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metadata.xml" ContentType="application/vnd.openxmlformats-officedocument.spreadsheetml.sheetMetadata+xml"/>
  <Override PartName="/xl/externalLinks/externalLink1.xml" ContentType="application/vnd.openxmlformats-officedocument.spreadsheetml.externalLink+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threadedComments/threadedComment1.xml" ContentType="application/vnd.ms-excel.threadedcomments+xml"/>
  <Override PartName="/xl/richData/richValueRel.xml" ContentType="application/vnd.ms-excel.richvaluerel+xml"/>
  <Override PartName="/xl/comments1.xml" ContentType="application/vnd.openxmlformats-officedocument.spreadsheetml.comments+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9822"/>
  <workbookPr codeName="EstaPastaDeTrabalho" defaultThemeVersion="124226"/>
  <mc:AlternateContent xmlns:mc="http://schemas.openxmlformats.org/markup-compatibility/2006">
    <mc:Choice Requires="x15">
      <x15ac:absPath xmlns:x15ac="http://schemas.microsoft.com/office/spreadsheetml/2010/11/ac" url="https://bancoamazoniacombr-my.sharepoint.com/personal/robson_pinho_basa_com_br/Documents/ENGENHARIA/OBRAS/RP-ReformaGeral/RP-AplicaçãoMarca do Banco/Licitação RP-Nova Marca_2026-2027/Orçamento_Mar2026/"/>
    </mc:Choice>
  </mc:AlternateContent>
  <xr:revisionPtr revIDLastSave="244" documentId="8_{8F808382-BADC-455E-BCEB-A3A119B53336}" xr6:coauthVersionLast="47" xr6:coauthVersionMax="47" xr10:uidLastSave="{73E798DA-CF35-4D50-B268-AC7128145C86}"/>
  <bookViews>
    <workbookView xWindow="-110" yWindow="-110" windowWidth="19420" windowHeight="10300" activeTab="1" xr2:uid="{00000000-000D-0000-FFFF-FFFF00000000}"/>
  </bookViews>
  <sheets>
    <sheet name="Planilha1" sheetId="7" r:id="rId1"/>
    <sheet name="INSUMOS" sheetId="1" r:id="rId2"/>
    <sheet name="COTAÇÃO" sheetId="4" r:id="rId3"/>
    <sheet name="SERVIÇOS BASA" sheetId="2" r:id="rId4"/>
    <sheet name="COMP. PREÇO" sheetId="3" r:id="rId5"/>
    <sheet name="INCC" sheetId="5" r:id="rId6"/>
    <sheet name="ORSE-PROJETO" sheetId="6" r:id="rId7"/>
  </sheets>
  <externalReferences>
    <externalReference r:id="rId8"/>
  </externalReferences>
  <definedNames>
    <definedName name="_xlnm._FilterDatabase" localSheetId="2" hidden="1">COTAÇÃO!$A$7:$F$197</definedName>
    <definedName name="_xlnm._FilterDatabase" localSheetId="1" hidden="1">INSUMOS!$B$9:$J$357</definedName>
    <definedName name="_xlnm._FilterDatabase" localSheetId="0" hidden="1">Planilha1!$C$5:$G$88</definedName>
    <definedName name="_xlnm.Print_Area" localSheetId="2">COTAÇÃO!$B$1:$F$197</definedName>
    <definedName name="_xlnm.Print_Area" localSheetId="1">INSUMOS!$B$1:$J$342</definedName>
    <definedName name="_xlnm.Print_Titles" localSheetId="1">INSUMOS!$1:$9</definedName>
  </definedNames>
  <calcPr calcId="191029"/>
  <fileRecoveryPr repairLoad="1"/>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J5" i="1" l="1"/>
  <c r="I304" i="1" l="1"/>
  <c r="I311" i="1"/>
  <c r="I302" i="1"/>
  <c r="I303" i="1"/>
  <c r="D52" i="4"/>
  <c r="I160" i="1"/>
  <c r="G160" i="1"/>
  <c r="D46" i="4"/>
  <c r="J65" i="1"/>
  <c r="D23" i="4"/>
  <c r="J54" i="1"/>
  <c r="D17" i="4"/>
  <c r="I300" i="1" l="1"/>
  <c r="I301" i="1"/>
  <c r="D89" i="4"/>
  <c r="I296" i="1"/>
  <c r="D84" i="4"/>
  <c r="I294" i="1"/>
  <c r="I322" i="1"/>
  <c r="I325" i="1"/>
  <c r="I326" i="1"/>
  <c r="C19" i="4"/>
  <c r="I34" i="1"/>
  <c r="G34" i="1"/>
  <c r="I305" i="1" l="1"/>
  <c r="I306" i="1"/>
  <c r="I307" i="1"/>
  <c r="G307" i="1"/>
  <c r="I308" i="1"/>
  <c r="I309" i="1"/>
  <c r="I310" i="1"/>
  <c r="D101" i="4"/>
  <c r="I27" i="1"/>
  <c r="G139" i="1"/>
  <c r="G138" i="1"/>
  <c r="G137" i="1"/>
  <c r="B192" i="4"/>
  <c r="G312" i="1"/>
  <c r="G305" i="1"/>
  <c r="D305" i="1"/>
  <c r="B100" i="4"/>
  <c r="D312" i="1"/>
  <c r="G311" i="1"/>
  <c r="D311" i="1"/>
  <c r="D310" i="1"/>
  <c r="G309" i="1"/>
  <c r="D309" i="1"/>
  <c r="D308" i="1"/>
  <c r="D307" i="1"/>
  <c r="G306" i="1"/>
  <c r="D306" i="1"/>
  <c r="I64" i="1"/>
  <c r="G62" i="1"/>
  <c r="I61" i="1"/>
  <c r="I106" i="1" l="1"/>
  <c r="G106" i="1"/>
  <c r="I85" i="1"/>
  <c r="H85" i="1"/>
  <c r="I76" i="1"/>
  <c r="H76" i="1"/>
  <c r="I72" i="1"/>
  <c r="H72" i="1"/>
  <c r="I57" i="1"/>
  <c r="G57" i="1"/>
  <c r="I79" i="1"/>
  <c r="H79" i="1"/>
  <c r="D8" i="4"/>
  <c r="I78" i="1"/>
  <c r="G78" i="1"/>
  <c r="C30" i="4"/>
  <c r="G38" i="1"/>
  <c r="G23" i="1"/>
  <c r="I341" i="1"/>
  <c r="G341" i="1"/>
  <c r="C192" i="4"/>
  <c r="I340" i="1"/>
  <c r="G340" i="1"/>
  <c r="D340" i="1"/>
  <c r="B186" i="4"/>
  <c r="I339" i="1"/>
  <c r="G339" i="1"/>
  <c r="C180" i="4"/>
  <c r="B180" i="4"/>
  <c r="I338" i="1"/>
  <c r="G338" i="1"/>
  <c r="D338" i="1"/>
  <c r="B178" i="4"/>
  <c r="B174" i="4"/>
  <c r="I337" i="1"/>
  <c r="G337" i="1"/>
  <c r="D337" i="1"/>
  <c r="I336" i="1"/>
  <c r="G336" i="1"/>
  <c r="D336" i="1"/>
  <c r="B170" i="4"/>
  <c r="B166" i="4"/>
  <c r="B160" i="4"/>
  <c r="B154" i="4"/>
  <c r="B148" i="4"/>
  <c r="B142" i="4"/>
  <c r="B136" i="4"/>
  <c r="B130" i="4"/>
  <c r="B124" i="4"/>
  <c r="I335" i="1"/>
  <c r="G335" i="1"/>
  <c r="D335" i="1"/>
  <c r="I334" i="1"/>
  <c r="G334" i="1"/>
  <c r="D334" i="1"/>
  <c r="I333" i="1"/>
  <c r="I332" i="1"/>
  <c r="G333" i="1"/>
  <c r="D333" i="1"/>
  <c r="G324" i="1"/>
  <c r="G323" i="1"/>
  <c r="G328" i="1"/>
  <c r="G330" i="1"/>
  <c r="G329" i="1"/>
  <c r="G331" i="1"/>
  <c r="G332" i="1"/>
  <c r="D332" i="1"/>
  <c r="I331" i="1"/>
  <c r="D331" i="1"/>
  <c r="I330" i="1"/>
  <c r="I329" i="1"/>
  <c r="D330" i="1"/>
  <c r="D329" i="1"/>
  <c r="I328" i="1"/>
  <c r="I327" i="1" l="1"/>
  <c r="D120" i="4"/>
  <c r="G327" i="1" s="1"/>
  <c r="B118" i="4"/>
  <c r="D326" i="1" l="1"/>
  <c r="G326" i="1"/>
  <c r="B117" i="4"/>
  <c r="D325" i="1"/>
  <c r="G325" i="1"/>
  <c r="B116" i="4"/>
  <c r="B110" i="4"/>
  <c r="B105" i="4"/>
  <c r="I324" i="1"/>
  <c r="D324" i="1"/>
  <c r="I323" i="1"/>
  <c r="D323" i="1"/>
  <c r="G322" i="1"/>
  <c r="C101" i="4"/>
  <c r="B101" i="4"/>
  <c r="I315" i="1"/>
  <c r="G315" i="1"/>
  <c r="D73" i="4" l="1"/>
  <c r="D66" i="4"/>
  <c r="G310" i="1"/>
  <c r="G308" i="1"/>
  <c r="H286" i="1" l="1"/>
  <c r="G286" i="1"/>
  <c r="H287" i="1"/>
  <c r="G287" i="1"/>
  <c r="D304" i="1" l="1"/>
  <c r="D92" i="4"/>
  <c r="G304" i="1" s="1"/>
  <c r="G303" i="1"/>
  <c r="D303" i="1"/>
  <c r="G302" i="1" l="1"/>
  <c r="D302" i="1"/>
  <c r="D301" i="1" l="1"/>
  <c r="G301" i="1"/>
  <c r="D88" i="4"/>
  <c r="G300" i="1" s="1"/>
  <c r="D300" i="1"/>
  <c r="G298" i="1" l="1"/>
  <c r="G299" i="1"/>
  <c r="D297" i="1"/>
  <c r="D298" i="1"/>
  <c r="D299" i="1"/>
  <c r="G297" i="1"/>
  <c r="D296" i="1" l="1"/>
  <c r="G296" i="1"/>
  <c r="D294" i="1" l="1"/>
  <c r="G294" i="1"/>
  <c r="G293" i="1" l="1"/>
  <c r="I293" i="1"/>
  <c r="D293" i="1"/>
  <c r="I292" i="1" l="1"/>
  <c r="D292" i="1"/>
  <c r="G292" i="1"/>
  <c r="D80" i="4"/>
  <c r="G291" i="1" s="1"/>
  <c r="I291" i="1"/>
  <c r="I290" i="1"/>
  <c r="D291" i="1"/>
  <c r="G290" i="1"/>
  <c r="D290" i="1"/>
  <c r="I289" i="1"/>
  <c r="G289" i="1"/>
  <c r="D289" i="1"/>
  <c r="D287" i="1" l="1"/>
  <c r="G238" i="1"/>
  <c r="D238" i="1"/>
  <c r="I174" i="1" l="1"/>
  <c r="G174" i="1"/>
  <c r="G30" i="1" l="1"/>
  <c r="G29" i="1"/>
  <c r="G28" i="1"/>
  <c r="G27" i="1"/>
  <c r="I26" i="1" l="1"/>
  <c r="G26" i="1"/>
  <c r="D23" i="1" l="1"/>
  <c r="I23" i="1"/>
  <c r="I13" i="1" l="1"/>
  <c r="G13" i="1"/>
  <c r="G159" i="1" l="1"/>
  <c r="I205" i="1" l="1"/>
  <c r="G205" i="1"/>
  <c r="I204" i="1"/>
  <c r="G204" i="1"/>
  <c r="I203" i="1"/>
  <c r="G203" i="1"/>
  <c r="I202" i="1"/>
  <c r="G202" i="1"/>
  <c r="C53" i="4"/>
  <c r="G225" i="1"/>
  <c r="G64" i="1" l="1"/>
  <c r="C26" i="4"/>
  <c r="G65" i="1"/>
  <c r="I201" i="1"/>
  <c r="G201" i="1"/>
  <c r="I179" i="1"/>
  <c r="D179" i="1"/>
  <c r="G179" i="1"/>
  <c r="I178" i="1"/>
  <c r="G178" i="1"/>
  <c r="D178" i="1"/>
  <c r="I154" i="1"/>
  <c r="G154" i="1"/>
  <c r="I153" i="1"/>
  <c r="G153" i="1"/>
  <c r="I150" i="1" l="1"/>
  <c r="G150" i="1"/>
  <c r="I136" i="1"/>
  <c r="G136" i="1"/>
  <c r="I126" i="1"/>
  <c r="G126" i="1"/>
  <c r="I100" i="1"/>
  <c r="G100" i="1"/>
  <c r="C41" i="4"/>
  <c r="I92" i="1"/>
  <c r="G92" i="1"/>
  <c r="I91" i="1"/>
  <c r="G91" i="1"/>
  <c r="I90" i="1"/>
  <c r="G90" i="1"/>
  <c r="I89" i="1"/>
  <c r="G89" i="1"/>
  <c r="I63" i="1"/>
  <c r="I62" i="1"/>
  <c r="G63" i="1"/>
  <c r="G61" i="1"/>
  <c r="D61" i="1"/>
  <c r="I54" i="1" l="1"/>
  <c r="G54" i="1"/>
  <c r="D54" i="1"/>
  <c r="I44" i="1" l="1"/>
  <c r="G44" i="1"/>
  <c r="D44" i="1"/>
  <c r="C16" i="4" l="1"/>
  <c r="I158" i="1" l="1"/>
  <c r="G158" i="1"/>
  <c r="I147" i="1"/>
  <c r="G147" i="1"/>
  <c r="I145" i="1"/>
  <c r="G145" i="1"/>
  <c r="I144" i="1"/>
  <c r="G144" i="1"/>
  <c r="I55" i="1"/>
  <c r="G55" i="1"/>
  <c r="I33" i="1"/>
  <c r="G33" i="1"/>
  <c r="B65" i="4" l="1"/>
  <c r="B257" i="1"/>
  <c r="G256" i="1"/>
  <c r="G235" i="1" l="1"/>
  <c r="B53" i="4"/>
  <c r="C47" i="4"/>
  <c r="B47" i="4"/>
  <c r="C46" i="4"/>
  <c r="B46" i="4"/>
  <c r="C45" i="4"/>
  <c r="B45" i="4"/>
  <c r="B41" i="4"/>
  <c r="B39" i="4"/>
  <c r="C37" i="4"/>
  <c r="B37" i="4"/>
  <c r="C36" i="4"/>
  <c r="B36" i="4"/>
  <c r="C35" i="4"/>
  <c r="B35" i="4"/>
  <c r="C34" i="4"/>
  <c r="B34" i="4"/>
  <c r="C32" i="4"/>
  <c r="B32" i="4"/>
  <c r="C31" i="4"/>
  <c r="C28" i="4"/>
  <c r="B28" i="4"/>
  <c r="C27" i="4"/>
  <c r="C25" i="4"/>
  <c r="B24" i="4"/>
  <c r="C23" i="4"/>
  <c r="B23" i="4"/>
  <c r="B22" i="4"/>
  <c r="C21" i="4"/>
  <c r="B21" i="4"/>
  <c r="B18" i="4"/>
  <c r="C17" i="4"/>
  <c r="B16" i="4"/>
  <c r="C15" i="4"/>
  <c r="B15" i="4"/>
  <c r="J2308" i="3"/>
  <c r="L2308" i="3" s="1"/>
  <c r="I2308" i="3"/>
  <c r="K2308" i="3" s="1"/>
  <c r="G2308" i="3"/>
  <c r="F2308" i="3"/>
  <c r="E2308" i="3"/>
  <c r="J2307" i="3"/>
  <c r="L2307" i="3" s="1"/>
  <c r="I2307" i="3"/>
  <c r="K2307" i="3" s="1"/>
  <c r="G2307" i="3"/>
  <c r="F2307" i="3"/>
  <c r="E2307" i="3"/>
  <c r="J2306" i="3"/>
  <c r="L2306" i="3" s="1"/>
  <c r="L2309" i="3" s="1"/>
  <c r="L2305" i="3" s="1"/>
  <c r="I2306" i="3"/>
  <c r="K2306" i="3" s="1"/>
  <c r="G2306" i="3"/>
  <c r="F2306" i="3"/>
  <c r="E2306" i="3"/>
  <c r="F2305" i="3"/>
  <c r="D2305" i="3"/>
  <c r="J2301" i="3"/>
  <c r="L2301" i="3" s="1"/>
  <c r="L2302" i="3" s="1"/>
  <c r="L2300" i="3" s="1"/>
  <c r="I2301" i="3"/>
  <c r="K2301" i="3" s="1"/>
  <c r="G2301" i="3"/>
  <c r="F2301" i="3"/>
  <c r="E2301" i="3"/>
  <c r="F2300" i="3"/>
  <c r="D2300" i="3"/>
  <c r="J2296" i="3"/>
  <c r="L2296" i="3" s="1"/>
  <c r="I2296" i="3"/>
  <c r="K2296" i="3" s="1"/>
  <c r="G2296" i="3"/>
  <c r="F2296" i="3"/>
  <c r="E2296" i="3"/>
  <c r="K2295" i="3"/>
  <c r="J2295" i="3"/>
  <c r="L2295" i="3" s="1"/>
  <c r="G2295" i="3"/>
  <c r="F2295" i="3"/>
  <c r="E2295" i="3"/>
  <c r="F2294" i="3"/>
  <c r="D2294" i="3"/>
  <c r="J2290" i="3"/>
  <c r="L2290" i="3" s="1"/>
  <c r="I2290" i="3"/>
  <c r="K2290" i="3" s="1"/>
  <c r="G2290" i="3"/>
  <c r="F2290" i="3"/>
  <c r="E2290" i="3"/>
  <c r="J2289" i="3"/>
  <c r="L2289" i="3" s="1"/>
  <c r="I2289" i="3"/>
  <c r="K2289" i="3" s="1"/>
  <c r="M2289" i="3" s="1"/>
  <c r="G2289" i="3"/>
  <c r="F2289" i="3"/>
  <c r="E2289" i="3"/>
  <c r="J2288" i="3"/>
  <c r="L2288" i="3" s="1"/>
  <c r="L2291" i="3" s="1"/>
  <c r="L2287" i="3" s="1"/>
  <c r="I2288" i="3"/>
  <c r="K2288" i="3" s="1"/>
  <c r="G2288" i="3"/>
  <c r="F2288" i="3"/>
  <c r="E2288" i="3"/>
  <c r="F2287" i="3"/>
  <c r="D2287" i="3"/>
  <c r="J2283" i="3"/>
  <c r="L2283" i="3" s="1"/>
  <c r="I2283" i="3"/>
  <c r="K2283" i="3" s="1"/>
  <c r="M2283" i="3" s="1"/>
  <c r="G2283" i="3"/>
  <c r="F2283" i="3"/>
  <c r="E2283" i="3"/>
  <c r="J2282" i="3"/>
  <c r="L2282" i="3" s="1"/>
  <c r="I2282" i="3"/>
  <c r="K2282" i="3" s="1"/>
  <c r="G2282" i="3"/>
  <c r="F2282" i="3"/>
  <c r="E2282" i="3"/>
  <c r="J2281" i="3"/>
  <c r="L2281" i="3" s="1"/>
  <c r="I2281" i="3"/>
  <c r="K2281" i="3" s="1"/>
  <c r="G2281" i="3"/>
  <c r="F2281" i="3"/>
  <c r="E2281" i="3"/>
  <c r="F2280" i="3"/>
  <c r="D2280" i="3"/>
  <c r="J2276" i="3"/>
  <c r="L2276" i="3" s="1"/>
  <c r="L2277" i="3" s="1"/>
  <c r="L2275" i="3" s="1"/>
  <c r="I2276" i="3"/>
  <c r="K2276" i="3" s="1"/>
  <c r="H2276" i="3"/>
  <c r="G2276" i="3"/>
  <c r="F2276" i="3"/>
  <c r="E2276" i="3"/>
  <c r="F2275" i="3"/>
  <c r="D2275" i="3"/>
  <c r="K2271" i="3"/>
  <c r="J2271" i="3"/>
  <c r="L2271" i="3" s="1"/>
  <c r="I2271" i="3"/>
  <c r="G2271" i="3"/>
  <c r="F2271" i="3"/>
  <c r="E2271" i="3"/>
  <c r="K2270" i="3"/>
  <c r="K2272" i="3" s="1"/>
  <c r="K2269" i="3" s="1"/>
  <c r="J2270" i="3"/>
  <c r="L2270" i="3" s="1"/>
  <c r="L2272" i="3" s="1"/>
  <c r="L2269" i="3" s="1"/>
  <c r="I2270" i="3"/>
  <c r="G2270" i="3"/>
  <c r="F2270" i="3"/>
  <c r="E2270" i="3"/>
  <c r="F2269" i="3"/>
  <c r="D2269" i="3"/>
  <c r="J2265" i="3"/>
  <c r="L2265" i="3" s="1"/>
  <c r="I2265" i="3"/>
  <c r="K2265" i="3" s="1"/>
  <c r="G2265" i="3"/>
  <c r="F2265" i="3"/>
  <c r="E2265" i="3"/>
  <c r="K2264" i="3"/>
  <c r="J2264" i="3"/>
  <c r="L2264" i="3" s="1"/>
  <c r="I2264" i="3"/>
  <c r="G2264" i="3"/>
  <c r="F2264" i="3"/>
  <c r="E2264" i="3"/>
  <c r="J2263" i="3"/>
  <c r="L2263" i="3" s="1"/>
  <c r="I2263" i="3"/>
  <c r="K2263" i="3" s="1"/>
  <c r="G2263" i="3"/>
  <c r="F2263" i="3"/>
  <c r="E2263" i="3"/>
  <c r="K2262" i="3"/>
  <c r="J2262" i="3"/>
  <c r="L2262" i="3" s="1"/>
  <c r="I2262" i="3"/>
  <c r="G2262" i="3"/>
  <c r="F2262" i="3"/>
  <c r="E2262" i="3"/>
  <c r="J2261" i="3"/>
  <c r="L2261" i="3" s="1"/>
  <c r="L2266" i="3" s="1"/>
  <c r="L2260" i="3" s="1"/>
  <c r="I2261" i="3"/>
  <c r="K2261" i="3" s="1"/>
  <c r="G2261" i="3"/>
  <c r="F2261" i="3"/>
  <c r="E2261" i="3"/>
  <c r="F2260" i="3"/>
  <c r="D2260" i="3"/>
  <c r="J2256" i="3"/>
  <c r="L2256" i="3" s="1"/>
  <c r="I2256" i="3"/>
  <c r="K2256" i="3" s="1"/>
  <c r="M2256" i="3" s="1"/>
  <c r="G2256" i="3"/>
  <c r="F2256" i="3"/>
  <c r="E2256" i="3"/>
  <c r="K2255" i="3"/>
  <c r="J2255" i="3"/>
  <c r="L2255" i="3" s="1"/>
  <c r="I2255" i="3"/>
  <c r="G2255" i="3"/>
  <c r="F2255" i="3"/>
  <c r="E2255" i="3"/>
  <c r="J2254" i="3"/>
  <c r="L2254" i="3" s="1"/>
  <c r="I2254" i="3"/>
  <c r="K2254" i="3" s="1"/>
  <c r="M2254" i="3" s="1"/>
  <c r="G2254" i="3"/>
  <c r="F2254" i="3"/>
  <c r="E2254" i="3"/>
  <c r="K2253" i="3"/>
  <c r="J2253" i="3"/>
  <c r="L2253" i="3" s="1"/>
  <c r="L2257" i="3" s="1"/>
  <c r="L2252" i="3" s="1"/>
  <c r="I2253" i="3"/>
  <c r="G2253" i="3"/>
  <c r="F2253" i="3"/>
  <c r="E2253" i="3"/>
  <c r="F2252" i="3"/>
  <c r="D2252" i="3"/>
  <c r="J2248" i="3"/>
  <c r="L2248" i="3" s="1"/>
  <c r="I2248" i="3"/>
  <c r="K2248" i="3" s="1"/>
  <c r="G2248" i="3"/>
  <c r="F2248" i="3"/>
  <c r="E2248" i="3"/>
  <c r="K2247" i="3"/>
  <c r="J2247" i="3"/>
  <c r="L2247" i="3" s="1"/>
  <c r="I2247" i="3"/>
  <c r="G2247" i="3"/>
  <c r="F2247" i="3"/>
  <c r="E2247" i="3"/>
  <c r="J2246" i="3"/>
  <c r="L2246" i="3" s="1"/>
  <c r="I2246" i="3"/>
  <c r="K2246" i="3" s="1"/>
  <c r="G2246" i="3"/>
  <c r="F2246" i="3"/>
  <c r="E2246" i="3"/>
  <c r="J2245" i="3"/>
  <c r="L2245" i="3" s="1"/>
  <c r="I2245" i="3"/>
  <c r="K2245" i="3" s="1"/>
  <c r="G2245" i="3"/>
  <c r="F2245" i="3"/>
  <c r="E2245" i="3"/>
  <c r="J2244" i="3"/>
  <c r="L2244" i="3" s="1"/>
  <c r="I2244" i="3"/>
  <c r="K2244" i="3" s="1"/>
  <c r="G2244" i="3"/>
  <c r="F2244" i="3"/>
  <c r="E2244" i="3"/>
  <c r="J2243" i="3"/>
  <c r="L2243" i="3" s="1"/>
  <c r="I2243" i="3"/>
  <c r="K2243" i="3" s="1"/>
  <c r="G2243" i="3"/>
  <c r="F2243" i="3"/>
  <c r="E2243" i="3"/>
  <c r="J2242" i="3"/>
  <c r="L2242" i="3" s="1"/>
  <c r="I2242" i="3"/>
  <c r="K2242" i="3" s="1"/>
  <c r="G2242" i="3"/>
  <c r="F2242" i="3"/>
  <c r="E2242" i="3"/>
  <c r="J2241" i="3"/>
  <c r="L2241" i="3" s="1"/>
  <c r="I2241" i="3"/>
  <c r="K2241" i="3" s="1"/>
  <c r="G2241" i="3"/>
  <c r="F2241" i="3"/>
  <c r="E2241" i="3"/>
  <c r="J2240" i="3"/>
  <c r="L2240" i="3" s="1"/>
  <c r="L2249" i="3" s="1"/>
  <c r="L2239" i="3" s="1"/>
  <c r="I2240" i="3"/>
  <c r="K2240" i="3" s="1"/>
  <c r="G2240" i="3"/>
  <c r="F2240" i="3"/>
  <c r="E2240" i="3"/>
  <c r="F2239" i="3"/>
  <c r="D2239" i="3"/>
  <c r="K2235" i="3"/>
  <c r="M2235" i="3" s="1"/>
  <c r="J2235" i="3"/>
  <c r="L2235" i="3" s="1"/>
  <c r="I2235" i="3"/>
  <c r="H2235" i="3"/>
  <c r="G2235" i="3"/>
  <c r="F2235" i="3"/>
  <c r="E2235" i="3"/>
  <c r="K2234" i="3"/>
  <c r="J2234" i="3"/>
  <c r="L2234" i="3" s="1"/>
  <c r="I2234" i="3"/>
  <c r="G2234" i="3"/>
  <c r="F2234" i="3"/>
  <c r="E2234" i="3"/>
  <c r="L2233" i="3"/>
  <c r="J2233" i="3"/>
  <c r="I2233" i="3"/>
  <c r="K2233" i="3" s="1"/>
  <c r="M2233" i="3" s="1"/>
  <c r="G2233" i="3"/>
  <c r="F2233" i="3"/>
  <c r="E2233" i="3"/>
  <c r="L2232" i="3"/>
  <c r="J2232" i="3"/>
  <c r="I2232" i="3"/>
  <c r="K2232" i="3" s="1"/>
  <c r="M2232" i="3" s="1"/>
  <c r="G2232" i="3"/>
  <c r="F2232" i="3"/>
  <c r="E2232" i="3"/>
  <c r="F2231" i="3"/>
  <c r="D2231" i="3"/>
  <c r="L2228" i="3"/>
  <c r="L2224" i="3" s="1"/>
  <c r="L2227" i="3"/>
  <c r="K2227" i="3"/>
  <c r="J2227" i="3"/>
  <c r="I2227" i="3"/>
  <c r="G2227" i="3"/>
  <c r="F2227" i="3"/>
  <c r="E2227" i="3"/>
  <c r="L2226" i="3"/>
  <c r="J2226" i="3"/>
  <c r="I2226" i="3"/>
  <c r="K2226" i="3" s="1"/>
  <c r="M2226" i="3" s="1"/>
  <c r="G2226" i="3"/>
  <c r="F2226" i="3"/>
  <c r="E2226" i="3"/>
  <c r="L2225" i="3"/>
  <c r="J2225" i="3"/>
  <c r="I2225" i="3"/>
  <c r="K2225" i="3" s="1"/>
  <c r="G2225" i="3"/>
  <c r="F2225" i="3"/>
  <c r="E2225" i="3"/>
  <c r="F2224" i="3"/>
  <c r="D2224" i="3"/>
  <c r="L2221" i="3"/>
  <c r="L2217" i="3" s="1"/>
  <c r="L2220" i="3"/>
  <c r="K2220" i="3"/>
  <c r="J2220" i="3"/>
  <c r="I2220" i="3"/>
  <c r="G2220" i="3"/>
  <c r="F2220" i="3"/>
  <c r="E2220" i="3"/>
  <c r="L2219" i="3"/>
  <c r="J2219" i="3"/>
  <c r="I2219" i="3"/>
  <c r="K2219" i="3" s="1"/>
  <c r="M2219" i="3" s="1"/>
  <c r="G2219" i="3"/>
  <c r="F2219" i="3"/>
  <c r="E2219" i="3"/>
  <c r="L2218" i="3"/>
  <c r="J2218" i="3"/>
  <c r="I2218" i="3"/>
  <c r="K2218" i="3" s="1"/>
  <c r="G2218" i="3"/>
  <c r="F2218" i="3"/>
  <c r="E2218" i="3"/>
  <c r="F2217" i="3"/>
  <c r="D2217" i="3"/>
  <c r="L2214" i="3"/>
  <c r="L2212" i="3" s="1"/>
  <c r="K2213" i="3"/>
  <c r="J2213" i="3"/>
  <c r="L2213" i="3" s="1"/>
  <c r="I2213" i="3"/>
  <c r="G2213" i="3"/>
  <c r="F2213" i="3"/>
  <c r="E2213" i="3"/>
  <c r="F2212" i="3"/>
  <c r="D2212" i="3"/>
  <c r="J2208" i="3"/>
  <c r="L2208" i="3" s="1"/>
  <c r="I2208" i="3"/>
  <c r="K2208" i="3" s="1"/>
  <c r="G2208" i="3"/>
  <c r="F2208" i="3"/>
  <c r="E2208" i="3"/>
  <c r="J2207" i="3"/>
  <c r="L2207" i="3" s="1"/>
  <c r="I2207" i="3"/>
  <c r="K2207" i="3" s="1"/>
  <c r="G2207" i="3"/>
  <c r="F2207" i="3"/>
  <c r="E2207" i="3"/>
  <c r="J2206" i="3"/>
  <c r="L2206" i="3" s="1"/>
  <c r="L2209" i="3" s="1"/>
  <c r="L2205" i="3" s="1"/>
  <c r="I2206" i="3"/>
  <c r="K2206" i="3" s="1"/>
  <c r="G2206" i="3"/>
  <c r="F2206" i="3"/>
  <c r="E2206" i="3"/>
  <c r="F2205" i="3"/>
  <c r="D2205" i="3"/>
  <c r="J2201" i="3"/>
  <c r="L2201" i="3" s="1"/>
  <c r="L2202" i="3" s="1"/>
  <c r="L2200" i="3" s="1"/>
  <c r="I2201" i="3"/>
  <c r="K2201" i="3" s="1"/>
  <c r="G2201" i="3"/>
  <c r="F2201" i="3"/>
  <c r="E2201" i="3"/>
  <c r="F2200" i="3"/>
  <c r="D2200" i="3"/>
  <c r="L2196" i="3"/>
  <c r="K2196" i="3"/>
  <c r="J2196" i="3"/>
  <c r="I2196" i="3"/>
  <c r="G2196" i="3"/>
  <c r="F2196" i="3"/>
  <c r="E2196" i="3"/>
  <c r="K2195" i="3"/>
  <c r="J2195" i="3"/>
  <c r="L2195" i="3" s="1"/>
  <c r="I2195" i="3"/>
  <c r="G2195" i="3"/>
  <c r="F2195" i="3"/>
  <c r="E2195" i="3"/>
  <c r="K2194" i="3"/>
  <c r="J2194" i="3"/>
  <c r="L2194" i="3" s="1"/>
  <c r="I2194" i="3"/>
  <c r="G2194" i="3"/>
  <c r="F2194" i="3"/>
  <c r="E2194" i="3"/>
  <c r="F2193" i="3"/>
  <c r="D2193" i="3"/>
  <c r="K2190" i="3"/>
  <c r="K2188" i="3" s="1"/>
  <c r="L2189" i="3"/>
  <c r="L2190" i="3" s="1"/>
  <c r="L2188" i="3" s="1"/>
  <c r="K2189" i="3"/>
  <c r="J2189" i="3"/>
  <c r="I2189" i="3"/>
  <c r="G2189" i="3"/>
  <c r="F2189" i="3"/>
  <c r="E2189" i="3"/>
  <c r="F2188" i="3"/>
  <c r="D2188" i="3"/>
  <c r="J2184" i="3"/>
  <c r="L2184" i="3" s="1"/>
  <c r="I2184" i="3"/>
  <c r="K2184" i="3" s="1"/>
  <c r="G2184" i="3"/>
  <c r="F2184" i="3"/>
  <c r="E2184" i="3"/>
  <c r="K2183" i="3"/>
  <c r="J2183" i="3"/>
  <c r="L2183" i="3" s="1"/>
  <c r="I2183" i="3"/>
  <c r="G2183" i="3"/>
  <c r="F2183" i="3"/>
  <c r="E2183" i="3"/>
  <c r="K2182" i="3"/>
  <c r="J2182" i="3"/>
  <c r="L2182" i="3" s="1"/>
  <c r="I2182" i="3"/>
  <c r="H2182" i="3"/>
  <c r="G2182" i="3"/>
  <c r="F2182" i="3"/>
  <c r="E2182" i="3"/>
  <c r="F2181" i="3"/>
  <c r="D2181" i="3"/>
  <c r="L2177" i="3"/>
  <c r="J2177" i="3"/>
  <c r="I2177" i="3"/>
  <c r="K2177" i="3" s="1"/>
  <c r="M2177" i="3" s="1"/>
  <c r="G2177" i="3"/>
  <c r="F2177" i="3"/>
  <c r="E2177" i="3"/>
  <c r="J2176" i="3"/>
  <c r="L2176" i="3" s="1"/>
  <c r="I2176" i="3"/>
  <c r="K2176" i="3" s="1"/>
  <c r="G2176" i="3"/>
  <c r="F2176" i="3"/>
  <c r="E2176" i="3"/>
  <c r="J2175" i="3"/>
  <c r="L2175" i="3" s="1"/>
  <c r="I2175" i="3"/>
  <c r="K2175" i="3" s="1"/>
  <c r="G2175" i="3"/>
  <c r="F2175" i="3"/>
  <c r="E2175" i="3"/>
  <c r="F2174" i="3"/>
  <c r="D2174" i="3"/>
  <c r="J2170" i="3"/>
  <c r="L2170" i="3" s="1"/>
  <c r="I2170" i="3"/>
  <c r="K2170" i="3" s="1"/>
  <c r="G2170" i="3"/>
  <c r="F2170" i="3"/>
  <c r="E2170" i="3"/>
  <c r="J2169" i="3"/>
  <c r="L2169" i="3" s="1"/>
  <c r="I2169" i="3"/>
  <c r="K2169" i="3" s="1"/>
  <c r="G2169" i="3"/>
  <c r="F2169" i="3"/>
  <c r="E2169" i="3"/>
  <c r="J2168" i="3"/>
  <c r="L2168" i="3" s="1"/>
  <c r="I2168" i="3"/>
  <c r="K2168" i="3" s="1"/>
  <c r="G2168" i="3"/>
  <c r="F2168" i="3"/>
  <c r="E2168" i="3"/>
  <c r="J2167" i="3"/>
  <c r="L2167" i="3" s="1"/>
  <c r="I2167" i="3"/>
  <c r="K2167" i="3" s="1"/>
  <c r="G2167" i="3"/>
  <c r="F2167" i="3"/>
  <c r="E2167" i="3"/>
  <c r="F2166" i="3"/>
  <c r="D2166" i="3"/>
  <c r="J2162" i="3"/>
  <c r="L2162" i="3" s="1"/>
  <c r="I2162" i="3"/>
  <c r="K2162" i="3" s="1"/>
  <c r="G2162" i="3"/>
  <c r="F2162" i="3"/>
  <c r="E2162" i="3"/>
  <c r="J2161" i="3"/>
  <c r="L2161" i="3" s="1"/>
  <c r="I2161" i="3"/>
  <c r="K2161" i="3" s="1"/>
  <c r="M2161" i="3" s="1"/>
  <c r="G2161" i="3"/>
  <c r="F2161" i="3"/>
  <c r="E2161" i="3"/>
  <c r="J2160" i="3"/>
  <c r="L2160" i="3" s="1"/>
  <c r="I2160" i="3"/>
  <c r="K2160" i="3" s="1"/>
  <c r="G2160" i="3"/>
  <c r="F2160" i="3"/>
  <c r="E2160" i="3"/>
  <c r="J2159" i="3"/>
  <c r="L2159" i="3" s="1"/>
  <c r="I2159" i="3"/>
  <c r="K2159" i="3" s="1"/>
  <c r="G2159" i="3"/>
  <c r="F2159" i="3"/>
  <c r="E2159" i="3"/>
  <c r="J2158" i="3"/>
  <c r="L2158" i="3" s="1"/>
  <c r="I2158" i="3"/>
  <c r="K2158" i="3" s="1"/>
  <c r="G2158" i="3"/>
  <c r="F2158" i="3"/>
  <c r="E2158" i="3"/>
  <c r="J2157" i="3"/>
  <c r="L2157" i="3" s="1"/>
  <c r="I2157" i="3"/>
  <c r="K2157" i="3" s="1"/>
  <c r="G2157" i="3"/>
  <c r="F2157" i="3"/>
  <c r="E2157" i="3"/>
  <c r="F2156" i="3"/>
  <c r="D2156" i="3"/>
  <c r="J2152" i="3"/>
  <c r="L2152" i="3" s="1"/>
  <c r="I2152" i="3"/>
  <c r="K2152" i="3" s="1"/>
  <c r="M2152" i="3" s="1"/>
  <c r="G2152" i="3"/>
  <c r="F2152" i="3"/>
  <c r="E2152" i="3"/>
  <c r="J2151" i="3"/>
  <c r="L2151" i="3" s="1"/>
  <c r="I2151" i="3"/>
  <c r="K2151" i="3" s="1"/>
  <c r="G2151" i="3"/>
  <c r="F2151" i="3"/>
  <c r="E2151" i="3"/>
  <c r="J2150" i="3"/>
  <c r="L2150" i="3" s="1"/>
  <c r="I2150" i="3"/>
  <c r="K2150" i="3" s="1"/>
  <c r="G2150" i="3"/>
  <c r="F2150" i="3"/>
  <c r="E2150" i="3"/>
  <c r="J2149" i="3"/>
  <c r="L2149" i="3" s="1"/>
  <c r="I2149" i="3"/>
  <c r="K2149" i="3" s="1"/>
  <c r="G2149" i="3"/>
  <c r="F2149" i="3"/>
  <c r="E2149" i="3"/>
  <c r="J2148" i="3"/>
  <c r="L2148" i="3" s="1"/>
  <c r="I2148" i="3"/>
  <c r="K2148" i="3" s="1"/>
  <c r="G2148" i="3"/>
  <c r="F2148" i="3"/>
  <c r="E2148" i="3"/>
  <c r="J2147" i="3"/>
  <c r="L2147" i="3" s="1"/>
  <c r="I2147" i="3"/>
  <c r="K2147" i="3" s="1"/>
  <c r="G2147" i="3"/>
  <c r="F2147" i="3"/>
  <c r="E2147" i="3"/>
  <c r="F2146" i="3"/>
  <c r="D2146" i="3"/>
  <c r="J2142" i="3"/>
  <c r="L2142" i="3" s="1"/>
  <c r="I2142" i="3"/>
  <c r="K2142" i="3" s="1"/>
  <c r="G2142" i="3"/>
  <c r="F2142" i="3"/>
  <c r="E2142" i="3"/>
  <c r="J2141" i="3"/>
  <c r="L2141" i="3" s="1"/>
  <c r="I2141" i="3"/>
  <c r="K2141" i="3" s="1"/>
  <c r="G2141" i="3"/>
  <c r="F2141" i="3"/>
  <c r="E2141" i="3"/>
  <c r="J2140" i="3"/>
  <c r="L2140" i="3" s="1"/>
  <c r="I2140" i="3"/>
  <c r="K2140" i="3" s="1"/>
  <c r="G2140" i="3"/>
  <c r="F2140" i="3"/>
  <c r="E2140" i="3"/>
  <c r="J2139" i="3"/>
  <c r="L2139" i="3" s="1"/>
  <c r="I2139" i="3"/>
  <c r="K2139" i="3" s="1"/>
  <c r="G2139" i="3"/>
  <c r="F2139" i="3"/>
  <c r="E2139" i="3"/>
  <c r="J2138" i="3"/>
  <c r="L2138" i="3" s="1"/>
  <c r="I2138" i="3"/>
  <c r="K2138" i="3" s="1"/>
  <c r="G2138" i="3"/>
  <c r="F2138" i="3"/>
  <c r="E2138" i="3"/>
  <c r="J2137" i="3"/>
  <c r="L2137" i="3" s="1"/>
  <c r="I2137" i="3"/>
  <c r="K2137" i="3" s="1"/>
  <c r="G2137" i="3"/>
  <c r="F2137" i="3"/>
  <c r="E2137" i="3"/>
  <c r="F2136" i="3"/>
  <c r="D2136" i="3"/>
  <c r="J2132" i="3"/>
  <c r="L2132" i="3" s="1"/>
  <c r="L2133" i="3" s="1"/>
  <c r="L2131" i="3" s="1"/>
  <c r="I2132" i="3"/>
  <c r="K2132" i="3" s="1"/>
  <c r="G2132" i="3"/>
  <c r="F2132" i="3"/>
  <c r="E2132" i="3"/>
  <c r="F2131" i="3"/>
  <c r="D2131" i="3"/>
  <c r="J2127" i="3"/>
  <c r="L2127" i="3" s="1"/>
  <c r="I2127" i="3"/>
  <c r="K2127" i="3" s="1"/>
  <c r="G2127" i="3"/>
  <c r="F2127" i="3"/>
  <c r="E2127" i="3"/>
  <c r="J2126" i="3"/>
  <c r="L2126" i="3" s="1"/>
  <c r="I2126" i="3"/>
  <c r="K2126" i="3" s="1"/>
  <c r="G2126" i="3"/>
  <c r="F2126" i="3"/>
  <c r="E2126" i="3"/>
  <c r="J2125" i="3"/>
  <c r="L2125" i="3" s="1"/>
  <c r="I2125" i="3"/>
  <c r="K2125" i="3" s="1"/>
  <c r="G2125" i="3"/>
  <c r="F2125" i="3"/>
  <c r="E2125" i="3"/>
  <c r="J2124" i="3"/>
  <c r="L2124" i="3" s="1"/>
  <c r="I2124" i="3"/>
  <c r="K2124" i="3" s="1"/>
  <c r="G2124" i="3"/>
  <c r="F2124" i="3"/>
  <c r="E2124" i="3"/>
  <c r="J2123" i="3"/>
  <c r="L2123" i="3" s="1"/>
  <c r="I2123" i="3"/>
  <c r="K2123" i="3" s="1"/>
  <c r="G2123" i="3"/>
  <c r="F2123" i="3"/>
  <c r="E2123" i="3"/>
  <c r="F2122" i="3"/>
  <c r="D2122" i="3"/>
  <c r="J2118" i="3"/>
  <c r="L2118" i="3" s="1"/>
  <c r="I2118" i="3"/>
  <c r="K2118" i="3" s="1"/>
  <c r="G2118" i="3"/>
  <c r="F2118" i="3"/>
  <c r="E2118" i="3"/>
  <c r="J2117" i="3"/>
  <c r="L2117" i="3" s="1"/>
  <c r="I2117" i="3"/>
  <c r="K2117" i="3" s="1"/>
  <c r="G2117" i="3"/>
  <c r="F2117" i="3"/>
  <c r="E2117" i="3"/>
  <c r="J2116" i="3"/>
  <c r="L2116" i="3" s="1"/>
  <c r="I2116" i="3"/>
  <c r="K2116" i="3" s="1"/>
  <c r="G2116" i="3"/>
  <c r="F2116" i="3"/>
  <c r="E2116" i="3"/>
  <c r="J2115" i="3"/>
  <c r="L2115" i="3" s="1"/>
  <c r="I2115" i="3"/>
  <c r="K2115" i="3" s="1"/>
  <c r="M2115" i="3" s="1"/>
  <c r="G2115" i="3"/>
  <c r="F2115" i="3"/>
  <c r="E2115" i="3"/>
  <c r="F2114" i="3"/>
  <c r="D2114" i="3"/>
  <c r="J2110" i="3"/>
  <c r="L2110" i="3" s="1"/>
  <c r="I2110" i="3"/>
  <c r="K2110" i="3" s="1"/>
  <c r="M2110" i="3" s="1"/>
  <c r="G2110" i="3"/>
  <c r="F2110" i="3"/>
  <c r="E2110" i="3"/>
  <c r="J2109" i="3"/>
  <c r="L2109" i="3" s="1"/>
  <c r="I2109" i="3"/>
  <c r="K2109" i="3" s="1"/>
  <c r="G2109" i="3"/>
  <c r="F2109" i="3"/>
  <c r="E2109" i="3"/>
  <c r="J2108" i="3"/>
  <c r="L2108" i="3" s="1"/>
  <c r="I2108" i="3"/>
  <c r="K2108" i="3" s="1"/>
  <c r="G2108" i="3"/>
  <c r="F2108" i="3"/>
  <c r="E2108" i="3"/>
  <c r="F2107" i="3"/>
  <c r="D2107" i="3"/>
  <c r="J2103" i="3"/>
  <c r="L2103" i="3" s="1"/>
  <c r="I2103" i="3"/>
  <c r="K2103" i="3" s="1"/>
  <c r="G2103" i="3"/>
  <c r="F2103" i="3"/>
  <c r="E2103" i="3"/>
  <c r="J2102" i="3"/>
  <c r="L2102" i="3" s="1"/>
  <c r="I2102" i="3"/>
  <c r="K2102" i="3" s="1"/>
  <c r="M2102" i="3" s="1"/>
  <c r="G2102" i="3"/>
  <c r="F2102" i="3"/>
  <c r="E2102" i="3"/>
  <c r="J2101" i="3"/>
  <c r="L2101" i="3" s="1"/>
  <c r="I2101" i="3"/>
  <c r="K2101" i="3" s="1"/>
  <c r="G2101" i="3"/>
  <c r="F2101" i="3"/>
  <c r="E2101" i="3"/>
  <c r="J2100" i="3"/>
  <c r="L2100" i="3" s="1"/>
  <c r="M2100" i="3" s="1"/>
  <c r="I2100" i="3"/>
  <c r="K2100" i="3" s="1"/>
  <c r="G2100" i="3"/>
  <c r="F2100" i="3"/>
  <c r="E2100" i="3"/>
  <c r="J2099" i="3"/>
  <c r="L2099" i="3" s="1"/>
  <c r="L2104" i="3" s="1"/>
  <c r="L2098" i="3" s="1"/>
  <c r="I2099" i="3"/>
  <c r="K2099" i="3" s="1"/>
  <c r="G2099" i="3"/>
  <c r="F2099" i="3"/>
  <c r="E2099" i="3"/>
  <c r="F2098" i="3"/>
  <c r="D2098" i="3"/>
  <c r="J2094" i="3"/>
  <c r="L2094" i="3" s="1"/>
  <c r="I2094" i="3"/>
  <c r="K2094" i="3" s="1"/>
  <c r="G2094" i="3"/>
  <c r="F2094" i="3"/>
  <c r="E2094" i="3"/>
  <c r="J2093" i="3"/>
  <c r="L2093" i="3" s="1"/>
  <c r="I2093" i="3"/>
  <c r="K2093" i="3" s="1"/>
  <c r="M2093" i="3" s="1"/>
  <c r="G2093" i="3"/>
  <c r="F2093" i="3"/>
  <c r="E2093" i="3"/>
  <c r="J2092" i="3"/>
  <c r="L2092" i="3" s="1"/>
  <c r="I2092" i="3"/>
  <c r="K2092" i="3" s="1"/>
  <c r="M2092" i="3" s="1"/>
  <c r="G2092" i="3"/>
  <c r="F2092" i="3"/>
  <c r="E2092" i="3"/>
  <c r="F2091" i="3"/>
  <c r="D2091" i="3"/>
  <c r="J2087" i="3"/>
  <c r="L2087" i="3" s="1"/>
  <c r="I2087" i="3"/>
  <c r="K2087" i="3" s="1"/>
  <c r="G2087" i="3"/>
  <c r="F2087" i="3"/>
  <c r="E2087" i="3"/>
  <c r="L2086" i="3"/>
  <c r="J2086" i="3"/>
  <c r="I2086" i="3"/>
  <c r="K2086" i="3" s="1"/>
  <c r="G2086" i="3"/>
  <c r="F2086" i="3"/>
  <c r="E2086" i="3"/>
  <c r="J2085" i="3"/>
  <c r="L2085" i="3" s="1"/>
  <c r="I2085" i="3"/>
  <c r="K2085" i="3" s="1"/>
  <c r="G2085" i="3"/>
  <c r="F2085" i="3"/>
  <c r="E2085" i="3"/>
  <c r="F2084" i="3"/>
  <c r="D2084" i="3"/>
  <c r="J2080" i="3"/>
  <c r="L2080" i="3" s="1"/>
  <c r="I2080" i="3"/>
  <c r="K2080" i="3" s="1"/>
  <c r="G2080" i="3"/>
  <c r="F2080" i="3"/>
  <c r="E2080" i="3"/>
  <c r="J2079" i="3"/>
  <c r="L2079" i="3" s="1"/>
  <c r="I2079" i="3"/>
  <c r="K2079" i="3" s="1"/>
  <c r="G2079" i="3"/>
  <c r="F2079" i="3"/>
  <c r="E2079" i="3"/>
  <c r="J2078" i="3"/>
  <c r="L2078" i="3" s="1"/>
  <c r="I2078" i="3"/>
  <c r="K2078" i="3" s="1"/>
  <c r="G2078" i="3"/>
  <c r="F2078" i="3"/>
  <c r="E2078" i="3"/>
  <c r="F2077" i="3"/>
  <c r="D2077" i="3"/>
  <c r="J2073" i="3"/>
  <c r="L2073" i="3" s="1"/>
  <c r="I2073" i="3"/>
  <c r="K2073" i="3" s="1"/>
  <c r="G2073" i="3"/>
  <c r="F2073" i="3"/>
  <c r="E2073" i="3"/>
  <c r="J2072" i="3"/>
  <c r="L2072" i="3" s="1"/>
  <c r="I2072" i="3"/>
  <c r="K2072" i="3" s="1"/>
  <c r="G2072" i="3"/>
  <c r="F2072" i="3"/>
  <c r="E2072" i="3"/>
  <c r="J2071" i="3"/>
  <c r="L2071" i="3" s="1"/>
  <c r="I2071" i="3"/>
  <c r="K2071" i="3" s="1"/>
  <c r="G2071" i="3"/>
  <c r="F2071" i="3"/>
  <c r="E2071" i="3"/>
  <c r="F2070" i="3"/>
  <c r="D2070" i="3"/>
  <c r="L2067" i="3"/>
  <c r="L2066" i="3"/>
  <c r="I2066" i="3"/>
  <c r="K2066" i="3" s="1"/>
  <c r="G2066" i="3"/>
  <c r="F2066" i="3"/>
  <c r="E2066" i="3"/>
  <c r="L2065" i="3"/>
  <c r="F2065" i="3"/>
  <c r="D2065" i="3"/>
  <c r="L2061" i="3"/>
  <c r="J2061" i="3"/>
  <c r="I2061" i="3"/>
  <c r="K2061" i="3" s="1"/>
  <c r="G2061" i="3"/>
  <c r="F2061" i="3"/>
  <c r="E2061" i="3"/>
  <c r="J2060" i="3"/>
  <c r="I2060" i="3"/>
  <c r="H2060" i="3"/>
  <c r="L2060" i="3" s="1"/>
  <c r="L2062" i="3" s="1"/>
  <c r="L2059" i="3" s="1"/>
  <c r="G2060" i="3"/>
  <c r="F2060" i="3"/>
  <c r="E2060" i="3"/>
  <c r="F2059" i="3"/>
  <c r="D2059" i="3"/>
  <c r="J2055" i="3"/>
  <c r="L2055" i="3" s="1"/>
  <c r="I2055" i="3"/>
  <c r="K2055" i="3" s="1"/>
  <c r="G2055" i="3"/>
  <c r="F2055" i="3"/>
  <c r="E2055" i="3"/>
  <c r="J2054" i="3"/>
  <c r="L2054" i="3" s="1"/>
  <c r="I2054" i="3"/>
  <c r="K2054" i="3" s="1"/>
  <c r="G2054" i="3"/>
  <c r="F2054" i="3"/>
  <c r="E2054" i="3"/>
  <c r="J2053" i="3"/>
  <c r="L2053" i="3" s="1"/>
  <c r="I2053" i="3"/>
  <c r="K2053" i="3" s="1"/>
  <c r="G2053" i="3"/>
  <c r="F2053" i="3"/>
  <c r="E2053" i="3"/>
  <c r="J2052" i="3"/>
  <c r="L2052" i="3" s="1"/>
  <c r="I2052" i="3"/>
  <c r="K2052" i="3" s="1"/>
  <c r="G2052" i="3"/>
  <c r="F2052" i="3"/>
  <c r="E2052" i="3"/>
  <c r="J2051" i="3"/>
  <c r="L2051" i="3" s="1"/>
  <c r="I2051" i="3"/>
  <c r="K2051" i="3" s="1"/>
  <c r="G2051" i="3"/>
  <c r="F2051" i="3"/>
  <c r="E2051" i="3"/>
  <c r="F2050" i="3"/>
  <c r="D2050" i="3"/>
  <c r="J2046" i="3"/>
  <c r="L2046" i="3" s="1"/>
  <c r="I2046" i="3"/>
  <c r="K2046" i="3" s="1"/>
  <c r="M2046" i="3" s="1"/>
  <c r="G2046" i="3"/>
  <c r="F2046" i="3"/>
  <c r="E2046" i="3"/>
  <c r="J2045" i="3"/>
  <c r="L2045" i="3" s="1"/>
  <c r="I2045" i="3"/>
  <c r="K2045" i="3" s="1"/>
  <c r="G2045" i="3"/>
  <c r="F2045" i="3"/>
  <c r="E2045" i="3"/>
  <c r="J2044" i="3"/>
  <c r="L2044" i="3" s="1"/>
  <c r="I2044" i="3"/>
  <c r="K2044" i="3" s="1"/>
  <c r="G2044" i="3"/>
  <c r="F2044" i="3"/>
  <c r="E2044" i="3"/>
  <c r="F2043" i="3"/>
  <c r="D2043" i="3"/>
  <c r="J2039" i="3"/>
  <c r="L2039" i="3" s="1"/>
  <c r="I2039" i="3"/>
  <c r="K2039" i="3" s="1"/>
  <c r="G2039" i="3"/>
  <c r="F2039" i="3"/>
  <c r="E2039" i="3"/>
  <c r="J2038" i="3"/>
  <c r="L2038" i="3" s="1"/>
  <c r="I2038" i="3"/>
  <c r="K2038" i="3" s="1"/>
  <c r="G2038" i="3"/>
  <c r="F2038" i="3"/>
  <c r="E2038" i="3"/>
  <c r="J2037" i="3"/>
  <c r="L2037" i="3" s="1"/>
  <c r="I2037" i="3"/>
  <c r="K2037" i="3" s="1"/>
  <c r="G2037" i="3"/>
  <c r="F2037" i="3"/>
  <c r="E2037" i="3"/>
  <c r="J2036" i="3"/>
  <c r="L2036" i="3" s="1"/>
  <c r="I2036" i="3"/>
  <c r="K2036" i="3" s="1"/>
  <c r="M2036" i="3" s="1"/>
  <c r="G2036" i="3"/>
  <c r="F2036" i="3"/>
  <c r="E2036" i="3"/>
  <c r="J2035" i="3"/>
  <c r="L2035" i="3" s="1"/>
  <c r="I2035" i="3"/>
  <c r="K2035" i="3" s="1"/>
  <c r="G2035" i="3"/>
  <c r="F2035" i="3"/>
  <c r="E2035" i="3"/>
  <c r="J2034" i="3"/>
  <c r="L2034" i="3" s="1"/>
  <c r="I2034" i="3"/>
  <c r="K2034" i="3" s="1"/>
  <c r="G2034" i="3"/>
  <c r="F2034" i="3"/>
  <c r="E2034" i="3"/>
  <c r="F2033" i="3"/>
  <c r="D2033" i="3"/>
  <c r="J2029" i="3"/>
  <c r="L2029" i="3" s="1"/>
  <c r="I2029" i="3"/>
  <c r="K2029" i="3" s="1"/>
  <c r="G2029" i="3"/>
  <c r="F2029" i="3"/>
  <c r="E2029" i="3"/>
  <c r="J2028" i="3"/>
  <c r="L2028" i="3" s="1"/>
  <c r="I2028" i="3"/>
  <c r="K2028" i="3" s="1"/>
  <c r="G2028" i="3"/>
  <c r="F2028" i="3"/>
  <c r="E2028" i="3"/>
  <c r="J2027" i="3"/>
  <c r="L2027" i="3" s="1"/>
  <c r="I2027" i="3"/>
  <c r="K2027" i="3" s="1"/>
  <c r="G2027" i="3"/>
  <c r="F2027" i="3"/>
  <c r="E2027" i="3"/>
  <c r="J2026" i="3"/>
  <c r="L2026" i="3" s="1"/>
  <c r="I2026" i="3"/>
  <c r="K2026" i="3" s="1"/>
  <c r="M2026" i="3" s="1"/>
  <c r="G2026" i="3"/>
  <c r="F2026" i="3"/>
  <c r="E2026" i="3"/>
  <c r="J2025" i="3"/>
  <c r="L2025" i="3" s="1"/>
  <c r="I2025" i="3"/>
  <c r="K2025" i="3" s="1"/>
  <c r="G2025" i="3"/>
  <c r="F2025" i="3"/>
  <c r="E2025" i="3"/>
  <c r="F2024" i="3"/>
  <c r="D2024" i="3"/>
  <c r="J2020" i="3"/>
  <c r="L2020" i="3" s="1"/>
  <c r="I2020" i="3"/>
  <c r="K2020" i="3" s="1"/>
  <c r="G2020" i="3"/>
  <c r="F2020" i="3"/>
  <c r="E2020" i="3"/>
  <c r="J2019" i="3"/>
  <c r="L2019" i="3" s="1"/>
  <c r="I2019" i="3"/>
  <c r="K2019" i="3" s="1"/>
  <c r="G2019" i="3"/>
  <c r="F2019" i="3"/>
  <c r="E2019" i="3"/>
  <c r="J2018" i="3"/>
  <c r="L2018" i="3" s="1"/>
  <c r="I2018" i="3"/>
  <c r="K2018" i="3" s="1"/>
  <c r="G2018" i="3"/>
  <c r="F2018" i="3"/>
  <c r="E2018" i="3"/>
  <c r="J2017" i="3"/>
  <c r="L2017" i="3" s="1"/>
  <c r="I2017" i="3"/>
  <c r="K2017" i="3" s="1"/>
  <c r="G2017" i="3"/>
  <c r="F2017" i="3"/>
  <c r="E2017" i="3"/>
  <c r="J2016" i="3"/>
  <c r="L2016" i="3" s="1"/>
  <c r="I2016" i="3"/>
  <c r="K2016" i="3" s="1"/>
  <c r="G2016" i="3"/>
  <c r="F2016" i="3"/>
  <c r="E2016" i="3"/>
  <c r="J2015" i="3"/>
  <c r="L2015" i="3" s="1"/>
  <c r="I2015" i="3"/>
  <c r="K2015" i="3" s="1"/>
  <c r="G2015" i="3"/>
  <c r="F2015" i="3"/>
  <c r="E2015" i="3"/>
  <c r="J2014" i="3"/>
  <c r="L2014" i="3" s="1"/>
  <c r="I2014" i="3"/>
  <c r="K2014" i="3" s="1"/>
  <c r="G2014" i="3"/>
  <c r="F2014" i="3"/>
  <c r="E2014" i="3"/>
  <c r="J2013" i="3"/>
  <c r="L2013" i="3" s="1"/>
  <c r="I2013" i="3"/>
  <c r="K2013" i="3" s="1"/>
  <c r="G2013" i="3"/>
  <c r="F2013" i="3"/>
  <c r="E2013" i="3"/>
  <c r="F2012" i="3"/>
  <c r="D2012" i="3"/>
  <c r="J2008" i="3"/>
  <c r="L2008" i="3" s="1"/>
  <c r="I2008" i="3"/>
  <c r="K2008" i="3" s="1"/>
  <c r="G2008" i="3"/>
  <c r="F2008" i="3"/>
  <c r="E2008" i="3"/>
  <c r="J2007" i="3"/>
  <c r="L2007" i="3" s="1"/>
  <c r="I2007" i="3"/>
  <c r="K2007" i="3" s="1"/>
  <c r="G2007" i="3"/>
  <c r="F2007" i="3"/>
  <c r="E2007" i="3"/>
  <c r="J2006" i="3"/>
  <c r="L2006" i="3" s="1"/>
  <c r="I2006" i="3"/>
  <c r="K2006" i="3" s="1"/>
  <c r="M2006" i="3" s="1"/>
  <c r="G2006" i="3"/>
  <c r="F2006" i="3"/>
  <c r="E2006" i="3"/>
  <c r="J2005" i="3"/>
  <c r="L2005" i="3" s="1"/>
  <c r="I2005" i="3"/>
  <c r="K2005" i="3" s="1"/>
  <c r="M2005" i="3" s="1"/>
  <c r="G2005" i="3"/>
  <c r="F2005" i="3"/>
  <c r="E2005" i="3"/>
  <c r="F2004" i="3"/>
  <c r="D2004" i="3"/>
  <c r="J2000" i="3"/>
  <c r="L2000" i="3" s="1"/>
  <c r="I2000" i="3"/>
  <c r="K2000" i="3" s="1"/>
  <c r="M2000" i="3" s="1"/>
  <c r="G2000" i="3"/>
  <c r="F2000" i="3"/>
  <c r="E2000" i="3"/>
  <c r="J1999" i="3"/>
  <c r="L1999" i="3" s="1"/>
  <c r="I1999" i="3"/>
  <c r="K1999" i="3" s="1"/>
  <c r="M1999" i="3" s="1"/>
  <c r="G1999" i="3"/>
  <c r="F1999" i="3"/>
  <c r="E1999" i="3"/>
  <c r="J1998" i="3"/>
  <c r="L1998" i="3" s="1"/>
  <c r="I1998" i="3"/>
  <c r="K1998" i="3" s="1"/>
  <c r="G1998" i="3"/>
  <c r="F1998" i="3"/>
  <c r="E1998" i="3"/>
  <c r="F1997" i="3"/>
  <c r="D1997" i="3"/>
  <c r="J1993" i="3"/>
  <c r="L1993" i="3" s="1"/>
  <c r="I1993" i="3"/>
  <c r="K1993" i="3" s="1"/>
  <c r="K1994" i="3" s="1"/>
  <c r="K1991" i="3" s="1"/>
  <c r="G1993" i="3"/>
  <c r="F1993" i="3"/>
  <c r="E1993" i="3"/>
  <c r="J1992" i="3"/>
  <c r="L1992" i="3" s="1"/>
  <c r="I1992" i="3"/>
  <c r="K1992" i="3" s="1"/>
  <c r="G1992" i="3"/>
  <c r="F1992" i="3"/>
  <c r="E1992" i="3"/>
  <c r="F1991" i="3"/>
  <c r="D1991" i="3"/>
  <c r="J1987" i="3"/>
  <c r="L1987" i="3" s="1"/>
  <c r="I1987" i="3"/>
  <c r="K1987" i="3" s="1"/>
  <c r="G1987" i="3"/>
  <c r="F1987" i="3"/>
  <c r="E1987" i="3"/>
  <c r="J1986" i="3"/>
  <c r="L1986" i="3" s="1"/>
  <c r="I1986" i="3"/>
  <c r="K1986" i="3" s="1"/>
  <c r="G1986" i="3"/>
  <c r="F1986" i="3"/>
  <c r="E1986" i="3"/>
  <c r="J1985" i="3"/>
  <c r="I1985" i="3"/>
  <c r="H1985" i="3"/>
  <c r="G1985" i="3"/>
  <c r="F1985" i="3"/>
  <c r="E1985" i="3"/>
  <c r="K1984" i="3"/>
  <c r="J1984" i="3"/>
  <c r="L1984" i="3" s="1"/>
  <c r="I1984" i="3"/>
  <c r="G1984" i="3"/>
  <c r="F1984" i="3"/>
  <c r="E1984" i="3"/>
  <c r="J1983" i="3"/>
  <c r="L1983" i="3" s="1"/>
  <c r="I1983" i="3"/>
  <c r="K1983" i="3" s="1"/>
  <c r="G1983" i="3"/>
  <c r="F1983" i="3"/>
  <c r="E1983" i="3"/>
  <c r="F1982" i="3"/>
  <c r="D1982" i="3"/>
  <c r="K1978" i="3"/>
  <c r="J1978" i="3"/>
  <c r="L1978" i="3" s="1"/>
  <c r="L1979" i="3" s="1"/>
  <c r="L1977" i="3" s="1"/>
  <c r="I1978" i="3"/>
  <c r="G1978" i="3"/>
  <c r="F1978" i="3"/>
  <c r="E1978" i="3"/>
  <c r="F1977" i="3"/>
  <c r="D1977" i="3"/>
  <c r="J1973" i="3"/>
  <c r="L1973" i="3" s="1"/>
  <c r="L1974" i="3" s="1"/>
  <c r="L1972" i="3" s="1"/>
  <c r="I1973" i="3"/>
  <c r="K1973" i="3" s="1"/>
  <c r="G1973" i="3"/>
  <c r="F1973" i="3"/>
  <c r="E1973" i="3"/>
  <c r="F1972" i="3"/>
  <c r="D1972" i="3"/>
  <c r="J1968" i="3"/>
  <c r="L1968" i="3" s="1"/>
  <c r="I1968" i="3"/>
  <c r="K1968" i="3" s="1"/>
  <c r="M1968" i="3" s="1"/>
  <c r="G1968" i="3"/>
  <c r="F1968" i="3"/>
  <c r="E1968" i="3"/>
  <c r="K1967" i="3"/>
  <c r="J1967" i="3"/>
  <c r="L1967" i="3" s="1"/>
  <c r="I1967" i="3"/>
  <c r="G1967" i="3"/>
  <c r="F1967" i="3"/>
  <c r="E1967" i="3"/>
  <c r="F1966" i="3"/>
  <c r="D1966" i="3"/>
  <c r="J1962" i="3"/>
  <c r="L1962" i="3" s="1"/>
  <c r="I1962" i="3"/>
  <c r="K1962" i="3" s="1"/>
  <c r="G1962" i="3"/>
  <c r="F1962" i="3"/>
  <c r="E1962" i="3"/>
  <c r="J1961" i="3"/>
  <c r="L1961" i="3" s="1"/>
  <c r="I1961" i="3"/>
  <c r="K1961" i="3" s="1"/>
  <c r="M1961" i="3" s="1"/>
  <c r="M1962" i="3" s="1"/>
  <c r="G1961" i="3"/>
  <c r="F1961" i="3"/>
  <c r="E1961" i="3"/>
  <c r="F1960" i="3"/>
  <c r="D1960" i="3"/>
  <c r="J1956" i="3"/>
  <c r="L1956" i="3" s="1"/>
  <c r="L1957" i="3" s="1"/>
  <c r="L1955" i="3" s="1"/>
  <c r="I1956" i="3"/>
  <c r="K1956" i="3" s="1"/>
  <c r="G1956" i="3"/>
  <c r="F1956" i="3"/>
  <c r="E1956" i="3"/>
  <c r="F1955" i="3"/>
  <c r="D1955" i="3"/>
  <c r="J1951" i="3"/>
  <c r="L1951" i="3" s="1"/>
  <c r="I1951" i="3"/>
  <c r="K1951" i="3" s="1"/>
  <c r="M1951" i="3" s="1"/>
  <c r="G1951" i="3"/>
  <c r="F1951" i="3"/>
  <c r="E1951" i="3"/>
  <c r="J1950" i="3"/>
  <c r="L1950" i="3" s="1"/>
  <c r="I1950" i="3"/>
  <c r="K1950" i="3" s="1"/>
  <c r="G1950" i="3"/>
  <c r="F1950" i="3"/>
  <c r="E1950" i="3"/>
  <c r="J1949" i="3"/>
  <c r="L1949" i="3" s="1"/>
  <c r="I1949" i="3"/>
  <c r="K1949" i="3" s="1"/>
  <c r="G1949" i="3"/>
  <c r="F1949" i="3"/>
  <c r="E1949" i="3"/>
  <c r="J1948" i="3"/>
  <c r="L1948" i="3" s="1"/>
  <c r="I1948" i="3"/>
  <c r="K1948" i="3" s="1"/>
  <c r="M1948" i="3" s="1"/>
  <c r="G1948" i="3"/>
  <c r="F1948" i="3"/>
  <c r="E1948" i="3"/>
  <c r="J1947" i="3"/>
  <c r="L1947" i="3" s="1"/>
  <c r="I1947" i="3"/>
  <c r="K1947" i="3" s="1"/>
  <c r="G1947" i="3"/>
  <c r="F1947" i="3"/>
  <c r="E1947" i="3"/>
  <c r="F1946" i="3"/>
  <c r="D1946" i="3"/>
  <c r="J1942" i="3"/>
  <c r="L1942" i="3" s="1"/>
  <c r="I1942" i="3"/>
  <c r="K1942" i="3" s="1"/>
  <c r="M1942" i="3" s="1"/>
  <c r="G1942" i="3"/>
  <c r="F1942" i="3"/>
  <c r="E1942" i="3"/>
  <c r="J1941" i="3"/>
  <c r="I1941" i="3"/>
  <c r="H1941" i="3"/>
  <c r="G1941" i="3"/>
  <c r="F1941" i="3"/>
  <c r="E1941" i="3"/>
  <c r="J1940" i="3"/>
  <c r="I1940" i="3"/>
  <c r="H1940" i="3"/>
  <c r="K1940" i="3" s="1"/>
  <c r="G1940" i="3"/>
  <c r="F1940" i="3"/>
  <c r="E1940" i="3"/>
  <c r="F1939" i="3"/>
  <c r="D1939" i="3"/>
  <c r="K1935" i="3"/>
  <c r="J1935" i="3"/>
  <c r="L1935" i="3" s="1"/>
  <c r="L1936" i="3" s="1"/>
  <c r="L1934" i="3" s="1"/>
  <c r="I1935" i="3"/>
  <c r="G1935" i="3"/>
  <c r="F1935" i="3"/>
  <c r="E1935" i="3"/>
  <c r="F1934" i="3"/>
  <c r="D1934" i="3"/>
  <c r="K1930" i="3"/>
  <c r="J1930" i="3"/>
  <c r="L1930" i="3" s="1"/>
  <c r="I1930" i="3"/>
  <c r="G1930" i="3"/>
  <c r="F1930" i="3"/>
  <c r="E1930" i="3"/>
  <c r="K1929" i="3"/>
  <c r="J1929" i="3"/>
  <c r="L1929" i="3" s="1"/>
  <c r="I1929" i="3"/>
  <c r="G1929" i="3"/>
  <c r="F1929" i="3"/>
  <c r="E1929" i="3"/>
  <c r="J1928" i="3"/>
  <c r="L1928" i="3" s="1"/>
  <c r="I1928" i="3"/>
  <c r="K1928" i="3" s="1"/>
  <c r="G1928" i="3"/>
  <c r="F1928" i="3"/>
  <c r="E1928" i="3"/>
  <c r="F1927" i="3"/>
  <c r="D1927" i="3"/>
  <c r="K1923" i="3"/>
  <c r="J1923" i="3"/>
  <c r="L1923" i="3" s="1"/>
  <c r="I1923" i="3"/>
  <c r="G1923" i="3"/>
  <c r="F1923" i="3"/>
  <c r="E1923" i="3"/>
  <c r="K1922" i="3"/>
  <c r="J1922" i="3"/>
  <c r="L1922" i="3" s="1"/>
  <c r="I1922" i="3"/>
  <c r="G1922" i="3"/>
  <c r="F1922" i="3"/>
  <c r="E1922" i="3"/>
  <c r="K1921" i="3"/>
  <c r="J1921" i="3"/>
  <c r="L1921" i="3" s="1"/>
  <c r="I1921" i="3"/>
  <c r="G1921" i="3"/>
  <c r="F1921" i="3"/>
  <c r="E1921" i="3"/>
  <c r="F1920" i="3"/>
  <c r="D1920" i="3"/>
  <c r="K1916" i="3"/>
  <c r="J1916" i="3"/>
  <c r="L1916" i="3" s="1"/>
  <c r="I1916" i="3"/>
  <c r="G1916" i="3"/>
  <c r="F1916" i="3"/>
  <c r="E1916" i="3"/>
  <c r="J1915" i="3"/>
  <c r="L1915" i="3" s="1"/>
  <c r="I1915" i="3"/>
  <c r="K1915" i="3" s="1"/>
  <c r="G1915" i="3"/>
  <c r="F1915" i="3"/>
  <c r="E1915" i="3"/>
  <c r="L1914" i="3"/>
  <c r="K1914" i="3"/>
  <c r="M1914" i="3" s="1"/>
  <c r="J1914" i="3"/>
  <c r="I1914" i="3"/>
  <c r="G1914" i="3"/>
  <c r="F1914" i="3"/>
  <c r="E1914" i="3"/>
  <c r="J1913" i="3"/>
  <c r="L1913" i="3" s="1"/>
  <c r="L1917" i="3" s="1"/>
  <c r="L1912" i="3" s="1"/>
  <c r="I1913" i="3"/>
  <c r="K1913" i="3" s="1"/>
  <c r="G1913" i="3"/>
  <c r="F1913" i="3"/>
  <c r="E1913" i="3"/>
  <c r="F1912" i="3"/>
  <c r="D1912" i="3"/>
  <c r="K1908" i="3"/>
  <c r="M1908" i="3" s="1"/>
  <c r="J1908" i="3"/>
  <c r="L1908" i="3" s="1"/>
  <c r="I1908" i="3"/>
  <c r="G1908" i="3"/>
  <c r="F1908" i="3"/>
  <c r="E1908" i="3"/>
  <c r="K1907" i="3"/>
  <c r="M1907" i="3" s="1"/>
  <c r="J1907" i="3"/>
  <c r="L1907" i="3" s="1"/>
  <c r="I1907" i="3"/>
  <c r="G1907" i="3"/>
  <c r="F1907" i="3"/>
  <c r="E1907" i="3"/>
  <c r="K1906" i="3"/>
  <c r="J1906" i="3"/>
  <c r="L1906" i="3" s="1"/>
  <c r="I1906" i="3"/>
  <c r="G1906" i="3"/>
  <c r="F1906" i="3"/>
  <c r="E1906" i="3"/>
  <c r="F1905" i="3"/>
  <c r="D1905" i="3"/>
  <c r="K1901" i="3"/>
  <c r="J1901" i="3"/>
  <c r="L1901" i="3" s="1"/>
  <c r="M1901" i="3" s="1"/>
  <c r="G1901" i="3"/>
  <c r="F1901" i="3"/>
  <c r="E1901" i="3"/>
  <c r="J1900" i="3"/>
  <c r="L1900" i="3" s="1"/>
  <c r="I1900" i="3"/>
  <c r="K1900" i="3" s="1"/>
  <c r="M1900" i="3" s="1"/>
  <c r="G1900" i="3"/>
  <c r="F1900" i="3"/>
  <c r="E1900" i="3"/>
  <c r="J1899" i="3"/>
  <c r="L1899" i="3" s="1"/>
  <c r="L1902" i="3" s="1"/>
  <c r="L1898" i="3" s="1"/>
  <c r="I1899" i="3"/>
  <c r="K1899" i="3" s="1"/>
  <c r="G1899" i="3"/>
  <c r="F1899" i="3"/>
  <c r="E1899" i="3"/>
  <c r="F1898" i="3"/>
  <c r="D1898" i="3"/>
  <c r="J1894" i="3"/>
  <c r="L1894" i="3" s="1"/>
  <c r="I1894" i="3"/>
  <c r="K1894" i="3" s="1"/>
  <c r="M1894" i="3" s="1"/>
  <c r="G1894" i="3"/>
  <c r="F1894" i="3"/>
  <c r="E1894" i="3"/>
  <c r="J1893" i="3"/>
  <c r="L1893" i="3" s="1"/>
  <c r="I1893" i="3"/>
  <c r="K1893" i="3" s="1"/>
  <c r="G1893" i="3"/>
  <c r="F1893" i="3"/>
  <c r="E1893" i="3"/>
  <c r="J1892" i="3"/>
  <c r="L1892" i="3" s="1"/>
  <c r="I1892" i="3"/>
  <c r="K1892" i="3" s="1"/>
  <c r="G1892" i="3"/>
  <c r="F1892" i="3"/>
  <c r="E1892" i="3"/>
  <c r="J1891" i="3"/>
  <c r="L1891" i="3" s="1"/>
  <c r="I1891" i="3"/>
  <c r="K1891" i="3" s="1"/>
  <c r="G1891" i="3"/>
  <c r="F1891" i="3"/>
  <c r="E1891" i="3"/>
  <c r="J1890" i="3"/>
  <c r="L1890" i="3" s="1"/>
  <c r="I1890" i="3"/>
  <c r="K1890" i="3" s="1"/>
  <c r="G1890" i="3"/>
  <c r="F1890" i="3"/>
  <c r="E1890" i="3"/>
  <c r="F1889" i="3"/>
  <c r="D1889" i="3"/>
  <c r="J1885" i="3"/>
  <c r="L1885" i="3" s="1"/>
  <c r="I1885" i="3"/>
  <c r="K1885" i="3" s="1"/>
  <c r="G1885" i="3"/>
  <c r="F1885" i="3"/>
  <c r="E1885" i="3"/>
  <c r="M1884" i="3"/>
  <c r="J1884" i="3"/>
  <c r="L1884" i="3" s="1"/>
  <c r="I1884" i="3"/>
  <c r="K1884" i="3" s="1"/>
  <c r="G1884" i="3"/>
  <c r="F1884" i="3"/>
  <c r="E1884" i="3"/>
  <c r="J1883" i="3"/>
  <c r="L1883" i="3" s="1"/>
  <c r="I1883" i="3"/>
  <c r="K1883" i="3" s="1"/>
  <c r="M1883" i="3" s="1"/>
  <c r="G1883" i="3"/>
  <c r="F1883" i="3"/>
  <c r="E1883" i="3"/>
  <c r="J1882" i="3"/>
  <c r="L1882" i="3" s="1"/>
  <c r="I1882" i="3"/>
  <c r="K1882" i="3" s="1"/>
  <c r="M1882" i="3" s="1"/>
  <c r="G1882" i="3"/>
  <c r="F1882" i="3"/>
  <c r="E1882" i="3"/>
  <c r="J1881" i="3"/>
  <c r="L1881" i="3" s="1"/>
  <c r="I1881" i="3"/>
  <c r="K1881" i="3" s="1"/>
  <c r="M1881" i="3" s="1"/>
  <c r="G1881" i="3"/>
  <c r="F1881" i="3"/>
  <c r="E1881" i="3"/>
  <c r="J1880" i="3"/>
  <c r="L1880" i="3" s="1"/>
  <c r="L1886" i="3" s="1"/>
  <c r="L1879" i="3" s="1"/>
  <c r="I1880" i="3"/>
  <c r="K1880" i="3" s="1"/>
  <c r="H1880" i="3"/>
  <c r="G1880" i="3"/>
  <c r="F1880" i="3"/>
  <c r="E1880" i="3"/>
  <c r="F1879" i="3"/>
  <c r="D1879" i="3"/>
  <c r="J1875" i="3"/>
  <c r="L1875" i="3" s="1"/>
  <c r="I1875" i="3"/>
  <c r="K1875" i="3" s="1"/>
  <c r="K1876" i="3" s="1"/>
  <c r="K1873" i="3" s="1"/>
  <c r="G1875" i="3"/>
  <c r="F1875" i="3"/>
  <c r="E1875" i="3"/>
  <c r="J1874" i="3"/>
  <c r="L1874" i="3" s="1"/>
  <c r="I1874" i="3"/>
  <c r="K1874" i="3" s="1"/>
  <c r="G1874" i="3"/>
  <c r="F1874" i="3"/>
  <c r="E1874" i="3"/>
  <c r="F1873" i="3"/>
  <c r="D1873" i="3"/>
  <c r="L1870" i="3"/>
  <c r="L1868" i="3" s="1"/>
  <c r="K1870" i="3"/>
  <c r="K1868" i="3" s="1"/>
  <c r="K1869" i="3"/>
  <c r="J1869" i="3"/>
  <c r="L1869" i="3" s="1"/>
  <c r="M1869" i="3" s="1"/>
  <c r="M1870" i="3" s="1"/>
  <c r="G1869" i="3"/>
  <c r="F1869" i="3"/>
  <c r="E1869" i="3"/>
  <c r="F1868" i="3"/>
  <c r="D1868" i="3"/>
  <c r="J1864" i="3"/>
  <c r="L1864" i="3" s="1"/>
  <c r="I1864" i="3"/>
  <c r="K1864" i="3" s="1"/>
  <c r="M1864" i="3" s="1"/>
  <c r="G1864" i="3"/>
  <c r="F1864" i="3"/>
  <c r="E1864" i="3"/>
  <c r="M1863" i="3"/>
  <c r="J1863" i="3"/>
  <c r="L1863" i="3" s="1"/>
  <c r="I1863" i="3"/>
  <c r="K1863" i="3" s="1"/>
  <c r="G1863" i="3"/>
  <c r="F1863" i="3"/>
  <c r="E1863" i="3"/>
  <c r="J1862" i="3"/>
  <c r="L1862" i="3" s="1"/>
  <c r="L1865" i="3" s="1"/>
  <c r="L1861" i="3" s="1"/>
  <c r="I1862" i="3"/>
  <c r="K1862" i="3" s="1"/>
  <c r="G1862" i="3"/>
  <c r="F1862" i="3"/>
  <c r="E1862" i="3"/>
  <c r="F1861" i="3"/>
  <c r="D1861" i="3"/>
  <c r="J1857" i="3"/>
  <c r="L1857" i="3" s="1"/>
  <c r="I1857" i="3"/>
  <c r="K1857" i="3" s="1"/>
  <c r="M1857" i="3" s="1"/>
  <c r="G1857" i="3"/>
  <c r="F1857" i="3"/>
  <c r="E1857" i="3"/>
  <c r="J1856" i="3"/>
  <c r="L1856" i="3" s="1"/>
  <c r="I1856" i="3"/>
  <c r="K1856" i="3" s="1"/>
  <c r="G1856" i="3"/>
  <c r="F1856" i="3"/>
  <c r="E1856" i="3"/>
  <c r="M1855" i="3"/>
  <c r="J1855" i="3"/>
  <c r="L1855" i="3" s="1"/>
  <c r="I1855" i="3"/>
  <c r="K1855" i="3" s="1"/>
  <c r="G1855" i="3"/>
  <c r="F1855" i="3"/>
  <c r="E1855" i="3"/>
  <c r="F1854" i="3"/>
  <c r="D1854" i="3"/>
  <c r="J1850" i="3"/>
  <c r="L1850" i="3" s="1"/>
  <c r="I1850" i="3"/>
  <c r="K1850" i="3" s="1"/>
  <c r="M1850" i="3" s="1"/>
  <c r="G1850" i="3"/>
  <c r="F1850" i="3"/>
  <c r="E1850" i="3"/>
  <c r="J1849" i="3"/>
  <c r="L1849" i="3" s="1"/>
  <c r="I1849" i="3"/>
  <c r="K1849" i="3" s="1"/>
  <c r="M1849" i="3" s="1"/>
  <c r="G1849" i="3"/>
  <c r="F1849" i="3"/>
  <c r="E1849" i="3"/>
  <c r="J1848" i="3"/>
  <c r="L1848" i="3" s="1"/>
  <c r="L1851" i="3" s="1"/>
  <c r="L1847" i="3" s="1"/>
  <c r="I1848" i="3"/>
  <c r="K1848" i="3" s="1"/>
  <c r="G1848" i="3"/>
  <c r="F1848" i="3"/>
  <c r="E1848" i="3"/>
  <c r="F1847" i="3"/>
  <c r="D1847" i="3"/>
  <c r="M1843" i="3"/>
  <c r="J1843" i="3"/>
  <c r="L1843" i="3" s="1"/>
  <c r="I1843" i="3"/>
  <c r="K1843" i="3" s="1"/>
  <c r="G1843" i="3"/>
  <c r="F1843" i="3"/>
  <c r="E1843" i="3"/>
  <c r="J1842" i="3"/>
  <c r="L1842" i="3" s="1"/>
  <c r="L1844" i="3" s="1"/>
  <c r="L1841" i="3" s="1"/>
  <c r="I1842" i="3"/>
  <c r="K1842" i="3" s="1"/>
  <c r="G1842" i="3"/>
  <c r="F1842" i="3"/>
  <c r="E1842" i="3"/>
  <c r="F1841" i="3"/>
  <c r="D1841" i="3"/>
  <c r="M1837" i="3"/>
  <c r="J1837" i="3"/>
  <c r="L1837" i="3" s="1"/>
  <c r="I1837" i="3"/>
  <c r="K1837" i="3" s="1"/>
  <c r="G1837" i="3"/>
  <c r="F1837" i="3"/>
  <c r="E1837" i="3"/>
  <c r="J1836" i="3"/>
  <c r="L1836" i="3" s="1"/>
  <c r="I1836" i="3"/>
  <c r="K1836" i="3" s="1"/>
  <c r="M1836" i="3" s="1"/>
  <c r="G1836" i="3"/>
  <c r="F1836" i="3"/>
  <c r="E1836" i="3"/>
  <c r="F1835" i="3"/>
  <c r="D1835" i="3"/>
  <c r="L1831" i="3"/>
  <c r="J1831" i="3"/>
  <c r="I1831" i="3"/>
  <c r="K1831" i="3" s="1"/>
  <c r="G1831" i="3"/>
  <c r="F1831" i="3"/>
  <c r="E1831" i="3"/>
  <c r="J1830" i="3"/>
  <c r="L1830" i="3" s="1"/>
  <c r="I1830" i="3"/>
  <c r="K1830" i="3" s="1"/>
  <c r="G1830" i="3"/>
  <c r="F1830" i="3"/>
  <c r="E1830" i="3"/>
  <c r="J1829" i="3"/>
  <c r="L1829" i="3" s="1"/>
  <c r="I1829" i="3"/>
  <c r="K1829" i="3" s="1"/>
  <c r="G1829" i="3"/>
  <c r="F1829" i="3"/>
  <c r="E1829" i="3"/>
  <c r="M1828" i="3"/>
  <c r="J1828" i="3"/>
  <c r="L1828" i="3" s="1"/>
  <c r="I1828" i="3"/>
  <c r="K1828" i="3" s="1"/>
  <c r="G1828" i="3"/>
  <c r="F1828" i="3"/>
  <c r="E1828" i="3"/>
  <c r="F1827" i="3"/>
  <c r="D1827" i="3"/>
  <c r="J1823" i="3"/>
  <c r="L1823" i="3" s="1"/>
  <c r="I1823" i="3"/>
  <c r="K1823" i="3" s="1"/>
  <c r="G1823" i="3"/>
  <c r="F1823" i="3"/>
  <c r="E1823" i="3"/>
  <c r="J1822" i="3"/>
  <c r="L1822" i="3" s="1"/>
  <c r="I1822" i="3"/>
  <c r="K1822" i="3" s="1"/>
  <c r="M1822" i="3" s="1"/>
  <c r="G1822" i="3"/>
  <c r="F1822" i="3"/>
  <c r="E1822" i="3"/>
  <c r="J1821" i="3"/>
  <c r="L1821" i="3" s="1"/>
  <c r="I1821" i="3"/>
  <c r="K1821" i="3" s="1"/>
  <c r="G1821" i="3"/>
  <c r="F1821" i="3"/>
  <c r="E1821" i="3"/>
  <c r="F1820" i="3"/>
  <c r="D1820" i="3"/>
  <c r="K1816" i="3"/>
  <c r="J1816" i="3"/>
  <c r="L1816" i="3" s="1"/>
  <c r="I1816" i="3"/>
  <c r="G1816" i="3"/>
  <c r="F1816" i="3"/>
  <c r="E1816" i="3"/>
  <c r="J1815" i="3"/>
  <c r="L1815" i="3" s="1"/>
  <c r="I1815" i="3"/>
  <c r="K1815" i="3" s="1"/>
  <c r="G1815" i="3"/>
  <c r="F1815" i="3"/>
  <c r="E1815" i="3"/>
  <c r="F1814" i="3"/>
  <c r="D1814" i="3"/>
  <c r="J1810" i="3"/>
  <c r="L1810" i="3" s="1"/>
  <c r="I1810" i="3"/>
  <c r="K1810" i="3" s="1"/>
  <c r="G1810" i="3"/>
  <c r="F1810" i="3"/>
  <c r="E1810" i="3"/>
  <c r="J1809" i="3"/>
  <c r="L1809" i="3" s="1"/>
  <c r="I1809" i="3"/>
  <c r="K1809" i="3" s="1"/>
  <c r="G1809" i="3"/>
  <c r="F1809" i="3"/>
  <c r="E1809" i="3"/>
  <c r="F1808" i="3"/>
  <c r="D1808" i="3"/>
  <c r="J1804" i="3"/>
  <c r="L1804" i="3" s="1"/>
  <c r="I1804" i="3"/>
  <c r="K1804" i="3" s="1"/>
  <c r="M1804" i="3" s="1"/>
  <c r="G1804" i="3"/>
  <c r="F1804" i="3"/>
  <c r="E1804" i="3"/>
  <c r="K1803" i="3"/>
  <c r="J1803" i="3"/>
  <c r="L1803" i="3" s="1"/>
  <c r="I1803" i="3"/>
  <c r="G1803" i="3"/>
  <c r="F1803" i="3"/>
  <c r="E1803" i="3"/>
  <c r="J1802" i="3"/>
  <c r="L1802" i="3" s="1"/>
  <c r="I1802" i="3"/>
  <c r="K1802" i="3" s="1"/>
  <c r="M1802" i="3" s="1"/>
  <c r="G1802" i="3"/>
  <c r="F1802" i="3"/>
  <c r="E1802" i="3"/>
  <c r="K1801" i="3"/>
  <c r="J1801" i="3"/>
  <c r="L1801" i="3" s="1"/>
  <c r="I1801" i="3"/>
  <c r="G1801" i="3"/>
  <c r="F1801" i="3"/>
  <c r="E1801" i="3"/>
  <c r="F1800" i="3"/>
  <c r="D1800" i="3"/>
  <c r="K1797" i="3"/>
  <c r="K1795" i="3" s="1"/>
  <c r="K1796" i="3"/>
  <c r="M1796" i="3" s="1"/>
  <c r="M1797" i="3" s="1"/>
  <c r="J1796" i="3"/>
  <c r="L1796" i="3" s="1"/>
  <c r="L1797" i="3" s="1"/>
  <c r="L1795" i="3" s="1"/>
  <c r="I1796" i="3"/>
  <c r="G1796" i="3"/>
  <c r="F1796" i="3"/>
  <c r="E1796" i="3"/>
  <c r="F1795" i="3"/>
  <c r="D1795" i="3"/>
  <c r="J1791" i="3"/>
  <c r="L1791" i="3" s="1"/>
  <c r="I1791" i="3"/>
  <c r="K1791" i="3" s="1"/>
  <c r="M1791" i="3" s="1"/>
  <c r="G1791" i="3"/>
  <c r="F1791" i="3"/>
  <c r="E1791" i="3"/>
  <c r="K1790" i="3"/>
  <c r="J1790" i="3"/>
  <c r="L1790" i="3" s="1"/>
  <c r="I1790" i="3"/>
  <c r="G1790" i="3"/>
  <c r="F1790" i="3"/>
  <c r="E1790" i="3"/>
  <c r="J1789" i="3"/>
  <c r="L1789" i="3" s="1"/>
  <c r="I1789" i="3"/>
  <c r="K1789" i="3" s="1"/>
  <c r="G1789" i="3"/>
  <c r="F1789" i="3"/>
  <c r="E1789" i="3"/>
  <c r="F1788" i="3"/>
  <c r="D1788" i="3"/>
  <c r="K1784" i="3"/>
  <c r="J1784" i="3"/>
  <c r="L1784" i="3" s="1"/>
  <c r="I1784" i="3"/>
  <c r="G1784" i="3"/>
  <c r="F1784" i="3"/>
  <c r="E1784" i="3"/>
  <c r="J1783" i="3"/>
  <c r="L1783" i="3" s="1"/>
  <c r="I1783" i="3"/>
  <c r="K1783" i="3" s="1"/>
  <c r="M1783" i="3" s="1"/>
  <c r="G1783" i="3"/>
  <c r="F1783" i="3"/>
  <c r="E1783" i="3"/>
  <c r="K1782" i="3"/>
  <c r="J1782" i="3"/>
  <c r="L1782" i="3" s="1"/>
  <c r="I1782" i="3"/>
  <c r="G1782" i="3"/>
  <c r="F1782" i="3"/>
  <c r="E1782" i="3"/>
  <c r="F1781" i="3"/>
  <c r="D1781" i="3"/>
  <c r="J1777" i="3"/>
  <c r="L1777" i="3" s="1"/>
  <c r="L1778" i="3" s="1"/>
  <c r="L1776" i="3" s="1"/>
  <c r="I1777" i="3"/>
  <c r="K1777" i="3" s="1"/>
  <c r="G1777" i="3"/>
  <c r="F1777" i="3"/>
  <c r="E1777" i="3"/>
  <c r="F1776" i="3"/>
  <c r="D1776" i="3"/>
  <c r="J1772" i="3"/>
  <c r="L1772" i="3" s="1"/>
  <c r="I1772" i="3"/>
  <c r="K1772" i="3" s="1"/>
  <c r="G1772" i="3"/>
  <c r="F1772" i="3"/>
  <c r="E1772" i="3"/>
  <c r="K1771" i="3"/>
  <c r="J1771" i="3"/>
  <c r="L1771" i="3" s="1"/>
  <c r="I1771" i="3"/>
  <c r="G1771" i="3"/>
  <c r="F1771" i="3"/>
  <c r="E1771" i="3"/>
  <c r="J1770" i="3"/>
  <c r="L1770" i="3" s="1"/>
  <c r="I1770" i="3"/>
  <c r="K1770" i="3" s="1"/>
  <c r="G1770" i="3"/>
  <c r="F1770" i="3"/>
  <c r="E1770" i="3"/>
  <c r="F1769" i="3"/>
  <c r="D1769" i="3"/>
  <c r="J1765" i="3"/>
  <c r="L1765" i="3" s="1"/>
  <c r="I1765" i="3"/>
  <c r="K1765" i="3" s="1"/>
  <c r="G1765" i="3"/>
  <c r="F1765" i="3"/>
  <c r="E1765" i="3"/>
  <c r="J1764" i="3"/>
  <c r="L1764" i="3" s="1"/>
  <c r="L1766" i="3" s="1"/>
  <c r="L1763" i="3" s="1"/>
  <c r="I1764" i="3"/>
  <c r="K1764" i="3" s="1"/>
  <c r="K1766" i="3" s="1"/>
  <c r="K1763" i="3" s="1"/>
  <c r="G1764" i="3"/>
  <c r="F1764" i="3"/>
  <c r="E1764" i="3"/>
  <c r="F1763" i="3"/>
  <c r="D1763" i="3"/>
  <c r="J1759" i="3"/>
  <c r="L1759" i="3" s="1"/>
  <c r="L1760" i="3" s="1"/>
  <c r="L1758" i="3" s="1"/>
  <c r="I1759" i="3"/>
  <c r="K1759" i="3" s="1"/>
  <c r="G1759" i="3"/>
  <c r="F1759" i="3"/>
  <c r="E1759" i="3"/>
  <c r="F1758" i="3"/>
  <c r="D1758" i="3"/>
  <c r="K1754" i="3"/>
  <c r="J1754" i="3"/>
  <c r="L1754" i="3" s="1"/>
  <c r="I1754" i="3"/>
  <c r="G1754" i="3"/>
  <c r="F1754" i="3"/>
  <c r="E1754" i="3"/>
  <c r="J1753" i="3"/>
  <c r="L1753" i="3" s="1"/>
  <c r="I1753" i="3"/>
  <c r="K1753" i="3" s="1"/>
  <c r="K1755" i="3" s="1"/>
  <c r="K1752" i="3" s="1"/>
  <c r="G1753" i="3"/>
  <c r="F1753" i="3"/>
  <c r="E1753" i="3"/>
  <c r="F1752" i="3"/>
  <c r="D1752" i="3"/>
  <c r="J1748" i="3"/>
  <c r="L1748" i="3" s="1"/>
  <c r="I1748" i="3"/>
  <c r="K1748" i="3" s="1"/>
  <c r="G1748" i="3"/>
  <c r="F1748" i="3"/>
  <c r="E1748" i="3"/>
  <c r="J1747" i="3"/>
  <c r="L1747" i="3" s="1"/>
  <c r="I1747" i="3"/>
  <c r="K1747" i="3" s="1"/>
  <c r="G1747" i="3"/>
  <c r="F1747" i="3"/>
  <c r="E1747" i="3"/>
  <c r="F1746" i="3"/>
  <c r="D1746" i="3"/>
  <c r="K1742" i="3"/>
  <c r="J1742" i="3"/>
  <c r="L1742" i="3" s="1"/>
  <c r="I1742" i="3"/>
  <c r="G1742" i="3"/>
  <c r="F1742" i="3"/>
  <c r="E1742" i="3"/>
  <c r="J1741" i="3"/>
  <c r="L1741" i="3" s="1"/>
  <c r="I1741" i="3"/>
  <c r="K1741" i="3" s="1"/>
  <c r="G1741" i="3"/>
  <c r="F1741" i="3"/>
  <c r="E1741" i="3"/>
  <c r="K1740" i="3"/>
  <c r="J1740" i="3"/>
  <c r="L1740" i="3" s="1"/>
  <c r="I1740" i="3"/>
  <c r="G1740" i="3"/>
  <c r="F1740" i="3"/>
  <c r="E1740" i="3"/>
  <c r="J1739" i="3"/>
  <c r="L1739" i="3" s="1"/>
  <c r="I1739" i="3"/>
  <c r="K1739" i="3" s="1"/>
  <c r="G1739" i="3"/>
  <c r="F1739" i="3"/>
  <c r="E1739" i="3"/>
  <c r="F1738" i="3"/>
  <c r="D1738" i="3"/>
  <c r="J1734" i="3"/>
  <c r="L1734" i="3" s="1"/>
  <c r="I1734" i="3"/>
  <c r="K1734" i="3" s="1"/>
  <c r="G1734" i="3"/>
  <c r="F1734" i="3"/>
  <c r="E1734" i="3"/>
  <c r="K1733" i="3"/>
  <c r="J1733" i="3"/>
  <c r="L1733" i="3" s="1"/>
  <c r="G1733" i="3"/>
  <c r="F1733" i="3"/>
  <c r="E1733" i="3"/>
  <c r="F1732" i="3"/>
  <c r="D1732" i="3"/>
  <c r="J1728" i="3"/>
  <c r="L1728" i="3" s="1"/>
  <c r="I1728" i="3"/>
  <c r="K1728" i="3" s="1"/>
  <c r="G1728" i="3"/>
  <c r="F1728" i="3"/>
  <c r="E1728" i="3"/>
  <c r="J1727" i="3"/>
  <c r="L1727" i="3" s="1"/>
  <c r="I1727" i="3"/>
  <c r="K1727" i="3" s="1"/>
  <c r="G1727" i="3"/>
  <c r="F1727" i="3"/>
  <c r="E1727" i="3"/>
  <c r="J1726" i="3"/>
  <c r="L1726" i="3" s="1"/>
  <c r="I1726" i="3"/>
  <c r="K1726" i="3" s="1"/>
  <c r="G1726" i="3"/>
  <c r="F1726" i="3"/>
  <c r="E1726" i="3"/>
  <c r="J1725" i="3"/>
  <c r="L1725" i="3" s="1"/>
  <c r="I1725" i="3"/>
  <c r="K1725" i="3" s="1"/>
  <c r="G1725" i="3"/>
  <c r="F1725" i="3"/>
  <c r="E1725" i="3"/>
  <c r="J1724" i="3"/>
  <c r="L1724" i="3" s="1"/>
  <c r="I1724" i="3"/>
  <c r="K1724" i="3" s="1"/>
  <c r="M1724" i="3" s="1"/>
  <c r="G1724" i="3"/>
  <c r="F1724" i="3"/>
  <c r="E1724" i="3"/>
  <c r="J1723" i="3"/>
  <c r="L1723" i="3" s="1"/>
  <c r="I1723" i="3"/>
  <c r="K1723" i="3" s="1"/>
  <c r="G1723" i="3"/>
  <c r="F1723" i="3"/>
  <c r="E1723" i="3"/>
  <c r="J1722" i="3"/>
  <c r="L1722" i="3" s="1"/>
  <c r="I1722" i="3"/>
  <c r="K1722" i="3" s="1"/>
  <c r="G1722" i="3"/>
  <c r="F1722" i="3"/>
  <c r="E1722" i="3"/>
  <c r="J1721" i="3"/>
  <c r="L1721" i="3" s="1"/>
  <c r="I1721" i="3"/>
  <c r="K1721" i="3" s="1"/>
  <c r="G1721" i="3"/>
  <c r="F1721" i="3"/>
  <c r="E1721" i="3"/>
  <c r="J1720" i="3"/>
  <c r="L1720" i="3" s="1"/>
  <c r="I1720" i="3"/>
  <c r="K1720" i="3" s="1"/>
  <c r="M1720" i="3" s="1"/>
  <c r="G1720" i="3"/>
  <c r="F1720" i="3"/>
  <c r="E1720" i="3"/>
  <c r="J1719" i="3"/>
  <c r="L1719" i="3" s="1"/>
  <c r="I1719" i="3"/>
  <c r="K1719" i="3" s="1"/>
  <c r="G1719" i="3"/>
  <c r="F1719" i="3"/>
  <c r="E1719" i="3"/>
  <c r="J1718" i="3"/>
  <c r="L1718" i="3" s="1"/>
  <c r="I1718" i="3"/>
  <c r="K1718" i="3" s="1"/>
  <c r="G1718" i="3"/>
  <c r="F1718" i="3"/>
  <c r="E1718" i="3"/>
  <c r="J1717" i="3"/>
  <c r="L1717" i="3" s="1"/>
  <c r="I1717" i="3"/>
  <c r="K1717" i="3" s="1"/>
  <c r="G1717" i="3"/>
  <c r="F1717" i="3"/>
  <c r="E1717" i="3"/>
  <c r="J1716" i="3"/>
  <c r="L1716" i="3" s="1"/>
  <c r="I1716" i="3"/>
  <c r="K1716" i="3" s="1"/>
  <c r="G1716" i="3"/>
  <c r="F1716" i="3"/>
  <c r="E1716" i="3"/>
  <c r="J1715" i="3"/>
  <c r="L1715" i="3" s="1"/>
  <c r="I1715" i="3"/>
  <c r="K1715" i="3" s="1"/>
  <c r="G1715" i="3"/>
  <c r="F1715" i="3"/>
  <c r="E1715" i="3"/>
  <c r="J1714" i="3"/>
  <c r="L1714" i="3" s="1"/>
  <c r="I1714" i="3"/>
  <c r="K1714" i="3" s="1"/>
  <c r="M1714" i="3" s="1"/>
  <c r="G1714" i="3"/>
  <c r="F1714" i="3"/>
  <c r="E1714" i="3"/>
  <c r="J1713" i="3"/>
  <c r="L1713" i="3" s="1"/>
  <c r="I1713" i="3"/>
  <c r="K1713" i="3" s="1"/>
  <c r="G1713" i="3"/>
  <c r="F1713" i="3"/>
  <c r="E1713" i="3"/>
  <c r="F1712" i="3"/>
  <c r="D1712" i="3"/>
  <c r="J1708" i="3"/>
  <c r="L1708" i="3" s="1"/>
  <c r="L1709" i="3" s="1"/>
  <c r="L1707" i="3" s="1"/>
  <c r="I1708" i="3"/>
  <c r="G1708" i="3"/>
  <c r="F1708" i="3"/>
  <c r="E1708" i="3"/>
  <c r="F1707" i="3"/>
  <c r="D1707" i="3"/>
  <c r="J1703" i="3"/>
  <c r="L1703" i="3" s="1"/>
  <c r="L1704" i="3" s="1"/>
  <c r="L1702" i="3" s="1"/>
  <c r="I1703" i="3"/>
  <c r="G1703" i="3"/>
  <c r="F1703" i="3"/>
  <c r="E1703" i="3"/>
  <c r="F1702" i="3"/>
  <c r="D1702" i="3"/>
  <c r="J1698" i="3"/>
  <c r="L1698" i="3" s="1"/>
  <c r="I1698" i="3"/>
  <c r="K1698" i="3" s="1"/>
  <c r="G1698" i="3"/>
  <c r="F1698" i="3"/>
  <c r="E1698" i="3"/>
  <c r="J1697" i="3"/>
  <c r="L1697" i="3" s="1"/>
  <c r="I1697" i="3"/>
  <c r="K1697" i="3" s="1"/>
  <c r="G1697" i="3"/>
  <c r="F1697" i="3"/>
  <c r="E1697" i="3"/>
  <c r="J1696" i="3"/>
  <c r="L1696" i="3" s="1"/>
  <c r="I1696" i="3"/>
  <c r="K1696" i="3" s="1"/>
  <c r="G1696" i="3"/>
  <c r="F1696" i="3"/>
  <c r="E1696" i="3"/>
  <c r="F1695" i="3"/>
  <c r="D1695" i="3"/>
  <c r="J1691" i="3"/>
  <c r="L1691" i="3" s="1"/>
  <c r="L1692" i="3" s="1"/>
  <c r="L1690" i="3" s="1"/>
  <c r="I1691" i="3"/>
  <c r="K1691" i="3" s="1"/>
  <c r="G1691" i="3"/>
  <c r="F1691" i="3"/>
  <c r="E1691" i="3"/>
  <c r="F1690" i="3"/>
  <c r="D1690" i="3"/>
  <c r="J1686" i="3"/>
  <c r="L1686" i="3" s="1"/>
  <c r="I1686" i="3"/>
  <c r="K1686" i="3" s="1"/>
  <c r="G1686" i="3"/>
  <c r="F1686" i="3"/>
  <c r="E1686" i="3"/>
  <c r="J1685" i="3"/>
  <c r="L1685" i="3" s="1"/>
  <c r="L1687" i="3" s="1"/>
  <c r="L1684" i="3" s="1"/>
  <c r="I1685" i="3"/>
  <c r="K1685" i="3" s="1"/>
  <c r="K1687" i="3" s="1"/>
  <c r="K1684" i="3" s="1"/>
  <c r="M1684" i="3" s="1"/>
  <c r="G1685" i="3"/>
  <c r="F1685" i="3"/>
  <c r="E1685" i="3"/>
  <c r="F1684" i="3"/>
  <c r="D1684" i="3"/>
  <c r="J1680" i="3"/>
  <c r="L1680" i="3" s="1"/>
  <c r="I1680" i="3"/>
  <c r="K1680" i="3" s="1"/>
  <c r="M1680" i="3" s="1"/>
  <c r="G1680" i="3"/>
  <c r="F1680" i="3"/>
  <c r="E1680" i="3"/>
  <c r="J1679" i="3"/>
  <c r="L1679" i="3" s="1"/>
  <c r="I1679" i="3"/>
  <c r="K1679" i="3" s="1"/>
  <c r="G1679" i="3"/>
  <c r="F1679" i="3"/>
  <c r="E1679" i="3"/>
  <c r="J1678" i="3"/>
  <c r="L1678" i="3" s="1"/>
  <c r="I1678" i="3"/>
  <c r="K1678" i="3" s="1"/>
  <c r="G1678" i="3"/>
  <c r="F1678" i="3"/>
  <c r="E1678" i="3"/>
  <c r="F1677" i="3"/>
  <c r="D1677" i="3"/>
  <c r="J1673" i="3"/>
  <c r="L1673" i="3" s="1"/>
  <c r="M1673" i="3" s="1"/>
  <c r="I1673" i="3"/>
  <c r="K1673" i="3" s="1"/>
  <c r="G1673" i="3"/>
  <c r="F1673" i="3"/>
  <c r="E1673" i="3"/>
  <c r="J1672" i="3"/>
  <c r="L1672" i="3" s="1"/>
  <c r="I1672" i="3"/>
  <c r="K1672" i="3" s="1"/>
  <c r="G1672" i="3"/>
  <c r="F1672" i="3"/>
  <c r="E1672" i="3"/>
  <c r="J1671" i="3"/>
  <c r="L1671" i="3" s="1"/>
  <c r="I1671" i="3"/>
  <c r="K1671" i="3" s="1"/>
  <c r="M1671" i="3" s="1"/>
  <c r="G1671" i="3"/>
  <c r="F1671" i="3"/>
  <c r="E1671" i="3"/>
  <c r="F1670" i="3"/>
  <c r="D1670" i="3"/>
  <c r="J1666" i="3"/>
  <c r="L1666" i="3" s="1"/>
  <c r="I1666" i="3"/>
  <c r="K1666" i="3" s="1"/>
  <c r="G1666" i="3"/>
  <c r="F1666" i="3"/>
  <c r="E1666" i="3"/>
  <c r="J1665" i="3"/>
  <c r="L1665" i="3" s="1"/>
  <c r="I1665" i="3"/>
  <c r="K1665" i="3" s="1"/>
  <c r="M1665" i="3" s="1"/>
  <c r="G1665" i="3"/>
  <c r="F1665" i="3"/>
  <c r="E1665" i="3"/>
  <c r="J1664" i="3"/>
  <c r="L1664" i="3" s="1"/>
  <c r="M1664" i="3" s="1"/>
  <c r="I1664" i="3"/>
  <c r="K1664" i="3" s="1"/>
  <c r="G1664" i="3"/>
  <c r="F1664" i="3"/>
  <c r="E1664" i="3"/>
  <c r="F1663" i="3"/>
  <c r="D1663" i="3"/>
  <c r="J1659" i="3"/>
  <c r="L1659" i="3" s="1"/>
  <c r="I1659" i="3"/>
  <c r="K1659" i="3" s="1"/>
  <c r="G1659" i="3"/>
  <c r="F1659" i="3"/>
  <c r="E1659" i="3"/>
  <c r="J1658" i="3"/>
  <c r="L1658" i="3" s="1"/>
  <c r="M1658" i="3" s="1"/>
  <c r="I1658" i="3"/>
  <c r="K1658" i="3" s="1"/>
  <c r="G1658" i="3"/>
  <c r="F1658" i="3"/>
  <c r="E1658" i="3"/>
  <c r="J1657" i="3"/>
  <c r="L1657" i="3" s="1"/>
  <c r="I1657" i="3"/>
  <c r="K1657" i="3" s="1"/>
  <c r="G1657" i="3"/>
  <c r="F1657" i="3"/>
  <c r="E1657" i="3"/>
  <c r="F1656" i="3"/>
  <c r="D1656" i="3"/>
  <c r="J1652" i="3"/>
  <c r="L1652" i="3" s="1"/>
  <c r="I1652" i="3"/>
  <c r="K1652" i="3" s="1"/>
  <c r="G1652" i="3"/>
  <c r="F1652" i="3"/>
  <c r="E1652" i="3"/>
  <c r="J1651" i="3"/>
  <c r="L1651" i="3" s="1"/>
  <c r="I1651" i="3"/>
  <c r="K1651" i="3" s="1"/>
  <c r="M1651" i="3" s="1"/>
  <c r="G1651" i="3"/>
  <c r="F1651" i="3"/>
  <c r="E1651" i="3"/>
  <c r="J1650" i="3"/>
  <c r="L1650" i="3" s="1"/>
  <c r="I1650" i="3"/>
  <c r="K1650" i="3" s="1"/>
  <c r="K1653" i="3" s="1"/>
  <c r="K1649" i="3" s="1"/>
  <c r="G1650" i="3"/>
  <c r="F1650" i="3"/>
  <c r="E1650" i="3"/>
  <c r="F1649" i="3"/>
  <c r="D1649" i="3"/>
  <c r="J1645" i="3"/>
  <c r="L1645" i="3" s="1"/>
  <c r="I1645" i="3"/>
  <c r="K1645" i="3" s="1"/>
  <c r="G1645" i="3"/>
  <c r="F1645" i="3"/>
  <c r="E1645" i="3"/>
  <c r="J1644" i="3"/>
  <c r="L1644" i="3" s="1"/>
  <c r="M1644" i="3" s="1"/>
  <c r="I1644" i="3"/>
  <c r="K1644" i="3" s="1"/>
  <c r="G1644" i="3"/>
  <c r="F1644" i="3"/>
  <c r="E1644" i="3"/>
  <c r="J1643" i="3"/>
  <c r="L1643" i="3" s="1"/>
  <c r="I1643" i="3"/>
  <c r="K1643" i="3" s="1"/>
  <c r="G1643" i="3"/>
  <c r="F1643" i="3"/>
  <c r="E1643" i="3"/>
  <c r="J1642" i="3"/>
  <c r="L1642" i="3" s="1"/>
  <c r="I1642" i="3"/>
  <c r="K1642" i="3" s="1"/>
  <c r="G1642" i="3"/>
  <c r="F1642" i="3"/>
  <c r="E1642" i="3"/>
  <c r="J1641" i="3"/>
  <c r="L1641" i="3" s="1"/>
  <c r="I1641" i="3"/>
  <c r="K1641" i="3" s="1"/>
  <c r="M1641" i="3" s="1"/>
  <c r="G1641" i="3"/>
  <c r="F1641" i="3"/>
  <c r="E1641" i="3"/>
  <c r="F1640" i="3"/>
  <c r="D1640" i="3"/>
  <c r="J1636" i="3"/>
  <c r="L1636" i="3" s="1"/>
  <c r="I1636" i="3"/>
  <c r="K1636" i="3" s="1"/>
  <c r="G1636" i="3"/>
  <c r="F1636" i="3"/>
  <c r="E1636" i="3"/>
  <c r="J1635" i="3"/>
  <c r="L1635" i="3" s="1"/>
  <c r="I1635" i="3"/>
  <c r="K1635" i="3" s="1"/>
  <c r="M1635" i="3" s="1"/>
  <c r="G1635" i="3"/>
  <c r="F1635" i="3"/>
  <c r="E1635" i="3"/>
  <c r="J1634" i="3"/>
  <c r="L1634" i="3" s="1"/>
  <c r="I1634" i="3"/>
  <c r="K1634" i="3" s="1"/>
  <c r="G1634" i="3"/>
  <c r="F1634" i="3"/>
  <c r="E1634" i="3"/>
  <c r="F1633" i="3"/>
  <c r="D1633" i="3"/>
  <c r="J1629" i="3"/>
  <c r="L1629" i="3" s="1"/>
  <c r="I1629" i="3"/>
  <c r="K1629" i="3" s="1"/>
  <c r="M1629" i="3" s="1"/>
  <c r="G1629" i="3"/>
  <c r="F1629" i="3"/>
  <c r="E1629" i="3"/>
  <c r="J1628" i="3"/>
  <c r="L1628" i="3" s="1"/>
  <c r="M1628" i="3" s="1"/>
  <c r="I1628" i="3"/>
  <c r="K1628" i="3" s="1"/>
  <c r="G1628" i="3"/>
  <c r="F1628" i="3"/>
  <c r="E1628" i="3"/>
  <c r="J1627" i="3"/>
  <c r="L1627" i="3" s="1"/>
  <c r="I1627" i="3"/>
  <c r="K1627" i="3" s="1"/>
  <c r="M1627" i="3" s="1"/>
  <c r="G1627" i="3"/>
  <c r="F1627" i="3"/>
  <c r="E1627" i="3"/>
  <c r="J1626" i="3"/>
  <c r="L1626" i="3" s="1"/>
  <c r="M1626" i="3" s="1"/>
  <c r="I1626" i="3"/>
  <c r="K1626" i="3" s="1"/>
  <c r="G1626" i="3"/>
  <c r="F1626" i="3"/>
  <c r="E1626" i="3"/>
  <c r="J1625" i="3"/>
  <c r="L1625" i="3" s="1"/>
  <c r="I1625" i="3"/>
  <c r="K1625" i="3" s="1"/>
  <c r="G1625" i="3"/>
  <c r="F1625" i="3"/>
  <c r="E1625" i="3"/>
  <c r="J1624" i="3"/>
  <c r="L1624" i="3" s="1"/>
  <c r="I1624" i="3"/>
  <c r="K1624" i="3" s="1"/>
  <c r="K1630" i="3" s="1"/>
  <c r="K1618" i="3" s="1"/>
  <c r="G1624" i="3"/>
  <c r="F1624" i="3"/>
  <c r="E1624" i="3"/>
  <c r="J1623" i="3"/>
  <c r="L1623" i="3" s="1"/>
  <c r="I1623" i="3"/>
  <c r="K1623" i="3" s="1"/>
  <c r="M1623" i="3" s="1"/>
  <c r="G1623" i="3"/>
  <c r="F1623" i="3"/>
  <c r="E1623" i="3"/>
  <c r="J1622" i="3"/>
  <c r="L1622" i="3" s="1"/>
  <c r="M1622" i="3" s="1"/>
  <c r="I1622" i="3"/>
  <c r="K1622" i="3" s="1"/>
  <c r="G1622" i="3"/>
  <c r="F1622" i="3"/>
  <c r="E1622" i="3"/>
  <c r="J1621" i="3"/>
  <c r="L1621" i="3" s="1"/>
  <c r="I1621" i="3"/>
  <c r="K1621" i="3" s="1"/>
  <c r="M1621" i="3" s="1"/>
  <c r="G1621" i="3"/>
  <c r="F1621" i="3"/>
  <c r="E1621" i="3"/>
  <c r="J1620" i="3"/>
  <c r="L1620" i="3" s="1"/>
  <c r="I1620" i="3"/>
  <c r="K1620" i="3" s="1"/>
  <c r="G1620" i="3"/>
  <c r="F1620" i="3"/>
  <c r="E1620" i="3"/>
  <c r="J1619" i="3"/>
  <c r="L1619" i="3" s="1"/>
  <c r="I1619" i="3"/>
  <c r="K1619" i="3" s="1"/>
  <c r="G1619" i="3"/>
  <c r="F1619" i="3"/>
  <c r="E1619" i="3"/>
  <c r="F1618" i="3"/>
  <c r="D1618" i="3"/>
  <c r="K1614" i="3"/>
  <c r="M1614" i="3" s="1"/>
  <c r="J1614" i="3"/>
  <c r="L1614" i="3" s="1"/>
  <c r="I1614" i="3"/>
  <c r="G1614" i="3"/>
  <c r="F1614" i="3"/>
  <c r="E1614" i="3"/>
  <c r="K1613" i="3"/>
  <c r="J1613" i="3"/>
  <c r="L1613" i="3" s="1"/>
  <c r="I1613" i="3"/>
  <c r="G1613" i="3"/>
  <c r="F1613" i="3"/>
  <c r="E1613" i="3"/>
  <c r="J1612" i="3"/>
  <c r="L1612" i="3" s="1"/>
  <c r="I1612" i="3"/>
  <c r="K1612" i="3" s="1"/>
  <c r="G1612" i="3"/>
  <c r="F1612" i="3"/>
  <c r="E1612" i="3"/>
  <c r="J1611" i="3"/>
  <c r="L1611" i="3" s="1"/>
  <c r="I1611" i="3"/>
  <c r="K1611" i="3" s="1"/>
  <c r="G1611" i="3"/>
  <c r="F1611" i="3"/>
  <c r="E1611" i="3"/>
  <c r="J1610" i="3"/>
  <c r="L1610" i="3" s="1"/>
  <c r="M1610" i="3" s="1"/>
  <c r="I1610" i="3"/>
  <c r="K1610" i="3" s="1"/>
  <c r="G1610" i="3"/>
  <c r="F1610" i="3"/>
  <c r="E1610" i="3"/>
  <c r="K1609" i="3"/>
  <c r="M1609" i="3" s="1"/>
  <c r="J1609" i="3"/>
  <c r="L1609" i="3" s="1"/>
  <c r="I1609" i="3"/>
  <c r="G1609" i="3"/>
  <c r="F1609" i="3"/>
  <c r="E1609" i="3"/>
  <c r="J1608" i="3"/>
  <c r="L1608" i="3" s="1"/>
  <c r="I1608" i="3"/>
  <c r="K1608" i="3" s="1"/>
  <c r="M1608" i="3" s="1"/>
  <c r="G1608" i="3"/>
  <c r="F1608" i="3"/>
  <c r="E1608" i="3"/>
  <c r="J1607" i="3"/>
  <c r="L1607" i="3" s="1"/>
  <c r="I1607" i="3"/>
  <c r="K1607" i="3" s="1"/>
  <c r="G1607" i="3"/>
  <c r="F1607" i="3"/>
  <c r="E1607" i="3"/>
  <c r="F1606" i="3"/>
  <c r="D1606" i="3"/>
  <c r="J1602" i="3"/>
  <c r="L1602" i="3" s="1"/>
  <c r="I1602" i="3"/>
  <c r="K1602" i="3" s="1"/>
  <c r="M1602" i="3" s="1"/>
  <c r="G1602" i="3"/>
  <c r="F1602" i="3"/>
  <c r="E1602" i="3"/>
  <c r="J1601" i="3"/>
  <c r="L1601" i="3" s="1"/>
  <c r="I1601" i="3"/>
  <c r="K1601" i="3" s="1"/>
  <c r="M1601" i="3" s="1"/>
  <c r="G1601" i="3"/>
  <c r="F1601" i="3"/>
  <c r="E1601" i="3"/>
  <c r="K1600" i="3"/>
  <c r="M1600" i="3" s="1"/>
  <c r="J1600" i="3"/>
  <c r="L1600" i="3" s="1"/>
  <c r="I1600" i="3"/>
  <c r="G1600" i="3"/>
  <c r="F1600" i="3"/>
  <c r="E1600" i="3"/>
  <c r="J1599" i="3"/>
  <c r="L1599" i="3" s="1"/>
  <c r="I1599" i="3"/>
  <c r="K1599" i="3" s="1"/>
  <c r="G1599" i="3"/>
  <c r="F1599" i="3"/>
  <c r="E1599" i="3"/>
  <c r="F1598" i="3"/>
  <c r="D1598" i="3"/>
  <c r="J1594" i="3"/>
  <c r="L1594" i="3" s="1"/>
  <c r="I1594" i="3"/>
  <c r="K1594" i="3" s="1"/>
  <c r="M1594" i="3" s="1"/>
  <c r="G1594" i="3"/>
  <c r="F1594" i="3"/>
  <c r="E1594" i="3"/>
  <c r="K1593" i="3"/>
  <c r="J1593" i="3"/>
  <c r="L1593" i="3" s="1"/>
  <c r="I1593" i="3"/>
  <c r="G1593" i="3"/>
  <c r="F1593" i="3"/>
  <c r="E1593" i="3"/>
  <c r="J1592" i="3"/>
  <c r="L1592" i="3" s="1"/>
  <c r="I1592" i="3"/>
  <c r="K1592" i="3" s="1"/>
  <c r="G1592" i="3"/>
  <c r="F1592" i="3"/>
  <c r="E1592" i="3"/>
  <c r="K1591" i="3"/>
  <c r="J1591" i="3"/>
  <c r="L1591" i="3" s="1"/>
  <c r="I1591" i="3"/>
  <c r="G1591" i="3"/>
  <c r="F1591" i="3"/>
  <c r="E1591" i="3"/>
  <c r="F1590" i="3"/>
  <c r="D1590" i="3"/>
  <c r="K1583" i="3"/>
  <c r="J1583" i="3"/>
  <c r="L1583" i="3" s="1"/>
  <c r="I1583" i="3"/>
  <c r="G1583" i="3"/>
  <c r="F1583" i="3"/>
  <c r="E1583" i="3"/>
  <c r="J1582" i="3"/>
  <c r="L1582" i="3" s="1"/>
  <c r="I1582" i="3"/>
  <c r="K1582" i="3" s="1"/>
  <c r="G1582" i="3"/>
  <c r="F1582" i="3"/>
  <c r="E1582" i="3"/>
  <c r="K1581" i="3"/>
  <c r="J1581" i="3"/>
  <c r="L1581" i="3" s="1"/>
  <c r="I1581" i="3"/>
  <c r="G1581" i="3"/>
  <c r="F1581" i="3"/>
  <c r="E1581" i="3"/>
  <c r="J1580" i="3"/>
  <c r="L1580" i="3" s="1"/>
  <c r="I1580" i="3"/>
  <c r="K1580" i="3" s="1"/>
  <c r="G1580" i="3"/>
  <c r="F1580" i="3"/>
  <c r="E1580" i="3"/>
  <c r="J1579" i="3"/>
  <c r="L1579" i="3" s="1"/>
  <c r="I1579" i="3"/>
  <c r="K1579" i="3" s="1"/>
  <c r="M1579" i="3" s="1"/>
  <c r="G1579" i="3"/>
  <c r="F1579" i="3"/>
  <c r="E1579" i="3"/>
  <c r="K1578" i="3"/>
  <c r="J1578" i="3"/>
  <c r="L1578" i="3" s="1"/>
  <c r="I1578" i="3"/>
  <c r="G1578" i="3"/>
  <c r="F1578" i="3"/>
  <c r="E1578" i="3"/>
  <c r="F1577" i="3"/>
  <c r="D1577" i="3"/>
  <c r="K1573" i="3"/>
  <c r="J1573" i="3"/>
  <c r="L1573" i="3" s="1"/>
  <c r="I1573" i="3"/>
  <c r="G1573" i="3"/>
  <c r="F1573" i="3"/>
  <c r="E1573" i="3"/>
  <c r="K1572" i="3"/>
  <c r="J1572" i="3"/>
  <c r="L1572" i="3" s="1"/>
  <c r="I1572" i="3"/>
  <c r="G1572" i="3"/>
  <c r="F1572" i="3"/>
  <c r="E1572" i="3"/>
  <c r="K1571" i="3"/>
  <c r="J1571" i="3"/>
  <c r="L1571" i="3" s="1"/>
  <c r="I1571" i="3"/>
  <c r="G1571" i="3"/>
  <c r="F1571" i="3"/>
  <c r="E1571" i="3"/>
  <c r="K1570" i="3"/>
  <c r="J1570" i="3"/>
  <c r="L1570" i="3" s="1"/>
  <c r="I1570" i="3"/>
  <c r="G1570" i="3"/>
  <c r="F1570" i="3"/>
  <c r="E1570" i="3"/>
  <c r="K1569" i="3"/>
  <c r="J1569" i="3"/>
  <c r="L1569" i="3" s="1"/>
  <c r="I1569" i="3"/>
  <c r="G1569" i="3"/>
  <c r="F1569" i="3"/>
  <c r="E1569" i="3"/>
  <c r="K1568" i="3"/>
  <c r="J1568" i="3"/>
  <c r="L1568" i="3" s="1"/>
  <c r="I1568" i="3"/>
  <c r="G1568" i="3"/>
  <c r="F1568" i="3"/>
  <c r="E1568" i="3"/>
  <c r="K1567" i="3"/>
  <c r="J1567" i="3"/>
  <c r="L1567" i="3" s="1"/>
  <c r="I1567" i="3"/>
  <c r="G1567" i="3"/>
  <c r="F1567" i="3"/>
  <c r="E1567" i="3"/>
  <c r="K1566" i="3"/>
  <c r="J1566" i="3"/>
  <c r="L1566" i="3" s="1"/>
  <c r="I1566" i="3"/>
  <c r="G1566" i="3"/>
  <c r="F1566" i="3"/>
  <c r="E1566" i="3"/>
  <c r="F1565" i="3"/>
  <c r="D1565" i="3"/>
  <c r="K1561" i="3"/>
  <c r="M1561" i="3" s="1"/>
  <c r="J1561" i="3"/>
  <c r="L1561" i="3" s="1"/>
  <c r="I1561" i="3"/>
  <c r="G1561" i="3"/>
  <c r="F1561" i="3"/>
  <c r="E1561" i="3"/>
  <c r="J1560" i="3"/>
  <c r="L1560" i="3" s="1"/>
  <c r="I1560" i="3"/>
  <c r="K1560" i="3" s="1"/>
  <c r="M1560" i="3" s="1"/>
  <c r="G1560" i="3"/>
  <c r="F1560" i="3"/>
  <c r="E1560" i="3"/>
  <c r="K1559" i="3"/>
  <c r="M1559" i="3" s="1"/>
  <c r="J1559" i="3"/>
  <c r="L1559" i="3" s="1"/>
  <c r="I1559" i="3"/>
  <c r="G1559" i="3"/>
  <c r="F1559" i="3"/>
  <c r="E1559" i="3"/>
  <c r="J1558" i="3"/>
  <c r="L1558" i="3" s="1"/>
  <c r="I1558" i="3"/>
  <c r="K1558" i="3" s="1"/>
  <c r="G1558" i="3"/>
  <c r="F1558" i="3"/>
  <c r="E1558" i="3"/>
  <c r="K1557" i="3"/>
  <c r="J1557" i="3"/>
  <c r="L1557" i="3" s="1"/>
  <c r="I1557" i="3"/>
  <c r="G1557" i="3"/>
  <c r="F1557" i="3"/>
  <c r="E1557" i="3"/>
  <c r="F1556" i="3"/>
  <c r="D1556" i="3"/>
  <c r="J1552" i="3"/>
  <c r="L1552" i="3" s="1"/>
  <c r="I1552" i="3"/>
  <c r="K1552" i="3" s="1"/>
  <c r="M1552" i="3" s="1"/>
  <c r="G1552" i="3"/>
  <c r="F1552" i="3"/>
  <c r="E1552" i="3"/>
  <c r="K1551" i="3"/>
  <c r="M1551" i="3" s="1"/>
  <c r="J1551" i="3"/>
  <c r="L1551" i="3" s="1"/>
  <c r="I1551" i="3"/>
  <c r="G1551" i="3"/>
  <c r="F1551" i="3"/>
  <c r="E1551" i="3"/>
  <c r="J1550" i="3"/>
  <c r="I1550" i="3"/>
  <c r="L1550" i="3" s="1"/>
  <c r="L1553" i="3" s="1"/>
  <c r="L1549" i="3" s="1"/>
  <c r="G1550" i="3"/>
  <c r="F1550" i="3"/>
  <c r="E1550" i="3"/>
  <c r="F1549" i="3"/>
  <c r="D1549" i="3"/>
  <c r="J1545" i="3"/>
  <c r="L1545" i="3" s="1"/>
  <c r="I1545" i="3"/>
  <c r="K1545" i="3" s="1"/>
  <c r="G1545" i="3"/>
  <c r="F1545" i="3"/>
  <c r="E1545" i="3"/>
  <c r="J1544" i="3"/>
  <c r="L1544" i="3" s="1"/>
  <c r="I1544" i="3"/>
  <c r="K1544" i="3" s="1"/>
  <c r="G1544" i="3"/>
  <c r="F1544" i="3"/>
  <c r="E1544" i="3"/>
  <c r="J1543" i="3"/>
  <c r="L1543" i="3" s="1"/>
  <c r="I1543" i="3"/>
  <c r="K1543" i="3" s="1"/>
  <c r="G1543" i="3"/>
  <c r="F1543" i="3"/>
  <c r="E1543" i="3"/>
  <c r="F1542" i="3"/>
  <c r="D1542" i="3"/>
  <c r="J1538" i="3"/>
  <c r="L1538" i="3" s="1"/>
  <c r="I1538" i="3"/>
  <c r="K1538" i="3" s="1"/>
  <c r="M1538" i="3" s="1"/>
  <c r="G1538" i="3"/>
  <c r="F1538" i="3"/>
  <c r="E1538" i="3"/>
  <c r="K1537" i="3"/>
  <c r="J1537" i="3"/>
  <c r="L1537" i="3" s="1"/>
  <c r="I1537" i="3"/>
  <c r="G1537" i="3"/>
  <c r="F1537" i="3"/>
  <c r="E1537" i="3"/>
  <c r="J1536" i="3"/>
  <c r="L1536" i="3" s="1"/>
  <c r="I1536" i="3"/>
  <c r="K1536" i="3" s="1"/>
  <c r="G1536" i="3"/>
  <c r="F1536" i="3"/>
  <c r="E1536" i="3"/>
  <c r="F1535" i="3"/>
  <c r="D1535" i="3"/>
  <c r="J1531" i="3"/>
  <c r="L1531" i="3" s="1"/>
  <c r="I1531" i="3"/>
  <c r="K1531" i="3" s="1"/>
  <c r="G1531" i="3"/>
  <c r="F1531" i="3"/>
  <c r="E1531" i="3"/>
  <c r="K1530" i="3"/>
  <c r="J1530" i="3"/>
  <c r="L1530" i="3" s="1"/>
  <c r="I1530" i="3"/>
  <c r="G1530" i="3"/>
  <c r="F1530" i="3"/>
  <c r="E1530" i="3"/>
  <c r="F1529" i="3"/>
  <c r="D1529" i="3"/>
  <c r="J1525" i="3"/>
  <c r="L1525" i="3" s="1"/>
  <c r="I1525" i="3"/>
  <c r="K1525" i="3" s="1"/>
  <c r="M1525" i="3" s="1"/>
  <c r="G1525" i="3"/>
  <c r="F1525" i="3"/>
  <c r="E1525" i="3"/>
  <c r="J1524" i="3"/>
  <c r="L1524" i="3" s="1"/>
  <c r="I1524" i="3"/>
  <c r="K1524" i="3" s="1"/>
  <c r="G1524" i="3"/>
  <c r="F1524" i="3"/>
  <c r="E1524" i="3"/>
  <c r="K1523" i="3"/>
  <c r="J1523" i="3"/>
  <c r="L1523" i="3" s="1"/>
  <c r="I1523" i="3"/>
  <c r="G1523" i="3"/>
  <c r="F1523" i="3"/>
  <c r="E1523" i="3"/>
  <c r="F1522" i="3"/>
  <c r="D1522" i="3"/>
  <c r="K1518" i="3"/>
  <c r="K1516" i="3" s="1"/>
  <c r="J1517" i="3"/>
  <c r="L1517" i="3" s="1"/>
  <c r="L1518" i="3" s="1"/>
  <c r="L1516" i="3" s="1"/>
  <c r="I1517" i="3"/>
  <c r="K1517" i="3" s="1"/>
  <c r="G1517" i="3"/>
  <c r="F1517" i="3"/>
  <c r="E1517" i="3"/>
  <c r="F1516" i="3"/>
  <c r="D1516" i="3"/>
  <c r="K1512" i="3"/>
  <c r="J1512" i="3"/>
  <c r="L1512" i="3" s="1"/>
  <c r="I1512" i="3"/>
  <c r="G1512" i="3"/>
  <c r="F1512" i="3"/>
  <c r="E1512" i="3"/>
  <c r="J1511" i="3"/>
  <c r="L1511" i="3" s="1"/>
  <c r="I1511" i="3"/>
  <c r="K1511" i="3" s="1"/>
  <c r="M1511" i="3" s="1"/>
  <c r="G1511" i="3"/>
  <c r="F1511" i="3"/>
  <c r="E1511" i="3"/>
  <c r="F1510" i="3"/>
  <c r="D1510" i="3"/>
  <c r="K1506" i="3"/>
  <c r="J1506" i="3"/>
  <c r="L1506" i="3" s="1"/>
  <c r="I1506" i="3"/>
  <c r="G1506" i="3"/>
  <c r="F1506" i="3"/>
  <c r="E1506" i="3"/>
  <c r="K1505" i="3"/>
  <c r="J1505" i="3"/>
  <c r="L1505" i="3" s="1"/>
  <c r="I1505" i="3"/>
  <c r="G1505" i="3"/>
  <c r="F1505" i="3"/>
  <c r="E1505" i="3"/>
  <c r="K1504" i="3"/>
  <c r="J1504" i="3"/>
  <c r="L1504" i="3" s="1"/>
  <c r="L1507" i="3" s="1"/>
  <c r="L1503" i="3" s="1"/>
  <c r="I1504" i="3"/>
  <c r="G1504" i="3"/>
  <c r="F1504" i="3"/>
  <c r="E1504" i="3"/>
  <c r="F1503" i="3"/>
  <c r="D1503" i="3"/>
  <c r="J1499" i="3"/>
  <c r="L1499" i="3" s="1"/>
  <c r="I1499" i="3"/>
  <c r="K1499" i="3" s="1"/>
  <c r="G1499" i="3"/>
  <c r="F1499" i="3"/>
  <c r="E1499" i="3"/>
  <c r="J1498" i="3"/>
  <c r="L1498" i="3" s="1"/>
  <c r="M1498" i="3" s="1"/>
  <c r="I1498" i="3"/>
  <c r="K1498" i="3" s="1"/>
  <c r="G1498" i="3"/>
  <c r="F1498" i="3"/>
  <c r="E1498" i="3"/>
  <c r="K1497" i="3"/>
  <c r="M1497" i="3" s="1"/>
  <c r="J1497" i="3"/>
  <c r="L1497" i="3" s="1"/>
  <c r="I1497" i="3"/>
  <c r="G1497" i="3"/>
  <c r="F1497" i="3"/>
  <c r="E1497" i="3"/>
  <c r="F1496" i="3"/>
  <c r="D1496" i="3"/>
  <c r="J1492" i="3"/>
  <c r="L1492" i="3" s="1"/>
  <c r="I1492" i="3"/>
  <c r="K1492" i="3" s="1"/>
  <c r="M1492" i="3" s="1"/>
  <c r="G1492" i="3"/>
  <c r="F1492" i="3"/>
  <c r="E1492" i="3"/>
  <c r="K1491" i="3"/>
  <c r="M1491" i="3" s="1"/>
  <c r="J1491" i="3"/>
  <c r="L1491" i="3" s="1"/>
  <c r="I1491" i="3"/>
  <c r="G1491" i="3"/>
  <c r="F1491" i="3"/>
  <c r="E1491" i="3"/>
  <c r="J1490" i="3"/>
  <c r="L1490" i="3" s="1"/>
  <c r="I1490" i="3"/>
  <c r="K1490" i="3" s="1"/>
  <c r="G1490" i="3"/>
  <c r="F1490" i="3"/>
  <c r="E1490" i="3"/>
  <c r="F1489" i="3"/>
  <c r="D1489" i="3"/>
  <c r="J1485" i="3"/>
  <c r="L1485" i="3" s="1"/>
  <c r="I1485" i="3"/>
  <c r="K1485" i="3" s="1"/>
  <c r="M1485" i="3" s="1"/>
  <c r="G1485" i="3"/>
  <c r="F1485" i="3"/>
  <c r="E1485" i="3"/>
  <c r="J1484" i="3"/>
  <c r="L1484" i="3" s="1"/>
  <c r="I1484" i="3"/>
  <c r="K1484" i="3" s="1"/>
  <c r="M1484" i="3" s="1"/>
  <c r="G1484" i="3"/>
  <c r="F1484" i="3"/>
  <c r="E1484" i="3"/>
  <c r="J1483" i="3"/>
  <c r="L1483" i="3" s="1"/>
  <c r="I1483" i="3"/>
  <c r="K1483" i="3" s="1"/>
  <c r="G1483" i="3"/>
  <c r="F1483" i="3"/>
  <c r="E1483" i="3"/>
  <c r="M1482" i="3"/>
  <c r="K1482" i="3"/>
  <c r="K1486" i="3" s="1"/>
  <c r="K1481" i="3" s="1"/>
  <c r="J1482" i="3"/>
  <c r="L1482" i="3" s="1"/>
  <c r="I1482" i="3"/>
  <c r="G1482" i="3"/>
  <c r="F1482" i="3"/>
  <c r="E1482" i="3"/>
  <c r="F1481" i="3"/>
  <c r="D1481" i="3"/>
  <c r="J1477" i="3"/>
  <c r="L1477" i="3" s="1"/>
  <c r="I1477" i="3"/>
  <c r="K1477" i="3" s="1"/>
  <c r="M1477" i="3" s="1"/>
  <c r="G1477" i="3"/>
  <c r="F1477" i="3"/>
  <c r="E1477" i="3"/>
  <c r="J1476" i="3"/>
  <c r="L1476" i="3" s="1"/>
  <c r="I1476" i="3"/>
  <c r="K1476" i="3" s="1"/>
  <c r="M1476" i="3" s="1"/>
  <c r="G1476" i="3"/>
  <c r="F1476" i="3"/>
  <c r="E1476" i="3"/>
  <c r="J1475" i="3"/>
  <c r="L1475" i="3" s="1"/>
  <c r="I1475" i="3"/>
  <c r="K1475" i="3" s="1"/>
  <c r="M1475" i="3" s="1"/>
  <c r="G1475" i="3"/>
  <c r="F1475" i="3"/>
  <c r="E1475" i="3"/>
  <c r="F1474" i="3"/>
  <c r="D1474" i="3"/>
  <c r="K1470" i="3"/>
  <c r="M1470" i="3" s="1"/>
  <c r="J1470" i="3"/>
  <c r="L1470" i="3" s="1"/>
  <c r="I1470" i="3"/>
  <c r="G1470" i="3"/>
  <c r="F1470" i="3"/>
  <c r="E1470" i="3"/>
  <c r="K1469" i="3"/>
  <c r="M1469" i="3" s="1"/>
  <c r="J1469" i="3"/>
  <c r="L1469" i="3" s="1"/>
  <c r="I1469" i="3"/>
  <c r="G1469" i="3"/>
  <c r="F1469" i="3"/>
  <c r="E1469" i="3"/>
  <c r="J1468" i="3"/>
  <c r="L1468" i="3" s="1"/>
  <c r="I1468" i="3"/>
  <c r="K1468" i="3" s="1"/>
  <c r="G1468" i="3"/>
  <c r="F1468" i="3"/>
  <c r="E1468" i="3"/>
  <c r="J1467" i="3"/>
  <c r="L1467" i="3" s="1"/>
  <c r="I1467" i="3"/>
  <c r="K1467" i="3" s="1"/>
  <c r="G1467" i="3"/>
  <c r="F1467" i="3"/>
  <c r="E1467" i="3"/>
  <c r="F1466" i="3"/>
  <c r="D1466" i="3"/>
  <c r="J1462" i="3"/>
  <c r="L1462" i="3" s="1"/>
  <c r="L1463" i="3" s="1"/>
  <c r="L1459" i="3" s="1"/>
  <c r="I1462" i="3"/>
  <c r="K1462" i="3" s="1"/>
  <c r="G1462" i="3"/>
  <c r="F1462" i="3"/>
  <c r="E1462" i="3"/>
  <c r="J1461" i="3"/>
  <c r="L1461" i="3" s="1"/>
  <c r="I1461" i="3"/>
  <c r="K1461" i="3" s="1"/>
  <c r="M1461" i="3" s="1"/>
  <c r="G1461" i="3"/>
  <c r="F1461" i="3"/>
  <c r="E1461" i="3"/>
  <c r="K1460" i="3"/>
  <c r="M1460" i="3" s="1"/>
  <c r="J1460" i="3"/>
  <c r="L1460" i="3" s="1"/>
  <c r="I1460" i="3"/>
  <c r="G1460" i="3"/>
  <c r="F1460" i="3"/>
  <c r="E1460" i="3"/>
  <c r="F1459" i="3"/>
  <c r="D1459" i="3"/>
  <c r="J1455" i="3"/>
  <c r="L1455" i="3" s="1"/>
  <c r="I1455" i="3"/>
  <c r="K1455" i="3" s="1"/>
  <c r="G1455" i="3"/>
  <c r="F1455" i="3"/>
  <c r="E1455" i="3"/>
  <c r="K1454" i="3"/>
  <c r="K1456" i="3" s="1"/>
  <c r="K1453" i="3" s="1"/>
  <c r="J1454" i="3"/>
  <c r="L1454" i="3" s="1"/>
  <c r="I1454" i="3"/>
  <c r="G1454" i="3"/>
  <c r="F1454" i="3"/>
  <c r="E1454" i="3"/>
  <c r="F1453" i="3"/>
  <c r="D1453" i="3"/>
  <c r="J1449" i="3"/>
  <c r="L1449" i="3" s="1"/>
  <c r="I1449" i="3"/>
  <c r="K1449" i="3" s="1"/>
  <c r="M1449" i="3" s="1"/>
  <c r="G1449" i="3"/>
  <c r="F1449" i="3"/>
  <c r="E1449" i="3"/>
  <c r="K1448" i="3"/>
  <c r="J1448" i="3"/>
  <c r="L1448" i="3" s="1"/>
  <c r="L1450" i="3" s="1"/>
  <c r="L1447" i="3" s="1"/>
  <c r="I1448" i="3"/>
  <c r="G1448" i="3"/>
  <c r="F1448" i="3"/>
  <c r="E1448" i="3"/>
  <c r="F1447" i="3"/>
  <c r="D1447" i="3"/>
  <c r="K1443" i="3"/>
  <c r="J1443" i="3"/>
  <c r="L1443" i="3" s="1"/>
  <c r="M1443" i="3" s="1"/>
  <c r="I1443" i="3"/>
  <c r="G1443" i="3"/>
  <c r="F1443" i="3"/>
  <c r="E1443" i="3"/>
  <c r="K1442" i="3"/>
  <c r="M1442" i="3" s="1"/>
  <c r="J1442" i="3"/>
  <c r="L1442" i="3" s="1"/>
  <c r="I1442" i="3"/>
  <c r="G1442" i="3"/>
  <c r="F1442" i="3"/>
  <c r="E1442" i="3"/>
  <c r="J1441" i="3"/>
  <c r="L1441" i="3" s="1"/>
  <c r="I1441" i="3"/>
  <c r="K1441" i="3" s="1"/>
  <c r="M1441" i="3" s="1"/>
  <c r="G1441" i="3"/>
  <c r="F1441" i="3"/>
  <c r="E1441" i="3"/>
  <c r="J1440" i="3"/>
  <c r="L1440" i="3" s="1"/>
  <c r="I1440" i="3"/>
  <c r="K1440" i="3" s="1"/>
  <c r="M1440" i="3" s="1"/>
  <c r="G1440" i="3"/>
  <c r="F1440" i="3"/>
  <c r="E1440" i="3"/>
  <c r="K1439" i="3"/>
  <c r="J1439" i="3"/>
  <c r="L1439" i="3" s="1"/>
  <c r="I1439" i="3"/>
  <c r="G1439" i="3"/>
  <c r="F1439" i="3"/>
  <c r="E1439" i="3"/>
  <c r="F1438" i="3"/>
  <c r="D1438" i="3"/>
  <c r="J1434" i="3"/>
  <c r="L1434" i="3" s="1"/>
  <c r="I1434" i="3"/>
  <c r="K1434" i="3" s="1"/>
  <c r="M1434" i="3" s="1"/>
  <c r="G1434" i="3"/>
  <c r="F1434" i="3"/>
  <c r="E1434" i="3"/>
  <c r="K1433" i="3"/>
  <c r="J1433" i="3"/>
  <c r="L1433" i="3" s="1"/>
  <c r="M1433" i="3" s="1"/>
  <c r="I1433" i="3"/>
  <c r="G1433" i="3"/>
  <c r="F1433" i="3"/>
  <c r="E1433" i="3"/>
  <c r="J1432" i="3"/>
  <c r="L1432" i="3" s="1"/>
  <c r="I1432" i="3"/>
  <c r="K1432" i="3" s="1"/>
  <c r="M1432" i="3" s="1"/>
  <c r="G1432" i="3"/>
  <c r="F1432" i="3"/>
  <c r="E1432" i="3"/>
  <c r="J1431" i="3"/>
  <c r="L1431" i="3" s="1"/>
  <c r="I1431" i="3"/>
  <c r="K1431" i="3" s="1"/>
  <c r="G1431" i="3"/>
  <c r="F1431" i="3"/>
  <c r="E1431" i="3"/>
  <c r="J1430" i="3"/>
  <c r="L1430" i="3" s="1"/>
  <c r="I1430" i="3"/>
  <c r="K1430" i="3" s="1"/>
  <c r="G1430" i="3"/>
  <c r="F1430" i="3"/>
  <c r="E1430" i="3"/>
  <c r="J1429" i="3"/>
  <c r="L1429" i="3" s="1"/>
  <c r="I1429" i="3"/>
  <c r="K1429" i="3" s="1"/>
  <c r="G1429" i="3"/>
  <c r="F1429" i="3"/>
  <c r="E1429" i="3"/>
  <c r="J1428" i="3"/>
  <c r="L1428" i="3" s="1"/>
  <c r="I1428" i="3"/>
  <c r="K1428" i="3" s="1"/>
  <c r="M1428" i="3" s="1"/>
  <c r="G1428" i="3"/>
  <c r="F1428" i="3"/>
  <c r="E1428" i="3"/>
  <c r="F1427" i="3"/>
  <c r="D1427" i="3"/>
  <c r="M1424" i="3"/>
  <c r="M1425" i="3" s="1"/>
  <c r="K1424" i="3"/>
  <c r="K1425" i="3" s="1"/>
  <c r="K1423" i="3" s="1"/>
  <c r="M1423" i="3" s="1"/>
  <c r="J1424" i="3"/>
  <c r="L1424" i="3" s="1"/>
  <c r="L1425" i="3" s="1"/>
  <c r="L1423" i="3" s="1"/>
  <c r="I1424" i="3"/>
  <c r="G1424" i="3"/>
  <c r="F1424" i="3"/>
  <c r="E1424" i="3"/>
  <c r="F1423" i="3"/>
  <c r="D1423" i="3"/>
  <c r="J1419" i="3"/>
  <c r="L1419" i="3" s="1"/>
  <c r="I1419" i="3"/>
  <c r="K1419" i="3" s="1"/>
  <c r="G1419" i="3"/>
  <c r="F1419" i="3"/>
  <c r="E1419" i="3"/>
  <c r="J1418" i="3"/>
  <c r="L1418" i="3" s="1"/>
  <c r="I1418" i="3"/>
  <c r="K1418" i="3" s="1"/>
  <c r="G1418" i="3"/>
  <c r="F1418" i="3"/>
  <c r="E1418" i="3"/>
  <c r="J1417" i="3"/>
  <c r="L1417" i="3" s="1"/>
  <c r="I1417" i="3"/>
  <c r="K1417" i="3" s="1"/>
  <c r="M1417" i="3" s="1"/>
  <c r="G1417" i="3"/>
  <c r="F1417" i="3"/>
  <c r="E1417" i="3"/>
  <c r="J1416" i="3"/>
  <c r="L1416" i="3" s="1"/>
  <c r="L1420" i="3" s="1"/>
  <c r="L1415" i="3" s="1"/>
  <c r="I1416" i="3"/>
  <c r="K1416" i="3" s="1"/>
  <c r="G1416" i="3"/>
  <c r="F1416" i="3"/>
  <c r="E1416" i="3"/>
  <c r="F1415" i="3"/>
  <c r="D1415" i="3"/>
  <c r="J1411" i="3"/>
  <c r="L1411" i="3" s="1"/>
  <c r="I1411" i="3"/>
  <c r="K1411" i="3" s="1"/>
  <c r="M1411" i="3" s="1"/>
  <c r="G1411" i="3"/>
  <c r="F1411" i="3"/>
  <c r="E1411" i="3"/>
  <c r="J1410" i="3"/>
  <c r="L1410" i="3" s="1"/>
  <c r="I1410" i="3"/>
  <c r="K1410" i="3" s="1"/>
  <c r="G1410" i="3"/>
  <c r="F1410" i="3"/>
  <c r="E1410" i="3"/>
  <c r="J1409" i="3"/>
  <c r="L1409" i="3" s="1"/>
  <c r="I1409" i="3"/>
  <c r="K1409" i="3" s="1"/>
  <c r="G1409" i="3"/>
  <c r="F1409" i="3"/>
  <c r="E1409" i="3"/>
  <c r="F1408" i="3"/>
  <c r="D1408" i="3"/>
  <c r="J1404" i="3"/>
  <c r="L1404" i="3" s="1"/>
  <c r="I1404" i="3"/>
  <c r="K1404" i="3" s="1"/>
  <c r="G1404" i="3"/>
  <c r="F1404" i="3"/>
  <c r="E1404" i="3"/>
  <c r="J1403" i="3"/>
  <c r="L1403" i="3" s="1"/>
  <c r="I1403" i="3"/>
  <c r="K1403" i="3" s="1"/>
  <c r="G1403" i="3"/>
  <c r="F1403" i="3"/>
  <c r="E1403" i="3"/>
  <c r="F1402" i="3"/>
  <c r="D1402" i="3"/>
  <c r="J1398" i="3"/>
  <c r="L1398" i="3" s="1"/>
  <c r="I1398" i="3"/>
  <c r="K1398" i="3" s="1"/>
  <c r="G1398" i="3"/>
  <c r="F1398" i="3"/>
  <c r="E1398" i="3"/>
  <c r="J1397" i="3"/>
  <c r="L1397" i="3" s="1"/>
  <c r="I1397" i="3"/>
  <c r="K1397" i="3" s="1"/>
  <c r="G1397" i="3"/>
  <c r="F1397" i="3"/>
  <c r="E1397" i="3"/>
  <c r="F1396" i="3"/>
  <c r="D1396" i="3"/>
  <c r="J1392" i="3"/>
  <c r="L1392" i="3" s="1"/>
  <c r="I1392" i="3"/>
  <c r="K1392" i="3" s="1"/>
  <c r="G1392" i="3"/>
  <c r="F1392" i="3"/>
  <c r="E1392" i="3"/>
  <c r="J1391" i="3"/>
  <c r="L1391" i="3" s="1"/>
  <c r="I1391" i="3"/>
  <c r="K1391" i="3" s="1"/>
  <c r="G1391" i="3"/>
  <c r="F1391" i="3"/>
  <c r="E1391" i="3"/>
  <c r="J1390" i="3"/>
  <c r="L1390" i="3" s="1"/>
  <c r="I1390" i="3"/>
  <c r="K1390" i="3" s="1"/>
  <c r="M1390" i="3" s="1"/>
  <c r="G1390" i="3"/>
  <c r="F1390" i="3"/>
  <c r="E1390" i="3"/>
  <c r="J1389" i="3"/>
  <c r="L1389" i="3" s="1"/>
  <c r="I1389" i="3"/>
  <c r="K1389" i="3" s="1"/>
  <c r="G1389" i="3"/>
  <c r="F1389" i="3"/>
  <c r="E1389" i="3"/>
  <c r="J1388" i="3"/>
  <c r="L1388" i="3" s="1"/>
  <c r="I1388" i="3"/>
  <c r="K1388" i="3" s="1"/>
  <c r="G1388" i="3"/>
  <c r="F1388" i="3"/>
  <c r="E1388" i="3"/>
  <c r="F1387" i="3"/>
  <c r="D1387" i="3"/>
  <c r="J1383" i="3"/>
  <c r="L1383" i="3" s="1"/>
  <c r="I1383" i="3"/>
  <c r="K1383" i="3" s="1"/>
  <c r="G1383" i="3"/>
  <c r="F1383" i="3"/>
  <c r="E1383" i="3"/>
  <c r="J1382" i="3"/>
  <c r="L1382" i="3" s="1"/>
  <c r="I1382" i="3"/>
  <c r="K1382" i="3" s="1"/>
  <c r="G1382" i="3"/>
  <c r="F1382" i="3"/>
  <c r="E1382" i="3"/>
  <c r="J1381" i="3"/>
  <c r="L1381" i="3" s="1"/>
  <c r="I1381" i="3"/>
  <c r="K1381" i="3" s="1"/>
  <c r="G1381" i="3"/>
  <c r="F1381" i="3"/>
  <c r="E1381" i="3"/>
  <c r="J1380" i="3"/>
  <c r="L1380" i="3" s="1"/>
  <c r="I1380" i="3"/>
  <c r="K1380" i="3" s="1"/>
  <c r="G1380" i="3"/>
  <c r="F1380" i="3"/>
  <c r="E1380" i="3"/>
  <c r="J1379" i="3"/>
  <c r="L1379" i="3" s="1"/>
  <c r="I1379" i="3"/>
  <c r="K1379" i="3" s="1"/>
  <c r="M1379" i="3" s="1"/>
  <c r="G1379" i="3"/>
  <c r="F1379" i="3"/>
  <c r="E1379" i="3"/>
  <c r="J1378" i="3"/>
  <c r="L1378" i="3" s="1"/>
  <c r="I1378" i="3"/>
  <c r="K1378" i="3" s="1"/>
  <c r="G1378" i="3"/>
  <c r="F1378" i="3"/>
  <c r="E1378" i="3"/>
  <c r="J1377" i="3"/>
  <c r="L1377" i="3" s="1"/>
  <c r="I1377" i="3"/>
  <c r="K1377" i="3" s="1"/>
  <c r="G1377" i="3"/>
  <c r="F1377" i="3"/>
  <c r="E1377" i="3"/>
  <c r="J1376" i="3"/>
  <c r="L1376" i="3" s="1"/>
  <c r="I1376" i="3"/>
  <c r="K1376" i="3" s="1"/>
  <c r="G1376" i="3"/>
  <c r="F1376" i="3"/>
  <c r="E1376" i="3"/>
  <c r="J1375" i="3"/>
  <c r="L1375" i="3" s="1"/>
  <c r="I1375" i="3"/>
  <c r="K1375" i="3" s="1"/>
  <c r="M1375" i="3" s="1"/>
  <c r="G1375" i="3"/>
  <c r="F1375" i="3"/>
  <c r="E1375" i="3"/>
  <c r="J1374" i="3"/>
  <c r="L1374" i="3" s="1"/>
  <c r="I1374" i="3"/>
  <c r="K1374" i="3" s="1"/>
  <c r="G1374" i="3"/>
  <c r="F1374" i="3"/>
  <c r="E1374" i="3"/>
  <c r="J1373" i="3"/>
  <c r="L1373" i="3" s="1"/>
  <c r="I1373" i="3"/>
  <c r="K1373" i="3" s="1"/>
  <c r="G1373" i="3"/>
  <c r="F1373" i="3"/>
  <c r="E1373" i="3"/>
  <c r="J1372" i="3"/>
  <c r="L1372" i="3" s="1"/>
  <c r="I1372" i="3"/>
  <c r="K1372" i="3" s="1"/>
  <c r="M1372" i="3" s="1"/>
  <c r="G1372" i="3"/>
  <c r="F1372" i="3"/>
  <c r="E1372" i="3"/>
  <c r="J1371" i="3"/>
  <c r="L1371" i="3" s="1"/>
  <c r="I1371" i="3"/>
  <c r="K1371" i="3" s="1"/>
  <c r="G1371" i="3"/>
  <c r="F1371" i="3"/>
  <c r="E1371" i="3"/>
  <c r="J1370" i="3"/>
  <c r="L1370" i="3" s="1"/>
  <c r="I1370" i="3"/>
  <c r="K1370" i="3" s="1"/>
  <c r="G1370" i="3"/>
  <c r="F1370" i="3"/>
  <c r="E1370" i="3"/>
  <c r="J1369" i="3"/>
  <c r="L1369" i="3" s="1"/>
  <c r="I1369" i="3"/>
  <c r="K1369" i="3" s="1"/>
  <c r="G1369" i="3"/>
  <c r="F1369" i="3"/>
  <c r="E1369" i="3"/>
  <c r="J1368" i="3"/>
  <c r="L1368" i="3" s="1"/>
  <c r="I1368" i="3"/>
  <c r="K1368" i="3" s="1"/>
  <c r="G1368" i="3"/>
  <c r="F1368" i="3"/>
  <c r="E1368" i="3"/>
  <c r="J1367" i="3"/>
  <c r="L1367" i="3" s="1"/>
  <c r="I1367" i="3"/>
  <c r="K1367" i="3" s="1"/>
  <c r="M1367" i="3" s="1"/>
  <c r="G1367" i="3"/>
  <c r="F1367" i="3"/>
  <c r="E1367" i="3"/>
  <c r="J1366" i="3"/>
  <c r="L1366" i="3" s="1"/>
  <c r="I1366" i="3"/>
  <c r="K1366" i="3" s="1"/>
  <c r="G1366" i="3"/>
  <c r="F1366" i="3"/>
  <c r="E1366" i="3"/>
  <c r="J1365" i="3"/>
  <c r="L1365" i="3" s="1"/>
  <c r="I1365" i="3"/>
  <c r="K1365" i="3" s="1"/>
  <c r="G1365" i="3"/>
  <c r="F1365" i="3"/>
  <c r="E1365" i="3"/>
  <c r="J1364" i="3"/>
  <c r="L1364" i="3" s="1"/>
  <c r="I1364" i="3"/>
  <c r="K1364" i="3" s="1"/>
  <c r="G1364" i="3"/>
  <c r="F1364" i="3"/>
  <c r="E1364" i="3"/>
  <c r="J1363" i="3"/>
  <c r="L1363" i="3" s="1"/>
  <c r="I1363" i="3"/>
  <c r="K1363" i="3" s="1"/>
  <c r="M1363" i="3" s="1"/>
  <c r="G1363" i="3"/>
  <c r="F1363" i="3"/>
  <c r="E1363" i="3"/>
  <c r="J1362" i="3"/>
  <c r="L1362" i="3" s="1"/>
  <c r="I1362" i="3"/>
  <c r="K1362" i="3" s="1"/>
  <c r="G1362" i="3"/>
  <c r="F1362" i="3"/>
  <c r="E1362" i="3"/>
  <c r="J1361" i="3"/>
  <c r="L1361" i="3" s="1"/>
  <c r="I1361" i="3"/>
  <c r="K1361" i="3" s="1"/>
  <c r="G1361" i="3"/>
  <c r="F1361" i="3"/>
  <c r="E1361" i="3"/>
  <c r="J1360" i="3"/>
  <c r="L1360" i="3" s="1"/>
  <c r="I1360" i="3"/>
  <c r="K1360" i="3" s="1"/>
  <c r="M1360" i="3" s="1"/>
  <c r="G1360" i="3"/>
  <c r="F1360" i="3"/>
  <c r="E1360" i="3"/>
  <c r="J1359" i="3"/>
  <c r="L1359" i="3" s="1"/>
  <c r="I1359" i="3"/>
  <c r="K1359" i="3" s="1"/>
  <c r="G1359" i="3"/>
  <c r="F1359" i="3"/>
  <c r="E1359" i="3"/>
  <c r="J1358" i="3"/>
  <c r="L1358" i="3" s="1"/>
  <c r="I1358" i="3"/>
  <c r="K1358" i="3" s="1"/>
  <c r="G1358" i="3"/>
  <c r="F1358" i="3"/>
  <c r="E1358" i="3"/>
  <c r="J1357" i="3"/>
  <c r="L1357" i="3" s="1"/>
  <c r="I1357" i="3"/>
  <c r="K1357" i="3" s="1"/>
  <c r="G1357" i="3"/>
  <c r="F1357" i="3"/>
  <c r="E1357" i="3"/>
  <c r="J1356" i="3"/>
  <c r="L1356" i="3" s="1"/>
  <c r="I1356" i="3"/>
  <c r="K1356" i="3" s="1"/>
  <c r="G1356" i="3"/>
  <c r="F1356" i="3"/>
  <c r="E1356" i="3"/>
  <c r="J1355" i="3"/>
  <c r="L1355" i="3" s="1"/>
  <c r="I1355" i="3"/>
  <c r="K1355" i="3" s="1"/>
  <c r="M1355" i="3" s="1"/>
  <c r="G1355" i="3"/>
  <c r="F1355" i="3"/>
  <c r="E1355" i="3"/>
  <c r="J1354" i="3"/>
  <c r="L1354" i="3" s="1"/>
  <c r="I1354" i="3"/>
  <c r="K1354" i="3" s="1"/>
  <c r="G1354" i="3"/>
  <c r="F1354" i="3"/>
  <c r="E1354" i="3"/>
  <c r="J1353" i="3"/>
  <c r="L1353" i="3" s="1"/>
  <c r="I1353" i="3"/>
  <c r="K1353" i="3" s="1"/>
  <c r="G1353" i="3"/>
  <c r="F1353" i="3"/>
  <c r="E1353" i="3"/>
  <c r="J1352" i="3"/>
  <c r="L1352" i="3" s="1"/>
  <c r="I1352" i="3"/>
  <c r="K1352" i="3" s="1"/>
  <c r="G1352" i="3"/>
  <c r="F1352" i="3"/>
  <c r="E1352" i="3"/>
  <c r="J1351" i="3"/>
  <c r="L1351" i="3" s="1"/>
  <c r="I1351" i="3"/>
  <c r="K1351" i="3" s="1"/>
  <c r="M1351" i="3" s="1"/>
  <c r="G1351" i="3"/>
  <c r="F1351" i="3"/>
  <c r="E1351" i="3"/>
  <c r="J1350" i="3"/>
  <c r="L1350" i="3" s="1"/>
  <c r="I1350" i="3"/>
  <c r="K1350" i="3" s="1"/>
  <c r="G1350" i="3"/>
  <c r="F1350" i="3"/>
  <c r="E1350" i="3"/>
  <c r="J1349" i="3"/>
  <c r="L1349" i="3" s="1"/>
  <c r="I1349" i="3"/>
  <c r="K1349" i="3" s="1"/>
  <c r="M1349" i="3" s="1"/>
  <c r="G1349" i="3"/>
  <c r="F1349" i="3"/>
  <c r="E1349" i="3"/>
  <c r="J1348" i="3"/>
  <c r="L1348" i="3" s="1"/>
  <c r="I1348" i="3"/>
  <c r="K1348" i="3" s="1"/>
  <c r="G1348" i="3"/>
  <c r="F1348" i="3"/>
  <c r="E1348" i="3"/>
  <c r="J1347" i="3"/>
  <c r="L1347" i="3" s="1"/>
  <c r="I1347" i="3"/>
  <c r="K1347" i="3" s="1"/>
  <c r="G1347" i="3"/>
  <c r="F1347" i="3"/>
  <c r="E1347" i="3"/>
  <c r="F1346" i="3"/>
  <c r="D1346" i="3"/>
  <c r="J1342" i="3"/>
  <c r="L1342" i="3" s="1"/>
  <c r="I1342" i="3"/>
  <c r="K1342" i="3" s="1"/>
  <c r="M1342" i="3" s="1"/>
  <c r="G1342" i="3"/>
  <c r="F1342" i="3"/>
  <c r="E1342" i="3"/>
  <c r="J1341" i="3"/>
  <c r="L1341" i="3" s="1"/>
  <c r="I1341" i="3"/>
  <c r="K1341" i="3" s="1"/>
  <c r="G1341" i="3"/>
  <c r="F1341" i="3"/>
  <c r="E1341" i="3"/>
  <c r="J1340" i="3"/>
  <c r="L1340" i="3" s="1"/>
  <c r="I1340" i="3"/>
  <c r="K1340" i="3" s="1"/>
  <c r="M1340" i="3" s="1"/>
  <c r="G1340" i="3"/>
  <c r="F1340" i="3"/>
  <c r="E1340" i="3"/>
  <c r="J1339" i="3"/>
  <c r="L1339" i="3" s="1"/>
  <c r="I1339" i="3"/>
  <c r="K1339" i="3" s="1"/>
  <c r="G1339" i="3"/>
  <c r="F1339" i="3"/>
  <c r="E1339" i="3"/>
  <c r="J1338" i="3"/>
  <c r="L1338" i="3" s="1"/>
  <c r="I1338" i="3"/>
  <c r="K1338" i="3" s="1"/>
  <c r="G1338" i="3"/>
  <c r="F1338" i="3"/>
  <c r="E1338" i="3"/>
  <c r="J1337" i="3"/>
  <c r="L1337" i="3" s="1"/>
  <c r="I1337" i="3"/>
  <c r="K1337" i="3" s="1"/>
  <c r="G1337" i="3"/>
  <c r="F1337" i="3"/>
  <c r="E1337" i="3"/>
  <c r="J1336" i="3"/>
  <c r="L1336" i="3" s="1"/>
  <c r="I1336" i="3"/>
  <c r="K1336" i="3" s="1"/>
  <c r="G1336" i="3"/>
  <c r="F1336" i="3"/>
  <c r="E1336" i="3"/>
  <c r="J1335" i="3"/>
  <c r="L1335" i="3" s="1"/>
  <c r="I1335" i="3"/>
  <c r="K1335" i="3" s="1"/>
  <c r="G1335" i="3"/>
  <c r="F1335" i="3"/>
  <c r="E1335" i="3"/>
  <c r="J1334" i="3"/>
  <c r="L1334" i="3" s="1"/>
  <c r="I1334" i="3"/>
  <c r="K1334" i="3" s="1"/>
  <c r="G1334" i="3"/>
  <c r="F1334" i="3"/>
  <c r="E1334" i="3"/>
  <c r="J1333" i="3"/>
  <c r="L1333" i="3" s="1"/>
  <c r="I1333" i="3"/>
  <c r="K1333" i="3" s="1"/>
  <c r="G1333" i="3"/>
  <c r="F1333" i="3"/>
  <c r="E1333" i="3"/>
  <c r="J1332" i="3"/>
  <c r="L1332" i="3" s="1"/>
  <c r="I1332" i="3"/>
  <c r="K1332" i="3" s="1"/>
  <c r="G1332" i="3"/>
  <c r="F1332" i="3"/>
  <c r="E1332" i="3"/>
  <c r="J1331" i="3"/>
  <c r="L1331" i="3" s="1"/>
  <c r="I1331" i="3"/>
  <c r="K1331" i="3" s="1"/>
  <c r="G1331" i="3"/>
  <c r="F1331" i="3"/>
  <c r="E1331" i="3"/>
  <c r="J1330" i="3"/>
  <c r="L1330" i="3" s="1"/>
  <c r="I1330" i="3"/>
  <c r="K1330" i="3" s="1"/>
  <c r="M1330" i="3" s="1"/>
  <c r="G1330" i="3"/>
  <c r="F1330" i="3"/>
  <c r="E1330" i="3"/>
  <c r="J1329" i="3"/>
  <c r="L1329" i="3" s="1"/>
  <c r="I1329" i="3"/>
  <c r="K1329" i="3" s="1"/>
  <c r="G1329" i="3"/>
  <c r="F1329" i="3"/>
  <c r="E1329" i="3"/>
  <c r="J1328" i="3"/>
  <c r="L1328" i="3" s="1"/>
  <c r="I1328" i="3"/>
  <c r="K1328" i="3" s="1"/>
  <c r="G1328" i="3"/>
  <c r="F1328" i="3"/>
  <c r="E1328" i="3"/>
  <c r="J1327" i="3"/>
  <c r="L1327" i="3" s="1"/>
  <c r="I1327" i="3"/>
  <c r="K1327" i="3" s="1"/>
  <c r="G1327" i="3"/>
  <c r="F1327" i="3"/>
  <c r="E1327" i="3"/>
  <c r="J1326" i="3"/>
  <c r="L1326" i="3" s="1"/>
  <c r="I1326" i="3"/>
  <c r="K1326" i="3" s="1"/>
  <c r="G1326" i="3"/>
  <c r="F1326" i="3"/>
  <c r="E1326" i="3"/>
  <c r="J1325" i="3"/>
  <c r="L1325" i="3" s="1"/>
  <c r="I1325" i="3"/>
  <c r="K1325" i="3" s="1"/>
  <c r="G1325" i="3"/>
  <c r="F1325" i="3"/>
  <c r="E1325" i="3"/>
  <c r="J1324" i="3"/>
  <c r="L1324" i="3" s="1"/>
  <c r="I1324" i="3"/>
  <c r="K1324" i="3" s="1"/>
  <c r="G1324" i="3"/>
  <c r="F1324" i="3"/>
  <c r="E1324" i="3"/>
  <c r="J1323" i="3"/>
  <c r="L1323" i="3" s="1"/>
  <c r="I1323" i="3"/>
  <c r="K1323" i="3" s="1"/>
  <c r="G1323" i="3"/>
  <c r="F1323" i="3"/>
  <c r="E1323" i="3"/>
  <c r="J1322" i="3"/>
  <c r="L1322" i="3" s="1"/>
  <c r="I1322" i="3"/>
  <c r="K1322" i="3" s="1"/>
  <c r="G1322" i="3"/>
  <c r="F1322" i="3"/>
  <c r="E1322" i="3"/>
  <c r="J1321" i="3"/>
  <c r="L1321" i="3" s="1"/>
  <c r="I1321" i="3"/>
  <c r="K1321" i="3" s="1"/>
  <c r="G1321" i="3"/>
  <c r="F1321" i="3"/>
  <c r="E1321" i="3"/>
  <c r="J1320" i="3"/>
  <c r="L1320" i="3" s="1"/>
  <c r="I1320" i="3"/>
  <c r="K1320" i="3" s="1"/>
  <c r="G1320" i="3"/>
  <c r="F1320" i="3"/>
  <c r="E1320" i="3"/>
  <c r="J1319" i="3"/>
  <c r="L1319" i="3" s="1"/>
  <c r="I1319" i="3"/>
  <c r="K1319" i="3" s="1"/>
  <c r="G1319" i="3"/>
  <c r="F1319" i="3"/>
  <c r="E1319" i="3"/>
  <c r="J1318" i="3"/>
  <c r="L1318" i="3" s="1"/>
  <c r="I1318" i="3"/>
  <c r="K1318" i="3" s="1"/>
  <c r="M1318" i="3" s="1"/>
  <c r="G1318" i="3"/>
  <c r="F1318" i="3"/>
  <c r="E1318" i="3"/>
  <c r="J1317" i="3"/>
  <c r="L1317" i="3" s="1"/>
  <c r="I1317" i="3"/>
  <c r="K1317" i="3" s="1"/>
  <c r="G1317" i="3"/>
  <c r="F1317" i="3"/>
  <c r="E1317" i="3"/>
  <c r="J1316" i="3"/>
  <c r="L1316" i="3" s="1"/>
  <c r="I1316" i="3"/>
  <c r="K1316" i="3" s="1"/>
  <c r="G1316" i="3"/>
  <c r="F1316" i="3"/>
  <c r="E1316" i="3"/>
  <c r="J1315" i="3"/>
  <c r="L1315" i="3" s="1"/>
  <c r="I1315" i="3"/>
  <c r="K1315" i="3" s="1"/>
  <c r="G1315" i="3"/>
  <c r="F1315" i="3"/>
  <c r="E1315" i="3"/>
  <c r="J1314" i="3"/>
  <c r="L1314" i="3" s="1"/>
  <c r="I1314" i="3"/>
  <c r="K1314" i="3" s="1"/>
  <c r="G1314" i="3"/>
  <c r="F1314" i="3"/>
  <c r="E1314" i="3"/>
  <c r="J1313" i="3"/>
  <c r="L1313" i="3" s="1"/>
  <c r="I1313" i="3"/>
  <c r="K1313" i="3" s="1"/>
  <c r="G1313" i="3"/>
  <c r="F1313" i="3"/>
  <c r="E1313" i="3"/>
  <c r="J1312" i="3"/>
  <c r="L1312" i="3" s="1"/>
  <c r="I1312" i="3"/>
  <c r="K1312" i="3" s="1"/>
  <c r="G1312" i="3"/>
  <c r="F1312" i="3"/>
  <c r="E1312" i="3"/>
  <c r="J1311" i="3"/>
  <c r="L1311" i="3" s="1"/>
  <c r="I1311" i="3"/>
  <c r="K1311" i="3" s="1"/>
  <c r="G1311" i="3"/>
  <c r="F1311" i="3"/>
  <c r="E1311" i="3"/>
  <c r="J1310" i="3"/>
  <c r="L1310" i="3" s="1"/>
  <c r="I1310" i="3"/>
  <c r="K1310" i="3" s="1"/>
  <c r="G1310" i="3"/>
  <c r="F1310" i="3"/>
  <c r="E1310" i="3"/>
  <c r="J1309" i="3"/>
  <c r="L1309" i="3" s="1"/>
  <c r="I1309" i="3"/>
  <c r="K1309" i="3" s="1"/>
  <c r="G1309" i="3"/>
  <c r="F1309" i="3"/>
  <c r="E1309" i="3"/>
  <c r="J1308" i="3"/>
  <c r="L1308" i="3" s="1"/>
  <c r="I1308" i="3"/>
  <c r="K1308" i="3" s="1"/>
  <c r="G1308" i="3"/>
  <c r="F1308" i="3"/>
  <c r="E1308" i="3"/>
  <c r="J1307" i="3"/>
  <c r="L1307" i="3" s="1"/>
  <c r="I1307" i="3"/>
  <c r="K1307" i="3" s="1"/>
  <c r="G1307" i="3"/>
  <c r="F1307" i="3"/>
  <c r="E1307" i="3"/>
  <c r="J1306" i="3"/>
  <c r="L1306" i="3" s="1"/>
  <c r="I1306" i="3"/>
  <c r="K1306" i="3" s="1"/>
  <c r="M1306" i="3" s="1"/>
  <c r="G1306" i="3"/>
  <c r="F1306" i="3"/>
  <c r="E1306" i="3"/>
  <c r="F1305" i="3"/>
  <c r="D1305" i="3"/>
  <c r="J1301" i="3"/>
  <c r="L1301" i="3" s="1"/>
  <c r="I1301" i="3"/>
  <c r="K1301" i="3" s="1"/>
  <c r="M1301" i="3" s="1"/>
  <c r="G1301" i="3"/>
  <c r="F1301" i="3"/>
  <c r="E1301" i="3"/>
  <c r="J1300" i="3"/>
  <c r="L1300" i="3" s="1"/>
  <c r="I1300" i="3"/>
  <c r="K1300" i="3" s="1"/>
  <c r="G1300" i="3"/>
  <c r="F1300" i="3"/>
  <c r="E1300" i="3"/>
  <c r="J1299" i="3"/>
  <c r="L1299" i="3" s="1"/>
  <c r="I1299" i="3"/>
  <c r="K1299" i="3" s="1"/>
  <c r="G1299" i="3"/>
  <c r="F1299" i="3"/>
  <c r="E1299" i="3"/>
  <c r="J1298" i="3"/>
  <c r="L1298" i="3" s="1"/>
  <c r="I1298" i="3"/>
  <c r="K1298" i="3" s="1"/>
  <c r="G1298" i="3"/>
  <c r="F1298" i="3"/>
  <c r="E1298" i="3"/>
  <c r="F1297" i="3"/>
  <c r="D1297" i="3"/>
  <c r="K1294" i="3"/>
  <c r="K1292" i="3" s="1"/>
  <c r="J1293" i="3"/>
  <c r="L1293" i="3" s="1"/>
  <c r="L1294" i="3" s="1"/>
  <c r="L1292" i="3" s="1"/>
  <c r="I1293" i="3"/>
  <c r="K1293" i="3" s="1"/>
  <c r="G1293" i="3"/>
  <c r="F1293" i="3"/>
  <c r="E1293" i="3"/>
  <c r="F1292" i="3"/>
  <c r="D1292" i="3"/>
  <c r="J1288" i="3"/>
  <c r="L1288" i="3" s="1"/>
  <c r="I1288" i="3"/>
  <c r="K1288" i="3" s="1"/>
  <c r="G1288" i="3"/>
  <c r="F1288" i="3"/>
  <c r="E1288" i="3"/>
  <c r="J1287" i="3"/>
  <c r="L1287" i="3" s="1"/>
  <c r="I1287" i="3"/>
  <c r="K1287" i="3" s="1"/>
  <c r="G1287" i="3"/>
  <c r="F1287" i="3"/>
  <c r="E1287" i="3"/>
  <c r="J1286" i="3"/>
  <c r="L1286" i="3" s="1"/>
  <c r="I1286" i="3"/>
  <c r="K1286" i="3" s="1"/>
  <c r="G1286" i="3"/>
  <c r="F1286" i="3"/>
  <c r="E1286" i="3"/>
  <c r="F1285" i="3"/>
  <c r="D1285" i="3"/>
  <c r="J1281" i="3"/>
  <c r="L1281" i="3" s="1"/>
  <c r="I1281" i="3"/>
  <c r="K1281" i="3" s="1"/>
  <c r="G1281" i="3"/>
  <c r="F1281" i="3"/>
  <c r="E1281" i="3"/>
  <c r="J1280" i="3"/>
  <c r="L1280" i="3" s="1"/>
  <c r="I1280" i="3"/>
  <c r="K1280" i="3" s="1"/>
  <c r="G1280" i="3"/>
  <c r="F1280" i="3"/>
  <c r="E1280" i="3"/>
  <c r="J1279" i="3"/>
  <c r="L1279" i="3" s="1"/>
  <c r="I1279" i="3"/>
  <c r="K1279" i="3" s="1"/>
  <c r="G1279" i="3"/>
  <c r="F1279" i="3"/>
  <c r="E1279" i="3"/>
  <c r="F1278" i="3"/>
  <c r="D1278" i="3"/>
  <c r="J1274" i="3"/>
  <c r="L1274" i="3" s="1"/>
  <c r="I1274" i="3"/>
  <c r="K1274" i="3" s="1"/>
  <c r="G1274" i="3"/>
  <c r="F1274" i="3"/>
  <c r="E1274" i="3"/>
  <c r="J1273" i="3"/>
  <c r="L1273" i="3" s="1"/>
  <c r="I1273" i="3"/>
  <c r="K1273" i="3" s="1"/>
  <c r="K1275" i="3" s="1"/>
  <c r="K1271" i="3" s="1"/>
  <c r="G1273" i="3"/>
  <c r="F1273" i="3"/>
  <c r="E1273" i="3"/>
  <c r="J1272" i="3"/>
  <c r="L1272" i="3" s="1"/>
  <c r="I1272" i="3"/>
  <c r="K1272" i="3" s="1"/>
  <c r="G1272" i="3"/>
  <c r="F1272" i="3"/>
  <c r="E1272" i="3"/>
  <c r="F1271" i="3"/>
  <c r="D1271" i="3"/>
  <c r="K1267" i="3"/>
  <c r="M1267" i="3" s="1"/>
  <c r="J1267" i="3"/>
  <c r="L1267" i="3" s="1"/>
  <c r="I1267" i="3"/>
  <c r="G1267" i="3"/>
  <c r="F1267" i="3"/>
  <c r="E1267" i="3"/>
  <c r="J1266" i="3"/>
  <c r="L1266" i="3" s="1"/>
  <c r="I1266" i="3"/>
  <c r="K1266" i="3" s="1"/>
  <c r="G1266" i="3"/>
  <c r="F1266" i="3"/>
  <c r="E1266" i="3"/>
  <c r="F1265" i="3"/>
  <c r="D1265" i="3"/>
  <c r="K1261" i="3"/>
  <c r="M1261" i="3" s="1"/>
  <c r="J1261" i="3"/>
  <c r="L1261" i="3" s="1"/>
  <c r="I1261" i="3"/>
  <c r="H1261" i="3"/>
  <c r="G1261" i="3"/>
  <c r="F1261" i="3"/>
  <c r="E1261" i="3"/>
  <c r="J1260" i="3"/>
  <c r="L1260" i="3" s="1"/>
  <c r="I1260" i="3"/>
  <c r="K1260" i="3" s="1"/>
  <c r="G1260" i="3"/>
  <c r="F1260" i="3"/>
  <c r="E1260" i="3"/>
  <c r="K1259" i="3"/>
  <c r="J1259" i="3"/>
  <c r="L1259" i="3" s="1"/>
  <c r="I1259" i="3"/>
  <c r="H1259" i="3"/>
  <c r="G1259" i="3"/>
  <c r="F1259" i="3"/>
  <c r="E1259" i="3"/>
  <c r="J1258" i="3"/>
  <c r="L1258" i="3" s="1"/>
  <c r="I1258" i="3"/>
  <c r="K1258" i="3" s="1"/>
  <c r="K1262" i="3" s="1"/>
  <c r="K1257" i="3" s="1"/>
  <c r="G1258" i="3"/>
  <c r="F1258" i="3"/>
  <c r="E1258" i="3"/>
  <c r="F1257" i="3"/>
  <c r="D1257" i="3"/>
  <c r="K1253" i="3"/>
  <c r="K1254" i="3" s="1"/>
  <c r="K1252" i="3" s="1"/>
  <c r="J1253" i="3"/>
  <c r="L1253" i="3" s="1"/>
  <c r="L1254" i="3" s="1"/>
  <c r="L1252" i="3" s="1"/>
  <c r="I1253" i="3"/>
  <c r="G1253" i="3"/>
  <c r="F1253" i="3"/>
  <c r="E1253" i="3"/>
  <c r="F1252" i="3"/>
  <c r="D1252" i="3"/>
  <c r="K1248" i="3"/>
  <c r="J1248" i="3"/>
  <c r="L1248" i="3" s="1"/>
  <c r="I1248" i="3"/>
  <c r="G1248" i="3"/>
  <c r="F1248" i="3"/>
  <c r="E1248" i="3"/>
  <c r="J1247" i="3"/>
  <c r="L1247" i="3" s="1"/>
  <c r="I1247" i="3"/>
  <c r="K1247" i="3" s="1"/>
  <c r="G1247" i="3"/>
  <c r="F1247" i="3"/>
  <c r="E1247" i="3"/>
  <c r="F1246" i="3"/>
  <c r="D1246" i="3"/>
  <c r="K1242" i="3"/>
  <c r="J1242" i="3"/>
  <c r="L1242" i="3" s="1"/>
  <c r="I1242" i="3"/>
  <c r="G1242" i="3"/>
  <c r="F1242" i="3"/>
  <c r="E1242" i="3"/>
  <c r="J1241" i="3"/>
  <c r="L1241" i="3" s="1"/>
  <c r="I1241" i="3"/>
  <c r="K1241" i="3" s="1"/>
  <c r="G1241" i="3"/>
  <c r="F1241" i="3"/>
  <c r="E1241" i="3"/>
  <c r="K1240" i="3"/>
  <c r="J1240" i="3"/>
  <c r="L1240" i="3" s="1"/>
  <c r="I1240" i="3"/>
  <c r="G1240" i="3"/>
  <c r="F1240" i="3"/>
  <c r="E1240" i="3"/>
  <c r="F1239" i="3"/>
  <c r="D1239" i="3"/>
  <c r="J1235" i="3"/>
  <c r="L1235" i="3" s="1"/>
  <c r="I1235" i="3"/>
  <c r="K1235" i="3" s="1"/>
  <c r="G1235" i="3"/>
  <c r="F1235" i="3"/>
  <c r="E1235" i="3"/>
  <c r="K1234" i="3"/>
  <c r="J1234" i="3"/>
  <c r="L1234" i="3" s="1"/>
  <c r="I1234" i="3"/>
  <c r="G1234" i="3"/>
  <c r="F1234" i="3"/>
  <c r="E1234" i="3"/>
  <c r="J1233" i="3"/>
  <c r="L1233" i="3" s="1"/>
  <c r="L1236" i="3" s="1"/>
  <c r="L1232" i="3" s="1"/>
  <c r="I1233" i="3"/>
  <c r="K1233" i="3" s="1"/>
  <c r="G1233" i="3"/>
  <c r="F1233" i="3"/>
  <c r="E1233" i="3"/>
  <c r="F1232" i="3"/>
  <c r="D1232" i="3"/>
  <c r="J1228" i="3"/>
  <c r="L1228" i="3" s="1"/>
  <c r="I1228" i="3"/>
  <c r="K1228" i="3" s="1"/>
  <c r="G1228" i="3"/>
  <c r="F1228" i="3"/>
  <c r="E1228" i="3"/>
  <c r="K1227" i="3"/>
  <c r="J1227" i="3"/>
  <c r="L1227" i="3" s="1"/>
  <c r="I1227" i="3"/>
  <c r="G1227" i="3"/>
  <c r="F1227" i="3"/>
  <c r="E1227" i="3"/>
  <c r="J1226" i="3"/>
  <c r="H1226" i="3"/>
  <c r="K1226" i="3" s="1"/>
  <c r="G1226" i="3"/>
  <c r="F1226" i="3"/>
  <c r="E1226" i="3"/>
  <c r="J1225" i="3"/>
  <c r="L1225" i="3" s="1"/>
  <c r="I1225" i="3"/>
  <c r="K1225" i="3" s="1"/>
  <c r="K1229" i="3" s="1"/>
  <c r="K1224" i="3" s="1"/>
  <c r="G1225" i="3"/>
  <c r="F1225" i="3"/>
  <c r="E1225" i="3"/>
  <c r="F1224" i="3"/>
  <c r="D1224" i="3"/>
  <c r="J1220" i="3"/>
  <c r="L1220" i="3" s="1"/>
  <c r="I1220" i="3"/>
  <c r="K1220" i="3" s="1"/>
  <c r="G1220" i="3"/>
  <c r="F1220" i="3"/>
  <c r="E1220" i="3"/>
  <c r="K1219" i="3"/>
  <c r="J1219" i="3"/>
  <c r="L1219" i="3" s="1"/>
  <c r="I1219" i="3"/>
  <c r="G1219" i="3"/>
  <c r="F1219" i="3"/>
  <c r="E1219" i="3"/>
  <c r="J1218" i="3"/>
  <c r="L1218" i="3" s="1"/>
  <c r="L1221" i="3" s="1"/>
  <c r="L1217" i="3" s="1"/>
  <c r="I1218" i="3"/>
  <c r="K1218" i="3" s="1"/>
  <c r="G1218" i="3"/>
  <c r="F1218" i="3"/>
  <c r="E1218" i="3"/>
  <c r="F1217" i="3"/>
  <c r="D1217" i="3"/>
  <c r="J1213" i="3"/>
  <c r="L1213" i="3" s="1"/>
  <c r="I1213" i="3"/>
  <c r="H1213" i="3"/>
  <c r="K1213" i="3" s="1"/>
  <c r="G1213" i="3"/>
  <c r="F1213" i="3"/>
  <c r="E1213" i="3"/>
  <c r="K1212" i="3"/>
  <c r="K1214" i="3" s="1"/>
  <c r="K1211" i="3" s="1"/>
  <c r="J1212" i="3"/>
  <c r="L1212" i="3" s="1"/>
  <c r="I1212" i="3"/>
  <c r="H1212" i="3"/>
  <c r="G1212" i="3"/>
  <c r="F1212" i="3"/>
  <c r="E1212" i="3"/>
  <c r="F1211" i="3"/>
  <c r="D1211" i="3"/>
  <c r="L1207" i="3"/>
  <c r="J1207" i="3"/>
  <c r="I1207" i="3"/>
  <c r="K1207" i="3" s="1"/>
  <c r="M1207" i="3" s="1"/>
  <c r="G1207" i="3"/>
  <c r="F1207" i="3"/>
  <c r="E1207" i="3"/>
  <c r="J1206" i="3"/>
  <c r="L1206" i="3" s="1"/>
  <c r="I1206" i="3"/>
  <c r="K1206" i="3" s="1"/>
  <c r="G1206" i="3"/>
  <c r="F1206" i="3"/>
  <c r="E1206" i="3"/>
  <c r="J1205" i="3"/>
  <c r="L1205" i="3" s="1"/>
  <c r="I1205" i="3"/>
  <c r="K1205" i="3" s="1"/>
  <c r="G1205" i="3"/>
  <c r="F1205" i="3"/>
  <c r="E1205" i="3"/>
  <c r="F1204" i="3"/>
  <c r="D1204" i="3"/>
  <c r="L1200" i="3"/>
  <c r="J1200" i="3"/>
  <c r="I1200" i="3"/>
  <c r="K1200" i="3" s="1"/>
  <c r="G1200" i="3"/>
  <c r="F1200" i="3"/>
  <c r="E1200" i="3"/>
  <c r="J1199" i="3"/>
  <c r="L1199" i="3" s="1"/>
  <c r="I1199" i="3"/>
  <c r="K1199" i="3" s="1"/>
  <c r="M1199" i="3" s="1"/>
  <c r="G1199" i="3"/>
  <c r="F1199" i="3"/>
  <c r="E1199" i="3"/>
  <c r="L1198" i="3"/>
  <c r="J1198" i="3"/>
  <c r="I1198" i="3"/>
  <c r="K1198" i="3" s="1"/>
  <c r="G1198" i="3"/>
  <c r="F1198" i="3"/>
  <c r="E1198" i="3"/>
  <c r="F1197" i="3"/>
  <c r="D1197" i="3"/>
  <c r="L1193" i="3"/>
  <c r="J1193" i="3"/>
  <c r="I1193" i="3"/>
  <c r="K1193" i="3" s="1"/>
  <c r="G1193" i="3"/>
  <c r="F1193" i="3"/>
  <c r="E1193" i="3"/>
  <c r="J1192" i="3"/>
  <c r="L1192" i="3" s="1"/>
  <c r="I1192" i="3"/>
  <c r="K1192" i="3" s="1"/>
  <c r="G1192" i="3"/>
  <c r="F1192" i="3"/>
  <c r="E1192" i="3"/>
  <c r="F1191" i="3"/>
  <c r="D1191" i="3"/>
  <c r="J1187" i="3"/>
  <c r="L1187" i="3" s="1"/>
  <c r="I1187" i="3"/>
  <c r="K1187" i="3" s="1"/>
  <c r="M1187" i="3" s="1"/>
  <c r="G1187" i="3"/>
  <c r="F1187" i="3"/>
  <c r="E1187" i="3"/>
  <c r="J1186" i="3"/>
  <c r="L1186" i="3" s="1"/>
  <c r="I1186" i="3"/>
  <c r="K1186" i="3" s="1"/>
  <c r="G1186" i="3"/>
  <c r="F1186" i="3"/>
  <c r="E1186" i="3"/>
  <c r="J1185" i="3"/>
  <c r="L1185" i="3" s="1"/>
  <c r="I1185" i="3"/>
  <c r="K1185" i="3" s="1"/>
  <c r="M1185" i="3" s="1"/>
  <c r="G1185" i="3"/>
  <c r="F1185" i="3"/>
  <c r="E1185" i="3"/>
  <c r="J1184" i="3"/>
  <c r="L1184" i="3" s="1"/>
  <c r="I1184" i="3"/>
  <c r="K1184" i="3" s="1"/>
  <c r="G1184" i="3"/>
  <c r="F1184" i="3"/>
  <c r="E1184" i="3"/>
  <c r="J1183" i="3"/>
  <c r="L1183" i="3" s="1"/>
  <c r="I1183" i="3"/>
  <c r="K1183" i="3" s="1"/>
  <c r="M1183" i="3" s="1"/>
  <c r="G1183" i="3"/>
  <c r="F1183" i="3"/>
  <c r="E1183" i="3"/>
  <c r="L1182" i="3"/>
  <c r="J1182" i="3"/>
  <c r="I1182" i="3"/>
  <c r="K1182" i="3" s="1"/>
  <c r="G1182" i="3"/>
  <c r="F1182" i="3"/>
  <c r="E1182" i="3"/>
  <c r="J1181" i="3"/>
  <c r="L1181" i="3" s="1"/>
  <c r="I1181" i="3"/>
  <c r="K1181" i="3" s="1"/>
  <c r="M1181" i="3" s="1"/>
  <c r="G1181" i="3"/>
  <c r="F1181" i="3"/>
  <c r="E1181" i="3"/>
  <c r="L1180" i="3"/>
  <c r="L1188" i="3" s="1"/>
  <c r="L1179" i="3" s="1"/>
  <c r="J1180" i="3"/>
  <c r="I1180" i="3"/>
  <c r="K1180" i="3" s="1"/>
  <c r="G1180" i="3"/>
  <c r="F1180" i="3"/>
  <c r="E1180" i="3"/>
  <c r="F1179" i="3"/>
  <c r="D1179" i="3"/>
  <c r="L1175" i="3"/>
  <c r="L1176" i="3" s="1"/>
  <c r="L1174" i="3" s="1"/>
  <c r="J1175" i="3"/>
  <c r="I1175" i="3"/>
  <c r="K1175" i="3" s="1"/>
  <c r="G1175" i="3"/>
  <c r="F1175" i="3"/>
  <c r="E1175" i="3"/>
  <c r="F1174" i="3"/>
  <c r="D1174" i="3"/>
  <c r="J1170" i="3"/>
  <c r="L1170" i="3" s="1"/>
  <c r="I1170" i="3"/>
  <c r="K1170" i="3" s="1"/>
  <c r="G1170" i="3"/>
  <c r="F1170" i="3"/>
  <c r="E1170" i="3"/>
  <c r="L1169" i="3"/>
  <c r="J1169" i="3"/>
  <c r="I1169" i="3"/>
  <c r="K1169" i="3" s="1"/>
  <c r="G1169" i="3"/>
  <c r="F1169" i="3"/>
  <c r="E1169" i="3"/>
  <c r="F1168" i="3"/>
  <c r="D1168" i="3"/>
  <c r="J1164" i="3"/>
  <c r="L1164" i="3" s="1"/>
  <c r="L1165" i="3" s="1"/>
  <c r="L1163" i="3" s="1"/>
  <c r="I1164" i="3"/>
  <c r="K1164" i="3" s="1"/>
  <c r="G1164" i="3"/>
  <c r="F1164" i="3"/>
  <c r="E1164" i="3"/>
  <c r="F1163" i="3"/>
  <c r="D1163" i="3"/>
  <c r="L1159" i="3"/>
  <c r="J1159" i="3"/>
  <c r="I1159" i="3"/>
  <c r="K1159" i="3" s="1"/>
  <c r="G1159" i="3"/>
  <c r="F1159" i="3"/>
  <c r="E1159" i="3"/>
  <c r="L1158" i="3"/>
  <c r="J1158" i="3"/>
  <c r="I1158" i="3"/>
  <c r="K1158" i="3" s="1"/>
  <c r="M1158" i="3" s="1"/>
  <c r="G1158" i="3"/>
  <c r="F1158" i="3"/>
  <c r="E1158" i="3"/>
  <c r="L1157" i="3"/>
  <c r="J1157" i="3"/>
  <c r="I1157" i="3"/>
  <c r="K1157" i="3" s="1"/>
  <c r="G1157" i="3"/>
  <c r="F1157" i="3"/>
  <c r="E1157" i="3"/>
  <c r="F1156" i="3"/>
  <c r="D1156" i="3"/>
  <c r="J1152" i="3"/>
  <c r="L1152" i="3" s="1"/>
  <c r="I1152" i="3"/>
  <c r="K1152" i="3" s="1"/>
  <c r="G1152" i="3"/>
  <c r="F1152" i="3"/>
  <c r="E1152" i="3"/>
  <c r="J1151" i="3"/>
  <c r="L1151" i="3" s="1"/>
  <c r="I1151" i="3"/>
  <c r="K1151" i="3" s="1"/>
  <c r="G1151" i="3"/>
  <c r="F1151" i="3"/>
  <c r="E1151" i="3"/>
  <c r="L1150" i="3"/>
  <c r="J1150" i="3"/>
  <c r="I1150" i="3"/>
  <c r="K1150" i="3" s="1"/>
  <c r="G1150" i="3"/>
  <c r="F1150" i="3"/>
  <c r="E1150" i="3"/>
  <c r="F1149" i="3"/>
  <c r="D1149" i="3"/>
  <c r="J1145" i="3"/>
  <c r="L1145" i="3" s="1"/>
  <c r="I1145" i="3"/>
  <c r="K1145" i="3" s="1"/>
  <c r="G1145" i="3"/>
  <c r="F1145" i="3"/>
  <c r="E1145" i="3"/>
  <c r="J1144" i="3"/>
  <c r="L1144" i="3" s="1"/>
  <c r="I1144" i="3"/>
  <c r="K1144" i="3" s="1"/>
  <c r="G1144" i="3"/>
  <c r="F1144" i="3"/>
  <c r="E1144" i="3"/>
  <c r="J1143" i="3"/>
  <c r="L1143" i="3" s="1"/>
  <c r="I1143" i="3"/>
  <c r="K1143" i="3" s="1"/>
  <c r="G1143" i="3"/>
  <c r="F1143" i="3"/>
  <c r="E1143" i="3"/>
  <c r="F1142" i="3"/>
  <c r="D1142" i="3"/>
  <c r="L1138" i="3"/>
  <c r="J1138" i="3"/>
  <c r="I1138" i="3"/>
  <c r="K1138" i="3" s="1"/>
  <c r="G1138" i="3"/>
  <c r="F1138" i="3"/>
  <c r="E1138" i="3"/>
  <c r="L1137" i="3"/>
  <c r="J1137" i="3"/>
  <c r="I1137" i="3"/>
  <c r="K1137" i="3" s="1"/>
  <c r="M1137" i="3" s="1"/>
  <c r="G1137" i="3"/>
  <c r="F1137" i="3"/>
  <c r="E1137" i="3"/>
  <c r="L1136" i="3"/>
  <c r="J1136" i="3"/>
  <c r="I1136" i="3"/>
  <c r="K1136" i="3" s="1"/>
  <c r="G1136" i="3"/>
  <c r="F1136" i="3"/>
  <c r="E1136" i="3"/>
  <c r="F1135" i="3"/>
  <c r="D1135" i="3"/>
  <c r="J1131" i="3"/>
  <c r="L1131" i="3" s="1"/>
  <c r="I1131" i="3"/>
  <c r="K1131" i="3" s="1"/>
  <c r="M1131" i="3" s="1"/>
  <c r="G1131" i="3"/>
  <c r="F1131" i="3"/>
  <c r="E1131" i="3"/>
  <c r="L1130" i="3"/>
  <c r="J1130" i="3"/>
  <c r="I1130" i="3"/>
  <c r="K1130" i="3" s="1"/>
  <c r="G1130" i="3"/>
  <c r="F1130" i="3"/>
  <c r="E1130" i="3"/>
  <c r="J1129" i="3"/>
  <c r="L1129" i="3" s="1"/>
  <c r="I1129" i="3"/>
  <c r="K1129" i="3" s="1"/>
  <c r="G1129" i="3"/>
  <c r="F1129" i="3"/>
  <c r="E1129" i="3"/>
  <c r="F1128" i="3"/>
  <c r="D1128" i="3"/>
  <c r="J1124" i="3"/>
  <c r="L1124" i="3" s="1"/>
  <c r="I1124" i="3"/>
  <c r="K1124" i="3" s="1"/>
  <c r="G1124" i="3"/>
  <c r="F1124" i="3"/>
  <c r="E1124" i="3"/>
  <c r="J1123" i="3"/>
  <c r="L1123" i="3" s="1"/>
  <c r="I1123" i="3"/>
  <c r="K1123" i="3" s="1"/>
  <c r="G1123" i="3"/>
  <c r="F1123" i="3"/>
  <c r="E1123" i="3"/>
  <c r="J1122" i="3"/>
  <c r="L1122" i="3" s="1"/>
  <c r="I1122" i="3"/>
  <c r="K1122" i="3" s="1"/>
  <c r="G1122" i="3"/>
  <c r="F1122" i="3"/>
  <c r="E1122" i="3"/>
  <c r="F1121" i="3"/>
  <c r="D1121" i="3"/>
  <c r="J1117" i="3"/>
  <c r="L1117" i="3" s="1"/>
  <c r="I1117" i="3"/>
  <c r="K1117" i="3" s="1"/>
  <c r="G1117" i="3"/>
  <c r="F1117" i="3"/>
  <c r="E1117" i="3"/>
  <c r="J1116" i="3"/>
  <c r="L1116" i="3" s="1"/>
  <c r="I1116" i="3"/>
  <c r="K1116" i="3" s="1"/>
  <c r="G1116" i="3"/>
  <c r="F1116" i="3"/>
  <c r="E1116" i="3"/>
  <c r="J1115" i="3"/>
  <c r="I1115" i="3"/>
  <c r="H1115" i="3"/>
  <c r="G1115" i="3"/>
  <c r="F1115" i="3"/>
  <c r="E1115" i="3"/>
  <c r="F1114" i="3"/>
  <c r="D1114" i="3"/>
  <c r="K1110" i="3"/>
  <c r="M1110" i="3" s="1"/>
  <c r="J1110" i="3"/>
  <c r="L1110" i="3" s="1"/>
  <c r="I1110" i="3"/>
  <c r="G1110" i="3"/>
  <c r="F1110" i="3"/>
  <c r="E1110" i="3"/>
  <c r="J1109" i="3"/>
  <c r="L1109" i="3" s="1"/>
  <c r="I1109" i="3"/>
  <c r="K1109" i="3" s="1"/>
  <c r="G1109" i="3"/>
  <c r="F1109" i="3"/>
  <c r="E1109" i="3"/>
  <c r="K1108" i="3"/>
  <c r="M1108" i="3" s="1"/>
  <c r="J1108" i="3"/>
  <c r="L1108" i="3" s="1"/>
  <c r="I1108" i="3"/>
  <c r="H1108" i="3"/>
  <c r="F1108" i="3"/>
  <c r="E1108" i="3"/>
  <c r="F1107" i="3"/>
  <c r="D1107" i="3"/>
  <c r="J1103" i="3"/>
  <c r="L1103" i="3" s="1"/>
  <c r="I1103" i="3"/>
  <c r="K1103" i="3" s="1"/>
  <c r="M1103" i="3" s="1"/>
  <c r="G1103" i="3"/>
  <c r="F1103" i="3"/>
  <c r="E1103" i="3"/>
  <c r="J1102" i="3"/>
  <c r="L1102" i="3" s="1"/>
  <c r="I1102" i="3"/>
  <c r="K1102" i="3" s="1"/>
  <c r="M1102" i="3" s="1"/>
  <c r="G1102" i="3"/>
  <c r="F1102" i="3"/>
  <c r="E1102" i="3"/>
  <c r="K1101" i="3"/>
  <c r="J1101" i="3"/>
  <c r="I1101" i="3"/>
  <c r="H1101" i="3"/>
  <c r="F1101" i="3"/>
  <c r="E1101" i="3"/>
  <c r="F1100" i="3"/>
  <c r="D1100" i="3"/>
  <c r="J1096" i="3"/>
  <c r="L1096" i="3" s="1"/>
  <c r="I1096" i="3"/>
  <c r="K1096" i="3" s="1"/>
  <c r="M1096" i="3" s="1"/>
  <c r="G1096" i="3"/>
  <c r="F1096" i="3"/>
  <c r="E1096" i="3"/>
  <c r="J1095" i="3"/>
  <c r="L1095" i="3" s="1"/>
  <c r="I1095" i="3"/>
  <c r="K1095" i="3" s="1"/>
  <c r="M1095" i="3" s="1"/>
  <c r="G1095" i="3"/>
  <c r="F1095" i="3"/>
  <c r="E1095" i="3"/>
  <c r="J1094" i="3"/>
  <c r="L1094" i="3" s="1"/>
  <c r="I1094" i="3"/>
  <c r="K1094" i="3" s="1"/>
  <c r="M1094" i="3" s="1"/>
  <c r="G1094" i="3"/>
  <c r="F1094" i="3"/>
  <c r="E1094" i="3"/>
  <c r="F1093" i="3"/>
  <c r="D1093" i="3"/>
  <c r="K1089" i="3"/>
  <c r="J1089" i="3"/>
  <c r="L1089" i="3" s="1"/>
  <c r="I1089" i="3"/>
  <c r="G1089" i="3"/>
  <c r="F1089" i="3"/>
  <c r="E1089" i="3"/>
  <c r="J1088" i="3"/>
  <c r="L1088" i="3" s="1"/>
  <c r="I1088" i="3"/>
  <c r="K1088" i="3" s="1"/>
  <c r="K1090" i="3" s="1"/>
  <c r="K1086" i="3" s="1"/>
  <c r="G1088" i="3"/>
  <c r="F1088" i="3"/>
  <c r="E1088" i="3"/>
  <c r="K1087" i="3"/>
  <c r="J1087" i="3"/>
  <c r="L1087" i="3" s="1"/>
  <c r="I1087" i="3"/>
  <c r="G1087" i="3"/>
  <c r="F1087" i="3"/>
  <c r="E1087" i="3"/>
  <c r="F1086" i="3"/>
  <c r="D1086" i="3"/>
  <c r="K1082" i="3"/>
  <c r="J1082" i="3"/>
  <c r="L1082" i="3" s="1"/>
  <c r="I1082" i="3"/>
  <c r="G1082" i="3"/>
  <c r="F1082" i="3"/>
  <c r="E1082" i="3"/>
  <c r="J1081" i="3"/>
  <c r="L1081" i="3" s="1"/>
  <c r="I1081" i="3"/>
  <c r="K1081" i="3" s="1"/>
  <c r="G1081" i="3"/>
  <c r="F1081" i="3"/>
  <c r="E1081" i="3"/>
  <c r="J1080" i="3"/>
  <c r="L1080" i="3" s="1"/>
  <c r="I1080" i="3"/>
  <c r="K1080" i="3" s="1"/>
  <c r="K1083" i="3" s="1"/>
  <c r="K1079" i="3" s="1"/>
  <c r="G1080" i="3"/>
  <c r="F1080" i="3"/>
  <c r="E1080" i="3"/>
  <c r="F1079" i="3"/>
  <c r="D1079" i="3"/>
  <c r="J1075" i="3"/>
  <c r="L1075" i="3" s="1"/>
  <c r="I1075" i="3"/>
  <c r="K1075" i="3" s="1"/>
  <c r="M1075" i="3" s="1"/>
  <c r="G1075" i="3"/>
  <c r="F1075" i="3"/>
  <c r="E1075" i="3"/>
  <c r="J1074" i="3"/>
  <c r="L1074" i="3" s="1"/>
  <c r="I1074" i="3"/>
  <c r="K1074" i="3" s="1"/>
  <c r="M1074" i="3" s="1"/>
  <c r="G1074" i="3"/>
  <c r="F1074" i="3"/>
  <c r="E1074" i="3"/>
  <c r="J1073" i="3"/>
  <c r="L1073" i="3" s="1"/>
  <c r="I1073" i="3"/>
  <c r="K1073" i="3" s="1"/>
  <c r="G1073" i="3"/>
  <c r="F1073" i="3"/>
  <c r="E1073" i="3"/>
  <c r="F1072" i="3"/>
  <c r="D1072" i="3"/>
  <c r="J1068" i="3"/>
  <c r="L1068" i="3" s="1"/>
  <c r="I1068" i="3"/>
  <c r="K1068" i="3" s="1"/>
  <c r="G1068" i="3"/>
  <c r="F1068" i="3"/>
  <c r="E1068" i="3"/>
  <c r="K1067" i="3"/>
  <c r="J1067" i="3"/>
  <c r="L1067" i="3" s="1"/>
  <c r="I1067" i="3"/>
  <c r="G1067" i="3"/>
  <c r="F1067" i="3"/>
  <c r="E1067" i="3"/>
  <c r="J1066" i="3"/>
  <c r="L1066" i="3" s="1"/>
  <c r="I1066" i="3"/>
  <c r="K1066" i="3" s="1"/>
  <c r="K1069" i="3" s="1"/>
  <c r="K1065" i="3" s="1"/>
  <c r="G1066" i="3"/>
  <c r="F1066" i="3"/>
  <c r="E1066" i="3"/>
  <c r="F1065" i="3"/>
  <c r="D1065" i="3"/>
  <c r="J1061" i="3"/>
  <c r="L1061" i="3" s="1"/>
  <c r="I1061" i="3"/>
  <c r="K1061" i="3" s="1"/>
  <c r="M1061" i="3" s="1"/>
  <c r="G1061" i="3"/>
  <c r="F1061" i="3"/>
  <c r="E1061" i="3"/>
  <c r="J1060" i="3"/>
  <c r="L1060" i="3" s="1"/>
  <c r="I1060" i="3"/>
  <c r="K1060" i="3" s="1"/>
  <c r="M1060" i="3" s="1"/>
  <c r="G1060" i="3"/>
  <c r="F1060" i="3"/>
  <c r="E1060" i="3"/>
  <c r="J1059" i="3"/>
  <c r="L1059" i="3" s="1"/>
  <c r="I1059" i="3"/>
  <c r="K1059" i="3" s="1"/>
  <c r="M1059" i="3" s="1"/>
  <c r="G1059" i="3"/>
  <c r="F1059" i="3"/>
  <c r="E1059" i="3"/>
  <c r="F1058" i="3"/>
  <c r="D1058" i="3"/>
  <c r="J1054" i="3"/>
  <c r="L1054" i="3" s="1"/>
  <c r="I1054" i="3"/>
  <c r="K1054" i="3" s="1"/>
  <c r="G1054" i="3"/>
  <c r="F1054" i="3"/>
  <c r="E1054" i="3"/>
  <c r="J1053" i="3"/>
  <c r="L1053" i="3" s="1"/>
  <c r="I1053" i="3"/>
  <c r="K1053" i="3" s="1"/>
  <c r="G1053" i="3"/>
  <c r="F1053" i="3"/>
  <c r="E1053" i="3"/>
  <c r="J1052" i="3"/>
  <c r="L1052" i="3" s="1"/>
  <c r="I1052" i="3"/>
  <c r="K1052" i="3" s="1"/>
  <c r="G1052" i="3"/>
  <c r="F1052" i="3"/>
  <c r="E1052" i="3"/>
  <c r="F1051" i="3"/>
  <c r="D1051" i="3"/>
  <c r="K1047" i="3"/>
  <c r="M1047" i="3" s="1"/>
  <c r="J1047" i="3"/>
  <c r="L1047" i="3" s="1"/>
  <c r="I1047" i="3"/>
  <c r="G1047" i="3"/>
  <c r="F1047" i="3"/>
  <c r="E1047" i="3"/>
  <c r="J1046" i="3"/>
  <c r="L1046" i="3" s="1"/>
  <c r="I1046" i="3"/>
  <c r="K1046" i="3" s="1"/>
  <c r="M1046" i="3" s="1"/>
  <c r="G1046" i="3"/>
  <c r="F1046" i="3"/>
  <c r="E1046" i="3"/>
  <c r="K1045" i="3"/>
  <c r="M1045" i="3" s="1"/>
  <c r="J1045" i="3"/>
  <c r="L1045" i="3" s="1"/>
  <c r="L1048" i="3" s="1"/>
  <c r="L1044" i="3" s="1"/>
  <c r="I1045" i="3"/>
  <c r="G1045" i="3"/>
  <c r="F1045" i="3"/>
  <c r="E1045" i="3"/>
  <c r="F1044" i="3"/>
  <c r="D1044" i="3"/>
  <c r="J1040" i="3"/>
  <c r="L1040" i="3" s="1"/>
  <c r="I1040" i="3"/>
  <c r="K1040" i="3" s="1"/>
  <c r="G1040" i="3"/>
  <c r="F1040" i="3"/>
  <c r="E1040" i="3"/>
  <c r="J1039" i="3"/>
  <c r="L1039" i="3" s="1"/>
  <c r="I1039" i="3"/>
  <c r="K1039" i="3" s="1"/>
  <c r="G1039" i="3"/>
  <c r="F1039" i="3"/>
  <c r="E1039" i="3"/>
  <c r="J1038" i="3"/>
  <c r="L1038" i="3" s="1"/>
  <c r="L1041" i="3" s="1"/>
  <c r="L1037" i="3" s="1"/>
  <c r="I1038" i="3"/>
  <c r="K1038" i="3" s="1"/>
  <c r="K1041" i="3" s="1"/>
  <c r="K1037" i="3" s="1"/>
  <c r="G1038" i="3"/>
  <c r="F1038" i="3"/>
  <c r="E1038" i="3"/>
  <c r="F1037" i="3"/>
  <c r="D1037" i="3"/>
  <c r="K1033" i="3"/>
  <c r="J1033" i="3"/>
  <c r="L1033" i="3" s="1"/>
  <c r="I1033" i="3"/>
  <c r="G1033" i="3"/>
  <c r="F1033" i="3"/>
  <c r="E1033" i="3"/>
  <c r="K1032" i="3"/>
  <c r="J1032" i="3"/>
  <c r="L1032" i="3" s="1"/>
  <c r="I1032" i="3"/>
  <c r="G1032" i="3"/>
  <c r="F1032" i="3"/>
  <c r="E1032" i="3"/>
  <c r="K1031" i="3"/>
  <c r="J1031" i="3"/>
  <c r="L1031" i="3" s="1"/>
  <c r="I1031" i="3"/>
  <c r="G1031" i="3"/>
  <c r="F1031" i="3"/>
  <c r="E1031" i="3"/>
  <c r="F1030" i="3"/>
  <c r="D1030" i="3"/>
  <c r="K1027" i="3"/>
  <c r="K1023" i="3" s="1"/>
  <c r="K1026" i="3"/>
  <c r="J1026" i="3"/>
  <c r="L1026" i="3" s="1"/>
  <c r="I1026" i="3"/>
  <c r="G1026" i="3"/>
  <c r="F1026" i="3"/>
  <c r="E1026" i="3"/>
  <c r="K1025" i="3"/>
  <c r="J1025" i="3"/>
  <c r="L1025" i="3" s="1"/>
  <c r="I1025" i="3"/>
  <c r="G1025" i="3"/>
  <c r="F1025" i="3"/>
  <c r="E1025" i="3"/>
  <c r="K1024" i="3"/>
  <c r="J1024" i="3"/>
  <c r="L1024" i="3" s="1"/>
  <c r="I1024" i="3"/>
  <c r="G1024" i="3"/>
  <c r="F1024" i="3"/>
  <c r="E1024" i="3"/>
  <c r="F1023" i="3"/>
  <c r="D1023" i="3"/>
  <c r="K1019" i="3"/>
  <c r="M1019" i="3" s="1"/>
  <c r="J1019" i="3"/>
  <c r="L1019" i="3" s="1"/>
  <c r="I1019" i="3"/>
  <c r="G1019" i="3"/>
  <c r="F1019" i="3"/>
  <c r="E1019" i="3"/>
  <c r="J1018" i="3"/>
  <c r="L1018" i="3" s="1"/>
  <c r="I1018" i="3"/>
  <c r="K1018" i="3" s="1"/>
  <c r="M1018" i="3" s="1"/>
  <c r="G1018" i="3"/>
  <c r="F1018" i="3"/>
  <c r="E1018" i="3"/>
  <c r="K1017" i="3"/>
  <c r="J1017" i="3"/>
  <c r="L1017" i="3" s="1"/>
  <c r="L1020" i="3" s="1"/>
  <c r="L1016" i="3" s="1"/>
  <c r="I1017" i="3"/>
  <c r="G1017" i="3"/>
  <c r="F1017" i="3"/>
  <c r="E1017" i="3"/>
  <c r="F1016" i="3"/>
  <c r="D1016" i="3"/>
  <c r="J1012" i="3"/>
  <c r="L1012" i="3" s="1"/>
  <c r="I1012" i="3"/>
  <c r="K1012" i="3" s="1"/>
  <c r="G1012" i="3"/>
  <c r="F1012" i="3"/>
  <c r="E1012" i="3"/>
  <c r="K1011" i="3"/>
  <c r="K1013" i="3" s="1"/>
  <c r="K1009" i="3" s="1"/>
  <c r="J1011" i="3"/>
  <c r="L1011" i="3" s="1"/>
  <c r="I1011" i="3"/>
  <c r="G1011" i="3"/>
  <c r="F1011" i="3"/>
  <c r="E1011" i="3"/>
  <c r="J1010" i="3"/>
  <c r="L1010" i="3" s="1"/>
  <c r="I1010" i="3"/>
  <c r="K1010" i="3" s="1"/>
  <c r="G1010" i="3"/>
  <c r="F1010" i="3"/>
  <c r="E1010" i="3"/>
  <c r="F1009" i="3"/>
  <c r="D1009" i="3"/>
  <c r="J1005" i="3"/>
  <c r="L1005" i="3" s="1"/>
  <c r="I1005" i="3"/>
  <c r="K1005" i="3" s="1"/>
  <c r="M1005" i="3" s="1"/>
  <c r="G1005" i="3"/>
  <c r="F1005" i="3"/>
  <c r="E1005" i="3"/>
  <c r="J1004" i="3"/>
  <c r="L1004" i="3" s="1"/>
  <c r="I1004" i="3"/>
  <c r="K1004" i="3" s="1"/>
  <c r="M1004" i="3" s="1"/>
  <c r="G1004" i="3"/>
  <c r="F1004" i="3"/>
  <c r="E1004" i="3"/>
  <c r="J1003" i="3"/>
  <c r="L1003" i="3" s="1"/>
  <c r="I1003" i="3"/>
  <c r="K1003" i="3" s="1"/>
  <c r="M1003" i="3" s="1"/>
  <c r="G1003" i="3"/>
  <c r="F1003" i="3"/>
  <c r="E1003" i="3"/>
  <c r="F1002" i="3"/>
  <c r="D1002" i="3"/>
  <c r="K998" i="3"/>
  <c r="J998" i="3"/>
  <c r="L998" i="3" s="1"/>
  <c r="I998" i="3"/>
  <c r="G998" i="3"/>
  <c r="F998" i="3"/>
  <c r="E998" i="3"/>
  <c r="K997" i="3"/>
  <c r="J997" i="3"/>
  <c r="L997" i="3" s="1"/>
  <c r="I997" i="3"/>
  <c r="G997" i="3"/>
  <c r="F997" i="3"/>
  <c r="E997" i="3"/>
  <c r="K996" i="3"/>
  <c r="K999" i="3" s="1"/>
  <c r="K995" i="3" s="1"/>
  <c r="J996" i="3"/>
  <c r="L996" i="3" s="1"/>
  <c r="I996" i="3"/>
  <c r="G996" i="3"/>
  <c r="F996" i="3"/>
  <c r="E996" i="3"/>
  <c r="F995" i="3"/>
  <c r="D995" i="3"/>
  <c r="J991" i="3"/>
  <c r="L991" i="3" s="1"/>
  <c r="I991" i="3"/>
  <c r="K991" i="3" s="1"/>
  <c r="G991" i="3"/>
  <c r="F991" i="3"/>
  <c r="E991" i="3"/>
  <c r="K990" i="3"/>
  <c r="J990" i="3"/>
  <c r="I990" i="3"/>
  <c r="H990" i="3"/>
  <c r="G990" i="3"/>
  <c r="F990" i="3"/>
  <c r="E990" i="3"/>
  <c r="J989" i="3"/>
  <c r="L989" i="3" s="1"/>
  <c r="I989" i="3"/>
  <c r="K989" i="3" s="1"/>
  <c r="G989" i="3"/>
  <c r="F989" i="3"/>
  <c r="E989" i="3"/>
  <c r="L988" i="3"/>
  <c r="K988" i="3"/>
  <c r="M988" i="3" s="1"/>
  <c r="J988" i="3"/>
  <c r="I988" i="3"/>
  <c r="G988" i="3"/>
  <c r="F988" i="3"/>
  <c r="E988" i="3"/>
  <c r="J987" i="3"/>
  <c r="L987" i="3" s="1"/>
  <c r="I987" i="3"/>
  <c r="K987" i="3" s="1"/>
  <c r="M987" i="3" s="1"/>
  <c r="G987" i="3"/>
  <c r="F987" i="3"/>
  <c r="E987" i="3"/>
  <c r="J986" i="3"/>
  <c r="L986" i="3" s="1"/>
  <c r="I986" i="3"/>
  <c r="K986" i="3" s="1"/>
  <c r="M986" i="3" s="1"/>
  <c r="G986" i="3"/>
  <c r="F986" i="3"/>
  <c r="E986" i="3"/>
  <c r="L985" i="3"/>
  <c r="K985" i="3"/>
  <c r="M985" i="3" s="1"/>
  <c r="J985" i="3"/>
  <c r="I985" i="3"/>
  <c r="G985" i="3"/>
  <c r="F985" i="3"/>
  <c r="E985" i="3"/>
  <c r="J984" i="3"/>
  <c r="I984" i="3"/>
  <c r="H984" i="3"/>
  <c r="K984" i="3" s="1"/>
  <c r="G984" i="3"/>
  <c r="F984" i="3"/>
  <c r="E984" i="3"/>
  <c r="J983" i="3"/>
  <c r="L983" i="3" s="1"/>
  <c r="I983" i="3"/>
  <c r="K983" i="3" s="1"/>
  <c r="G983" i="3"/>
  <c r="F983" i="3"/>
  <c r="E983" i="3"/>
  <c r="J982" i="3"/>
  <c r="I982" i="3"/>
  <c r="H982" i="3"/>
  <c r="L982" i="3" s="1"/>
  <c r="G982" i="3"/>
  <c r="F982" i="3"/>
  <c r="E982" i="3"/>
  <c r="J981" i="3"/>
  <c r="L981" i="3" s="1"/>
  <c r="I981" i="3"/>
  <c r="K981" i="3" s="1"/>
  <c r="G981" i="3"/>
  <c r="F981" i="3"/>
  <c r="E981" i="3"/>
  <c r="J980" i="3"/>
  <c r="L980" i="3" s="1"/>
  <c r="I980" i="3"/>
  <c r="K980" i="3" s="1"/>
  <c r="G980" i="3"/>
  <c r="F980" i="3"/>
  <c r="E980" i="3"/>
  <c r="F979" i="3"/>
  <c r="D979" i="3"/>
  <c r="J975" i="3"/>
  <c r="L975" i="3" s="1"/>
  <c r="I975" i="3"/>
  <c r="K975" i="3" s="1"/>
  <c r="G975" i="3"/>
  <c r="F975" i="3"/>
  <c r="E975" i="3"/>
  <c r="J974" i="3"/>
  <c r="L974" i="3" s="1"/>
  <c r="I974" i="3"/>
  <c r="K974" i="3" s="1"/>
  <c r="M974" i="3" s="1"/>
  <c r="G974" i="3"/>
  <c r="F974" i="3"/>
  <c r="E974" i="3"/>
  <c r="J973" i="3"/>
  <c r="L973" i="3" s="1"/>
  <c r="I973" i="3"/>
  <c r="K973" i="3" s="1"/>
  <c r="G973" i="3"/>
  <c r="F973" i="3"/>
  <c r="E973" i="3"/>
  <c r="F972" i="3"/>
  <c r="D972" i="3"/>
  <c r="J968" i="3"/>
  <c r="L968" i="3" s="1"/>
  <c r="I968" i="3"/>
  <c r="K968" i="3" s="1"/>
  <c r="M968" i="3" s="1"/>
  <c r="G968" i="3"/>
  <c r="F968" i="3"/>
  <c r="E968" i="3"/>
  <c r="J967" i="3"/>
  <c r="L967" i="3" s="1"/>
  <c r="I967" i="3"/>
  <c r="K967" i="3" s="1"/>
  <c r="G967" i="3"/>
  <c r="F967" i="3"/>
  <c r="E967" i="3"/>
  <c r="J966" i="3"/>
  <c r="L966" i="3" s="1"/>
  <c r="I966" i="3"/>
  <c r="K966" i="3" s="1"/>
  <c r="G966" i="3"/>
  <c r="F966" i="3"/>
  <c r="E966" i="3"/>
  <c r="F965" i="3"/>
  <c r="D965" i="3"/>
  <c r="J961" i="3"/>
  <c r="L961" i="3" s="1"/>
  <c r="I961" i="3"/>
  <c r="K961" i="3" s="1"/>
  <c r="G961" i="3"/>
  <c r="F961" i="3"/>
  <c r="E961" i="3"/>
  <c r="J960" i="3"/>
  <c r="L960" i="3" s="1"/>
  <c r="I960" i="3"/>
  <c r="K960" i="3" s="1"/>
  <c r="G960" i="3"/>
  <c r="F960" i="3"/>
  <c r="E960" i="3"/>
  <c r="F959" i="3"/>
  <c r="D959" i="3"/>
  <c r="J955" i="3"/>
  <c r="L955" i="3" s="1"/>
  <c r="I955" i="3"/>
  <c r="K955" i="3" s="1"/>
  <c r="G955" i="3"/>
  <c r="F955" i="3"/>
  <c r="E955" i="3"/>
  <c r="J954" i="3"/>
  <c r="L954" i="3" s="1"/>
  <c r="I954" i="3"/>
  <c r="K954" i="3" s="1"/>
  <c r="G954" i="3"/>
  <c r="F954" i="3"/>
  <c r="E954" i="3"/>
  <c r="F953" i="3"/>
  <c r="D953" i="3"/>
  <c r="J949" i="3"/>
  <c r="L949" i="3" s="1"/>
  <c r="I949" i="3"/>
  <c r="K949" i="3" s="1"/>
  <c r="G949" i="3"/>
  <c r="F949" i="3"/>
  <c r="E949" i="3"/>
  <c r="J948" i="3"/>
  <c r="L948" i="3" s="1"/>
  <c r="I948" i="3"/>
  <c r="K948" i="3" s="1"/>
  <c r="G948" i="3"/>
  <c r="F948" i="3"/>
  <c r="E948" i="3"/>
  <c r="J947" i="3"/>
  <c r="L947" i="3" s="1"/>
  <c r="I947" i="3"/>
  <c r="K947" i="3" s="1"/>
  <c r="G947" i="3"/>
  <c r="F947" i="3"/>
  <c r="E947" i="3"/>
  <c r="J946" i="3"/>
  <c r="L946" i="3" s="1"/>
  <c r="I946" i="3"/>
  <c r="K946" i="3" s="1"/>
  <c r="G946" i="3"/>
  <c r="F946" i="3"/>
  <c r="E946" i="3"/>
  <c r="F945" i="3"/>
  <c r="D945" i="3"/>
  <c r="J941" i="3"/>
  <c r="L941" i="3" s="1"/>
  <c r="I941" i="3"/>
  <c r="K941" i="3" s="1"/>
  <c r="G941" i="3"/>
  <c r="F941" i="3"/>
  <c r="E941" i="3"/>
  <c r="J940" i="3"/>
  <c r="L940" i="3" s="1"/>
  <c r="I940" i="3"/>
  <c r="K940" i="3" s="1"/>
  <c r="M940" i="3" s="1"/>
  <c r="G940" i="3"/>
  <c r="F940" i="3"/>
  <c r="E940" i="3"/>
  <c r="J939" i="3"/>
  <c r="L939" i="3" s="1"/>
  <c r="I939" i="3"/>
  <c r="K939" i="3" s="1"/>
  <c r="G939" i="3"/>
  <c r="F939" i="3"/>
  <c r="E939" i="3"/>
  <c r="J938" i="3"/>
  <c r="L938" i="3" s="1"/>
  <c r="I938" i="3"/>
  <c r="K938" i="3" s="1"/>
  <c r="G938" i="3"/>
  <c r="F938" i="3"/>
  <c r="E938" i="3"/>
  <c r="F937" i="3"/>
  <c r="D937" i="3"/>
  <c r="J933" i="3"/>
  <c r="L933" i="3" s="1"/>
  <c r="I933" i="3"/>
  <c r="K933" i="3" s="1"/>
  <c r="G933" i="3"/>
  <c r="F933" i="3"/>
  <c r="E933" i="3"/>
  <c r="J932" i="3"/>
  <c r="L932" i="3" s="1"/>
  <c r="I932" i="3"/>
  <c r="K932" i="3" s="1"/>
  <c r="G932" i="3"/>
  <c r="F932" i="3"/>
  <c r="E932" i="3"/>
  <c r="J931" i="3"/>
  <c r="L931" i="3" s="1"/>
  <c r="I931" i="3"/>
  <c r="K931" i="3" s="1"/>
  <c r="G931" i="3"/>
  <c r="F931" i="3"/>
  <c r="E931" i="3"/>
  <c r="J930" i="3"/>
  <c r="L930" i="3" s="1"/>
  <c r="I930" i="3"/>
  <c r="K930" i="3" s="1"/>
  <c r="G930" i="3"/>
  <c r="F930" i="3"/>
  <c r="E930" i="3"/>
  <c r="J929" i="3"/>
  <c r="L929" i="3" s="1"/>
  <c r="I929" i="3"/>
  <c r="K929" i="3" s="1"/>
  <c r="G929" i="3"/>
  <c r="F929" i="3"/>
  <c r="E929" i="3"/>
  <c r="J928" i="3"/>
  <c r="L928" i="3" s="1"/>
  <c r="I928" i="3"/>
  <c r="K928" i="3" s="1"/>
  <c r="G928" i="3"/>
  <c r="F928" i="3"/>
  <c r="E928" i="3"/>
  <c r="J927" i="3"/>
  <c r="L927" i="3" s="1"/>
  <c r="I927" i="3"/>
  <c r="K927" i="3" s="1"/>
  <c r="G927" i="3"/>
  <c r="F927" i="3"/>
  <c r="E927" i="3"/>
  <c r="J926" i="3"/>
  <c r="L926" i="3" s="1"/>
  <c r="I926" i="3"/>
  <c r="K926" i="3" s="1"/>
  <c r="M926" i="3" s="1"/>
  <c r="G926" i="3"/>
  <c r="F926" i="3"/>
  <c r="E926" i="3"/>
  <c r="J925" i="3"/>
  <c r="L925" i="3" s="1"/>
  <c r="I925" i="3"/>
  <c r="K925" i="3" s="1"/>
  <c r="G925" i="3"/>
  <c r="F925" i="3"/>
  <c r="E925" i="3"/>
  <c r="F924" i="3"/>
  <c r="D924" i="3"/>
  <c r="J920" i="3"/>
  <c r="L920" i="3" s="1"/>
  <c r="I920" i="3"/>
  <c r="K920" i="3" s="1"/>
  <c r="M920" i="3" s="1"/>
  <c r="G920" i="3"/>
  <c r="F920" i="3"/>
  <c r="E920" i="3"/>
  <c r="J919" i="3"/>
  <c r="L919" i="3" s="1"/>
  <c r="I919" i="3"/>
  <c r="K919" i="3" s="1"/>
  <c r="G919" i="3"/>
  <c r="F919" i="3"/>
  <c r="E919" i="3"/>
  <c r="F918" i="3"/>
  <c r="D918" i="3"/>
  <c r="J914" i="3"/>
  <c r="L914" i="3" s="1"/>
  <c r="I914" i="3"/>
  <c r="K914" i="3" s="1"/>
  <c r="M914" i="3" s="1"/>
  <c r="G914" i="3"/>
  <c r="F914" i="3"/>
  <c r="E914" i="3"/>
  <c r="J913" i="3"/>
  <c r="L913" i="3" s="1"/>
  <c r="I913" i="3"/>
  <c r="K913" i="3" s="1"/>
  <c r="G913" i="3"/>
  <c r="F913" i="3"/>
  <c r="E913" i="3"/>
  <c r="J912" i="3"/>
  <c r="L912" i="3" s="1"/>
  <c r="I912" i="3"/>
  <c r="K912" i="3" s="1"/>
  <c r="G912" i="3"/>
  <c r="F912" i="3"/>
  <c r="E912" i="3"/>
  <c r="J911" i="3"/>
  <c r="L911" i="3" s="1"/>
  <c r="I911" i="3"/>
  <c r="K911" i="3" s="1"/>
  <c r="G911" i="3"/>
  <c r="F911" i="3"/>
  <c r="E911" i="3"/>
  <c r="F910" i="3"/>
  <c r="D910" i="3"/>
  <c r="J906" i="3"/>
  <c r="L906" i="3" s="1"/>
  <c r="I906" i="3"/>
  <c r="K906" i="3" s="1"/>
  <c r="M906" i="3" s="1"/>
  <c r="G906" i="3"/>
  <c r="F906" i="3"/>
  <c r="E906" i="3"/>
  <c r="J905" i="3"/>
  <c r="L905" i="3" s="1"/>
  <c r="L907" i="3" s="1"/>
  <c r="L904" i="3" s="1"/>
  <c r="I905" i="3"/>
  <c r="K905" i="3" s="1"/>
  <c r="G905" i="3"/>
  <c r="F905" i="3"/>
  <c r="E905" i="3"/>
  <c r="F904" i="3"/>
  <c r="D904" i="3"/>
  <c r="J900" i="3"/>
  <c r="L900" i="3" s="1"/>
  <c r="I900" i="3"/>
  <c r="K900" i="3" s="1"/>
  <c r="M900" i="3" s="1"/>
  <c r="G900" i="3"/>
  <c r="F900" i="3"/>
  <c r="E900" i="3"/>
  <c r="J899" i="3"/>
  <c r="L899" i="3" s="1"/>
  <c r="I899" i="3"/>
  <c r="K899" i="3" s="1"/>
  <c r="G899" i="3"/>
  <c r="F899" i="3"/>
  <c r="E899" i="3"/>
  <c r="J898" i="3"/>
  <c r="L898" i="3" s="1"/>
  <c r="I898" i="3"/>
  <c r="K898" i="3" s="1"/>
  <c r="M898" i="3" s="1"/>
  <c r="G898" i="3"/>
  <c r="F898" i="3"/>
  <c r="E898" i="3"/>
  <c r="J897" i="3"/>
  <c r="L897" i="3" s="1"/>
  <c r="I897" i="3"/>
  <c r="K897" i="3" s="1"/>
  <c r="G897" i="3"/>
  <c r="F897" i="3"/>
  <c r="E897" i="3"/>
  <c r="J896" i="3"/>
  <c r="L896" i="3" s="1"/>
  <c r="I896" i="3"/>
  <c r="K896" i="3" s="1"/>
  <c r="M896" i="3" s="1"/>
  <c r="G896" i="3"/>
  <c r="F896" i="3"/>
  <c r="E896" i="3"/>
  <c r="J895" i="3"/>
  <c r="L895" i="3" s="1"/>
  <c r="I895" i="3"/>
  <c r="K895" i="3" s="1"/>
  <c r="G895" i="3"/>
  <c r="F895" i="3"/>
  <c r="E895" i="3"/>
  <c r="J894" i="3"/>
  <c r="L894" i="3" s="1"/>
  <c r="I894" i="3"/>
  <c r="K894" i="3" s="1"/>
  <c r="G894" i="3"/>
  <c r="F894" i="3"/>
  <c r="E894" i="3"/>
  <c r="J893" i="3"/>
  <c r="L893" i="3" s="1"/>
  <c r="I893" i="3"/>
  <c r="K893" i="3" s="1"/>
  <c r="G893" i="3"/>
  <c r="F893" i="3"/>
  <c r="E893" i="3"/>
  <c r="F892" i="3"/>
  <c r="D892" i="3"/>
  <c r="J888" i="3"/>
  <c r="L888" i="3" s="1"/>
  <c r="I888" i="3"/>
  <c r="K888" i="3" s="1"/>
  <c r="G888" i="3"/>
  <c r="F888" i="3"/>
  <c r="E888" i="3"/>
  <c r="J887" i="3"/>
  <c r="L887" i="3" s="1"/>
  <c r="I887" i="3"/>
  <c r="K887" i="3" s="1"/>
  <c r="G887" i="3"/>
  <c r="F887" i="3"/>
  <c r="E887" i="3"/>
  <c r="J886" i="3"/>
  <c r="L886" i="3" s="1"/>
  <c r="I886" i="3"/>
  <c r="K886" i="3" s="1"/>
  <c r="M886" i="3" s="1"/>
  <c r="G886" i="3"/>
  <c r="F886" i="3"/>
  <c r="E886" i="3"/>
  <c r="J885" i="3"/>
  <c r="L885" i="3" s="1"/>
  <c r="I885" i="3"/>
  <c r="K885" i="3" s="1"/>
  <c r="G885" i="3"/>
  <c r="F885" i="3"/>
  <c r="E885" i="3"/>
  <c r="J884" i="3"/>
  <c r="L884" i="3" s="1"/>
  <c r="I884" i="3"/>
  <c r="K884" i="3" s="1"/>
  <c r="M884" i="3" s="1"/>
  <c r="G884" i="3"/>
  <c r="F884" i="3"/>
  <c r="E884" i="3"/>
  <c r="J883" i="3"/>
  <c r="L883" i="3" s="1"/>
  <c r="I883" i="3"/>
  <c r="K883" i="3" s="1"/>
  <c r="G883" i="3"/>
  <c r="F883" i="3"/>
  <c r="E883" i="3"/>
  <c r="J882" i="3"/>
  <c r="L882" i="3" s="1"/>
  <c r="I882" i="3"/>
  <c r="K882" i="3" s="1"/>
  <c r="G882" i="3"/>
  <c r="F882" i="3"/>
  <c r="E882" i="3"/>
  <c r="J881" i="3"/>
  <c r="L881" i="3" s="1"/>
  <c r="I881" i="3"/>
  <c r="K881" i="3" s="1"/>
  <c r="G881" i="3"/>
  <c r="F881" i="3"/>
  <c r="E881" i="3"/>
  <c r="J880" i="3"/>
  <c r="L880" i="3" s="1"/>
  <c r="I880" i="3"/>
  <c r="K880" i="3" s="1"/>
  <c r="M880" i="3" s="1"/>
  <c r="G880" i="3"/>
  <c r="F880" i="3"/>
  <c r="E880" i="3"/>
  <c r="J879" i="3"/>
  <c r="L879" i="3" s="1"/>
  <c r="I879" i="3"/>
  <c r="K879" i="3" s="1"/>
  <c r="G879" i="3"/>
  <c r="F879" i="3"/>
  <c r="E879" i="3"/>
  <c r="J878" i="3"/>
  <c r="L878" i="3" s="1"/>
  <c r="I878" i="3"/>
  <c r="K878" i="3" s="1"/>
  <c r="G878" i="3"/>
  <c r="F878" i="3"/>
  <c r="E878" i="3"/>
  <c r="J877" i="3"/>
  <c r="I877" i="3"/>
  <c r="H877" i="3"/>
  <c r="G877" i="3"/>
  <c r="F877" i="3"/>
  <c r="E877" i="3"/>
  <c r="F876" i="3"/>
  <c r="D876" i="3"/>
  <c r="K872" i="3"/>
  <c r="M872" i="3" s="1"/>
  <c r="J872" i="3"/>
  <c r="L872" i="3" s="1"/>
  <c r="I872" i="3"/>
  <c r="G872" i="3"/>
  <c r="F872" i="3"/>
  <c r="E872" i="3"/>
  <c r="J871" i="3"/>
  <c r="I871" i="3"/>
  <c r="H871" i="3"/>
  <c r="K871" i="3" s="1"/>
  <c r="G871" i="3"/>
  <c r="F871" i="3"/>
  <c r="E871" i="3"/>
  <c r="F870" i="3"/>
  <c r="D870" i="3"/>
  <c r="L866" i="3"/>
  <c r="J866" i="3"/>
  <c r="I866" i="3"/>
  <c r="K866" i="3" s="1"/>
  <c r="M866" i="3" s="1"/>
  <c r="G866" i="3"/>
  <c r="F866" i="3"/>
  <c r="E866" i="3"/>
  <c r="J865" i="3"/>
  <c r="I865" i="3"/>
  <c r="H865" i="3"/>
  <c r="G865" i="3"/>
  <c r="F865" i="3"/>
  <c r="E865" i="3"/>
  <c r="F864" i="3"/>
  <c r="D864" i="3"/>
  <c r="L860" i="3"/>
  <c r="J860" i="3"/>
  <c r="I860" i="3"/>
  <c r="K860" i="3" s="1"/>
  <c r="G860" i="3"/>
  <c r="F860" i="3"/>
  <c r="E860" i="3"/>
  <c r="L859" i="3"/>
  <c r="L861" i="3" s="1"/>
  <c r="L858" i="3" s="1"/>
  <c r="J859" i="3"/>
  <c r="I859" i="3"/>
  <c r="K859" i="3" s="1"/>
  <c r="G859" i="3"/>
  <c r="F859" i="3"/>
  <c r="E859" i="3"/>
  <c r="F858" i="3"/>
  <c r="D858" i="3"/>
  <c r="L854" i="3"/>
  <c r="J854" i="3"/>
  <c r="I854" i="3"/>
  <c r="K854" i="3" s="1"/>
  <c r="M854" i="3" s="1"/>
  <c r="G854" i="3"/>
  <c r="F854" i="3"/>
  <c r="E854" i="3"/>
  <c r="L853" i="3"/>
  <c r="L855" i="3" s="1"/>
  <c r="L852" i="3" s="1"/>
  <c r="J853" i="3"/>
  <c r="I853" i="3"/>
  <c r="K853" i="3" s="1"/>
  <c r="G853" i="3"/>
  <c r="F853" i="3"/>
  <c r="E853" i="3"/>
  <c r="F852" i="3"/>
  <c r="D852" i="3"/>
  <c r="L848" i="3"/>
  <c r="J848" i="3"/>
  <c r="I848" i="3"/>
  <c r="K848" i="3" s="1"/>
  <c r="M848" i="3" s="1"/>
  <c r="G848" i="3"/>
  <c r="F848" i="3"/>
  <c r="E848" i="3"/>
  <c r="L847" i="3"/>
  <c r="J847" i="3"/>
  <c r="I847" i="3"/>
  <c r="K847" i="3" s="1"/>
  <c r="G847" i="3"/>
  <c r="F847" i="3"/>
  <c r="E847" i="3"/>
  <c r="F846" i="3"/>
  <c r="D846" i="3"/>
  <c r="L842" i="3"/>
  <c r="J842" i="3"/>
  <c r="I842" i="3"/>
  <c r="K842" i="3" s="1"/>
  <c r="G842" i="3"/>
  <c r="F842" i="3"/>
  <c r="E842" i="3"/>
  <c r="L841" i="3"/>
  <c r="J841" i="3"/>
  <c r="I841" i="3"/>
  <c r="K841" i="3" s="1"/>
  <c r="G841" i="3"/>
  <c r="F841" i="3"/>
  <c r="E841" i="3"/>
  <c r="F840" i="3"/>
  <c r="D840" i="3"/>
  <c r="J836" i="3"/>
  <c r="L836" i="3" s="1"/>
  <c r="I836" i="3"/>
  <c r="K836" i="3" s="1"/>
  <c r="G836" i="3"/>
  <c r="F836" i="3"/>
  <c r="E836" i="3"/>
  <c r="L835" i="3"/>
  <c r="L837" i="3" s="1"/>
  <c r="L834" i="3" s="1"/>
  <c r="J835" i="3"/>
  <c r="I835" i="3"/>
  <c r="K835" i="3" s="1"/>
  <c r="M835" i="3" s="1"/>
  <c r="G835" i="3"/>
  <c r="F835" i="3"/>
  <c r="E835" i="3"/>
  <c r="F834" i="3"/>
  <c r="D834" i="3"/>
  <c r="L830" i="3"/>
  <c r="L831" i="3" s="1"/>
  <c r="L829" i="3" s="1"/>
  <c r="J830" i="3"/>
  <c r="I830" i="3"/>
  <c r="K830" i="3" s="1"/>
  <c r="K831" i="3" s="1"/>
  <c r="K829" i="3" s="1"/>
  <c r="G830" i="3"/>
  <c r="F830" i="3"/>
  <c r="E830" i="3"/>
  <c r="M829" i="3"/>
  <c r="F829" i="3"/>
  <c r="D829" i="3"/>
  <c r="L825" i="3"/>
  <c r="J825" i="3"/>
  <c r="I825" i="3"/>
  <c r="K825" i="3" s="1"/>
  <c r="M825" i="3" s="1"/>
  <c r="G825" i="3"/>
  <c r="F825" i="3"/>
  <c r="E825" i="3"/>
  <c r="J824" i="3"/>
  <c r="L824" i="3" s="1"/>
  <c r="L826" i="3" s="1"/>
  <c r="L823" i="3" s="1"/>
  <c r="I824" i="3"/>
  <c r="K824" i="3" s="1"/>
  <c r="K826" i="3" s="1"/>
  <c r="K823" i="3" s="1"/>
  <c r="G824" i="3"/>
  <c r="F824" i="3"/>
  <c r="E824" i="3"/>
  <c r="F823" i="3"/>
  <c r="D823" i="3"/>
  <c r="L819" i="3"/>
  <c r="J819" i="3"/>
  <c r="I819" i="3"/>
  <c r="K819" i="3" s="1"/>
  <c r="G819" i="3"/>
  <c r="F819" i="3"/>
  <c r="E819" i="3"/>
  <c r="J818" i="3"/>
  <c r="L818" i="3" s="1"/>
  <c r="M818" i="3" s="1"/>
  <c r="I818" i="3"/>
  <c r="K818" i="3" s="1"/>
  <c r="G818" i="3"/>
  <c r="F818" i="3"/>
  <c r="E818" i="3"/>
  <c r="L817" i="3"/>
  <c r="J817" i="3"/>
  <c r="I817" i="3"/>
  <c r="K817" i="3" s="1"/>
  <c r="M817" i="3" s="1"/>
  <c r="G817" i="3"/>
  <c r="F817" i="3"/>
  <c r="E817" i="3"/>
  <c r="J816" i="3"/>
  <c r="L816" i="3" s="1"/>
  <c r="M816" i="3" s="1"/>
  <c r="I816" i="3"/>
  <c r="K816" i="3" s="1"/>
  <c r="G816" i="3"/>
  <c r="F816" i="3"/>
  <c r="E816" i="3"/>
  <c r="L815" i="3"/>
  <c r="J815" i="3"/>
  <c r="I815" i="3"/>
  <c r="K815" i="3" s="1"/>
  <c r="M815" i="3" s="1"/>
  <c r="G815" i="3"/>
  <c r="F815" i="3"/>
  <c r="E815" i="3"/>
  <c r="L814" i="3"/>
  <c r="M814" i="3" s="1"/>
  <c r="J814" i="3"/>
  <c r="I814" i="3"/>
  <c r="K814" i="3" s="1"/>
  <c r="G814" i="3"/>
  <c r="F814" i="3"/>
  <c r="E814" i="3"/>
  <c r="J813" i="3"/>
  <c r="L813" i="3" s="1"/>
  <c r="M813" i="3" s="1"/>
  <c r="I813" i="3"/>
  <c r="K813" i="3" s="1"/>
  <c r="G813" i="3"/>
  <c r="F813" i="3"/>
  <c r="E813" i="3"/>
  <c r="J812" i="3"/>
  <c r="L812" i="3" s="1"/>
  <c r="I812" i="3"/>
  <c r="K812" i="3" s="1"/>
  <c r="G812" i="3"/>
  <c r="F812" i="3"/>
  <c r="E812" i="3"/>
  <c r="J811" i="3"/>
  <c r="L811" i="3" s="1"/>
  <c r="I811" i="3"/>
  <c r="K811" i="3" s="1"/>
  <c r="G811" i="3"/>
  <c r="F811" i="3"/>
  <c r="E811" i="3"/>
  <c r="F810" i="3"/>
  <c r="D810" i="3"/>
  <c r="J810" i="3" s="1"/>
  <c r="J809" i="3"/>
  <c r="J808" i="3"/>
  <c r="J807" i="3"/>
  <c r="L806" i="3"/>
  <c r="J806" i="3"/>
  <c r="I806" i="3"/>
  <c r="K806" i="3" s="1"/>
  <c r="M806" i="3" s="1"/>
  <c r="G806" i="3"/>
  <c r="F806" i="3"/>
  <c r="E806" i="3"/>
  <c r="L805" i="3"/>
  <c r="J805" i="3"/>
  <c r="I805" i="3"/>
  <c r="K805" i="3" s="1"/>
  <c r="M805" i="3" s="1"/>
  <c r="G805" i="3"/>
  <c r="F805" i="3"/>
  <c r="E805" i="3"/>
  <c r="J804" i="3"/>
  <c r="L804" i="3" s="1"/>
  <c r="M804" i="3" s="1"/>
  <c r="I804" i="3"/>
  <c r="K804" i="3" s="1"/>
  <c r="G804" i="3"/>
  <c r="F804" i="3"/>
  <c r="E804" i="3"/>
  <c r="J803" i="3"/>
  <c r="L803" i="3" s="1"/>
  <c r="I803" i="3"/>
  <c r="K803" i="3" s="1"/>
  <c r="G803" i="3"/>
  <c r="F803" i="3"/>
  <c r="E803" i="3"/>
  <c r="J802" i="3"/>
  <c r="L802" i="3" s="1"/>
  <c r="I802" i="3"/>
  <c r="K802" i="3" s="1"/>
  <c r="G802" i="3"/>
  <c r="F802" i="3"/>
  <c r="E802" i="3"/>
  <c r="J801" i="3"/>
  <c r="I801" i="3"/>
  <c r="H801" i="3"/>
  <c r="L801" i="3" s="1"/>
  <c r="G801" i="3"/>
  <c r="F801" i="3"/>
  <c r="E801" i="3"/>
  <c r="J800" i="3"/>
  <c r="L800" i="3" s="1"/>
  <c r="I800" i="3"/>
  <c r="K800" i="3" s="1"/>
  <c r="M800" i="3" s="1"/>
  <c r="G800" i="3"/>
  <c r="F800" i="3"/>
  <c r="E800" i="3"/>
  <c r="J799" i="3"/>
  <c r="L799" i="3" s="1"/>
  <c r="I799" i="3"/>
  <c r="K799" i="3" s="1"/>
  <c r="G799" i="3"/>
  <c r="F799" i="3"/>
  <c r="E799" i="3"/>
  <c r="F798" i="3"/>
  <c r="D798" i="3"/>
  <c r="J794" i="3"/>
  <c r="L794" i="3" s="1"/>
  <c r="I794" i="3"/>
  <c r="K794" i="3" s="1"/>
  <c r="M794" i="3" s="1"/>
  <c r="G794" i="3"/>
  <c r="F794" i="3"/>
  <c r="E794" i="3"/>
  <c r="J793" i="3"/>
  <c r="L793" i="3" s="1"/>
  <c r="L795" i="3" s="1"/>
  <c r="L792" i="3" s="1"/>
  <c r="I793" i="3"/>
  <c r="K793" i="3" s="1"/>
  <c r="G793" i="3"/>
  <c r="F793" i="3"/>
  <c r="E793" i="3"/>
  <c r="F792" i="3"/>
  <c r="D792" i="3"/>
  <c r="J788" i="3"/>
  <c r="L788" i="3" s="1"/>
  <c r="I788" i="3"/>
  <c r="K788" i="3" s="1"/>
  <c r="M788" i="3" s="1"/>
  <c r="G788" i="3"/>
  <c r="F788" i="3"/>
  <c r="E788" i="3"/>
  <c r="J787" i="3"/>
  <c r="L787" i="3" s="1"/>
  <c r="L789" i="3" s="1"/>
  <c r="L786" i="3" s="1"/>
  <c r="I787" i="3"/>
  <c r="K787" i="3" s="1"/>
  <c r="G787" i="3"/>
  <c r="F787" i="3"/>
  <c r="E787" i="3"/>
  <c r="F786" i="3"/>
  <c r="D786" i="3"/>
  <c r="J782" i="3"/>
  <c r="L782" i="3" s="1"/>
  <c r="L783" i="3" s="1"/>
  <c r="L781" i="3" s="1"/>
  <c r="I782" i="3"/>
  <c r="K782" i="3" s="1"/>
  <c r="K783" i="3" s="1"/>
  <c r="K781" i="3" s="1"/>
  <c r="G782" i="3"/>
  <c r="F782" i="3"/>
  <c r="E782" i="3"/>
  <c r="F781" i="3"/>
  <c r="L777" i="3"/>
  <c r="M777" i="3" s="1"/>
  <c r="J777" i="3"/>
  <c r="I777" i="3"/>
  <c r="K777" i="3" s="1"/>
  <c r="G777" i="3"/>
  <c r="F777" i="3"/>
  <c r="E777" i="3"/>
  <c r="J776" i="3"/>
  <c r="L776" i="3" s="1"/>
  <c r="L778" i="3" s="1"/>
  <c r="L775" i="3" s="1"/>
  <c r="I776" i="3"/>
  <c r="K776" i="3" s="1"/>
  <c r="K778" i="3" s="1"/>
  <c r="K775" i="3" s="1"/>
  <c r="G776" i="3"/>
  <c r="F776" i="3"/>
  <c r="E776" i="3"/>
  <c r="F775" i="3"/>
  <c r="D775" i="3"/>
  <c r="L771" i="3"/>
  <c r="J771" i="3"/>
  <c r="I771" i="3"/>
  <c r="K771" i="3" s="1"/>
  <c r="G771" i="3"/>
  <c r="F771" i="3"/>
  <c r="E771" i="3"/>
  <c r="J770" i="3"/>
  <c r="L770" i="3" s="1"/>
  <c r="I770" i="3"/>
  <c r="K770" i="3" s="1"/>
  <c r="G770" i="3"/>
  <c r="F770" i="3"/>
  <c r="E770" i="3"/>
  <c r="L769" i="3"/>
  <c r="J769" i="3"/>
  <c r="I769" i="3"/>
  <c r="K769" i="3" s="1"/>
  <c r="G769" i="3"/>
  <c r="F769" i="3"/>
  <c r="E769" i="3"/>
  <c r="J768" i="3"/>
  <c r="L768" i="3" s="1"/>
  <c r="I768" i="3"/>
  <c r="K768" i="3" s="1"/>
  <c r="G768" i="3"/>
  <c r="F768" i="3"/>
  <c r="E768" i="3"/>
  <c r="F767" i="3"/>
  <c r="D767" i="3"/>
  <c r="J763" i="3"/>
  <c r="L763" i="3" s="1"/>
  <c r="I763" i="3"/>
  <c r="K763" i="3" s="1"/>
  <c r="G763" i="3"/>
  <c r="F763" i="3"/>
  <c r="E763" i="3"/>
  <c r="M762" i="3"/>
  <c r="L762" i="3"/>
  <c r="J762" i="3"/>
  <c r="I762" i="3"/>
  <c r="K762" i="3" s="1"/>
  <c r="G762" i="3"/>
  <c r="F762" i="3"/>
  <c r="E762" i="3"/>
  <c r="L761" i="3"/>
  <c r="J761" i="3"/>
  <c r="I761" i="3"/>
  <c r="K761" i="3" s="1"/>
  <c r="M761" i="3" s="1"/>
  <c r="G761" i="3"/>
  <c r="F761" i="3"/>
  <c r="E761" i="3"/>
  <c r="J760" i="3"/>
  <c r="L760" i="3" s="1"/>
  <c r="I760" i="3"/>
  <c r="K760" i="3" s="1"/>
  <c r="G760" i="3"/>
  <c r="F760" i="3"/>
  <c r="E760" i="3"/>
  <c r="J759" i="3"/>
  <c r="L759" i="3" s="1"/>
  <c r="I759" i="3"/>
  <c r="K759" i="3" s="1"/>
  <c r="G759" i="3"/>
  <c r="F759" i="3"/>
  <c r="E759" i="3"/>
  <c r="L758" i="3"/>
  <c r="M758" i="3" s="1"/>
  <c r="J758" i="3"/>
  <c r="I758" i="3"/>
  <c r="K758" i="3" s="1"/>
  <c r="G758" i="3"/>
  <c r="F758" i="3"/>
  <c r="E758" i="3"/>
  <c r="J757" i="3"/>
  <c r="L757" i="3" s="1"/>
  <c r="I757" i="3"/>
  <c r="K757" i="3" s="1"/>
  <c r="G757" i="3"/>
  <c r="F757" i="3"/>
  <c r="E757" i="3"/>
  <c r="F756" i="3"/>
  <c r="D756" i="3"/>
  <c r="L752" i="3"/>
  <c r="M752" i="3" s="1"/>
  <c r="J752" i="3"/>
  <c r="I752" i="3"/>
  <c r="K752" i="3" s="1"/>
  <c r="G752" i="3"/>
  <c r="F752" i="3"/>
  <c r="E752" i="3"/>
  <c r="J751" i="3"/>
  <c r="L751" i="3" s="1"/>
  <c r="M751" i="3" s="1"/>
  <c r="I751" i="3"/>
  <c r="K751" i="3" s="1"/>
  <c r="G751" i="3"/>
  <c r="F751" i="3"/>
  <c r="E751" i="3"/>
  <c r="J750" i="3"/>
  <c r="L750" i="3" s="1"/>
  <c r="I750" i="3"/>
  <c r="K750" i="3" s="1"/>
  <c r="G750" i="3"/>
  <c r="F750" i="3"/>
  <c r="E750" i="3"/>
  <c r="J749" i="3"/>
  <c r="L749" i="3" s="1"/>
  <c r="I749" i="3"/>
  <c r="K749" i="3" s="1"/>
  <c r="G749" i="3"/>
  <c r="F749" i="3"/>
  <c r="E749" i="3"/>
  <c r="F748" i="3"/>
  <c r="D748" i="3"/>
  <c r="J744" i="3"/>
  <c r="L744" i="3" s="1"/>
  <c r="I744" i="3"/>
  <c r="K744" i="3" s="1"/>
  <c r="G744" i="3"/>
  <c r="F744" i="3"/>
  <c r="E744" i="3"/>
  <c r="J743" i="3"/>
  <c r="L743" i="3" s="1"/>
  <c r="I743" i="3"/>
  <c r="K743" i="3" s="1"/>
  <c r="G743" i="3"/>
  <c r="F743" i="3"/>
  <c r="E743" i="3"/>
  <c r="J742" i="3"/>
  <c r="L742" i="3" s="1"/>
  <c r="I742" i="3"/>
  <c r="K742" i="3" s="1"/>
  <c r="M742" i="3" s="1"/>
  <c r="G742" i="3"/>
  <c r="F742" i="3"/>
  <c r="E742" i="3"/>
  <c r="F741" i="3"/>
  <c r="D741" i="3"/>
  <c r="J737" i="3"/>
  <c r="L737" i="3" s="1"/>
  <c r="I737" i="3"/>
  <c r="K737" i="3" s="1"/>
  <c r="M737" i="3" s="1"/>
  <c r="G737" i="3"/>
  <c r="F737" i="3"/>
  <c r="E737" i="3"/>
  <c r="M736" i="3"/>
  <c r="J736" i="3"/>
  <c r="L736" i="3" s="1"/>
  <c r="I736" i="3"/>
  <c r="K736" i="3" s="1"/>
  <c r="G736" i="3"/>
  <c r="F736" i="3"/>
  <c r="E736" i="3"/>
  <c r="J735" i="3"/>
  <c r="L735" i="3" s="1"/>
  <c r="I735" i="3"/>
  <c r="K735" i="3" s="1"/>
  <c r="G735" i="3"/>
  <c r="F735" i="3"/>
  <c r="E735" i="3"/>
  <c r="J734" i="3"/>
  <c r="L734" i="3" s="1"/>
  <c r="I734" i="3"/>
  <c r="K734" i="3" s="1"/>
  <c r="G734" i="3"/>
  <c r="F734" i="3"/>
  <c r="E734" i="3"/>
  <c r="J733" i="3"/>
  <c r="L733" i="3" s="1"/>
  <c r="I733" i="3"/>
  <c r="K733" i="3" s="1"/>
  <c r="G733" i="3"/>
  <c r="F733" i="3"/>
  <c r="E733" i="3"/>
  <c r="F732" i="3"/>
  <c r="D732" i="3"/>
  <c r="J728" i="3"/>
  <c r="L728" i="3" s="1"/>
  <c r="I728" i="3"/>
  <c r="K728" i="3" s="1"/>
  <c r="G728" i="3"/>
  <c r="F728" i="3"/>
  <c r="E728" i="3"/>
  <c r="J727" i="3"/>
  <c r="L727" i="3" s="1"/>
  <c r="I727" i="3"/>
  <c r="K727" i="3" s="1"/>
  <c r="K729" i="3" s="1"/>
  <c r="K725" i="3" s="1"/>
  <c r="G727" i="3"/>
  <c r="F727" i="3"/>
  <c r="E727" i="3"/>
  <c r="L726" i="3"/>
  <c r="M726" i="3" s="1"/>
  <c r="J726" i="3"/>
  <c r="I726" i="3"/>
  <c r="K726" i="3" s="1"/>
  <c r="G726" i="3"/>
  <c r="F726" i="3"/>
  <c r="E726" i="3"/>
  <c r="F725" i="3"/>
  <c r="D725" i="3"/>
  <c r="J721" i="3"/>
  <c r="L721" i="3" s="1"/>
  <c r="L722" i="3" s="1"/>
  <c r="L720" i="3" s="1"/>
  <c r="I721" i="3"/>
  <c r="K721" i="3" s="1"/>
  <c r="K722" i="3" s="1"/>
  <c r="K720" i="3" s="1"/>
  <c r="M720" i="3" s="1"/>
  <c r="G721" i="3"/>
  <c r="F721" i="3"/>
  <c r="E721" i="3"/>
  <c r="F720" i="3"/>
  <c r="D720" i="3"/>
  <c r="L716" i="3"/>
  <c r="J716" i="3"/>
  <c r="I716" i="3"/>
  <c r="K716" i="3" s="1"/>
  <c r="M716" i="3" s="1"/>
  <c r="G716" i="3"/>
  <c r="F716" i="3"/>
  <c r="E716" i="3"/>
  <c r="K715" i="3"/>
  <c r="K717" i="3" s="1"/>
  <c r="K714" i="3" s="1"/>
  <c r="J715" i="3"/>
  <c r="L715" i="3" s="1"/>
  <c r="L717" i="3" s="1"/>
  <c r="L714" i="3" s="1"/>
  <c r="I715" i="3"/>
  <c r="G715" i="3"/>
  <c r="F715" i="3"/>
  <c r="E715" i="3"/>
  <c r="F714" i="3"/>
  <c r="D714" i="3"/>
  <c r="K710" i="3"/>
  <c r="K711" i="3" s="1"/>
  <c r="K709" i="3" s="1"/>
  <c r="J710" i="3"/>
  <c r="L710" i="3" s="1"/>
  <c r="L711" i="3" s="1"/>
  <c r="L709" i="3" s="1"/>
  <c r="I710" i="3"/>
  <c r="G710" i="3"/>
  <c r="F710" i="3"/>
  <c r="E710" i="3"/>
  <c r="F709" i="3"/>
  <c r="D709" i="3"/>
  <c r="J704" i="3"/>
  <c r="L704" i="3" s="1"/>
  <c r="I704" i="3"/>
  <c r="K704" i="3" s="1"/>
  <c r="M704" i="3" s="1"/>
  <c r="G704" i="3"/>
  <c r="F704" i="3"/>
  <c r="E704" i="3"/>
  <c r="L703" i="3"/>
  <c r="L705" i="3" s="1"/>
  <c r="L702" i="3" s="1"/>
  <c r="J703" i="3"/>
  <c r="I703" i="3"/>
  <c r="K703" i="3" s="1"/>
  <c r="K705" i="3" s="1"/>
  <c r="K702" i="3" s="1"/>
  <c r="G703" i="3"/>
  <c r="F703" i="3"/>
  <c r="E703" i="3"/>
  <c r="F702" i="3"/>
  <c r="D702" i="3"/>
  <c r="L698" i="3"/>
  <c r="J698" i="3"/>
  <c r="I698" i="3"/>
  <c r="K698" i="3" s="1"/>
  <c r="M698" i="3" s="1"/>
  <c r="G698" i="3"/>
  <c r="F698" i="3"/>
  <c r="E698" i="3"/>
  <c r="L697" i="3"/>
  <c r="J697" i="3"/>
  <c r="I697" i="3"/>
  <c r="K697" i="3" s="1"/>
  <c r="M697" i="3" s="1"/>
  <c r="G697" i="3"/>
  <c r="F697" i="3"/>
  <c r="E697" i="3"/>
  <c r="K696" i="3"/>
  <c r="J696" i="3"/>
  <c r="L696" i="3" s="1"/>
  <c r="L699" i="3" s="1"/>
  <c r="L695" i="3" s="1"/>
  <c r="I696" i="3"/>
  <c r="G696" i="3"/>
  <c r="F696" i="3"/>
  <c r="E696" i="3"/>
  <c r="F695" i="3"/>
  <c r="D695" i="3"/>
  <c r="K690" i="3"/>
  <c r="K691" i="3" s="1"/>
  <c r="K689" i="3" s="1"/>
  <c r="J690" i="3"/>
  <c r="L690" i="3" s="1"/>
  <c r="L691" i="3" s="1"/>
  <c r="L689" i="3" s="1"/>
  <c r="I690" i="3"/>
  <c r="G690" i="3"/>
  <c r="F690" i="3"/>
  <c r="E690" i="3"/>
  <c r="F689" i="3"/>
  <c r="D689" i="3"/>
  <c r="L685" i="3"/>
  <c r="L686" i="3" s="1"/>
  <c r="L684" i="3" s="1"/>
  <c r="J685" i="3"/>
  <c r="I685" i="3"/>
  <c r="K685" i="3" s="1"/>
  <c r="K686" i="3" s="1"/>
  <c r="K684" i="3" s="1"/>
  <c r="G685" i="3"/>
  <c r="F685" i="3"/>
  <c r="E685" i="3"/>
  <c r="F684" i="3"/>
  <c r="D684" i="3"/>
  <c r="J680" i="3"/>
  <c r="L680" i="3" s="1"/>
  <c r="L681" i="3" s="1"/>
  <c r="L679" i="3" s="1"/>
  <c r="I680" i="3"/>
  <c r="K680" i="3" s="1"/>
  <c r="K681" i="3" s="1"/>
  <c r="K679" i="3" s="1"/>
  <c r="G680" i="3"/>
  <c r="F680" i="3"/>
  <c r="E680" i="3"/>
  <c r="F679" i="3"/>
  <c r="D679" i="3"/>
  <c r="K675" i="3"/>
  <c r="K676" i="3" s="1"/>
  <c r="K674" i="3" s="1"/>
  <c r="J675" i="3"/>
  <c r="L675" i="3" s="1"/>
  <c r="L676" i="3" s="1"/>
  <c r="L674" i="3" s="1"/>
  <c r="I675" i="3"/>
  <c r="G675" i="3"/>
  <c r="F675" i="3"/>
  <c r="E675" i="3"/>
  <c r="F674" i="3"/>
  <c r="D674" i="3"/>
  <c r="K670" i="3"/>
  <c r="K671" i="3" s="1"/>
  <c r="K669" i="3" s="1"/>
  <c r="J670" i="3"/>
  <c r="L670" i="3" s="1"/>
  <c r="L671" i="3" s="1"/>
  <c r="L669" i="3" s="1"/>
  <c r="I670" i="3"/>
  <c r="G670" i="3"/>
  <c r="F670" i="3"/>
  <c r="E670" i="3"/>
  <c r="F669" i="3"/>
  <c r="D669" i="3"/>
  <c r="L665" i="3"/>
  <c r="K665" i="3"/>
  <c r="J665" i="3"/>
  <c r="I665" i="3"/>
  <c r="G665" i="3"/>
  <c r="F665" i="3"/>
  <c r="E665" i="3"/>
  <c r="L664" i="3"/>
  <c r="J664" i="3"/>
  <c r="I664" i="3"/>
  <c r="K664" i="3" s="1"/>
  <c r="M664" i="3" s="1"/>
  <c r="G664" i="3"/>
  <c r="F664" i="3"/>
  <c r="E664" i="3"/>
  <c r="L663" i="3"/>
  <c r="J663" i="3"/>
  <c r="I663" i="3"/>
  <c r="K663" i="3" s="1"/>
  <c r="M663" i="3" s="1"/>
  <c r="G663" i="3"/>
  <c r="F663" i="3"/>
  <c r="E663" i="3"/>
  <c r="J662" i="3"/>
  <c r="L662" i="3" s="1"/>
  <c r="L666" i="3" s="1"/>
  <c r="L661" i="3" s="1"/>
  <c r="I662" i="3"/>
  <c r="K662" i="3" s="1"/>
  <c r="K666" i="3" s="1"/>
  <c r="K661" i="3" s="1"/>
  <c r="G662" i="3"/>
  <c r="F662" i="3"/>
  <c r="E662" i="3"/>
  <c r="F661" i="3"/>
  <c r="D661" i="3"/>
  <c r="K657" i="3"/>
  <c r="K658" i="3" s="1"/>
  <c r="K656" i="3" s="1"/>
  <c r="J657" i="3"/>
  <c r="L657" i="3" s="1"/>
  <c r="L658" i="3" s="1"/>
  <c r="L656" i="3" s="1"/>
  <c r="I657" i="3"/>
  <c r="G657" i="3"/>
  <c r="F657" i="3"/>
  <c r="E657" i="3"/>
  <c r="F656" i="3"/>
  <c r="D656" i="3"/>
  <c r="L652" i="3"/>
  <c r="K652" i="3"/>
  <c r="J652" i="3"/>
  <c r="I652" i="3"/>
  <c r="G652" i="3"/>
  <c r="F652" i="3"/>
  <c r="E652" i="3"/>
  <c r="K651" i="3"/>
  <c r="K653" i="3" s="1"/>
  <c r="K650" i="3" s="1"/>
  <c r="J651" i="3"/>
  <c r="L651" i="3" s="1"/>
  <c r="L653" i="3" s="1"/>
  <c r="L650" i="3" s="1"/>
  <c r="I651" i="3"/>
  <c r="G651" i="3"/>
  <c r="F651" i="3"/>
  <c r="E651" i="3"/>
  <c r="F650" i="3"/>
  <c r="D650" i="3"/>
  <c r="L646" i="3"/>
  <c r="J646" i="3"/>
  <c r="I646" i="3"/>
  <c r="K646" i="3" s="1"/>
  <c r="M646" i="3" s="1"/>
  <c r="G646" i="3"/>
  <c r="F646" i="3"/>
  <c r="E646" i="3"/>
  <c r="L645" i="3"/>
  <c r="L647" i="3" s="1"/>
  <c r="L644" i="3" s="1"/>
  <c r="K645" i="3"/>
  <c r="K647" i="3" s="1"/>
  <c r="K644" i="3" s="1"/>
  <c r="M644" i="3" s="1"/>
  <c r="J645" i="3"/>
  <c r="I645" i="3"/>
  <c r="G645" i="3"/>
  <c r="F645" i="3"/>
  <c r="E645" i="3"/>
  <c r="F644" i="3"/>
  <c r="D644" i="3"/>
  <c r="K640" i="3"/>
  <c r="K641" i="3" s="1"/>
  <c r="K639" i="3" s="1"/>
  <c r="J640" i="3"/>
  <c r="L640" i="3" s="1"/>
  <c r="L641" i="3" s="1"/>
  <c r="L639" i="3" s="1"/>
  <c r="I640" i="3"/>
  <c r="G640" i="3"/>
  <c r="F640" i="3"/>
  <c r="E640" i="3"/>
  <c r="F639" i="3"/>
  <c r="D639" i="3"/>
  <c r="L635" i="3"/>
  <c r="J635" i="3"/>
  <c r="I635" i="3"/>
  <c r="K635" i="3" s="1"/>
  <c r="M635" i="3" s="1"/>
  <c r="G635" i="3"/>
  <c r="F635" i="3"/>
  <c r="E635" i="3"/>
  <c r="L634" i="3"/>
  <c r="K634" i="3"/>
  <c r="M634" i="3" s="1"/>
  <c r="J634" i="3"/>
  <c r="I634" i="3"/>
  <c r="G634" i="3"/>
  <c r="F634" i="3"/>
  <c r="E634" i="3"/>
  <c r="J633" i="3"/>
  <c r="L633" i="3" s="1"/>
  <c r="I633" i="3"/>
  <c r="K633" i="3" s="1"/>
  <c r="M633" i="3" s="1"/>
  <c r="G633" i="3"/>
  <c r="F633" i="3"/>
  <c r="E633" i="3"/>
  <c r="L632" i="3"/>
  <c r="J632" i="3"/>
  <c r="I632" i="3"/>
  <c r="K632" i="3" s="1"/>
  <c r="G632" i="3"/>
  <c r="F632" i="3"/>
  <c r="E632" i="3"/>
  <c r="F631" i="3"/>
  <c r="D631" i="3"/>
  <c r="K627" i="3"/>
  <c r="J627" i="3"/>
  <c r="L627" i="3" s="1"/>
  <c r="I627" i="3"/>
  <c r="G627" i="3"/>
  <c r="F627" i="3"/>
  <c r="E627" i="3"/>
  <c r="J626" i="3"/>
  <c r="L626" i="3" s="1"/>
  <c r="I626" i="3"/>
  <c r="K626" i="3" s="1"/>
  <c r="G626" i="3"/>
  <c r="F626" i="3"/>
  <c r="E626" i="3"/>
  <c r="F625" i="3"/>
  <c r="D625" i="3"/>
  <c r="J621" i="3"/>
  <c r="L621" i="3" s="1"/>
  <c r="I621" i="3"/>
  <c r="K621" i="3" s="1"/>
  <c r="M621" i="3" s="1"/>
  <c r="G621" i="3"/>
  <c r="F621" i="3"/>
  <c r="E621" i="3"/>
  <c r="L620" i="3"/>
  <c r="K620" i="3"/>
  <c r="J620" i="3"/>
  <c r="I620" i="3"/>
  <c r="G620" i="3"/>
  <c r="F620" i="3"/>
  <c r="E620" i="3"/>
  <c r="F619" i="3"/>
  <c r="D619" i="3"/>
  <c r="L615" i="3"/>
  <c r="K615" i="3"/>
  <c r="M615" i="3" s="1"/>
  <c r="J615" i="3"/>
  <c r="I615" i="3"/>
  <c r="G615" i="3"/>
  <c r="F615" i="3"/>
  <c r="E615" i="3"/>
  <c r="J614" i="3"/>
  <c r="L614" i="3" s="1"/>
  <c r="I614" i="3"/>
  <c r="K614" i="3" s="1"/>
  <c r="G614" i="3"/>
  <c r="F614" i="3"/>
  <c r="E614" i="3"/>
  <c r="F613" i="3"/>
  <c r="D613" i="3"/>
  <c r="L607" i="3"/>
  <c r="L608" i="3" s="1"/>
  <c r="L606" i="3" s="1"/>
  <c r="J607" i="3"/>
  <c r="I607" i="3"/>
  <c r="K607" i="3" s="1"/>
  <c r="M607" i="3" s="1"/>
  <c r="M608" i="3" s="1"/>
  <c r="G607" i="3"/>
  <c r="F607" i="3"/>
  <c r="E607" i="3"/>
  <c r="F606" i="3"/>
  <c r="D606" i="3"/>
  <c r="L600" i="3"/>
  <c r="L601" i="3" s="1"/>
  <c r="L599" i="3" s="1"/>
  <c r="K600" i="3"/>
  <c r="M600" i="3" s="1"/>
  <c r="M601" i="3" s="1"/>
  <c r="J600" i="3"/>
  <c r="I600" i="3"/>
  <c r="G600" i="3"/>
  <c r="F600" i="3"/>
  <c r="E600" i="3"/>
  <c r="F599" i="3"/>
  <c r="D599" i="3"/>
  <c r="L595" i="3"/>
  <c r="J595" i="3"/>
  <c r="I595" i="3"/>
  <c r="K595" i="3" s="1"/>
  <c r="M595" i="3" s="1"/>
  <c r="G595" i="3"/>
  <c r="F595" i="3"/>
  <c r="E595" i="3"/>
  <c r="J594" i="3"/>
  <c r="L594" i="3" s="1"/>
  <c r="I594" i="3"/>
  <c r="K594" i="3" s="1"/>
  <c r="M594" i="3" s="1"/>
  <c r="G594" i="3"/>
  <c r="F594" i="3"/>
  <c r="E594" i="3"/>
  <c r="L593" i="3"/>
  <c r="L596" i="3" s="1"/>
  <c r="L592" i="3" s="1"/>
  <c r="K593" i="3"/>
  <c r="M593" i="3" s="1"/>
  <c r="J593" i="3"/>
  <c r="I593" i="3"/>
  <c r="G593" i="3"/>
  <c r="F593" i="3"/>
  <c r="E593" i="3"/>
  <c r="F592" i="3"/>
  <c r="D592" i="3"/>
  <c r="J586" i="3"/>
  <c r="L586" i="3" s="1"/>
  <c r="I586" i="3"/>
  <c r="K586" i="3" s="1"/>
  <c r="M586" i="3" s="1"/>
  <c r="G586" i="3"/>
  <c r="F586" i="3"/>
  <c r="E586" i="3"/>
  <c r="J585" i="3"/>
  <c r="L585" i="3" s="1"/>
  <c r="I585" i="3"/>
  <c r="K585" i="3" s="1"/>
  <c r="M585" i="3" s="1"/>
  <c r="G585" i="3"/>
  <c r="F585" i="3"/>
  <c r="E585" i="3"/>
  <c r="L584" i="3"/>
  <c r="K584" i="3"/>
  <c r="M584" i="3" s="1"/>
  <c r="J584" i="3"/>
  <c r="I584" i="3"/>
  <c r="G584" i="3"/>
  <c r="F584" i="3"/>
  <c r="E584" i="3"/>
  <c r="J583" i="3"/>
  <c r="L583" i="3" s="1"/>
  <c r="I583" i="3"/>
  <c r="K583" i="3" s="1"/>
  <c r="G583" i="3"/>
  <c r="F583" i="3"/>
  <c r="E583" i="3"/>
  <c r="F582" i="3"/>
  <c r="D582" i="3"/>
  <c r="J578" i="3"/>
  <c r="L578" i="3" s="1"/>
  <c r="L579" i="3" s="1"/>
  <c r="L577" i="3" s="1"/>
  <c r="I578" i="3"/>
  <c r="K578" i="3" s="1"/>
  <c r="K579" i="3" s="1"/>
  <c r="K577" i="3" s="1"/>
  <c r="G578" i="3"/>
  <c r="F578" i="3"/>
  <c r="E578" i="3"/>
  <c r="F577" i="3"/>
  <c r="D577" i="3"/>
  <c r="K573" i="3"/>
  <c r="K574" i="3" s="1"/>
  <c r="K572" i="3" s="1"/>
  <c r="J573" i="3"/>
  <c r="L573" i="3" s="1"/>
  <c r="L574" i="3" s="1"/>
  <c r="L572" i="3" s="1"/>
  <c r="I573" i="3"/>
  <c r="G573" i="3"/>
  <c r="F573" i="3"/>
  <c r="E573" i="3"/>
  <c r="F572" i="3"/>
  <c r="D572" i="3"/>
  <c r="K568" i="3"/>
  <c r="K569" i="3" s="1"/>
  <c r="K567" i="3" s="1"/>
  <c r="J568" i="3"/>
  <c r="L568" i="3" s="1"/>
  <c r="L569" i="3" s="1"/>
  <c r="L567" i="3" s="1"/>
  <c r="I568" i="3"/>
  <c r="G568" i="3"/>
  <c r="F568" i="3"/>
  <c r="E568" i="3"/>
  <c r="F567" i="3"/>
  <c r="D567" i="3"/>
  <c r="J563" i="3"/>
  <c r="L563" i="3" s="1"/>
  <c r="I563" i="3"/>
  <c r="K563" i="3" s="1"/>
  <c r="G563" i="3"/>
  <c r="F563" i="3"/>
  <c r="E563" i="3"/>
  <c r="K562" i="3"/>
  <c r="J562" i="3"/>
  <c r="L562" i="3" s="1"/>
  <c r="I562" i="3"/>
  <c r="G562" i="3"/>
  <c r="F562" i="3"/>
  <c r="E562" i="3"/>
  <c r="J561" i="3"/>
  <c r="L561" i="3" s="1"/>
  <c r="I561" i="3"/>
  <c r="K561" i="3" s="1"/>
  <c r="G561" i="3"/>
  <c r="F561" i="3"/>
  <c r="E561" i="3"/>
  <c r="L560" i="3"/>
  <c r="K560" i="3"/>
  <c r="J560" i="3"/>
  <c r="I560" i="3"/>
  <c r="G560" i="3"/>
  <c r="F560" i="3"/>
  <c r="E560" i="3"/>
  <c r="J559" i="3"/>
  <c r="L559" i="3" s="1"/>
  <c r="I559" i="3"/>
  <c r="K559" i="3" s="1"/>
  <c r="G559" i="3"/>
  <c r="F559" i="3"/>
  <c r="E559" i="3"/>
  <c r="K558" i="3"/>
  <c r="J558" i="3"/>
  <c r="L558" i="3" s="1"/>
  <c r="I558" i="3"/>
  <c r="G558" i="3"/>
  <c r="F558" i="3"/>
  <c r="E558" i="3"/>
  <c r="J557" i="3"/>
  <c r="L557" i="3" s="1"/>
  <c r="I557" i="3"/>
  <c r="K557" i="3" s="1"/>
  <c r="G557" i="3"/>
  <c r="F557" i="3"/>
  <c r="E557" i="3"/>
  <c r="F556" i="3"/>
  <c r="D556" i="3"/>
  <c r="J552" i="3"/>
  <c r="L552" i="3" s="1"/>
  <c r="I552" i="3"/>
  <c r="K552" i="3" s="1"/>
  <c r="G552" i="3"/>
  <c r="F552" i="3"/>
  <c r="E552" i="3"/>
  <c r="K551" i="3"/>
  <c r="J551" i="3"/>
  <c r="L551" i="3" s="1"/>
  <c r="I551" i="3"/>
  <c r="G551" i="3"/>
  <c r="F551" i="3"/>
  <c r="E551" i="3"/>
  <c r="J550" i="3"/>
  <c r="L550" i="3" s="1"/>
  <c r="I550" i="3"/>
  <c r="K550" i="3" s="1"/>
  <c r="G550" i="3"/>
  <c r="F550" i="3"/>
  <c r="E550" i="3"/>
  <c r="F549" i="3"/>
  <c r="D549" i="3"/>
  <c r="K545" i="3"/>
  <c r="J545" i="3"/>
  <c r="L545" i="3" s="1"/>
  <c r="L546" i="3" s="1"/>
  <c r="L544" i="3" s="1"/>
  <c r="I545" i="3"/>
  <c r="G545" i="3"/>
  <c r="F545" i="3"/>
  <c r="E545" i="3"/>
  <c r="F544" i="3"/>
  <c r="D544" i="3"/>
  <c r="J540" i="3"/>
  <c r="L540" i="3" s="1"/>
  <c r="L541" i="3" s="1"/>
  <c r="L539" i="3" s="1"/>
  <c r="I540" i="3"/>
  <c r="K540" i="3" s="1"/>
  <c r="H540" i="3"/>
  <c r="G540" i="3"/>
  <c r="F540" i="3"/>
  <c r="E540" i="3"/>
  <c r="F539" i="3"/>
  <c r="D539" i="3"/>
  <c r="L535" i="3"/>
  <c r="L536" i="3" s="1"/>
  <c r="L534" i="3" s="1"/>
  <c r="J535" i="3"/>
  <c r="I535" i="3"/>
  <c r="K535" i="3" s="1"/>
  <c r="K536" i="3" s="1"/>
  <c r="K534" i="3" s="1"/>
  <c r="M534" i="3" s="1"/>
  <c r="G535" i="3"/>
  <c r="F535" i="3"/>
  <c r="E535" i="3"/>
  <c r="F534" i="3"/>
  <c r="D534" i="3"/>
  <c r="K530" i="3"/>
  <c r="K531" i="3" s="1"/>
  <c r="K529" i="3" s="1"/>
  <c r="J530" i="3"/>
  <c r="L530" i="3" s="1"/>
  <c r="L531" i="3" s="1"/>
  <c r="L529" i="3" s="1"/>
  <c r="I530" i="3"/>
  <c r="G530" i="3"/>
  <c r="F530" i="3"/>
  <c r="E530" i="3"/>
  <c r="F529" i="3"/>
  <c r="D529" i="3"/>
  <c r="J525" i="3"/>
  <c r="I525" i="3"/>
  <c r="H525" i="3"/>
  <c r="G525" i="3"/>
  <c r="F525" i="3"/>
  <c r="E525" i="3"/>
  <c r="F524" i="3"/>
  <c r="D524" i="3"/>
  <c r="J520" i="3"/>
  <c r="L520" i="3" s="1"/>
  <c r="I520" i="3"/>
  <c r="K520" i="3" s="1"/>
  <c r="G520" i="3"/>
  <c r="F520" i="3"/>
  <c r="E520" i="3"/>
  <c r="J519" i="3"/>
  <c r="L519" i="3" s="1"/>
  <c r="L521" i="3" s="1"/>
  <c r="L518" i="3" s="1"/>
  <c r="I519" i="3"/>
  <c r="K519" i="3" s="1"/>
  <c r="G519" i="3"/>
  <c r="F519" i="3"/>
  <c r="E519" i="3"/>
  <c r="F518" i="3"/>
  <c r="D518" i="3"/>
  <c r="J514" i="3"/>
  <c r="L514" i="3" s="1"/>
  <c r="I514" i="3"/>
  <c r="K514" i="3" s="1"/>
  <c r="M514" i="3" s="1"/>
  <c r="G514" i="3"/>
  <c r="F514" i="3"/>
  <c r="E514" i="3"/>
  <c r="L513" i="3"/>
  <c r="J513" i="3"/>
  <c r="I513" i="3"/>
  <c r="K513" i="3" s="1"/>
  <c r="G513" i="3"/>
  <c r="F513" i="3"/>
  <c r="E513" i="3"/>
  <c r="J512" i="3"/>
  <c r="L512" i="3" s="1"/>
  <c r="I512" i="3"/>
  <c r="K512" i="3" s="1"/>
  <c r="M512" i="3" s="1"/>
  <c r="G512" i="3"/>
  <c r="F512" i="3"/>
  <c r="E512" i="3"/>
  <c r="L511" i="3"/>
  <c r="J511" i="3"/>
  <c r="I511" i="3"/>
  <c r="K511" i="3" s="1"/>
  <c r="G511" i="3"/>
  <c r="F511" i="3"/>
  <c r="E511" i="3"/>
  <c r="F510" i="3"/>
  <c r="D510" i="3"/>
  <c r="J506" i="3"/>
  <c r="L506" i="3" s="1"/>
  <c r="I506" i="3"/>
  <c r="K506" i="3" s="1"/>
  <c r="G506" i="3"/>
  <c r="F506" i="3"/>
  <c r="E506" i="3"/>
  <c r="J505" i="3"/>
  <c r="L505" i="3" s="1"/>
  <c r="I505" i="3"/>
  <c r="K505" i="3" s="1"/>
  <c r="G505" i="3"/>
  <c r="F505" i="3"/>
  <c r="E505" i="3"/>
  <c r="J504" i="3"/>
  <c r="L504" i="3" s="1"/>
  <c r="L507" i="3" s="1"/>
  <c r="L503" i="3" s="1"/>
  <c r="I504" i="3"/>
  <c r="K504" i="3" s="1"/>
  <c r="G504" i="3"/>
  <c r="F504" i="3"/>
  <c r="E504" i="3"/>
  <c r="F503" i="3"/>
  <c r="D503" i="3"/>
  <c r="J499" i="3"/>
  <c r="L499" i="3" s="1"/>
  <c r="I499" i="3"/>
  <c r="K499" i="3" s="1"/>
  <c r="G499" i="3"/>
  <c r="F499" i="3"/>
  <c r="E499" i="3"/>
  <c r="J498" i="3"/>
  <c r="L498" i="3" s="1"/>
  <c r="L500" i="3" s="1"/>
  <c r="L497" i="3" s="1"/>
  <c r="I498" i="3"/>
  <c r="K498" i="3" s="1"/>
  <c r="G498" i="3"/>
  <c r="F498" i="3"/>
  <c r="E498" i="3"/>
  <c r="F497" i="3"/>
  <c r="D497" i="3"/>
  <c r="J493" i="3"/>
  <c r="L493" i="3" s="1"/>
  <c r="I493" i="3"/>
  <c r="K493" i="3" s="1"/>
  <c r="G493" i="3"/>
  <c r="F493" i="3"/>
  <c r="E493" i="3"/>
  <c r="L492" i="3"/>
  <c r="L494" i="3" s="1"/>
  <c r="L491" i="3" s="1"/>
  <c r="J492" i="3"/>
  <c r="I492" i="3"/>
  <c r="K492" i="3" s="1"/>
  <c r="G492" i="3"/>
  <c r="F492" i="3"/>
  <c r="E492" i="3"/>
  <c r="F491" i="3"/>
  <c r="D491" i="3"/>
  <c r="J487" i="3"/>
  <c r="L487" i="3" s="1"/>
  <c r="L488" i="3" s="1"/>
  <c r="L486" i="3" s="1"/>
  <c r="I487" i="3"/>
  <c r="K487" i="3" s="1"/>
  <c r="G487" i="3"/>
  <c r="F487" i="3"/>
  <c r="E487" i="3"/>
  <c r="F486" i="3"/>
  <c r="D486" i="3"/>
  <c r="J482" i="3"/>
  <c r="L482" i="3" s="1"/>
  <c r="L483" i="3" s="1"/>
  <c r="L481" i="3" s="1"/>
  <c r="I482" i="3"/>
  <c r="K482" i="3" s="1"/>
  <c r="G482" i="3"/>
  <c r="F482" i="3"/>
  <c r="E482" i="3"/>
  <c r="F481" i="3"/>
  <c r="D481" i="3"/>
  <c r="L477" i="3"/>
  <c r="J477" i="3"/>
  <c r="I477" i="3"/>
  <c r="K477" i="3" s="1"/>
  <c r="G477" i="3"/>
  <c r="F477" i="3"/>
  <c r="E477" i="3"/>
  <c r="J476" i="3"/>
  <c r="L476" i="3" s="1"/>
  <c r="I476" i="3"/>
  <c r="K476" i="3" s="1"/>
  <c r="G476" i="3"/>
  <c r="F476" i="3"/>
  <c r="E476" i="3"/>
  <c r="F475" i="3"/>
  <c r="D475" i="3"/>
  <c r="J471" i="3"/>
  <c r="L471" i="3" s="1"/>
  <c r="I471" i="3"/>
  <c r="K471" i="3" s="1"/>
  <c r="G471" i="3"/>
  <c r="F471" i="3"/>
  <c r="E471" i="3"/>
  <c r="J470" i="3"/>
  <c r="L470" i="3" s="1"/>
  <c r="I470" i="3"/>
  <c r="K470" i="3" s="1"/>
  <c r="G470" i="3"/>
  <c r="F470" i="3"/>
  <c r="E470" i="3"/>
  <c r="J469" i="3"/>
  <c r="L469" i="3" s="1"/>
  <c r="I469" i="3"/>
  <c r="K469" i="3" s="1"/>
  <c r="G469" i="3"/>
  <c r="F469" i="3"/>
  <c r="E469" i="3"/>
  <c r="F468" i="3"/>
  <c r="D468" i="3"/>
  <c r="J464" i="3"/>
  <c r="L464" i="3" s="1"/>
  <c r="L465" i="3" s="1"/>
  <c r="L463" i="3" s="1"/>
  <c r="I464" i="3"/>
  <c r="K464" i="3" s="1"/>
  <c r="G464" i="3"/>
  <c r="F464" i="3"/>
  <c r="E464" i="3"/>
  <c r="F463" i="3"/>
  <c r="D463" i="3"/>
  <c r="J459" i="3"/>
  <c r="L459" i="3" s="1"/>
  <c r="I459" i="3"/>
  <c r="K459" i="3" s="1"/>
  <c r="G459" i="3"/>
  <c r="F459" i="3"/>
  <c r="E459" i="3"/>
  <c r="J458" i="3"/>
  <c r="L458" i="3" s="1"/>
  <c r="I458" i="3"/>
  <c r="K458" i="3" s="1"/>
  <c r="G458" i="3"/>
  <c r="F458" i="3"/>
  <c r="E458" i="3"/>
  <c r="J457" i="3"/>
  <c r="L457" i="3" s="1"/>
  <c r="I457" i="3"/>
  <c r="K457" i="3" s="1"/>
  <c r="G457" i="3"/>
  <c r="F457" i="3"/>
  <c r="E457" i="3"/>
  <c r="F456" i="3"/>
  <c r="D456" i="3"/>
  <c r="J452" i="3"/>
  <c r="L452" i="3" s="1"/>
  <c r="I452" i="3"/>
  <c r="K452" i="3" s="1"/>
  <c r="G452" i="3"/>
  <c r="F452" i="3"/>
  <c r="E452" i="3"/>
  <c r="J451" i="3"/>
  <c r="L451" i="3" s="1"/>
  <c r="I451" i="3"/>
  <c r="K451" i="3" s="1"/>
  <c r="M451" i="3" s="1"/>
  <c r="G451" i="3"/>
  <c r="F451" i="3"/>
  <c r="E451" i="3"/>
  <c r="J450" i="3"/>
  <c r="L450" i="3" s="1"/>
  <c r="I450" i="3"/>
  <c r="K450" i="3" s="1"/>
  <c r="G450" i="3"/>
  <c r="F450" i="3"/>
  <c r="E450" i="3"/>
  <c r="F449" i="3"/>
  <c r="D449" i="3"/>
  <c r="J445" i="3"/>
  <c r="L445" i="3" s="1"/>
  <c r="I445" i="3"/>
  <c r="K445" i="3" s="1"/>
  <c r="M445" i="3" s="1"/>
  <c r="G445" i="3"/>
  <c r="F445" i="3"/>
  <c r="E445" i="3"/>
  <c r="J444" i="3"/>
  <c r="L444" i="3" s="1"/>
  <c r="I444" i="3"/>
  <c r="K444" i="3" s="1"/>
  <c r="M444" i="3" s="1"/>
  <c r="G444" i="3"/>
  <c r="F444" i="3"/>
  <c r="E444" i="3"/>
  <c r="J443" i="3"/>
  <c r="L443" i="3" s="1"/>
  <c r="L446" i="3" s="1"/>
  <c r="L442" i="3" s="1"/>
  <c r="I443" i="3"/>
  <c r="K443" i="3" s="1"/>
  <c r="G443" i="3"/>
  <c r="F443" i="3"/>
  <c r="E443" i="3"/>
  <c r="F442" i="3"/>
  <c r="D442" i="3"/>
  <c r="J438" i="3"/>
  <c r="L438" i="3" s="1"/>
  <c r="I438" i="3"/>
  <c r="K438" i="3" s="1"/>
  <c r="M438" i="3" s="1"/>
  <c r="G438" i="3"/>
  <c r="F438" i="3"/>
  <c r="E438" i="3"/>
  <c r="J437" i="3"/>
  <c r="L437" i="3" s="1"/>
  <c r="I437" i="3"/>
  <c r="K437" i="3" s="1"/>
  <c r="G437" i="3"/>
  <c r="F437" i="3"/>
  <c r="E437" i="3"/>
  <c r="J436" i="3"/>
  <c r="L436" i="3" s="1"/>
  <c r="I436" i="3"/>
  <c r="K436" i="3" s="1"/>
  <c r="G436" i="3"/>
  <c r="F436" i="3"/>
  <c r="E436" i="3"/>
  <c r="J435" i="3"/>
  <c r="L435" i="3" s="1"/>
  <c r="I435" i="3"/>
  <c r="K435" i="3" s="1"/>
  <c r="G435" i="3"/>
  <c r="F435" i="3"/>
  <c r="E435" i="3"/>
  <c r="F434" i="3"/>
  <c r="D434" i="3"/>
  <c r="J430" i="3"/>
  <c r="L430" i="3" s="1"/>
  <c r="L431" i="3" s="1"/>
  <c r="L429" i="3" s="1"/>
  <c r="I430" i="3"/>
  <c r="K430" i="3" s="1"/>
  <c r="G430" i="3"/>
  <c r="F430" i="3"/>
  <c r="E430" i="3"/>
  <c r="F429" i="3"/>
  <c r="D429" i="3"/>
  <c r="J425" i="3"/>
  <c r="L425" i="3" s="1"/>
  <c r="L426" i="3" s="1"/>
  <c r="L424" i="3" s="1"/>
  <c r="I425" i="3"/>
  <c r="K425" i="3" s="1"/>
  <c r="G425" i="3"/>
  <c r="F425" i="3"/>
  <c r="E425" i="3"/>
  <c r="F424" i="3"/>
  <c r="D424" i="3"/>
  <c r="J420" i="3"/>
  <c r="L420" i="3" s="1"/>
  <c r="I420" i="3"/>
  <c r="K420" i="3" s="1"/>
  <c r="M420" i="3" s="1"/>
  <c r="G420" i="3"/>
  <c r="F420" i="3"/>
  <c r="E420" i="3"/>
  <c r="J419" i="3"/>
  <c r="L419" i="3" s="1"/>
  <c r="I419" i="3"/>
  <c r="K419" i="3" s="1"/>
  <c r="G419" i="3"/>
  <c r="F419" i="3"/>
  <c r="E419" i="3"/>
  <c r="J418" i="3"/>
  <c r="L418" i="3" s="1"/>
  <c r="I418" i="3"/>
  <c r="K418" i="3" s="1"/>
  <c r="G418" i="3"/>
  <c r="F418" i="3"/>
  <c r="E418" i="3"/>
  <c r="F417" i="3"/>
  <c r="D417" i="3"/>
  <c r="J413" i="3"/>
  <c r="L413" i="3" s="1"/>
  <c r="I413" i="3"/>
  <c r="K413" i="3" s="1"/>
  <c r="G413" i="3"/>
  <c r="F413" i="3"/>
  <c r="E413" i="3"/>
  <c r="J412" i="3"/>
  <c r="L412" i="3" s="1"/>
  <c r="I412" i="3"/>
  <c r="K412" i="3" s="1"/>
  <c r="G412" i="3"/>
  <c r="F412" i="3"/>
  <c r="E412" i="3"/>
  <c r="J411" i="3"/>
  <c r="L411" i="3" s="1"/>
  <c r="I411" i="3"/>
  <c r="K411" i="3" s="1"/>
  <c r="G411" i="3"/>
  <c r="F411" i="3"/>
  <c r="E411" i="3"/>
  <c r="F410" i="3"/>
  <c r="D410" i="3"/>
  <c r="J406" i="3"/>
  <c r="L406" i="3" s="1"/>
  <c r="I406" i="3"/>
  <c r="K406" i="3" s="1"/>
  <c r="G406" i="3"/>
  <c r="F406" i="3"/>
  <c r="E406" i="3"/>
  <c r="J405" i="3"/>
  <c r="L405" i="3" s="1"/>
  <c r="I405" i="3"/>
  <c r="K405" i="3" s="1"/>
  <c r="G405" i="3"/>
  <c r="F405" i="3"/>
  <c r="E405" i="3"/>
  <c r="J404" i="3"/>
  <c r="L404" i="3" s="1"/>
  <c r="I404" i="3"/>
  <c r="K404" i="3" s="1"/>
  <c r="G404" i="3"/>
  <c r="F404" i="3"/>
  <c r="E404" i="3"/>
  <c r="J403" i="3"/>
  <c r="L403" i="3" s="1"/>
  <c r="I403" i="3"/>
  <c r="K403" i="3" s="1"/>
  <c r="G403" i="3"/>
  <c r="F403" i="3"/>
  <c r="E403" i="3"/>
  <c r="F402" i="3"/>
  <c r="D402" i="3"/>
  <c r="J397" i="3"/>
  <c r="L397" i="3" s="1"/>
  <c r="I397" i="3"/>
  <c r="K397" i="3" s="1"/>
  <c r="G397" i="3"/>
  <c r="F397" i="3"/>
  <c r="E397" i="3"/>
  <c r="J396" i="3"/>
  <c r="L396" i="3" s="1"/>
  <c r="I396" i="3"/>
  <c r="K396" i="3" s="1"/>
  <c r="G396" i="3"/>
  <c r="F396" i="3"/>
  <c r="E396" i="3"/>
  <c r="J395" i="3"/>
  <c r="L395" i="3" s="1"/>
  <c r="I395" i="3"/>
  <c r="K395" i="3" s="1"/>
  <c r="G395" i="3"/>
  <c r="F395" i="3"/>
  <c r="E395" i="3"/>
  <c r="F394" i="3"/>
  <c r="D394" i="3"/>
  <c r="J390" i="3"/>
  <c r="L390" i="3" s="1"/>
  <c r="I390" i="3"/>
  <c r="K390" i="3" s="1"/>
  <c r="G390" i="3"/>
  <c r="F390" i="3"/>
  <c r="E390" i="3"/>
  <c r="J389" i="3"/>
  <c r="L389" i="3" s="1"/>
  <c r="I389" i="3"/>
  <c r="K389" i="3" s="1"/>
  <c r="G389" i="3"/>
  <c r="F389" i="3"/>
  <c r="E389" i="3"/>
  <c r="F388" i="3"/>
  <c r="D388" i="3"/>
  <c r="J384" i="3"/>
  <c r="L384" i="3" s="1"/>
  <c r="I384" i="3"/>
  <c r="K384" i="3" s="1"/>
  <c r="G384" i="3"/>
  <c r="F384" i="3"/>
  <c r="E384" i="3"/>
  <c r="J383" i="3"/>
  <c r="L383" i="3" s="1"/>
  <c r="I383" i="3"/>
  <c r="K383" i="3" s="1"/>
  <c r="G383" i="3"/>
  <c r="F383" i="3"/>
  <c r="E383" i="3"/>
  <c r="J382" i="3"/>
  <c r="L382" i="3" s="1"/>
  <c r="I382" i="3"/>
  <c r="K382" i="3" s="1"/>
  <c r="G382" i="3"/>
  <c r="F382" i="3"/>
  <c r="E382" i="3"/>
  <c r="J381" i="3"/>
  <c r="L381" i="3" s="1"/>
  <c r="I381" i="3"/>
  <c r="K381" i="3" s="1"/>
  <c r="G381" i="3"/>
  <c r="F381" i="3"/>
  <c r="E381" i="3"/>
  <c r="J380" i="3"/>
  <c r="L380" i="3" s="1"/>
  <c r="I380" i="3"/>
  <c r="K380" i="3" s="1"/>
  <c r="G380" i="3"/>
  <c r="F380" i="3"/>
  <c r="E380" i="3"/>
  <c r="J379" i="3"/>
  <c r="L379" i="3" s="1"/>
  <c r="I379" i="3"/>
  <c r="K379" i="3" s="1"/>
  <c r="G379" i="3"/>
  <c r="F379" i="3"/>
  <c r="E379" i="3"/>
  <c r="F378" i="3"/>
  <c r="D378" i="3"/>
  <c r="J374" i="3"/>
  <c r="L374" i="3" s="1"/>
  <c r="I374" i="3"/>
  <c r="K374" i="3" s="1"/>
  <c r="G374" i="3"/>
  <c r="F374" i="3"/>
  <c r="E374" i="3"/>
  <c r="J373" i="3"/>
  <c r="L373" i="3" s="1"/>
  <c r="I373" i="3"/>
  <c r="K373" i="3" s="1"/>
  <c r="G373" i="3"/>
  <c r="F373" i="3"/>
  <c r="E373" i="3"/>
  <c r="J372" i="3"/>
  <c r="L372" i="3" s="1"/>
  <c r="I372" i="3"/>
  <c r="K372" i="3" s="1"/>
  <c r="G372" i="3"/>
  <c r="F372" i="3"/>
  <c r="E372" i="3"/>
  <c r="F371" i="3"/>
  <c r="D371" i="3"/>
  <c r="J367" i="3"/>
  <c r="L367" i="3" s="1"/>
  <c r="I367" i="3"/>
  <c r="K367" i="3" s="1"/>
  <c r="G367" i="3"/>
  <c r="F367" i="3"/>
  <c r="E367" i="3"/>
  <c r="J366" i="3"/>
  <c r="L366" i="3" s="1"/>
  <c r="I366" i="3"/>
  <c r="K366" i="3" s="1"/>
  <c r="G366" i="3"/>
  <c r="F366" i="3"/>
  <c r="E366" i="3"/>
  <c r="J365" i="3"/>
  <c r="L365" i="3" s="1"/>
  <c r="I365" i="3"/>
  <c r="K365" i="3" s="1"/>
  <c r="M365" i="3" s="1"/>
  <c r="G365" i="3"/>
  <c r="F365" i="3"/>
  <c r="E365" i="3"/>
  <c r="J364" i="3"/>
  <c r="L364" i="3" s="1"/>
  <c r="I364" i="3"/>
  <c r="K364" i="3" s="1"/>
  <c r="G364" i="3"/>
  <c r="F364" i="3"/>
  <c r="E364" i="3"/>
  <c r="J363" i="3"/>
  <c r="L363" i="3" s="1"/>
  <c r="I363" i="3"/>
  <c r="K363" i="3" s="1"/>
  <c r="G363" i="3"/>
  <c r="F363" i="3"/>
  <c r="E363" i="3"/>
  <c r="F362" i="3"/>
  <c r="D362" i="3"/>
  <c r="J358" i="3"/>
  <c r="L358" i="3" s="1"/>
  <c r="I358" i="3"/>
  <c r="K358" i="3" s="1"/>
  <c r="G358" i="3"/>
  <c r="F358" i="3"/>
  <c r="E358" i="3"/>
  <c r="J357" i="3"/>
  <c r="L357" i="3" s="1"/>
  <c r="I357" i="3"/>
  <c r="K357" i="3" s="1"/>
  <c r="G357" i="3"/>
  <c r="F357" i="3"/>
  <c r="E357" i="3"/>
  <c r="J356" i="3"/>
  <c r="L356" i="3" s="1"/>
  <c r="I356" i="3"/>
  <c r="K356" i="3" s="1"/>
  <c r="G356" i="3"/>
  <c r="F356" i="3"/>
  <c r="E356" i="3"/>
  <c r="J355" i="3"/>
  <c r="L355" i="3" s="1"/>
  <c r="I355" i="3"/>
  <c r="K355" i="3" s="1"/>
  <c r="G355" i="3"/>
  <c r="F355" i="3"/>
  <c r="E355" i="3"/>
  <c r="F354" i="3"/>
  <c r="D354" i="3"/>
  <c r="J350" i="3"/>
  <c r="L350" i="3" s="1"/>
  <c r="I350" i="3"/>
  <c r="K350" i="3" s="1"/>
  <c r="G350" i="3"/>
  <c r="F350" i="3"/>
  <c r="E350" i="3"/>
  <c r="J349" i="3"/>
  <c r="L349" i="3" s="1"/>
  <c r="I349" i="3"/>
  <c r="K349" i="3" s="1"/>
  <c r="G349" i="3"/>
  <c r="F349" i="3"/>
  <c r="E349" i="3"/>
  <c r="J348" i="3"/>
  <c r="L348" i="3" s="1"/>
  <c r="I348" i="3"/>
  <c r="K348" i="3" s="1"/>
  <c r="G348" i="3"/>
  <c r="F348" i="3"/>
  <c r="E348" i="3"/>
  <c r="F347" i="3"/>
  <c r="D347" i="3"/>
  <c r="J343" i="3"/>
  <c r="L343" i="3" s="1"/>
  <c r="I343" i="3"/>
  <c r="K343" i="3" s="1"/>
  <c r="G343" i="3"/>
  <c r="F343" i="3"/>
  <c r="E343" i="3"/>
  <c r="J342" i="3"/>
  <c r="L342" i="3" s="1"/>
  <c r="I342" i="3"/>
  <c r="K342" i="3" s="1"/>
  <c r="G342" i="3"/>
  <c r="F342" i="3"/>
  <c r="E342" i="3"/>
  <c r="J341" i="3"/>
  <c r="L341" i="3" s="1"/>
  <c r="I341" i="3"/>
  <c r="K341" i="3" s="1"/>
  <c r="G341" i="3"/>
  <c r="F341" i="3"/>
  <c r="E341" i="3"/>
  <c r="F340" i="3"/>
  <c r="D340" i="3"/>
  <c r="J336" i="3"/>
  <c r="L336" i="3" s="1"/>
  <c r="I336" i="3"/>
  <c r="K336" i="3" s="1"/>
  <c r="G336" i="3"/>
  <c r="F336" i="3"/>
  <c r="E336" i="3"/>
  <c r="J335" i="3"/>
  <c r="L335" i="3" s="1"/>
  <c r="I335" i="3"/>
  <c r="K335" i="3" s="1"/>
  <c r="G335" i="3"/>
  <c r="F335" i="3"/>
  <c r="E335" i="3"/>
  <c r="J334" i="3"/>
  <c r="L334" i="3" s="1"/>
  <c r="I334" i="3"/>
  <c r="K334" i="3" s="1"/>
  <c r="G334" i="3"/>
  <c r="F334" i="3"/>
  <c r="E334" i="3"/>
  <c r="J333" i="3"/>
  <c r="I333" i="3"/>
  <c r="H333" i="3"/>
  <c r="G333" i="3"/>
  <c r="F333" i="3"/>
  <c r="E333" i="3"/>
  <c r="J332" i="3"/>
  <c r="L332" i="3" s="1"/>
  <c r="I332" i="3"/>
  <c r="K332" i="3" s="1"/>
  <c r="M332" i="3" s="1"/>
  <c r="G332" i="3"/>
  <c r="F332" i="3"/>
  <c r="E332" i="3"/>
  <c r="F331" i="3"/>
  <c r="D331" i="3"/>
  <c r="K327" i="3"/>
  <c r="J327" i="3"/>
  <c r="L327" i="3" s="1"/>
  <c r="I327" i="3"/>
  <c r="G327" i="3"/>
  <c r="F327" i="3"/>
  <c r="E327" i="3"/>
  <c r="J326" i="3"/>
  <c r="L326" i="3" s="1"/>
  <c r="I326" i="3"/>
  <c r="K326" i="3" s="1"/>
  <c r="G326" i="3"/>
  <c r="F326" i="3"/>
  <c r="E326" i="3"/>
  <c r="J325" i="3"/>
  <c r="L325" i="3" s="1"/>
  <c r="I325" i="3"/>
  <c r="K325" i="3" s="1"/>
  <c r="M325" i="3" s="1"/>
  <c r="G325" i="3"/>
  <c r="F325" i="3"/>
  <c r="E325" i="3"/>
  <c r="F324" i="3"/>
  <c r="D324" i="3"/>
  <c r="J320" i="3"/>
  <c r="L320" i="3" s="1"/>
  <c r="I320" i="3"/>
  <c r="K320" i="3" s="1"/>
  <c r="M320" i="3" s="1"/>
  <c r="G320" i="3"/>
  <c r="F320" i="3"/>
  <c r="E320" i="3"/>
  <c r="K319" i="3"/>
  <c r="J319" i="3"/>
  <c r="L319" i="3" s="1"/>
  <c r="I319" i="3"/>
  <c r="G319" i="3"/>
  <c r="F319" i="3"/>
  <c r="E319" i="3"/>
  <c r="J318" i="3"/>
  <c r="L318" i="3" s="1"/>
  <c r="I318" i="3"/>
  <c r="K318" i="3" s="1"/>
  <c r="M318" i="3" s="1"/>
  <c r="G318" i="3"/>
  <c r="F318" i="3"/>
  <c r="E318" i="3"/>
  <c r="F317" i="3"/>
  <c r="D317" i="3"/>
  <c r="J313" i="3"/>
  <c r="L313" i="3" s="1"/>
  <c r="I313" i="3"/>
  <c r="K313" i="3" s="1"/>
  <c r="M313" i="3" s="1"/>
  <c r="G313" i="3"/>
  <c r="F313" i="3"/>
  <c r="E313" i="3"/>
  <c r="J312" i="3"/>
  <c r="L312" i="3" s="1"/>
  <c r="I312" i="3"/>
  <c r="K312" i="3" s="1"/>
  <c r="G312" i="3"/>
  <c r="F312" i="3"/>
  <c r="E312" i="3"/>
  <c r="J311" i="3"/>
  <c r="L311" i="3" s="1"/>
  <c r="I311" i="3"/>
  <c r="K311" i="3" s="1"/>
  <c r="M311" i="3" s="1"/>
  <c r="G311" i="3"/>
  <c r="F311" i="3"/>
  <c r="E311" i="3"/>
  <c r="F310" i="3"/>
  <c r="D310" i="3"/>
  <c r="K306" i="3"/>
  <c r="J306" i="3"/>
  <c r="L306" i="3" s="1"/>
  <c r="I306" i="3"/>
  <c r="G306" i="3"/>
  <c r="F306" i="3"/>
  <c r="E306" i="3"/>
  <c r="J305" i="3"/>
  <c r="L305" i="3" s="1"/>
  <c r="I305" i="3"/>
  <c r="K305" i="3" s="1"/>
  <c r="G305" i="3"/>
  <c r="F305" i="3"/>
  <c r="E305" i="3"/>
  <c r="F304" i="3"/>
  <c r="D304" i="3"/>
  <c r="K300" i="3"/>
  <c r="J300" i="3"/>
  <c r="L300" i="3" s="1"/>
  <c r="I300" i="3"/>
  <c r="G300" i="3"/>
  <c r="F300" i="3"/>
  <c r="E300" i="3"/>
  <c r="J299" i="3"/>
  <c r="L299" i="3" s="1"/>
  <c r="I299" i="3"/>
  <c r="K299" i="3" s="1"/>
  <c r="M299" i="3" s="1"/>
  <c r="G299" i="3"/>
  <c r="F299" i="3"/>
  <c r="E299" i="3"/>
  <c r="F298" i="3"/>
  <c r="D298" i="3"/>
  <c r="J294" i="3"/>
  <c r="L294" i="3" s="1"/>
  <c r="I294" i="3"/>
  <c r="K294" i="3" s="1"/>
  <c r="M294" i="3" s="1"/>
  <c r="G294" i="3"/>
  <c r="F294" i="3"/>
  <c r="E294" i="3"/>
  <c r="J293" i="3"/>
  <c r="L293" i="3" s="1"/>
  <c r="L295" i="3" s="1"/>
  <c r="L292" i="3" s="1"/>
  <c r="I293" i="3"/>
  <c r="K293" i="3" s="1"/>
  <c r="G293" i="3"/>
  <c r="F293" i="3"/>
  <c r="E293" i="3"/>
  <c r="F292" i="3"/>
  <c r="D292" i="3"/>
  <c r="J288" i="3"/>
  <c r="L288" i="3" s="1"/>
  <c r="I288" i="3"/>
  <c r="K288" i="3" s="1"/>
  <c r="G288" i="3"/>
  <c r="F288" i="3"/>
  <c r="E288" i="3"/>
  <c r="J287" i="3"/>
  <c r="L287" i="3" s="1"/>
  <c r="I287" i="3"/>
  <c r="K287" i="3" s="1"/>
  <c r="M287" i="3" s="1"/>
  <c r="G287" i="3"/>
  <c r="F287" i="3"/>
  <c r="E287" i="3"/>
  <c r="F286" i="3"/>
  <c r="D286" i="3"/>
  <c r="J282" i="3"/>
  <c r="L282" i="3" s="1"/>
  <c r="I282" i="3"/>
  <c r="K282" i="3" s="1"/>
  <c r="M282" i="3" s="1"/>
  <c r="G282" i="3"/>
  <c r="F282" i="3"/>
  <c r="E282" i="3"/>
  <c r="K281" i="3"/>
  <c r="J281" i="3"/>
  <c r="L281" i="3" s="1"/>
  <c r="I281" i="3"/>
  <c r="G281" i="3"/>
  <c r="F281" i="3"/>
  <c r="E281" i="3"/>
  <c r="F280" i="3"/>
  <c r="D280" i="3"/>
  <c r="K276" i="3"/>
  <c r="J276" i="3"/>
  <c r="L276" i="3" s="1"/>
  <c r="L277" i="3" s="1"/>
  <c r="L275" i="3" s="1"/>
  <c r="I276" i="3"/>
  <c r="G276" i="3"/>
  <c r="F276" i="3"/>
  <c r="E276" i="3"/>
  <c r="F275" i="3"/>
  <c r="D275" i="3"/>
  <c r="J271" i="3"/>
  <c r="L271" i="3" s="1"/>
  <c r="I271" i="3"/>
  <c r="K271" i="3" s="1"/>
  <c r="G271" i="3"/>
  <c r="F271" i="3"/>
  <c r="E271" i="3"/>
  <c r="J270" i="3"/>
  <c r="L270" i="3" s="1"/>
  <c r="I270" i="3"/>
  <c r="K270" i="3" s="1"/>
  <c r="M270" i="3" s="1"/>
  <c r="G270" i="3"/>
  <c r="F270" i="3"/>
  <c r="E270" i="3"/>
  <c r="J269" i="3"/>
  <c r="L269" i="3" s="1"/>
  <c r="I269" i="3"/>
  <c r="K269" i="3" s="1"/>
  <c r="G269" i="3"/>
  <c r="F269" i="3"/>
  <c r="E269" i="3"/>
  <c r="L268" i="3"/>
  <c r="K268" i="3"/>
  <c r="M268" i="3" s="1"/>
  <c r="J268" i="3"/>
  <c r="I268" i="3"/>
  <c r="G268" i="3"/>
  <c r="F268" i="3"/>
  <c r="E268" i="3"/>
  <c r="F267" i="3"/>
  <c r="D267" i="3"/>
  <c r="K263" i="3"/>
  <c r="J263" i="3"/>
  <c r="L263" i="3" s="1"/>
  <c r="I263" i="3"/>
  <c r="G263" i="3"/>
  <c r="F263" i="3"/>
  <c r="E263" i="3"/>
  <c r="J262" i="3"/>
  <c r="L262" i="3" s="1"/>
  <c r="I262" i="3"/>
  <c r="K262" i="3" s="1"/>
  <c r="M262" i="3" s="1"/>
  <c r="G262" i="3"/>
  <c r="F262" i="3"/>
  <c r="E262" i="3"/>
  <c r="F261" i="3"/>
  <c r="D261" i="3"/>
  <c r="L257" i="3"/>
  <c r="J257" i="3"/>
  <c r="I257" i="3"/>
  <c r="K257" i="3" s="1"/>
  <c r="M257" i="3" s="1"/>
  <c r="G257" i="3"/>
  <c r="F257" i="3"/>
  <c r="E257" i="3"/>
  <c r="K256" i="3"/>
  <c r="J256" i="3"/>
  <c r="L256" i="3" s="1"/>
  <c r="L258" i="3" s="1"/>
  <c r="L255" i="3" s="1"/>
  <c r="I256" i="3"/>
  <c r="G256" i="3"/>
  <c r="F256" i="3"/>
  <c r="E256" i="3"/>
  <c r="F255" i="3"/>
  <c r="D255" i="3"/>
  <c r="J251" i="3"/>
  <c r="L251" i="3" s="1"/>
  <c r="I251" i="3"/>
  <c r="K251" i="3" s="1"/>
  <c r="M251" i="3" s="1"/>
  <c r="G251" i="3"/>
  <c r="F251" i="3"/>
  <c r="E251" i="3"/>
  <c r="L250" i="3"/>
  <c r="J250" i="3"/>
  <c r="I250" i="3"/>
  <c r="K250" i="3" s="1"/>
  <c r="M250" i="3" s="1"/>
  <c r="G250" i="3"/>
  <c r="F250" i="3"/>
  <c r="E250" i="3"/>
  <c r="J249" i="3"/>
  <c r="L249" i="3" s="1"/>
  <c r="L252" i="3" s="1"/>
  <c r="L248" i="3" s="1"/>
  <c r="I249" i="3"/>
  <c r="K249" i="3" s="1"/>
  <c r="G249" i="3"/>
  <c r="F249" i="3"/>
  <c r="E249" i="3"/>
  <c r="F248" i="3"/>
  <c r="D248" i="3"/>
  <c r="J244" i="3"/>
  <c r="L244" i="3" s="1"/>
  <c r="I244" i="3"/>
  <c r="K244" i="3" s="1"/>
  <c r="G244" i="3"/>
  <c r="F244" i="3"/>
  <c r="E244" i="3"/>
  <c r="L243" i="3"/>
  <c r="J243" i="3"/>
  <c r="I243" i="3"/>
  <c r="K243" i="3" s="1"/>
  <c r="M243" i="3" s="1"/>
  <c r="G243" i="3"/>
  <c r="F243" i="3"/>
  <c r="E243" i="3"/>
  <c r="L242" i="3"/>
  <c r="J242" i="3"/>
  <c r="I242" i="3"/>
  <c r="K242" i="3" s="1"/>
  <c r="M242" i="3" s="1"/>
  <c r="G242" i="3"/>
  <c r="F242" i="3"/>
  <c r="E242" i="3"/>
  <c r="F241" i="3"/>
  <c r="D241" i="3"/>
  <c r="J237" i="3"/>
  <c r="L237" i="3" s="1"/>
  <c r="I237" i="3"/>
  <c r="K237" i="3" s="1"/>
  <c r="M237" i="3" s="1"/>
  <c r="G237" i="3"/>
  <c r="F237" i="3"/>
  <c r="E237" i="3"/>
  <c r="J236" i="3"/>
  <c r="L236" i="3" s="1"/>
  <c r="I236" i="3"/>
  <c r="K236" i="3" s="1"/>
  <c r="M236" i="3" s="1"/>
  <c r="G236" i="3"/>
  <c r="F236" i="3"/>
  <c r="E236" i="3"/>
  <c r="L235" i="3"/>
  <c r="L238" i="3" s="1"/>
  <c r="L234" i="3" s="1"/>
  <c r="J235" i="3"/>
  <c r="I235" i="3"/>
  <c r="K235" i="3" s="1"/>
  <c r="M235" i="3" s="1"/>
  <c r="M238" i="3" s="1"/>
  <c r="G235" i="3"/>
  <c r="F235" i="3"/>
  <c r="E235" i="3"/>
  <c r="F234" i="3"/>
  <c r="D234" i="3"/>
  <c r="J230" i="3"/>
  <c r="L230" i="3" s="1"/>
  <c r="I230" i="3"/>
  <c r="K230" i="3" s="1"/>
  <c r="M230" i="3" s="1"/>
  <c r="G230" i="3"/>
  <c r="F230" i="3"/>
  <c r="E230" i="3"/>
  <c r="J229" i="3"/>
  <c r="L229" i="3" s="1"/>
  <c r="L231" i="3" s="1"/>
  <c r="L228" i="3" s="1"/>
  <c r="I229" i="3"/>
  <c r="K229" i="3" s="1"/>
  <c r="M229" i="3" s="1"/>
  <c r="M231" i="3" s="1"/>
  <c r="G229" i="3"/>
  <c r="F229" i="3"/>
  <c r="E229" i="3"/>
  <c r="F228" i="3"/>
  <c r="D228" i="3"/>
  <c r="L224" i="3"/>
  <c r="K224" i="3"/>
  <c r="M224" i="3" s="1"/>
  <c r="J224" i="3"/>
  <c r="I224" i="3"/>
  <c r="G224" i="3"/>
  <c r="F224" i="3"/>
  <c r="E224" i="3"/>
  <c r="J223" i="3"/>
  <c r="L223" i="3" s="1"/>
  <c r="I223" i="3"/>
  <c r="K223" i="3" s="1"/>
  <c r="M223" i="3" s="1"/>
  <c r="G223" i="3"/>
  <c r="F223" i="3"/>
  <c r="E223" i="3"/>
  <c r="J222" i="3"/>
  <c r="L222" i="3" s="1"/>
  <c r="L225" i="3" s="1"/>
  <c r="L221" i="3" s="1"/>
  <c r="I222" i="3"/>
  <c r="K222" i="3" s="1"/>
  <c r="M222" i="3" s="1"/>
  <c r="M225" i="3" s="1"/>
  <c r="G222" i="3"/>
  <c r="F222" i="3"/>
  <c r="E222" i="3"/>
  <c r="F221" i="3"/>
  <c r="D221" i="3"/>
  <c r="L217" i="3"/>
  <c r="K217" i="3"/>
  <c r="M217" i="3" s="1"/>
  <c r="J217" i="3"/>
  <c r="I217" i="3"/>
  <c r="G217" i="3"/>
  <c r="F217" i="3"/>
  <c r="E217" i="3"/>
  <c r="J216" i="3"/>
  <c r="L216" i="3" s="1"/>
  <c r="I216" i="3"/>
  <c r="K216" i="3" s="1"/>
  <c r="M216" i="3" s="1"/>
  <c r="G216" i="3"/>
  <c r="F216" i="3"/>
  <c r="E216" i="3"/>
  <c r="K215" i="3"/>
  <c r="J215" i="3"/>
  <c r="L215" i="3" s="1"/>
  <c r="I215" i="3"/>
  <c r="G215" i="3"/>
  <c r="F215" i="3"/>
  <c r="E215" i="3"/>
  <c r="F214" i="3"/>
  <c r="D214" i="3"/>
  <c r="J210" i="3"/>
  <c r="L210" i="3" s="1"/>
  <c r="I210" i="3"/>
  <c r="K210" i="3" s="1"/>
  <c r="G210" i="3"/>
  <c r="F210" i="3"/>
  <c r="E210" i="3"/>
  <c r="J209" i="3"/>
  <c r="L209" i="3" s="1"/>
  <c r="I209" i="3"/>
  <c r="K209" i="3" s="1"/>
  <c r="M209" i="3" s="1"/>
  <c r="G209" i="3"/>
  <c r="F209" i="3"/>
  <c r="E209" i="3"/>
  <c r="K208" i="3"/>
  <c r="J208" i="3"/>
  <c r="L208" i="3" s="1"/>
  <c r="L211" i="3" s="1"/>
  <c r="L207" i="3" s="1"/>
  <c r="I208" i="3"/>
  <c r="G208" i="3"/>
  <c r="F208" i="3"/>
  <c r="E208" i="3"/>
  <c r="F207" i="3"/>
  <c r="D207" i="3"/>
  <c r="J203" i="3"/>
  <c r="L203" i="3" s="1"/>
  <c r="I203" i="3"/>
  <c r="K203" i="3" s="1"/>
  <c r="G203" i="3"/>
  <c r="F203" i="3"/>
  <c r="E203" i="3"/>
  <c r="J202" i="3"/>
  <c r="L202" i="3" s="1"/>
  <c r="I202" i="3"/>
  <c r="K202" i="3" s="1"/>
  <c r="M202" i="3" s="1"/>
  <c r="G202" i="3"/>
  <c r="F202" i="3"/>
  <c r="E202" i="3"/>
  <c r="J201" i="3"/>
  <c r="L201" i="3" s="1"/>
  <c r="I201" i="3"/>
  <c r="K201" i="3" s="1"/>
  <c r="G201" i="3"/>
  <c r="F201" i="3"/>
  <c r="E201" i="3"/>
  <c r="F200" i="3"/>
  <c r="D200" i="3"/>
  <c r="K196" i="3"/>
  <c r="J196" i="3"/>
  <c r="L196" i="3" s="1"/>
  <c r="I196" i="3"/>
  <c r="G196" i="3"/>
  <c r="F196" i="3"/>
  <c r="E196" i="3"/>
  <c r="J195" i="3"/>
  <c r="L195" i="3" s="1"/>
  <c r="I195" i="3"/>
  <c r="K195" i="3" s="1"/>
  <c r="M195" i="3" s="1"/>
  <c r="G195" i="3"/>
  <c r="F195" i="3"/>
  <c r="E195" i="3"/>
  <c r="F194" i="3"/>
  <c r="D194" i="3"/>
  <c r="J190" i="3"/>
  <c r="L190" i="3" s="1"/>
  <c r="L191" i="3" s="1"/>
  <c r="L189" i="3" s="1"/>
  <c r="I190" i="3"/>
  <c r="K190" i="3" s="1"/>
  <c r="M190" i="3" s="1"/>
  <c r="M191" i="3" s="1"/>
  <c r="G190" i="3"/>
  <c r="F190" i="3"/>
  <c r="E190" i="3"/>
  <c r="F189" i="3"/>
  <c r="D189" i="3"/>
  <c r="J185" i="3"/>
  <c r="L185" i="3" s="1"/>
  <c r="I185" i="3"/>
  <c r="K185" i="3" s="1"/>
  <c r="M185" i="3" s="1"/>
  <c r="G185" i="3"/>
  <c r="F185" i="3"/>
  <c r="E185" i="3"/>
  <c r="J184" i="3"/>
  <c r="L184" i="3" s="1"/>
  <c r="I184" i="3"/>
  <c r="K184" i="3" s="1"/>
  <c r="G184" i="3"/>
  <c r="F184" i="3"/>
  <c r="E184" i="3"/>
  <c r="J183" i="3"/>
  <c r="L183" i="3" s="1"/>
  <c r="I183" i="3"/>
  <c r="K183" i="3" s="1"/>
  <c r="M183" i="3" s="1"/>
  <c r="G183" i="3"/>
  <c r="F183" i="3"/>
  <c r="E183" i="3"/>
  <c r="F182" i="3"/>
  <c r="D182" i="3"/>
  <c r="J178" i="3"/>
  <c r="L178" i="3" s="1"/>
  <c r="I178" i="3"/>
  <c r="K178" i="3" s="1"/>
  <c r="M178" i="3" s="1"/>
  <c r="G178" i="3"/>
  <c r="F178" i="3"/>
  <c r="E178" i="3"/>
  <c r="K177" i="3"/>
  <c r="J177" i="3"/>
  <c r="L177" i="3" s="1"/>
  <c r="I177" i="3"/>
  <c r="G177" i="3"/>
  <c r="F177" i="3"/>
  <c r="E177" i="3"/>
  <c r="J176" i="3"/>
  <c r="L176" i="3" s="1"/>
  <c r="I176" i="3"/>
  <c r="K176" i="3" s="1"/>
  <c r="M176" i="3" s="1"/>
  <c r="G176" i="3"/>
  <c r="F176" i="3"/>
  <c r="E176" i="3"/>
  <c r="K175" i="3"/>
  <c r="J175" i="3"/>
  <c r="L175" i="3" s="1"/>
  <c r="I175" i="3"/>
  <c r="G175" i="3"/>
  <c r="F175" i="3"/>
  <c r="E175" i="3"/>
  <c r="F174" i="3"/>
  <c r="D174" i="3"/>
  <c r="K170" i="3"/>
  <c r="J170" i="3"/>
  <c r="L170" i="3" s="1"/>
  <c r="I170" i="3"/>
  <c r="G170" i="3"/>
  <c r="F170" i="3"/>
  <c r="E170" i="3"/>
  <c r="J169" i="3"/>
  <c r="L169" i="3" s="1"/>
  <c r="I169" i="3"/>
  <c r="K169" i="3" s="1"/>
  <c r="M169" i="3" s="1"/>
  <c r="G169" i="3"/>
  <c r="F169" i="3"/>
  <c r="E169" i="3"/>
  <c r="F168" i="3"/>
  <c r="D168" i="3"/>
  <c r="J164" i="3"/>
  <c r="L164" i="3" s="1"/>
  <c r="I164" i="3"/>
  <c r="K164" i="3" s="1"/>
  <c r="M164" i="3" s="1"/>
  <c r="G164" i="3"/>
  <c r="F164" i="3"/>
  <c r="E164" i="3"/>
  <c r="J163" i="3"/>
  <c r="L163" i="3" s="1"/>
  <c r="I163" i="3"/>
  <c r="K163" i="3" s="1"/>
  <c r="G163" i="3"/>
  <c r="F163" i="3"/>
  <c r="E163" i="3"/>
  <c r="K162" i="3"/>
  <c r="J162" i="3"/>
  <c r="L162" i="3" s="1"/>
  <c r="I162" i="3"/>
  <c r="G162" i="3"/>
  <c r="F162" i="3"/>
  <c r="E162" i="3"/>
  <c r="F161" i="3"/>
  <c r="D161" i="3"/>
  <c r="J157" i="3"/>
  <c r="L157" i="3" s="1"/>
  <c r="I157" i="3"/>
  <c r="K157" i="3" s="1"/>
  <c r="M157" i="3" s="1"/>
  <c r="G157" i="3"/>
  <c r="F157" i="3"/>
  <c r="E157" i="3"/>
  <c r="K156" i="3"/>
  <c r="J156" i="3"/>
  <c r="I156" i="3"/>
  <c r="H156" i="3"/>
  <c r="G156" i="3"/>
  <c r="F156" i="3"/>
  <c r="E156" i="3"/>
  <c r="F155" i="3"/>
  <c r="D155" i="3"/>
  <c r="L151" i="3"/>
  <c r="J151" i="3"/>
  <c r="I151" i="3"/>
  <c r="K151" i="3" s="1"/>
  <c r="M151" i="3" s="1"/>
  <c r="G151" i="3"/>
  <c r="F151" i="3"/>
  <c r="E151" i="3"/>
  <c r="J150" i="3"/>
  <c r="L150" i="3" s="1"/>
  <c r="I150" i="3"/>
  <c r="K150" i="3" s="1"/>
  <c r="M150" i="3" s="1"/>
  <c r="G150" i="3"/>
  <c r="F150" i="3"/>
  <c r="E150" i="3"/>
  <c r="L149" i="3"/>
  <c r="K149" i="3"/>
  <c r="J149" i="3"/>
  <c r="I149" i="3"/>
  <c r="G149" i="3"/>
  <c r="F149" i="3"/>
  <c r="E149" i="3"/>
  <c r="J148" i="3"/>
  <c r="L148" i="3" s="1"/>
  <c r="I148" i="3"/>
  <c r="K148" i="3" s="1"/>
  <c r="G148" i="3"/>
  <c r="F148" i="3"/>
  <c r="E148" i="3"/>
  <c r="F147" i="3"/>
  <c r="D147" i="3"/>
  <c r="J143" i="3"/>
  <c r="L143" i="3" s="1"/>
  <c r="I143" i="3"/>
  <c r="K143" i="3" s="1"/>
  <c r="M143" i="3" s="1"/>
  <c r="G143" i="3"/>
  <c r="F143" i="3"/>
  <c r="E143" i="3"/>
  <c r="K142" i="3"/>
  <c r="J142" i="3"/>
  <c r="L142" i="3" s="1"/>
  <c r="I142" i="3"/>
  <c r="G142" i="3"/>
  <c r="F142" i="3"/>
  <c r="E142" i="3"/>
  <c r="J141" i="3"/>
  <c r="L141" i="3" s="1"/>
  <c r="I141" i="3"/>
  <c r="K141" i="3" s="1"/>
  <c r="G141" i="3"/>
  <c r="F141" i="3"/>
  <c r="E141" i="3"/>
  <c r="F140" i="3"/>
  <c r="D140" i="3"/>
  <c r="J136" i="3"/>
  <c r="L136" i="3" s="1"/>
  <c r="I136" i="3"/>
  <c r="K136" i="3" s="1"/>
  <c r="M136" i="3" s="1"/>
  <c r="G136" i="3"/>
  <c r="F136" i="3"/>
  <c r="E136" i="3"/>
  <c r="L135" i="3"/>
  <c r="K135" i="3"/>
  <c r="J135" i="3"/>
  <c r="I135" i="3"/>
  <c r="G135" i="3"/>
  <c r="F135" i="3"/>
  <c r="E135" i="3"/>
  <c r="F134" i="3"/>
  <c r="D134" i="3"/>
  <c r="K130" i="3"/>
  <c r="K131" i="3" s="1"/>
  <c r="K129" i="3" s="1"/>
  <c r="J130" i="3"/>
  <c r="L130" i="3" s="1"/>
  <c r="L131" i="3" s="1"/>
  <c r="L129" i="3" s="1"/>
  <c r="I130" i="3"/>
  <c r="G130" i="3"/>
  <c r="F130" i="3"/>
  <c r="E130" i="3"/>
  <c r="F129" i="3"/>
  <c r="D129" i="3"/>
  <c r="J125" i="3"/>
  <c r="L125" i="3" s="1"/>
  <c r="L126" i="3" s="1"/>
  <c r="L124" i="3" s="1"/>
  <c r="I125" i="3"/>
  <c r="K125" i="3" s="1"/>
  <c r="G125" i="3"/>
  <c r="F125" i="3"/>
  <c r="E125" i="3"/>
  <c r="F124" i="3"/>
  <c r="D124" i="3"/>
  <c r="J120" i="3"/>
  <c r="L120" i="3" s="1"/>
  <c r="I120" i="3"/>
  <c r="K120" i="3" s="1"/>
  <c r="M120" i="3" s="1"/>
  <c r="G120" i="3"/>
  <c r="F120" i="3"/>
  <c r="E120" i="3"/>
  <c r="J119" i="3"/>
  <c r="L119" i="3" s="1"/>
  <c r="L121" i="3" s="1"/>
  <c r="L118" i="3" s="1"/>
  <c r="I119" i="3"/>
  <c r="K119" i="3" s="1"/>
  <c r="K121" i="3" s="1"/>
  <c r="K118" i="3" s="1"/>
  <c r="G119" i="3"/>
  <c r="F119" i="3"/>
  <c r="E119" i="3"/>
  <c r="F118" i="3"/>
  <c r="D118" i="3"/>
  <c r="J114" i="3"/>
  <c r="L114" i="3" s="1"/>
  <c r="I114" i="3"/>
  <c r="K114" i="3" s="1"/>
  <c r="M114" i="3" s="1"/>
  <c r="G114" i="3"/>
  <c r="F114" i="3"/>
  <c r="E114" i="3"/>
  <c r="K113" i="3"/>
  <c r="K115" i="3" s="1"/>
  <c r="K112" i="3" s="1"/>
  <c r="J113" i="3"/>
  <c r="L113" i="3" s="1"/>
  <c r="I113" i="3"/>
  <c r="G113" i="3"/>
  <c r="F113" i="3"/>
  <c r="E113" i="3"/>
  <c r="F112" i="3"/>
  <c r="D112" i="3"/>
  <c r="K108" i="3"/>
  <c r="J108" i="3"/>
  <c r="L108" i="3" s="1"/>
  <c r="I108" i="3"/>
  <c r="G108" i="3"/>
  <c r="F108" i="3"/>
  <c r="E108" i="3"/>
  <c r="J107" i="3"/>
  <c r="L107" i="3" s="1"/>
  <c r="I107" i="3"/>
  <c r="K107" i="3" s="1"/>
  <c r="M107" i="3" s="1"/>
  <c r="G107" i="3"/>
  <c r="F107" i="3"/>
  <c r="E107" i="3"/>
  <c r="J106" i="3"/>
  <c r="L106" i="3" s="1"/>
  <c r="I106" i="3"/>
  <c r="K106" i="3" s="1"/>
  <c r="M106" i="3" s="1"/>
  <c r="G106" i="3"/>
  <c r="F106" i="3"/>
  <c r="E106" i="3"/>
  <c r="J105" i="3"/>
  <c r="L105" i="3" s="1"/>
  <c r="I105" i="3"/>
  <c r="K105" i="3" s="1"/>
  <c r="M105" i="3" s="1"/>
  <c r="G105" i="3"/>
  <c r="F105" i="3"/>
  <c r="E105" i="3"/>
  <c r="J104" i="3"/>
  <c r="L104" i="3" s="1"/>
  <c r="I104" i="3"/>
  <c r="K104" i="3" s="1"/>
  <c r="G104" i="3"/>
  <c r="F104" i="3"/>
  <c r="E104" i="3"/>
  <c r="J103" i="3"/>
  <c r="L103" i="3" s="1"/>
  <c r="I103" i="3"/>
  <c r="K103" i="3" s="1"/>
  <c r="M103" i="3" s="1"/>
  <c r="G103" i="3"/>
  <c r="F103" i="3"/>
  <c r="E103" i="3"/>
  <c r="J102" i="3"/>
  <c r="L102" i="3" s="1"/>
  <c r="I102" i="3"/>
  <c r="K102" i="3" s="1"/>
  <c r="G102" i="3"/>
  <c r="F102" i="3"/>
  <c r="E102" i="3"/>
  <c r="J101" i="3"/>
  <c r="L101" i="3" s="1"/>
  <c r="I101" i="3"/>
  <c r="K101" i="3" s="1"/>
  <c r="G101" i="3"/>
  <c r="F101" i="3"/>
  <c r="E101" i="3"/>
  <c r="K100" i="3"/>
  <c r="J100" i="3"/>
  <c r="L100" i="3" s="1"/>
  <c r="I100" i="3"/>
  <c r="G100" i="3"/>
  <c r="F100" i="3"/>
  <c r="E100" i="3"/>
  <c r="J99" i="3"/>
  <c r="I99" i="3"/>
  <c r="H99" i="3"/>
  <c r="K99" i="3" s="1"/>
  <c r="G99" i="3"/>
  <c r="F99" i="3"/>
  <c r="E99" i="3"/>
  <c r="F98" i="3"/>
  <c r="D98" i="3"/>
  <c r="J92" i="3"/>
  <c r="L92" i="3" s="1"/>
  <c r="I92" i="3"/>
  <c r="K92" i="3" s="1"/>
  <c r="M92" i="3" s="1"/>
  <c r="G92" i="3"/>
  <c r="F92" i="3"/>
  <c r="E92" i="3"/>
  <c r="J91" i="3"/>
  <c r="L91" i="3" s="1"/>
  <c r="I91" i="3"/>
  <c r="K91" i="3" s="1"/>
  <c r="G91" i="3"/>
  <c r="F91" i="3"/>
  <c r="E91" i="3"/>
  <c r="J90" i="3"/>
  <c r="L90" i="3" s="1"/>
  <c r="I90" i="3"/>
  <c r="K90" i="3" s="1"/>
  <c r="M90" i="3" s="1"/>
  <c r="G90" i="3"/>
  <c r="F90" i="3"/>
  <c r="E90" i="3"/>
  <c r="K89" i="3"/>
  <c r="J89" i="3"/>
  <c r="L89" i="3" s="1"/>
  <c r="I89" i="3"/>
  <c r="G89" i="3"/>
  <c r="F89" i="3"/>
  <c r="E89" i="3"/>
  <c r="J88" i="3"/>
  <c r="L88" i="3" s="1"/>
  <c r="I88" i="3"/>
  <c r="K88" i="3" s="1"/>
  <c r="M88" i="3" s="1"/>
  <c r="G88" i="3"/>
  <c r="F88" i="3"/>
  <c r="E88" i="3"/>
  <c r="L87" i="3"/>
  <c r="J87" i="3"/>
  <c r="I87" i="3"/>
  <c r="K87" i="3" s="1"/>
  <c r="M87" i="3" s="1"/>
  <c r="G87" i="3"/>
  <c r="F87" i="3"/>
  <c r="E87" i="3"/>
  <c r="J86" i="3"/>
  <c r="L86" i="3" s="1"/>
  <c r="I86" i="3"/>
  <c r="K86" i="3" s="1"/>
  <c r="M86" i="3" s="1"/>
  <c r="G86" i="3"/>
  <c r="F86" i="3"/>
  <c r="E86" i="3"/>
  <c r="J85" i="3"/>
  <c r="L85" i="3" s="1"/>
  <c r="I85" i="3"/>
  <c r="K85" i="3" s="1"/>
  <c r="M85" i="3" s="1"/>
  <c r="G85" i="3"/>
  <c r="F85" i="3"/>
  <c r="E85" i="3"/>
  <c r="J84" i="3"/>
  <c r="L84" i="3" s="1"/>
  <c r="L93" i="3" s="1"/>
  <c r="L83" i="3" s="1"/>
  <c r="I84" i="3"/>
  <c r="K84" i="3" s="1"/>
  <c r="H84" i="3"/>
  <c r="G84" i="3"/>
  <c r="F84" i="3"/>
  <c r="E84" i="3"/>
  <c r="F83" i="3"/>
  <c r="D83" i="3"/>
  <c r="L79" i="3"/>
  <c r="J79" i="3"/>
  <c r="I79" i="3"/>
  <c r="K79" i="3" s="1"/>
  <c r="G79" i="3"/>
  <c r="F79" i="3"/>
  <c r="E79" i="3"/>
  <c r="J78" i="3"/>
  <c r="L78" i="3" s="1"/>
  <c r="I78" i="3"/>
  <c r="K78" i="3" s="1"/>
  <c r="G78" i="3"/>
  <c r="F78" i="3"/>
  <c r="E78" i="3"/>
  <c r="J77" i="3"/>
  <c r="L77" i="3" s="1"/>
  <c r="I77" i="3"/>
  <c r="K77" i="3" s="1"/>
  <c r="G77" i="3"/>
  <c r="F77" i="3"/>
  <c r="E77" i="3"/>
  <c r="J76" i="3"/>
  <c r="L76" i="3" s="1"/>
  <c r="I76" i="3"/>
  <c r="K76" i="3" s="1"/>
  <c r="G76" i="3"/>
  <c r="F76" i="3"/>
  <c r="E76" i="3"/>
  <c r="J75" i="3"/>
  <c r="L75" i="3" s="1"/>
  <c r="I75" i="3"/>
  <c r="K75" i="3" s="1"/>
  <c r="G75" i="3"/>
  <c r="F75" i="3"/>
  <c r="E75" i="3"/>
  <c r="F74" i="3"/>
  <c r="D74" i="3"/>
  <c r="J70" i="3"/>
  <c r="L70" i="3" s="1"/>
  <c r="I70" i="3"/>
  <c r="K70" i="3" s="1"/>
  <c r="G70" i="3"/>
  <c r="F70" i="3"/>
  <c r="E70" i="3"/>
  <c r="J69" i="3"/>
  <c r="L69" i="3" s="1"/>
  <c r="I69" i="3"/>
  <c r="K69" i="3" s="1"/>
  <c r="G69" i="3"/>
  <c r="F69" i="3"/>
  <c r="E69" i="3"/>
  <c r="L68" i="3"/>
  <c r="J68" i="3"/>
  <c r="I68" i="3"/>
  <c r="K68" i="3" s="1"/>
  <c r="M68" i="3" s="1"/>
  <c r="G68" i="3"/>
  <c r="F68" i="3"/>
  <c r="E68" i="3"/>
  <c r="J67" i="3"/>
  <c r="L67" i="3" s="1"/>
  <c r="I67" i="3"/>
  <c r="K67" i="3" s="1"/>
  <c r="G67" i="3"/>
  <c r="F67" i="3"/>
  <c r="E67" i="3"/>
  <c r="J66" i="3"/>
  <c r="L66" i="3" s="1"/>
  <c r="I66" i="3"/>
  <c r="K66" i="3" s="1"/>
  <c r="G66" i="3"/>
  <c r="F66" i="3"/>
  <c r="E66" i="3"/>
  <c r="L65" i="3"/>
  <c r="J65" i="3"/>
  <c r="I65" i="3"/>
  <c r="K65" i="3" s="1"/>
  <c r="G65" i="3"/>
  <c r="F65" i="3"/>
  <c r="E65" i="3"/>
  <c r="J64" i="3"/>
  <c r="L64" i="3" s="1"/>
  <c r="I64" i="3"/>
  <c r="K64" i="3" s="1"/>
  <c r="M64" i="3" s="1"/>
  <c r="G64" i="3"/>
  <c r="F64" i="3"/>
  <c r="E64" i="3"/>
  <c r="L63" i="3"/>
  <c r="J63" i="3"/>
  <c r="I63" i="3"/>
  <c r="K63" i="3" s="1"/>
  <c r="M63" i="3" s="1"/>
  <c r="G63" i="3"/>
  <c r="F63" i="3"/>
  <c r="E63" i="3"/>
  <c r="L62" i="3"/>
  <c r="J62" i="3"/>
  <c r="I62" i="3"/>
  <c r="K62" i="3" s="1"/>
  <c r="M62" i="3" s="1"/>
  <c r="H62" i="3"/>
  <c r="G62" i="3"/>
  <c r="F62" i="3"/>
  <c r="E62" i="3"/>
  <c r="F61" i="3"/>
  <c r="D61" i="3"/>
  <c r="J57" i="3"/>
  <c r="L57" i="3" s="1"/>
  <c r="I57" i="3"/>
  <c r="K57" i="3" s="1"/>
  <c r="G57" i="3"/>
  <c r="F57" i="3"/>
  <c r="E57" i="3"/>
  <c r="J56" i="3"/>
  <c r="I56" i="3"/>
  <c r="H56" i="3"/>
  <c r="G56" i="3"/>
  <c r="F56" i="3"/>
  <c r="E56" i="3"/>
  <c r="F55" i="3"/>
  <c r="D55" i="3"/>
  <c r="K51" i="3"/>
  <c r="J51" i="3"/>
  <c r="L51" i="3" s="1"/>
  <c r="I51" i="3"/>
  <c r="G51" i="3"/>
  <c r="F51" i="3"/>
  <c r="E51" i="3"/>
  <c r="K50" i="3"/>
  <c r="M50" i="3" s="1"/>
  <c r="J50" i="3"/>
  <c r="L50" i="3" s="1"/>
  <c r="I50" i="3"/>
  <c r="G50" i="3"/>
  <c r="F50" i="3"/>
  <c r="E50" i="3"/>
  <c r="K49" i="3"/>
  <c r="J49" i="3"/>
  <c r="L49" i="3" s="1"/>
  <c r="L52" i="3" s="1"/>
  <c r="L48" i="3" s="1"/>
  <c r="I49" i="3"/>
  <c r="G49" i="3"/>
  <c r="F49" i="3"/>
  <c r="E49" i="3"/>
  <c r="F48" i="3"/>
  <c r="D48" i="3"/>
  <c r="J44" i="3"/>
  <c r="L44" i="3" s="1"/>
  <c r="I44" i="3"/>
  <c r="K44" i="3" s="1"/>
  <c r="G44" i="3"/>
  <c r="F44" i="3"/>
  <c r="E44" i="3"/>
  <c r="J43" i="3"/>
  <c r="L43" i="3" s="1"/>
  <c r="L45" i="3" s="1"/>
  <c r="L41" i="3" s="1"/>
  <c r="I43" i="3"/>
  <c r="K43" i="3" s="1"/>
  <c r="K45" i="3" s="1"/>
  <c r="K41" i="3" s="1"/>
  <c r="M41" i="3" s="1"/>
  <c r="G43" i="3"/>
  <c r="F43" i="3"/>
  <c r="E43" i="3"/>
  <c r="J42" i="3"/>
  <c r="L42" i="3" s="1"/>
  <c r="I42" i="3"/>
  <c r="K42" i="3" s="1"/>
  <c r="G42" i="3"/>
  <c r="F42" i="3"/>
  <c r="E42" i="3"/>
  <c r="F41" i="3"/>
  <c r="D41" i="3"/>
  <c r="J37" i="3"/>
  <c r="L37" i="3" s="1"/>
  <c r="I37" i="3"/>
  <c r="K37" i="3" s="1"/>
  <c r="M37" i="3" s="1"/>
  <c r="G37" i="3"/>
  <c r="F37" i="3"/>
  <c r="E37" i="3"/>
  <c r="J36" i="3"/>
  <c r="L36" i="3" s="1"/>
  <c r="I36" i="3"/>
  <c r="K36" i="3" s="1"/>
  <c r="G36" i="3"/>
  <c r="F36" i="3"/>
  <c r="E36" i="3"/>
  <c r="F35" i="3"/>
  <c r="D35" i="3"/>
  <c r="K31" i="3"/>
  <c r="J31" i="3"/>
  <c r="L31" i="3" s="1"/>
  <c r="I31" i="3"/>
  <c r="G31" i="3"/>
  <c r="F31" i="3"/>
  <c r="E31" i="3"/>
  <c r="J30" i="3"/>
  <c r="L30" i="3" s="1"/>
  <c r="L32" i="3" s="1"/>
  <c r="L29" i="3" s="1"/>
  <c r="I30" i="3"/>
  <c r="K30" i="3" s="1"/>
  <c r="K32" i="3" s="1"/>
  <c r="K29" i="3" s="1"/>
  <c r="G30" i="3"/>
  <c r="F30" i="3"/>
  <c r="E30" i="3"/>
  <c r="F29" i="3"/>
  <c r="D29" i="3"/>
  <c r="J25" i="3"/>
  <c r="L25" i="3" s="1"/>
  <c r="I25" i="3"/>
  <c r="K25" i="3" s="1"/>
  <c r="G25" i="3"/>
  <c r="F25" i="3"/>
  <c r="E25" i="3"/>
  <c r="J24" i="3"/>
  <c r="L24" i="3" s="1"/>
  <c r="L26" i="3" s="1"/>
  <c r="L23" i="3" s="1"/>
  <c r="I24" i="3"/>
  <c r="K24" i="3" s="1"/>
  <c r="M24" i="3" s="1"/>
  <c r="G24" i="3"/>
  <c r="F24" i="3"/>
  <c r="E24" i="3"/>
  <c r="F23" i="3"/>
  <c r="D23" i="3"/>
  <c r="J19" i="3"/>
  <c r="L19" i="3" s="1"/>
  <c r="I19" i="3"/>
  <c r="K19" i="3" s="1"/>
  <c r="G19" i="3"/>
  <c r="F19" i="3"/>
  <c r="E19" i="3"/>
  <c r="K18" i="3"/>
  <c r="J18" i="3"/>
  <c r="L18" i="3" s="1"/>
  <c r="I18" i="3"/>
  <c r="G18" i="3"/>
  <c r="F18" i="3"/>
  <c r="E18" i="3"/>
  <c r="J17" i="3"/>
  <c r="L17" i="3" s="1"/>
  <c r="I17" i="3"/>
  <c r="K17" i="3" s="1"/>
  <c r="G17" i="3"/>
  <c r="F17" i="3"/>
  <c r="E17" i="3"/>
  <c r="K16" i="3"/>
  <c r="J16" i="3"/>
  <c r="L16" i="3" s="1"/>
  <c r="I16" i="3"/>
  <c r="G16" i="3"/>
  <c r="F16" i="3"/>
  <c r="E16" i="3"/>
  <c r="F15" i="3"/>
  <c r="D15" i="3"/>
  <c r="J11" i="3"/>
  <c r="L11" i="3" s="1"/>
  <c r="I11" i="3"/>
  <c r="K11" i="3" s="1"/>
  <c r="M11" i="3" s="1"/>
  <c r="G11" i="3"/>
  <c r="F11" i="3"/>
  <c r="E11" i="3"/>
  <c r="K10" i="3"/>
  <c r="J10" i="3"/>
  <c r="L10" i="3" s="1"/>
  <c r="I10" i="3"/>
  <c r="G10" i="3"/>
  <c r="F10" i="3"/>
  <c r="E10" i="3"/>
  <c r="F9" i="3"/>
  <c r="D9" i="3"/>
  <c r="F293" i="2"/>
  <c r="F292" i="2"/>
  <c r="F291" i="2"/>
  <c r="F287" i="2"/>
  <c r="F286" i="2"/>
  <c r="F285" i="2"/>
  <c r="F284" i="2"/>
  <c r="F283" i="2"/>
  <c r="G269" i="1"/>
  <c r="G268" i="1"/>
  <c r="G242" i="1"/>
  <c r="G229" i="1"/>
  <c r="D225" i="1"/>
  <c r="I224" i="1"/>
  <c r="G224" i="1"/>
  <c r="D224" i="1"/>
  <c r="G149" i="1"/>
  <c r="G107" i="1"/>
  <c r="I71" i="1"/>
  <c r="G71" i="1"/>
  <c r="I65" i="1"/>
  <c r="G53" i="1"/>
  <c r="M1789" i="3" l="1"/>
  <c r="K1792" i="3"/>
  <c r="K1788" i="3" s="1"/>
  <c r="M249" i="3"/>
  <c r="M252" i="3" s="1"/>
  <c r="M91" i="3"/>
  <c r="K1236" i="3"/>
  <c r="K1232" i="3" s="1"/>
  <c r="M540" i="3"/>
  <c r="M541" i="3" s="1"/>
  <c r="K541" i="3"/>
  <c r="K539" i="3" s="1"/>
  <c r="M539" i="3" s="1"/>
  <c r="K587" i="3"/>
  <c r="K582" i="3" s="1"/>
  <c r="M1101" i="3"/>
  <c r="M871" i="3"/>
  <c r="M873" i="3" s="1"/>
  <c r="M125" i="3"/>
  <c r="K126" i="3"/>
  <c r="K124" i="3" s="1"/>
  <c r="M1062" i="3"/>
  <c r="M1073" i="3"/>
  <c r="K1076" i="3"/>
  <c r="K1072" i="3" s="1"/>
  <c r="K144" i="3"/>
  <c r="K140" i="3" s="1"/>
  <c r="K628" i="3"/>
  <c r="K625" i="3" s="1"/>
  <c r="L1153" i="3"/>
  <c r="L1149" i="3" s="1"/>
  <c r="M1478" i="3"/>
  <c r="L20" i="3"/>
  <c r="L15" i="3" s="1"/>
  <c r="M142" i="3"/>
  <c r="L56" i="3"/>
  <c r="L58" i="3" s="1"/>
  <c r="L55" i="3" s="1"/>
  <c r="L137" i="3"/>
  <c r="L134" i="3" s="1"/>
  <c r="L144" i="3"/>
  <c r="L140" i="3" s="1"/>
  <c r="M162" i="3"/>
  <c r="K1562" i="3"/>
  <c r="K1556" i="3" s="1"/>
  <c r="M1556" i="3" s="1"/>
  <c r="M1567" i="3"/>
  <c r="M1569" i="3"/>
  <c r="M1571" i="3"/>
  <c r="M1573" i="3"/>
  <c r="M1032" i="3"/>
  <c r="K1034" i="3"/>
  <c r="K1030" i="3" s="1"/>
  <c r="K601" i="3"/>
  <c r="K599" i="3" s="1"/>
  <c r="K807" i="3"/>
  <c r="K798" i="3" s="1"/>
  <c r="M798" i="3" s="1"/>
  <c r="K137" i="3"/>
  <c r="K134" i="3" s="1"/>
  <c r="M134" i="3" s="1"/>
  <c r="L333" i="3"/>
  <c r="M620" i="3"/>
  <c r="M622" i="3" s="1"/>
  <c r="K622" i="3"/>
  <c r="K619" i="3" s="1"/>
  <c r="K699" i="3"/>
  <c r="K695" i="3" s="1"/>
  <c r="M695" i="3" s="1"/>
  <c r="M79" i="3"/>
  <c r="L245" i="3"/>
  <c r="L241" i="3" s="1"/>
  <c r="M263" i="3"/>
  <c r="L622" i="3"/>
  <c r="L619" i="3" s="1"/>
  <c r="L628" i="3"/>
  <c r="L625" i="3" s="1"/>
  <c r="M69" i="3"/>
  <c r="M77" i="3"/>
  <c r="M149" i="3"/>
  <c r="K608" i="3"/>
  <c r="K606" i="3" s="1"/>
  <c r="K636" i="3"/>
  <c r="K631" i="3" s="1"/>
  <c r="K1006" i="3"/>
  <c r="K1002" i="3" s="1"/>
  <c r="L1101" i="3"/>
  <c r="L1104" i="3" s="1"/>
  <c r="L1100" i="3" s="1"/>
  <c r="M1109" i="3"/>
  <c r="L1194" i="3"/>
  <c r="L1191" i="3" s="1"/>
  <c r="M1206" i="3"/>
  <c r="K1637" i="3"/>
  <c r="K1633" i="3" s="1"/>
  <c r="K1886" i="3"/>
  <c r="K1879" i="3" s="1"/>
  <c r="M256" i="3"/>
  <c r="M258" i="3" s="1"/>
  <c r="M306" i="3"/>
  <c r="L515" i="3"/>
  <c r="L510" i="3" s="1"/>
  <c r="M1017" i="3"/>
  <c r="K1020" i="3"/>
  <c r="K1016" i="3" s="1"/>
  <c r="L1201" i="3"/>
  <c r="L1197" i="3" s="1"/>
  <c r="M1885" i="3"/>
  <c r="M1891" i="3"/>
  <c r="K1055" i="3"/>
  <c r="K1051" i="3" s="1"/>
  <c r="M89" i="3"/>
  <c r="M506" i="3"/>
  <c r="M650" i="3"/>
  <c r="M714" i="3"/>
  <c r="M735" i="3"/>
  <c r="K801" i="3"/>
  <c r="M801" i="3" s="1"/>
  <c r="M803" i="3"/>
  <c r="K1221" i="3"/>
  <c r="K1217" i="3" s="1"/>
  <c r="M1868" i="3"/>
  <c r="L1931" i="3"/>
  <c r="L1927" i="3" s="1"/>
  <c r="M1530" i="3"/>
  <c r="K1532" i="3"/>
  <c r="K1529" i="3" s="1"/>
  <c r="K525" i="3"/>
  <c r="K526" i="3" s="1"/>
  <c r="K524" i="3" s="1"/>
  <c r="L525" i="3"/>
  <c r="L526" i="3" s="1"/>
  <c r="L524" i="3" s="1"/>
  <c r="K152" i="3"/>
  <c r="K147" i="3" s="1"/>
  <c r="M147" i="3" s="1"/>
  <c r="K596" i="3"/>
  <c r="K592" i="3" s="1"/>
  <c r="M614" i="3"/>
  <c r="M616" i="3" s="1"/>
  <c r="K616" i="3"/>
  <c r="K613" i="3" s="1"/>
  <c r="L807" i="3"/>
  <c r="L798" i="3" s="1"/>
  <c r="M823" i="3"/>
  <c r="K56" i="3"/>
  <c r="K58" i="3" s="1"/>
  <c r="K55" i="3" s="1"/>
  <c r="M66" i="3"/>
  <c r="L616" i="3"/>
  <c r="L613" i="3" s="1"/>
  <c r="M1144" i="3"/>
  <c r="M1152" i="3"/>
  <c r="M1310" i="3"/>
  <c r="M1322" i="3"/>
  <c r="M1334" i="3"/>
  <c r="M1364" i="3"/>
  <c r="M1376" i="3"/>
  <c r="M1418" i="3"/>
  <c r="M1431" i="3"/>
  <c r="K1062" i="3"/>
  <c r="K1058" i="3" s="1"/>
  <c r="L1444" i="3"/>
  <c r="L1438" i="3" s="1"/>
  <c r="K865" i="3"/>
  <c r="K867" i="3" s="1"/>
  <c r="K864" i="3" s="1"/>
  <c r="L865" i="3"/>
  <c r="L867" i="3" s="1"/>
  <c r="L864" i="3" s="1"/>
  <c r="K109" i="3"/>
  <c r="K98" i="3" s="1"/>
  <c r="L264" i="3"/>
  <c r="L261" i="3" s="1"/>
  <c r="M627" i="3"/>
  <c r="L152" i="3"/>
  <c r="L147" i="3" s="1"/>
  <c r="L1139" i="3"/>
  <c r="L1135" i="3" s="1"/>
  <c r="L1171" i="3"/>
  <c r="L1168" i="3" s="1"/>
  <c r="L1208" i="3"/>
  <c r="L1204" i="3" s="1"/>
  <c r="M108" i="3"/>
  <c r="M244" i="3"/>
  <c r="M245" i="3" s="1"/>
  <c r="M327" i="3"/>
  <c r="K333" i="3"/>
  <c r="M333" i="3" s="1"/>
  <c r="M381" i="3"/>
  <c r="M493" i="3"/>
  <c r="M665" i="3"/>
  <c r="K772" i="3"/>
  <c r="K767" i="3" s="1"/>
  <c r="M768" i="3"/>
  <c r="M770" i="3"/>
  <c r="M989" i="3"/>
  <c r="K1048" i="3"/>
  <c r="K1044" i="3" s="1"/>
  <c r="M1308" i="3"/>
  <c r="M1332" i="3"/>
  <c r="M1429" i="3"/>
  <c r="M1435" i="3" s="1"/>
  <c r="K1444" i="3"/>
  <c r="K1438" i="3" s="1"/>
  <c r="M1439" i="3"/>
  <c r="M1741" i="3"/>
  <c r="L587" i="3"/>
  <c r="L582" i="3" s="1"/>
  <c r="M582" i="3" s="1"/>
  <c r="L351" i="3"/>
  <c r="L347" i="3" s="1"/>
  <c r="L1115" i="3"/>
  <c r="M1186" i="3"/>
  <c r="L1574" i="3"/>
  <c r="L1565" i="3" s="1"/>
  <c r="L99" i="3"/>
  <c r="L849" i="3"/>
  <c r="L846" i="3" s="1"/>
  <c r="L877" i="3"/>
  <c r="L984" i="3"/>
  <c r="M984" i="3" s="1"/>
  <c r="M1159" i="3"/>
  <c r="M1182" i="3"/>
  <c r="M1462" i="3"/>
  <c r="M1468" i="3"/>
  <c r="L1646" i="3"/>
  <c r="L1640" i="3" s="1"/>
  <c r="K1805" i="3"/>
  <c r="K1800" i="3" s="1"/>
  <c r="L1940" i="3"/>
  <c r="L1985" i="3"/>
  <c r="L1988" i="3" s="1"/>
  <c r="L1982" i="3" s="1"/>
  <c r="K2249" i="3"/>
  <c r="K2239" i="3" s="1"/>
  <c r="K2266" i="3"/>
  <c r="K2260" i="3" s="1"/>
  <c r="L843" i="3"/>
  <c r="L840" i="3" s="1"/>
  <c r="L12" i="3"/>
  <c r="L9" i="3" s="1"/>
  <c r="M65" i="3"/>
  <c r="M477" i="3"/>
  <c r="M513" i="3"/>
  <c r="L1069" i="3"/>
  <c r="L1065" i="3" s="1"/>
  <c r="M1065" i="3" s="1"/>
  <c r="M1200" i="3"/>
  <c r="M1287" i="3"/>
  <c r="M1336" i="3"/>
  <c r="K1450" i="3"/>
  <c r="K1447" i="3" s="1"/>
  <c r="L1456" i="3"/>
  <c r="L1453" i="3" s="1"/>
  <c r="L307" i="3"/>
  <c r="L304" i="3" s="1"/>
  <c r="L407" i="3"/>
  <c r="L402" i="3" s="1"/>
  <c r="K764" i="3"/>
  <c r="K756" i="3" s="1"/>
  <c r="L1013" i="3"/>
  <c r="L1009" i="3" s="1"/>
  <c r="M67" i="3"/>
  <c r="L156" i="3"/>
  <c r="L158" i="3" s="1"/>
  <c r="L155" i="3" s="1"/>
  <c r="L179" i="3"/>
  <c r="L174" i="3" s="1"/>
  <c r="L218" i="3"/>
  <c r="L214" i="3" s="1"/>
  <c r="L283" i="3"/>
  <c r="L280" i="3" s="1"/>
  <c r="M343" i="3"/>
  <c r="M349" i="3"/>
  <c r="M397" i="3"/>
  <c r="M404" i="3"/>
  <c r="M560" i="3"/>
  <c r="L636" i="3"/>
  <c r="L631" i="3" s="1"/>
  <c r="M652" i="3"/>
  <c r="M812" i="3"/>
  <c r="M842" i="3"/>
  <c r="L901" i="3"/>
  <c r="L892" i="3" s="1"/>
  <c r="M1006" i="3"/>
  <c r="M1116" i="3"/>
  <c r="M1138" i="3"/>
  <c r="L1160" i="3"/>
  <c r="L1156" i="3" s="1"/>
  <c r="K1243" i="3"/>
  <c r="K1239" i="3" s="1"/>
  <c r="L1262" i="3"/>
  <c r="L1257" i="3" s="1"/>
  <c r="M1299" i="3"/>
  <c r="M1347" i="3"/>
  <c r="M1359" i="3"/>
  <c r="M1371" i="3"/>
  <c r="M1383" i="3"/>
  <c r="M1389" i="3"/>
  <c r="L1486" i="3"/>
  <c r="L1481" i="3" s="1"/>
  <c r="M1481" i="3" s="1"/>
  <c r="L1493" i="3"/>
  <c r="L1489" i="3" s="1"/>
  <c r="M1612" i="3"/>
  <c r="K1681" i="3"/>
  <c r="K1677" i="3" s="1"/>
  <c r="L1817" i="3"/>
  <c r="L1814" i="3" s="1"/>
  <c r="M1831" i="3"/>
  <c r="K2257" i="3"/>
  <c r="K2252" i="3" s="1"/>
  <c r="K2088" i="3"/>
  <c r="K2084" i="3" s="1"/>
  <c r="K1249" i="3"/>
  <c r="K1246" i="3" s="1"/>
  <c r="L1539" i="3"/>
  <c r="L1535" i="3" s="1"/>
  <c r="L1674" i="3"/>
  <c r="L1670" i="3" s="1"/>
  <c r="M1679" i="3"/>
  <c r="L1743" i="3"/>
  <c r="L1738" i="3" s="1"/>
  <c r="M57" i="3"/>
  <c r="L478" i="3"/>
  <c r="L475" i="3" s="1"/>
  <c r="M499" i="3"/>
  <c r="M520" i="3"/>
  <c r="M674" i="3"/>
  <c r="K738" i="3"/>
  <c r="K732" i="3" s="1"/>
  <c r="K745" i="3"/>
  <c r="K741" i="3" s="1"/>
  <c r="M749" i="3"/>
  <c r="M757" i="3"/>
  <c r="M763" i="3"/>
  <c r="L871" i="3"/>
  <c r="L873" i="3" s="1"/>
  <c r="L870" i="3" s="1"/>
  <c r="K982" i="3"/>
  <c r="M982" i="3" s="1"/>
  <c r="M1145" i="3"/>
  <c r="L1289" i="3"/>
  <c r="L1285" i="3" s="1"/>
  <c r="M1558" i="3"/>
  <c r="M1619" i="3"/>
  <c r="M1643" i="3"/>
  <c r="K1646" i="3"/>
  <c r="K1640" i="3" s="1"/>
  <c r="M1657" i="3"/>
  <c r="M1842" i="3"/>
  <c r="M1844" i="3" s="1"/>
  <c r="K1844" i="3"/>
  <c r="K1841" i="3" s="1"/>
  <c r="M1841" i="3" s="1"/>
  <c r="M1856" i="3"/>
  <c r="K1865" i="3"/>
  <c r="K1861" i="3" s="1"/>
  <c r="M1861" i="3" s="1"/>
  <c r="L1924" i="3"/>
  <c r="L1920" i="3" s="1"/>
  <c r="K1851" i="3"/>
  <c r="K1847" i="3" s="1"/>
  <c r="M1847" i="3" s="1"/>
  <c r="L1076" i="3"/>
  <c r="L1072" i="3" s="1"/>
  <c r="L1132" i="3"/>
  <c r="L1128" i="3" s="1"/>
  <c r="L38" i="3"/>
  <c r="L35" i="3" s="1"/>
  <c r="L204" i="3"/>
  <c r="L200" i="3" s="1"/>
  <c r="L272" i="3"/>
  <c r="L267" i="3" s="1"/>
  <c r="M1500" i="3"/>
  <c r="L1660" i="3"/>
  <c r="L1656" i="3" s="1"/>
  <c r="M505" i="3"/>
  <c r="M656" i="3"/>
  <c r="M771" i="3"/>
  <c r="M772" i="3" s="1"/>
  <c r="M830" i="3"/>
  <c r="M831" i="3" s="1"/>
  <c r="M836" i="3"/>
  <c r="K877" i="3"/>
  <c r="L1146" i="3"/>
  <c r="L1142" i="3" s="1"/>
  <c r="M1184" i="3"/>
  <c r="L1226" i="3"/>
  <c r="M1226" i="3" s="1"/>
  <c r="M1523" i="3"/>
  <c r="K1526" i="3"/>
  <c r="K1522" i="3" s="1"/>
  <c r="K1785" i="3"/>
  <c r="K1781" i="3" s="1"/>
  <c r="M1906" i="3"/>
  <c r="K1909" i="3"/>
  <c r="K1905" i="3" s="1"/>
  <c r="K1963" i="3"/>
  <c r="K1960" i="3" s="1"/>
  <c r="K1985" i="3"/>
  <c r="M2206" i="3"/>
  <c r="K2209" i="3"/>
  <c r="K2205" i="3" s="1"/>
  <c r="M2205" i="3" s="1"/>
  <c r="K843" i="3"/>
  <c r="K840" i="3" s="1"/>
  <c r="M840" i="3" s="1"/>
  <c r="M860" i="3"/>
  <c r="M888" i="3"/>
  <c r="M894" i="3"/>
  <c r="L921" i="3"/>
  <c r="L918" i="3" s="1"/>
  <c r="L934" i="3"/>
  <c r="L924" i="3" s="1"/>
  <c r="M930" i="3"/>
  <c r="L976" i="3"/>
  <c r="L972" i="3" s="1"/>
  <c r="L990" i="3"/>
  <c r="M1031" i="3"/>
  <c r="M1033" i="3"/>
  <c r="L1090" i="3"/>
  <c r="L1086" i="3" s="1"/>
  <c r="M1124" i="3"/>
  <c r="M1130" i="3"/>
  <c r="M1151" i="3"/>
  <c r="M1170" i="3"/>
  <c r="M1193" i="3"/>
  <c r="L1243" i="3"/>
  <c r="L1239" i="3" s="1"/>
  <c r="M1314" i="3"/>
  <c r="M1326" i="3"/>
  <c r="M1338" i="3"/>
  <c r="M1356" i="3"/>
  <c r="M1368" i="3"/>
  <c r="M1380" i="3"/>
  <c r="M1430" i="3"/>
  <c r="M1483" i="3"/>
  <c r="M1642" i="3"/>
  <c r="M1646" i="3" s="1"/>
  <c r="K1832" i="3"/>
  <c r="K1827" i="3" s="1"/>
  <c r="L1941" i="3"/>
  <c r="L1969" i="3"/>
  <c r="L1966" i="3" s="1"/>
  <c r="M1986" i="3"/>
  <c r="M1992" i="3"/>
  <c r="M2017" i="3"/>
  <c r="M2094" i="3"/>
  <c r="L2143" i="3"/>
  <c r="L2136" i="3" s="1"/>
  <c r="M2142" i="3"/>
  <c r="M2148" i="3"/>
  <c r="M2307" i="3"/>
  <c r="K1584" i="3"/>
  <c r="K1577" i="3" s="1"/>
  <c r="L1805" i="3"/>
  <c r="L1800" i="3" s="1"/>
  <c r="M1838" i="3"/>
  <c r="M2061" i="3"/>
  <c r="M2095" i="3"/>
  <c r="K2095" i="3"/>
  <c r="K2091" i="3" s="1"/>
  <c r="M2091" i="3" s="1"/>
  <c r="L2197" i="3"/>
  <c r="L2193" i="3" s="1"/>
  <c r="L1435" i="3"/>
  <c r="L1427" i="3" s="1"/>
  <c r="L1500" i="3"/>
  <c r="L1496" i="3" s="1"/>
  <c r="M1499" i="3"/>
  <c r="L1562" i="3"/>
  <c r="L1556" i="3" s="1"/>
  <c r="K1595" i="3"/>
  <c r="K1590" i="3" s="1"/>
  <c r="M1593" i="3"/>
  <c r="M1611" i="3"/>
  <c r="M1613" i="3"/>
  <c r="M1645" i="3"/>
  <c r="M1659" i="3"/>
  <c r="L1838" i="3"/>
  <c r="L1835" i="3" s="1"/>
  <c r="M1984" i="3"/>
  <c r="L2001" i="3"/>
  <c r="L1997" i="3" s="1"/>
  <c r="M2015" i="3"/>
  <c r="L2095" i="3"/>
  <c r="L2091" i="3" s="1"/>
  <c r="M2176" i="3"/>
  <c r="M1950" i="3"/>
  <c r="M1956" i="3"/>
  <c r="M1957" i="3" s="1"/>
  <c r="L2056" i="3"/>
  <c r="L2050" i="3" s="1"/>
  <c r="M2196" i="3"/>
  <c r="M2013" i="3"/>
  <c r="M2126" i="3"/>
  <c r="M2138" i="3"/>
  <c r="L2163" i="3"/>
  <c r="L2156" i="3" s="1"/>
  <c r="L2236" i="3"/>
  <c r="L2231" i="3" s="1"/>
  <c r="M2220" i="3"/>
  <c r="M2227" i="3"/>
  <c r="M2234" i="3"/>
  <c r="M2290" i="3"/>
  <c r="M2079" i="3"/>
  <c r="M2087" i="3"/>
  <c r="M2052" i="3"/>
  <c r="K2060" i="3"/>
  <c r="K2104" i="3"/>
  <c r="K2098" i="3" s="1"/>
  <c r="M2098" i="3" s="1"/>
  <c r="L2153" i="3"/>
  <c r="L2146" i="3" s="1"/>
  <c r="M769" i="3"/>
  <c r="M802" i="3"/>
  <c r="K820" i="3"/>
  <c r="K810" i="3" s="1"/>
  <c r="M983" i="3"/>
  <c r="L1097" i="3"/>
  <c r="L1093" i="3" s="1"/>
  <c r="K1115" i="3"/>
  <c r="M1280" i="3"/>
  <c r="M1353" i="3"/>
  <c r="M1455" i="3"/>
  <c r="L1603" i="3"/>
  <c r="L1598" i="3" s="1"/>
  <c r="L1615" i="3"/>
  <c r="L1606" i="3" s="1"/>
  <c r="M1620" i="3"/>
  <c r="M1625" i="3"/>
  <c r="M1652" i="3"/>
  <c r="M1666" i="3"/>
  <c r="M1672" i="3"/>
  <c r="M1686" i="3"/>
  <c r="M1698" i="3"/>
  <c r="M1716" i="3"/>
  <c r="M1728" i="3"/>
  <c r="K1838" i="3"/>
  <c r="K1835" i="3" s="1"/>
  <c r="M2127" i="3"/>
  <c r="M2169" i="3"/>
  <c r="M2019" i="3"/>
  <c r="M2080" i="3"/>
  <c r="L2178" i="3"/>
  <c r="L2174" i="3" s="1"/>
  <c r="M819" i="3"/>
  <c r="L1034" i="3"/>
  <c r="L1030" i="3" s="1"/>
  <c r="L1268" i="3"/>
  <c r="L1265" i="3" s="1"/>
  <c r="L1393" i="3"/>
  <c r="L1387" i="3" s="1"/>
  <c r="L1471" i="3"/>
  <c r="L1466" i="3" s="1"/>
  <c r="L1478" i="3"/>
  <c r="L1474" i="3" s="1"/>
  <c r="M1504" i="3"/>
  <c r="M1506" i="3"/>
  <c r="M1537" i="3"/>
  <c r="K1574" i="3"/>
  <c r="K1565" i="3" s="1"/>
  <c r="M1565" i="3" s="1"/>
  <c r="M1568" i="3"/>
  <c r="M1570" i="3"/>
  <c r="M1572" i="3"/>
  <c r="M1636" i="3"/>
  <c r="L1681" i="3"/>
  <c r="L1677" i="3" s="1"/>
  <c r="M1740" i="3"/>
  <c r="M1742" i="3"/>
  <c r="M1782" i="3"/>
  <c r="M1784" i="3"/>
  <c r="M1816" i="3"/>
  <c r="L1876" i="3"/>
  <c r="L1873" i="3" s="1"/>
  <c r="M1921" i="3"/>
  <c r="M1930" i="3"/>
  <c r="K1941" i="3"/>
  <c r="L2030" i="3"/>
  <c r="L2024" i="3" s="1"/>
  <c r="M2086" i="3"/>
  <c r="M29" i="3"/>
  <c r="K12" i="3"/>
  <c r="K9" i="3" s="1"/>
  <c r="M9" i="3" s="1"/>
  <c r="M17" i="3"/>
  <c r="M10" i="3"/>
  <c r="M12" i="3" s="1"/>
  <c r="K20" i="3"/>
  <c r="K15" i="3" s="1"/>
  <c r="M15" i="3" s="1"/>
  <c r="M25" i="3"/>
  <c r="M36" i="3"/>
  <c r="M49" i="3"/>
  <c r="M51" i="3"/>
  <c r="K80" i="3"/>
  <c r="K74" i="3" s="1"/>
  <c r="M75" i="3"/>
  <c r="L109" i="3"/>
  <c r="L98" i="3" s="1"/>
  <c r="M113" i="3"/>
  <c r="M115" i="3" s="1"/>
  <c r="M129" i="3"/>
  <c r="L165" i="3"/>
  <c r="L161" i="3" s="1"/>
  <c r="L171" i="3"/>
  <c r="L168" i="3" s="1"/>
  <c r="L186" i="3"/>
  <c r="L182" i="3" s="1"/>
  <c r="L197" i="3"/>
  <c r="L194" i="3" s="1"/>
  <c r="L289" i="3"/>
  <c r="L286" i="3" s="1"/>
  <c r="L301" i="3"/>
  <c r="L298" i="3" s="1"/>
  <c r="L314" i="3"/>
  <c r="L310" i="3" s="1"/>
  <c r="L321" i="3"/>
  <c r="L317" i="3" s="1"/>
  <c r="L328" i="3"/>
  <c r="L324" i="3" s="1"/>
  <c r="L337" i="3"/>
  <c r="L331" i="3" s="1"/>
  <c r="M335" i="3"/>
  <c r="K344" i="3"/>
  <c r="K340" i="3" s="1"/>
  <c r="M341" i="3"/>
  <c r="M357" i="3"/>
  <c r="K368" i="3"/>
  <c r="K362" i="3" s="1"/>
  <c r="M363" i="3"/>
  <c r="M367" i="3"/>
  <c r="L375" i="3"/>
  <c r="L371" i="3" s="1"/>
  <c r="M373" i="3"/>
  <c r="K385" i="3"/>
  <c r="K378" i="3" s="1"/>
  <c r="M379" i="3"/>
  <c r="M383" i="3"/>
  <c r="K391" i="3"/>
  <c r="K388" i="3" s="1"/>
  <c r="M389" i="3"/>
  <c r="K398" i="3"/>
  <c r="K394" i="3" s="1"/>
  <c r="M395" i="3"/>
  <c r="M406" i="3"/>
  <c r="L414" i="3"/>
  <c r="L410" i="3" s="1"/>
  <c r="M412" i="3"/>
  <c r="K421" i="3"/>
  <c r="K417" i="3" s="1"/>
  <c r="M418" i="3"/>
  <c r="K431" i="3"/>
  <c r="K429" i="3" s="1"/>
  <c r="M429" i="3" s="1"/>
  <c r="M430" i="3"/>
  <c r="M431" i="3" s="1"/>
  <c r="L439" i="3"/>
  <c r="L434" i="3" s="1"/>
  <c r="M436" i="3"/>
  <c r="M452" i="3"/>
  <c r="L460" i="3"/>
  <c r="L456" i="3" s="1"/>
  <c r="M458" i="3"/>
  <c r="K465" i="3"/>
  <c r="K463" i="3" s="1"/>
  <c r="M463" i="3" s="1"/>
  <c r="M464" i="3"/>
  <c r="M465" i="3" s="1"/>
  <c r="L472" i="3"/>
  <c r="L468" i="3" s="1"/>
  <c r="M470" i="3"/>
  <c r="K478" i="3"/>
  <c r="K475" i="3" s="1"/>
  <c r="M475" i="3" s="1"/>
  <c r="M476" i="3"/>
  <c r="M478" i="3" s="1"/>
  <c r="M19" i="3"/>
  <c r="M16" i="3"/>
  <c r="M18" i="3"/>
  <c r="K26" i="3"/>
  <c r="K23" i="3" s="1"/>
  <c r="M23" i="3" s="1"/>
  <c r="M26" i="3" s="1"/>
  <c r="M31" i="3"/>
  <c r="M42" i="3"/>
  <c r="M44" i="3"/>
  <c r="K52" i="3"/>
  <c r="K48" i="3" s="1"/>
  <c r="M48" i="3" s="1"/>
  <c r="L71" i="3"/>
  <c r="L61" i="3" s="1"/>
  <c r="K93" i="3"/>
  <c r="K83" i="3" s="1"/>
  <c r="M83" i="3" s="1"/>
  <c r="M84" i="3"/>
  <c r="M93" i="3" s="1"/>
  <c r="M99" i="3"/>
  <c r="M101" i="3"/>
  <c r="M140" i="3"/>
  <c r="M336" i="3"/>
  <c r="L344" i="3"/>
  <c r="L340" i="3" s="1"/>
  <c r="M342" i="3"/>
  <c r="K351" i="3"/>
  <c r="K347" i="3" s="1"/>
  <c r="M348" i="3"/>
  <c r="M358" i="3"/>
  <c r="L368" i="3"/>
  <c r="L362" i="3" s="1"/>
  <c r="M364" i="3"/>
  <c r="M374" i="3"/>
  <c r="L385" i="3"/>
  <c r="L378" i="3" s="1"/>
  <c r="M380" i="3"/>
  <c r="M384" i="3"/>
  <c r="L391" i="3"/>
  <c r="L388" i="3" s="1"/>
  <c r="M390" i="3"/>
  <c r="L398" i="3"/>
  <c r="L394" i="3" s="1"/>
  <c r="M396" i="3"/>
  <c r="K407" i="3"/>
  <c r="K402" i="3" s="1"/>
  <c r="M402" i="3" s="1"/>
  <c r="M403" i="3"/>
  <c r="M413" i="3"/>
  <c r="L421" i="3"/>
  <c r="L417" i="3" s="1"/>
  <c r="M419" i="3"/>
  <c r="K426" i="3"/>
  <c r="K424" i="3" s="1"/>
  <c r="M424" i="3" s="1"/>
  <c r="M425" i="3"/>
  <c r="M426" i="3" s="1"/>
  <c r="M437" i="3"/>
  <c r="K446" i="3"/>
  <c r="K442" i="3" s="1"/>
  <c r="M442" i="3" s="1"/>
  <c r="M443" i="3"/>
  <c r="M446" i="3" s="1"/>
  <c r="M459" i="3"/>
  <c r="M471" i="3"/>
  <c r="K483" i="3"/>
  <c r="K481" i="3" s="1"/>
  <c r="M481" i="3" s="1"/>
  <c r="M482" i="3"/>
  <c r="M483" i="3" s="1"/>
  <c r="K488" i="3"/>
  <c r="K486" i="3" s="1"/>
  <c r="M486" i="3" s="1"/>
  <c r="M487" i="3"/>
  <c r="M488" i="3" s="1"/>
  <c r="K494" i="3"/>
  <c r="K491" i="3" s="1"/>
  <c r="M491" i="3" s="1"/>
  <c r="M492" i="3"/>
  <c r="M494" i="3" s="1"/>
  <c r="K507" i="3"/>
  <c r="K503" i="3" s="1"/>
  <c r="M503" i="3" s="1"/>
  <c r="M504" i="3"/>
  <c r="M507" i="3" s="1"/>
  <c r="K515" i="3"/>
  <c r="K510" i="3" s="1"/>
  <c r="M511" i="3"/>
  <c r="M515" i="3" s="1"/>
  <c r="M70" i="3"/>
  <c r="M71" i="3" s="1"/>
  <c r="L80" i="3"/>
  <c r="L74" i="3" s="1"/>
  <c r="M76" i="3"/>
  <c r="M78" i="3"/>
  <c r="M98" i="3"/>
  <c r="M118" i="3"/>
  <c r="K359" i="3"/>
  <c r="K354" i="3" s="1"/>
  <c r="M355" i="3"/>
  <c r="K453" i="3"/>
  <c r="K449" i="3" s="1"/>
  <c r="M450" i="3"/>
  <c r="M453" i="3" s="1"/>
  <c r="M30" i="3"/>
  <c r="K38" i="3"/>
  <c r="K35" i="3" s="1"/>
  <c r="M35" i="3" s="1"/>
  <c r="M43" i="3"/>
  <c r="K71" i="3"/>
  <c r="K61" i="3" s="1"/>
  <c r="M61" i="3" s="1"/>
  <c r="M100" i="3"/>
  <c r="M102" i="3"/>
  <c r="M104" i="3"/>
  <c r="L115" i="3"/>
  <c r="L112" i="3" s="1"/>
  <c r="M112" i="3" s="1"/>
  <c r="M119" i="3"/>
  <c r="M121" i="3" s="1"/>
  <c r="M124" i="3"/>
  <c r="M126" i="3" s="1"/>
  <c r="M130" i="3"/>
  <c r="M156" i="3"/>
  <c r="M158" i="3" s="1"/>
  <c r="M163" i="3"/>
  <c r="M165" i="3" s="1"/>
  <c r="M170" i="3"/>
  <c r="M171" i="3" s="1"/>
  <c r="M175" i="3"/>
  <c r="M177" i="3"/>
  <c r="M184" i="3"/>
  <c r="M186" i="3" s="1"/>
  <c r="M196" i="3"/>
  <c r="M197" i="3" s="1"/>
  <c r="M201" i="3"/>
  <c r="M203" i="3"/>
  <c r="M208" i="3"/>
  <c r="M210" i="3"/>
  <c r="M215" i="3"/>
  <c r="M218" i="3" s="1"/>
  <c r="M264" i="3"/>
  <c r="M269" i="3"/>
  <c r="M271" i="3"/>
  <c r="M276" i="3"/>
  <c r="M277" i="3" s="1"/>
  <c r="M281" i="3"/>
  <c r="M283" i="3" s="1"/>
  <c r="M288" i="3"/>
  <c r="M289" i="3" s="1"/>
  <c r="M293" i="3"/>
  <c r="M295" i="3" s="1"/>
  <c r="M300" i="3"/>
  <c r="M301" i="3" s="1"/>
  <c r="M305" i="3"/>
  <c r="M312" i="3"/>
  <c r="M314" i="3" s="1"/>
  <c r="M319" i="3"/>
  <c r="M321" i="3" s="1"/>
  <c r="M326" i="3"/>
  <c r="M328" i="3" s="1"/>
  <c r="M334" i="3"/>
  <c r="M337" i="3" s="1"/>
  <c r="M350" i="3"/>
  <c r="L359" i="3"/>
  <c r="L354" i="3" s="1"/>
  <c r="M356" i="3"/>
  <c r="M366" i="3"/>
  <c r="K375" i="3"/>
  <c r="K371" i="3" s="1"/>
  <c r="M371" i="3" s="1"/>
  <c r="M372" i="3"/>
  <c r="M375" i="3" s="1"/>
  <c r="M382" i="3"/>
  <c r="M405" i="3"/>
  <c r="K414" i="3"/>
  <c r="K410" i="3" s="1"/>
  <c r="M410" i="3" s="1"/>
  <c r="M411" i="3"/>
  <c r="M414" i="3" s="1"/>
  <c r="K439" i="3"/>
  <c r="K434" i="3" s="1"/>
  <c r="M434" i="3" s="1"/>
  <c r="M435" i="3"/>
  <c r="M439" i="3" s="1"/>
  <c r="L453" i="3"/>
  <c r="L449" i="3" s="1"/>
  <c r="K460" i="3"/>
  <c r="K456" i="3" s="1"/>
  <c r="M456" i="3" s="1"/>
  <c r="M457" i="3"/>
  <c r="K472" i="3"/>
  <c r="K468" i="3" s="1"/>
  <c r="M468" i="3" s="1"/>
  <c r="M469" i="3"/>
  <c r="M472" i="3" s="1"/>
  <c r="K500" i="3"/>
  <c r="K497" i="3" s="1"/>
  <c r="M497" i="3" s="1"/>
  <c r="M498" i="3"/>
  <c r="K521" i="3"/>
  <c r="K518" i="3" s="1"/>
  <c r="M518" i="3" s="1"/>
  <c r="M519" i="3"/>
  <c r="M521" i="3" s="1"/>
  <c r="M529" i="3"/>
  <c r="L553" i="3"/>
  <c r="L549" i="3" s="1"/>
  <c r="K158" i="3"/>
  <c r="K155" i="3" s="1"/>
  <c r="M155" i="3" s="1"/>
  <c r="K165" i="3"/>
  <c r="K161" i="3" s="1"/>
  <c r="M161" i="3" s="1"/>
  <c r="K171" i="3"/>
  <c r="K168" i="3" s="1"/>
  <c r="K179" i="3"/>
  <c r="K174" i="3" s="1"/>
  <c r="K186" i="3"/>
  <c r="K182" i="3" s="1"/>
  <c r="K191" i="3"/>
  <c r="K189" i="3" s="1"/>
  <c r="M189" i="3" s="1"/>
  <c r="K197" i="3"/>
  <c r="K194" i="3" s="1"/>
  <c r="M194" i="3" s="1"/>
  <c r="K204" i="3"/>
  <c r="K200" i="3" s="1"/>
  <c r="M200" i="3" s="1"/>
  <c r="K211" i="3"/>
  <c r="K207" i="3" s="1"/>
  <c r="M207" i="3" s="1"/>
  <c r="K218" i="3"/>
  <c r="K214" i="3" s="1"/>
  <c r="K225" i="3"/>
  <c r="K221" i="3" s="1"/>
  <c r="M221" i="3" s="1"/>
  <c r="K231" i="3"/>
  <c r="K228" i="3" s="1"/>
  <c r="M228" i="3" s="1"/>
  <c r="K238" i="3"/>
  <c r="K234" i="3" s="1"/>
  <c r="M234" i="3" s="1"/>
  <c r="K245" i="3"/>
  <c r="K241" i="3" s="1"/>
  <c r="M241" i="3" s="1"/>
  <c r="K252" i="3"/>
  <c r="K248" i="3" s="1"/>
  <c r="M248" i="3" s="1"/>
  <c r="K258" i="3"/>
  <c r="K255" i="3" s="1"/>
  <c r="M255" i="3" s="1"/>
  <c r="K264" i="3"/>
  <c r="K261" i="3" s="1"/>
  <c r="M261" i="3" s="1"/>
  <c r="K272" i="3"/>
  <c r="K267" i="3" s="1"/>
  <c r="M267" i="3" s="1"/>
  <c r="K277" i="3"/>
  <c r="K275" i="3" s="1"/>
  <c r="M275" i="3" s="1"/>
  <c r="K283" i="3"/>
  <c r="K280" i="3" s="1"/>
  <c r="M280" i="3" s="1"/>
  <c r="K289" i="3"/>
  <c r="K286" i="3" s="1"/>
  <c r="M286" i="3" s="1"/>
  <c r="K295" i="3"/>
  <c r="K292" i="3" s="1"/>
  <c r="M292" i="3" s="1"/>
  <c r="K301" i="3"/>
  <c r="K298" i="3" s="1"/>
  <c r="K307" i="3"/>
  <c r="K304" i="3" s="1"/>
  <c r="M304" i="3" s="1"/>
  <c r="K314" i="3"/>
  <c r="K310" i="3" s="1"/>
  <c r="M310" i="3" s="1"/>
  <c r="K321" i="3"/>
  <c r="K317" i="3" s="1"/>
  <c r="M317" i="3" s="1"/>
  <c r="K328" i="3"/>
  <c r="K324" i="3" s="1"/>
  <c r="M324" i="3" s="1"/>
  <c r="M545" i="3"/>
  <c r="M546" i="3" s="1"/>
  <c r="M552" i="3"/>
  <c r="M559" i="3"/>
  <c r="M563" i="3"/>
  <c r="M568" i="3"/>
  <c r="M569" i="3" s="1"/>
  <c r="M573" i="3"/>
  <c r="M574" i="3" s="1"/>
  <c r="M578" i="3"/>
  <c r="M579" i="3" s="1"/>
  <c r="M583" i="3"/>
  <c r="M587" i="3" s="1"/>
  <c r="M613" i="3"/>
  <c r="K337" i="3"/>
  <c r="K331" i="3" s="1"/>
  <c r="M331" i="3" s="1"/>
  <c r="M530" i="3"/>
  <c r="M531" i="3" s="1"/>
  <c r="M535" i="3"/>
  <c r="M536" i="3" s="1"/>
  <c r="M551" i="3"/>
  <c r="M558" i="3"/>
  <c r="M562" i="3"/>
  <c r="M599" i="3"/>
  <c r="M619" i="3"/>
  <c r="M661" i="3"/>
  <c r="M679" i="3"/>
  <c r="M728" i="3"/>
  <c r="L738" i="3"/>
  <c r="L732" i="3" s="1"/>
  <c r="M732" i="3" s="1"/>
  <c r="M734" i="3"/>
  <c r="M760" i="3"/>
  <c r="M775" i="3"/>
  <c r="K789" i="3"/>
  <c r="K786" i="3" s="1"/>
  <c r="M786" i="3" s="1"/>
  <c r="M787" i="3"/>
  <c r="M789" i="3" s="1"/>
  <c r="M135" i="3"/>
  <c r="M137" i="3" s="1"/>
  <c r="M141" i="3"/>
  <c r="M144" i="3" s="1"/>
  <c r="M148" i="3"/>
  <c r="K546" i="3"/>
  <c r="K544" i="3" s="1"/>
  <c r="M544" i="3" s="1"/>
  <c r="M550" i="3"/>
  <c r="K553" i="3"/>
  <c r="K549" i="3" s="1"/>
  <c r="M549" i="3" s="1"/>
  <c r="M557" i="3"/>
  <c r="M561" i="3"/>
  <c r="K564" i="3"/>
  <c r="K556" i="3" s="1"/>
  <c r="M567" i="3"/>
  <c r="M572" i="3"/>
  <c r="M577" i="3"/>
  <c r="M684" i="3"/>
  <c r="K795" i="3"/>
  <c r="K792" i="3" s="1"/>
  <c r="M792" i="3" s="1"/>
  <c r="M793" i="3"/>
  <c r="M795" i="3" s="1"/>
  <c r="L564" i="3"/>
  <c r="L556" i="3" s="1"/>
  <c r="M596" i="3"/>
  <c r="M592" i="3"/>
  <c r="M606" i="3"/>
  <c r="M639" i="3"/>
  <c r="M669" i="3"/>
  <c r="M689" i="3"/>
  <c r="M702" i="3"/>
  <c r="M709" i="3"/>
  <c r="M744" i="3"/>
  <c r="L753" i="3"/>
  <c r="L748" i="3" s="1"/>
  <c r="M750" i="3"/>
  <c r="M753" i="3" s="1"/>
  <c r="M781" i="3"/>
  <c r="M626" i="3"/>
  <c r="M632" i="3"/>
  <c r="M636" i="3" s="1"/>
  <c r="M640" i="3"/>
  <c r="M641" i="3" s="1"/>
  <c r="M645" i="3"/>
  <c r="M647" i="3" s="1"/>
  <c r="M651" i="3"/>
  <c r="M653" i="3" s="1"/>
  <c r="M657" i="3"/>
  <c r="M658" i="3" s="1"/>
  <c r="M662" i="3"/>
  <c r="M670" i="3"/>
  <c r="M671" i="3" s="1"/>
  <c r="M675" i="3"/>
  <c r="M676" i="3" s="1"/>
  <c r="M680" i="3"/>
  <c r="M681" i="3" s="1"/>
  <c r="M685" i="3"/>
  <c r="M686" i="3" s="1"/>
  <c r="M690" i="3"/>
  <c r="M691" i="3" s="1"/>
  <c r="M696" i="3"/>
  <c r="M699" i="3" s="1"/>
  <c r="M703" i="3"/>
  <c r="M705" i="3" s="1"/>
  <c r="M710" i="3"/>
  <c r="M711" i="3" s="1"/>
  <c r="M715" i="3"/>
  <c r="M717" i="3" s="1"/>
  <c r="K753" i="3"/>
  <c r="K748" i="3" s="1"/>
  <c r="M782" i="3"/>
  <c r="M783" i="3" s="1"/>
  <c r="M799" i="3"/>
  <c r="M807" i="3" s="1"/>
  <c r="L820" i="3"/>
  <c r="L810" i="3" s="1"/>
  <c r="M810" i="3" s="1"/>
  <c r="M837" i="3"/>
  <c r="M864" i="3"/>
  <c r="M879" i="3"/>
  <c r="M883" i="3"/>
  <c r="M887" i="3"/>
  <c r="K901" i="3"/>
  <c r="K892" i="3" s="1"/>
  <c r="M893" i="3"/>
  <c r="M897" i="3"/>
  <c r="M913" i="3"/>
  <c r="K921" i="3"/>
  <c r="K918" i="3" s="1"/>
  <c r="M918" i="3" s="1"/>
  <c r="M919" i="3"/>
  <c r="M921" i="3" s="1"/>
  <c r="K934" i="3"/>
  <c r="K924" i="3" s="1"/>
  <c r="M924" i="3" s="1"/>
  <c r="M925" i="3"/>
  <c r="M929" i="3"/>
  <c r="M933" i="3"/>
  <c r="L942" i="3"/>
  <c r="L937" i="3" s="1"/>
  <c r="M939" i="3"/>
  <c r="M949" i="3"/>
  <c r="L956" i="3"/>
  <c r="L953" i="3" s="1"/>
  <c r="M955" i="3"/>
  <c r="L962" i="3"/>
  <c r="L959" i="3" s="1"/>
  <c r="M961" i="3"/>
  <c r="L969" i="3"/>
  <c r="L965" i="3" s="1"/>
  <c r="M967" i="3"/>
  <c r="K976" i="3"/>
  <c r="K972" i="3" s="1"/>
  <c r="M973" i="3"/>
  <c r="M991" i="3"/>
  <c r="M996" i="3"/>
  <c r="M998" i="3"/>
  <c r="L1006" i="3"/>
  <c r="L1002" i="3" s="1"/>
  <c r="M1002" i="3" s="1"/>
  <c r="M1011" i="3"/>
  <c r="M1016" i="3"/>
  <c r="M1024" i="3"/>
  <c r="M1026" i="3"/>
  <c r="M1039" i="3"/>
  <c r="M1044" i="3"/>
  <c r="M1052" i="3"/>
  <c r="M1054" i="3"/>
  <c r="L1062" i="3"/>
  <c r="L1058" i="3" s="1"/>
  <c r="M1058" i="3" s="1"/>
  <c r="M1067" i="3"/>
  <c r="M1072" i="3"/>
  <c r="M1080" i="3"/>
  <c r="M1082" i="3"/>
  <c r="M1086" i="3"/>
  <c r="M1088" i="3"/>
  <c r="M1117" i="3"/>
  <c r="L1125" i="3"/>
  <c r="L1121" i="3" s="1"/>
  <c r="M1123" i="3"/>
  <c r="K1132" i="3"/>
  <c r="K1128" i="3" s="1"/>
  <c r="M1129" i="3"/>
  <c r="M1132" i="3" s="1"/>
  <c r="M1213" i="3"/>
  <c r="M1217" i="3"/>
  <c r="M1220" i="3"/>
  <c r="M1227" i="3"/>
  <c r="M1234" i="3"/>
  <c r="M1241" i="3"/>
  <c r="M1248" i="3"/>
  <c r="M1252" i="3"/>
  <c r="M1257" i="3"/>
  <c r="M776" i="3"/>
  <c r="M778" i="3" s="1"/>
  <c r="M811" i="3"/>
  <c r="M824" i="3"/>
  <c r="M826" i="3" s="1"/>
  <c r="K837" i="3"/>
  <c r="K834" i="3" s="1"/>
  <c r="M834" i="3" s="1"/>
  <c r="M841" i="3"/>
  <c r="M843" i="3" s="1"/>
  <c r="K855" i="3"/>
  <c r="K852" i="3" s="1"/>
  <c r="M852" i="3" s="1"/>
  <c r="M853" i="3"/>
  <c r="M855" i="3" s="1"/>
  <c r="K950" i="3"/>
  <c r="K945" i="3" s="1"/>
  <c r="M946" i="3"/>
  <c r="M980" i="3"/>
  <c r="K1176" i="3"/>
  <c r="K1174" i="3" s="1"/>
  <c r="M1174" i="3" s="1"/>
  <c r="M1175" i="3"/>
  <c r="M1176" i="3" s="1"/>
  <c r="K1188" i="3"/>
  <c r="K1179" i="3" s="1"/>
  <c r="M1179" i="3" s="1"/>
  <c r="M1180" i="3"/>
  <c r="M1188" i="3" s="1"/>
  <c r="K1201" i="3"/>
  <c r="K1197" i="3" s="1"/>
  <c r="M1197" i="3" s="1"/>
  <c r="M1198" i="3"/>
  <c r="K1208" i="3"/>
  <c r="K1204" i="3" s="1"/>
  <c r="M1204" i="3" s="1"/>
  <c r="M1205" i="3"/>
  <c r="M1208" i="3" s="1"/>
  <c r="L1214" i="3"/>
  <c r="L1211" i="3" s="1"/>
  <c r="M1211" i="3" s="1"/>
  <c r="L1249" i="3"/>
  <c r="L1246" i="3" s="1"/>
  <c r="M1246" i="3" s="1"/>
  <c r="M721" i="3"/>
  <c r="M722" i="3" s="1"/>
  <c r="L729" i="3"/>
  <c r="L725" i="3" s="1"/>
  <c r="M725" i="3" s="1"/>
  <c r="M727" i="3"/>
  <c r="M729" i="3" s="1"/>
  <c r="M733" i="3"/>
  <c r="L745" i="3"/>
  <c r="L741" i="3" s="1"/>
  <c r="M741" i="3" s="1"/>
  <c r="M743" i="3"/>
  <c r="M759" i="3"/>
  <c r="M764" i="3" s="1"/>
  <c r="L772" i="3"/>
  <c r="L767" i="3" s="1"/>
  <c r="K889" i="3"/>
  <c r="K876" i="3" s="1"/>
  <c r="M877" i="3"/>
  <c r="M881" i="3"/>
  <c r="M885" i="3"/>
  <c r="M895" i="3"/>
  <c r="M899" i="3"/>
  <c r="K907" i="3"/>
  <c r="K904" i="3" s="1"/>
  <c r="M904" i="3" s="1"/>
  <c r="M905" i="3"/>
  <c r="M907" i="3" s="1"/>
  <c r="K915" i="3"/>
  <c r="K910" i="3" s="1"/>
  <c r="M911" i="3"/>
  <c r="M927" i="3"/>
  <c r="M931" i="3"/>
  <c r="M941" i="3"/>
  <c r="L950" i="3"/>
  <c r="L945" i="3" s="1"/>
  <c r="M947" i="3"/>
  <c r="M975" i="3"/>
  <c r="L992" i="3"/>
  <c r="L979" i="3" s="1"/>
  <c r="M981" i="3"/>
  <c r="M990" i="3"/>
  <c r="M997" i="3"/>
  <c r="M1010" i="3"/>
  <c r="M1012" i="3"/>
  <c r="M1025" i="3"/>
  <c r="M1030" i="3"/>
  <c r="M1038" i="3"/>
  <c r="M1040" i="3"/>
  <c r="M1053" i="3"/>
  <c r="M1066" i="3"/>
  <c r="M1068" i="3"/>
  <c r="M1081" i="3"/>
  <c r="M1087" i="3"/>
  <c r="M1089" i="3"/>
  <c r="L1111" i="3"/>
  <c r="L1107" i="3" s="1"/>
  <c r="K1118" i="3"/>
  <c r="K1114" i="3" s="1"/>
  <c r="M1115" i="3"/>
  <c r="M1118" i="3" s="1"/>
  <c r="M1219" i="3"/>
  <c r="M1228" i="3"/>
  <c r="M1232" i="3"/>
  <c r="M1235" i="3"/>
  <c r="M1239" i="3"/>
  <c r="M1242" i="3"/>
  <c r="L764" i="3"/>
  <c r="L756" i="3" s="1"/>
  <c r="M756" i="3" s="1"/>
  <c r="K849" i="3"/>
  <c r="K846" i="3" s="1"/>
  <c r="M846" i="3" s="1"/>
  <c r="M847" i="3"/>
  <c r="M849" i="3" s="1"/>
  <c r="K861" i="3"/>
  <c r="K858" i="3" s="1"/>
  <c r="M858" i="3" s="1"/>
  <c r="M859" i="3"/>
  <c r="M861" i="3" s="1"/>
  <c r="L889" i="3"/>
  <c r="L876" i="3" s="1"/>
  <c r="M878" i="3"/>
  <c r="M882" i="3"/>
  <c r="L915" i="3"/>
  <c r="L910" i="3" s="1"/>
  <c r="M912" i="3"/>
  <c r="M928" i="3"/>
  <c r="M932" i="3"/>
  <c r="K942" i="3"/>
  <c r="K937" i="3" s="1"/>
  <c r="M937" i="3" s="1"/>
  <c r="M938" i="3"/>
  <c r="M942" i="3" s="1"/>
  <c r="M948" i="3"/>
  <c r="K956" i="3"/>
  <c r="K953" i="3" s="1"/>
  <c r="M954" i="3"/>
  <c r="K962" i="3"/>
  <c r="K959" i="3" s="1"/>
  <c r="M959" i="3" s="1"/>
  <c r="M960" i="3"/>
  <c r="M962" i="3" s="1"/>
  <c r="K969" i="3"/>
  <c r="K965" i="3" s="1"/>
  <c r="M965" i="3" s="1"/>
  <c r="M966" i="3"/>
  <c r="M969" i="3" s="1"/>
  <c r="L999" i="3"/>
  <c r="L995" i="3" s="1"/>
  <c r="M995" i="3" s="1"/>
  <c r="M1009" i="3"/>
  <c r="M1020" i="3"/>
  <c r="L1027" i="3"/>
  <c r="L1023" i="3" s="1"/>
  <c r="M1023" i="3" s="1"/>
  <c r="M1037" i="3"/>
  <c r="M1048" i="3"/>
  <c r="L1055" i="3"/>
  <c r="L1051" i="3" s="1"/>
  <c r="M1051" i="3" s="1"/>
  <c r="M1076" i="3"/>
  <c r="L1083" i="3"/>
  <c r="L1079" i="3" s="1"/>
  <c r="M1079" i="3" s="1"/>
  <c r="M1097" i="3"/>
  <c r="M1104" i="3"/>
  <c r="M1111" i="3"/>
  <c r="L1118" i="3"/>
  <c r="L1114" i="3" s="1"/>
  <c r="K1125" i="3"/>
  <c r="K1121" i="3" s="1"/>
  <c r="M1122" i="3"/>
  <c r="M1125" i="3" s="1"/>
  <c r="K1139" i="3"/>
  <c r="K1135" i="3" s="1"/>
  <c r="M1135" i="3" s="1"/>
  <c r="M1136" i="3"/>
  <c r="M1139" i="3" s="1"/>
  <c r="K1146" i="3"/>
  <c r="K1142" i="3" s="1"/>
  <c r="M1142" i="3" s="1"/>
  <c r="M1143" i="3"/>
  <c r="M1146" i="3" s="1"/>
  <c r="K1153" i="3"/>
  <c r="K1149" i="3" s="1"/>
  <c r="M1149" i="3" s="1"/>
  <c r="M1150" i="3"/>
  <c r="M1153" i="3" s="1"/>
  <c r="K1160" i="3"/>
  <c r="K1156" i="3" s="1"/>
  <c r="M1156" i="3" s="1"/>
  <c r="M1157" i="3"/>
  <c r="M1160" i="3" s="1"/>
  <c r="K1165" i="3"/>
  <c r="K1163" i="3" s="1"/>
  <c r="M1163" i="3" s="1"/>
  <c r="M1164" i="3"/>
  <c r="M1165" i="3" s="1"/>
  <c r="K1171" i="3"/>
  <c r="K1168" i="3" s="1"/>
  <c r="M1168" i="3" s="1"/>
  <c r="M1169" i="3"/>
  <c r="M1171" i="3" s="1"/>
  <c r="K1194" i="3"/>
  <c r="K1191" i="3" s="1"/>
  <c r="M1191" i="3" s="1"/>
  <c r="M1192" i="3"/>
  <c r="M1194" i="3" s="1"/>
  <c r="L1229" i="3"/>
  <c r="L1224" i="3" s="1"/>
  <c r="M1224" i="3" s="1"/>
  <c r="K1268" i="3"/>
  <c r="K1265" i="3" s="1"/>
  <c r="M1265" i="3" s="1"/>
  <c r="M1266" i="3"/>
  <c r="M1268" i="3" s="1"/>
  <c r="K873" i="3"/>
  <c r="K870" i="3" s="1"/>
  <c r="K1097" i="3"/>
  <c r="K1093" i="3" s="1"/>
  <c r="M1093" i="3" s="1"/>
  <c r="K1104" i="3"/>
  <c r="K1100" i="3" s="1"/>
  <c r="M1100" i="3" s="1"/>
  <c r="K1111" i="3"/>
  <c r="K1107" i="3" s="1"/>
  <c r="M1260" i="3"/>
  <c r="M1212" i="3"/>
  <c r="M1259" i="3"/>
  <c r="M1273" i="3"/>
  <c r="M1274" i="3"/>
  <c r="M1279" i="3"/>
  <c r="K1282" i="3"/>
  <c r="K1278" i="3" s="1"/>
  <c r="M1288" i="3"/>
  <c r="M1293" i="3"/>
  <c r="M1294" i="3" s="1"/>
  <c r="M1298" i="3"/>
  <c r="M1307" i="3"/>
  <c r="M1311" i="3"/>
  <c r="M1315" i="3"/>
  <c r="M1319" i="3"/>
  <c r="M1323" i="3"/>
  <c r="M1327" i="3"/>
  <c r="M1331" i="3"/>
  <c r="M1335" i="3"/>
  <c r="M1339" i="3"/>
  <c r="M1348" i="3"/>
  <c r="K1384" i="3"/>
  <c r="K1346" i="3" s="1"/>
  <c r="M1352" i="3"/>
  <c r="M1438" i="3"/>
  <c r="M1447" i="3"/>
  <c r="M865" i="3"/>
  <c r="M867" i="3" s="1"/>
  <c r="M1218" i="3"/>
  <c r="M1225" i="3"/>
  <c r="M1233" i="3"/>
  <c r="M1240" i="3"/>
  <c r="M1247" i="3"/>
  <c r="M1249" i="3" s="1"/>
  <c r="M1253" i="3"/>
  <c r="M1254" i="3" s="1"/>
  <c r="M1258" i="3"/>
  <c r="L1275" i="3"/>
  <c r="L1271" i="3" s="1"/>
  <c r="M1271" i="3" s="1"/>
  <c r="L1282" i="3"/>
  <c r="L1278" i="3" s="1"/>
  <c r="L1302" i="3"/>
  <c r="L1297" i="3" s="1"/>
  <c r="K1302" i="3"/>
  <c r="K1297" i="3" s="1"/>
  <c r="M1297" i="3" s="1"/>
  <c r="L1343" i="3"/>
  <c r="L1305" i="3" s="1"/>
  <c r="M1312" i="3"/>
  <c r="M1316" i="3"/>
  <c r="M1320" i="3"/>
  <c r="M1324" i="3"/>
  <c r="M1328" i="3"/>
  <c r="K1343" i="3"/>
  <c r="K1305" i="3" s="1"/>
  <c r="L1384" i="3"/>
  <c r="L1346" i="3" s="1"/>
  <c r="M1357" i="3"/>
  <c r="M1361" i="3"/>
  <c r="M1365" i="3"/>
  <c r="M1369" i="3"/>
  <c r="M1373" i="3"/>
  <c r="M1377" i="3"/>
  <c r="M1381" i="3"/>
  <c r="M1391" i="3"/>
  <c r="M1397" i="3"/>
  <c r="K1399" i="3"/>
  <c r="K1396" i="3" s="1"/>
  <c r="M1403" i="3"/>
  <c r="K1405" i="3"/>
  <c r="K1402" i="3" s="1"/>
  <c r="M1409" i="3"/>
  <c r="K1412" i="3"/>
  <c r="K1408" i="3" s="1"/>
  <c r="M1419" i="3"/>
  <c r="M1453" i="3"/>
  <c r="M1272" i="3"/>
  <c r="M1275" i="3" s="1"/>
  <c r="M1281" i="3"/>
  <c r="M1286" i="3"/>
  <c r="K1289" i="3"/>
  <c r="K1285" i="3" s="1"/>
  <c r="M1285" i="3" s="1"/>
  <c r="M1292" i="3"/>
  <c r="M1300" i="3"/>
  <c r="M1309" i="3"/>
  <c r="M1313" i="3"/>
  <c r="M1317" i="3"/>
  <c r="M1321" i="3"/>
  <c r="M1325" i="3"/>
  <c r="M1329" i="3"/>
  <c r="M1333" i="3"/>
  <c r="M1337" i="3"/>
  <c r="M1341" i="3"/>
  <c r="M1350" i="3"/>
  <c r="M1354" i="3"/>
  <c r="M1358" i="3"/>
  <c r="M1362" i="3"/>
  <c r="M1366" i="3"/>
  <c r="M1370" i="3"/>
  <c r="M1374" i="3"/>
  <c r="M1378" i="3"/>
  <c r="M1382" i="3"/>
  <c r="M1388" i="3"/>
  <c r="K1393" i="3"/>
  <c r="K1387" i="3" s="1"/>
  <c r="M1387" i="3" s="1"/>
  <c r="M1392" i="3"/>
  <c r="L1399" i="3"/>
  <c r="L1396" i="3" s="1"/>
  <c r="M1398" i="3"/>
  <c r="L1405" i="3"/>
  <c r="L1402" i="3" s="1"/>
  <c r="M1404" i="3"/>
  <c r="L1412" i="3"/>
  <c r="L1408" i="3" s="1"/>
  <c r="M1410" i="3"/>
  <c r="M1416" i="3"/>
  <c r="M1420" i="3" s="1"/>
  <c r="K1420" i="3"/>
  <c r="K1415" i="3" s="1"/>
  <c r="M1415" i="3" s="1"/>
  <c r="M1463" i="3"/>
  <c r="K1471" i="3"/>
  <c r="K1466" i="3" s="1"/>
  <c r="M1466" i="3" s="1"/>
  <c r="M1467" i="3"/>
  <c r="M1490" i="3"/>
  <c r="M1493" i="3" s="1"/>
  <c r="K1493" i="3"/>
  <c r="K1489" i="3" s="1"/>
  <c r="M1489" i="3" s="1"/>
  <c r="K1435" i="3"/>
  <c r="K1427" i="3" s="1"/>
  <c r="M1427" i="3" s="1"/>
  <c r="M1444" i="3"/>
  <c r="K1463" i="3"/>
  <c r="K1459" i="3" s="1"/>
  <c r="M1459" i="3" s="1"/>
  <c r="K1546" i="3"/>
  <c r="K1542" i="3" s="1"/>
  <c r="M1543" i="3"/>
  <c r="M1599" i="3"/>
  <c r="M1603" i="3" s="1"/>
  <c r="K1603" i="3"/>
  <c r="K1598" i="3" s="1"/>
  <c r="M1598" i="3" s="1"/>
  <c r="K1615" i="3"/>
  <c r="K1606" i="3" s="1"/>
  <c r="M1607" i="3"/>
  <c r="M1615" i="3" s="1"/>
  <c r="M1448" i="3"/>
  <c r="M1450" i="3" s="1"/>
  <c r="M1454" i="3"/>
  <c r="M1456" i="3" s="1"/>
  <c r="K1478" i="3"/>
  <c r="K1474" i="3" s="1"/>
  <c r="M1474" i="3" s="1"/>
  <c r="M1486" i="3"/>
  <c r="K1500" i="3"/>
  <c r="K1496" i="3" s="1"/>
  <c r="M1496" i="3" s="1"/>
  <c r="K1507" i="3"/>
  <c r="K1503" i="3" s="1"/>
  <c r="M1503" i="3" s="1"/>
  <c r="M1512" i="3"/>
  <c r="M1513" i="3" s="1"/>
  <c r="M1524" i="3"/>
  <c r="M1526" i="3" s="1"/>
  <c r="K1539" i="3"/>
  <c r="K1535" i="3" s="1"/>
  <c r="M1535" i="3" s="1"/>
  <c r="M1536" i="3"/>
  <c r="L1546" i="3"/>
  <c r="L1542" i="3" s="1"/>
  <c r="M1545" i="3"/>
  <c r="L1584" i="3"/>
  <c r="L1577" i="3" s="1"/>
  <c r="M1577" i="3" s="1"/>
  <c r="M1580" i="3"/>
  <c r="M1582" i="3"/>
  <c r="M1592" i="3"/>
  <c r="M1505" i="3"/>
  <c r="M1507" i="3" s="1"/>
  <c r="L1513" i="3"/>
  <c r="L1510" i="3" s="1"/>
  <c r="K1513" i="3"/>
  <c r="K1510" i="3" s="1"/>
  <c r="M1517" i="3"/>
  <c r="M1518" i="3" s="1"/>
  <c r="L1526" i="3"/>
  <c r="L1522" i="3" s="1"/>
  <c r="M1522" i="3" s="1"/>
  <c r="M1531" i="3"/>
  <c r="M1532" i="3" s="1"/>
  <c r="L1595" i="3"/>
  <c r="L1590" i="3" s="1"/>
  <c r="M1590" i="3" s="1"/>
  <c r="M1516" i="3"/>
  <c r="L1532" i="3"/>
  <c r="L1529" i="3" s="1"/>
  <c r="M1529" i="3" s="1"/>
  <c r="M1544" i="3"/>
  <c r="M1581" i="3"/>
  <c r="M1583" i="3"/>
  <c r="M1557" i="3"/>
  <c r="M1562" i="3" s="1"/>
  <c r="M1566" i="3"/>
  <c r="M1574" i="3" s="1"/>
  <c r="M1578" i="3"/>
  <c r="M1591" i="3"/>
  <c r="L1630" i="3"/>
  <c r="L1618" i="3" s="1"/>
  <c r="M1618" i="3" s="1"/>
  <c r="L1637" i="3"/>
  <c r="L1633" i="3" s="1"/>
  <c r="M1633" i="3" s="1"/>
  <c r="L1653" i="3"/>
  <c r="L1649" i="3" s="1"/>
  <c r="M1649" i="3" s="1"/>
  <c r="K1660" i="3"/>
  <c r="K1656" i="3" s="1"/>
  <c r="M1656" i="3" s="1"/>
  <c r="L1667" i="3"/>
  <c r="L1663" i="3" s="1"/>
  <c r="K1674" i="3"/>
  <c r="K1670" i="3" s="1"/>
  <c r="M1670" i="3" s="1"/>
  <c r="M1685" i="3"/>
  <c r="M1687" i="3" s="1"/>
  <c r="M1696" i="3"/>
  <c r="K1699" i="3"/>
  <c r="K1695" i="3" s="1"/>
  <c r="L1729" i="3"/>
  <c r="L1712" i="3" s="1"/>
  <c r="M1718" i="3"/>
  <c r="M1722" i="3"/>
  <c r="M1726" i="3"/>
  <c r="L1755" i="3"/>
  <c r="L1752" i="3" s="1"/>
  <c r="M1752" i="3" s="1"/>
  <c r="K1773" i="3"/>
  <c r="K1769" i="3" s="1"/>
  <c r="M1770" i="3"/>
  <c r="M1785" i="3"/>
  <c r="L1792" i="3"/>
  <c r="L1788" i="3" s="1"/>
  <c r="K1811" i="3"/>
  <c r="K1808" i="3" s="1"/>
  <c r="M1809" i="3"/>
  <c r="M1829" i="3"/>
  <c r="M1832" i="3" s="1"/>
  <c r="M1873" i="3"/>
  <c r="M1624" i="3"/>
  <c r="M1630" i="3" s="1"/>
  <c r="M1634" i="3"/>
  <c r="M1637" i="3" s="1"/>
  <c r="M1650" i="3"/>
  <c r="M1653" i="3" s="1"/>
  <c r="M1667" i="3"/>
  <c r="M1691" i="3"/>
  <c r="M1692" i="3" s="1"/>
  <c r="K1692" i="3"/>
  <c r="K1690" i="3" s="1"/>
  <c r="M1690" i="3" s="1"/>
  <c r="L1699" i="3"/>
  <c r="L1695" i="3" s="1"/>
  <c r="M1697" i="3"/>
  <c r="M1715" i="3"/>
  <c r="M1719" i="3"/>
  <c r="M1723" i="3"/>
  <c r="M1727" i="3"/>
  <c r="M1733" i="3"/>
  <c r="L1735" i="3"/>
  <c r="L1732" i="3" s="1"/>
  <c r="K1743" i="3"/>
  <c r="K1738" i="3" s="1"/>
  <c r="M1739" i="3"/>
  <c r="M1743" i="3" s="1"/>
  <c r="M1748" i="3"/>
  <c r="M1753" i="3"/>
  <c r="M1765" i="3"/>
  <c r="L1773" i="3"/>
  <c r="L1769" i="3" s="1"/>
  <c r="M1772" i="3"/>
  <c r="L1811" i="3"/>
  <c r="L1808" i="3" s="1"/>
  <c r="K1817" i="3"/>
  <c r="K1814" i="3" s="1"/>
  <c r="M1814" i="3" s="1"/>
  <c r="M1815" i="3"/>
  <c r="M1817" i="3" s="1"/>
  <c r="M1830" i="3"/>
  <c r="K1550" i="3"/>
  <c r="K1553" i="3" s="1"/>
  <c r="K1549" i="3" s="1"/>
  <c r="M1549" i="3" s="1"/>
  <c r="M1674" i="3"/>
  <c r="K1735" i="3"/>
  <c r="K1732" i="3" s="1"/>
  <c r="M1732" i="3" s="1"/>
  <c r="M1734" i="3"/>
  <c r="K1749" i="3"/>
  <c r="K1746" i="3" s="1"/>
  <c r="M1747" i="3"/>
  <c r="M1749" i="3" s="1"/>
  <c r="K1760" i="3"/>
  <c r="K1758" i="3" s="1"/>
  <c r="M1758" i="3" s="1"/>
  <c r="M1759" i="3"/>
  <c r="M1760" i="3" s="1"/>
  <c r="M1763" i="3"/>
  <c r="M1788" i="3"/>
  <c r="M1800" i="3"/>
  <c r="K1824" i="3"/>
  <c r="K1820" i="3" s="1"/>
  <c r="M1821" i="3"/>
  <c r="K1667" i="3"/>
  <c r="K1663" i="3" s="1"/>
  <c r="M1663" i="3" s="1"/>
  <c r="M1678" i="3"/>
  <c r="M1713" i="3"/>
  <c r="K1729" i="3"/>
  <c r="K1712" i="3" s="1"/>
  <c r="M1717" i="3"/>
  <c r="M1721" i="3"/>
  <c r="M1725" i="3"/>
  <c r="L1749" i="3"/>
  <c r="L1746" i="3" s="1"/>
  <c r="M1754" i="3"/>
  <c r="M1764" i="3"/>
  <c r="M1766" i="3" s="1"/>
  <c r="M1771" i="3"/>
  <c r="K1778" i="3"/>
  <c r="K1776" i="3" s="1"/>
  <c r="M1776" i="3" s="1"/>
  <c r="M1777" i="3"/>
  <c r="M1778" i="3" s="1"/>
  <c r="L1785" i="3"/>
  <c r="L1781" i="3" s="1"/>
  <c r="M1781" i="3" s="1"/>
  <c r="M1790" i="3"/>
  <c r="M1792" i="3" s="1"/>
  <c r="M1795" i="3"/>
  <c r="M1801" i="3"/>
  <c r="M1803" i="3"/>
  <c r="M1810" i="3"/>
  <c r="L1824" i="3"/>
  <c r="L1820" i="3" s="1"/>
  <c r="M1823" i="3"/>
  <c r="K1858" i="3"/>
  <c r="K1854" i="3" s="1"/>
  <c r="M1875" i="3"/>
  <c r="M1880" i="3"/>
  <c r="M1886" i="3" s="1"/>
  <c r="M1893" i="3"/>
  <c r="K1902" i="3"/>
  <c r="K1898" i="3" s="1"/>
  <c r="M1898" i="3" s="1"/>
  <c r="M1899" i="3"/>
  <c r="M1902" i="3" s="1"/>
  <c r="K1703" i="3"/>
  <c r="K1708" i="3"/>
  <c r="M1848" i="3"/>
  <c r="M1851" i="3" s="1"/>
  <c r="M1862" i="3"/>
  <c r="M1865" i="3" s="1"/>
  <c r="M1879" i="3"/>
  <c r="K1895" i="3"/>
  <c r="K1889" i="3" s="1"/>
  <c r="M1890" i="3"/>
  <c r="L1832" i="3"/>
  <c r="L1827" i="3" s="1"/>
  <c r="M1827" i="3" s="1"/>
  <c r="L1858" i="3"/>
  <c r="L1854" i="3" s="1"/>
  <c r="M1874" i="3"/>
  <c r="M1876" i="3" s="1"/>
  <c r="L1895" i="3"/>
  <c r="L1889" i="3" s="1"/>
  <c r="L1909" i="3"/>
  <c r="L1905" i="3" s="1"/>
  <c r="M1858" i="3"/>
  <c r="M1892" i="3"/>
  <c r="M1909" i="3"/>
  <c r="K1917" i="3"/>
  <c r="K1912" i="3" s="1"/>
  <c r="M1912" i="3" s="1"/>
  <c r="K1924" i="3"/>
  <c r="K1920" i="3" s="1"/>
  <c r="M1928" i="3"/>
  <c r="K1931" i="3"/>
  <c r="K1927" i="3" s="1"/>
  <c r="M1927" i="3" s="1"/>
  <c r="K1988" i="3"/>
  <c r="K1982" i="3" s="1"/>
  <c r="M2008" i="3"/>
  <c r="K2062" i="3"/>
  <c r="K2059" i="3" s="1"/>
  <c r="M2059" i="3" s="1"/>
  <c r="M2060" i="3"/>
  <c r="M2062" i="3" s="1"/>
  <c r="K2067" i="3"/>
  <c r="K2065" i="3" s="1"/>
  <c r="M2065" i="3" s="1"/>
  <c r="M2066" i="3"/>
  <c r="M2067" i="3" s="1"/>
  <c r="K2074" i="3"/>
  <c r="K2070" i="3" s="1"/>
  <c r="M2071" i="3"/>
  <c r="L2088" i="3"/>
  <c r="L2084" i="3" s="1"/>
  <c r="M2084" i="3" s="1"/>
  <c r="M2085" i="3"/>
  <c r="M2088" i="3" s="1"/>
  <c r="M1913" i="3"/>
  <c r="M1940" i="3"/>
  <c r="M1947" i="3"/>
  <c r="K1969" i="3"/>
  <c r="K1966" i="3" s="1"/>
  <c r="M1966" i="3" s="1"/>
  <c r="M1967" i="3"/>
  <c r="M1969" i="3" s="1"/>
  <c r="K1974" i="3"/>
  <c r="K1972" i="3" s="1"/>
  <c r="M1972" i="3" s="1"/>
  <c r="M1973" i="3"/>
  <c r="M1974" i="3" s="1"/>
  <c r="M1983" i="3"/>
  <c r="L2021" i="3"/>
  <c r="L2012" i="3" s="1"/>
  <c r="M2014" i="3"/>
  <c r="M2018" i="3"/>
  <c r="K2021" i="3"/>
  <c r="K2012" i="3" s="1"/>
  <c r="M2027" i="3"/>
  <c r="M2037" i="3"/>
  <c r="M2053" i="3"/>
  <c r="L2074" i="3"/>
  <c r="L2070" i="3" s="1"/>
  <c r="M2072" i="3"/>
  <c r="M2078" i="3"/>
  <c r="M2081" i="3" s="1"/>
  <c r="K2081" i="3"/>
  <c r="K2077" i="3" s="1"/>
  <c r="M1916" i="3"/>
  <c r="M1923" i="3"/>
  <c r="L1952" i="3"/>
  <c r="L1946" i="3" s="1"/>
  <c r="L1963" i="3"/>
  <c r="L1960" i="3" s="1"/>
  <c r="M1987" i="3"/>
  <c r="L2009" i="3"/>
  <c r="L2004" i="3" s="1"/>
  <c r="K2009" i="3"/>
  <c r="K2004" i="3" s="1"/>
  <c r="M2004" i="3" s="1"/>
  <c r="M2028" i="3"/>
  <c r="K2040" i="3"/>
  <c r="K2033" i="3" s="1"/>
  <c r="M2034" i="3"/>
  <c r="M2038" i="3"/>
  <c r="K2047" i="3"/>
  <c r="K2043" i="3" s="1"/>
  <c r="M2044" i="3"/>
  <c r="M2054" i="3"/>
  <c r="M2073" i="3"/>
  <c r="L2081" i="3"/>
  <c r="L2077" i="3" s="1"/>
  <c r="M1915" i="3"/>
  <c r="M1922" i="3"/>
  <c r="M1929" i="3"/>
  <c r="M1935" i="3"/>
  <c r="M1936" i="3" s="1"/>
  <c r="K1936" i="3"/>
  <c r="K1934" i="3" s="1"/>
  <c r="M1934" i="3" s="1"/>
  <c r="K1943" i="3"/>
  <c r="K1939" i="3" s="1"/>
  <c r="M1949" i="3"/>
  <c r="K1952" i="3"/>
  <c r="K1946" i="3" s="1"/>
  <c r="M1946" i="3" s="1"/>
  <c r="K1957" i="3"/>
  <c r="K1955" i="3" s="1"/>
  <c r="M1955" i="3" s="1"/>
  <c r="K1979" i="3"/>
  <c r="K1977" i="3" s="1"/>
  <c r="M1977" i="3" s="1"/>
  <c r="M1978" i="3"/>
  <c r="M1979" i="3" s="1"/>
  <c r="L1994" i="3"/>
  <c r="L1991" i="3" s="1"/>
  <c r="M1991" i="3" s="1"/>
  <c r="M1993" i="3"/>
  <c r="M1998" i="3"/>
  <c r="M2001" i="3" s="1"/>
  <c r="K2001" i="3"/>
  <c r="K1997" i="3" s="1"/>
  <c r="M1997" i="3" s="1"/>
  <c r="M2007" i="3"/>
  <c r="M2016" i="3"/>
  <c r="M2020" i="3"/>
  <c r="K2030" i="3"/>
  <c r="K2024" i="3" s="1"/>
  <c r="M2024" i="3" s="1"/>
  <c r="M2025" i="3"/>
  <c r="M2029" i="3"/>
  <c r="L2040" i="3"/>
  <c r="L2033" i="3" s="1"/>
  <c r="M2035" i="3"/>
  <c r="M2039" i="3"/>
  <c r="L2047" i="3"/>
  <c r="L2043" i="3" s="1"/>
  <c r="M2045" i="3"/>
  <c r="K2056" i="3"/>
  <c r="K2050" i="3" s="1"/>
  <c r="M2050" i="3" s="1"/>
  <c r="M2051" i="3"/>
  <c r="M2055" i="3"/>
  <c r="L2119" i="3"/>
  <c r="L2114" i="3" s="1"/>
  <c r="M2116" i="3"/>
  <c r="K2119" i="3"/>
  <c r="K2114" i="3" s="1"/>
  <c r="M2125" i="3"/>
  <c r="K2143" i="3"/>
  <c r="K2136" i="3" s="1"/>
  <c r="M2136" i="3" s="1"/>
  <c r="M2137" i="3"/>
  <c r="M2141" i="3"/>
  <c r="K2153" i="3"/>
  <c r="K2146" i="3" s="1"/>
  <c r="M2147" i="3"/>
  <c r="M2151" i="3"/>
  <c r="K2163" i="3"/>
  <c r="K2156" i="3" s="1"/>
  <c r="M2156" i="3" s="1"/>
  <c r="M2157" i="3"/>
  <c r="K2171" i="3"/>
  <c r="K2166" i="3" s="1"/>
  <c r="M2167" i="3"/>
  <c r="M2099" i="3"/>
  <c r="M2103" i="3"/>
  <c r="M2108" i="3"/>
  <c r="K2111" i="3"/>
  <c r="K2107" i="3" s="1"/>
  <c r="M2117" i="3"/>
  <c r="K2133" i="3"/>
  <c r="K2131" i="3" s="1"/>
  <c r="M2131" i="3" s="1"/>
  <c r="M2132" i="3"/>
  <c r="M2133" i="3" s="1"/>
  <c r="M2158" i="3"/>
  <c r="M2162" i="3"/>
  <c r="L2171" i="3"/>
  <c r="L2166" i="3" s="1"/>
  <c r="M2168" i="3"/>
  <c r="L2185" i="3"/>
  <c r="L2181" i="3" s="1"/>
  <c r="L2111" i="3"/>
  <c r="L2107" i="3" s="1"/>
  <c r="M2109" i="3"/>
  <c r="M2118" i="3"/>
  <c r="M2119" i="3" s="1"/>
  <c r="K2128" i="3"/>
  <c r="K2122" i="3" s="1"/>
  <c r="M2123" i="3"/>
  <c r="M2139" i="3"/>
  <c r="M2149" i="3"/>
  <c r="M2159" i="3"/>
  <c r="K2178" i="3"/>
  <c r="K2174" i="3" s="1"/>
  <c r="M2174" i="3" s="1"/>
  <c r="M2175" i="3"/>
  <c r="M2178" i="3" s="1"/>
  <c r="M2101" i="3"/>
  <c r="L2128" i="3"/>
  <c r="L2122" i="3" s="1"/>
  <c r="M2124" i="3"/>
  <c r="M2140" i="3"/>
  <c r="M2150" i="3"/>
  <c r="M2160" i="3"/>
  <c r="M2170" i="3"/>
  <c r="M2188" i="3"/>
  <c r="M2195" i="3"/>
  <c r="M2208" i="3"/>
  <c r="M2241" i="3"/>
  <c r="M2243" i="3"/>
  <c r="M2245" i="3"/>
  <c r="M2247" i="3"/>
  <c r="M2262" i="3"/>
  <c r="M2264" i="3"/>
  <c r="M2271" i="3"/>
  <c r="K2277" i="3"/>
  <c r="K2275" i="3" s="1"/>
  <c r="M2275" i="3" s="1"/>
  <c r="M2276" i="3"/>
  <c r="M2277" i="3" s="1"/>
  <c r="L2284" i="3"/>
  <c r="L2280" i="3" s="1"/>
  <c r="M2282" i="3"/>
  <c r="K2291" i="3"/>
  <c r="K2287" i="3" s="1"/>
  <c r="M2287" i="3" s="1"/>
  <c r="M2288" i="3"/>
  <c r="M2291" i="3" s="1"/>
  <c r="K2309" i="3"/>
  <c r="K2305" i="3" s="1"/>
  <c r="M2305" i="3" s="1"/>
  <c r="M2306" i="3"/>
  <c r="M2184" i="3"/>
  <c r="M2194" i="3"/>
  <c r="K2197" i="3"/>
  <c r="K2193" i="3" s="1"/>
  <c r="M2193" i="3" s="1"/>
  <c r="M2201" i="3"/>
  <c r="M2202" i="3" s="1"/>
  <c r="M2218" i="3"/>
  <c r="M2221" i="3" s="1"/>
  <c r="K2221" i="3"/>
  <c r="K2217" i="3" s="1"/>
  <c r="M2217" i="3" s="1"/>
  <c r="M2269" i="3"/>
  <c r="L2297" i="3"/>
  <c r="L2294" i="3" s="1"/>
  <c r="M2295" i="3"/>
  <c r="K2302" i="3"/>
  <c r="K2300" i="3" s="1"/>
  <c r="M2300" i="3" s="1"/>
  <c r="M2301" i="3"/>
  <c r="M2302" i="3" s="1"/>
  <c r="M2183" i="3"/>
  <c r="M2207" i="3"/>
  <c r="M2209" i="3" s="1"/>
  <c r="M2225" i="3"/>
  <c r="M2228" i="3" s="1"/>
  <c r="K2228" i="3"/>
  <c r="K2224" i="3" s="1"/>
  <c r="M2224" i="3" s="1"/>
  <c r="K2236" i="3"/>
  <c r="K2231" i="3" s="1"/>
  <c r="M2231" i="3" s="1"/>
  <c r="M2240" i="3"/>
  <c r="M2242" i="3"/>
  <c r="M2244" i="3"/>
  <c r="M2246" i="3"/>
  <c r="M2248" i="3"/>
  <c r="M2252" i="3"/>
  <c r="M2260" i="3"/>
  <c r="M2263" i="3"/>
  <c r="M2265" i="3"/>
  <c r="M2270" i="3"/>
  <c r="M2272" i="3" s="1"/>
  <c r="K2297" i="3"/>
  <c r="K2294" i="3" s="1"/>
  <c r="M2296" i="3"/>
  <c r="M2308" i="3"/>
  <c r="M2182" i="3"/>
  <c r="M2185" i="3" s="1"/>
  <c r="K2185" i="3"/>
  <c r="K2181" i="3" s="1"/>
  <c r="M2181" i="3" s="1"/>
  <c r="M2189" i="3"/>
  <c r="M2190" i="3" s="1"/>
  <c r="K2202" i="3"/>
  <c r="K2200" i="3" s="1"/>
  <c r="M2200" i="3" s="1"/>
  <c r="M2213" i="3"/>
  <c r="M2214" i="3" s="1"/>
  <c r="K2214" i="3"/>
  <c r="K2212" i="3" s="1"/>
  <c r="M2212" i="3" s="1"/>
  <c r="M2236" i="3"/>
  <c r="M2239" i="3"/>
  <c r="M2253" i="3"/>
  <c r="M2255" i="3"/>
  <c r="K2284" i="3"/>
  <c r="K2280" i="3" s="1"/>
  <c r="M2281" i="3"/>
  <c r="M2261" i="3"/>
  <c r="M2266" i="3" s="1"/>
  <c r="M2284" i="3" l="1"/>
  <c r="M2146" i="3"/>
  <c r="M1994" i="3"/>
  <c r="M2012" i="3"/>
  <c r="M1920" i="3"/>
  <c r="M1262" i="3"/>
  <c r="M1041" i="3"/>
  <c r="M892" i="3"/>
  <c r="M174" i="3"/>
  <c r="M460" i="3"/>
  <c r="M179" i="3"/>
  <c r="M524" i="3"/>
  <c r="M2280" i="3"/>
  <c r="M1960" i="3"/>
  <c r="M956" i="3"/>
  <c r="M168" i="3"/>
  <c r="M38" i="3"/>
  <c r="M1835" i="3"/>
  <c r="M2122" i="3"/>
  <c r="M2107" i="3"/>
  <c r="M2021" i="3"/>
  <c r="M953" i="3"/>
  <c r="M767" i="3"/>
  <c r="M1201" i="3"/>
  <c r="M628" i="3"/>
  <c r="M525" i="3"/>
  <c r="M526" i="3" s="1"/>
  <c r="M272" i="3"/>
  <c r="M32" i="3"/>
  <c r="M510" i="3"/>
  <c r="M1924" i="3"/>
  <c r="M347" i="3"/>
  <c r="M2294" i="3"/>
  <c r="M1243" i="3"/>
  <c r="M564" i="3"/>
  <c r="M1660" i="3"/>
  <c r="M870" i="3"/>
  <c r="M2197" i="3"/>
  <c r="M1712" i="3"/>
  <c r="M1236" i="3"/>
  <c r="M1013" i="3"/>
  <c r="M745" i="3"/>
  <c r="M1640" i="3"/>
  <c r="M55" i="3"/>
  <c r="M625" i="3"/>
  <c r="M2114" i="3"/>
  <c r="M2030" i="3"/>
  <c r="M1905" i="3"/>
  <c r="M1289" i="3"/>
  <c r="M1229" i="3"/>
  <c r="M820" i="3"/>
  <c r="M1128" i="3"/>
  <c r="M972" i="3"/>
  <c r="M298" i="3"/>
  <c r="M1677" i="3"/>
  <c r="M1681" i="3"/>
  <c r="M1471" i="3"/>
  <c r="M1221" i="3"/>
  <c r="M1214" i="3"/>
  <c r="M1121" i="3"/>
  <c r="M738" i="3"/>
  <c r="M214" i="3"/>
  <c r="M211" i="3"/>
  <c r="M152" i="3"/>
  <c r="M307" i="3"/>
  <c r="M182" i="3"/>
  <c r="M1595" i="3"/>
  <c r="M1606" i="3"/>
  <c r="M1107" i="3"/>
  <c r="M1069" i="3"/>
  <c r="M666" i="3"/>
  <c r="M500" i="3"/>
  <c r="M204" i="3"/>
  <c r="M56" i="3"/>
  <c r="M58" i="3" s="1"/>
  <c r="M1941" i="3"/>
  <c r="M1943" i="3" s="1"/>
  <c r="M1034" i="3"/>
  <c r="M1985" i="3"/>
  <c r="L1943" i="3"/>
  <c r="L1939" i="3" s="1"/>
  <c r="M1939" i="3" s="1"/>
  <c r="M631" i="3"/>
  <c r="M1738" i="3"/>
  <c r="M1393" i="3"/>
  <c r="M2056" i="3"/>
  <c r="M2009" i="3"/>
  <c r="M1982" i="3"/>
  <c r="M1539" i="3"/>
  <c r="K992" i="3"/>
  <c r="K979" i="3" s="1"/>
  <c r="M979" i="3" s="1"/>
  <c r="M2249" i="3"/>
  <c r="M2297" i="3"/>
  <c r="M2128" i="3"/>
  <c r="M2104" i="3"/>
  <c r="M2043" i="3"/>
  <c r="M1931" i="3"/>
  <c r="M1889" i="3"/>
  <c r="M1708" i="3"/>
  <c r="M1709" i="3" s="1"/>
  <c r="K1709" i="3"/>
  <c r="K1707" i="3" s="1"/>
  <c r="M1707" i="3" s="1"/>
  <c r="M1729" i="3"/>
  <c r="M1820" i="3"/>
  <c r="M1808" i="3"/>
  <c r="M1769" i="3"/>
  <c r="M1699" i="3"/>
  <c r="M1550" i="3"/>
  <c r="M1553" i="3" s="1"/>
  <c r="M1412" i="3"/>
  <c r="M1399" i="3"/>
  <c r="M1346" i="3"/>
  <c r="M950" i="3"/>
  <c r="M1083" i="3"/>
  <c r="M976" i="3"/>
  <c r="M354" i="3"/>
  <c r="M351" i="3"/>
  <c r="M394" i="3"/>
  <c r="M385" i="3"/>
  <c r="M344" i="3"/>
  <c r="M74" i="3"/>
  <c r="M2309" i="3"/>
  <c r="M2171" i="3"/>
  <c r="M2143" i="3"/>
  <c r="M2077" i="3"/>
  <c r="M1917" i="3"/>
  <c r="M2074" i="3"/>
  <c r="M1703" i="3"/>
  <c r="M1704" i="3" s="1"/>
  <c r="K1704" i="3"/>
  <c r="K1702" i="3" s="1"/>
  <c r="M1702" i="3" s="1"/>
  <c r="M1854" i="3"/>
  <c r="M1584" i="3"/>
  <c r="M1546" i="3"/>
  <c r="M1402" i="3"/>
  <c r="M1384" i="3"/>
  <c r="M915" i="3"/>
  <c r="M889" i="3"/>
  <c r="M945" i="3"/>
  <c r="M1055" i="3"/>
  <c r="M1027" i="3"/>
  <c r="M934" i="3"/>
  <c r="M109" i="3"/>
  <c r="M391" i="3"/>
  <c r="M378" i="3"/>
  <c r="M368" i="3"/>
  <c r="M340" i="3"/>
  <c r="M2257" i="3"/>
  <c r="M2111" i="3"/>
  <c r="M2166" i="3"/>
  <c r="M2153" i="3"/>
  <c r="M2040" i="3"/>
  <c r="M1988" i="3"/>
  <c r="M2070" i="3"/>
  <c r="M1805" i="3"/>
  <c r="M1755" i="3"/>
  <c r="M1542" i="3"/>
  <c r="M1405" i="3"/>
  <c r="M1305" i="3"/>
  <c r="M1343" i="3"/>
  <c r="M1278" i="3"/>
  <c r="M1090" i="3"/>
  <c r="M910" i="3"/>
  <c r="M876" i="3"/>
  <c r="M992" i="3"/>
  <c r="M999" i="3"/>
  <c r="M748" i="3"/>
  <c r="M556" i="3"/>
  <c r="M553" i="3"/>
  <c r="M449" i="3"/>
  <c r="M421" i="3"/>
  <c r="M388" i="3"/>
  <c r="M362" i="3"/>
  <c r="M2163" i="3"/>
  <c r="M2047" i="3"/>
  <c r="M2033" i="3"/>
  <c r="M1952" i="3"/>
  <c r="M1895" i="3"/>
  <c r="M1824" i="3"/>
  <c r="M1746" i="3"/>
  <c r="M1735" i="3"/>
  <c r="M1811" i="3"/>
  <c r="M1773" i="3"/>
  <c r="M1695" i="3"/>
  <c r="M1510" i="3"/>
  <c r="M1408" i="3"/>
  <c r="M1396" i="3"/>
  <c r="M1302" i="3"/>
  <c r="M1282" i="3"/>
  <c r="M1114" i="3"/>
  <c r="M901" i="3"/>
  <c r="M359" i="3"/>
  <c r="M407" i="3"/>
  <c r="M45" i="3"/>
  <c r="M20" i="3"/>
  <c r="M417" i="3"/>
  <c r="M398" i="3"/>
  <c r="M80" i="3"/>
  <c r="M52" i="3"/>
</calcChain>
</file>

<file path=xl/comments1.xml><?xml version="1.0" encoding="utf-8"?>
<comments xmlns="http://schemas.openxmlformats.org/spreadsheetml/2006/main" xmlns:mc="http://schemas.openxmlformats.org/markup-compatibility/2006" xmlns:xr="http://schemas.microsoft.com/office/spreadsheetml/2014/revision" mc:Ignorable="xr">
  <authors>
    <author>5750</author>
    <author>tc={26458396-429B-4396-9B9A-9225A4A92723}</author>
    <author>tc={BF1FCCF9-73E6-4723-84ED-AF20EF170878}</author>
    <author>tc={E3A670AE-57A3-4429-B91D-5C1622726461}</author>
  </authors>
  <commentList>
    <comment ref="D47" authorId="0" shapeId="0" xr:uid="{00000000-0006-0000-0100-000001000000}">
      <text>
        <r>
          <rPr>
            <b/>
            <sz val="9"/>
            <color indexed="81"/>
            <rFont val="Tahoma"/>
            <family val="2"/>
          </rPr>
          <t>5750:</t>
        </r>
        <r>
          <rPr>
            <sz val="9"/>
            <color indexed="81"/>
            <rFont val="Tahoma"/>
            <family val="2"/>
          </rPr>
          <t xml:space="preserve">
Frete  de 50,07</t>
        </r>
      </text>
    </comment>
    <comment ref="G66" authorId="1" shapeId="0" xr:uid="{26458396-429B-4396-9B9A-9225A4A92723}">
      <text>
        <t>[Comentário encadeado]
Sua versão do Excel permite que você leia este comentário encadeado, no entanto, as edições serão removidas se o arquivo for aberto em uma versão mais recente do Excel. Saiba mais: https://go.microsoft.com/fwlink/?linkid=870924
Comentário:
    Empresa ELETROBYTES -04/11/25</t>
      </text>
    </comment>
    <comment ref="F68" authorId="2" shapeId="0" xr:uid="{BF1FCCF9-73E6-4723-84ED-AF20EF170878}">
      <text>
        <t>[Comentário encadeado]
Sua versão do Excel permite que você leia este comentário encadeado, no entanto, as edições serão removidas se o arquivo for aberto em uma versão mais recente do Excel. Saiba mais: https://go.microsoft.com/fwlink/?linkid=870924
Comentário:
    Empresa ELETROBYTES -04/11/25</t>
      </text>
    </comment>
    <comment ref="G73" authorId="3" shapeId="0" xr:uid="{E3A670AE-57A3-4429-B91D-5C1622726461}">
      <text>
        <t>[Comentário encadeado]
Sua versão do Excel permite que você leia este comentário encadeado, no entanto, as edições serão removidas se o arquivo for aberto em uma versão mais recente do Excel. Saiba mais: https://go.microsoft.com/fwlink/?linkid=870924
Comentário:
    EMPRESA ELETROBYTES-04/11/25</t>
      </text>
    </comment>
  </commentList>
</comments>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30">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bk>
      <extLst>
        <ext uri="{3e2802c4-a4d2-4d8b-9148-e3be6c30e623}">
          <xlrd:rvb i="7"/>
        </ext>
      </extLst>
    </bk>
    <bk>
      <extLst>
        <ext uri="{3e2802c4-a4d2-4d8b-9148-e3be6c30e623}">
          <xlrd:rvb i="8"/>
        </ext>
      </extLst>
    </bk>
    <bk>
      <extLst>
        <ext uri="{3e2802c4-a4d2-4d8b-9148-e3be6c30e623}">
          <xlrd:rvb i="9"/>
        </ext>
      </extLst>
    </bk>
    <bk>
      <extLst>
        <ext uri="{3e2802c4-a4d2-4d8b-9148-e3be6c30e623}">
          <xlrd:rvb i="10"/>
        </ext>
      </extLst>
    </bk>
    <bk>
      <extLst>
        <ext uri="{3e2802c4-a4d2-4d8b-9148-e3be6c30e623}">
          <xlrd:rvb i="11"/>
        </ext>
      </extLst>
    </bk>
    <bk>
      <extLst>
        <ext uri="{3e2802c4-a4d2-4d8b-9148-e3be6c30e623}">
          <xlrd:rvb i="12"/>
        </ext>
      </extLst>
    </bk>
    <bk>
      <extLst>
        <ext uri="{3e2802c4-a4d2-4d8b-9148-e3be6c30e623}">
          <xlrd:rvb i="13"/>
        </ext>
      </extLst>
    </bk>
    <bk>
      <extLst>
        <ext uri="{3e2802c4-a4d2-4d8b-9148-e3be6c30e623}">
          <xlrd:rvb i="14"/>
        </ext>
      </extLst>
    </bk>
    <bk>
      <extLst>
        <ext uri="{3e2802c4-a4d2-4d8b-9148-e3be6c30e623}">
          <xlrd:rvb i="15"/>
        </ext>
      </extLst>
    </bk>
    <bk>
      <extLst>
        <ext uri="{3e2802c4-a4d2-4d8b-9148-e3be6c30e623}">
          <xlrd:rvb i="16"/>
        </ext>
      </extLst>
    </bk>
    <bk>
      <extLst>
        <ext uri="{3e2802c4-a4d2-4d8b-9148-e3be6c30e623}">
          <xlrd:rvb i="17"/>
        </ext>
      </extLst>
    </bk>
    <bk>
      <extLst>
        <ext uri="{3e2802c4-a4d2-4d8b-9148-e3be6c30e623}">
          <xlrd:rvb i="18"/>
        </ext>
      </extLst>
    </bk>
    <bk>
      <extLst>
        <ext uri="{3e2802c4-a4d2-4d8b-9148-e3be6c30e623}">
          <xlrd:rvb i="19"/>
        </ext>
      </extLst>
    </bk>
    <bk>
      <extLst>
        <ext uri="{3e2802c4-a4d2-4d8b-9148-e3be6c30e623}">
          <xlrd:rvb i="20"/>
        </ext>
      </extLst>
    </bk>
    <bk>
      <extLst>
        <ext uri="{3e2802c4-a4d2-4d8b-9148-e3be6c30e623}">
          <xlrd:rvb i="21"/>
        </ext>
      </extLst>
    </bk>
    <bk>
      <extLst>
        <ext uri="{3e2802c4-a4d2-4d8b-9148-e3be6c30e623}">
          <xlrd:rvb i="22"/>
        </ext>
      </extLst>
    </bk>
    <bk>
      <extLst>
        <ext uri="{3e2802c4-a4d2-4d8b-9148-e3be6c30e623}">
          <xlrd:rvb i="23"/>
        </ext>
      </extLst>
    </bk>
    <bk>
      <extLst>
        <ext uri="{3e2802c4-a4d2-4d8b-9148-e3be6c30e623}">
          <xlrd:rvb i="24"/>
        </ext>
      </extLst>
    </bk>
    <bk>
      <extLst>
        <ext uri="{3e2802c4-a4d2-4d8b-9148-e3be6c30e623}">
          <xlrd:rvb i="25"/>
        </ext>
      </extLst>
    </bk>
    <bk>
      <extLst>
        <ext uri="{3e2802c4-a4d2-4d8b-9148-e3be6c30e623}">
          <xlrd:rvb i="26"/>
        </ext>
      </extLst>
    </bk>
    <bk>
      <extLst>
        <ext uri="{3e2802c4-a4d2-4d8b-9148-e3be6c30e623}">
          <xlrd:rvb i="27"/>
        </ext>
      </extLst>
    </bk>
    <bk>
      <extLst>
        <ext uri="{3e2802c4-a4d2-4d8b-9148-e3be6c30e623}">
          <xlrd:rvb i="28"/>
        </ext>
      </extLst>
    </bk>
    <bk>
      <extLst>
        <ext uri="{3e2802c4-a4d2-4d8b-9148-e3be6c30e623}">
          <xlrd:rvb i="29"/>
        </ext>
      </extLst>
    </bk>
    <bk>
      <extLst>
        <ext uri="{3e2802c4-a4d2-4d8b-9148-e3be6c30e623}">
          <xlrd:rvb i="30"/>
        </ext>
      </extLst>
    </bk>
    <bk>
      <extLst>
        <ext uri="{3e2802c4-a4d2-4d8b-9148-e3be6c30e623}">
          <xlrd:rvb i="31"/>
        </ext>
      </extLst>
    </bk>
    <bk>
      <extLst>
        <ext uri="{3e2802c4-a4d2-4d8b-9148-e3be6c30e623}">
          <xlrd:rvb i="32"/>
        </ext>
      </extLst>
    </bk>
    <bk>
      <extLst>
        <ext uri="{3e2802c4-a4d2-4d8b-9148-e3be6c30e623}">
          <xlrd:rvb i="33"/>
        </ext>
      </extLst>
    </bk>
    <bk>
      <extLst>
        <ext uri="{3e2802c4-a4d2-4d8b-9148-e3be6c30e623}">
          <xlrd:rvb i="34"/>
        </ext>
      </extLst>
    </bk>
    <bk>
      <extLst>
        <ext uri="{3e2802c4-a4d2-4d8b-9148-e3be6c30e623}">
          <xlrd:rvb i="35"/>
        </ext>
      </extLst>
    </bk>
    <bk>
      <extLst>
        <ext uri="{3e2802c4-a4d2-4d8b-9148-e3be6c30e623}">
          <xlrd:rvb i="36"/>
        </ext>
      </extLst>
    </bk>
    <bk>
      <extLst>
        <ext uri="{3e2802c4-a4d2-4d8b-9148-e3be6c30e623}">
          <xlrd:rvb i="37"/>
        </ext>
      </extLst>
    </bk>
    <bk>
      <extLst>
        <ext uri="{3e2802c4-a4d2-4d8b-9148-e3be6c30e623}">
          <xlrd:rvb i="38"/>
        </ext>
      </extLst>
    </bk>
    <bk>
      <extLst>
        <ext uri="{3e2802c4-a4d2-4d8b-9148-e3be6c30e623}">
          <xlrd:rvb i="39"/>
        </ext>
      </extLst>
    </bk>
    <bk>
      <extLst>
        <ext uri="{3e2802c4-a4d2-4d8b-9148-e3be6c30e623}">
          <xlrd:rvb i="40"/>
        </ext>
      </extLst>
    </bk>
    <bk>
      <extLst>
        <ext uri="{3e2802c4-a4d2-4d8b-9148-e3be6c30e623}">
          <xlrd:rvb i="41"/>
        </ext>
      </extLst>
    </bk>
    <bk>
      <extLst>
        <ext uri="{3e2802c4-a4d2-4d8b-9148-e3be6c30e623}">
          <xlrd:rvb i="42"/>
        </ext>
      </extLst>
    </bk>
    <bk>
      <extLst>
        <ext uri="{3e2802c4-a4d2-4d8b-9148-e3be6c30e623}">
          <xlrd:rvb i="43"/>
        </ext>
      </extLst>
    </bk>
    <bk>
      <extLst>
        <ext uri="{3e2802c4-a4d2-4d8b-9148-e3be6c30e623}">
          <xlrd:rvb i="44"/>
        </ext>
      </extLst>
    </bk>
    <bk>
      <extLst>
        <ext uri="{3e2802c4-a4d2-4d8b-9148-e3be6c30e623}">
          <xlrd:rvb i="45"/>
        </ext>
      </extLst>
    </bk>
    <bk>
      <extLst>
        <ext uri="{3e2802c4-a4d2-4d8b-9148-e3be6c30e623}">
          <xlrd:rvb i="46"/>
        </ext>
      </extLst>
    </bk>
    <bk>
      <extLst>
        <ext uri="{3e2802c4-a4d2-4d8b-9148-e3be6c30e623}">
          <xlrd:rvb i="47"/>
        </ext>
      </extLst>
    </bk>
    <bk>
      <extLst>
        <ext uri="{3e2802c4-a4d2-4d8b-9148-e3be6c30e623}">
          <xlrd:rvb i="48"/>
        </ext>
      </extLst>
    </bk>
    <bk>
      <extLst>
        <ext uri="{3e2802c4-a4d2-4d8b-9148-e3be6c30e623}">
          <xlrd:rvb i="49"/>
        </ext>
      </extLst>
    </bk>
    <bk>
      <extLst>
        <ext uri="{3e2802c4-a4d2-4d8b-9148-e3be6c30e623}">
          <xlrd:rvb i="50"/>
        </ext>
      </extLst>
    </bk>
    <bk>
      <extLst>
        <ext uri="{3e2802c4-a4d2-4d8b-9148-e3be6c30e623}">
          <xlrd:rvb i="51"/>
        </ext>
      </extLst>
    </bk>
    <bk>
      <extLst>
        <ext uri="{3e2802c4-a4d2-4d8b-9148-e3be6c30e623}">
          <xlrd:rvb i="52"/>
        </ext>
      </extLst>
    </bk>
    <bk>
      <extLst>
        <ext uri="{3e2802c4-a4d2-4d8b-9148-e3be6c30e623}">
          <xlrd:rvb i="53"/>
        </ext>
      </extLst>
    </bk>
    <bk>
      <extLst>
        <ext uri="{3e2802c4-a4d2-4d8b-9148-e3be6c30e623}">
          <xlrd:rvb i="54"/>
        </ext>
      </extLst>
    </bk>
    <bk>
      <extLst>
        <ext uri="{3e2802c4-a4d2-4d8b-9148-e3be6c30e623}">
          <xlrd:rvb i="55"/>
        </ext>
      </extLst>
    </bk>
    <bk>
      <extLst>
        <ext uri="{3e2802c4-a4d2-4d8b-9148-e3be6c30e623}">
          <xlrd:rvb i="56"/>
        </ext>
      </extLst>
    </bk>
    <bk>
      <extLst>
        <ext uri="{3e2802c4-a4d2-4d8b-9148-e3be6c30e623}">
          <xlrd:rvb i="57"/>
        </ext>
      </extLst>
    </bk>
    <bk>
      <extLst>
        <ext uri="{3e2802c4-a4d2-4d8b-9148-e3be6c30e623}">
          <xlrd:rvb i="58"/>
        </ext>
      </extLst>
    </bk>
    <bk>
      <extLst>
        <ext uri="{3e2802c4-a4d2-4d8b-9148-e3be6c30e623}">
          <xlrd:rvb i="59"/>
        </ext>
      </extLst>
    </bk>
    <bk>
      <extLst>
        <ext uri="{3e2802c4-a4d2-4d8b-9148-e3be6c30e623}">
          <xlrd:rvb i="60"/>
        </ext>
      </extLst>
    </bk>
    <bk>
      <extLst>
        <ext uri="{3e2802c4-a4d2-4d8b-9148-e3be6c30e623}">
          <xlrd:rvb i="61"/>
        </ext>
      </extLst>
    </bk>
    <bk>
      <extLst>
        <ext uri="{3e2802c4-a4d2-4d8b-9148-e3be6c30e623}">
          <xlrd:rvb i="62"/>
        </ext>
      </extLst>
    </bk>
    <bk>
      <extLst>
        <ext uri="{3e2802c4-a4d2-4d8b-9148-e3be6c30e623}">
          <xlrd:rvb i="63"/>
        </ext>
      </extLst>
    </bk>
    <bk>
      <extLst>
        <ext uri="{3e2802c4-a4d2-4d8b-9148-e3be6c30e623}">
          <xlrd:rvb i="64"/>
        </ext>
      </extLst>
    </bk>
    <bk>
      <extLst>
        <ext uri="{3e2802c4-a4d2-4d8b-9148-e3be6c30e623}">
          <xlrd:rvb i="65"/>
        </ext>
      </extLst>
    </bk>
    <bk>
      <extLst>
        <ext uri="{3e2802c4-a4d2-4d8b-9148-e3be6c30e623}">
          <xlrd:rvb i="66"/>
        </ext>
      </extLst>
    </bk>
    <bk>
      <extLst>
        <ext uri="{3e2802c4-a4d2-4d8b-9148-e3be6c30e623}">
          <xlrd:rvb i="67"/>
        </ext>
      </extLst>
    </bk>
    <bk>
      <extLst>
        <ext uri="{3e2802c4-a4d2-4d8b-9148-e3be6c30e623}">
          <xlrd:rvb i="68"/>
        </ext>
      </extLst>
    </bk>
    <bk>
      <extLst>
        <ext uri="{3e2802c4-a4d2-4d8b-9148-e3be6c30e623}">
          <xlrd:rvb i="69"/>
        </ext>
      </extLst>
    </bk>
    <bk>
      <extLst>
        <ext uri="{3e2802c4-a4d2-4d8b-9148-e3be6c30e623}">
          <xlrd:rvb i="70"/>
        </ext>
      </extLst>
    </bk>
    <bk>
      <extLst>
        <ext uri="{3e2802c4-a4d2-4d8b-9148-e3be6c30e623}">
          <xlrd:rvb i="71"/>
        </ext>
      </extLst>
    </bk>
    <bk>
      <extLst>
        <ext uri="{3e2802c4-a4d2-4d8b-9148-e3be6c30e623}">
          <xlrd:rvb i="72"/>
        </ext>
      </extLst>
    </bk>
    <bk>
      <extLst>
        <ext uri="{3e2802c4-a4d2-4d8b-9148-e3be6c30e623}">
          <xlrd:rvb i="73"/>
        </ext>
      </extLst>
    </bk>
    <bk>
      <extLst>
        <ext uri="{3e2802c4-a4d2-4d8b-9148-e3be6c30e623}">
          <xlrd:rvb i="74"/>
        </ext>
      </extLst>
    </bk>
    <bk>
      <extLst>
        <ext uri="{3e2802c4-a4d2-4d8b-9148-e3be6c30e623}">
          <xlrd:rvb i="75"/>
        </ext>
      </extLst>
    </bk>
    <bk>
      <extLst>
        <ext uri="{3e2802c4-a4d2-4d8b-9148-e3be6c30e623}">
          <xlrd:rvb i="76"/>
        </ext>
      </extLst>
    </bk>
    <bk>
      <extLst>
        <ext uri="{3e2802c4-a4d2-4d8b-9148-e3be6c30e623}">
          <xlrd:rvb i="77"/>
        </ext>
      </extLst>
    </bk>
    <bk>
      <extLst>
        <ext uri="{3e2802c4-a4d2-4d8b-9148-e3be6c30e623}">
          <xlrd:rvb i="78"/>
        </ext>
      </extLst>
    </bk>
    <bk>
      <extLst>
        <ext uri="{3e2802c4-a4d2-4d8b-9148-e3be6c30e623}">
          <xlrd:rvb i="79"/>
        </ext>
      </extLst>
    </bk>
    <bk>
      <extLst>
        <ext uri="{3e2802c4-a4d2-4d8b-9148-e3be6c30e623}">
          <xlrd:rvb i="80"/>
        </ext>
      </extLst>
    </bk>
    <bk>
      <extLst>
        <ext uri="{3e2802c4-a4d2-4d8b-9148-e3be6c30e623}">
          <xlrd:rvb i="81"/>
        </ext>
      </extLst>
    </bk>
    <bk>
      <extLst>
        <ext uri="{3e2802c4-a4d2-4d8b-9148-e3be6c30e623}">
          <xlrd:rvb i="82"/>
        </ext>
      </extLst>
    </bk>
    <bk>
      <extLst>
        <ext uri="{3e2802c4-a4d2-4d8b-9148-e3be6c30e623}">
          <xlrd:rvb i="83"/>
        </ext>
      </extLst>
    </bk>
    <bk>
      <extLst>
        <ext uri="{3e2802c4-a4d2-4d8b-9148-e3be6c30e623}">
          <xlrd:rvb i="84"/>
        </ext>
      </extLst>
    </bk>
    <bk>
      <extLst>
        <ext uri="{3e2802c4-a4d2-4d8b-9148-e3be6c30e623}">
          <xlrd:rvb i="85"/>
        </ext>
      </extLst>
    </bk>
    <bk>
      <extLst>
        <ext uri="{3e2802c4-a4d2-4d8b-9148-e3be6c30e623}">
          <xlrd:rvb i="86"/>
        </ext>
      </extLst>
    </bk>
    <bk>
      <extLst>
        <ext uri="{3e2802c4-a4d2-4d8b-9148-e3be6c30e623}">
          <xlrd:rvb i="87"/>
        </ext>
      </extLst>
    </bk>
    <bk>
      <extLst>
        <ext uri="{3e2802c4-a4d2-4d8b-9148-e3be6c30e623}">
          <xlrd:rvb i="88"/>
        </ext>
      </extLst>
    </bk>
    <bk>
      <extLst>
        <ext uri="{3e2802c4-a4d2-4d8b-9148-e3be6c30e623}">
          <xlrd:rvb i="89"/>
        </ext>
      </extLst>
    </bk>
    <bk>
      <extLst>
        <ext uri="{3e2802c4-a4d2-4d8b-9148-e3be6c30e623}">
          <xlrd:rvb i="90"/>
        </ext>
      </extLst>
    </bk>
    <bk>
      <extLst>
        <ext uri="{3e2802c4-a4d2-4d8b-9148-e3be6c30e623}">
          <xlrd:rvb i="91"/>
        </ext>
      </extLst>
    </bk>
    <bk>
      <extLst>
        <ext uri="{3e2802c4-a4d2-4d8b-9148-e3be6c30e623}">
          <xlrd:rvb i="92"/>
        </ext>
      </extLst>
    </bk>
    <bk>
      <extLst>
        <ext uri="{3e2802c4-a4d2-4d8b-9148-e3be6c30e623}">
          <xlrd:rvb i="93"/>
        </ext>
      </extLst>
    </bk>
    <bk>
      <extLst>
        <ext uri="{3e2802c4-a4d2-4d8b-9148-e3be6c30e623}">
          <xlrd:rvb i="94"/>
        </ext>
      </extLst>
    </bk>
    <bk>
      <extLst>
        <ext uri="{3e2802c4-a4d2-4d8b-9148-e3be6c30e623}">
          <xlrd:rvb i="95"/>
        </ext>
      </extLst>
    </bk>
    <bk>
      <extLst>
        <ext uri="{3e2802c4-a4d2-4d8b-9148-e3be6c30e623}">
          <xlrd:rvb i="96"/>
        </ext>
      </extLst>
    </bk>
    <bk>
      <extLst>
        <ext uri="{3e2802c4-a4d2-4d8b-9148-e3be6c30e623}">
          <xlrd:rvb i="97"/>
        </ext>
      </extLst>
    </bk>
    <bk>
      <extLst>
        <ext uri="{3e2802c4-a4d2-4d8b-9148-e3be6c30e623}">
          <xlrd:rvb i="98"/>
        </ext>
      </extLst>
    </bk>
    <bk>
      <extLst>
        <ext uri="{3e2802c4-a4d2-4d8b-9148-e3be6c30e623}">
          <xlrd:rvb i="99"/>
        </ext>
      </extLst>
    </bk>
    <bk>
      <extLst>
        <ext uri="{3e2802c4-a4d2-4d8b-9148-e3be6c30e623}">
          <xlrd:rvb i="100"/>
        </ext>
      </extLst>
    </bk>
    <bk>
      <extLst>
        <ext uri="{3e2802c4-a4d2-4d8b-9148-e3be6c30e623}">
          <xlrd:rvb i="101"/>
        </ext>
      </extLst>
    </bk>
    <bk>
      <extLst>
        <ext uri="{3e2802c4-a4d2-4d8b-9148-e3be6c30e623}">
          <xlrd:rvb i="102"/>
        </ext>
      </extLst>
    </bk>
    <bk>
      <extLst>
        <ext uri="{3e2802c4-a4d2-4d8b-9148-e3be6c30e623}">
          <xlrd:rvb i="103"/>
        </ext>
      </extLst>
    </bk>
    <bk>
      <extLst>
        <ext uri="{3e2802c4-a4d2-4d8b-9148-e3be6c30e623}">
          <xlrd:rvb i="104"/>
        </ext>
      </extLst>
    </bk>
    <bk>
      <extLst>
        <ext uri="{3e2802c4-a4d2-4d8b-9148-e3be6c30e623}">
          <xlrd:rvb i="105"/>
        </ext>
      </extLst>
    </bk>
    <bk>
      <extLst>
        <ext uri="{3e2802c4-a4d2-4d8b-9148-e3be6c30e623}">
          <xlrd:rvb i="106"/>
        </ext>
      </extLst>
    </bk>
    <bk>
      <extLst>
        <ext uri="{3e2802c4-a4d2-4d8b-9148-e3be6c30e623}">
          <xlrd:rvb i="107"/>
        </ext>
      </extLst>
    </bk>
    <bk>
      <extLst>
        <ext uri="{3e2802c4-a4d2-4d8b-9148-e3be6c30e623}">
          <xlrd:rvb i="108"/>
        </ext>
      </extLst>
    </bk>
    <bk>
      <extLst>
        <ext uri="{3e2802c4-a4d2-4d8b-9148-e3be6c30e623}">
          <xlrd:rvb i="109"/>
        </ext>
      </extLst>
    </bk>
    <bk>
      <extLst>
        <ext uri="{3e2802c4-a4d2-4d8b-9148-e3be6c30e623}">
          <xlrd:rvb i="110"/>
        </ext>
      </extLst>
    </bk>
    <bk>
      <extLst>
        <ext uri="{3e2802c4-a4d2-4d8b-9148-e3be6c30e623}">
          <xlrd:rvb i="111"/>
        </ext>
      </extLst>
    </bk>
    <bk>
      <extLst>
        <ext uri="{3e2802c4-a4d2-4d8b-9148-e3be6c30e623}">
          <xlrd:rvb i="112"/>
        </ext>
      </extLst>
    </bk>
    <bk>
      <extLst>
        <ext uri="{3e2802c4-a4d2-4d8b-9148-e3be6c30e623}">
          <xlrd:rvb i="113"/>
        </ext>
      </extLst>
    </bk>
    <bk>
      <extLst>
        <ext uri="{3e2802c4-a4d2-4d8b-9148-e3be6c30e623}">
          <xlrd:rvb i="114"/>
        </ext>
      </extLst>
    </bk>
    <bk>
      <extLst>
        <ext uri="{3e2802c4-a4d2-4d8b-9148-e3be6c30e623}">
          <xlrd:rvb i="115"/>
        </ext>
      </extLst>
    </bk>
    <bk>
      <extLst>
        <ext uri="{3e2802c4-a4d2-4d8b-9148-e3be6c30e623}">
          <xlrd:rvb i="116"/>
        </ext>
      </extLst>
    </bk>
    <bk>
      <extLst>
        <ext uri="{3e2802c4-a4d2-4d8b-9148-e3be6c30e623}">
          <xlrd:rvb i="117"/>
        </ext>
      </extLst>
    </bk>
    <bk>
      <extLst>
        <ext uri="{3e2802c4-a4d2-4d8b-9148-e3be6c30e623}">
          <xlrd:rvb i="118"/>
        </ext>
      </extLst>
    </bk>
    <bk>
      <extLst>
        <ext uri="{3e2802c4-a4d2-4d8b-9148-e3be6c30e623}">
          <xlrd:rvb i="119"/>
        </ext>
      </extLst>
    </bk>
    <bk>
      <extLst>
        <ext uri="{3e2802c4-a4d2-4d8b-9148-e3be6c30e623}">
          <xlrd:rvb i="120"/>
        </ext>
      </extLst>
    </bk>
    <bk>
      <extLst>
        <ext uri="{3e2802c4-a4d2-4d8b-9148-e3be6c30e623}">
          <xlrd:rvb i="121"/>
        </ext>
      </extLst>
    </bk>
    <bk>
      <extLst>
        <ext uri="{3e2802c4-a4d2-4d8b-9148-e3be6c30e623}">
          <xlrd:rvb i="122"/>
        </ext>
      </extLst>
    </bk>
    <bk>
      <extLst>
        <ext uri="{3e2802c4-a4d2-4d8b-9148-e3be6c30e623}">
          <xlrd:rvb i="123"/>
        </ext>
      </extLst>
    </bk>
    <bk>
      <extLst>
        <ext uri="{3e2802c4-a4d2-4d8b-9148-e3be6c30e623}">
          <xlrd:rvb i="124"/>
        </ext>
      </extLst>
    </bk>
    <bk>
      <extLst>
        <ext uri="{3e2802c4-a4d2-4d8b-9148-e3be6c30e623}">
          <xlrd:rvb i="125"/>
        </ext>
      </extLst>
    </bk>
    <bk>
      <extLst>
        <ext uri="{3e2802c4-a4d2-4d8b-9148-e3be6c30e623}">
          <xlrd:rvb i="126"/>
        </ext>
      </extLst>
    </bk>
    <bk>
      <extLst>
        <ext uri="{3e2802c4-a4d2-4d8b-9148-e3be6c30e623}">
          <xlrd:rvb i="127"/>
        </ext>
      </extLst>
    </bk>
    <bk>
      <extLst>
        <ext uri="{3e2802c4-a4d2-4d8b-9148-e3be6c30e623}">
          <xlrd:rvb i="128"/>
        </ext>
      </extLst>
    </bk>
    <bk>
      <extLst>
        <ext uri="{3e2802c4-a4d2-4d8b-9148-e3be6c30e623}">
          <xlrd:rvb i="129"/>
        </ext>
      </extLst>
    </bk>
  </futureMetadata>
  <valueMetadata count="130">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bk>
      <rc t="1" v="35"/>
    </bk>
    <bk>
      <rc t="1" v="36"/>
    </bk>
    <bk>
      <rc t="1" v="37"/>
    </bk>
    <bk>
      <rc t="1" v="38"/>
    </bk>
    <bk>
      <rc t="1" v="39"/>
    </bk>
    <bk>
      <rc t="1" v="40"/>
    </bk>
    <bk>
      <rc t="1" v="41"/>
    </bk>
    <bk>
      <rc t="1" v="42"/>
    </bk>
    <bk>
      <rc t="1" v="43"/>
    </bk>
    <bk>
      <rc t="1" v="44"/>
    </bk>
    <bk>
      <rc t="1" v="45"/>
    </bk>
    <bk>
      <rc t="1" v="46"/>
    </bk>
    <bk>
      <rc t="1" v="47"/>
    </bk>
    <bk>
      <rc t="1" v="48"/>
    </bk>
    <bk>
      <rc t="1" v="49"/>
    </bk>
    <bk>
      <rc t="1" v="50"/>
    </bk>
    <bk>
      <rc t="1" v="51"/>
    </bk>
    <bk>
      <rc t="1" v="52"/>
    </bk>
    <bk>
      <rc t="1" v="53"/>
    </bk>
    <bk>
      <rc t="1" v="54"/>
    </bk>
    <bk>
      <rc t="1" v="55"/>
    </bk>
    <bk>
      <rc t="1" v="56"/>
    </bk>
    <bk>
      <rc t="1" v="57"/>
    </bk>
    <bk>
      <rc t="1" v="58"/>
    </bk>
    <bk>
      <rc t="1" v="59"/>
    </bk>
    <bk>
      <rc t="1" v="60"/>
    </bk>
    <bk>
      <rc t="1" v="61"/>
    </bk>
    <bk>
      <rc t="1" v="62"/>
    </bk>
    <bk>
      <rc t="1" v="63"/>
    </bk>
    <bk>
      <rc t="1" v="64"/>
    </bk>
    <bk>
      <rc t="1" v="65"/>
    </bk>
    <bk>
      <rc t="1" v="66"/>
    </bk>
    <bk>
      <rc t="1" v="67"/>
    </bk>
    <bk>
      <rc t="1" v="68"/>
    </bk>
    <bk>
      <rc t="1" v="69"/>
    </bk>
    <bk>
      <rc t="1" v="70"/>
    </bk>
    <bk>
      <rc t="1" v="71"/>
    </bk>
    <bk>
      <rc t="1" v="72"/>
    </bk>
    <bk>
      <rc t="1" v="73"/>
    </bk>
    <bk>
      <rc t="1" v="74"/>
    </bk>
    <bk>
      <rc t="1" v="75"/>
    </bk>
    <bk>
      <rc t="1" v="76"/>
    </bk>
    <bk>
      <rc t="1" v="77"/>
    </bk>
    <bk>
      <rc t="1" v="78"/>
    </bk>
    <bk>
      <rc t="1" v="79"/>
    </bk>
    <bk>
      <rc t="1" v="80"/>
    </bk>
    <bk>
      <rc t="1" v="81"/>
    </bk>
    <bk>
      <rc t="1" v="82"/>
    </bk>
    <bk>
      <rc t="1" v="83"/>
    </bk>
    <bk>
      <rc t="1" v="84"/>
    </bk>
    <bk>
      <rc t="1" v="85"/>
    </bk>
    <bk>
      <rc t="1" v="86"/>
    </bk>
    <bk>
      <rc t="1" v="87"/>
    </bk>
    <bk>
      <rc t="1" v="88"/>
    </bk>
    <bk>
      <rc t="1" v="89"/>
    </bk>
    <bk>
      <rc t="1" v="90"/>
    </bk>
    <bk>
      <rc t="1" v="91"/>
    </bk>
    <bk>
      <rc t="1" v="92"/>
    </bk>
    <bk>
      <rc t="1" v="93"/>
    </bk>
    <bk>
      <rc t="1" v="94"/>
    </bk>
    <bk>
      <rc t="1" v="95"/>
    </bk>
    <bk>
      <rc t="1" v="96"/>
    </bk>
    <bk>
      <rc t="1" v="97"/>
    </bk>
    <bk>
      <rc t="1" v="98"/>
    </bk>
    <bk>
      <rc t="1" v="99"/>
    </bk>
    <bk>
      <rc t="1" v="100"/>
    </bk>
    <bk>
      <rc t="1" v="101"/>
    </bk>
    <bk>
      <rc t="1" v="102"/>
    </bk>
    <bk>
      <rc t="1" v="103"/>
    </bk>
    <bk>
      <rc t="1" v="104"/>
    </bk>
    <bk>
      <rc t="1" v="105"/>
    </bk>
    <bk>
      <rc t="1" v="106"/>
    </bk>
    <bk>
      <rc t="1" v="107"/>
    </bk>
    <bk>
      <rc t="1" v="108"/>
    </bk>
    <bk>
      <rc t="1" v="109"/>
    </bk>
    <bk>
      <rc t="1" v="110"/>
    </bk>
    <bk>
      <rc t="1" v="111"/>
    </bk>
    <bk>
      <rc t="1" v="112"/>
    </bk>
    <bk>
      <rc t="1" v="113"/>
    </bk>
    <bk>
      <rc t="1" v="114"/>
    </bk>
    <bk>
      <rc t="1" v="115"/>
    </bk>
    <bk>
      <rc t="1" v="116"/>
    </bk>
    <bk>
      <rc t="1" v="117"/>
    </bk>
    <bk>
      <rc t="1" v="118"/>
    </bk>
    <bk>
      <rc t="1" v="119"/>
    </bk>
    <bk>
      <rc t="1" v="120"/>
    </bk>
    <bk>
      <rc t="1" v="121"/>
    </bk>
    <bk>
      <rc t="1" v="122"/>
    </bk>
    <bk>
      <rc t="1" v="123"/>
    </bk>
    <bk>
      <rc t="1" v="124"/>
    </bk>
    <bk>
      <rc t="1" v="125"/>
    </bk>
    <bk>
      <rc t="1" v="126"/>
    </bk>
    <bk>
      <rc t="1" v="127"/>
    </bk>
    <bk>
      <rc t="1" v="128"/>
    </bk>
    <bk>
      <rc t="1" v="129"/>
    </bk>
  </valueMetadata>
</metadata>
</file>

<file path=xl/sharedStrings.xml><?xml version="1.0" encoding="utf-8"?>
<sst xmlns="http://schemas.openxmlformats.org/spreadsheetml/2006/main" count="7832" uniqueCount="2312">
  <si>
    <t>IN23</t>
  </si>
  <si>
    <t>MAT.</t>
  </si>
  <si>
    <t>UN</t>
  </si>
  <si>
    <t>ORSE</t>
  </si>
  <si>
    <t>ITEM</t>
  </si>
  <si>
    <t>CÓDIGO</t>
  </si>
  <si>
    <t>DESCRIÇÃO</t>
  </si>
  <si>
    <t>UNID</t>
  </si>
  <si>
    <t>PREÇO UNIT(R$) MAT</t>
  </si>
  <si>
    <t>PREÇO UNIT(R$) MO</t>
  </si>
  <si>
    <t>DATA ATUALIZAÇÃO</t>
  </si>
  <si>
    <t>BASE</t>
  </si>
  <si>
    <t>ATUALIZAÇÃO DE INSUMOS</t>
  </si>
  <si>
    <t>IN25</t>
  </si>
  <si>
    <t>INTERNET</t>
  </si>
  <si>
    <t>IN26</t>
  </si>
  <si>
    <t>IN36</t>
  </si>
  <si>
    <t>IN33</t>
  </si>
  <si>
    <t>IN34</t>
  </si>
  <si>
    <t>IN39</t>
  </si>
  <si>
    <t>MAT</t>
  </si>
  <si>
    <t>UND</t>
  </si>
  <si>
    <t>IN68</t>
  </si>
  <si>
    <t>IN01</t>
  </si>
  <si>
    <t>taxa do crea acima de 500 m²</t>
  </si>
  <si>
    <t>VERBA</t>
  </si>
  <si>
    <t>VB</t>
  </si>
  <si>
    <t>COTAÇÃO</t>
  </si>
  <si>
    <t>IN02</t>
  </si>
  <si>
    <t>IN03</t>
  </si>
  <si>
    <t>IN04</t>
  </si>
  <si>
    <t>M.O.</t>
  </si>
  <si>
    <t>IN05</t>
  </si>
  <si>
    <t>M2</t>
  </si>
  <si>
    <t>IN06</t>
  </si>
  <si>
    <t>IN07</t>
  </si>
  <si>
    <t>IN08</t>
  </si>
  <si>
    <t>IN09</t>
  </si>
  <si>
    <t>IN10</t>
  </si>
  <si>
    <t>PROJETO DE INSTALAÇÕES DE COMBATE A INCÊNDIO E PÂNICO</t>
  </si>
  <si>
    <t>IN11</t>
  </si>
  <si>
    <t>vazio</t>
  </si>
  <si>
    <t>IN12</t>
  </si>
  <si>
    <t>IN13</t>
  </si>
  <si>
    <t>IN14</t>
  </si>
  <si>
    <t>IN15</t>
  </si>
  <si>
    <t>IN16</t>
  </si>
  <si>
    <t>IN17</t>
  </si>
  <si>
    <t>IN18</t>
  </si>
  <si>
    <t>IN19</t>
  </si>
  <si>
    <t>IN20</t>
  </si>
  <si>
    <t>IN21</t>
  </si>
  <si>
    <t>IN22</t>
  </si>
  <si>
    <t>IN24</t>
  </si>
  <si>
    <t>IN27</t>
  </si>
  <si>
    <t>IN28</t>
  </si>
  <si>
    <t>IN29</t>
  </si>
  <si>
    <t>m</t>
  </si>
  <si>
    <t>IN30</t>
  </si>
  <si>
    <t>IN31</t>
  </si>
  <si>
    <t>IN32</t>
  </si>
  <si>
    <t>IN35</t>
  </si>
  <si>
    <t>IN37</t>
  </si>
  <si>
    <t>IN38</t>
  </si>
  <si>
    <t>IN40</t>
  </si>
  <si>
    <t>IN41</t>
  </si>
  <si>
    <t>IN42</t>
  </si>
  <si>
    <t>IN43</t>
  </si>
  <si>
    <t>IN44</t>
  </si>
  <si>
    <t>IN45</t>
  </si>
  <si>
    <t>caixa coletora de objetos, com antifurto em acrílico incolor e transparente de 6mm de espec. de 40 x 30cm</t>
  </si>
  <si>
    <t>IN46</t>
  </si>
  <si>
    <t>IN47</t>
  </si>
  <si>
    <t>IN48</t>
  </si>
  <si>
    <t>IN49</t>
  </si>
  <si>
    <t>IN50</t>
  </si>
  <si>
    <t>IN51</t>
  </si>
  <si>
    <t>persianas verticais em pvc, branco gelo, largura de 9 cm</t>
  </si>
  <si>
    <t>IN52</t>
  </si>
  <si>
    <t>IN53</t>
  </si>
  <si>
    <t>L</t>
  </si>
  <si>
    <t>IN54</t>
  </si>
  <si>
    <t>IN55</t>
  </si>
  <si>
    <t>sensor temperatura</t>
  </si>
  <si>
    <t>IN56</t>
  </si>
  <si>
    <t>filtro combustível</t>
  </si>
  <si>
    <t>IN57</t>
  </si>
  <si>
    <t>revisão parcial bomba injetora</t>
  </si>
  <si>
    <t>IN58</t>
  </si>
  <si>
    <t>remoção e instalação da bomba injetora</t>
  </si>
  <si>
    <t>IN59</t>
  </si>
  <si>
    <t>IN60</t>
  </si>
  <si>
    <t>IN61</t>
  </si>
  <si>
    <t>IN62</t>
  </si>
  <si>
    <t>filtro de ar para grupo gerador</t>
  </si>
  <si>
    <t>IN63</t>
  </si>
  <si>
    <t>IN64</t>
  </si>
  <si>
    <t>IN65</t>
  </si>
  <si>
    <t>78.basa</t>
  </si>
  <si>
    <t>limpeza e higienização da caixa d'agua existente</t>
  </si>
  <si>
    <t>MO</t>
  </si>
  <si>
    <t>IN66</t>
  </si>
  <si>
    <t xml:space="preserve">Película G5 - Aplicada </t>
  </si>
  <si>
    <t>IN67</t>
  </si>
  <si>
    <t>IN69</t>
  </si>
  <si>
    <t>caixa tipo quebra vidro para afixação de chave de emergência</t>
  </si>
  <si>
    <t>IN70</t>
  </si>
  <si>
    <t>IN71</t>
  </si>
  <si>
    <t>IN72</t>
  </si>
  <si>
    <t>IN73</t>
  </si>
  <si>
    <t>IN74</t>
  </si>
  <si>
    <t>Armário em MDF (c/ gavetas/prateleiras e portas)</t>
  </si>
  <si>
    <t>IN75</t>
  </si>
  <si>
    <t xml:space="preserve">PLACAS AÉREAS EM ACRÍLICO CRISTAL E=5MM, COM TINTA ACRÍLICA NITROCELULOSE PRÉ-MISTURADA, CONTENDO SÍMBOLO INTERNACIONAL DE ACESSO, TEXTO E PICTOGRAMAS,TIPO 1I (90X15) CM, SUSPENSA PARA INDICAÇÃO DE FILA ÚNICA PARA CAIXA PRIORITÁRIO </t>
  </si>
  <si>
    <t>IN76</t>
  </si>
  <si>
    <t>IN77</t>
  </si>
  <si>
    <t>CAIXA DE MEDIÇÃO POLIFÁSICA PADRÃO CONCESSIONÁRIA</t>
  </si>
  <si>
    <t>IN78</t>
  </si>
  <si>
    <t>CAIXA PARA TC PADRÃO CONCESSIONÁRIA LOCAL</t>
  </si>
  <si>
    <t>IN79</t>
  </si>
  <si>
    <t>IN80</t>
  </si>
  <si>
    <t>IN81</t>
  </si>
  <si>
    <t>VOLTÍMETRO 0-500V RS,ST,TR</t>
  </si>
  <si>
    <t>IN82</t>
  </si>
  <si>
    <t>AMPERÍMETRO 0-300A R,S,T</t>
  </si>
  <si>
    <t>IN83</t>
  </si>
  <si>
    <t>IN84</t>
  </si>
  <si>
    <t>IN85</t>
  </si>
  <si>
    <t>IN86</t>
  </si>
  <si>
    <t>IN87</t>
  </si>
  <si>
    <t>IN88</t>
  </si>
  <si>
    <t>PAINEL DE SOBREPOR,COM TAMPA, COM BARRAMENTO DE COBRE DE 15X5X0,2 CM (BEP-BARRAMENTO DE EQUIPOTENCIALIZÃO</t>
  </si>
  <si>
    <t>IN89</t>
  </si>
  <si>
    <t>IN90</t>
  </si>
  <si>
    <t>PROGRAMADOR HORÁRIO COEL BIFÁSICO 16A PARA ACIONAMENTO DA ILUMINAÇÃO DO AUTO-ATENDIMENTO</t>
  </si>
  <si>
    <t>IN91</t>
  </si>
  <si>
    <t>CONTATOR 20A PARA ACIONAMENTO DA ILUMINAÇÃO DO AUTO-ATENDIMENTO</t>
  </si>
  <si>
    <t>IN92</t>
  </si>
  <si>
    <t>PLUGUE MACHO E FÊMEA,10A, 2P+T PARA
LIGAÇÃO DAS LUMINÁRIAS</t>
  </si>
  <si>
    <t>IN93</t>
  </si>
  <si>
    <t>Anilha de identificação (pacote c/ 20un)</t>
  </si>
  <si>
    <t>IN94</t>
  </si>
  <si>
    <t>IN95</t>
  </si>
  <si>
    <t>DESMONTAGEM E MONTAGEM DA PGDM (PORTA DETECTORA DE METAIS)</t>
  </si>
  <si>
    <t>IN96</t>
  </si>
  <si>
    <t>IN97</t>
  </si>
  <si>
    <t>IN98</t>
  </si>
  <si>
    <t>IN99</t>
  </si>
  <si>
    <t>Rack fechado 19" 40Ux800mm, de profundidade em aço SAE 1010/1020, ref. RTS40870 (Triunfo ou similar), com 1 porta, 03 bandejas de apoio, 02  réguas de tomadas 2P+T c/chicote, 6 anéis de guia vertical, exaustor, etc., conforme padrão do Banco (P/ REDE)</t>
  </si>
  <si>
    <t>IN100</t>
  </si>
  <si>
    <t>COLETA</t>
  </si>
  <si>
    <t>Laudo de vistoria e aprovação do Corpo de Bombeiros</t>
  </si>
  <si>
    <t>IN101</t>
  </si>
  <si>
    <t>Ligação provosória-Luz</t>
  </si>
  <si>
    <t>IN102</t>
  </si>
  <si>
    <t>Ligação provosória-Agua/esgoto</t>
  </si>
  <si>
    <t>IN103</t>
  </si>
  <si>
    <t>IN104</t>
  </si>
  <si>
    <t>IN105</t>
  </si>
  <si>
    <t>Escada tipo marinheiro c/ proteção</t>
  </si>
  <si>
    <t>M</t>
  </si>
  <si>
    <t>IN106</t>
  </si>
  <si>
    <t>Elo fusível 6k</t>
  </si>
  <si>
    <t>IN107</t>
  </si>
  <si>
    <t>Pára-raios de distribuição(polimero) c/ suporte "L"</t>
  </si>
  <si>
    <t>IN108</t>
  </si>
  <si>
    <t>Pino p/ isolador</t>
  </si>
  <si>
    <t>IN109</t>
  </si>
  <si>
    <t>Conector parafuso fendido p/ cabo 50 mm²</t>
  </si>
  <si>
    <t>IN110</t>
  </si>
  <si>
    <t>Sela galvanizada para cruzeta</t>
  </si>
  <si>
    <t>IN111</t>
  </si>
  <si>
    <t>Parafuso de cabeça quadrada galv. 16x125mm</t>
  </si>
  <si>
    <t>IN112</t>
  </si>
  <si>
    <t>Parafuso de cabeça abaulada galv. 16x150mm</t>
  </si>
  <si>
    <t>IN113</t>
  </si>
  <si>
    <t>Conector a compressão bimetalico (p/para raios/chave fuzivel)</t>
  </si>
  <si>
    <t>IN114</t>
  </si>
  <si>
    <t>Parafuso de cabeça abaulada 16x45mm</t>
  </si>
  <si>
    <t>IN115</t>
  </si>
  <si>
    <t>Caixa p/ transformador de corrente</t>
  </si>
  <si>
    <t>IN116</t>
  </si>
  <si>
    <t>Arruela quadrada galv. de 18x38cm</t>
  </si>
  <si>
    <t>IN117</t>
  </si>
  <si>
    <t>IN118</t>
  </si>
  <si>
    <t>IN119</t>
  </si>
  <si>
    <t>Patch cable M8V cat 5e 1,5m</t>
  </si>
  <si>
    <t>IN120</t>
  </si>
  <si>
    <t>Luminária completa de embutir com aletas e 2 lâmpadas de Led de18W</t>
  </si>
  <si>
    <t>IN121</t>
  </si>
  <si>
    <t>Regua de 04 tomadas</t>
  </si>
  <si>
    <t>IN122</t>
  </si>
  <si>
    <t>Banco De Capacitor 30kvar 380v Correção Fator De Potência</t>
  </si>
  <si>
    <t>IN123</t>
  </si>
  <si>
    <t>Exaustor d=40cm</t>
  </si>
  <si>
    <t>IN124</t>
  </si>
  <si>
    <t>Caixa de Ventilação com gabinete metálico, confeccionada em chapa de aço galvanizado, equipada com ventilador centrífugo, simples aspiração, com rotor tipo Sirocco, acionamento direto no eixo do motor, com painel de filtragem para elemento filtrante tipo G3, com pintura esmalte sintético ou epóxi, com vazão de 1.500 m³/h e pressão estática de 12 mmca, para exposição ao tempo - 110 V - 1 F - 60 Hz., marca Motovent, Mod. CV.SD ou similar</t>
  </si>
  <si>
    <t>IN125</t>
  </si>
  <si>
    <t>IN126</t>
  </si>
  <si>
    <t>HABITE-SE DA PREFEITURA</t>
  </si>
  <si>
    <t>IN127</t>
  </si>
  <si>
    <t>IN128</t>
  </si>
  <si>
    <t>Reservatório em conc.armado cap=5000 l c/
moto-bomba 1/2 HP</t>
  </si>
  <si>
    <t>IN129</t>
  </si>
  <si>
    <t>Cisterna em concreto armado cap= 7.500 lts</t>
  </si>
  <si>
    <t>IN130</t>
  </si>
  <si>
    <t>Bloco em concreto armado p/ fundaçao (incl. forma)</t>
  </si>
  <si>
    <t>M3</t>
  </si>
  <si>
    <t>IN131</t>
  </si>
  <si>
    <t>Ferragens para painel fixo de vidro</t>
  </si>
  <si>
    <t>CJ</t>
  </si>
  <si>
    <t>IN132</t>
  </si>
  <si>
    <t xml:space="preserve"> Assento plástico almofadado</t>
  </si>
  <si>
    <t>IN133</t>
  </si>
  <si>
    <t>IN134</t>
  </si>
  <si>
    <t>M²</t>
  </si>
  <si>
    <t>IN135</t>
  </si>
  <si>
    <t>IN136</t>
  </si>
  <si>
    <t>IN137</t>
  </si>
  <si>
    <t>IN138</t>
  </si>
  <si>
    <t>IN139</t>
  </si>
  <si>
    <t>IN140</t>
  </si>
  <si>
    <t>puxador de madeira para armário</t>
  </si>
  <si>
    <t>IN141</t>
  </si>
  <si>
    <t>IN142</t>
  </si>
  <si>
    <t>IN143</t>
  </si>
  <si>
    <t>KIT BARRAMENTO TRIFÁSICO 225A PARA 56 DISJUNTORES CEMAR</t>
  </si>
  <si>
    <t>IN144</t>
  </si>
  <si>
    <t>CANALETA VETILADA EM PVC 80X100X2000MM</t>
  </si>
  <si>
    <t>IN145</t>
  </si>
  <si>
    <t>Frente Falsa Painel De Fechamento Furukawa 1u Para Rack 19 P</t>
  </si>
  <si>
    <t>IN146</t>
  </si>
  <si>
    <t xml:space="preserve"> Regua para rack, com 6 tomadas 2P+T 10A</t>
  </si>
  <si>
    <t>Limpeza de fossa até 5m3</t>
  </si>
  <si>
    <t>IN147</t>
  </si>
  <si>
    <t>IN148</t>
  </si>
  <si>
    <t>IN149</t>
  </si>
  <si>
    <t>IN150</t>
  </si>
  <si>
    <t>IN151</t>
  </si>
  <si>
    <t>IN152</t>
  </si>
  <si>
    <t>IN153</t>
  </si>
  <si>
    <t>IN154</t>
  </si>
  <si>
    <t>IN155</t>
  </si>
  <si>
    <t>IN156</t>
  </si>
  <si>
    <t>IN157</t>
  </si>
  <si>
    <t>IN158</t>
  </si>
  <si>
    <t>IN159</t>
  </si>
  <si>
    <t>IN160</t>
  </si>
  <si>
    <t>IN161</t>
  </si>
  <si>
    <t>Gerador 83/75Kva-60hz-220/127V com acessórios</t>
  </si>
  <si>
    <t>Sinalização para deficientes - anel de borracha para guia de deficiente em corrimão</t>
  </si>
  <si>
    <t>Alarme Banheiro Pne Deficiente Físico Conforme Nbr 9050 com acionador</t>
  </si>
  <si>
    <t>SISTEMA FOTOVOLTAICO</t>
  </si>
  <si>
    <t>C01</t>
  </si>
  <si>
    <t>C01-BASA</t>
  </si>
  <si>
    <t>C02</t>
  </si>
  <si>
    <t>C02-BASA</t>
  </si>
  <si>
    <t>MOBILIZAÇÃO</t>
  </si>
  <si>
    <t>C03</t>
  </si>
  <si>
    <t>C03-SINAPI-72897U</t>
  </si>
  <si>
    <t>CARGA MANUAL DE ENTULHO EM CAMINHAO BASCULANTE 6 M3</t>
  </si>
  <si>
    <t>C04</t>
  </si>
  <si>
    <t>DESPESAS LEGAIS (CREA E PREFEITURA)</t>
  </si>
  <si>
    <t>C05</t>
  </si>
  <si>
    <t>C05-SINAPI-72201U</t>
  </si>
  <si>
    <t>LIMPEZA E RECOLOCACO DE FORRO TIPO COLMEIA EXSITENTE, CONSIDERANDO REAPROVEITAMENTO DO MATERIAL</t>
  </si>
  <si>
    <t>C06</t>
  </si>
  <si>
    <t>C06-SINAPI-83730</t>
  </si>
  <si>
    <t>REPARO NA PLATIBANDA, LAJE DE PISO DO PATAMAR DA FACHADA DE ESTRUTURAS DE CONCRETO COM ARGAMASSA POLIMERICA DE ALTO DESEMPENHO, E=2 CM</t>
  </si>
  <si>
    <t>C07</t>
  </si>
  <si>
    <t>C07-SEINFRAC4739</t>
  </si>
  <si>
    <t>RECUPERAÇÃO CONCRETO, S/REFORÇO E RECONSTITUIÇÃO “GROUNT”, ESP.=60MM</t>
  </si>
  <si>
    <t>C08</t>
  </si>
  <si>
    <t>C08-BASA</t>
  </si>
  <si>
    <t>LOGOMARCA ADESIVADA(PICTOGRAMA DA LOGOMARCA "A" L=167CM, H=112CM, PADRÃO DO BANCO, APLICAÇÃO EM PAINÉIS DE VIDRO TEMPERADO</t>
  </si>
  <si>
    <t>C09</t>
  </si>
  <si>
    <t>C09-BASA</t>
  </si>
  <si>
    <t>RELOCALIZAÇÃO E REVITALIZAÇÃO DE PLACAS TIPO BANDEIRAS EXTERNAS COM PINTURA E SUBSTITUIÇÃO DE ELEMENTOS DE INDENTIFICAÇÃO VISUAL PLACAS TIPO BANDEIRAS EXTERNAS</t>
  </si>
  <si>
    <t>C10</t>
  </si>
  <si>
    <t>C10-BASA</t>
  </si>
  <si>
    <t>REMANEJAMENTO DE PLACA DE IDENTIFICAÇÃO FRONTAL DO BANCO DE 2,00 X 2,00 M</t>
  </si>
  <si>
    <t>C11</t>
  </si>
  <si>
    <t>C11-BASA</t>
  </si>
  <si>
    <t>FORNECIMENTO E INSTALAÇÃO DE FAIXA DE IDENTIFICAÇÃO HORIZONTAL (5,90X 0,90M), EM CHAPA DE ALUMÍNIO, ESP=1,5MM, COM PINTURA PU PROTEÇÃO UV, NAS CORES VERDE E AMARELO, TEXTO E LOGOMARCAS ADESIVADAS, ESTRUTURADA, FIXADA NA PAREDE DA FACHADA</t>
  </si>
  <si>
    <t>C12</t>
  </si>
  <si>
    <t>C12-BASA</t>
  </si>
  <si>
    <t>FORNECIMENTO E INSTALAÇÃO DE PLACA DE IDENTIFICAÇÃO EXTERNA TIPO BANDEIRA EM CHAPA DE AÇO GALVANIZADO Nº 24, ACABAMENTO EM PINTURA AUTOMOTIVA</t>
  </si>
  <si>
    <t>C13</t>
  </si>
  <si>
    <t>C13-BASA</t>
  </si>
  <si>
    <t>REVITALIZAÇÃO DE PINTURA DE ELEMENTOS DE INDENTIFICAÇÃO VISUAL DO SUPORTE METÁLICO</t>
  </si>
  <si>
    <t>C14</t>
  </si>
  <si>
    <t>C14-PINI-22.136.000145.SER</t>
  </si>
  <si>
    <t>FAIXA ANTIDERRAPANTE PARA DEGRAU EM GRANITO - FAIXA APICOADA</t>
  </si>
  <si>
    <t>C15</t>
  </si>
  <si>
    <t>C15-BASA</t>
  </si>
  <si>
    <t>SUPORTE TIPO PEDESTAL PARA MAPA TÁTIL, EM AÇO ESCOVADO E PLANO DE MAPA TÁTIL EM BRAILLE</t>
  </si>
  <si>
    <t>C16</t>
  </si>
  <si>
    <t>C16-BASA</t>
  </si>
  <si>
    <t>COLETE EM NYLON 600 PARA CADEIRAS COM INDICATIVOS DE ATENDIMENTO PRIORITÁRIOS</t>
  </si>
  <si>
    <t>C17</t>
  </si>
  <si>
    <t>C17-PINI-02.102.000044.SER</t>
  </si>
  <si>
    <t>REMOÇÃO DE REVESTIMENTO DE PISO VINÍLICO</t>
  </si>
  <si>
    <t>C18</t>
  </si>
  <si>
    <t>C18-BASA</t>
  </si>
  <si>
    <t>FORNECIMENTO E INSTALAÇÃO DE SINALIZAÇÃO ÁREA DE ESPERA C/ SÍMBOLO INTERNACIONAL DO ACESSO 0,8X1,20M EM PLACA DE BORRACHA</t>
  </si>
  <si>
    <t>C19</t>
  </si>
  <si>
    <t>C19-SINAPI-101736</t>
  </si>
  <si>
    <t>FORNECIMENTO E INSTALAÇÃO DE PISO TÁTIL ALERTA OU DIRECIONAL EM BORRACHA (25 X 25) CM, COR PRETO COLADO SOBRE PISO INTERNO EXISTENTE</t>
  </si>
  <si>
    <t>C20</t>
  </si>
  <si>
    <t>C20-BASA</t>
  </si>
  <si>
    <t>FORNECIMENTO E INSTALAÇÃO DE PELÍCULA ADESIVA OPACA, DIM. 12X12CM, CONTENDO SÍMBOLO INTERNACIONAL DE ACESSO,TIPO 1a</t>
  </si>
  <si>
    <t>C21</t>
  </si>
  <si>
    <t>C21-BASA</t>
  </si>
  <si>
    <t>SERVIÇO DE INSTALAÇÃO DE PLACA AÉREA DE ATENDIMENTO PRIORITÁRIO EM ACRÍLICO</t>
  </si>
  <si>
    <t>C22</t>
  </si>
  <si>
    <t>C22-BASA</t>
  </si>
  <si>
    <t>FORNECIMENTO E INSTALAÇÃO DE FAIXA HORIZONTAL ADESIVADA NA ESPESSURA DE 5CM NOS VIDROS DO AUTOATENDIMENTO</t>
  </si>
  <si>
    <t>C23</t>
  </si>
  <si>
    <t>C23-PINI30.138.000055.SER</t>
  </si>
  <si>
    <t>PISO PODOTÁTIL DIRECIONAL LADRILHO HIDRÁULICO 25 X 25 CM, # 2 CM, ASSENTADO COM ARGAMASSA</t>
  </si>
  <si>
    <t>C24</t>
  </si>
  <si>
    <t>C24-BASA</t>
  </si>
  <si>
    <t>SUSBTITUIÇÃO DE TAMPO E/OU COMPLEMENTOS DE ESTAÇÃO DE TRABALHO NO ATENDIMENTO PRA ATENDER AO CADEIRANTE (1,80X1,40X0,60X1,00M), CONFORME PROJETO</t>
  </si>
  <si>
    <t>C25</t>
  </si>
  <si>
    <t>C25-BASA</t>
  </si>
  <si>
    <t>FORNECIMENTO E INSTALAÇÃO DE PLACA TÁTIL BRAILE/RELEVO AÇO INOX 60X15CM - PERSONALIZADO USO CORRIMÃO., TIPO 2j</t>
  </si>
  <si>
    <t>C26</t>
  </si>
  <si>
    <t>C26-BASA</t>
  </si>
  <si>
    <t>FORNECIMENTO E INSTALAÇÃO DE ANEL DE TEXTURA PARA CORRIMÃO EM BORRACHA FLEXÍVEL PRETO, TIPO 2k</t>
  </si>
  <si>
    <t>C27</t>
  </si>
  <si>
    <t>C27-BASA</t>
  </si>
  <si>
    <t>FORNECIMENTO E INSTALAÇÃO DE PAPELEIRA PLÁSTICA TIPO PORTA TOALHA</t>
  </si>
  <si>
    <t>C28</t>
  </si>
  <si>
    <t>C28-BASA</t>
  </si>
  <si>
    <t>FORNECIMENTO E INSTALAÇÃO DE DUCHA HIGIENICA CROMADA MANUAL FABRICAÇÃO DECA - REFERÊNCIA 1984 C40 CR ACT</t>
  </si>
  <si>
    <t>C29</t>
  </si>
  <si>
    <t>C29-PINI26.104.000050.SER</t>
  </si>
  <si>
    <t>BARRA DE APOIO PARA LAVATÓRIO DE LOUÇA, PARA PORTADORES DE DEFICIÊNCIA FÍSICA, COMPRIMENTO 60 CM, LARGURA 45 CM</t>
  </si>
  <si>
    <t>C30</t>
  </si>
  <si>
    <t>C30-PINI-26.104.000060.SER</t>
  </si>
  <si>
    <t>BARRA DE APOIO PARA PORTADORES DE NECESSIDADES ESPECIAIS, LARGURA 80 CM</t>
  </si>
  <si>
    <t>C31</t>
  </si>
  <si>
    <t>C31-BASA</t>
  </si>
  <si>
    <t>FORNECIMENTO E INSTALAÇÃO DE ASSENTO SANITÁRIO VOGUE PLUS BRANCO GELO PARA LOUÇA DECA</t>
  </si>
  <si>
    <t>C32</t>
  </si>
  <si>
    <t>C32-BASA</t>
  </si>
  <si>
    <t>FORNECIMENTO E INSTALAÇÃO DE PORTA OBJETO EM VIDRO INCOLOR DE 10X50CM</t>
  </si>
  <si>
    <t>C33</t>
  </si>
  <si>
    <t>C33-BASA</t>
  </si>
  <si>
    <t xml:space="preserve">FORNECIMENTO E INSTALAÇÃO DE ALARME AUDIOVISUAL SEM FIO BIVOLT 110/220V PARA SANITÁRIO ACESSÍVEL DEF. AUDITIVOS E VISUAIS, PLACA TÁTIL EM ALTO RELEVO E BRAILLE ESCRITO: "EMERGÊNCIA: ACIONE O BOTÃO" ) CONFORME NORMA NBR9050. KIT COMPLETO </t>
  </si>
  <si>
    <t>C34</t>
  </si>
  <si>
    <t>C34-BASA</t>
  </si>
  <si>
    <t>FORNECIMENTO E INSTALAÇÃO DE CABIDE/GANCHO EM METAL CROMADO</t>
  </si>
  <si>
    <t>C35</t>
  </si>
  <si>
    <t>C35-SINAPI</t>
  </si>
  <si>
    <t>FIXAÇÃO DE PAPELEIRA DE PAREDE NA ALTURA CORRETA</t>
  </si>
  <si>
    <t>C36</t>
  </si>
  <si>
    <t>C36-SINAPI</t>
  </si>
  <si>
    <t>FIXAÇÃO DE ESPELHO DE PAREDE NA ALTURA CORRETA</t>
  </si>
  <si>
    <t>C37</t>
  </si>
  <si>
    <t>C37-SEINFRA-C4621</t>
  </si>
  <si>
    <t>BATEDOR PARA PORTA EM CHAPA DE ALUMÍNIO TIPO XADREZ LAVRADA ESP. 3mm C/ FIXAÇÃO SOBRE MADEIRA LISA OU REVESTIMENTO MELAMÍNICO COM FITA DUPLA FACE</t>
  </si>
  <si>
    <t>C38</t>
  </si>
  <si>
    <t>C38-SEINFRA-C4638</t>
  </si>
  <si>
    <t xml:space="preserve">RETIRADA DE PUXADOR HORIZONTAL NA PORTA </t>
  </si>
  <si>
    <t>C39</t>
  </si>
  <si>
    <t>C39-SINAPI</t>
  </si>
  <si>
    <t>FORNECIMENTO/INSTALACAO LONA PLASTICA PRETA, PARA PROTEÇÃO DA COBERTURA.</t>
  </si>
  <si>
    <t>C40</t>
  </si>
  <si>
    <t>C40-SEINFRA-C2721</t>
  </si>
  <si>
    <t>DESOBSTRUÇÃO E LIMPEZA DE REDE ENTRE PVs DN ATE 200 C/VARETA</t>
  </si>
  <si>
    <t>C41</t>
  </si>
  <si>
    <t>C41-SEINFRA-C3894</t>
  </si>
  <si>
    <t>LIMPEZA DE DESCIDA DÁGUA PLUVIAL</t>
  </si>
  <si>
    <t>C42</t>
  </si>
  <si>
    <t>C42-SEINFRA-C4212</t>
  </si>
  <si>
    <t>LIMPEZA DE CAIXAS DE INSPEÇÃO</t>
  </si>
  <si>
    <t>C43</t>
  </si>
  <si>
    <t>C43-BASA</t>
  </si>
  <si>
    <t>FORNECIMENTO E INSTALAÇÃO DE CAIXA COLETORA DE OBJETOS, COM ANTIFURTO EM ACRÍLICO INCOLOR E TRANSPARENTE DE 6MM DE ESPEC. DE 40 X 30CM,</t>
  </si>
  <si>
    <t>C44</t>
  </si>
  <si>
    <t>C44-BASA</t>
  </si>
  <si>
    <t>FORNECIMENTO E INSTALAÇÃO DE DIVISÓRIA P/PRIVACIDADE DOS CASH'S - BIOMBO, EM CHAPA METÁLICA N.º 16, PINTADA NAS CORES VERDE E AMARELO, COM ADESIVOS DA LOGOMARCA DO BANCO</t>
  </si>
  <si>
    <t>C45</t>
  </si>
  <si>
    <t>C45-BASA</t>
  </si>
  <si>
    <t>RECUPERAÇÃO  ADESIVAGEM E PINTURA DE BIOMBO DE P/PRIVACIDADE DOS CASH'S - BIOMBO, EM CHAPA METÁLICA N.º 16, PINTADA NAS CORES VERDE E AMARELO, COM ADESIVOS DA LOGOMARCA DO BANCO</t>
  </si>
  <si>
    <t>C46</t>
  </si>
  <si>
    <t>C46-BASA</t>
  </si>
  <si>
    <t>FORNECIMENTO E INSTALAÇÃO DE BANQUETA DO BIOMBO, EM CHAPA METÁLICA N.º 16, PINTADA NA COR VERDE, CONFORME DETALHES A SER FORNECIDO PELO BANCO</t>
  </si>
  <si>
    <t>C47</t>
  </si>
  <si>
    <t>C47-BASA</t>
  </si>
  <si>
    <t>FORNECIMENTO E INSTALAÇÃO DE PAINEL DE IDENTIFICAÇÃO DOS CASH’S, SENDO PLACA DE FUNDO EM CHAPA DE ALUMÍNIO DOBRADA DE 3MM, NA COR AMARELA, TAMANHO DE 1,20M E PLACA INDICADORA DE FUNÇÃO EM CHAPA DE ALUMINIO TAMANHO DE 80X40 CM NA COR VERDE, COM LOGOMARCA EM PELÍCULA OPACA AUTO-ADESIVA NA VERSÃO NEGATIVA</t>
  </si>
  <si>
    <t>C48</t>
  </si>
  <si>
    <t>C48-BASA</t>
  </si>
  <si>
    <t>RECUPERAÇÃO DE TOTEM INTERNO DE SINALIZAÇÃO E INFORMAÇÕES (50 X 175 X 15)CM, EM CHAPA DE AÇO, NAS CORES VERDE E AMARELO, LOGOMARCAS ADESIVADAS</t>
  </si>
  <si>
    <t>C49</t>
  </si>
  <si>
    <t>C49-BASA</t>
  </si>
  <si>
    <t xml:space="preserve">REINSTALAÇÃO DE TORNEIRA CROMADA DE LAVATÓRIO TIPO MONOCOMANDO </t>
  </si>
  <si>
    <t>C50</t>
  </si>
  <si>
    <t>C50-SINAPI94570</t>
  </si>
  <si>
    <t>SUBSTITUIÇÃO DE FECHO DE JANELA BASCULANTE DAS ESQUADRIAS</t>
  </si>
  <si>
    <t>C51</t>
  </si>
  <si>
    <t>C51-SINAPI95471</t>
  </si>
  <si>
    <t>INSTALAÇÃO DE APARELHOS SANITÁRIOS</t>
  </si>
  <si>
    <t>C52</t>
  </si>
  <si>
    <t>C52-SEINFRA-C0222</t>
  </si>
  <si>
    <t>ARMÁRIO BAIXO EM DIVISÓRIA (FECHADO)</t>
  </si>
  <si>
    <t>C53</t>
  </si>
  <si>
    <t>C53-BASA</t>
  </si>
  <si>
    <t>TELA ARAME GALVANIZADO, MALHA 1MM, MALHA 15X15MM E MOLDURA DE ACO</t>
  </si>
  <si>
    <t>C54</t>
  </si>
  <si>
    <t>C54-BASA</t>
  </si>
  <si>
    <t>SINALIZAÇÃO DE - IDENTIFICAÇÃO CONTINUADA DE SAÍDA DE EMERGÊNCIA - DE FORMA RETANGULAR, MEDINDO 10 X 20 CM,</t>
  </si>
  <si>
    <t>C55</t>
  </si>
  <si>
    <t>C55-BASA</t>
  </si>
  <si>
    <t>DESMONTAGEM E MONTAGEM DE ESTAÇÃO DE TRABALHO  E BATERIA DOS CAIXAS</t>
  </si>
  <si>
    <t>C56</t>
  </si>
  <si>
    <t>C56-SINAPI72554</t>
  </si>
  <si>
    <t>INSTALAÇÃO DE EXTINTORES EXISTENTES INCLUINDO SINALIZAÇÃO PARA - EXTINTORES DE INCÊNDIO - DE FORMA QUADRADA E MEDINDO 15 X 15 CM.</t>
  </si>
  <si>
    <t>C57</t>
  </si>
  <si>
    <t>C57-SINAPI73775/2</t>
  </si>
  <si>
    <t>INSTALAÇÃO DE EXTINTOR INCENDIO</t>
  </si>
  <si>
    <t>C58</t>
  </si>
  <si>
    <t>C58-BASA</t>
  </si>
  <si>
    <t>IMPERMEABILIZACAO DE SUPERFICIE, COM IMPERMEABILIZANTE FLEXIVEL A BASE ACRILICA.</t>
  </si>
  <si>
    <t>C59</t>
  </si>
  <si>
    <t>C59-BASA</t>
  </si>
  <si>
    <t>ESGOTAMENTO DE FOSSA EXISTENTE</t>
  </si>
  <si>
    <t>C60</t>
  </si>
  <si>
    <t>C60-BASA</t>
  </si>
  <si>
    <t>LIMPEZA E HIGIENIZAÇÃO DA CAIXA D'AGUA  EM CONCRETO</t>
  </si>
  <si>
    <t>C61</t>
  </si>
  <si>
    <t>C61-BASA</t>
  </si>
  <si>
    <t>DESMOBILIZAÇÃO</t>
  </si>
  <si>
    <t>C62</t>
  </si>
  <si>
    <t>C62-BASA</t>
  </si>
  <si>
    <t>DISJUNTOR TERMOMAGNETICO TRIPOLAR 150 A / 600 V, TIPO FXD / ICC - 35 KA</t>
  </si>
  <si>
    <t>C63</t>
  </si>
  <si>
    <t>C63-BASA</t>
  </si>
  <si>
    <t>DISJUNTOR TERMOMAGNETICO TRIPOLAR 125A</t>
  </si>
  <si>
    <t>C64</t>
  </si>
  <si>
    <t>C64-BASA</t>
  </si>
  <si>
    <t>DISJUNTOR TIPO DIN/IEC, TRIPOLAR 63 A UN CR 59,5</t>
  </si>
  <si>
    <t>C65</t>
  </si>
  <si>
    <t>C65-BASA</t>
  </si>
  <si>
    <t>REMOÇÃO DE CAIXA COLETORA</t>
  </si>
  <si>
    <t>C66</t>
  </si>
  <si>
    <t>C66-SINAPI39390</t>
  </si>
  <si>
    <t>PROJETOR DE LED 30W, COMPLETA CONFORME A ESPECIFICAÇÃO</t>
  </si>
  <si>
    <t>C67</t>
  </si>
  <si>
    <t>C67-BASA</t>
  </si>
  <si>
    <t>FORNECIMENTO E INSTALAÇÃO DE PLACA DE PORTA (30 X 8)CM, EM ACRÍLICO 5MM, INCLUSIVE FITA ADESIVA DUPLA FACE</t>
  </si>
  <si>
    <t>C68</t>
  </si>
  <si>
    <t>C68-SINAPI73838/1</t>
  </si>
  <si>
    <t>AJUSTE DA PORTA DE VIDRO TEMPERADO EXISTENTE, COM SUBSTITUIÇÃO DE PUXADO CONCHA EM LATÃO CROMADO</t>
  </si>
  <si>
    <t>C69</t>
  </si>
  <si>
    <t>C69-251321-SEDOP-PA</t>
  </si>
  <si>
    <t>C70</t>
  </si>
  <si>
    <t>C70-BASA</t>
  </si>
  <si>
    <t>FORNECIMENTO E INSTALAÇÃO DE PLACA TÁTIL BRAILE/RELEVO ACRÍLICO, E=5MM, TIPO 2a/2b/2c, 20X10CM - PARA INDICAÇÃO DE PORTA SANITÁRIO PCD</t>
  </si>
  <si>
    <t>C71</t>
  </si>
  <si>
    <t>C71-SINAPI</t>
  </si>
  <si>
    <t>ORGANIZAÇÃO DA FIAÇÃO INTERNA DO RACK NO CPD</t>
  </si>
  <si>
    <t>C72</t>
  </si>
  <si>
    <t>C72-250643-SEDOP</t>
  </si>
  <si>
    <t>Concertina simples em aco galvanizado de alta resistencia, com espiral de 300 m 12,16mm, d =2,76 mm no muro (fundos e lateral)</t>
  </si>
  <si>
    <t>C73</t>
  </si>
  <si>
    <t>C73-BASA</t>
  </si>
  <si>
    <t xml:space="preserve">instalação de caixa tipo quebra vidro para guarda de chave reserva </t>
  </si>
  <si>
    <t>C74</t>
  </si>
  <si>
    <t>C74-90822- SINAPI</t>
  </si>
  <si>
    <t>instalação de porta de madeira em melaminico</t>
  </si>
  <si>
    <t>C75</t>
  </si>
  <si>
    <t>C75-BASA</t>
  </si>
  <si>
    <t>LIMPEZA PERMANENTE DA OBRA</t>
  </si>
  <si>
    <t>C76</t>
  </si>
  <si>
    <t>C76-BASA</t>
  </si>
  <si>
    <t>Aprovação do Projeto na Prefeitura</t>
  </si>
  <si>
    <t>C77</t>
  </si>
  <si>
    <t>C77-BASA</t>
  </si>
  <si>
    <t>Projeto Estrutural</t>
  </si>
  <si>
    <t>C78</t>
  </si>
  <si>
    <t>C78-BASA</t>
  </si>
  <si>
    <t>Projeto Arquitetônico de Aprovação</t>
  </si>
  <si>
    <t>C79</t>
  </si>
  <si>
    <t>C79-BASA</t>
  </si>
  <si>
    <t>Projeto de Instalações Hidráulicas, Sanitárias e Pluviais</t>
  </si>
  <si>
    <t>C80</t>
  </si>
  <si>
    <t>C80-BASA</t>
  </si>
  <si>
    <t>Perícia de Engenharia</t>
  </si>
  <si>
    <t>C81</t>
  </si>
  <si>
    <t>C81-BASA</t>
  </si>
  <si>
    <t>FORNECIMENTO E INSTALAÇÃO DE PLACA DE OBRA EM CHAPA GALVANIZADA, ADESIVADA</t>
  </si>
  <si>
    <t>C82</t>
  </si>
  <si>
    <t>C8-BASA</t>
  </si>
  <si>
    <t>PROJETO DE INSTALAÇÕES ELÉTRICAS DE BAIXA TENSÃO</t>
  </si>
  <si>
    <t>C83</t>
  </si>
  <si>
    <t>C83-BASA</t>
  </si>
  <si>
    <t>PROJETO DE INSTALAÇÕES DE SISTEMA DE CLIMATIZAÇÃO E RENOVAÇÃO DE AR</t>
  </si>
  <si>
    <t>C84</t>
  </si>
  <si>
    <t>C84-BASA</t>
  </si>
  <si>
    <t>C85</t>
  </si>
  <si>
    <t>C85-BASA</t>
  </si>
  <si>
    <t>FORNECIMENTO E INSTALAÇÃO DE TORNEIRA CROMADA DE LAVATÓRIO TIPO MONOCOMANDO COM CICLO DE FECHAMENTO AUTOMÁTICO, FAB. DECA, MOLDEO DECAMATIC, REF. 1170C</t>
  </si>
  <si>
    <t>C86</t>
  </si>
  <si>
    <t>C86-BASA</t>
  </si>
  <si>
    <t>FORNECIMENTO E INSTALAÇÃO DE PERSIANA VERTICAL EM PVC, 9CM , BRANCO GELO</t>
  </si>
  <si>
    <t>C87</t>
  </si>
  <si>
    <t>C87-32.109.000200.SER-PINI</t>
  </si>
  <si>
    <t>LIMPEZA GERAL DE EDIFICAÇÃO</t>
  </si>
  <si>
    <t>C88</t>
  </si>
  <si>
    <t>C88-BASA</t>
  </si>
  <si>
    <t>SUBSTITUIÇÃO DE PLACA DE SINALIZAÇÃO DE INCÊNDIO</t>
  </si>
  <si>
    <t>C89</t>
  </si>
  <si>
    <t>C89-BASA</t>
  </si>
  <si>
    <t>DESINSTALAÇÃO DE NO-BREAKS</t>
  </si>
  <si>
    <t>C90</t>
  </si>
  <si>
    <t>C90-BASA</t>
  </si>
  <si>
    <t>LIMPEZA DE VIDRO</t>
  </si>
  <si>
    <t>C91</t>
  </si>
  <si>
    <t>C91-SINAPI</t>
  </si>
  <si>
    <t>LOCAÇÃO E MONTAGEM E DESMONTAGEM DE ANDAIME</t>
  </si>
  <si>
    <t>C92</t>
  </si>
  <si>
    <t>C92-BASA</t>
  </si>
  <si>
    <t>RETIRADA DE PLACA DE IDENTIFICAÇÃO FRONTAL DO BANCO DE 2,00 X 2,00 M</t>
  </si>
  <si>
    <t>C93</t>
  </si>
  <si>
    <t>C93-BASA</t>
  </si>
  <si>
    <t>RETIRADA DE ADESIVOS</t>
  </si>
  <si>
    <t>C94</t>
  </si>
  <si>
    <t>C94-BASA</t>
  </si>
  <si>
    <t>RETIRADA DE PLACA DE IDENTIFICAÇÃO VISUAL DOS CASH'S</t>
  </si>
  <si>
    <t>C95</t>
  </si>
  <si>
    <t>C95-BASA</t>
  </si>
  <si>
    <t>RETIRADA DE BIOMBO DE PRIVACIDADE DOS CASH'S</t>
  </si>
  <si>
    <t>C96</t>
  </si>
  <si>
    <t>C96-BASA</t>
  </si>
  <si>
    <t>REMOÇÃO DE TOTEM INTERNO</t>
  </si>
  <si>
    <t>C97</t>
  </si>
  <si>
    <t>C97-BASA</t>
  </si>
  <si>
    <t>DESINSTALAÇÃO DE SPLITS (9000 A 36000 BTUS)-EVAPORADORAS COM AS REDES FRIGORÍGENAS</t>
  </si>
  <si>
    <t>C98</t>
  </si>
  <si>
    <t>C98-BASA</t>
  </si>
  <si>
    <t>REMOÇÃO DE PORTA CARTAZ DE PAREDE</t>
  </si>
  <si>
    <t>C99</t>
  </si>
  <si>
    <t>C99-BASA</t>
  </si>
  <si>
    <t>REMOÇÃO DE PLACA DE PORTA</t>
  </si>
  <si>
    <t>C100</t>
  </si>
  <si>
    <t>C100-BASA</t>
  </si>
  <si>
    <t>REMOÇÃO DE PLACA AÉREA</t>
  </si>
  <si>
    <t>C101</t>
  </si>
  <si>
    <t>C101-BASA</t>
  </si>
  <si>
    <t>DESMONTAGEM DE ESTANTE DE AÇO COM PRATELEIRA</t>
  </si>
  <si>
    <t>C102</t>
  </si>
  <si>
    <t>C102-BASA</t>
  </si>
  <si>
    <t>DESMONTAGEM DE ARQUIVO DESLIZANTE DE 8 FACES</t>
  </si>
  <si>
    <t>C103</t>
  </si>
  <si>
    <t>C103-SEDOP170510</t>
  </si>
  <si>
    <t>DESINSTALAÇÃO DE GRUPO GERADOR, TANQUE E QUADRO DE COMANDO - USCA</t>
  </si>
  <si>
    <t>C104</t>
  </si>
  <si>
    <t>C104-BASA</t>
  </si>
  <si>
    <t>DESINSTAÇÃO E EMBALAGEM DE CENTRAL TELEFONICA</t>
  </si>
  <si>
    <t>C105</t>
  </si>
  <si>
    <t>C105-BASA</t>
  </si>
  <si>
    <t>REMOÇÃO DE FITA ADESIVADA DO PISO</t>
  </si>
  <si>
    <t>C106</t>
  </si>
  <si>
    <t>C106-BASA</t>
  </si>
  <si>
    <t>DESINSTALAÇÃO DE RACK DO CPD</t>
  </si>
  <si>
    <t>C107</t>
  </si>
  <si>
    <t>C107-BASA</t>
  </si>
  <si>
    <t>DESINSTALAÇÃO DE PAINEL ELETRÔNICO DE SENHA OU TV PLANA</t>
  </si>
  <si>
    <t>C108</t>
  </si>
  <si>
    <t>C108-BASA</t>
  </si>
  <si>
    <t>FORNECIMENTO E INSTALAÇÃO DE MOLA AÉREA PARA PORTA</t>
  </si>
  <si>
    <t>C109</t>
  </si>
  <si>
    <t>C109-BASA</t>
  </si>
  <si>
    <t>FORNECIMENTO E INSTALAÇÃO DE SUPORTE METÁLICO EM CHAPA DE AÇO Nº 18, COM 15X35CM DE BASE E  2,10M ALTURA, DOBRADA, INCLUINDO PINTURA E ADESIVAGEM</t>
  </si>
  <si>
    <t>C110</t>
  </si>
  <si>
    <t>C110-BASA</t>
  </si>
  <si>
    <t>FORNECIMENTO E INSTALAÇÃO DE FECHADURA ELETROMAGNÉTICA 150 KGF (KIT ATM) AUTOMATIZA OU SIMILAR, COM INTERRUPTOR PARA PROGRAMAÇÃO DE HORÁRIO MARCA COEL OU SIMILAR. PARA PORTA DO AUTO-ATENDIMENTO.</t>
  </si>
  <si>
    <t>C111</t>
  </si>
  <si>
    <t>C111-BASA</t>
  </si>
  <si>
    <t>ADMINISTRAÇÃO LOCAL (180CE)</t>
  </si>
  <si>
    <t>C112</t>
  </si>
  <si>
    <t>C112-BASA</t>
  </si>
  <si>
    <t>FORNECIMENTO E INSTALAÇÃO DE PLACA AÉREA TIPO 1K (50X70) CM, EM CHAPA DE FERRO GALVANIZADA, PARA INDICAÇÃO DE ESTACIONAMENTO, COM POSTE METÁLICODE 3" DE DIAMETRO, COM 1,60M DE ALTURA TOTAL</t>
  </si>
  <si>
    <t>C113</t>
  </si>
  <si>
    <t>C113-BASA</t>
  </si>
  <si>
    <t>SERVIÇO DE FORNECIMENTO E INSTALAÇÃO DE PLACA AÉREA 90X15 CM, KIT DISPLAY SYSTEM MODELO CF1, CF9 OU CF16 (UNIFITTING), INCLUINDO INSTALAÇÃO</t>
  </si>
  <si>
    <t>C114</t>
  </si>
  <si>
    <t>C114-BASA</t>
  </si>
  <si>
    <t>FORNECIMENTO E INSTALAÇÃO DE SINALIZAÇÃO TÁTIL, C/ INSCRIÇÕES EM BRAILLE E RELEVO SOBRE CHAPA METÁLICA, TIPO 2g (18X30) CM, EM SUPORTE DE ACESSO DO AUTO-ATENDIMENTO</t>
  </si>
  <si>
    <t>C115</t>
  </si>
  <si>
    <t>C115-BASA</t>
  </si>
  <si>
    <t>PLACA DE MESA EM ACRÍLICO CRISTAL E=5MM, TIPO 1b (15X15X5) CM, EM ESTAÇÕES ADAPTADAS DE ATENDIMENTOCOM TINTA ACRÍLICA NITROCELULOSE PRÉ-MISTURADA, CONTENDO SÍMBOLO INTERNACIONAL DE ACESSO.</t>
  </si>
  <si>
    <t>C116</t>
  </si>
  <si>
    <t>C116-BASA</t>
  </si>
  <si>
    <t>FORNECIMENTO E INSTALAÇÃO DE PLACA DE PAREDE TÁTIL BOTÃO DE ALARME/SAÍDA DE EMERGÊNCIA (20X10CM), TIPO 3a E 3b, EM ACRÍLICO 5MM, INCLUSIVE FITA DESIVADA DUPLA FACE</t>
  </si>
  <si>
    <t>C117</t>
  </si>
  <si>
    <t>C117-BASA</t>
  </si>
  <si>
    <t>FORNECIMENTO E INSTALAÇÃO DE PLACA DE PAREDE TÁTIL (TIPO 2b E 2c) PARA SANITÁRIO PÚBLICO MAS/FEM (20X10CM) EM ACRÍLICO 5MM, INCLUSIVE FITA DESIVADA DUPLA FACE</t>
  </si>
  <si>
    <t>C118</t>
  </si>
  <si>
    <t>C118-BASA</t>
  </si>
  <si>
    <t>FORNECIMENTO E INSTALAÇÃO DE PORTA CARTAZ DE PAREDE (45 X 75 X 5) CM, EM CHAPA DE AÇO Nº 20, DOBRADA, NAS CORES VERDE E AMARELO, ELEMENTOS EM CHAPA DUPLA DE ACRÍLICO 3MM, LOGOMARCAS ADESIVADAS, ESTRUTURA, FIXADO NA PAREDE</t>
  </si>
  <si>
    <t>C119</t>
  </si>
  <si>
    <t>C119-BASA</t>
  </si>
  <si>
    <t>PORTA CARTAZ OU SINALIZAÇÃO DE INFORMAÇÃO TIPO TOTEM (50 X 175 X 15)CM, EM CHAPA DE AÇO Nº 20, NAS CORES VERDE E AMARELO, ELEMENTOS EM CHAPA DUPLA DE ACRÍLICO 3MM, DOBRADA, LOGOMARCAS ADESIVADAS, INCLUINDO ESTRUTURA,</t>
  </si>
  <si>
    <t>C120</t>
  </si>
  <si>
    <t>C120-BASA</t>
  </si>
  <si>
    <t>FORNECIMENTO E INSTALAÇÃO DE PLACA DE NUMERAÇÃO DOS CAIXAS (15 X 16,4) CM, EM ACRÍLICO 5MM, INCLUSIVE FITA ADESIVA DUPLA FACE</t>
  </si>
  <si>
    <t>C121</t>
  </si>
  <si>
    <t>C121-BASA</t>
  </si>
  <si>
    <t>PLACA DE MESA (20 X 5) CM, " GERENTE" E "GERENTE ADJUNTO" EM ACRÍLICO 5MM</t>
  </si>
  <si>
    <t>C122</t>
  </si>
  <si>
    <t>C122-BASA</t>
  </si>
  <si>
    <t>FORNECIMENTO E INSTALAÇÃO DE PLACA DE PORTA (20 X 22)CM, "BANHEIRO MASC/FEM/COPA", EM ACRÍLICO 5MM, INCLUSIVE FITA ADESIVA DUPLA FACE</t>
  </si>
  <si>
    <t>C123</t>
  </si>
  <si>
    <t>C123-BASA</t>
  </si>
  <si>
    <t>FORNECIMENTO E INSTALAÇÃO DE ADESIVO DE AVISO (40X20CM) SOBRE SEGURANÇA SOBRE COFRE E CFTV</t>
  </si>
  <si>
    <t>C124</t>
  </si>
  <si>
    <t>C124-BASA</t>
  </si>
  <si>
    <t>FORNECIMENTO E INSTALAÇÃO DE PLACA DE PAREDE – COFRE E CFTV (VERDE) 30X20 CM, EM ACRÍLICO 5MM, INCLUSIVE FITA ADESIVA DUPLA FACE</t>
  </si>
  <si>
    <t>C125</t>
  </si>
  <si>
    <t>C125-BASA</t>
  </si>
  <si>
    <t>FORNECIMENTO E INSTALAÇÃO DE PLACA DE PAREDE (15 X 15)CM,  DE PROIBIDO FUMAR, EM ACRÍLICO 5MM,  INCLUSIVE FITA ADESIVA DUPLA FACE</t>
  </si>
  <si>
    <t>C126</t>
  </si>
  <si>
    <t>C126-BASA</t>
  </si>
  <si>
    <t>FORNECIMENTO E INSTALAÇÃO DE TEXTO ENTRADA/SAÍDA DE 11X5CM CONFECCIONADA EM FITA ADESIVADA SIMPLES-FACE</t>
  </si>
  <si>
    <t>C127</t>
  </si>
  <si>
    <t>C127-BASA</t>
  </si>
  <si>
    <t>FORNECIMENTO E INSTALAÇÃO DE ADESIVO DE REDE INTERLIGA BANCO 24 HORAS 11X4,2CM</t>
  </si>
  <si>
    <t>C128</t>
  </si>
  <si>
    <t>C128-BASA</t>
  </si>
  <si>
    <t>FORNECIMENTO E INSTALAÇÃO DE LOGOMARCA ADESIVADA(PICTOGRAMA DA LOGOMARCA "A" L=38CM, H=25CM, PADRÃO DO BANCO, APLICAÇÃO EM PAINÉIS DE VIDRO TEMPERADO</t>
  </si>
  <si>
    <t>C129</t>
  </si>
  <si>
    <t>C129-BASA</t>
  </si>
  <si>
    <t>FORNECIMENTO E INSTALAÇÃO DE PLACA DE IDENTIFICAÇÃO FRONTAL DO BANCO DE 2,00 X 2,00 M EM CHAPA DE AÇO GALVANIZADO Nº 24, ACABAMENTO EM PINTURA AUTOMOTIVA</t>
  </si>
  <si>
    <t>C130</t>
  </si>
  <si>
    <t>C130-BASA</t>
  </si>
  <si>
    <t>FORNECIMENTO E INSTALAÇÃO DE TOTEM EXTERNO EM CHAPA DE ALUMÍNIO, CONFORME ESPECIFICAÇÕES  COM PINTURA PU PROTEÇÃO UV, NAS CORES VERDE E AMARELO, TEXTO E LOGOMARCAS ADESIVADAS H=5,4M</t>
  </si>
  <si>
    <t>C131</t>
  </si>
  <si>
    <t>C131-BASA</t>
  </si>
  <si>
    <t>INSTALAÇÃO DE RACK FECHADO 19",  P/ REDE OU SERVIDOR</t>
  </si>
  <si>
    <t>C132</t>
  </si>
  <si>
    <t>C132-BASA</t>
  </si>
  <si>
    <t>BASE EM CONCRETO ARMADO PARA TOTEM EXTERNO DE 90X50X40CM</t>
  </si>
  <si>
    <t>C133</t>
  </si>
  <si>
    <t>C133-BASA</t>
  </si>
  <si>
    <t>REMANEJAMENTO DO GERENCIADOR DE ENERGIA, INCLUINDO SUA INSTALAÇÃO NO CPD E OS TC'S NO ABRIGO DO GRUPO GERADOR</t>
  </si>
  <si>
    <t>C134</t>
  </si>
  <si>
    <t>C134-BASA</t>
  </si>
  <si>
    <t>DESINSTALAÇÃO, TRANSPORTE E REINSTALAÇÃO DE GRUPO GERADOR 60KVA E QUADRO DE COMANDO (USCA) NA NOVA SEDE</t>
  </si>
  <si>
    <t>C135</t>
  </si>
  <si>
    <t>C135-BASA</t>
  </si>
  <si>
    <t>C136</t>
  </si>
  <si>
    <t>C136-BASA</t>
  </si>
  <si>
    <t>PLACAS AÉREAS EM ACRÍLICO CRISTAL E=5MM, COM TINTA ACRÍLICA NITROCELULOSE PRÉ-MISTURADA, CONTENDO SÍMBOLO INTERNACIONAL DE ACESSO, TEXTO E PICTOGRAMAS,TIPO 1J (90X12) CM, SUSPENSA PARA INDICAÇÃO DE CAIXA DE ATENDIMENTO PRIORITÁRIO</t>
  </si>
  <si>
    <t>C137</t>
  </si>
  <si>
    <t>C137-BASA</t>
  </si>
  <si>
    <t>SINALIZAÇÃO TÁTIL, C/ INSCRIÇÕES EM BRAILLE E RELEVO SOBRE CHAPA METÁLICA, CONF. PROJETO, DETALHAMENTO E ESPECIFICAÇÃO PADRÃO DO BANCO TIPO 2H (12X12) CM, ITEM 2.3 DO MANUAL DE ACESIBILIDADE DO BANCO, PARA BOTOEIRA DE ACESSO DO AUTOATENDIMENTO</t>
  </si>
  <si>
    <t>C138</t>
  </si>
  <si>
    <t>C138-BASA</t>
  </si>
  <si>
    <t>FORNECIMENTO E INSTALAÇÃO DE PELÍCULA ADESIVA OPACA DE ALERTA MARCAPASSO COM 14X16,5CM</t>
  </si>
  <si>
    <t>C139</t>
  </si>
  <si>
    <t>C139-BASA</t>
  </si>
  <si>
    <t>FORNECIMENTO E INSTALAÇÃO DE CABO #50 MM² NÚ</t>
  </si>
  <si>
    <t>C140</t>
  </si>
  <si>
    <t>C140-BASA</t>
  </si>
  <si>
    <t>FORNECIMENTO E INSTALAÇÃO DE PÁRA-RAIOS POLIMÉRICO DE DISTRIBUIÇÃO 12 KV VAL 15 KV</t>
  </si>
  <si>
    <t>C141</t>
  </si>
  <si>
    <t>C141-SEDOP-PA-170415</t>
  </si>
  <si>
    <t>MURETA DE  MEDIÇÃO EM ALVENARIA COM LAJE EM CONCRETO DIMENSÕES (C=2,20/L=0,5/H=2,0m)</t>
  </si>
  <si>
    <t>C142</t>
  </si>
  <si>
    <t>C142-BASA</t>
  </si>
  <si>
    <t>QUADRO METÁLICO PARA ADAPTAÇÃO DA PROTEÇÃO GERAL, 600X480M</t>
  </si>
  <si>
    <t>C143</t>
  </si>
  <si>
    <t>C143-BASA</t>
  </si>
  <si>
    <t>CAIXA DE MEDIÇÃO POLIFÁSICA PADRÃO CONCESSIONÁRIA LOCAL</t>
  </si>
  <si>
    <t>C144</t>
  </si>
  <si>
    <t>C144-BASA</t>
  </si>
  <si>
    <t>C145</t>
  </si>
  <si>
    <t>C145-BASA</t>
  </si>
  <si>
    <t>CAIXA DE ATERRAMENTO EM CONCRETO PRÉ-MOLDADO, DIAMETRO DE 0,30 M E ALTURA DE 0,35 M, SEM FUNDO E COM TAMPA</t>
  </si>
  <si>
    <t>C146</t>
  </si>
  <si>
    <t>C146-BASA</t>
  </si>
  <si>
    <t>QUADRO GERAL DE BAIXA TENSÃO, ALTO PORTANTE COM BARRAMENTO NORMAL (TRIFÁSICO +NEUTRO+TERRA) CAP. CORRENTE 500A, RESPECTIVAMENTE, CONFORME ESPECIFICAÇÃO E PROJETO</t>
  </si>
  <si>
    <t>C147</t>
  </si>
  <si>
    <t>C147-BASA</t>
  </si>
  <si>
    <t>QUADRO GERAL DE BAIXA TENSÃO, ALTO PORTANTE COM BARRAMENTO ESSENCIAL (TRIFÁSICO +NEUTRO+TERRA) CAP. CORRENTE 200A, RESPECTIVAMENTE, CONFORME ESPECIFICAÇÃO E PROJETO</t>
  </si>
  <si>
    <t>C148</t>
  </si>
  <si>
    <t>C148-BASA</t>
  </si>
  <si>
    <t>DISJUNTOR 3P-100A - 25KA TERMOMAGNÉTICO, DIN, CURVA C, 5KA</t>
  </si>
  <si>
    <t>C149</t>
  </si>
  <si>
    <t>C149-BASA</t>
  </si>
  <si>
    <t>DISJUNTOR 3P-70A TIPO TERMOMAGNÉTICO,
IEC, 10KA CURVA C</t>
  </si>
  <si>
    <t>C150</t>
  </si>
  <si>
    <t>C150-BASA</t>
  </si>
  <si>
    <t>SUPRESSOR DE TRANSIENTE TIPO VCL 175 40KA, FAB. CLAMPER OU SIMILAR (03 FASES+NEUTRO)</t>
  </si>
  <si>
    <t>C151</t>
  </si>
  <si>
    <t>C151-BASA</t>
  </si>
  <si>
    <t>TC´S 400:5A PARA INSTRUMENTOS DE MEDIÇÃO</t>
  </si>
  <si>
    <t>C152</t>
  </si>
  <si>
    <t>C152-BASA</t>
  </si>
  <si>
    <t>TC´S 200:5A PARA INSTRUMENTOS DE MEDIÇÃO</t>
  </si>
  <si>
    <t>C153</t>
  </si>
  <si>
    <t>C153-BASA</t>
  </si>
  <si>
    <t>C154</t>
  </si>
  <si>
    <t>C154-BASA</t>
  </si>
  <si>
    <t>C155</t>
  </si>
  <si>
    <t>C155-BASA</t>
  </si>
  <si>
    <t>CHAVE SELETORA P/ INSTRUMENTO DE MEDIÇÃO 03 POSIÇÕES</t>
  </si>
  <si>
    <t>C156</t>
  </si>
  <si>
    <t>C156-BASA</t>
  </si>
  <si>
    <t xml:space="preserve">CONDUÍTE FLEXIVEL METÁLICO, TIPO "SEAL TUBES" DE 2" PARA ALIMENTAÇÃO
USCA/GMG </t>
  </si>
  <si>
    <t>C157</t>
  </si>
  <si>
    <t>C157-BASA</t>
  </si>
  <si>
    <t>ELETROCALHA 200X50X3000MM PERFURADA C/ 01 VIA, COM TAMPA, INCLUINDO ACESSÓRIOS E CONEX., SUPORTES DE FIXAÇÃO, ETC</t>
  </si>
  <si>
    <t>C158</t>
  </si>
  <si>
    <t>C158-BASA</t>
  </si>
  <si>
    <t>ELETROCALHA 100X50X3000MM PERFURADA C/ 01 VIA, COM TAMPA, INCLUINDO ACESSÓRIOS E CONEX., SUPORTES DE FIXAÇÃO, ETC</t>
  </si>
  <si>
    <t>C159</t>
  </si>
  <si>
    <t>C159-BASA</t>
  </si>
  <si>
    <t>ELETROCALHA 50X50X3000MM PERFURADA C/ 01 VIA, COM TAMPA, INCLUINDO ACESSÓRIOS E CONEX., SUPORTES DE FIXAÇÃO, ETC</t>
  </si>
  <si>
    <t>C160</t>
  </si>
  <si>
    <t>C160-BASA</t>
  </si>
  <si>
    <t>C161</t>
  </si>
  <si>
    <t>C161-BASA</t>
  </si>
  <si>
    <t>DISPOSITIVO DIFERENCIAL RESIDUAL, IN=20A, 2 MÓDULOS, 30MA</t>
  </si>
  <si>
    <t>C162</t>
  </si>
  <si>
    <t>C162-BASA</t>
  </si>
  <si>
    <t>PAINEL METÁLICO, DE EMBUTIR,COM TAMPA,
PARA AS 4 CONTATORAS E 4 PROGRAMADORES
DE HORÁRIO PARA AUTOMAÇÃO</t>
  </si>
  <si>
    <t>C163</t>
  </si>
  <si>
    <t>C163-BASA</t>
  </si>
  <si>
    <t>C164</t>
  </si>
  <si>
    <t>C164-BASA</t>
  </si>
  <si>
    <t>C165</t>
  </si>
  <si>
    <t>C165-BASA</t>
  </si>
  <si>
    <t>C166</t>
  </si>
  <si>
    <t>C166-BASA</t>
  </si>
  <si>
    <t>REMANEJAMENTO E REINSTALAÇÃO DE
CASH'S</t>
  </si>
  <si>
    <t>C167</t>
  </si>
  <si>
    <t>C167-BASA</t>
  </si>
  <si>
    <t>REINSTALAÇÃO DE DIVISÓRIA TIPO CHAPA EM MADEIRA</t>
  </si>
  <si>
    <t>C168</t>
  </si>
  <si>
    <t>C168-BASA</t>
  </si>
  <si>
    <t>REVISÃO DE PONTO DE ILUMINAÇÃO</t>
  </si>
  <si>
    <t>C169</t>
  </si>
  <si>
    <t>C169-BASA (SEDOP-170690)</t>
  </si>
  <si>
    <t>PONTO DE LÓGICA COMPLETO-UTP (C/ INSTALAÇÃO APARENTE</t>
  </si>
  <si>
    <t>C170</t>
  </si>
  <si>
    <t>C170-BASA (SEDOP-230846)</t>
  </si>
  <si>
    <t>REVISÃO DE PONTO DE AR CONDICIONADO</t>
  </si>
  <si>
    <t>C171</t>
  </si>
  <si>
    <t>C171-BASA</t>
  </si>
  <si>
    <t>ARAME RECOZIDO</t>
  </si>
  <si>
    <t>C172</t>
  </si>
  <si>
    <t>C172-BASA</t>
  </si>
  <si>
    <t>Conduíte flexível "seal tubes" 3/4" e
acessórios</t>
  </si>
  <si>
    <t>C173</t>
  </si>
  <si>
    <t>C173-BASA</t>
  </si>
  <si>
    <t>REVITALIZAÇÃO DE FAIXA DE IDENTIFICAÇÃO HORIZONTAL (5,90X 0,90M), COM PINTURA PU PROTEÇÃO UV, NAS CORES VERDE E AMARELO, TEXTO E LOGOMARCAS ADESIVADAS, ESTRUTURADA, FIXADA NA PAREDE DA FACHADA</t>
  </si>
  <si>
    <t>C174</t>
  </si>
  <si>
    <t>C174-BASA</t>
  </si>
  <si>
    <t>IDENTIFICAÇÃO DE TODOS OS ELEMENTOS DO SISTEMA ELÉTRICO, COM ETIQUETAS DE LONGA DURABILIDADE, ANILHAS E ETC</t>
  </si>
  <si>
    <t>C175</t>
  </si>
  <si>
    <t>C175-BASA</t>
  </si>
  <si>
    <t>C176</t>
  </si>
  <si>
    <t>C176-BASA</t>
  </si>
  <si>
    <t>Despesas gerais de consumo de energia elétrica e água.</t>
  </si>
  <si>
    <t>C177</t>
  </si>
  <si>
    <t>C177-BASA</t>
  </si>
  <si>
    <t>C178</t>
  </si>
  <si>
    <t>C178-BASA</t>
  </si>
  <si>
    <t>Adaptação das Instalações de lógica no Mobiliário</t>
  </si>
  <si>
    <t>C179</t>
  </si>
  <si>
    <t>C179-BASA</t>
  </si>
  <si>
    <t>C180</t>
  </si>
  <si>
    <t>C180-BASA</t>
  </si>
  <si>
    <t>Porta em chapa de compensado naval, revestida em todas as faces com laminado melamínico tipo Fórmica Texturizada (90x210) cm, movimento de charneira, com chapa de proteção em aço inox na parte inferior, interna, com batente, guarnição e ferragem</t>
  </si>
  <si>
    <t>C181</t>
  </si>
  <si>
    <t>C184-BASA</t>
  </si>
  <si>
    <t>Adaptação das Instalações elétricas no Mobiliário</t>
  </si>
  <si>
    <t>C182</t>
  </si>
  <si>
    <t>C182-SINAPI-BASA</t>
  </si>
  <si>
    <t>Dobradiça 3.1/2"x3" em Metal Cromado</t>
  </si>
  <si>
    <t>C183</t>
  </si>
  <si>
    <t>C183-BASA</t>
  </si>
  <si>
    <t>Fechadura em metal cromado de embutir tipo tetra-chave</t>
  </si>
  <si>
    <t>C184</t>
  </si>
  <si>
    <t>C184 - SEDOP-101270</t>
  </si>
  <si>
    <t>Puxador em alumínio - 30cm - para porta de vidro</t>
  </si>
  <si>
    <t>C185</t>
  </si>
  <si>
    <t>C185-BASA</t>
  </si>
  <si>
    <t>Serviços de elaboração do PGR- PROGRAMA DE GERENCIAMENTO DE RISCO</t>
  </si>
  <si>
    <t>C186</t>
  </si>
  <si>
    <t>C186-SEDOP-240618</t>
  </si>
  <si>
    <t>Escada de marinheiro c/ proteçao</t>
  </si>
  <si>
    <t>C187</t>
  </si>
  <si>
    <t>C187-SEDOP-170695</t>
  </si>
  <si>
    <t>SUBESTAÇÃO AÉREA C/ TRASNFORMADOR 75 KVA, INCLUINDO POSTE, ACESSÓRIOS E CABINE DE MEDIÇÃO,  CHAVE FUSIVEL PARA REDES DE DISTRIBUIÇÃO, TENSÃO DE 15KV, CORRENTE NOMINAL DO PORTA FIUSIVEL DE 100A, CAP. DE INTERRUP. SIMETRICA DE 7,10KA, CAP. DE INTERRUP. ASSIMETRICA 10KA</t>
  </si>
  <si>
    <t>C188</t>
  </si>
  <si>
    <t>C188-SEDOP-170696</t>
  </si>
  <si>
    <t>SUBESTAÇÃO AÉREA C/ TRASNFORMADOR 112,5 KVA, INCLUINDO POSTE, ACESSÓRIOS E CABINE DE MEDIÇÃO,  CHAVE FUSIVEL PARA REDES DE DISTRIBUIÇÃO, TENSÃO DE 15KV, CORRENTE NOMINAL DO PORTA FIUSIVEL DE 100A, CAP. DE INTERRUP. SIMETRICA DE 7,10KA, CAP. DE INTERRUP. ASSIMETRICA 10KA</t>
  </si>
  <si>
    <t>C189</t>
  </si>
  <si>
    <t>C189 - SEDOP-251027</t>
  </si>
  <si>
    <t>Exaustor de banheiro tipo VENTOKIT -127v . Fornecimento e Instalação</t>
  </si>
  <si>
    <t>C190</t>
  </si>
  <si>
    <t>C190 - BASA</t>
  </si>
  <si>
    <t>Sinalização de - cuidado, risco de choque elétrico - de forma triangular, medindo 10 X20 cm, conforme projeto de combate a incêndio.</t>
  </si>
  <si>
    <t>C191</t>
  </si>
  <si>
    <t>C191 - BASA</t>
  </si>
  <si>
    <t>Sinalização   de   -   identificação   continuada   de   saída   de emergência  -  de  forma  retangular,  medindo  10  x  20  cm, conforme projeto de combate a incêndio.</t>
  </si>
  <si>
    <t>C192</t>
  </si>
  <si>
    <t>C192 - BASA</t>
  </si>
  <si>
    <t xml:space="preserve">Tela metálica para fechamento de abertura da cobertura </t>
  </si>
  <si>
    <t>C193</t>
  </si>
  <si>
    <t>C193 - BASA</t>
  </si>
  <si>
    <t>Papeleira plástica tipo dispenser para papel higiênico rolão</t>
  </si>
  <si>
    <t>C194</t>
  </si>
  <si>
    <t>C194 - BASA</t>
  </si>
  <si>
    <t>Remanejamento de mobiliários e armários</t>
  </si>
  <si>
    <t>C195</t>
  </si>
  <si>
    <t>C195 - BASA</t>
  </si>
  <si>
    <t xml:space="preserve">Instalação completa de split de até 48.000 btu's, incluindo Ponto de gás e força  </t>
  </si>
  <si>
    <t>C196</t>
  </si>
  <si>
    <t>C196 -SEDOP-231084</t>
  </si>
  <si>
    <t>Fornecimento e Instalação de ponto de dreno para split, incluindo tubo e conexões em PVC e tubo de espuma em polietileno)</t>
  </si>
  <si>
    <t>C197</t>
  </si>
  <si>
    <t>C197 -SINAPI</t>
  </si>
  <si>
    <t>Fornecimentor e instalação de ralos hemisféricos, tipo abacaxi, nas descidas de águas pluviais</t>
  </si>
  <si>
    <t>C198</t>
  </si>
  <si>
    <t>C198 -SINAPI</t>
  </si>
  <si>
    <t>Rejuntamento de paredes e piso</t>
  </si>
  <si>
    <t>C199</t>
  </si>
  <si>
    <t>C199 -SINAPI</t>
  </si>
  <si>
    <t>Curva FG 135° Ø3"</t>
  </si>
  <si>
    <t>C200</t>
  </si>
  <si>
    <t>C200 -SINAPI</t>
  </si>
  <si>
    <t>Bucha e arruela de alumínio Ø3"</t>
  </si>
  <si>
    <t>C201</t>
  </si>
  <si>
    <t>C201 -SINAPI</t>
  </si>
  <si>
    <t>Luva FG Ø3"</t>
  </si>
  <si>
    <t>C202</t>
  </si>
  <si>
    <t>C202 -SEDOP-170781</t>
  </si>
  <si>
    <t>Luminária com lâmpada de LED 4x10W, de embutir, com refletor parabólico espelhado, aletas espelhadas, lampadas e demais acessórios, conforme especificação</t>
  </si>
  <si>
    <t>C203</t>
  </si>
  <si>
    <t>C203 -SEDOP-170781</t>
  </si>
  <si>
    <t>Luminária com lâmpada de LED 2x18W, de embutir, com refletor parabólico espelhado, aletas espelhadas, lampadas e demais acessórios, conforme especificação</t>
  </si>
  <si>
    <t>C204</t>
  </si>
  <si>
    <t>C204 -SEDOP-171189</t>
  </si>
  <si>
    <t>C205</t>
  </si>
  <si>
    <t>C205 -SEDOP-171190</t>
  </si>
  <si>
    <t>TAMPA EM CONCRETO PARA CAIXA DE INSPESSÃO 60X60C</t>
  </si>
  <si>
    <t>C206</t>
  </si>
  <si>
    <t>C206 -SEDOP-020023</t>
  </si>
  <si>
    <t>Remoção de impermeabilização e proteção mecânica das calhas e lajes</t>
  </si>
  <si>
    <t>C207</t>
  </si>
  <si>
    <t>C207 -SEDOP-011329</t>
  </si>
  <si>
    <t>Furo de sondagem - até 15m</t>
  </si>
  <si>
    <t>C208</t>
  </si>
  <si>
    <t>C208 -SEDOP-050353</t>
  </si>
  <si>
    <t>Concreto armado p/ rufos (incl. lançamento e adensamento)</t>
  </si>
  <si>
    <t>C209</t>
  </si>
  <si>
    <t>C209 -SEDOP-050354</t>
  </si>
  <si>
    <t xml:space="preserve">Remoção e reasentamento das instalações de SPDA da cobertura e
paredes laterais </t>
  </si>
  <si>
    <t>C210</t>
  </si>
  <si>
    <t>C210 -SEDOP-170778</t>
  </si>
  <si>
    <t>C211</t>
  </si>
  <si>
    <t>C211-SEDOP-171189</t>
  </si>
  <si>
    <t>Patch cable M8V cat 5e 3,00m</t>
  </si>
  <si>
    <t>C212</t>
  </si>
  <si>
    <t>C212-SEDOP-171057</t>
  </si>
  <si>
    <t xml:space="preserve"> Regua para as estações de trabalho 3m, com 4 tomadas
2P+T 10A</t>
  </si>
  <si>
    <t>C213</t>
  </si>
  <si>
    <t>C213-SINAPI-93141</t>
  </si>
  <si>
    <t xml:space="preserve">PONTO PARA CFTV E ALARME, CAIXA RETANGULAR, ELETRODUTO,  RASGO, QUEBRA E CHUMBAMENTO. </t>
  </si>
  <si>
    <t>C214</t>
  </si>
  <si>
    <t>C214-SEDOP-180214</t>
  </si>
  <si>
    <t>Ponto de esgoto (incl. tubos, conexoes,cx. e ralos)</t>
  </si>
  <si>
    <t>C215</t>
  </si>
  <si>
    <t>C215-SEDOP-180215</t>
  </si>
  <si>
    <t>Ponto de gás e força  p/ split até 60.000 BTU's (10m)</t>
  </si>
  <si>
    <t>C216</t>
  </si>
  <si>
    <t>C216-SINAPI</t>
  </si>
  <si>
    <t>Revisão geral em sistema de cobertura em telha de fibrocimento e estrutura de madeira, com subistituição de telhas e peças de madeira danificadas e recomposição de parafusos de fixação.</t>
  </si>
  <si>
    <t>C217</t>
  </si>
  <si>
    <t>C217-BASA</t>
  </si>
  <si>
    <t>C218</t>
  </si>
  <si>
    <t>C218-SEDOP-180299</t>
  </si>
  <si>
    <t>Ponto de agua fria (incl. tubos e conexoes)</t>
  </si>
  <si>
    <t>C219</t>
  </si>
  <si>
    <t>C219-BASA</t>
  </si>
  <si>
    <t>Manutenção preventiva e corretiva do Grupo gerador com troca de óleo 15W40, filtro lubrificante, aditivo p/ tanque, aditivo radiador, sensor de temperatura,filtros de combustível, filtro de ar</t>
  </si>
  <si>
    <t>C220</t>
  </si>
  <si>
    <t>C220-SEDOP-241468</t>
  </si>
  <si>
    <t>Placa de sinalização fotoluminoscente para combate a incêndio</t>
  </si>
  <si>
    <t>C221</t>
  </si>
  <si>
    <t>C221-BASA</t>
  </si>
  <si>
    <t>C222</t>
  </si>
  <si>
    <t>C222-SEDOP-231315</t>
  </si>
  <si>
    <t>AR CONDICIONADO SPLIT INVERTER, PISO TETO, APRESENTANDO ENTRE 54000 E 58000 BTU/H, CICLO FRIO, 60HZ, CLASSIFICACAO ENERGETICA A OU B (SELO PROCEL), GAS HFC, CONTROLE S/FIO</t>
  </si>
  <si>
    <t>C223</t>
  </si>
  <si>
    <t>C223-SEDOP-231314</t>
  </si>
  <si>
    <t>AR CONDICIONADO SPLIT INVERTER, PISO TETO, 48000 BTU/H, CICLO FRIO, 60HZ, CLASSIFICACAO ENERGETICA A OU B (SELO PROCEL), GAS HFC, CONTROLE S/FIO</t>
  </si>
  <si>
    <t>C224</t>
  </si>
  <si>
    <t>C224-SEDOP-231313</t>
  </si>
  <si>
    <t>AR CONDICIONADO SPLIT INVERTER, PISO TETO, 36000 BTU/H, CICLO FRIO, 60HZ, CLASSIFICACAO ENERGETICA A OU B (SELO PROCEL), GAS HFC, CONTROLE S/FIO</t>
  </si>
  <si>
    <t>C225</t>
  </si>
  <si>
    <t>C225-SEDOP-231311</t>
  </si>
  <si>
    <t>AR CONDICIONADO SPLIT INVERTER, PISO TETO, 24000 BTU/H, CICLO FRIO, 60HZ, CLASSIFICACAO ENERGETICA A OU B (SELO PROCEL), GAS HFC, CONTROLE S/FIO</t>
  </si>
  <si>
    <t>C226</t>
  </si>
  <si>
    <t>C226-SEDOP-231310</t>
  </si>
  <si>
    <t>AR CONDICIONADO SPLIT INVERTER, PISO TETO, 18000 BTU/H, CICLO FRIO, 60HZ, CLASSIFICACAO ENERGETICA A OU B (SELO PROCEL), GAS HFC, CONTROLE S/FIO</t>
  </si>
  <si>
    <t>C227</t>
  </si>
  <si>
    <t>C227-BASA</t>
  </si>
  <si>
    <t xml:space="preserve">PLACA DE INAUGURAÇÃO DE IDENTIFICAÇÃO 29,7 CM X 42CM, EM CHAPA DE ACRILICO MACIÇO 5MM, COM PARAFUSOS METÁLICOS TIPO ESPAÇADOR, CONFORME DETALHE   DO PROJETO ARQUITETÔNICO, </t>
  </si>
  <si>
    <t>C228</t>
  </si>
  <si>
    <t>C228-BASA</t>
  </si>
  <si>
    <t>C229</t>
  </si>
  <si>
    <t>C229-BASA</t>
  </si>
  <si>
    <t>CHAVE COMUTADORA 63A, 4 POLOS DE 3 POSIÇÕES</t>
  </si>
  <si>
    <t>C230</t>
  </si>
  <si>
    <t>C230-SEDOP-180488</t>
  </si>
  <si>
    <t>RESERVATÓRIO EM CONC.ARMADO CAP=5000 L C/MOTO-BOMBA 1/2 HP</t>
  </si>
  <si>
    <t>C231</t>
  </si>
  <si>
    <t>C231-SEDOP-180487</t>
  </si>
  <si>
    <t>CISTERNA EM CONCRETO ARMADO CAP= 7.500 LTS</t>
  </si>
  <si>
    <t>C232</t>
  </si>
  <si>
    <t>C232-SEDOP-250658</t>
  </si>
  <si>
    <t>TORRE EM CONC.ARMADO P/ CX.D'AGUA H=6,0M-BASE 2,0X2,0M</t>
  </si>
  <si>
    <t>C233</t>
  </si>
  <si>
    <t>C233-SINAPI-102181</t>
  </si>
  <si>
    <t>REINSTALAÇÃO DA DIVISÓRIA EM VIDRO TEMPERADO INCOLOR, ESPESSURA 10MM, COM SUBSTITUIÇÃO DE FERRAGENS</t>
  </si>
  <si>
    <t>C234</t>
  </si>
  <si>
    <t>C233-SEDOP-170511</t>
  </si>
  <si>
    <t>GERADOR 83/75KVA-60HZ-220/127V COM ACESSÓRIOS</t>
  </si>
  <si>
    <t>C235</t>
  </si>
  <si>
    <t>C235-SEDOP-190807SA</t>
  </si>
  <si>
    <t>ASSENTO SANITÁRIO PLÁSTICO ALMOFADADO</t>
  </si>
  <si>
    <t>C236</t>
  </si>
  <si>
    <t>C236-BASA</t>
  </si>
  <si>
    <t xml:space="preserve">ANEL DE VEDAÇÃO PARA VASO SANITÁRIO </t>
  </si>
  <si>
    <t>C237</t>
  </si>
  <si>
    <t>C237-BASA</t>
  </si>
  <si>
    <t>TAPETE EM VINIL PARA  PCD 0,80X1,20M</t>
  </si>
  <si>
    <t>C238</t>
  </si>
  <si>
    <t>C238-BASA</t>
  </si>
  <si>
    <t>INSTALAÇÃO DE TV, PAINEL DE SENHA E PLACAS E PAREDES</t>
  </si>
  <si>
    <t>C239</t>
  </si>
  <si>
    <t>C239-BASA</t>
  </si>
  <si>
    <t>TOTEM EM ACM BRANCO E VERDE RECORTADO DIGITALMENTE, COM ACRÍLICO E ILUMINAÇÃO EM LED NA MEDIDA 450X70CM (ESTRUTURA INTERNA EM METALON 30X20 NA 18 E PERFIL ENRIJECIDO NA CHAPA 14</t>
  </si>
  <si>
    <t>C240</t>
  </si>
  <si>
    <t>C240-ORSE</t>
  </si>
  <si>
    <t>REVESTIMENTO METÁLICO EM ALUMÍNIO COMPOSTO (ALUCOBOND OU SIMILAR) DOBRADO, E=0,3MM, NA COR COBRE, 1,00 X 1,00M, EXCLUSIVE ESTRUTURA METÁLICA - FORNECIMENTO E MONTAGEM</t>
  </si>
  <si>
    <t>C241</t>
  </si>
  <si>
    <t>C241-BASA</t>
  </si>
  <si>
    <t>REMANEJAMENTO COM REVITALIZAÇÃO DE PINTURA DE ELEMENTOS DE IDENTIFICAÇÃO VISUAL DO SUPORTE METÁLICO</t>
  </si>
  <si>
    <t>C242</t>
  </si>
  <si>
    <t>C242-SINAPI-102182</t>
  </si>
  <si>
    <t xml:space="preserve">DESINSTALAÇÃO E INSTALAÇÃO DE PORTA PIVOTANTE EM VIDRO TEMPERADO EXISTENTE COM SUBSITUIÇÃO DO CONJ. DE FERRAGENS PARA PORTA DE VIDRO TEMPERADO, EM ZAMAC CROMADO, CONTEMPLANDO DOBRADICA INF., DOBRADICA SUP., PIVO PARA DOBRADICA INF., PIVO PARA DOBRADICA SUP., FECHADURA </t>
  </si>
  <si>
    <t>C243</t>
  </si>
  <si>
    <t>C243-SINAPI-102180</t>
  </si>
  <si>
    <t>FORNECIMENTO E INSTALAÇÃO DE BIOMBOS EM VIDRO TEMPERADO, E = 8 MM, COM PELÍCULA MICROPERFURADO E PERFIL EM METALON (PARA AS ESTAÇÕES DE TRABALHOS)</t>
  </si>
  <si>
    <t>C244</t>
  </si>
  <si>
    <t>C244- BASA</t>
  </si>
  <si>
    <t>REMOÇÃO DE TOTEM METÁLICO EXTERNO DE 5,40 M DE ALTURA</t>
  </si>
  <si>
    <t>C245</t>
  </si>
  <si>
    <t>C245- BASA</t>
  </si>
  <si>
    <t xml:space="preserve">MAPA TÁTIL  EM ACRÍLICO 40X40CM </t>
  </si>
  <si>
    <t>C246</t>
  </si>
  <si>
    <t>C246- BASA</t>
  </si>
  <si>
    <t>PELÍCULA MICRO PERFURADA COM ARTE DO BANCO</t>
  </si>
  <si>
    <t>C247</t>
  </si>
  <si>
    <t>C247- SEDOP-91377</t>
  </si>
  <si>
    <t>Porta divilux 0.80x2.10m c/ferragens - c/ perfil de aluminio</t>
  </si>
  <si>
    <t>C248</t>
  </si>
  <si>
    <t>C248-BASA</t>
  </si>
  <si>
    <t>REMOÇÃO DE PLACA TIPO HORIZONTAL METÁLICA  OU PLACA DE IDENTIFICAÇÃO HORIZONTAL EXISTENTE</t>
  </si>
  <si>
    <t>C249</t>
  </si>
  <si>
    <t>C249-BASA</t>
  </si>
  <si>
    <t>PUXADOR DE MADEIRA PARA ARMÁRIO</t>
  </si>
  <si>
    <t>C250</t>
  </si>
  <si>
    <t>C250-BASA</t>
  </si>
  <si>
    <t>INSTALAÇÃO DE EQUIPAMENTO DE CLIMATIZAÇÃO ACJ</t>
  </si>
  <si>
    <t>C251</t>
  </si>
  <si>
    <t>C251-BASA</t>
  </si>
  <si>
    <t>FORNECIMENTO E INSTALAÇÃO DE BLOCO BARGOA 10P</t>
  </si>
  <si>
    <t>C252</t>
  </si>
  <si>
    <t>C252-SINAPI-99841</t>
  </si>
  <si>
    <t>FORNECIMENTO E APLICAÇÃO DE SILICONE PARA VEDAÇÃO DE ESQUADRIAS DE ALUMINIO</t>
  </si>
  <si>
    <t>C253</t>
  </si>
  <si>
    <t>C253-BASA</t>
  </si>
  <si>
    <t>GUIA DE CABOS FECHADO</t>
  </si>
  <si>
    <t>C254</t>
  </si>
  <si>
    <t>C254-SINAPI-86889</t>
  </si>
  <si>
    <t>Remoção de bancada em granito com duas cubas,
com reaproveitamento</t>
  </si>
  <si>
    <t>C255</t>
  </si>
  <si>
    <t>C255-SINAPI-86890</t>
  </si>
  <si>
    <t>INSTALAÇÃO DE MOLA AÉREA EM PORTA EXISTENTE</t>
  </si>
  <si>
    <t>C256</t>
  </si>
  <si>
    <t>C256-SINAPI-96114</t>
  </si>
  <si>
    <t>Instalação de forro Modular Removível existente  em placas de Gesso Acartonado, revestido com película de PVC na cor Branca, acabamento liso, e na face posterior com película aluminizada, dimensões 625x1250mm, suporte em Perfil "T" leve 24mm, em alumínio com complemento
de até 20%</t>
  </si>
  <si>
    <t>C257</t>
  </si>
  <si>
    <t>C257-SINAPI-95469</t>
  </si>
  <si>
    <t>Instalação de vaso sanitário sinfonada</t>
  </si>
  <si>
    <t>C258</t>
  </si>
  <si>
    <t>C258-SINAPI-86933</t>
  </si>
  <si>
    <t xml:space="preserve">Reinstalação de bancada em granito com duas cubas </t>
  </si>
  <si>
    <t>C259</t>
  </si>
  <si>
    <t>C259-ORSE-9477</t>
  </si>
  <si>
    <t>C260</t>
  </si>
  <si>
    <t>C260-ORSE-11402</t>
  </si>
  <si>
    <t>C261</t>
  </si>
  <si>
    <t>C261-BASA</t>
  </si>
  <si>
    <t>C262</t>
  </si>
  <si>
    <t>C262- SEDOP-171056</t>
  </si>
  <si>
    <t>C263</t>
  </si>
  <si>
    <t>C263-BASA</t>
  </si>
  <si>
    <t>Remoção de persianas existentes</t>
  </si>
  <si>
    <t>C264</t>
  </si>
  <si>
    <t>C264-BASA</t>
  </si>
  <si>
    <t>C265</t>
  </si>
  <si>
    <t>C266</t>
  </si>
  <si>
    <t>C267</t>
  </si>
  <si>
    <t>C268</t>
  </si>
  <si>
    <t>C269</t>
  </si>
  <si>
    <t>C270</t>
  </si>
  <si>
    <t>C271</t>
  </si>
  <si>
    <t>C272</t>
  </si>
  <si>
    <t>C273</t>
  </si>
  <si>
    <t>COD. REGISTRO</t>
  </si>
  <si>
    <t>CÓDIGO TABELA</t>
  </si>
  <si>
    <t>ESTRUTURA DE SUPORTE METÁLICO DOS AR CONDICIONADOS  PARA SPLIT (CONDENSADORA E EVAPORADORA)</t>
  </si>
  <si>
    <t>JUNÇÃO SIMPLES, PVC, SERIE NORMAL,
ESGOTO PREDIAL, DN 150 X 150 MM, JUNTA
ELÁSTICA, FORNECIDO E INSTALADO</t>
  </si>
  <si>
    <t>C265-BASA</t>
  </si>
  <si>
    <t>Sinalização para deficientes - placa metálica para corrimão em braille, dim 90 x 25 mm</t>
  </si>
  <si>
    <t>.</t>
  </si>
  <si>
    <t>COEF</t>
  </si>
  <si>
    <t>MAT(UNIT)</t>
  </si>
  <si>
    <t>MO(UNIT)</t>
  </si>
  <si>
    <t>MAT (TOTAL)</t>
  </si>
  <si>
    <t>MO (TOTAL)</t>
  </si>
  <si>
    <t>TOTAL</t>
  </si>
  <si>
    <t>PREÇO TOTAL UNIT. (c/ taxa):</t>
  </si>
  <si>
    <t>MÊS</t>
  </si>
  <si>
    <t xml:space="preserve"> </t>
  </si>
  <si>
    <t>22.136.000145.SER</t>
  </si>
  <si>
    <t>PREÇO TOTAL (unit.):</t>
  </si>
  <si>
    <t>06.103.000325.SER</t>
  </si>
  <si>
    <t>26.104.000050.SER</t>
  </si>
  <si>
    <t>26.104.000060.SER</t>
  </si>
  <si>
    <t>SINAPI</t>
  </si>
  <si>
    <t xml:space="preserve">M     </t>
  </si>
  <si>
    <t>und</t>
  </si>
  <si>
    <t>PT</t>
  </si>
  <si>
    <t xml:space="preserve">KG    </t>
  </si>
  <si>
    <t>in105</t>
  </si>
  <si>
    <t>in108</t>
  </si>
  <si>
    <t>16.111.000207.SER</t>
  </si>
  <si>
    <t>19.105.001502.SER</t>
  </si>
  <si>
    <t>19.105.001506.SER</t>
  </si>
  <si>
    <t>0,2390000</t>
  </si>
  <si>
    <t>02.106.000005.SER</t>
  </si>
  <si>
    <t>32.109.000112.SER</t>
  </si>
  <si>
    <t>12.102.000005.SER</t>
  </si>
  <si>
    <t>1,8670000</t>
  </si>
  <si>
    <t>1,9200000</t>
  </si>
  <si>
    <t xml:space="preserve">M </t>
  </si>
  <si>
    <t>1,3265000</t>
  </si>
  <si>
    <t>0,0132000</t>
  </si>
  <si>
    <t>0,0426000</t>
  </si>
  <si>
    <t>0,3628000</t>
  </si>
  <si>
    <t>2,0000000</t>
  </si>
  <si>
    <t>1,0000000</t>
  </si>
  <si>
    <t>0,0881000</t>
  </si>
  <si>
    <t>0,4968000</t>
  </si>
  <si>
    <t>0,3495000</t>
  </si>
  <si>
    <t>c263</t>
  </si>
  <si>
    <t>c265</t>
  </si>
  <si>
    <t>0,1725000</t>
  </si>
  <si>
    <t>0,3698000</t>
  </si>
  <si>
    <t>C274</t>
  </si>
  <si>
    <t>C275</t>
  </si>
  <si>
    <t>C276</t>
  </si>
  <si>
    <t>C277</t>
  </si>
  <si>
    <t>C278</t>
  </si>
  <si>
    <t>C279</t>
  </si>
  <si>
    <t>C280</t>
  </si>
  <si>
    <t>C281</t>
  </si>
  <si>
    <t>C282</t>
  </si>
  <si>
    <t>C283</t>
  </si>
  <si>
    <t>C284</t>
  </si>
  <si>
    <t>C285</t>
  </si>
  <si>
    <t>C286</t>
  </si>
  <si>
    <t>C287</t>
  </si>
  <si>
    <t>C288</t>
  </si>
  <si>
    <t>C289</t>
  </si>
  <si>
    <t>C290</t>
  </si>
  <si>
    <t>C291</t>
  </si>
  <si>
    <t>C292</t>
  </si>
  <si>
    <t>C293</t>
  </si>
  <si>
    <t>C294</t>
  </si>
  <si>
    <t>C295</t>
  </si>
  <si>
    <t>C296</t>
  </si>
  <si>
    <t>C297</t>
  </si>
  <si>
    <t>C298</t>
  </si>
  <si>
    <t>C299</t>
  </si>
  <si>
    <t>C300</t>
  </si>
  <si>
    <t>C301</t>
  </si>
  <si>
    <t>C302</t>
  </si>
  <si>
    <t>C303</t>
  </si>
  <si>
    <t>C304</t>
  </si>
  <si>
    <t>C305</t>
  </si>
  <si>
    <t>C266-BASA</t>
  </si>
  <si>
    <t>C267-BASA</t>
  </si>
  <si>
    <t>C268-BASA</t>
  </si>
  <si>
    <t>taxas da prefeitura municipal (II)</t>
  </si>
  <si>
    <t>COMPOSIÇÃO DE PREÇOS BASA - GERAL</t>
  </si>
  <si>
    <t>MAÚES</t>
  </si>
  <si>
    <t>JI-PARANÁ</t>
  </si>
  <si>
    <t>16.111.000902.SER</t>
  </si>
  <si>
    <t>Adesivo em vinil para plotagem em letreiro de chapa galvanizada (c/aplicação)</t>
  </si>
  <si>
    <t>m2</t>
  </si>
  <si>
    <t>REMOÇÃO DE DUTO DE REFRIGERAÇÃO ANTIGO DIVERSAS BITOLAS</t>
  </si>
  <si>
    <t>REMOÇÃO DE PAINEL EM MADEIRA TAMANHO 4,65X1,20X0,04M</t>
  </si>
  <si>
    <t>in13</t>
  </si>
  <si>
    <t>DATA</t>
  </si>
  <si>
    <t>C270-BASA-PINI</t>
  </si>
  <si>
    <t>REMOÇÃO DE ESPELHO</t>
  </si>
  <si>
    <t>C271-BASA-SINAPI</t>
  </si>
  <si>
    <t>REINSTALAÇÃO DE ESQUADRIAS DE MADEIRA E VIDRO DE CORRER</t>
  </si>
  <si>
    <t>C272-BASA-PINI</t>
  </si>
  <si>
    <t>PORTA PIVOTANTE EM MADEIRA SEMI OCA TAM. 1,09X2,20, ESP.-4,0MM</t>
  </si>
  <si>
    <t>C273-BASA-SINAPI</t>
  </si>
  <si>
    <t>KIT FECHADURA E PUXADOR PARA PORTA PIVOTANTE</t>
  </si>
  <si>
    <t>C269-BASA-SINAPI</t>
  </si>
  <si>
    <t>REMOÇÃO DE CABEAMENTOS E ACESSÓRIOS</t>
  </si>
  <si>
    <t>C274-BASA-SINAPI</t>
  </si>
  <si>
    <t xml:space="preserve">PONTO ELÉTRICO PARA CX DA TECBAN COM O2 ELETRODUTO GALVANIZADO DE 3/4' E CURVA NA ALTURA DE 2,15 M DO PISO </t>
  </si>
  <si>
    <t>RECUPERAÇÃO DE TOTEM EXTERNO EM CHAPA DE ALUMÍNIO, CONFORME ESPECIFICAÇÕES  COM PINTURA PU PROTEÇÃO UV, NAS CORES VERDE E AMARELO, TEXTO E LOGOMARCAS ADESIVADAS H=5,4M</t>
  </si>
  <si>
    <t>C275-BASA-SINAPI</t>
  </si>
  <si>
    <t xml:space="preserve">Raspagem, calafet. e enceramento de pisos em madeira </t>
  </si>
  <si>
    <t xml:space="preserve">C276-BASA-SEDOP-001.34.07 </t>
  </si>
  <si>
    <t xml:space="preserve">Palha de aço </t>
  </si>
  <si>
    <t xml:space="preserve">Pç </t>
  </si>
  <si>
    <t xml:space="preserve">Massa de calafate </t>
  </si>
  <si>
    <t xml:space="preserve">KG </t>
  </si>
  <si>
    <t xml:space="preserve">Cera preparada </t>
  </si>
  <si>
    <t>LIMPEZA E ACABAMENTO DO PISO EM GRANITO</t>
  </si>
  <si>
    <t>C277-BASA-SINAPI</t>
  </si>
  <si>
    <t>12.104.000062.SER</t>
  </si>
  <si>
    <t>1,0020000</t>
  </si>
  <si>
    <t>0,5010000</t>
  </si>
  <si>
    <t>C278-BASA-SEDOP-21531</t>
  </si>
  <si>
    <t>DESMONTAGEM DE ESTRUTURA METÁLICA COM RETIRADA DE SOLDA E CORTE DE PEÇAS POR
MEIO DE LIXADEIRA</t>
  </si>
  <si>
    <t>PAINEL EM ACM - ESTRUTURADO (FACHADAS)</t>
  </si>
  <si>
    <t>C280-BASA</t>
  </si>
  <si>
    <t xml:space="preserve">FECHAMENTO ACM 3 MM, 1,40 X 1,40 M, FIXADO EM ESTRUTURA METÁLICA EM AÇO GALVANIZADO EM CANTONEIRA 2 X 1/4 ASTM-A36 E BARRA CHATA 2 X 1/4 ASTM-A36 , PARA A INSTALAÇÃO DE EVAPORADORAS NA FACHADA, INCLUINDO PINTURA DA ESTRUTURA METALICA COM TINTA AUTOMOTIVA  </t>
  </si>
  <si>
    <t>C279-BASA-SEDOP-061458</t>
  </si>
  <si>
    <t>Acessórios p/ fixação de painéis</t>
  </si>
  <si>
    <t>Revestimento metálico em alumínio composto acm (Alucobond ou similar) dobrado, e=0,4mm</t>
  </si>
  <si>
    <t>in137</t>
  </si>
  <si>
    <t>Estrutura em metal p/ painéis de fachada</t>
  </si>
  <si>
    <t>SINAPI-3275</t>
  </si>
  <si>
    <t xml:space="preserve">FORRO COMPOSTO POR PAINEIS DE LA DE VIDRO, REVESTIDOS EM PVC MICROPERFURADO, DE *1250 X 625* MM, ESPESSURA 15 MM (COM COLOCACAO)                                                                                                                                                                                                                                                                                                                                                                          </t>
  </si>
  <si>
    <t xml:space="preserve">LUMINÁRIA PLAFON QUADRADA 40 X 40 CM DE EMBUTIR A LED, COM CORPO EM CHAPA DE AÇO FOSFATIZADA E PINTADA ELETROSTÁTICA. ACRÍLICO LEITOSO. 54W-BIVOLT (6400°K).  </t>
  </si>
  <si>
    <t>C282-BASA -SINAPI</t>
  </si>
  <si>
    <t>LUMINÁRIA PLAFON QUADRADA 20 X 20 CM DE EMBUTIR A LED, COM CORPO EM CHAPA DE AÇO FOSFATIZADA E PINTADA ELETROSTÁTICA. ACRÍLICO LEITOSO. 18W-BIVOLT (6400°K).</t>
  </si>
  <si>
    <t>LUMINÁRIA SPOT TRILHO COM 6 SPOTS DOCRÓICA MR 16 PRETO POTÊNCIA DE 10 W, COMPLETO, COR BRANCO FRIO 6000-6500K, TRILHO COM 2 MÉTROS DE COMPRIMENTO</t>
  </si>
  <si>
    <t>C284-BASA -SINAPI</t>
  </si>
  <si>
    <t>C283-BASA -SINAPI</t>
  </si>
  <si>
    <t>LUMINÁRIA PLAFON QUADRADA 60 X 60 CM DE EMBUTIR A LED, COM CORPO EM CHAPA DE AÇO FOSFATIZADA E PINTADA ELETROSTÁTICA. ACRÍLICO LEITOSO. 54W-BIVOLT (6400°K).</t>
  </si>
  <si>
    <t>C285-BASA -SINAPI</t>
  </si>
  <si>
    <t>C286-BASA -SEDOP-230262</t>
  </si>
  <si>
    <t>PONTO P/AR CONDICIONADO (TUBUL., E FIAÇAO)</t>
  </si>
  <si>
    <t>DESINSTALAÇÃO DE AR CONDICIONADO ACJ INCLUINDO CARENAGEM METÁLICA EXISTENTE</t>
  </si>
  <si>
    <t>C287-BASA</t>
  </si>
  <si>
    <t>Cumeeira em aço galvanizado</t>
  </si>
  <si>
    <t>CUMEEIRA EM AÇO GALVANIZADO</t>
  </si>
  <si>
    <t>C288-BASA-SEDOP-071466</t>
  </si>
  <si>
    <t>IN162</t>
  </si>
  <si>
    <t>IN163</t>
  </si>
  <si>
    <t>IN164</t>
  </si>
  <si>
    <t>IN165</t>
  </si>
  <si>
    <t>IN166</t>
  </si>
  <si>
    <t>Acessórios de fixação p/telha de alumínio</t>
  </si>
  <si>
    <t>INSTALAÇÃO DE PRUMADA PARA CAPITAÇÃO DE AGUA DE CONDENSAÇÃO DOS APARELHOS DE CLIMATIZAÇÃO DA FACHADA, EM TUBO DE CPVC DE 1", ALTUTA DE 60M.</t>
  </si>
  <si>
    <t>C289-BASA</t>
  </si>
  <si>
    <t>INTERLIGAÇÃO ENTRE SPLIT INVERTER 24.000 BTU´S, TUBULAÇÃO FRIGORÍGENA  E ELETRICA, CONFORME CROQUI DE POSICIONAMENTO DAS MÁQUINAS</t>
  </si>
  <si>
    <t>C290-BASA</t>
  </si>
  <si>
    <t>C291-BASA</t>
  </si>
  <si>
    <t xml:space="preserve">PLATAFORMA METÁLICA, 36,0 X 1,5 M, EM ESTRUTURA DE AÇO CARBONO, COM CANTONEIRAS  3 X 1/4", BARRA CHATA 3 X 1/4", PISO EM CHAPA EXPANDIDA DE 1/4", FECHAMENTO LATARAL EM METALON 75 X 75 X 3MM E VENESIANA METALICA , FIXADO COM PARABOLT NA ESTRUTURA DO PRÉDIO, CONFORME PROJETO E SEUS DETALHES, INCLUSIVE PINTURA AUTOMOTIVA NA COR BRANCA </t>
  </si>
  <si>
    <t xml:space="preserve">PLATAFORMA METÁLICA DO BLOCO A </t>
  </si>
  <si>
    <t>C292-BASA</t>
  </si>
  <si>
    <t>REFORMA DA  PLATAFORMA METÁLICA DO 5º ANDAR</t>
  </si>
  <si>
    <t>C293-BASA</t>
  </si>
  <si>
    <t>CANHÃO 54 LEDS RGBW PROJETOR ILUMINAÇÃO PROFISSIONAL MISTURA DE CORES 180W LK154 - LUATEK, ESTRUTURA METÁLICA</t>
  </si>
  <si>
    <t>C294-BASA</t>
  </si>
  <si>
    <t>PLACA EM ACRILICO DIMENSÃO 50X50 COM IDENTIFICAÇÃO PADRÃO DO AMBIENTE EM FORMA ADESIVA</t>
  </si>
  <si>
    <t>C295-BASA</t>
  </si>
  <si>
    <t>C296-BASA</t>
  </si>
  <si>
    <t>PLATAFORMA METÁLICA DO BLOCO SOBRELOJA</t>
  </si>
  <si>
    <t>REMOÇÃO E REINSTALAÇÃO DE PERSIANAS</t>
  </si>
  <si>
    <t>C297-BASA</t>
  </si>
  <si>
    <t>C298-BASA</t>
  </si>
  <si>
    <t>LIMPEZA E HIGIENIZAÇÃO DE PERSIANAS</t>
  </si>
  <si>
    <t xml:space="preserve">C04-BASA-SEDOP-011170 </t>
  </si>
  <si>
    <t>C299-BASA</t>
  </si>
  <si>
    <t>ALUGUEL MENSAL ANDAIME SUSPENSO PESADO JAHU C/CABO 90 METROS</t>
  </si>
  <si>
    <t>Divisória Divilux pefil em alumínio / miolo celular -P/V/P</t>
  </si>
  <si>
    <t>C300-BASA-SINAPI</t>
  </si>
  <si>
    <t>REMOÇÃO E INSTALAÇÃO DE DETECTORES DE FUMAÇA AFIXADO SOBRE O TETO</t>
  </si>
  <si>
    <t>C301-BASA-SINAPI</t>
  </si>
  <si>
    <t>DESMONTAGEM E MONTAGEM DE ARQUIVO DESLIZANTES DE 4 MODULOS</t>
  </si>
  <si>
    <t>C302-BASA-SEDOP</t>
  </si>
  <si>
    <t>FORNECIMENTO E INSTALAÇÃO DE DIVISÓRIA DIVILUX PEFIL ALUMÍNIO / MIOLO CELULAR (PAINEL / VIDRO / PAINEL)</t>
  </si>
  <si>
    <t>C306</t>
  </si>
  <si>
    <t>C307</t>
  </si>
  <si>
    <t>C308</t>
  </si>
  <si>
    <t>C309</t>
  </si>
  <si>
    <t>C310</t>
  </si>
  <si>
    <t>C311</t>
  </si>
  <si>
    <t>C312</t>
  </si>
  <si>
    <t>C313</t>
  </si>
  <si>
    <t>C314</t>
  </si>
  <si>
    <t>C315</t>
  </si>
  <si>
    <t>FORNECIMENTO E INSTALAÇÃO DE DIVISÓRIA DIVILUX PEFIL ALUMÍNIO / MIOLO CELULAR (PAINEL CEGO)</t>
  </si>
  <si>
    <t>C303-BASA-SEDOP</t>
  </si>
  <si>
    <t>Divisória Divilux perfil em aluminio/miolo celular (painel cego)</t>
  </si>
  <si>
    <t>Chuveiro cromado</t>
  </si>
  <si>
    <t>Placa em acrílico branco leitoso dupla, tipo sanduiche, com aplicação de adesivo sobreposto</t>
  </si>
  <si>
    <t>IN167</t>
  </si>
  <si>
    <t>IN168</t>
  </si>
  <si>
    <t>IN169</t>
  </si>
  <si>
    <t>IN170</t>
  </si>
  <si>
    <t>IN171</t>
  </si>
  <si>
    <t>IN172</t>
  </si>
  <si>
    <t>IN173</t>
  </si>
  <si>
    <t>IN174</t>
  </si>
  <si>
    <t>IN175</t>
  </si>
  <si>
    <t>IN176</t>
  </si>
  <si>
    <t>IN177</t>
  </si>
  <si>
    <t>IN178</t>
  </si>
  <si>
    <t>IN179</t>
  </si>
  <si>
    <t>IN180</t>
  </si>
  <si>
    <t>IN181</t>
  </si>
  <si>
    <t>IN182</t>
  </si>
  <si>
    <t>IN183</t>
  </si>
  <si>
    <t>IN184</t>
  </si>
  <si>
    <t xml:space="preserve">Ferragens p/ janela de correr </t>
  </si>
  <si>
    <t>c283</t>
  </si>
  <si>
    <t>in157</t>
  </si>
  <si>
    <t>c284</t>
  </si>
  <si>
    <t>c289</t>
  </si>
  <si>
    <t>c290</t>
  </si>
  <si>
    <t>c292</t>
  </si>
  <si>
    <t>c300</t>
  </si>
  <si>
    <t>0,4467</t>
  </si>
  <si>
    <t>0,1407</t>
  </si>
  <si>
    <t>19.105.001600.SER</t>
  </si>
  <si>
    <t xml:space="preserve">C304-BASA-SEDOP-190231 </t>
  </si>
  <si>
    <t>C305-BASA</t>
  </si>
  <si>
    <t>Remanejamento de Unidade Condensadora de 36.000 a 48.000 BTU com acréscimo de tubulação de cobre, isolamento térmico, fita de proteção blackout, cabo de intertravamento, calços de borracha e cabo elétrico de força</t>
  </si>
  <si>
    <t>C306-BASA</t>
  </si>
  <si>
    <t>INSTALAÇÃO DE EXTINTORES EXISTENTES INCLUINDO SINALIZAÇÃO DE PISO EM FAIXAS AMARELA E VERMELHA EM PVC 5CM ADESIVADA</t>
  </si>
  <si>
    <t>Chuveiro em metal cromado</t>
  </si>
  <si>
    <t>C307-BASA-SINAPI-88650</t>
  </si>
  <si>
    <t>ODAPÉ EM CERÂMICO RETIFICADO, NÃO ESMALTADO, ACABAMENTO NATURAL, ESPESSURA MÍNIMA 9,5MM, CERTIFICADO PELA ABNT NBR 15463, COM ABSORÇÃO DE ÁGUA ≤ 0,1, RESISTÊNCIA AO MANCHAMENTO CLASSE 5, LOCAL DE TRÁFEGO INDICADO PELO FABRICANTE PARA AMBIENTE COMERCIAL INTERNO MOLHADO, COR BEGE, TAMANHO MÍNIMO DE 60X60CM, REFERÊNCIA:BIANCO PLUS NATURAL),</t>
  </si>
  <si>
    <t>C308-BASA-ORSE-07224</t>
  </si>
  <si>
    <t>REMOÇÃO DE QUADRO ELÉTRICO DE EMBUTIR OU SOBREPOR</t>
  </si>
  <si>
    <t>C309-BASA</t>
  </si>
  <si>
    <t>PELÍCULA TIPO "A" ADESIVADA, TAMANHO 2,90X1,90M COM DET BASA</t>
  </si>
  <si>
    <t>C310-BASA-SEDOP-
171496</t>
  </si>
  <si>
    <t>Cruzeta em concreto (90x115x2400mm)</t>
  </si>
  <si>
    <t>C311-BASA-ORSE-9912</t>
  </si>
  <si>
    <t>CABO DE COBRE ISOLADO PVC RÍGIDO UNIPOLAR SEÇÃO 15MM², 15KV</t>
  </si>
  <si>
    <t>C312-BASA</t>
  </si>
  <si>
    <t>Remoção e desmontagem de biombos de privacidade dos caixas e gerencia em vidro temperado, incluindo perfil metálico e seus acessórios.</t>
  </si>
  <si>
    <t>C313-BASA</t>
  </si>
  <si>
    <t>FORNECIMENTO E INSTALAÇÃO DE FAIXA HORIZONTAL ADESIVADA NA ESPESSURA DE 12CM NOS VIDROS DO AUTOATENDIMENTO</t>
  </si>
  <si>
    <t>C314-BASA</t>
  </si>
  <si>
    <t>FORNECIMENTO E INSTALAÇÃO DE FAIXA DE IDENTIFICAÇÃO HORIZONTAL (6,00X 1,45m), EM CHAPA DE ALUMÍNIO, ESP=3mm, COM PINTURA PU PROTEÇÃO UV, NAS CORES VERDE E AMARELO, E FAIXA HORIZONTAL (3,6X0,70m) EM CHAPA DE ALUMINIO,  E=0,3mm, COR BRANCA, COM LETRAS RECORTADAS DIGITALMENTE EM ACRÍLICO LEITOSO E=3mm, CORES VERDE E AMARELO (VER DETALHES BASA), INCLUINDO ESTRUTURA E FERRAGEM DE FIXAÇÃO</t>
  </si>
  <si>
    <t>C316</t>
  </si>
  <si>
    <t>C317</t>
  </si>
  <si>
    <t>C318</t>
  </si>
  <si>
    <t>C319</t>
  </si>
  <si>
    <t>C320</t>
  </si>
  <si>
    <t>C321</t>
  </si>
  <si>
    <t>C322</t>
  </si>
  <si>
    <t>C323</t>
  </si>
  <si>
    <t>C324</t>
  </si>
  <si>
    <t>C325</t>
  </si>
  <si>
    <t>C326</t>
  </si>
  <si>
    <t>C327</t>
  </si>
  <si>
    <t>C328</t>
  </si>
  <si>
    <t>c312</t>
  </si>
  <si>
    <t>c313</t>
  </si>
  <si>
    <t>c314</t>
  </si>
  <si>
    <t>Sinalização para deficientes - placa metálica 50 x 70 cm - "Estacionamento Reservado"</t>
  </si>
  <si>
    <t>Chapa de alumínio 1mm - dimensão 2,00 x 1,00 m</t>
  </si>
  <si>
    <t>IN185</t>
  </si>
  <si>
    <t>IN186</t>
  </si>
  <si>
    <t>IN187</t>
  </si>
  <si>
    <t>IN188</t>
  </si>
  <si>
    <t>IN189</t>
  </si>
  <si>
    <t>IN190</t>
  </si>
  <si>
    <t>IN191</t>
  </si>
  <si>
    <t>IN192</t>
  </si>
  <si>
    <t>IN193</t>
  </si>
  <si>
    <t>IN194</t>
  </si>
  <si>
    <t>IN195</t>
  </si>
  <si>
    <t>IN196</t>
  </si>
  <si>
    <t>IN197</t>
  </si>
  <si>
    <t>IN198</t>
  </si>
  <si>
    <t>IN199</t>
  </si>
  <si>
    <t>IN200</t>
  </si>
  <si>
    <t>IN201</t>
  </si>
  <si>
    <t>IN202</t>
  </si>
  <si>
    <t>ART - ANOTAÇÃO DE RESPONSABILIDADE TÉCNICA / REGISTRO DE RESPONSABILIDADE TÉCNICA PARA EXECUÇÃO DE OBRA OU SERVIÇO ACIMA DE R$ 15.000,00</t>
  </si>
  <si>
    <t>ART - ANOTAÇÃO DE RESPONSABILIDADE TÉCNICA / REGISTRO DE RESPONSABILIDADE TÉCNICA PARA EXECUÇÃO DE OBRA OU SERVIÇO ATÉ R$ 15.000,00</t>
  </si>
  <si>
    <t>BB</t>
  </si>
  <si>
    <t>C315-BB</t>
  </si>
  <si>
    <t>C316-BB</t>
  </si>
  <si>
    <t xml:space="preserve">DESPESAS LEGAIS ATÉ DE R$ 15.000,00 (CREA E PREFEITURA) </t>
  </si>
  <si>
    <t xml:space="preserve">C317-BB-SEDOP-011170 </t>
  </si>
  <si>
    <t>C318-BB</t>
  </si>
  <si>
    <t>ADMINISTRAÇÃO DE OBRA OU SERVIÇO DE ENGENHARIA - TÉCNICO DE SEGURANÇA DO TRABALHO, COM CARGA HORÁRIA SEMANAL MÍNIMA DE SEIS (06) HORAS</t>
  </si>
  <si>
    <t>C319-BB</t>
  </si>
  <si>
    <t xml:space="preserve">ADMINISTRAÇÃO DIRETA (NO LOCAL) DE OBRA OU SERVIÇO DE ENGENHARIA - ENGENHEIRO OU ARQUITETO RESIDENTE, COM CARGA HORÁRIA SEMANAL MÍNIMA DE QUARENTA E QUATRO (44) HORAS </t>
  </si>
  <si>
    <t>C320-BB</t>
  </si>
  <si>
    <t>ADMINISTRAÇÃO DIRETA (NO LOCAL) DE OBRA OU SERVIÇO DE ENGENHARIA - MESTRE DE OBRA, COM CARGA HORÁRIA SEMANAL MÍNIMA DE QUARENTA E QUATRO (44) HORAS</t>
  </si>
  <si>
    <t>C321-BB</t>
  </si>
  <si>
    <t>ADMINISTRAÇÃO DIRETA (NO LOCAL) DE OBRA OU SERVIÇO DE ENGENHARIA DE GRANDE PORTE - MESTRE DE OBRA E PROFISSIONAL COM FORMAÇÃO EM ENGENHARIA OU ARQUITETURA</t>
  </si>
  <si>
    <t>C322-BB</t>
  </si>
  <si>
    <t>ADMINISTRAÇÃO DIRETA (NO LOCAL) DE OBRA OU SERVIÇO DE ENGENHARIA DE MÉDIO PORTE - MESTRE DE OBRA E PROFISSIONAL COM FORMAÇÃO EM ENGENHARIA OU ARQUITETURA</t>
  </si>
  <si>
    <t>ADMINISTRAÇÃO DIRETA (NO LOCAL) DE OBRA OU SERVIÇO DE ENGENHARIA DE PEQUENO PORTE - ENCARREGADO DE OBRA E PROFISSIONAL COM FORMAÇÃO EM ENGENHARIA OU ARQUITETURA</t>
  </si>
  <si>
    <t>C323-BASA</t>
  </si>
  <si>
    <t>MOBILIZAÇÃO - (MÉDIA DISTÂNCIA)</t>
  </si>
  <si>
    <t>C329</t>
  </si>
  <si>
    <t>C330</t>
  </si>
  <si>
    <t>C331</t>
  </si>
  <si>
    <t>C332</t>
  </si>
  <si>
    <t>C333</t>
  </si>
  <si>
    <t>C334</t>
  </si>
  <si>
    <t>C335</t>
  </si>
  <si>
    <t>C336</t>
  </si>
  <si>
    <t>C337</t>
  </si>
  <si>
    <t>C338</t>
  </si>
  <si>
    <t>C339</t>
  </si>
  <si>
    <t>C340</t>
  </si>
  <si>
    <t>C341</t>
  </si>
  <si>
    <t>C342</t>
  </si>
  <si>
    <t>C343</t>
  </si>
  <si>
    <t>C344</t>
  </si>
  <si>
    <t>C345</t>
  </si>
  <si>
    <t>C346</t>
  </si>
  <si>
    <t>C347</t>
  </si>
  <si>
    <t>C348</t>
  </si>
  <si>
    <t>C349</t>
  </si>
  <si>
    <t>C350</t>
  </si>
  <si>
    <t>C351</t>
  </si>
  <si>
    <t>C352</t>
  </si>
  <si>
    <t>C353</t>
  </si>
  <si>
    <t>C354</t>
  </si>
  <si>
    <t>C355</t>
  </si>
  <si>
    <t>C356</t>
  </si>
  <si>
    <t>C357</t>
  </si>
  <si>
    <t>C358</t>
  </si>
  <si>
    <t>C359</t>
  </si>
  <si>
    <t>C360</t>
  </si>
  <si>
    <t>C361</t>
  </si>
  <si>
    <t>C362</t>
  </si>
  <si>
    <t>C363</t>
  </si>
  <si>
    <t>C364</t>
  </si>
  <si>
    <t>C365</t>
  </si>
  <si>
    <t>C366</t>
  </si>
  <si>
    <t>C367</t>
  </si>
  <si>
    <t>C368</t>
  </si>
  <si>
    <t>C369</t>
  </si>
  <si>
    <t>C370</t>
  </si>
  <si>
    <t>C371</t>
  </si>
  <si>
    <t>C372</t>
  </si>
  <si>
    <t>C373</t>
  </si>
  <si>
    <t>C374</t>
  </si>
  <si>
    <t>C375</t>
  </si>
  <si>
    <t>C376</t>
  </si>
  <si>
    <t>C377</t>
  </si>
  <si>
    <t>C378</t>
  </si>
  <si>
    <t>C379</t>
  </si>
  <si>
    <t>C380</t>
  </si>
  <si>
    <t>C381</t>
  </si>
  <si>
    <t>MOBILIZAÇÃO - (GRANDE DISTÂNCIA)</t>
  </si>
  <si>
    <t>Caixa de equalização p/aterramento 20x20x10cm de sobrepor p/11 terminais de pressão c/barramento (pára-raio)</t>
  </si>
  <si>
    <t>Programador digital 2 canais p/aparelhos iluminação, ciclo semanal, modelo EG203B, ref:Hager ou similar</t>
  </si>
  <si>
    <t>Corrimão em aço inox ø=1 1/2", duplo, h=90cm</t>
  </si>
  <si>
    <t>Chave fusível de 100A, classe 15KV c/ suporte "L"</t>
  </si>
  <si>
    <t>Mão francesa plana galvanizada 726mm</t>
  </si>
  <si>
    <t>Pó de solda</t>
  </si>
  <si>
    <t>Pct</t>
  </si>
  <si>
    <t>Molde p/ solda exotérmica</t>
  </si>
  <si>
    <t>Barra chata de aluminio 7/8" x 1/8"</t>
  </si>
  <si>
    <t>Proteção contra surto Classe II,1P,20KA,175V</t>
  </si>
  <si>
    <t>Lampada Dicróica 50W/12V</t>
  </si>
  <si>
    <t>Tabuado em régua de madeira de lei de 1ª ( Pau D' Arco) 20 x 3cm - Extra</t>
  </si>
  <si>
    <t>Totem de sinalização c/estrutura em chapa galvanizada, hastes c/seção 14x8cm e altura total=2,86m, c/aplicação de adesivo em recort sobreposto em dupla face, pintura esmalte sintetico, conforme modelo p/obra do Parque dos Cajueiros</t>
  </si>
  <si>
    <t>Tampa de encaixe 200 mm para eletrocalha metálica (ref.: mopa ou similar)</t>
  </si>
  <si>
    <t>Tampa de encaixe 100 X3000 - Z para eletrocalha metálica (ref.: mopa ou similar)</t>
  </si>
  <si>
    <t>Cartela de bucha S-8 com 10 conjuntos de bucha/parafuso</t>
  </si>
  <si>
    <t>cartela</t>
  </si>
  <si>
    <t>PLACA AÉREA INFORMATIVA, 90 X 28 CM, EM ACRÍLICO TRANSPARENTE (E=8MM), INCLUSIVE ACESSÓRIOS DE FIXAÇÃO</t>
  </si>
  <si>
    <t>ESPECIFICAÇÃO</t>
  </si>
  <si>
    <t>VALOR (R$)</t>
  </si>
  <si>
    <t>LOCAL DA FONTE DE COTAÇÃO</t>
  </si>
  <si>
    <t>Placa indicativa em alumínio e ferro fundido com texto em braile em alto relevo, dim.: 15 x 23 cm</t>
  </si>
  <si>
    <t>Transformador de corrente de 400/5</t>
  </si>
  <si>
    <t>Lavatório louça, ref: L-510, Vogue Plus Conforto(45.5 x 35.5 cm), DECA ou similar</t>
  </si>
  <si>
    <t>Coluna suspensa de louça para lavatório, linha Vogue Plus Conforto, ref: C-510, DECA ou similar</t>
  </si>
  <si>
    <t>Válvula de escoamento para lavatório, DECA 1602C ou similar</t>
  </si>
  <si>
    <t>Fixação p/ lavatório - parafusos (deca - ref: sp-7 ou similar)</t>
  </si>
  <si>
    <t>Adesivo cortado eletronicamente, Puxe-Empurre, dimensões:50 x 10cm.</t>
  </si>
  <si>
    <t>Placa de sinalização em acrílico transparente 3mm, com aplicação de adesivo digital sobreposto, dim:45x18cm, para fixação no teto através de correntes de aço inox, inclusive correntes e instalação</t>
  </si>
  <si>
    <t>MAT/MO</t>
  </si>
  <si>
    <t>Régua (filtro de linha) com 6 tomadas 2p+t</t>
  </si>
  <si>
    <t>Ducha em aço inox, DECA, linha targa 1984 C 40 ou similar</t>
  </si>
  <si>
    <t>Rack fechado tipo armário 19" x 44 U x 870 mm</t>
  </si>
  <si>
    <t>Parafuso com porca gaiola</t>
  </si>
  <si>
    <t>Presilha de poliamida 4,5 x 180 mm</t>
  </si>
  <si>
    <t>Guia de cabos fechado 19" 1U</t>
  </si>
  <si>
    <t>Cabo de cobre isolado EPR, flexivel, 25mm², 0,6/1KV / 90º C (Eprotenax-G7 ou similar)</t>
  </si>
  <si>
    <t>Mes</t>
  </si>
  <si>
    <t>índice</t>
  </si>
  <si>
    <t>Var% Mes</t>
  </si>
  <si>
    <t>Acum. Ano%</t>
  </si>
  <si>
    <t>Acum. 12 meses%</t>
  </si>
  <si>
    <t>JANEIRO</t>
  </si>
  <si>
    <t>VEF</t>
  </si>
  <si>
    <t>MAR</t>
  </si>
  <si>
    <t>ABR</t>
  </si>
  <si>
    <t>MAI</t>
  </si>
  <si>
    <t>JUNHO</t>
  </si>
  <si>
    <t>JULHO</t>
  </si>
  <si>
    <t>ATRÁS</t>
  </si>
  <si>
    <t>DEFINIR</t>
  </si>
  <si>
    <t>FORA</t>
  </si>
  <si>
    <t>novembro</t>
  </si>
  <si>
    <t>DEZ</t>
  </si>
  <si>
    <t xml:space="preserve">PUXADOR REDONDO EM AÇO INOX DE 45CM </t>
  </si>
  <si>
    <t>Fita antiderrapante safety-walk "3m" - l=5cm ou similar</t>
  </si>
  <si>
    <t>Torneira cromada para lavatório, DECA 1173C (Decamatic Eco) ou similar</t>
  </si>
  <si>
    <t>Eletrocalha metálica perfurada 200 x 50 x 3000 mm (ref. mopa ou similar)</t>
  </si>
  <si>
    <t>Eletrocalha metálica perfurada 100 x 50 x 3000mm, peso, 1,47Kg/m, (ref.: mopa ou similar)</t>
  </si>
  <si>
    <t>Eletrocalha metálica perfurada 50 x 50 x 3000 mm (ref. valemam ou similar)</t>
  </si>
  <si>
    <t>Disjuntor bipolar DR 25 A, dispositivo residual diferencial, tipo AC, 30mA</t>
  </si>
  <si>
    <t>Chapa de acrílico branco leitoso, e=10mm</t>
  </si>
  <si>
    <t>www.mercadolivre.com</t>
  </si>
  <si>
    <t>www.mercadolivre.com.br/</t>
  </si>
  <si>
    <t>www.amazom.com</t>
  </si>
  <si>
    <t xml:space="preserve"> tinta texturizada acrílica em superfícies  cor cimento queimado fosco dia de chuva </t>
  </si>
  <si>
    <t>Óleo lubrificante</t>
  </si>
  <si>
    <t>www.loja.stemac.com.br</t>
  </si>
  <si>
    <t>IN203</t>
  </si>
  <si>
    <t>IN204</t>
  </si>
  <si>
    <t>IN205</t>
  </si>
  <si>
    <t>IN206</t>
  </si>
  <si>
    <t>IN207</t>
  </si>
  <si>
    <t>IN208</t>
  </si>
  <si>
    <t>IN209</t>
  </si>
  <si>
    <t>IN210</t>
  </si>
  <si>
    <t>fornecedor Basa</t>
  </si>
  <si>
    <t xml:space="preserve"> bateria selada, VRLA, 12V/7Ah</t>
  </si>
  <si>
    <t>bateria selada, VRLA, 12V/9Ah</t>
  </si>
  <si>
    <t>bateria selada, VRLA, 12V/18Ah</t>
  </si>
  <si>
    <t xml:space="preserve">placa SNMP de gerenciamento remoto de no-break de 6 e 8 kVA via rede ethernet </t>
  </si>
  <si>
    <t>placa eletrônica do carregador/retificador de no-break de 6 kVA</t>
  </si>
  <si>
    <t>placa eletrônica do carregador/retificador de no-break de 8 kVA</t>
  </si>
  <si>
    <t>kit de potência (placa de potência+placa lógica) de no-break de 6 kVA</t>
  </si>
  <si>
    <t>kit de potência (placa de potência+placa lógica) de no-break de 8 kVA</t>
  </si>
  <si>
    <t>m²</t>
  </si>
  <si>
    <t>un</t>
  </si>
  <si>
    <t>Projeto arquitetônico executivo bancos, clubes, museus, monumentos, instituições religiosas, centros de convenções, hotéis, penitenciárias(sem repetições)</t>
  </si>
  <si>
    <t>07029/ORSE</t>
  </si>
  <si>
    <t>Projeto arquitetônico executivo de escolas, creches, quartéis, delegacias, cadeias públicas, postos policiais, terminais turísticos, restaurantes, lanchonetes, quiosques bares, lojas, boates, sanitários públicos, quiosques (sem repetições)</t>
  </si>
  <si>
    <t>07030/ORSE</t>
  </si>
  <si>
    <t>Projeto arquitetônico executivo de habitação coletiva, prédios para escritórios, consultórios, administrativos, públicos, edifício garagem, rodoviárias, aeroportos, bibliotecas, shopping, centros comerciais (sem repetições)</t>
  </si>
  <si>
    <t>07032/ORSE</t>
  </si>
  <si>
    <t>Projeto arquitetônico executivo de hospitais, laboratórios, clinicas com internamento, estúdios de rádio e TV, teatros, cinemas (sem repetições)</t>
  </si>
  <si>
    <t>07028/ORSE</t>
  </si>
  <si>
    <t>Projeto arquitetônico executivo de indústrias, supermercados, ginásio de esportes, piscinas cobertas, cozinhas industriais, postos de serviços (sem repetições)</t>
  </si>
  <si>
    <t>07027/ORSE</t>
  </si>
  <si>
    <t>Projeto arquitetônico executivo de obras novas de galpões, oficinas, telheiros, garagens, armazéns, silos, trapiches, depósitos, pavilhão de exposições, píer, atracadouros (sem repetições)</t>
  </si>
  <si>
    <t>07033/ORSE</t>
  </si>
  <si>
    <t>Projeto arquitetônico executivo de restauro</t>
  </si>
  <si>
    <t>07024/ORSE</t>
  </si>
  <si>
    <t>Projeto arquitetônico executivo unifamiliar de obra nova com área até 50m² (sem repetições)</t>
  </si>
  <si>
    <t>07026/ORSE</t>
  </si>
  <si>
    <t>Projeto arquitetônico executivo unifamiliar de obra nova com área total acima de 200m² (sem repetições)</t>
  </si>
  <si>
    <t>07025/ORSE</t>
  </si>
  <si>
    <t>Projeto arquitetônico executivo unifamiliar de obra nova com área total até 200m² sem repetições (área total - 50,00m²)</t>
  </si>
  <si>
    <t>12290/ORSE</t>
  </si>
  <si>
    <t>Projeto de Abastecimento de Àgua Distribuição acima de 125.000,00 m2</t>
  </si>
  <si>
    <t>12287/ORSE</t>
  </si>
  <si>
    <t>Projeto de Abastecimento de Àgua Distribuição até 15.000,00 m2</t>
  </si>
  <si>
    <t>12288/ORSE</t>
  </si>
  <si>
    <t>Projeto de Abastecimento de Àgua Distribuição de 15.000,01 a 40.000,00 m2</t>
  </si>
  <si>
    <t>07031/ORSE</t>
  </si>
  <si>
    <t>Km</t>
  </si>
  <si>
    <t>13590/ORSE</t>
  </si>
  <si>
    <t>Projeto de Alimentação de Água</t>
  </si>
  <si>
    <t>13593/ORSE</t>
  </si>
  <si>
    <t>Projeto de Alimentador (energia)</t>
  </si>
  <si>
    <t>07357/ORSE</t>
  </si>
  <si>
    <t>Projeto de Cabeamento Estrururado com área acima de 500m². Observação: Em projetos com lógica restrita a poucos ambientes, o valor deverá ser reduzido proporcionalmente à área atendida, devendo-se atender aos equipamentos previamente especificados.</t>
  </si>
  <si>
    <t>07355/ORSE</t>
  </si>
  <si>
    <t>Projeto de Cabeamento Estruturado com área até 500m². Observação: Em projetos com lógica restrita a poucos ambientes, o valor deverá ser reduzido proporcionalmente à área atendida, devendo-se atender aos equipamentos previamente especificados.</t>
  </si>
  <si>
    <t>07360/ORSE</t>
  </si>
  <si>
    <t>Projeto de CFTV com área até 500m². Observação: Área atendida com equipamentos.</t>
  </si>
  <si>
    <t>07362/ORSE</t>
  </si>
  <si>
    <t>Projeto de CFTV com área acima de 500m². Observação: Área atendida com equipamentos.</t>
  </si>
  <si>
    <t>07366/ORSE</t>
  </si>
  <si>
    <t>Projeto de Climatização com área acima de 500m² (Complexo)</t>
  </si>
  <si>
    <t>07365/ORSE</t>
  </si>
  <si>
    <t>Projeto de Climatização com área acima de 500m² (Simples). Observação: Com equipamentos tipo split ou aparelho de janela. O projeto de arquitetura deverá indicar a localização dos condensadores.</t>
  </si>
  <si>
    <t>07364/ORSE</t>
  </si>
  <si>
    <t>Projeto de Climatização com área até 500m² (Complexo). Observação: Sistema com Centrais, fan-coils, Chiller, Rede de Dutos etc</t>
  </si>
  <si>
    <t>07363/ORSE</t>
  </si>
  <si>
    <t>Projeto de Climatização com área até 500m² (Simples). Observação: Com equipamentos tipo split ou aparelho de janela. O projeto de arquitetura deverá indicar a localização dos condensadores.</t>
  </si>
  <si>
    <t>13263/ORSE</t>
  </si>
  <si>
    <t>Projeto de Combate a incêndio (SPRINKLER) com área acima de 500m². Observação : Aprovado pelo Corpo de Bombeiros.</t>
  </si>
  <si>
    <t>07352/ORSE</t>
  </si>
  <si>
    <t>Projeto de Combate a incêndio com área acima de 750m² com Hidrante e extintor.Observação : Aprovado pelo Corpo de Bombeiros.</t>
  </si>
  <si>
    <t>07351/ORSE</t>
  </si>
  <si>
    <t>Projeto de Combate a incêndio com área até 750m² (com extintor). Observação : Aprovado pelo Corpo de Bombeiros.</t>
  </si>
  <si>
    <t>7369/ORSE</t>
  </si>
  <si>
    <t>Projeto de Compatibilização com área até 500m². Observação: Apresentar planta com layers dos diversos projetos com cores diferentes.</t>
  </si>
  <si>
    <t>07347/ORSE</t>
  </si>
  <si>
    <t>Projeto de Drenagem Pluvial com área acima 500m². Observação: Incluindo a drenagem da climatização.</t>
  </si>
  <si>
    <t>07346/ORSE</t>
  </si>
  <si>
    <t>Projeto de Drenagem Pluvial com área até 500m². Observação: Incluindo a drenagem da climatização.</t>
  </si>
  <si>
    <t>12275/ORSE</t>
  </si>
  <si>
    <t>Projeto de Drenagem Pluvial (micro e macrodrenagem) a partir de 150.000,00 m2</t>
  </si>
  <si>
    <t>12272/ORSE</t>
  </si>
  <si>
    <t>Projeto de Drenagem Pluvial (micro e macrodrenagem) até 10.000,00 m2</t>
  </si>
  <si>
    <t>12273/ORSE</t>
  </si>
  <si>
    <t>Projeto de Drenagem Pluvial (micro e macrodrenagem) de 10.000,01 a 50.000,00 m2</t>
  </si>
  <si>
    <t>12274/ORSE</t>
  </si>
  <si>
    <t>Projeto de Drenagem Pluvial (micro e macrodrenagem) de 50.000,01 a 150.000,00 m2</t>
  </si>
  <si>
    <t>13589/ORSE</t>
  </si>
  <si>
    <t>Projeto de Drenagem Pluvial Complexa - (Micro e Macrodrenagem)</t>
  </si>
  <si>
    <t>12277/ORSE</t>
  </si>
  <si>
    <t>Projeto de Drenagem Pluvial complexa (micro e macrodrenagem) de 10.000,01 a 50.000,00 m2</t>
  </si>
  <si>
    <t>12279/ORSE</t>
  </si>
  <si>
    <t>Projeto de Drenagem Pluvial complexa (micro e macrodrenagem) acima de 150.000,00 m2</t>
  </si>
  <si>
    <t>12276/ORSE</t>
  </si>
  <si>
    <t>Projeto de Drenagem Pluvial complexa (micro e macrodrenagem) até 10.000,00 m2</t>
  </si>
  <si>
    <t>12278/ORSE</t>
  </si>
  <si>
    <t>Projeto de Drenagem Pluvial complexa (micro e macrodrenagem) de 50.000,01 a 150.000,00 m2</t>
  </si>
  <si>
    <t>13588/ORSE</t>
  </si>
  <si>
    <t>Projeto de Drenagem Pluvial Simples - (Micro e Macrodrenagem)</t>
  </si>
  <si>
    <t>12280/ORSE</t>
  </si>
  <si>
    <t>Projeto de Esgoto Sanitarios Rede Condominial c/ Fossa e Filtro até 15.000,00 m2</t>
  </si>
  <si>
    <t>12281/ORSE</t>
  </si>
  <si>
    <t>Projeto de Esgoto Sanitarios Rede Condominial c/ Fossa e Filtro de 15.000,01 a 165.000,00 m2</t>
  </si>
  <si>
    <t>11508/ORSE</t>
  </si>
  <si>
    <t>Projeto de estrutura de contenção / estabilidade de taludes, desnível acima de 6,01 m. Observação: A área compreende o desnível X comprimento longitudinal.</t>
  </si>
  <si>
    <t>11506/ORSE</t>
  </si>
  <si>
    <t>Projeto de estrutura de contenção / estabilidade de taludes, desnível até 3,00 m. Observação: A área compreende o desnível X comprimento longitudinal.</t>
  </si>
  <si>
    <t>11507/ORSE</t>
  </si>
  <si>
    <t>Projeto de estrutura de contenção / estabilidade de taludes, desnível de 3,01 a 6,00 m. Observação: A área compreende o desnível X comprimento longitudinal.</t>
  </si>
  <si>
    <t>13811/ORSE</t>
  </si>
  <si>
    <t>Projeto de estruturas envidraçadas para alambrado - Ginásio Constâncio Vieira - Aracaju/SE</t>
  </si>
  <si>
    <t>11493/ORSE</t>
  </si>
  <si>
    <t>Projeto de fundações profundas, reforço do solo e soluções complexas acima de 500 m²</t>
  </si>
  <si>
    <t>11492/ORSE</t>
  </si>
  <si>
    <t>Projeto de fundações profundas, reforço do solo e soluções complexas até 500 m². Observação: Calculado por m² de projeção da construção.</t>
  </si>
  <si>
    <t>07368/ORSE</t>
  </si>
  <si>
    <t>Projeto de Gases Medicinais com área acima de 500m². Observação: Vácuo, Ar Comprimido, Oxigênio e Óxido Nitroso.</t>
  </si>
  <si>
    <t>07367/ORSE</t>
  </si>
  <si>
    <t>Projeto de Gases Medicinais com área até 500m². Observação: Vácuo, Ar Comprimido, Oxigênio e Óxido Nitroso.</t>
  </si>
  <si>
    <t>13614/ORSE</t>
  </si>
  <si>
    <t>Projeto de GLP (gás liquefeito de petróleo) ou GN (gás natural), área até 500m². Observação: Projeto aprovado pelo Corpo de Bombeiros.</t>
  </si>
  <si>
    <t>13615/ORSE</t>
  </si>
  <si>
    <t>Projeto de GLP (gás liquefeito de petróleo) ou GN (gás natural), área acima de 500m². Observação: Projeto aprovado pelo Corpo de Bombeiros.</t>
  </si>
  <si>
    <t>13264/ORSE</t>
  </si>
  <si>
    <t>Projeto de GLP ou GN (por medição individualizada) até 10 pontos. Observação: Projeto aprovado pelo Corpo de Bombeiros.</t>
  </si>
  <si>
    <t>13266/ORSE</t>
  </si>
  <si>
    <t>Projeto de GLP ou GN (por medição individualizada) de 31 a 50 pontos. Observação: Projeto aprovado pelo Corpo de Bombeiros.</t>
  </si>
  <si>
    <t>11495/ORSE</t>
  </si>
  <si>
    <t>Projeto de iluminação artística (luminotécnica) acima de 500 m².</t>
  </si>
  <si>
    <t>11494/ORSE</t>
  </si>
  <si>
    <t>Projeto de iluminação artística (luminotécnica) até 500 m².</t>
  </si>
  <si>
    <t>07321/ORSE</t>
  </si>
  <si>
    <t>Projeto de iluminação de áreas externas (praças, calçadões, orlas, complexo com várias edificações, etc) acima de 100.000m².</t>
  </si>
  <si>
    <t>07320/ORSE</t>
  </si>
  <si>
    <t>Projeto de iluminação de áreas externas (praças, calçadões, orlas, complexo com várias edificações, etc) até 100.000m².</t>
  </si>
  <si>
    <t>11497/ORSE</t>
  </si>
  <si>
    <t>Projeto de irrigação (áreas verdes e jardins) acima de 500 m²</t>
  </si>
  <si>
    <t>11496/ORSE</t>
  </si>
  <si>
    <t>Projeto de irrigação (áreas verdes e jardins) até 500 m²</t>
  </si>
  <si>
    <t>11498/ORSE</t>
  </si>
  <si>
    <t>Projeto de irrigação de campo de futebol - padrão CBF</t>
  </si>
  <si>
    <t>11499/ORSE</t>
  </si>
  <si>
    <t>Projeto de irrigação de campo de futebol - padrão FIFA</t>
  </si>
  <si>
    <t>13585/ORSE</t>
  </si>
  <si>
    <t>Projeto de Medida de Proteção contra Surtos (MPS) com área acima de 750 m². Observação: aprovado pelo Corpo de Bombeiros.</t>
  </si>
  <si>
    <t>13584/ORSE</t>
  </si>
  <si>
    <t>Projeto de Medida de Proteção contra Surtos (MPS) com área até 750 m². Observação: aprovado pelo Corpo de Bombeiros.</t>
  </si>
  <si>
    <t>13594/ORSE</t>
  </si>
  <si>
    <t>Projeto de Parcelamento do solo (loteamentos, conjuntos habitacionais)</t>
  </si>
  <si>
    <t>13587/ORSE</t>
  </si>
  <si>
    <t>Projeto de Pavimentação</t>
  </si>
  <si>
    <t>km</t>
  </si>
  <si>
    <t>12268/ORSE</t>
  </si>
  <si>
    <t>Projeto de Pavimentação, área até 2.500,00 m². Observação: Área considerada para ruas é de 20% da área do tereno, e para praças e equipamentos 15%.</t>
  </si>
  <si>
    <t>12270/ORSE</t>
  </si>
  <si>
    <t>Projeto de Pavimentação, área de 12.000,01 a 35.000,00 m². Observação: Área considerada para ruas é de 20% da área do tereno, e para praças e equipamentos 15%.</t>
  </si>
  <si>
    <t>12269/ORSE</t>
  </si>
  <si>
    <t>Projeto de Pavimentação, área de 2.500,01 a 12.000,00 m². Observação: Área considerada para ruas é de 20% da área do tereno, e para praças e equipamentos 15%.</t>
  </si>
  <si>
    <t>13259/ORSE</t>
  </si>
  <si>
    <t>Projeto de recuperação estutural com reforço incluindo fundações acima de 500m². Observação: Cálculo baseado na área trabalhada.</t>
  </si>
  <si>
    <t>13258/ORSE</t>
  </si>
  <si>
    <t>Projeto de recuperação estutural com reforço incluindo fundações de até 500m². Observação: Cálculo baseado na área trabalhada.</t>
  </si>
  <si>
    <t>07341/ORSE</t>
  </si>
  <si>
    <t>Projeto de rede de esgoto sanitário com tratamento simples com área acima de 500m² (fossa e filtro, sumidouro ou DAFA). Observação: O cálculo da área equivale à área construída e o projeto deve ser aprovado pela ADEMA.</t>
  </si>
  <si>
    <t>07340/ORSE</t>
  </si>
  <si>
    <t>Projeto de rede de esgoto sanitário com tratamento simples com área até 500m² (fossa e filtro, sumidouro ou DAFA). Observação: O cálculo da área equivale à área construída e o projeto deve ser aprovado pela ADEMA.</t>
  </si>
  <si>
    <t>13592/ORSE</t>
  </si>
  <si>
    <t>Projeto de Rede Elétrica</t>
  </si>
  <si>
    <t>12294/ORSE</t>
  </si>
  <si>
    <t>Projeto de Rede Elétrica, área acima de 123.750,00 m². Observação: Área considerada para Partidos Urbanísticos: para ruas 15% da área do terreno: para praças e equipamentos 20%.</t>
  </si>
  <si>
    <t>12291/ORSE</t>
  </si>
  <si>
    <t>Projeto de Rede Elétrica, área até 13.750,00 m². Observação: Área considerada para Partidos Urbanísticos: para ruas 15% da área do terreno: para praças e equipamentos 20%.</t>
  </si>
  <si>
    <t>12292/ORSE</t>
  </si>
  <si>
    <t>Projeto de Rede Elétrica, área de 13.750,01 a 41.250,00 m². Observação: Área considerada para Partidos Urbanísticos: para ruas 15% da área do terreno: para praças e equipamentos 20%.</t>
  </si>
  <si>
    <t>12293/ORSE</t>
  </si>
  <si>
    <t>Projeto de Rede Elétrica, área de 41.250,01 a 123.750,00 m². Observação: Área considerada para Partidos Urbanísticos: para ruas 15% da área do terreno: para praças e equipamentos 20%.</t>
  </si>
  <si>
    <t>11510/ORSE</t>
  </si>
  <si>
    <t>Projeto de sinalização vertical e horizontal</t>
  </si>
  <si>
    <t>11501/ORSE</t>
  </si>
  <si>
    <t>Projeto de Sistema de Proteção contra Descargas Atmosféricas (SPDA), acima de 750 m². Observação: Arovado pelo Corpo de Bombeiros.</t>
  </si>
  <si>
    <t>11500/ORSE</t>
  </si>
  <si>
    <t>Projeto de Sistema de Proteção contra Descargas Atmosféricas (SPDA), área até 750 m². Observação: Aprovado pelo Corpo de Bombeiros.</t>
  </si>
  <si>
    <t>07359/ORSE</t>
  </si>
  <si>
    <t>Projeto de Sonorização ( Tubulação) com área acima de 500m². Observação: Área atendida com equipamentos.</t>
  </si>
  <si>
    <t>07358/ORSE</t>
  </si>
  <si>
    <t>Projeto de Sonorização ( Tubulação) com área até 500m². Observação: Área atendida com equipamentos.</t>
  </si>
  <si>
    <t>12827/ORSE</t>
  </si>
  <si>
    <t>Projeto de subestação abrigada acima de 500m².</t>
  </si>
  <si>
    <t>12826/ORSE</t>
  </si>
  <si>
    <t>Projeto de subestação abrigada até 500m².</t>
  </si>
  <si>
    <t>13586/ORSE</t>
  </si>
  <si>
    <t>Projeto de terraplenagem e Geométrico de Vias</t>
  </si>
  <si>
    <t>12267/ORSE</t>
  </si>
  <si>
    <t>Projeto de Terraplenagem e Geométricos de Vias, com indicação de jazida, acima de 200.000,00 m2. Observação: Considerar a área do terreno.</t>
  </si>
  <si>
    <t>12266/ORSE</t>
  </si>
  <si>
    <t>Projeto de Terraplenagem e Geométricos de Vias, com indicação de jazida, área de 70.000,01 a 200.000,00 m2. Observação: Considerar a área do terreno.</t>
  </si>
  <si>
    <t>12264/ORSE</t>
  </si>
  <si>
    <t>Projeto de Terraplenagem e Geométricos de Vias, com indicação de jazida, área até 14.000,00 m2. Observação: Considerar a área do terreno.</t>
  </si>
  <si>
    <t>12265/ORSE</t>
  </si>
  <si>
    <t>Projeto de Terraplenagems e Geométricos de Vias, com indicação de jazida, área de 14.000,01 a 70.000,00 m2. Observação: Considerar a área do terreno.</t>
  </si>
  <si>
    <t>13268/ORSE</t>
  </si>
  <si>
    <t>Projeto de Tratamento Acústico. Observação: Área contemplada.</t>
  </si>
  <si>
    <t>07350/ORSE</t>
  </si>
  <si>
    <t>Projeto de Tratamento de Esgoto (fossa e filtro, sumidouro ou DAFA, no caso de contratação apenas do tratamento) com área acima 500m²</t>
  </si>
  <si>
    <t>13591/ORSE</t>
  </si>
  <si>
    <t>Projeto de Tratamento de Esgotos Sanitários de Maior Complexidade/Estação Elevatória</t>
  </si>
  <si>
    <t>13473/ORSE</t>
  </si>
  <si>
    <t>Projeto de Tratamento de maior Complexidade / Elevatória</t>
  </si>
  <si>
    <t>12286/ORSE</t>
  </si>
  <si>
    <t>Projeto de Tratamento de maior Complexidade / Elevatório acima de 125.000,00 m2</t>
  </si>
  <si>
    <t>12283/ORSE</t>
  </si>
  <si>
    <t>Projeto de Tratamento de maior Complexidade / Elevatório até 15.000,00 m2</t>
  </si>
  <si>
    <t>12284/ORSE</t>
  </si>
  <si>
    <t>Projeto de Tratamento de maior Complexidade / Elevatório de 15.000,01 a 40.000,00 m2</t>
  </si>
  <si>
    <t>12285/ORSE</t>
  </si>
  <si>
    <t>Projeto de Tratamento de maior Complexidade / Elevatório de 40.000,01 a 125.000,00 m2</t>
  </si>
  <si>
    <t>12829/ORSE</t>
  </si>
  <si>
    <t>Projeto de Tratamento Especial ( lagoas, valas de infiltração, wetland ) com área acima de 500m². Observação: O cálculo da área equivale à área estimada do tratamento.</t>
  </si>
  <si>
    <t>12828/ORSE</t>
  </si>
  <si>
    <t>Projeto de Tratamento Especial ( lagoas, valas de infiltração, wetland ) com área até 500m². Observação: O cálculo da área equivale à área estimada do tratamento.</t>
  </si>
  <si>
    <t>07317/ORSE</t>
  </si>
  <si>
    <t>Projeto elétrico de edificações comuns incluindo áreas urbanizadas acima de 500m²</t>
  </si>
  <si>
    <t>07316/ORSE</t>
  </si>
  <si>
    <t>Projeto elétrico de edificações comuns incluindo áreas urbanizadas até 500m²</t>
  </si>
  <si>
    <t>07319/ORSE</t>
  </si>
  <si>
    <t>Projeto elétrico de edificações especiais ( hospitais, fábricas, penitenciárias, empreendimentos de maior complexidade) com grupo motor gerador e subestação, incluindo áreas urbanizadas acima de 500m².</t>
  </si>
  <si>
    <t>07318/ORSE</t>
  </si>
  <si>
    <t>Projeto elétrico de edificações especiais ( hospitais, fábricas, penitenciárias, empreendimentos de maior complexidade) com grupo motor gerador e subestação, incluindo áreas urbanizadas até 500m².</t>
  </si>
  <si>
    <t>11509/ORSE</t>
  </si>
  <si>
    <t>Projeto estrutural do canal de macrodrenagem</t>
  </si>
  <si>
    <t>07313/ORSE</t>
  </si>
  <si>
    <t>Projeto estrutural de aço/alumínio/madeira incluindo fundações acima de até 500m²</t>
  </si>
  <si>
    <t>07103/ORSE</t>
  </si>
  <si>
    <t>Projeto estrutural incluindo fundações concreto armado acima de 500m²</t>
  </si>
  <si>
    <t>07102/ORSE</t>
  </si>
  <si>
    <t>Projeto estrutural incluindo fundações concreto armado, até 500m². Observação: O cálculo da área equivale à área construída acrescida da área de cobertura (para compensar a fundação).</t>
  </si>
  <si>
    <t>12819/ORSE</t>
  </si>
  <si>
    <t>Projeto executivo de paisagismo - 0m² a 2.000m²</t>
  </si>
  <si>
    <t>12822/ORSE</t>
  </si>
  <si>
    <t>Projeto executivo de paisagismo - 10.001m² a 20.000m²</t>
  </si>
  <si>
    <t>12820/ORSE</t>
  </si>
  <si>
    <t>Projeto executivo de paisagismo - 2.001m² a 5.000m²</t>
  </si>
  <si>
    <t>12823/ORSE</t>
  </si>
  <si>
    <t>Projeto executivo de paisagismo - 20.001m² a 30.000m²</t>
  </si>
  <si>
    <t>12821/ORSE</t>
  </si>
  <si>
    <t>Projeto executivo de paisagismo - 5.001m² a 10.000m²</t>
  </si>
  <si>
    <t>12825/ORSE</t>
  </si>
  <si>
    <t>Projeto executivo de paisagismo - acima de 40.000m²</t>
  </si>
  <si>
    <t>12824/ORSE</t>
  </si>
  <si>
    <t>Projeto executivo de paisagismo -30.001m² a 40.000m²</t>
  </si>
  <si>
    <t>12833/ORSE</t>
  </si>
  <si>
    <t>Projeto executivo de urbanização de parques, camping, estacionamentos, espaços urbanos, áreas livres das: indústrias, terminais de transportes, conjuntos habitacionais - 0m² a 25.000m²</t>
  </si>
  <si>
    <t>12834/ORSE</t>
  </si>
  <si>
    <t>Projeto executivo de urbanização de parques, camping, estacionamentos, espaços urbanos, áreas livres das: indústrias, terminais de transportes, conjuntos habitacionais - acima de 25.000m²</t>
  </si>
  <si>
    <t>12812/ORSE</t>
  </si>
  <si>
    <t>Projeto executivo de urbanização de praças, quadras, parques aquáticos, calçadões, cemitérios, áreas livres para recreação, feiras e exposições - 0m² a 2.000m²</t>
  </si>
  <si>
    <t>12813/ORSE</t>
  </si>
  <si>
    <t>Projeto executivo de urbanização de praças, quadras, parques aquáticos, calçadões, cemitérios, áreas livres para recreação, feiras e exposições - 2.001m² a 5.000m²</t>
  </si>
  <si>
    <t>12816/ORSE</t>
  </si>
  <si>
    <t>Projeto executivo de urbanização de praças, quadras, parques aquáticos, calçadões, cemitérios, áreas livres para recreação, feiras e exposições - 20.001m² a 30.000m²</t>
  </si>
  <si>
    <t>12814/ORSE</t>
  </si>
  <si>
    <t>Projeto executivo de urbanização de praças, quadras, parques aquáticos, calçadões, cemitérios, áreas livres para recreação, feiras e exposições - 5.001m² a 10.000m²</t>
  </si>
  <si>
    <t>12817/ORSE</t>
  </si>
  <si>
    <t>Projeto executivo de urbanização de praças, quadras, parques aquáticos, calçadões, cemitérios, áreas livres para recreação, feiras e exposições -30.001m² a 40.000m²</t>
  </si>
  <si>
    <t>12818/ORSE</t>
  </si>
  <si>
    <t>Projeto executivo de urbanização de praças, quadras, parques aquáticos, calçadões, cemitérios, áreas livres para recreação, feiras e exposições.- acima de 40.000m²</t>
  </si>
  <si>
    <t>07344/ORSE</t>
  </si>
  <si>
    <t>Projeto Hidraúlico - Água fria com área até 500m². Observação Apresentar carta de viabilidade da DESO.</t>
  </si>
  <si>
    <t>13261/ORSE</t>
  </si>
  <si>
    <t>Projeto Hidraúlico - Água quente com área acima 500m². Observação Apresentar carta de viabilidade da DESO.</t>
  </si>
  <si>
    <t>13262/ORSE</t>
  </si>
  <si>
    <t>Projeto Hidraúlico - Água quente com área até 500m². Observação Apresentar carta de viabilidade da DESO.</t>
  </si>
  <si>
    <t>07345/ORSE</t>
  </si>
  <si>
    <t>Projeto Hidraúlico com área acima 500m². Observação Apresentar carta de viabilidade da DESO.</t>
  </si>
  <si>
    <t>SISTEMA ORSE</t>
  </si>
  <si>
    <t>COD</t>
  </si>
  <si>
    <t>GESES – Gerência Executiva de Operações de Serviços, Patrimônio e Suprimentos</t>
  </si>
  <si>
    <t>COMAP – Coordenadoria de Manutenção Patrimonial e Predial</t>
  </si>
  <si>
    <t>Plug macho 2p + t, ABNT, de embutir, 10 A</t>
  </si>
  <si>
    <t>Projeto Estrutural - Concreto armado. Observação: O cálculo da área equivale à área construída. (Não está sendo considerado a fundação, será necessário incluir separadamente).</t>
  </si>
  <si>
    <t>14333-ORSE</t>
  </si>
  <si>
    <t>12820-ORSE</t>
  </si>
  <si>
    <t>Projeto de Comunicação visual. Observação: Inclui o preço da arte.</t>
  </si>
  <si>
    <t>14363/ORSE</t>
  </si>
  <si>
    <t>Projeto de Prevenção e combate a incêndio e pânico - Extintor+ Hidrante. Observação: Aprovado no corpo de bombeiros.</t>
  </si>
  <si>
    <t>14346/ORSE</t>
  </si>
  <si>
    <t>IN211</t>
  </si>
  <si>
    <t>IN212</t>
  </si>
  <si>
    <t>IN213</t>
  </si>
  <si>
    <t>IN214</t>
  </si>
  <si>
    <t>IN215</t>
  </si>
  <si>
    <t>IN216</t>
  </si>
  <si>
    <t>IN217</t>
  </si>
  <si>
    <t>IN218</t>
  </si>
  <si>
    <t>IN219</t>
  </si>
  <si>
    <t>IN220</t>
  </si>
  <si>
    <t>IN221</t>
  </si>
  <si>
    <t>IN222</t>
  </si>
  <si>
    <t>IN223</t>
  </si>
  <si>
    <t>IN224</t>
  </si>
  <si>
    <t>IN225</t>
  </si>
  <si>
    <t>IN226</t>
  </si>
  <si>
    <t>IN227</t>
  </si>
  <si>
    <t>IN228</t>
  </si>
  <si>
    <t>IN229</t>
  </si>
  <si>
    <t>IN230</t>
  </si>
  <si>
    <t>IN231</t>
  </si>
  <si>
    <t>IN232</t>
  </si>
  <si>
    <t>IN233</t>
  </si>
  <si>
    <t>IN234</t>
  </si>
  <si>
    <t>IN235</t>
  </si>
  <si>
    <t>IN236</t>
  </si>
  <si>
    <t>IN237</t>
  </si>
  <si>
    <t>IN238</t>
  </si>
  <si>
    <t>IN239</t>
  </si>
  <si>
    <t>IN240</t>
  </si>
  <si>
    <t>IN241</t>
  </si>
  <si>
    <t>IN242</t>
  </si>
  <si>
    <t>IN243</t>
  </si>
  <si>
    <t>IN244</t>
  </si>
  <si>
    <t>IN245</t>
  </si>
  <si>
    <t>IN246</t>
  </si>
  <si>
    <t>IN247</t>
  </si>
  <si>
    <t>IN249</t>
  </si>
  <si>
    <t>IN250</t>
  </si>
  <si>
    <t>IN251</t>
  </si>
  <si>
    <t>IN252</t>
  </si>
  <si>
    <t>IN253</t>
  </si>
  <si>
    <t>IN254</t>
  </si>
  <si>
    <t>IN255</t>
  </si>
  <si>
    <t>IN256</t>
  </si>
  <si>
    <t>IN257</t>
  </si>
  <si>
    <t>IN258</t>
  </si>
  <si>
    <t>IN259</t>
  </si>
  <si>
    <t>IN260</t>
  </si>
  <si>
    <t>IN261</t>
  </si>
  <si>
    <t>IN262</t>
  </si>
  <si>
    <t>IN263</t>
  </si>
  <si>
    <t>IN264</t>
  </si>
  <si>
    <t>IN265</t>
  </si>
  <si>
    <t>IN266</t>
  </si>
  <si>
    <t>IN267</t>
  </si>
  <si>
    <t>IN268</t>
  </si>
  <si>
    <t>IN269</t>
  </si>
  <si>
    <t>IN270</t>
  </si>
  <si>
    <t>IN271</t>
  </si>
  <si>
    <t>IN272</t>
  </si>
  <si>
    <t>IN273</t>
  </si>
  <si>
    <t>IN274</t>
  </si>
  <si>
    <t>IN275</t>
  </si>
  <si>
    <t>IN276</t>
  </si>
  <si>
    <t>IN277</t>
  </si>
  <si>
    <t>IN278</t>
  </si>
  <si>
    <t>IN279</t>
  </si>
  <si>
    <t>IN280</t>
  </si>
  <si>
    <t>IN281</t>
  </si>
  <si>
    <t>IN282</t>
  </si>
  <si>
    <t>IN283</t>
  </si>
  <si>
    <t>IN284</t>
  </si>
  <si>
    <t>IN285</t>
  </si>
  <si>
    <t>IN286</t>
  </si>
  <si>
    <t>IN287</t>
  </si>
  <si>
    <t>IN288</t>
  </si>
  <si>
    <t>IN289</t>
  </si>
  <si>
    <t>IN290</t>
  </si>
  <si>
    <t>IN291</t>
  </si>
  <si>
    <t>IN292</t>
  </si>
  <si>
    <t>IN293</t>
  </si>
  <si>
    <t>IN294</t>
  </si>
  <si>
    <t>IN295</t>
  </si>
  <si>
    <t>IN296</t>
  </si>
  <si>
    <t>IN297</t>
  </si>
  <si>
    <t>IN298</t>
  </si>
  <si>
    <t>IN299</t>
  </si>
  <si>
    <t>IN300</t>
  </si>
  <si>
    <t>IN301</t>
  </si>
  <si>
    <t>IN302</t>
  </si>
  <si>
    <t>IN303</t>
  </si>
  <si>
    <t>IN304</t>
  </si>
  <si>
    <t>IN305</t>
  </si>
  <si>
    <t>IN306</t>
  </si>
  <si>
    <t>IN307</t>
  </si>
  <si>
    <t>IN308</t>
  </si>
  <si>
    <t>IN309</t>
  </si>
  <si>
    <t>IN310</t>
  </si>
  <si>
    <t>IN311</t>
  </si>
  <si>
    <t>IN312</t>
  </si>
  <si>
    <t>IN313</t>
  </si>
  <si>
    <t>IN314</t>
  </si>
  <si>
    <t>IN315</t>
  </si>
  <si>
    <t>IN316</t>
  </si>
  <si>
    <t>IN317</t>
  </si>
  <si>
    <t>IN318</t>
  </si>
  <si>
    <t>Projeto de Sonorização. Observação: Área atendida. Com equipamentos.</t>
  </si>
  <si>
    <t>14361/ORSE</t>
  </si>
  <si>
    <t>Projeto Elétrico - Iluminação artística (Luminotécnica). Observação: Cálculo baseado na área trabalhada da fachada.</t>
  </si>
  <si>
    <t>14351/ORSE</t>
  </si>
  <si>
    <t>Projeto de Circuito fechado de televisão - CFTV. Observação: Área atendida. Com equipamentos.</t>
  </si>
  <si>
    <t>14362/ORSE</t>
  </si>
  <si>
    <t>Projeto Elétrico - Sistema de detecção de alarme de incêndio.</t>
  </si>
  <si>
    <t>14354/ORSE</t>
  </si>
  <si>
    <t>Painel em Led retangular 30 x 120 cm, de sobrepor 45W bivolt, cor branco frio</t>
  </si>
  <si>
    <t>14440/ORSE</t>
  </si>
  <si>
    <t>https://www.lojasynth.com</t>
  </si>
  <si>
    <t>https://www.rhmateriaiseletricos.com.br</t>
  </si>
  <si>
    <t>13664/ORSE</t>
  </si>
  <si>
    <t>11392/ORSE</t>
  </si>
  <si>
    <t>Unid.</t>
  </si>
  <si>
    <t>Custo Unit.</t>
  </si>
  <si>
    <t>06889/ORSE</t>
  </si>
  <si>
    <t>Película insulfilm G 5</t>
  </si>
  <si>
    <t>Mapa Tátil em acrílico ref.CBMT954 de 39 x 54cm</t>
  </si>
  <si>
    <t>Luminária tipo spot de embutir ER05-E Abalux ou similar, aluminio branco, 1x50/100w, para lâmpada halógêna AR111</t>
  </si>
  <si>
    <t>PROTEÇÃO SALVA PISO</t>
  </si>
  <si>
    <t>https://shop.allmadloja.com.br</t>
  </si>
  <si>
    <t>AIRBRISE 70MM X 175MM - PINTURAS
SÓLIDAS 0,65MM (PÓS-PIN 1F) - NCM: 73089090</t>
  </si>
  <si>
    <t>COTAÇÃO-ISOESTE (INCLUINDO ICMS E IPI)</t>
  </si>
  <si>
    <t>ACESSORIOS P/ MONTAGEM DE AIRBRISES</t>
  </si>
  <si>
    <t>ELABPROJETOENG - 703 - ELABORAÇÃO PROJETO
EXECUTIVO</t>
  </si>
  <si>
    <t xml:space="preserve">COTAÇÃO-ISOESTE </t>
  </si>
  <si>
    <t>Madeira mista serrada (barrote) 6 x 6cm - 0,0036 m3/m (angelim, louro)</t>
  </si>
  <si>
    <t>01569/ORSE</t>
  </si>
  <si>
    <t>Chapa OSB LP tapume 2,20x1,22x10mm Stand</t>
  </si>
  <si>
    <t>09436/ORSE</t>
  </si>
  <si>
    <t>EMOP</t>
  </si>
  <si>
    <t>CHAPA DE GESSO ACARTONADO, RESISTENTE AO FOGO (RF), ESP=15MM, 1200X2400MM (LXC)</t>
  </si>
  <si>
    <t>EMOP-12.016.0034-A</t>
  </si>
  <si>
    <t>FELTRO DE LA DE ROCHA, UMA FACE REVESTID A COM FILME DE POLIPROPILENO, EM ROLO, D ENSIDADE DE 32KGM3, ESP=50MM</t>
  </si>
  <si>
    <t>Puxador tubular redondo de alumínio - ANDRADE</t>
  </si>
  <si>
    <t>https://www.magazineluiza.com</t>
  </si>
  <si>
    <t>MDF NOGUEIRA CADIZ PRISMA 25MM 2 FACES DURATEX</t>
  </si>
  <si>
    <t>https://www.madeiranit.com.br</t>
  </si>
  <si>
    <t>Kit Porta Pronta Sólida Laca Soft Preto com Alizar de 7cm</t>
  </si>
  <si>
    <t>https://www.decaloja.com.br</t>
  </si>
  <si>
    <t>Kit Completo Deca Bacia com Caixa Acoplada | Vogue Plus - Branco 505.17</t>
  </si>
  <si>
    <t>Fixação para vaso sanitário, DECA SP13 ou similar</t>
  </si>
  <si>
    <t>00669/ORSE</t>
  </si>
  <si>
    <t>12620/ORSE</t>
  </si>
  <si>
    <t>Assento para vaso sanitário , linha vogue plus AP50, da DECA (ou similar)</t>
  </si>
  <si>
    <t>Fita veda rosca 18mm</t>
  </si>
  <si>
    <t>00981/ORSE</t>
  </si>
  <si>
    <t>Deca L830 Cor Branco 160mm X 420mm X 420mm Cuba Para Banheiro Semi Encaixe</t>
  </si>
  <si>
    <t>https://www.mercadolivre.com</t>
  </si>
  <si>
    <t>02384/ORSE</t>
  </si>
  <si>
    <t>Torneira Deca de Mesa Bica Alta para Lavatório com Fechamento Automático | Proágua Decamatic Eco - Cromado-Código: 1175.C.H2O
Deca</t>
  </si>
  <si>
    <t>Vaso sanitário convencional conforto sem abertura frontal, linha conforto vogue plus P.510.17, DECA ou similar</t>
  </si>
  <si>
    <t>12932/ORSE</t>
  </si>
  <si>
    <t>Torneira Deca de Mesa com Fechamento Automático para Lavatório | Decamatic Eco Conforto - Cromado Código: 1173.C.CONF Deca</t>
  </si>
  <si>
    <t>Barra de apoio, reta, fixa, em aço inox, l=40cm, d=1 1/4" - Jackwal ou similar</t>
  </si>
  <si>
    <t>02062/ORSE</t>
  </si>
  <si>
    <t>Torneira Deca de Mesa Bica Móvel de 90 Graus para Cozinha | Link - Cromado - Código: 1166.C.LNK
Deca</t>
  </si>
  <si>
    <t>Tanque 18 Litros Branco 560 X 430mm Deca Tq.01.17</t>
  </si>
  <si>
    <t>https://produto.mercadolivre.com.br</t>
  </si>
  <si>
    <t>Fixação para tanque, DECA FT11 ou similar</t>
  </si>
  <si>
    <t>00668/ORSE</t>
  </si>
  <si>
    <t>Sifao com valvula para tanque lavar, 1 1/4" x 40, Akros nº. 8 ou similar</t>
  </si>
  <si>
    <t>02012/ORSE</t>
  </si>
  <si>
    <t>Chuveiro Elétrico De Parede Lorenzetti Acqua Ultra Storm Preto-cromado 7800w 220v</t>
  </si>
  <si>
    <t>Acabamento Para Registro Deca 1/2 3/4 E 1 Aspen 4900.c35.pq Cor Prateado Acabamento Cromado</t>
  </si>
  <si>
    <t>Grelha Inox Rotativa Quadrada 15x15 Com Caixilho</t>
  </si>
  <si>
    <t>Box para banheiro em vidro temperado 8 mm, liso, incolor, de correr, em aluminío branco, inclusive ferragens - fornecimento e instalação</t>
  </si>
  <si>
    <t>12476/ORSE</t>
  </si>
  <si>
    <t>https://www.voceconstroi.com.br</t>
  </si>
  <si>
    <t>Rodapé de mdf Durafloor Essencial E-05 Branco Polar 10cm x 18mm x 2,1m</t>
  </si>
  <si>
    <t>Caixa com 03 Tomada Média Para Mesa Para Escritório Preta</t>
  </si>
  <si>
    <t>13429/ORSE</t>
  </si>
  <si>
    <t>Conector emenda para cabo coaxial</t>
  </si>
  <si>
    <t>Cabo coaxial rgc 75 ohms</t>
  </si>
  <si>
    <t>09628/ORSE</t>
  </si>
  <si>
    <t>Luminária Pendente Perfil 35x50mm 2 Metros 48w</t>
  </si>
  <si>
    <t>https://i9lediluminacao.mercadoshops.com.br</t>
  </si>
  <si>
    <t>FONTE DRIVER SLIM 2,5A 60W - NORDECOR 7069</t>
  </si>
  <si>
    <t>https://www.inspirehome.com.br</t>
  </si>
  <si>
    <t>SPOT DE EMBUTIR SURA QUADRADO PAR20 26,7X26,7X12,7CM ALUMÍNIO - REVOLUZ RI-E1216/2X2</t>
  </si>
  <si>
    <t>R$ 229,21</t>
  </si>
  <si>
    <t>LÂMPADA LED PAR20 E27 38º 3000K 7W BIVOLT - BRILIA 308190</t>
  </si>
  <si>
    <t>Perfil Led Alumínio Linear Embutir 50mm X 35mm REF:246</t>
  </si>
  <si>
    <t>https://alumidistribuidora.com.br</t>
  </si>
  <si>
    <t>Driver Led Reator Fonte Para Lustre 60w/80w 240ma Bivolt</t>
  </si>
  <si>
    <t>FITA LED COB 50 METROS INTERNO 3000K 18W/M 12V - GAYA 1106</t>
  </si>
  <si>
    <t>Barra Perfil Para Fita Led Sobrepor Alumínio 17mm x 7mm 2m</t>
  </si>
  <si>
    <t>https://loja.fiocamp.com.br</t>
  </si>
  <si>
    <t>Fonte Para Led Slim 12v Nordecor 12,5a 150w 7043</t>
  </si>
  <si>
    <t>Fonte Chaveada Slim 8,5a 100w 12v P/ Perfil Fita Led Ip20</t>
  </si>
  <si>
    <t>PERFIL SOBREPOR  PARA LED 35X20MM SOB MEDIDA (POR METRO)</t>
  </si>
  <si>
    <t>https://www.lojailuminainstalacao.com.br</t>
  </si>
  <si>
    <t>Fonte Chaveada Slim 8a 24v 200w Bivolt</t>
  </si>
  <si>
    <t>PENDENTE INDUSTRIAL URBAN G VERDE MILITAR</t>
  </si>
  <si>
    <t>https://www.coisasdcasa.com</t>
  </si>
  <si>
    <t>LÂMPADA LED BULBO E27 3000K 9W BIVOLT - STELLA STL21265/30</t>
  </si>
  <si>
    <t>PAINEL LUMINÁRIA DE EMBUTIR LED QUADRADO 3000K 40W BIVOLT 62X62X1,7CM ALUMÍNIO E POLÍMERO BRANCO - BRILIA 302228</t>
  </si>
  <si>
    <t>SPOT DE EMBUTIR NYA REDONDO PAR20 Ø9,4X13CM ALUMÍNIO - REVOLUZ RI-E1826</t>
  </si>
  <si>
    <t>Acessório Nya Suporte de Sobrepor Para Spots de Embutir Alumínio Branco Fosco - Revoluz RI-A2820-4-BFM</t>
  </si>
  <si>
    <t>https://www.lumilares.com.br</t>
  </si>
  <si>
    <t>CERTIFICAÇÃO DE REDE LÓGICA</t>
  </si>
  <si>
    <t>SIURB INFRA</t>
  </si>
  <si>
    <t>SIURB INFRA-SÃO PAULO - TCPO WEB</t>
  </si>
  <si>
    <t>Cabo HDMI 15m Blindado 2.0 Ethernet 15 metros 4K ULTRA HD 3D 2160p</t>
  </si>
  <si>
    <t>13248/ORSE</t>
  </si>
  <si>
    <t>COTAÇÃO DE PREÇOS INTERNET</t>
  </si>
  <si>
    <t xml:space="preserve">Carpete marca Shaw, modelo POURED STRATA 5T420 cor: MORTAR </t>
  </si>
  <si>
    <t>Carpete marca Shaw, modelo Transform color – cor Radiant Nature</t>
  </si>
  <si>
    <t>BELTECH-CURADORIA DE CARPETES</t>
  </si>
  <si>
    <t xml:space="preserve">Elemento vazado cerâmico especial -modelo: Línea – Linha Cotto Arte - Cor: Cinza quente </t>
  </si>
  <si>
    <t>www. studiorevestir.com.br</t>
  </si>
  <si>
    <t>imilar</t>
  </si>
  <si>
    <t>BB-7421-PE 2024/01419</t>
  </si>
  <si>
    <t>Kit De Fechaduras 1800/21 Inox Stam</t>
  </si>
  <si>
    <t>FECHADURA ELETROMAGNÉTICA FORÇA DE TRAÇÃO 150 KGF COM CAIXA QUEBRA VIDRO, COMPLETA</t>
  </si>
  <si>
    <t>Puxador Redondo Um Furo Para Porta Vidro</t>
  </si>
  <si>
    <t>PLACA DE IDENTIFICAÇÃO EXTERNA  TIPO "A" TAMANHO 0,94X1,41M EM CHAPA DE ALUMINIO AC, E=3MM COR VERDE</t>
  </si>
  <si>
    <t>FORNECIMENTO E INSTALAÇÃO DE FAIXA DE IDENTIFICAÇÃO HORIZONTAL (6,00X 1,45m), EM CHAPA DE ALUMÍNIO, ESP=3mm, COM PINTURA PU PROTEÇÃO UV, NAS CORES VERDE E AMARELO, E FAIXA HORIZONTAL (3,6X0,70m) EM CHAPA DE ACRÍLICIO LEITOSO,  E=0,3mm, COR BRANCA, COM LETRAS RECORTADAS DIGITALMENTE EM ACRÍLICO LEITOSO E=3mm, CORES VERDE E AMARELO (VER DETALHES BASA)</t>
  </si>
  <si>
    <t>divisória p/privacidade dos cash's - biombo, em chapa metálica n.º 16, pintada nas cores verde e amarelo, com adesivos da logomarca do banco</t>
  </si>
  <si>
    <t xml:space="preserve">pelicula microperfurada com arte </t>
  </si>
  <si>
    <t>faixa horizontal adesivada na espessura de 5cm nos vidros do autoatendimento</t>
  </si>
  <si>
    <t>https://www.jurunense.com/</t>
  </si>
  <si>
    <t>deslocamento do técnico a agencia</t>
  </si>
  <si>
    <t>BASA</t>
  </si>
  <si>
    <t>TOTEM EM ACM BRANCO E VERDE RECORTADO DIGITALMENTE, COM ACRÍLICO E ILUMINAÇÃO EM LED NA MEDIDA 450X70CM (EXTRUTURA INTERNA EM METALON 30X20 NA 18 E PERFIL ENRIJECIDO NA CHAPA 14</t>
  </si>
  <si>
    <t>TOTAL ACESSIBILIDADE</t>
  </si>
  <si>
    <t>PLACA TÁTIL BRAILLE/RELEVO/SONORA DS TOTAL TECH ® NFC ACRÍLICO 30X15CM - USO SINALIZAÇÃO DIVERSAS. ATÉ 60 CARACTERES (04 PALAVRAS. EX: GABINETE DO PREFEITO DE SÃO PAULO-SP, SECRETARIA DE PLANEJAMENTO E URBANISMO)</t>
  </si>
  <si>
    <t>TAPETE DE PVC PARA SINALIZAR ESPAÇO RESERVADO Á CADEIRANTES COM SÍMBOLO S.I.A. (CADEIRANTE) 1,20X0,80M - ESPESSURA 3MM -
FUNDO AZUL OU FUNDO PRETO - SÍMBOLO BRANCO - FIXAÇÃO DUPLA FACE INTEGRADO</t>
  </si>
  <si>
    <t>suporte tipo pedestal para mapa tátil, em aço escovado e plano de mapa tátil em braille</t>
  </si>
  <si>
    <t>PLACA TÁTIL BRAILLE/RELEVO PVC 20X8CM - USO SINALIZAÇÃO DIVERSAS. ATÉ 20 CARACTERES (EX: 01 PALAVRA. EX: AUDITÓRIO)</t>
  </si>
  <si>
    <t>Puxador Para Porta Inox 304 Prata Pivotante 40cm Redondo</t>
  </si>
  <si>
    <t>Quadro de Comando 1000x600x300 de Sobrepor</t>
  </si>
  <si>
    <t>Luminária para lâmpada de Aletada 62x62 de embutir, com refletor parabólico espelhado</t>
  </si>
  <si>
    <t>www.mercadolivre.com.br</t>
  </si>
  <si>
    <t>www.netcomputadores.com.br/</t>
  </si>
  <si>
    <t>Ventilador Cooler Gc Metalica 120x120x38 110v 220v / Full</t>
  </si>
  <si>
    <t>Bloco bargoa 10P para telefone</t>
  </si>
  <si>
    <t>Chave comutadora 63A, 4 polos de 3 posições</t>
  </si>
  <si>
    <t>Transformador de Corrente  200:5A PARA INSTRUMENTOS DE
MEDIÇÃO.</t>
  </si>
  <si>
    <t>www.eletrotrafo.com.br</t>
  </si>
  <si>
    <t>CHAVE SELETORA P/ INSTRUMENTO DE
MEDIÇÃO 03 POSIÇÕES</t>
  </si>
  <si>
    <t>filtro lubrificante</t>
  </si>
  <si>
    <t>aditivo tanque</t>
  </si>
  <si>
    <t>www.amazon.com.br</t>
  </si>
  <si>
    <t>aditivo radiador</t>
  </si>
  <si>
    <t>GATILHO PARA DUCHA HIGIÊNICA</t>
  </si>
  <si>
    <t>porta objeto em vidro incolor 10x50xm</t>
  </si>
  <si>
    <t>www.MAGALU.COM</t>
  </si>
  <si>
    <t>GÁS 141B</t>
  </si>
  <si>
    <t>DESMONTAGEM DE ARQUIVO DESLIZANTE  DE 6 FACE</t>
  </si>
  <si>
    <t>www.portaldomontador.com.br/calculadora-montagem-de-moveis-convencionais-novos/</t>
  </si>
  <si>
    <t>MONTAGEM DE ARQUIVO DESLIZANTE  DE 6 FACE (APROX 3,35X1,21X2,2M)</t>
  </si>
  <si>
    <t>DESMONTAGEM E MONTAGEM DE ARQUIVO DESLIZANTE  DE 6 FACE (APROX 3,35X1,21X2,2M)</t>
  </si>
  <si>
    <t>DESMONTAGEM DE ARQUIVO DESLIZANTE  DE 8 FACES</t>
  </si>
  <si>
    <t>MONTAGEM DE ARQUIVO DESLIZANTE  DE 8 FACES</t>
  </si>
  <si>
    <t>CONT-2019/097-Alenquer-Basa-Atual. INCC-Dez-24</t>
  </si>
  <si>
    <t>AC COMUM VISUAL BELÉM-PA, atualizado pelo INCC-Dez/24</t>
  </si>
  <si>
    <t>AC-COMUNICAÇÃO VISUAL-atualizado pelo INCC-Dez/24</t>
  </si>
  <si>
    <t>colete em nylon/corvin para cadeiras com indicativos de atendimento prioritários</t>
  </si>
  <si>
    <t>www.mercado.livre.com.br</t>
  </si>
  <si>
    <t>https://totalacessibilidade.com.br/ -nº 46</t>
  </si>
  <si>
    <t>https://totalacessibilidade.com.br/nº 16</t>
  </si>
  <si>
    <t>https://totalacessibilidade.com.br/nº 30</t>
  </si>
  <si>
    <t>https://www.mercadolivre.com.br</t>
  </si>
  <si>
    <t>https://www.fornecedoracaminhoes.com.br</t>
  </si>
  <si>
    <t>Contator 2P 20A 220-250Vca/Vcc</t>
  </si>
  <si>
    <t>Fita Pvc Preta Isolamento Ar Condicionado Split</t>
  </si>
  <si>
    <t>Kit 4 Mini Calço Anti Vibração Para Condensadora De Ar Cond.</t>
  </si>
  <si>
    <t>https://loja.stemac.com.br</t>
  </si>
  <si>
    <t>Bateria Selada VRLA 12V 7AH XB 1270 Preto Intelbras</t>
  </si>
  <si>
    <t>https://www.amazon.com.br</t>
  </si>
  <si>
    <t>www.souzavirtual.com.br</t>
  </si>
  <si>
    <t>TAXA DE HABITE-SE</t>
  </si>
  <si>
    <t>Google</t>
  </si>
  <si>
    <t>SEOP-PA</t>
  </si>
  <si>
    <t>Disco abrasivo para corte e desbaste de aço 4 1⁄2"</t>
  </si>
  <si>
    <t>Esmerilhadeira angular 4 1⁄2” – elétrica e manual</t>
  </si>
  <si>
    <t>H</t>
  </si>
  <si>
    <t>SEOP-PA D00555</t>
  </si>
  <si>
    <t>SEOP-PA M00014</t>
  </si>
  <si>
    <t>Escada metálica c/piso em chapa tipo Z, 3.0mm, patamar, 4.8mm, h = total= 3,60m Viga e Pilar metálico W150 x 13.0, incluso guarda corpo ø 2" , esp = 2,65mm c/ pint fundo e acab. 2 demão (conforme projeto - Obra: ITPS) - fornecimento e montagem</t>
  </si>
  <si>
    <t>SEOP-PA D00323</t>
  </si>
  <si>
    <t>SEOP-PA D00388</t>
  </si>
  <si>
    <t>SEOP-PA 251321</t>
  </si>
  <si>
    <t>SEOP-PA H00038</t>
  </si>
  <si>
    <t>SEOP-PA H00342</t>
  </si>
  <si>
    <t>SEOP-PA D00100</t>
  </si>
  <si>
    <t>SEOP-PA D00322</t>
  </si>
  <si>
    <t>SEOP-PA D00321</t>
  </si>
  <si>
    <t>SEOP-PA A00097</t>
  </si>
  <si>
    <t>SEOP-PA D00212</t>
  </si>
  <si>
    <t>SEOP-PA E00361</t>
  </si>
  <si>
    <t>SEOP-PA E00114</t>
  </si>
  <si>
    <t>SEOP-PA E00178</t>
  </si>
  <si>
    <t>SEOP-PA E00191</t>
  </si>
  <si>
    <t>SEOP-PA E00180</t>
  </si>
  <si>
    <t>SEOP-PA E00184</t>
  </si>
  <si>
    <t>SEOP-PA E00181</t>
  </si>
  <si>
    <t>SEOP-PA E00189</t>
  </si>
  <si>
    <t>SEOP-PA E00186</t>
  </si>
  <si>
    <t>SEOP-PA E00201</t>
  </si>
  <si>
    <t>SEOP-PA E00182</t>
  </si>
  <si>
    <t xml:space="preserve">SEOP-PA A00098 </t>
  </si>
  <si>
    <t>SEOP-PA L00007</t>
  </si>
  <si>
    <t>SEOP-PA E00775</t>
  </si>
  <si>
    <t>SEOP-PA E00656</t>
  </si>
  <si>
    <t>SEOP-PA D00392</t>
  </si>
  <si>
    <t>SEOP-PA 180488</t>
  </si>
  <si>
    <t>SEOP-PA 180487</t>
  </si>
  <si>
    <t>SEOP-PA 040283</t>
  </si>
  <si>
    <t>SEOP-PA D00472</t>
  </si>
  <si>
    <t>SEOP-PA H00317</t>
  </si>
  <si>
    <t>SEOP-PA A00096</t>
  </si>
  <si>
    <t>SEOP-PA E00851</t>
  </si>
  <si>
    <t xml:space="preserve">SEOP-PA D00073 </t>
  </si>
  <si>
    <t xml:space="preserve">SEOP-PA D00072 </t>
  </si>
  <si>
    <t xml:space="preserve">SEOP-PA D00074 </t>
  </si>
  <si>
    <t>SEOP-PA D00410</t>
  </si>
  <si>
    <t>SEOP-PA D00200</t>
  </si>
  <si>
    <t>SEOP-PA D00393</t>
  </si>
  <si>
    <t>SEOP-PA D00111</t>
  </si>
  <si>
    <t>SEOP-PA H00054</t>
  </si>
  <si>
    <t>SEOP-PA 1006840</t>
  </si>
  <si>
    <t>SEOP-PA E00113</t>
  </si>
  <si>
    <t>SEOP-PA E00183</t>
  </si>
  <si>
    <t>SEOP-PA E00731</t>
  </si>
  <si>
    <t>SEOP-PA E00732</t>
  </si>
  <si>
    <t xml:space="preserve">SEOP-PA E00631 </t>
  </si>
  <si>
    <t>Projeto Executivo de arquitetura - Reforma de edifícios da Segurança Pública</t>
  </si>
  <si>
    <t>14790/ORSE</t>
  </si>
  <si>
    <t>Projeto Hidráulico - Edificações em Geral</t>
  </si>
  <si>
    <t>14817/ORSE</t>
  </si>
  <si>
    <t>Projeto Elétrico - Edificações em geral</t>
  </si>
  <si>
    <t>14827/ORSE</t>
  </si>
  <si>
    <t>Projeto de Climatização - Edificações em Geral</t>
  </si>
  <si>
    <t>14834/ORSE</t>
  </si>
  <si>
    <t>06890/ORSE</t>
  </si>
  <si>
    <t>02901/ORSE</t>
  </si>
  <si>
    <t>12838/ORSE</t>
  </si>
  <si>
    <t>01688/ORSE</t>
  </si>
  <si>
    <t>02747/ORSE</t>
  </si>
  <si>
    <t>03590/ORSE</t>
  </si>
  <si>
    <t>07388/ORSE</t>
  </si>
  <si>
    <t>00982/ORSE</t>
  </si>
  <si>
    <t>02583/ORSE</t>
  </si>
  <si>
    <t>09468/ORSE</t>
  </si>
  <si>
    <t>01890/ORSE</t>
  </si>
  <si>
    <t>04227/SINAPI</t>
  </si>
  <si>
    <t>13425/ORSE</t>
  </si>
  <si>
    <t>11477/ORSE</t>
  </si>
  <si>
    <t>04497/ORSE</t>
  </si>
  <si>
    <t>02692/ORSE</t>
  </si>
  <si>
    <t>03632/ORSE</t>
  </si>
  <si>
    <t>00857/ORSE</t>
  </si>
  <si>
    <t>09326/ORSE</t>
  </si>
  <si>
    <t>07943/ORSE</t>
  </si>
  <si>
    <t>10814/ORSE</t>
  </si>
  <si>
    <t>13370/ORSE</t>
  </si>
  <si>
    <t>00976/ORSE</t>
  </si>
  <si>
    <t>13509/ORSE</t>
  </si>
  <si>
    <t>01089/ORSE</t>
  </si>
  <si>
    <t>12686/ORSE</t>
  </si>
  <si>
    <t>08099/ORSE</t>
  </si>
  <si>
    <t>11042/ORSE</t>
  </si>
  <si>
    <t>04116/ORSE</t>
  </si>
  <si>
    <t>07407/ORSE</t>
  </si>
  <si>
    <t>06641/ORSE</t>
  </si>
  <si>
    <t>09017/ORSE</t>
  </si>
  <si>
    <t>11095/ORSE</t>
  </si>
  <si>
    <t>12801/ORSE</t>
  </si>
  <si>
    <t>07290/ORSE</t>
  </si>
  <si>
    <t>08640/ORSE</t>
  </si>
  <si>
    <t>09633/ORSE</t>
  </si>
  <si>
    <t>03991/ORSE</t>
  </si>
  <si>
    <t>03990/ORSE</t>
  </si>
  <si>
    <t>03561/ORSE</t>
  </si>
  <si>
    <t>Projeto Executivo de arquitetura - Reforma de prédios industriais e galpões</t>
  </si>
  <si>
    <t>14787/ORSE</t>
  </si>
  <si>
    <t>Projeto Executivo de arquitetura - Acessibilidade em prédios existentes</t>
  </si>
  <si>
    <t>14805/ORSE</t>
  </si>
  <si>
    <t>Projeto de Cabeamento Estruturado - Edificações em Geral</t>
  </si>
  <si>
    <t>14831/ORSE</t>
  </si>
  <si>
    <t>Projeto de Proteção contra descargas atmosféricas (PDA) - Sistema de proteção contra descargas atmosféricas (SPDA). Observação: Aprovado no corpo de bombeiros.</t>
  </si>
  <si>
    <t>14356/ORSE</t>
  </si>
  <si>
    <t>13529/ORSE</t>
  </si>
  <si>
    <t>SISTEMA FOTO VOLTAICO 132 KWP</t>
  </si>
  <si>
    <t>INTELBRAS (base A=1192m2)</t>
  </si>
  <si>
    <t>CAIXA DE VENTILAÇÃO C/ EXAUSTOR CENTRIGUGO CVNI-2050M (G4+M5) CÓDIGO - 5496791713</t>
  </si>
  <si>
    <t>www.Novaexaustores.com.br</t>
  </si>
  <si>
    <t>Guia de cabo fechado</t>
  </si>
  <si>
    <t>www.amazon.com.br/</t>
  </si>
  <si>
    <t>www.eletricaarea.com.br/</t>
  </si>
  <si>
    <t xml:space="preserve">LUMINÁRIA PLAFON QUADRADA 40 X 40 CM DE EMBUTIR A LED, COM CORPO EM CHAPA DE AÇO FOSFATIZADA E PINTADA ELETROSTÁTICA. ACRÍLICO LEITOSO. 50W-BIVOLT (6400°K).  </t>
  </si>
  <si>
    <t>Painel Plafon Led de Embutir Quadrado 4000K 50w Bivolt LLUM, 8 cm x 62 cm x 62 cm Ref.: 07551, Cod. Fabricante: RLT22504BCV2,</t>
  </si>
  <si>
    <t>Ferragem cromada para blindex - ref.: 306</t>
  </si>
  <si>
    <t>09804/ORSE</t>
  </si>
  <si>
    <t>Carpete em placa Interlude 059 - Laguna</t>
  </si>
  <si>
    <t>https://www.afrel.com.br</t>
  </si>
  <si>
    <t>Grade em metalon</t>
  </si>
  <si>
    <t>04406/ORSE</t>
  </si>
  <si>
    <t>Kit Porta Pronta Concrem Lacca Touch Bianco Alto Padrão Batente Regulável até de 15 até 21cm com Guarnições 2 Lados Fechadura Arouca e Dobradiças</t>
  </si>
  <si>
    <t>www.lojadasesquadrias.com.br</t>
  </si>
  <si>
    <t>Espelho de cristal 4mm com moldura de alumínio</t>
  </si>
  <si>
    <t>10088/ORSE</t>
  </si>
  <si>
    <t>Acabamento para válvula hydra cromado ref.4900 Deca ou similar</t>
  </si>
  <si>
    <t>00077/ORSE</t>
  </si>
  <si>
    <t>LLN24-S4000840 COR PRETA. Luminária comercial a LED para instalação sobreposta em linha contínua com iluminação direta.Corpo em alumínio extrudado com pintura eletrostática pó poliéster na cor preta microtexturizada e com camada mínima de50 µm. Difusor extrudado em acrílico leitoso para melhor controle de ofuscamento e difusão da luz. Equipada com LEDs SMD de alto desempenho. Fluxo luminoso final de 3780lm e consumo total de 35W, eficácia de 108lm/W. Temperatura de cor 4000K e IRC&gt;80. Vida útil de 70.000h. Equipada com driver full-range multitensão integrado à luminária, com eficiência mínima de 90%, THD &lt;10%, fator de potência &gt;0,99 e conector de engate rápido à rede elétrica. Acompanha junções em alumínio para instalação em linha. Foto padrão branca.</t>
  </si>
  <si>
    <t>FITA LED 9,6W/M 8MM 120 LEDS/M12V 4000K 980LM/M IP20 120° 5MTS IRC80 CORTE A CADA 03 LEDS OPUS LED (FT 80013).</t>
  </si>
  <si>
    <t>https://www.magazineluiza.com.br</t>
  </si>
  <si>
    <t>DRIVER SLIM PARA FITA LED 60W BIV 12V IP20 OPUS LED (AC 85865).</t>
  </si>
  <si>
    <t>https://www.ledstock.com.br</t>
  </si>
  <si>
    <t>PERFIL ALUMINIO EMBUTIR 23X15X3000MM BRANCO PERFIL&amp;LED (2315G-3BR)\13\10\13\10\13\10\13\10\13\10.</t>
  </si>
  <si>
    <t>https://www.andra.com.br</t>
  </si>
  <si>
    <t>PERFIL ALUMINIO EMBUTIR 23X15X3000MM BRANCO PERFIL&amp;LED</t>
  </si>
  <si>
    <t>LLN22-S2000840 COR PRETA. Luminária comercial a LED para instalação sobreposta em linha contínua com iluminação direta.Corpo em alumínio extrudado com pintura eletrostática pó poliéster na cor preta microtexturizada e com camada mínima de50 µm. Difusor extrudado em acrílico leitoso para melhor controle de ofuscamento e difusão da luz. Equipada com LEDs SMD de alto desempenho. Fluxo luminoso final de 1890lm e consumo total de 17,5W, eficácia de 115lm/W. Temperatura de cor 4000K e IRC&gt;80. Vida útil de 70.000h. Equipada com driver full-range multitensão integrado à luminária, com eficiência mínima de 90%, THD &lt;10%, fator de potência &gt;0,99 e conector deengate rápido à rede elétrica. Acompanha junções em alumínio para instalação em linha. Foto padrão branca.</t>
  </si>
  <si>
    <t>INTERNET- Atual. INCC-MAIO/25</t>
  </si>
  <si>
    <t>INTERNET-- Atual. INCC-MAIO/25</t>
  </si>
  <si>
    <t>Estrutura metálica em aço p/ Mezaninos e Plataformas, vão livre até 6,00m, Chapa Xadrez 1/4", área superior a 50 m2, sobrecarga 700 kg/m2, pintura 01 demão de epoxi fundo óxido de ferro + 02 demãos de esmalte epoxi branco. Rev 03_03/2022</t>
  </si>
  <si>
    <t>12373/ORSE</t>
  </si>
  <si>
    <t>Detector de temperatura termovelocímetrico endereçável, modelo VRE-T, marca VERIN ou similar</t>
  </si>
  <si>
    <t>12883/ORSE</t>
  </si>
  <si>
    <t>Sirene audiovisual endereçavel, 120 db, para alarme de incêndio</t>
  </si>
  <si>
    <t>12665/ORSE</t>
  </si>
  <si>
    <t>Acionador Manual Endereçavel - Modelo AME-2 da Verin ou similar, tipo "Aperte aqui"</t>
  </si>
  <si>
    <t>12881/ORSE</t>
  </si>
  <si>
    <t>Cabo blindado para alarme e detecção de incêncio 3 x 1,5mm2</t>
  </si>
  <si>
    <t>12685/ORSE</t>
  </si>
  <si>
    <t>EMP. APICE HOME-ATUAL INCC MAIO/25</t>
  </si>
  <si>
    <t>www.dimensional.com.br</t>
  </si>
  <si>
    <t>Estação Solar Portátil Autônoma 3 Lâmpadas E Carregamento</t>
  </si>
  <si>
    <t>Placa de identificação em acrílico branco 15x25cm, esp 3mm e gravações à laser preto. Com 3 furos para sustentação.</t>
  </si>
  <si>
    <t>14211/ORSE</t>
  </si>
  <si>
    <t>Letra Caixa Acrílico 20cm Iluminação Led Prova Dagua Fachada</t>
  </si>
  <si>
    <t>Letra Caixa Acrílico 40cm Iluminação Led Prova Dagua Fachada</t>
  </si>
  <si>
    <t>Letra Caixa Acrílico 0,60m Iluminação Led Prova Dagua Fachada</t>
  </si>
  <si>
    <t>Cachepot Floreira Jardineira Linear Em Metal Suculenta 60cm</t>
  </si>
  <si>
    <t>Chapa De Acrílico 10mm X 1000 X 2000 Mm Transparente</t>
  </si>
  <si>
    <t>https://www.industriasantaluzia.com.br</t>
  </si>
  <si>
    <t>Painel Ecoripado Slim 169mm | Santa Luzia - Freijó, com vigas de aluminio, buchas e parafusos</t>
  </si>
  <si>
    <t>Suporte metálico, seção em 'U' 6x5,5cm, em chapa e=3/16" (0,016m2 p/suporte), pintado com epóxi de alcatrão de hulha, p/ fixação de encostos de madeira em bancos, ou divisórias de compensado</t>
  </si>
  <si>
    <t>02950/ORSE</t>
  </si>
  <si>
    <t>PAINEL EM VEGETAÇÃO PRESERVADA</t>
  </si>
  <si>
    <t>LETREIRO EM ACLÍLICO E LED NEON PARA 05 LETRAS</t>
  </si>
  <si>
    <t>LETREIRO EM ACLÍLICO E LED NEON PARA 06 LETRAS</t>
  </si>
  <si>
    <t>LETREIRO EM ACLÍLICO E LED NEON PARA 07 LETRAS</t>
  </si>
  <si>
    <t>https://www.amazon.com.br/</t>
  </si>
  <si>
    <t>SEIXO DE RIO COR MARROM</t>
  </si>
  <si>
    <t>Chapa De Acrílico 6mm X 2000 X 1000 Mm Transparente</t>
  </si>
  <si>
    <t>PRENDEDOR DE CABOS DE AÇO COM 02 PEÇAS</t>
  </si>
  <si>
    <t>Cabo De Aço Com Revestimento Transparente 1/16 X 1 Metro</t>
  </si>
  <si>
    <t>https://www.casadosparafusosfranca.com.br</t>
  </si>
  <si>
    <t>Trilho Suíço Simples Max 3 Metros Alumínio Gesso E Drywall Cor Branco</t>
  </si>
  <si>
    <t>Fornecimento com instalação de Absorvedor acústico confeccionado em LÃ DE ROCHA BASALTICA, densidade 64 kg/m², espessura 50 mm. acabamento em tecido tramado na cor indicada pela arquitetura.(obra: CONSERVÁTORIO DE MÚSICA)</t>
  </si>
  <si>
    <t>13346/ORSE</t>
  </si>
  <si>
    <t>Plafon De Embutir Alumínio 9,6x9,6cm No Frame Ii</t>
  </si>
  <si>
    <t>https://www.yamamura.com.br</t>
  </si>
  <si>
    <t>Plafon De Embutir Microborda 13xø8,8cm Imo</t>
  </si>
  <si>
    <t>Spot de Embutir Móbili Difuso 2,5W 100° Stella STL21915BR/30*</t>
  </si>
  <si>
    <t>https://www.lumieregyn.com.br</t>
  </si>
  <si>
    <t>Pendente Led Up Light Alumínio 53,4w 3000k New Fit40, 2M</t>
  </si>
  <si>
    <t>Pendente LED New Fit 40 Linear 3000K 53,4W Bivolt 5x170x4cm Alumínio e Acrílico Preto - Newline PD40002LED3</t>
  </si>
  <si>
    <t>PENDENTE LED LINEAR 3000K 18W BIVOLT 100CM ALUMÍNIO PRETO - PORTOFINO PD2263</t>
  </si>
  <si>
    <t>Cola especial para piso tátil inox</t>
  </si>
  <si>
    <t>12743/ORSE</t>
  </si>
  <si>
    <t>Piso tátil alerta pinado- Elementos em em ABS revestido de inox (100 peças/m)</t>
  </si>
  <si>
    <t>12729/ORSE</t>
  </si>
  <si>
    <t>https://produto.mercadolivre.com.br/Cotação Empresa</t>
  </si>
  <si>
    <t>INTERNET/COTAÇÃO</t>
  </si>
  <si>
    <t>PLACA LOGO TIPO BANDEIRA EM ACM E ACRÍLICO DE 0,90X1,00M</t>
  </si>
  <si>
    <t>Trilho Suíço Simples 4 Metros + 40 Deslizantes 8 Terminais</t>
  </si>
  <si>
    <t>Letra Caixas Modelo: Acrilico com bordas Variação: 3mm - Fixação Pino - Iluminação LED</t>
  </si>
  <si>
    <t>GMPRINT/ELETROBYTES ENGENHARIA</t>
  </si>
  <si>
    <t>12728/ORSE</t>
  </si>
  <si>
    <t>Piso tátil direcional pinado - Elementos em ABS revestido de inox (12 peças/m)</t>
  </si>
  <si>
    <t>Cabo blindado para alarme e detecção de incêncio 4 x 1,5mm2</t>
  </si>
  <si>
    <t>12979/ORSE</t>
  </si>
  <si>
    <t>Acionador manual (botoeira) "aperte aqui", p/instal. incendio - endereçável</t>
  </si>
  <si>
    <t>12664/ORSE</t>
  </si>
  <si>
    <t>Acionador manual (botoeira) tipo quebra-vidro, p/instal. incendio</t>
  </si>
  <si>
    <t>07611/ORSE</t>
  </si>
  <si>
    <t>www.leroymerlin.com.br/https://www.nacerta.com.br/https://www.revestacabamentos.com.br</t>
  </si>
  <si>
    <t>Piso em porcelanato 120x120cm, munari, marfin acetinado retificado _Eliane</t>
  </si>
  <si>
    <t>FORNECIMENTO E INSTALAÇÃO DE TOTEM METÁLICO 3,10M DE ALTURA, ESTRUTURA EM PERFIL TUBOLAR METÁLICA ACABAMENTO NATURAL, CHAPA METÁLICA DOBRADA, PINTURA NAS CORES PADRÃO DO BANCO, SÍMBOLO EM ACRÍLICO RECORTADO, FITAS EM LED, E MINI PLACA FOTOVOLTAICO</t>
  </si>
  <si>
    <t>IN319</t>
  </si>
  <si>
    <t>IN320</t>
  </si>
  <si>
    <t>IN321</t>
  </si>
  <si>
    <t>IN322</t>
  </si>
  <si>
    <t>IN323</t>
  </si>
  <si>
    <t>IN324</t>
  </si>
  <si>
    <t>IN325</t>
  </si>
  <si>
    <t>IN326</t>
  </si>
  <si>
    <t>IN327</t>
  </si>
  <si>
    <t>IN328</t>
  </si>
  <si>
    <t>IN329</t>
  </si>
  <si>
    <t>IN330</t>
  </si>
  <si>
    <t>IN331</t>
  </si>
  <si>
    <t>IN332</t>
  </si>
  <si>
    <t>IN333</t>
  </si>
  <si>
    <t>IN334</t>
  </si>
  <si>
    <t>IN335</t>
  </si>
  <si>
    <t>IN336</t>
  </si>
  <si>
    <t>IN337</t>
  </si>
  <si>
    <t>Cotação Empresa</t>
  </si>
  <si>
    <t>LOGOMARCA TIPO VERTICAL PARA FACHADA, 2,30X2,99M, COM LED</t>
  </si>
  <si>
    <t>LOGOMARCA TIPO TESTEIRA 0,600X3,44M EM ACRILICO,
METAL, E LED</t>
  </si>
  <si>
    <t>Porcelanato Rodin Corten Acetinado 59x118,20cm Eliane</t>
  </si>
  <si>
    <t>https://www.cnr.com.br</t>
  </si>
  <si>
    <t>PORCELANATO GUACHE AGAVE MA 120X120 ELIANE</t>
  </si>
  <si>
    <t>https://loja.tropobella.com.br</t>
  </si>
  <si>
    <t>PELÍCULA ADESIVADA JATEADO IMPRESSO</t>
  </si>
  <si>
    <t xml:space="preserve"> PELÍCULA ADESIVADA JATEADO IMPRESSO</t>
  </si>
  <si>
    <t>IN338</t>
  </si>
  <si>
    <t>IN339</t>
  </si>
  <si>
    <t>IN340</t>
  </si>
  <si>
    <t>IN341</t>
  </si>
  <si>
    <t>IN342</t>
  </si>
  <si>
    <t>IN343</t>
  </si>
  <si>
    <t>IN344</t>
  </si>
  <si>
    <t>IN345</t>
  </si>
  <si>
    <t>IN346</t>
  </si>
  <si>
    <t>IN347</t>
  </si>
  <si>
    <t>IN348</t>
  </si>
  <si>
    <t>PLACAS DE HORÁRIOS EM ADESIVO VINILICO
TRANSPARENTE IMPRESSO 20CMX30CM</t>
  </si>
  <si>
    <t>LOGOTIPO SOBRE VEGETAÇÃO, DE 56X70CM - LETRA CAIXA EM CHAPA GALVANIZADA COM PINTURA AUTOMOTIVA, FACE EM ACRÍLICO BRANCO LEITOSO 3MM E ACRÍLICO VERDE 3MM, COM ILUMINAÇÃO INTERNA DE LED</t>
  </si>
  <si>
    <t>FRASE PAREDE " Sonhar.Mover.Impactar", DE 25X300CMLETRA EM ACRÍLICO NEON 6MM COM IMPRESSÃO EM ADESIVO VINÍLICO, APLICADO SOBRE ACRÍLICO</t>
  </si>
  <si>
    <t>PLACA POSTOS DE ATENDIMENTO TESTEIRA
PREFERENCIAL, DE 50X80CM - EM ACRÍLICO VERDE NEON 6MM COM ADESIVO VINÍLICO BRANCO E IMPRESSÃO APLICADO NA FACE FRONTAL</t>
  </si>
  <si>
    <t>PLACA POSTO DE ATENDIMENTO TESTEIRA, DE 50X30CM - EM ACRÍLICO VERDE NEON 6MM COM ADESIVO VINÍLICO BRANCO E IMPRESSÃO APLICADO NA FACE FRONTAL</t>
  </si>
  <si>
    <t>PLACA DE PORTA COMUM, DE 15X40CM - EM ACRÍLICO VERDE NEON 6MM COM ADESIVO VINÍLICO BRANCO E IMPRESSÃO APLICADO NA FACE FRONTAL</t>
  </si>
  <si>
    <t>PLACA DIRECIONAL ESQUINA, DE 55X80CM - EM ACRÍLICO VERDE NEON 6MM COM ADESIVO VINÍLICO BRANCO E IMPRESSÃO APLICADO NA FACE FRONTAL</t>
  </si>
  <si>
    <t>PLACA DIRECIONAL SIMPLES, DE 55X40CM - EM
ACRÍLICO VERDE NEON 6MM COM ADESIVO VINÍLICO BRANCO E IMPRESSÃO APLICADO NA FACE FRONTAL</t>
  </si>
  <si>
    <t>PLACA TESTEIRA CAIXA, DE 50X30CM - EM ACRÍLICO VERDE NEON 6MM COM ADESIVO VINÍLICO BRANCO E IMPRESSÃO APLICADO NA FACE FRONTAL</t>
  </si>
  <si>
    <t>PLACA CAFÉ , DE 25X25CM - EM ACRÍLICO VERDE NEON 6MM COM ADESIVO VINÍLICO BRANCO E IMPRESSÃO APLICADO NA FACE FRONTAL</t>
  </si>
  <si>
    <t>PLACA AVISO GERAL DE 15X26CM - EM ACRÍLICO VERDE NEON 6MM COM ADESIVO VINÍLICO BRANCO E IMPRESSÃO APLICADO NA FACE FRONTAL</t>
  </si>
  <si>
    <t>PLACA DE PORTA DE VIDRO DE 15X40CM EM ACRÍLICO
10MM VERDE NEON, COM ADESIVO VINILICO BRANCO
E IMPRESSÃO APLICADO NA FACE FRONTAL COM
ADESIVO INTERNO DO VIDRO IMPRESSO</t>
  </si>
  <si>
    <t>QUADRO SALA DE REUNIÃO, DE 90X150CM - BACKLIGT - IMPRESSÃO EM, CHAPA DURATRANS OU ACRÍLICO LEITOSO TRANSLÚCIDO</t>
  </si>
  <si>
    <t>PAINEL LUMINOS, DE 60X112CM - BACKLIGT -
IMPRESSÃO EM, CHAPA DURATRANS OU ACRÍLICO
LEITOSO TRANSLÚCIDO</t>
  </si>
  <si>
    <t>in44</t>
  </si>
  <si>
    <t>in193</t>
  </si>
  <si>
    <t>in194</t>
  </si>
  <si>
    <t>in195</t>
  </si>
  <si>
    <t>ok</t>
  </si>
  <si>
    <t>Atualizado INCC -Dez-23 a Dez-25</t>
  </si>
  <si>
    <t>https://www.dimensional.com.br</t>
  </si>
  <si>
    <t>OK</t>
  </si>
  <si>
    <t>sim</t>
  </si>
  <si>
    <t>SIM</t>
  </si>
  <si>
    <t>BB-2025-00968</t>
  </si>
  <si>
    <t>https://www.dimensional.com.br/</t>
  </si>
  <si>
    <t>https://loja.gruporilly.com.br</t>
  </si>
  <si>
    <t>DEZ/24 A DEZ/25</t>
  </si>
  <si>
    <t>12017/ORSE</t>
  </si>
  <si>
    <t>Detector de fumaça óptico endereçável, modelo VRE-F, marca VERIN ou similar</t>
  </si>
  <si>
    <t>FORNECIMENTO E INSTALAÇÃO DE TOTEM METÁLICO 3,10M DE ALTURA, ESTRUTURA EM PERFIL TUBOLAR METÁLICA ACABAMENTO NATURAL, CHAPA METÁLICA DOBRADA, PINTURA NAS CORES PADRÃO DO BANCO,
SÍMBOLO EM ACRÍLICO RECORTADO, FITAS EM LED, E MINI PLACA FOTOVOLTAICO</t>
  </si>
  <si>
    <t>NÃO</t>
  </si>
  <si>
    <t>não</t>
  </si>
  <si>
    <t>CONT-2019/097-Alenquer-Basa-Atual. INCC-MAR-26</t>
  </si>
  <si>
    <t>https://loja.acriltech.com.br</t>
  </si>
  <si>
    <t>Atualizado INCC -Dez-23 a MAR-26</t>
  </si>
  <si>
    <t>Dez/25 a mar/26</t>
  </si>
  <si>
    <t>BASA-AJUDA DE CUSTO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</si>
</sst>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8" formatCode="&quot;R$&quot;\ #,##0.00;[Red]\-&quot;R$&quot;\ #,##0.00"/>
    <numFmt numFmtId="44" formatCode="_-&quot;R$&quot;\ * #,##0.00_-;\-&quot;R$&quot;\ * #,##0.00_-;_-&quot;R$&quot;\ * &quot;-&quot;??_-;_-@_-"/>
    <numFmt numFmtId="43" formatCode="_-* #,##0.00_-;\-* #,##0.00_-;_-* &quot;-&quot;??_-;_-@_-"/>
    <numFmt numFmtId="164" formatCode="dd/mmm/yyyy"/>
    <numFmt numFmtId="165" formatCode="[$-416]mmm\-yy;@"/>
    <numFmt numFmtId="166" formatCode="0000"/>
    <numFmt numFmtId="167" formatCode="#,##0.0000"/>
    <numFmt numFmtId="168" formatCode="_(* #,##0.000_);_(* \(#,##0.000\);_(* &quot;-&quot;??_);_(@_)"/>
  </numFmts>
  <fonts count="34" x14ac:knownFonts="1">
    <font>
      <sz val="11"/>
      <color theme="1"/>
      <name val="Calibri"/>
      <family val="2"/>
      <scheme val="minor"/>
    </font>
    <font>
      <b/>
      <sz val="10"/>
      <name val="Arial"/>
      <family val="2"/>
    </font>
    <font>
      <sz val="10"/>
      <name val="Arial"/>
      <family val="2"/>
    </font>
    <font>
      <sz val="10"/>
      <color rgb="FFFF0000"/>
      <name val="Arial"/>
      <family val="2"/>
    </font>
    <font>
      <sz val="11"/>
      <color theme="1"/>
      <name val="Arial"/>
      <family val="2"/>
    </font>
    <font>
      <b/>
      <sz val="11"/>
      <color theme="1"/>
      <name val="Arial"/>
      <family val="2"/>
    </font>
    <font>
      <u/>
      <sz val="11"/>
      <color theme="10"/>
      <name val="Calibri"/>
      <family val="2"/>
      <scheme val="minor"/>
    </font>
    <font>
      <u/>
      <sz val="14"/>
      <color theme="10"/>
      <name val="Calibri"/>
      <family val="2"/>
      <scheme val="minor"/>
    </font>
    <font>
      <sz val="11"/>
      <color rgb="FFFF0000"/>
      <name val="Arial"/>
      <family val="2"/>
    </font>
    <font>
      <sz val="11"/>
      <name val="Arial"/>
      <family val="2"/>
    </font>
    <font>
      <sz val="11"/>
      <color rgb="FFFF0000"/>
      <name val="Calibri"/>
      <family val="2"/>
      <scheme val="minor"/>
    </font>
    <font>
      <sz val="11"/>
      <color theme="1"/>
      <name val="Calibri"/>
      <family val="2"/>
      <scheme val="minor"/>
    </font>
    <font>
      <b/>
      <sz val="11"/>
      <name val="Arial"/>
      <family val="2"/>
    </font>
    <font>
      <sz val="10"/>
      <color rgb="FF000000"/>
      <name val="Verdana"/>
      <family val="2"/>
    </font>
    <font>
      <sz val="10"/>
      <name val="Verdana"/>
      <family val="2"/>
    </font>
    <font>
      <b/>
      <sz val="10"/>
      <name val="Verdana"/>
      <family val="2"/>
    </font>
    <font>
      <b/>
      <sz val="10"/>
      <color rgb="FFFF0000"/>
      <name val="Arial"/>
      <family val="2"/>
    </font>
    <font>
      <sz val="10"/>
      <color rgb="FFFF0000"/>
      <name val="Verdana"/>
      <family val="2"/>
    </font>
    <font>
      <b/>
      <sz val="11"/>
      <color theme="1"/>
      <name val="Calibri"/>
      <family val="2"/>
      <scheme val="minor"/>
    </font>
    <font>
      <u/>
      <sz val="11"/>
      <name val="Calibri"/>
      <family val="2"/>
      <scheme val="minor"/>
    </font>
    <font>
      <b/>
      <sz val="14"/>
      <color theme="1"/>
      <name val="Arial"/>
      <family val="2"/>
    </font>
    <font>
      <sz val="9"/>
      <color indexed="81"/>
      <name val="Tahoma"/>
      <family val="2"/>
    </font>
    <font>
      <b/>
      <sz val="9"/>
      <color indexed="81"/>
      <name val="Tahoma"/>
      <family val="2"/>
    </font>
    <font>
      <b/>
      <sz val="9"/>
      <color theme="1"/>
      <name val="Verdana"/>
      <family val="2"/>
    </font>
    <font>
      <sz val="8"/>
      <color theme="1"/>
      <name val="Verdana"/>
      <family val="2"/>
    </font>
    <font>
      <sz val="10"/>
      <color theme="1"/>
      <name val="Arial"/>
      <family val="2"/>
    </font>
    <font>
      <b/>
      <sz val="10"/>
      <color theme="1"/>
      <name val="Arial"/>
      <family val="2"/>
    </font>
    <font>
      <sz val="10"/>
      <color rgb="FF000000"/>
      <name val="Arial"/>
      <family val="2"/>
    </font>
    <font>
      <sz val="11"/>
      <color rgb="FF000000"/>
      <name val="Arial"/>
      <family val="2"/>
    </font>
    <font>
      <b/>
      <i/>
      <sz val="11"/>
      <color rgb="FF000000"/>
      <name val="Arial"/>
      <family val="2"/>
    </font>
    <font>
      <b/>
      <sz val="11"/>
      <color rgb="FF000000"/>
      <name val="Arial"/>
      <family val="2"/>
    </font>
    <font>
      <sz val="9"/>
      <color rgb="FF000000"/>
      <name val="Arial"/>
      <family val="2"/>
    </font>
    <font>
      <sz val="11"/>
      <color theme="1"/>
      <name val="Arial"/>
      <family val="2"/>
    </font>
    <font>
      <sz val="8"/>
      <name val="Calibri"/>
      <family val="2"/>
      <scheme val="minor"/>
    </font>
  </fonts>
  <fills count="12">
    <fill>
      <patternFill patternType="none"/>
    </fill>
    <fill>
      <patternFill patternType="gray125"/>
    </fill>
    <fill>
      <patternFill patternType="solid">
        <fgColor theme="0" tint="-0.14999847407452621"/>
        <bgColor indexed="64"/>
      </patternFill>
    </fill>
    <fill>
      <patternFill patternType="solid">
        <fgColor theme="0"/>
        <bgColor indexed="64"/>
      </patternFill>
    </fill>
    <fill>
      <patternFill patternType="solid">
        <fgColor rgb="FFFFFF00"/>
        <bgColor indexed="64"/>
      </patternFill>
    </fill>
    <fill>
      <patternFill patternType="solid">
        <fgColor rgb="FFE6E6E6"/>
        <bgColor indexed="64"/>
      </patternFill>
    </fill>
    <fill>
      <patternFill patternType="solid">
        <fgColor theme="0" tint="-4.9989318521683403E-2"/>
        <bgColor indexed="64"/>
      </patternFill>
    </fill>
    <fill>
      <patternFill patternType="solid">
        <fgColor rgb="FFF2F2F2"/>
        <bgColor indexed="64"/>
      </patternFill>
    </fill>
    <fill>
      <patternFill patternType="solid">
        <fgColor rgb="FFCCCCCC"/>
        <bgColor indexed="64"/>
      </patternFill>
    </fill>
    <fill>
      <patternFill patternType="solid">
        <fgColor rgb="FF999999"/>
        <bgColor indexed="64"/>
      </patternFill>
    </fill>
    <fill>
      <patternFill patternType="solid">
        <fgColor rgb="FFFFFFFF"/>
        <bgColor indexed="64"/>
      </patternFill>
    </fill>
    <fill>
      <patternFill patternType="solid">
        <fgColor theme="0" tint="-0.249977111117893"/>
        <bgColor indexed="64"/>
      </patternFill>
    </fill>
  </fills>
  <borders count="31">
    <border>
      <left/>
      <right/>
      <top/>
      <bottom/>
      <diagonal/>
    </border>
    <border>
      <left style="medium">
        <color rgb="FF000000"/>
      </left>
      <right style="medium">
        <color rgb="FF000000"/>
      </right>
      <top style="medium">
        <color rgb="FF000000"/>
      </top>
      <bottom/>
      <diagonal/>
    </border>
    <border>
      <left style="medium">
        <color rgb="FF000000"/>
      </left>
      <right/>
      <top style="medium">
        <color rgb="FF000000"/>
      </top>
      <bottom/>
      <diagonal/>
    </border>
    <border>
      <left style="thin">
        <color indexed="64"/>
      </left>
      <right style="thin">
        <color indexed="64"/>
      </right>
      <top style="thin">
        <color indexed="64"/>
      </top>
      <bottom/>
      <diagonal/>
    </border>
    <border>
      <left style="hair">
        <color indexed="8"/>
      </left>
      <right style="hair">
        <color indexed="8"/>
      </right>
      <top style="hair">
        <color indexed="8"/>
      </top>
      <bottom style="hair">
        <color indexed="8"/>
      </bottom>
      <diagonal/>
    </border>
    <border>
      <left style="hair">
        <color indexed="8"/>
      </left>
      <right/>
      <top style="hair">
        <color indexed="8"/>
      </top>
      <bottom style="hair">
        <color indexed="8"/>
      </bottom>
      <diagonal/>
    </border>
    <border>
      <left style="hair">
        <color indexed="64"/>
      </left>
      <right style="hair">
        <color indexed="64"/>
      </right>
      <top style="hair">
        <color indexed="64"/>
      </top>
      <bottom style="hair">
        <color indexed="64"/>
      </bottom>
      <diagonal/>
    </border>
    <border>
      <left/>
      <right style="hair">
        <color indexed="64"/>
      </right>
      <top style="hair">
        <color indexed="8"/>
      </top>
      <bottom style="hair">
        <color indexed="8"/>
      </bottom>
      <diagonal/>
    </border>
    <border>
      <left style="hair">
        <color indexed="8"/>
      </left>
      <right style="hair">
        <color indexed="64"/>
      </right>
      <top style="hair">
        <color indexed="8"/>
      </top>
      <bottom style="hair">
        <color indexed="8"/>
      </bottom>
      <diagonal/>
    </border>
    <border>
      <left/>
      <right style="hair">
        <color indexed="64"/>
      </right>
      <top style="hair">
        <color indexed="64"/>
      </top>
      <bottom style="hair">
        <color indexed="64"/>
      </bottom>
      <diagonal/>
    </border>
    <border>
      <left style="hair">
        <color indexed="64"/>
      </left>
      <right style="hair">
        <color indexed="8"/>
      </right>
      <top style="hair">
        <color indexed="8"/>
      </top>
      <bottom style="hair">
        <color indexed="8"/>
      </bottom>
      <diagonal/>
    </border>
    <border>
      <left style="hair">
        <color auto="1"/>
      </left>
      <right style="hair">
        <color auto="1"/>
      </right>
      <top style="hair">
        <color auto="1"/>
      </top>
      <bottom style="hair">
        <color auto="1"/>
      </bottom>
      <diagonal/>
    </border>
    <border>
      <left/>
      <right/>
      <top style="hair">
        <color indexed="8"/>
      </top>
      <bottom style="hair">
        <color indexed="8"/>
      </bottom>
      <diagonal/>
    </border>
    <border>
      <left style="hair">
        <color indexed="64"/>
      </left>
      <right/>
      <top style="hair">
        <color indexed="8"/>
      </top>
      <bottom style="hair">
        <color indexed="8"/>
      </bottom>
      <diagonal/>
    </border>
    <border>
      <left style="thin">
        <color indexed="64"/>
      </left>
      <right style="thin">
        <color indexed="64"/>
      </right>
      <top style="thin">
        <color indexed="64"/>
      </top>
      <bottom style="thin">
        <color indexed="64"/>
      </bottom>
      <diagonal/>
    </border>
    <border>
      <left/>
      <right style="hair">
        <color indexed="8"/>
      </right>
      <top style="hair">
        <color indexed="8"/>
      </top>
      <bottom style="hair">
        <color indexed="8"/>
      </bottom>
      <diagonal/>
    </border>
    <border>
      <left style="hair">
        <color indexed="64"/>
      </left>
      <right style="hair">
        <color indexed="8"/>
      </right>
      <top style="hair">
        <color indexed="8"/>
      </top>
      <bottom/>
      <diagonal/>
    </border>
    <border>
      <left style="medium">
        <color rgb="FFAAAAAA"/>
      </left>
      <right/>
      <top/>
      <bottom/>
      <diagonal/>
    </border>
    <border>
      <left/>
      <right style="medium">
        <color rgb="FFAAAAAA"/>
      </right>
      <top/>
      <bottom/>
      <diagonal/>
    </border>
    <border>
      <left style="medium">
        <color rgb="FFAAAAAA"/>
      </left>
      <right/>
      <top/>
      <bottom style="medium">
        <color rgb="FFAAAAAA"/>
      </bottom>
      <diagonal/>
    </border>
    <border>
      <left/>
      <right/>
      <top/>
      <bottom style="medium">
        <color rgb="FFAAAAAA"/>
      </bottom>
      <diagonal/>
    </border>
    <border>
      <left/>
      <right style="medium">
        <color rgb="FFAAAAAA"/>
      </right>
      <top/>
      <bottom style="medium">
        <color rgb="FFAAAAAA"/>
      </bottom>
      <diagonal/>
    </border>
    <border>
      <left/>
      <right/>
      <top style="hair">
        <color indexed="64"/>
      </top>
      <bottom/>
      <diagonal/>
    </border>
    <border>
      <left style="hair">
        <color indexed="64"/>
      </left>
      <right style="thin">
        <color indexed="64"/>
      </right>
      <top style="hair">
        <color indexed="64"/>
      </top>
      <bottom style="hair">
        <color indexed="64"/>
      </bottom>
      <diagonal/>
    </border>
    <border>
      <left/>
      <right style="thin">
        <color indexed="64"/>
      </right>
      <top/>
      <bottom/>
      <diagonal/>
    </border>
    <border>
      <left/>
      <right style="thin">
        <color indexed="64"/>
      </right>
      <top style="hair">
        <color indexed="64"/>
      </top>
      <bottom style="hair">
        <color indexed="64"/>
      </bottom>
      <diagonal/>
    </border>
    <border>
      <left style="hair">
        <color indexed="8"/>
      </left>
      <right style="thin">
        <color indexed="64"/>
      </right>
      <top style="hair">
        <color indexed="8"/>
      </top>
      <bottom style="hair">
        <color indexed="8"/>
      </bottom>
      <diagonal/>
    </border>
    <border>
      <left style="hair">
        <color indexed="8"/>
      </left>
      <right style="hair">
        <color indexed="8"/>
      </right>
      <top style="hair">
        <color indexed="8"/>
      </top>
      <bottom/>
      <diagonal/>
    </border>
    <border>
      <left style="hair">
        <color indexed="8"/>
      </left>
      <right style="hair">
        <color indexed="8"/>
      </right>
      <top/>
      <bottom/>
      <diagonal/>
    </border>
    <border>
      <left style="hair">
        <color indexed="8"/>
      </left>
      <right style="hair">
        <color indexed="8"/>
      </right>
      <top/>
      <bottom style="hair">
        <color indexed="8"/>
      </bottom>
      <diagonal/>
    </border>
    <border>
      <left style="hair">
        <color indexed="8"/>
      </left>
      <right style="hair">
        <color indexed="8"/>
      </right>
      <top style="hair">
        <color indexed="8"/>
      </top>
      <bottom style="thin">
        <color indexed="64"/>
      </bottom>
      <diagonal/>
    </border>
  </borders>
  <cellStyleXfs count="4">
    <xf numFmtId="0" fontId="0" fillId="0" borderId="0"/>
    <xf numFmtId="0" fontId="6" fillId="0" borderId="0" applyNumberFormat="0" applyFill="0" applyBorder="0" applyAlignment="0" applyProtection="0"/>
    <xf numFmtId="43" fontId="11" fillId="0" borderId="0" applyFont="0" applyFill="0" applyBorder="0" applyAlignment="0" applyProtection="0"/>
    <xf numFmtId="44" fontId="11" fillId="0" borderId="0" applyFont="0" applyFill="0" applyBorder="0" applyAlignment="0" applyProtection="0"/>
  </cellStyleXfs>
  <cellXfs count="253">
    <xf numFmtId="0" fontId="0" fillId="0" borderId="0" xfId="0"/>
    <xf numFmtId="0" fontId="1" fillId="2" borderId="1" xfId="0" applyFont="1" applyFill="1" applyBorder="1" applyAlignment="1">
      <alignment horizontal="center" vertical="top" wrapText="1"/>
    </xf>
    <xf numFmtId="4" fontId="1" fillId="2" borderId="2" xfId="0" applyNumberFormat="1" applyFont="1" applyFill="1" applyBorder="1" applyAlignment="1">
      <alignment horizontal="center" vertical="top" wrapText="1"/>
    </xf>
    <xf numFmtId="4" fontId="1" fillId="2" borderId="3" xfId="0" applyNumberFormat="1" applyFont="1" applyFill="1" applyBorder="1" applyAlignment="1">
      <alignment horizontal="center" vertical="top" wrapText="1"/>
    </xf>
    <xf numFmtId="164" fontId="2" fillId="2" borderId="4" xfId="0" applyNumberFormat="1" applyFont="1" applyFill="1" applyBorder="1" applyAlignment="1">
      <alignment horizontal="center" vertical="center"/>
    </xf>
    <xf numFmtId="0" fontId="2" fillId="2" borderId="4" xfId="0" applyFont="1" applyFill="1" applyBorder="1" applyAlignment="1">
      <alignment horizontal="center" vertical="center"/>
    </xf>
    <xf numFmtId="164" fontId="2" fillId="2" borderId="4" xfId="0" applyNumberFormat="1" applyFont="1" applyFill="1" applyBorder="1" applyAlignment="1">
      <alignment horizontal="left" vertical="center" wrapText="1"/>
    </xf>
    <xf numFmtId="4" fontId="2" fillId="3" borderId="5" xfId="0" applyNumberFormat="1" applyFont="1" applyFill="1" applyBorder="1" applyAlignment="1">
      <alignment horizontal="right" vertical="top" wrapText="1"/>
    </xf>
    <xf numFmtId="4" fontId="2" fillId="3" borderId="4" xfId="0" applyNumberFormat="1" applyFont="1" applyFill="1" applyBorder="1" applyAlignment="1">
      <alignment horizontal="right" vertical="top" wrapText="1"/>
    </xf>
    <xf numFmtId="165" fontId="2" fillId="3" borderId="6" xfId="0" applyNumberFormat="1" applyFont="1" applyFill="1" applyBorder="1" applyAlignment="1">
      <alignment horizontal="right" vertical="top" wrapText="1"/>
    </xf>
    <xf numFmtId="165" fontId="2" fillId="3" borderId="8" xfId="0" applyNumberFormat="1" applyFont="1" applyFill="1" applyBorder="1" applyAlignment="1">
      <alignment horizontal="right" vertical="top" wrapText="1"/>
    </xf>
    <xf numFmtId="0" fontId="2" fillId="2" borderId="4" xfId="0" applyFont="1" applyFill="1" applyBorder="1" applyAlignment="1">
      <alignment horizontal="center" vertical="center" wrapText="1"/>
    </xf>
    <xf numFmtId="0" fontId="2" fillId="2" borderId="4" xfId="0" applyFont="1" applyFill="1" applyBorder="1" applyAlignment="1">
      <alignment horizontal="center" vertical="top" wrapText="1"/>
    </xf>
    <xf numFmtId="165" fontId="2" fillId="3" borderId="9" xfId="0" applyNumberFormat="1" applyFont="1" applyFill="1" applyBorder="1" applyAlignment="1">
      <alignment horizontal="right" vertical="top" wrapText="1"/>
    </xf>
    <xf numFmtId="0" fontId="2" fillId="4" borderId="4" xfId="0" applyFont="1" applyFill="1" applyBorder="1" applyAlignment="1">
      <alignment horizontal="center" vertical="center"/>
    </xf>
    <xf numFmtId="164" fontId="2" fillId="4" borderId="4" xfId="0" applyNumberFormat="1" applyFont="1" applyFill="1" applyBorder="1" applyAlignment="1">
      <alignment horizontal="left" vertical="center" wrapText="1"/>
    </xf>
    <xf numFmtId="164" fontId="2" fillId="4" borderId="4" xfId="0" applyNumberFormat="1" applyFont="1" applyFill="1" applyBorder="1" applyAlignment="1">
      <alignment horizontal="center" vertical="center"/>
    </xf>
    <xf numFmtId="164" fontId="3" fillId="2" borderId="4" xfId="0" applyNumberFormat="1" applyFont="1" applyFill="1" applyBorder="1" applyAlignment="1">
      <alignment horizontal="center" vertical="center"/>
    </xf>
    <xf numFmtId="0" fontId="4" fillId="2" borderId="6" xfId="0" applyFont="1" applyFill="1" applyBorder="1" applyAlignment="1">
      <alignment horizontal="center"/>
    </xf>
    <xf numFmtId="0" fontId="5" fillId="0" borderId="0" xfId="0" applyFont="1" applyAlignment="1">
      <alignment horizontal="center"/>
    </xf>
    <xf numFmtId="0" fontId="7" fillId="0" borderId="11" xfId="1" applyFont="1" applyBorder="1" applyAlignment="1">
      <alignment horizontal="center" vertical="center"/>
    </xf>
    <xf numFmtId="0" fontId="4" fillId="2" borderId="11" xfId="0" applyFont="1" applyFill="1" applyBorder="1" applyAlignment="1">
      <alignment horizontal="center"/>
    </xf>
    <xf numFmtId="0" fontId="4" fillId="2" borderId="11" xfId="0" applyFont="1" applyFill="1" applyBorder="1" applyAlignment="1">
      <alignment wrapText="1"/>
    </xf>
    <xf numFmtId="0" fontId="4" fillId="2" borderId="11" xfId="0" applyFont="1" applyFill="1" applyBorder="1" applyAlignment="1">
      <alignment horizontal="left" wrapText="1"/>
    </xf>
    <xf numFmtId="0" fontId="8" fillId="4" borderId="11" xfId="0" applyFont="1" applyFill="1" applyBorder="1" applyAlignment="1">
      <alignment horizontal="center"/>
    </xf>
    <xf numFmtId="0" fontId="4" fillId="4" borderId="11" xfId="0" applyFont="1" applyFill="1" applyBorder="1" applyAlignment="1">
      <alignment horizontal="left" wrapText="1"/>
    </xf>
    <xf numFmtId="0" fontId="9" fillId="2" borderId="11" xfId="0" applyFont="1" applyFill="1" applyBorder="1" applyAlignment="1">
      <alignment horizontal="center"/>
    </xf>
    <xf numFmtId="0" fontId="9" fillId="2" borderId="11" xfId="0" applyFont="1" applyFill="1" applyBorder="1" applyAlignment="1">
      <alignment horizontal="left" wrapText="1"/>
    </xf>
    <xf numFmtId="0" fontId="4" fillId="2" borderId="11" xfId="0" applyFont="1" applyFill="1" applyBorder="1" applyAlignment="1">
      <alignment horizontal="center" wrapText="1"/>
    </xf>
    <xf numFmtId="0" fontId="4" fillId="2" borderId="0" xfId="0" applyFont="1" applyFill="1"/>
    <xf numFmtId="0" fontId="1" fillId="4" borderId="1" xfId="0" applyFont="1" applyFill="1" applyBorder="1" applyAlignment="1">
      <alignment horizontal="center" vertical="top" wrapText="1"/>
    </xf>
    <xf numFmtId="0" fontId="1" fillId="4" borderId="1" xfId="0" applyFont="1" applyFill="1" applyBorder="1" applyAlignment="1">
      <alignment horizontal="left" vertical="top" wrapText="1"/>
    </xf>
    <xf numFmtId="17" fontId="0" fillId="0" borderId="0" xfId="0" applyNumberFormat="1"/>
    <xf numFmtId="0" fontId="10" fillId="0" borderId="0" xfId="0" applyFont="1"/>
    <xf numFmtId="0" fontId="4" fillId="0" borderId="0" xfId="0" applyFont="1" applyAlignment="1">
      <alignment horizontal="center"/>
    </xf>
    <xf numFmtId="0" fontId="4" fillId="0" borderId="0" xfId="0" applyFont="1"/>
    <xf numFmtId="0" fontId="13" fillId="3" borderId="10" xfId="0" applyFont="1" applyFill="1" applyBorder="1" applyAlignment="1">
      <alignment horizontal="right" vertical="top" wrapText="1"/>
    </xf>
    <xf numFmtId="4" fontId="2" fillId="2" borderId="4" xfId="0" applyNumberFormat="1" applyFont="1" applyFill="1" applyBorder="1" applyAlignment="1">
      <alignment horizontal="left" vertical="top" wrapText="1"/>
    </xf>
    <xf numFmtId="4" fontId="2" fillId="2" borderId="4" xfId="0" applyNumberFormat="1" applyFont="1" applyFill="1" applyBorder="1" applyAlignment="1">
      <alignment horizontal="center" vertical="top" wrapText="1"/>
    </xf>
    <xf numFmtId="43" fontId="2" fillId="4" borderId="4" xfId="2" applyFont="1" applyFill="1" applyBorder="1" applyAlignment="1">
      <alignment horizontal="center" vertical="top" wrapText="1"/>
    </xf>
    <xf numFmtId="4" fontId="2" fillId="2" borderId="5" xfId="0" applyNumberFormat="1" applyFont="1" applyFill="1" applyBorder="1" applyAlignment="1">
      <alignment horizontal="center" vertical="top" wrapText="1"/>
    </xf>
    <xf numFmtId="4" fontId="2" fillId="2" borderId="8" xfId="0" applyNumberFormat="1" applyFont="1" applyFill="1" applyBorder="1" applyAlignment="1">
      <alignment horizontal="right" vertical="top" wrapText="1"/>
    </xf>
    <xf numFmtId="0" fontId="4" fillId="3" borderId="0" xfId="0" applyFont="1" applyFill="1" applyAlignment="1">
      <alignment horizontal="center"/>
    </xf>
    <xf numFmtId="0" fontId="4" fillId="3" borderId="0" xfId="0" applyFont="1" applyFill="1"/>
    <xf numFmtId="0" fontId="2" fillId="2" borderId="12" xfId="0" applyFont="1" applyFill="1" applyBorder="1" applyAlignment="1">
      <alignment horizontal="center" vertical="top" wrapText="1"/>
    </xf>
    <xf numFmtId="0" fontId="1" fillId="2" borderId="7" xfId="0" applyFont="1" applyFill="1" applyBorder="1" applyAlignment="1">
      <alignment horizontal="center" vertical="top" wrapText="1"/>
    </xf>
    <xf numFmtId="0" fontId="4" fillId="4" borderId="0" xfId="0" applyFont="1" applyFill="1" applyAlignment="1">
      <alignment horizontal="center"/>
    </xf>
    <xf numFmtId="4" fontId="1" fillId="2" borderId="4" xfId="0" applyNumberFormat="1" applyFont="1" applyFill="1" applyBorder="1" applyAlignment="1">
      <alignment horizontal="left" vertical="top" wrapText="1"/>
    </xf>
    <xf numFmtId="4" fontId="1" fillId="3" borderId="4" xfId="0" applyNumberFormat="1" applyFont="1" applyFill="1" applyBorder="1" applyAlignment="1">
      <alignment horizontal="center" vertical="top" wrapText="1"/>
    </xf>
    <xf numFmtId="4" fontId="1" fillId="2" borderId="8" xfId="0" applyNumberFormat="1" applyFont="1" applyFill="1" applyBorder="1" applyAlignment="1">
      <alignment horizontal="right" vertical="top"/>
    </xf>
    <xf numFmtId="0" fontId="2" fillId="2" borderId="13" xfId="0" applyFont="1" applyFill="1" applyBorder="1" applyAlignment="1">
      <alignment vertical="top"/>
    </xf>
    <xf numFmtId="0" fontId="12" fillId="3" borderId="0" xfId="0" applyFont="1" applyFill="1" applyAlignment="1">
      <alignment horizontal="left"/>
    </xf>
    <xf numFmtId="0" fontId="3" fillId="2" borderId="13" xfId="0" applyFont="1" applyFill="1" applyBorder="1" applyAlignment="1">
      <alignment vertical="top" wrapText="1"/>
    </xf>
    <xf numFmtId="0" fontId="3" fillId="2" borderId="12" xfId="0" applyFont="1" applyFill="1" applyBorder="1" applyAlignment="1">
      <alignment vertical="top" wrapText="1"/>
    </xf>
    <xf numFmtId="0" fontId="3" fillId="2" borderId="7" xfId="0" applyFont="1" applyFill="1" applyBorder="1" applyAlignment="1">
      <alignment vertical="top" wrapText="1"/>
    </xf>
    <xf numFmtId="166" fontId="6" fillId="4" borderId="14" xfId="1" applyNumberFormat="1" applyFill="1" applyBorder="1" applyAlignment="1">
      <alignment horizontal="center" vertical="center"/>
    </xf>
    <xf numFmtId="4" fontId="1" fillId="2" borderId="15" xfId="0" applyNumberFormat="1" applyFont="1" applyFill="1" applyBorder="1" applyAlignment="1">
      <alignment horizontal="left" vertical="top" wrapText="1"/>
    </xf>
    <xf numFmtId="0" fontId="2" fillId="3" borderId="10" xfId="0" applyFont="1" applyFill="1" applyBorder="1" applyAlignment="1">
      <alignment horizontal="right" vertical="top" wrapText="1"/>
    </xf>
    <xf numFmtId="0" fontId="2" fillId="3" borderId="10" xfId="0" quotePrefix="1" applyFont="1" applyFill="1" applyBorder="1" applyAlignment="1">
      <alignment horizontal="right" vertical="top" wrapText="1"/>
    </xf>
    <xf numFmtId="43" fontId="2" fillId="2" borderId="0" xfId="2" applyFont="1" applyFill="1" applyBorder="1" applyAlignment="1">
      <alignment horizontal="center" vertical="top" wrapText="1"/>
    </xf>
    <xf numFmtId="43" fontId="2" fillId="3" borderId="0" xfId="2" applyFont="1" applyFill="1" applyBorder="1" applyAlignment="1">
      <alignment horizontal="center" vertical="top" wrapText="1"/>
    </xf>
    <xf numFmtId="0" fontId="3" fillId="5" borderId="13" xfId="0" applyFont="1" applyFill="1" applyBorder="1" applyAlignment="1">
      <alignment vertical="top" wrapText="1"/>
    </xf>
    <xf numFmtId="0" fontId="3" fillId="5" borderId="12" xfId="0" applyFont="1" applyFill="1" applyBorder="1" applyAlignment="1">
      <alignment vertical="top" wrapText="1"/>
    </xf>
    <xf numFmtId="0" fontId="2" fillId="5" borderId="12" xfId="0" applyFont="1" applyFill="1" applyBorder="1" applyAlignment="1">
      <alignment horizontal="center" vertical="top" wrapText="1"/>
    </xf>
    <xf numFmtId="0" fontId="3" fillId="5" borderId="7" xfId="0" applyFont="1" applyFill="1" applyBorder="1" applyAlignment="1">
      <alignment vertical="top" wrapText="1"/>
    </xf>
    <xf numFmtId="0" fontId="2" fillId="0" borderId="0" xfId="0" applyFont="1"/>
    <xf numFmtId="0" fontId="3" fillId="0" borderId="0" xfId="0" applyFont="1"/>
    <xf numFmtId="0" fontId="4" fillId="0" borderId="0" xfId="0" quotePrefix="1" applyFont="1"/>
    <xf numFmtId="0" fontId="2" fillId="3" borderId="16" xfId="0" applyFont="1" applyFill="1" applyBorder="1" applyAlignment="1">
      <alignment horizontal="center" vertical="top" wrapText="1"/>
    </xf>
    <xf numFmtId="0" fontId="2" fillId="2" borderId="15" xfId="0" applyFont="1" applyFill="1" applyBorder="1" applyAlignment="1">
      <alignment horizontal="center" vertical="top"/>
    </xf>
    <xf numFmtId="0" fontId="2" fillId="2" borderId="12" xfId="0" applyFont="1" applyFill="1" applyBorder="1" applyAlignment="1">
      <alignment horizontal="center" vertical="top"/>
    </xf>
    <xf numFmtId="4" fontId="2" fillId="2" borderId="12" xfId="0" applyNumberFormat="1" applyFont="1" applyFill="1" applyBorder="1" applyAlignment="1">
      <alignment horizontal="center" vertical="top"/>
    </xf>
    <xf numFmtId="0" fontId="2" fillId="6" borderId="10" xfId="0" applyFont="1" applyFill="1" applyBorder="1" applyAlignment="1">
      <alignment horizontal="right" vertical="top" wrapText="1"/>
    </xf>
    <xf numFmtId="0" fontId="13" fillId="3" borderId="10" xfId="0" quotePrefix="1" applyFont="1" applyFill="1" applyBorder="1" applyAlignment="1">
      <alignment horizontal="right" vertical="top" wrapText="1"/>
    </xf>
    <xf numFmtId="4" fontId="14" fillId="4" borderId="4" xfId="0" applyNumberFormat="1" applyFont="1" applyFill="1" applyBorder="1" applyAlignment="1">
      <alignment horizontal="center" vertical="top" wrapText="1"/>
    </xf>
    <xf numFmtId="167" fontId="14" fillId="4" borderId="4" xfId="0" applyNumberFormat="1" applyFont="1" applyFill="1" applyBorder="1" applyAlignment="1">
      <alignment horizontal="center" vertical="top" wrapText="1"/>
    </xf>
    <xf numFmtId="43" fontId="14" fillId="4" borderId="4" xfId="2" applyFont="1" applyFill="1" applyBorder="1" applyAlignment="1">
      <alignment horizontal="center" vertical="top" wrapText="1"/>
    </xf>
    <xf numFmtId="0" fontId="14" fillId="3" borderId="10" xfId="0" applyFont="1" applyFill="1" applyBorder="1" applyAlignment="1">
      <alignment horizontal="right" vertical="top" wrapText="1"/>
    </xf>
    <xf numFmtId="0" fontId="14" fillId="3" borderId="16" xfId="0" applyFont="1" applyFill="1" applyBorder="1" applyAlignment="1">
      <alignment vertical="top" wrapText="1"/>
    </xf>
    <xf numFmtId="4" fontId="1" fillId="2" borderId="4" xfId="0" applyNumberFormat="1" applyFont="1" applyFill="1" applyBorder="1" applyAlignment="1">
      <alignment horizontal="center" vertical="top" wrapText="1"/>
    </xf>
    <xf numFmtId="0" fontId="2" fillId="2" borderId="10" xfId="0" applyFont="1" applyFill="1" applyBorder="1" applyAlignment="1">
      <alignment horizontal="right" vertical="top" wrapText="1"/>
    </xf>
    <xf numFmtId="4" fontId="14" fillId="4" borderId="4" xfId="2" applyNumberFormat="1" applyFont="1" applyFill="1" applyBorder="1" applyAlignment="1">
      <alignment horizontal="center" vertical="top" wrapText="1"/>
    </xf>
    <xf numFmtId="0" fontId="13" fillId="3" borderId="16" xfId="0" applyFont="1" applyFill="1" applyBorder="1" applyAlignment="1">
      <alignment vertical="top" wrapText="1"/>
    </xf>
    <xf numFmtId="43" fontId="14" fillId="4" borderId="12" xfId="2" applyFont="1" applyFill="1" applyBorder="1" applyAlignment="1">
      <alignment horizontal="center" vertical="top" wrapText="1"/>
    </xf>
    <xf numFmtId="0" fontId="9" fillId="0" borderId="0" xfId="0" applyFont="1"/>
    <xf numFmtId="4" fontId="14" fillId="4" borderId="4" xfId="0" applyNumberFormat="1" applyFont="1" applyFill="1" applyBorder="1" applyAlignment="1">
      <alignment horizontal="right" vertical="top" wrapText="1"/>
    </xf>
    <xf numFmtId="43" fontId="14" fillId="4" borderId="4" xfId="2" applyFont="1" applyFill="1" applyBorder="1" applyAlignment="1">
      <alignment horizontal="right" vertical="top" wrapText="1"/>
    </xf>
    <xf numFmtId="0" fontId="14" fillId="2" borderId="13" xfId="0" applyFont="1" applyFill="1" applyBorder="1" applyAlignment="1">
      <alignment vertical="top"/>
    </xf>
    <xf numFmtId="0" fontId="14" fillId="3" borderId="13" xfId="0" applyFont="1" applyFill="1" applyBorder="1" applyAlignment="1">
      <alignment vertical="top"/>
    </xf>
    <xf numFmtId="0" fontId="14" fillId="3" borderId="15" xfId="0" applyFont="1" applyFill="1" applyBorder="1" applyAlignment="1">
      <alignment horizontal="center" vertical="top"/>
    </xf>
    <xf numFmtId="0" fontId="14" fillId="3" borderId="12" xfId="0" applyFont="1" applyFill="1" applyBorder="1" applyAlignment="1">
      <alignment horizontal="center" vertical="top"/>
    </xf>
    <xf numFmtId="4" fontId="15" fillId="3" borderId="8" xfId="0" applyNumberFormat="1" applyFont="1" applyFill="1" applyBorder="1" applyAlignment="1">
      <alignment horizontal="right" vertical="top"/>
    </xf>
    <xf numFmtId="0" fontId="13" fillId="0" borderId="10" xfId="0" applyFont="1" applyBorder="1" applyAlignment="1">
      <alignment horizontal="right" vertical="top" wrapText="1"/>
    </xf>
    <xf numFmtId="4" fontId="16" fillId="2" borderId="4" xfId="0" applyNumberFormat="1" applyFont="1" applyFill="1" applyBorder="1" applyAlignment="1">
      <alignment horizontal="left" vertical="top" wrapText="1"/>
    </xf>
    <xf numFmtId="4" fontId="16" fillId="3" borderId="4" xfId="0" applyNumberFormat="1" applyFont="1" applyFill="1" applyBorder="1" applyAlignment="1">
      <alignment horizontal="center" vertical="top" wrapText="1"/>
    </xf>
    <xf numFmtId="0" fontId="8" fillId="2" borderId="0" xfId="0" applyFont="1" applyFill="1"/>
    <xf numFmtId="4" fontId="16" fillId="2" borderId="8" xfId="0" applyNumberFormat="1" applyFont="1" applyFill="1" applyBorder="1" applyAlignment="1">
      <alignment horizontal="right" vertical="top"/>
    </xf>
    <xf numFmtId="0" fontId="17" fillId="3" borderId="10" xfId="0" applyFont="1" applyFill="1" applyBorder="1" applyAlignment="1">
      <alignment horizontal="right" vertical="top" wrapText="1"/>
    </xf>
    <xf numFmtId="43" fontId="3" fillId="4" borderId="4" xfId="2" applyFont="1" applyFill="1" applyBorder="1" applyAlignment="1">
      <alignment horizontal="center" vertical="top" wrapText="1"/>
    </xf>
    <xf numFmtId="4" fontId="3" fillId="2" borderId="5" xfId="0" applyNumberFormat="1" applyFont="1" applyFill="1" applyBorder="1" applyAlignment="1">
      <alignment horizontal="center" vertical="top" wrapText="1"/>
    </xf>
    <xf numFmtId="4" fontId="3" fillId="2" borderId="8" xfId="0" applyNumberFormat="1" applyFont="1" applyFill="1" applyBorder="1" applyAlignment="1">
      <alignment horizontal="right" vertical="top" wrapText="1"/>
    </xf>
    <xf numFmtId="0" fontId="3" fillId="3" borderId="10" xfId="0" quotePrefix="1" applyFont="1" applyFill="1" applyBorder="1" applyAlignment="1">
      <alignment horizontal="right" vertical="top" wrapText="1"/>
    </xf>
    <xf numFmtId="0" fontId="8" fillId="0" borderId="0" xfId="0" applyFont="1"/>
    <xf numFmtId="0" fontId="3" fillId="2" borderId="13" xfId="0" applyFont="1" applyFill="1" applyBorder="1" applyAlignment="1">
      <alignment vertical="top"/>
    </xf>
    <xf numFmtId="0" fontId="9" fillId="3" borderId="0" xfId="0" applyFont="1" applyFill="1"/>
    <xf numFmtId="0" fontId="9" fillId="2" borderId="0" xfId="0" applyFont="1" applyFill="1"/>
    <xf numFmtId="0" fontId="8" fillId="3" borderId="0" xfId="0" applyFont="1" applyFill="1" applyAlignment="1">
      <alignment horizontal="center"/>
    </xf>
    <xf numFmtId="0" fontId="8" fillId="3" borderId="0" xfId="0" applyFont="1" applyFill="1"/>
    <xf numFmtId="0" fontId="3" fillId="2" borderId="12" xfId="0" applyFont="1" applyFill="1" applyBorder="1" applyAlignment="1">
      <alignment horizontal="center" vertical="top" wrapText="1"/>
    </xf>
    <xf numFmtId="0" fontId="16" fillId="2" borderId="7" xfId="0" applyFont="1" applyFill="1" applyBorder="1" applyAlignment="1">
      <alignment horizontal="center" vertical="top" wrapText="1"/>
    </xf>
    <xf numFmtId="0" fontId="8" fillId="0" borderId="0" xfId="0" applyFont="1" applyAlignment="1">
      <alignment horizontal="center"/>
    </xf>
    <xf numFmtId="43" fontId="3" fillId="3" borderId="4" xfId="2" applyFont="1" applyFill="1" applyBorder="1" applyAlignment="1">
      <alignment horizontal="center" vertical="top" wrapText="1"/>
    </xf>
    <xf numFmtId="0" fontId="0" fillId="0" borderId="0" xfId="0" applyAlignment="1">
      <alignment horizontal="center"/>
    </xf>
    <xf numFmtId="0" fontId="5" fillId="0" borderId="0" xfId="0" applyFont="1"/>
    <xf numFmtId="9" fontId="0" fillId="0" borderId="0" xfId="0" applyNumberFormat="1"/>
    <xf numFmtId="44" fontId="0" fillId="0" borderId="0" xfId="3" applyFont="1"/>
    <xf numFmtId="44" fontId="0" fillId="0" borderId="0" xfId="0" applyNumberFormat="1"/>
    <xf numFmtId="0" fontId="4" fillId="3" borderId="0" xfId="0" applyFont="1" applyFill="1" applyAlignment="1">
      <alignment horizontal="center" vertical="top"/>
    </xf>
    <xf numFmtId="0" fontId="4" fillId="0" borderId="0" xfId="0" applyFont="1" applyAlignment="1">
      <alignment horizontal="center" vertical="top"/>
    </xf>
    <xf numFmtId="0" fontId="3" fillId="5" borderId="12" xfId="0" applyFont="1" applyFill="1" applyBorder="1" applyAlignment="1">
      <alignment horizontal="center" vertical="top" wrapText="1"/>
    </xf>
    <xf numFmtId="0" fontId="2" fillId="0" borderId="0" xfId="0" applyFont="1" applyAlignment="1">
      <alignment horizontal="center" vertical="top"/>
    </xf>
    <xf numFmtId="0" fontId="3" fillId="0" borderId="0" xfId="0" applyFont="1" applyAlignment="1">
      <alignment horizontal="center" vertical="top"/>
    </xf>
    <xf numFmtId="0" fontId="9" fillId="0" borderId="0" xfId="0" applyFont="1" applyAlignment="1">
      <alignment horizontal="center" vertical="top"/>
    </xf>
    <xf numFmtId="0" fontId="8" fillId="0" borderId="0" xfId="0" applyFont="1" applyAlignment="1">
      <alignment horizontal="center" vertical="top"/>
    </xf>
    <xf numFmtId="0" fontId="9" fillId="3" borderId="0" xfId="0" applyFont="1" applyFill="1" applyAlignment="1">
      <alignment horizontal="center" vertical="top"/>
    </xf>
    <xf numFmtId="0" fontId="8" fillId="3" borderId="0" xfId="0" applyFont="1" applyFill="1" applyAlignment="1">
      <alignment horizontal="center" vertical="top"/>
    </xf>
    <xf numFmtId="0" fontId="18" fillId="0" borderId="0" xfId="0" applyFont="1"/>
    <xf numFmtId="14" fontId="18" fillId="0" borderId="0" xfId="0" applyNumberFormat="1" applyFont="1"/>
    <xf numFmtId="0" fontId="4" fillId="2" borderId="6" xfId="0" applyFont="1" applyFill="1" applyBorder="1" applyAlignment="1">
      <alignment horizontal="left" wrapText="1"/>
    </xf>
    <xf numFmtId="0" fontId="2" fillId="4" borderId="4" xfId="2" applyNumberFormat="1" applyFont="1" applyFill="1" applyBorder="1" applyAlignment="1">
      <alignment horizontal="center" vertical="top" wrapText="1"/>
    </xf>
    <xf numFmtId="0" fontId="9" fillId="0" borderId="0" xfId="0" applyFont="1" applyAlignment="1">
      <alignment horizontal="center"/>
    </xf>
    <xf numFmtId="166" fontId="19" fillId="4" borderId="14" xfId="1" applyNumberFormat="1" applyFont="1" applyFill="1" applyBorder="1" applyAlignment="1">
      <alignment horizontal="center" vertical="center"/>
    </xf>
    <xf numFmtId="168" fontId="2" fillId="4" borderId="4" xfId="2" applyNumberFormat="1" applyFont="1" applyFill="1" applyBorder="1" applyAlignment="1">
      <alignment horizontal="center" vertical="top" wrapText="1"/>
    </xf>
    <xf numFmtId="14" fontId="0" fillId="0" borderId="0" xfId="0" applyNumberFormat="1"/>
    <xf numFmtId="0" fontId="23" fillId="7" borderId="17" xfId="0" applyFont="1" applyFill="1" applyBorder="1" applyAlignment="1">
      <alignment horizontal="center" vertical="center" wrapText="1"/>
    </xf>
    <xf numFmtId="0" fontId="23" fillId="7" borderId="0" xfId="0" applyFont="1" applyFill="1" applyAlignment="1">
      <alignment horizontal="center" vertical="center" wrapText="1"/>
    </xf>
    <xf numFmtId="0" fontId="23" fillId="7" borderId="18" xfId="0" applyFont="1" applyFill="1" applyBorder="1" applyAlignment="1">
      <alignment horizontal="center" vertical="center" wrapText="1"/>
    </xf>
    <xf numFmtId="0" fontId="24" fillId="8" borderId="17" xfId="0" applyFont="1" applyFill="1" applyBorder="1" applyAlignment="1">
      <alignment vertical="top" wrapText="1"/>
    </xf>
    <xf numFmtId="3" fontId="24" fillId="8" borderId="0" xfId="0" applyNumberFormat="1" applyFont="1" applyFill="1" applyAlignment="1">
      <alignment vertical="top" wrapText="1"/>
    </xf>
    <xf numFmtId="10" fontId="24" fillId="8" borderId="0" xfId="0" applyNumberFormat="1" applyFont="1" applyFill="1" applyAlignment="1">
      <alignment vertical="top" wrapText="1"/>
    </xf>
    <xf numFmtId="10" fontId="24" fillId="8" borderId="18" xfId="0" applyNumberFormat="1" applyFont="1" applyFill="1" applyBorder="1" applyAlignment="1">
      <alignment horizontal="center" vertical="top" wrapText="1"/>
    </xf>
    <xf numFmtId="0" fontId="24" fillId="7" borderId="17" xfId="0" applyFont="1" applyFill="1" applyBorder="1" applyAlignment="1">
      <alignment vertical="top" wrapText="1"/>
    </xf>
    <xf numFmtId="3" fontId="24" fillId="7" borderId="0" xfId="0" applyNumberFormat="1" applyFont="1" applyFill="1" applyAlignment="1">
      <alignment vertical="top" wrapText="1"/>
    </xf>
    <xf numFmtId="10" fontId="24" fillId="7" borderId="0" xfId="0" applyNumberFormat="1" applyFont="1" applyFill="1" applyAlignment="1">
      <alignment vertical="top" wrapText="1"/>
    </xf>
    <xf numFmtId="10" fontId="24" fillId="7" borderId="18" xfId="0" applyNumberFormat="1" applyFont="1" applyFill="1" applyBorder="1" applyAlignment="1">
      <alignment horizontal="center" vertical="top" wrapText="1"/>
    </xf>
    <xf numFmtId="0" fontId="24" fillId="7" borderId="19" xfId="0" applyFont="1" applyFill="1" applyBorder="1" applyAlignment="1">
      <alignment vertical="top" wrapText="1"/>
    </xf>
    <xf numFmtId="3" fontId="24" fillId="7" borderId="20" xfId="0" applyNumberFormat="1" applyFont="1" applyFill="1" applyBorder="1" applyAlignment="1">
      <alignment vertical="top" wrapText="1"/>
    </xf>
    <xf numFmtId="10" fontId="24" fillId="7" borderId="20" xfId="0" applyNumberFormat="1" applyFont="1" applyFill="1" applyBorder="1" applyAlignment="1">
      <alignment vertical="top" wrapText="1"/>
    </xf>
    <xf numFmtId="10" fontId="24" fillId="7" borderId="21" xfId="0" applyNumberFormat="1" applyFont="1" applyFill="1" applyBorder="1" applyAlignment="1">
      <alignment horizontal="center" vertical="top" wrapText="1"/>
    </xf>
    <xf numFmtId="0" fontId="24" fillId="8" borderId="19" xfId="0" applyFont="1" applyFill="1" applyBorder="1" applyAlignment="1">
      <alignment vertical="top" wrapText="1"/>
    </xf>
    <xf numFmtId="3" fontId="24" fillId="8" borderId="20" xfId="0" applyNumberFormat="1" applyFont="1" applyFill="1" applyBorder="1" applyAlignment="1">
      <alignment vertical="top" wrapText="1"/>
    </xf>
    <xf numFmtId="10" fontId="24" fillId="8" borderId="20" xfId="0" applyNumberFormat="1" applyFont="1" applyFill="1" applyBorder="1" applyAlignment="1">
      <alignment vertical="top" wrapText="1"/>
    </xf>
    <xf numFmtId="10" fontId="24" fillId="8" borderId="21" xfId="0" applyNumberFormat="1" applyFont="1" applyFill="1" applyBorder="1" applyAlignment="1">
      <alignment horizontal="center" vertical="top" wrapText="1"/>
    </xf>
    <xf numFmtId="0" fontId="25" fillId="0" borderId="0" xfId="0" applyFont="1"/>
    <xf numFmtId="17" fontId="25" fillId="0" borderId="0" xfId="0" applyNumberFormat="1" applyFont="1"/>
    <xf numFmtId="0" fontId="26" fillId="2" borderId="14" xfId="0" applyFont="1" applyFill="1" applyBorder="1"/>
    <xf numFmtId="0" fontId="27" fillId="10" borderId="14" xfId="0" applyFont="1" applyFill="1" applyBorder="1" applyAlignment="1">
      <alignment vertical="center" wrapText="1"/>
    </xf>
    <xf numFmtId="0" fontId="27" fillId="10" borderId="14" xfId="0" applyFont="1" applyFill="1" applyBorder="1" applyAlignment="1">
      <alignment horizontal="center" vertical="center" wrapText="1"/>
    </xf>
    <xf numFmtId="0" fontId="27" fillId="10" borderId="14" xfId="0" applyFont="1" applyFill="1" applyBorder="1" applyAlignment="1">
      <alignment horizontal="right" vertical="center" wrapText="1"/>
    </xf>
    <xf numFmtId="4" fontId="27" fillId="10" borderId="14" xfId="0" applyNumberFormat="1" applyFont="1" applyFill="1" applyBorder="1" applyAlignment="1">
      <alignment horizontal="right" vertical="center" wrapText="1"/>
    </xf>
    <xf numFmtId="0" fontId="27" fillId="2" borderId="14" xfId="0" applyFont="1" applyFill="1" applyBorder="1" applyAlignment="1">
      <alignment vertical="center" wrapText="1"/>
    </xf>
    <xf numFmtId="0" fontId="27" fillId="2" borderId="14" xfId="0" applyFont="1" applyFill="1" applyBorder="1" applyAlignment="1">
      <alignment horizontal="center" vertical="center" wrapText="1"/>
    </xf>
    <xf numFmtId="0" fontId="27" fillId="2" borderId="14" xfId="0" applyFont="1" applyFill="1" applyBorder="1" applyAlignment="1">
      <alignment horizontal="right" vertical="center" wrapText="1"/>
    </xf>
    <xf numFmtId="0" fontId="28" fillId="3" borderId="0" xfId="0" applyFont="1" applyFill="1" applyAlignment="1">
      <alignment horizontal="center"/>
    </xf>
    <xf numFmtId="4" fontId="29" fillId="3" borderId="22" xfId="0" applyNumberFormat="1" applyFont="1" applyFill="1" applyBorder="1" applyAlignment="1">
      <alignment horizontal="left" vertical="center" wrapText="1"/>
    </xf>
    <xf numFmtId="0" fontId="30" fillId="3" borderId="0" xfId="0" applyFont="1" applyFill="1" applyAlignment="1">
      <alignment horizontal="center" vertical="center" wrapText="1"/>
    </xf>
    <xf numFmtId="0" fontId="30" fillId="3" borderId="0" xfId="0" applyFont="1" applyFill="1" applyAlignment="1">
      <alignment horizontal="left" vertical="center" wrapText="1"/>
    </xf>
    <xf numFmtId="4" fontId="31" fillId="3" borderId="0" xfId="0" applyNumberFormat="1" applyFont="1" applyFill="1" applyAlignment="1">
      <alignment horizontal="left" vertical="center"/>
    </xf>
    <xf numFmtId="4" fontId="29" fillId="3" borderId="0" xfId="0" applyNumberFormat="1" applyFont="1" applyFill="1" applyAlignment="1">
      <alignment horizontal="left" wrapText="1"/>
    </xf>
    <xf numFmtId="0" fontId="4" fillId="3" borderId="0" xfId="0" applyFont="1" applyFill="1" applyAlignment="1">
      <alignment horizontal="center" vertical="center"/>
    </xf>
    <xf numFmtId="0" fontId="20" fillId="3" borderId="0" xfId="0" applyFont="1" applyFill="1" applyAlignment="1">
      <alignment horizontal="center" vertical="center"/>
    </xf>
    <xf numFmtId="0" fontId="5" fillId="3" borderId="0" xfId="0" applyFont="1" applyFill="1" applyAlignment="1">
      <alignment horizontal="center" vertical="center"/>
    </xf>
    <xf numFmtId="164" fontId="1" fillId="3" borderId="4" xfId="0" applyNumberFormat="1" applyFont="1" applyFill="1" applyBorder="1" applyAlignment="1">
      <alignment horizontal="center" vertical="center"/>
    </xf>
    <xf numFmtId="164" fontId="1" fillId="3" borderId="4" xfId="0" applyNumberFormat="1" applyFont="1" applyFill="1" applyBorder="1" applyAlignment="1">
      <alignment horizontal="center" vertical="center" wrapText="1"/>
    </xf>
    <xf numFmtId="164" fontId="2" fillId="3" borderId="4" xfId="0" applyNumberFormat="1" applyFont="1" applyFill="1" applyBorder="1" applyAlignment="1">
      <alignment horizontal="center" vertical="center"/>
    </xf>
    <xf numFmtId="164" fontId="2" fillId="3" borderId="4" xfId="0" applyNumberFormat="1" applyFont="1" applyFill="1" applyBorder="1" applyAlignment="1">
      <alignment horizontal="left" vertical="center" wrapText="1"/>
    </xf>
    <xf numFmtId="43" fontId="2" fillId="3" borderId="4" xfId="2" applyFont="1" applyFill="1" applyBorder="1" applyAlignment="1" applyProtection="1">
      <alignment horizontal="left" vertical="center" wrapText="1"/>
    </xf>
    <xf numFmtId="17" fontId="2" fillId="3" borderId="4" xfId="0" applyNumberFormat="1" applyFont="1" applyFill="1" applyBorder="1" applyAlignment="1">
      <alignment horizontal="center" vertical="center" wrapText="1"/>
    </xf>
    <xf numFmtId="43" fontId="2" fillId="3" borderId="4" xfId="2" applyFont="1" applyFill="1" applyBorder="1" applyAlignment="1" applyProtection="1">
      <alignment horizontal="right" vertical="center" wrapText="1"/>
    </xf>
    <xf numFmtId="8" fontId="2" fillId="3" borderId="4" xfId="2" applyNumberFormat="1" applyFont="1" applyFill="1" applyBorder="1" applyAlignment="1" applyProtection="1">
      <alignment horizontal="left" vertical="center" wrapText="1"/>
    </xf>
    <xf numFmtId="165" fontId="2" fillId="4" borderId="9" xfId="0" applyNumberFormat="1" applyFont="1" applyFill="1" applyBorder="1" applyAlignment="1">
      <alignment horizontal="right" vertical="top" wrapText="1"/>
    </xf>
    <xf numFmtId="0" fontId="5" fillId="11" borderId="0" xfId="0" applyFont="1" applyFill="1" applyAlignment="1">
      <alignment horizontal="center"/>
    </xf>
    <xf numFmtId="165" fontId="2" fillId="3" borderId="7" xfId="0" applyNumberFormat="1" applyFont="1" applyFill="1" applyBorder="1" applyAlignment="1">
      <alignment horizontal="right" vertical="top" wrapText="1"/>
    </xf>
    <xf numFmtId="0" fontId="2" fillId="3" borderId="4" xfId="0" applyFont="1" applyFill="1" applyBorder="1" applyAlignment="1">
      <alignment horizontal="center" vertical="center"/>
    </xf>
    <xf numFmtId="0" fontId="0" fillId="2" borderId="0" xfId="0" applyFill="1"/>
    <xf numFmtId="164" fontId="2" fillId="6" borderId="4" xfId="0" applyNumberFormat="1" applyFont="1" applyFill="1" applyBorder="1" applyAlignment="1">
      <alignment horizontal="center" vertical="center"/>
    </xf>
    <xf numFmtId="0" fontId="2" fillId="6" borderId="4" xfId="0" applyFont="1" applyFill="1" applyBorder="1" applyAlignment="1">
      <alignment horizontal="center" vertical="center"/>
    </xf>
    <xf numFmtId="164" fontId="2" fillId="6" borderId="4" xfId="0" applyNumberFormat="1" applyFont="1" applyFill="1" applyBorder="1" applyAlignment="1">
      <alignment horizontal="left" vertical="center" wrapText="1"/>
    </xf>
    <xf numFmtId="0" fontId="0" fillId="3" borderId="0" xfId="0" applyFill="1"/>
    <xf numFmtId="165" fontId="2" fillId="3" borderId="0" xfId="0" applyNumberFormat="1" applyFont="1" applyFill="1" applyAlignment="1">
      <alignment horizontal="right" vertical="top" wrapText="1"/>
    </xf>
    <xf numFmtId="165" fontId="2" fillId="3" borderId="0" xfId="0" applyNumberFormat="1" applyFont="1" applyFill="1" applyAlignment="1">
      <alignment horizontal="center" vertical="top" wrapText="1"/>
    </xf>
    <xf numFmtId="165" fontId="2" fillId="2" borderId="0" xfId="0" applyNumberFormat="1" applyFont="1" applyFill="1" applyAlignment="1">
      <alignment horizontal="center" vertical="top" wrapText="1"/>
    </xf>
    <xf numFmtId="4" fontId="2" fillId="3" borderId="0" xfId="0" applyNumberFormat="1" applyFont="1" applyFill="1" applyAlignment="1">
      <alignment horizontal="right" vertical="top" wrapText="1"/>
    </xf>
    <xf numFmtId="165" fontId="3" fillId="3" borderId="0" xfId="0" applyNumberFormat="1" applyFont="1" applyFill="1" applyAlignment="1">
      <alignment horizontal="center" vertical="top" wrapText="1"/>
    </xf>
    <xf numFmtId="165" fontId="2" fillId="3" borderId="23" xfId="0" applyNumberFormat="1" applyFont="1" applyFill="1" applyBorder="1" applyAlignment="1">
      <alignment horizontal="center" vertical="top" wrapText="1"/>
    </xf>
    <xf numFmtId="0" fontId="0" fillId="0" borderId="24" xfId="0" applyBorder="1" applyAlignment="1">
      <alignment wrapText="1"/>
    </xf>
    <xf numFmtId="165" fontId="2" fillId="3" borderId="23" xfId="0" applyNumberFormat="1" applyFont="1" applyFill="1" applyBorder="1" applyAlignment="1">
      <alignment horizontal="right" vertical="top" wrapText="1"/>
    </xf>
    <xf numFmtId="165" fontId="2" fillId="3" borderId="25" xfId="0" applyNumberFormat="1" applyFont="1" applyFill="1" applyBorder="1" applyAlignment="1">
      <alignment horizontal="left" vertical="top" wrapText="1"/>
    </xf>
    <xf numFmtId="0" fontId="2" fillId="4" borderId="26" xfId="0" applyFont="1" applyFill="1" applyBorder="1" applyAlignment="1">
      <alignment horizontal="center" vertical="center" wrapText="1"/>
    </xf>
    <xf numFmtId="165" fontId="2" fillId="4" borderId="23" xfId="0" applyNumberFormat="1" applyFont="1" applyFill="1" applyBorder="1" applyAlignment="1">
      <alignment horizontal="center" vertical="top" wrapText="1"/>
    </xf>
    <xf numFmtId="0" fontId="2" fillId="2" borderId="10" xfId="0" applyFont="1" applyFill="1" applyBorder="1" applyAlignment="1">
      <alignment horizontal="center" vertical="center" wrapText="1"/>
    </xf>
    <xf numFmtId="0" fontId="4" fillId="3" borderId="0" xfId="0" applyFont="1" applyFill="1" applyAlignment="1">
      <alignment vertical="center"/>
    </xf>
    <xf numFmtId="0" fontId="0" fillId="0" borderId="0" xfId="0" applyAlignment="1">
      <alignment vertical="center"/>
    </xf>
    <xf numFmtId="0" fontId="1" fillId="2" borderId="1" xfId="0" applyFont="1" applyFill="1" applyBorder="1" applyAlignment="1">
      <alignment horizontal="center" vertical="center" wrapText="1"/>
    </xf>
    <xf numFmtId="0" fontId="4" fillId="2" borderId="6" xfId="0" applyFont="1" applyFill="1" applyBorder="1" applyAlignment="1">
      <alignment horizontal="center" vertical="center"/>
    </xf>
    <xf numFmtId="0" fontId="5" fillId="0" borderId="0" xfId="0" applyFont="1" applyAlignment="1">
      <alignment horizontal="center" vertical="center"/>
    </xf>
    <xf numFmtId="0" fontId="1" fillId="2" borderId="1" xfId="0" applyFont="1" applyFill="1" applyBorder="1" applyAlignment="1">
      <alignment horizontal="left" vertical="center" wrapText="1"/>
    </xf>
    <xf numFmtId="0" fontId="0" fillId="0" borderId="0" xfId="0" applyAlignment="1">
      <alignment wrapText="1"/>
    </xf>
    <xf numFmtId="0" fontId="32" fillId="0" borderId="0" xfId="0" applyFont="1" applyAlignment="1">
      <alignment horizontal="center" vertical="center" wrapText="1"/>
    </xf>
    <xf numFmtId="164" fontId="2" fillId="3" borderId="28" xfId="0" applyNumberFormat="1" applyFont="1" applyFill="1" applyBorder="1" applyAlignment="1">
      <alignment horizontal="center" vertical="center"/>
    </xf>
    <xf numFmtId="8" fontId="2" fillId="3" borderId="4" xfId="2" applyNumberFormat="1" applyFont="1" applyFill="1" applyBorder="1" applyAlignment="1" applyProtection="1">
      <alignment horizontal="center" vertical="center" wrapText="1"/>
    </xf>
    <xf numFmtId="17" fontId="2" fillId="3" borderId="4" xfId="0" applyNumberFormat="1" applyFont="1" applyFill="1" applyBorder="1" applyAlignment="1">
      <alignment horizontal="center" vertical="center"/>
    </xf>
    <xf numFmtId="0" fontId="32" fillId="0" borderId="15" xfId="0" applyFont="1" applyBorder="1" applyAlignment="1">
      <alignment horizontal="center" vertical="center" wrapText="1"/>
    </xf>
    <xf numFmtId="0" fontId="4" fillId="3" borderId="4" xfId="0" applyFont="1" applyFill="1" applyBorder="1" applyAlignment="1">
      <alignment horizontal="center" vertical="center" wrapText="1"/>
    </xf>
    <xf numFmtId="0" fontId="4" fillId="3" borderId="4" xfId="0" applyFont="1" applyFill="1" applyBorder="1" applyAlignment="1">
      <alignment horizontal="center" vertical="center"/>
    </xf>
    <xf numFmtId="0" fontId="32" fillId="0" borderId="4" xfId="0" applyFont="1" applyBorder="1" applyAlignment="1">
      <alignment horizontal="center" vertical="center" wrapText="1"/>
    </xf>
    <xf numFmtId="17" fontId="2" fillId="3" borderId="30" xfId="0" applyNumberFormat="1" applyFont="1" applyFill="1" applyBorder="1" applyAlignment="1">
      <alignment horizontal="center" vertical="center" wrapText="1"/>
    </xf>
    <xf numFmtId="0" fontId="6" fillId="0" borderId="24" xfId="1" applyBorder="1" applyAlignment="1">
      <alignment wrapText="1"/>
    </xf>
    <xf numFmtId="165" fontId="6" fillId="3" borderId="23" xfId="1" applyNumberFormat="1" applyFill="1" applyBorder="1" applyAlignment="1">
      <alignment horizontal="center" vertical="top" wrapText="1"/>
    </xf>
    <xf numFmtId="0" fontId="3" fillId="2" borderId="4" xfId="0" applyFont="1" applyFill="1" applyBorder="1" applyAlignment="1">
      <alignment horizontal="center" vertical="center"/>
    </xf>
    <xf numFmtId="164" fontId="3" fillId="2" borderId="4" xfId="0" applyNumberFormat="1" applyFont="1" applyFill="1" applyBorder="1" applyAlignment="1">
      <alignment horizontal="left" vertical="center" wrapText="1"/>
    </xf>
    <xf numFmtId="4" fontId="3" fillId="3" borderId="5" xfId="0" applyNumberFormat="1" applyFont="1" applyFill="1" applyBorder="1" applyAlignment="1">
      <alignment horizontal="right" vertical="top" wrapText="1"/>
    </xf>
    <xf numFmtId="0" fontId="3" fillId="3" borderId="4" xfId="0" applyFont="1" applyFill="1" applyBorder="1" applyAlignment="1">
      <alignment horizontal="center" vertical="center"/>
    </xf>
    <xf numFmtId="165" fontId="3" fillId="3" borderId="6" xfId="0" applyNumberFormat="1" applyFont="1" applyFill="1" applyBorder="1" applyAlignment="1">
      <alignment horizontal="right" vertical="top" wrapText="1"/>
    </xf>
    <xf numFmtId="165" fontId="3" fillId="3" borderId="23" xfId="0" applyNumberFormat="1" applyFont="1" applyFill="1" applyBorder="1" applyAlignment="1">
      <alignment horizontal="center" vertical="top" wrapText="1"/>
    </xf>
    <xf numFmtId="165" fontId="3" fillId="3" borderId="9" xfId="0" applyNumberFormat="1" applyFont="1" applyFill="1" applyBorder="1" applyAlignment="1">
      <alignment horizontal="right" vertical="top" wrapText="1"/>
    </xf>
    <xf numFmtId="4" fontId="3" fillId="3" borderId="4" xfId="0" applyNumberFormat="1" applyFont="1" applyFill="1" applyBorder="1" applyAlignment="1">
      <alignment horizontal="right" vertical="top" wrapText="1"/>
    </xf>
    <xf numFmtId="165" fontId="3" fillId="3" borderId="0" xfId="0" applyNumberFormat="1" applyFont="1" applyFill="1" applyAlignment="1">
      <alignment horizontal="right" vertical="top" wrapText="1"/>
    </xf>
    <xf numFmtId="0" fontId="3" fillId="2" borderId="10" xfId="0" applyFont="1" applyFill="1" applyBorder="1" applyAlignment="1">
      <alignment horizontal="center" vertical="center" wrapText="1"/>
    </xf>
    <xf numFmtId="0" fontId="10" fillId="0" borderId="24" xfId="0" applyFont="1" applyBorder="1" applyAlignment="1">
      <alignment wrapText="1"/>
    </xf>
    <xf numFmtId="0" fontId="10" fillId="3" borderId="0" xfId="0" applyFont="1" applyFill="1"/>
    <xf numFmtId="164" fontId="3" fillId="2" borderId="4" xfId="0" applyNumberFormat="1" applyFont="1" applyFill="1" applyBorder="1" applyAlignment="1">
      <alignment horizontal="left" vertical="center"/>
    </xf>
    <xf numFmtId="17" fontId="4" fillId="3" borderId="0" xfId="0" applyNumberFormat="1" applyFont="1" applyFill="1" applyAlignment="1">
      <alignment horizontal="center" vertical="center"/>
    </xf>
    <xf numFmtId="0" fontId="6" fillId="3" borderId="0" xfId="1" applyFill="1" applyAlignment="1">
      <alignment horizontal="center" vertical="center"/>
    </xf>
    <xf numFmtId="4" fontId="0" fillId="0" borderId="0" xfId="0" applyNumberFormat="1" applyAlignment="1">
      <alignment horizontal="center"/>
    </xf>
    <xf numFmtId="164" fontId="2" fillId="3" borderId="27" xfId="0" applyNumberFormat="1" applyFont="1" applyFill="1" applyBorder="1" applyAlignment="1">
      <alignment horizontal="center" vertical="center"/>
    </xf>
    <xf numFmtId="164" fontId="2" fillId="3" borderId="28" xfId="0" applyNumberFormat="1" applyFont="1" applyFill="1" applyBorder="1" applyAlignment="1">
      <alignment horizontal="center" vertical="center"/>
    </xf>
    <xf numFmtId="164" fontId="2" fillId="3" borderId="29" xfId="0" applyNumberFormat="1" applyFont="1" applyFill="1" applyBorder="1" applyAlignment="1">
      <alignment horizontal="center" vertical="center"/>
    </xf>
    <xf numFmtId="164" fontId="2" fillId="3" borderId="27" xfId="0" applyNumberFormat="1" applyFont="1" applyFill="1" applyBorder="1" applyAlignment="1">
      <alignment horizontal="left" vertical="center" wrapText="1"/>
    </xf>
    <xf numFmtId="164" fontId="2" fillId="3" borderId="28" xfId="0" applyNumberFormat="1" applyFont="1" applyFill="1" applyBorder="1" applyAlignment="1">
      <alignment horizontal="left" vertical="center" wrapText="1"/>
    </xf>
    <xf numFmtId="164" fontId="2" fillId="3" borderId="29" xfId="0" applyNumberFormat="1" applyFont="1" applyFill="1" applyBorder="1" applyAlignment="1">
      <alignment horizontal="left" vertical="center" wrapText="1"/>
    </xf>
    <xf numFmtId="8" fontId="2" fillId="3" borderId="27" xfId="2" applyNumberFormat="1" applyFont="1" applyFill="1" applyBorder="1" applyAlignment="1" applyProtection="1">
      <alignment horizontal="center" vertical="center" wrapText="1"/>
    </xf>
    <xf numFmtId="8" fontId="2" fillId="3" borderId="29" xfId="2" applyNumberFormat="1" applyFont="1" applyFill="1" applyBorder="1" applyAlignment="1" applyProtection="1">
      <alignment horizontal="center" vertical="center" wrapText="1"/>
    </xf>
    <xf numFmtId="17" fontId="2" fillId="3" borderId="27" xfId="0" applyNumberFormat="1" applyFont="1" applyFill="1" applyBorder="1" applyAlignment="1">
      <alignment horizontal="center" vertical="center"/>
    </xf>
    <xf numFmtId="17" fontId="2" fillId="3" borderId="29" xfId="0" applyNumberFormat="1" applyFont="1" applyFill="1" applyBorder="1" applyAlignment="1">
      <alignment horizontal="center" vertical="center"/>
    </xf>
    <xf numFmtId="164" fontId="2" fillId="3" borderId="27" xfId="0" applyNumberFormat="1" applyFont="1" applyFill="1" applyBorder="1" applyAlignment="1">
      <alignment horizontal="center" vertical="center" wrapText="1"/>
    </xf>
    <xf numFmtId="164" fontId="2" fillId="3" borderId="29" xfId="0" applyNumberFormat="1" applyFont="1" applyFill="1" applyBorder="1" applyAlignment="1">
      <alignment horizontal="center" vertical="center" wrapText="1"/>
    </xf>
    <xf numFmtId="17" fontId="2" fillId="3" borderId="27" xfId="0" applyNumberFormat="1" applyFont="1" applyFill="1" applyBorder="1" applyAlignment="1">
      <alignment horizontal="center" vertical="center" wrapText="1"/>
    </xf>
    <xf numFmtId="17" fontId="2" fillId="3" borderId="29" xfId="0" applyNumberFormat="1" applyFont="1" applyFill="1" applyBorder="1" applyAlignment="1">
      <alignment horizontal="center" vertical="center" wrapText="1"/>
    </xf>
    <xf numFmtId="164" fontId="2" fillId="3" borderId="28" xfId="0" applyNumberFormat="1" applyFont="1" applyFill="1" applyBorder="1" applyAlignment="1">
      <alignment horizontal="center" vertical="center" wrapText="1"/>
    </xf>
    <xf numFmtId="8" fontId="2" fillId="3" borderId="28" xfId="2" applyNumberFormat="1" applyFont="1" applyFill="1" applyBorder="1" applyAlignment="1" applyProtection="1">
      <alignment horizontal="center" vertical="center" wrapText="1"/>
    </xf>
    <xf numFmtId="17" fontId="2" fillId="3" borderId="28" xfId="0" applyNumberFormat="1" applyFont="1" applyFill="1" applyBorder="1" applyAlignment="1">
      <alignment horizontal="center" vertical="center"/>
    </xf>
    <xf numFmtId="0" fontId="23" fillId="9" borderId="0" xfId="0" applyFont="1" applyFill="1" applyAlignment="1">
      <alignment horizontal="center" vertical="center" wrapText="1"/>
    </xf>
  </cellXfs>
  <cellStyles count="4">
    <cellStyle name="Hiperlink" xfId="1" builtinId="8"/>
    <cellStyle name="Moeda" xfId="3" builtinId="4"/>
    <cellStyle name="Normal" xfId="0" builtinId="0"/>
    <cellStyle name="Vírgula" xfId="2" builtinId="3"/>
  </cellStyles>
  <dxfs count="35">
    <dxf>
      <font>
        <b/>
        <i val="0"/>
      </font>
      <fill>
        <patternFill>
          <bgColor rgb="FFFFC000"/>
        </patternFill>
      </fill>
    </dxf>
    <dxf>
      <font>
        <b/>
        <i val="0"/>
      </font>
      <fill>
        <patternFill>
          <bgColor rgb="FFFFC000"/>
        </patternFill>
      </fill>
    </dxf>
    <dxf>
      <font>
        <b/>
        <i val="0"/>
      </font>
      <fill>
        <patternFill>
          <bgColor rgb="FFFFC000"/>
        </patternFill>
      </fill>
    </dxf>
    <dxf>
      <font>
        <b/>
        <i val="0"/>
      </font>
      <fill>
        <patternFill>
          <bgColor rgb="FFFFC000"/>
        </patternFill>
      </fill>
    </dxf>
    <dxf>
      <font>
        <b/>
        <i val="0"/>
      </font>
      <fill>
        <patternFill>
          <bgColor rgb="FFFFC000"/>
        </patternFill>
      </fill>
    </dxf>
    <dxf>
      <font>
        <b/>
        <i val="0"/>
      </font>
      <fill>
        <patternFill>
          <bgColor rgb="FFFFC000"/>
        </patternFill>
      </fill>
    </dxf>
    <dxf>
      <font>
        <b/>
        <i val="0"/>
      </font>
      <fill>
        <patternFill>
          <bgColor rgb="FFFFC000"/>
        </patternFill>
      </fill>
    </dxf>
    <dxf>
      <font>
        <b/>
        <i val="0"/>
      </font>
      <fill>
        <patternFill>
          <bgColor rgb="FFFFC000"/>
        </patternFill>
      </fill>
    </dxf>
    <dxf>
      <font>
        <b/>
        <i val="0"/>
      </font>
      <fill>
        <patternFill>
          <bgColor rgb="FFFFC000"/>
        </patternFill>
      </fill>
    </dxf>
    <dxf>
      <font>
        <b/>
        <i val="0"/>
      </font>
      <fill>
        <patternFill>
          <bgColor rgb="FFFFC000"/>
        </patternFill>
      </fill>
    </dxf>
    <dxf>
      <font>
        <b/>
        <i val="0"/>
      </font>
      <fill>
        <patternFill>
          <bgColor rgb="FFFFC000"/>
        </patternFill>
      </fill>
    </dxf>
    <dxf>
      <font>
        <b/>
        <i val="0"/>
      </font>
      <fill>
        <patternFill>
          <bgColor rgb="FFFFC000"/>
        </patternFill>
      </fill>
    </dxf>
    <dxf>
      <font>
        <b/>
        <i val="0"/>
      </font>
      <fill>
        <patternFill>
          <bgColor rgb="FFFFC000"/>
        </patternFill>
      </fill>
    </dxf>
    <dxf>
      <font>
        <b/>
        <i val="0"/>
      </font>
      <fill>
        <patternFill>
          <bgColor rgb="FFFFC000"/>
        </patternFill>
      </fill>
    </dxf>
    <dxf>
      <font>
        <b/>
        <i val="0"/>
      </font>
      <fill>
        <patternFill>
          <bgColor rgb="FFFFC000"/>
        </patternFill>
      </fill>
    </dxf>
    <dxf>
      <font>
        <b/>
        <i val="0"/>
      </font>
      <fill>
        <patternFill>
          <bgColor rgb="FFFFC000"/>
        </patternFill>
      </fill>
    </dxf>
    <dxf>
      <font>
        <b/>
        <i val="0"/>
      </font>
      <fill>
        <patternFill>
          <bgColor rgb="FFFFC000"/>
        </patternFill>
      </fill>
    </dxf>
    <dxf>
      <font>
        <b/>
        <i val="0"/>
      </font>
      <fill>
        <patternFill>
          <bgColor rgb="FFFFC000"/>
        </patternFill>
      </fill>
    </dxf>
    <dxf>
      <font>
        <b/>
        <i val="0"/>
      </font>
      <fill>
        <patternFill>
          <bgColor rgb="FFFFC000"/>
        </patternFill>
      </fill>
    </dxf>
    <dxf>
      <font>
        <b/>
        <i val="0"/>
      </font>
      <fill>
        <patternFill>
          <bgColor rgb="FFFFC000"/>
        </patternFill>
      </fill>
    </dxf>
    <dxf>
      <font>
        <b/>
        <i val="0"/>
      </font>
      <fill>
        <patternFill>
          <bgColor rgb="FFFFC000"/>
        </patternFill>
      </fill>
    </dxf>
    <dxf>
      <font>
        <b/>
        <i val="0"/>
      </font>
      <fill>
        <patternFill>
          <bgColor rgb="FFFFC000"/>
        </patternFill>
      </fill>
    </dxf>
    <dxf>
      <font>
        <b/>
        <i val="0"/>
      </font>
      <fill>
        <patternFill>
          <bgColor rgb="FFFFC000"/>
        </patternFill>
      </fill>
    </dxf>
    <dxf>
      <font>
        <b/>
        <i val="0"/>
      </font>
      <fill>
        <patternFill>
          <bgColor rgb="FFFFC000"/>
        </patternFill>
      </fill>
    </dxf>
    <dxf>
      <font>
        <b/>
        <i val="0"/>
      </font>
      <fill>
        <patternFill>
          <bgColor rgb="FFFFC000"/>
        </patternFill>
      </fill>
    </dxf>
    <dxf>
      <font>
        <b/>
        <i val="0"/>
      </font>
      <fill>
        <patternFill>
          <bgColor rgb="FFFFC000"/>
        </patternFill>
      </fill>
    </dxf>
    <dxf>
      <font>
        <b/>
        <i val="0"/>
      </font>
      <fill>
        <patternFill>
          <bgColor rgb="FFFFC000"/>
        </patternFill>
      </fill>
    </dxf>
    <dxf>
      <font>
        <b/>
        <i val="0"/>
      </font>
      <fill>
        <patternFill>
          <bgColor rgb="FFFFC000"/>
        </patternFill>
      </fill>
    </dxf>
    <dxf>
      <font>
        <b/>
        <i val="0"/>
      </font>
      <fill>
        <patternFill>
          <bgColor rgb="FFFFC000"/>
        </patternFill>
      </fill>
    </dxf>
    <dxf>
      <font>
        <b/>
        <i val="0"/>
      </font>
      <fill>
        <patternFill>
          <bgColor rgb="FFFFC000"/>
        </patternFill>
      </fill>
    </dxf>
    <dxf>
      <font>
        <b/>
        <i val="0"/>
      </font>
      <fill>
        <patternFill>
          <bgColor rgb="FFFFC000"/>
        </patternFill>
      </fill>
    </dxf>
    <dxf>
      <font>
        <b/>
        <i val="0"/>
      </font>
      <fill>
        <patternFill>
          <bgColor rgb="FFFFC000"/>
        </patternFill>
      </fill>
    </dxf>
    <dxf>
      <font>
        <b/>
        <i val="0"/>
      </font>
      <fill>
        <patternFill>
          <bgColor rgb="FFFFC000"/>
        </patternFill>
      </fill>
    </dxf>
    <dxf>
      <font>
        <b/>
        <i val="0"/>
      </font>
      <fill>
        <patternFill>
          <bgColor rgb="FFFFC000"/>
        </patternFill>
      </fill>
    </dxf>
    <dxf>
      <font>
        <b/>
        <i val="0"/>
      </font>
      <fill>
        <patternFill>
          <bgColor rgb="FFFFC0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externalLink" Target="externalLinks/externalLink1.xml"/><Relationship Id="rId13" Type="http://schemas.microsoft.com/office/2022/10/relationships/richValueRel" Target="richData/richValueRel.xml"/><Relationship Id="rId18" Type="http://schemas.openxmlformats.org/officeDocument/2006/relationships/calcChain" Target="calcChain.xml"/><Relationship Id="rId3" Type="http://schemas.openxmlformats.org/officeDocument/2006/relationships/worksheet" Target="worksheets/sheet3.xml"/><Relationship Id="rId21" Type="http://schemas.openxmlformats.org/officeDocument/2006/relationships/customXml" Target="../customXml/item3.xml"/><Relationship Id="rId7" Type="http://schemas.openxmlformats.org/officeDocument/2006/relationships/worksheet" Target="worksheets/sheet7.xml"/><Relationship Id="rId12" Type="http://schemas.openxmlformats.org/officeDocument/2006/relationships/sheetMetadata" Target="metadata.xml"/><Relationship Id="rId17" Type="http://schemas.microsoft.com/office/2017/10/relationships/person" Target="persons/person.xml"/><Relationship Id="rId2" Type="http://schemas.openxmlformats.org/officeDocument/2006/relationships/worksheet" Target="worksheets/sheet2.xml"/><Relationship Id="rId16" Type="http://schemas.microsoft.com/office/2017/06/relationships/rdRichValueTypes" Target="richData/rdRichValueTypes.xml"/><Relationship Id="rId20"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haredStrings" Target="sharedStrings.xml"/><Relationship Id="rId5" Type="http://schemas.openxmlformats.org/officeDocument/2006/relationships/worksheet" Target="worksheets/sheet5.xml"/><Relationship Id="rId15" Type="http://schemas.microsoft.com/office/2017/06/relationships/rdRichValueStructure" Target="richData/rdrichvaluestructure.xml"/><Relationship Id="rId10" Type="http://schemas.openxmlformats.org/officeDocument/2006/relationships/styles" Target="styles.xml"/><Relationship Id="rId19" Type="http://schemas.openxmlformats.org/officeDocument/2006/relationships/customXml" Target="../customXml/item1.xml"/><Relationship Id="rId4" Type="http://schemas.openxmlformats.org/officeDocument/2006/relationships/worksheet" Target="worksheets/sheet4.xml"/><Relationship Id="rId9" Type="http://schemas.openxmlformats.org/officeDocument/2006/relationships/theme" Target="theme/theme1.xml"/><Relationship Id="rId14" Type="http://schemas.microsoft.com/office/2017/06/relationships/rdRichValue" Target="richData/rdrichvalue.xml"/></Relationships>
</file>

<file path=xl/drawings/_rels/drawing1.xml.rels><?xml version="1.0" encoding="UTF-8" standalone="yes"?>
<Relationships xmlns="http://schemas.openxmlformats.org/package/2006/relationships"><Relationship Id="rId1" Type="http://schemas.openxmlformats.org/officeDocument/2006/relationships/image" Target="../media/image131.png"/></Relationships>
</file>

<file path=xl/drawings/_rels/drawing2.xml.rels><?xml version="1.0" encoding="UTF-8" standalone="yes"?>
<Relationships xmlns="http://schemas.openxmlformats.org/package/2006/relationships"><Relationship Id="rId1" Type="http://schemas.openxmlformats.org/officeDocument/2006/relationships/image" Target="../media/image132.png"/></Relationships>
</file>

<file path=xl/drawings/drawing1.xml><?xml version="1.0" encoding="utf-8"?>
<xdr:wsDr xmlns:xdr="http://schemas.openxmlformats.org/drawingml/2006/spreadsheetDrawing" xmlns:a="http://schemas.openxmlformats.org/drawingml/2006/main">
  <xdr:twoCellAnchor editAs="oneCell">
    <xdr:from>
      <xdr:col>8</xdr:col>
      <xdr:colOff>0</xdr:colOff>
      <xdr:row>366</xdr:row>
      <xdr:rowOff>0</xdr:rowOff>
    </xdr:from>
    <xdr:to>
      <xdr:col>9</xdr:col>
      <xdr:colOff>1161144</xdr:colOff>
      <xdr:row>368</xdr:row>
      <xdr:rowOff>81280</xdr:rowOff>
    </xdr:to>
    <xdr:pic>
      <xdr:nvPicPr>
        <xdr:cNvPr id="2" name="Imagem 1">
          <a:extLst>
            <a:ext uri="{FF2B5EF4-FFF2-40B4-BE49-F238E27FC236}">
              <a16:creationId xmlns:a16="http://schemas.microsoft.com/office/drawing/2014/main" id="{D7EC281E-EE2E-4403-879E-D5CB4A0D508B}"/>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0541000" y="116495286"/>
          <a:ext cx="2503715" cy="444137"/>
        </a:xfrm>
        <a:prstGeom prst="rect">
          <a:avLst/>
        </a:prstGeom>
        <a:noFill/>
        <a:ln>
          <a:noFill/>
        </a:ln>
      </xdr:spPr>
    </xdr:pic>
    <xdr:clientData/>
  </xdr:twoCellAnchor>
  <xdr:twoCellAnchor editAs="oneCell">
    <xdr:from>
      <xdr:col>3</xdr:col>
      <xdr:colOff>0</xdr:colOff>
      <xdr:row>1</xdr:row>
      <xdr:rowOff>0</xdr:rowOff>
    </xdr:from>
    <xdr:to>
      <xdr:col>3</xdr:col>
      <xdr:colOff>2503715</xdr:colOff>
      <xdr:row>3</xdr:row>
      <xdr:rowOff>81280</xdr:rowOff>
    </xdr:to>
    <xdr:pic>
      <xdr:nvPicPr>
        <xdr:cNvPr id="3" name="Imagem 2">
          <a:extLst>
            <a:ext uri="{FF2B5EF4-FFF2-40B4-BE49-F238E27FC236}">
              <a16:creationId xmlns:a16="http://schemas.microsoft.com/office/drawing/2014/main" id="{C155CC80-EFA5-48C6-A158-6F148B69D16E}"/>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721429" y="181429"/>
          <a:ext cx="2503715" cy="444137"/>
        </a:xfrm>
        <a:prstGeom prst="rect">
          <a:avLst/>
        </a:prstGeom>
        <a:noFill/>
        <a:ln>
          <a:no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462643</xdr:colOff>
      <xdr:row>0</xdr:row>
      <xdr:rowOff>163285</xdr:rowOff>
    </xdr:from>
    <xdr:to>
      <xdr:col>2</xdr:col>
      <xdr:colOff>1990617</xdr:colOff>
      <xdr:row>3</xdr:row>
      <xdr:rowOff>8914</xdr:rowOff>
    </xdr:to>
    <xdr:pic>
      <xdr:nvPicPr>
        <xdr:cNvPr id="2" name="Imagem 1">
          <a:extLst>
            <a:ext uri="{FF2B5EF4-FFF2-40B4-BE49-F238E27FC236}">
              <a16:creationId xmlns:a16="http://schemas.microsoft.com/office/drawing/2014/main" id="{979952FA-572D-4BD0-A321-90D5E31B3EE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106714" y="163285"/>
          <a:ext cx="2217403" cy="389915"/>
        </a:xfrm>
        <a:prstGeom prst="rect">
          <a:avLst/>
        </a:prstGeom>
        <a:noFill/>
        <a:ln>
          <a:noFill/>
        </a:ln>
      </xdr:spPr>
    </xdr:pic>
    <xdr:clientData/>
  </xdr:twoCellAnchor>
</xdr:wsDr>
</file>

<file path=xl/externalLinks/_rels/externalLink1.xml.rels><?xml version="1.0" encoding="UTF-8" standalone="yes"?>
<Relationships xmlns="http://schemas.openxmlformats.org/package/2006/relationships"><Relationship Id="rId2" Type="http://schemas.microsoft.com/office/2019/04/relationships/externalLinkLongPath" Target="Or&#231;GeraL14.09.23.xlsm?4D3B9E0B" TargetMode="External"/><Relationship Id="rId1" Type="http://schemas.openxmlformats.org/officeDocument/2006/relationships/externalLinkPath" Target="file:///\\4D3B9E0B\Or&#231;GeraL14.09.23.xlsm"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APA"/>
      <sheetName val="ORÇ-SIMP"/>
      <sheetName val="BDI"/>
      <sheetName val="ORÇ-GERAL"/>
      <sheetName val="COMP-SINT-SINAPI"/>
      <sheetName val="tab-PINI-SINT"/>
      <sheetName val="ESPEC TÉCNICA"/>
      <sheetName val="DESC SERVIÇOS"/>
      <sheetName val="ORÇ-MODELO"/>
      <sheetName val="PREÇOS UNITÁRIOS"/>
      <sheetName val="INSUMOS"/>
      <sheetName val="COMP-PREÇO-ANALIT"/>
      <sheetName val="INSUMOS-SINAPI"/>
      <sheetName val="TAB-PINI-ANAL"/>
      <sheetName val="SINAPI-SINT-DESO"/>
      <sheetName val="SINAPI-SINT-ANAL-DESO"/>
      <sheetName val="SINAPI-SINT-ÑDESO"/>
      <sheetName val="SINAPI-ANAL-ÑDESO"/>
    </sheetNames>
    <sheetDataSet>
      <sheetData sheetId="0"/>
      <sheetData sheetId="1"/>
      <sheetData sheetId="2"/>
      <sheetData sheetId="3"/>
      <sheetData sheetId="4">
        <row r="6">
          <cell r="G6">
            <v>0</v>
          </cell>
          <cell r="H6">
            <v>0</v>
          </cell>
          <cell r="I6">
            <v>0</v>
          </cell>
          <cell r="J6">
            <v>0</v>
          </cell>
          <cell r="K6">
            <v>0</v>
          </cell>
          <cell r="L6">
            <v>0</v>
          </cell>
          <cell r="M6">
            <v>0</v>
          </cell>
          <cell r="N6">
            <v>0</v>
          </cell>
          <cell r="O6">
            <v>0</v>
          </cell>
          <cell r="P6">
            <v>0</v>
          </cell>
          <cell r="Q6">
            <v>0</v>
          </cell>
          <cell r="R6">
            <v>0</v>
          </cell>
        </row>
        <row r="7">
          <cell r="G7">
            <v>97141</v>
          </cell>
          <cell r="H7" t="str">
            <v>ASSENTAMENTO DE TUBO DE FERRO FUNDIDO PARA REDE DE ÁGUA, DN 80 MM, JUNTA ELÁSTICA, INSTALADO EM LOCAL COM NÍVEL ALTO DE INTERFERÊNCIAS (NÃO INCLUI FORNECIMENTO). AF_11/2017</v>
          </cell>
          <cell r="I7" t="str">
            <v>M</v>
          </cell>
          <cell r="J7" t="str">
            <v>ATRIBUÍDO SÃO PAULO</v>
          </cell>
          <cell r="K7" t="str">
            <v>7,35</v>
          </cell>
          <cell r="L7" t="str">
            <v>CAIXA REFERENCIAL</v>
          </cell>
          <cell r="M7" t="str">
            <v>3,93</v>
          </cell>
          <cell r="N7">
            <v>3.4199999999999995</v>
          </cell>
          <cell r="O7">
            <v>7.35</v>
          </cell>
          <cell r="P7">
            <v>0</v>
          </cell>
          <cell r="R7" t="str">
            <v>SINAPI</v>
          </cell>
        </row>
        <row r="8">
          <cell r="G8">
            <v>97142</v>
          </cell>
          <cell r="H8" t="str">
            <v>ASSENTAMENTO DE TUBO DE FERRO FUNDIDO PARA REDE DE ÁGUA, DN 100 MM, JUNTA ELÁSTICA, INSTALADO EM LOCAL COM NÍVEL ALTO DE INTERFERÊNCIAS (NÃO INCLUI FORNECIMENTO). AF_11/2017</v>
          </cell>
          <cell r="I8" t="str">
            <v>M</v>
          </cell>
          <cell r="J8" t="str">
            <v>ATRIBUÍDO SÃO PAULO</v>
          </cell>
          <cell r="K8" t="str">
            <v>8,19</v>
          </cell>
          <cell r="L8" t="str">
            <v>CAIXA REFERENCIAL</v>
          </cell>
          <cell r="M8" t="str">
            <v>4,44</v>
          </cell>
          <cell r="N8">
            <v>3.7499999999999991</v>
          </cell>
          <cell r="O8">
            <v>8.19</v>
          </cell>
          <cell r="P8">
            <v>0</v>
          </cell>
          <cell r="R8" t="str">
            <v>SINAPI</v>
          </cell>
        </row>
        <row r="9">
          <cell r="G9">
            <v>97143</v>
          </cell>
          <cell r="H9" t="str">
            <v>ASSENTAMENTO DE TUBO DE FERRO FUNDIDO PARA REDE DE ÁGUA, DN 150 MM, JUNTA ELÁSTICA, INSTALADO EM LOCAL COM NÍVEL ALTO DE INTERFERÊNCIAS (NÃO INCLUI FORNECIMENTO). AF_11/2017</v>
          </cell>
          <cell r="I9" t="str">
            <v>M</v>
          </cell>
          <cell r="J9" t="str">
            <v>ATRIBUÍDO SÃO PAULO</v>
          </cell>
          <cell r="K9" t="str">
            <v>10,29</v>
          </cell>
          <cell r="L9" t="str">
            <v>CAIXA REFERENCIAL</v>
          </cell>
          <cell r="M9" t="str">
            <v>5,73</v>
          </cell>
          <cell r="N9">
            <v>4.5599999999999987</v>
          </cell>
          <cell r="O9">
            <v>10.29</v>
          </cell>
          <cell r="P9">
            <v>0</v>
          </cell>
          <cell r="R9" t="str">
            <v>SINAPI</v>
          </cell>
        </row>
        <row r="10">
          <cell r="G10">
            <v>97144</v>
          </cell>
          <cell r="H10" t="str">
            <v>ASSENTAMENTO DE TUBO DE FERRO FUNDIDO PARA REDE DE ÁGUA, DN 200 MM, JUNTA ELÁSTICA, INSTALADO EM LOCAL COM NÍVEL ALTO DE INTERFERÊNCIAS (NÃO INCLUI FORNECIMENTO). AF_11/2017</v>
          </cell>
          <cell r="I10" t="str">
            <v>M</v>
          </cell>
          <cell r="J10" t="str">
            <v>ATRIBUÍDO SÃO PAULO</v>
          </cell>
          <cell r="K10" t="str">
            <v>12,37</v>
          </cell>
          <cell r="L10" t="str">
            <v>CAIXA REFERENCIAL</v>
          </cell>
          <cell r="M10" t="str">
            <v>7,00</v>
          </cell>
          <cell r="N10">
            <v>5.3699999999999992</v>
          </cell>
          <cell r="O10">
            <v>12.37</v>
          </cell>
          <cell r="P10">
            <v>0</v>
          </cell>
          <cell r="R10" t="str">
            <v>SINAPI</v>
          </cell>
        </row>
        <row r="11">
          <cell r="G11">
            <v>97145</v>
          </cell>
          <cell r="H11" t="str">
            <v>ASSENTAMENTO DE TUBO DE FERRO FUNDIDO PARA REDE DE ÁGUA, DN 250 MM, JUNTA ELÁSTICA, INSTALADO EM LOCAL COM NÍVEL ALTO DE INTERFERÊNCIAS (NÃO INCLUI FORNECIMENTO). AF_11/2017</v>
          </cell>
          <cell r="I11" t="str">
            <v>M</v>
          </cell>
          <cell r="J11" t="str">
            <v>ATRIBUÍDO SÃO PAULO</v>
          </cell>
          <cell r="K11" t="str">
            <v>14,49</v>
          </cell>
          <cell r="L11" t="str">
            <v>CAIXA REFERENCIAL</v>
          </cell>
          <cell r="M11" t="str">
            <v>8,26</v>
          </cell>
          <cell r="N11">
            <v>6.23</v>
          </cell>
          <cell r="O11">
            <v>14.49</v>
          </cell>
          <cell r="P11">
            <v>0</v>
          </cell>
          <cell r="R11" t="str">
            <v>SINAPI</v>
          </cell>
        </row>
        <row r="12">
          <cell r="G12">
            <v>97146</v>
          </cell>
          <cell r="H12" t="str">
            <v>ASSENTAMENTO DE TUBO DE FERRO FUNDIDO PARA REDE DE ÁGUA, DN 300 MM, JUNTA ELÁSTICA, INSTALADO EM LOCAL COM NÍVEL ALTO DE INTERFERÊNCIAS (NÃO INCLUI FORNECIMENTO). AF_11/2017</v>
          </cell>
          <cell r="I12" t="str">
            <v>M</v>
          </cell>
          <cell r="J12" t="str">
            <v>ATRIBUÍDO SÃO PAULO</v>
          </cell>
          <cell r="K12" t="str">
            <v>16,61</v>
          </cell>
          <cell r="L12" t="str">
            <v>CAIXA REFERENCIAL</v>
          </cell>
          <cell r="M12" t="str">
            <v>9,55</v>
          </cell>
          <cell r="N12">
            <v>7.0599999999999987</v>
          </cell>
          <cell r="O12">
            <v>16.61</v>
          </cell>
          <cell r="P12">
            <v>0</v>
          </cell>
          <cell r="R12" t="str">
            <v>SINAPI</v>
          </cell>
        </row>
        <row r="13">
          <cell r="G13">
            <v>97147</v>
          </cell>
          <cell r="H13" t="str">
            <v>ASSENTAMENTO DE TUBO DE FERRO FUNDIDO PARA REDE DE ÁGUA, DN 350 MM, JUNTA ELÁSTICA, INSTALADO EM LOCAL COM NÍVEL ALTO DE INTERFERÊNCIAS (NÃO INCLUI FORNECIMENTO). AF_11/2017</v>
          </cell>
          <cell r="I13" t="str">
            <v>M</v>
          </cell>
          <cell r="J13" t="str">
            <v>ATRIBUÍDO SÃO PAULO</v>
          </cell>
          <cell r="K13" t="str">
            <v>18,72</v>
          </cell>
          <cell r="L13" t="str">
            <v>CAIXA REFERENCIAL</v>
          </cell>
          <cell r="M13" t="str">
            <v>10,82</v>
          </cell>
          <cell r="N13">
            <v>7.8999999999999986</v>
          </cell>
          <cell r="O13">
            <v>18.72</v>
          </cell>
          <cell r="P13">
            <v>0</v>
          </cell>
          <cell r="R13" t="str">
            <v>SINAPI</v>
          </cell>
        </row>
        <row r="14">
          <cell r="G14">
            <v>97148</v>
          </cell>
          <cell r="H14" t="str">
            <v>ASSENTAMENTO DE TUBO DE FERRO FUNDIDO PARA REDE DE ÁGUA, DN 400 MM, JUNTA ELÁSTICA, INSTALADO EM LOCAL COM NÍVEL ALTO DE INTERFERÊNCIAS (NÃO INCLUI FORNECIMENTO). AF_11/2017</v>
          </cell>
          <cell r="I14" t="str">
            <v>M</v>
          </cell>
          <cell r="J14" t="str">
            <v>ATRIBUÍDO SÃO PAULO</v>
          </cell>
          <cell r="K14" t="str">
            <v>20,84</v>
          </cell>
          <cell r="L14" t="str">
            <v>CAIXA REFERENCIAL</v>
          </cell>
          <cell r="M14" t="str">
            <v>12,09</v>
          </cell>
          <cell r="N14">
            <v>8.75</v>
          </cell>
          <cell r="O14">
            <v>20.84</v>
          </cell>
          <cell r="P14">
            <v>0</v>
          </cell>
          <cell r="R14" t="str">
            <v>SINAPI</v>
          </cell>
        </row>
        <row r="15">
          <cell r="G15">
            <v>97149</v>
          </cell>
          <cell r="H15" t="str">
            <v>ASSENTAMENTO DE TUBO DE FERRO FUNDIDO PARA REDE DE ÁGUA, DN 450 MM, JUNTA ELÁSTICA, INSTALADO EM LOCAL COM NÍVEL ALTO DE INTERFERÊNCIAS (NÃO INCLUI FORNECIMENTO). AF_11/2017</v>
          </cell>
          <cell r="I15" t="str">
            <v>M</v>
          </cell>
          <cell r="J15" t="str">
            <v>ATRIBUÍDO SÃO PAULO</v>
          </cell>
          <cell r="K15" t="str">
            <v>22,99</v>
          </cell>
          <cell r="L15" t="str">
            <v>CAIXA REFERENCIAL</v>
          </cell>
          <cell r="M15" t="str">
            <v>13,38</v>
          </cell>
          <cell r="N15">
            <v>9.6099999999999977</v>
          </cell>
          <cell r="O15">
            <v>22.99</v>
          </cell>
          <cell r="P15">
            <v>0</v>
          </cell>
          <cell r="R15" t="str">
            <v>SINAPI</v>
          </cell>
        </row>
        <row r="16">
          <cell r="G16">
            <v>97150</v>
          </cell>
          <cell r="H16" t="str">
            <v>ASSENTAMENTO DE TUBO DE FERRO FUNDIDO PARA REDE DE ÁGUA, DN 500 MM, JUNTA ELÁSTICA, INSTALADO EM LOCAL COM NÍVEL ALTO DE INTERFERÊNCIAS (NÃO INCLUI FORNECIMENTO). AF_11/2017</v>
          </cell>
          <cell r="I16" t="str">
            <v>M</v>
          </cell>
          <cell r="J16" t="str">
            <v>ATRIBUÍDO SÃO PAULO</v>
          </cell>
          <cell r="K16" t="str">
            <v>29,51</v>
          </cell>
          <cell r="L16" t="str">
            <v>CAIXA REFERENCIAL</v>
          </cell>
          <cell r="M16" t="str">
            <v>14,63</v>
          </cell>
          <cell r="N16">
            <v>14.88</v>
          </cell>
          <cell r="O16">
            <v>29.51</v>
          </cell>
          <cell r="P16">
            <v>0</v>
          </cell>
          <cell r="R16" t="str">
            <v>SINAPI</v>
          </cell>
        </row>
        <row r="17">
          <cell r="G17">
            <v>97151</v>
          </cell>
          <cell r="H17" t="str">
            <v>ASSENTAMENTO DE TUBO DE FERRO FUNDIDO PARA REDE DE ÁGUA, DN 600 MM, JUNTA ELÁSTICA, INSTALADO EM LOCAL COM NÍVEL ALTO DE INTERFERÊNCIAS (NÃO INCLUI FORNECIMENTO). AF_11/2017</v>
          </cell>
          <cell r="I17" t="str">
            <v>M</v>
          </cell>
          <cell r="J17" t="str">
            <v>ATRIBUÍDO SÃO PAULO</v>
          </cell>
          <cell r="K17" t="str">
            <v>34,42</v>
          </cell>
          <cell r="L17" t="str">
            <v>CAIXA REFERENCIAL</v>
          </cell>
          <cell r="M17" t="str">
            <v>17,17</v>
          </cell>
          <cell r="N17">
            <v>17.25</v>
          </cell>
          <cell r="O17">
            <v>34.42</v>
          </cell>
          <cell r="P17">
            <v>0</v>
          </cell>
          <cell r="R17" t="str">
            <v>SINAPI</v>
          </cell>
        </row>
        <row r="18">
          <cell r="G18">
            <v>97152</v>
          </cell>
          <cell r="H18" t="str">
            <v>ASSENTAMENTO DE TUBO DE FERRO FUNDIDO PARA REDE DE ÁGUA, DN 700 MM, JUNTA ELÁSTICA, INSTALADO EM LOCAL COM NÍVEL ALTO DE INTERFERÊNCIAS (NÃO INCLUI FORNECIMENTO). AF_11/2017</v>
          </cell>
          <cell r="I18" t="str">
            <v>M</v>
          </cell>
          <cell r="J18" t="str">
            <v>ATRIBUÍDO SÃO PAULO</v>
          </cell>
          <cell r="K18" t="str">
            <v>39,03</v>
          </cell>
          <cell r="L18" t="str">
            <v>CAIXA REFERENCIAL</v>
          </cell>
          <cell r="M18" t="str">
            <v>19,71</v>
          </cell>
          <cell r="N18">
            <v>19.32</v>
          </cell>
          <cell r="O18">
            <v>39.03</v>
          </cell>
          <cell r="P18">
            <v>0</v>
          </cell>
          <cell r="R18" t="str">
            <v>SINAPI</v>
          </cell>
        </row>
        <row r="19">
          <cell r="G19">
            <v>97153</v>
          </cell>
          <cell r="H19" t="str">
            <v>ASSENTAMENTO DE TUBO DE FERRO FUNDIDO PARA REDE DE ÁGUA, DN 800 MM, JUNTA ELÁSTICA, INSTALADO EM LOCAL COM NÍVEL ALTO DE INTERFERÊNCIAS (NÃO INCLUI FORNECIMENTO). AF_11/2017</v>
          </cell>
          <cell r="I19" t="str">
            <v>M</v>
          </cell>
          <cell r="J19" t="str">
            <v>ATRIBUÍDO SÃO PAULO</v>
          </cell>
          <cell r="K19" t="str">
            <v>43,82</v>
          </cell>
          <cell r="L19" t="str">
            <v>CAIXA REFERENCIAL</v>
          </cell>
          <cell r="M19" t="str">
            <v>22,26</v>
          </cell>
          <cell r="N19">
            <v>21.56</v>
          </cell>
          <cell r="O19">
            <v>43.82</v>
          </cell>
          <cell r="P19">
            <v>0</v>
          </cell>
          <cell r="R19" t="str">
            <v>SINAPI</v>
          </cell>
        </row>
        <row r="20">
          <cell r="G20">
            <v>97154</v>
          </cell>
          <cell r="H20" t="str">
            <v>ASSENTAMENTO DE TUBO DE FERRO FUNDIDO PARA REDE DE ÁGUA, DN 900 MM, JUNTA ELÁSTICA, INSTALADO EM LOCAL COM NÍVEL ALTO DE INTERFERÊNCIAS (NÃO INCLUI FORNECIMENTO). AF_11/2017</v>
          </cell>
          <cell r="I20" t="str">
            <v>M</v>
          </cell>
          <cell r="J20" t="str">
            <v>ATRIBUÍDO SÃO PAULO</v>
          </cell>
          <cell r="K20" t="str">
            <v>48,66</v>
          </cell>
          <cell r="L20" t="str">
            <v>CAIXA REFERENCIAL</v>
          </cell>
          <cell r="M20" t="str">
            <v>24,80</v>
          </cell>
          <cell r="N20">
            <v>23.859999999999996</v>
          </cell>
          <cell r="O20">
            <v>48.66</v>
          </cell>
          <cell r="P20">
            <v>0</v>
          </cell>
          <cell r="R20" t="str">
            <v>SINAPI</v>
          </cell>
        </row>
        <row r="21">
          <cell r="G21">
            <v>97155</v>
          </cell>
          <cell r="H21" t="str">
            <v>ASSENTAMENTO DE TUBO DE FERRO FUNDIDO PARA REDE DE ÁGUA, DN 1000 MM, JUNTA ELÁSTICA, INSTALADO EM LOCAL COM NÍVEL ALTO DE INTERFERÊNCIAS (NÃO INCLUI FORNECIMENTO). AF_11/2017</v>
          </cell>
          <cell r="I21" t="str">
            <v>M</v>
          </cell>
          <cell r="J21" t="str">
            <v>ATRIBUÍDO SÃO PAULO</v>
          </cell>
          <cell r="K21" t="str">
            <v>53,50</v>
          </cell>
          <cell r="L21" t="str">
            <v>CAIXA REFERENCIAL</v>
          </cell>
          <cell r="M21" t="str">
            <v>27,33</v>
          </cell>
          <cell r="N21">
            <v>26.17</v>
          </cell>
          <cell r="O21">
            <v>53.5</v>
          </cell>
          <cell r="P21">
            <v>0</v>
          </cell>
          <cell r="R21" t="str">
            <v>SINAPI</v>
          </cell>
        </row>
        <row r="22">
          <cell r="G22">
            <v>97156</v>
          </cell>
          <cell r="H22" t="str">
            <v>ASSENTAMENTO DE TUBO DE FERRO FUNDIDO PARA REDE DE ÁGUA, DN 1200 MM, JUNTA ELÁSTICA, INSTALADO EM LOCAL COM NÍVEL ALTO DE INTERFERÊNCIAS (NÃO INCLUI FORNECIMENTO). AF_11/2017</v>
          </cell>
          <cell r="I22" t="str">
            <v>M</v>
          </cell>
          <cell r="J22" t="str">
            <v>ATRIBUÍDO SÃO PAULO</v>
          </cell>
          <cell r="K22" t="str">
            <v>63,66</v>
          </cell>
          <cell r="L22" t="str">
            <v>CAIXA REFERENCIAL</v>
          </cell>
          <cell r="M22" t="str">
            <v>32,45</v>
          </cell>
          <cell r="N22">
            <v>31.209999999999994</v>
          </cell>
          <cell r="O22">
            <v>63.66</v>
          </cell>
          <cell r="P22">
            <v>0</v>
          </cell>
          <cell r="R22" t="str">
            <v>SINAPI</v>
          </cell>
        </row>
        <row r="23">
          <cell r="G23">
            <v>97157</v>
          </cell>
          <cell r="H23" t="str">
            <v>ASSENTAMENTO DE TUBO DE FERRO FUNDIDO PARA REDE DE ÁGUA, DN 80 MM, JUNTA ELÁSTICA, INSTALADO EM LOCAL COM NÍVEL BAIXO DE INTERFERÊNCIAS (NÃO INCLUI FORNECIMENTO). AF_11/2017</v>
          </cell>
          <cell r="I23" t="str">
            <v>M</v>
          </cell>
          <cell r="J23" t="str">
            <v>ATRIBUÍDO SÃO PAULO</v>
          </cell>
          <cell r="K23" t="str">
            <v>4,48</v>
          </cell>
          <cell r="L23" t="str">
            <v>CAIXA REFERENCIAL</v>
          </cell>
          <cell r="M23" t="str">
            <v>2,27</v>
          </cell>
          <cell r="N23">
            <v>2.2100000000000004</v>
          </cell>
          <cell r="O23">
            <v>4.4800000000000004</v>
          </cell>
          <cell r="P23">
            <v>0</v>
          </cell>
          <cell r="R23" t="str">
            <v>SINAPI</v>
          </cell>
        </row>
        <row r="24">
          <cell r="G24">
            <v>97158</v>
          </cell>
          <cell r="H24" t="str">
            <v>ASSENTAMENTO DE TUBO DE FERRO FUNDIDO PARA REDE DE ÁGUA, DN 100 MM, JUNTA ELÁSTICA, INSTALADO EM LOCAL COM NÍVEL BAIXO DE INTERFERÊNCIAS (NÃO INCLUI FORNECIMENTO). AF_11/2017</v>
          </cell>
          <cell r="I24" t="str">
            <v>M</v>
          </cell>
          <cell r="J24" t="str">
            <v>ATRIBUÍDO SÃO PAULO</v>
          </cell>
          <cell r="K24" t="str">
            <v>5,00</v>
          </cell>
          <cell r="L24" t="str">
            <v>CAIXA REFERENCIAL</v>
          </cell>
          <cell r="M24" t="str">
            <v>2,58</v>
          </cell>
          <cell r="N24">
            <v>2.42</v>
          </cell>
          <cell r="O24">
            <v>5</v>
          </cell>
          <cell r="P24">
            <v>0</v>
          </cell>
          <cell r="R24" t="str">
            <v>SINAPI</v>
          </cell>
        </row>
        <row r="25">
          <cell r="G25">
            <v>97159</v>
          </cell>
          <cell r="H25" t="str">
            <v>ASSENTAMENTO DE TUBO DE FERRO FUNDIDO PARA REDE DE ÁGUA, DN 150 MM, JUNTA ELÁSTICA, INSTALADO EM LOCAL COM NÍVEL BAIXO DE INTERFERÊNCIAS (NÃO INCLUI FORNECIMENTO). AF_11/2017</v>
          </cell>
          <cell r="I25" t="str">
            <v>M</v>
          </cell>
          <cell r="J25" t="str">
            <v>ATRIBUÍDO SÃO PAULO</v>
          </cell>
          <cell r="K25" t="str">
            <v>6,30</v>
          </cell>
          <cell r="L25" t="str">
            <v>CAIXA REFERENCIAL</v>
          </cell>
          <cell r="M25" t="str">
            <v>3,35</v>
          </cell>
          <cell r="N25">
            <v>2.9499999999999997</v>
          </cell>
          <cell r="O25">
            <v>6.3</v>
          </cell>
          <cell r="P25">
            <v>0</v>
          </cell>
          <cell r="R25" t="str">
            <v>SINAPI</v>
          </cell>
        </row>
        <row r="26">
          <cell r="G26">
            <v>97160</v>
          </cell>
          <cell r="H26" t="str">
            <v>ASSENTAMENTO DE TUBO DE FERRO FUNDIDO PARA REDE DE ÁGUA, DN 200 MM, JUNTA ELÁSTICA, INSTALADO EM LOCAL COM NÍVEL BAIXO DE INTERFERÊNCIAS (NÃO INCLUI FORNECIMENTO). AF_11/2017</v>
          </cell>
          <cell r="I26" t="str">
            <v>M</v>
          </cell>
          <cell r="J26" t="str">
            <v>ATRIBUÍDO SÃO PAULO</v>
          </cell>
          <cell r="K26" t="str">
            <v>7,55</v>
          </cell>
          <cell r="L26" t="str">
            <v>CAIXA REFERENCIAL</v>
          </cell>
          <cell r="M26" t="str">
            <v>4,08</v>
          </cell>
          <cell r="N26">
            <v>3.4699999999999998</v>
          </cell>
          <cell r="O26">
            <v>7.55</v>
          </cell>
          <cell r="P26">
            <v>0</v>
          </cell>
          <cell r="R26" t="str">
            <v>SINAPI</v>
          </cell>
        </row>
        <row r="27">
          <cell r="G27">
            <v>97161</v>
          </cell>
          <cell r="H27" t="str">
            <v>ASSENTAMENTO DE TUBO DE FERRO FUNDIDO PARA REDE DE ÁGUA, DN 250 MM, JUNTA ELÁSTICA, INSTALADO EM LOCAL COM NÍVEL BAIXO DE INTERFERÊNCIAS (NÃO INCLUI FORNECIMENTO). AF_11/2017</v>
          </cell>
          <cell r="I27" t="str">
            <v>M</v>
          </cell>
          <cell r="J27" t="str">
            <v>ATRIBUÍDO SÃO PAULO</v>
          </cell>
          <cell r="K27" t="str">
            <v>8,87</v>
          </cell>
          <cell r="L27" t="str">
            <v>CAIXA REFERENCIAL</v>
          </cell>
          <cell r="M27" t="str">
            <v>4,83</v>
          </cell>
          <cell r="N27">
            <v>4.0399999999999991</v>
          </cell>
          <cell r="O27">
            <v>8.8699999999999992</v>
          </cell>
          <cell r="P27">
            <v>0</v>
          </cell>
          <cell r="R27" t="str">
            <v>SINAPI</v>
          </cell>
        </row>
        <row r="28">
          <cell r="G28">
            <v>97162</v>
          </cell>
          <cell r="H28" t="str">
            <v>ASSENTAMENTO DE TUBO DE FERRO FUNDIDO PARA REDE DE ÁGUA, DN 300 MM, JUNTA ELÁSTICA, INSTALADO EM LOCAL COM NÍVEL BAIXO DE INTERFERÊNCIAS (NÃO INCLUI FORNECIMENTO). AF_11/2017</v>
          </cell>
          <cell r="I28" t="str">
            <v>M</v>
          </cell>
          <cell r="J28" t="str">
            <v>ATRIBUÍDO SÃO PAULO</v>
          </cell>
          <cell r="K28" t="str">
            <v>10,18</v>
          </cell>
          <cell r="L28" t="str">
            <v>CAIXA REFERENCIAL</v>
          </cell>
          <cell r="M28" t="str">
            <v>5,59</v>
          </cell>
          <cell r="N28">
            <v>4.59</v>
          </cell>
          <cell r="O28">
            <v>10.18</v>
          </cell>
          <cell r="P28">
            <v>0</v>
          </cell>
          <cell r="R28" t="str">
            <v>SINAPI</v>
          </cell>
        </row>
        <row r="29">
          <cell r="G29">
            <v>97163</v>
          </cell>
          <cell r="H29" t="str">
            <v>ASSENTAMENTO DE TUBO DE FERRO FUNDIDO PARA REDE DE ÁGUA, DN 350 MM, JUNTA ELÁSTICA, INSTALADO EM LOCAL COM NÍVEL BAIXO DE INTERFERÊNCIAS (NÃO INCLUI FORNECIMENTO). AF_11/2017</v>
          </cell>
          <cell r="I29" t="str">
            <v>M</v>
          </cell>
          <cell r="J29" t="str">
            <v>ATRIBUÍDO SÃO PAULO</v>
          </cell>
          <cell r="K29" t="str">
            <v>11,49</v>
          </cell>
          <cell r="L29" t="str">
            <v>CAIXA REFERENCIAL</v>
          </cell>
          <cell r="M29" t="str">
            <v>6,32</v>
          </cell>
          <cell r="N29">
            <v>5.17</v>
          </cell>
          <cell r="O29">
            <v>11.49</v>
          </cell>
          <cell r="P29">
            <v>0</v>
          </cell>
          <cell r="R29" t="str">
            <v>SINAPI</v>
          </cell>
        </row>
        <row r="30">
          <cell r="G30">
            <v>97164</v>
          </cell>
          <cell r="H30" t="str">
            <v>ASSENTAMENTO DE TUBO DE FERRO FUNDIDO PARA REDE DE ÁGUA, DN 400 MM, JUNTA ELÁSTICA, INSTALADO EM LOCAL COM NÍVEL BAIXO DE INTERFERÊNCIAS (NÃO INCLUI FORNECIMENTO). AF_11/2017</v>
          </cell>
          <cell r="I30" t="str">
            <v>M</v>
          </cell>
          <cell r="J30" t="str">
            <v>ATRIBUÍDO SÃO PAULO</v>
          </cell>
          <cell r="K30" t="str">
            <v>12,80</v>
          </cell>
          <cell r="L30" t="str">
            <v>CAIXA REFERENCIAL</v>
          </cell>
          <cell r="M30" t="str">
            <v>7,09</v>
          </cell>
          <cell r="N30">
            <v>5.7100000000000009</v>
          </cell>
          <cell r="O30">
            <v>12.8</v>
          </cell>
          <cell r="P30">
            <v>0</v>
          </cell>
          <cell r="R30" t="str">
            <v>SINAPI</v>
          </cell>
        </row>
        <row r="31">
          <cell r="G31">
            <v>97165</v>
          </cell>
          <cell r="H31" t="str">
            <v>ASSENTAMENTO DE TUBO DE FERRO FUNDIDO PARA REDE DE ÁGUA, DN 450 MM, JUNTA ELÁSTICA, INSTALADO EM LOCAL COM NÍVEL BAIXO DE INTERFERÊNCIAS (NÃO INCLUI FORNECIMENTO). AF_11/2017</v>
          </cell>
          <cell r="I31" t="str">
            <v>M</v>
          </cell>
          <cell r="J31" t="str">
            <v>ATRIBUÍDO SÃO PAULO</v>
          </cell>
          <cell r="K31" t="str">
            <v>14,13</v>
          </cell>
          <cell r="L31" t="str">
            <v>CAIXA REFERENCIAL</v>
          </cell>
          <cell r="M31" t="str">
            <v>7,85</v>
          </cell>
          <cell r="N31">
            <v>6.2800000000000011</v>
          </cell>
          <cell r="O31">
            <v>14.13</v>
          </cell>
          <cell r="P31">
            <v>0</v>
          </cell>
          <cell r="R31" t="str">
            <v>SINAPI</v>
          </cell>
        </row>
        <row r="32">
          <cell r="G32">
            <v>97166</v>
          </cell>
          <cell r="H32" t="str">
            <v>ASSENTAMENTO DE TUBO DE FERRO FUNDIDO PARA REDE DE ÁGUA, DN 500 MM, JUNTA ELÁSTICA, INSTALADO EM LOCAL COM NÍVEL BAIXO DE INTERFERÊNCIAS (NÃO INCLUI FORNECIMENTO). AF_11/2017</v>
          </cell>
          <cell r="I32" t="str">
            <v>M</v>
          </cell>
          <cell r="J32" t="str">
            <v>ATRIBUÍDO SÃO PAULO</v>
          </cell>
          <cell r="K32" t="str">
            <v>18,12</v>
          </cell>
          <cell r="L32" t="str">
            <v>CAIXA REFERENCIAL</v>
          </cell>
          <cell r="M32" t="str">
            <v>8,58</v>
          </cell>
          <cell r="N32">
            <v>9.5400000000000009</v>
          </cell>
          <cell r="O32">
            <v>18.12</v>
          </cell>
          <cell r="P32">
            <v>0</v>
          </cell>
          <cell r="R32" t="str">
            <v>SINAPI</v>
          </cell>
        </row>
        <row r="33">
          <cell r="G33">
            <v>97167</v>
          </cell>
          <cell r="H33" t="str">
            <v>ASSENTAMENTO DE TUBO DE FERRO FUNDIDO PARA REDE DE ÁGUA, DN 600 MM, JUNTA ELÁSTICA, INSTALADO EM LOCAL COM NÍVEL BAIXO DE INTERFERÊNCIAS (NÃO INCLUI FORNECIMENTO). AF_11/2017</v>
          </cell>
          <cell r="I33" t="str">
            <v>M</v>
          </cell>
          <cell r="J33" t="str">
            <v>ATRIBUÍDO SÃO PAULO</v>
          </cell>
          <cell r="K33" t="str">
            <v>21,16</v>
          </cell>
          <cell r="L33" t="str">
            <v>CAIXA REFERENCIAL</v>
          </cell>
          <cell r="M33" t="str">
            <v>10,08</v>
          </cell>
          <cell r="N33">
            <v>11.08</v>
          </cell>
          <cell r="O33">
            <v>21.16</v>
          </cell>
          <cell r="P33">
            <v>0</v>
          </cell>
          <cell r="R33" t="str">
            <v>SINAPI</v>
          </cell>
        </row>
        <row r="34">
          <cell r="G34">
            <v>97168</v>
          </cell>
          <cell r="H34" t="str">
            <v>ASSENTAMENTO DE TUBO DE FERRO FUNDIDO PARA REDE DE ÁGUA, DN 700 MM, JUNTA ELÁSTICA, INSTALADO EM LOCAL COM NÍVEL BAIXO DE INTERFERÊNCIAS (NÃO INCLUI FORNECIMENTO). AF_11/2017</v>
          </cell>
          <cell r="I34" t="str">
            <v>M</v>
          </cell>
          <cell r="J34" t="str">
            <v>ATRIBUÍDO SÃO PAULO</v>
          </cell>
          <cell r="K34" t="str">
            <v>23,92</v>
          </cell>
          <cell r="L34" t="str">
            <v>CAIXA REFERENCIAL</v>
          </cell>
          <cell r="M34" t="str">
            <v>11,59</v>
          </cell>
          <cell r="N34">
            <v>12.330000000000002</v>
          </cell>
          <cell r="O34">
            <v>23.92</v>
          </cell>
          <cell r="P34">
            <v>0</v>
          </cell>
          <cell r="R34" t="str">
            <v>SINAPI</v>
          </cell>
        </row>
        <row r="35">
          <cell r="G35">
            <v>97169</v>
          </cell>
          <cell r="H35" t="str">
            <v>ASSENTAMENTO DE TUBO DE FERRO FUNDIDO PARA REDE DE ÁGUA, DN 800 MM, JUNTA ELÁSTICA, INSTALADO EM LOCAL COM NÍVEL BAIXO DE INTERFERÊNCIAS (NÃO INCLUI FORNECIMENTO). AF_11/2017</v>
          </cell>
          <cell r="I35" t="str">
            <v>M</v>
          </cell>
          <cell r="J35" t="str">
            <v>ATRIBUÍDO SÃO PAULO</v>
          </cell>
          <cell r="K35" t="str">
            <v>26,85</v>
          </cell>
          <cell r="L35" t="str">
            <v>CAIXA REFERENCIAL</v>
          </cell>
          <cell r="M35" t="str">
            <v>13,08</v>
          </cell>
          <cell r="N35">
            <v>13.770000000000001</v>
          </cell>
          <cell r="O35">
            <v>26.85</v>
          </cell>
          <cell r="P35">
            <v>0</v>
          </cell>
          <cell r="R35" t="str">
            <v>SINAPI</v>
          </cell>
        </row>
        <row r="36">
          <cell r="G36">
            <v>97170</v>
          </cell>
          <cell r="H36" t="str">
            <v>ASSENTAMENTO DE TUBO DE FERRO FUNDIDO PARA REDE DE ÁGUA, DN 900 MM, JUNTA ELÁSTICA, INSTALADO EM LOCAL COM NÍVEL BAIXO DE INTERFERÊNCIAS (NÃO INCLUI FORNECIMENTO). AF_11/2017</v>
          </cell>
          <cell r="I36" t="str">
            <v>M</v>
          </cell>
          <cell r="J36" t="str">
            <v>ATRIBUÍDO SÃO PAULO</v>
          </cell>
          <cell r="K36" t="str">
            <v>29,82</v>
          </cell>
          <cell r="L36" t="str">
            <v>CAIXA REFERENCIAL</v>
          </cell>
          <cell r="M36" t="str">
            <v>14,58</v>
          </cell>
          <cell r="N36">
            <v>15.24</v>
          </cell>
          <cell r="O36">
            <v>29.82</v>
          </cell>
          <cell r="P36">
            <v>0</v>
          </cell>
          <cell r="R36" t="str">
            <v>SINAPI</v>
          </cell>
        </row>
        <row r="37">
          <cell r="G37">
            <v>97171</v>
          </cell>
          <cell r="H37" t="str">
            <v>ASSENTAMENTO DE TUBO DE FERRO FUNDIDO PARA REDE DE ÁGUA, DN 1000 MM, JUNTA ELÁSTICA, INSTALADO EM LOCAL COM NÍVEL BAIXO DE INTERFERÊNCIAS (NÃO INCLUI FORNECIMENTO). AF_11/2017</v>
          </cell>
          <cell r="I37" t="str">
            <v>M</v>
          </cell>
          <cell r="J37" t="str">
            <v>ATRIBUÍDO SÃO PAULO</v>
          </cell>
          <cell r="K37" t="str">
            <v>32,82</v>
          </cell>
          <cell r="L37" t="str">
            <v>CAIXA REFERENCIAL</v>
          </cell>
          <cell r="M37" t="str">
            <v>16,09</v>
          </cell>
          <cell r="N37">
            <v>16.73</v>
          </cell>
          <cell r="O37">
            <v>32.82</v>
          </cell>
          <cell r="P37">
            <v>0</v>
          </cell>
          <cell r="R37" t="str">
            <v>SINAPI</v>
          </cell>
        </row>
        <row r="38">
          <cell r="G38">
            <v>97172</v>
          </cell>
          <cell r="H38" t="str">
            <v>ASSENTAMENTO DE TUBO DE FERRO FUNDIDO PARA REDE DE ÁGUA, DN 1200 MM, JUNTA ELÁSTICA, INSTALADO EM LOCAL COM NÍVEL BAIXO DE INTERFERÊNCIAS (NÃO INCLUI FORNECIMENTO). AF_11/2017</v>
          </cell>
          <cell r="I38" t="str">
            <v>M</v>
          </cell>
          <cell r="J38" t="str">
            <v>ATRIBUÍDO SÃO PAULO</v>
          </cell>
          <cell r="K38" t="str">
            <v>39,27</v>
          </cell>
          <cell r="L38" t="str">
            <v>CAIXA REFERENCIAL</v>
          </cell>
          <cell r="M38" t="str">
            <v>19,10</v>
          </cell>
          <cell r="N38">
            <v>20.170000000000002</v>
          </cell>
          <cell r="O38">
            <v>39.270000000000003</v>
          </cell>
          <cell r="P38">
            <v>0</v>
          </cell>
          <cell r="R38" t="str">
            <v>SINAPI</v>
          </cell>
        </row>
        <row r="39">
          <cell r="G39">
            <v>97173</v>
          </cell>
          <cell r="H39" t="str">
            <v>ASSENTAMENTO DE TUBO DE AÇO CARBONO PARA REDE DE ÁGUA, DN 600 MM (24), JUNTA SOLDADA, INSTALADO EM LOCAL COM NÍVEL ALTO DE INTERFERÊNCIAS (NÃO INCLUI FORNECIMENTO). AF_11/2017</v>
          </cell>
          <cell r="I39" t="str">
            <v>M</v>
          </cell>
          <cell r="J39" t="str">
            <v>ATRIBUÍDO SÃO PAULO</v>
          </cell>
          <cell r="K39" t="str">
            <v>33,32</v>
          </cell>
          <cell r="L39" t="str">
            <v>CAIXA REFERENCIAL</v>
          </cell>
          <cell r="M39" t="str">
            <v>14,79</v>
          </cell>
          <cell r="N39">
            <v>18.53</v>
          </cell>
          <cell r="O39">
            <v>33.32</v>
          </cell>
          <cell r="P39">
            <v>0</v>
          </cell>
          <cell r="R39" t="str">
            <v>SINAPI</v>
          </cell>
        </row>
        <row r="40">
          <cell r="G40">
            <v>97174</v>
          </cell>
          <cell r="H40" t="str">
            <v>ASSENTAMENTO DE TUBO DE AÇO CARBONO PARA REDE DE ÁGUA, DN 700 MM (28), JUNTA SOLDADA, INSTALADO EM LOCAL COM NÍVEL ALTO DE INTERFERÊNCIAS (NÃO INCLUI FORNECIMENTO). AF_11/2017</v>
          </cell>
          <cell r="I40" t="str">
            <v>M</v>
          </cell>
          <cell r="J40" t="str">
            <v>ATRIBUÍDO SÃO PAULO</v>
          </cell>
          <cell r="K40" t="str">
            <v>38,57</v>
          </cell>
          <cell r="L40" t="str">
            <v>CAIXA REFERENCIAL</v>
          </cell>
          <cell r="M40" t="str">
            <v>17,01</v>
          </cell>
          <cell r="N40">
            <v>21.56</v>
          </cell>
          <cell r="O40">
            <v>38.57</v>
          </cell>
          <cell r="P40">
            <v>0</v>
          </cell>
          <cell r="R40" t="str">
            <v>SINAPI</v>
          </cell>
        </row>
        <row r="41">
          <cell r="G41">
            <v>97175</v>
          </cell>
          <cell r="H41" t="str">
            <v>ASSENTAMENTO DE TUBO DE AÇO CARBONO PARA REDE DE ÁGUA, DN 800 MM (32), JUNTA SOLDADA, INSTALADO EM LOCAL COM NÍVEL ALTO DE INTERFERÊNCIAS (NÃO INCLUI FORNECIMENTO). AF_11/2017</v>
          </cell>
          <cell r="I41" t="str">
            <v>M</v>
          </cell>
          <cell r="J41" t="str">
            <v>ATRIBUÍDO SÃO PAULO</v>
          </cell>
          <cell r="K41" t="str">
            <v>43,81</v>
          </cell>
          <cell r="L41" t="str">
            <v>CAIXA REFERENCIAL</v>
          </cell>
          <cell r="M41" t="str">
            <v>19,23</v>
          </cell>
          <cell r="N41">
            <v>24.580000000000002</v>
          </cell>
          <cell r="O41">
            <v>43.81</v>
          </cell>
          <cell r="P41">
            <v>0</v>
          </cell>
          <cell r="R41" t="str">
            <v>SINAPI</v>
          </cell>
        </row>
        <row r="42">
          <cell r="G42">
            <v>97176</v>
          </cell>
          <cell r="H42" t="str">
            <v>ASSENTAMENTO DE TUBO DE AÇO CARBONO PARA REDE DE ÁGUA, DN 900 MM (36), JUNTA SOLDADA, INSTALADO EM LOCAL COM NÍVEL ALTO DE INTERFERÊNCIAS (NÃO INCLUI FORNECIMENTO). AF_11/2017</v>
          </cell>
          <cell r="I42" t="str">
            <v>M</v>
          </cell>
          <cell r="J42" t="str">
            <v>ATRIBUÍDO SÃO PAULO</v>
          </cell>
          <cell r="K42" t="str">
            <v>49,08</v>
          </cell>
          <cell r="L42" t="str">
            <v>CAIXA REFERENCIAL</v>
          </cell>
          <cell r="M42" t="str">
            <v>21,45</v>
          </cell>
          <cell r="N42">
            <v>27.63</v>
          </cell>
          <cell r="O42">
            <v>49.08</v>
          </cell>
          <cell r="P42">
            <v>0</v>
          </cell>
          <cell r="R42" t="str">
            <v>SINAPI</v>
          </cell>
        </row>
        <row r="43">
          <cell r="G43">
            <v>97177</v>
          </cell>
          <cell r="H43" t="str">
            <v>ASSENTAMENTO DE TUBO DE AÇO CARBONO PARA REDE DE ÁGUA, DN 1000 MM (40) OU DN 1100 MM (44), JUNTA SOLDADA, INSTALADO EM LOCAL COM NÍVEL ALTO DE INTERFERÊNCIAS (NÃO INCLUI FORNECIMENTO). AF_11/2017</v>
          </cell>
          <cell r="I43" t="str">
            <v>M</v>
          </cell>
          <cell r="J43" t="str">
            <v>ATRIBUÍDO SÃO PAULO</v>
          </cell>
          <cell r="K43" t="str">
            <v>59,59</v>
          </cell>
          <cell r="L43" t="str">
            <v>CAIXA REFERENCIAL</v>
          </cell>
          <cell r="M43" t="str">
            <v>25,89</v>
          </cell>
          <cell r="N43">
            <v>33.700000000000003</v>
          </cell>
          <cell r="O43">
            <v>59.59</v>
          </cell>
          <cell r="P43">
            <v>0</v>
          </cell>
          <cell r="R43" t="str">
            <v>SINAPI</v>
          </cell>
        </row>
        <row r="44">
          <cell r="G44">
            <v>97178</v>
          </cell>
          <cell r="H44" t="str">
            <v>ASSENTAMENTO DE TUBO DE AÇO CARBONO PARA REDE DE ÁGUA, DN 1200 MM (48) OU DN 1300 MM (52), JUNTA SOLDADA, INSTALADO EM LOCAL COM NÍVEL ALTO DE INTERFERÊNCIAS (NÃO INCLUI FORNECIMENTO). AF_11/2017</v>
          </cell>
          <cell r="I44" t="str">
            <v>M</v>
          </cell>
          <cell r="J44" t="str">
            <v>ATRIBUÍDO SÃO PAULO</v>
          </cell>
          <cell r="K44" t="str">
            <v>70,10</v>
          </cell>
          <cell r="L44" t="str">
            <v>CAIXA REFERENCIAL</v>
          </cell>
          <cell r="M44" t="str">
            <v>30,37</v>
          </cell>
          <cell r="N44">
            <v>39.72999999999999</v>
          </cell>
          <cell r="O44">
            <v>70.099999999999994</v>
          </cell>
          <cell r="P44">
            <v>0</v>
          </cell>
          <cell r="R44" t="str">
            <v>SINAPI</v>
          </cell>
        </row>
        <row r="45">
          <cell r="G45">
            <v>97179</v>
          </cell>
          <cell r="H45" t="str">
            <v>ASSENTAMENTO DE TUBO DE AÇO CARBONO PARA REDE DE ÁGUA, DN 1400 MM (56'') OU DN 1500 MM (60), JUNTA SOLDADA, INSTALADO EM LOCAL COM NÍVEL ALTO DE INTERFERÊNCIAS (NÃO INCLUI FORNECIMENTO). AF_11/2017</v>
          </cell>
          <cell r="I45" t="str">
            <v>M</v>
          </cell>
          <cell r="J45" t="str">
            <v>ATRIBUÍDO SÃO PAULO</v>
          </cell>
          <cell r="K45" t="str">
            <v>80,60</v>
          </cell>
          <cell r="L45" t="str">
            <v>CAIXA REFERENCIAL</v>
          </cell>
          <cell r="M45" t="str">
            <v>34,81</v>
          </cell>
          <cell r="N45">
            <v>45.789999999999992</v>
          </cell>
          <cell r="O45">
            <v>80.599999999999994</v>
          </cell>
          <cell r="P45">
            <v>0</v>
          </cell>
          <cell r="R45" t="str">
            <v>SINAPI</v>
          </cell>
        </row>
        <row r="46">
          <cell r="G46">
            <v>97180</v>
          </cell>
          <cell r="H46" t="str">
            <v>ASSENTAMENTO DE TUBO DE AÇO CARBONO PARA REDE DE ÁGUA, DN 1600 MM (64) OU DN 1700 MM (68), JUNTA SOLDADA, INSTALADO EM LOCAL COM NÍVEL ALTO DE INTERFERÊNCIAS (NÃO INCLUI FORNECIMENTO). AF_11/2017</v>
          </cell>
          <cell r="I46" t="str">
            <v>M</v>
          </cell>
          <cell r="J46" t="str">
            <v>ATRIBUÍDO SÃO PAULO</v>
          </cell>
          <cell r="K46" t="str">
            <v>91,11</v>
          </cell>
          <cell r="L46" t="str">
            <v>CAIXA REFERENCIAL</v>
          </cell>
          <cell r="M46" t="str">
            <v>39,26</v>
          </cell>
          <cell r="N46">
            <v>51.85</v>
          </cell>
          <cell r="O46">
            <v>91.11</v>
          </cell>
          <cell r="P46">
            <v>0</v>
          </cell>
          <cell r="R46" t="str">
            <v>SINAPI</v>
          </cell>
        </row>
        <row r="47">
          <cell r="G47">
            <v>97181</v>
          </cell>
          <cell r="H47" t="str">
            <v>ASSENTAMENTO DE TUBO DE AÇO CARBONO PARA REDE DE ÁGUA, DN 1800 MM (72) OU DN 1900 MM (76), JUNTA SOLDADA, INSTALADO EM LOCAL COM NÍVEL ALTO DE INTERFERÊNCIAS (NÃO INCLUI FORNECIMENTO). AF_11/2017</v>
          </cell>
          <cell r="I47" t="str">
            <v>M</v>
          </cell>
          <cell r="J47" t="str">
            <v>ATRIBUÍDO SÃO PAULO</v>
          </cell>
          <cell r="K47" t="str">
            <v>105,69</v>
          </cell>
          <cell r="L47" t="str">
            <v>CAIXA REFERENCIAL</v>
          </cell>
          <cell r="M47" t="str">
            <v>43,71</v>
          </cell>
          <cell r="N47">
            <v>61.98</v>
          </cell>
          <cell r="O47">
            <v>105.69</v>
          </cell>
          <cell r="P47">
            <v>0</v>
          </cell>
          <cell r="R47" t="str">
            <v>SINAPI</v>
          </cell>
        </row>
        <row r="48">
          <cell r="G48">
            <v>97182</v>
          </cell>
          <cell r="H48" t="str">
            <v>ASSENTAMENTO DE TUBO DE AÇO CARBONO PARA REDE DE ÁGUA, DN 2000 MM (80) OU DN 2100 MM (84), JUNTA SOLDADA, INSTALADO EM LOCAL COM NÍVEL ALTO DE INTERFERÊNCIAS (NÃO INCLUI FORNECIMENTO). AF_11/2017</v>
          </cell>
          <cell r="I48" t="str">
            <v>M</v>
          </cell>
          <cell r="J48" t="str">
            <v>ATRIBUÍDO SÃO PAULO</v>
          </cell>
          <cell r="K48" t="str">
            <v>116,63</v>
          </cell>
          <cell r="L48" t="str">
            <v>CAIXA REFERENCIAL</v>
          </cell>
          <cell r="M48" t="str">
            <v>48,15</v>
          </cell>
          <cell r="N48">
            <v>68.47999999999999</v>
          </cell>
          <cell r="O48">
            <v>116.63</v>
          </cell>
          <cell r="P48">
            <v>0</v>
          </cell>
          <cell r="R48" t="str">
            <v>SINAPI</v>
          </cell>
        </row>
        <row r="49">
          <cell r="G49">
            <v>97183</v>
          </cell>
          <cell r="H49" t="str">
            <v>ASSENTAMENTO DE TUBO DE AÇO CARBONO PARA REDE DE ÁGUA, DN 600 MM (24), JUNTA SOLDADA, INSTALADO EM LOCAL COM NÍVEL BAIXO DE INTERFERÊNCIAS (NÃO INCLUI FORNECIMENTO). AF_11/2017</v>
          </cell>
          <cell r="I49" t="str">
            <v>M</v>
          </cell>
          <cell r="J49" t="str">
            <v>ATRIBUÍDO SÃO PAULO</v>
          </cell>
          <cell r="K49" t="str">
            <v>27,06</v>
          </cell>
          <cell r="L49" t="str">
            <v>CAIXA REFERENCIAL</v>
          </cell>
          <cell r="M49" t="str">
            <v>12,32</v>
          </cell>
          <cell r="N49">
            <v>14.739999999999998</v>
          </cell>
          <cell r="O49">
            <v>27.06</v>
          </cell>
          <cell r="P49">
            <v>0</v>
          </cell>
          <cell r="R49" t="str">
            <v>SINAPI</v>
          </cell>
        </row>
        <row r="50">
          <cell r="G50">
            <v>97184</v>
          </cell>
          <cell r="H50" t="str">
            <v>ASSENTAMENTO DE TUBO DE AÇO CARBONO PARA REDE DE ÁGUA, DN 700 MM (28), JUNTA SOLDADA, INSTALADO EM LOCAL COM NÍVEL BAIXO DE INTERFERÊNCIAS (NÃO INCLUI FORNECIMENTO). AF_11/2017</v>
          </cell>
          <cell r="I50" t="str">
            <v>M</v>
          </cell>
          <cell r="J50" t="str">
            <v>ATRIBUÍDO SÃO PAULO</v>
          </cell>
          <cell r="K50" t="str">
            <v>31,38</v>
          </cell>
          <cell r="L50" t="str">
            <v>CAIXA REFERENCIAL</v>
          </cell>
          <cell r="M50" t="str">
            <v>14,22</v>
          </cell>
          <cell r="N50">
            <v>17.159999999999997</v>
          </cell>
          <cell r="O50">
            <v>31.379999999999995</v>
          </cell>
          <cell r="P50">
            <v>0</v>
          </cell>
          <cell r="R50" t="str">
            <v>SINAPI</v>
          </cell>
        </row>
        <row r="51">
          <cell r="G51">
            <v>97185</v>
          </cell>
          <cell r="H51" t="str">
            <v>ASSENTAMENTO DE TUBO DE AÇO CARBONO PARA REDE DE ÁGUA, DN 800 MM (32), JUNTA SOLDADA, INSTALADO EM LOCAL COM NÍVEL BAIXO DE INTERFERÊNCIAS (NÃO INCLUI FORNECIMENTO). AF_11/2017</v>
          </cell>
          <cell r="I51" t="str">
            <v>M</v>
          </cell>
          <cell r="J51" t="str">
            <v>ATRIBUÍDO SÃO PAULO</v>
          </cell>
          <cell r="K51" t="str">
            <v>35,71</v>
          </cell>
          <cell r="L51" t="str">
            <v>CAIXA REFERENCIAL</v>
          </cell>
          <cell r="M51" t="str">
            <v>16,13</v>
          </cell>
          <cell r="N51">
            <v>19.580000000000002</v>
          </cell>
          <cell r="O51">
            <v>35.71</v>
          </cell>
          <cell r="P51">
            <v>0</v>
          </cell>
          <cell r="R51" t="str">
            <v>SINAPI</v>
          </cell>
        </row>
        <row r="52">
          <cell r="G52">
            <v>97186</v>
          </cell>
          <cell r="H52" t="str">
            <v>ASSENTAMENTO DE TUBO DE AÇO CARBONO PARA REDE DE ÁGUA, DN 900 MM (36), JUNTA SOLDADA, INSTALADO EM LOCAL COM NÍVEL BAIXO DE INTERFERÊNCIAS (NÃO INCLUI FORNECIMENTO). AF_11/2017</v>
          </cell>
          <cell r="I52" t="str">
            <v>M</v>
          </cell>
          <cell r="J52" t="str">
            <v>ATRIBUÍDO SÃO PAULO</v>
          </cell>
          <cell r="K52" t="str">
            <v>40,05</v>
          </cell>
          <cell r="L52" t="str">
            <v>CAIXA REFERENCIAL</v>
          </cell>
          <cell r="M52" t="str">
            <v>18,03</v>
          </cell>
          <cell r="N52">
            <v>22.019999999999996</v>
          </cell>
          <cell r="O52">
            <v>40.049999999999997</v>
          </cell>
          <cell r="P52">
            <v>0</v>
          </cell>
          <cell r="R52" t="str">
            <v>SINAPI</v>
          </cell>
        </row>
        <row r="53">
          <cell r="G53">
            <v>97187</v>
          </cell>
          <cell r="H53" t="str">
            <v>ASSENTAMENTO DE TUBO DE AÇO CARBONO PARA REDE DE ÁGUA, DN 1000 MM (40  ) OU DN 1100 MM (44  ), JUNTA SOLDADA, INSTALADO EM LOCAL COM NÍVEL BAIXO DE INTERFERÊNCIAS (NÃO INCLUI FORNECIMENTO). AF_11/2017</v>
          </cell>
          <cell r="I53" t="str">
            <v>M</v>
          </cell>
          <cell r="J53" t="str">
            <v>ATRIBUÍDO SÃO PAULO</v>
          </cell>
          <cell r="K53" t="str">
            <v>48,71</v>
          </cell>
          <cell r="L53" t="str">
            <v>CAIXA REFERENCIAL</v>
          </cell>
          <cell r="M53" t="str">
            <v>21,83</v>
          </cell>
          <cell r="N53">
            <v>26.880000000000003</v>
          </cell>
          <cell r="O53">
            <v>48.71</v>
          </cell>
          <cell r="P53">
            <v>0</v>
          </cell>
          <cell r="R53" t="str">
            <v>SINAPI</v>
          </cell>
        </row>
        <row r="54">
          <cell r="G54">
            <v>97188</v>
          </cell>
          <cell r="H54" t="str">
            <v>ASSENTAMENTO DE TUBO DE AÇO CARBONO PARA REDE DE ÁGUA, DN 1200 MM (48) OU DN 1300 MM (52), JUNTA SOLDADA, INSTALADO EM LOCAL COM NÍVEL BAIXO DE INTERFERÊNCIAS (NÃO INCLUI FORNECIMENTO). AF_11/2017</v>
          </cell>
          <cell r="I54" t="str">
            <v>M</v>
          </cell>
          <cell r="J54" t="str">
            <v>ATRIBUÍDO SÃO PAULO</v>
          </cell>
          <cell r="K54" t="str">
            <v>57,36</v>
          </cell>
          <cell r="L54" t="str">
            <v>CAIXA REFERENCIAL</v>
          </cell>
          <cell r="M54" t="str">
            <v>25,65</v>
          </cell>
          <cell r="N54">
            <v>31.71</v>
          </cell>
          <cell r="O54">
            <v>57.36</v>
          </cell>
          <cell r="P54">
            <v>0</v>
          </cell>
          <cell r="R54" t="str">
            <v>SINAPI</v>
          </cell>
        </row>
        <row r="55">
          <cell r="G55">
            <v>97189</v>
          </cell>
          <cell r="H55" t="str">
            <v>ASSENTAMENTO DE TUBO DE AÇO CARBONO PARA REDE DE ÁGUA, DN 1400 MM (56'') OU DN 1500 MM (60), JUNTA SOLDADA, INSTALADO EM LOCAL COM NÍVEL BAIXO DE INTERFERÊNCIAS (NÃO INCLUI FORNECIMENTO). AF_11/2017</v>
          </cell>
          <cell r="I55" t="str">
            <v>M</v>
          </cell>
          <cell r="J55" t="str">
            <v>ATRIBUÍDO SÃO PAULO</v>
          </cell>
          <cell r="K55" t="str">
            <v>66,03</v>
          </cell>
          <cell r="L55" t="str">
            <v>CAIXA REFERENCIAL</v>
          </cell>
          <cell r="M55" t="str">
            <v>29,47</v>
          </cell>
          <cell r="N55">
            <v>36.56</v>
          </cell>
          <cell r="O55">
            <v>66.03</v>
          </cell>
          <cell r="P55">
            <v>0</v>
          </cell>
          <cell r="R55" t="str">
            <v>SINAPI</v>
          </cell>
        </row>
        <row r="56">
          <cell r="G56">
            <v>97190</v>
          </cell>
          <cell r="H56" t="str">
            <v>ASSENTAMENTO DE TUBO DE AÇO CARBONO PARA REDE DE ÁGUA, DN 1600 MM (64) OU DN 1700 MM (68), JUNTA SOLDADA, INSTALADO EM LOCAL COM NÍVEL BAIXO DE INTERFERÊNCIAS (NÃO INCLUI FORNECIMENTO). AF_11/2017</v>
          </cell>
          <cell r="I56" t="str">
            <v>M</v>
          </cell>
          <cell r="J56" t="str">
            <v>ATRIBUÍDO SÃO PAULO</v>
          </cell>
          <cell r="K56" t="str">
            <v>74,68</v>
          </cell>
          <cell r="L56" t="str">
            <v>CAIXA REFERENCIAL</v>
          </cell>
          <cell r="M56" t="str">
            <v>33,28</v>
          </cell>
          <cell r="N56">
            <v>41.400000000000006</v>
          </cell>
          <cell r="O56">
            <v>74.680000000000007</v>
          </cell>
          <cell r="P56">
            <v>0</v>
          </cell>
          <cell r="R56" t="str">
            <v>SINAPI</v>
          </cell>
        </row>
        <row r="57">
          <cell r="G57">
            <v>97191</v>
          </cell>
          <cell r="H57" t="str">
            <v>ASSENTAMENTO DE TUBO DE AÇO CARBONO PARA REDE DE ÁGUA, DN 1800 MM (72) OU DN 1900 MM (76), JUNTA SOLDADA, INSTALADO EM LOCAL COM NÍVEL BAIXO DE INTERFERÊNCIAS (NÃO INCLUI FORNECIMENTO). AF_11/2017</v>
          </cell>
          <cell r="I57" t="str">
            <v>M</v>
          </cell>
          <cell r="J57" t="str">
            <v>ATRIBUÍDO SÃO PAULO</v>
          </cell>
          <cell r="K57" t="str">
            <v>86,29</v>
          </cell>
          <cell r="L57" t="str">
            <v>CAIXA REFERENCIAL</v>
          </cell>
          <cell r="M57" t="str">
            <v>37,08</v>
          </cell>
          <cell r="N57">
            <v>49.210000000000008</v>
          </cell>
          <cell r="O57">
            <v>86.29</v>
          </cell>
          <cell r="P57">
            <v>0</v>
          </cell>
          <cell r="R57" t="str">
            <v>SINAPI</v>
          </cell>
        </row>
        <row r="58">
          <cell r="G58">
            <v>97192</v>
          </cell>
          <cell r="H58" t="str">
            <v>ASSENTAMENTO DE TUBO DE AÇO CARBONO PARA REDE DE ÁGUA, DN 2000 MM (80) OU DN 2100 MM (84), JUNTA SOLDADA, INSTALADO EM LOCAL COM NÍVEL BAIXO DE INTERFERÊNCIAS (NÃO INCLUI FORNECIMENTO). AF_11/2017</v>
          </cell>
          <cell r="I58" t="str">
            <v>M</v>
          </cell>
          <cell r="J58" t="str">
            <v>ATRIBUÍDO SÃO PAULO</v>
          </cell>
          <cell r="K58" t="str">
            <v>95,25</v>
          </cell>
          <cell r="L58" t="str">
            <v>CAIXA REFERENCIAL</v>
          </cell>
          <cell r="M58" t="str">
            <v>40,87</v>
          </cell>
          <cell r="N58">
            <v>54.38</v>
          </cell>
          <cell r="O58">
            <v>95.25</v>
          </cell>
          <cell r="P58">
            <v>0</v>
          </cell>
          <cell r="R58" t="str">
            <v>SINAPI</v>
          </cell>
        </row>
        <row r="59">
          <cell r="G59">
            <v>90694</v>
          </cell>
          <cell r="H59" t="str">
            <v>TUBO DE PVC PARA REDE COLETORA DE ESGOTO DE PAREDE MACIÇA, DN 100 MM, JUNTA ELÁSTICA - FORNECIMENTO E ASSENTAMENTO. AF_01/2021</v>
          </cell>
          <cell r="I59" t="str">
            <v>M</v>
          </cell>
          <cell r="J59" t="str">
            <v>COEFICIENTE DE REPRESENTATIVIDADE</v>
          </cell>
          <cell r="K59" t="str">
            <v>50,39</v>
          </cell>
          <cell r="L59" t="str">
            <v>CAIXA REFERENCIAL</v>
          </cell>
          <cell r="M59" t="str">
            <v>2,30</v>
          </cell>
          <cell r="N59">
            <v>48.09</v>
          </cell>
          <cell r="O59">
            <v>50.39</v>
          </cell>
          <cell r="P59">
            <v>0</v>
          </cell>
          <cell r="R59" t="str">
            <v>SINAPI</v>
          </cell>
        </row>
        <row r="60">
          <cell r="G60">
            <v>90695</v>
          </cell>
          <cell r="H60" t="str">
            <v>TUBO DE PVC PARA REDE COLETORA DE ESGOTO DE PAREDE MACIÇA, DN 150 MM, JUNTA ELÁSTICA  - FORNECIMENTO E ASSENTAMENTO. AF_01/2021</v>
          </cell>
          <cell r="I60" t="str">
            <v>M</v>
          </cell>
          <cell r="J60" t="str">
            <v>COEFICIENTE DE REPRESENTATIVIDADE</v>
          </cell>
          <cell r="K60" t="str">
            <v>96,33</v>
          </cell>
          <cell r="L60" t="str">
            <v>CAIXA REFERENCIAL</v>
          </cell>
          <cell r="M60" t="str">
            <v>2,73</v>
          </cell>
          <cell r="N60">
            <v>93.6</v>
          </cell>
          <cell r="O60">
            <v>96.33</v>
          </cell>
          <cell r="P60">
            <v>0</v>
          </cell>
          <cell r="R60" t="str">
            <v>SINAPI</v>
          </cell>
        </row>
        <row r="61">
          <cell r="G61">
            <v>90696</v>
          </cell>
          <cell r="H61" t="str">
            <v>TUBO DE PVC PARA REDE COLETORA DE ESGOTO DE PAREDE MACIÇA, DN 200 MM, JUNTA ELÁSTICA - FORNECIMENTO E ASSENTAMENTO. AF_01/2021</v>
          </cell>
          <cell r="I61" t="str">
            <v>M</v>
          </cell>
          <cell r="J61" t="str">
            <v>COEFICIENTE DE REPRESENTATIVIDADE</v>
          </cell>
          <cell r="K61" t="str">
            <v>161,42</v>
          </cell>
          <cell r="L61" t="str">
            <v>CAIXA REFERENCIAL</v>
          </cell>
          <cell r="M61" t="str">
            <v>3,15</v>
          </cell>
          <cell r="N61">
            <v>158.26999999999998</v>
          </cell>
          <cell r="O61">
            <v>161.41999999999999</v>
          </cell>
          <cell r="P61">
            <v>0</v>
          </cell>
          <cell r="R61" t="str">
            <v>SINAPI</v>
          </cell>
        </row>
        <row r="62">
          <cell r="G62">
            <v>90697</v>
          </cell>
          <cell r="H62" t="str">
            <v>TUBO DE PVC PARA REDE COLETORA DE ESGOTO DE PAREDE MACIÇA, DN 250 MM, JUNTA ELÁSTICA  - FORNECIMENTO E ASSENTAMENTO. AF_01/2021</v>
          </cell>
          <cell r="I62" t="str">
            <v>M</v>
          </cell>
          <cell r="J62" t="str">
            <v>COEFICIENTE DE REPRESENTATIVIDADE</v>
          </cell>
          <cell r="K62" t="str">
            <v>250,90</v>
          </cell>
          <cell r="L62" t="str">
            <v>CAIXA REFERENCIAL</v>
          </cell>
          <cell r="M62" t="str">
            <v>3,58</v>
          </cell>
          <cell r="N62">
            <v>247.32</v>
          </cell>
          <cell r="O62">
            <v>250.9</v>
          </cell>
          <cell r="P62">
            <v>0</v>
          </cell>
          <cell r="R62" t="str">
            <v>SINAPI</v>
          </cell>
        </row>
        <row r="63">
          <cell r="G63">
            <v>90698</v>
          </cell>
          <cell r="H63" t="str">
            <v>TUBO DE PVC PARA REDE COLETORA DE ESGOTO DE PAREDE MACIÇA, DN 300 MM, JUNTA ELÁSTICA,  FORNECIMENTO E ASSENTAMENTO. AF_01/2021</v>
          </cell>
          <cell r="I63" t="str">
            <v>M</v>
          </cell>
          <cell r="J63" t="str">
            <v>COEFICIENTE DE REPRESENTATIVIDADE</v>
          </cell>
          <cell r="K63" t="str">
            <v>384,03</v>
          </cell>
          <cell r="L63" t="str">
            <v>CAIXA REFERENCIAL</v>
          </cell>
          <cell r="M63" t="str">
            <v>4,01</v>
          </cell>
          <cell r="N63">
            <v>380.02</v>
          </cell>
          <cell r="O63">
            <v>384.03</v>
          </cell>
          <cell r="P63">
            <v>0</v>
          </cell>
          <cell r="R63" t="str">
            <v>SINAPI</v>
          </cell>
        </row>
        <row r="64">
          <cell r="G64">
            <v>90699</v>
          </cell>
          <cell r="H64" t="str">
            <v>TUBO DE PVC PARA REDE COLETORA DE ESGOTO DE PAREDE MACIÇA, DN 350 MM, JUNTA ELÁSTICA  - FORNECIMENTO E ASSENTAMENTO. AF_01/2021</v>
          </cell>
          <cell r="I64" t="str">
            <v>M</v>
          </cell>
          <cell r="J64" t="str">
            <v>COEFICIENTE DE REPRESENTATIVIDADE</v>
          </cell>
          <cell r="K64" t="str">
            <v>540,93</v>
          </cell>
          <cell r="L64" t="str">
            <v>CAIXA REFERENCIAL</v>
          </cell>
          <cell r="M64" t="str">
            <v>4,44</v>
          </cell>
          <cell r="N64">
            <v>536.4899999999999</v>
          </cell>
          <cell r="O64">
            <v>540.92999999999995</v>
          </cell>
          <cell r="P64">
            <v>0</v>
          </cell>
          <cell r="R64" t="str">
            <v>SINAPI</v>
          </cell>
        </row>
        <row r="65">
          <cell r="G65">
            <v>90700</v>
          </cell>
          <cell r="H65" t="str">
            <v>TUBO DE PVC PARA REDE COLETORA DE ESGOTO DE PAREDE MACIÇA, DN 400 MM, JUNTA ELÁSTICA  FORNECIMENTO E ASSENTAMENTO. AF_01/2021</v>
          </cell>
          <cell r="I65" t="str">
            <v>M</v>
          </cell>
          <cell r="J65" t="str">
            <v>ATRIBUÍDO SÃO PAULO</v>
          </cell>
          <cell r="K65" t="str">
            <v>631,10</v>
          </cell>
          <cell r="L65" t="str">
            <v>CAIXA REFERENCIAL</v>
          </cell>
          <cell r="M65" t="str">
            <v>3,52</v>
          </cell>
          <cell r="N65">
            <v>627.58000000000004</v>
          </cell>
          <cell r="O65">
            <v>631.1</v>
          </cell>
          <cell r="P65">
            <v>0</v>
          </cell>
          <cell r="R65" t="str">
            <v>SINAPI</v>
          </cell>
        </row>
        <row r="66">
          <cell r="G66">
            <v>90701</v>
          </cell>
          <cell r="H66" t="str">
            <v>TUBO DE PVC CORRUGADO DE DUPLA PAREDE PARA REDE COLETORA DE ESGOTO, DN 150 MM, JUNTA ELÁSTICA - FORNECIMENTO E ASSENTAMENTO. AF_01/2021</v>
          </cell>
          <cell r="I66" t="str">
            <v>M</v>
          </cell>
          <cell r="J66" t="str">
            <v>COEFICIENTE DE REPRESENTATIVIDADE</v>
          </cell>
          <cell r="K66" t="str">
            <v>75,34</v>
          </cell>
          <cell r="L66" t="str">
            <v>CAIXA REFERENCIAL</v>
          </cell>
          <cell r="M66" t="str">
            <v>3,04</v>
          </cell>
          <cell r="N66">
            <v>72.3</v>
          </cell>
          <cell r="O66">
            <v>75.34</v>
          </cell>
          <cell r="P66">
            <v>0</v>
          </cell>
          <cell r="R66" t="str">
            <v>SINAPI</v>
          </cell>
        </row>
        <row r="67">
          <cell r="G67">
            <v>90702</v>
          </cell>
          <cell r="H67" t="str">
            <v>TUBO DE PVC CORRUGADO DE DUPLA PAREDE PARA REDE COLETORA DE ESGOTO, DN 200 MM, JUNTA ELÁSTICA - FORNECIMENTO E ASSENTAMENTO. AF_01/2021</v>
          </cell>
          <cell r="I67" t="str">
            <v>M</v>
          </cell>
          <cell r="J67" t="str">
            <v>COEFICIENTE DE REPRESENTATIVIDADE</v>
          </cell>
          <cell r="K67" t="str">
            <v>125,31</v>
          </cell>
          <cell r="L67" t="str">
            <v>CAIXA REFERENCIAL</v>
          </cell>
          <cell r="M67" t="str">
            <v>3,47</v>
          </cell>
          <cell r="N67">
            <v>121.84</v>
          </cell>
          <cell r="O67">
            <v>125.31</v>
          </cell>
          <cell r="P67">
            <v>0</v>
          </cell>
          <cell r="R67" t="str">
            <v>SINAPI</v>
          </cell>
        </row>
        <row r="68">
          <cell r="G68">
            <v>90703</v>
          </cell>
          <cell r="H68" t="str">
            <v>TUBO DE PVC CORRUGADO DE DUPLA PAREDE PARA REDE COLETORA DE ESGOTO, DN 250 MM, JUNTA ELÁSTICA - FORNECIMENTO E ASSENTAMENTO. AF_01/2021</v>
          </cell>
          <cell r="I68" t="str">
            <v>M</v>
          </cell>
          <cell r="J68" t="str">
            <v>COEFICIENTE DE REPRESENTATIVIDADE</v>
          </cell>
          <cell r="K68" t="str">
            <v>196,81</v>
          </cell>
          <cell r="L68" t="str">
            <v>CAIXA REFERENCIAL</v>
          </cell>
          <cell r="M68" t="str">
            <v>3,89</v>
          </cell>
          <cell r="N68">
            <v>192.92000000000002</v>
          </cell>
          <cell r="O68">
            <v>196.81</v>
          </cell>
          <cell r="P68">
            <v>0</v>
          </cell>
          <cell r="R68" t="str">
            <v>SINAPI</v>
          </cell>
        </row>
        <row r="69">
          <cell r="G69">
            <v>90704</v>
          </cell>
          <cell r="H69" t="str">
            <v>TUBO DE PVC CORRUGADO DE DUPLA PAREDE PARA REDE COLETORA DE ESGOTO, DN 300 MM, JUNTA ELÁSTICA - FORNECIMENTO E ASSENTAMENTO. AF_01/2021</v>
          </cell>
          <cell r="I69" t="str">
            <v>M</v>
          </cell>
          <cell r="J69" t="str">
            <v>COEFICIENTE DE REPRESENTATIVIDADE</v>
          </cell>
          <cell r="K69" t="str">
            <v>293,00</v>
          </cell>
          <cell r="L69" t="str">
            <v>CAIXA REFERENCIAL</v>
          </cell>
          <cell r="M69" t="str">
            <v>4,32</v>
          </cell>
          <cell r="N69">
            <v>288.68</v>
          </cell>
          <cell r="O69">
            <v>293</v>
          </cell>
          <cell r="P69">
            <v>0</v>
          </cell>
          <cell r="R69" t="str">
            <v>SINAPI</v>
          </cell>
        </row>
        <row r="70">
          <cell r="G70">
            <v>90705</v>
          </cell>
          <cell r="H70" t="str">
            <v>TUBO DE PVC CORRUGADO DE DUPLA PAREDE PARA REDE COLETORA DE ESGOTO, DN 350 MM, JUNTA ELÁSTICA - FORNECIMENTO E ASSENTAMENTO. AF_01/2021</v>
          </cell>
          <cell r="I70" t="str">
            <v>M</v>
          </cell>
          <cell r="J70" t="str">
            <v>COEFICIENTE DE REPRESENTATIVIDADE</v>
          </cell>
          <cell r="K70" t="str">
            <v>383,25</v>
          </cell>
          <cell r="L70" t="str">
            <v>CAIXA REFERENCIAL</v>
          </cell>
          <cell r="M70" t="str">
            <v>4,75</v>
          </cell>
          <cell r="N70">
            <v>378.5</v>
          </cell>
          <cell r="O70">
            <v>383.25</v>
          </cell>
          <cell r="P70">
            <v>0</v>
          </cell>
          <cell r="R70" t="str">
            <v>SINAPI</v>
          </cell>
        </row>
        <row r="71">
          <cell r="G71">
            <v>90706</v>
          </cell>
          <cell r="H71" t="str">
            <v>TUBO DE PVC CORRUGADO DE DUPLA PAREDE PARA REDE COLETORA DE ESGOTO, DN 400 MM, JUNTA ELÁSTICA - FORNECIMENTO E ASSENTAMENTO. AF_01/2021</v>
          </cell>
          <cell r="I71" t="str">
            <v>M</v>
          </cell>
          <cell r="J71" t="str">
            <v>ATRIBUÍDO SÃO PAULO</v>
          </cell>
          <cell r="K71" t="str">
            <v>507,48</v>
          </cell>
          <cell r="L71" t="str">
            <v>CAIXA REFERENCIAL</v>
          </cell>
          <cell r="M71" t="str">
            <v>3,94</v>
          </cell>
          <cell r="N71">
            <v>503.54</v>
          </cell>
          <cell r="O71">
            <v>507.48</v>
          </cell>
          <cell r="P71">
            <v>0</v>
          </cell>
          <cell r="R71" t="str">
            <v>SINAPI</v>
          </cell>
        </row>
        <row r="72">
          <cell r="G72">
            <v>90708</v>
          </cell>
          <cell r="H72" t="str">
            <v>TUBO DE PEAD CORRUGADO DE DUPLA PAREDE PARA REDE COLETORA DE ESGOTO, DN 600 MM, JUNTA ELÁSTICA INTEGRADA - FORNECIMENTO E ASSENTAMENTO. AF_01/2021</v>
          </cell>
          <cell r="I72" t="str">
            <v>M</v>
          </cell>
          <cell r="J72" t="str">
            <v>ATRIBUÍDO SÃO PAULO</v>
          </cell>
          <cell r="K72" t="str">
            <v>832,43</v>
          </cell>
          <cell r="L72" t="str">
            <v>CAIXA REFERENCIAL</v>
          </cell>
          <cell r="M72" t="str">
            <v>5,27</v>
          </cell>
          <cell r="N72">
            <v>827.16</v>
          </cell>
          <cell r="O72">
            <v>832.43</v>
          </cell>
          <cell r="P72">
            <v>0</v>
          </cell>
          <cell r="R72" t="str">
            <v>SINAPI</v>
          </cell>
        </row>
        <row r="73">
          <cell r="G73">
            <v>90724</v>
          </cell>
          <cell r="H73" t="str">
            <v>JUNTA ARGAMASSADA ENTRE TUBO DN 100 MM E O POÇO DE VISITA/ CAIXA DE CONCRETO OU ALVENARIA EM REDES DE ESGOTO. AF_01/2021</v>
          </cell>
          <cell r="I73" t="str">
            <v>UN</v>
          </cell>
          <cell r="J73" t="str">
            <v>COEFICIENTE DE REPRESENTATIVIDADE</v>
          </cell>
          <cell r="K73" t="str">
            <v>21,52</v>
          </cell>
          <cell r="L73" t="str">
            <v>CAIXA REFERENCIAL</v>
          </cell>
          <cell r="M73" t="str">
            <v>15,95</v>
          </cell>
          <cell r="N73">
            <v>5.57</v>
          </cell>
          <cell r="O73">
            <v>21.52</v>
          </cell>
          <cell r="P73">
            <v>0</v>
          </cell>
          <cell r="R73" t="str">
            <v>SINAPI</v>
          </cell>
        </row>
        <row r="74">
          <cell r="G74">
            <v>90725</v>
          </cell>
          <cell r="H74" t="str">
            <v>JUNTA ARGAMASSADA ENTRE TUBO DN 150 MM E O POÇO DE VISITA/ CAIXA DE CONCRETO OU ALVENARIA EM REDES DE ESGOTO. AF_01/2021</v>
          </cell>
          <cell r="I74" t="str">
            <v>UN</v>
          </cell>
          <cell r="J74" t="str">
            <v>COEFICIENTE DE REPRESENTATIVIDADE</v>
          </cell>
          <cell r="K74" t="str">
            <v>26,52</v>
          </cell>
          <cell r="L74" t="str">
            <v>CAIXA REFERENCIAL</v>
          </cell>
          <cell r="M74" t="str">
            <v>19,52</v>
          </cell>
          <cell r="N74">
            <v>7</v>
          </cell>
          <cell r="O74">
            <v>26.52</v>
          </cell>
          <cell r="P74">
            <v>0</v>
          </cell>
          <cell r="R74" t="str">
            <v>SINAPI</v>
          </cell>
        </row>
        <row r="75">
          <cell r="G75">
            <v>90726</v>
          </cell>
          <cell r="H75" t="str">
            <v>JUNTA ARGAMASSADA ENTRE TUBO DN 200 MM E O POÇO/ CAIXA DE CONCRETO OU ALVENARIA EM REDES DE ESGOTO. AF_01/2021</v>
          </cell>
          <cell r="I75" t="str">
            <v>UN</v>
          </cell>
          <cell r="J75" t="str">
            <v>COEFICIENTE DE REPRESENTATIVIDADE</v>
          </cell>
          <cell r="K75" t="str">
            <v>31,60</v>
          </cell>
          <cell r="L75" t="str">
            <v>CAIXA REFERENCIAL</v>
          </cell>
          <cell r="M75" t="str">
            <v>23,09</v>
          </cell>
          <cell r="N75">
            <v>8.5100000000000016</v>
          </cell>
          <cell r="O75">
            <v>31.6</v>
          </cell>
          <cell r="P75">
            <v>0</v>
          </cell>
          <cell r="R75" t="str">
            <v>SINAPI</v>
          </cell>
        </row>
        <row r="76">
          <cell r="G76">
            <v>90727</v>
          </cell>
          <cell r="H76" t="str">
            <v>JUNTA ARGAMASSADA ENTRE TUBO DN 250 MM E O POÇO DE VISITA/ CAIXA DE CONCRETO OU ALVENARIA EM REDES DE ESGOTO. AF_01/2021</v>
          </cell>
          <cell r="I76" t="str">
            <v>UN</v>
          </cell>
          <cell r="J76" t="str">
            <v>COEFICIENTE DE REPRESENTATIVIDADE</v>
          </cell>
          <cell r="K76" t="str">
            <v>36,60</v>
          </cell>
          <cell r="L76" t="str">
            <v>CAIXA REFERENCIAL</v>
          </cell>
          <cell r="M76" t="str">
            <v>26,68</v>
          </cell>
          <cell r="N76">
            <v>9.9200000000000017</v>
          </cell>
          <cell r="O76">
            <v>36.6</v>
          </cell>
          <cell r="P76">
            <v>0</v>
          </cell>
          <cell r="R76" t="str">
            <v>SINAPI</v>
          </cell>
        </row>
        <row r="77">
          <cell r="G77">
            <v>90728</v>
          </cell>
          <cell r="H77" t="str">
            <v>JUNTA ARGAMASSADA ENTRE TUBO DN 300 MM E O POÇO DE VISITA/ CAIXA DE CONCRETO OU ALVENARIA EM REDES DE ESGOTO. AF_01/2021</v>
          </cell>
          <cell r="I77" t="str">
            <v>UN</v>
          </cell>
          <cell r="J77" t="str">
            <v>COEFICIENTE DE REPRESENTATIVIDADE</v>
          </cell>
          <cell r="K77" t="str">
            <v>41,60</v>
          </cell>
          <cell r="L77" t="str">
            <v>CAIXA REFERENCIAL</v>
          </cell>
          <cell r="M77" t="str">
            <v>30,23</v>
          </cell>
          <cell r="N77">
            <v>11.370000000000001</v>
          </cell>
          <cell r="O77">
            <v>41.6</v>
          </cell>
          <cell r="P77">
            <v>0</v>
          </cell>
          <cell r="R77" t="str">
            <v>SINAPI</v>
          </cell>
        </row>
        <row r="78">
          <cell r="G78">
            <v>90729</v>
          </cell>
          <cell r="H78" t="str">
            <v>JUNTA ARGAMASSADA ENTRE TUBO DN 350 MM E O POÇO DE VISITA/ CAIXA DE CONCRETO OU ALVENARIA EM REDES DE ESGOTO. AF_01/2021</v>
          </cell>
          <cell r="I78" t="str">
            <v>UN</v>
          </cell>
          <cell r="J78" t="str">
            <v>COEFICIENTE DE REPRESENTATIVIDADE</v>
          </cell>
          <cell r="K78" t="str">
            <v>46,61</v>
          </cell>
          <cell r="L78" t="str">
            <v>CAIXA REFERENCIAL</v>
          </cell>
          <cell r="M78" t="str">
            <v>33,78</v>
          </cell>
          <cell r="N78">
            <v>12.829999999999998</v>
          </cell>
          <cell r="O78">
            <v>46.61</v>
          </cell>
          <cell r="P78">
            <v>0</v>
          </cell>
          <cell r="R78" t="str">
            <v>SINAPI</v>
          </cell>
        </row>
        <row r="79">
          <cell r="G79">
            <v>90730</v>
          </cell>
          <cell r="H79" t="str">
            <v>JUNTA ARGAMASSADA ENTRE TUBO DN 400 MM E O POÇO DE VISITA/ CAIXA DE CONCRETO OU ALVENARIA EM REDES DE ESGOTO. AF_01/2021</v>
          </cell>
          <cell r="I79" t="str">
            <v>UN</v>
          </cell>
          <cell r="J79" t="str">
            <v>COEFICIENTE DE REPRESENTATIVIDADE</v>
          </cell>
          <cell r="K79" t="str">
            <v>51,62</v>
          </cell>
          <cell r="L79" t="str">
            <v>CAIXA REFERENCIAL</v>
          </cell>
          <cell r="M79" t="str">
            <v>37,36</v>
          </cell>
          <cell r="N79">
            <v>14.259999999999998</v>
          </cell>
          <cell r="O79">
            <v>51.62</v>
          </cell>
          <cell r="P79">
            <v>0</v>
          </cell>
          <cell r="R79" t="str">
            <v>SINAPI</v>
          </cell>
        </row>
        <row r="80">
          <cell r="G80">
            <v>90731</v>
          </cell>
          <cell r="H80" t="str">
            <v>JUNTA ARGAMASSADA ENTRE TUBO DN 450 MM E O POÇO DE VISITA/ CAIXA DE CONCRETO OU ALVENARIA EM REDES DE ESGOTO. AF_01/2021</v>
          </cell>
          <cell r="I80" t="str">
            <v>UN</v>
          </cell>
          <cell r="J80" t="str">
            <v>COEFICIENTE DE REPRESENTATIVIDADE</v>
          </cell>
          <cell r="K80" t="str">
            <v>56,62</v>
          </cell>
          <cell r="L80" t="str">
            <v>CAIXA REFERENCIAL</v>
          </cell>
          <cell r="M80" t="str">
            <v>40,93</v>
          </cell>
          <cell r="N80">
            <v>15.689999999999998</v>
          </cell>
          <cell r="O80">
            <v>56.62</v>
          </cell>
          <cell r="P80">
            <v>0</v>
          </cell>
          <cell r="R80" t="str">
            <v>SINAPI</v>
          </cell>
        </row>
        <row r="81">
          <cell r="G81">
            <v>90732</v>
          </cell>
          <cell r="H81" t="str">
            <v>JUNTA ARGAMASSADA ENTRE TUBO DN 600 MM E O POÇO DE VISITA/ CAIXA DE CONCRETO OU ALVENARIA EM REDES DE ESGOTO. AF_01/2021</v>
          </cell>
          <cell r="I81" t="str">
            <v>UN</v>
          </cell>
          <cell r="J81" t="str">
            <v>COEFICIENTE DE REPRESENTATIVIDADE</v>
          </cell>
          <cell r="K81" t="str">
            <v>71,62</v>
          </cell>
          <cell r="L81" t="str">
            <v>CAIXA REFERENCIAL</v>
          </cell>
          <cell r="M81" t="str">
            <v>51,66</v>
          </cell>
          <cell r="N81">
            <v>19.960000000000008</v>
          </cell>
          <cell r="O81">
            <v>71.62</v>
          </cell>
          <cell r="P81">
            <v>0</v>
          </cell>
          <cell r="R81" t="str">
            <v>SINAPI</v>
          </cell>
        </row>
        <row r="82">
          <cell r="G82">
            <v>90733</v>
          </cell>
          <cell r="H82" t="str">
            <v>ASSENTAMENTO DE TUBO DE PVC PARA REDE COLETORA DE ESGOTO DE PAREDE MACIÇA, DN 100 MM, JUNTA ELÁSTICA (NÃO INCLUI FORNECIMENTO). AF_01/2021</v>
          </cell>
          <cell r="I82" t="str">
            <v>M</v>
          </cell>
          <cell r="J82" t="str">
            <v>COEFICIENTE DE REPRESENTATIVIDADE</v>
          </cell>
          <cell r="K82" t="str">
            <v>2,99</v>
          </cell>
          <cell r="L82" t="str">
            <v>CAIXA REFERENCIAL</v>
          </cell>
          <cell r="M82" t="str">
            <v>2,35</v>
          </cell>
          <cell r="N82">
            <v>0.64000000000000012</v>
          </cell>
          <cell r="O82">
            <v>2.99</v>
          </cell>
          <cell r="P82">
            <v>0</v>
          </cell>
          <cell r="R82" t="str">
            <v>SINAPI</v>
          </cell>
        </row>
        <row r="83">
          <cell r="G83">
            <v>90734</v>
          </cell>
          <cell r="H83" t="str">
            <v>ASSENTAMENTO DE TUBO DE PVC PARA REDE COLETORA DE ESGOTO DE PAREDE MACIÇA, DN 150 MM, JUNTA ELÁSTICA,  (NÃO INCLUI FORNECIMENTO). AF_01/2021</v>
          </cell>
          <cell r="I83" t="str">
            <v>M</v>
          </cell>
          <cell r="J83" t="str">
            <v>COEFICIENTE DE REPRESENTATIVIDADE</v>
          </cell>
          <cell r="K83" t="str">
            <v>3,55</v>
          </cell>
          <cell r="L83" t="str">
            <v>CAIXA REFERENCIAL</v>
          </cell>
          <cell r="M83" t="str">
            <v>2,79</v>
          </cell>
          <cell r="N83">
            <v>0.75999999999999979</v>
          </cell>
          <cell r="O83">
            <v>3.55</v>
          </cell>
          <cell r="P83">
            <v>0</v>
          </cell>
          <cell r="R83" t="str">
            <v>SINAPI</v>
          </cell>
        </row>
        <row r="84">
          <cell r="G84">
            <v>90735</v>
          </cell>
          <cell r="H84" t="str">
            <v>ASSENTAMENTO DE TUBO DE PVC PARA REDE COLETORA DE ESGOTO DE PAREDE MACIÇA, DN 200 MM, JUNTA ELÁSTICA (NÃO INCLUI FORNECIMENTO). AF_01/2021</v>
          </cell>
          <cell r="I84" t="str">
            <v>M</v>
          </cell>
          <cell r="J84" t="str">
            <v>COEFICIENTE DE REPRESENTATIVIDADE</v>
          </cell>
          <cell r="K84" t="str">
            <v>4,09</v>
          </cell>
          <cell r="L84" t="str">
            <v>CAIXA REFERENCIAL</v>
          </cell>
          <cell r="M84" t="str">
            <v>3,22</v>
          </cell>
          <cell r="N84">
            <v>0.86999999999999966</v>
          </cell>
          <cell r="O84">
            <v>4.09</v>
          </cell>
          <cell r="P84">
            <v>0</v>
          </cell>
          <cell r="R84" t="str">
            <v>SINAPI</v>
          </cell>
        </row>
        <row r="85">
          <cell r="G85">
            <v>90736</v>
          </cell>
          <cell r="H85" t="str">
            <v>ASSENTAMENTO DE TUBO DE PVC PARA REDE COLETORA DE ESGOTO DE PAREDE MACIÇA, DN 250 MM, JUNTA ELÁSTICA (NÃO INCLUI FORNECIMENTO). AF_01/2021</v>
          </cell>
          <cell r="I85" t="str">
            <v>M</v>
          </cell>
          <cell r="J85" t="str">
            <v>COEFICIENTE DE REPRESENTATIVIDADE</v>
          </cell>
          <cell r="K85" t="str">
            <v>4,64</v>
          </cell>
          <cell r="L85" t="str">
            <v>CAIXA REFERENCIAL</v>
          </cell>
          <cell r="M85" t="str">
            <v>3,64</v>
          </cell>
          <cell r="N85">
            <v>0.99999999999999956</v>
          </cell>
          <cell r="O85">
            <v>4.6399999999999997</v>
          </cell>
          <cell r="P85">
            <v>0</v>
          </cell>
          <cell r="R85" t="str">
            <v>SINAPI</v>
          </cell>
        </row>
        <row r="86">
          <cell r="G86">
            <v>90737</v>
          </cell>
          <cell r="H86" t="str">
            <v>ASSENTAMENTO DE TUBO DE PVC PARA REDE COLETORA DE ESGOTO DE PAREDE MACIÇA, DN 300 MM, JUNTA ELÁSTICA  (NÃO INCLUI FORNECIMENTO). AF_01/2021</v>
          </cell>
          <cell r="I86" t="str">
            <v>M</v>
          </cell>
          <cell r="J86" t="str">
            <v>COEFICIENTE DE REPRESENTATIVIDADE</v>
          </cell>
          <cell r="K86" t="str">
            <v>5,20</v>
          </cell>
          <cell r="L86" t="str">
            <v>CAIXA REFERENCIAL</v>
          </cell>
          <cell r="M86" t="str">
            <v>4,08</v>
          </cell>
          <cell r="N86">
            <v>1.1200000000000001</v>
          </cell>
          <cell r="O86">
            <v>5.2</v>
          </cell>
          <cell r="P86">
            <v>0</v>
          </cell>
          <cell r="R86" t="str">
            <v>SINAPI</v>
          </cell>
        </row>
        <row r="87">
          <cell r="G87">
            <v>90738</v>
          </cell>
          <cell r="H87" t="str">
            <v>ASSENTAMENTO DE TUBO DE PVC PARA REDE COLETORA DE ESGOTO DE PAREDE MACIÇA, DN 350 MM, JUNTA ELÁSTICA (NÃO INCLUI FORNECIMENTO). AF_01/2021</v>
          </cell>
          <cell r="I87" t="str">
            <v>M</v>
          </cell>
          <cell r="J87" t="str">
            <v>COEFICIENTE DE REPRESENTATIVIDADE</v>
          </cell>
          <cell r="K87" t="str">
            <v>5,75</v>
          </cell>
          <cell r="L87" t="str">
            <v>CAIXA REFERENCIAL</v>
          </cell>
          <cell r="M87" t="str">
            <v>4,49</v>
          </cell>
          <cell r="N87">
            <v>1.2599999999999998</v>
          </cell>
          <cell r="O87">
            <v>5.75</v>
          </cell>
          <cell r="P87">
            <v>0</v>
          </cell>
          <cell r="R87" t="str">
            <v>SINAPI</v>
          </cell>
        </row>
        <row r="88">
          <cell r="G88">
            <v>90739</v>
          </cell>
          <cell r="H88" t="str">
            <v>ASSENTAMENTO DE TUBO DE PVC PARA REDE COLETORA DE ESGOTO DE PAREDE MACIÇA, DN 400 MM, JUNTA ELÁSTICA (NÃO INCLUI FORNECIMENTO). AF_01/2021</v>
          </cell>
          <cell r="I88" t="str">
            <v>M</v>
          </cell>
          <cell r="J88" t="str">
            <v>ATRIBUÍDO SÃO PAULO</v>
          </cell>
          <cell r="K88" t="str">
            <v>7,83</v>
          </cell>
          <cell r="L88" t="str">
            <v>CAIXA REFERENCIAL</v>
          </cell>
          <cell r="M88" t="str">
            <v>3,60</v>
          </cell>
          <cell r="N88">
            <v>4.2300000000000004</v>
          </cell>
          <cell r="O88">
            <v>7.83</v>
          </cell>
          <cell r="P88">
            <v>0</v>
          </cell>
          <cell r="R88" t="str">
            <v>SINAPI</v>
          </cell>
        </row>
        <row r="89">
          <cell r="G89">
            <v>90740</v>
          </cell>
          <cell r="H89" t="str">
            <v>ASSENTAMENTO DE TUBO DE PVC CORRUGADO DE DUPLA PAREDE PARA REDE COLETORA DE ESGOTO, DN 150 MM, JUNTA ELÁSTICA (NÃO INCLUI FORNECIMENTO). AF_01/2021</v>
          </cell>
          <cell r="I89" t="str">
            <v>M</v>
          </cell>
          <cell r="J89" t="str">
            <v>COEFICIENTE DE REPRESENTATIVIDADE</v>
          </cell>
          <cell r="K89" t="str">
            <v>3,94</v>
          </cell>
          <cell r="L89" t="str">
            <v>CAIXA REFERENCIAL</v>
          </cell>
          <cell r="M89" t="str">
            <v>3,10</v>
          </cell>
          <cell r="N89">
            <v>0.83999999999999986</v>
          </cell>
          <cell r="O89">
            <v>3.94</v>
          </cell>
          <cell r="P89">
            <v>0</v>
          </cell>
          <cell r="R89" t="str">
            <v>SINAPI</v>
          </cell>
        </row>
        <row r="90">
          <cell r="G90">
            <v>90741</v>
          </cell>
          <cell r="H90" t="str">
            <v>ASSENTAMENTO DE TUBO DE PVC CORRUGADO DE DUPLA PAREDE PARA REDE COLETORA DE ESGOTO, DN 200 MM, JUNTA ELÁSTICA (NÃO INCLUI FORNECIMENTO). AF_01/2021</v>
          </cell>
          <cell r="I90" t="str">
            <v>M</v>
          </cell>
          <cell r="J90" t="str">
            <v>COEFICIENTE DE REPRESENTATIVIDADE</v>
          </cell>
          <cell r="K90" t="str">
            <v>4,50</v>
          </cell>
          <cell r="L90" t="str">
            <v>CAIXA REFERENCIAL</v>
          </cell>
          <cell r="M90" t="str">
            <v>3,54</v>
          </cell>
          <cell r="N90">
            <v>0.96</v>
          </cell>
          <cell r="O90">
            <v>4.5</v>
          </cell>
          <cell r="P90">
            <v>0</v>
          </cell>
          <cell r="R90" t="str">
            <v>SINAPI</v>
          </cell>
        </row>
        <row r="91">
          <cell r="G91">
            <v>90742</v>
          </cell>
          <cell r="H91" t="str">
            <v>ASSENTAMENTO DE TUBO DE PVC CORRUGADO DE DUPLA PAREDE PARA REDE COLETORA DE ESGOTO, DN 250 MM, JUNTA ELÁSTICA (NÃO INCLUI FORNECIMENTO). AF_01/2021</v>
          </cell>
          <cell r="I91" t="str">
            <v>M</v>
          </cell>
          <cell r="J91" t="str">
            <v>COEFICIENTE DE REPRESENTATIVIDADE</v>
          </cell>
          <cell r="K91" t="str">
            <v>5,05</v>
          </cell>
          <cell r="L91" t="str">
            <v>CAIXA REFERENCIAL</v>
          </cell>
          <cell r="M91" t="str">
            <v>3,96</v>
          </cell>
          <cell r="N91">
            <v>1.0899999999999999</v>
          </cell>
          <cell r="O91">
            <v>5.05</v>
          </cell>
          <cell r="P91">
            <v>0</v>
          </cell>
          <cell r="R91" t="str">
            <v>SINAPI</v>
          </cell>
        </row>
        <row r="92">
          <cell r="G92">
            <v>90743</v>
          </cell>
          <cell r="H92" t="str">
            <v>ASSENTAMENTO DE TUBO DE PVC CORRUGADO DE DUPLA PAREDE PARA REDE COLETORA DE ESGOTO, DN 300 MM, JUNTA ELÁSTICA (NÃO INCLUI FORNECIMENTO). AF_01/2021</v>
          </cell>
          <cell r="I92" t="str">
            <v>M</v>
          </cell>
          <cell r="J92" t="str">
            <v>COEFICIENTE DE REPRESENTATIVIDADE</v>
          </cell>
          <cell r="K92" t="str">
            <v>5,60</v>
          </cell>
          <cell r="L92" t="str">
            <v>CAIXA REFERENCIAL</v>
          </cell>
          <cell r="M92" t="str">
            <v>4,37</v>
          </cell>
          <cell r="N92">
            <v>1.2299999999999995</v>
          </cell>
          <cell r="O92">
            <v>5.6</v>
          </cell>
          <cell r="P92">
            <v>0</v>
          </cell>
          <cell r="R92" t="str">
            <v>SINAPI</v>
          </cell>
        </row>
        <row r="93">
          <cell r="G93">
            <v>90744</v>
          </cell>
          <cell r="H93" t="str">
            <v>ASSENTAMENTO DE TUBO DE PVC CORRUGADO DE DUPLA PAREDE PARA REDE COLETORA DE ESGOTO, DN 350 MM, JUNTA ELÁSTICA (NÃO INCLUI FORNECIMENTO). AF_01/2021</v>
          </cell>
          <cell r="I93" t="str">
            <v>M</v>
          </cell>
          <cell r="J93" t="str">
            <v>COEFICIENTE DE REPRESENTATIVIDADE</v>
          </cell>
          <cell r="K93" t="str">
            <v>6,15</v>
          </cell>
          <cell r="L93" t="str">
            <v>CAIXA REFERENCIAL</v>
          </cell>
          <cell r="M93" t="str">
            <v>4,80</v>
          </cell>
          <cell r="N93">
            <v>1.3500000000000005</v>
          </cell>
          <cell r="O93">
            <v>6.15</v>
          </cell>
          <cell r="P93">
            <v>0</v>
          </cell>
          <cell r="R93" t="str">
            <v>SINAPI</v>
          </cell>
        </row>
        <row r="94">
          <cell r="G94">
            <v>90745</v>
          </cell>
          <cell r="H94" t="str">
            <v>ASSENTAMENTO DE TUBO DE PVC CORRUGADO DE DUPLA PAREDE PARA REDE COLETORA DE ESGOTO, DN 400 MM, JUNTA ELÁSTICA  (NÃO INCLUI FORNECIMENTO). AF_01/2021</v>
          </cell>
          <cell r="I94" t="str">
            <v>M</v>
          </cell>
          <cell r="J94" t="str">
            <v>ATRIBUÍDO SÃO PAULO</v>
          </cell>
          <cell r="K94" t="str">
            <v>8,75</v>
          </cell>
          <cell r="L94" t="str">
            <v>CAIXA REFERENCIAL</v>
          </cell>
          <cell r="M94" t="str">
            <v>4,02</v>
          </cell>
          <cell r="N94">
            <v>4.7300000000000004</v>
          </cell>
          <cell r="O94">
            <v>8.75</v>
          </cell>
          <cell r="P94">
            <v>0</v>
          </cell>
          <cell r="R94" t="str">
            <v>SINAPI</v>
          </cell>
        </row>
        <row r="95">
          <cell r="G95">
            <v>90746</v>
          </cell>
          <cell r="H95" t="str">
            <v>ASSENTAMENTO DE TUBO DE PEAD CORRUGADO DE DUPLA PAREDE PARA REDE COLETORA DE ESGOTO, DN 450 MM, JUNTA ELÁSTICA INTEGRADA (NÃO INCLUI FORNECIMENTO). AF_01/2021</v>
          </cell>
          <cell r="I95" t="str">
            <v>M</v>
          </cell>
          <cell r="J95" t="str">
            <v>COEFICIENTE DE REPRESENTATIVIDADE</v>
          </cell>
          <cell r="K95" t="str">
            <v>3,24</v>
          </cell>
          <cell r="L95" t="str">
            <v>CAIXA REFERENCIAL</v>
          </cell>
          <cell r="M95" t="str">
            <v>2,55</v>
          </cell>
          <cell r="N95">
            <v>0.69000000000000039</v>
          </cell>
          <cell r="O95">
            <v>3.24</v>
          </cell>
          <cell r="P95">
            <v>0</v>
          </cell>
          <cell r="R95" t="str">
            <v>SINAPI</v>
          </cell>
        </row>
        <row r="96">
          <cell r="G96">
            <v>90747</v>
          </cell>
          <cell r="H96" t="str">
            <v>ASSENTAMENTO DE TUBO DE PEAD CORRUGADO DE DUPLA PAREDE PARA REDE COLETORA DE ESGOTO, DN 600 MM, JUNTA ELÁSTICA INTEGRADA (NÃO INCLUI FORNECIMENTO). AF_01/2021</v>
          </cell>
          <cell r="I96" t="str">
            <v>M</v>
          </cell>
          <cell r="J96" t="str">
            <v>ATRIBUÍDO SÃO PAULO</v>
          </cell>
          <cell r="K96" t="str">
            <v>14,92</v>
          </cell>
          <cell r="L96" t="str">
            <v>CAIXA REFERENCIAL</v>
          </cell>
          <cell r="M96" t="str">
            <v>5,31</v>
          </cell>
          <cell r="N96">
            <v>9.61</v>
          </cell>
          <cell r="O96">
            <v>14.919999999999998</v>
          </cell>
          <cell r="P96">
            <v>0</v>
          </cell>
          <cell r="R96" t="str">
            <v>SINAPI</v>
          </cell>
        </row>
        <row r="97">
          <cell r="G97">
            <v>94869</v>
          </cell>
          <cell r="H97" t="str">
            <v>TUBO DE PEAD CORRUGADO DE DUPLA PAREDE PARA REDE COLETORA DE ESGOTO, DN 250 MM, JUNTA ELÁSTICA INTEGRADA - FORNECIMENTO E ASSENTAMENTO. AF_01/2021</v>
          </cell>
          <cell r="I97" t="str">
            <v>M</v>
          </cell>
          <cell r="J97" t="str">
            <v>COEFICIENTE DE REPRESENTATIVIDADE</v>
          </cell>
          <cell r="K97" t="str">
            <v>147,25</v>
          </cell>
          <cell r="L97" t="str">
            <v>CAIXA REFERENCIAL</v>
          </cell>
          <cell r="M97" t="str">
            <v>0,59</v>
          </cell>
          <cell r="N97">
            <v>146.66</v>
          </cell>
          <cell r="O97">
            <v>147.25</v>
          </cell>
          <cell r="P97">
            <v>0</v>
          </cell>
          <cell r="R97" t="str">
            <v>SINAPI</v>
          </cell>
        </row>
        <row r="98">
          <cell r="G98">
            <v>94870</v>
          </cell>
          <cell r="H98" t="str">
            <v>ASSENTAMENTO DE TUBO DE PEAD CORRUGADO DE DUPLA PAREDE PARA REDE COLETORA DE ESGOTO, DN 250 MM, JUNTA ELÁSTICA INTEGRADA (NÃO INCLUI FORNECIMENTO). AF_01/2021</v>
          </cell>
          <cell r="I98" t="str">
            <v>M</v>
          </cell>
          <cell r="J98" t="str">
            <v>COEFICIENTE DE REPRESENTATIVIDADE</v>
          </cell>
          <cell r="K98" t="str">
            <v>1,98</v>
          </cell>
          <cell r="L98" t="str">
            <v>CAIXA REFERENCIAL</v>
          </cell>
          <cell r="M98" t="str">
            <v>0,60</v>
          </cell>
          <cell r="N98">
            <v>1.38</v>
          </cell>
          <cell r="O98">
            <v>1.98</v>
          </cell>
          <cell r="P98">
            <v>0</v>
          </cell>
          <cell r="R98" t="str">
            <v>SINAPI</v>
          </cell>
        </row>
        <row r="99">
          <cell r="G99">
            <v>94871</v>
          </cell>
          <cell r="H99" t="str">
            <v>TUBO DE PEAD CORRUGADO DE DUPLA PAREDE PARA REDE COLETORA DE ESGOTO, DN 300 MM, JUNTA ELÁSTICA INTEGRADA - FORNECIMENTO E ASSENTAMENTO. AF_01/2021</v>
          </cell>
          <cell r="I99" t="str">
            <v>M</v>
          </cell>
          <cell r="J99" t="str">
            <v>COEFICIENTE DE REPRESENTATIVIDADE</v>
          </cell>
          <cell r="K99" t="str">
            <v>230,29</v>
          </cell>
          <cell r="L99" t="str">
            <v>CAIXA REFERENCIAL</v>
          </cell>
          <cell r="M99" t="str">
            <v>1,05</v>
          </cell>
          <cell r="N99">
            <v>229.23999999999998</v>
          </cell>
          <cell r="O99">
            <v>230.29</v>
          </cell>
          <cell r="P99">
            <v>0</v>
          </cell>
          <cell r="R99" t="str">
            <v>SINAPI</v>
          </cell>
        </row>
        <row r="100">
          <cell r="G100">
            <v>94872</v>
          </cell>
          <cell r="H100" t="str">
            <v>ASSENTAMENTO DE TUBO DE PEAD CORRUGADO DE DUPLA PAREDE PARA REDE COLETORA DE ESGOTO, DN 300 MM, JUNTA ELÁSTICA INTEGRADA  (NÃO INCLUI FORNECIMENTO). AF_01/2021</v>
          </cell>
          <cell r="I100" t="str">
            <v>M</v>
          </cell>
          <cell r="J100" t="str">
            <v>COEFICIENTE DE REPRESENTATIVIDADE</v>
          </cell>
          <cell r="K100" t="str">
            <v>2,69</v>
          </cell>
          <cell r="L100" t="str">
            <v>CAIXA REFERENCIAL</v>
          </cell>
          <cell r="M100" t="str">
            <v>1,07</v>
          </cell>
          <cell r="N100">
            <v>1.6199999999999999</v>
          </cell>
          <cell r="O100">
            <v>2.69</v>
          </cell>
          <cell r="P100">
            <v>0</v>
          </cell>
          <cell r="R100" t="str">
            <v>SINAPI</v>
          </cell>
        </row>
        <row r="101">
          <cell r="G101">
            <v>94875</v>
          </cell>
          <cell r="H101" t="str">
            <v>TUBO DE PEAD CORRUGADO DE DUPLA PAREDE PARA REDE COLETORA DE ESGOTO, DN 800 MM, JUNTA ELÁSTICA INTEGRADA - FORNECIMENTO E ASSENTAMENTO. AF_01/2021</v>
          </cell>
          <cell r="I101" t="str">
            <v>M</v>
          </cell>
          <cell r="J101" t="str">
            <v>ATRIBUÍDO SÃO PAULO</v>
          </cell>
          <cell r="K101" t="str">
            <v>1.352,05</v>
          </cell>
          <cell r="L101" t="str">
            <v>CAIXA REFERENCIAL</v>
          </cell>
          <cell r="M101" t="str">
            <v>7,99</v>
          </cell>
          <cell r="N101">
            <v>1344.06</v>
          </cell>
          <cell r="O101">
            <v>1352.05</v>
          </cell>
          <cell r="P101">
            <v>0</v>
          </cell>
          <cell r="R101" t="str">
            <v>SINAPI</v>
          </cell>
        </row>
        <row r="102">
          <cell r="G102">
            <v>94876</v>
          </cell>
          <cell r="H102" t="str">
            <v>ASSENTAMENTO DE TUBO DE PEAD CORRUGADO DE DUPLA PAREDE PARA REDE COLETORA DE ESGOTO, DN 800 MM, JUNTA ELÁSTICA INTEGRADA  (NÃO INCLUI FORNECIMENTO). AF_01/2021</v>
          </cell>
          <cell r="I102" t="str">
            <v>M</v>
          </cell>
          <cell r="J102" t="str">
            <v>ATRIBUÍDO SÃO PAULO</v>
          </cell>
          <cell r="K102" t="str">
            <v>25,88</v>
          </cell>
          <cell r="L102" t="str">
            <v>CAIXA REFERENCIAL</v>
          </cell>
          <cell r="M102" t="str">
            <v>8,03</v>
          </cell>
          <cell r="N102">
            <v>17.850000000000001</v>
          </cell>
          <cell r="O102">
            <v>25.880000000000003</v>
          </cell>
          <cell r="P102">
            <v>0</v>
          </cell>
          <cell r="R102" t="str">
            <v>SINAPI</v>
          </cell>
        </row>
        <row r="103">
          <cell r="G103">
            <v>94878</v>
          </cell>
          <cell r="H103" t="str">
            <v>ASSENTAMENTO DE TUBO DE PEAD CORRUGADO DE DUPLA PAREDE PARA REDE COLETORA DE ESGOTO, DN 900 MM, JUNTA ELÁSTICA INTEGRADA (NÃO INCLUI FORNECIMENTO). AF_01/2021</v>
          </cell>
          <cell r="I103" t="str">
            <v>M</v>
          </cell>
          <cell r="J103" t="str">
            <v>ATRIBUÍDO SÃO PAULO</v>
          </cell>
          <cell r="K103" t="str">
            <v>29,81</v>
          </cell>
          <cell r="L103" t="str">
            <v>CAIXA REFERENCIAL</v>
          </cell>
          <cell r="M103" t="str">
            <v>9,42</v>
          </cell>
          <cell r="N103">
            <v>20.39</v>
          </cell>
          <cell r="O103">
            <v>29.810000000000002</v>
          </cell>
          <cell r="P103">
            <v>0</v>
          </cell>
          <cell r="R103" t="str">
            <v>SINAPI</v>
          </cell>
        </row>
        <row r="104">
          <cell r="G104">
            <v>94879</v>
          </cell>
          <cell r="H104" t="str">
            <v>TUBO DE PEAD CORRUGADO DE DUPLA PAREDE PARA REDE COLETORA DE ESGOTO, DN 1000 MM, JUNTA ELÁSTICA INTEGRADA - FORNECIMENTO E ASSENTAMENTO. AF_01/2021</v>
          </cell>
          <cell r="I104" t="str">
            <v>M</v>
          </cell>
          <cell r="J104" t="str">
            <v>ATRIBUÍDO SÃO PAULO</v>
          </cell>
          <cell r="K104" t="str">
            <v>2.081,96</v>
          </cell>
          <cell r="L104" t="str">
            <v>CAIXA REFERENCIAL</v>
          </cell>
          <cell r="M104" t="str">
            <v>11,50</v>
          </cell>
          <cell r="N104">
            <v>2070.46</v>
          </cell>
          <cell r="O104">
            <v>2081.96</v>
          </cell>
          <cell r="P104">
            <v>0</v>
          </cell>
          <cell r="R104" t="str">
            <v>SINAPI</v>
          </cell>
        </row>
        <row r="105">
          <cell r="G105">
            <v>94880</v>
          </cell>
          <cell r="H105" t="str">
            <v>ASSENTAMENTO DE TUBO DE PEAD CORRUGADO DE DUPLA PAREDE PARA REDE COLETORA DE ESGOTO, DN 1000 MM, JUNTA ELÁSTICA INTEGRADA (NÃO INCLUI FORNECIMENTO). AF_01/2021</v>
          </cell>
          <cell r="I105" t="str">
            <v>M</v>
          </cell>
          <cell r="J105" t="str">
            <v>ATRIBUÍDO SÃO PAULO</v>
          </cell>
          <cell r="K105" t="str">
            <v>39,02</v>
          </cell>
          <cell r="L105" t="str">
            <v>CAIXA REFERENCIAL</v>
          </cell>
          <cell r="M105" t="str">
            <v>11,55</v>
          </cell>
          <cell r="N105">
            <v>27.470000000000002</v>
          </cell>
          <cell r="O105">
            <v>39.020000000000003</v>
          </cell>
          <cell r="P105">
            <v>0</v>
          </cell>
          <cell r="R105" t="str">
            <v>SINAPI</v>
          </cell>
        </row>
        <row r="106">
          <cell r="G106">
            <v>94881</v>
          </cell>
          <cell r="H106" t="str">
            <v>TUBO DE PEAD CORRUGADO DE DUPLA PAREDE PARA REDE COLETORA DE ESGOTO, DN 1200 MM, JUNTA ELÁSTICA INTEGRADA - FORNECIMENTO E ASSENTAMENTO. AF_01/2021</v>
          </cell>
          <cell r="I106" t="str">
            <v>M</v>
          </cell>
          <cell r="J106" t="str">
            <v>ATRIBUÍDO SÃO PAULO</v>
          </cell>
          <cell r="K106" t="str">
            <v>2.868,56</v>
          </cell>
          <cell r="L106" t="str">
            <v>CAIXA REFERENCIAL</v>
          </cell>
          <cell r="M106" t="str">
            <v>13,63</v>
          </cell>
          <cell r="N106">
            <v>2854.93</v>
          </cell>
          <cell r="O106">
            <v>2868.56</v>
          </cell>
          <cell r="P106">
            <v>0</v>
          </cell>
          <cell r="R106" t="str">
            <v>SINAPI</v>
          </cell>
        </row>
        <row r="107">
          <cell r="G107">
            <v>94882</v>
          </cell>
          <cell r="H107" t="str">
            <v>ASSENTAMENTO DE TUBO DE PEAD CORRUGADO DE DUPLA PAREDE PARA REDE COLETORA DE ESGOTO, DN 1200 MM, JUNTA ELÁSTICA INTEGRADA (NÃO INCLUI FORNECIMENTO). AF_01/2021</v>
          </cell>
          <cell r="I107" t="str">
            <v>M</v>
          </cell>
          <cell r="J107" t="str">
            <v>ATRIBUÍDO SÃO PAULO</v>
          </cell>
          <cell r="K107" t="str">
            <v>45,09</v>
          </cell>
          <cell r="L107" t="str">
            <v>CAIXA REFERENCIAL</v>
          </cell>
          <cell r="M107" t="str">
            <v>13,68</v>
          </cell>
          <cell r="N107">
            <v>31.410000000000004</v>
          </cell>
          <cell r="O107">
            <v>45.09</v>
          </cell>
          <cell r="P107">
            <v>0</v>
          </cell>
          <cell r="R107" t="str">
            <v>SINAPI</v>
          </cell>
        </row>
        <row r="108">
          <cell r="G108">
            <v>94884</v>
          </cell>
          <cell r="H108" t="str">
            <v>ASSENTAMENTO DE TUBO DE PEAD CORRUGADO DE DUPLA PAREDE PARA REDE COLETORA DE ESGOTO, DN 1500 MM, JUNTA ELÁSTICA INTEGRADA (NÃO INCLUI FORNECIMENTO). AF_01/2021</v>
          </cell>
          <cell r="I108" t="str">
            <v>M</v>
          </cell>
          <cell r="J108" t="str">
            <v>ATRIBUÍDO SÃO PAULO</v>
          </cell>
          <cell r="K108" t="str">
            <v>57,35</v>
          </cell>
          <cell r="L108" t="str">
            <v>CAIXA REFERENCIAL</v>
          </cell>
          <cell r="M108" t="str">
            <v>18,03</v>
          </cell>
          <cell r="N108">
            <v>39.32</v>
          </cell>
          <cell r="O108">
            <v>57.35</v>
          </cell>
          <cell r="P108">
            <v>0</v>
          </cell>
          <cell r="R108" t="str">
            <v>SINAPI</v>
          </cell>
        </row>
        <row r="109">
          <cell r="G109">
            <v>97121</v>
          </cell>
          <cell r="H109" t="str">
            <v>ASSENTAMENTO DE TUBO DE PVC PBA PARA REDE DE ÁGUA, DN 50 MM, JUNTA ELÁSTICA INTEGRADA, INSTALADO EM LOCAL COM NÍVEL ALTO DE INTERFERÊNCIAS (NÃO INCLUI FORNECIMENTO). AF_11/2017</v>
          </cell>
          <cell r="I109" t="str">
            <v>M</v>
          </cell>
          <cell r="J109" t="str">
            <v>COEFICIENTE DE REPRESENTATIVIDADE</v>
          </cell>
          <cell r="K109" t="str">
            <v>1,82</v>
          </cell>
          <cell r="L109" t="str">
            <v>CAIXA REFERENCIAL</v>
          </cell>
          <cell r="M109" t="str">
            <v>1,36</v>
          </cell>
          <cell r="N109">
            <v>0.45999999999999996</v>
          </cell>
          <cell r="O109">
            <v>1.82</v>
          </cell>
          <cell r="P109">
            <v>0</v>
          </cell>
          <cell r="R109" t="str">
            <v>SINAPI</v>
          </cell>
        </row>
        <row r="110">
          <cell r="G110">
            <v>97122</v>
          </cell>
          <cell r="H110" t="str">
            <v>ASSENTAMENTO DE TUBO DE PVC PBA PARA REDE DE ÁGUA, DN 75 MM, JUNTA ELÁSTICA INTEGRADA, INSTALADO EM LOCAL COM NÍVEL ALTO DE INTERFERÊNCIAS (NÃO INCLUI FORNECIMENTO). AF_11/2017</v>
          </cell>
          <cell r="I110" t="str">
            <v>M</v>
          </cell>
          <cell r="J110" t="str">
            <v>COEFICIENTE DE REPRESENTATIVIDADE</v>
          </cell>
          <cell r="K110" t="str">
            <v>2,54</v>
          </cell>
          <cell r="L110" t="str">
            <v>CAIXA REFERENCIAL</v>
          </cell>
          <cell r="M110" t="str">
            <v>1,82</v>
          </cell>
          <cell r="N110">
            <v>0.72</v>
          </cell>
          <cell r="O110">
            <v>2.54</v>
          </cell>
          <cell r="P110">
            <v>0</v>
          </cell>
          <cell r="R110" t="str">
            <v>SINAPI</v>
          </cell>
        </row>
        <row r="111">
          <cell r="G111">
            <v>97123</v>
          </cell>
          <cell r="H111" t="str">
            <v>ASSENTAMENTO DE TUBO DE PVC PBA PARA REDE DE ÁGUA, DN 100 MM, JUNTA ELÁSTICA INTEGRADA, INSTALADO EM LOCAL COM NÍVEL ALTO DE INTERFERÊNCIAS (NÃO INCLUI FORNECIMENTO). AF_11/2017</v>
          </cell>
          <cell r="I111" t="str">
            <v>M</v>
          </cell>
          <cell r="J111" t="str">
            <v>COEFICIENTE DE REPRESENTATIVIDADE</v>
          </cell>
          <cell r="K111" t="str">
            <v>3,23</v>
          </cell>
          <cell r="L111" t="str">
            <v>CAIXA REFERENCIAL</v>
          </cell>
          <cell r="M111" t="str">
            <v>2,29</v>
          </cell>
          <cell r="N111">
            <v>0.94</v>
          </cell>
          <cell r="O111">
            <v>3.23</v>
          </cell>
          <cell r="P111">
            <v>0</v>
          </cell>
          <cell r="R111" t="str">
            <v>SINAPI</v>
          </cell>
        </row>
        <row r="112">
          <cell r="G112">
            <v>97124</v>
          </cell>
          <cell r="H112" t="str">
            <v>ASSENTAMENTO DE TUBO DE PVC PBA PARA REDE DE ÁGUA, DN 50 MM, JUNTA ELÁSTICA INTEGRADA, INSTALADO EM LOCAL COM NÍVEL BAIXO DE INTERFERÊNCIAS (NÃO INCLUI FORNECIMENTO). AF_11/2017</v>
          </cell>
          <cell r="I112" t="str">
            <v>M</v>
          </cell>
          <cell r="J112" t="str">
            <v>COEFICIENTE DE REPRESENTATIVIDADE</v>
          </cell>
          <cell r="K112" t="str">
            <v>0,82</v>
          </cell>
          <cell r="L112" t="str">
            <v>CAIXA REFERENCIAL</v>
          </cell>
          <cell r="M112" t="str">
            <v>0,56</v>
          </cell>
          <cell r="N112">
            <v>0.2599999999999999</v>
          </cell>
          <cell r="O112">
            <v>0.82</v>
          </cell>
          <cell r="P112">
            <v>0</v>
          </cell>
          <cell r="R112" t="str">
            <v>SINAPI</v>
          </cell>
        </row>
        <row r="113">
          <cell r="G113">
            <v>97125</v>
          </cell>
          <cell r="H113" t="str">
            <v>ASSENTAMENTO DE TUBO DE PVC PBA PARA REDE DE ÁGUA, DN 75 MM, JUNTA ELÁSTICA INTEGRADA, INSTALADO EM LOCAL COM NÍVEL BAIXO DE INTERFERÊNCIAS (NÃO INCLUI FORNECIMENTO). AF_11/2017</v>
          </cell>
          <cell r="I113" t="str">
            <v>M</v>
          </cell>
          <cell r="J113" t="str">
            <v>COEFICIENTE DE REPRESENTATIVIDADE</v>
          </cell>
          <cell r="K113" t="str">
            <v>1,18</v>
          </cell>
          <cell r="L113" t="str">
            <v>CAIXA REFERENCIAL</v>
          </cell>
          <cell r="M113" t="str">
            <v>0,76</v>
          </cell>
          <cell r="N113">
            <v>0.41999999999999993</v>
          </cell>
          <cell r="O113">
            <v>1.18</v>
          </cell>
          <cell r="P113">
            <v>0</v>
          </cell>
          <cell r="R113" t="str">
            <v>SINAPI</v>
          </cell>
        </row>
        <row r="114">
          <cell r="G114">
            <v>97126</v>
          </cell>
          <cell r="H114" t="str">
            <v>ASSENTAMENTO DE TUBO DE PVC PBA PARA REDE DE ÁGUA, DN 100 MM, JUNTA ELÁSTICA INTEGRADA, INSTALADO EM LOCAL COM NÍVEL BAIXO DE INTERFERÊNCIAS (NÃO INCLUI FORNECIMENTO). AF_11/2017</v>
          </cell>
          <cell r="I114" t="str">
            <v>M</v>
          </cell>
          <cell r="J114" t="str">
            <v>COEFICIENTE DE REPRESENTATIVIDADE</v>
          </cell>
          <cell r="K114" t="str">
            <v>1,50</v>
          </cell>
          <cell r="L114" t="str">
            <v>CAIXA REFERENCIAL</v>
          </cell>
          <cell r="M114" t="str">
            <v>0,96</v>
          </cell>
          <cell r="N114">
            <v>0.54</v>
          </cell>
          <cell r="O114">
            <v>1.5</v>
          </cell>
          <cell r="P114">
            <v>0</v>
          </cell>
          <cell r="R114" t="str">
            <v>SINAPI</v>
          </cell>
        </row>
        <row r="115">
          <cell r="G115">
            <v>102264</v>
          </cell>
          <cell r="H115" t="str">
            <v>TUBO DE PVC BRANCO PARA REDE COLETORA DE ESGOTO CONDOMINIAL DE PAREDE MACIÇA, DN 100 MM, JUNTA ELÁSTICA - FORNECIMENTO E ASSENTAMENTO. AF_01/2021</v>
          </cell>
          <cell r="I115" t="str">
            <v>M</v>
          </cell>
          <cell r="J115" t="str">
            <v>COEFICIENTE DE REPRESENTATIVIDADE</v>
          </cell>
          <cell r="K115" t="str">
            <v>21,39</v>
          </cell>
          <cell r="L115" t="str">
            <v>CAIXA REFERENCIAL</v>
          </cell>
          <cell r="M115" t="str">
            <v>2,30</v>
          </cell>
          <cell r="N115">
            <v>19.09</v>
          </cell>
          <cell r="O115">
            <v>21.39</v>
          </cell>
          <cell r="P115">
            <v>0</v>
          </cell>
          <cell r="R115" t="str">
            <v>SINAPI</v>
          </cell>
        </row>
        <row r="116">
          <cell r="G116">
            <v>102265</v>
          </cell>
          <cell r="H116" t="str">
            <v>JUNTA ARGAMASSADA ENTRE TUBO DN 800 MM E O POÇO DE VISITA/ CAIXA DE CONCRETO OU ALVENARIA EM REDES DE ESGOTO. AF_01/2021</v>
          </cell>
          <cell r="I116" t="str">
            <v>UN</v>
          </cell>
          <cell r="J116" t="str">
            <v>COEFICIENTE DE REPRESENTATIVIDADE</v>
          </cell>
          <cell r="K116" t="str">
            <v>91,64</v>
          </cell>
          <cell r="L116" t="str">
            <v>CAIXA REFERENCIAL</v>
          </cell>
          <cell r="M116" t="str">
            <v>65,92</v>
          </cell>
          <cell r="N116">
            <v>25.72</v>
          </cell>
          <cell r="O116">
            <v>91.64</v>
          </cell>
          <cell r="P116">
            <v>0</v>
          </cell>
          <cell r="R116" t="str">
            <v>SINAPI</v>
          </cell>
        </row>
        <row r="117">
          <cell r="G117">
            <v>102266</v>
          </cell>
          <cell r="H117" t="str">
            <v>JUNTA ARGAMASSADA ENTRE TUBO DN 900 MM E O POÇO DE VISITA/ CAIXA DE CONCRETO OU ALVENARIA EM REDES DE ESGOTO. AF_01/2021</v>
          </cell>
          <cell r="I117" t="str">
            <v>UN</v>
          </cell>
          <cell r="J117" t="str">
            <v>COEFICIENTE DE REPRESENTATIVIDADE</v>
          </cell>
          <cell r="K117" t="str">
            <v>101,64</v>
          </cell>
          <cell r="L117" t="str">
            <v>CAIXA REFERENCIAL</v>
          </cell>
          <cell r="M117" t="str">
            <v>73,05</v>
          </cell>
          <cell r="N117">
            <v>28.590000000000003</v>
          </cell>
          <cell r="O117">
            <v>101.64</v>
          </cell>
          <cell r="P117">
            <v>0</v>
          </cell>
          <cell r="R117" t="str">
            <v>SINAPI</v>
          </cell>
        </row>
        <row r="118">
          <cell r="G118">
            <v>102267</v>
          </cell>
          <cell r="H118" t="str">
            <v>JUNTA ARGAMASSADA ENTRE TUBO DN 1000 MM E O POÇO DE VISITA/ CAIXA DE CONCRETO OU ALVENARIA EM REDES DE ESGOTO. AF_01/2021</v>
          </cell>
          <cell r="I118" t="str">
            <v>UN</v>
          </cell>
          <cell r="J118" t="str">
            <v>COEFICIENTE DE REPRESENTATIVIDADE</v>
          </cell>
          <cell r="K118" t="str">
            <v>116,73</v>
          </cell>
          <cell r="L118" t="str">
            <v>CAIXA REFERENCIAL</v>
          </cell>
          <cell r="M118" t="str">
            <v>83,80</v>
          </cell>
          <cell r="N118">
            <v>32.930000000000007</v>
          </cell>
          <cell r="O118">
            <v>116.73</v>
          </cell>
          <cell r="P118">
            <v>0</v>
          </cell>
          <cell r="R118" t="str">
            <v>SINAPI</v>
          </cell>
        </row>
        <row r="119">
          <cell r="G119">
            <v>102268</v>
          </cell>
          <cell r="H119" t="str">
            <v>JUNTA ARGAMASSADA ENTRE TUBO DN 1200 MM E O POÇO DE VISITA/ CAIXA DE CONCRETO OU ALVENARIA EM REDES DE ESGOTO. AF_01/2021</v>
          </cell>
          <cell r="I119" t="str">
            <v>UN</v>
          </cell>
          <cell r="J119" t="str">
            <v>COEFICIENTE DE REPRESENTATIVIDADE</v>
          </cell>
          <cell r="K119" t="str">
            <v>131,73</v>
          </cell>
          <cell r="L119" t="str">
            <v>CAIXA REFERENCIAL</v>
          </cell>
          <cell r="M119" t="str">
            <v>94,51</v>
          </cell>
          <cell r="N119">
            <v>37.219999999999985</v>
          </cell>
          <cell r="O119">
            <v>131.72999999999999</v>
          </cell>
          <cell r="P119">
            <v>0</v>
          </cell>
          <cell r="R119" t="str">
            <v>SINAPI</v>
          </cell>
        </row>
        <row r="120">
          <cell r="G120">
            <v>102269</v>
          </cell>
          <cell r="H120" t="str">
            <v>JUNTA ARGAMASSADA ENTRE TUBO DN 1500 MM E O POÇO DE VISITA/ CAIXA DE CONCRETO OU ALVENARIA EM REDES DE ESGOTO. AF_01/2021</v>
          </cell>
          <cell r="I120" t="str">
            <v>UN</v>
          </cell>
          <cell r="J120" t="str">
            <v>COEFICIENTE DE REPRESENTATIVIDADE</v>
          </cell>
          <cell r="K120" t="str">
            <v>161,75</v>
          </cell>
          <cell r="L120" t="str">
            <v>CAIXA REFERENCIAL</v>
          </cell>
          <cell r="M120" t="str">
            <v>115,90</v>
          </cell>
          <cell r="N120">
            <v>45.849999999999994</v>
          </cell>
          <cell r="O120">
            <v>161.75</v>
          </cell>
          <cell r="P120">
            <v>0</v>
          </cell>
          <cell r="R120" t="str">
            <v>SINAPI</v>
          </cell>
        </row>
        <row r="121">
          <cell r="G121">
            <v>92833</v>
          </cell>
          <cell r="H121" t="str">
            <v>TUBO DE CONCRETO PARA REDES COLETORAS DE ESGOTO SANITÁRIO, DIÂMETRO DE 300 MM, JUNTA ELÁSTICA, INSTALADO EM LOCAL COM BAIXO NÍVEL DE INTERFERÊNCIAS - FORNECIMENTO E ASSENTAMENTO. AF_12/2015</v>
          </cell>
          <cell r="I121" t="str">
            <v>M</v>
          </cell>
          <cell r="J121" t="str">
            <v>ATRIBUÍDO SÃO PAULO</v>
          </cell>
          <cell r="K121" t="str">
            <v>214,16</v>
          </cell>
          <cell r="L121" t="str">
            <v>CAIXA REFERENCIAL</v>
          </cell>
          <cell r="M121" t="str">
            <v>3,50</v>
          </cell>
          <cell r="N121">
            <v>210.66</v>
          </cell>
          <cell r="O121">
            <v>214.16</v>
          </cell>
          <cell r="P121">
            <v>0</v>
          </cell>
          <cell r="R121" t="str">
            <v>SINAPI</v>
          </cell>
        </row>
        <row r="122">
          <cell r="G122">
            <v>92834</v>
          </cell>
          <cell r="H122" t="str">
            <v>ASSENTAMENTO DE TUBO DE CONCRETO PARA REDES COLETORAS DE ESGOTO SANITÁRIO, DIÂMETRO DE 300 MM, JUNTA ELÁSTICA, INSTALADO EM LOCAL COM BAIXO NÍVEL DE INTERFERÊNCIAS (NÃO INCLUI FORNECIMENTO). AF_12/2015</v>
          </cell>
          <cell r="I122" t="str">
            <v>M</v>
          </cell>
          <cell r="J122" t="str">
            <v>ATRIBUÍDO SÃO PAULO</v>
          </cell>
          <cell r="K122" t="str">
            <v>8,12</v>
          </cell>
          <cell r="L122" t="str">
            <v>CAIXA REFERENCIAL</v>
          </cell>
          <cell r="M122" t="str">
            <v>3,57</v>
          </cell>
          <cell r="N122">
            <v>4.5499999999999989</v>
          </cell>
          <cell r="O122">
            <v>8.1199999999999992</v>
          </cell>
          <cell r="P122">
            <v>0</v>
          </cell>
          <cell r="R122" t="str">
            <v>SINAPI</v>
          </cell>
        </row>
        <row r="123">
          <cell r="G123">
            <v>92835</v>
          </cell>
          <cell r="H123" t="str">
            <v>TUBO DE CONCRETO PARA REDES COLETORAS DE ESGOTO SANITÁRIO, DIÂMETRO DE 400 MM, JUNTA ELÁSTICA, INSTALADO EM LOCAL COM BAIXO NÍVEL DE INTERFERÊNCIAS - FORNECIMENTO E ASSENTAMENTO. AF_12/2015</v>
          </cell>
          <cell r="I123" t="str">
            <v>M</v>
          </cell>
          <cell r="J123" t="str">
            <v>ATRIBUÍDO SÃO PAULO</v>
          </cell>
          <cell r="K123" t="str">
            <v>223,68</v>
          </cell>
          <cell r="L123" t="str">
            <v>CAIXA REFERENCIAL</v>
          </cell>
          <cell r="M123" t="str">
            <v>4,44</v>
          </cell>
          <cell r="N123">
            <v>219.24</v>
          </cell>
          <cell r="O123">
            <v>223.68</v>
          </cell>
          <cell r="P123">
            <v>0</v>
          </cell>
          <cell r="R123" t="str">
            <v>SINAPI</v>
          </cell>
        </row>
        <row r="124">
          <cell r="G124">
            <v>92836</v>
          </cell>
          <cell r="H124" t="str">
            <v>ASSENTAMENTO DE TUBO DE CONCRETO PARA REDES COLETORAS DE ESGOTO SANITÁRIO, DIÂMETRO DE 400 MM, JUNTA ELÁSTICA, INSTALADO EM LOCAL COM BAIXO NÍVEL DE INTERFERÊNCIAS (NÃO INCLUI FORNECIMENTO). AF_12/2015</v>
          </cell>
          <cell r="I124" t="str">
            <v>M</v>
          </cell>
          <cell r="J124" t="str">
            <v>ATRIBUÍDO SÃO PAULO</v>
          </cell>
          <cell r="K124" t="str">
            <v>10,36</v>
          </cell>
          <cell r="L124" t="str">
            <v>CAIXA REFERENCIAL</v>
          </cell>
          <cell r="M124" t="str">
            <v>4,54</v>
          </cell>
          <cell r="N124">
            <v>5.8199999999999994</v>
          </cell>
          <cell r="O124">
            <v>10.36</v>
          </cell>
          <cell r="P124">
            <v>0</v>
          </cell>
          <cell r="R124" t="str">
            <v>SINAPI</v>
          </cell>
        </row>
        <row r="125">
          <cell r="G125">
            <v>92837</v>
          </cell>
          <cell r="H125" t="str">
            <v>TUBO DE CONCRETO PARA REDES COLETORAS DE ESGOTO SANITÁRIO, DIÂMETRO DE 500 MM, JUNTA ELÁSTICA, INSTALADO EM LOCAL COM BAIXO NÍVEL DE INTERFERÊNCIAS - FORNECIMENTO E ASSENTAMENTO. AF_12/2015</v>
          </cell>
          <cell r="I125" t="str">
            <v>M</v>
          </cell>
          <cell r="J125" t="str">
            <v>ATRIBUÍDO SÃO PAULO</v>
          </cell>
          <cell r="K125" t="str">
            <v>397,72</v>
          </cell>
          <cell r="L125" t="str">
            <v>CAIXA REFERENCIAL</v>
          </cell>
          <cell r="M125" t="str">
            <v>5,40</v>
          </cell>
          <cell r="N125">
            <v>392.32000000000005</v>
          </cell>
          <cell r="O125">
            <v>397.72</v>
          </cell>
          <cell r="P125">
            <v>0</v>
          </cell>
          <cell r="R125" t="str">
            <v>SINAPI</v>
          </cell>
        </row>
        <row r="126">
          <cell r="G126">
            <v>92838</v>
          </cell>
          <cell r="H126" t="str">
            <v>ASSENTAMENTO DE TUBO DE CONCRETO PARA REDES COLETORAS DE ESGOTO SANITÁRIO, DIÂMETRO DE 500 MM, JUNTA ELÁSTICA, INSTALADO EM LOCAL COM BAIXO NÍVEL DE INTERFERÊNCIAS (NÃO INCLUI FORNECIMENTO). AF_12/2015</v>
          </cell>
          <cell r="I126" t="str">
            <v>M</v>
          </cell>
          <cell r="J126" t="str">
            <v>ATRIBUÍDO SÃO PAULO</v>
          </cell>
          <cell r="K126" t="str">
            <v>12,43</v>
          </cell>
          <cell r="L126" t="str">
            <v>CAIXA REFERENCIAL</v>
          </cell>
          <cell r="M126" t="str">
            <v>5,48</v>
          </cell>
          <cell r="N126">
            <v>6.9499999999999993</v>
          </cell>
          <cell r="O126">
            <v>12.43</v>
          </cell>
          <cell r="P126">
            <v>0</v>
          </cell>
          <cell r="R126" t="str">
            <v>SINAPI</v>
          </cell>
        </row>
        <row r="127">
          <cell r="G127">
            <v>92839</v>
          </cell>
          <cell r="H127" t="str">
            <v>TUBO DE CONCRETO PARA REDES COLETORAS DE ESGOTO SANITÁRIO, DIÂMETRO DE 600 MM, JUNTA ELÁSTICA, INSTALADO EM LOCAL COM BAIXO NÍVEL DE INTERFERÊNCIAS - FORNECIMENTO E ASSENTAMENTO. AF_12/2015</v>
          </cell>
          <cell r="I127" t="str">
            <v>M</v>
          </cell>
          <cell r="J127" t="str">
            <v>ATRIBUÍDO SÃO PAULO</v>
          </cell>
          <cell r="K127" t="str">
            <v>486,81</v>
          </cell>
          <cell r="L127" t="str">
            <v>CAIXA REFERENCIAL</v>
          </cell>
          <cell r="M127" t="str">
            <v>6,36</v>
          </cell>
          <cell r="N127">
            <v>480.45</v>
          </cell>
          <cell r="O127">
            <v>486.81</v>
          </cell>
          <cell r="P127">
            <v>0</v>
          </cell>
          <cell r="R127" t="str">
            <v>SINAPI</v>
          </cell>
        </row>
        <row r="128">
          <cell r="G128">
            <v>92840</v>
          </cell>
          <cell r="H128" t="str">
            <v>ASSENTAMENTO DE TUBO DE CONCRETO PARA REDES COLETORAS DE ESGOTO SANITÁRIO, DIÂMETRO DE 600 MM, JUNTA ELÁSTICA, INSTALADO EM LOCAL COM BAIXO NÍVEL DE INTERFERÊNCIAS (NÃO INCLUI FORNECIMENTO). AF_12/2015</v>
          </cell>
          <cell r="I128" t="str">
            <v>M</v>
          </cell>
          <cell r="J128" t="str">
            <v>ATRIBUÍDO SÃO PAULO</v>
          </cell>
          <cell r="K128" t="str">
            <v>14,74</v>
          </cell>
          <cell r="L128" t="str">
            <v>CAIXA REFERENCIAL</v>
          </cell>
          <cell r="M128" t="str">
            <v>6,43</v>
          </cell>
          <cell r="N128">
            <v>8.31</v>
          </cell>
          <cell r="O128">
            <v>14.74</v>
          </cell>
          <cell r="P128">
            <v>0</v>
          </cell>
          <cell r="R128" t="str">
            <v>SINAPI</v>
          </cell>
        </row>
        <row r="129">
          <cell r="G129">
            <v>92841</v>
          </cell>
          <cell r="H129" t="str">
            <v>TUBO DE CONCRETO PARA REDES COLETORAS DE ESGOTO SANITÁRIO, DIÂMETRO DE 700 MM, JUNTA ELÁSTICA, INSTALADO EM LOCAL COM BAIXO NÍVEL DE INTERFERÊNCIAS - FORNECIMENTO E ASSENTAMENTO. AF_12/2015</v>
          </cell>
          <cell r="I129" t="str">
            <v>M</v>
          </cell>
          <cell r="J129" t="str">
            <v>ATRIBUÍDO SÃO PAULO</v>
          </cell>
          <cell r="K129" t="str">
            <v>634,57</v>
          </cell>
          <cell r="L129" t="str">
            <v>CAIXA REFERENCIAL</v>
          </cell>
          <cell r="M129" t="str">
            <v>7,32</v>
          </cell>
          <cell r="N129">
            <v>627.25</v>
          </cell>
          <cell r="O129">
            <v>634.57000000000005</v>
          </cell>
          <cell r="P129">
            <v>0</v>
          </cell>
          <cell r="R129" t="str">
            <v>SINAPI</v>
          </cell>
        </row>
        <row r="130">
          <cell r="G130">
            <v>92842</v>
          </cell>
          <cell r="H130" t="str">
            <v>ASSENTAMENTO DE TUBO DE CONCRETO PARA REDES COLETORAS DE ESGOTO SANITÁRIO, DIÂMETRO DE 700 MM, JUNTA ELÁSTICA, INSTALADO EM LOCAL COM BAIXO NÍVEL DE INTERFERÊNCIAS (NÃO INCLUI FORNECIMENTO). AF_12/2015</v>
          </cell>
          <cell r="I130" t="str">
            <v>M</v>
          </cell>
          <cell r="J130" t="str">
            <v>ATRIBUÍDO SÃO PAULO</v>
          </cell>
          <cell r="K130" t="str">
            <v>16,81</v>
          </cell>
          <cell r="L130" t="str">
            <v>CAIXA REFERENCIAL</v>
          </cell>
          <cell r="M130" t="str">
            <v>7,39</v>
          </cell>
          <cell r="N130">
            <v>9.4199999999999982</v>
          </cell>
          <cell r="O130">
            <v>16.809999999999999</v>
          </cell>
          <cell r="P130">
            <v>0</v>
          </cell>
          <cell r="R130" t="str">
            <v>SINAPI</v>
          </cell>
        </row>
        <row r="131">
          <cell r="G131">
            <v>92843</v>
          </cell>
          <cell r="H131" t="str">
            <v>TUBO DE CONCRETO PARA REDES COLETORAS DE ESGOTO SANITÁRIO, DIÂMETRO DE 800 MM, JUNTA ELÁSTICA, INSTALADO EM LOCAL COM BAIXO NÍVEL DE INTERFERÊNCIAS - FORNECIMENTO E ASSENTAMENTO. AF_12/2015</v>
          </cell>
          <cell r="I131" t="str">
            <v>M</v>
          </cell>
          <cell r="J131" t="str">
            <v>ATRIBUÍDO SÃO PAULO</v>
          </cell>
          <cell r="K131" t="str">
            <v>656,31</v>
          </cell>
          <cell r="L131" t="str">
            <v>CAIXA REFERENCIAL</v>
          </cell>
          <cell r="M131" t="str">
            <v>8,28</v>
          </cell>
          <cell r="N131">
            <v>648.03</v>
          </cell>
          <cell r="O131">
            <v>656.31</v>
          </cell>
          <cell r="P131">
            <v>0</v>
          </cell>
          <cell r="R131" t="str">
            <v>SINAPI</v>
          </cell>
        </row>
        <row r="132">
          <cell r="G132">
            <v>92844</v>
          </cell>
          <cell r="H132" t="str">
            <v>ASSENTAMENTO DE TUBO DE CONCRETO PARA REDES COLETORAS DE ESGOTO SANITÁRIO, DIÂMETRO DE 800 MM, JUNTA ELÁSTICA, INSTALADO EM LOCAL COM BAIXO NÍVEL DE INTERFERÊNCIAS (NÃO INCLUI FORNECIMENTO). AF_12/2015</v>
          </cell>
          <cell r="I132" t="str">
            <v>M</v>
          </cell>
          <cell r="J132" t="str">
            <v>ATRIBUÍDO SÃO PAULO</v>
          </cell>
          <cell r="K132" t="str">
            <v>19,12</v>
          </cell>
          <cell r="L132" t="str">
            <v>CAIXA REFERENCIAL</v>
          </cell>
          <cell r="M132" t="str">
            <v>8,35</v>
          </cell>
          <cell r="N132">
            <v>10.770000000000001</v>
          </cell>
          <cell r="O132">
            <v>19.12</v>
          </cell>
          <cell r="P132">
            <v>0</v>
          </cell>
          <cell r="R132" t="str">
            <v>SINAPI</v>
          </cell>
        </row>
        <row r="133">
          <cell r="G133">
            <v>92845</v>
          </cell>
          <cell r="H133" t="str">
            <v>TUBO DE CONCRETO PARA REDES COLETORAS DE ESGOTO SANITÁRIO, DIÂMETRO DE 900 MM, JUNTA ELÁSTICA, INSTALADO EM LOCAL COM BAIXO NÍVEL DE INTERFERÊNCIAS - FORNECIMENTO E ASSENTAMENTO. AF_12/2015</v>
          </cell>
          <cell r="I133" t="str">
            <v>M</v>
          </cell>
          <cell r="J133" t="str">
            <v>ATRIBUÍDO SÃO PAULO</v>
          </cell>
          <cell r="K133" t="str">
            <v>975,26</v>
          </cell>
          <cell r="L133" t="str">
            <v>CAIXA REFERENCIAL</v>
          </cell>
          <cell r="M133" t="str">
            <v>9,21</v>
          </cell>
          <cell r="N133">
            <v>966.05</v>
          </cell>
          <cell r="O133">
            <v>975.26</v>
          </cell>
          <cell r="P133">
            <v>0</v>
          </cell>
          <cell r="R133" t="str">
            <v>SINAPI</v>
          </cell>
        </row>
        <row r="134">
          <cell r="G134">
            <v>92846</v>
          </cell>
          <cell r="H134" t="str">
            <v>ASSENTAMENTO DE TUBO DE CONCRETO PARA REDES COLETORAS DE ESGOTO SANITÁRIO, DIÂMETRO DE 900 MM, JUNTA ELÁSTICA, INSTALADO EM LOCAL COM BAIXO NÍVEL DE INTERFERÊNCIAS (NÃO INCLUI FORNECIMENTO). AF_12/2015</v>
          </cell>
          <cell r="I134" t="str">
            <v>M</v>
          </cell>
          <cell r="J134" t="str">
            <v>ATRIBUÍDO SÃO PAULO</v>
          </cell>
          <cell r="K134" t="str">
            <v>21,20</v>
          </cell>
          <cell r="L134" t="str">
            <v>CAIXA REFERENCIAL</v>
          </cell>
          <cell r="M134" t="str">
            <v>9,30</v>
          </cell>
          <cell r="N134">
            <v>11.899999999999999</v>
          </cell>
          <cell r="O134">
            <v>21.2</v>
          </cell>
          <cell r="P134">
            <v>0</v>
          </cell>
          <cell r="R134" t="str">
            <v>SINAPI</v>
          </cell>
        </row>
        <row r="135">
          <cell r="G135">
            <v>92847</v>
          </cell>
          <cell r="H135" t="str">
            <v>TUBO DE CONCRETO PARA REDES COLETORAS DE ESGOTO SANITÁRIO, DIÂMETRO DE 1000 MM, JUNTA ELÁSTICA, INSTALADO EM LOCAL COM BAIXO NÍVEL DE INTERFERÊNCIAS - FORNECIMENTO E ASSENTAMENTO. AF_12/2015</v>
          </cell>
          <cell r="I135" t="str">
            <v>M</v>
          </cell>
          <cell r="J135" t="str">
            <v>ATRIBUÍDO SÃO PAULO</v>
          </cell>
          <cell r="K135" t="str">
            <v>1.000,61</v>
          </cell>
          <cell r="L135" t="str">
            <v>CAIXA REFERENCIAL</v>
          </cell>
          <cell r="M135" t="str">
            <v>10,20</v>
          </cell>
          <cell r="N135">
            <v>990.41</v>
          </cell>
          <cell r="O135">
            <v>1000.61</v>
          </cell>
          <cell r="P135">
            <v>0</v>
          </cell>
          <cell r="R135" t="str">
            <v>SINAPI</v>
          </cell>
        </row>
        <row r="136">
          <cell r="G136">
            <v>92848</v>
          </cell>
          <cell r="H136" t="str">
            <v>ASSENTAMENTO DE TUBO DE CONCRETO PARA REDES COLETORAS DE ESGOTO SANITÁRIO, DIÂMETRO DE 1000 MM, JUNTA ELÁSTICA, INSTALADO EM LOCAL COM BAIXO NÍVEL DE INTERFERÊNCIAS (NÃO INCLUI FORNECIMENTO). AF_12/2015</v>
          </cell>
          <cell r="I136" t="str">
            <v>M</v>
          </cell>
          <cell r="J136" t="str">
            <v>ATRIBUÍDO SÃO PAULO</v>
          </cell>
          <cell r="K136" t="str">
            <v>23,52</v>
          </cell>
          <cell r="L136" t="str">
            <v>CAIXA REFERENCIAL</v>
          </cell>
          <cell r="M136" t="str">
            <v>10,28</v>
          </cell>
          <cell r="N136">
            <v>13.24</v>
          </cell>
          <cell r="O136">
            <v>23.52</v>
          </cell>
          <cell r="P136">
            <v>0</v>
          </cell>
          <cell r="R136" t="str">
            <v>SINAPI</v>
          </cell>
        </row>
        <row r="137">
          <cell r="G137">
            <v>92849</v>
          </cell>
          <cell r="H137" t="str">
            <v>TUBO DE CONCRETO PARA REDES COLETORAS DE ESGOTO SANITÁRIO, DIÂMETRO DE 300 MM, JUNTA ELÁSTICA, INSTALADO EM LOCAL COM ALTO NÍVEL DE INTERFERÊNCIAS - FORNECIMENTO E ASSENTAMENTO. AF_12/2015</v>
          </cell>
          <cell r="I137" t="str">
            <v>M</v>
          </cell>
          <cell r="J137" t="str">
            <v>ATRIBUÍDO SÃO PAULO</v>
          </cell>
          <cell r="K137" t="str">
            <v>221,39</v>
          </cell>
          <cell r="L137" t="str">
            <v>CAIXA REFERENCIAL</v>
          </cell>
          <cell r="M137" t="str">
            <v>6,63</v>
          </cell>
          <cell r="N137">
            <v>214.76</v>
          </cell>
          <cell r="O137">
            <v>221.39</v>
          </cell>
          <cell r="P137">
            <v>0</v>
          </cell>
          <cell r="R137" t="str">
            <v>SINAPI</v>
          </cell>
        </row>
        <row r="138">
          <cell r="G138">
            <v>92850</v>
          </cell>
          <cell r="H138" t="str">
            <v>ASSENTAMENTO DE TUBO DE CONCRETO PARA REDES COLETORAS DE ESGOTO SANITÁRIO, DIÂMETRO DE 300 MM, JUNTA ELÁSTICA, INSTALADO EM LOCAL COM ALTO NÍVEL DE INTERFERÊNCIAS (NÃO INCLUI FORNECIMENTO). AF_12/2015</v>
          </cell>
          <cell r="I138" t="str">
            <v>M</v>
          </cell>
          <cell r="J138" t="str">
            <v>ATRIBUÍDO SÃO PAULO</v>
          </cell>
          <cell r="K138" t="str">
            <v>15,35</v>
          </cell>
          <cell r="L138" t="str">
            <v>CAIXA REFERENCIAL</v>
          </cell>
          <cell r="M138" t="str">
            <v>6,71</v>
          </cell>
          <cell r="N138">
            <v>8.64</v>
          </cell>
          <cell r="O138">
            <v>15.350000000000001</v>
          </cell>
          <cell r="P138">
            <v>0</v>
          </cell>
          <cell r="R138" t="str">
            <v>SINAPI</v>
          </cell>
        </row>
        <row r="139">
          <cell r="G139">
            <v>92851</v>
          </cell>
          <cell r="H139" t="str">
            <v>TUBO DE CONCRETO PARA REDES COLETORAS DE ESGOTO SANITÁRIO, DIÂMETRO DE 400 MM, JUNTA ELÁSTICA, INSTALADO EM LOCAL COM ALTO NÍVEL DE INTERFERÊNCIAS - FORNECIMENTO E ASSENTAMENTO. AF_12/2015</v>
          </cell>
          <cell r="I139" t="str">
            <v>M</v>
          </cell>
          <cell r="J139" t="str">
            <v>ATRIBUÍDO SÃO PAULO</v>
          </cell>
          <cell r="K139" t="str">
            <v>232,70</v>
          </cell>
          <cell r="L139" t="str">
            <v>CAIXA REFERENCIAL</v>
          </cell>
          <cell r="M139" t="str">
            <v>8,45</v>
          </cell>
          <cell r="N139">
            <v>224.25</v>
          </cell>
          <cell r="O139">
            <v>232.7</v>
          </cell>
          <cell r="P139">
            <v>0</v>
          </cell>
          <cell r="R139" t="str">
            <v>SINAPI</v>
          </cell>
        </row>
        <row r="140">
          <cell r="G140">
            <v>92852</v>
          </cell>
          <cell r="H140" t="str">
            <v>ASSENTAMENTO DE TUBO DE CONCRETO PARA REDES COLETORAS DE ESGOTO SANITÁRIO, DIÂMETRO DE 400 MM, JUNTA ELÁSTICA, INSTALADO EM LOCAL COM ALTO NÍVEL DE INTERFERÊNCIAS (NÃO INCLUI FORNECIMENTO). AF_12/2015</v>
          </cell>
          <cell r="I140" t="str">
            <v>M</v>
          </cell>
          <cell r="J140" t="str">
            <v>ATRIBUÍDO SÃO PAULO</v>
          </cell>
          <cell r="K140" t="str">
            <v>19,38</v>
          </cell>
          <cell r="L140" t="str">
            <v>CAIXA REFERENCIAL</v>
          </cell>
          <cell r="M140" t="str">
            <v>8,52</v>
          </cell>
          <cell r="N140">
            <v>10.86</v>
          </cell>
          <cell r="O140">
            <v>19.38</v>
          </cell>
          <cell r="P140">
            <v>0</v>
          </cell>
          <cell r="R140" t="str">
            <v>SINAPI</v>
          </cell>
        </row>
        <row r="141">
          <cell r="G141">
            <v>92853</v>
          </cell>
          <cell r="H141" t="str">
            <v>TUBO DE CONCRETO PARA REDES COLETORAS DE ESGOTO SANITÁRIO, DIÂMETRO DE 500 MM, JUNTA ELÁSTICA, INSTALADO EM LOCAL COM ALTO NÍVEL DE INTERFERÊNCIAS - FORNECIMENTO E ASSENTAMENTO. AF_12/2015</v>
          </cell>
          <cell r="I141" t="str">
            <v>M</v>
          </cell>
          <cell r="J141" t="str">
            <v>ATRIBUÍDO SÃO PAULO</v>
          </cell>
          <cell r="K141" t="str">
            <v>408,89</v>
          </cell>
          <cell r="L141" t="str">
            <v>CAIXA REFERENCIAL</v>
          </cell>
          <cell r="M141" t="str">
            <v>10,27</v>
          </cell>
          <cell r="N141">
            <v>398.62</v>
          </cell>
          <cell r="O141">
            <v>408.89</v>
          </cell>
          <cell r="P141">
            <v>0</v>
          </cell>
          <cell r="R141" t="str">
            <v>SINAPI</v>
          </cell>
        </row>
        <row r="142">
          <cell r="G142">
            <v>92854</v>
          </cell>
          <cell r="H142" t="str">
            <v>ASSENTAMENTO DE TUBO DE CONCRETO PARA REDES COLETORAS DE ESGOTO SANITÁRIO, DIÂMETRO DE 500 MM, JUNTA ELÁSTICA, INSTALADO EM LOCAL COM ALTO NÍVEL DE INTERFERÊNCIAS (NÃO INCLUI FORNECIMENTO). AF_12/2015</v>
          </cell>
          <cell r="I142" t="str">
            <v>M</v>
          </cell>
          <cell r="J142" t="str">
            <v>ATRIBUÍDO SÃO PAULO</v>
          </cell>
          <cell r="K142" t="str">
            <v>23,60</v>
          </cell>
          <cell r="L142" t="str">
            <v>CAIXA REFERENCIAL</v>
          </cell>
          <cell r="M142" t="str">
            <v>10,34</v>
          </cell>
          <cell r="N142">
            <v>13.260000000000002</v>
          </cell>
          <cell r="O142">
            <v>23.6</v>
          </cell>
          <cell r="P142">
            <v>0</v>
          </cell>
          <cell r="R142" t="str">
            <v>SINAPI</v>
          </cell>
        </row>
        <row r="143">
          <cell r="G143">
            <v>92855</v>
          </cell>
          <cell r="H143" t="str">
            <v>TUBO DE CONCRETO PARA REDES COLETORAS DE ESGOTO SANITÁRIO, DIÂMETRO DE 600 MM, JUNTA ELÁSTICA, INSTALADO EM LOCAL COM ALTO NÍVEL DE INTERFERÊNCIAS - FORNECIMENTO E ASSENTAMENTO. AF_12/2015</v>
          </cell>
          <cell r="I143" t="str">
            <v>M</v>
          </cell>
          <cell r="J143" t="str">
            <v>ATRIBUÍDO SÃO PAULO</v>
          </cell>
          <cell r="K143" t="str">
            <v>499,88</v>
          </cell>
          <cell r="L143" t="str">
            <v>CAIXA REFERENCIAL</v>
          </cell>
          <cell r="M143" t="str">
            <v>12,11</v>
          </cell>
          <cell r="N143">
            <v>487.77</v>
          </cell>
          <cell r="O143">
            <v>499.88</v>
          </cell>
          <cell r="P143">
            <v>0</v>
          </cell>
          <cell r="R143" t="str">
            <v>SINAPI</v>
          </cell>
        </row>
        <row r="144">
          <cell r="G144">
            <v>92856</v>
          </cell>
          <cell r="H144" t="str">
            <v>ASSENTAMENTO DE TUBO DE CONCRETO PARA REDES COLETORAS DE ESGOTO SANITÁRIO, DIÂMETRO DE 600 MM, JUNTA ELÁSTICA, INSTALADO EM LOCAL COM ALTO NÍVEL DE INTERFERÊNCIAS (NÃO INCLUI FORNECIMENTO). AF_12/2015</v>
          </cell>
          <cell r="I144" t="str">
            <v>M</v>
          </cell>
          <cell r="J144" t="str">
            <v>ATRIBUÍDO SÃO PAULO</v>
          </cell>
          <cell r="K144" t="str">
            <v>27,81</v>
          </cell>
          <cell r="L144" t="str">
            <v>CAIXA REFERENCIAL</v>
          </cell>
          <cell r="M144" t="str">
            <v>12,19</v>
          </cell>
          <cell r="N144">
            <v>15.62</v>
          </cell>
          <cell r="O144">
            <v>27.81</v>
          </cell>
          <cell r="P144">
            <v>0</v>
          </cell>
          <cell r="R144" t="str">
            <v>SINAPI</v>
          </cell>
        </row>
        <row r="145">
          <cell r="G145">
            <v>92857</v>
          </cell>
          <cell r="H145" t="str">
            <v>TUBO DE CONCRETO PARA REDES COLETORAS DE ESGOTO SANITÁRIO, DIÂMETRO DE 700 MM, JUNTA ELÁSTICA, INSTALADO EM LOCAL COM ALTO NÍVEL DE INTERFERÊNCIAS - FORNECIMENTO E ASSENTAMENTO. AF_12/2015</v>
          </cell>
          <cell r="I145" t="str">
            <v>M</v>
          </cell>
          <cell r="J145" t="str">
            <v>ATRIBUÍDO SÃO PAULO</v>
          </cell>
          <cell r="K145" t="str">
            <v>649,58</v>
          </cell>
          <cell r="L145" t="str">
            <v>CAIXA REFERENCIAL</v>
          </cell>
          <cell r="M145" t="str">
            <v>13,90</v>
          </cell>
          <cell r="N145">
            <v>635.68000000000006</v>
          </cell>
          <cell r="O145">
            <v>649.58000000000004</v>
          </cell>
          <cell r="P145">
            <v>0</v>
          </cell>
          <cell r="R145" t="str">
            <v>SINAPI</v>
          </cell>
        </row>
        <row r="146">
          <cell r="G146">
            <v>92858</v>
          </cell>
          <cell r="H146" t="str">
            <v>ASSENTAMENTO DE TUBO DE CONCRETO PARA REDES COLETORAS DE ESGOTO SANITÁRIO, DIÂMETRO DE 700 MM, JUNTA ELÁSTICA, INSTALADO EM LOCAL COM ALTO NÍVEL DE INTERFERÊNCIAS (NÃO INCLUI FORNECIMENTO). AF_12/2015</v>
          </cell>
          <cell r="I146" t="str">
            <v>M</v>
          </cell>
          <cell r="J146" t="str">
            <v>ATRIBUÍDO SÃO PAULO</v>
          </cell>
          <cell r="K146" t="str">
            <v>31,82</v>
          </cell>
          <cell r="L146" t="str">
            <v>CAIXA REFERENCIAL</v>
          </cell>
          <cell r="M146" t="str">
            <v>13,98</v>
          </cell>
          <cell r="N146">
            <v>17.84</v>
          </cell>
          <cell r="O146">
            <v>31.82</v>
          </cell>
          <cell r="P146">
            <v>0</v>
          </cell>
          <cell r="R146" t="str">
            <v>SINAPI</v>
          </cell>
        </row>
        <row r="147">
          <cell r="G147">
            <v>92859</v>
          </cell>
          <cell r="H147" t="str">
            <v>TUBO DE CONCRETO PARA REDES COLETORAS DE ESGOTO SANITÁRIO, DIÂMETRO DE 800 MM, JUNTA ELÁSTICA, INSTALADO EM LOCAL COM ALTO NÍVEL DE INTERFERÊNCIAS - FORNECIMENTO E ASSENTAMENTO. AF_12/2015</v>
          </cell>
          <cell r="I147" t="str">
            <v>M</v>
          </cell>
          <cell r="J147" t="str">
            <v>ATRIBUÍDO SÃO PAULO</v>
          </cell>
          <cell r="K147" t="str">
            <v>673,34</v>
          </cell>
          <cell r="L147" t="str">
            <v>CAIXA REFERENCIAL</v>
          </cell>
          <cell r="M147" t="str">
            <v>15,73</v>
          </cell>
          <cell r="N147">
            <v>657.61</v>
          </cell>
          <cell r="O147">
            <v>673.34</v>
          </cell>
          <cell r="P147">
            <v>0</v>
          </cell>
          <cell r="R147" t="str">
            <v>SINAPI</v>
          </cell>
        </row>
        <row r="148">
          <cell r="G148">
            <v>92860</v>
          </cell>
          <cell r="H148" t="str">
            <v>ASSENTAMENTO DE TUBO DE CONCRETO PARA REDES COLETORAS DE ESGOTO SANITÁRIO, DIÂMETRO DE 800 MM, JUNTA ELÁSTICA, INSTALADO EM LOCAL COM ALTO NÍVEL DE INTERFERÊNCIAS (NÃO INCLUI FORNECIMENTO). AF_12/2015</v>
          </cell>
          <cell r="I148" t="str">
            <v>M</v>
          </cell>
          <cell r="J148" t="str">
            <v>ATRIBUÍDO SÃO PAULO</v>
          </cell>
          <cell r="K148" t="str">
            <v>36,15</v>
          </cell>
          <cell r="L148" t="str">
            <v>CAIXA REFERENCIAL</v>
          </cell>
          <cell r="M148" t="str">
            <v>15,82</v>
          </cell>
          <cell r="N148">
            <v>20.329999999999998</v>
          </cell>
          <cell r="O148">
            <v>36.15</v>
          </cell>
          <cell r="P148">
            <v>0</v>
          </cell>
          <cell r="R148" t="str">
            <v>SINAPI</v>
          </cell>
        </row>
        <row r="149">
          <cell r="G149">
            <v>92861</v>
          </cell>
          <cell r="H149" t="str">
            <v>TUBO DE CONCRETO PARA REDES COLETORAS DE ESGOTO SANITÁRIO, DIÂMETRO DE 900 MM, JUNTA ELÁSTICA, INSTALADO EM LOCAL COM ALTO NÍVEL DE INTERFERÊNCIAS - FORNECIMENTO E ASSENTAMENTO. AF_12/2015</v>
          </cell>
          <cell r="I149" t="str">
            <v>M</v>
          </cell>
          <cell r="J149" t="str">
            <v>ATRIBUÍDO SÃO PAULO</v>
          </cell>
          <cell r="K149" t="str">
            <v>994,39</v>
          </cell>
          <cell r="L149" t="str">
            <v>CAIXA REFERENCIAL</v>
          </cell>
          <cell r="M149" t="str">
            <v>17,55</v>
          </cell>
          <cell r="N149">
            <v>976.84</v>
          </cell>
          <cell r="O149">
            <v>994.39</v>
          </cell>
          <cell r="P149">
            <v>0</v>
          </cell>
          <cell r="R149" t="str">
            <v>SINAPI</v>
          </cell>
        </row>
        <row r="150">
          <cell r="G150">
            <v>92862</v>
          </cell>
          <cell r="H150" t="str">
            <v>ASSENTAMENTO DE TUBO DE CONCRETO PARA REDES COLETORAS DE ESGOTO SANITÁRIO, DIÂMETRO DE 900 MM, JUNTA ELÁSTICA, INSTALADO EM LOCAL COM ALTO NÍVEL DE INTERFERÊNCIAS (NÃO INCLUI FORNECIMENTO). AF_12/2015</v>
          </cell>
          <cell r="I150" t="str">
            <v>M</v>
          </cell>
          <cell r="J150" t="str">
            <v>ATRIBUÍDO SÃO PAULO</v>
          </cell>
          <cell r="K150" t="str">
            <v>40,33</v>
          </cell>
          <cell r="L150" t="str">
            <v>CAIXA REFERENCIAL</v>
          </cell>
          <cell r="M150" t="str">
            <v>17,63</v>
          </cell>
          <cell r="N150">
            <v>22.7</v>
          </cell>
          <cell r="O150">
            <v>40.33</v>
          </cell>
          <cell r="P150">
            <v>0</v>
          </cell>
          <cell r="R150" t="str">
            <v>SINAPI</v>
          </cell>
        </row>
        <row r="151">
          <cell r="G151">
            <v>92863</v>
          </cell>
          <cell r="H151" t="str">
            <v>TUBO DE CONCRETO PARA REDES COLETORAS DE ESGOTO SANITÁRIO, DIÂMETRO DE 1000 MM, JUNTA ELÁSTICA, INSTALADO EM LOCAL COM ALTO NÍVEL DE INTERFERÊNCIAS - FORNECIMENTO E ASSENTAMENTO. AF_12/2015</v>
          </cell>
          <cell r="I151" t="str">
            <v>M</v>
          </cell>
          <cell r="J151" t="str">
            <v>ATRIBUÍDO SÃO PAULO</v>
          </cell>
          <cell r="K151" t="str">
            <v>1.021,65</v>
          </cell>
          <cell r="L151" t="str">
            <v>CAIXA REFERENCIAL</v>
          </cell>
          <cell r="M151" t="str">
            <v>19,37</v>
          </cell>
          <cell r="N151">
            <v>1002.28</v>
          </cell>
          <cell r="O151">
            <v>1021.65</v>
          </cell>
          <cell r="P151">
            <v>0</v>
          </cell>
          <cell r="R151" t="str">
            <v>SINAPI</v>
          </cell>
        </row>
        <row r="152">
          <cell r="G152">
            <v>92864</v>
          </cell>
          <cell r="H152" t="str">
            <v>ASSENTAMENTO DE TUBO DE CONCRETO PARA REDES COLETORAS DE ESGOTO SANITÁRIO, DIÂMETRO DE 1000 MM, JUNTA ELÁSTICA, INSTALADO EM LOCAL COM ALTO NÍVEL DE INTERFERÊNCIAS (NÃO INCLUI FORNECIMENTO). AF_12/2015</v>
          </cell>
          <cell r="I152" t="str">
            <v>M</v>
          </cell>
          <cell r="J152" t="str">
            <v>ATRIBUÍDO SÃO PAULO</v>
          </cell>
          <cell r="K152" t="str">
            <v>44,56</v>
          </cell>
          <cell r="L152" t="str">
            <v>CAIXA REFERENCIAL</v>
          </cell>
          <cell r="M152" t="str">
            <v>19,46</v>
          </cell>
          <cell r="N152">
            <v>25.1</v>
          </cell>
          <cell r="O152">
            <v>44.56</v>
          </cell>
          <cell r="P152">
            <v>0</v>
          </cell>
          <cell r="R152" t="str">
            <v>SINAPI</v>
          </cell>
        </row>
        <row r="153">
          <cell r="G153">
            <v>92210</v>
          </cell>
          <cell r="H153" t="str">
            <v>TUBO DE CONCRETO PARA REDES COLETORAS DE ÁGUAS PLUVIAIS, DIÂMETRO DE 400 MM, JUNTA RÍGIDA, INSTALADO EM LOCAL COM BAIXO NÍVEL DE INTERFERÊNCIAS - FORNECIMENTO E ASSENTAMENTO. AF_12/2015</v>
          </cell>
          <cell r="I153" t="str">
            <v>M</v>
          </cell>
          <cell r="J153" t="str">
            <v>ATRIBUÍDO SÃO PAULO</v>
          </cell>
          <cell r="K153" t="str">
            <v>169,60</v>
          </cell>
          <cell r="L153" t="str">
            <v>CAIXA REFERENCIAL</v>
          </cell>
          <cell r="M153" t="str">
            <v>20,14</v>
          </cell>
          <cell r="N153">
            <v>149.45999999999998</v>
          </cell>
          <cell r="O153">
            <v>169.59999999999997</v>
          </cell>
          <cell r="P153">
            <v>0</v>
          </cell>
          <cell r="R153" t="str">
            <v>SINAPI</v>
          </cell>
        </row>
        <row r="154">
          <cell r="G154">
            <v>92211</v>
          </cell>
          <cell r="H154" t="str">
            <v>TUBO DE CONCRETO PARA REDES COLETORAS DE ÁGUAS PLUVIAIS, DIÂMETRO DE 500 MM, JUNTA RÍGIDA, INSTALADO EM LOCAL COM BAIXO NÍVEL DE INTERFERÊNCIAS - FORNECIMENTO E ASSENTAMENTO. AF_12/2015</v>
          </cell>
          <cell r="I154" t="str">
            <v>M</v>
          </cell>
          <cell r="J154" t="str">
            <v>ATRIBUÍDO SÃO PAULO</v>
          </cell>
          <cell r="K154" t="str">
            <v>203,80</v>
          </cell>
          <cell r="L154" t="str">
            <v>CAIXA REFERENCIAL</v>
          </cell>
          <cell r="M154" t="str">
            <v>24,51</v>
          </cell>
          <cell r="N154">
            <v>179.29000000000002</v>
          </cell>
          <cell r="O154">
            <v>203.8</v>
          </cell>
          <cell r="P154">
            <v>0</v>
          </cell>
          <cell r="R154" t="str">
            <v>SINAPI</v>
          </cell>
        </row>
        <row r="155">
          <cell r="G155">
            <v>92212</v>
          </cell>
          <cell r="H155" t="str">
            <v>TUBO DE CONCRETO PARA REDES COLETORAS DE ÁGUAS PLUVIAIS, DIÂMETRO DE 600 MM, JUNTA RÍGIDA, INSTALADO EM LOCAL COM BAIXO NÍVEL DE INTERFERÊNCIAS - FORNECIMENTO E ASSENTAMENTO. AF_12/2015</v>
          </cell>
          <cell r="I155" t="str">
            <v>M</v>
          </cell>
          <cell r="J155" t="str">
            <v>ATRIBUÍDO SÃO PAULO</v>
          </cell>
          <cell r="K155" t="str">
            <v>305,60</v>
          </cell>
          <cell r="L155" t="str">
            <v>CAIXA REFERENCIAL</v>
          </cell>
          <cell r="M155" t="str">
            <v>28,98</v>
          </cell>
          <cell r="N155">
            <v>276.62</v>
          </cell>
          <cell r="O155">
            <v>305.60000000000002</v>
          </cell>
          <cell r="P155">
            <v>0</v>
          </cell>
          <cell r="R155" t="str">
            <v>SINAPI</v>
          </cell>
        </row>
        <row r="156">
          <cell r="G156">
            <v>92213</v>
          </cell>
          <cell r="H156" t="str">
            <v>TUBO DE CONCRETO PARA REDES COLETORAS DE ÁGUAS PLUVIAIS, DIÂMETRO DE 700 MM, JUNTA RÍGIDA, INSTALADO EM LOCAL COM BAIXO NÍVEL DE INTERFERÊNCIAS - FORNECIMENTO E ASSENTAMENTO. AF_12/2015</v>
          </cell>
          <cell r="I156" t="str">
            <v>M</v>
          </cell>
          <cell r="J156" t="str">
            <v>ATRIBUÍDO SÃO PAULO</v>
          </cell>
          <cell r="K156" t="str">
            <v>402,63</v>
          </cell>
          <cell r="L156" t="str">
            <v>CAIXA REFERENCIAL</v>
          </cell>
          <cell r="M156" t="str">
            <v>33,45</v>
          </cell>
          <cell r="N156">
            <v>369.18</v>
          </cell>
          <cell r="O156">
            <v>402.63</v>
          </cell>
          <cell r="P156">
            <v>0</v>
          </cell>
          <cell r="R156" t="str">
            <v>SINAPI</v>
          </cell>
        </row>
        <row r="157">
          <cell r="G157">
            <v>92214</v>
          </cell>
          <cell r="H157" t="str">
            <v>TUBO DE CONCRETO PARA REDES COLETORAS DE ÁGUAS PLUVIAIS, DIÂMETRO DE 800 MM, JUNTA RÍGIDA, INSTALADO EM LOCAL COM BAIXO NÍVEL DE INTERFERÊNCIAS - FORNECIMENTO E ASSENTAMENTO. AF_12/2015</v>
          </cell>
          <cell r="I157" t="str">
            <v>M</v>
          </cell>
          <cell r="J157" t="str">
            <v>ATRIBUÍDO SÃO PAULO</v>
          </cell>
          <cell r="K157" t="str">
            <v>487,25</v>
          </cell>
          <cell r="L157" t="str">
            <v>CAIXA REFERENCIAL</v>
          </cell>
          <cell r="M157" t="str">
            <v>38,30</v>
          </cell>
          <cell r="N157">
            <v>448.95</v>
          </cell>
          <cell r="O157">
            <v>487.25</v>
          </cell>
          <cell r="P157">
            <v>0</v>
          </cell>
          <cell r="R157" t="str">
            <v>SINAPI</v>
          </cell>
        </row>
        <row r="158">
          <cell r="G158">
            <v>92215</v>
          </cell>
          <cell r="H158" t="str">
            <v>TUBO DE CONCRETO PARA REDES COLETORAS DE ÁGUAS PLUVIAIS, DIÂMETRO DE 900 MM, JUNTA RÍGIDA, INSTALADO EM LOCAL COM BAIXO NÍVEL DE INTERFERÊNCIAS - FORNECIMENTO E ASSENTAMENTO. AF_12/2015</v>
          </cell>
          <cell r="I158" t="str">
            <v>M</v>
          </cell>
          <cell r="J158" t="str">
            <v>ATRIBUÍDO SÃO PAULO</v>
          </cell>
          <cell r="K158" t="str">
            <v>560,06</v>
          </cell>
          <cell r="L158" t="str">
            <v>CAIXA REFERENCIAL</v>
          </cell>
          <cell r="M158" t="str">
            <v>43,28</v>
          </cell>
          <cell r="N158">
            <v>516.78</v>
          </cell>
          <cell r="O158">
            <v>560.05999999999995</v>
          </cell>
          <cell r="P158">
            <v>0</v>
          </cell>
          <cell r="R158" t="str">
            <v>SINAPI</v>
          </cell>
        </row>
        <row r="159">
          <cell r="G159">
            <v>92216</v>
          </cell>
          <cell r="H159" t="str">
            <v>TUBO DE CONCRETO PARA REDES COLETORAS DE ÁGUAS PLUVIAIS, DIÂMETRO DE 1000 MM, JUNTA RÍGIDA, INSTALADO EM LOCAL COM BAIXO NÍVEL DE INTERFERÊNCIAS - FORNECIMENTO E ASSENTAMENTO. AF_12/2015</v>
          </cell>
          <cell r="I159" t="str">
            <v>M</v>
          </cell>
          <cell r="J159" t="str">
            <v>ATRIBUÍDO SÃO PAULO</v>
          </cell>
          <cell r="K159" t="str">
            <v>585,69</v>
          </cell>
          <cell r="L159" t="str">
            <v>CAIXA REFERENCIAL</v>
          </cell>
          <cell r="M159" t="str">
            <v>48,69</v>
          </cell>
          <cell r="N159">
            <v>537</v>
          </cell>
          <cell r="O159">
            <v>585.69000000000005</v>
          </cell>
          <cell r="P159">
            <v>0</v>
          </cell>
          <cell r="R159" t="str">
            <v>SINAPI</v>
          </cell>
        </row>
        <row r="160">
          <cell r="G160">
            <v>92219</v>
          </cell>
          <cell r="H160" t="str">
            <v>TUBO DE CONCRETO PARA REDES COLETORAS DE ÁGUAS PLUVIAIS, DIÂMETRO DE 400 MM, JUNTA RÍGIDA, INSTALADO EM LOCAL COM ALTO NÍVEL DE INTERFERÊNCIAS - FORNECIMENTO E ASSENTAMENTO. AF_12/2015</v>
          </cell>
          <cell r="I160" t="str">
            <v>M</v>
          </cell>
          <cell r="J160" t="str">
            <v>ATRIBUÍDO SÃO PAULO</v>
          </cell>
          <cell r="K160" t="str">
            <v>178,61</v>
          </cell>
          <cell r="L160" t="str">
            <v>CAIXA REFERENCIAL</v>
          </cell>
          <cell r="M160" t="str">
            <v>24,12</v>
          </cell>
          <cell r="N160">
            <v>154.49</v>
          </cell>
          <cell r="O160">
            <v>178.61</v>
          </cell>
          <cell r="P160">
            <v>0</v>
          </cell>
          <cell r="R160" t="str">
            <v>SINAPI</v>
          </cell>
        </row>
        <row r="161">
          <cell r="G161">
            <v>92220</v>
          </cell>
          <cell r="H161" t="str">
            <v>TUBO DE CONCRETO PARA REDES COLETORAS DE ÁGUAS PLUVIAIS, DIÂMETRO DE 500 MM, JUNTA RÍGIDA, INSTALADO EM LOCAL COM ALTO NÍVEL DE INTERFERÊNCIAS - FORNECIMENTO E ASSENTAMENTO. AF_12/2015</v>
          </cell>
          <cell r="I161" t="str">
            <v>M</v>
          </cell>
          <cell r="J161" t="str">
            <v>ATRIBUÍDO SÃO PAULO</v>
          </cell>
          <cell r="K161" t="str">
            <v>214,99</v>
          </cell>
          <cell r="L161" t="str">
            <v>CAIXA REFERENCIAL</v>
          </cell>
          <cell r="M161" t="str">
            <v>29,38</v>
          </cell>
          <cell r="N161">
            <v>185.61</v>
          </cell>
          <cell r="O161">
            <v>214.99</v>
          </cell>
          <cell r="P161">
            <v>0</v>
          </cell>
          <cell r="R161" t="str">
            <v>SINAPI</v>
          </cell>
        </row>
        <row r="162">
          <cell r="G162">
            <v>92221</v>
          </cell>
          <cell r="H162" t="str">
            <v>TUBO DE CONCRETO PARA REDES COLETORAS DE ÁGUAS PLUVIAIS, DIÂMETRO DE 600 MM, JUNTA RÍGIDA, INSTALADO EM LOCAL COM ALTO NÍVEL DE INTERFERÊNCIAS - FORNECIMENTO E ASSENTAMENTO. AF_12/2015</v>
          </cell>
          <cell r="I162" t="str">
            <v>M</v>
          </cell>
          <cell r="J162" t="str">
            <v>ATRIBUÍDO SÃO PAULO</v>
          </cell>
          <cell r="K162" t="str">
            <v>318,67</v>
          </cell>
          <cell r="L162" t="str">
            <v>CAIXA REFERENCIAL</v>
          </cell>
          <cell r="M162" t="str">
            <v>34,70</v>
          </cell>
          <cell r="N162">
            <v>283.97000000000003</v>
          </cell>
          <cell r="O162">
            <v>318.67</v>
          </cell>
          <cell r="P162">
            <v>0</v>
          </cell>
          <cell r="R162" t="str">
            <v>SINAPI</v>
          </cell>
        </row>
        <row r="163">
          <cell r="G163">
            <v>92222</v>
          </cell>
          <cell r="H163" t="str">
            <v>TUBO DE CONCRETO PARA REDES COLETORAS DE ÁGUAS PLUVIAIS, DIÂMETRO DE 700 MM, JUNTA RÍGIDA, INSTALADO EM LOCAL COM ALTO NÍVEL DE INTERFERÊNCIAS - FORNECIMENTO E ASSENTAMENTO. AF_12/2015</v>
          </cell>
          <cell r="I163" t="str">
            <v>M</v>
          </cell>
          <cell r="J163" t="str">
            <v>ATRIBUÍDO SÃO PAULO</v>
          </cell>
          <cell r="K163" t="str">
            <v>417,85</v>
          </cell>
          <cell r="L163" t="str">
            <v>CAIXA REFERENCIAL</v>
          </cell>
          <cell r="M163" t="str">
            <v>40,05</v>
          </cell>
          <cell r="N163">
            <v>377.8</v>
          </cell>
          <cell r="O163">
            <v>417.85</v>
          </cell>
          <cell r="P163">
            <v>0</v>
          </cell>
          <cell r="R163" t="str">
            <v>SINAPI</v>
          </cell>
        </row>
        <row r="164">
          <cell r="G164">
            <v>92223</v>
          </cell>
          <cell r="H164" t="str">
            <v>TUBO DE CONCRETO PARA REDES COLETORAS DE ÁGUAS PLUVIAIS, DIÂMETRO DE 800 MM, JUNTA RÍGIDA, INSTALADO EM LOCAL COM ALTO NÍVEL DE INTERFERÊNCIAS - FORNECIMENTO E ASSENTAMENTO. AF_12/2015</v>
          </cell>
          <cell r="I164" t="str">
            <v>M</v>
          </cell>
          <cell r="J164" t="str">
            <v>ATRIBUÍDO SÃO PAULO</v>
          </cell>
          <cell r="K164" t="str">
            <v>504,27</v>
          </cell>
          <cell r="L164" t="str">
            <v>CAIXA REFERENCIAL</v>
          </cell>
          <cell r="M164" t="str">
            <v>45,76</v>
          </cell>
          <cell r="N164">
            <v>458.51</v>
          </cell>
          <cell r="O164">
            <v>504.27</v>
          </cell>
          <cell r="P164">
            <v>0</v>
          </cell>
          <cell r="R164" t="str">
            <v>SINAPI</v>
          </cell>
        </row>
        <row r="165">
          <cell r="G165">
            <v>92224</v>
          </cell>
          <cell r="H165" t="str">
            <v>TUBO DE CONCRETO PARA REDES COLETORAS DE ÁGUAS PLUVIAIS, DIÂMETRO DE 900 MM, JUNTA RÍGIDA, INSTALADO EM LOCAL COM ALTO NÍVEL DE INTERFERÊNCIAS - FORNECIMENTO E ASSENTAMENTO. AF_12/2015</v>
          </cell>
          <cell r="I165" t="str">
            <v>M</v>
          </cell>
          <cell r="J165" t="str">
            <v>ATRIBUÍDO SÃO PAULO</v>
          </cell>
          <cell r="K165" t="str">
            <v>578,94</v>
          </cell>
          <cell r="L165" t="str">
            <v>CAIXA REFERENCIAL</v>
          </cell>
          <cell r="M165" t="str">
            <v>51,58</v>
          </cell>
          <cell r="N165">
            <v>527.36</v>
          </cell>
          <cell r="O165">
            <v>578.94000000000005</v>
          </cell>
          <cell r="P165">
            <v>0</v>
          </cell>
          <cell r="R165" t="str">
            <v>SINAPI</v>
          </cell>
        </row>
        <row r="166">
          <cell r="G166">
            <v>92226</v>
          </cell>
          <cell r="H166" t="str">
            <v>TUBO DE CONCRETO PARA REDES COLETORAS DE ÁGUAS PLUVIAIS, DIÂMETRO DE 1000 MM, JUNTA RÍGIDA, INSTALADO EM LOCAL COM ALTO NÍVEL DE INTERFERÊNCIAS - FORNECIMENTO E ASSENTAMENTO. AF_12/2015</v>
          </cell>
          <cell r="I166" t="str">
            <v>M</v>
          </cell>
          <cell r="J166" t="str">
            <v>ATRIBUÍDO SÃO PAULO</v>
          </cell>
          <cell r="K166" t="str">
            <v>606,83</v>
          </cell>
          <cell r="L166" t="str">
            <v>CAIXA REFERENCIAL</v>
          </cell>
          <cell r="M166" t="str">
            <v>57,92</v>
          </cell>
          <cell r="N166">
            <v>548.91000000000008</v>
          </cell>
          <cell r="O166">
            <v>606.83000000000004</v>
          </cell>
          <cell r="P166">
            <v>0</v>
          </cell>
          <cell r="R166" t="str">
            <v>SINAPI</v>
          </cell>
        </row>
        <row r="167">
          <cell r="G167">
            <v>92808</v>
          </cell>
          <cell r="H167" t="str">
            <v>ASSENTAMENTO DE TUBO DE CONCRETO PARA REDES COLETORAS DE ÁGUAS PLUVIAIS, DIÂMETRO DE 300 MM, JUNTA RÍGIDA, INSTALADO EM LOCAL COM BAIXO NÍVEL DE INTERFERÊNCIAS (NÃO INCLUI FORNECIMENTO). AF_12/2015</v>
          </cell>
          <cell r="I167" t="str">
            <v>M</v>
          </cell>
          <cell r="J167" t="str">
            <v>ATRIBUÍDO SÃO PAULO</v>
          </cell>
          <cell r="K167" t="str">
            <v>36,70</v>
          </cell>
          <cell r="L167" t="str">
            <v>CAIXA REFERENCIAL</v>
          </cell>
          <cell r="M167" t="str">
            <v>15,87</v>
          </cell>
          <cell r="N167">
            <v>20.830000000000005</v>
          </cell>
          <cell r="O167">
            <v>36.700000000000003</v>
          </cell>
          <cell r="P167">
            <v>0</v>
          </cell>
          <cell r="R167" t="str">
            <v>SINAPI</v>
          </cell>
        </row>
        <row r="168">
          <cell r="G168">
            <v>92809</v>
          </cell>
          <cell r="H168" t="str">
            <v>ASSENTAMENTO DE TUBO DE CONCRETO PARA REDES COLETORAS DE ÁGUAS PLUVIAIS, DIÂMETRO DE 400 MM, JUNTA RÍGIDA, INSTALADO EM LOCAL COM BAIXO NÍVEL DE INTERFERÊNCIAS (NÃO INCLUI FORNECIMENTO). AF_12/2015</v>
          </cell>
          <cell r="I168" t="str">
            <v>M</v>
          </cell>
          <cell r="J168" t="str">
            <v>ATRIBUÍDO SÃO PAULO</v>
          </cell>
          <cell r="K168" t="str">
            <v>47,18</v>
          </cell>
          <cell r="L168" t="str">
            <v>CAIXA REFERENCIAL</v>
          </cell>
          <cell r="M168" t="str">
            <v>20,22</v>
          </cell>
          <cell r="N168">
            <v>26.96</v>
          </cell>
          <cell r="O168">
            <v>47.18</v>
          </cell>
          <cell r="P168">
            <v>0</v>
          </cell>
          <cell r="R168" t="str">
            <v>SINAPI</v>
          </cell>
        </row>
        <row r="169">
          <cell r="G169">
            <v>92810</v>
          </cell>
          <cell r="H169" t="str">
            <v>ASSENTAMENTO DE TUBO DE CONCRETO PARA REDES COLETORAS DE ÁGUAS PLUVIAIS, DIÂMETRO DE 500 MM, JUNTA RÍGIDA, INSTALADO EM LOCAL COM BAIXO NÍVEL DE INTERFERÊNCIAS (NÃO INCLUI FORNECIMENTO). AF_12/2015</v>
          </cell>
          <cell r="I169" t="str">
            <v>M</v>
          </cell>
          <cell r="J169" t="str">
            <v>ATRIBUÍDO SÃO PAULO</v>
          </cell>
          <cell r="K169" t="str">
            <v>57,49</v>
          </cell>
          <cell r="L169" t="str">
            <v>CAIXA REFERENCIAL</v>
          </cell>
          <cell r="M169" t="str">
            <v>24,59</v>
          </cell>
          <cell r="N169">
            <v>32.900000000000006</v>
          </cell>
          <cell r="O169">
            <v>57.490000000000009</v>
          </cell>
          <cell r="P169">
            <v>0</v>
          </cell>
          <cell r="R169" t="str">
            <v>SINAPI</v>
          </cell>
        </row>
        <row r="170">
          <cell r="G170">
            <v>92811</v>
          </cell>
          <cell r="H170" t="str">
            <v>ASSENTAMENTO DE TUBO DE CONCRETO PARA REDES COLETORAS DE ÁGUAS PLUVIAIS, DIÂMETRO DE 600 MM, JUNTA RÍGIDA, INSTALADO EM LOCAL COM BAIXO NÍVEL DE INTERFERÊNCIAS (NÃO INCLUI FORNECIMENTO). AF_12/2015</v>
          </cell>
          <cell r="I170" t="str">
            <v>M</v>
          </cell>
          <cell r="J170" t="str">
            <v>ATRIBUÍDO SÃO PAULO</v>
          </cell>
          <cell r="K170" t="str">
            <v>68,70</v>
          </cell>
          <cell r="L170" t="str">
            <v>CAIXA REFERENCIAL</v>
          </cell>
          <cell r="M170" t="str">
            <v>29,07</v>
          </cell>
          <cell r="N170">
            <v>39.630000000000003</v>
          </cell>
          <cell r="O170">
            <v>68.7</v>
          </cell>
          <cell r="P170">
            <v>0</v>
          </cell>
          <cell r="R170" t="str">
            <v>SINAPI</v>
          </cell>
        </row>
        <row r="171">
          <cell r="G171">
            <v>92812</v>
          </cell>
          <cell r="H171" t="str">
            <v>ASSENTAMENTO DE TUBO DE CONCRETO PARA REDES COLETORAS DE ÁGUAS PLUVIAIS, DIÂMETRO DE 700 MM, JUNTA RÍGIDA, INSTALADO EM LOCAL COM BAIXO NÍVEL DE INTERFERÊNCIAS (NÃO INCLUI FORNECIMENTO). AF_12/2015</v>
          </cell>
          <cell r="I171" t="str">
            <v>M</v>
          </cell>
          <cell r="J171" t="str">
            <v>ATRIBUÍDO SÃO PAULO</v>
          </cell>
          <cell r="K171" t="str">
            <v>79,74</v>
          </cell>
          <cell r="L171" t="str">
            <v>CAIXA REFERENCIAL</v>
          </cell>
          <cell r="M171" t="str">
            <v>33,54</v>
          </cell>
          <cell r="N171">
            <v>46.199999999999996</v>
          </cell>
          <cell r="O171">
            <v>79.739999999999995</v>
          </cell>
          <cell r="P171">
            <v>0</v>
          </cell>
          <cell r="R171" t="str">
            <v>SINAPI</v>
          </cell>
        </row>
        <row r="172">
          <cell r="G172">
            <v>92813</v>
          </cell>
          <cell r="H172" t="str">
            <v>ASSENTAMENTO DE TUBO DE CONCRETO PARA REDES COLETORAS DE ÁGUAS PLUVIAIS, DIÂMETRO DE 800 MM, JUNTA RÍGIDA, INSTALADO EM LOCAL COM BAIXO NÍVEL DE INTERFERÊNCIAS (NÃO INCLUI FORNECIMENTO). AF_12/2015</v>
          </cell>
          <cell r="I172" t="str">
            <v>M</v>
          </cell>
          <cell r="J172" t="str">
            <v>ATRIBUÍDO SÃO PAULO</v>
          </cell>
          <cell r="K172" t="str">
            <v>93,09</v>
          </cell>
          <cell r="L172" t="str">
            <v>CAIXA REFERENCIAL</v>
          </cell>
          <cell r="M172" t="str">
            <v>38,40</v>
          </cell>
          <cell r="N172">
            <v>54.690000000000005</v>
          </cell>
          <cell r="O172">
            <v>93.09</v>
          </cell>
          <cell r="P172">
            <v>0</v>
          </cell>
          <cell r="R172" t="str">
            <v>SINAPI</v>
          </cell>
        </row>
        <row r="173">
          <cell r="G173">
            <v>92814</v>
          </cell>
          <cell r="H173" t="str">
            <v>ASSENTAMENTO DE TUBO DE CONCRETO PARA REDES COLETORAS DE ÁGUAS PLUVIAIS, DIÂMETRO DE 900 MM, JUNTA RÍGIDA, INSTALADO EM LOCAL COM BAIXO NÍVEL DE INTERFERÊNCIAS (NÃO INCLUI FORNECIMENTO). AF_12/2015</v>
          </cell>
          <cell r="I173" t="str">
            <v>M</v>
          </cell>
          <cell r="J173" t="str">
            <v>ATRIBUÍDO SÃO PAULO</v>
          </cell>
          <cell r="K173" t="str">
            <v>107,17</v>
          </cell>
          <cell r="L173" t="str">
            <v>CAIXA REFERENCIAL</v>
          </cell>
          <cell r="M173" t="str">
            <v>43,36</v>
          </cell>
          <cell r="N173">
            <v>63.81</v>
          </cell>
          <cell r="O173">
            <v>107.17</v>
          </cell>
          <cell r="P173">
            <v>0</v>
          </cell>
          <cell r="R173" t="str">
            <v>SINAPI</v>
          </cell>
        </row>
        <row r="174">
          <cell r="G174">
            <v>92815</v>
          </cell>
          <cell r="H174" t="str">
            <v>ASSENTAMENTO DE TUBO DE CONCRETO PARA REDES COLETORAS DE ÁGUAS PLUVIAIS, DIÂMETRO DE 1000 MM, JUNTA RÍGIDA, INSTALADO EM LOCAL COM BAIXO NÍVEL DE INTERFERÊNCIAS (NÃO INCLUI FORNECIMENTO). AF_12/2015</v>
          </cell>
          <cell r="I174" t="str">
            <v>M</v>
          </cell>
          <cell r="J174" t="str">
            <v>ATRIBUÍDO SÃO PAULO</v>
          </cell>
          <cell r="K174" t="str">
            <v>123,84</v>
          </cell>
          <cell r="L174" t="str">
            <v>CAIXA REFERENCIAL</v>
          </cell>
          <cell r="M174" t="str">
            <v>48,78</v>
          </cell>
          <cell r="N174">
            <v>75.06</v>
          </cell>
          <cell r="O174">
            <v>123.84</v>
          </cell>
          <cell r="P174">
            <v>0</v>
          </cell>
          <cell r="R174" t="str">
            <v>SINAPI</v>
          </cell>
        </row>
        <row r="175">
          <cell r="G175">
            <v>92816</v>
          </cell>
          <cell r="H175" t="str">
            <v>TUBO DE CONCRETO PARA REDES COLETORAS DE ÁGUAS PLUVIAIS, DIÂMETRO DE 1200 MM, JUNTA RÍGIDA, INSTALADO EM LOCAL COM BAIXO NÍVEL DE INTERFERÊNCIAS - FORNECIMENTO E ASSENTAMENTO. AF_12/2015</v>
          </cell>
          <cell r="I175" t="str">
            <v>M</v>
          </cell>
          <cell r="J175" t="str">
            <v>ATRIBUÍDO SÃO PAULO</v>
          </cell>
          <cell r="K175" t="str">
            <v>844,75</v>
          </cell>
          <cell r="L175" t="str">
            <v>CAIXA REFERENCIAL</v>
          </cell>
          <cell r="M175" t="str">
            <v>60,96</v>
          </cell>
          <cell r="N175">
            <v>783.79</v>
          </cell>
          <cell r="O175">
            <v>844.75</v>
          </cell>
          <cell r="P175">
            <v>0</v>
          </cell>
          <cell r="R175" t="str">
            <v>SINAPI</v>
          </cell>
        </row>
        <row r="176">
          <cell r="G176">
            <v>92817</v>
          </cell>
          <cell r="H176" t="str">
            <v>ASSENTAMENTO DE TUBO DE CONCRETO PARA REDES COLETORAS DE ÁGUAS PLUVIAIS, DIÂMETRO DE 1200 MM, JUNTA RÍGIDA, INSTALADO EM LOCAL COM BAIXO NÍVEL DE INTERFERÊNCIAS (NÃO INCLUI FORNECIMENTO). AF_12/2015</v>
          </cell>
          <cell r="I176" t="str">
            <v>M</v>
          </cell>
          <cell r="J176" t="str">
            <v>ATRIBUÍDO SÃO PAULO</v>
          </cell>
          <cell r="K176" t="str">
            <v>154,96</v>
          </cell>
          <cell r="L176" t="str">
            <v>CAIXA REFERENCIAL</v>
          </cell>
          <cell r="M176" t="str">
            <v>61,04</v>
          </cell>
          <cell r="N176">
            <v>93.920000000000016</v>
          </cell>
          <cell r="O176">
            <v>154.96</v>
          </cell>
          <cell r="P176">
            <v>0</v>
          </cell>
          <cell r="R176" t="str">
            <v>SINAPI</v>
          </cell>
        </row>
        <row r="177">
          <cell r="G177">
            <v>92818</v>
          </cell>
          <cell r="H177" t="str">
            <v>TUBO DE CONCRETO PARA REDES COLETORAS DE ÁGUAS PLUVIAIS, DIÂMETRO DE 1500 MM, JUNTA RÍGIDA, INSTALADO EM LOCAL COM BAIXO NÍVEL DE INTERFERÊNCIAS - FORNECIMENTO E ASSENTAMENTO. AF_12/2015</v>
          </cell>
          <cell r="I177" t="str">
            <v>M</v>
          </cell>
          <cell r="J177" t="str">
            <v>ATRIBUÍDO SÃO PAULO</v>
          </cell>
          <cell r="K177" t="str">
            <v>1.207,95</v>
          </cell>
          <cell r="L177" t="str">
            <v>CAIXA REFERENCIAL</v>
          </cell>
          <cell r="M177" t="str">
            <v>82,07</v>
          </cell>
          <cell r="N177">
            <v>1125.8800000000001</v>
          </cell>
          <cell r="O177">
            <v>1207.95</v>
          </cell>
          <cell r="P177">
            <v>0</v>
          </cell>
          <cell r="R177" t="str">
            <v>SINAPI</v>
          </cell>
        </row>
        <row r="178">
          <cell r="G178">
            <v>92819</v>
          </cell>
          <cell r="H178" t="str">
            <v>ASSENTAMENTO DE TUBO DE CONCRETO PARA REDES COLETORAS DE ÁGUAS PLUVIAIS, DIÂMETRO DE 1500 MM, JUNTA RÍGIDA, INSTALADO EM LOCAL COM BAIXO NÍVEL DE INTERFERÊNCIAS (NÃO INCLUI FORNECIMENTO). AF_12/2015</v>
          </cell>
          <cell r="I178" t="str">
            <v>M</v>
          </cell>
          <cell r="J178" t="str">
            <v>ATRIBUÍDO SÃO PAULO</v>
          </cell>
          <cell r="K178" t="str">
            <v>208,60</v>
          </cell>
          <cell r="L178" t="str">
            <v>CAIXA REFERENCIAL</v>
          </cell>
          <cell r="M178" t="str">
            <v>82,15</v>
          </cell>
          <cell r="N178">
            <v>126.44999999999999</v>
          </cell>
          <cell r="O178">
            <v>208.6</v>
          </cell>
          <cell r="P178">
            <v>0</v>
          </cell>
          <cell r="R178" t="str">
            <v>SINAPI</v>
          </cell>
        </row>
        <row r="179">
          <cell r="G179">
            <v>92820</v>
          </cell>
          <cell r="H179" t="str">
            <v>ASSENTAMENTO DE TUBO DE CONCRETO PARA REDES COLETORAS DE ÁGUAS PLUVIAIS, DIÂMETRO DE 300 MM, JUNTA RÍGIDA, INSTALADO EM LOCAL COM ALTO NÍVEL DE INTERFERÊNCIAS (NÃO INCLUI FORNECIMENTO). AF_12/2015</v>
          </cell>
          <cell r="I179" t="str">
            <v>M</v>
          </cell>
          <cell r="J179" t="str">
            <v>ATRIBUÍDO SÃO PAULO</v>
          </cell>
          <cell r="K179" t="str">
            <v>43,74</v>
          </cell>
          <cell r="L179" t="str">
            <v>CAIXA REFERENCIAL</v>
          </cell>
          <cell r="M179" t="str">
            <v>19,01</v>
          </cell>
          <cell r="N179">
            <v>24.73</v>
          </cell>
          <cell r="O179">
            <v>43.74</v>
          </cell>
          <cell r="P179">
            <v>0</v>
          </cell>
          <cell r="R179" t="str">
            <v>SINAPI</v>
          </cell>
        </row>
        <row r="180">
          <cell r="G180">
            <v>92821</v>
          </cell>
          <cell r="H180" t="str">
            <v>ASSENTAMENTO DE TUBO DE CONCRETO PARA REDES COLETORAS DE ÁGUAS PLUVIAIS, DIÂMETRO DE 400 MM, JUNTA RÍGIDA, INSTALADO EM LOCAL COM ALTO NÍVEL DE INTERFERÊNCIAS (NÃO INCLUI FORNECIMENTO). AF_12/2015</v>
          </cell>
          <cell r="I180" t="str">
            <v>M</v>
          </cell>
          <cell r="J180" t="str">
            <v>ATRIBUÍDO SÃO PAULO</v>
          </cell>
          <cell r="K180" t="str">
            <v>56,19</v>
          </cell>
          <cell r="L180" t="str">
            <v>CAIXA REFERENCIAL</v>
          </cell>
          <cell r="M180" t="str">
            <v>24,19</v>
          </cell>
          <cell r="N180">
            <v>31.999999999999996</v>
          </cell>
          <cell r="O180">
            <v>56.19</v>
          </cell>
          <cell r="P180">
            <v>0</v>
          </cell>
          <cell r="R180" t="str">
            <v>SINAPI</v>
          </cell>
        </row>
        <row r="181">
          <cell r="G181">
            <v>92822</v>
          </cell>
          <cell r="H181" t="str">
            <v>ASSENTAMENTO DE TUBO DE CONCRETO PARA REDES COLETORAS DE ÁGUAS PLUVIAIS, DIÂMETRO DE 500 MM, JUNTA RÍGIDA, INSTALADO EM LOCAL COM ALTO NÍVEL DE INTERFERÊNCIAS (NÃO INCLUI FORNECIMENTO). AF_12/2015</v>
          </cell>
          <cell r="I181" t="str">
            <v>M</v>
          </cell>
          <cell r="J181" t="str">
            <v>ATRIBUÍDO SÃO PAULO</v>
          </cell>
          <cell r="K181" t="str">
            <v>68,68</v>
          </cell>
          <cell r="L181" t="str">
            <v>CAIXA REFERENCIAL</v>
          </cell>
          <cell r="M181" t="str">
            <v>29,46</v>
          </cell>
          <cell r="N181">
            <v>39.220000000000006</v>
          </cell>
          <cell r="O181">
            <v>68.680000000000007</v>
          </cell>
          <cell r="P181">
            <v>0</v>
          </cell>
          <cell r="R181" t="str">
            <v>SINAPI</v>
          </cell>
        </row>
        <row r="182">
          <cell r="G182">
            <v>92824</v>
          </cell>
          <cell r="H182" t="str">
            <v>ASSENTAMENTO DE TUBO DE CONCRETO PARA REDES COLETORAS DE ÁGUAS PLUVIAIS, DIÂMETRO DE 600 MM, JUNTA RÍGIDA, INSTALADO EM LOCAL COM ALTO NÍVEL DE INTERFERÊNCIAS (NÃO INCLUI FORNECIMENTO). AF_12/2015</v>
          </cell>
          <cell r="I182" t="str">
            <v>M</v>
          </cell>
          <cell r="J182" t="str">
            <v>ATRIBUÍDO SÃO PAULO</v>
          </cell>
          <cell r="K182" t="str">
            <v>81,77</v>
          </cell>
          <cell r="L182" t="str">
            <v>CAIXA REFERENCIAL</v>
          </cell>
          <cell r="M182" t="str">
            <v>34,78</v>
          </cell>
          <cell r="N182">
            <v>46.989999999999995</v>
          </cell>
          <cell r="O182">
            <v>81.77</v>
          </cell>
          <cell r="P182">
            <v>0</v>
          </cell>
          <cell r="R182" t="str">
            <v>SINAPI</v>
          </cell>
        </row>
        <row r="183">
          <cell r="G183">
            <v>92825</v>
          </cell>
          <cell r="H183" t="str">
            <v>ASSENTAMENTO DE TUBO DE CONCRETO PARA REDES COLETORAS DE ÁGUAS PLUVIAIS, DIÂMETRO DE 700 MM, JUNTA RÍGIDA, INSTALADO EM LOCAL COM ALTO NÍVEL DE INTERFERÊNCIAS (NÃO INCLUI FORNECIMENTO). AF_12/2015</v>
          </cell>
          <cell r="I183" t="str">
            <v>M</v>
          </cell>
          <cell r="J183" t="str">
            <v>ATRIBUÍDO SÃO PAULO</v>
          </cell>
          <cell r="K183" t="str">
            <v>94,96</v>
          </cell>
          <cell r="L183" t="str">
            <v>CAIXA REFERENCIAL</v>
          </cell>
          <cell r="M183" t="str">
            <v>40,12</v>
          </cell>
          <cell r="N183">
            <v>54.839999999999996</v>
          </cell>
          <cell r="O183">
            <v>94.96</v>
          </cell>
          <cell r="P183">
            <v>0</v>
          </cell>
          <cell r="R183" t="str">
            <v>SINAPI</v>
          </cell>
        </row>
        <row r="184">
          <cell r="G184">
            <v>92826</v>
          </cell>
          <cell r="H184" t="str">
            <v>ASSENTAMENTO DE TUBO DE CONCRETO PARA REDES COLETORAS DE ÁGUAS PLUVIAIS, DIÂMETRO DE 800 MM, JUNTA RÍGIDA, INSTALADO EM LOCAL COM ALTO NÍVEL DE INTERFERÊNCIAS (NÃO INCLUI FORNECIMENTO). AF_12/2015</v>
          </cell>
          <cell r="I184" t="str">
            <v>M</v>
          </cell>
          <cell r="J184" t="str">
            <v>ATRIBUÍDO SÃO PAULO</v>
          </cell>
          <cell r="K184" t="str">
            <v>110,11</v>
          </cell>
          <cell r="L184" t="str">
            <v>CAIXA REFERENCIAL</v>
          </cell>
          <cell r="M184" t="str">
            <v>45,85</v>
          </cell>
          <cell r="N184">
            <v>64.259999999999991</v>
          </cell>
          <cell r="O184">
            <v>110.10999999999999</v>
          </cell>
          <cell r="P184">
            <v>0</v>
          </cell>
          <cell r="R184" t="str">
            <v>SINAPI</v>
          </cell>
        </row>
        <row r="185">
          <cell r="G185">
            <v>92827</v>
          </cell>
          <cell r="H185" t="str">
            <v>ASSENTAMENTO DE TUBO DE CONCRETO PARA REDES COLETORAS DE ÁGUAS PLUVIAIS, DIÂMETRO DE 900 MM, JUNTA RÍGIDA, INSTALADO EM LOCAL COM ALTO NÍVEL DE INTERFERÊNCIAS (NÃO INCLUI FORNECIMENTO). AF_12/2015</v>
          </cell>
          <cell r="I185" t="str">
            <v>M</v>
          </cell>
          <cell r="J185" t="str">
            <v>ATRIBUÍDO SÃO PAULO</v>
          </cell>
          <cell r="K185" t="str">
            <v>126,05</v>
          </cell>
          <cell r="L185" t="str">
            <v>CAIXA REFERENCIAL</v>
          </cell>
          <cell r="M185" t="str">
            <v>51,66</v>
          </cell>
          <cell r="N185">
            <v>74.39</v>
          </cell>
          <cell r="O185">
            <v>126.05</v>
          </cell>
          <cell r="P185">
            <v>0</v>
          </cell>
          <cell r="R185" t="str">
            <v>SINAPI</v>
          </cell>
        </row>
        <row r="186">
          <cell r="G186">
            <v>92828</v>
          </cell>
          <cell r="H186" t="str">
            <v>ASSENTAMENTO DE TUBO DE CONCRETO PARA REDES COLETORAS DE ÁGUAS PLUVIAIS, DIÂMETRO DE 1000 MM, JUNTA RÍGIDA, INSTALADO EM LOCAL COM ALTO NÍVEL DE INTERFERÊNCIAS (NÃO INCLUI FORNECIMENTO). AF_12/2015</v>
          </cell>
          <cell r="I186" t="str">
            <v>M</v>
          </cell>
          <cell r="J186" t="str">
            <v>ATRIBUÍDO SÃO PAULO</v>
          </cell>
          <cell r="K186" t="str">
            <v>144,98</v>
          </cell>
          <cell r="L186" t="str">
            <v>CAIXA REFERENCIAL</v>
          </cell>
          <cell r="M186" t="str">
            <v>58,02</v>
          </cell>
          <cell r="N186">
            <v>86.95999999999998</v>
          </cell>
          <cell r="O186">
            <v>144.97999999999999</v>
          </cell>
          <cell r="P186">
            <v>0</v>
          </cell>
          <cell r="R186" t="str">
            <v>SINAPI</v>
          </cell>
        </row>
        <row r="187">
          <cell r="G187">
            <v>92829</v>
          </cell>
          <cell r="H187" t="str">
            <v>TUBO DE CONCRETO PARA REDES COLETORAS DE ÁGUAS PLUVIAIS, DIÂMETRO DE 1200 MM, JUNTA RÍGIDA, INSTALADO EM LOCAL COM ALTO NÍVEL DE INTERFERÊNCIAS - FORNECIMENTO E ASSENTAMENTO. AF_12/2015</v>
          </cell>
          <cell r="I187" t="str">
            <v>M</v>
          </cell>
          <cell r="J187" t="str">
            <v>ATRIBUÍDO SÃO PAULO</v>
          </cell>
          <cell r="K187" t="str">
            <v>869,63</v>
          </cell>
          <cell r="L187" t="str">
            <v>CAIXA REFERENCIAL</v>
          </cell>
          <cell r="M187" t="str">
            <v>71,85</v>
          </cell>
          <cell r="N187">
            <v>797.78</v>
          </cell>
          <cell r="O187">
            <v>869.63</v>
          </cell>
          <cell r="P187">
            <v>0</v>
          </cell>
          <cell r="R187" t="str">
            <v>SINAPI</v>
          </cell>
        </row>
        <row r="188">
          <cell r="G188">
            <v>92830</v>
          </cell>
          <cell r="H188" t="str">
            <v>ASSENTAMENTO DE TUBO DE CONCRETO PARA REDES COLETORAS DE ÁGUAS PLUVIAIS, DIÂMETRO DE 1200 MM, JUNTA RÍGIDA, INSTALADO EM LOCAL COM ALTO NÍVEL DE INTERFERÊNCIAS (NÃO INCLUI FORNECIMENTO). AF_12/2015</v>
          </cell>
          <cell r="I188" t="str">
            <v>M</v>
          </cell>
          <cell r="J188" t="str">
            <v>ATRIBUÍDO SÃO PAULO</v>
          </cell>
          <cell r="K188" t="str">
            <v>179,84</v>
          </cell>
          <cell r="L188" t="str">
            <v>CAIXA REFERENCIAL</v>
          </cell>
          <cell r="M188" t="str">
            <v>71,93</v>
          </cell>
          <cell r="N188">
            <v>107.91</v>
          </cell>
          <cell r="O188">
            <v>179.84</v>
          </cell>
          <cell r="P188">
            <v>0</v>
          </cell>
          <cell r="R188" t="str">
            <v>SINAPI</v>
          </cell>
        </row>
        <row r="189">
          <cell r="G189">
            <v>92831</v>
          </cell>
          <cell r="H189" t="str">
            <v>TUBO DE CONCRETO PARA REDES COLETORAS DE ÁGUAS PLUVIAIS, DIÂMETRO DE 1500 MM, JUNTA RÍGIDA, INSTALADO EM LOCAL COM ALTO NÍVEL DE INTERFERÊNCIAS - FORNECIMENTO E ASSENTAMENTO. AF_12/2015</v>
          </cell>
          <cell r="I189" t="str">
            <v>M</v>
          </cell>
          <cell r="J189" t="str">
            <v>ATRIBUÍDO SÃO PAULO</v>
          </cell>
          <cell r="K189" t="str">
            <v>1.238,42</v>
          </cell>
          <cell r="L189" t="str">
            <v>CAIXA REFERENCIAL</v>
          </cell>
          <cell r="M189" t="str">
            <v>95,54</v>
          </cell>
          <cell r="N189">
            <v>1142.8800000000001</v>
          </cell>
          <cell r="O189">
            <v>1238.42</v>
          </cell>
          <cell r="P189">
            <v>0</v>
          </cell>
          <cell r="R189" t="str">
            <v>SINAPI</v>
          </cell>
        </row>
        <row r="190">
          <cell r="G190">
            <v>92832</v>
          </cell>
          <cell r="H190" t="str">
            <v>ASSENTAMENTO DE TUBO DE CONCRETO PARA REDES COLETORAS DE ÁGUAS PLUVIAIS, DIÂMETRO DE 1500 MM, JUNTA RÍGIDA, INSTALADO EM LOCAL COM ALTO NÍVEL DE INTERFERÊNCIAS (NÃO INCLUI FORNECIMENTO). AF_12/2015</v>
          </cell>
          <cell r="I190" t="str">
            <v>M</v>
          </cell>
          <cell r="J190" t="str">
            <v>ATRIBUÍDO SÃO PAULO</v>
          </cell>
          <cell r="K190" t="str">
            <v>239,07</v>
          </cell>
          <cell r="L190" t="str">
            <v>CAIXA REFERENCIAL</v>
          </cell>
          <cell r="M190" t="str">
            <v>95,61</v>
          </cell>
          <cell r="N190">
            <v>143.45999999999998</v>
          </cell>
          <cell r="O190">
            <v>239.07</v>
          </cell>
          <cell r="P190">
            <v>0</v>
          </cell>
          <cell r="R190" t="str">
            <v>SINAPI</v>
          </cell>
        </row>
        <row r="191">
          <cell r="G191">
            <v>95565</v>
          </cell>
          <cell r="H191" t="str">
            <v>TUBO DE CONCRETO PARA REDES COLETORAS DE ÁGUAS PLUVIAIS, DIÂMETRO DE 300MM, JUNTA RÍGIDA, INSTALADO EM LOCAL COM BAIXO NÍVEL DE INTERFERÊNCIAS - FORNECIMENTO E ASSENTAMENTO. AF_12/2015</v>
          </cell>
          <cell r="I191" t="str">
            <v>M</v>
          </cell>
          <cell r="J191" t="str">
            <v>ATRIBUÍDO SÃO PAULO</v>
          </cell>
          <cell r="K191" t="str">
            <v>145,18</v>
          </cell>
          <cell r="L191" t="str">
            <v>CAIXA REFERENCIAL</v>
          </cell>
          <cell r="M191" t="str">
            <v>15,79</v>
          </cell>
          <cell r="N191">
            <v>129.39000000000001</v>
          </cell>
          <cell r="O191">
            <v>145.18</v>
          </cell>
          <cell r="P191">
            <v>0</v>
          </cell>
          <cell r="R191" t="str">
            <v>SINAPI</v>
          </cell>
        </row>
        <row r="192">
          <cell r="G192">
            <v>95566</v>
          </cell>
          <cell r="H192" t="str">
            <v>TUBO DE CONCRETO PARA REDES COLETORAS DE ÁGUAS PLUVIAIS, DIÂMETRO DE 300MM, JUNTA RÍGIDA, INSTALADO EM LOCAL COM ALTO NÍVEL DE INTERFERÊNCIAS - FORNECIMENTO E ASSENTAMENTO. AF_12/2015</v>
          </cell>
          <cell r="I192" t="str">
            <v>M</v>
          </cell>
          <cell r="J192" t="str">
            <v>ATRIBUÍDO SÃO PAULO</v>
          </cell>
          <cell r="K192" t="str">
            <v>152,22</v>
          </cell>
          <cell r="L192" t="str">
            <v>CAIXA REFERENCIAL</v>
          </cell>
          <cell r="M192" t="str">
            <v>18,92</v>
          </cell>
          <cell r="N192">
            <v>133.30000000000001</v>
          </cell>
          <cell r="O192">
            <v>152.22000000000003</v>
          </cell>
          <cell r="P192">
            <v>0</v>
          </cell>
          <cell r="R192" t="str">
            <v>SINAPI</v>
          </cell>
        </row>
        <row r="193">
          <cell r="G193">
            <v>95567</v>
          </cell>
          <cell r="H193" t="str">
            <v>TUBO DE CONCRETO (SIMPLES) PARA REDES COLETORAS DE ÁGUAS PLUVIAIS, DIÂMETRO DE 300 MM, JUNTA RÍGIDA, INSTALADO EM LOCAL COM BAIXO NÍVEL DE INTERFERÊNCIAS - FORNECIMENTO E ASSENTAMENTO. AF_12/2015</v>
          </cell>
          <cell r="I193" t="str">
            <v>M</v>
          </cell>
          <cell r="J193" t="str">
            <v>ATRIBUÍDO SÃO PAULO</v>
          </cell>
          <cell r="K193" t="str">
            <v>98,50</v>
          </cell>
          <cell r="L193" t="str">
            <v>CAIXA REFERENCIAL</v>
          </cell>
          <cell r="M193" t="str">
            <v>15,80</v>
          </cell>
          <cell r="N193">
            <v>82.7</v>
          </cell>
          <cell r="O193">
            <v>98.5</v>
          </cell>
          <cell r="P193">
            <v>0</v>
          </cell>
          <cell r="R193" t="str">
            <v>SINAPI</v>
          </cell>
        </row>
        <row r="194">
          <cell r="G194">
            <v>95568</v>
          </cell>
          <cell r="H194" t="str">
            <v>TUBO DE CONCRETO (SIMPLES) PARA REDES COLETORAS DE ÁGUAS PLUVIAIS, DIÂMETRO DE 400 MM, JUNTA RÍGIDA, INSTALADO EM LOCAL COM BAIXO NÍVEL DE INTERFERÊNCIAS - FORNECIMENTO E ASSENTAMENTO. AF_12/2015</v>
          </cell>
          <cell r="I194" t="str">
            <v>M</v>
          </cell>
          <cell r="J194" t="str">
            <v>ATRIBUÍDO SÃO PAULO</v>
          </cell>
          <cell r="K194" t="str">
            <v>120,20</v>
          </cell>
          <cell r="L194" t="str">
            <v>CAIXA REFERENCIAL</v>
          </cell>
          <cell r="M194" t="str">
            <v>20,15</v>
          </cell>
          <cell r="N194">
            <v>100.05000000000001</v>
          </cell>
          <cell r="O194">
            <v>120.20000000000002</v>
          </cell>
          <cell r="P194">
            <v>0</v>
          </cell>
          <cell r="R194" t="str">
            <v>SINAPI</v>
          </cell>
        </row>
        <row r="195">
          <cell r="G195">
            <v>95569</v>
          </cell>
          <cell r="H195" t="str">
            <v>TUBO DE CONCRETO (SIMPLES) PARA REDES COLETORAS DE ÁGUAS PLUVIAIS, DIÂMETRO DE 500 MM, JUNTA RÍGIDA, INSTALADO EM LOCAL COM BAIXO NÍVEL DE INTERFERÊNCIAS - FORNECIMENTO E ASSENTAMENTO. AF_12/2015</v>
          </cell>
          <cell r="I195" t="str">
            <v>M</v>
          </cell>
          <cell r="J195" t="str">
            <v>ATRIBUÍDO SÃO PAULO</v>
          </cell>
          <cell r="K195" t="str">
            <v>166,17</v>
          </cell>
          <cell r="L195" t="str">
            <v>CAIXA REFERENCIAL</v>
          </cell>
          <cell r="M195" t="str">
            <v>24,52</v>
          </cell>
          <cell r="N195">
            <v>141.64999999999998</v>
          </cell>
          <cell r="O195">
            <v>166.17</v>
          </cell>
          <cell r="P195">
            <v>0</v>
          </cell>
          <cell r="R195" t="str">
            <v>SINAPI</v>
          </cell>
        </row>
        <row r="196">
          <cell r="G196">
            <v>95570</v>
          </cell>
          <cell r="H196" t="str">
            <v>TUBO DE CONCRETO (SIMPLES) PARA REDES COLETORAS DE ÁGUAS PLUVIAIS, DIÂMETRO DE 300 MM, JUNTA RÍGIDA, INSTALADO EM LOCAL COM ALTO NÍVEL DE INTERFERÊNCIAS - FORNECIMENTO E ASSENTAMENTO. AF_12/2015</v>
          </cell>
          <cell r="I196" t="str">
            <v>M</v>
          </cell>
          <cell r="J196" t="str">
            <v>ATRIBUÍDO SÃO PAULO</v>
          </cell>
          <cell r="K196" t="str">
            <v>105,54</v>
          </cell>
          <cell r="L196" t="str">
            <v>CAIXA REFERENCIAL</v>
          </cell>
          <cell r="M196" t="str">
            <v>18,93</v>
          </cell>
          <cell r="N196">
            <v>86.610000000000014</v>
          </cell>
          <cell r="O196">
            <v>105.54000000000002</v>
          </cell>
          <cell r="P196">
            <v>0</v>
          </cell>
          <cell r="R196" t="str">
            <v>SINAPI</v>
          </cell>
        </row>
        <row r="197">
          <cell r="G197">
            <v>95571</v>
          </cell>
          <cell r="H197" t="str">
            <v>TUBO DE CONCRETO (SIMPLES) PARA REDES COLETORAS DE ÁGUAS PLUVIAIS, DIÂMETRO DE 400 MM, JUNTA RÍGIDA, INSTALADO EM LOCAL COM ALTO NÍVEL DE INTERFERÊNCIAS - FORNECIMENTO E ASSENTAMENTO. AF_12/2015</v>
          </cell>
          <cell r="I197" t="str">
            <v>M</v>
          </cell>
          <cell r="J197" t="str">
            <v>ATRIBUÍDO SÃO PAULO</v>
          </cell>
          <cell r="K197" t="str">
            <v>129,21</v>
          </cell>
          <cell r="L197" t="str">
            <v>CAIXA REFERENCIAL</v>
          </cell>
          <cell r="M197" t="str">
            <v>24,13</v>
          </cell>
          <cell r="N197">
            <v>105.08000000000001</v>
          </cell>
          <cell r="O197">
            <v>129.21</v>
          </cell>
          <cell r="P197">
            <v>0</v>
          </cell>
          <cell r="R197" t="str">
            <v>SINAPI</v>
          </cell>
        </row>
        <row r="198">
          <cell r="G198">
            <v>95572</v>
          </cell>
          <cell r="H198" t="str">
            <v>TUBO DE CONCRETO (SIMPLES) PARA REDES COLETORAS DE ÁGUAS PLUVIAIS, DIÂMETRO DE 500 MM, JUNTA RÍGIDA, INSTALADO EM LOCAL COM ALTO NÍVEL DE INTERFERÊNCIAS - FORNECIMENTO E ASSENTAMENTO. AF_12/2015</v>
          </cell>
          <cell r="I198" t="str">
            <v>M</v>
          </cell>
          <cell r="J198" t="str">
            <v>ATRIBUÍDO SÃO PAULO</v>
          </cell>
          <cell r="K198" t="str">
            <v>177,36</v>
          </cell>
          <cell r="L198" t="str">
            <v>CAIXA REFERENCIAL</v>
          </cell>
          <cell r="M198" t="str">
            <v>29,38</v>
          </cell>
          <cell r="N198">
            <v>147.98000000000002</v>
          </cell>
          <cell r="O198">
            <v>177.36</v>
          </cell>
          <cell r="P198">
            <v>0</v>
          </cell>
          <cell r="R198" t="str">
            <v>SINAPI</v>
          </cell>
        </row>
        <row r="199">
          <cell r="G199">
            <v>97127</v>
          </cell>
          <cell r="H199" t="str">
            <v>ASSENTAMENTO DE TUBO DE PVC DEFOFO OU PRFV OU RPVC PARA REDE DE ÁGUA, DN 150 MM, JUNTA ELÁSTICA INTEGRADA, INSTALADO EM LOCAL COM NÍVEL ALTO DE INTERFERÊNCIAS (NÃO INCLUI FORNECIMENTO). AF_11/2017</v>
          </cell>
          <cell r="I199" t="str">
            <v>M</v>
          </cell>
          <cell r="J199" t="str">
            <v>COEFICIENTE DE REPRESENTATIVIDADE</v>
          </cell>
          <cell r="K199" t="str">
            <v>4,64</v>
          </cell>
          <cell r="L199" t="str">
            <v>CAIXA REFERENCIAL</v>
          </cell>
          <cell r="M199" t="str">
            <v>3,26</v>
          </cell>
          <cell r="N199">
            <v>1.38</v>
          </cell>
          <cell r="O199">
            <v>4.6399999999999997</v>
          </cell>
          <cell r="P199">
            <v>0</v>
          </cell>
          <cell r="R199" t="str">
            <v>SINAPI</v>
          </cell>
        </row>
        <row r="200">
          <cell r="G200">
            <v>97128</v>
          </cell>
          <cell r="H200" t="str">
            <v>ASSENTAMENTO DE TUBO DE PVC DEFOFO OU PRFV OU RPVC PARA REDE DE ÁGUA, DN 200 MM, JUNTA ELÁSTICA INTEGRADA, INSTALADO EM LOCAL COM NÍVEL ALTO DE INTERFERÊNCIAS (NÃO INCLUI FORNECIMENTO). AF_11/2017</v>
          </cell>
          <cell r="I200" t="str">
            <v>M</v>
          </cell>
          <cell r="J200" t="str">
            <v>ATRIBUÍDO SÃO PAULO</v>
          </cell>
          <cell r="K200" t="str">
            <v>9,15</v>
          </cell>
          <cell r="L200" t="str">
            <v>CAIXA REFERENCIAL</v>
          </cell>
          <cell r="M200" t="str">
            <v>5,22</v>
          </cell>
          <cell r="N200">
            <v>3.9300000000000006</v>
          </cell>
          <cell r="O200">
            <v>9.15</v>
          </cell>
          <cell r="P200">
            <v>0</v>
          </cell>
          <cell r="R200" t="str">
            <v>SINAPI</v>
          </cell>
        </row>
        <row r="201">
          <cell r="G201">
            <v>97129</v>
          </cell>
          <cell r="H201" t="str">
            <v>ASSENTAMENTO DE TUBO DE PVC DEFOFO OU PRFV OU RPVC PARA REDE DE ÁGUA, DN 250 MM, JUNTA ELÁSTICA INTEGRADA, INSTALADO EM LOCAL COM NÍVEL ALTO DE INTERFERÊNCIAS (NÃO INCLUI FORNECIMENTO). AF_11/2017</v>
          </cell>
          <cell r="I201" t="str">
            <v>M</v>
          </cell>
          <cell r="J201" t="str">
            <v>ATRIBUÍDO SÃO PAULO</v>
          </cell>
          <cell r="K201" t="str">
            <v>11,26</v>
          </cell>
          <cell r="L201" t="str">
            <v>CAIXA REFERENCIAL</v>
          </cell>
          <cell r="M201" t="str">
            <v>6,36</v>
          </cell>
          <cell r="N201">
            <v>4.8999999999999995</v>
          </cell>
          <cell r="O201">
            <v>11.26</v>
          </cell>
          <cell r="P201">
            <v>0</v>
          </cell>
          <cell r="R201" t="str">
            <v>SINAPI</v>
          </cell>
        </row>
        <row r="202">
          <cell r="G202">
            <v>97130</v>
          </cell>
          <cell r="H202" t="str">
            <v>ASSENTAMENTO DE TUBO DE PVC DEFOFO OU PRFV OU RPVC PARA REDE DE ÁGUA, DN 300 MM, JUNTA ELÁSTICA INTEGRADA, INSTALADO EM LOCAL COM NÍVEL ALTO DE INTERFERÊNCIAS (NÃO INCLUI FORNECIMENTO). AF_11/2017</v>
          </cell>
          <cell r="I202" t="str">
            <v>M</v>
          </cell>
          <cell r="J202" t="str">
            <v>ATRIBUÍDO SÃO PAULO</v>
          </cell>
          <cell r="K202" t="str">
            <v>13,36</v>
          </cell>
          <cell r="L202" t="str">
            <v>CAIXA REFERENCIAL</v>
          </cell>
          <cell r="M202" t="str">
            <v>7,54</v>
          </cell>
          <cell r="N202">
            <v>5.8199999999999994</v>
          </cell>
          <cell r="O202">
            <v>13.36</v>
          </cell>
          <cell r="P202">
            <v>0</v>
          </cell>
          <cell r="R202" t="str">
            <v>SINAPI</v>
          </cell>
        </row>
        <row r="203">
          <cell r="G203">
            <v>97131</v>
          </cell>
          <cell r="H203" t="str">
            <v>ASSENTAMENTO DE TUBO DE PVC DEFOFO OU PRFV OU RPVC PARA REDE DE ÁGUA, DN 350 MM, JUNTA ELÁSTICA INTEGRADA, INSTALADO EM LOCAL COM NÍVEL ALTO DE INTERFERÊNCIAS (NÃO INCLUI FORNECIMENTO). AF_11/2017</v>
          </cell>
          <cell r="I203" t="str">
            <v>M</v>
          </cell>
          <cell r="J203" t="str">
            <v>ATRIBUÍDO SÃO PAULO</v>
          </cell>
          <cell r="K203" t="str">
            <v>15,46</v>
          </cell>
          <cell r="L203" t="str">
            <v>CAIXA REFERENCIAL</v>
          </cell>
          <cell r="M203" t="str">
            <v>8,72</v>
          </cell>
          <cell r="N203">
            <v>6.74</v>
          </cell>
          <cell r="O203">
            <v>15.46</v>
          </cell>
          <cell r="P203">
            <v>0</v>
          </cell>
          <cell r="R203" t="str">
            <v>SINAPI</v>
          </cell>
        </row>
        <row r="204">
          <cell r="G204">
            <v>97132</v>
          </cell>
          <cell r="H204" t="str">
            <v>ASSENTAMENTO DE TUBO DE PVC DEFOFO OU PRFV OU RPVC PARA REDE DE ÁGUA, DN 400 MM, JUNTA ELÁSTICA INTEGRADA, INSTALADO EM LOCAL COM NÍVEL ALTO DE INTERFERÊNCIAS (NÃO INCLUI FORNECIMENTO). AF_11/2017</v>
          </cell>
          <cell r="I204" t="str">
            <v>M</v>
          </cell>
          <cell r="J204" t="str">
            <v>ATRIBUÍDO SÃO PAULO</v>
          </cell>
          <cell r="K204" t="str">
            <v>17,54</v>
          </cell>
          <cell r="L204" t="str">
            <v>CAIXA REFERENCIAL</v>
          </cell>
          <cell r="M204" t="str">
            <v>9,89</v>
          </cell>
          <cell r="N204">
            <v>7.6499999999999986</v>
          </cell>
          <cell r="O204">
            <v>17.54</v>
          </cell>
          <cell r="P204">
            <v>0</v>
          </cell>
          <cell r="R204" t="str">
            <v>SINAPI</v>
          </cell>
        </row>
        <row r="205">
          <cell r="G205">
            <v>97133</v>
          </cell>
          <cell r="H205" t="str">
            <v>ASSENTAMENTO DE TUBO DE PVC DEFOFO OU PRFV OU RPVC PARA REDE DE ÁGUA, DN 500 MM, JUNTA ELÁSTICA INTEGRADA, INSTALADO EM LOCAL COM NÍVEL ALTO DE INTERFERÊNCIAS (NÃO INCLUI FORNECIMENTO). AF_11/2017</v>
          </cell>
          <cell r="I205" t="str">
            <v>M</v>
          </cell>
          <cell r="J205" t="str">
            <v>ATRIBUÍDO SÃO PAULO</v>
          </cell>
          <cell r="K205" t="str">
            <v>21,75</v>
          </cell>
          <cell r="L205" t="str">
            <v>CAIXA REFERENCIAL</v>
          </cell>
          <cell r="M205" t="str">
            <v>12,22</v>
          </cell>
          <cell r="N205">
            <v>9.5299999999999994</v>
          </cell>
          <cell r="O205">
            <v>21.75</v>
          </cell>
          <cell r="P205">
            <v>0</v>
          </cell>
          <cell r="R205" t="str">
            <v>SINAPI</v>
          </cell>
        </row>
        <row r="206">
          <cell r="G206">
            <v>97134</v>
          </cell>
          <cell r="H206" t="str">
            <v>ASSENTAMENTO DE TUBO DE PVC DEFOFO OU PRFV OU RPVC PARA REDE DE ÁGUA, DN 150 MM, JUNTA ELÁSTICA INTEGRADA, INSTALADO EM LOCAL COM NÍVEL BAIXO DE INTERFERÊNCIAS (NÃO INCLUI FORNECIMENTO). AF_11/2017</v>
          </cell>
          <cell r="I206" t="str">
            <v>M</v>
          </cell>
          <cell r="J206" t="str">
            <v>COEFICIENTE DE REPRESENTATIVIDADE</v>
          </cell>
          <cell r="K206" t="str">
            <v>2,18</v>
          </cell>
          <cell r="L206" t="str">
            <v>CAIXA REFERENCIAL</v>
          </cell>
          <cell r="M206" t="str">
            <v>1,37</v>
          </cell>
          <cell r="N206">
            <v>0.81</v>
          </cell>
          <cell r="O206">
            <v>2.1800000000000002</v>
          </cell>
          <cell r="P206">
            <v>0</v>
          </cell>
          <cell r="R206" t="str">
            <v>SINAPI</v>
          </cell>
        </row>
        <row r="207">
          <cell r="G207">
            <v>97135</v>
          </cell>
          <cell r="H207" t="str">
            <v>ASSENTAMENTO DE TUBO DE PVC DEFOFO OU PRFV OU RPVC PARA REDE DE ÁGUA, DN 200 MM, JUNTA ELÁSTICA INTEGRADA, INSTALADO EM LOCAL COM NÍVEL BAIXO DE INTERFERÊNCIAS (NÃO INCLUI FORNECIMENTO). AF_11/2017</v>
          </cell>
          <cell r="I207" t="str">
            <v>M</v>
          </cell>
          <cell r="J207" t="str">
            <v>ATRIBUÍDO SÃO PAULO</v>
          </cell>
          <cell r="K207" t="str">
            <v>4,72</v>
          </cell>
          <cell r="L207" t="str">
            <v>CAIXA REFERENCIAL</v>
          </cell>
          <cell r="M207" t="str">
            <v>2,25</v>
          </cell>
          <cell r="N207">
            <v>2.4699999999999998</v>
          </cell>
          <cell r="O207">
            <v>4.72</v>
          </cell>
          <cell r="P207">
            <v>0</v>
          </cell>
          <cell r="R207" t="str">
            <v>SINAPI</v>
          </cell>
        </row>
        <row r="208">
          <cell r="G208">
            <v>97136</v>
          </cell>
          <cell r="H208" t="str">
            <v>ASSENTAMENTO DE TUBO DE PVC DEFOFO OU PRFV OU RPVC PARA REDE DE ÁGUA, DN 250 MM, JUNTA ELÁSTICA INTEGRADA, INSTALADO EM LOCAL COM NÍVEL BAIXO DE INTERFERÊNCIAS (NÃO INCLUI FORNECIMENTO). AF_11/2017</v>
          </cell>
          <cell r="I208" t="str">
            <v>M</v>
          </cell>
          <cell r="J208" t="str">
            <v>ATRIBUÍDO SÃO PAULO</v>
          </cell>
          <cell r="K208" t="str">
            <v>5,81</v>
          </cell>
          <cell r="L208" t="str">
            <v>CAIXA REFERENCIAL</v>
          </cell>
          <cell r="M208" t="str">
            <v>2,76</v>
          </cell>
          <cell r="N208">
            <v>3.05</v>
          </cell>
          <cell r="O208">
            <v>5.81</v>
          </cell>
          <cell r="P208">
            <v>0</v>
          </cell>
          <cell r="R208" t="str">
            <v>SINAPI</v>
          </cell>
        </row>
        <row r="209">
          <cell r="G209">
            <v>97137</v>
          </cell>
          <cell r="H209" t="str">
            <v>ASSENTAMENTO DE TUBO DE PVC DEFOFO OU PRFV OU RPVC PARA REDE DE ÁGUA, DN 300 MM, JUNTA ELÁSTICA INTEGRADA, INSTALADO EM LOCAL COM NÍVEL BAIXO DE INTERFERÊNCIAS (NÃO INCLUI FORNECIMENTO). AF_11/2017</v>
          </cell>
          <cell r="I209" t="str">
            <v>M</v>
          </cell>
          <cell r="J209" t="str">
            <v>ATRIBUÍDO SÃO PAULO</v>
          </cell>
          <cell r="K209" t="str">
            <v>6,90</v>
          </cell>
          <cell r="L209" t="str">
            <v>CAIXA REFERENCIAL</v>
          </cell>
          <cell r="M209" t="str">
            <v>3,27</v>
          </cell>
          <cell r="N209">
            <v>3.6300000000000003</v>
          </cell>
          <cell r="O209">
            <v>6.9</v>
          </cell>
          <cell r="P209">
            <v>0</v>
          </cell>
          <cell r="R209" t="str">
            <v>SINAPI</v>
          </cell>
        </row>
        <row r="210">
          <cell r="G210">
            <v>97138</v>
          </cell>
          <cell r="H210" t="str">
            <v>ASSENTAMENTO DE TUBO DE PVC DEFOFO OU PRFV OU RPVC PARA REDE DE ÁGUA, DN 350 MM, JUNTA ELÁSTICA INTEGRADA, INSTALADO EM LOCAL COM NÍVEL BAIXO DE INTERFERÊNCIAS (NÃO INCLUI FORNECIMENTO). AF_11/2017</v>
          </cell>
          <cell r="I210" t="str">
            <v>M</v>
          </cell>
          <cell r="J210" t="str">
            <v>ATRIBUÍDO SÃO PAULO</v>
          </cell>
          <cell r="K210" t="str">
            <v>7,98</v>
          </cell>
          <cell r="L210" t="str">
            <v>CAIXA REFERENCIAL</v>
          </cell>
          <cell r="M210" t="str">
            <v>3,77</v>
          </cell>
          <cell r="N210">
            <v>4.2100000000000009</v>
          </cell>
          <cell r="O210">
            <v>7.98</v>
          </cell>
          <cell r="P210">
            <v>0</v>
          </cell>
          <cell r="R210" t="str">
            <v>SINAPI</v>
          </cell>
        </row>
        <row r="211">
          <cell r="G211">
            <v>97139</v>
          </cell>
          <cell r="H211" t="str">
            <v>ASSENTAMENTO DE TUBO DE PVC DEFOFO OU PRFV OU RPVC PARA REDE DE ÁGUA, DN 400 MM, JUNTA ELÁSTICA INTEGRADA, INSTALADO EM LOCAL COM NÍVEL BAIXO DE INTERFERÊNCIAS (NÃO INCLUI FORNECIMENTO). AF_11/2017</v>
          </cell>
          <cell r="I211" t="str">
            <v>M</v>
          </cell>
          <cell r="J211" t="str">
            <v>ATRIBUÍDO SÃO PAULO</v>
          </cell>
          <cell r="K211" t="str">
            <v>9,06</v>
          </cell>
          <cell r="L211" t="str">
            <v>CAIXA REFERENCIAL</v>
          </cell>
          <cell r="M211" t="str">
            <v>4,27</v>
          </cell>
          <cell r="N211">
            <v>4.7900000000000009</v>
          </cell>
          <cell r="O211">
            <v>9.06</v>
          </cell>
          <cell r="P211">
            <v>0</v>
          </cell>
          <cell r="R211" t="str">
            <v>SINAPI</v>
          </cell>
        </row>
        <row r="212">
          <cell r="G212">
            <v>97140</v>
          </cell>
          <cell r="H212" t="str">
            <v>ASSENTAMENTO DE TUBO DE PVC DEFOFO OU PRFV OU RPVC PARA REDE DE ÁGUA, DN 500 MM, JUNTA ELÁSTICA INTEGRADA, INSTALADO EM LOCAL COM NÍVEL BAIXO DE INTERFERÊNCIAS (NÃO INCLUI FORNECIMENTO). AF_11/2017</v>
          </cell>
          <cell r="I212" t="str">
            <v>M</v>
          </cell>
          <cell r="J212" t="str">
            <v>ATRIBUÍDO SÃO PAULO</v>
          </cell>
          <cell r="K212" t="str">
            <v>11,24</v>
          </cell>
          <cell r="L212" t="str">
            <v>CAIXA REFERENCIAL</v>
          </cell>
          <cell r="M212" t="str">
            <v>5,29</v>
          </cell>
          <cell r="N212">
            <v>5.95</v>
          </cell>
          <cell r="O212">
            <v>11.24</v>
          </cell>
          <cell r="P212">
            <v>0</v>
          </cell>
          <cell r="R212" t="str">
            <v>SINAPI</v>
          </cell>
        </row>
        <row r="213">
          <cell r="G213">
            <v>103089</v>
          </cell>
          <cell r="H213" t="str">
            <v>ASSENTAMENTO DE TUBO DE FERRO FUNDIDO PARA REDE DE ÁGUA, DN 80 MM, JUNTA FLANGEADA (NÃO INCLUI O FORNECIMENTO). AF_09/2021</v>
          </cell>
          <cell r="I213" t="str">
            <v>M</v>
          </cell>
          <cell r="J213" t="str">
            <v>ATRIBUÍDO SÃO PAULO</v>
          </cell>
          <cell r="K213" t="str">
            <v>10,13</v>
          </cell>
          <cell r="L213" t="str">
            <v>CAIXA REFERENCIAL</v>
          </cell>
          <cell r="M213" t="str">
            <v>4,20</v>
          </cell>
          <cell r="N213">
            <v>5.9300000000000006</v>
          </cell>
          <cell r="O213">
            <v>10.130000000000001</v>
          </cell>
          <cell r="P213">
            <v>0</v>
          </cell>
          <cell r="R213" t="str">
            <v>SINAPI</v>
          </cell>
        </row>
        <row r="214">
          <cell r="G214">
            <v>103090</v>
          </cell>
          <cell r="H214" t="str">
            <v>ASSENTAMENTO DE TUBO DE FERRO FUNDIDO PARA REDE DE ÁGUA, DN 100 MM, JUNTA FLANGEADA (NÃO INCLUI O FORNECIMENTO). AF_09/2021</v>
          </cell>
          <cell r="I214" t="str">
            <v>M</v>
          </cell>
          <cell r="J214" t="str">
            <v>ATRIBUÍDO SÃO PAULO</v>
          </cell>
          <cell r="K214" t="str">
            <v>12,10</v>
          </cell>
          <cell r="L214" t="str">
            <v>CAIXA REFERENCIAL</v>
          </cell>
          <cell r="M214" t="str">
            <v>5,06</v>
          </cell>
          <cell r="N214">
            <v>7.04</v>
          </cell>
          <cell r="O214">
            <v>12.1</v>
          </cell>
          <cell r="P214">
            <v>0</v>
          </cell>
          <cell r="R214" t="str">
            <v>SINAPI</v>
          </cell>
        </row>
        <row r="215">
          <cell r="G215">
            <v>103091</v>
          </cell>
          <cell r="H215" t="str">
            <v>ASSENTAMENTO DE TUBO DE FERRO FUNDIDO PARA REDE DE ÁGUA, DN 150 MM, JUNTA FLANGEADA (NÃO INCLUI O FORNECIMENTO). AF_09/2021</v>
          </cell>
          <cell r="I215" t="str">
            <v>M</v>
          </cell>
          <cell r="J215" t="str">
            <v>ATRIBUÍDO SÃO PAULO</v>
          </cell>
          <cell r="K215" t="str">
            <v>17,03</v>
          </cell>
          <cell r="L215" t="str">
            <v>CAIXA REFERENCIAL</v>
          </cell>
          <cell r="M215" t="str">
            <v>7,28</v>
          </cell>
          <cell r="N215">
            <v>9.75</v>
          </cell>
          <cell r="O215">
            <v>17.03</v>
          </cell>
          <cell r="P215">
            <v>0</v>
          </cell>
          <cell r="R215" t="str">
            <v>SINAPI</v>
          </cell>
        </row>
        <row r="216">
          <cell r="G216">
            <v>103092</v>
          </cell>
          <cell r="H216" t="str">
            <v>ASSENTAMENTO DE TUBO DE FERRO FUNDIDO PARA REDE DE ÁGUA, DN 200 MM, JUNTA FLANGEADA (NÃO INCLUI O FORNECIMENTO). AF_09/2021</v>
          </cell>
          <cell r="I216" t="str">
            <v>M</v>
          </cell>
          <cell r="J216" t="str">
            <v>ATRIBUÍDO SÃO PAULO</v>
          </cell>
          <cell r="K216" t="str">
            <v>21,96</v>
          </cell>
          <cell r="L216" t="str">
            <v>CAIXA REFERENCIAL</v>
          </cell>
          <cell r="M216" t="str">
            <v>9,48</v>
          </cell>
          <cell r="N216">
            <v>12.48</v>
          </cell>
          <cell r="O216">
            <v>21.96</v>
          </cell>
          <cell r="P216">
            <v>0</v>
          </cell>
          <cell r="R216" t="str">
            <v>SINAPI</v>
          </cell>
        </row>
        <row r="217">
          <cell r="G217">
            <v>103093</v>
          </cell>
          <cell r="H217" t="str">
            <v>ASSENTAMENTO DE TUBO DE FERRO FUNDIDO PARA REDE DE ÁGUA, DN 250 MM, JUNTA FLANGEADA (NÃO INCLUI O FORNECIMENTO). AF_09/2021</v>
          </cell>
          <cell r="I217" t="str">
            <v>M</v>
          </cell>
          <cell r="J217" t="str">
            <v>ATRIBUÍDO SÃO PAULO</v>
          </cell>
          <cell r="K217" t="str">
            <v>33,57</v>
          </cell>
          <cell r="L217" t="str">
            <v>CAIXA REFERENCIAL</v>
          </cell>
          <cell r="M217" t="str">
            <v>14,51</v>
          </cell>
          <cell r="N217">
            <v>19.060000000000002</v>
          </cell>
          <cell r="O217">
            <v>33.57</v>
          </cell>
          <cell r="P217">
            <v>0</v>
          </cell>
          <cell r="R217" t="str">
            <v>SINAPI</v>
          </cell>
        </row>
        <row r="218">
          <cell r="G218">
            <v>103094</v>
          </cell>
          <cell r="H218" t="str">
            <v>ASSENTAMENTO DE TUBO DE FERRO FUNDIDO PARA REDE DE ÁGUA, DN 300 MM, JUNTA FLANGEADA (NÃO INCLUI O FORNECIMENTO). AF_09/2021</v>
          </cell>
          <cell r="I218" t="str">
            <v>M</v>
          </cell>
          <cell r="J218" t="str">
            <v>ATRIBUÍDO SÃO PAULO</v>
          </cell>
          <cell r="K218" t="str">
            <v>38,53</v>
          </cell>
          <cell r="L218" t="str">
            <v>CAIXA REFERENCIAL</v>
          </cell>
          <cell r="M218" t="str">
            <v>16,71</v>
          </cell>
          <cell r="N218">
            <v>21.82</v>
          </cell>
          <cell r="O218">
            <v>38.53</v>
          </cell>
          <cell r="P218">
            <v>0</v>
          </cell>
          <cell r="R218" t="str">
            <v>SINAPI</v>
          </cell>
        </row>
        <row r="219">
          <cell r="G219">
            <v>103095</v>
          </cell>
          <cell r="H219" t="str">
            <v>ASSENTAMENTO DE TUBO DE FERRO FUNDIDO PARA REDE DE ÁGUA, DN 350 MM, JUNTA FLANGEADA (NÃO INCLUI O FORNECIMENTO). AF_09/2021</v>
          </cell>
          <cell r="I219" t="str">
            <v>M</v>
          </cell>
          <cell r="J219" t="str">
            <v>ATRIBUÍDO SÃO PAULO</v>
          </cell>
          <cell r="K219" t="str">
            <v>50,12</v>
          </cell>
          <cell r="L219" t="str">
            <v>CAIXA REFERENCIAL</v>
          </cell>
          <cell r="M219" t="str">
            <v>21,73</v>
          </cell>
          <cell r="N219">
            <v>28.389999999999997</v>
          </cell>
          <cell r="O219">
            <v>50.12</v>
          </cell>
          <cell r="P219">
            <v>0</v>
          </cell>
          <cell r="R219" t="str">
            <v>SINAPI</v>
          </cell>
        </row>
        <row r="220">
          <cell r="G220">
            <v>103096</v>
          </cell>
          <cell r="H220" t="str">
            <v>ASSENTAMENTO DE TUBO DE FERRO FUNDIDO PARA REDE DE ÁGUA, DN 400 MM, JUNTA FLANGEADA (NÃO INCLUI O FORNECIMENTO). AF_09/2021</v>
          </cell>
          <cell r="I220" t="str">
            <v>M</v>
          </cell>
          <cell r="J220" t="str">
            <v>ATRIBUÍDO SÃO PAULO</v>
          </cell>
          <cell r="K220" t="str">
            <v>55,07</v>
          </cell>
          <cell r="L220" t="str">
            <v>CAIXA REFERENCIAL</v>
          </cell>
          <cell r="M220" t="str">
            <v>23,96</v>
          </cell>
          <cell r="N220">
            <v>31.11</v>
          </cell>
          <cell r="O220">
            <v>55.07</v>
          </cell>
          <cell r="P220">
            <v>0</v>
          </cell>
          <cell r="R220" t="str">
            <v>SINAPI</v>
          </cell>
        </row>
        <row r="221">
          <cell r="G221">
            <v>103097</v>
          </cell>
          <cell r="H221" t="str">
            <v>ASSENTAMENTO DE TUBO DE FERRO FUNDIDO PARA REDE DE ÁGUA, DN 450 MM, JUNTA FLANGEADA (NÃO INCLUI O FORNECIMENTO). AF_09/2021</v>
          </cell>
          <cell r="I221" t="str">
            <v>M</v>
          </cell>
          <cell r="J221" t="str">
            <v>ATRIBUÍDO SÃO PAULO</v>
          </cell>
          <cell r="K221" t="str">
            <v>66,67</v>
          </cell>
          <cell r="L221" t="str">
            <v>CAIXA REFERENCIAL</v>
          </cell>
          <cell r="M221" t="str">
            <v>28,98</v>
          </cell>
          <cell r="N221">
            <v>37.69</v>
          </cell>
          <cell r="O221">
            <v>66.67</v>
          </cell>
          <cell r="P221">
            <v>0</v>
          </cell>
          <cell r="R221" t="str">
            <v>SINAPI</v>
          </cell>
        </row>
        <row r="222">
          <cell r="G222">
            <v>103098</v>
          </cell>
          <cell r="H222" t="str">
            <v>ASSENTAMENTO DE TUBO DE FERRO FUNDIDO PARA REDE DE ÁGUA, DN 500 MM, JUNTA FLANGEADA (NÃO INCLUI O FORNECIMENTO). AF_09/2021</v>
          </cell>
          <cell r="I222" t="str">
            <v>M</v>
          </cell>
          <cell r="J222" t="str">
            <v>ATRIBUÍDO SÃO PAULO</v>
          </cell>
          <cell r="K222" t="str">
            <v>71,63</v>
          </cell>
          <cell r="L222" t="str">
            <v>CAIXA REFERENCIAL</v>
          </cell>
          <cell r="M222" t="str">
            <v>31,18</v>
          </cell>
          <cell r="N222">
            <v>40.449999999999996</v>
          </cell>
          <cell r="O222">
            <v>71.63</v>
          </cell>
          <cell r="P222">
            <v>0</v>
          </cell>
          <cell r="R222" t="str">
            <v>SINAPI</v>
          </cell>
        </row>
        <row r="223">
          <cell r="G223">
            <v>103099</v>
          </cell>
          <cell r="H223" t="str">
            <v>ASSENTAMENTO DE TUBO DE FERRO FUNDIDO PARA REDE DE ÁGUA, DN 600 MM, JUNTA FLANGEADA (NÃO INCLUI O FORNECIMENTO). AF_09/2021</v>
          </cell>
          <cell r="I223" t="str">
            <v>M</v>
          </cell>
          <cell r="J223" t="str">
            <v>ATRIBUÍDO SÃO PAULO</v>
          </cell>
          <cell r="K223" t="str">
            <v>81,48</v>
          </cell>
          <cell r="L223" t="str">
            <v>CAIXA REFERENCIAL</v>
          </cell>
          <cell r="M223" t="str">
            <v>35,59</v>
          </cell>
          <cell r="N223">
            <v>45.89</v>
          </cell>
          <cell r="O223">
            <v>81.48</v>
          </cell>
          <cell r="P223">
            <v>0</v>
          </cell>
          <cell r="R223" t="str">
            <v>SINAPI</v>
          </cell>
        </row>
        <row r="224">
          <cell r="G224">
            <v>103100</v>
          </cell>
          <cell r="H224" t="str">
            <v>ASSENTAMENTO DE TUBO DE FERRO FUNDIDO PARA REDE DE ÁGUA, DN 700 MM, JUNTA FLANGEADA (NÃO INCLUI O FORNECIMENTO). AF_09/2021</v>
          </cell>
          <cell r="I224" t="str">
            <v>M</v>
          </cell>
          <cell r="J224" t="str">
            <v>ATRIBUÍDO SÃO PAULO</v>
          </cell>
          <cell r="K224" t="str">
            <v>86,96</v>
          </cell>
          <cell r="L224" t="str">
            <v>CAIXA REFERENCIAL</v>
          </cell>
          <cell r="M224" t="str">
            <v>38,19</v>
          </cell>
          <cell r="N224">
            <v>48.769999999999996</v>
          </cell>
          <cell r="O224">
            <v>86.96</v>
          </cell>
          <cell r="P224">
            <v>0</v>
          </cell>
          <cell r="R224" t="str">
            <v>SINAPI</v>
          </cell>
        </row>
        <row r="225">
          <cell r="G225">
            <v>103101</v>
          </cell>
          <cell r="H225" t="str">
            <v>ASSENTAMENTO DE TUBO DE FERRO FUNDIDO PARA REDE DE ÁGUA, DN 800 MM, JUNTA FLANGEADA (NÃO INCLUI O FORNECIMENTO). AF_09/2021</v>
          </cell>
          <cell r="I225" t="str">
            <v>M</v>
          </cell>
          <cell r="J225" t="str">
            <v>ATRIBUÍDO SÃO PAULO</v>
          </cell>
          <cell r="K225" t="str">
            <v>95,78</v>
          </cell>
          <cell r="L225" t="str">
            <v>CAIXA REFERENCIAL</v>
          </cell>
          <cell r="M225" t="str">
            <v>42,14</v>
          </cell>
          <cell r="N225">
            <v>53.64</v>
          </cell>
          <cell r="O225">
            <v>95.78</v>
          </cell>
          <cell r="P225">
            <v>0</v>
          </cell>
          <cell r="R225" t="str">
            <v>SINAPI</v>
          </cell>
        </row>
        <row r="226">
          <cell r="G226">
            <v>103102</v>
          </cell>
          <cell r="H226" t="str">
            <v>ASSENTAMENTO DE TUBO DE FERRO FUNDIDO PARA REDE DE ÁGUA, DN 900 MM, JUNTA FLANGEADA (NÃO INCLUI O FORNECIMENTO). AF_09/2021</v>
          </cell>
          <cell r="I226" t="str">
            <v>M</v>
          </cell>
          <cell r="J226" t="str">
            <v>ATRIBUÍDO SÃO PAULO</v>
          </cell>
          <cell r="K226" t="str">
            <v>110,30</v>
          </cell>
          <cell r="L226" t="str">
            <v>CAIXA REFERENCIAL</v>
          </cell>
          <cell r="M226" t="str">
            <v>48,51</v>
          </cell>
          <cell r="N226">
            <v>61.79</v>
          </cell>
          <cell r="O226">
            <v>110.3</v>
          </cell>
          <cell r="P226">
            <v>0</v>
          </cell>
          <cell r="R226" t="str">
            <v>SINAPI</v>
          </cell>
        </row>
        <row r="227">
          <cell r="G227">
            <v>103103</v>
          </cell>
          <cell r="H227" t="str">
            <v>ASSENTAMENTO DE TUBO DE FERRO FUNDIDO PARA REDE DE ÁGUA, DN 1000 MM, JUNTA FLANGEADA (NÃO INCLUI O FORNECIMENTO). AF_09/2021</v>
          </cell>
          <cell r="I227" t="str">
            <v>M</v>
          </cell>
          <cell r="J227" t="str">
            <v>ATRIBUÍDO SÃO PAULO</v>
          </cell>
          <cell r="K227" t="str">
            <v>119,14</v>
          </cell>
          <cell r="L227" t="str">
            <v>CAIXA REFERENCIAL</v>
          </cell>
          <cell r="M227" t="str">
            <v>52,51</v>
          </cell>
          <cell r="N227">
            <v>66.63</v>
          </cell>
          <cell r="O227">
            <v>119.13999999999999</v>
          </cell>
          <cell r="P227">
            <v>0</v>
          </cell>
          <cell r="R227" t="str">
            <v>SINAPI</v>
          </cell>
        </row>
        <row r="228">
          <cell r="G228">
            <v>103104</v>
          </cell>
          <cell r="H228" t="str">
            <v>ASSENTAMENTO DE TUBO DE FERRO FUNDIDO PARA REDE DE ÁGUA, DN 1200 MM, JUNTA FLANGEADA (NÃO INCLUI O FORNECIMENTO). AF_09/2021</v>
          </cell>
          <cell r="I228" t="str">
            <v>M</v>
          </cell>
          <cell r="J228" t="str">
            <v>ATRIBUÍDO SÃO PAULO</v>
          </cell>
          <cell r="K228" t="str">
            <v>142,47</v>
          </cell>
          <cell r="L228" t="str">
            <v>CAIXA REFERENCIAL</v>
          </cell>
          <cell r="M228" t="str">
            <v>62,86</v>
          </cell>
          <cell r="N228">
            <v>79.61</v>
          </cell>
          <cell r="O228">
            <v>142.47</v>
          </cell>
          <cell r="P228">
            <v>0</v>
          </cell>
          <cell r="R228" t="str">
            <v>SINAPI</v>
          </cell>
        </row>
        <row r="229">
          <cell r="G229">
            <v>103105</v>
          </cell>
          <cell r="H229" t="str">
            <v>ASSENTAMENTO DE CONEXÃO COM 2 ACESSOS, FERRO FUNDIDO PARA REDE DE ÁGUA, DN  80 MM, JUNTA FLANGEADA (NÃO INCLUI O FORNECIMENTO). AF_09/2021</v>
          </cell>
          <cell r="I229" t="str">
            <v>UN</v>
          </cell>
          <cell r="J229" t="str">
            <v>ATRIBUÍDO SÃO PAULO</v>
          </cell>
          <cell r="K229" t="str">
            <v>42,43</v>
          </cell>
          <cell r="L229" t="str">
            <v>CAIXA REFERENCIAL</v>
          </cell>
          <cell r="M229" t="str">
            <v>14,05</v>
          </cell>
          <cell r="N229">
            <v>28.38</v>
          </cell>
          <cell r="O229">
            <v>42.43</v>
          </cell>
          <cell r="P229">
            <v>0</v>
          </cell>
          <cell r="R229" t="str">
            <v>SINAPI</v>
          </cell>
        </row>
        <row r="230">
          <cell r="G230">
            <v>103106</v>
          </cell>
          <cell r="H230" t="str">
            <v>ASSENTAMENTO DE CONEXÃO COM 2 ACESSOS, FERRO FUNDIDO PARA REDE DE ÁGUA, DN  100 MM, JUNTA FLANGEADA (NÃO INCLUI O FORNECIMENTO). AF_09/2021</v>
          </cell>
          <cell r="I230" t="str">
            <v>UN</v>
          </cell>
          <cell r="J230" t="str">
            <v>ATRIBUÍDO SÃO PAULO</v>
          </cell>
          <cell r="K230" t="str">
            <v>50,67</v>
          </cell>
          <cell r="L230" t="str">
            <v>CAIXA REFERENCIAL</v>
          </cell>
          <cell r="M230" t="str">
            <v>17,53</v>
          </cell>
          <cell r="N230">
            <v>33.14</v>
          </cell>
          <cell r="O230">
            <v>50.67</v>
          </cell>
          <cell r="P230">
            <v>0</v>
          </cell>
          <cell r="R230" t="str">
            <v>SINAPI</v>
          </cell>
        </row>
        <row r="231">
          <cell r="G231">
            <v>103107</v>
          </cell>
          <cell r="H231" t="str">
            <v>ASSENTAMENTO DE CONEXÃO COM 2 ACESSOS, FERRO FUNDIDO PARA REDE DE ÁGUA, DN  150 MM, JUNTA FLANGEADA (NÃO INCLUI O FORNECIMENTO). AF_09/2021</v>
          </cell>
          <cell r="I231" t="str">
            <v>UN</v>
          </cell>
          <cell r="J231" t="str">
            <v>ATRIBUÍDO SÃO PAULO</v>
          </cell>
          <cell r="K231" t="str">
            <v>71,28</v>
          </cell>
          <cell r="L231" t="str">
            <v>CAIXA REFERENCIAL</v>
          </cell>
          <cell r="M231" t="str">
            <v>26,21</v>
          </cell>
          <cell r="N231">
            <v>45.07</v>
          </cell>
          <cell r="O231">
            <v>71.28</v>
          </cell>
          <cell r="P231">
            <v>0</v>
          </cell>
          <cell r="R231" t="str">
            <v>SINAPI</v>
          </cell>
        </row>
        <row r="232">
          <cell r="G232">
            <v>103108</v>
          </cell>
          <cell r="H232" t="str">
            <v>ASSENTAMENTO DE CONEXÃO COM 2 ACESSOS, FERRO FUNDIDO PARA REDE DE ÁGUA, DN  200 MM, JUNTA FLANGEADA (NÃO INCLUI O FORNECIMENTO). AF_09/2021</v>
          </cell>
          <cell r="I232" t="str">
            <v>UN</v>
          </cell>
          <cell r="J232" t="str">
            <v>ATRIBUÍDO SÃO PAULO</v>
          </cell>
          <cell r="K232" t="str">
            <v>91,91</v>
          </cell>
          <cell r="L232" t="str">
            <v>CAIXA REFERENCIAL</v>
          </cell>
          <cell r="M232" t="str">
            <v>34,90</v>
          </cell>
          <cell r="N232">
            <v>57.01</v>
          </cell>
          <cell r="O232">
            <v>91.91</v>
          </cell>
          <cell r="P232">
            <v>0</v>
          </cell>
          <cell r="R232" t="str">
            <v>SINAPI</v>
          </cell>
        </row>
        <row r="233">
          <cell r="G233">
            <v>103109</v>
          </cell>
          <cell r="H233" t="str">
            <v>ASSENTAMENTO DE CONEXÃO COM 2 ACESSOS, FERRO FUNDIDO PARA REDE DE ÁGUA, DN  250 MM, JUNTA FLANGEADA (NÃO INCLUI O FORNECIMENTO). AF_09/2021</v>
          </cell>
          <cell r="I233" t="str">
            <v>UN</v>
          </cell>
          <cell r="J233" t="str">
            <v>ATRIBUÍDO SÃO PAULO</v>
          </cell>
          <cell r="K233" t="str">
            <v>151,26</v>
          </cell>
          <cell r="L233" t="str">
            <v>CAIXA REFERENCIAL</v>
          </cell>
          <cell r="M233" t="str">
            <v>59,90</v>
          </cell>
          <cell r="N233">
            <v>91.359999999999985</v>
          </cell>
          <cell r="O233">
            <v>151.26</v>
          </cell>
          <cell r="P233">
            <v>0</v>
          </cell>
          <cell r="R233" t="str">
            <v>SINAPI</v>
          </cell>
        </row>
        <row r="234">
          <cell r="G234">
            <v>103110</v>
          </cell>
          <cell r="H234" t="str">
            <v>ASSENTAMENTO DE CONEXÃO COM 2 ACESSOS, FERRO FUNDIDO PARA REDE DE ÁGUA, DN  300 MM, JUNTA FLANGEADA (NÃO INCLUI O FORNECIMENTO). AF_09/2021</v>
          </cell>
          <cell r="I234" t="str">
            <v>UN</v>
          </cell>
          <cell r="J234" t="str">
            <v>ATRIBUÍDO SÃO PAULO</v>
          </cell>
          <cell r="K234" t="str">
            <v>171,88</v>
          </cell>
          <cell r="L234" t="str">
            <v>CAIXA REFERENCIAL</v>
          </cell>
          <cell r="M234" t="str">
            <v>68,56</v>
          </cell>
          <cell r="N234">
            <v>103.32</v>
          </cell>
          <cell r="O234">
            <v>171.88</v>
          </cell>
          <cell r="P234">
            <v>0</v>
          </cell>
          <cell r="R234" t="str">
            <v>SINAPI</v>
          </cell>
        </row>
        <row r="235">
          <cell r="G235">
            <v>103111</v>
          </cell>
          <cell r="H235" t="str">
            <v>ASSENTAMENTO DE CONEXÃO COM 2 ACESSOS, FERRO FUNDIDO PARA REDE DE ÁGUA, DN  350 MM, JUNTA FLANGEADA (NÃO INCLUI O FORNECIMENTO). AF_09/2021</v>
          </cell>
          <cell r="I235" t="str">
            <v>UN</v>
          </cell>
          <cell r="J235" t="str">
            <v>ATRIBUÍDO SÃO PAULO</v>
          </cell>
          <cell r="K235" t="str">
            <v>231,23</v>
          </cell>
          <cell r="L235" t="str">
            <v>CAIXA REFERENCIAL</v>
          </cell>
          <cell r="M235" t="str">
            <v>93,56</v>
          </cell>
          <cell r="N235">
            <v>137.66999999999999</v>
          </cell>
          <cell r="O235">
            <v>231.23</v>
          </cell>
          <cell r="P235">
            <v>0</v>
          </cell>
          <cell r="R235" t="str">
            <v>SINAPI</v>
          </cell>
        </row>
        <row r="236">
          <cell r="G236">
            <v>103112</v>
          </cell>
          <cell r="H236" t="str">
            <v>ASSENTAMENTO DE CONEXÃO COM 2 ACESSOS, FERRO FUNDIDO PARA REDE DE ÁGUA, DN  400 MM, JUNTA FLANGEADA (NÃO INCLUI O FORNECIMENTO). AF_09/2021</v>
          </cell>
          <cell r="I236" t="str">
            <v>UN</v>
          </cell>
          <cell r="J236" t="str">
            <v>ATRIBUÍDO SÃO PAULO</v>
          </cell>
          <cell r="K236" t="str">
            <v>251,83</v>
          </cell>
          <cell r="L236" t="str">
            <v>CAIXA REFERENCIAL</v>
          </cell>
          <cell r="M236" t="str">
            <v>102,21</v>
          </cell>
          <cell r="N236">
            <v>149.62</v>
          </cell>
          <cell r="O236">
            <v>251.82999999999998</v>
          </cell>
          <cell r="P236">
            <v>0</v>
          </cell>
          <cell r="R236" t="str">
            <v>SINAPI</v>
          </cell>
        </row>
        <row r="237">
          <cell r="G237">
            <v>103113</v>
          </cell>
          <cell r="H237" t="str">
            <v>ASSENTAMENTO DE CONEXÃO COM 2 ACESSOS, FERRO FUNDIDO PARA REDE DE ÁGUA, DN  450 MM, JUNTA FLANGEADA (NÃO INCLUI O FORNECIMENTO). AF_09/2021</v>
          </cell>
          <cell r="I237" t="str">
            <v>UN</v>
          </cell>
          <cell r="J237" t="str">
            <v>ATRIBUÍDO SÃO PAULO</v>
          </cell>
          <cell r="K237" t="str">
            <v>311,20</v>
          </cell>
          <cell r="L237" t="str">
            <v>CAIXA REFERENCIAL</v>
          </cell>
          <cell r="M237" t="str">
            <v>127,20</v>
          </cell>
          <cell r="N237">
            <v>184</v>
          </cell>
          <cell r="O237">
            <v>311.2</v>
          </cell>
          <cell r="P237">
            <v>0</v>
          </cell>
          <cell r="R237" t="str">
            <v>SINAPI</v>
          </cell>
        </row>
        <row r="238">
          <cell r="G238">
            <v>103114</v>
          </cell>
          <cell r="H238" t="str">
            <v>ASSENTAMENTO DE CONEXÃO COM 2 ACESSOS, FERRO FUNDIDO PARA REDE DE ÁGUA, DN  500 MM, JUNTA FLANGEADA (NÃO INCLUI O FORNECIMENTO). AF_09/2021</v>
          </cell>
          <cell r="I238" t="str">
            <v>UN</v>
          </cell>
          <cell r="J238" t="str">
            <v>ATRIBUÍDO SÃO PAULO</v>
          </cell>
          <cell r="K238" t="str">
            <v>331,82</v>
          </cell>
          <cell r="L238" t="str">
            <v>CAIXA REFERENCIAL</v>
          </cell>
          <cell r="M238" t="str">
            <v>135,89</v>
          </cell>
          <cell r="N238">
            <v>195.93</v>
          </cell>
          <cell r="O238">
            <v>331.82</v>
          </cell>
          <cell r="P238">
            <v>0</v>
          </cell>
          <cell r="R238" t="str">
            <v>SINAPI</v>
          </cell>
        </row>
        <row r="239">
          <cell r="G239">
            <v>103115</v>
          </cell>
          <cell r="H239" t="str">
            <v>ASSENTAMENTO DE CONEXÃO COM 2 ACESSOS, FERRO FUNDIDO PARA REDE DE ÁGUA, DN  600 MM, JUNTA FLANGEADA (NÃO INCLUI O FORNECIMENTO). AF_09/2021</v>
          </cell>
          <cell r="I239" t="str">
            <v>UN</v>
          </cell>
          <cell r="J239" t="str">
            <v>ATRIBUÍDO SÃO PAULO</v>
          </cell>
          <cell r="K239" t="str">
            <v>373,04</v>
          </cell>
          <cell r="L239" t="str">
            <v>CAIXA REFERENCIAL</v>
          </cell>
          <cell r="M239" t="str">
            <v>153,25</v>
          </cell>
          <cell r="N239">
            <v>219.79000000000002</v>
          </cell>
          <cell r="O239">
            <v>373.04</v>
          </cell>
          <cell r="P239">
            <v>0</v>
          </cell>
          <cell r="R239" t="str">
            <v>SINAPI</v>
          </cell>
        </row>
        <row r="240">
          <cell r="G240">
            <v>103116</v>
          </cell>
          <cell r="H240" t="str">
            <v>ASSENTAMENTO DE CONEXÃO COM 2 ACESSOS, FERRO FUNDIDO PARA REDE DE ÁGUA, DN  700 MM, JUNTA FLANGEADA (NÃO INCLUI O FORNECIMENTO). AF_09/2021</v>
          </cell>
          <cell r="I240" t="str">
            <v>UN</v>
          </cell>
          <cell r="J240" t="str">
            <v>ATRIBUÍDO SÃO PAULO</v>
          </cell>
          <cell r="K240" t="str">
            <v>453,02</v>
          </cell>
          <cell r="L240" t="str">
            <v>CAIXA REFERENCIAL</v>
          </cell>
          <cell r="M240" t="str">
            <v>186,93</v>
          </cell>
          <cell r="N240">
            <v>266.08999999999997</v>
          </cell>
          <cell r="O240">
            <v>453.02</v>
          </cell>
          <cell r="P240">
            <v>0</v>
          </cell>
          <cell r="R240" t="str">
            <v>SINAPI</v>
          </cell>
        </row>
        <row r="241">
          <cell r="G241">
            <v>103117</v>
          </cell>
          <cell r="H241" t="str">
            <v>ASSENTAMENTO DE CONEXÃO COM 2 ACESSOS, FERRO FUNDIDO PARA REDE DE ÁGUA, DN  800 MM, JUNTA FLANGEADA (NÃO INCLUI O FORNECIMENTO). AF_09/2021</v>
          </cell>
          <cell r="I241" t="str">
            <v>UN</v>
          </cell>
          <cell r="J241" t="str">
            <v>ATRIBUÍDO SÃO PAULO</v>
          </cell>
          <cell r="K241" t="str">
            <v>494,26</v>
          </cell>
          <cell r="L241" t="str">
            <v>CAIXA REFERENCIAL</v>
          </cell>
          <cell r="M241" t="str">
            <v>204,26</v>
          </cell>
          <cell r="N241">
            <v>290</v>
          </cell>
          <cell r="O241">
            <v>494.26</v>
          </cell>
          <cell r="P241">
            <v>0</v>
          </cell>
          <cell r="R241" t="str">
            <v>SINAPI</v>
          </cell>
        </row>
        <row r="242">
          <cell r="G242">
            <v>103118</v>
          </cell>
          <cell r="H242" t="str">
            <v>ASSENTAMENTO DE CONEXÃO COM 2 ACESSOS, FERRO FUNDIDO PARA REDE DE ÁGUA, DN  900 MM, JUNTA FLANGEADA (NÃO INCLUI O FORNECIMENTO). AF_09/2021</v>
          </cell>
          <cell r="I242" t="str">
            <v>UN</v>
          </cell>
          <cell r="J242" t="str">
            <v>ATRIBUÍDO SÃO PAULO</v>
          </cell>
          <cell r="K242" t="str">
            <v>574,21</v>
          </cell>
          <cell r="L242" t="str">
            <v>CAIXA REFERENCIAL</v>
          </cell>
          <cell r="M242" t="str">
            <v>237,93</v>
          </cell>
          <cell r="N242">
            <v>336.28000000000003</v>
          </cell>
          <cell r="O242">
            <v>574.21</v>
          </cell>
          <cell r="P242">
            <v>0</v>
          </cell>
          <cell r="R242" t="str">
            <v>SINAPI</v>
          </cell>
        </row>
        <row r="243">
          <cell r="G243">
            <v>103119</v>
          </cell>
          <cell r="H243" t="str">
            <v>ASSENTAMENTO DE CONEXÃO COM 2 ACESSOS, FERRO FUNDIDO PARA REDE DE ÁGUA, DN  1000 MM, JUNTA FLANGEADA (NÃO INCLUI O FORNECIMENTO). AF_09/2021</v>
          </cell>
          <cell r="I243" t="str">
            <v>UN</v>
          </cell>
          <cell r="J243" t="str">
            <v>ATRIBUÍDO SÃO PAULO</v>
          </cell>
          <cell r="K243" t="str">
            <v>615,45</v>
          </cell>
          <cell r="L243" t="str">
            <v>CAIXA REFERENCIAL</v>
          </cell>
          <cell r="M243" t="str">
            <v>255,28</v>
          </cell>
          <cell r="N243">
            <v>360.17000000000007</v>
          </cell>
          <cell r="O243">
            <v>615.45000000000005</v>
          </cell>
          <cell r="P243">
            <v>0</v>
          </cell>
          <cell r="R243" t="str">
            <v>SINAPI</v>
          </cell>
        </row>
        <row r="244">
          <cell r="G244">
            <v>103120</v>
          </cell>
          <cell r="H244" t="str">
            <v>ASSENTAMENTO DE CONEXÃO COM 2 ACESSOS, FERRO FUNDIDO PARA REDE DE ÁGUA, DN  1200 MM, JUNTA FLANGEADA (NÃO INCLUI O FORNECIMENTO). AF_09/2021</v>
          </cell>
          <cell r="I244" t="str">
            <v>UN</v>
          </cell>
          <cell r="J244" t="str">
            <v>ATRIBUÍDO SÃO PAULO</v>
          </cell>
          <cell r="K244" t="str">
            <v>736,66</v>
          </cell>
          <cell r="L244" t="str">
            <v>CAIXA REFERENCIAL</v>
          </cell>
          <cell r="M244" t="str">
            <v>306,31</v>
          </cell>
          <cell r="N244">
            <v>430.34999999999997</v>
          </cell>
          <cell r="O244">
            <v>736.66</v>
          </cell>
          <cell r="P244">
            <v>0</v>
          </cell>
          <cell r="R244" t="str">
            <v>SINAPI</v>
          </cell>
        </row>
        <row r="245">
          <cell r="G245">
            <v>103121</v>
          </cell>
          <cell r="H245" t="str">
            <v>ASSENTAMENTO DE CONEXÃO COM 3 ACESSOS, FERRO FUNDIDO PARA REDE DE ÁGUA, DN  80 MM, JUNTA FLANGEADA (NÃO INCLUI O FORNECIMENTO). AF_09/2021</v>
          </cell>
          <cell r="I245" t="str">
            <v>UN</v>
          </cell>
          <cell r="J245" t="str">
            <v>ATRIBUÍDO SÃO PAULO</v>
          </cell>
          <cell r="K245" t="str">
            <v>55,78</v>
          </cell>
          <cell r="L245" t="str">
            <v>CAIXA REFERENCIAL</v>
          </cell>
          <cell r="M245" t="str">
            <v>19,68</v>
          </cell>
          <cell r="N245">
            <v>36.1</v>
          </cell>
          <cell r="O245">
            <v>55.78</v>
          </cell>
          <cell r="P245">
            <v>0</v>
          </cell>
          <cell r="R245" t="str">
            <v>SINAPI</v>
          </cell>
        </row>
        <row r="246">
          <cell r="G246">
            <v>103122</v>
          </cell>
          <cell r="H246" t="str">
            <v>ASSENTAMENTO DE CONEXÃO COM 3 ACESSOS, FERRO FUNDIDO PARA REDE DE ÁGUA, DN  100 MM, JUNTA FLANGEADA (NÃO INCLUI O FORNECIMENTO). AF_09/2021</v>
          </cell>
          <cell r="I246" t="str">
            <v>UN</v>
          </cell>
          <cell r="J246" t="str">
            <v>ATRIBUÍDO SÃO PAULO</v>
          </cell>
          <cell r="K246" t="str">
            <v>68,15</v>
          </cell>
          <cell r="L246" t="str">
            <v>CAIXA REFERENCIAL</v>
          </cell>
          <cell r="M246" t="str">
            <v>24,89</v>
          </cell>
          <cell r="N246">
            <v>43.260000000000005</v>
          </cell>
          <cell r="O246">
            <v>68.150000000000006</v>
          </cell>
          <cell r="P246">
            <v>0</v>
          </cell>
          <cell r="R246" t="str">
            <v>SINAPI</v>
          </cell>
        </row>
        <row r="247">
          <cell r="G247">
            <v>103123</v>
          </cell>
          <cell r="H247" t="str">
            <v>ASSENTAMENTO DE CONEXÃO COM 3 ACESSOS, FERRO FUNDIDO PARA REDE DE ÁGUA, DN  150 MM, JUNTA FLANGEADA (NÃO INCLUI O FORNECIMENTO). AF_09/2021</v>
          </cell>
          <cell r="I247" t="str">
            <v>UN</v>
          </cell>
          <cell r="J247" t="str">
            <v>ATRIBUÍDO SÃO PAULO</v>
          </cell>
          <cell r="K247" t="str">
            <v>99,08</v>
          </cell>
          <cell r="L247" t="str">
            <v>CAIXA REFERENCIAL</v>
          </cell>
          <cell r="M247" t="str">
            <v>37,92</v>
          </cell>
          <cell r="N247">
            <v>61.16</v>
          </cell>
          <cell r="O247">
            <v>99.08</v>
          </cell>
          <cell r="P247">
            <v>0</v>
          </cell>
          <cell r="R247" t="str">
            <v>SINAPI</v>
          </cell>
        </row>
        <row r="248">
          <cell r="G248">
            <v>103124</v>
          </cell>
          <cell r="H248" t="str">
            <v>ASSENTAMENTO DE CONEXÃO COM 3 ACESSOS, FERRO FUNDIDO PARA REDE DE ÁGUA, DN  200 MM, JUNTA FLANGEADA (NÃO INCLUI O FORNECIMENTO). AF_09/2021</v>
          </cell>
          <cell r="I248" t="str">
            <v>UN</v>
          </cell>
          <cell r="J248" t="str">
            <v>ATRIBUÍDO SÃO PAULO</v>
          </cell>
          <cell r="K248" t="str">
            <v>129,98</v>
          </cell>
          <cell r="L248" t="str">
            <v>CAIXA REFERENCIAL</v>
          </cell>
          <cell r="M248" t="str">
            <v>50,93</v>
          </cell>
          <cell r="N248">
            <v>79.049999999999983</v>
          </cell>
          <cell r="O248">
            <v>129.97999999999999</v>
          </cell>
          <cell r="P248">
            <v>0</v>
          </cell>
          <cell r="R248" t="str">
            <v>SINAPI</v>
          </cell>
        </row>
        <row r="249">
          <cell r="G249">
            <v>103125</v>
          </cell>
          <cell r="H249" t="str">
            <v>ASSENTAMENTO DE CONEXÃO COM 3 ACESSOS, FERRO FUNDIDO PARA REDE DE ÁGUA, DN  250 MM, JUNTA FLANGEADA (NÃO INCLUI O FORNECIMENTO). AF_09/2021</v>
          </cell>
          <cell r="I249" t="str">
            <v>UN</v>
          </cell>
          <cell r="J249" t="str">
            <v>ATRIBUÍDO SÃO PAULO</v>
          </cell>
          <cell r="K249" t="str">
            <v>219,02</v>
          </cell>
          <cell r="L249" t="str">
            <v>CAIXA REFERENCIAL</v>
          </cell>
          <cell r="M249" t="str">
            <v>88,39</v>
          </cell>
          <cell r="N249">
            <v>130.63</v>
          </cell>
          <cell r="O249">
            <v>219.01999999999998</v>
          </cell>
          <cell r="P249">
            <v>0</v>
          </cell>
          <cell r="R249" t="str">
            <v>SINAPI</v>
          </cell>
        </row>
        <row r="250">
          <cell r="G250">
            <v>103126</v>
          </cell>
          <cell r="H250" t="str">
            <v>ASSENTAMENTO DE CONEXÃO COM 3 ACESSOS, FERRO FUNDIDO PARA REDE DE ÁGUA, DN  300 MM, JUNTA FLANGEADA (NÃO INCLUI O FORNECIMENTO). AF_09/2021</v>
          </cell>
          <cell r="I250" t="str">
            <v>UN</v>
          </cell>
          <cell r="J250" t="str">
            <v>ATRIBUÍDO SÃO PAULO</v>
          </cell>
          <cell r="K250" t="str">
            <v>249,94</v>
          </cell>
          <cell r="L250" t="str">
            <v>CAIXA REFERENCIAL</v>
          </cell>
          <cell r="M250" t="str">
            <v>101,42</v>
          </cell>
          <cell r="N250">
            <v>148.51999999999998</v>
          </cell>
          <cell r="O250">
            <v>249.94</v>
          </cell>
          <cell r="P250">
            <v>0</v>
          </cell>
          <cell r="R250" t="str">
            <v>SINAPI</v>
          </cell>
        </row>
        <row r="251">
          <cell r="G251">
            <v>103127</v>
          </cell>
          <cell r="H251" t="str">
            <v>ASSENTAMENTO DE CONEXÃO COM 3 ACESSOS, FERRO FUNDIDO PARA REDE DE ÁGUA, DN  350 MM, JUNTA FLANGEADA (NÃO INCLUI O FORNECIMENTO). AF_09/2021</v>
          </cell>
          <cell r="I251" t="str">
            <v>UN</v>
          </cell>
          <cell r="J251" t="str">
            <v>ATRIBUÍDO SÃO PAULO</v>
          </cell>
          <cell r="K251" t="str">
            <v>338,99</v>
          </cell>
          <cell r="L251" t="str">
            <v>CAIXA REFERENCIAL</v>
          </cell>
          <cell r="M251" t="str">
            <v>138,90</v>
          </cell>
          <cell r="N251">
            <v>200.09</v>
          </cell>
          <cell r="O251">
            <v>338.99</v>
          </cell>
          <cell r="P251">
            <v>0</v>
          </cell>
          <cell r="R251" t="str">
            <v>SINAPI</v>
          </cell>
        </row>
        <row r="252">
          <cell r="G252">
            <v>103128</v>
          </cell>
          <cell r="H252" t="str">
            <v>ASSENTAMENTO DE CONEXÃO COM 3 ACESSOS, FERRO FUNDIDO PARA REDE DE ÁGUA, DN  400 MM, JUNTA FLANGEADA (NÃO INCLUI O FORNECIMENTO). AF_09/2021</v>
          </cell>
          <cell r="I252" t="str">
            <v>UN</v>
          </cell>
          <cell r="J252" t="str">
            <v>ATRIBUÍDO SÃO PAULO</v>
          </cell>
          <cell r="K252" t="str">
            <v>369,91</v>
          </cell>
          <cell r="L252" t="str">
            <v>CAIXA REFERENCIAL</v>
          </cell>
          <cell r="M252" t="str">
            <v>151,95</v>
          </cell>
          <cell r="N252">
            <v>217.96000000000004</v>
          </cell>
          <cell r="O252">
            <v>369.91</v>
          </cell>
          <cell r="P252">
            <v>0</v>
          </cell>
          <cell r="R252" t="str">
            <v>SINAPI</v>
          </cell>
        </row>
        <row r="253">
          <cell r="G253">
            <v>103129</v>
          </cell>
          <cell r="H253" t="str">
            <v>ASSENTAMENTO DE CONEXÃO COM 3 ACESSOS, FERRO FUNDIDO PARA REDE DE ÁGUA, DN  450 MM, JUNTA FLANGEADA (NÃO INCLUI O FORNECIMENTO). AF_09/2021</v>
          </cell>
          <cell r="I253" t="str">
            <v>UN</v>
          </cell>
          <cell r="J253" t="str">
            <v>ATRIBUÍDO SÃO PAULO</v>
          </cell>
          <cell r="K253" t="str">
            <v>458,95</v>
          </cell>
          <cell r="L253" t="str">
            <v>CAIXA REFERENCIAL</v>
          </cell>
          <cell r="M253" t="str">
            <v>189,41</v>
          </cell>
          <cell r="N253">
            <v>269.53999999999996</v>
          </cell>
          <cell r="O253">
            <v>458.94999999999993</v>
          </cell>
          <cell r="P253">
            <v>0</v>
          </cell>
          <cell r="R253" t="str">
            <v>SINAPI</v>
          </cell>
        </row>
        <row r="254">
          <cell r="G254">
            <v>103130</v>
          </cell>
          <cell r="H254" t="str">
            <v>ASSENTAMENTO DE CONEXÃO COM 3 ACESSOS, FERRO FUNDIDO PARA REDE DE ÁGUA, DN  500 MM, JUNTA FLANGEADA (NÃO INCLUI O FORNECIMENTO). AF_09/2021</v>
          </cell>
          <cell r="I254" t="str">
            <v>UN</v>
          </cell>
          <cell r="J254" t="str">
            <v>ATRIBUÍDO SÃO PAULO</v>
          </cell>
          <cell r="K254" t="str">
            <v>489,85</v>
          </cell>
          <cell r="L254" t="str">
            <v>CAIXA REFERENCIAL</v>
          </cell>
          <cell r="M254" t="str">
            <v>202,43</v>
          </cell>
          <cell r="N254">
            <v>287.42</v>
          </cell>
          <cell r="O254">
            <v>489.85</v>
          </cell>
          <cell r="P254">
            <v>0</v>
          </cell>
          <cell r="R254" t="str">
            <v>SINAPI</v>
          </cell>
        </row>
        <row r="255">
          <cell r="G255">
            <v>103131</v>
          </cell>
          <cell r="H255" t="str">
            <v>ASSENTAMENTO DE CONEXÃO COM 3 ACESSOS, FERRO FUNDIDO PARA REDE DE ÁGUA, DN  600 MM, JUNTA FLANGEADA (NÃO INCLUI O FORNECIMENTO). AF_09/2021</v>
          </cell>
          <cell r="I255" t="str">
            <v>UN</v>
          </cell>
          <cell r="J255" t="str">
            <v>ATRIBUÍDO SÃO PAULO</v>
          </cell>
          <cell r="K255" t="str">
            <v>551,70</v>
          </cell>
          <cell r="L255" t="str">
            <v>CAIXA REFERENCIAL</v>
          </cell>
          <cell r="M255" t="str">
            <v>228,45</v>
          </cell>
          <cell r="N255">
            <v>323.25000000000006</v>
          </cell>
          <cell r="O255">
            <v>551.70000000000005</v>
          </cell>
          <cell r="P255">
            <v>0</v>
          </cell>
          <cell r="R255" t="str">
            <v>SINAPI</v>
          </cell>
        </row>
        <row r="256">
          <cell r="G256">
            <v>103132</v>
          </cell>
          <cell r="H256" t="str">
            <v>ASSENTAMENTO DE CONEXÃO COM 3 ACESSOS, FERRO FUNDIDO PARA REDE DE ÁGUA, DN  700 MM, JUNTA FLANGEADA (NÃO INCLUI O FORNECIMENTO). AF_09/2021</v>
          </cell>
          <cell r="I256" t="str">
            <v>UN</v>
          </cell>
          <cell r="J256" t="str">
            <v>ATRIBUÍDO SÃO PAULO</v>
          </cell>
          <cell r="K256" t="str">
            <v>671,64</v>
          </cell>
          <cell r="L256" t="str">
            <v>CAIXA REFERENCIAL</v>
          </cell>
          <cell r="M256" t="str">
            <v>278,93</v>
          </cell>
          <cell r="N256">
            <v>392.71</v>
          </cell>
          <cell r="O256">
            <v>671.64</v>
          </cell>
          <cell r="P256">
            <v>0</v>
          </cell>
          <cell r="R256" t="str">
            <v>SINAPI</v>
          </cell>
        </row>
        <row r="257">
          <cell r="G257">
            <v>103133</v>
          </cell>
          <cell r="H257" t="str">
            <v>ASSENTAMENTO DE CONEXÃO COM 3 ACESSOS, FERRO FUNDIDO PARA REDE DE ÁGUA, DN  800 MM, JUNTA FLANGEADA (NÃO INCLUI O FORNECIMENTO). AF_09/2021</v>
          </cell>
          <cell r="I257" t="str">
            <v>UN</v>
          </cell>
          <cell r="J257" t="str">
            <v>ATRIBUÍDO SÃO PAULO</v>
          </cell>
          <cell r="K257" t="str">
            <v>733,50</v>
          </cell>
          <cell r="L257" t="str">
            <v>CAIXA REFERENCIAL</v>
          </cell>
          <cell r="M257" t="str">
            <v>304,98</v>
          </cell>
          <cell r="N257">
            <v>428.52</v>
          </cell>
          <cell r="O257">
            <v>733.5</v>
          </cell>
          <cell r="P257">
            <v>0</v>
          </cell>
          <cell r="R257" t="str">
            <v>SINAPI</v>
          </cell>
        </row>
        <row r="258">
          <cell r="G258">
            <v>103134</v>
          </cell>
          <cell r="H258" t="str">
            <v>ASSENTAMENTO DE CONEXÃO COM 3 ACESSOS, FERRO FUNDIDO PARA REDE DE ÁGUA, DN  900 MM, JUNTA FLANGEADA (NÃO INCLUI O FORNECIMENTO). AF_09/2021</v>
          </cell>
          <cell r="I258" t="str">
            <v>UN</v>
          </cell>
          <cell r="J258" t="str">
            <v>ATRIBUÍDO SÃO PAULO</v>
          </cell>
          <cell r="K258" t="str">
            <v>853,46</v>
          </cell>
          <cell r="L258" t="str">
            <v>CAIXA REFERENCIAL</v>
          </cell>
          <cell r="M258" t="str">
            <v>355,49</v>
          </cell>
          <cell r="N258">
            <v>497.97</v>
          </cell>
          <cell r="O258">
            <v>853.46</v>
          </cell>
          <cell r="P258">
            <v>0</v>
          </cell>
          <cell r="R258" t="str">
            <v>SINAPI</v>
          </cell>
        </row>
        <row r="259">
          <cell r="G259">
            <v>103135</v>
          </cell>
          <cell r="H259" t="str">
            <v>ASSENTAMENTO DE CONEXÃO COM 3 ACESSOS, FERRO FUNDIDO PARA REDE DE ÁGUA, DN  1000 MM, JUNTA FLANGEADA (NÃO INCLUI O FORNECIMENTO). AF_09/2021</v>
          </cell>
          <cell r="I259" t="str">
            <v>UN</v>
          </cell>
          <cell r="J259" t="str">
            <v>ATRIBUÍDO SÃO PAULO</v>
          </cell>
          <cell r="K259" t="str">
            <v>915,31</v>
          </cell>
          <cell r="L259" t="str">
            <v>CAIXA REFERENCIAL</v>
          </cell>
          <cell r="M259" t="str">
            <v>381,51</v>
          </cell>
          <cell r="N259">
            <v>533.79999999999995</v>
          </cell>
          <cell r="O259">
            <v>915.31</v>
          </cell>
          <cell r="P259">
            <v>0</v>
          </cell>
          <cell r="R259" t="str">
            <v>SINAPI</v>
          </cell>
        </row>
        <row r="260">
          <cell r="G260">
            <v>103136</v>
          </cell>
          <cell r="H260" t="str">
            <v>ASSENTAMENTO DE CONEXÃO COM 3 ACESSOS, FERRO FUNDIDO PARA REDE DE ÁGUA, DN  1200 MM, JUNTA FLANGEADA (NÃO INCLUI O FORNECIMENTO). AF_09/2021</v>
          </cell>
          <cell r="I260" t="str">
            <v>UN</v>
          </cell>
          <cell r="J260" t="str">
            <v>ATRIBUÍDO SÃO PAULO</v>
          </cell>
          <cell r="K260" t="str">
            <v>1.097,11</v>
          </cell>
          <cell r="L260" t="str">
            <v>CAIXA REFERENCIAL</v>
          </cell>
          <cell r="M260" t="str">
            <v>458,02</v>
          </cell>
          <cell r="N260">
            <v>639.08999999999992</v>
          </cell>
          <cell r="O260">
            <v>1097.1099999999999</v>
          </cell>
          <cell r="P260">
            <v>0</v>
          </cell>
          <cell r="R260" t="str">
            <v>SINAPI</v>
          </cell>
        </row>
        <row r="261">
          <cell r="G261">
            <v>103137</v>
          </cell>
          <cell r="H261" t="str">
            <v>ASSENTAMENTO DE CONEXÃO COM 1 ACESSO, FERRO FUNDIDO PARA REDE DE ÁGUA, DN  80 MM, JUNTA FLANGEADA (NÃO INCLUI O FORNECIMENTO). AF_09/2021</v>
          </cell>
          <cell r="I261" t="str">
            <v>UN</v>
          </cell>
          <cell r="J261" t="str">
            <v>ATRIBUÍDO SÃO PAULO</v>
          </cell>
          <cell r="K261" t="str">
            <v>29,10</v>
          </cell>
          <cell r="L261" t="str">
            <v>CAIXA REFERENCIAL</v>
          </cell>
          <cell r="M261" t="str">
            <v>8,42</v>
          </cell>
          <cell r="N261">
            <v>20.68</v>
          </cell>
          <cell r="O261">
            <v>29.1</v>
          </cell>
          <cell r="P261">
            <v>0</v>
          </cell>
          <cell r="R261" t="str">
            <v>SINAPI</v>
          </cell>
        </row>
        <row r="262">
          <cell r="G262">
            <v>103138</v>
          </cell>
          <cell r="H262" t="str">
            <v>ASSENTAMENTO DE CONEXÃO COM 1 ACESSO, FERRO FUNDIDO PARA REDE DE ÁGUA, DN  100 MM, JUNTA FLANGEADA (NÃO INCLUI O FORNECIMENTO). AF_09/2021</v>
          </cell>
          <cell r="I262" t="str">
            <v>UN</v>
          </cell>
          <cell r="J262" t="str">
            <v>ATRIBUÍDO SÃO PAULO</v>
          </cell>
          <cell r="K262" t="str">
            <v>33,21</v>
          </cell>
          <cell r="L262" t="str">
            <v>CAIXA REFERENCIAL</v>
          </cell>
          <cell r="M262" t="str">
            <v>10,16</v>
          </cell>
          <cell r="N262">
            <v>23.05</v>
          </cell>
          <cell r="O262">
            <v>33.21</v>
          </cell>
          <cell r="P262">
            <v>0</v>
          </cell>
          <cell r="R262" t="str">
            <v>SINAPI</v>
          </cell>
        </row>
        <row r="263">
          <cell r="G263">
            <v>103139</v>
          </cell>
          <cell r="H263" t="str">
            <v>ASSENTAMENTO DE CONEXÃO COM 1 ACESSO, FERRO FUNDIDO PARA REDE DE ÁGUA, DN  150 MM, JUNTA FLANGEADA (NÃO INCLUI O FORNECIMENTO). AF_09/2021</v>
          </cell>
          <cell r="I263" t="str">
            <v>UN</v>
          </cell>
          <cell r="J263" t="str">
            <v>ATRIBUÍDO SÃO PAULO</v>
          </cell>
          <cell r="K263" t="str">
            <v>43,53</v>
          </cell>
          <cell r="L263" t="str">
            <v>CAIXA REFERENCIAL</v>
          </cell>
          <cell r="M263" t="str">
            <v>14,51</v>
          </cell>
          <cell r="N263">
            <v>29.020000000000003</v>
          </cell>
          <cell r="O263">
            <v>43.53</v>
          </cell>
          <cell r="P263">
            <v>0</v>
          </cell>
          <cell r="R263" t="str">
            <v>SINAPI</v>
          </cell>
        </row>
        <row r="264">
          <cell r="G264">
            <v>103140</v>
          </cell>
          <cell r="H264" t="str">
            <v>ASSENTAMENTO DE CONEXÃO COM 1 ACESSO, FERRO FUNDIDO PARA REDE DE ÁGUA, DN  200 MM, JUNTA FLANGEADA (NÃO INCLUI O FORNECIMENTO). AF_09/2021</v>
          </cell>
          <cell r="I264" t="str">
            <v>UN</v>
          </cell>
          <cell r="J264" t="str">
            <v>ATRIBUÍDO SÃO PAULO</v>
          </cell>
          <cell r="K264" t="str">
            <v>53,83</v>
          </cell>
          <cell r="L264" t="str">
            <v>CAIXA REFERENCIAL</v>
          </cell>
          <cell r="M264" t="str">
            <v>18,87</v>
          </cell>
          <cell r="N264">
            <v>34.959999999999994</v>
          </cell>
          <cell r="O264">
            <v>53.83</v>
          </cell>
          <cell r="P264">
            <v>0</v>
          </cell>
          <cell r="R264" t="str">
            <v>SINAPI</v>
          </cell>
        </row>
        <row r="265">
          <cell r="G265">
            <v>103141</v>
          </cell>
          <cell r="H265" t="str">
            <v>ASSENTAMENTO DE CONEXÃO COM 1 ACESSO, FERRO FUNDIDO PARA REDE DE ÁGUA, DN  250 MM, JUNTA FLANGEADA (NÃO INCLUI O FORNECIMENTO). AF_09/2021</v>
          </cell>
          <cell r="I265" t="str">
            <v>UN</v>
          </cell>
          <cell r="J265" t="str">
            <v>ATRIBUÍDO SÃO PAULO</v>
          </cell>
          <cell r="K265" t="str">
            <v>83,51</v>
          </cell>
          <cell r="L265" t="str">
            <v>CAIXA REFERENCIAL</v>
          </cell>
          <cell r="M265" t="str">
            <v>31,34</v>
          </cell>
          <cell r="N265">
            <v>52.17</v>
          </cell>
          <cell r="O265">
            <v>83.51</v>
          </cell>
          <cell r="P265">
            <v>0</v>
          </cell>
          <cell r="R265" t="str">
            <v>SINAPI</v>
          </cell>
        </row>
        <row r="266">
          <cell r="G266">
            <v>103142</v>
          </cell>
          <cell r="H266" t="str">
            <v>ASSENTAMENTO DE CONEXÃO COM 1 ACESSO, FERRO FUNDIDO PARA REDE DE ÁGUA, DN  300 MM, JUNTA FLANGEADA (NÃO INCLUI O FORNECIMENTO). AF_09/2021</v>
          </cell>
          <cell r="I266" t="str">
            <v>UN</v>
          </cell>
          <cell r="J266" t="str">
            <v>ATRIBUÍDO SÃO PAULO</v>
          </cell>
          <cell r="K266" t="str">
            <v>93,81</v>
          </cell>
          <cell r="L266" t="str">
            <v>CAIXA REFERENCIAL</v>
          </cell>
          <cell r="M266" t="str">
            <v>35,69</v>
          </cell>
          <cell r="N266">
            <v>58.120000000000005</v>
          </cell>
          <cell r="O266">
            <v>93.81</v>
          </cell>
          <cell r="P266">
            <v>0</v>
          </cell>
          <cell r="R266" t="str">
            <v>SINAPI</v>
          </cell>
        </row>
        <row r="267">
          <cell r="G267">
            <v>103143</v>
          </cell>
          <cell r="H267" t="str">
            <v>ASSENTAMENTO DE CONEXÃO COM 1 ACESSO, FERRO FUNDIDO PARA REDE DE ÁGUA, DN  350 MM, JUNTA FLANGEADA (NÃO INCLUI O FORNECIMENTO). AF_09/2021</v>
          </cell>
          <cell r="I267" t="str">
            <v>UN</v>
          </cell>
          <cell r="J267" t="str">
            <v>ATRIBUÍDO SÃO PAULO</v>
          </cell>
          <cell r="K267" t="str">
            <v>123,49</v>
          </cell>
          <cell r="L267" t="str">
            <v>CAIXA REFERENCIAL</v>
          </cell>
          <cell r="M267" t="str">
            <v>48,18</v>
          </cell>
          <cell r="N267">
            <v>75.31</v>
          </cell>
          <cell r="O267">
            <v>123.49000000000001</v>
          </cell>
          <cell r="P267">
            <v>0</v>
          </cell>
          <cell r="R267" t="str">
            <v>SINAPI</v>
          </cell>
        </row>
        <row r="268">
          <cell r="G268">
            <v>103144</v>
          </cell>
          <cell r="H268" t="str">
            <v>ASSENTAMENTO DE CONEXÃO COM 1 ACESSO, FERRO FUNDIDO PARA REDE DE ÁGUA, DN  400 MM, JUNTA FLANGEADA (NÃO INCLUI O FORNECIMENTO). AF_09/2021</v>
          </cell>
          <cell r="I268" t="str">
            <v>UN</v>
          </cell>
          <cell r="J268" t="str">
            <v>ATRIBUÍDO SÃO PAULO</v>
          </cell>
          <cell r="K268" t="str">
            <v>133,78</v>
          </cell>
          <cell r="L268" t="str">
            <v>CAIXA REFERENCIAL</v>
          </cell>
          <cell r="M268" t="str">
            <v>52,53</v>
          </cell>
          <cell r="N268">
            <v>81.25</v>
          </cell>
          <cell r="O268">
            <v>133.78</v>
          </cell>
          <cell r="P268">
            <v>0</v>
          </cell>
          <cell r="R268" t="str">
            <v>SINAPI</v>
          </cell>
        </row>
        <row r="269">
          <cell r="G269">
            <v>103145</v>
          </cell>
          <cell r="H269" t="str">
            <v>ASSENTAMENTO DE CONEXÃO COM 1 ACESSO, FERRO FUNDIDO PARA REDE DE ÁGUA, DN  450 MM, JUNTA FLANGEADA (NÃO INCLUI O FORNECIMENTO). AF_09/2021</v>
          </cell>
          <cell r="I269" t="str">
            <v>UN</v>
          </cell>
          <cell r="J269" t="str">
            <v>ATRIBUÍDO SÃO PAULO</v>
          </cell>
          <cell r="K269" t="str">
            <v>163,48</v>
          </cell>
          <cell r="L269" t="str">
            <v>CAIXA REFERENCIAL</v>
          </cell>
          <cell r="M269" t="str">
            <v>65,04</v>
          </cell>
          <cell r="N269">
            <v>98.439999999999984</v>
          </cell>
          <cell r="O269">
            <v>163.47999999999999</v>
          </cell>
          <cell r="P269">
            <v>0</v>
          </cell>
          <cell r="R269" t="str">
            <v>SINAPI</v>
          </cell>
        </row>
        <row r="270">
          <cell r="G270">
            <v>103146</v>
          </cell>
          <cell r="H270" t="str">
            <v>ASSENTAMENTO DE CONEXÃO COM 1 ACESSO, FERRO FUNDIDO PARA REDE DE ÁGUA, DN  500 MM, JUNTA FLANGEADA (NÃO INCLUI O FORNECIMENTO). AF_09/2021</v>
          </cell>
          <cell r="I270" t="str">
            <v>UN</v>
          </cell>
          <cell r="J270" t="str">
            <v>ATRIBUÍDO SÃO PAULO</v>
          </cell>
          <cell r="K270" t="str">
            <v>173,78</v>
          </cell>
          <cell r="L270" t="str">
            <v>CAIXA REFERENCIAL</v>
          </cell>
          <cell r="M270" t="str">
            <v>69,38</v>
          </cell>
          <cell r="N270">
            <v>104.4</v>
          </cell>
          <cell r="O270">
            <v>173.78</v>
          </cell>
          <cell r="P270">
            <v>0</v>
          </cell>
          <cell r="R270" t="str">
            <v>SINAPI</v>
          </cell>
        </row>
        <row r="271">
          <cell r="G271">
            <v>103147</v>
          </cell>
          <cell r="H271" t="str">
            <v>ASSENTAMENTO DE CONEXÃO COM 1 ACESSO, FERRO FUNDIDO PARA REDE DE ÁGUA, DN  600 MM, JUNTA FLANGEADA (NÃO INCLUI O FORNECIMENTO). AF_09/2021</v>
          </cell>
          <cell r="I271" t="str">
            <v>UN</v>
          </cell>
          <cell r="J271" t="str">
            <v>ATRIBUÍDO SÃO PAULO</v>
          </cell>
          <cell r="K271" t="str">
            <v>194,40</v>
          </cell>
          <cell r="L271" t="str">
            <v>CAIXA REFERENCIAL</v>
          </cell>
          <cell r="M271" t="str">
            <v>78,03</v>
          </cell>
          <cell r="N271">
            <v>116.37</v>
          </cell>
          <cell r="O271">
            <v>194.4</v>
          </cell>
          <cell r="P271">
            <v>0</v>
          </cell>
          <cell r="R271" t="str">
            <v>SINAPI</v>
          </cell>
        </row>
        <row r="272">
          <cell r="G272">
            <v>103148</v>
          </cell>
          <cell r="H272" t="str">
            <v>ASSENTAMENTO DE CONEXÃO COM 1 ACESSO, FERRO FUNDIDO PARA REDE DE ÁGUA, DN  700 MM, JUNTA FLANGEADA (NÃO INCLUI O FORNECIMENTO). AF_09/2021</v>
          </cell>
          <cell r="I272" t="str">
            <v>UN</v>
          </cell>
          <cell r="J272" t="str">
            <v>ATRIBUÍDO SÃO PAULO</v>
          </cell>
          <cell r="K272" t="str">
            <v>234,38</v>
          </cell>
          <cell r="L272" t="str">
            <v>CAIXA REFERENCIAL</v>
          </cell>
          <cell r="M272" t="str">
            <v>94,87</v>
          </cell>
          <cell r="N272">
            <v>139.51</v>
          </cell>
          <cell r="O272">
            <v>234.38</v>
          </cell>
          <cell r="P272">
            <v>0</v>
          </cell>
          <cell r="R272" t="str">
            <v>SINAPI</v>
          </cell>
        </row>
        <row r="273">
          <cell r="G273">
            <v>103149</v>
          </cell>
          <cell r="H273" t="str">
            <v>ASSENTAMENTO DE CONEXÃO COM 1 ACESSO, FERRO FUNDIDO PARA REDE DE ÁGUA, DN  800 MM, JUNTA FLANGEADA (NÃO INCLUI O FORNECIMENTO). AF_09/2021</v>
          </cell>
          <cell r="I273" t="str">
            <v>UN</v>
          </cell>
          <cell r="J273" t="str">
            <v>ATRIBUÍDO SÃO PAULO</v>
          </cell>
          <cell r="K273" t="str">
            <v>255,00</v>
          </cell>
          <cell r="L273" t="str">
            <v>CAIXA REFERENCIAL</v>
          </cell>
          <cell r="M273" t="str">
            <v>103,56</v>
          </cell>
          <cell r="N273">
            <v>151.44</v>
          </cell>
          <cell r="O273">
            <v>255</v>
          </cell>
          <cell r="P273">
            <v>0</v>
          </cell>
          <cell r="R273" t="str">
            <v>SINAPI</v>
          </cell>
        </row>
        <row r="274">
          <cell r="G274">
            <v>103150</v>
          </cell>
          <cell r="H274" t="str">
            <v>ASSENTAMENTO DE CONEXÃO COM 1 ACESSO, FERRO FUNDIDO PARA REDE DE ÁGUA, DN  900 MM, JUNTA FLANGEADA (NÃO INCLUI O FORNECIMENTO). AF_09/2021</v>
          </cell>
          <cell r="I274" t="str">
            <v>UN</v>
          </cell>
          <cell r="J274" t="str">
            <v>ATRIBUÍDO SÃO PAULO</v>
          </cell>
          <cell r="K274" t="str">
            <v>294,93</v>
          </cell>
          <cell r="L274" t="str">
            <v>CAIXA REFERENCIAL</v>
          </cell>
          <cell r="M274" t="str">
            <v>120,37</v>
          </cell>
          <cell r="N274">
            <v>174.56</v>
          </cell>
          <cell r="O274">
            <v>294.93</v>
          </cell>
          <cell r="P274">
            <v>0</v>
          </cell>
          <cell r="R274" t="str">
            <v>SINAPI</v>
          </cell>
        </row>
        <row r="275">
          <cell r="G275">
            <v>103151</v>
          </cell>
          <cell r="H275" t="str">
            <v>ASSENTAMENTO DE CONEXÃO COM 1 ACESSO, FERRO FUNDIDO PARA REDE DE ÁGUA, DN  1000 MM, JUNTA FLANGEADA (NÃO INCLUI O FORNECIMENTO). AF_09/2021</v>
          </cell>
          <cell r="I275" t="str">
            <v>UN</v>
          </cell>
          <cell r="J275" t="str">
            <v>ATRIBUÍDO SÃO PAULO</v>
          </cell>
          <cell r="K275" t="str">
            <v>315,59</v>
          </cell>
          <cell r="L275" t="str">
            <v>CAIXA REFERENCIAL</v>
          </cell>
          <cell r="M275" t="str">
            <v>129,05</v>
          </cell>
          <cell r="N275">
            <v>186.53999999999996</v>
          </cell>
          <cell r="O275">
            <v>315.58999999999997</v>
          </cell>
          <cell r="P275">
            <v>0</v>
          </cell>
          <cell r="R275" t="str">
            <v>SINAPI</v>
          </cell>
        </row>
        <row r="276">
          <cell r="G276">
            <v>103152</v>
          </cell>
          <cell r="H276" t="str">
            <v>ASSENTAMENTO DE CONEXÃO COM 1 ACESSO, FERRO FUNDIDO PARA REDE DE ÁGUA, DN  1200 MM, JUNTA FLANGEADA (NÃO INCLUI O FORNECIMENTO). AF_09/2021</v>
          </cell>
          <cell r="I276" t="str">
            <v>UN</v>
          </cell>
          <cell r="J276" t="str">
            <v>ATRIBUÍDO SÃO PAULO</v>
          </cell>
          <cell r="K276" t="str">
            <v>376,20</v>
          </cell>
          <cell r="L276" t="str">
            <v>CAIXA REFERENCIAL</v>
          </cell>
          <cell r="M276" t="str">
            <v>154,57</v>
          </cell>
          <cell r="N276">
            <v>221.63</v>
          </cell>
          <cell r="O276">
            <v>376.2</v>
          </cell>
          <cell r="P276">
            <v>0</v>
          </cell>
          <cell r="R276" t="str">
            <v>SINAPI</v>
          </cell>
        </row>
        <row r="277">
          <cell r="G277">
            <v>103372</v>
          </cell>
          <cell r="H277" t="str">
            <v>TUBO PEAD LISO PARA REDE DE ÁGUA OU ESGOTO, DIÂMETRO DE 20 MM, JUNTA SOLDADA (NÃO INCLUI A EXECUÇÃO DE SOLDA) - FORNECIMENTO E ASSENTAMENTO. AF_12/2021</v>
          </cell>
          <cell r="I277" t="str">
            <v>M</v>
          </cell>
          <cell r="J277" t="str">
            <v>ATRIBUÍDO SÃO PAULO</v>
          </cell>
          <cell r="K277" t="str">
            <v>5,64</v>
          </cell>
          <cell r="L277" t="str">
            <v>CAIXA REFERENCIAL</v>
          </cell>
          <cell r="M277" t="str">
            <v>0,14</v>
          </cell>
          <cell r="N277">
            <v>5.5</v>
          </cell>
          <cell r="O277">
            <v>5.64</v>
          </cell>
          <cell r="P277">
            <v>0</v>
          </cell>
          <cell r="R277" t="str">
            <v>SINAPI</v>
          </cell>
        </row>
        <row r="278">
          <cell r="G278">
            <v>103373</v>
          </cell>
          <cell r="H278" t="str">
            <v>TUBO PEAD LISO PARA REDE DE ÁGUA OU ESGOTO, DIÂMETRO DE 32 MM, JUNTA SOLDADA (NÃO INCLUI A EXECUÇÃO DE SOLDA) - FORNECIMENTO E ASSENTAMENTO. AF_12/2021</v>
          </cell>
          <cell r="I278" t="str">
            <v>M</v>
          </cell>
          <cell r="J278" t="str">
            <v>ATRIBUÍDO SÃO PAULO</v>
          </cell>
          <cell r="K278" t="str">
            <v>11,07</v>
          </cell>
          <cell r="L278" t="str">
            <v>CAIXA REFERENCIAL</v>
          </cell>
          <cell r="M278" t="str">
            <v>0,23</v>
          </cell>
          <cell r="N278">
            <v>10.84</v>
          </cell>
          <cell r="O278">
            <v>11.07</v>
          </cell>
          <cell r="P278">
            <v>0</v>
          </cell>
          <cell r="R278" t="str">
            <v>SINAPI</v>
          </cell>
        </row>
        <row r="279">
          <cell r="G279">
            <v>103376</v>
          </cell>
          <cell r="H279" t="str">
            <v>TUBO PEAD LISO PARA REDE DE ÁGUA OU ESGOTO, DIÂMETRO DE 110 MM, JUNTA SOLDADA (NÃO INCLUI A EXECUÇÃO DE SOLDA) - FORNECIMENTO E ASSENTAMENTO. AF_12/2021</v>
          </cell>
          <cell r="I279" t="str">
            <v>M</v>
          </cell>
          <cell r="J279" t="str">
            <v>ATRIBUÍDO SÃO PAULO</v>
          </cell>
          <cell r="K279" t="str">
            <v>132,35</v>
          </cell>
          <cell r="L279" t="str">
            <v>CAIXA REFERENCIAL</v>
          </cell>
          <cell r="M279" t="str">
            <v>0,82</v>
          </cell>
          <cell r="N279">
            <v>131.53</v>
          </cell>
          <cell r="O279">
            <v>132.35</v>
          </cell>
          <cell r="P279">
            <v>0</v>
          </cell>
          <cell r="R279" t="str">
            <v>SINAPI</v>
          </cell>
        </row>
        <row r="280">
          <cell r="G280">
            <v>103377</v>
          </cell>
          <cell r="H280" t="str">
            <v>TUBO PEAD LISO PARA REDE DE ÁGUA OU ESGOTO, DIÂMETRO DE 160 MM, JUNTA SOLDADA (NÃO INCLUI A EXECUÇÃO DE SOLDA) - FORNECIMENTO E ASSENTAMENTO. AF_12/2021</v>
          </cell>
          <cell r="I280" t="str">
            <v>M</v>
          </cell>
          <cell r="J280" t="str">
            <v>ATRIBUÍDO SÃO PAULO</v>
          </cell>
          <cell r="K280" t="str">
            <v>283,33</v>
          </cell>
          <cell r="L280" t="str">
            <v>CAIXA REFERENCIAL</v>
          </cell>
          <cell r="M280" t="str">
            <v>1,19</v>
          </cell>
          <cell r="N280">
            <v>282.14</v>
          </cell>
          <cell r="O280">
            <v>283.33</v>
          </cell>
          <cell r="P280">
            <v>0</v>
          </cell>
          <cell r="R280" t="str">
            <v>SINAPI</v>
          </cell>
        </row>
        <row r="281">
          <cell r="G281">
            <v>103379</v>
          </cell>
          <cell r="H281" t="str">
            <v>TUBO PEAD LISO PARA REDE DE ÁGUA OU ESGOTO, DIÂMETRO DE 200 MM, JUNTA SOLDADA (NÃO INCLUI A EXECUÇÃO DE SOLDA) - FORNECIMENTO E ASSENTAMENTO. AF_12/2021</v>
          </cell>
          <cell r="I281" t="str">
            <v>M</v>
          </cell>
          <cell r="J281" t="str">
            <v>ATRIBUÍDO SÃO PAULO</v>
          </cell>
          <cell r="K281" t="str">
            <v>441,19</v>
          </cell>
          <cell r="L281" t="str">
            <v>CAIXA REFERENCIAL</v>
          </cell>
          <cell r="M281" t="str">
            <v>1,50</v>
          </cell>
          <cell r="N281">
            <v>439.69</v>
          </cell>
          <cell r="O281">
            <v>441.19</v>
          </cell>
          <cell r="P281">
            <v>0</v>
          </cell>
          <cell r="R281" t="str">
            <v>SINAPI</v>
          </cell>
        </row>
        <row r="282">
          <cell r="G282">
            <v>103383</v>
          </cell>
          <cell r="H282" t="str">
            <v>TUBO PEAD LISO PARA REDE DE ÁGUA OU ESGOTO, DIÂMETRO DE 315 MM, JUNTA SOLDADA (NÃO INCLUI A EXECUÇÃO DE SOLDA) - FORNECIMENTO E ASSENTAMENTO. AF_12/2021</v>
          </cell>
          <cell r="I282" t="str">
            <v>M</v>
          </cell>
          <cell r="J282" t="str">
            <v>ATRIBUÍDO SÃO PAULO</v>
          </cell>
          <cell r="K282" t="str">
            <v>1.081,47</v>
          </cell>
          <cell r="L282" t="str">
            <v>CAIXA REFERENCIAL</v>
          </cell>
          <cell r="M282" t="str">
            <v>1,44</v>
          </cell>
          <cell r="N282">
            <v>1080.03</v>
          </cell>
          <cell r="O282">
            <v>1081.47</v>
          </cell>
          <cell r="P282">
            <v>0</v>
          </cell>
          <cell r="R282" t="str">
            <v>SINAPI</v>
          </cell>
        </row>
        <row r="283">
          <cell r="G283">
            <v>103385</v>
          </cell>
          <cell r="H283" t="str">
            <v>TUBO PEAD LISO PARA REDE DE ÁGUA OU ESGOTO, DIÂMETRO DE 400 MM, JUNTA SOLDADA (NÃO INCLUI A EXECUÇÃO DE SOLDA) - FORNECIMENTO E ASSENTAMENTO. AF_12/2021</v>
          </cell>
          <cell r="I283" t="str">
            <v>M</v>
          </cell>
          <cell r="J283" t="str">
            <v>ATRIBUÍDO SÃO PAULO</v>
          </cell>
          <cell r="K283" t="str">
            <v>1.743,49</v>
          </cell>
          <cell r="L283" t="str">
            <v>CAIXA REFERENCIAL</v>
          </cell>
          <cell r="M283" t="str">
            <v>2,78</v>
          </cell>
          <cell r="N283">
            <v>1740.71</v>
          </cell>
          <cell r="O283">
            <v>1743.49</v>
          </cell>
          <cell r="P283">
            <v>0</v>
          </cell>
          <cell r="R283" t="str">
            <v>SINAPI</v>
          </cell>
        </row>
        <row r="284">
          <cell r="G284">
            <v>103387</v>
          </cell>
          <cell r="H284" t="str">
            <v>TUBO PEAD LISO PARA REDE DE ÁGUA OU ESGOTO, DIÂMETRO DE 500 MM, JUNTA SOLDADA (NÃO INCLUI A EXECUÇÃO DE SOLDA) - FORNECIMENTO E ASSENTAMENTO. AF_12/2021</v>
          </cell>
          <cell r="I284" t="str">
            <v>M</v>
          </cell>
          <cell r="J284" t="str">
            <v>ATRIBUÍDO SÃO PAULO</v>
          </cell>
          <cell r="K284" t="str">
            <v>3.058,95</v>
          </cell>
          <cell r="L284" t="str">
            <v>CAIXA REFERENCIAL</v>
          </cell>
          <cell r="M284" t="str">
            <v>4,37</v>
          </cell>
          <cell r="N284">
            <v>3054.58</v>
          </cell>
          <cell r="O284">
            <v>3058.95</v>
          </cell>
          <cell r="P284">
            <v>0</v>
          </cell>
          <cell r="R284" t="str">
            <v>SINAPI</v>
          </cell>
        </row>
        <row r="285">
          <cell r="G285">
            <v>103389</v>
          </cell>
          <cell r="H285" t="str">
            <v>TUBO PEAD LISO PARA REDE DE ÁGUA OU ESGOTO, DIÂMETRO DE 630 MM, JUNTA SOLDADA (NÃO INCLUI A EXECUÇÃO DE SOLDA) - FORNECIMENTO E ASSENTAMENTO. AF_12/2021</v>
          </cell>
          <cell r="I285" t="str">
            <v>M</v>
          </cell>
          <cell r="J285" t="str">
            <v>ATRIBUÍDO SÃO PAULO</v>
          </cell>
          <cell r="K285" t="str">
            <v>4.549,21</v>
          </cell>
          <cell r="L285" t="str">
            <v>CAIXA REFERENCIAL</v>
          </cell>
          <cell r="M285" t="str">
            <v>6,43</v>
          </cell>
          <cell r="N285">
            <v>4542.78</v>
          </cell>
          <cell r="O285">
            <v>4549.21</v>
          </cell>
          <cell r="P285">
            <v>0</v>
          </cell>
          <cell r="R285" t="str">
            <v>SINAPI</v>
          </cell>
        </row>
        <row r="286">
          <cell r="G286">
            <v>103391</v>
          </cell>
          <cell r="H286" t="str">
            <v>TUBO PEAD LISO PARA REDE DE ÁGUA OU ESGOTO, DIÂMETRO DE 800 MM, JUNTA SOLDADA (NÃO INCLUI A EXECUÇÃO DE SOLDA) - FORNECIMENTO E ASSENTAMENTO. AF_12/2021</v>
          </cell>
          <cell r="I286" t="str">
            <v>M</v>
          </cell>
          <cell r="J286" t="str">
            <v>ATRIBUÍDO SÃO PAULO</v>
          </cell>
          <cell r="K286" t="str">
            <v>2.994,17</v>
          </cell>
          <cell r="L286" t="str">
            <v>CAIXA REFERENCIAL</v>
          </cell>
          <cell r="M286" t="str">
            <v>9,12</v>
          </cell>
          <cell r="N286">
            <v>2985.05</v>
          </cell>
          <cell r="O286">
            <v>2994.17</v>
          </cell>
          <cell r="P286">
            <v>0</v>
          </cell>
          <cell r="R286" t="str">
            <v>SINAPI</v>
          </cell>
        </row>
        <row r="287">
          <cell r="G287">
            <v>103392</v>
          </cell>
          <cell r="H287" t="str">
            <v>TUBO PEAD LISO PARA REDE DE ÁGUA OU ESGOTO, DIÂMETRO DE 900 MM, JUNTA SOLDADA (NÃO INCLUI A EXECUÇÃO DE SOLDA) - FORNECIMENTO E ASSENTAMENTO. AF_12/2021</v>
          </cell>
          <cell r="I287" t="str">
            <v>M</v>
          </cell>
          <cell r="J287" t="str">
            <v>ATRIBUÍDO SÃO PAULO</v>
          </cell>
          <cell r="K287" t="str">
            <v>4.896,25</v>
          </cell>
          <cell r="L287" t="str">
            <v>CAIXA REFERENCIAL</v>
          </cell>
          <cell r="M287" t="str">
            <v>10,70</v>
          </cell>
          <cell r="N287">
            <v>4885.55</v>
          </cell>
          <cell r="O287">
            <v>4896.25</v>
          </cell>
          <cell r="P287">
            <v>0</v>
          </cell>
          <cell r="R287" t="str">
            <v>SINAPI</v>
          </cell>
        </row>
        <row r="288">
          <cell r="G288">
            <v>103393</v>
          </cell>
          <cell r="H288" t="str">
            <v>TUBO PEAD LISO PARA REDE DE ÁGUA OU ESGOTO, DIÂMETRO DE 1000 MM, JUNTA SOLDADA (NÃO INCLUI A EXECUÇÃO DE SOLDA) - FORNECIMENTO E ASSENTAMENTO. AF_12/2021</v>
          </cell>
          <cell r="I288" t="str">
            <v>M</v>
          </cell>
          <cell r="J288" t="str">
            <v>ATRIBUÍDO SÃO PAULO</v>
          </cell>
          <cell r="K288" t="str">
            <v>5.400,07</v>
          </cell>
          <cell r="L288" t="str">
            <v>CAIXA REFERENCIAL</v>
          </cell>
          <cell r="M288" t="str">
            <v>12,29</v>
          </cell>
          <cell r="N288">
            <v>5387.78</v>
          </cell>
          <cell r="O288">
            <v>5400.07</v>
          </cell>
          <cell r="P288">
            <v>0</v>
          </cell>
          <cell r="R288" t="str">
            <v>SINAPI</v>
          </cell>
        </row>
        <row r="289">
          <cell r="G289">
            <v>103394</v>
          </cell>
          <cell r="H289" t="str">
            <v>TUBO PEAD LISO PARA REDE DE ÁGUA OU ESGOTO, DIÂMETRO DE 1200 MM, JUNTA SOLDADA (NÃO INCLUI A EXECUÇÃO DE SOLDA) - FORNECIMENTO E ASSENTAMENTO. AF_12/2021</v>
          </cell>
          <cell r="I289" t="str">
            <v>M</v>
          </cell>
          <cell r="J289" t="str">
            <v>ATRIBUÍDO SÃO PAULO</v>
          </cell>
          <cell r="K289" t="str">
            <v>3.998,80</v>
          </cell>
          <cell r="L289" t="str">
            <v>CAIXA REFERENCIAL</v>
          </cell>
          <cell r="M289" t="str">
            <v>15,47</v>
          </cell>
          <cell r="N289">
            <v>3983.3300000000004</v>
          </cell>
          <cell r="O289">
            <v>3998.8</v>
          </cell>
          <cell r="P289">
            <v>0</v>
          </cell>
          <cell r="R289" t="str">
            <v>SINAPI</v>
          </cell>
        </row>
        <row r="290">
          <cell r="G290">
            <v>103395</v>
          </cell>
          <cell r="H290" t="str">
            <v>TUBO PEAD LISO PARA REDE DE ÁGUA OU ESGOTO, DIÂMETRO DE 1400 MM, JUNTA SOLDADA (NÃO INCLUI A EXECUÇÃO DE SOLDA) - FORNECIMENTO E ASSENTAMENTO. AF_12/2021</v>
          </cell>
          <cell r="I290" t="str">
            <v>M</v>
          </cell>
          <cell r="J290" t="str">
            <v>ATRIBUÍDO SÃO PAULO</v>
          </cell>
          <cell r="K290" t="str">
            <v>1.984,28</v>
          </cell>
          <cell r="L290" t="str">
            <v>CAIXA REFERENCIAL</v>
          </cell>
          <cell r="M290" t="str">
            <v>18,63</v>
          </cell>
          <cell r="N290">
            <v>1965.6499999999999</v>
          </cell>
          <cell r="O290">
            <v>1984.28</v>
          </cell>
          <cell r="P290">
            <v>0</v>
          </cell>
          <cell r="R290" t="str">
            <v>SINAPI</v>
          </cell>
        </row>
        <row r="291">
          <cell r="G291">
            <v>103396</v>
          </cell>
          <cell r="H291" t="str">
            <v>TUBO PEAD LISO PARA REDE DE ÁGUA OU ESGOTO, DIÂMETRO DE 1600 MM, JUNTA SOLDADA (NÃO INCLUI A EXECUÇÃO DE SOLDA) - FORNECIMENTO E ASSENTAMENTO. AF_12/2021</v>
          </cell>
          <cell r="I291" t="str">
            <v>M</v>
          </cell>
          <cell r="J291" t="str">
            <v>ATRIBUÍDO SÃO PAULO</v>
          </cell>
          <cell r="K291" t="str">
            <v>1.337,20</v>
          </cell>
          <cell r="L291" t="str">
            <v>CAIXA REFERENCIAL</v>
          </cell>
          <cell r="M291" t="str">
            <v>21,80</v>
          </cell>
          <cell r="N291">
            <v>1315.4</v>
          </cell>
          <cell r="O291">
            <v>1337.2</v>
          </cell>
          <cell r="P291">
            <v>0</v>
          </cell>
          <cell r="R291" t="str">
            <v>SINAPI</v>
          </cell>
        </row>
        <row r="292">
          <cell r="G292">
            <v>103397</v>
          </cell>
          <cell r="H292" t="str">
            <v>ASSENTAMENTO DE CONEXÃO COM 2 ACESSOS, EM PEAD LISO PARA REDE DE ÁGUA OU ESGOTO, DIÂMETRO DE 20 MM, JUNTA SOLDADA (NÃO INCLUI O FORNECIMENTO E EXECUÇÃO DE SOLDA). AF_12/2021</v>
          </cell>
          <cell r="I292" t="str">
            <v>UN</v>
          </cell>
          <cell r="J292" t="str">
            <v>COEFICIENTE DE REPRESENTATIVIDADE</v>
          </cell>
          <cell r="K292" t="str">
            <v>3,40</v>
          </cell>
          <cell r="L292" t="str">
            <v>CAIXA REFERENCIAL</v>
          </cell>
          <cell r="M292" t="str">
            <v>2,63</v>
          </cell>
          <cell r="N292">
            <v>0.77</v>
          </cell>
          <cell r="O292">
            <v>3.4</v>
          </cell>
          <cell r="P292">
            <v>0</v>
          </cell>
          <cell r="R292" t="str">
            <v>SINAPI</v>
          </cell>
        </row>
        <row r="293">
          <cell r="G293">
            <v>103398</v>
          </cell>
          <cell r="H293" t="str">
            <v>ASSENTAMENTO DE CONEXÃO COM 2 ACESSOS, EM PEAD LISO PARA REDE DE ÁGUA OU ESGOTO, DIÂMETRO DE 32 MM, JUNTA SOLDADA (NÃO INCLUI O FORNECIMENTO E EXECUÇÃO DE SOLDA). AF_12/2021</v>
          </cell>
          <cell r="I293" t="str">
            <v>UN</v>
          </cell>
          <cell r="J293" t="str">
            <v>COEFICIENTE DE REPRESENTATIVIDADE</v>
          </cell>
          <cell r="K293" t="str">
            <v>5,45</v>
          </cell>
          <cell r="L293" t="str">
            <v>CAIXA REFERENCIAL</v>
          </cell>
          <cell r="M293" t="str">
            <v>4,19</v>
          </cell>
          <cell r="N293">
            <v>1.2599999999999998</v>
          </cell>
          <cell r="O293">
            <v>5.45</v>
          </cell>
          <cell r="P293">
            <v>0</v>
          </cell>
          <cell r="R293" t="str">
            <v>SINAPI</v>
          </cell>
        </row>
        <row r="294">
          <cell r="G294">
            <v>103399</v>
          </cell>
          <cell r="H294" t="str">
            <v>ASSENTAMENTO DE CONEXÃO COM 2 ACESSOS, EM PEAD LISO PARA REDE DE ÁGUA OU ESGOTO, DIÂMETRO DE 63 MM, JUNTA SOLDADA (NÃO INCLUI O FORNECIMENTO E EXECUÇÃO DE SOLDA). AF_12/2021</v>
          </cell>
          <cell r="I294" t="str">
            <v>UN</v>
          </cell>
          <cell r="J294" t="str">
            <v>COEFICIENTE DE REPRESENTATIVIDADE</v>
          </cell>
          <cell r="K294" t="str">
            <v>10,74</v>
          </cell>
          <cell r="L294" t="str">
            <v>CAIXA REFERENCIAL</v>
          </cell>
          <cell r="M294" t="str">
            <v>8,25</v>
          </cell>
          <cell r="N294">
            <v>2.4900000000000002</v>
          </cell>
          <cell r="O294">
            <v>10.74</v>
          </cell>
          <cell r="P294">
            <v>0</v>
          </cell>
          <cell r="R294" t="str">
            <v>SINAPI</v>
          </cell>
        </row>
        <row r="295">
          <cell r="G295">
            <v>103400</v>
          </cell>
          <cell r="H295" t="str">
            <v>ASSENTAMENTO DE CONEXÃO COM 2 ACESSOS, EM PEAD LISO PARA REDE DE ÁGUA OU ESGOTO, DIÂMETRO DE 90 MM, JUNTA SOLDADA (NÃO INCLUI O FORNECIMENTO E EXECUÇÃO DE SOLDA). AF_12/2021</v>
          </cell>
          <cell r="I295" t="str">
            <v>UN</v>
          </cell>
          <cell r="J295" t="str">
            <v>COEFICIENTE DE REPRESENTATIVIDADE</v>
          </cell>
          <cell r="K295" t="str">
            <v>15,35</v>
          </cell>
          <cell r="L295" t="str">
            <v>CAIXA REFERENCIAL</v>
          </cell>
          <cell r="M295" t="str">
            <v>11,76</v>
          </cell>
          <cell r="N295">
            <v>3.59</v>
          </cell>
          <cell r="O295">
            <v>15.35</v>
          </cell>
          <cell r="P295">
            <v>0</v>
          </cell>
          <cell r="R295" t="str">
            <v>SINAPI</v>
          </cell>
        </row>
        <row r="296">
          <cell r="G296">
            <v>103401</v>
          </cell>
          <cell r="H296" t="str">
            <v>ASSENTAMENTO DE CONEXÃO COM 2 ACESSOS, EM PEAD LISO PARA REDE DE ÁGUA OU ESGOTO, DIÂMETRO DE 110 MM, JUNTA SOLDADA (NÃO INCLUI O FORNECIMENTO E EXECUÇÃO DE SOLDA). AF_12/2021</v>
          </cell>
          <cell r="I296" t="str">
            <v>UN</v>
          </cell>
          <cell r="J296" t="str">
            <v>COEFICIENTE DE REPRESENTATIVIDADE</v>
          </cell>
          <cell r="K296" t="str">
            <v>18,76</v>
          </cell>
          <cell r="L296" t="str">
            <v>CAIXA REFERENCIAL</v>
          </cell>
          <cell r="M296" t="str">
            <v>14,34</v>
          </cell>
          <cell r="N296">
            <v>4.4200000000000017</v>
          </cell>
          <cell r="O296">
            <v>18.760000000000002</v>
          </cell>
          <cell r="P296">
            <v>0</v>
          </cell>
          <cell r="R296" t="str">
            <v>SINAPI</v>
          </cell>
        </row>
        <row r="297">
          <cell r="G297">
            <v>103402</v>
          </cell>
          <cell r="H297" t="str">
            <v>ASSENTAMENTO DE CONEXÃO COM 2 ACESSOS, EM PEAD LISO PARA REDE DE ÁGUA OU ESGOTO, DIÂMETRO DE 160 MM, JUNTA SOLDADA (NÃO INCLUI O FORNECIMENTO E EXECUÇÃO DE SOLDA). AF_12/2021</v>
          </cell>
          <cell r="I297" t="str">
            <v>UN</v>
          </cell>
          <cell r="J297" t="str">
            <v>COEFICIENTE DE REPRESENTATIVIDADE</v>
          </cell>
          <cell r="K297" t="str">
            <v>27,29</v>
          </cell>
          <cell r="L297" t="str">
            <v>CAIXA REFERENCIAL</v>
          </cell>
          <cell r="M297" t="str">
            <v>20,86</v>
          </cell>
          <cell r="N297">
            <v>6.43</v>
          </cell>
          <cell r="O297">
            <v>27.29</v>
          </cell>
          <cell r="P297">
            <v>0</v>
          </cell>
          <cell r="R297" t="str">
            <v>SINAPI</v>
          </cell>
        </row>
        <row r="298">
          <cell r="G298">
            <v>103403</v>
          </cell>
          <cell r="H298" t="str">
            <v>ASSENTAMENTO DE CONEXÃO COM 2 ACESSOS, EM PEAD LISO PARA REDE DE ÁGUA OU ESGOTO, DIÂMETRO DE 180 MM, JUNTA SOLDADA (NÃO INCLUI O FORNECIMENTO E EXECUÇÃO DE SOLDA). AF_12/2021</v>
          </cell>
          <cell r="I298" t="str">
            <v>UN</v>
          </cell>
          <cell r="J298" t="str">
            <v>COEFICIENTE DE REPRESENTATIVIDADE</v>
          </cell>
          <cell r="K298" t="str">
            <v>30,70</v>
          </cell>
          <cell r="L298" t="str">
            <v>CAIXA REFERENCIAL</v>
          </cell>
          <cell r="M298" t="str">
            <v>23,46</v>
          </cell>
          <cell r="N298">
            <v>7.2399999999999984</v>
          </cell>
          <cell r="O298">
            <v>30.7</v>
          </cell>
          <cell r="P298">
            <v>0</v>
          </cell>
          <cell r="R298" t="str">
            <v>SINAPI</v>
          </cell>
        </row>
        <row r="299">
          <cell r="G299">
            <v>103404</v>
          </cell>
          <cell r="H299" t="str">
            <v>ASSENTAMENTO DE CONEXÃO COM 2 ACESSOS, EM PEAD LISO PARA REDE DE ÁGUA OU ESGOTO, DIÂMETRO DE 200 MM, JUNTA SOLDADA (NÃO INCLUI O FORNECIMENTO E EXECUÇÃO DE SOLDA). AF_12/2021</v>
          </cell>
          <cell r="I299" t="str">
            <v>UN</v>
          </cell>
          <cell r="J299" t="str">
            <v>COEFICIENTE DE REPRESENTATIVIDADE</v>
          </cell>
          <cell r="K299" t="str">
            <v>34,11</v>
          </cell>
          <cell r="L299" t="str">
            <v>CAIXA REFERENCIAL</v>
          </cell>
          <cell r="M299" t="str">
            <v>26,06</v>
          </cell>
          <cell r="N299">
            <v>8.0500000000000007</v>
          </cell>
          <cell r="O299">
            <v>34.11</v>
          </cell>
          <cell r="P299">
            <v>0</v>
          </cell>
          <cell r="R299" t="str">
            <v>SINAPI</v>
          </cell>
        </row>
        <row r="300">
          <cell r="G300">
            <v>103405</v>
          </cell>
          <cell r="H300" t="str">
            <v>ASSENTAMENTO DE CONEXÃO COM 2 ACESSOS, EM PEAD LISO PARA REDE DE ÁGUA OU ESGOTO, DIÂMETRO DE 225 MM, JUNTA SOLDADA (NÃO INCLUI O FORNECIMENTO E EXECUÇÃO DE SOLDA). AF_12/2021</v>
          </cell>
          <cell r="I300" t="str">
            <v>UN</v>
          </cell>
          <cell r="J300" t="str">
            <v>COEFICIENTE DE REPRESENTATIVIDADE</v>
          </cell>
          <cell r="K300" t="str">
            <v>38,37</v>
          </cell>
          <cell r="L300" t="str">
            <v>CAIXA REFERENCIAL</v>
          </cell>
          <cell r="M300" t="str">
            <v>29,30</v>
          </cell>
          <cell r="N300">
            <v>9.0699999999999967</v>
          </cell>
          <cell r="O300">
            <v>38.369999999999997</v>
          </cell>
          <cell r="P300">
            <v>0</v>
          </cell>
          <cell r="R300" t="str">
            <v>SINAPI</v>
          </cell>
        </row>
        <row r="301">
          <cell r="G301">
            <v>103406</v>
          </cell>
          <cell r="H301" t="str">
            <v>ASSENTAMENTO DE CONEXÃO COM 2 ACESSOS, EM PEAD LISO PARA REDE DE ÁGUA OU ESGOTO, DIÂMETRO DE 250 MM, JUNTA SOLDADA (NÃO INCLUI O FORNECIMENTO E EXECUÇÃO DE SOLDA). AF_12/2021</v>
          </cell>
          <cell r="I301" t="str">
            <v>UN</v>
          </cell>
          <cell r="J301" t="str">
            <v>COEFICIENTE DE REPRESENTATIVIDADE</v>
          </cell>
          <cell r="K301" t="str">
            <v>42,64</v>
          </cell>
          <cell r="L301" t="str">
            <v>CAIXA REFERENCIAL</v>
          </cell>
          <cell r="M301" t="str">
            <v>32,56</v>
          </cell>
          <cell r="N301">
            <v>10.079999999999998</v>
          </cell>
          <cell r="O301">
            <v>42.64</v>
          </cell>
          <cell r="P301">
            <v>0</v>
          </cell>
          <cell r="R301" t="str">
            <v>SINAPI</v>
          </cell>
        </row>
        <row r="302">
          <cell r="G302">
            <v>103407</v>
          </cell>
          <cell r="H302" t="str">
            <v>ASSENTAMENTO DE CONEXÃO COM 2 ACESSOS, EM PEAD LISO PARA REDE DE ÁGUA OU ESGOTO, DIÂMETRO DE 280 MM, JUNTA SOLDADA (NÃO INCLUI O FORNECIMENTO E EXECUÇÃO DE SOLDA). AF_12/2021</v>
          </cell>
          <cell r="I302" t="str">
            <v>UN</v>
          </cell>
          <cell r="J302" t="str">
            <v>COEFICIENTE DE REPRESENTATIVIDADE</v>
          </cell>
          <cell r="K302" t="str">
            <v>47,76</v>
          </cell>
          <cell r="L302" t="str">
            <v>CAIXA REFERENCIAL</v>
          </cell>
          <cell r="M302" t="str">
            <v>36,47</v>
          </cell>
          <cell r="N302">
            <v>11.29</v>
          </cell>
          <cell r="O302">
            <v>47.76</v>
          </cell>
          <cell r="P302">
            <v>0</v>
          </cell>
          <cell r="R302" t="str">
            <v>SINAPI</v>
          </cell>
        </row>
        <row r="303">
          <cell r="G303">
            <v>103408</v>
          </cell>
          <cell r="H303" t="str">
            <v>ASSENTAMENTO DE CONEXÃO COM 2 ACESSOS, EM PEAD LISO PARA REDE DE ÁGUA OU ESGOTO, DIÂMETRO DE 315 MM, JUNTA SOLDADA (NÃO INCLUI O FORNECIMENTO E EXECUÇÃO DE SOLDA). AF_12/2021</v>
          </cell>
          <cell r="I303" t="str">
            <v>UN</v>
          </cell>
          <cell r="J303" t="str">
            <v>COEFICIENTE DE REPRESENTATIVIDADE</v>
          </cell>
          <cell r="K303" t="str">
            <v>53,74</v>
          </cell>
          <cell r="L303" t="str">
            <v>CAIXA REFERENCIAL</v>
          </cell>
          <cell r="M303" t="str">
            <v>41,03</v>
          </cell>
          <cell r="N303">
            <v>12.71</v>
          </cell>
          <cell r="O303">
            <v>53.74</v>
          </cell>
          <cell r="P303">
            <v>0</v>
          </cell>
          <cell r="R303" t="str">
            <v>SINAPI</v>
          </cell>
        </row>
        <row r="304">
          <cell r="G304">
            <v>103409</v>
          </cell>
          <cell r="H304" t="str">
            <v>ASSENTAMENTO DE CONEXÃO COM 2 ACESSOS, EM PEAD LISO PARA REDE DE ÁGUA OU ESGOTO, DIÂMETRO DE 355 MM, JUNTA SOLDADA (NÃO INCLUI O FORNECIMENTO E EXECUÇÃO DE SOLDA). AF_12/2021</v>
          </cell>
          <cell r="I304" t="str">
            <v>UN</v>
          </cell>
          <cell r="J304" t="str">
            <v>COEFICIENTE DE REPRESENTATIVIDADE</v>
          </cell>
          <cell r="K304" t="str">
            <v>60,55</v>
          </cell>
          <cell r="L304" t="str">
            <v>CAIXA REFERENCIAL</v>
          </cell>
          <cell r="M304" t="str">
            <v>46,22</v>
          </cell>
          <cell r="N304">
            <v>14.329999999999998</v>
          </cell>
          <cell r="O304">
            <v>60.55</v>
          </cell>
          <cell r="P304">
            <v>0</v>
          </cell>
          <cell r="R304" t="str">
            <v>SINAPI</v>
          </cell>
        </row>
        <row r="305">
          <cell r="G305">
            <v>103410</v>
          </cell>
          <cell r="H305" t="str">
            <v>ASSENTAMENTO DE CONEXÃO COM 2 ACESSOS, EM PEAD LISO PARA REDE DE ÁGUA OU ESGOTO, DIÂMETRO DE 400 MM, JUNTA SOLDADA (NÃO INCLUI O FORNECIMENTO E EXECUÇÃO DE SOLDA). AF_12/2021</v>
          </cell>
          <cell r="I305" t="str">
            <v>UN</v>
          </cell>
          <cell r="J305" t="str">
            <v>COEFICIENTE DE REPRESENTATIVIDADE</v>
          </cell>
          <cell r="K305" t="str">
            <v>68,24</v>
          </cell>
          <cell r="L305" t="str">
            <v>CAIXA REFERENCIAL</v>
          </cell>
          <cell r="M305" t="str">
            <v>52,10</v>
          </cell>
          <cell r="N305">
            <v>16.139999999999993</v>
          </cell>
          <cell r="O305">
            <v>68.239999999999995</v>
          </cell>
          <cell r="P305">
            <v>0</v>
          </cell>
          <cell r="R305" t="str">
            <v>SINAPI</v>
          </cell>
        </row>
        <row r="306">
          <cell r="G306">
            <v>103411</v>
          </cell>
          <cell r="H306" t="str">
            <v>ASSENTAMENTO DE CONEXÃO COM 3 ACESSOS, EM PEAD LISO PARA REDE DE ÁGUA OU ESGOTO, DIÂMETRO DE 20 MM, JUNTA SOLDADA (NÃO INCLUI O FORNECIMENTO E EXECUÇÃO DE SOLDA). AF_12/2021</v>
          </cell>
          <cell r="I306" t="str">
            <v>UN</v>
          </cell>
          <cell r="J306" t="str">
            <v>COEFICIENTE DE REPRESENTATIVIDADE</v>
          </cell>
          <cell r="K306" t="str">
            <v>6,82</v>
          </cell>
          <cell r="L306" t="str">
            <v>CAIXA REFERENCIAL</v>
          </cell>
          <cell r="M306" t="str">
            <v>5,24</v>
          </cell>
          <cell r="N306">
            <v>1.58</v>
          </cell>
          <cell r="O306">
            <v>6.82</v>
          </cell>
          <cell r="P306">
            <v>0</v>
          </cell>
          <cell r="R306" t="str">
            <v>SINAPI</v>
          </cell>
        </row>
        <row r="307">
          <cell r="G307">
            <v>103412</v>
          </cell>
          <cell r="H307" t="str">
            <v>ASSENTAMENTO DE CONEXÃO COM 3 ACESSOS, EM PEAD LISO PARA REDE DE ÁGUA OU ESGOTO, DIÂMETRO DE 32 MM, JUNTA SOLDADA (NÃO INCLUI O FORNECIMENTO E EXECUÇÃO DE SOLDA). AF_12/2021</v>
          </cell>
          <cell r="I307" t="str">
            <v>UN</v>
          </cell>
          <cell r="J307" t="str">
            <v>COEFICIENTE DE REPRESENTATIVIDADE</v>
          </cell>
          <cell r="K307" t="str">
            <v>10,91</v>
          </cell>
          <cell r="L307" t="str">
            <v>CAIXA REFERENCIAL</v>
          </cell>
          <cell r="M307" t="str">
            <v>8,35</v>
          </cell>
          <cell r="N307">
            <v>2.5600000000000005</v>
          </cell>
          <cell r="O307">
            <v>10.91</v>
          </cell>
          <cell r="P307">
            <v>0</v>
          </cell>
          <cell r="R307" t="str">
            <v>SINAPI</v>
          </cell>
        </row>
        <row r="308">
          <cell r="G308">
            <v>103413</v>
          </cell>
          <cell r="H308" t="str">
            <v>ASSENTAMENTO DE CONEXÃO COM 3 ACESSOS, EM PEAD LISO PARA REDE DE ÁGUA OU ESGOTO, DIÂMETRO DE 63 MM, JUNTA SOLDADA (NÃO INCLUI O FORNECIMENTO E EXECUÇÃO DE SOLDA). AF_12/2021</v>
          </cell>
          <cell r="I308" t="str">
            <v>UN</v>
          </cell>
          <cell r="J308" t="str">
            <v>COEFICIENTE DE REPRESENTATIVIDADE</v>
          </cell>
          <cell r="K308" t="str">
            <v>21,49</v>
          </cell>
          <cell r="L308" t="str">
            <v>CAIXA REFERENCIAL</v>
          </cell>
          <cell r="M308" t="str">
            <v>16,45</v>
          </cell>
          <cell r="N308">
            <v>5.0399999999999991</v>
          </cell>
          <cell r="O308">
            <v>21.49</v>
          </cell>
          <cell r="P308">
            <v>0</v>
          </cell>
          <cell r="R308" t="str">
            <v>SINAPI</v>
          </cell>
        </row>
        <row r="309">
          <cell r="G309">
            <v>103414</v>
          </cell>
          <cell r="H309" t="str">
            <v>ASSENTAMENTO DE CONEXÃO COM 3 ACESSOS, EM PEAD LISO PARA REDE DE ÁGUA OU ESGOTO, DIÂMETRO DE 90 MM, JUNTA SOLDADA (NÃO INCLUI O FORNECIMENTO E EXECUÇÃO DE SOLDA). AF_12/2021</v>
          </cell>
          <cell r="I309" t="str">
            <v>UN</v>
          </cell>
          <cell r="J309" t="str">
            <v>COEFICIENTE DE REPRESENTATIVIDADE</v>
          </cell>
          <cell r="K309" t="str">
            <v>30,70</v>
          </cell>
          <cell r="L309" t="str">
            <v>CAIXA REFERENCIAL</v>
          </cell>
          <cell r="M309" t="str">
            <v>23,46</v>
          </cell>
          <cell r="N309">
            <v>7.2399999999999984</v>
          </cell>
          <cell r="O309">
            <v>30.7</v>
          </cell>
          <cell r="P309">
            <v>0</v>
          </cell>
          <cell r="R309" t="str">
            <v>SINAPI</v>
          </cell>
        </row>
        <row r="310">
          <cell r="G310">
            <v>103415</v>
          </cell>
          <cell r="H310" t="str">
            <v>ASSENTAMENTO DE CONEXÃO COM 3 ACESSOS, EM PEAD LISO PARA REDE DE ÁGUA OU ESGOTO, DIÂMETRO DE 110 MM, JUNTA SOLDADA (NÃO INCLUI O FORNECIMENTO E EXECUÇÃO DE SOLDA). AF_12/2021</v>
          </cell>
          <cell r="I310" t="str">
            <v>UN</v>
          </cell>
          <cell r="J310" t="str">
            <v>COEFICIENTE DE REPRESENTATIVIDADE</v>
          </cell>
          <cell r="K310" t="str">
            <v>37,53</v>
          </cell>
          <cell r="L310" t="str">
            <v>CAIXA REFERENCIAL</v>
          </cell>
          <cell r="M310" t="str">
            <v>28,68</v>
          </cell>
          <cell r="N310">
            <v>8.8500000000000014</v>
          </cell>
          <cell r="O310">
            <v>37.53</v>
          </cell>
          <cell r="P310">
            <v>0</v>
          </cell>
          <cell r="R310" t="str">
            <v>SINAPI</v>
          </cell>
        </row>
        <row r="311">
          <cell r="G311">
            <v>103416</v>
          </cell>
          <cell r="H311" t="str">
            <v>ASSENTAMENTO DE CONEXÃO COM 3 ACESSOS, EM PEAD LISO PARA REDE DE ÁGUA OU ESGOTO, DIÂMETRO DE 160 MM, JUNTA SOLDADA (NÃO INCLUI O FORNECIMENTO E EXECUÇÃO DE SOLDA). AF_12/2021</v>
          </cell>
          <cell r="I311" t="str">
            <v>UN</v>
          </cell>
          <cell r="J311" t="str">
            <v>COEFICIENTE DE REPRESENTATIVIDADE</v>
          </cell>
          <cell r="K311" t="str">
            <v>54,59</v>
          </cell>
          <cell r="L311" t="str">
            <v>CAIXA REFERENCIAL</v>
          </cell>
          <cell r="M311" t="str">
            <v>41,70</v>
          </cell>
          <cell r="N311">
            <v>12.89</v>
          </cell>
          <cell r="O311">
            <v>54.59</v>
          </cell>
          <cell r="P311">
            <v>0</v>
          </cell>
          <cell r="R311" t="str">
            <v>SINAPI</v>
          </cell>
        </row>
        <row r="312">
          <cell r="G312">
            <v>103417</v>
          </cell>
          <cell r="H312" t="str">
            <v>ASSENTAMENTO DE CONEXÃO COM 3 ACESSOS, EM PEAD LISO PARA REDE DE ÁGUA OU ESGOTO, DIÂMETRO DE 180 MM, JUNTA SOLDADA (NÃO INCLUI O FORNECIMENTO E EXECUÇÃO DE SOLDA). AF_12/2021</v>
          </cell>
          <cell r="I312" t="str">
            <v>UN</v>
          </cell>
          <cell r="J312" t="str">
            <v>COEFICIENTE DE REPRESENTATIVIDADE</v>
          </cell>
          <cell r="K312" t="str">
            <v>61,41</v>
          </cell>
          <cell r="L312" t="str">
            <v>CAIXA REFERENCIAL</v>
          </cell>
          <cell r="M312" t="str">
            <v>46,89</v>
          </cell>
          <cell r="N312">
            <v>14.519999999999996</v>
          </cell>
          <cell r="O312">
            <v>61.41</v>
          </cell>
          <cell r="P312">
            <v>0</v>
          </cell>
          <cell r="R312" t="str">
            <v>SINAPI</v>
          </cell>
        </row>
        <row r="313">
          <cell r="G313">
            <v>103418</v>
          </cell>
          <cell r="H313" t="str">
            <v>ASSENTAMENTO DE CONEXÃO COM 3 ACESSOS, EM PEAD LISO PARA REDE DE ÁGUA OU ESGOTO, DIÂMETRO DE 200 MM, JUNTA SOLDADA (NÃO INCLUI O FORNECIMENTO E EXECUÇÃO DE SOLDA). AF_12/2021</v>
          </cell>
          <cell r="I313" t="str">
            <v>UN</v>
          </cell>
          <cell r="J313" t="str">
            <v>COEFICIENTE DE REPRESENTATIVIDADE</v>
          </cell>
          <cell r="K313" t="str">
            <v>68,24</v>
          </cell>
          <cell r="L313" t="str">
            <v>CAIXA REFERENCIAL</v>
          </cell>
          <cell r="M313" t="str">
            <v>52,10</v>
          </cell>
          <cell r="N313">
            <v>16.139999999999993</v>
          </cell>
          <cell r="O313">
            <v>68.239999999999995</v>
          </cell>
          <cell r="P313">
            <v>0</v>
          </cell>
          <cell r="R313" t="str">
            <v>SINAPI</v>
          </cell>
        </row>
        <row r="314">
          <cell r="G314">
            <v>103419</v>
          </cell>
          <cell r="H314" t="str">
            <v>ASSENTAMENTO DE CONEXÃO COM 3 ACESSOS, EM PEAD LISO PARA REDE DE ÁGUA OU ESGOTO, DIÂMETRO DE 225 MM, JUNTA SOLDADA (NÃO INCLUI O FORNECIMENTO E EXECUÇÃO DE SOLDA). AF_12/2021</v>
          </cell>
          <cell r="I314" t="str">
            <v>UN</v>
          </cell>
          <cell r="J314" t="str">
            <v>COEFICIENTE DE REPRESENTATIVIDADE</v>
          </cell>
          <cell r="K314" t="str">
            <v>76,76</v>
          </cell>
          <cell r="L314" t="str">
            <v>CAIXA REFERENCIAL</v>
          </cell>
          <cell r="M314" t="str">
            <v>58,58</v>
          </cell>
          <cell r="N314">
            <v>18.180000000000007</v>
          </cell>
          <cell r="O314">
            <v>76.760000000000005</v>
          </cell>
          <cell r="P314">
            <v>0</v>
          </cell>
          <cell r="R314" t="str">
            <v>SINAPI</v>
          </cell>
        </row>
        <row r="315">
          <cell r="G315">
            <v>103420</v>
          </cell>
          <cell r="H315" t="str">
            <v>ASSENTAMENTO DE CONEXÃO COM 3 ACESSOS, EM PEAD LISO PARA REDE DE ÁGUA OU ESGOTO, DIÂMETRO DE 250 MM, JUNTA SOLDADA (NÃO INCLUI O FORNECIMENTO E EXECUÇÃO DE SOLDA). AF_12/2021</v>
          </cell>
          <cell r="I315" t="str">
            <v>UN</v>
          </cell>
          <cell r="J315" t="str">
            <v>COEFICIENTE DE REPRESENTATIVIDADE</v>
          </cell>
          <cell r="K315" t="str">
            <v>85,29</v>
          </cell>
          <cell r="L315" t="str">
            <v>CAIXA REFERENCIAL</v>
          </cell>
          <cell r="M315" t="str">
            <v>65,09</v>
          </cell>
          <cell r="N315">
            <v>20.200000000000003</v>
          </cell>
          <cell r="O315">
            <v>85.29</v>
          </cell>
          <cell r="P315">
            <v>0</v>
          </cell>
          <cell r="R315" t="str">
            <v>SINAPI</v>
          </cell>
        </row>
        <row r="316">
          <cell r="G316">
            <v>103421</v>
          </cell>
          <cell r="H316" t="str">
            <v>ASSENTAMENTO DE CONEXÃO COM 3 ACESSOS, EM PEAD LISO PARA REDE DE ÁGUA OU ESGOTO, DIÂMETRO DE 280 MM, JUNTA SOLDADA (NÃO INCLUI O FORNECIMENTO E EXECUÇÃO DE SOLDA). AF_12/2021</v>
          </cell>
          <cell r="I316" t="str">
            <v>UN</v>
          </cell>
          <cell r="J316" t="str">
            <v>COEFICIENTE DE REPRESENTATIVIDADE</v>
          </cell>
          <cell r="K316" t="str">
            <v>95,54</v>
          </cell>
          <cell r="L316" t="str">
            <v>CAIXA REFERENCIAL</v>
          </cell>
          <cell r="M316" t="str">
            <v>72,92</v>
          </cell>
          <cell r="N316">
            <v>22.620000000000005</v>
          </cell>
          <cell r="O316">
            <v>95.54</v>
          </cell>
          <cell r="P316">
            <v>0</v>
          </cell>
          <cell r="R316" t="str">
            <v>SINAPI</v>
          </cell>
        </row>
        <row r="317">
          <cell r="G317">
            <v>103422</v>
          </cell>
          <cell r="H317" t="str">
            <v>ASSENTAMENTO DE CONEXÃO COM 3 ACESSOS, EM PEAD LISO PARA REDE DE ÁGUA OU ESGOTO, DIÂMETRO DE 315 MM, JUNTA SOLDADA (NÃO INCLUI O FORNECIMENTO E EXECUÇÃO DE SOLDA). AF_12/2021</v>
          </cell>
          <cell r="I317" t="str">
            <v>UN</v>
          </cell>
          <cell r="J317" t="str">
            <v>COEFICIENTE DE REPRESENTATIVIDADE</v>
          </cell>
          <cell r="K317" t="str">
            <v>107,47</v>
          </cell>
          <cell r="L317" t="str">
            <v>CAIXA REFERENCIAL</v>
          </cell>
          <cell r="M317" t="str">
            <v>82,02</v>
          </cell>
          <cell r="N317">
            <v>25.450000000000003</v>
          </cell>
          <cell r="O317">
            <v>107.47</v>
          </cell>
          <cell r="P317">
            <v>0</v>
          </cell>
          <cell r="R317" t="str">
            <v>SINAPI</v>
          </cell>
        </row>
        <row r="318">
          <cell r="G318">
            <v>103423</v>
          </cell>
          <cell r="H318" t="str">
            <v>ASSENTAMENTO DE CONEXÃO COM 3 ACESSOS, EM PEAD LISO PARA REDE DE ÁGUA OU ESGOTO, DIÂMETRO DE 355 MM, JUNTA SOLDADA (NÃO INCLUI O FORNECIMENTO E EXECUÇÃO DE SOLDA). AF_12/2021</v>
          </cell>
          <cell r="I318" t="str">
            <v>UN</v>
          </cell>
          <cell r="J318" t="str">
            <v>COEFICIENTE DE REPRESENTATIVIDADE</v>
          </cell>
          <cell r="K318" t="str">
            <v>121,12</v>
          </cell>
          <cell r="L318" t="str">
            <v>CAIXA REFERENCIAL</v>
          </cell>
          <cell r="M318" t="str">
            <v>92,43</v>
          </cell>
          <cell r="N318">
            <v>28.689999999999998</v>
          </cell>
          <cell r="O318">
            <v>121.12</v>
          </cell>
          <cell r="P318">
            <v>0</v>
          </cell>
          <cell r="R318" t="str">
            <v>SINAPI</v>
          </cell>
        </row>
        <row r="319">
          <cell r="G319">
            <v>103424</v>
          </cell>
          <cell r="H319" t="str">
            <v>ASSENTAMENTO DE CONEXÃO COM 3 ACESSOS, EM PEAD LISO PARA REDE DE ÁGUA OU ESGOTO, DIÂMETRO DE 400 MM, JUNTA SOLDADA (NÃO INCLUI O FORNECIMENTO E EXECUÇÃO DE SOLDA). AF_12/2021</v>
          </cell>
          <cell r="I319" t="str">
            <v>UN</v>
          </cell>
          <cell r="J319" t="str">
            <v>COEFICIENTE DE REPRESENTATIVIDADE</v>
          </cell>
          <cell r="K319" t="str">
            <v>136,48</v>
          </cell>
          <cell r="L319" t="str">
            <v>CAIXA REFERENCIAL</v>
          </cell>
          <cell r="M319" t="str">
            <v>104,15</v>
          </cell>
          <cell r="N319">
            <v>32.329999999999984</v>
          </cell>
          <cell r="O319">
            <v>136.47999999999999</v>
          </cell>
          <cell r="P319">
            <v>0</v>
          </cell>
          <cell r="R319" t="str">
            <v>SINAPI</v>
          </cell>
        </row>
        <row r="320">
          <cell r="G320">
            <v>103425</v>
          </cell>
          <cell r="H320" t="str">
            <v>LUVA, EM PEAD LISO PARA REDE DE ÁGUA OU ESGOTO, DIÂMETRO DE 20 MM, JUNTA SOLDADA POR ELETROFUSÃO (NÃO INCLUI A EXECUÇÃO DE SOLDA). AF_12/2021</v>
          </cell>
          <cell r="I320" t="str">
            <v>UN</v>
          </cell>
          <cell r="J320" t="str">
            <v>ATRIBUÍDO SÃO PAULO</v>
          </cell>
          <cell r="K320" t="str">
            <v>15,75</v>
          </cell>
          <cell r="L320" t="str">
            <v>CAIXA REFERENCIAL</v>
          </cell>
          <cell r="M320" t="str">
            <v>2,58</v>
          </cell>
          <cell r="N320">
            <v>13.17</v>
          </cell>
          <cell r="O320">
            <v>15.75</v>
          </cell>
          <cell r="P320">
            <v>0</v>
          </cell>
          <cell r="R320" t="str">
            <v>SINAPI</v>
          </cell>
        </row>
        <row r="321">
          <cell r="G321">
            <v>103426</v>
          </cell>
          <cell r="H321" t="str">
            <v>LUVA, EM PEAD LISO PARA REDE DE ÁGUA OU ESGOTO, DIÂMETRO DE 32 MM, JUNTA SOLDADA POR ELETROFUSÃO (NÃO INCLUI A EXECUÇÃO DE SOLDA). AF_12/2021</v>
          </cell>
          <cell r="I321" t="str">
            <v>UN</v>
          </cell>
          <cell r="J321" t="str">
            <v>ATRIBUÍDO SÃO PAULO</v>
          </cell>
          <cell r="K321" t="str">
            <v>18,76</v>
          </cell>
          <cell r="L321" t="str">
            <v>CAIXA REFERENCIAL</v>
          </cell>
          <cell r="M321" t="str">
            <v>4,15</v>
          </cell>
          <cell r="N321">
            <v>14.610000000000001</v>
          </cell>
          <cell r="O321">
            <v>18.760000000000002</v>
          </cell>
          <cell r="P321">
            <v>0</v>
          </cell>
          <cell r="R321" t="str">
            <v>SINAPI</v>
          </cell>
        </row>
        <row r="322">
          <cell r="G322">
            <v>103427</v>
          </cell>
          <cell r="H322" t="str">
            <v>LUVA, EM PEAD LISO PARA REDE DE ÁGUA OU ESGOTO, DIÂMETRO DE 63 MM, JUNTA SOLDADA POR ELETROFUSÃO (NÃO INCLUI A EXECUÇÃO DE SOLDA). AF_12/2021</v>
          </cell>
          <cell r="I322" t="str">
            <v>UN</v>
          </cell>
          <cell r="J322" t="str">
            <v>ATRIBUÍDO SÃO PAULO</v>
          </cell>
          <cell r="K322" t="str">
            <v>37,62</v>
          </cell>
          <cell r="L322" t="str">
            <v>CAIXA REFERENCIAL</v>
          </cell>
          <cell r="M322" t="str">
            <v>8,19</v>
          </cell>
          <cell r="N322">
            <v>29.43</v>
          </cell>
          <cell r="O322">
            <v>37.619999999999997</v>
          </cell>
          <cell r="P322">
            <v>0</v>
          </cell>
          <cell r="R322" t="str">
            <v>SINAPI</v>
          </cell>
        </row>
        <row r="323">
          <cell r="G323">
            <v>103428</v>
          </cell>
          <cell r="H323" t="str">
            <v>LUVA, EM PEAD LISO PARA REDE DE ÁGUA OU ESGOTO, DIÂMETRO DE 200 MM, JUNTA SOLDADA POR ELETROFUSÃO (NÃO INCLUI A EXECUÇÃO DE SOLDA). AF_12/2021</v>
          </cell>
          <cell r="I323" t="str">
            <v>UN</v>
          </cell>
          <cell r="J323" t="str">
            <v>ATRIBUÍDO SÃO PAULO</v>
          </cell>
          <cell r="K323" t="str">
            <v>255,06</v>
          </cell>
          <cell r="L323" t="str">
            <v>CAIXA REFERENCIAL</v>
          </cell>
          <cell r="M323" t="str">
            <v>26,01</v>
          </cell>
          <cell r="N323">
            <v>229.05</v>
          </cell>
          <cell r="O323">
            <v>255.06</v>
          </cell>
          <cell r="P323">
            <v>0</v>
          </cell>
          <cell r="R323" t="str">
            <v>SINAPI</v>
          </cell>
        </row>
        <row r="324">
          <cell r="G324">
            <v>103429</v>
          </cell>
          <cell r="H324" t="str">
            <v>LUVA, EM PEAD LISO PARA REDE DE ÁGUA OU ESGOTO, DIÂMETRO DE 400 MM, JUNTA SOLDADA POR ELETROFUSÃO (NÃO INCLUI A EXECUÇÃO DE SOLDA). AF_12/2021</v>
          </cell>
          <cell r="I324" t="str">
            <v>UN</v>
          </cell>
          <cell r="J324" t="str">
            <v>ATRIBUÍDO SÃO PAULO</v>
          </cell>
          <cell r="K324" t="str">
            <v>2.862,37</v>
          </cell>
          <cell r="L324" t="str">
            <v>CAIXA REFERENCIAL</v>
          </cell>
          <cell r="M324" t="str">
            <v>52,03</v>
          </cell>
          <cell r="N324">
            <v>2810.3399999999997</v>
          </cell>
          <cell r="O324">
            <v>2862.37</v>
          </cell>
          <cell r="P324">
            <v>0</v>
          </cell>
          <cell r="R324" t="str">
            <v>SINAPI</v>
          </cell>
        </row>
        <row r="325">
          <cell r="G325">
            <v>103430</v>
          </cell>
          <cell r="H325" t="str">
            <v>COTOVELO 45 GRAUS, EM PEAD LISO PARA REDE DE ÁGUA OU ESGOTO, DIÂMETRO DE 32 MM, JUNTA SOLDADA POR ELETROFUSÃO (NÃO INCLUI A EXECUÇÃO DE SOLDA). AF_12/2021</v>
          </cell>
          <cell r="I325" t="str">
            <v>UN</v>
          </cell>
          <cell r="J325" t="str">
            <v>ATRIBUÍDO SÃO PAULO</v>
          </cell>
          <cell r="K325" t="str">
            <v>34,05</v>
          </cell>
          <cell r="L325" t="str">
            <v>CAIXA REFERENCIAL</v>
          </cell>
          <cell r="M325" t="str">
            <v>4,15</v>
          </cell>
          <cell r="N325">
            <v>29.9</v>
          </cell>
          <cell r="O325">
            <v>34.049999999999997</v>
          </cell>
          <cell r="P325">
            <v>0</v>
          </cell>
          <cell r="R325" t="str">
            <v>SINAPI</v>
          </cell>
        </row>
        <row r="326">
          <cell r="G326">
            <v>103431</v>
          </cell>
          <cell r="H326" t="str">
            <v>COTOVELO 45 GRAUS, EM PEAD LISO PARA REDE DE ÁGUA OU ESGOTO, DIÂMETRO DE 63 MM, JUNTA SOLDADA POR ELETROFUSÃO (NÃO INCLUI A EXECUÇÃO DE SOLDA). AF_12/2021</v>
          </cell>
          <cell r="I326" t="str">
            <v>UN</v>
          </cell>
          <cell r="J326" t="str">
            <v>ATRIBUÍDO SÃO PAULO</v>
          </cell>
          <cell r="K326" t="str">
            <v>59,56</v>
          </cell>
          <cell r="L326" t="str">
            <v>CAIXA REFERENCIAL</v>
          </cell>
          <cell r="M326" t="str">
            <v>8,19</v>
          </cell>
          <cell r="N326">
            <v>51.370000000000005</v>
          </cell>
          <cell r="O326">
            <v>59.56</v>
          </cell>
          <cell r="P326">
            <v>0</v>
          </cell>
          <cell r="R326" t="str">
            <v>SINAPI</v>
          </cell>
        </row>
        <row r="327">
          <cell r="G327">
            <v>103432</v>
          </cell>
          <cell r="H327" t="str">
            <v>COTOVELO 45 GRAUS, EM PEAD LISO PARA REDE DE ÁGUA OU ESGOTO, DIÂMETRO DE 200 MM, JUNTA SOLDADA POR ELETROFUSÃO (NÃO INCLUI A EXECUÇÃO DE SOLDA). AF_12/2021</v>
          </cell>
          <cell r="I327" t="str">
            <v>UN</v>
          </cell>
          <cell r="J327" t="str">
            <v>ATRIBUÍDO SÃO PAULO</v>
          </cell>
          <cell r="K327" t="str">
            <v>1.625,43</v>
          </cell>
          <cell r="L327" t="str">
            <v>CAIXA REFERENCIAL</v>
          </cell>
          <cell r="M327" t="str">
            <v>26,01</v>
          </cell>
          <cell r="N327">
            <v>1599.42</v>
          </cell>
          <cell r="O327">
            <v>1625.43</v>
          </cell>
          <cell r="P327">
            <v>0</v>
          </cell>
          <cell r="R327" t="str">
            <v>SINAPI</v>
          </cell>
        </row>
        <row r="328">
          <cell r="G328">
            <v>103433</v>
          </cell>
          <cell r="H328" t="str">
            <v>COTOVELO 90 GRAUS, EM PEAD LISO PARA REDE DE ÁGUA OU ESGOTO, DIÂMETRO DE 20 MM, JUNTA SOLDADA POR ELETROFUSÃO (NÃO INCLUI A EXECUÇÃO DE SOLDA). AF_12/2021</v>
          </cell>
          <cell r="I328" t="str">
            <v>UN</v>
          </cell>
          <cell r="J328" t="str">
            <v>ATRIBUÍDO SÃO PAULO</v>
          </cell>
          <cell r="K328" t="str">
            <v>33,90</v>
          </cell>
          <cell r="L328" t="str">
            <v>CAIXA REFERENCIAL</v>
          </cell>
          <cell r="M328" t="str">
            <v>2,58</v>
          </cell>
          <cell r="N328">
            <v>31.32</v>
          </cell>
          <cell r="O328">
            <v>33.9</v>
          </cell>
          <cell r="P328">
            <v>0</v>
          </cell>
          <cell r="R328" t="str">
            <v>SINAPI</v>
          </cell>
        </row>
        <row r="329">
          <cell r="G329">
            <v>103434</v>
          </cell>
          <cell r="H329" t="str">
            <v>COTOVELO 90 GRAUS, EM PEAD LISO PARA REDE DE ÁGUA OU ESGOTO, DIÂMETRO DE 32 MM, JUNTA SOLDADA POR ELETROFUSÃO (NÃO INCLUI A EXECUÇÃO DE SOLDA). AF_12/2021</v>
          </cell>
          <cell r="I329" t="str">
            <v>UN</v>
          </cell>
          <cell r="J329" t="str">
            <v>ATRIBUÍDO SÃO PAULO</v>
          </cell>
          <cell r="K329" t="str">
            <v>46,83</v>
          </cell>
          <cell r="L329" t="str">
            <v>CAIXA REFERENCIAL</v>
          </cell>
          <cell r="M329" t="str">
            <v>4,15</v>
          </cell>
          <cell r="N329">
            <v>42.68</v>
          </cell>
          <cell r="O329">
            <v>46.83</v>
          </cell>
          <cell r="P329">
            <v>0</v>
          </cell>
          <cell r="R329" t="str">
            <v>SINAPI</v>
          </cell>
        </row>
        <row r="330">
          <cell r="G330">
            <v>103435</v>
          </cell>
          <cell r="H330" t="str">
            <v>COTOVELO 90 GRAUS, EM PEAD LISO PARA REDE DE ÁGUA OU ESGOTO, DIÂMETRO DE 63 MM, JUNTA SOLDADA POR ELETROFUSÃO (NÃO INCLUI A EXECUÇÃO DE SOLDA). AF_12/2021</v>
          </cell>
          <cell r="I330" t="str">
            <v>UN</v>
          </cell>
          <cell r="J330" t="str">
            <v>ATRIBUÍDO SÃO PAULO</v>
          </cell>
          <cell r="K330" t="str">
            <v>87,06</v>
          </cell>
          <cell r="L330" t="str">
            <v>CAIXA REFERENCIAL</v>
          </cell>
          <cell r="M330" t="str">
            <v>8,18</v>
          </cell>
          <cell r="N330">
            <v>78.88</v>
          </cell>
          <cell r="O330">
            <v>87.06</v>
          </cell>
          <cell r="P330">
            <v>0</v>
          </cell>
          <cell r="R330" t="str">
            <v>SINAPI</v>
          </cell>
        </row>
        <row r="331">
          <cell r="G331">
            <v>103436</v>
          </cell>
          <cell r="H331" t="str">
            <v>COTOVELO 90 GRAUS, POLIETILENO DE ALTA DENSIDADE (PEAD) PARA REDE DE ÁGUA OU ESGOTO, DIÂMETRO DE 200 MM, JUNTA SOLDADA POR ELETROFUSÃO (NÃO INCLUI A EXECUÇÃO DE SOLDA). AF_12/2021</v>
          </cell>
          <cell r="I331" t="str">
            <v>UN</v>
          </cell>
          <cell r="J331" t="str">
            <v>ATRIBUÍDO SÃO PAULO</v>
          </cell>
          <cell r="K331" t="str">
            <v>2.303,55</v>
          </cell>
          <cell r="L331" t="str">
            <v>CAIXA REFERENCIAL</v>
          </cell>
          <cell r="M331" t="str">
            <v>26,01</v>
          </cell>
          <cell r="N331">
            <v>2277.54</v>
          </cell>
          <cell r="O331">
            <v>2303.5500000000002</v>
          </cell>
          <cell r="P331">
            <v>0</v>
          </cell>
          <cell r="R331" t="str">
            <v>SINAPI</v>
          </cell>
        </row>
        <row r="332">
          <cell r="G332">
            <v>103437</v>
          </cell>
          <cell r="H332" t="str">
            <v>TÊ DE SERVIÇO, EM PEAD LISO PARA REDE DE ÁGUA OU ESGOTO, DIÂMETRO DE 63 X 20 MM, JUNTA SOLDADA POR ELETROFUSÃO (NÃO INCLUI A EXECUÇÃO DE SOLDA). AF_12/2021</v>
          </cell>
          <cell r="I332" t="str">
            <v>UN</v>
          </cell>
          <cell r="J332" t="str">
            <v>ATRIBUÍDO SÃO PAULO</v>
          </cell>
          <cell r="K332" t="str">
            <v>180,72</v>
          </cell>
          <cell r="L332" t="str">
            <v>CAIXA REFERENCIAL</v>
          </cell>
          <cell r="M332" t="str">
            <v>16,38</v>
          </cell>
          <cell r="N332">
            <v>164.34</v>
          </cell>
          <cell r="O332">
            <v>180.72</v>
          </cell>
          <cell r="P332">
            <v>0</v>
          </cell>
          <cell r="R332" t="str">
            <v>SINAPI</v>
          </cell>
        </row>
        <row r="333">
          <cell r="G333">
            <v>103438</v>
          </cell>
          <cell r="H333" t="str">
            <v>TÊ DE SERVIÇO, EM PEAD LISO PARA REDE DE ÁGUA OU ESGOTO, DIÂMETRO DE 63 X 32 MM, JUNTA SOLDADA POR ELETROFUSÃO (NÃO INCLUI A EXECUÇÃO DE SOLDA). AF_12/2021</v>
          </cell>
          <cell r="I333" t="str">
            <v>UN</v>
          </cell>
          <cell r="J333" t="str">
            <v>ATRIBUÍDO SÃO PAULO</v>
          </cell>
          <cell r="K333" t="str">
            <v>180,72</v>
          </cell>
          <cell r="L333" t="str">
            <v>CAIXA REFERENCIAL</v>
          </cell>
          <cell r="M333" t="str">
            <v>16,38</v>
          </cell>
          <cell r="N333">
            <v>164.34</v>
          </cell>
          <cell r="O333">
            <v>180.72</v>
          </cell>
          <cell r="P333">
            <v>0</v>
          </cell>
          <cell r="R333" t="str">
            <v>SINAPI</v>
          </cell>
        </row>
        <row r="334">
          <cell r="G334">
            <v>103439</v>
          </cell>
          <cell r="H334" t="str">
            <v>TÊ DE SERVIÇO, EM PEAD LISO PARA REDE DE ÁGUA OU ESGOTO, DIÂMETRO DE 63 X 63 MM, JUNTA SOLDADA POR ELETROFUSÃO (NÃO INCLUI A EXECUÇÃO DE SOLDA). AF_12/2021</v>
          </cell>
          <cell r="I334" t="str">
            <v>UN</v>
          </cell>
          <cell r="J334" t="str">
            <v>ATRIBUÍDO SÃO PAULO</v>
          </cell>
          <cell r="K334" t="str">
            <v>213,27</v>
          </cell>
          <cell r="L334" t="str">
            <v>CAIXA REFERENCIAL</v>
          </cell>
          <cell r="M334" t="str">
            <v>16,38</v>
          </cell>
          <cell r="N334">
            <v>196.89000000000001</v>
          </cell>
          <cell r="O334">
            <v>213.27</v>
          </cell>
          <cell r="P334">
            <v>0</v>
          </cell>
          <cell r="R334" t="str">
            <v>SINAPI</v>
          </cell>
        </row>
        <row r="335">
          <cell r="G335">
            <v>103440</v>
          </cell>
          <cell r="H335" t="str">
            <v>TÊ DE SERVIÇO, EM PEAD LISO PARA REDE DE ÁGUA OU ESGOTO, DIÂMETRO DE 200 X 20 MM, JUNTA SOLDADA POR ELETROFUSÃO (NÃO INCLUI A EXECUÇÃO DE SOLDA). AF_12/2021</v>
          </cell>
          <cell r="I335" t="str">
            <v>UN</v>
          </cell>
          <cell r="J335" t="str">
            <v>ATRIBUÍDO SÃO PAULO</v>
          </cell>
          <cell r="K335" t="str">
            <v>405,35</v>
          </cell>
          <cell r="L335" t="str">
            <v>CAIXA REFERENCIAL</v>
          </cell>
          <cell r="M335" t="str">
            <v>52,04</v>
          </cell>
          <cell r="N335">
            <v>353.31</v>
          </cell>
          <cell r="O335">
            <v>405.35</v>
          </cell>
          <cell r="P335">
            <v>0</v>
          </cell>
          <cell r="R335" t="str">
            <v>SINAPI</v>
          </cell>
        </row>
        <row r="336">
          <cell r="G336">
            <v>103441</v>
          </cell>
          <cell r="H336" t="str">
            <v>TÊ DE SERVIÇO, EM PEAD LISO PARA REDE DE ÁGUA OU ESGOTO, DIÂMETRO DE 200 X 32 MM, JUNTA SOLDADA POR ELETROFUSÃO (NÃO INCLUI A EXECUÇÃO DE SOLDA). AF_12/2021</v>
          </cell>
          <cell r="I336" t="str">
            <v>UN</v>
          </cell>
          <cell r="J336" t="str">
            <v>ATRIBUÍDO SÃO PAULO</v>
          </cell>
          <cell r="K336" t="str">
            <v>410,62</v>
          </cell>
          <cell r="L336" t="str">
            <v>CAIXA REFERENCIAL</v>
          </cell>
          <cell r="M336" t="str">
            <v>52,04</v>
          </cell>
          <cell r="N336">
            <v>358.58</v>
          </cell>
          <cell r="O336">
            <v>410.62</v>
          </cell>
          <cell r="P336">
            <v>0</v>
          </cell>
          <cell r="R336" t="str">
            <v>SINAPI</v>
          </cell>
        </row>
        <row r="337">
          <cell r="G337">
            <v>103442</v>
          </cell>
          <cell r="H337" t="str">
            <v>TÊ DE SERVIÇO, EM PEAD LISO PARA REDE DE ÁGUA OU ESGOTO, DIÂMETRO DE 200 X 63 MM, JUNTA SOLDADA POR ELETROFUSÃO (NÃO INCLUI A EXECUÇÃO DE SOLDA). AF_12/2021</v>
          </cell>
          <cell r="I337" t="str">
            <v>UN</v>
          </cell>
          <cell r="J337" t="str">
            <v>ATRIBUÍDO SÃO PAULO</v>
          </cell>
          <cell r="K337" t="str">
            <v>537,87</v>
          </cell>
          <cell r="L337" t="str">
            <v>CAIXA REFERENCIAL</v>
          </cell>
          <cell r="M337" t="str">
            <v>52,03</v>
          </cell>
          <cell r="N337">
            <v>485.84000000000003</v>
          </cell>
          <cell r="O337">
            <v>537.87</v>
          </cell>
          <cell r="P337">
            <v>0</v>
          </cell>
          <cell r="R337" t="str">
            <v>SINAPI</v>
          </cell>
        </row>
        <row r="338">
          <cell r="G338">
            <v>93206</v>
          </cell>
          <cell r="H338" t="str">
            <v>EXECUÇÃO DE ESCRITÓRIO EM CANTEIRO DE OBRA EM ALVENARIA, NÃO INCLUSO MOBILIÁRIO E EQUIPAMENTOS. AF_02/2016</v>
          </cell>
          <cell r="I338" t="str">
            <v>M2</v>
          </cell>
          <cell r="J338" t="str">
            <v>ATRIBUÍDO SÃO PAULO</v>
          </cell>
          <cell r="K338" t="str">
            <v>1.184,40</v>
          </cell>
          <cell r="L338" t="str">
            <v>CAIXA REFERENCIAL</v>
          </cell>
          <cell r="M338" t="str">
            <v>326,17</v>
          </cell>
          <cell r="N338">
            <v>858.23</v>
          </cell>
          <cell r="O338">
            <v>1184.4000000000001</v>
          </cell>
          <cell r="P338">
            <v>0</v>
          </cell>
          <cell r="R338" t="str">
            <v>SINAPI</v>
          </cell>
        </row>
        <row r="339">
          <cell r="G339">
            <v>93207</v>
          </cell>
          <cell r="H339" t="str">
            <v>EXECUÇÃO DE ESCRITÓRIO EM CANTEIRO DE OBRA EM CHAPA DE MADEIRA COMPENSADA, NÃO INCLUSO MOBILIÁRIO E EQUIPAMENTOS. AF_02/2016</v>
          </cell>
          <cell r="I339" t="str">
            <v>M2</v>
          </cell>
          <cell r="J339" t="str">
            <v>ATRIBUÍDO SÃO PAULO</v>
          </cell>
          <cell r="K339" t="str">
            <v>1.143,08</v>
          </cell>
          <cell r="L339" t="str">
            <v>CAIXA REFERENCIAL</v>
          </cell>
          <cell r="M339" t="str">
            <v>192,39</v>
          </cell>
          <cell r="N339">
            <v>950.68999999999994</v>
          </cell>
          <cell r="O339">
            <v>1143.08</v>
          </cell>
          <cell r="P339">
            <v>0</v>
          </cell>
          <cell r="R339" t="str">
            <v>SINAPI</v>
          </cell>
        </row>
        <row r="340">
          <cell r="G340">
            <v>93208</v>
          </cell>
          <cell r="H340" t="str">
            <v>EXECUÇÃO DE ALMOXARIFADO EM CANTEIRO DE OBRA EM CHAPA DE MADEIRA COMPENSADA, INCLUSO PRATELEIRAS. AF_02/2016</v>
          </cell>
          <cell r="I340" t="str">
            <v>M2</v>
          </cell>
          <cell r="J340" t="str">
            <v>ATRIBUÍDO SÃO PAULO</v>
          </cell>
          <cell r="K340" t="str">
            <v>887,61</v>
          </cell>
          <cell r="L340" t="str">
            <v>CAIXA REFERENCIAL</v>
          </cell>
          <cell r="M340" t="str">
            <v>138,43</v>
          </cell>
          <cell r="N340">
            <v>749.18000000000006</v>
          </cell>
          <cell r="O340">
            <v>887.61000000000013</v>
          </cell>
          <cell r="P340">
            <v>0</v>
          </cell>
          <cell r="R340" t="str">
            <v>SINAPI</v>
          </cell>
        </row>
        <row r="341">
          <cell r="G341">
            <v>93209</v>
          </cell>
          <cell r="H341" t="str">
            <v>EXECUÇÃO DE ALMOXARIFADO EM CANTEIRO DE OBRA EM ALVENARIA, INCLUSO PRATELEIRAS. AF_02/2016</v>
          </cell>
          <cell r="I341" t="str">
            <v>M2</v>
          </cell>
          <cell r="J341" t="str">
            <v>ATRIBUÍDO SÃO PAULO</v>
          </cell>
          <cell r="K341" t="str">
            <v>943,79</v>
          </cell>
          <cell r="L341" t="str">
            <v>CAIXA REFERENCIAL</v>
          </cell>
          <cell r="M341" t="str">
            <v>243,01</v>
          </cell>
          <cell r="N341">
            <v>700.78</v>
          </cell>
          <cell r="O341">
            <v>943.79</v>
          </cell>
          <cell r="P341">
            <v>0</v>
          </cell>
          <cell r="R341" t="str">
            <v>SINAPI</v>
          </cell>
        </row>
        <row r="342">
          <cell r="G342">
            <v>93210</v>
          </cell>
          <cell r="H342" t="str">
            <v>EXECUÇÃO DE REFEITÓRIO EM CANTEIRO DE OBRA EM CHAPA DE MADEIRA COMPENSADA, NÃO INCLUSO MOBILIÁRIO E EQUIPAMENTOS. AF_02/2016</v>
          </cell>
          <cell r="I342" t="str">
            <v>M2</v>
          </cell>
          <cell r="J342" t="str">
            <v>ATRIBUÍDO SÃO PAULO</v>
          </cell>
          <cell r="K342" t="str">
            <v>603,98</v>
          </cell>
          <cell r="L342" t="str">
            <v>CAIXA REFERENCIAL</v>
          </cell>
          <cell r="M342" t="str">
            <v>119,57</v>
          </cell>
          <cell r="N342">
            <v>484.41</v>
          </cell>
          <cell r="O342">
            <v>603.98</v>
          </cell>
          <cell r="P342">
            <v>0</v>
          </cell>
          <cell r="R342" t="str">
            <v>SINAPI</v>
          </cell>
        </row>
        <row r="343">
          <cell r="G343">
            <v>93211</v>
          </cell>
          <cell r="H343" t="str">
            <v>EXECUÇÃO DE REFEITÓRIO EM CANTEIRO DE OBRA EM ALVENARIA, NÃO INCLUSO MOBILIÁRIO E EQUIPAMENTOS. AF_02/2016</v>
          </cell>
          <cell r="I343" t="str">
            <v>M2</v>
          </cell>
          <cell r="J343" t="str">
            <v>ATRIBUÍDO SÃO PAULO</v>
          </cell>
          <cell r="K343" t="str">
            <v>602,40</v>
          </cell>
          <cell r="L343" t="str">
            <v>CAIXA REFERENCIAL</v>
          </cell>
          <cell r="M343" t="str">
            <v>148,17</v>
          </cell>
          <cell r="N343">
            <v>454.23</v>
          </cell>
          <cell r="O343">
            <v>602.4</v>
          </cell>
          <cell r="P343">
            <v>0</v>
          </cell>
          <cell r="R343" t="str">
            <v>SINAPI</v>
          </cell>
        </row>
        <row r="344">
          <cell r="G344">
            <v>93212</v>
          </cell>
          <cell r="H344" t="str">
            <v>EXECUÇÃO DE SANITÁRIO E VESTIÁRIO EM CANTEIRO DE OBRA EM CHAPA DE MADEIRA COMPENSADA, NÃO INCLUSO MOBILIÁRIO. AF_02/2016</v>
          </cell>
          <cell r="I344" t="str">
            <v>M2</v>
          </cell>
          <cell r="J344" t="str">
            <v>ATRIBUÍDO SÃO PAULO</v>
          </cell>
          <cell r="K344" t="str">
            <v>1.003,40</v>
          </cell>
          <cell r="L344" t="str">
            <v>CAIXA REFERENCIAL</v>
          </cell>
          <cell r="M344" t="str">
            <v>197,32</v>
          </cell>
          <cell r="N344">
            <v>806.07999999999993</v>
          </cell>
          <cell r="O344">
            <v>1003.3999999999999</v>
          </cell>
          <cell r="P344">
            <v>0</v>
          </cell>
          <cell r="R344" t="str">
            <v>SINAPI</v>
          </cell>
        </row>
        <row r="345">
          <cell r="G345">
            <v>93213</v>
          </cell>
          <cell r="H345" t="str">
            <v>EXECUÇÃO DE SANITÁRIO E VESTIÁRIO EM CANTEIRO DE OBRA EM ALVENARIA, NÃO INCLUSO MOBILIÁRIO. AF_02/2016</v>
          </cell>
          <cell r="I345" t="str">
            <v>M2</v>
          </cell>
          <cell r="J345" t="str">
            <v>ATRIBUÍDO SÃO PAULO</v>
          </cell>
          <cell r="K345" t="str">
            <v>1.045,18</v>
          </cell>
          <cell r="L345" t="str">
            <v>CAIXA REFERENCIAL</v>
          </cell>
          <cell r="M345" t="str">
            <v>263,40</v>
          </cell>
          <cell r="N345">
            <v>781.78000000000009</v>
          </cell>
          <cell r="O345">
            <v>1045.18</v>
          </cell>
          <cell r="P345">
            <v>0</v>
          </cell>
          <cell r="R345" t="str">
            <v>SINAPI</v>
          </cell>
        </row>
        <row r="346">
          <cell r="G346">
            <v>93214</v>
          </cell>
          <cell r="H346" t="str">
            <v>EXECUÇÃO DE RESERVATÓRIO ELEVADO DE ÁGUA (1000 LITROS) EM CANTEIRO DE OBRA, APOIADO EM ESTRUTURA DE MADEIRA. AF_02/2016_PA</v>
          </cell>
          <cell r="I346" t="str">
            <v>UN</v>
          </cell>
          <cell r="J346" t="str">
            <v>COEFICIENTE DE REPRESENTATIVIDADE</v>
          </cell>
          <cell r="K346" t="str">
            <v>6.081,81</v>
          </cell>
          <cell r="L346" t="str">
            <v>CAIXA REFERENCIAL</v>
          </cell>
          <cell r="M346" t="str">
            <v>319,25</v>
          </cell>
          <cell r="N346">
            <v>5762.56</v>
          </cell>
          <cell r="O346">
            <v>6081.81</v>
          </cell>
          <cell r="P346">
            <v>0</v>
          </cell>
          <cell r="R346" t="str">
            <v>SINAPI</v>
          </cell>
        </row>
        <row r="347">
          <cell r="G347">
            <v>93243</v>
          </cell>
          <cell r="H347" t="str">
            <v>EXECUÇÃO DE RESERVATÓRIO ELEVADO DE ÁGUA (2000 LITROS) EM CANTEIRO DE OBRA, APOIADO EM ESTRUTURA DE MADEIRA. AF_02/2016_PA</v>
          </cell>
          <cell r="I347" t="str">
            <v>UN</v>
          </cell>
          <cell r="J347" t="str">
            <v>COEFICIENTE DE REPRESENTATIVIDADE</v>
          </cell>
          <cell r="K347" t="str">
            <v>9.472,31</v>
          </cell>
          <cell r="L347" t="str">
            <v>CAIXA REFERENCIAL</v>
          </cell>
          <cell r="M347" t="str">
            <v>420,88</v>
          </cell>
          <cell r="N347">
            <v>9051.43</v>
          </cell>
          <cell r="O347">
            <v>9472.31</v>
          </cell>
          <cell r="P347">
            <v>0</v>
          </cell>
          <cell r="R347" t="str">
            <v>SINAPI</v>
          </cell>
        </row>
        <row r="348">
          <cell r="G348">
            <v>93582</v>
          </cell>
          <cell r="H348" t="str">
            <v>EXECUÇÃO DE CENTRAL DE ARMADURA EM CANTEIRO DE OBRA, NÃO INCLUSO MOBILIÁRIO E EQUIPAMENTOS. AF_04/2016</v>
          </cell>
          <cell r="I348" t="str">
            <v>M2</v>
          </cell>
          <cell r="J348" t="str">
            <v>ATRIBUÍDO SÃO PAULO</v>
          </cell>
          <cell r="K348" t="str">
            <v>281,36</v>
          </cell>
          <cell r="L348" t="str">
            <v>CAIXA REFERENCIAL</v>
          </cell>
          <cell r="M348" t="str">
            <v>48,24</v>
          </cell>
          <cell r="N348">
            <v>233.12</v>
          </cell>
          <cell r="O348">
            <v>281.36</v>
          </cell>
          <cell r="P348">
            <v>0</v>
          </cell>
          <cell r="R348" t="str">
            <v>SINAPI</v>
          </cell>
        </row>
        <row r="349">
          <cell r="G349">
            <v>93583</v>
          </cell>
          <cell r="H349" t="str">
            <v>EXECUÇÃO DE CENTRAL DE FÔRMAS, PRODUÇÃO DE ARGAMASSA OU CONCRETO EM CANTEIRO DE OBRA, NÃO INCLUSO MOBILIÁRIO E EQUIPAMENTOS. AF_04/2016</v>
          </cell>
          <cell r="I349" t="str">
            <v>M2</v>
          </cell>
          <cell r="J349" t="str">
            <v>ATRIBUÍDO SÃO PAULO</v>
          </cell>
          <cell r="K349" t="str">
            <v>459,88</v>
          </cell>
          <cell r="L349" t="str">
            <v>CAIXA REFERENCIAL</v>
          </cell>
          <cell r="M349" t="str">
            <v>80,77</v>
          </cell>
          <cell r="N349">
            <v>379.11</v>
          </cell>
          <cell r="O349">
            <v>459.88</v>
          </cell>
          <cell r="P349">
            <v>0</v>
          </cell>
          <cell r="R349" t="str">
            <v>SINAPI</v>
          </cell>
        </row>
        <row r="350">
          <cell r="G350">
            <v>93584</v>
          </cell>
          <cell r="H350" t="str">
            <v>EXECUÇÃO DE DEPÓSITO EM CANTEIRO DE OBRA EM CHAPA DE MADEIRA COMPENSADA, NÃO INCLUSO MOBILIÁRIO. AF_04/2016</v>
          </cell>
          <cell r="I350" t="str">
            <v>M2</v>
          </cell>
          <cell r="J350" t="str">
            <v>ATRIBUÍDO SÃO PAULO</v>
          </cell>
          <cell r="K350" t="str">
            <v>875,02</v>
          </cell>
          <cell r="L350" t="str">
            <v>CAIXA REFERENCIAL</v>
          </cell>
          <cell r="M350" t="str">
            <v>149,57</v>
          </cell>
          <cell r="N350">
            <v>725.45</v>
          </cell>
          <cell r="O350">
            <v>875.02</v>
          </cell>
          <cell r="P350">
            <v>0</v>
          </cell>
          <cell r="R350" t="str">
            <v>SINAPI</v>
          </cell>
        </row>
        <row r="351">
          <cell r="G351">
            <v>93585</v>
          </cell>
          <cell r="H351" t="str">
            <v>EXECUÇÃO DE GUARITA EM CANTEIRO DE OBRA EM CHAPA DE MADEIRA COMPENSADA, NÃO INCLUSO MOBILIÁRIO. AF_04/2016</v>
          </cell>
          <cell r="I351" t="str">
            <v>M2</v>
          </cell>
          <cell r="J351" t="str">
            <v>ATRIBUÍDO SÃO PAULO</v>
          </cell>
          <cell r="K351" t="str">
            <v>1.230,67</v>
          </cell>
          <cell r="L351" t="str">
            <v>CAIXA REFERENCIAL</v>
          </cell>
          <cell r="M351" t="str">
            <v>178,92</v>
          </cell>
          <cell r="N351">
            <v>1051.75</v>
          </cell>
          <cell r="O351">
            <v>1230.67</v>
          </cell>
          <cell r="P351">
            <v>0</v>
          </cell>
          <cell r="R351" t="str">
            <v>SINAPI</v>
          </cell>
        </row>
        <row r="352">
          <cell r="G352">
            <v>98441</v>
          </cell>
          <cell r="H352" t="str">
            <v>PAREDE DE MADEIRA COMPENSADA PARA CONSTRUÇÃO TEMPORÁRIA EM CHAPA SIMPLES, EXTERNA, COM ÁREA LÍQUIDA MAIOR OU IGUAL A 6 M², SEM VÃO. AF_05/2018</v>
          </cell>
          <cell r="I352" t="str">
            <v>M2</v>
          </cell>
          <cell r="J352" t="str">
            <v>COEFICIENTE DE REPRESENTATIVIDADE</v>
          </cell>
          <cell r="K352" t="str">
            <v>140,62</v>
          </cell>
          <cell r="L352" t="str">
            <v>CAIXA REFERENCIAL</v>
          </cell>
          <cell r="M352" t="str">
            <v>18,89</v>
          </cell>
          <cell r="N352">
            <v>121.73</v>
          </cell>
          <cell r="O352">
            <v>140.62</v>
          </cell>
          <cell r="P352">
            <v>0</v>
          </cell>
          <cell r="R352" t="str">
            <v>SINAPI</v>
          </cell>
        </row>
        <row r="353">
          <cell r="G353">
            <v>98442</v>
          </cell>
          <cell r="H353" t="str">
            <v>PAREDE DE MADEIRA COMPENSADA PARA CONSTRUÇÃO TEMPORÁRIA EM CHAPA SIMPLES, EXTERNA, COM ÁREA LÍQUIDA MENOR QUE 6 M², SEM VÃO. AF_05/2018</v>
          </cell>
          <cell r="I353" t="str">
            <v>M2</v>
          </cell>
          <cell r="J353" t="str">
            <v>COEFICIENTE DE REPRESENTATIVIDADE</v>
          </cell>
          <cell r="K353" t="str">
            <v>143,62</v>
          </cell>
          <cell r="L353" t="str">
            <v>CAIXA REFERENCIAL</v>
          </cell>
          <cell r="M353" t="str">
            <v>21,23</v>
          </cell>
          <cell r="N353">
            <v>122.39</v>
          </cell>
          <cell r="O353">
            <v>143.62</v>
          </cell>
          <cell r="P353">
            <v>0</v>
          </cell>
          <cell r="R353" t="str">
            <v>SINAPI</v>
          </cell>
        </row>
        <row r="354">
          <cell r="G354">
            <v>98443</v>
          </cell>
          <cell r="H354" t="str">
            <v>PAREDE DE MADEIRA COMPENSADA PARA CONSTRUÇÃO TEMPORÁRIA EM CHAPA SIMPLES, INTERNA, COM ÁREA LÍQUIDA MAIOR OU IGUAL A 6 M², SEM VÃO. AF_05/2018</v>
          </cell>
          <cell r="I354" t="str">
            <v>M2</v>
          </cell>
          <cell r="J354" t="str">
            <v>COEFICIENTE DE REPRESENTATIVIDADE</v>
          </cell>
          <cell r="K354" t="str">
            <v>123,46</v>
          </cell>
          <cell r="L354" t="str">
            <v>CAIXA REFERENCIAL</v>
          </cell>
          <cell r="M354" t="str">
            <v>10,06</v>
          </cell>
          <cell r="N354">
            <v>113.39999999999999</v>
          </cell>
          <cell r="O354">
            <v>123.46</v>
          </cell>
          <cell r="P354">
            <v>0</v>
          </cell>
          <cell r="R354" t="str">
            <v>SINAPI</v>
          </cell>
        </row>
        <row r="355">
          <cell r="G355">
            <v>98444</v>
          </cell>
          <cell r="H355" t="str">
            <v>PAREDE DE MADEIRA COMPENSADA PARA CONSTRUÇÃO TEMPORÁRIA EM CHAPA SIMPLES, INTERNA, COM ÁREA LÍQUIDA MENOR QUE 6 M², SEM VÃO. AF_05/2018</v>
          </cell>
          <cell r="I355" t="str">
            <v>M2</v>
          </cell>
          <cell r="J355" t="str">
            <v>COEFICIENTE DE REPRESENTATIVIDADE</v>
          </cell>
          <cell r="K355" t="str">
            <v>125,61</v>
          </cell>
          <cell r="L355" t="str">
            <v>CAIXA REFERENCIAL</v>
          </cell>
          <cell r="M355" t="str">
            <v>11,74</v>
          </cell>
          <cell r="N355">
            <v>113.87</v>
          </cell>
          <cell r="O355">
            <v>125.61</v>
          </cell>
          <cell r="P355">
            <v>0</v>
          </cell>
          <cell r="R355" t="str">
            <v>SINAPI</v>
          </cell>
        </row>
        <row r="356">
          <cell r="G356">
            <v>98445</v>
          </cell>
          <cell r="H356" t="str">
            <v>PAREDE DE MADEIRA COMPENSADA PARA CONSTRUÇÃO TEMPORÁRIA EM CHAPA SIMPLES, EXTERNA, COM ÁREA LÍQUIDA MAIOR OU IGUAL A 6 M², COM VÃO. AF_05/2018</v>
          </cell>
          <cell r="I356" t="str">
            <v>M2</v>
          </cell>
          <cell r="J356" t="str">
            <v>COEFICIENTE DE REPRESENTATIVIDADE</v>
          </cell>
          <cell r="K356" t="str">
            <v>168,30</v>
          </cell>
          <cell r="L356" t="str">
            <v>CAIXA REFERENCIAL</v>
          </cell>
          <cell r="M356" t="str">
            <v>27,42</v>
          </cell>
          <cell r="N356">
            <v>140.88</v>
          </cell>
          <cell r="O356">
            <v>168.3</v>
          </cell>
          <cell r="P356">
            <v>0</v>
          </cell>
          <cell r="R356" t="str">
            <v>SINAPI</v>
          </cell>
        </row>
        <row r="357">
          <cell r="G357">
            <v>98446</v>
          </cell>
          <cell r="H357" t="str">
            <v>PAREDE DE MADEIRA COMPENSADA PARA CONSTRUÇÃO TEMPORÁRIA EM CHAPA SIMPLES, EXTERNA, COM ÁREA LÍQUIDA MENOR QUE 6 M², COM VÃO. AF_05/2018</v>
          </cell>
          <cell r="I357" t="str">
            <v>M2</v>
          </cell>
          <cell r="J357" t="str">
            <v>COEFICIENTE DE REPRESENTATIVIDADE</v>
          </cell>
          <cell r="K357" t="str">
            <v>214,56</v>
          </cell>
          <cell r="L357" t="str">
            <v>CAIXA REFERENCIAL</v>
          </cell>
          <cell r="M357" t="str">
            <v>45,04</v>
          </cell>
          <cell r="N357">
            <v>169.52</v>
          </cell>
          <cell r="O357">
            <v>214.56</v>
          </cell>
          <cell r="P357">
            <v>0</v>
          </cell>
          <cell r="R357" t="str">
            <v>SINAPI</v>
          </cell>
        </row>
        <row r="358">
          <cell r="G358">
            <v>98447</v>
          </cell>
          <cell r="H358" t="str">
            <v>PAREDE DE MADEIRA COMPENSADA PARA CONSTRUÇÃO TEMPORÁRIA EM CHAPA SIMPLES, INTERNA, COM ÁREA LÍQUIDA MAIOR OU IGUAL A 6 M², COM VÃO. AF_05/2018</v>
          </cell>
          <cell r="I358" t="str">
            <v>M2</v>
          </cell>
          <cell r="J358" t="str">
            <v>COEFICIENTE DE REPRESENTATIVIDADE</v>
          </cell>
          <cell r="K358" t="str">
            <v>144,40</v>
          </cell>
          <cell r="L358" t="str">
            <v>CAIXA REFERENCIAL</v>
          </cell>
          <cell r="M358" t="str">
            <v>15,43</v>
          </cell>
          <cell r="N358">
            <v>128.97</v>
          </cell>
          <cell r="O358">
            <v>144.4</v>
          </cell>
          <cell r="P358">
            <v>0</v>
          </cell>
          <cell r="R358" t="str">
            <v>SINAPI</v>
          </cell>
        </row>
        <row r="359">
          <cell r="G359">
            <v>98448</v>
          </cell>
          <cell r="H359" t="str">
            <v>PAREDE DE MADEIRA COMPENSADA PARA CONSTRUÇÃO TEMPORÁRIA EM CHAPA SIMPLES, INTERNA, COM ÁREA LÍQUIDA MENOR QUE 6 M², COM VÃO. AF_05/2018</v>
          </cell>
          <cell r="I359" t="str">
            <v>M2</v>
          </cell>
          <cell r="J359" t="str">
            <v>COEFICIENTE DE REPRESENTATIVIDADE</v>
          </cell>
          <cell r="K359" t="str">
            <v>180,19</v>
          </cell>
          <cell r="L359" t="str">
            <v>CAIXA REFERENCIAL</v>
          </cell>
          <cell r="M359" t="str">
            <v>27,90</v>
          </cell>
          <cell r="N359">
            <v>152.29</v>
          </cell>
          <cell r="O359">
            <v>180.19</v>
          </cell>
          <cell r="P359">
            <v>0</v>
          </cell>
          <cell r="R359" t="str">
            <v>SINAPI</v>
          </cell>
        </row>
        <row r="360">
          <cell r="G360">
            <v>98449</v>
          </cell>
          <cell r="H360" t="str">
            <v>PAREDE DE MADEIRA COMPENSADA PARA CONSTRUÇÃO TEMPORÁRIA EM CHAPA DUPLA, EXTERNA, COM ÁREA LÍQUIDA MAIOR OU IGUAL A 6 M², SEM VÃO. AF_05/2018</v>
          </cell>
          <cell r="I360" t="str">
            <v>M2</v>
          </cell>
          <cell r="J360" t="str">
            <v>COEFICIENTE DE REPRESENTATIVIDADE</v>
          </cell>
          <cell r="K360" t="str">
            <v>186,13</v>
          </cell>
          <cell r="L360" t="str">
            <v>CAIXA REFERENCIAL</v>
          </cell>
          <cell r="M360" t="str">
            <v>22,25</v>
          </cell>
          <cell r="N360">
            <v>163.88</v>
          </cell>
          <cell r="O360">
            <v>186.13</v>
          </cell>
          <cell r="P360">
            <v>0</v>
          </cell>
          <cell r="R360" t="str">
            <v>SINAPI</v>
          </cell>
        </row>
        <row r="361">
          <cell r="G361">
            <v>98450</v>
          </cell>
          <cell r="H361" t="str">
            <v>PAREDE DE MADEIRA COMPENSADA PARA CONSTRUÇÃO TEMPORÁRIA EM CHAPA DUPLA, EXTERNA, COM ÁREA LÍQUIDA MENOR QUE 6 M², SEM VÃO. AF_05/2018</v>
          </cell>
          <cell r="I361" t="str">
            <v>M2</v>
          </cell>
          <cell r="J361" t="str">
            <v>COEFICIENTE DE REPRESENTATIVIDADE</v>
          </cell>
          <cell r="K361" t="str">
            <v>190,50</v>
          </cell>
          <cell r="L361" t="str">
            <v>CAIXA REFERENCIAL</v>
          </cell>
          <cell r="M361" t="str">
            <v>25,67</v>
          </cell>
          <cell r="N361">
            <v>164.82999999999998</v>
          </cell>
          <cell r="O361">
            <v>190.5</v>
          </cell>
          <cell r="P361">
            <v>0</v>
          </cell>
          <cell r="R361" t="str">
            <v>SINAPI</v>
          </cell>
        </row>
        <row r="362">
          <cell r="G362">
            <v>98451</v>
          </cell>
          <cell r="H362" t="str">
            <v>PAREDE DE MADEIRA COMPENSADA PARA CONSTRUÇÃO TEMPORÁRIA EM CHAPA DUPLA, INTERNA, COM ÁREA LÍQUIDA MAIOR OU IGUAL A 6 M², SEM VÃO. AF_05/2018</v>
          </cell>
          <cell r="I362" t="str">
            <v>M2</v>
          </cell>
          <cell r="J362" t="str">
            <v>COEFICIENTE DE REPRESENTATIVIDADE</v>
          </cell>
          <cell r="K362" t="str">
            <v>166,40</v>
          </cell>
          <cell r="L362" t="str">
            <v>CAIXA REFERENCIAL</v>
          </cell>
          <cell r="M362" t="str">
            <v>11,41</v>
          </cell>
          <cell r="N362">
            <v>154.99</v>
          </cell>
          <cell r="O362">
            <v>166.4</v>
          </cell>
          <cell r="P362">
            <v>0</v>
          </cell>
          <cell r="R362" t="str">
            <v>SINAPI</v>
          </cell>
        </row>
        <row r="363">
          <cell r="G363">
            <v>98452</v>
          </cell>
          <cell r="H363" t="str">
            <v>PAREDE DE MADEIRA COMPENSADA PARA CONSTRUÇÃO TEMPORÁRIA EM CHAPA DUPLA, INTERNA, COM ÁREA LÍQUIDA MENOR QUE 6 M², SEM VÃO. AF_05/2018</v>
          </cell>
          <cell r="I363" t="str">
            <v>M2</v>
          </cell>
          <cell r="J363" t="str">
            <v>COEFICIENTE DE REPRESENTATIVIDADE</v>
          </cell>
          <cell r="K363" t="str">
            <v>169,06</v>
          </cell>
          <cell r="L363" t="str">
            <v>CAIXA REFERENCIAL</v>
          </cell>
          <cell r="M363" t="str">
            <v>13,49</v>
          </cell>
          <cell r="N363">
            <v>155.57</v>
          </cell>
          <cell r="O363">
            <v>169.06</v>
          </cell>
          <cell r="P363">
            <v>0</v>
          </cell>
          <cell r="R363" t="str">
            <v>SINAPI</v>
          </cell>
        </row>
        <row r="364">
          <cell r="G364">
            <v>98453</v>
          </cell>
          <cell r="H364" t="str">
            <v>PAREDE DE MADEIRA COMPENSADA PARA CONSTRUÇÃO TEMPORÁRIA EM CHAPA DUPLA, EXTERNA, COM ÁREA LÍQUIDA MAIOR OU IGUAL A QUE 6 M², COM VÃO. AF_05/2018</v>
          </cell>
          <cell r="I364" t="str">
            <v>M2</v>
          </cell>
          <cell r="J364" t="str">
            <v>COEFICIENTE DE REPRESENTATIVIDADE</v>
          </cell>
          <cell r="K364" t="str">
            <v>218,99</v>
          </cell>
          <cell r="L364" t="str">
            <v>CAIXA REFERENCIAL</v>
          </cell>
          <cell r="M364" t="str">
            <v>34,64</v>
          </cell>
          <cell r="N364">
            <v>184.35000000000002</v>
          </cell>
          <cell r="O364">
            <v>218.99</v>
          </cell>
          <cell r="P364">
            <v>0</v>
          </cell>
          <cell r="R364" t="str">
            <v>SINAPI</v>
          </cell>
        </row>
        <row r="365">
          <cell r="G365">
            <v>98454</v>
          </cell>
          <cell r="H365" t="str">
            <v>PAREDE DE MADEIRA COMPENSADA PARA CONSTRUÇÃO TEMPORÁRIA EM CHAPA DUPLA, EXTERNA, COM ÁREA LÍQUIDA MENOR QUE 6 M², COM VÃO. AF_05/2018</v>
          </cell>
          <cell r="I365" t="str">
            <v>M2</v>
          </cell>
          <cell r="J365" t="str">
            <v>COEFICIENTE DE REPRESENTATIVIDADE</v>
          </cell>
          <cell r="K365" t="str">
            <v>277,77</v>
          </cell>
          <cell r="L365" t="str">
            <v>CAIXA REFERENCIAL</v>
          </cell>
          <cell r="M365" t="str">
            <v>61,74</v>
          </cell>
          <cell r="N365">
            <v>216.02999999999997</v>
          </cell>
          <cell r="O365">
            <v>277.77</v>
          </cell>
          <cell r="P365">
            <v>0</v>
          </cell>
          <cell r="R365" t="str">
            <v>SINAPI</v>
          </cell>
        </row>
        <row r="366">
          <cell r="G366">
            <v>98455</v>
          </cell>
          <cell r="H366" t="str">
            <v>PAREDE DE MADEIRA COMPENSADA PARA CONSTRUÇÃO TEMPORÁRIA EM CHAPA DUPLA, INTERNA, COM ÁREA LÍQUIDA MAIOR OU IGUAL A 6 M², COM VÃO. AF_05/2018</v>
          </cell>
          <cell r="I366" t="str">
            <v>M2</v>
          </cell>
          <cell r="J366" t="str">
            <v>COEFICIENTE DE REPRESENTATIVIDADE</v>
          </cell>
          <cell r="K366" t="str">
            <v>192,52</v>
          </cell>
          <cell r="L366" t="str">
            <v>CAIXA REFERENCIAL</v>
          </cell>
          <cell r="M366" t="str">
            <v>20,63</v>
          </cell>
          <cell r="N366">
            <v>171.89000000000001</v>
          </cell>
          <cell r="O366">
            <v>192.52</v>
          </cell>
          <cell r="P366">
            <v>0</v>
          </cell>
          <cell r="R366" t="str">
            <v>SINAPI</v>
          </cell>
        </row>
        <row r="367">
          <cell r="G367">
            <v>98456</v>
          </cell>
          <cell r="H367" t="str">
            <v>PAREDE DE MADEIRA COMPENSADA PARA CONSTRUÇÃO TEMPORÁRIA EM CHAPA DUPLA, INTERNA, COM ÁREA LÍQUIDA MENOR QUE 6 M², COM VÃO. AF_05/2018</v>
          </cell>
          <cell r="I367" t="str">
            <v>M2</v>
          </cell>
          <cell r="J367" t="str">
            <v>COEFICIENTE DE REPRESENTATIVIDADE</v>
          </cell>
          <cell r="K367" t="str">
            <v>239,97</v>
          </cell>
          <cell r="L367" t="str">
            <v>CAIXA REFERENCIAL</v>
          </cell>
          <cell r="M367" t="str">
            <v>41,91</v>
          </cell>
          <cell r="N367">
            <v>198.06</v>
          </cell>
          <cell r="O367">
            <v>239.97</v>
          </cell>
          <cell r="P367">
            <v>0</v>
          </cell>
          <cell r="R367" t="str">
            <v>SINAPI</v>
          </cell>
        </row>
        <row r="368">
          <cell r="G368">
            <v>98458</v>
          </cell>
          <cell r="H368" t="str">
            <v>TAPUME COM COMPENSADO DE MADEIRA. AF_05/2018</v>
          </cell>
          <cell r="I368" t="str">
            <v>M2</v>
          </cell>
          <cell r="J368" t="str">
            <v>COEFICIENTE DE REPRESENTATIVIDADE</v>
          </cell>
          <cell r="K368" t="str">
            <v>135,60</v>
          </cell>
          <cell r="L368" t="str">
            <v>CAIXA REFERENCIAL</v>
          </cell>
          <cell r="M368" t="str">
            <v>15,20</v>
          </cell>
          <cell r="N368">
            <v>120.39999999999999</v>
          </cell>
          <cell r="O368">
            <v>135.6</v>
          </cell>
          <cell r="P368">
            <v>0</v>
          </cell>
          <cell r="R368" t="str">
            <v>SINAPI</v>
          </cell>
        </row>
        <row r="369">
          <cell r="G369">
            <v>98459</v>
          </cell>
          <cell r="H369" t="str">
            <v>TAPUME COM TELHA METÁLICA. AF_05/2018</v>
          </cell>
          <cell r="I369" t="str">
            <v>M2</v>
          </cell>
          <cell r="J369" t="str">
            <v>COEFICIENTE DE REPRESENTATIVIDADE</v>
          </cell>
          <cell r="K369" t="str">
            <v>104,29</v>
          </cell>
          <cell r="L369" t="str">
            <v>CAIXA REFERENCIAL</v>
          </cell>
          <cell r="M369" t="str">
            <v>14,13</v>
          </cell>
          <cell r="N369">
            <v>90.160000000000011</v>
          </cell>
          <cell r="O369">
            <v>104.29</v>
          </cell>
          <cell r="P369">
            <v>0</v>
          </cell>
          <cell r="R369" t="str">
            <v>SINAPI</v>
          </cell>
        </row>
        <row r="370">
          <cell r="G370">
            <v>98460</v>
          </cell>
          <cell r="H370" t="str">
            <v>PISO PARA CONSTRUÇÃO TEMPORÁRIA EM MADEIRA, SEM REAPROVEITAMENTO. AF_05/2018</v>
          </cell>
          <cell r="I370" t="str">
            <v>M2</v>
          </cell>
          <cell r="J370" t="str">
            <v>COEFICIENTE DE REPRESENTATIVIDADE</v>
          </cell>
          <cell r="K370" t="str">
            <v>171,70</v>
          </cell>
          <cell r="L370" t="str">
            <v>CAIXA REFERENCIAL</v>
          </cell>
          <cell r="M370" t="str">
            <v>6,25</v>
          </cell>
          <cell r="N370">
            <v>165.45</v>
          </cell>
          <cell r="O370">
            <v>171.7</v>
          </cell>
          <cell r="P370">
            <v>0</v>
          </cell>
          <cell r="R370" t="str">
            <v>SINAPI</v>
          </cell>
        </row>
        <row r="371">
          <cell r="G371">
            <v>98461</v>
          </cell>
          <cell r="H371" t="str">
            <v>ESTRUTURA DE MADEIRA PROVISÓRIA PARA SUPORTE DE CAIXA D ÁGUA ELEVADA DE 1000 LITROS. AF_05/2018_PS</v>
          </cell>
          <cell r="I371" t="str">
            <v>UN</v>
          </cell>
          <cell r="J371" t="str">
            <v>COEFICIENTE DE REPRESENTATIVIDADE</v>
          </cell>
          <cell r="K371" t="str">
            <v>5.267,10</v>
          </cell>
          <cell r="L371" t="str">
            <v>CAIXA REFERENCIAL</v>
          </cell>
          <cell r="M371" t="str">
            <v>183,74</v>
          </cell>
          <cell r="N371">
            <v>5083.3600000000006</v>
          </cell>
          <cell r="O371">
            <v>5267.1</v>
          </cell>
          <cell r="P371">
            <v>0</v>
          </cell>
          <cell r="R371" t="str">
            <v>SINAPI</v>
          </cell>
        </row>
        <row r="372">
          <cell r="G372">
            <v>98462</v>
          </cell>
          <cell r="H372" t="str">
            <v>ESTRUTURA DE MADEIRA PROVISÓRIA PARA SUPORTE DE CAIXA D ÁGUA ELEVADA DE 3000 LITROS. AF_05/2018_PS</v>
          </cell>
          <cell r="I372" t="str">
            <v>UN</v>
          </cell>
          <cell r="J372" t="str">
            <v>COEFICIENTE DE REPRESENTATIVIDADE</v>
          </cell>
          <cell r="K372" t="str">
            <v>7.936,03</v>
          </cell>
          <cell r="L372" t="str">
            <v>CAIXA REFERENCIAL</v>
          </cell>
          <cell r="M372" t="str">
            <v>280,74</v>
          </cell>
          <cell r="N372">
            <v>7655.29</v>
          </cell>
          <cell r="O372">
            <v>7936.03</v>
          </cell>
          <cell r="P372">
            <v>0</v>
          </cell>
          <cell r="R372" t="str">
            <v>SINAPI</v>
          </cell>
        </row>
        <row r="373">
          <cell r="G373">
            <v>5631</v>
          </cell>
          <cell r="H373" t="str">
            <v>ESCAVADEIRA HIDRÁULICA SOBRE ESTEIRAS, CAÇAMBA 0,80 M3, PESO OPERACIONAL 17 T, POTENCIA BRUTA 111 HP - CHP DIURNO. AF_06/2014</v>
          </cell>
          <cell r="I373" t="str">
            <v>CHP</v>
          </cell>
          <cell r="J373" t="str">
            <v>ATRIBUÍDO SÃO PAULO</v>
          </cell>
          <cell r="K373" t="str">
            <v>185,05</v>
          </cell>
          <cell r="L373" t="str">
            <v>CAIXA REFERENCIAL</v>
          </cell>
          <cell r="M373" t="str">
            <v>18,96</v>
          </cell>
          <cell r="N373">
            <v>166.09</v>
          </cell>
          <cell r="O373">
            <v>185.05</v>
          </cell>
          <cell r="P373">
            <v>0</v>
          </cell>
          <cell r="R373" t="str">
            <v>SINAPI</v>
          </cell>
        </row>
        <row r="374">
          <cell r="G374">
            <v>5678</v>
          </cell>
          <cell r="H374" t="str">
            <v>RETROESCAVADEIRA SOBRE RODAS COM CARREGADEIRA, TRAÇÃO 4X4, POTÊNCIA LÍQ. 88 HP, CAÇAMBA CARREG. CAP. MÍN. 1 M3, CAÇAMBA RETRO CAP. 0,26 M3, PESO OPERACIONAL MÍN. 6.674 KG, PROFUNDIDADE ESCAVAÇÃO MÁX. 4,37 M - CHP DIURNO. AF_06/2014</v>
          </cell>
          <cell r="I374" t="str">
            <v>CHP</v>
          </cell>
          <cell r="J374" t="str">
            <v>ATRIBUÍDO SÃO PAULO</v>
          </cell>
          <cell r="K374" t="str">
            <v>122,82</v>
          </cell>
          <cell r="L374" t="str">
            <v>CAIXA REFERENCIAL</v>
          </cell>
          <cell r="M374" t="str">
            <v>18,96</v>
          </cell>
          <cell r="N374">
            <v>103.85999999999999</v>
          </cell>
          <cell r="O374">
            <v>122.82</v>
          </cell>
          <cell r="P374">
            <v>0</v>
          </cell>
          <cell r="R374" t="str">
            <v>SINAPI</v>
          </cell>
        </row>
        <row r="375">
          <cell r="G375">
            <v>5680</v>
          </cell>
          <cell r="H375" t="str">
            <v>RETROESCAVADEIRA SOBRE RODAS COM CARREGADEIRA, TRAÇÃO 4X2, POTÊNCIA LÍQ. 79 HP, CAÇAMBA CARREG. CAP. MÍN. 1 M3, CAÇAMBA RETRO CAP. 0,20 M3, PESO OPERACIONAL MÍN. 6.570 KG, PROFUNDIDADE ESCAVAÇÃO MÁX. 4,37 M - CHP DIURNO. AF_06/2014</v>
          </cell>
          <cell r="I375" t="str">
            <v>CHP</v>
          </cell>
          <cell r="J375" t="str">
            <v>ATRIBUÍDO SÃO PAULO</v>
          </cell>
          <cell r="K375" t="str">
            <v>112,13</v>
          </cell>
          <cell r="L375" t="str">
            <v>CAIXA REFERENCIAL</v>
          </cell>
          <cell r="M375" t="str">
            <v>18,96</v>
          </cell>
          <cell r="N375">
            <v>93.169999999999987</v>
          </cell>
          <cell r="O375">
            <v>112.13</v>
          </cell>
          <cell r="P375">
            <v>0</v>
          </cell>
          <cell r="R375" t="str">
            <v>SINAPI</v>
          </cell>
        </row>
        <row r="376">
          <cell r="G376">
            <v>5684</v>
          </cell>
          <cell r="H376" t="str">
            <v>ROLO COMPACTADOR VIBRATÓRIO DE UM CILINDRO AÇO LISO, POTÊNCIA 80 HP, PESO OPERACIONAL MÁXIMO 8,1 T, IMPACTO DINÂMICO 16,15 / 9,5 T, LARGURA DE TRABALHO 1,68 M - CHP DIURNO. AF_06/2014</v>
          </cell>
          <cell r="I376" t="str">
            <v>CHP</v>
          </cell>
          <cell r="J376" t="str">
            <v>ATRIBUÍDO SÃO PAULO</v>
          </cell>
          <cell r="K376" t="str">
            <v>140,26</v>
          </cell>
          <cell r="L376" t="str">
            <v>CAIXA REFERENCIAL</v>
          </cell>
          <cell r="M376" t="str">
            <v>14,40</v>
          </cell>
          <cell r="N376">
            <v>125.85999999999999</v>
          </cell>
          <cell r="O376">
            <v>140.26</v>
          </cell>
          <cell r="P376">
            <v>0</v>
          </cell>
          <cell r="R376" t="str">
            <v>SINAPI</v>
          </cell>
        </row>
        <row r="377">
          <cell r="G377">
            <v>5689</v>
          </cell>
          <cell r="H377" t="str">
            <v>GRADE DE DISCO CONTROLE REMOTO REBOCÁVEL, COM 24 DISCOS 24 X 6 MM COM PNEUS PARA TRANSPORTE - CHP DIURNO. AF_06/2014</v>
          </cell>
          <cell r="I377" t="str">
            <v>CHP</v>
          </cell>
          <cell r="J377" t="str">
            <v>ATRIBUÍDO SÃO PAULO</v>
          </cell>
          <cell r="K377" t="str">
            <v>6,50</v>
          </cell>
          <cell r="L377" t="str">
            <v>CAIXA REFERENCIAL</v>
          </cell>
          <cell r="M377" t="str">
            <v>0,00</v>
          </cell>
          <cell r="N377">
            <v>6.5</v>
          </cell>
          <cell r="O377">
            <v>6.5</v>
          </cell>
          <cell r="P377">
            <v>0</v>
          </cell>
          <cell r="R377" t="str">
            <v>SINAPI</v>
          </cell>
        </row>
        <row r="378">
          <cell r="G378">
            <v>5795</v>
          </cell>
          <cell r="H378" t="str">
            <v>MARTELETE OU ROMPEDOR PNEUMÁTICO MANUAL, 28 KG, COM SILENCIADOR - CHP DIURNO. AF_07/2016</v>
          </cell>
          <cell r="I378" t="str">
            <v>CHP</v>
          </cell>
          <cell r="J378" t="str">
            <v>COEFICIENTE DE REPRESENTATIVIDADE</v>
          </cell>
          <cell r="K378" t="str">
            <v>19,63</v>
          </cell>
          <cell r="L378" t="str">
            <v>CAIXA REFERENCIAL</v>
          </cell>
          <cell r="M378" t="str">
            <v>11,34</v>
          </cell>
          <cell r="N378">
            <v>8.2899999999999991</v>
          </cell>
          <cell r="O378">
            <v>19.63</v>
          </cell>
          <cell r="P378">
            <v>0</v>
          </cell>
          <cell r="R378" t="str">
            <v>SINAPI</v>
          </cell>
        </row>
        <row r="379">
          <cell r="G379">
            <v>5811</v>
          </cell>
          <cell r="H379" t="str">
            <v>CAMINHÃO BASCULANTE 6 M3, PESO BRUTO TOTAL 16.000 KG, CARGA ÚTIL MÁXIMA 13.071 KG, DISTÂNCIA ENTRE EIXOS 4,80 M, POTÊNCIA 230 CV INCLUSIVE CAÇAMBA METÁLICA - CHP DIURNO. AF_06/2014</v>
          </cell>
          <cell r="I379" t="str">
            <v>CHP</v>
          </cell>
          <cell r="J379" t="str">
            <v>ATRIBUÍDO SÃO PAULO</v>
          </cell>
          <cell r="K379" t="str">
            <v>178,26</v>
          </cell>
          <cell r="L379" t="str">
            <v>CAIXA REFERENCIAL</v>
          </cell>
          <cell r="M379" t="str">
            <v>19,57</v>
          </cell>
          <cell r="N379">
            <v>158.69</v>
          </cell>
          <cell r="O379">
            <v>178.26</v>
          </cell>
          <cell r="P379">
            <v>0</v>
          </cell>
          <cell r="R379" t="str">
            <v>SINAPI</v>
          </cell>
        </row>
        <row r="380">
          <cell r="G380">
            <v>5823</v>
          </cell>
          <cell r="H380" t="str">
            <v>USINA DE CONCRETO FIXA, CAPACIDADE NOMINAL DE 90 A 120 M3/H, SEM SILO - CHP DIURNO. AF_07/2016</v>
          </cell>
          <cell r="I380" t="str">
            <v>CHP</v>
          </cell>
          <cell r="J380" t="str">
            <v>ATRIBUÍDO SÃO PAULO</v>
          </cell>
          <cell r="K380" t="str">
            <v>197,37</v>
          </cell>
          <cell r="L380" t="str">
            <v>CAIXA REFERENCIAL</v>
          </cell>
          <cell r="M380" t="str">
            <v>72,67</v>
          </cell>
          <cell r="N380">
            <v>124.7</v>
          </cell>
          <cell r="O380">
            <v>197.37</v>
          </cell>
          <cell r="P380">
            <v>0</v>
          </cell>
          <cell r="R380" t="str">
            <v>SINAPI</v>
          </cell>
        </row>
        <row r="381">
          <cell r="G381">
            <v>5824</v>
          </cell>
          <cell r="H381" t="str">
            <v>CAMINHÃO TOCO, PBT 16.000 KG, CARGA ÚTIL MÁX. 10.685 KG, DIST. ENTRE EIXOS 4,8 M, POTÊNCIA 189 CV, INCLUSIVE CARROCERIA FIXA ABERTA DE MADEIRA P/ TRANSPORTE GERAL DE CARGA SECA, DIMEN. APROX. 2,5 X 7,00 X 0,50 M - CHP DIURNO. AF_06/2014</v>
          </cell>
          <cell r="I381" t="str">
            <v>CHP</v>
          </cell>
          <cell r="J381" t="str">
            <v>ATRIBUÍDO SÃO PAULO</v>
          </cell>
          <cell r="K381" t="str">
            <v>187,72</v>
          </cell>
          <cell r="L381" t="str">
            <v>CAIXA REFERENCIAL</v>
          </cell>
          <cell r="M381" t="str">
            <v>18,84</v>
          </cell>
          <cell r="N381">
            <v>168.88</v>
          </cell>
          <cell r="O381">
            <v>187.72</v>
          </cell>
          <cell r="P381">
            <v>0</v>
          </cell>
          <cell r="R381" t="str">
            <v>SINAPI</v>
          </cell>
        </row>
        <row r="382">
          <cell r="G382">
            <v>5835</v>
          </cell>
          <cell r="H382" t="str">
            <v>VIBROACABADORA DE ASFALTO SOBRE ESTEIRAS, LARGURA DE PAVIMENTAÇÃO 1,90 M A 5,30 M, POTÊNCIA 105 HP CAPACIDADE 450 T/H - CHP DIURNO. AF_11/2014</v>
          </cell>
          <cell r="I382" t="str">
            <v>CHP</v>
          </cell>
          <cell r="J382" t="str">
            <v>ATRIBUÍDO SÃO PAULO</v>
          </cell>
          <cell r="K382" t="str">
            <v>356,13</v>
          </cell>
          <cell r="L382" t="str">
            <v>CAIXA REFERENCIAL</v>
          </cell>
          <cell r="M382" t="str">
            <v>18,10</v>
          </cell>
          <cell r="N382">
            <v>338.03</v>
          </cell>
          <cell r="O382">
            <v>356.13</v>
          </cell>
          <cell r="P382">
            <v>0</v>
          </cell>
          <cell r="R382" t="str">
            <v>SINAPI</v>
          </cell>
        </row>
        <row r="383">
          <cell r="G383">
            <v>5839</v>
          </cell>
          <cell r="H383" t="str">
            <v>VASSOURA MECÂNICA REBOCÁVEL COM ESCOVA CILÍNDRICA, LARGURA ÚTIL DE VARRIMENTO DE 2,44 M - CHP DIURNO. AF_06/2014</v>
          </cell>
          <cell r="I383" t="str">
            <v>CHP</v>
          </cell>
          <cell r="J383" t="str">
            <v>ATRIBUÍDO SÃO PAULO</v>
          </cell>
          <cell r="K383" t="str">
            <v>9,77</v>
          </cell>
          <cell r="L383" t="str">
            <v>CAIXA REFERENCIAL</v>
          </cell>
          <cell r="M383" t="str">
            <v>0,00</v>
          </cell>
          <cell r="N383">
            <v>9.77</v>
          </cell>
          <cell r="O383">
            <v>9.77</v>
          </cell>
          <cell r="P383">
            <v>0</v>
          </cell>
          <cell r="R383" t="str">
            <v>SINAPI</v>
          </cell>
        </row>
        <row r="384">
          <cell r="G384">
            <v>5843</v>
          </cell>
          <cell r="H384" t="str">
            <v>TRATOR DE PNEUS, POTÊNCIA 122 CV, TRAÇÃO 4X4, PESO COM LASTRO DE 4.510 KG - CHP DIURNO. AF_06/2014</v>
          </cell>
          <cell r="I384" t="str">
            <v>CHP</v>
          </cell>
          <cell r="J384" t="str">
            <v>ATRIBUÍDO SÃO PAULO</v>
          </cell>
          <cell r="K384" t="str">
            <v>141,61</v>
          </cell>
          <cell r="L384" t="str">
            <v>CAIXA REFERENCIAL</v>
          </cell>
          <cell r="M384" t="str">
            <v>14,55</v>
          </cell>
          <cell r="N384">
            <v>127.06000000000002</v>
          </cell>
          <cell r="O384">
            <v>141.61000000000001</v>
          </cell>
          <cell r="P384">
            <v>0</v>
          </cell>
          <cell r="R384" t="str">
            <v>SINAPI</v>
          </cell>
        </row>
        <row r="385">
          <cell r="G385">
            <v>5847</v>
          </cell>
          <cell r="H385" t="str">
            <v>TRATOR DE ESTEIRAS, POTÊNCIA 170 HP, PESO OPERACIONAL 19 T, CAÇAMBA 5,2 M3 - CHP DIURNO. AF_06/2014</v>
          </cell>
          <cell r="I385" t="str">
            <v>CHP</v>
          </cell>
          <cell r="J385" t="str">
            <v>ATRIBUÍDO SÃO PAULO</v>
          </cell>
          <cell r="K385" t="str">
            <v>220,85</v>
          </cell>
          <cell r="L385" t="str">
            <v>CAIXA REFERENCIAL</v>
          </cell>
          <cell r="M385" t="str">
            <v>14,55</v>
          </cell>
          <cell r="N385">
            <v>206.29999999999998</v>
          </cell>
          <cell r="O385">
            <v>220.85</v>
          </cell>
          <cell r="P385">
            <v>0</v>
          </cell>
          <cell r="R385" t="str">
            <v>SINAPI</v>
          </cell>
        </row>
        <row r="386">
          <cell r="G386">
            <v>5851</v>
          </cell>
          <cell r="H386" t="str">
            <v>TRATOR DE ESTEIRAS, POTÊNCIA 150 HP, PESO OPERACIONAL 16,7 T, COM RODA MOTRIZ ELEVADA E LÂMINA 3,18 M3 - CHP DIURNO. AF_06/2014</v>
          </cell>
          <cell r="I386" t="str">
            <v>CHP</v>
          </cell>
          <cell r="J386" t="str">
            <v>ATRIBUÍDO SÃO PAULO</v>
          </cell>
          <cell r="K386" t="str">
            <v>211,35</v>
          </cell>
          <cell r="L386" t="str">
            <v>CAIXA REFERENCIAL</v>
          </cell>
          <cell r="M386" t="str">
            <v>14,55</v>
          </cell>
          <cell r="N386">
            <v>196.79999999999998</v>
          </cell>
          <cell r="O386">
            <v>211.35</v>
          </cell>
          <cell r="P386">
            <v>0</v>
          </cell>
          <cell r="R386" t="str">
            <v>SINAPI</v>
          </cell>
        </row>
        <row r="387">
          <cell r="G387">
            <v>5855</v>
          </cell>
          <cell r="H387" t="str">
            <v>TRATOR DE ESTEIRAS, POTÊNCIA 347 HP, PESO OPERACIONAL 38,5 T, COM LÂMINA 8,70 M3 - CHP DIURNO. AF_06/2014</v>
          </cell>
          <cell r="I387" t="str">
            <v>CHP</v>
          </cell>
          <cell r="J387" t="str">
            <v>ATRIBUÍDO SÃO PAULO</v>
          </cell>
          <cell r="K387" t="str">
            <v>576,33</v>
          </cell>
          <cell r="L387" t="str">
            <v>CAIXA REFERENCIAL</v>
          </cell>
          <cell r="M387" t="str">
            <v>14,55</v>
          </cell>
          <cell r="N387">
            <v>561.78000000000009</v>
          </cell>
          <cell r="O387">
            <v>576.33000000000004</v>
          </cell>
          <cell r="P387">
            <v>0</v>
          </cell>
          <cell r="R387" t="str">
            <v>SINAPI</v>
          </cell>
        </row>
        <row r="388">
          <cell r="G388">
            <v>5863</v>
          </cell>
          <cell r="H388" t="str">
            <v>ROLO COMPACTADOR VIBRATÓRIO REBOCÁVEL, CILINDRO DE AÇO LISO, POTÊNCIA DE TRAÇÃO DE 65 CV, PESO 4,7 T, IMPACTO DINÂMICO 18,3 T, LARGURA DE TRABALHO 1,67 M - CHP DIURNO. AF_02/2016</v>
          </cell>
          <cell r="I388" t="str">
            <v>CHP</v>
          </cell>
          <cell r="J388" t="str">
            <v>ATRIBUÍDO SÃO PAULO</v>
          </cell>
          <cell r="K388" t="str">
            <v>22,68</v>
          </cell>
          <cell r="L388" t="str">
            <v>CAIXA REFERENCIAL</v>
          </cell>
          <cell r="M388" t="str">
            <v>0,00</v>
          </cell>
          <cell r="N388">
            <v>22.68</v>
          </cell>
          <cell r="O388">
            <v>22.68</v>
          </cell>
          <cell r="P388">
            <v>0</v>
          </cell>
          <cell r="R388" t="str">
            <v>SINAPI</v>
          </cell>
        </row>
        <row r="389">
          <cell r="G389">
            <v>5867</v>
          </cell>
          <cell r="H389" t="str">
            <v>ROLO COMPACTADOR VIBRATÓRIO TANDEM AÇO LISO, POTÊNCIA 58 HP, PESO SEM/COM LASTRO 6,5 / 9,4 T, LARGURA DE TRABALHO 1,2 M - CHP DIURNO. AF_06/2014</v>
          </cell>
          <cell r="I389" t="str">
            <v>CHP</v>
          </cell>
          <cell r="J389" t="str">
            <v>ATRIBUÍDO SÃO PAULO</v>
          </cell>
          <cell r="K389" t="str">
            <v>144,10</v>
          </cell>
          <cell r="L389" t="str">
            <v>CAIXA REFERENCIAL</v>
          </cell>
          <cell r="M389" t="str">
            <v>14,40</v>
          </cell>
          <cell r="N389">
            <v>129.69999999999999</v>
          </cell>
          <cell r="O389">
            <v>144.1</v>
          </cell>
          <cell r="P389">
            <v>0</v>
          </cell>
          <cell r="R389" t="str">
            <v>SINAPI</v>
          </cell>
        </row>
        <row r="390">
          <cell r="G390">
            <v>5875</v>
          </cell>
          <cell r="H390" t="str">
            <v>RETROESCAVADEIRA SOBRE RODAS COM CARREGADEIRA, TRAÇÃO 4X4, POTÊNCIA LÍQ. 72 HP, CAÇAMBA CARREG. CAP. MÍN. 0,79 M3, CAÇAMBA RETRO CAP. 0,18 M3, PESO OPERACIONAL MÍN. 7.140 KG, PROFUNDIDADE ESCAVAÇÃO MÁX. 4,50 M - CHP DIURNO. AF_06/2014</v>
          </cell>
          <cell r="I390" t="str">
            <v>CHP</v>
          </cell>
          <cell r="J390" t="str">
            <v>ATRIBUÍDO SÃO PAULO</v>
          </cell>
          <cell r="K390" t="str">
            <v>113,20</v>
          </cell>
          <cell r="L390" t="str">
            <v>CAIXA REFERENCIAL</v>
          </cell>
          <cell r="M390" t="str">
            <v>18,96</v>
          </cell>
          <cell r="N390">
            <v>94.240000000000009</v>
          </cell>
          <cell r="O390">
            <v>113.20000000000002</v>
          </cell>
          <cell r="P390">
            <v>0</v>
          </cell>
          <cell r="R390" t="str">
            <v>SINAPI</v>
          </cell>
        </row>
        <row r="391">
          <cell r="G391">
            <v>5879</v>
          </cell>
          <cell r="H391" t="str">
            <v>ROLO COMPACTADOR VIBRATÓRIO PÉ DE CARNEIRO, OPERADO POR CONTROLE REMOTO, POTÊNCIA 12,5 KW, PESO OPERACIONAL 1,675 T, LARGURA DE TRABALHO 0,85 M - CHP DIURNO. AF_02/2016</v>
          </cell>
          <cell r="I391" t="str">
            <v>CHP</v>
          </cell>
          <cell r="J391" t="str">
            <v>ATRIBUÍDO SÃO PAULO</v>
          </cell>
          <cell r="K391" t="str">
            <v>130,89</v>
          </cell>
          <cell r="L391" t="str">
            <v>CAIXA REFERENCIAL</v>
          </cell>
          <cell r="M391" t="str">
            <v>14,40</v>
          </cell>
          <cell r="N391">
            <v>116.48999999999998</v>
          </cell>
          <cell r="O391">
            <v>130.88999999999999</v>
          </cell>
          <cell r="P391">
            <v>0</v>
          </cell>
          <cell r="R391" t="str">
            <v>SINAPI</v>
          </cell>
        </row>
        <row r="392">
          <cell r="G392">
            <v>5882</v>
          </cell>
          <cell r="H392" t="str">
            <v>USINA DE LAMA ASFÁLTICA, PROD 30 A 50 T/H, SILO DE AGREGADO 7 M3, RESERVATÓRIOS PARA EMULSÃO E ÁGUA DE 2,3 M3 CADA, MISTURADOR TIPO PUG MILL A SER MONTADO SOBRE CAMINHÃO - CHP DIURNO. AF_10/2014</v>
          </cell>
          <cell r="I392" t="str">
            <v>CHP</v>
          </cell>
          <cell r="J392" t="str">
            <v>ATRIBUÍDO SÃO PAULO</v>
          </cell>
          <cell r="K392" t="str">
            <v>112,22</v>
          </cell>
          <cell r="L392" t="str">
            <v>CAIXA REFERENCIAL</v>
          </cell>
          <cell r="M392" t="str">
            <v>14,28</v>
          </cell>
          <cell r="N392">
            <v>97.94</v>
          </cell>
          <cell r="O392">
            <v>112.22</v>
          </cell>
          <cell r="P392">
            <v>0</v>
          </cell>
          <cell r="R392" t="str">
            <v>SINAPI</v>
          </cell>
        </row>
        <row r="393">
          <cell r="G393">
            <v>5890</v>
          </cell>
          <cell r="H393" t="str">
            <v>CAMINHÃO TOCO, PESO BRUTO TOTAL 14.300 KG, CARGA ÚTIL MÁXIMA 9590 KG, DISTÂNCIA ENTRE EIXOS 4,76 M, POTÊNCIA 185 CV (NÃO INCLUI CARROCERIA) - CHP DIURNO. AF_06/2014</v>
          </cell>
          <cell r="I393" t="str">
            <v>CHP</v>
          </cell>
          <cell r="J393" t="str">
            <v>ATRIBUÍDO SÃO PAULO</v>
          </cell>
          <cell r="K393" t="str">
            <v>175,80</v>
          </cell>
          <cell r="L393" t="str">
            <v>CAIXA REFERENCIAL</v>
          </cell>
          <cell r="M393" t="str">
            <v>18,84</v>
          </cell>
          <cell r="N393">
            <v>156.96</v>
          </cell>
          <cell r="O393">
            <v>175.8</v>
          </cell>
          <cell r="P393">
            <v>0</v>
          </cell>
          <cell r="R393" t="str">
            <v>SINAPI</v>
          </cell>
        </row>
        <row r="394">
          <cell r="G394">
            <v>5894</v>
          </cell>
          <cell r="H394" t="str">
            <v>CAMINHÃO TOCO, PESO BRUTO TOTAL 16.000 KG, CARGA ÚTIL MÁXIMA DE 10.685 KG, DISTÂNCIA ENTRE EIXOS 4,80 M, POTÊNCIA 189 CV EXCLUSIVE CARROCERIA - CHP DIURNO. AF_06/2014</v>
          </cell>
          <cell r="I394" t="str">
            <v>CHP</v>
          </cell>
          <cell r="J394" t="str">
            <v>ATRIBUÍDO SÃO PAULO</v>
          </cell>
          <cell r="K394" t="str">
            <v>183,66</v>
          </cell>
          <cell r="L394" t="str">
            <v>CAIXA REFERENCIAL</v>
          </cell>
          <cell r="M394" t="str">
            <v>18,84</v>
          </cell>
          <cell r="N394">
            <v>164.82</v>
          </cell>
          <cell r="O394">
            <v>183.66</v>
          </cell>
          <cell r="P394">
            <v>0</v>
          </cell>
          <cell r="R394" t="str">
            <v>SINAPI</v>
          </cell>
        </row>
        <row r="395">
          <cell r="G395">
            <v>5901</v>
          </cell>
          <cell r="H395" t="str">
            <v>CAMINHÃO PIPA 10.000 L TRUCADO, PESO BRUTO TOTAL 23.000 KG, CARGA ÚTIL MÁXIMA 15.935 KG, DISTÂNCIA ENTRE EIXOS 4,8 M, POTÊNCIA 230 CV, INCLUSIVE TANQUE DE AÇO PARA TRANSPORTE DE ÁGUA - CHP DIURNO. AF_06/2014</v>
          </cell>
          <cell r="I395" t="str">
            <v>CHP</v>
          </cell>
          <cell r="J395" t="str">
            <v>ATRIBUÍDO SÃO PAULO</v>
          </cell>
          <cell r="K395" t="str">
            <v>274,21</v>
          </cell>
          <cell r="L395" t="str">
            <v>CAIXA REFERENCIAL</v>
          </cell>
          <cell r="M395" t="str">
            <v>18,84</v>
          </cell>
          <cell r="N395">
            <v>255.36999999999998</v>
          </cell>
          <cell r="O395">
            <v>274.20999999999998</v>
          </cell>
          <cell r="P395">
            <v>0</v>
          </cell>
          <cell r="R395" t="str">
            <v>SINAPI</v>
          </cell>
        </row>
        <row r="396">
          <cell r="G396">
            <v>5909</v>
          </cell>
          <cell r="H396" t="str">
            <v>ESPARGIDOR DE ASFALTO PRESSURIZADO COM TANQUE DE 2500 L, REBOCÁVEL COM MOTOR A GASOLINA POTÊNCIA 3,4 HP - CHP DIURNO. AF_07/2014</v>
          </cell>
          <cell r="I396" t="str">
            <v>CHP</v>
          </cell>
          <cell r="J396" t="str">
            <v>ATRIBUÍDO SÃO PAULO</v>
          </cell>
          <cell r="K396" t="str">
            <v>31,17</v>
          </cell>
          <cell r="L396" t="str">
            <v>CAIXA REFERENCIAL</v>
          </cell>
          <cell r="M396" t="str">
            <v>14,28</v>
          </cell>
          <cell r="N396">
            <v>16.89</v>
          </cell>
          <cell r="O396">
            <v>31.17</v>
          </cell>
          <cell r="P396">
            <v>0</v>
          </cell>
          <cell r="R396" t="str">
            <v>SINAPI</v>
          </cell>
        </row>
        <row r="397">
          <cell r="G397">
            <v>5921</v>
          </cell>
          <cell r="H397" t="str">
            <v>GRADE DE DISCO REBOCÁVEL COM 20 DISCOS 24" X 6 MM COM PNEUS PARA TRANSPORTE - CHP DIURNO. AF_06/2014</v>
          </cell>
          <cell r="I397" t="str">
            <v>CHP</v>
          </cell>
          <cell r="J397" t="str">
            <v>ATRIBUÍDO SÃO PAULO</v>
          </cell>
          <cell r="K397" t="str">
            <v>5,10</v>
          </cell>
          <cell r="L397" t="str">
            <v>CAIXA REFERENCIAL</v>
          </cell>
          <cell r="M397" t="str">
            <v>0,00</v>
          </cell>
          <cell r="N397">
            <v>5.0999999999999996</v>
          </cell>
          <cell r="O397">
            <v>5.0999999999999996</v>
          </cell>
          <cell r="P397">
            <v>0</v>
          </cell>
          <cell r="R397" t="str">
            <v>SINAPI</v>
          </cell>
        </row>
        <row r="398">
          <cell r="G398">
            <v>5928</v>
          </cell>
          <cell r="H398" t="str">
            <v>GUINDAUTO HIDRÁULICO, CAPACIDADE MÁXIMA DE CARGA 6200 KG, MOMENTO MÁXIMO DE CARGA 11,7 TM, ALCANCE MÁXIMO HORIZONTAL 9,70 M, INCLUSIVE CAMINHÃO TOCO PBT 16.000 KG, POTÊNCIA DE 189 CV - CHP DIURNO. AF_06/2014</v>
          </cell>
          <cell r="I398" t="str">
            <v>CHP</v>
          </cell>
          <cell r="J398" t="str">
            <v>ATRIBUÍDO SÃO PAULO</v>
          </cell>
          <cell r="K398" t="str">
            <v>238,96</v>
          </cell>
          <cell r="L398" t="str">
            <v>CAIXA REFERENCIAL</v>
          </cell>
          <cell r="M398" t="str">
            <v>21,45</v>
          </cell>
          <cell r="N398">
            <v>217.51000000000002</v>
          </cell>
          <cell r="O398">
            <v>238.96</v>
          </cell>
          <cell r="P398">
            <v>0</v>
          </cell>
          <cell r="R398" t="str">
            <v>SINAPI</v>
          </cell>
        </row>
        <row r="399">
          <cell r="G399">
            <v>5932</v>
          </cell>
          <cell r="H399" t="str">
            <v>MOTONIVELADORA POTÊNCIA BÁSICA LÍQUIDA (PRIMEIRA MARCHA) 125 HP, PESO BRUTO 13032 KG, LARGURA DA LÂMINA DE 3,7 M - CHP DIURNO. AF_06/2014</v>
          </cell>
          <cell r="I399" t="str">
            <v>CHP</v>
          </cell>
          <cell r="J399" t="str">
            <v>ATRIBUÍDO SÃO PAULO</v>
          </cell>
          <cell r="K399" t="str">
            <v>217,68</v>
          </cell>
          <cell r="L399" t="str">
            <v>CAIXA REFERENCIAL</v>
          </cell>
          <cell r="M399" t="str">
            <v>21,51</v>
          </cell>
          <cell r="N399">
            <v>196.17000000000002</v>
          </cell>
          <cell r="O399">
            <v>217.68</v>
          </cell>
          <cell r="P399">
            <v>0</v>
          </cell>
          <cell r="R399" t="str">
            <v>SINAPI</v>
          </cell>
        </row>
        <row r="400">
          <cell r="G400">
            <v>5940</v>
          </cell>
          <cell r="H400" t="str">
            <v>PÁ CARREGADEIRA SOBRE RODAS, POTÊNCIA LÍQUIDA 128 HP, CAPACIDADE DA CAÇAMBA 1,7 A 2,8 M3, PESO OPERACIONAL 11632 KG - CHP DIURNO. AF_06/2014</v>
          </cell>
          <cell r="I400" t="str">
            <v>CHP</v>
          </cell>
          <cell r="J400" t="str">
            <v>ATRIBUÍDO SÃO PAULO</v>
          </cell>
          <cell r="K400" t="str">
            <v>161,76</v>
          </cell>
          <cell r="L400" t="str">
            <v>CAIXA REFERENCIAL</v>
          </cell>
          <cell r="M400" t="str">
            <v>15,71</v>
          </cell>
          <cell r="N400">
            <v>146.04999999999998</v>
          </cell>
          <cell r="O400">
            <v>161.76</v>
          </cell>
          <cell r="P400">
            <v>0</v>
          </cell>
          <cell r="R400" t="str">
            <v>SINAPI</v>
          </cell>
        </row>
        <row r="401">
          <cell r="G401">
            <v>5944</v>
          </cell>
          <cell r="H401" t="str">
            <v>PÁ CARREGADEIRA SOBRE RODAS, POTÊNCIA 197 HP, CAPACIDADE DA CAÇAMBA 2,5 A 3,5 M3, PESO OPERACIONAL 18338 KG - CHP DIURNO. AF_06/2014</v>
          </cell>
          <cell r="I401" t="str">
            <v>CHP</v>
          </cell>
          <cell r="J401" t="str">
            <v>ATRIBUÍDO SÃO PAULO</v>
          </cell>
          <cell r="K401" t="str">
            <v>195,76</v>
          </cell>
          <cell r="L401" t="str">
            <v>CAIXA REFERENCIAL</v>
          </cell>
          <cell r="M401" t="str">
            <v>15,71</v>
          </cell>
          <cell r="N401">
            <v>180.04999999999998</v>
          </cell>
          <cell r="O401">
            <v>195.76</v>
          </cell>
          <cell r="P401">
            <v>0</v>
          </cell>
          <cell r="R401" t="str">
            <v>SINAPI</v>
          </cell>
        </row>
        <row r="402">
          <cell r="G402">
            <v>5953</v>
          </cell>
          <cell r="H402" t="str">
            <v>COMPRESSOR DE AR REBOCÁVEL, VAZÃO 189 PCM, PRESSÃO EFETIVA DE TRABALHO 102 PSI, MOTOR DIESEL, POTÊNCIA 63 CV - CHP DIURNO. AF_06/2015</v>
          </cell>
          <cell r="I402" t="str">
            <v>CHP</v>
          </cell>
          <cell r="J402" t="str">
            <v>ATRIBUÍDO SÃO PAULO</v>
          </cell>
          <cell r="K402" t="str">
            <v>50,41</v>
          </cell>
          <cell r="L402" t="str">
            <v>CAIXA REFERENCIAL</v>
          </cell>
          <cell r="M402" t="str">
            <v>0,00</v>
          </cell>
          <cell r="N402">
            <v>50.41</v>
          </cell>
          <cell r="O402">
            <v>50.41</v>
          </cell>
          <cell r="P402">
            <v>0</v>
          </cell>
          <cell r="R402" t="str">
            <v>SINAPI</v>
          </cell>
        </row>
        <row r="403">
          <cell r="G403">
            <v>6259</v>
          </cell>
          <cell r="H403" t="str">
            <v>CAMINHÃO PIPA 6.000 L, PESO BRUTO TOTAL 13.000 KG, DISTÂNCIA ENTRE EIXOS 4,80 M, POTÊNCIA 189 CV INCLUSIVE TANQUE DE AÇO PARA TRANSPORTE DE ÁGUA, CAPACIDADE 6 M3 - CHP DIURNO. AF_06/2014</v>
          </cell>
          <cell r="I403" t="str">
            <v>CHP</v>
          </cell>
          <cell r="J403" t="str">
            <v>ATRIBUÍDO SÃO PAULO</v>
          </cell>
          <cell r="K403" t="str">
            <v>219,40</v>
          </cell>
          <cell r="L403" t="str">
            <v>CAIXA REFERENCIAL</v>
          </cell>
          <cell r="M403" t="str">
            <v>18,84</v>
          </cell>
          <cell r="N403">
            <v>200.56</v>
          </cell>
          <cell r="O403">
            <v>219.4</v>
          </cell>
          <cell r="P403">
            <v>0</v>
          </cell>
          <cell r="R403" t="str">
            <v>SINAPI</v>
          </cell>
        </row>
        <row r="404">
          <cell r="G404">
            <v>6879</v>
          </cell>
          <cell r="H404" t="str">
            <v>ROLO COMPACTADOR DE PNEUS ESTÁTICO, PRESSÃO VARIÁVEL, POTÊNCIA 111 HP, PESO SEM/COM LASTRO 9,5 / 26 T, LARGURA DE TRABALHO 1,90 M - CHP DIURNO. AF_07/2014</v>
          </cell>
          <cell r="I404" t="str">
            <v>CHP</v>
          </cell>
          <cell r="J404" t="str">
            <v>ATRIBUÍDO SÃO PAULO</v>
          </cell>
          <cell r="K404" t="str">
            <v>188,54</v>
          </cell>
          <cell r="L404" t="str">
            <v>CAIXA REFERENCIAL</v>
          </cell>
          <cell r="M404" t="str">
            <v>14,40</v>
          </cell>
          <cell r="N404">
            <v>174.14</v>
          </cell>
          <cell r="O404">
            <v>188.54</v>
          </cell>
          <cell r="P404">
            <v>0</v>
          </cell>
          <cell r="R404" t="str">
            <v>SINAPI</v>
          </cell>
        </row>
        <row r="405">
          <cell r="G405">
            <v>7030</v>
          </cell>
          <cell r="H405" t="str">
            <v>TANQUE DE ASFALTO ESTACIONÁRIO COM SERPENTINA, CAPACIDADE 30.000 L - CHP DIURNO. AF_05/2023</v>
          </cell>
          <cell r="I405" t="str">
            <v>CHP</v>
          </cell>
          <cell r="J405" t="str">
            <v>ATRIBUÍDO SÃO PAULO</v>
          </cell>
          <cell r="K405" t="str">
            <v>221,00</v>
          </cell>
          <cell r="L405" t="str">
            <v>CAIXA REFERENCIAL</v>
          </cell>
          <cell r="M405" t="str">
            <v>0,00</v>
          </cell>
          <cell r="N405">
            <v>221</v>
          </cell>
          <cell r="O405">
            <v>221</v>
          </cell>
          <cell r="P405">
            <v>0</v>
          </cell>
          <cell r="R405" t="str">
            <v>SINAPI</v>
          </cell>
        </row>
        <row r="406">
          <cell r="G406">
            <v>7042</v>
          </cell>
          <cell r="H406" t="str">
            <v>MOTOBOMBA TRASH (PARA ÁGUA SUJA) AUTO ESCORVANTE, MOTOR GASOLINA DE 6,41 HP, DIÂMETROS DE SUCÇÃO X RECALQUE: 3" X 3", HM/Q = 10 MCA / 60 M3/H A 23 MCA / 0 M3/H - CHP DIURNO. AF_10/2014</v>
          </cell>
          <cell r="I406" t="str">
            <v>CHP</v>
          </cell>
          <cell r="J406" t="str">
            <v>COEFICIENTE DE REPRESENTATIVIDADE</v>
          </cell>
          <cell r="K406" t="str">
            <v>22,90</v>
          </cell>
          <cell r="L406" t="str">
            <v>CAIXA REFERENCIAL</v>
          </cell>
          <cell r="M406" t="str">
            <v>0,00</v>
          </cell>
          <cell r="N406">
            <v>22.9</v>
          </cell>
          <cell r="O406">
            <v>22.9</v>
          </cell>
          <cell r="P406">
            <v>0</v>
          </cell>
          <cell r="R406" t="str">
            <v>SINAPI</v>
          </cell>
        </row>
        <row r="407">
          <cell r="G407">
            <v>7049</v>
          </cell>
          <cell r="H407" t="str">
            <v>ROLO COMPACTADOR PE DE CARNEIRO VIBRATORIO, POTENCIA 125 HP, PESO OPERACIONAL SEM/COM LASTRO 11,95 / 13,30 T, IMPACTO DINAMICO 38,5 / 22,5 T, LARGURA DE TRABALHO 2,15 M - CHP DIURNO. AF_06/2014</v>
          </cell>
          <cell r="I407" t="str">
            <v>CHP</v>
          </cell>
          <cell r="J407" t="str">
            <v>ATRIBUÍDO SÃO PAULO</v>
          </cell>
          <cell r="K407" t="str">
            <v>195,56</v>
          </cell>
          <cell r="L407" t="str">
            <v>CAIXA REFERENCIAL</v>
          </cell>
          <cell r="M407" t="str">
            <v>14,40</v>
          </cell>
          <cell r="N407">
            <v>181.16</v>
          </cell>
          <cell r="O407">
            <v>195.56</v>
          </cell>
          <cell r="P407">
            <v>0</v>
          </cell>
          <cell r="R407" t="str">
            <v>SINAPI</v>
          </cell>
        </row>
        <row r="408">
          <cell r="G408">
            <v>67826</v>
          </cell>
          <cell r="H408" t="str">
            <v>CAMINHÃO BASCULANTE 6 M3 TOCO, PESO BRUTO TOTAL 16.000 KG, CARGA ÚTIL MÁXIMA 11.130 KG, DISTÂNCIA ENTRE EIXOS 5,36 M, POTÊNCIA 185 CV, INCLUSIVE CAÇAMBA METÁLICA - CHP DIURNO. AF_06/2014</v>
          </cell>
          <cell r="I408" t="str">
            <v>CHP</v>
          </cell>
          <cell r="J408" t="str">
            <v>ATRIBUÍDO SÃO PAULO</v>
          </cell>
          <cell r="K408" t="str">
            <v>164,62</v>
          </cell>
          <cell r="L408" t="str">
            <v>CAIXA REFERENCIAL</v>
          </cell>
          <cell r="M408" t="str">
            <v>19,57</v>
          </cell>
          <cell r="N408">
            <v>145.05000000000001</v>
          </cell>
          <cell r="O408">
            <v>164.62</v>
          </cell>
          <cell r="P408">
            <v>0</v>
          </cell>
          <cell r="R408" t="str">
            <v>SINAPI</v>
          </cell>
        </row>
        <row r="409">
          <cell r="G409">
            <v>73417</v>
          </cell>
          <cell r="H409" t="str">
            <v>GRUPO GERADOR ESTACIONÁRIO, MOTOR DIESEL POTÊNCIA 170 KVA - CHP DIURNO. AF_02/2016</v>
          </cell>
          <cell r="I409" t="str">
            <v>CHP</v>
          </cell>
          <cell r="J409" t="str">
            <v>ATRIBUÍDO SÃO PAULO</v>
          </cell>
          <cell r="K409" t="str">
            <v>156,69</v>
          </cell>
          <cell r="L409" t="str">
            <v>CAIXA REFERENCIAL</v>
          </cell>
          <cell r="M409" t="str">
            <v>0,00</v>
          </cell>
          <cell r="N409">
            <v>156.69</v>
          </cell>
          <cell r="O409">
            <v>156.69</v>
          </cell>
          <cell r="P409">
            <v>0</v>
          </cell>
          <cell r="R409" t="str">
            <v>SINAPI</v>
          </cell>
        </row>
        <row r="410">
          <cell r="G410">
            <v>73436</v>
          </cell>
          <cell r="H410" t="str">
            <v>ROLO COMPACTADOR VIBRATÓRIO PÉ DE CARNEIRO PARA SOLOS, POTÊNCIA 80 HP, PESO OPERACIONAL SEM/COM LASTRO 7,4 / 8,8 T, LARGURA DE TRABALHO 1,68 M - CHP DIURNO. AF_02/2016</v>
          </cell>
          <cell r="I410" t="str">
            <v>CHP</v>
          </cell>
          <cell r="J410" t="str">
            <v>ATRIBUÍDO SÃO PAULO</v>
          </cell>
          <cell r="K410" t="str">
            <v>180,05</v>
          </cell>
          <cell r="L410" t="str">
            <v>CAIXA REFERENCIAL</v>
          </cell>
          <cell r="M410" t="str">
            <v>43,20</v>
          </cell>
          <cell r="N410">
            <v>136.85000000000002</v>
          </cell>
          <cell r="O410">
            <v>180.05</v>
          </cell>
          <cell r="P410">
            <v>0</v>
          </cell>
          <cell r="R410" t="str">
            <v>SINAPI</v>
          </cell>
        </row>
        <row r="411">
          <cell r="G411">
            <v>73467</v>
          </cell>
          <cell r="H411" t="str">
            <v>CAMINHÃO TOCO, PBT 14.300 KG, CARGA ÚTIL MÁX. 9.710 KG, DIST. ENTRE EIXOS 3,56 M, POTÊNCIA 185 CV, INCLUSIVE CARROCERIA FIXA ABERTA DE MADEIRA P/ TRANSPORTE GERAL DE CARGA SECA, DIMEN. APROX. 2,50 X 6,50 X 0,50 M - CHP DIURNO. AF_06/2014</v>
          </cell>
          <cell r="I411" t="str">
            <v>CHP</v>
          </cell>
          <cell r="J411" t="str">
            <v>ATRIBUÍDO SÃO PAULO</v>
          </cell>
          <cell r="K411" t="str">
            <v>212,90</v>
          </cell>
          <cell r="L411" t="str">
            <v>CAIXA REFERENCIAL</v>
          </cell>
          <cell r="M411" t="str">
            <v>18,84</v>
          </cell>
          <cell r="N411">
            <v>194.06</v>
          </cell>
          <cell r="O411">
            <v>212.9</v>
          </cell>
          <cell r="P411">
            <v>0</v>
          </cell>
          <cell r="R411" t="str">
            <v>SINAPI</v>
          </cell>
        </row>
        <row r="412">
          <cell r="G412">
            <v>73536</v>
          </cell>
          <cell r="H412" t="str">
            <v>MOTOBOMBA CENTRÍFUGA, MOTOR A GASOLINA, POTÊNCIA 5,42 HP, BOCAIS 1 1/2" X 1", DIÂMETRO ROTOR 143 MM HM/Q = 6 MCA / 16,8 M3/H A 38 MCA / 6,6 M3/H - CHP DIURNO. AF_06/2014</v>
          </cell>
          <cell r="I412" t="str">
            <v>CHP</v>
          </cell>
          <cell r="J412" t="str">
            <v>COEFICIENTE DE REPRESENTATIVIDADE</v>
          </cell>
          <cell r="K412" t="str">
            <v>19,38</v>
          </cell>
          <cell r="L412" t="str">
            <v>CAIXA REFERENCIAL</v>
          </cell>
          <cell r="M412" t="str">
            <v>0,00</v>
          </cell>
          <cell r="N412">
            <v>19.38</v>
          </cell>
          <cell r="O412">
            <v>19.38</v>
          </cell>
          <cell r="P412">
            <v>0</v>
          </cell>
          <cell r="R412" t="str">
            <v>SINAPI</v>
          </cell>
        </row>
        <row r="413">
          <cell r="G413">
            <v>83362</v>
          </cell>
          <cell r="H413" t="str">
            <v>ESPARGIDOR DE ASFALTO PRESSURIZADO, TANQUE 6 M3 COM ISOLAÇÃO TÉRMICA, AQUECIDO COM 2 MAÇARICOS, COM BARRA ESPARGIDORA 3,60 M, MONTADO SOBRE CAMINHÃO  TOCO, PBT 14.300 KG, POTÊNCIA 185 CV - CHP DIURNO. AF_05/2023</v>
          </cell>
          <cell r="I413" t="str">
            <v>CHP</v>
          </cell>
          <cell r="J413" t="str">
            <v>ATRIBUÍDO SÃO PAULO</v>
          </cell>
          <cell r="K413" t="str">
            <v>239,55</v>
          </cell>
          <cell r="L413" t="str">
            <v>CAIXA REFERENCIAL</v>
          </cell>
          <cell r="M413" t="str">
            <v>18,84</v>
          </cell>
          <cell r="N413">
            <v>220.71</v>
          </cell>
          <cell r="O413">
            <v>239.55</v>
          </cell>
          <cell r="P413">
            <v>0</v>
          </cell>
          <cell r="R413" t="str">
            <v>SINAPI</v>
          </cell>
        </row>
        <row r="414">
          <cell r="G414">
            <v>83765</v>
          </cell>
          <cell r="H414" t="str">
            <v>GRUPO DE SOLDAGEM COM GERADOR A DIESEL 60 CV PARA SOLDA ELÉTRICA, SOBRE 04 RODAS, COM MOTOR 4 CILINDROS 600 A - CHP DIURNO. AF_02/2016</v>
          </cell>
          <cell r="I414" t="str">
            <v>CHP</v>
          </cell>
          <cell r="J414" t="str">
            <v>ATRIBUÍDO SÃO PAULO</v>
          </cell>
          <cell r="K414" t="str">
            <v>82,23</v>
          </cell>
          <cell r="L414" t="str">
            <v>CAIXA REFERENCIAL</v>
          </cell>
          <cell r="M414" t="str">
            <v>18,96</v>
          </cell>
          <cell r="N414">
            <v>63.27</v>
          </cell>
          <cell r="O414">
            <v>82.23</v>
          </cell>
          <cell r="P414">
            <v>0</v>
          </cell>
          <cell r="R414" t="str">
            <v>SINAPI</v>
          </cell>
        </row>
        <row r="415">
          <cell r="G415">
            <v>87445</v>
          </cell>
          <cell r="H415" t="str">
            <v>BETONEIRA CAPACIDADE NOMINAL 400 L, CAPACIDADE DE MISTURA 310 L, MOTOR A DIESEL POTÊNCIA 5,0 HP, SEM CARREGADOR - CHP DIURNO. AF_05/2023</v>
          </cell>
          <cell r="I415" t="str">
            <v>CHP</v>
          </cell>
          <cell r="J415" t="str">
            <v>COEFICIENTE DE REPRESENTATIVIDADE</v>
          </cell>
          <cell r="K415" t="str">
            <v>4,71</v>
          </cell>
          <cell r="L415" t="str">
            <v>CAIXA REFERENCIAL</v>
          </cell>
          <cell r="M415" t="str">
            <v>0,00</v>
          </cell>
          <cell r="N415">
            <v>4.71</v>
          </cell>
          <cell r="O415">
            <v>4.71</v>
          </cell>
          <cell r="P415">
            <v>0</v>
          </cell>
          <cell r="R415" t="str">
            <v>SINAPI</v>
          </cell>
        </row>
        <row r="416">
          <cell r="G416">
            <v>88386</v>
          </cell>
          <cell r="H416" t="str">
            <v>MISTURADOR DE ARGAMASSA, EIXO HORIZONTAL, CAPACIDADE DE MISTURA 300 KG, MOTOR ELÉTRICO POTÊNCIA 5 CV - CHP DIURNO. AF_05/2023</v>
          </cell>
          <cell r="I416" t="str">
            <v>CHP</v>
          </cell>
          <cell r="J416" t="str">
            <v>COEFICIENTE DE REPRESENTATIVIDADE</v>
          </cell>
          <cell r="K416" t="str">
            <v>5,88</v>
          </cell>
          <cell r="L416" t="str">
            <v>CAIXA REFERENCIAL</v>
          </cell>
          <cell r="M416" t="str">
            <v>0,00</v>
          </cell>
          <cell r="N416">
            <v>5.88</v>
          </cell>
          <cell r="O416">
            <v>5.88</v>
          </cell>
          <cell r="P416">
            <v>0</v>
          </cell>
          <cell r="R416" t="str">
            <v>SINAPI</v>
          </cell>
        </row>
        <row r="417">
          <cell r="G417">
            <v>88393</v>
          </cell>
          <cell r="H417" t="str">
            <v>MISTURADOR DE ARGAMASSA, EIXO HORIZONTAL, CAPACIDADE DE MISTURA 600 KG, MOTOR ELÉTRICO POTÊNCIA 7,5 CV - CHP DIURNO. AF_05/2023</v>
          </cell>
          <cell r="I417" t="str">
            <v>CHP</v>
          </cell>
          <cell r="J417" t="str">
            <v>COEFICIENTE DE REPRESENTATIVIDADE</v>
          </cell>
          <cell r="K417" t="str">
            <v>8,12</v>
          </cell>
          <cell r="L417" t="str">
            <v>CAIXA REFERENCIAL</v>
          </cell>
          <cell r="M417" t="str">
            <v>0,00</v>
          </cell>
          <cell r="N417">
            <v>8.1199999999999992</v>
          </cell>
          <cell r="O417">
            <v>8.1199999999999992</v>
          </cell>
          <cell r="P417">
            <v>0</v>
          </cell>
          <cell r="R417" t="str">
            <v>SINAPI</v>
          </cell>
        </row>
        <row r="418">
          <cell r="G418">
            <v>88399</v>
          </cell>
          <cell r="H418" t="str">
            <v>MISTURADOR DE ARGAMASSA, EIXO HORIZONTAL, CAPACIDADE DE MISTURA 160 KG, MOTOR ELÉTRICO POTÊNCIA 3 CV - CHP DIURNO. AF_05/2023</v>
          </cell>
          <cell r="I418" t="str">
            <v>CHP</v>
          </cell>
          <cell r="J418" t="str">
            <v>COEFICIENTE DE REPRESENTATIVIDADE</v>
          </cell>
          <cell r="K418" t="str">
            <v>4,31</v>
          </cell>
          <cell r="L418" t="str">
            <v>CAIXA REFERENCIAL</v>
          </cell>
          <cell r="M418" t="str">
            <v>0,00</v>
          </cell>
          <cell r="N418">
            <v>4.3099999999999996</v>
          </cell>
          <cell r="O418">
            <v>4.3099999999999996</v>
          </cell>
          <cell r="P418">
            <v>0</v>
          </cell>
          <cell r="R418" t="str">
            <v>SINAPI</v>
          </cell>
        </row>
        <row r="419">
          <cell r="G419">
            <v>88418</v>
          </cell>
          <cell r="H419" t="str">
            <v>PROJETOR DE ARGAMASSA, CAPACIDADE DE PROJEÇÃO 1,5 M3/H, ALCANCE DE 30 ATÉ 60 M, MOTOR ELÉTRICO POTÊNCIA 7,5 HP - CHP DIURNO. AF_06/2014</v>
          </cell>
          <cell r="I419" t="str">
            <v>CHP</v>
          </cell>
          <cell r="J419" t="str">
            <v>COEFICIENTE DE REPRESENTATIVIDADE</v>
          </cell>
          <cell r="K419" t="str">
            <v>16,55</v>
          </cell>
          <cell r="L419" t="str">
            <v>CAIXA REFERENCIAL</v>
          </cell>
          <cell r="M419" t="str">
            <v>0,00</v>
          </cell>
          <cell r="N419">
            <v>16.55</v>
          </cell>
          <cell r="O419">
            <v>16.55</v>
          </cell>
          <cell r="P419">
            <v>0</v>
          </cell>
          <cell r="R419" t="str">
            <v>SINAPI</v>
          </cell>
        </row>
        <row r="420">
          <cell r="G420">
            <v>88433</v>
          </cell>
          <cell r="H420" t="str">
            <v>PROJETOR DE ARGAMASSA, CAPACIDADE DE PROJEÇÃO 2 M3/H, ALCANCE ATÉ 50 M, MOTOR ELÉTRICO POTÊNCIA 7,5 HP - CHP DIURNO. AF_06/2014</v>
          </cell>
          <cell r="I420" t="str">
            <v>CHP</v>
          </cell>
          <cell r="J420" t="str">
            <v>COEFICIENTE DE REPRESENTATIVIDADE</v>
          </cell>
          <cell r="K420" t="str">
            <v>21,56</v>
          </cell>
          <cell r="L420" t="str">
            <v>CAIXA REFERENCIAL</v>
          </cell>
          <cell r="M420" t="str">
            <v>0,00</v>
          </cell>
          <cell r="N420">
            <v>21.56</v>
          </cell>
          <cell r="O420">
            <v>21.56</v>
          </cell>
          <cell r="P420">
            <v>0</v>
          </cell>
          <cell r="R420" t="str">
            <v>SINAPI</v>
          </cell>
        </row>
        <row r="421">
          <cell r="G421">
            <v>88830</v>
          </cell>
          <cell r="H421" t="str">
            <v>BETONEIRA CAPACIDADE NOMINAL DE 400 L, CAPACIDADE DE MISTURA 280 L, MOTOR ELÉTRICO TRIFÁSICO POTÊNCIA DE 2 CV, SEM CARREGADOR - CHP DIURNO. AF_05/2023</v>
          </cell>
          <cell r="I421" t="str">
            <v>CHP</v>
          </cell>
          <cell r="J421" t="str">
            <v>COEFICIENTE DE REPRESENTATIVIDADE</v>
          </cell>
          <cell r="K421" t="str">
            <v>2,29</v>
          </cell>
          <cell r="L421" t="str">
            <v>CAIXA REFERENCIAL</v>
          </cell>
          <cell r="M421" t="str">
            <v>0,00</v>
          </cell>
          <cell r="N421">
            <v>2.29</v>
          </cell>
          <cell r="O421">
            <v>2.29</v>
          </cell>
          <cell r="P421">
            <v>0</v>
          </cell>
          <cell r="R421" t="str">
            <v>SINAPI</v>
          </cell>
        </row>
        <row r="422">
          <cell r="G422">
            <v>88843</v>
          </cell>
          <cell r="H422" t="str">
            <v>TRATOR DE ESTEIRAS, POTÊNCIA 125 HP, PESO OPERACIONAL 12,9 T, COM LÂMINA 2,7 M3 - CHP DIURNO. AF_10/2014</v>
          </cell>
          <cell r="I422" t="str">
            <v>CHP</v>
          </cell>
          <cell r="J422" t="str">
            <v>ATRIBUÍDO SÃO PAULO</v>
          </cell>
          <cell r="K422" t="str">
            <v>176,20</v>
          </cell>
          <cell r="L422" t="str">
            <v>CAIXA REFERENCIAL</v>
          </cell>
          <cell r="M422" t="str">
            <v>14,55</v>
          </cell>
          <cell r="N422">
            <v>161.64999999999998</v>
          </cell>
          <cell r="O422">
            <v>176.2</v>
          </cell>
          <cell r="P422">
            <v>0</v>
          </cell>
          <cell r="R422" t="str">
            <v>SINAPI</v>
          </cell>
        </row>
        <row r="423">
          <cell r="G423">
            <v>88907</v>
          </cell>
          <cell r="H423" t="str">
            <v>ESCAVADEIRA HIDRÁULICA SOBRE ESTEIRAS, CAÇAMBA 1,20 M3, PESO OPERACIONAL 21 T, POTÊNCIA BRUTA 155 HP - CHP DIURNO. AF_06/2014</v>
          </cell>
          <cell r="I423" t="str">
            <v>CHP</v>
          </cell>
          <cell r="J423" t="str">
            <v>ATRIBUÍDO SÃO PAULO</v>
          </cell>
          <cell r="K423" t="str">
            <v>218,19</v>
          </cell>
          <cell r="L423" t="str">
            <v>CAIXA REFERENCIAL</v>
          </cell>
          <cell r="M423" t="str">
            <v>18,96</v>
          </cell>
          <cell r="N423">
            <v>199.23</v>
          </cell>
          <cell r="O423">
            <v>218.19</v>
          </cell>
          <cell r="P423">
            <v>0</v>
          </cell>
          <cell r="R423" t="str">
            <v>SINAPI</v>
          </cell>
        </row>
        <row r="424">
          <cell r="G424">
            <v>89021</v>
          </cell>
          <cell r="H424" t="str">
            <v>BOMBA SUBMERSÍVEL ELÉTRICA TRIFÁSICA, POTÊNCIA 2,96 HP, Ø ROTOR 144 MM SEMI-ABERTO, BOCAL DE SAÍDA Ø 2, HM/Q = 2 MCA / 38,8 M3/H A 28 MCA / 5 M3/H - CHP DIURNO. AF_06/2014</v>
          </cell>
          <cell r="I424" t="str">
            <v>CHP</v>
          </cell>
          <cell r="J424" t="str">
            <v>COEFICIENTE DE REPRESENTATIVIDADE</v>
          </cell>
          <cell r="K424" t="str">
            <v>2,85</v>
          </cell>
          <cell r="L424" t="str">
            <v>CAIXA REFERENCIAL</v>
          </cell>
          <cell r="M424" t="str">
            <v>0,00</v>
          </cell>
          <cell r="N424">
            <v>2.85</v>
          </cell>
          <cell r="O424">
            <v>2.85</v>
          </cell>
          <cell r="P424">
            <v>0</v>
          </cell>
          <cell r="R424" t="str">
            <v>SINAPI</v>
          </cell>
        </row>
        <row r="425">
          <cell r="G425">
            <v>89028</v>
          </cell>
          <cell r="H425" t="str">
            <v>TANQUE DE ASFALTO ESTACIONÁRIO COM MAÇARICO, CAPACIDADE 20.000 L - CHP DIURNO. AF_05/2023</v>
          </cell>
          <cell r="I425" t="str">
            <v>CHP</v>
          </cell>
          <cell r="J425" t="str">
            <v>ATRIBUÍDO SÃO PAULO</v>
          </cell>
          <cell r="K425" t="str">
            <v>149,01</v>
          </cell>
          <cell r="L425" t="str">
            <v>CAIXA REFERENCIAL</v>
          </cell>
          <cell r="M425" t="str">
            <v>0,00</v>
          </cell>
          <cell r="N425">
            <v>149.01</v>
          </cell>
          <cell r="O425">
            <v>149.01</v>
          </cell>
          <cell r="P425">
            <v>0</v>
          </cell>
          <cell r="R425" t="str">
            <v>SINAPI</v>
          </cell>
        </row>
        <row r="426">
          <cell r="G426">
            <v>89032</v>
          </cell>
          <cell r="H426" t="str">
            <v>TRATOR DE ESTEIRAS, POTÊNCIA 100 HP, PESO OPERACIONAL 9,4 T, COM LÂMINA 2,19 M3 - CHP DIURNO. AF_06/2014</v>
          </cell>
          <cell r="I426" t="str">
            <v>CHP</v>
          </cell>
          <cell r="J426" t="str">
            <v>ATRIBUÍDO SÃO PAULO</v>
          </cell>
          <cell r="K426" t="str">
            <v>159,21</v>
          </cell>
          <cell r="L426" t="str">
            <v>CAIXA REFERENCIAL</v>
          </cell>
          <cell r="M426" t="str">
            <v>14,55</v>
          </cell>
          <cell r="N426">
            <v>144.66</v>
          </cell>
          <cell r="O426">
            <v>159.21</v>
          </cell>
          <cell r="P426">
            <v>0</v>
          </cell>
          <cell r="R426" t="str">
            <v>SINAPI</v>
          </cell>
        </row>
        <row r="427">
          <cell r="G427">
            <v>89035</v>
          </cell>
          <cell r="H427" t="str">
            <v>TRATOR DE PNEUS, POTÊNCIA 85 CV, TRAÇÃO 4X4, PESO COM LASTRO DE 4.675 KG - CHP DIURNO. AF_06/2014</v>
          </cell>
          <cell r="I427" t="str">
            <v>CHP</v>
          </cell>
          <cell r="J427" t="str">
            <v>ATRIBUÍDO SÃO PAULO</v>
          </cell>
          <cell r="K427" t="str">
            <v>105,88</v>
          </cell>
          <cell r="L427" t="str">
            <v>CAIXA REFERENCIAL</v>
          </cell>
          <cell r="M427" t="str">
            <v>14,55</v>
          </cell>
          <cell r="N427">
            <v>91.33</v>
          </cell>
          <cell r="O427">
            <v>105.88</v>
          </cell>
          <cell r="P427">
            <v>0</v>
          </cell>
          <cell r="R427" t="str">
            <v>SINAPI</v>
          </cell>
        </row>
        <row r="428">
          <cell r="G428">
            <v>89225</v>
          </cell>
          <cell r="H428" t="str">
            <v>BETONEIRA CAPACIDADE NOMINAL DE 600 L, CAPACIDADE DE MISTURA 360 L, MOTOR ELÉTRICO TRIFÁSICO POTÊNCIA DE 4 CV, SEM CARREGADOR - CHP DIURNO. AF_05/2023</v>
          </cell>
          <cell r="I428" t="str">
            <v>CHP</v>
          </cell>
          <cell r="J428" t="str">
            <v>COEFICIENTE DE REPRESENTATIVIDADE</v>
          </cell>
          <cell r="K428" t="str">
            <v>6,39</v>
          </cell>
          <cell r="L428" t="str">
            <v>CAIXA REFERENCIAL</v>
          </cell>
          <cell r="M428" t="str">
            <v>0,00</v>
          </cell>
          <cell r="N428">
            <v>6.39</v>
          </cell>
          <cell r="O428">
            <v>6.39</v>
          </cell>
          <cell r="P428">
            <v>0</v>
          </cell>
          <cell r="R428" t="str">
            <v>SINAPI</v>
          </cell>
        </row>
        <row r="429">
          <cell r="G429">
            <v>89234</v>
          </cell>
          <cell r="H429" t="str">
            <v>FRESADORA DE ASFALTO A FRIO SOBRE RODAS, LARGURA FRESAGEM DE 1,0 M, POTÊNCIA 208 HP - CHP DIURNO. AF_11/2014</v>
          </cell>
          <cell r="I429" t="str">
            <v>CHP</v>
          </cell>
          <cell r="J429" t="str">
            <v>ATRIBUÍDO SÃO PAULO</v>
          </cell>
          <cell r="K429" t="str">
            <v>543,33</v>
          </cell>
          <cell r="L429" t="str">
            <v>CAIXA REFERENCIAL</v>
          </cell>
          <cell r="M429" t="str">
            <v>18,10</v>
          </cell>
          <cell r="N429">
            <v>525.23</v>
          </cell>
          <cell r="O429">
            <v>543.33000000000004</v>
          </cell>
          <cell r="P429">
            <v>0</v>
          </cell>
          <cell r="R429" t="str">
            <v>SINAPI</v>
          </cell>
        </row>
        <row r="430">
          <cell r="G430">
            <v>89242</v>
          </cell>
          <cell r="H430" t="str">
            <v>FRESADORA DE ASFALTO A FRIO SOBRE RODAS, LARGURA FRESAGEM DE 2,0 M, POTÊNCIA 550 HP - CHP DIURNO. AF_11/2014</v>
          </cell>
          <cell r="I430" t="str">
            <v>CHP</v>
          </cell>
          <cell r="J430" t="str">
            <v>ATRIBUÍDO SÃO PAULO</v>
          </cell>
          <cell r="K430" t="str">
            <v>1.281,87</v>
          </cell>
          <cell r="L430" t="str">
            <v>CAIXA REFERENCIAL</v>
          </cell>
          <cell r="M430" t="str">
            <v>18,10</v>
          </cell>
          <cell r="N430">
            <v>1263.77</v>
          </cell>
          <cell r="O430">
            <v>1281.8699999999999</v>
          </cell>
          <cell r="P430">
            <v>0</v>
          </cell>
          <cell r="R430" t="str">
            <v>SINAPI</v>
          </cell>
        </row>
        <row r="431">
          <cell r="G431">
            <v>89250</v>
          </cell>
          <cell r="H431" t="str">
            <v>RECICLADORA DE ASFALTO A FRIO SOBRE RODAS, LARGURA FRESAGEM DE 2,0 M, POTÊNCIA 422 HP - CHP DIURNO. AF_11/2014</v>
          </cell>
          <cell r="I431" t="str">
            <v>CHP</v>
          </cell>
          <cell r="J431" t="str">
            <v>ATRIBUÍDO SÃO PAULO</v>
          </cell>
          <cell r="K431" t="str">
            <v>1.110,79</v>
          </cell>
          <cell r="L431" t="str">
            <v>CAIXA REFERENCIAL</v>
          </cell>
          <cell r="M431" t="str">
            <v>18,10</v>
          </cell>
          <cell r="N431">
            <v>1092.69</v>
          </cell>
          <cell r="O431">
            <v>1110.79</v>
          </cell>
          <cell r="P431">
            <v>0</v>
          </cell>
          <cell r="R431" t="str">
            <v>SINAPI</v>
          </cell>
        </row>
        <row r="432">
          <cell r="G432">
            <v>89257</v>
          </cell>
          <cell r="H432" t="str">
            <v>VIBROACABADORA DE ASFALTO SOBRE ESTEIRAS, LARGURA DE PAVIMENTAÇÃO 2,13 M A 4,55 M, POTÊNCIA 100 HP CAPACIDADE 400 T/H - CHP DIURNO. AF_11/2014</v>
          </cell>
          <cell r="I432" t="str">
            <v>CHP</v>
          </cell>
          <cell r="J432" t="str">
            <v>ATRIBUÍDO SÃO PAULO</v>
          </cell>
          <cell r="K432" t="str">
            <v>305,49</v>
          </cell>
          <cell r="L432" t="str">
            <v>CAIXA REFERENCIAL</v>
          </cell>
          <cell r="M432" t="str">
            <v>18,10</v>
          </cell>
          <cell r="N432">
            <v>287.39</v>
          </cell>
          <cell r="O432">
            <v>305.49</v>
          </cell>
          <cell r="P432">
            <v>0</v>
          </cell>
          <cell r="R432" t="str">
            <v>SINAPI</v>
          </cell>
        </row>
        <row r="433">
          <cell r="G433">
            <v>89272</v>
          </cell>
          <cell r="H433" t="str">
            <v>GUINDASTE HIDRÁULICO AUTOPROPELIDO, COM LANÇA TELESCÓPICA 28,80 M, CAPACIDADE MÁXIMA 30 T, POTÊNCIA 97 KW, TRAÇÃO 4 X 4 - CHP DIURNO. AF_11/2014</v>
          </cell>
          <cell r="I433" t="str">
            <v>CHP</v>
          </cell>
          <cell r="J433" t="str">
            <v>ATRIBUÍDO SÃO PAULO</v>
          </cell>
          <cell r="K433" t="str">
            <v>185,31</v>
          </cell>
          <cell r="L433" t="str">
            <v>CAIXA REFERENCIAL</v>
          </cell>
          <cell r="M433" t="str">
            <v>13,78</v>
          </cell>
          <cell r="N433">
            <v>171.53</v>
          </cell>
          <cell r="O433">
            <v>185.31</v>
          </cell>
          <cell r="P433">
            <v>0</v>
          </cell>
          <cell r="R433" t="str">
            <v>SINAPI</v>
          </cell>
        </row>
        <row r="434">
          <cell r="G434">
            <v>89278</v>
          </cell>
          <cell r="H434" t="str">
            <v>BETONEIRA CAPACIDADE NOMINAL DE 600 L, CAPACIDADE DE MISTURA 440 L, MOTOR A DIESEL POTÊNCIA 10 HP, COM CARREGADOR - CHP DIURNO. AF_05/2023</v>
          </cell>
          <cell r="I434" t="str">
            <v>CHP</v>
          </cell>
          <cell r="J434" t="str">
            <v>COEFICIENTE DE REPRESENTATIVIDADE</v>
          </cell>
          <cell r="K434" t="str">
            <v>11,52</v>
          </cell>
          <cell r="L434" t="str">
            <v>CAIXA REFERENCIAL</v>
          </cell>
          <cell r="M434" t="str">
            <v>0,00</v>
          </cell>
          <cell r="N434">
            <v>11.52</v>
          </cell>
          <cell r="O434">
            <v>11.52</v>
          </cell>
          <cell r="P434">
            <v>0</v>
          </cell>
          <cell r="R434" t="str">
            <v>SINAPI</v>
          </cell>
        </row>
        <row r="435">
          <cell r="G435">
            <v>89843</v>
          </cell>
          <cell r="H435" t="str">
            <v>BATE-ESTACAS POR GRAVIDADE, POTÊNCIA DE 160 HP, PESO DO MARTELO ATÉ 3 TONELADAS - CHP DIURNO. AF_11/2014</v>
          </cell>
          <cell r="I435" t="str">
            <v>CHP</v>
          </cell>
          <cell r="J435" t="str">
            <v>ATRIBUÍDO SÃO PAULO</v>
          </cell>
          <cell r="K435" t="str">
            <v>175,66</v>
          </cell>
          <cell r="L435" t="str">
            <v>CAIXA REFERENCIAL</v>
          </cell>
          <cell r="M435" t="str">
            <v>32,66</v>
          </cell>
          <cell r="N435">
            <v>143</v>
          </cell>
          <cell r="O435">
            <v>175.66</v>
          </cell>
          <cell r="P435">
            <v>0</v>
          </cell>
          <cell r="R435" t="str">
            <v>SINAPI</v>
          </cell>
        </row>
        <row r="436">
          <cell r="G436">
            <v>89876</v>
          </cell>
          <cell r="H436" t="str">
            <v>CAMINHÃO BASCULANTE 14 M3, COM CAVALO MECÂNICO DE CAPACIDADE MÁXIMA DE TRAÇÃO COMBINADO DE 36000 KG, POTÊNCIA 286 CV, INCLUSIVE SEMIREBOQUE COM CAÇAMBA METÁLICA - CHP DIURNO. AF_12/2014</v>
          </cell>
          <cell r="I436" t="str">
            <v>CHP</v>
          </cell>
          <cell r="J436" t="str">
            <v>ATRIBUÍDO SÃO PAULO</v>
          </cell>
          <cell r="K436" t="str">
            <v>283,52</v>
          </cell>
          <cell r="L436" t="str">
            <v>CAIXA REFERENCIAL</v>
          </cell>
          <cell r="M436" t="str">
            <v>19,57</v>
          </cell>
          <cell r="N436">
            <v>263.95</v>
          </cell>
          <cell r="O436">
            <v>283.52</v>
          </cell>
          <cell r="P436">
            <v>0</v>
          </cell>
          <cell r="R436" t="str">
            <v>SINAPI</v>
          </cell>
        </row>
        <row r="437">
          <cell r="G437">
            <v>89883</v>
          </cell>
          <cell r="H437" t="str">
            <v>CAMINHÃO BASCULANTE 18 M3, COM CAVALO MECÂNICO DE CAPACIDADE MÁXIMA DE TRAÇÃO COMBINADO DE 45000 KG, POTÊNCIA 330 CV, INCLUSIVE SEMIREBOQUE COM CAÇAMBA METÁLICA - CHP DIURNO. AF_12/2014</v>
          </cell>
          <cell r="I437" t="str">
            <v>CHP</v>
          </cell>
          <cell r="J437" t="str">
            <v>ATRIBUÍDO SÃO PAULO</v>
          </cell>
          <cell r="K437" t="str">
            <v>312,79</v>
          </cell>
          <cell r="L437" t="str">
            <v>CAIXA REFERENCIAL</v>
          </cell>
          <cell r="M437" t="str">
            <v>19,57</v>
          </cell>
          <cell r="N437">
            <v>293.22000000000003</v>
          </cell>
          <cell r="O437">
            <v>312.79000000000002</v>
          </cell>
          <cell r="P437">
            <v>0</v>
          </cell>
          <cell r="R437" t="str">
            <v>SINAPI</v>
          </cell>
        </row>
        <row r="438">
          <cell r="G438">
            <v>90586</v>
          </cell>
          <cell r="H438" t="str">
            <v>VIBRADOR DE IMERSÃO, DIÂMETRO DE PONTEIRA 45MM, MOTOR ELÉTRICO TRIFÁSICO POTÊNCIA DE 2 CV - CHP DIURNO. AF_06/2015</v>
          </cell>
          <cell r="I438" t="str">
            <v>CHP</v>
          </cell>
          <cell r="J438" t="str">
            <v>ATRIBUÍDO SÃO PAULO</v>
          </cell>
          <cell r="K438" t="str">
            <v>1,34</v>
          </cell>
          <cell r="L438" t="str">
            <v>CAIXA REFERENCIAL</v>
          </cell>
          <cell r="M438" t="str">
            <v>0,00</v>
          </cell>
          <cell r="N438">
            <v>1.34</v>
          </cell>
          <cell r="O438">
            <v>1.34</v>
          </cell>
          <cell r="P438">
            <v>0</v>
          </cell>
          <cell r="R438" t="str">
            <v>SINAPI</v>
          </cell>
        </row>
        <row r="439">
          <cell r="G439">
            <v>90625</v>
          </cell>
          <cell r="H439" t="str">
            <v>PERFURATRIZ MANUAL, TORQUE MÁXIMO 83 N.M, POTÊNCIA 5 CV, COM DIÂMETRO MÁXIMO 4" - CHP DIURNO. AF_06/2015</v>
          </cell>
          <cell r="I439" t="str">
            <v>CHP</v>
          </cell>
          <cell r="J439" t="str">
            <v>COEFICIENTE DE REPRESENTATIVIDADE</v>
          </cell>
          <cell r="K439" t="str">
            <v>9,30</v>
          </cell>
          <cell r="L439" t="str">
            <v>CAIXA REFERENCIAL</v>
          </cell>
          <cell r="M439" t="str">
            <v>0,00</v>
          </cell>
          <cell r="N439">
            <v>9.3000000000000007</v>
          </cell>
          <cell r="O439">
            <v>9.3000000000000007</v>
          </cell>
          <cell r="P439">
            <v>0</v>
          </cell>
          <cell r="R439" t="str">
            <v>SINAPI</v>
          </cell>
        </row>
        <row r="440">
          <cell r="G440">
            <v>90631</v>
          </cell>
          <cell r="H440" t="str">
            <v>PERFURATRIZ SOBRE ESTEIRA, TORQUE MÁXIMO 600 KGF, PESO MÉDIO 1000 KG, POTÊNCIA 20 HP, DIÂMETRO MÁXIMO 10" - CHP DIURNO. AF_06/2015</v>
          </cell>
          <cell r="I440" t="str">
            <v>CHP</v>
          </cell>
          <cell r="J440" t="str">
            <v>ATRIBUÍDO SÃO PAULO</v>
          </cell>
          <cell r="K440" t="str">
            <v>131,67</v>
          </cell>
          <cell r="L440" t="str">
            <v>CAIXA REFERENCIAL</v>
          </cell>
          <cell r="M440" t="str">
            <v>14,45</v>
          </cell>
          <cell r="N440">
            <v>117.21999999999998</v>
          </cell>
          <cell r="O440">
            <v>131.66999999999999</v>
          </cell>
          <cell r="P440">
            <v>0</v>
          </cell>
          <cell r="R440" t="str">
            <v>SINAPI</v>
          </cell>
        </row>
        <row r="441">
          <cell r="G441">
            <v>90637</v>
          </cell>
          <cell r="H441" t="str">
            <v>MISTURADOR DUPLO HORIZONTAL DE ALTA TURBULÊNCIA, CAPACIDADE / VOLUME 2 X 500 LITROS, MOTORES ELÉTRICOS MÍNIMO 5 CV CADA, PARA NATA CIMENTO, ARGAMASSA E OUTROS - CHP DIURNO. AF_06/2015</v>
          </cell>
          <cell r="I441" t="str">
            <v>CHP</v>
          </cell>
          <cell r="J441" t="str">
            <v>COEFICIENTE DE REPRESENTATIVIDADE</v>
          </cell>
          <cell r="K441" t="str">
            <v>18,21</v>
          </cell>
          <cell r="L441" t="str">
            <v>CAIXA REFERENCIAL</v>
          </cell>
          <cell r="M441" t="str">
            <v>0,00</v>
          </cell>
          <cell r="N441">
            <v>18.21</v>
          </cell>
          <cell r="O441">
            <v>18.21</v>
          </cell>
          <cell r="P441">
            <v>0</v>
          </cell>
          <cell r="R441" t="str">
            <v>SINAPI</v>
          </cell>
        </row>
        <row r="442">
          <cell r="G442">
            <v>90643</v>
          </cell>
          <cell r="H442" t="str">
            <v>BOMBA TRIPLEX, PARA INJEÇÃO DE NATA DE CIMENTO, VAZÃO MÁXIMA DE 100 LITROS/MINUTO, PRESSÃO MÁXIMA DE 70 BAR - CHP DIURNO. AF_06/2015</v>
          </cell>
          <cell r="I442" t="str">
            <v>CHP</v>
          </cell>
          <cell r="J442" t="str">
            <v>COEFICIENTE DE REPRESENTATIVIDADE</v>
          </cell>
          <cell r="K442" t="str">
            <v>26,72</v>
          </cell>
          <cell r="L442" t="str">
            <v>CAIXA REFERENCIAL</v>
          </cell>
          <cell r="M442" t="str">
            <v>0,00</v>
          </cell>
          <cell r="N442">
            <v>26.72</v>
          </cell>
          <cell r="O442">
            <v>26.72</v>
          </cell>
          <cell r="P442">
            <v>0</v>
          </cell>
          <cell r="R442" t="str">
            <v>SINAPI</v>
          </cell>
        </row>
        <row r="443">
          <cell r="G443">
            <v>90650</v>
          </cell>
          <cell r="H443" t="str">
            <v>BOMBA CENTRÍFUGA MONOESTÁGIO COM MOTOR ELÉTRICO MONOFÁSICO, POTÊNCIA 15 HP, DIÂMETRO DO ROTOR 173 MM, HM/Q = 30 MCA / 90 M3/H A 45 MCA / 55 M3/H - CHP DIURNO. AF_06/2015</v>
          </cell>
          <cell r="I443" t="str">
            <v>CHP</v>
          </cell>
          <cell r="J443" t="str">
            <v>COEFICIENTE DE REPRESENTATIVIDADE</v>
          </cell>
          <cell r="K443" t="str">
            <v>13,14</v>
          </cell>
          <cell r="L443" t="str">
            <v>CAIXA REFERENCIAL</v>
          </cell>
          <cell r="M443" t="str">
            <v>0,00</v>
          </cell>
          <cell r="N443">
            <v>13.14</v>
          </cell>
          <cell r="O443">
            <v>13.14</v>
          </cell>
          <cell r="P443">
            <v>0</v>
          </cell>
          <cell r="R443" t="str">
            <v>SINAPI</v>
          </cell>
        </row>
        <row r="444">
          <cell r="G444">
            <v>90656</v>
          </cell>
          <cell r="H444" t="str">
            <v>BOMBA DE PROJEÇÃO DE CONCRETO SECO, POTÊNCIA 10 CV, VAZÃO 3 M3/H - CHP DIURNO. AF_06/2015</v>
          </cell>
          <cell r="I444" t="str">
            <v>CHP</v>
          </cell>
          <cell r="J444" t="str">
            <v>COEFICIENTE DE REPRESENTATIVIDADE</v>
          </cell>
          <cell r="K444" t="str">
            <v>18,03</v>
          </cell>
          <cell r="L444" t="str">
            <v>CAIXA REFERENCIAL</v>
          </cell>
          <cell r="M444" t="str">
            <v>0,00</v>
          </cell>
          <cell r="N444">
            <v>18.03</v>
          </cell>
          <cell r="O444">
            <v>18.03</v>
          </cell>
          <cell r="P444">
            <v>0</v>
          </cell>
          <cell r="R444" t="str">
            <v>SINAPI</v>
          </cell>
        </row>
        <row r="445">
          <cell r="G445">
            <v>90662</v>
          </cell>
          <cell r="H445" t="str">
            <v>BOMBA DE PROJEÇÃO DE CONCRETO SECO, POTÊNCIA 10 CV, VAZÃO 6 M3/H - CHP DIURNO. AF_06/2015</v>
          </cell>
          <cell r="I445" t="str">
            <v>CHP</v>
          </cell>
          <cell r="J445" t="str">
            <v>COEFICIENTE DE REPRESENTATIVIDADE</v>
          </cell>
          <cell r="K445" t="str">
            <v>18,79</v>
          </cell>
          <cell r="L445" t="str">
            <v>CAIXA REFERENCIAL</v>
          </cell>
          <cell r="M445" t="str">
            <v>0,00</v>
          </cell>
          <cell r="N445">
            <v>18.79</v>
          </cell>
          <cell r="O445">
            <v>18.79</v>
          </cell>
          <cell r="P445">
            <v>0</v>
          </cell>
          <cell r="R445" t="str">
            <v>SINAPI</v>
          </cell>
        </row>
        <row r="446">
          <cell r="G446">
            <v>90668</v>
          </cell>
          <cell r="H446" t="str">
            <v>PROJETOR PNEUMÁTICO DE ARGAMASSA PARA CHAPISCO E REBOCO COM RECIPIENTE ACOPLADO, TIPO CANEQUINHA, COM COMPRESSOR DE AR REBOCÁVEL VAZÃO 89 PCM E MOTOR DIESEL DE 20 CV - CHP DIURNO. AF_05/2023</v>
          </cell>
          <cell r="I446" t="str">
            <v>CHP</v>
          </cell>
          <cell r="J446" t="str">
            <v>ATRIBUÍDO SÃO PAULO</v>
          </cell>
          <cell r="K446" t="str">
            <v>28,92</v>
          </cell>
          <cell r="L446" t="str">
            <v>CAIXA REFERENCIAL</v>
          </cell>
          <cell r="M446" t="str">
            <v>0,00</v>
          </cell>
          <cell r="N446">
            <v>28.92</v>
          </cell>
          <cell r="O446">
            <v>28.92</v>
          </cell>
          <cell r="P446">
            <v>0</v>
          </cell>
          <cell r="R446" t="str">
            <v>SINAPI</v>
          </cell>
        </row>
        <row r="447">
          <cell r="G447">
            <v>90674</v>
          </cell>
          <cell r="H447" t="str">
            <v>PERFURATRIZ COM TORRE METÁLICA PARA EXECUÇÃO DE ESTACA HÉLICE CONTÍNUA, PROFUNDIDADE MÁXIMA DE 30 M, DIÂMETRO MÁXIMO DE 800 MM, POTÊNCIA INSTALADA DE 268 HP, MESA ROTATIVA COM TORQUE MÁXIMO DE 170 KNM - CHP DIURNO. AF_06/2015</v>
          </cell>
          <cell r="I447" t="str">
            <v>CHP</v>
          </cell>
          <cell r="J447" t="str">
            <v>ATRIBUÍDO SÃO PAULO</v>
          </cell>
          <cell r="K447" t="str">
            <v>628,43</v>
          </cell>
          <cell r="L447" t="str">
            <v>CAIXA REFERENCIAL</v>
          </cell>
          <cell r="M447" t="str">
            <v>14,45</v>
          </cell>
          <cell r="N447">
            <v>613.9799999999999</v>
          </cell>
          <cell r="O447">
            <v>628.42999999999995</v>
          </cell>
          <cell r="P447">
            <v>0</v>
          </cell>
          <cell r="R447" t="str">
            <v>SINAPI</v>
          </cell>
        </row>
        <row r="448">
          <cell r="G448">
            <v>90680</v>
          </cell>
          <cell r="H448" t="str">
            <v>PERFURATRIZ HIDRÁULICA SOBRE CAMINHÃO COM TRADO CURTO ACOPLADO, PROFUNDIDADE MÁXIMA DE 20 M, DIÂMETRO MÁXIMO DE 1500 MM, POTÊNCIA INSTALADA DE 137 HP, MESA ROTATIVA COM TORQUE MÁXIMO DE 30 KNM - CHP DIURNO. AF_06/2015</v>
          </cell>
          <cell r="I448" t="str">
            <v>CHP</v>
          </cell>
          <cell r="J448" t="str">
            <v>ATRIBUÍDO SÃO PAULO</v>
          </cell>
          <cell r="K448" t="str">
            <v>375,56</v>
          </cell>
          <cell r="L448" t="str">
            <v>CAIXA REFERENCIAL</v>
          </cell>
          <cell r="M448" t="str">
            <v>14,45</v>
          </cell>
          <cell r="N448">
            <v>361.11</v>
          </cell>
          <cell r="O448">
            <v>375.56</v>
          </cell>
          <cell r="P448">
            <v>0</v>
          </cell>
          <cell r="R448" t="str">
            <v>SINAPI</v>
          </cell>
        </row>
        <row r="449">
          <cell r="G449">
            <v>90686</v>
          </cell>
          <cell r="H449" t="str">
            <v>MANIPULADOR TELESCÓPICO, POTÊNCIA DE 85 HP, CAPACIDADE DE CARGA DE 3.500 KG, ALTURA MÁXIMA DE ELEVAÇÃO DE 12,3 M - CHP DIURNO. AF_05/2023</v>
          </cell>
          <cell r="I449" t="str">
            <v>CHP</v>
          </cell>
          <cell r="J449" t="str">
            <v>ATRIBUÍDO SÃO PAULO</v>
          </cell>
          <cell r="K449" t="str">
            <v>139,02</v>
          </cell>
          <cell r="L449" t="str">
            <v>CAIXA REFERENCIAL</v>
          </cell>
          <cell r="M449" t="str">
            <v>15,71</v>
          </cell>
          <cell r="N449">
            <v>123.31</v>
          </cell>
          <cell r="O449">
            <v>139.02000000000001</v>
          </cell>
          <cell r="P449">
            <v>0</v>
          </cell>
          <cell r="R449" t="str">
            <v>SINAPI</v>
          </cell>
        </row>
        <row r="450">
          <cell r="G450">
            <v>90692</v>
          </cell>
          <cell r="H450" t="str">
            <v>MINICARREGADEIRA SOBRE RODAS, POTÊNCIA LÍQUIDA DE 47 HP, CAPACIDADE NOMINAL DE OPERAÇÃO DE 646 KG - CHP DIURNO. AF_06/2015</v>
          </cell>
          <cell r="I450" t="str">
            <v>CHP</v>
          </cell>
          <cell r="J450" t="str">
            <v>ATRIBUÍDO SÃO PAULO</v>
          </cell>
          <cell r="K450" t="str">
            <v>112,46</v>
          </cell>
          <cell r="L450" t="str">
            <v>CAIXA REFERENCIAL</v>
          </cell>
          <cell r="M450" t="str">
            <v>15,71</v>
          </cell>
          <cell r="N450">
            <v>96.75</v>
          </cell>
          <cell r="O450">
            <v>112.46000000000001</v>
          </cell>
          <cell r="P450">
            <v>0</v>
          </cell>
          <cell r="R450" t="str">
            <v>SINAPI</v>
          </cell>
        </row>
        <row r="451">
          <cell r="G451">
            <v>90964</v>
          </cell>
          <cell r="H451" t="str">
            <v>COMPRESSOR DE AR REBOCÁVEL, VAZÃO 89 PCM, PRESSÃO EFETIVA DE TRABALHO 102 PSI, MOTOR DIESEL, POTÊNCIA 20 CV - CHP DIURNO. AF_06/2015</v>
          </cell>
          <cell r="I451" t="str">
            <v>CHP</v>
          </cell>
          <cell r="J451" t="str">
            <v>ATRIBUÍDO SÃO PAULO</v>
          </cell>
          <cell r="K451" t="str">
            <v>28,07</v>
          </cell>
          <cell r="L451" t="str">
            <v>CAIXA REFERENCIAL</v>
          </cell>
          <cell r="M451" t="str">
            <v>0,00</v>
          </cell>
          <cell r="N451">
            <v>28.07</v>
          </cell>
          <cell r="O451">
            <v>28.07</v>
          </cell>
          <cell r="P451">
            <v>0</v>
          </cell>
          <cell r="R451" t="str">
            <v>SINAPI</v>
          </cell>
        </row>
        <row r="452">
          <cell r="G452">
            <v>90972</v>
          </cell>
          <cell r="H452" t="str">
            <v>COMPRESSOR DE AR REBOCAVEL, VAZÃO 250 PCM, PRESSAO DE TRABALHO 102 PSI, MOTOR A DIESEL POTÊNCIA 81 CV - CHP DIURNO. AF_06/2015</v>
          </cell>
          <cell r="I452" t="str">
            <v>CHP</v>
          </cell>
          <cell r="J452" t="str">
            <v>ATRIBUÍDO SÃO PAULO</v>
          </cell>
          <cell r="K452" t="str">
            <v>65,43</v>
          </cell>
          <cell r="L452" t="str">
            <v>CAIXA REFERENCIAL</v>
          </cell>
          <cell r="M452" t="str">
            <v>0,00</v>
          </cell>
          <cell r="N452">
            <v>65.430000000000007</v>
          </cell>
          <cell r="O452">
            <v>65.430000000000007</v>
          </cell>
          <cell r="P452">
            <v>0</v>
          </cell>
          <cell r="R452" t="str">
            <v>SINAPI</v>
          </cell>
        </row>
        <row r="453">
          <cell r="G453">
            <v>90979</v>
          </cell>
          <cell r="H453" t="str">
            <v>COMPRESSOR DE AR REBOCÁVEL, VAZÃO 748 PCM, PRESSÃO EFETIVA DE TRABALHO 102 PSI, MOTOR DIESEL, POTÊNCIA 210 CV - CHP DIURNO. AF_06/2015</v>
          </cell>
          <cell r="I453" t="str">
            <v>CHP</v>
          </cell>
          <cell r="J453" t="str">
            <v>ATRIBUÍDO SÃO PAULO</v>
          </cell>
          <cell r="K453" t="str">
            <v>168,89</v>
          </cell>
          <cell r="L453" t="str">
            <v>CAIXA REFERENCIAL</v>
          </cell>
          <cell r="M453" t="str">
            <v>0,00</v>
          </cell>
          <cell r="N453">
            <v>168.89</v>
          </cell>
          <cell r="O453">
            <v>168.89</v>
          </cell>
          <cell r="P453">
            <v>0</v>
          </cell>
          <cell r="R453" t="str">
            <v>SINAPI</v>
          </cell>
        </row>
        <row r="454">
          <cell r="G454">
            <v>90991</v>
          </cell>
          <cell r="H454" t="str">
            <v>ESCAVADEIRA HIDRÁULICA SOBRE ESTEIRAS, CAÇAMBA 0,80 M3, PESO OPERACIONAL 17,8 T, POTÊNCIA LÍQUIDA 110 HP - CHP DIURNO. AF_10/2014</v>
          </cell>
          <cell r="I454" t="str">
            <v>CHP</v>
          </cell>
          <cell r="J454" t="str">
            <v>ATRIBUÍDO SÃO PAULO</v>
          </cell>
          <cell r="K454" t="str">
            <v>179,55</v>
          </cell>
          <cell r="L454" t="str">
            <v>CAIXA REFERENCIAL</v>
          </cell>
          <cell r="M454" t="str">
            <v>18,96</v>
          </cell>
          <cell r="N454">
            <v>160.59</v>
          </cell>
          <cell r="O454">
            <v>179.55</v>
          </cell>
          <cell r="P454">
            <v>0</v>
          </cell>
          <cell r="R454" t="str">
            <v>SINAPI</v>
          </cell>
        </row>
        <row r="455">
          <cell r="G455">
            <v>90999</v>
          </cell>
          <cell r="H455" t="str">
            <v>COMPRESSOR DE AR REBOCAVEL, VAZÃO 400 PCM, PRESSAO DE TRABALHO 102 PSI, MOTOR A DIESEL POTÊNCIA 110 CV - CHP DIURNO. AF_06/2015</v>
          </cell>
          <cell r="I455" t="str">
            <v>CHP</v>
          </cell>
          <cell r="J455" t="str">
            <v>ATRIBUÍDO SÃO PAULO</v>
          </cell>
          <cell r="K455" t="str">
            <v>86,13</v>
          </cell>
          <cell r="L455" t="str">
            <v>CAIXA REFERENCIAL</v>
          </cell>
          <cell r="M455" t="str">
            <v>0,00</v>
          </cell>
          <cell r="N455">
            <v>86.13</v>
          </cell>
          <cell r="O455">
            <v>86.13</v>
          </cell>
          <cell r="P455">
            <v>0</v>
          </cell>
          <cell r="R455" t="str">
            <v>SINAPI</v>
          </cell>
        </row>
        <row r="456">
          <cell r="G456">
            <v>91031</v>
          </cell>
          <cell r="H456" t="str">
            <v>CAMINHÃO TRUCADO (C/ TERCEIRO EIXO) ELETRÔNICO - POTÊNCIA 231CV - PBT = 22000KG - DIST. ENTRE EIXOS 5170 MM - INCLUI CARROCERIA FIXA ABERTA DE MADEIRA - CHP DIURNO. AF_06/2015</v>
          </cell>
          <cell r="I456" t="str">
            <v>CHP</v>
          </cell>
          <cell r="J456" t="str">
            <v>ATRIBUÍDO SÃO PAULO</v>
          </cell>
          <cell r="K456" t="str">
            <v>224,98</v>
          </cell>
          <cell r="L456" t="str">
            <v>CAIXA REFERENCIAL</v>
          </cell>
          <cell r="M456" t="str">
            <v>18,84</v>
          </cell>
          <cell r="N456">
            <v>206.14</v>
          </cell>
          <cell r="O456">
            <v>224.98</v>
          </cell>
          <cell r="P456">
            <v>0</v>
          </cell>
          <cell r="R456" t="str">
            <v>SINAPI</v>
          </cell>
        </row>
        <row r="457">
          <cell r="G457">
            <v>91277</v>
          </cell>
          <cell r="H457" t="str">
            <v>PLACA VIBRATÓRIA REVERSÍVEL COM MOTOR 4 TEMPOS A GASOLINA, FORÇA CENTRÍFUGA DE 25 KN (2500 KGF), POTÊNCIA 5,5 CV - CHP DIURNO. AF_08/2015</v>
          </cell>
          <cell r="I457" t="str">
            <v>CHP</v>
          </cell>
          <cell r="J457" t="str">
            <v>ATRIBUÍDO SÃO PAULO</v>
          </cell>
          <cell r="K457" t="str">
            <v>8,95</v>
          </cell>
          <cell r="L457" t="str">
            <v>CAIXA REFERENCIAL</v>
          </cell>
          <cell r="M457" t="str">
            <v>0,00</v>
          </cell>
          <cell r="N457">
            <v>8.9499999999999993</v>
          </cell>
          <cell r="O457">
            <v>8.9499999999999993</v>
          </cell>
          <cell r="P457">
            <v>0</v>
          </cell>
          <cell r="R457" t="str">
            <v>SINAPI</v>
          </cell>
        </row>
        <row r="458">
          <cell r="G458">
            <v>91283</v>
          </cell>
          <cell r="H458" t="str">
            <v>CORTADORA DE PISO COM MOTOR 4 TEMPOS A GASOLINA, POTÊNCIA DE 13 HP, COM DISCO DE CORTE DIAMANTADO SEGMENTADO PARA CONCRETO, DIÂMETRO DE 350 MM, FURO DE 1" (14 X 1") - CHP DIURNO. AF_08/2015</v>
          </cell>
          <cell r="I458" t="str">
            <v>CHP</v>
          </cell>
          <cell r="J458" t="str">
            <v>COEFICIENTE DE REPRESENTATIVIDADE</v>
          </cell>
          <cell r="K458" t="str">
            <v>10,49</v>
          </cell>
          <cell r="L458" t="str">
            <v>CAIXA REFERENCIAL</v>
          </cell>
          <cell r="M458" t="str">
            <v>0,00</v>
          </cell>
          <cell r="N458">
            <v>10.49</v>
          </cell>
          <cell r="O458">
            <v>10.49</v>
          </cell>
          <cell r="P458">
            <v>0</v>
          </cell>
          <cell r="R458" t="str">
            <v>SINAPI</v>
          </cell>
        </row>
        <row r="459">
          <cell r="G459">
            <v>91386</v>
          </cell>
          <cell r="H459" t="str">
            <v>CAMINHÃO BASCULANTE 10 M3, TRUCADO CABINE SIMPLES, PESO BRUTO TOTAL 23.000 KG, CARGA ÚTIL MÁXIMA 15.935 KG, DISTÂNCIA ENTRE EIXOS 4,80 M, POTÊNCIA 230 CV INCLUSIVE CAÇAMBA METÁLICA - CHP DIURNO. AF_06/2014</v>
          </cell>
          <cell r="I459" t="str">
            <v>CHP</v>
          </cell>
          <cell r="J459" t="str">
            <v>ATRIBUÍDO SÃO PAULO</v>
          </cell>
          <cell r="K459" t="str">
            <v>233,94</v>
          </cell>
          <cell r="L459" t="str">
            <v>CAIXA REFERENCIAL</v>
          </cell>
          <cell r="M459" t="str">
            <v>19,57</v>
          </cell>
          <cell r="N459">
            <v>214.37</v>
          </cell>
          <cell r="O459">
            <v>233.94</v>
          </cell>
          <cell r="P459">
            <v>0</v>
          </cell>
          <cell r="R459" t="str">
            <v>SINAPI</v>
          </cell>
        </row>
        <row r="460">
          <cell r="G460">
            <v>91533</v>
          </cell>
          <cell r="H460" t="str">
            <v>COMPACTADOR DE SOLOS DE PERCUSSÃO (SOQUETE) COM MOTOR A GASOLINA 4 TEMPOS, POTÊNCIA 4 CV - CHP DIURNO. AF_08/2015</v>
          </cell>
          <cell r="I460" t="str">
            <v>CHP</v>
          </cell>
          <cell r="J460" t="str">
            <v>ATRIBUÍDO SÃO PAULO</v>
          </cell>
          <cell r="K460" t="str">
            <v>25,68</v>
          </cell>
          <cell r="L460" t="str">
            <v>CAIXA REFERENCIAL</v>
          </cell>
          <cell r="M460" t="str">
            <v>14,45</v>
          </cell>
          <cell r="N460">
            <v>11.23</v>
          </cell>
          <cell r="O460">
            <v>25.68</v>
          </cell>
          <cell r="P460">
            <v>0</v>
          </cell>
          <cell r="R460" t="str">
            <v>SINAPI</v>
          </cell>
        </row>
        <row r="461">
          <cell r="G461">
            <v>91634</v>
          </cell>
          <cell r="H461" t="str">
            <v>GUINDAUTO HIDRÁULICO, CAPACIDADE MÁXIMA DE CARGA 6500 KG, MOMENTO MÁXIMO DE CARGA 5,8 TM, ALCANCE MÁXIMO HORIZONTAL 7,60 M, INCLUSIVE CAMINHÃO TOCO PBT 9.700 KG, POTÊNCIA DE 160 CV - CHP DIURNO. AF_08/2015</v>
          </cell>
          <cell r="I461" t="str">
            <v>CHP</v>
          </cell>
          <cell r="J461" t="str">
            <v>ATRIBUÍDO SÃO PAULO</v>
          </cell>
          <cell r="K461" t="str">
            <v>202,24</v>
          </cell>
          <cell r="L461" t="str">
            <v>CAIXA REFERENCIAL</v>
          </cell>
          <cell r="M461" t="str">
            <v>21,45</v>
          </cell>
          <cell r="N461">
            <v>180.79000000000002</v>
          </cell>
          <cell r="O461">
            <v>202.24</v>
          </cell>
          <cell r="P461">
            <v>0</v>
          </cell>
          <cell r="R461" t="str">
            <v>SINAPI</v>
          </cell>
        </row>
        <row r="462">
          <cell r="G462">
            <v>91645</v>
          </cell>
          <cell r="H462" t="str">
            <v>CAMINHÃO DE TRANSPORTE DE MATERIAL ASFÁLTICO 30.000 L, COM CAVALO MECÂNICO DE CAPACIDADE MÁXIMA DE TRAÇÃO COMBINADO DE 66.000 KG, POTÊNCIA 360 CV, INCLUSIVE TANQUE DE ASFALTO COM SERPENTINA - CHP DIURNO. AF_08/2015</v>
          </cell>
          <cell r="I462" t="str">
            <v>CHP</v>
          </cell>
          <cell r="J462" t="str">
            <v>ATRIBUÍDO SÃO PAULO</v>
          </cell>
          <cell r="K462" t="str">
            <v>399,86</v>
          </cell>
          <cell r="L462" t="str">
            <v>CAIXA REFERENCIAL</v>
          </cell>
          <cell r="M462" t="str">
            <v>23,43</v>
          </cell>
          <cell r="N462">
            <v>376.43</v>
          </cell>
          <cell r="O462">
            <v>399.86</v>
          </cell>
          <cell r="P462">
            <v>0</v>
          </cell>
          <cell r="R462" t="str">
            <v>SINAPI</v>
          </cell>
        </row>
        <row r="463">
          <cell r="G463">
            <v>91692</v>
          </cell>
          <cell r="H463" t="str">
            <v>SERRA CIRCULAR DE BANCADA COM MOTOR ELÉTRICO POTÊNCIA DE 5HP, COM COIFA PARA DISCO 10" - CHP DIURNO. AF_08/2015</v>
          </cell>
          <cell r="I463" t="str">
            <v>CHP</v>
          </cell>
          <cell r="J463" t="str">
            <v>COEFICIENTE DE REPRESENTATIVIDADE</v>
          </cell>
          <cell r="K463" t="str">
            <v>20,22</v>
          </cell>
          <cell r="L463" t="str">
            <v>CAIXA REFERENCIAL</v>
          </cell>
          <cell r="M463" t="str">
            <v>14,45</v>
          </cell>
          <cell r="N463">
            <v>5.77</v>
          </cell>
          <cell r="O463">
            <v>20.22</v>
          </cell>
          <cell r="P463">
            <v>0</v>
          </cell>
          <cell r="R463" t="str">
            <v>SINAPI</v>
          </cell>
        </row>
        <row r="464">
          <cell r="G464">
            <v>92043</v>
          </cell>
          <cell r="H464" t="str">
            <v>DISTRIBUIDOR DE AGREGADOS REBOCAVEL, CAPACIDADE 1,9 M³, LARGURA DE TRABALHO 3,66 M - CHP DIURNO. AF_11/2015</v>
          </cell>
          <cell r="I464" t="str">
            <v>CHP</v>
          </cell>
          <cell r="J464" t="str">
            <v>ATRIBUÍDO SÃO PAULO</v>
          </cell>
          <cell r="K464" t="str">
            <v>12,54</v>
          </cell>
          <cell r="L464" t="str">
            <v>CAIXA REFERENCIAL</v>
          </cell>
          <cell r="M464" t="str">
            <v>0,00</v>
          </cell>
          <cell r="N464">
            <v>12.54</v>
          </cell>
          <cell r="O464">
            <v>12.54</v>
          </cell>
          <cell r="P464">
            <v>0</v>
          </cell>
          <cell r="R464" t="str">
            <v>SINAPI</v>
          </cell>
        </row>
        <row r="465">
          <cell r="G465">
            <v>92106</v>
          </cell>
          <cell r="H465" t="str">
            <v>CAMINHÃO PARA EQUIPAMENTO DE LIMPEZA A SUCÇÃO, COM CAMINHÃO TRUCADO DE PESO BRUTO TOTAL 23000 KG, CARGA ÚTIL MÁXIMA 15935 KG, DISTÂNCIA ENTRE EIXOS 4,80 M, POTÊNCIA 230 CV, INCLUSIVE LIMPADORA A SUCÇÃO, TANQUE 12000 L - CHP DIURNO. AF_05/2023</v>
          </cell>
          <cell r="I465" t="str">
            <v>CHP</v>
          </cell>
          <cell r="J465" t="str">
            <v>ATRIBUÍDO SÃO PAULO</v>
          </cell>
          <cell r="K465" t="str">
            <v>288,15</v>
          </cell>
          <cell r="L465" t="str">
            <v>CAIXA REFERENCIAL</v>
          </cell>
          <cell r="M465" t="str">
            <v>18,84</v>
          </cell>
          <cell r="N465">
            <v>269.31</v>
          </cell>
          <cell r="O465">
            <v>288.14999999999998</v>
          </cell>
          <cell r="P465">
            <v>0</v>
          </cell>
          <cell r="R465" t="str">
            <v>SINAPI</v>
          </cell>
        </row>
        <row r="466">
          <cell r="G466">
            <v>92112</v>
          </cell>
          <cell r="H466" t="str">
            <v>PENEIRA ROTATIVA COM MOTOR ELÉTRICO TRIFÁSICO DE 2 CV, CILINDRO DE 1 M X 0,60 M, COM FUROS DE 3,17 MM - CHP DIURNO. AF_05/2023</v>
          </cell>
          <cell r="I466" t="str">
            <v>CHP</v>
          </cell>
          <cell r="J466" t="str">
            <v>COEFICIENTE DE REPRESENTATIVIDADE</v>
          </cell>
          <cell r="K466" t="str">
            <v>4,15</v>
          </cell>
          <cell r="L466" t="str">
            <v>CAIXA REFERENCIAL</v>
          </cell>
          <cell r="M466" t="str">
            <v>0,00</v>
          </cell>
          <cell r="N466">
            <v>4.1500000000000004</v>
          </cell>
          <cell r="O466">
            <v>4.1500000000000004</v>
          </cell>
          <cell r="P466">
            <v>0</v>
          </cell>
          <cell r="R466" t="str">
            <v>SINAPI</v>
          </cell>
        </row>
        <row r="467">
          <cell r="G467">
            <v>92118</v>
          </cell>
          <cell r="H467" t="str">
            <v>DOSADOR DE AREIA, CAPACIDADE DE 26 LITROS - CHP DIURNO. AF_05/2023</v>
          </cell>
          <cell r="I467" t="str">
            <v>CHP</v>
          </cell>
          <cell r="J467" t="str">
            <v>COEFICIENTE DE REPRESENTATIVIDADE</v>
          </cell>
          <cell r="K467" t="str">
            <v>0,52</v>
          </cell>
          <cell r="L467" t="str">
            <v>CAIXA REFERENCIAL</v>
          </cell>
          <cell r="M467" t="str">
            <v>0,00</v>
          </cell>
          <cell r="N467">
            <v>0.52</v>
          </cell>
          <cell r="O467">
            <v>0.52</v>
          </cell>
          <cell r="P467">
            <v>0</v>
          </cell>
          <cell r="R467" t="str">
            <v>SINAPI</v>
          </cell>
        </row>
        <row r="468">
          <cell r="G468">
            <v>92138</v>
          </cell>
          <cell r="H468" t="str">
            <v>CAMINHONETE COM MOTOR A DIESEL, POTÊNCIA 180 CV, CABINE DUPLA, 4X4 - CHP DIURNO. AF_11/2015</v>
          </cell>
          <cell r="I468" t="str">
            <v>CHP</v>
          </cell>
          <cell r="J468" t="str">
            <v>COEFICIENTE DE REPRESENTATIVIDADE</v>
          </cell>
          <cell r="K468" t="str">
            <v>81,66</v>
          </cell>
          <cell r="L468" t="str">
            <v>CAIXA REFERENCIAL</v>
          </cell>
          <cell r="M468" t="str">
            <v>15,69</v>
          </cell>
          <cell r="N468">
            <v>65.97</v>
          </cell>
          <cell r="O468">
            <v>81.66</v>
          </cell>
          <cell r="P468">
            <v>0</v>
          </cell>
          <cell r="R468" t="str">
            <v>SINAPI</v>
          </cell>
        </row>
        <row r="469">
          <cell r="G469">
            <v>92145</v>
          </cell>
          <cell r="H469" t="str">
            <v>CAMINHONETE CABINE SIMPLES COM MOTOR 1.6 FLEX, CÂMBIO MANUAL, POTÊNCIA 101/104 CV, 2 PORTAS - CHP DIURNO. AF_11/2015</v>
          </cell>
          <cell r="I469" t="str">
            <v>CHP</v>
          </cell>
          <cell r="J469" t="str">
            <v>COEFICIENTE DE REPRESENTATIVIDADE</v>
          </cell>
          <cell r="K469" t="str">
            <v>68,44</v>
          </cell>
          <cell r="L469" t="str">
            <v>CAIXA REFERENCIAL</v>
          </cell>
          <cell r="M469" t="str">
            <v>15,69</v>
          </cell>
          <cell r="N469">
            <v>52.75</v>
          </cell>
          <cell r="O469">
            <v>68.44</v>
          </cell>
          <cell r="P469">
            <v>0</v>
          </cell>
          <cell r="R469" t="str">
            <v>SINAPI</v>
          </cell>
        </row>
        <row r="470">
          <cell r="G470">
            <v>92242</v>
          </cell>
          <cell r="H470" t="str">
            <v>CAMINHÃO DE TRANSPORTE DE MATERIAL ASFÁLTICO 20.000 L, COM CAVALO MECÂNICO DE CAPACIDADE MÁXIMA DE TRAÇÃO COMBINADO DE 45.000 KG, POTÊNCIA 330 CV, INCLUSIVE TANQUE DE ASFALTO COM MAÇARICO - CHP DIURNO. AF_12/2015</v>
          </cell>
          <cell r="I470" t="str">
            <v>CHP</v>
          </cell>
          <cell r="J470" t="str">
            <v>ATRIBUÍDO SÃO PAULO</v>
          </cell>
          <cell r="K470" t="str">
            <v>344,79</v>
          </cell>
          <cell r="L470" t="str">
            <v>CAIXA REFERENCIAL</v>
          </cell>
          <cell r="M470" t="str">
            <v>23,43</v>
          </cell>
          <cell r="N470">
            <v>321.36</v>
          </cell>
          <cell r="O470">
            <v>344.79</v>
          </cell>
          <cell r="P470">
            <v>0</v>
          </cell>
          <cell r="R470" t="str">
            <v>SINAPI</v>
          </cell>
        </row>
        <row r="471">
          <cell r="G471">
            <v>92716</v>
          </cell>
          <cell r="H471" t="str">
            <v>APARELHO PARA CORTE E SOLDA OXI-ACETILENO SOBRE RODAS, INCLUSIVE CILINDROS E MAÇARICOS - CHP DIURNO. AF_05/2023</v>
          </cell>
          <cell r="I471" t="str">
            <v>CHP</v>
          </cell>
          <cell r="J471" t="str">
            <v>COEFICIENTE DE REPRESENTATIVIDADE</v>
          </cell>
          <cell r="K471" t="str">
            <v>112,66</v>
          </cell>
          <cell r="L471" t="str">
            <v>CAIXA REFERENCIAL</v>
          </cell>
          <cell r="M471" t="str">
            <v>0,00</v>
          </cell>
          <cell r="N471">
            <v>112.66</v>
          </cell>
          <cell r="O471">
            <v>112.66</v>
          </cell>
          <cell r="P471">
            <v>0</v>
          </cell>
          <cell r="R471" t="str">
            <v>SINAPI</v>
          </cell>
        </row>
        <row r="472">
          <cell r="G472">
            <v>92960</v>
          </cell>
          <cell r="H472" t="str">
            <v>MÁQUINA EXTRUSORA DE CONCRETO PARA GUIAS E SARJETAS, MOTOR A DIESEL, POTÊNCIA 14 CV - CHP DIURNO. AF_12/2015</v>
          </cell>
          <cell r="I472" t="str">
            <v>CHP</v>
          </cell>
          <cell r="J472" t="str">
            <v>ATRIBUÍDO SÃO PAULO</v>
          </cell>
          <cell r="K472" t="str">
            <v>17,25</v>
          </cell>
          <cell r="L472" t="str">
            <v>CAIXA REFERENCIAL</v>
          </cell>
          <cell r="M472" t="str">
            <v>0,00</v>
          </cell>
          <cell r="N472">
            <v>17.25</v>
          </cell>
          <cell r="O472">
            <v>17.25</v>
          </cell>
          <cell r="P472">
            <v>0</v>
          </cell>
          <cell r="R472" t="str">
            <v>SINAPI</v>
          </cell>
        </row>
        <row r="473">
          <cell r="G473">
            <v>92966</v>
          </cell>
          <cell r="H473" t="str">
            <v>MARTELO PERFURADOR PNEUMÁTICO MANUAL, HASTE 25 X 75 MM, 21 KG - CHP DIURNO. AF_12/2015</v>
          </cell>
          <cell r="I473" t="str">
            <v>CHP</v>
          </cell>
          <cell r="J473" t="str">
            <v>COEFICIENTE DE REPRESENTATIVIDADE</v>
          </cell>
          <cell r="K473" t="str">
            <v>19,75</v>
          </cell>
          <cell r="L473" t="str">
            <v>CAIXA REFERENCIAL</v>
          </cell>
          <cell r="M473" t="str">
            <v>11,34</v>
          </cell>
          <cell r="N473">
            <v>8.41</v>
          </cell>
          <cell r="O473">
            <v>19.75</v>
          </cell>
          <cell r="P473">
            <v>0</v>
          </cell>
          <cell r="R473" t="str">
            <v>SINAPI</v>
          </cell>
        </row>
        <row r="474">
          <cell r="G474">
            <v>93224</v>
          </cell>
          <cell r="H474" t="str">
            <v>PERFURATRIZ COM TORRE METÁLICA PARA EXECUÇÃO DE ESTACA HÉLICE CONTÍNUA, PROFUNDIDADE MÁXIMA DE 32 M, DIÂMETRO MÁXIMO DE 1000 MM, POTÊNCIA INSTALADA DE 350 HP, MESA ROTATIVA COM TORQUE MÁXIMO DE 263 KNM - CHP DIURNO. AF_01/2016</v>
          </cell>
          <cell r="I474" t="str">
            <v>CHP</v>
          </cell>
          <cell r="J474" t="str">
            <v>ATRIBUÍDO SÃO PAULO</v>
          </cell>
          <cell r="K474" t="str">
            <v>942,62</v>
          </cell>
          <cell r="L474" t="str">
            <v>CAIXA REFERENCIAL</v>
          </cell>
          <cell r="M474" t="str">
            <v>14,45</v>
          </cell>
          <cell r="N474">
            <v>928.17</v>
          </cell>
          <cell r="O474">
            <v>942.62</v>
          </cell>
          <cell r="P474">
            <v>0</v>
          </cell>
          <cell r="R474" t="str">
            <v>SINAPI</v>
          </cell>
        </row>
        <row r="475">
          <cell r="G475">
            <v>93233</v>
          </cell>
          <cell r="H475" t="str">
            <v>BETONEIRA CAPACIDADE NOMINAL 400 L, CAPACIDADE DE MISTURA 310 L, MOTOR A GASOLINA POTÊNCIA 5,5 HP, SEM CARREGADOR - CHP DIURNO. AF_02/2016</v>
          </cell>
          <cell r="I475" t="str">
            <v>CHP</v>
          </cell>
          <cell r="J475" t="str">
            <v>COEFICIENTE DE REPRESENTATIVIDADE</v>
          </cell>
          <cell r="K475" t="str">
            <v>5,37</v>
          </cell>
          <cell r="L475" t="str">
            <v>CAIXA REFERENCIAL</v>
          </cell>
          <cell r="M475" t="str">
            <v>0,00</v>
          </cell>
          <cell r="N475">
            <v>5.37</v>
          </cell>
          <cell r="O475">
            <v>5.37</v>
          </cell>
          <cell r="P475">
            <v>0</v>
          </cell>
          <cell r="R475" t="str">
            <v>SINAPI</v>
          </cell>
        </row>
        <row r="476">
          <cell r="G476">
            <v>93272</v>
          </cell>
          <cell r="H476" t="str">
            <v>GRUA ASCENSIONAL, LANCA DE 30 M, CAPACIDADE DE 1,0 T A 30 M, ALTURA ATE 39 M - CHP DIURNO. AF_05/2023</v>
          </cell>
          <cell r="I476" t="str">
            <v>CHP</v>
          </cell>
          <cell r="J476" t="str">
            <v>ATRIBUÍDO SÃO PAULO</v>
          </cell>
          <cell r="K476" t="str">
            <v>91,68</v>
          </cell>
          <cell r="L476" t="str">
            <v>CAIXA REFERENCIAL</v>
          </cell>
          <cell r="M476" t="str">
            <v>13,78</v>
          </cell>
          <cell r="N476">
            <v>77.900000000000006</v>
          </cell>
          <cell r="O476">
            <v>91.68</v>
          </cell>
          <cell r="P476">
            <v>0</v>
          </cell>
          <cell r="R476" t="str">
            <v>SINAPI</v>
          </cell>
        </row>
        <row r="477">
          <cell r="G477">
            <v>93281</v>
          </cell>
          <cell r="H477" t="str">
            <v>GUINCHO ELÉTRICO DE COLUNA, CAPACIDADE 400 KG, COM MOTO FREIO, MOTOR TRIFÁSICO DE 1,25 CV - CHP DIURNO. AF_03/2016</v>
          </cell>
          <cell r="I477" t="str">
            <v>CHP</v>
          </cell>
          <cell r="J477" t="str">
            <v>COEFICIENTE DE REPRESENTATIVIDADE</v>
          </cell>
          <cell r="K477" t="str">
            <v>19,24</v>
          </cell>
          <cell r="L477" t="str">
            <v>CAIXA REFERENCIAL</v>
          </cell>
          <cell r="M477" t="str">
            <v>13,70</v>
          </cell>
          <cell r="N477">
            <v>5.5399999999999991</v>
          </cell>
          <cell r="O477">
            <v>19.239999999999998</v>
          </cell>
          <cell r="P477">
            <v>0</v>
          </cell>
          <cell r="R477" t="str">
            <v>SINAPI</v>
          </cell>
        </row>
        <row r="478">
          <cell r="G478">
            <v>93287</v>
          </cell>
          <cell r="H478" t="str">
            <v>GUINDASTE HIDRÁULICO AUTOPROPELIDO, COM LANÇA TELESCÓPICA 40 M, CAPACIDADE MÁXIMA 60 T, POTÊNCIA 260 KW - CHP DIURNO. AF_03/2016</v>
          </cell>
          <cell r="I478" t="str">
            <v>CHP</v>
          </cell>
          <cell r="J478" t="str">
            <v>ATRIBUÍDO SÃO PAULO</v>
          </cell>
          <cell r="K478" t="str">
            <v>309,33</v>
          </cell>
          <cell r="L478" t="str">
            <v>CAIXA REFERENCIAL</v>
          </cell>
          <cell r="M478" t="str">
            <v>13,78</v>
          </cell>
          <cell r="N478">
            <v>295.55</v>
          </cell>
          <cell r="O478">
            <v>309.33</v>
          </cell>
          <cell r="P478">
            <v>0</v>
          </cell>
          <cell r="R478" t="str">
            <v>SINAPI</v>
          </cell>
        </row>
        <row r="479">
          <cell r="G479">
            <v>93402</v>
          </cell>
          <cell r="H479" t="str">
            <v>GUINDAUTO HIDRÁULICO, CAPACIDADE MÁXIMA DE CARGA 3300 KG, MOMENTO MÁXIMO DE CARGA 5,8 TM, ALCANCE MÁXIMO HORIZONTAL 7,60 M, INCLUSIVE CAMINHÃO TOCO PBT 16.000 KG, POTÊNCIA DE 189 CV - CHP DIURNO. AF_03/2016</v>
          </cell>
          <cell r="I479" t="str">
            <v>CHP</v>
          </cell>
          <cell r="J479" t="str">
            <v>ATRIBUÍDO SÃO PAULO</v>
          </cell>
          <cell r="K479" t="str">
            <v>233,57</v>
          </cell>
          <cell r="L479" t="str">
            <v>CAIXA REFERENCIAL</v>
          </cell>
          <cell r="M479" t="str">
            <v>21,45</v>
          </cell>
          <cell r="N479">
            <v>212.12</v>
          </cell>
          <cell r="O479">
            <v>233.57</v>
          </cell>
          <cell r="P479">
            <v>0</v>
          </cell>
          <cell r="R479" t="str">
            <v>SINAPI</v>
          </cell>
        </row>
        <row r="480">
          <cell r="G480">
            <v>93408</v>
          </cell>
          <cell r="H480" t="str">
            <v>MÁQUINA JATO DE PRESSAO PORTÁTIL, CAMARA DE 1 SAIDA, CAPACIDADE 280 L, DIAMETRO 670 MM, BICO DE JATO CURTO VENTURI DE 5/16 , MANGUEIRA DE 1 COM COMPRESSOR DE AR REBOCÁVEL 189 PCM E MOTOR DIESEL 63 CV - CHP DIURNO. AF_05/2023</v>
          </cell>
          <cell r="I480" t="str">
            <v>CHP</v>
          </cell>
          <cell r="J480" t="str">
            <v>ATRIBUÍDO SÃO PAULO</v>
          </cell>
          <cell r="K480" t="str">
            <v>76,76</v>
          </cell>
          <cell r="L480" t="str">
            <v>CAIXA REFERENCIAL</v>
          </cell>
          <cell r="M480" t="str">
            <v>16,97</v>
          </cell>
          <cell r="N480">
            <v>59.790000000000006</v>
          </cell>
          <cell r="O480">
            <v>76.760000000000005</v>
          </cell>
          <cell r="P480">
            <v>0</v>
          </cell>
          <cell r="R480" t="str">
            <v>SINAPI</v>
          </cell>
        </row>
        <row r="481">
          <cell r="G481">
            <v>93415</v>
          </cell>
          <cell r="H481" t="str">
            <v>GERADOR PORTÁTIL MONOFÁSICO, POTÊNCIA 5500 VA, MOTOR A GASOLINA, POTÊNCIA DO MOTOR 13 CV - CHP DIURNO. AF_03/2016</v>
          </cell>
          <cell r="I481" t="str">
            <v>CHP</v>
          </cell>
          <cell r="J481" t="str">
            <v>ATRIBUÍDO SÃO PAULO</v>
          </cell>
          <cell r="K481" t="str">
            <v>14,20</v>
          </cell>
          <cell r="L481" t="str">
            <v>CAIXA REFERENCIAL</v>
          </cell>
          <cell r="M481" t="str">
            <v>0,00</v>
          </cell>
          <cell r="N481">
            <v>14.2</v>
          </cell>
          <cell r="O481">
            <v>14.2</v>
          </cell>
          <cell r="P481">
            <v>0</v>
          </cell>
          <cell r="R481" t="str">
            <v>SINAPI</v>
          </cell>
        </row>
        <row r="482">
          <cell r="G482">
            <v>93421</v>
          </cell>
          <cell r="H482" t="str">
            <v>GRUPO GERADOR REBOCÁVEL, POTÊNCIA 66 KVA, MOTOR A DIESEL - CHP DIURNO. AF_03/2016</v>
          </cell>
          <cell r="I482" t="str">
            <v>CHP</v>
          </cell>
          <cell r="J482" t="str">
            <v>ATRIBUÍDO SÃO PAULO</v>
          </cell>
          <cell r="K482" t="str">
            <v>62,46</v>
          </cell>
          <cell r="L482" t="str">
            <v>CAIXA REFERENCIAL</v>
          </cell>
          <cell r="M482" t="str">
            <v>0,00</v>
          </cell>
          <cell r="N482">
            <v>62.46</v>
          </cell>
          <cell r="O482">
            <v>62.46</v>
          </cell>
          <cell r="P482">
            <v>0</v>
          </cell>
          <cell r="R482" t="str">
            <v>SINAPI</v>
          </cell>
        </row>
        <row r="483">
          <cell r="G483">
            <v>93427</v>
          </cell>
          <cell r="H483" t="str">
            <v>GRUPO GERADOR ESTACIONÁRIO, POTÊNCIA 150 KVA, MOTOR A DIESEL- CHP DIURNO. AF_03/2016</v>
          </cell>
          <cell r="I483" t="str">
            <v>CHP</v>
          </cell>
          <cell r="J483" t="str">
            <v>ATRIBUÍDO SÃO PAULO</v>
          </cell>
          <cell r="K483" t="str">
            <v>141,84</v>
          </cell>
          <cell r="L483" t="str">
            <v>CAIXA REFERENCIAL</v>
          </cell>
          <cell r="M483" t="str">
            <v>0,00</v>
          </cell>
          <cell r="N483">
            <v>141.84</v>
          </cell>
          <cell r="O483">
            <v>141.84</v>
          </cell>
          <cell r="P483">
            <v>0</v>
          </cell>
          <cell r="R483" t="str">
            <v>SINAPI</v>
          </cell>
        </row>
        <row r="484">
          <cell r="G484">
            <v>93433</v>
          </cell>
          <cell r="H484" t="str">
            <v>USINA DE MISTURA ASFÁLTICA À QUENTE, TIPO CONTRA FLUXO, PROD 40 A 80 TON/HORA - CHP DIURNO. AF_05/2023</v>
          </cell>
          <cell r="I484" t="str">
            <v>CHP</v>
          </cell>
          <cell r="J484" t="str">
            <v>ATRIBUÍDO SÃO PAULO</v>
          </cell>
          <cell r="K484" t="str">
            <v>2.133,11</v>
          </cell>
          <cell r="L484" t="str">
            <v>CAIXA REFERENCIAL</v>
          </cell>
          <cell r="M484" t="str">
            <v>72,67</v>
          </cell>
          <cell r="N484">
            <v>2060.44</v>
          </cell>
          <cell r="O484">
            <v>2133.11</v>
          </cell>
          <cell r="P484">
            <v>0</v>
          </cell>
          <cell r="R484" t="str">
            <v>SINAPI</v>
          </cell>
        </row>
        <row r="485">
          <cell r="G485">
            <v>93439</v>
          </cell>
          <cell r="H485" t="str">
            <v>USINA DE ASFALTO À FRIO, CAPACIDADE DE 40 A 60 TON/HORA, ELÉTRICA POTÊNCIA 30 CV - CHP DIURNO. AF_05/2023</v>
          </cell>
          <cell r="I485" t="str">
            <v>CHP</v>
          </cell>
          <cell r="J485" t="str">
            <v>ATRIBUÍDO SÃO PAULO</v>
          </cell>
          <cell r="K485" t="str">
            <v>204,46</v>
          </cell>
          <cell r="L485" t="str">
            <v>CAIXA REFERENCIAL</v>
          </cell>
          <cell r="M485" t="str">
            <v>72,67</v>
          </cell>
          <cell r="N485">
            <v>131.79000000000002</v>
          </cell>
          <cell r="O485">
            <v>204.46000000000004</v>
          </cell>
          <cell r="P485">
            <v>0</v>
          </cell>
          <cell r="R485" t="str">
            <v>SINAPI</v>
          </cell>
        </row>
        <row r="486">
          <cell r="G486">
            <v>95121</v>
          </cell>
          <cell r="H486" t="str">
            <v>USINA MISTURADORA DE SOLOS, CAPACIDADE DE 200 A 500 TON/H, POTENCIA 75KW - CHP DIURNO. AF_07/2016</v>
          </cell>
          <cell r="I486" t="str">
            <v>CHP</v>
          </cell>
          <cell r="J486" t="str">
            <v>ATRIBUÍDO SÃO PAULO</v>
          </cell>
          <cell r="K486" t="str">
            <v>292,10</v>
          </cell>
          <cell r="L486" t="str">
            <v>CAIXA REFERENCIAL</v>
          </cell>
          <cell r="M486" t="str">
            <v>72,67</v>
          </cell>
          <cell r="N486">
            <v>219.43</v>
          </cell>
          <cell r="O486">
            <v>292.10000000000002</v>
          </cell>
          <cell r="P486">
            <v>0</v>
          </cell>
          <cell r="R486" t="str">
            <v>SINAPI</v>
          </cell>
        </row>
        <row r="487">
          <cell r="G487">
            <v>95127</v>
          </cell>
          <cell r="H487" t="str">
            <v>DISTRIBUIDOR DE AGREGADOS AUTOPROPELIDO, CAP 3 M3, A DIESEL, POTÊNCIA 176CV - CHP DIURNO. AF_07/2016</v>
          </cell>
          <cell r="I487" t="str">
            <v>CHP</v>
          </cell>
          <cell r="J487" t="str">
            <v>ATRIBUÍDO SÃO PAULO</v>
          </cell>
          <cell r="K487" t="str">
            <v>179,03</v>
          </cell>
          <cell r="L487" t="str">
            <v>CAIXA REFERENCIAL</v>
          </cell>
          <cell r="M487" t="str">
            <v>14,45</v>
          </cell>
          <cell r="N487">
            <v>164.58</v>
          </cell>
          <cell r="O487">
            <v>179.03</v>
          </cell>
          <cell r="P487">
            <v>0</v>
          </cell>
          <cell r="R487" t="str">
            <v>SINAPI</v>
          </cell>
        </row>
        <row r="488">
          <cell r="G488">
            <v>95133</v>
          </cell>
          <cell r="H488" t="str">
            <v>MÁQUINA DEMARCADORA DE FAIXA DE TRÁFEGO À FRIO, AUTOPROPELIDA, POTÊNCIA 38 HP - CHP DIURNO. AF_07/2016</v>
          </cell>
          <cell r="I488" t="str">
            <v>CHP</v>
          </cell>
          <cell r="J488" t="str">
            <v>ATRIBUÍDO SÃO PAULO</v>
          </cell>
          <cell r="K488" t="str">
            <v>160,75</v>
          </cell>
          <cell r="L488" t="str">
            <v>CAIXA REFERENCIAL</v>
          </cell>
          <cell r="M488" t="str">
            <v>17,24</v>
          </cell>
          <cell r="N488">
            <v>143.51</v>
          </cell>
          <cell r="O488">
            <v>160.75</v>
          </cell>
          <cell r="P488">
            <v>0</v>
          </cell>
          <cell r="R488" t="str">
            <v>SINAPI</v>
          </cell>
        </row>
        <row r="489">
          <cell r="G489">
            <v>95139</v>
          </cell>
          <cell r="H489" t="str">
            <v>TALHA MANUAL DE CORRENTE, CAPACIDADE DE 2 TON. COM ELEVAÇÃO DE 3 M - CHP DIURNO. AF_07/2016</v>
          </cell>
          <cell r="I489" t="str">
            <v>CHP</v>
          </cell>
          <cell r="J489" t="str">
            <v>COLETADO</v>
          </cell>
          <cell r="K489" t="str">
            <v>0,07</v>
          </cell>
          <cell r="L489" t="str">
            <v>CAIXA REFERENCIAL</v>
          </cell>
          <cell r="M489" t="str">
            <v>0,00</v>
          </cell>
          <cell r="N489">
            <v>7.0000000000000007E-2</v>
          </cell>
          <cell r="O489">
            <v>7.0000000000000007E-2</v>
          </cell>
          <cell r="P489">
            <v>0</v>
          </cell>
          <cell r="R489" t="str">
            <v>SINAPI</v>
          </cell>
        </row>
        <row r="490">
          <cell r="G490">
            <v>95212</v>
          </cell>
          <cell r="H490" t="str">
            <v>GRUA ASCENCIONAL, LANCA DE 42 M, CAPACIDADE DE 1,5 T A 30 M, ALTURA ATE 39 M - CHP DIURNO. AF_05/2023</v>
          </cell>
          <cell r="I490" t="str">
            <v>CHP</v>
          </cell>
          <cell r="J490" t="str">
            <v>ATRIBUÍDO SÃO PAULO</v>
          </cell>
          <cell r="K490" t="str">
            <v>100,08</v>
          </cell>
          <cell r="L490" t="str">
            <v>CAIXA REFERENCIAL</v>
          </cell>
          <cell r="M490" t="str">
            <v>13,78</v>
          </cell>
          <cell r="N490">
            <v>86.3</v>
          </cell>
          <cell r="O490">
            <v>100.08</v>
          </cell>
          <cell r="P490">
            <v>0</v>
          </cell>
          <cell r="R490" t="str">
            <v>SINAPI</v>
          </cell>
        </row>
        <row r="491">
          <cell r="G491">
            <v>95258</v>
          </cell>
          <cell r="H491" t="str">
            <v>MARTELO DEMOLIDOR PNEUMÁTICO MANUAL, 32 KG - CHP DIURNO. AF_09/2016</v>
          </cell>
          <cell r="I491" t="str">
            <v>CHP</v>
          </cell>
          <cell r="J491" t="str">
            <v>COEFICIENTE DE REPRESENTATIVIDADE</v>
          </cell>
          <cell r="K491" t="str">
            <v>19,15</v>
          </cell>
          <cell r="L491" t="str">
            <v>CAIXA REFERENCIAL</v>
          </cell>
          <cell r="M491" t="str">
            <v>11,34</v>
          </cell>
          <cell r="N491">
            <v>7.8099999999999987</v>
          </cell>
          <cell r="O491">
            <v>19.149999999999999</v>
          </cell>
          <cell r="P491">
            <v>0</v>
          </cell>
          <cell r="R491" t="str">
            <v>SINAPI</v>
          </cell>
        </row>
        <row r="492">
          <cell r="G492">
            <v>95264</v>
          </cell>
          <cell r="H492" t="str">
            <v>COMPACTADOR DE SOLOS DE PERCUSÃO (SOQUETE) COM MOTOR A GASOLINA, POTÊNCIA 3 CV - CHP DIURNO. AF_09/2016</v>
          </cell>
          <cell r="I492" t="str">
            <v>CHP</v>
          </cell>
          <cell r="J492" t="str">
            <v>ATRIBUÍDO SÃO PAULO</v>
          </cell>
          <cell r="K492" t="str">
            <v>6,66</v>
          </cell>
          <cell r="L492" t="str">
            <v>CAIXA REFERENCIAL</v>
          </cell>
          <cell r="M492" t="str">
            <v>0,00</v>
          </cell>
          <cell r="N492">
            <v>6.66</v>
          </cell>
          <cell r="O492">
            <v>6.66</v>
          </cell>
          <cell r="P492">
            <v>0</v>
          </cell>
          <cell r="R492" t="str">
            <v>SINAPI</v>
          </cell>
        </row>
        <row r="493">
          <cell r="G493">
            <v>95270</v>
          </cell>
          <cell r="H493" t="str">
            <v>RÉGUA VIBRATÓRIA DUPLA PARA CONCRETO, PESO DE 60KG, COMPRIMENTO 4 M, COM MOTOR A GASOLINA, POTÊNCIA 5,5 HP - CHP DIURNO. AF_09/2016</v>
          </cell>
          <cell r="I493" t="str">
            <v>CHP</v>
          </cell>
          <cell r="J493" t="str">
            <v>ATRIBUÍDO SÃO PAULO</v>
          </cell>
          <cell r="K493" t="str">
            <v>8,89</v>
          </cell>
          <cell r="L493" t="str">
            <v>CAIXA REFERENCIAL</v>
          </cell>
          <cell r="M493" t="str">
            <v>0,00</v>
          </cell>
          <cell r="N493">
            <v>8.89</v>
          </cell>
          <cell r="O493">
            <v>8.89</v>
          </cell>
          <cell r="P493">
            <v>0</v>
          </cell>
          <cell r="R493" t="str">
            <v>SINAPI</v>
          </cell>
        </row>
        <row r="494">
          <cell r="G494">
            <v>95276</v>
          </cell>
          <cell r="H494" t="str">
            <v>POLIDORA DE PISO (POLITRIZ), PESO DE 100KG, DIÂMETRO 450 MM, MOTOR ELÉTRICO, POTÊNCIA 4 HP - CHP DIURNO. AF_05/2023</v>
          </cell>
          <cell r="I494" t="str">
            <v>CHP</v>
          </cell>
          <cell r="J494" t="str">
            <v>ATRIBUÍDO SÃO PAULO</v>
          </cell>
          <cell r="K494" t="str">
            <v>3,80</v>
          </cell>
          <cell r="L494" t="str">
            <v>CAIXA REFERENCIAL</v>
          </cell>
          <cell r="M494" t="str">
            <v>0,00</v>
          </cell>
          <cell r="N494">
            <v>3.8</v>
          </cell>
          <cell r="O494">
            <v>3.8</v>
          </cell>
          <cell r="P494">
            <v>0</v>
          </cell>
          <cell r="R494" t="str">
            <v>SINAPI</v>
          </cell>
        </row>
        <row r="495">
          <cell r="G495">
            <v>95282</v>
          </cell>
          <cell r="H495" t="str">
            <v>DESEMPENADEIRA DE CONCRETO, PESO DE 78 KG, 4 PÁS, MOTOR A GASOLINA, POTÊNCIA 5,5 HP - CHP DIURNO. AF_05/2023</v>
          </cell>
          <cell r="I495" t="str">
            <v>CHP</v>
          </cell>
          <cell r="J495" t="str">
            <v>ATRIBUÍDO SÃO PAULO</v>
          </cell>
          <cell r="K495" t="str">
            <v>9,07</v>
          </cell>
          <cell r="L495" t="str">
            <v>CAIXA REFERENCIAL</v>
          </cell>
          <cell r="M495" t="str">
            <v>0,00</v>
          </cell>
          <cell r="N495">
            <v>9.07</v>
          </cell>
          <cell r="O495">
            <v>9.07</v>
          </cell>
          <cell r="P495">
            <v>0</v>
          </cell>
          <cell r="R495" t="str">
            <v>SINAPI</v>
          </cell>
        </row>
        <row r="496">
          <cell r="G496">
            <v>95620</v>
          </cell>
          <cell r="H496" t="str">
            <v>PERFURATRIZ PNEUMATICA MANUAL DE PESO MEDIO, MARTELETE, 18KG, COMPRIMENTO MÁXIMO DE CURSO DE 6 M, DIAMETRO DO PISTAO DE 5,5 CM - CHP DIURNO. AF_11/2016</v>
          </cell>
          <cell r="I496" t="str">
            <v>CHP</v>
          </cell>
          <cell r="J496" t="str">
            <v>COEFICIENTE DE REPRESENTATIVIDADE</v>
          </cell>
          <cell r="K496" t="str">
            <v>18,46</v>
          </cell>
          <cell r="L496" t="str">
            <v>CAIXA REFERENCIAL</v>
          </cell>
          <cell r="M496" t="str">
            <v>11,34</v>
          </cell>
          <cell r="N496">
            <v>7.120000000000001</v>
          </cell>
          <cell r="O496">
            <v>18.46</v>
          </cell>
          <cell r="P496">
            <v>0</v>
          </cell>
          <cell r="R496" t="str">
            <v>SINAPI</v>
          </cell>
        </row>
        <row r="497">
          <cell r="G497">
            <v>95631</v>
          </cell>
          <cell r="H497" t="str">
            <v>ROLO COMPACTADOR VIBRATORIO TANDEM, ACO LISO, POTENCIA 125 HP, PESO SEM/COM LASTRO 10,20/11,65 T, LARGURA DE TRABALHO 1,73 M - CHP DIURNO. AF_11/2016</v>
          </cell>
          <cell r="I497" t="str">
            <v>CHP</v>
          </cell>
          <cell r="J497" t="str">
            <v>ATRIBUÍDO SÃO PAULO</v>
          </cell>
          <cell r="K497" t="str">
            <v>203,81</v>
          </cell>
          <cell r="L497" t="str">
            <v>CAIXA REFERENCIAL</v>
          </cell>
          <cell r="M497" t="str">
            <v>14,40</v>
          </cell>
          <cell r="N497">
            <v>189.41</v>
          </cell>
          <cell r="O497">
            <v>203.81</v>
          </cell>
          <cell r="P497">
            <v>0</v>
          </cell>
          <cell r="R497" t="str">
            <v>SINAPI</v>
          </cell>
        </row>
        <row r="498">
          <cell r="G498">
            <v>95702</v>
          </cell>
          <cell r="H498" t="str">
            <v>PERFURATRIZ MANUAL, TORQUE MAXIMO 55 KGF.M, POTENCIA 5 CV, COM DIAMETRO MAXIMO 8 1/2" - CHP DIURNO. AF_11/2016</v>
          </cell>
          <cell r="I498" t="str">
            <v>CHP</v>
          </cell>
          <cell r="J498" t="str">
            <v>COEFICIENTE DE REPRESENTATIVIDADE</v>
          </cell>
          <cell r="K498" t="str">
            <v>34,73</v>
          </cell>
          <cell r="L498" t="str">
            <v>CAIXA REFERENCIAL</v>
          </cell>
          <cell r="M498" t="str">
            <v>14,45</v>
          </cell>
          <cell r="N498">
            <v>20.279999999999998</v>
          </cell>
          <cell r="O498">
            <v>34.729999999999997</v>
          </cell>
          <cell r="P498">
            <v>0</v>
          </cell>
          <cell r="R498" t="str">
            <v>SINAPI</v>
          </cell>
        </row>
        <row r="499">
          <cell r="G499">
            <v>95708</v>
          </cell>
          <cell r="H499" t="str">
            <v>PERFURATRIZ SOBRE ESTEIRA, TORQUE MÁXIMO 600 KGF, POTÊNCIA ENTRE 50 E 60 HP, DIÂMETRO MÁXIMO 10 - CHP DIURNO. AF_11/2016</v>
          </cell>
          <cell r="I499" t="str">
            <v>CHP</v>
          </cell>
          <cell r="J499" t="str">
            <v>ATRIBUÍDO SÃO PAULO</v>
          </cell>
          <cell r="K499" t="str">
            <v>130,03</v>
          </cell>
          <cell r="L499" t="str">
            <v>CAIXA REFERENCIAL</v>
          </cell>
          <cell r="M499" t="str">
            <v>14,45</v>
          </cell>
          <cell r="N499">
            <v>115.58</v>
          </cell>
          <cell r="O499">
            <v>130.03</v>
          </cell>
          <cell r="P499">
            <v>0</v>
          </cell>
          <cell r="R499" t="str">
            <v>SINAPI</v>
          </cell>
        </row>
        <row r="500">
          <cell r="G500">
            <v>95714</v>
          </cell>
          <cell r="H500" t="str">
            <v>ESCAVADEIRA HIDRAULICA SOBRE ESTEIRA, COM GARRA GIRATORIA DE MANDIBULAS, PESO OPERACIONAL ENTRE 22,00 E 25,50 TON, POTENCIA LIQUIDA ENTRE 150 E 160 HP - CHP DIURNO. AF_11/2016</v>
          </cell>
          <cell r="I500" t="str">
            <v>CHP</v>
          </cell>
          <cell r="J500" t="str">
            <v>ATRIBUÍDO SÃO PAULO</v>
          </cell>
          <cell r="K500" t="str">
            <v>224,78</v>
          </cell>
          <cell r="L500" t="str">
            <v>CAIXA REFERENCIAL</v>
          </cell>
          <cell r="M500" t="str">
            <v>18,96</v>
          </cell>
          <cell r="N500">
            <v>205.82</v>
          </cell>
          <cell r="O500">
            <v>224.78</v>
          </cell>
          <cell r="P500">
            <v>0</v>
          </cell>
          <cell r="R500" t="str">
            <v>SINAPI</v>
          </cell>
        </row>
        <row r="501">
          <cell r="G501">
            <v>95720</v>
          </cell>
          <cell r="H501" t="str">
            <v>ESCAVADEIRA HIDRAULICA SOBRE ESTEIRA, EQUIPADA COM CLAMSHELL, COM CAPACIDADE DA CAÇAMBA ENTRE 1,20 E 1,50 M3, PESO OPERACIONAL ENTRE 20,00 E 22,00 TON, POTENCIA LIQUIDA ENTRE 150 E 160 HP - CHP DIURNO. AF_11/2016</v>
          </cell>
          <cell r="I501" t="str">
            <v>CHP</v>
          </cell>
          <cell r="J501" t="str">
            <v>ATRIBUÍDO SÃO PAULO</v>
          </cell>
          <cell r="K501" t="str">
            <v>219,98</v>
          </cell>
          <cell r="L501" t="str">
            <v>CAIXA REFERENCIAL</v>
          </cell>
          <cell r="M501" t="str">
            <v>18,96</v>
          </cell>
          <cell r="N501">
            <v>201.01999999999998</v>
          </cell>
          <cell r="O501">
            <v>219.98</v>
          </cell>
          <cell r="P501">
            <v>0</v>
          </cell>
          <cell r="R501" t="str">
            <v>SINAPI</v>
          </cell>
        </row>
        <row r="502">
          <cell r="G502">
            <v>95872</v>
          </cell>
          <cell r="H502" t="str">
            <v>GRUPO GERADOR COM CARENAGEM, MOTOR DIESEL POTÊNCIA STANDART ENTRE 250 E 260 KVA - CHP DIURNO. AF_12/2016</v>
          </cell>
          <cell r="I502" t="str">
            <v>CHP</v>
          </cell>
          <cell r="J502" t="str">
            <v>ATRIBUÍDO SÃO PAULO</v>
          </cell>
          <cell r="K502" t="str">
            <v>240,49</v>
          </cell>
          <cell r="L502" t="str">
            <v>CAIXA REFERENCIAL</v>
          </cell>
          <cell r="M502" t="str">
            <v>0,00</v>
          </cell>
          <cell r="N502">
            <v>240.49</v>
          </cell>
          <cell r="O502">
            <v>240.49</v>
          </cell>
          <cell r="P502">
            <v>0</v>
          </cell>
          <cell r="R502" t="str">
            <v>SINAPI</v>
          </cell>
        </row>
        <row r="503">
          <cell r="G503">
            <v>96013</v>
          </cell>
          <cell r="H503" t="str">
            <v>TRATOR DE PNEUS COM POTÊNCIA DE 122 CV, TRAÇÃO 4X4, COM VASSOURA MECÂNICA ACOPLADA - CHP DIURNO. AF_02/2017</v>
          </cell>
          <cell r="I503" t="str">
            <v>CHP</v>
          </cell>
          <cell r="J503" t="str">
            <v>ATRIBUÍDO SÃO PAULO</v>
          </cell>
          <cell r="K503" t="str">
            <v>150,32</v>
          </cell>
          <cell r="L503" t="str">
            <v>CAIXA REFERENCIAL</v>
          </cell>
          <cell r="M503" t="str">
            <v>14,55</v>
          </cell>
          <cell r="N503">
            <v>135.76999999999998</v>
          </cell>
          <cell r="O503">
            <v>150.32</v>
          </cell>
          <cell r="P503">
            <v>0</v>
          </cell>
          <cell r="R503" t="str">
            <v>SINAPI</v>
          </cell>
        </row>
        <row r="504">
          <cell r="G504">
            <v>96020</v>
          </cell>
          <cell r="H504" t="str">
            <v>TRATOR DE PNEUS COM POTÊNCIA DE 122 CV, TRAÇÃO 4X4, COM GRADE DE DISCOS ACOPLADA - CHP DIURNO. AF_02/2017</v>
          </cell>
          <cell r="I504" t="str">
            <v>CHP</v>
          </cell>
          <cell r="J504" t="str">
            <v>ATRIBUÍDO SÃO PAULO</v>
          </cell>
          <cell r="K504" t="str">
            <v>149,83</v>
          </cell>
          <cell r="L504" t="str">
            <v>CAIXA REFERENCIAL</v>
          </cell>
          <cell r="M504" t="str">
            <v>14,55</v>
          </cell>
          <cell r="N504">
            <v>135.28</v>
          </cell>
          <cell r="O504">
            <v>149.83000000000001</v>
          </cell>
          <cell r="P504">
            <v>0</v>
          </cell>
          <cell r="R504" t="str">
            <v>SINAPI</v>
          </cell>
        </row>
        <row r="505">
          <cell r="G505">
            <v>96028</v>
          </cell>
          <cell r="H505" t="str">
            <v>TRATOR DE PNEUS COM POTÊNCIA DE 85 CV, TRAÇÃO 4X4, COM GRADE DE DISCOS ACOPLADA - CHP DIURNO. AF_02/2017</v>
          </cell>
          <cell r="I505" t="str">
            <v>CHP</v>
          </cell>
          <cell r="J505" t="str">
            <v>ATRIBUÍDO SÃO PAULO</v>
          </cell>
          <cell r="K505" t="str">
            <v>114,10</v>
          </cell>
          <cell r="L505" t="str">
            <v>CAIXA REFERENCIAL</v>
          </cell>
          <cell r="M505" t="str">
            <v>14,55</v>
          </cell>
          <cell r="N505">
            <v>99.55</v>
          </cell>
          <cell r="O505">
            <v>114.1</v>
          </cell>
          <cell r="P505">
            <v>0</v>
          </cell>
          <cell r="R505" t="str">
            <v>SINAPI</v>
          </cell>
        </row>
        <row r="506">
          <cell r="G506">
            <v>96035</v>
          </cell>
          <cell r="H506" t="str">
            <v>CAMINHÃO BASCULANTE 10 M3, TRUCADO, POTÊNCIA 230 CV, INCLUSIVE CAÇAMBA METÁLICA, COM DISTRIBUIDOR DE AGREGADOS ACOPLADO - CHP DIURNO. AF_02/2017</v>
          </cell>
          <cell r="I506" t="str">
            <v>CHP</v>
          </cell>
          <cell r="J506" t="str">
            <v>ATRIBUÍDO SÃO PAULO</v>
          </cell>
          <cell r="K506" t="str">
            <v>243,69</v>
          </cell>
          <cell r="L506" t="str">
            <v>CAIXA REFERENCIAL</v>
          </cell>
          <cell r="M506" t="str">
            <v>19,57</v>
          </cell>
          <cell r="N506">
            <v>224.12</v>
          </cell>
          <cell r="O506">
            <v>243.69</v>
          </cell>
          <cell r="P506">
            <v>0</v>
          </cell>
          <cell r="R506" t="str">
            <v>SINAPI</v>
          </cell>
        </row>
        <row r="507">
          <cell r="G507">
            <v>96157</v>
          </cell>
          <cell r="H507" t="str">
            <v>TRATOR DE PNEUS COM POTÊNCIA DE 85 CV, TRAÇÃO 4X4, COM VASSOURA MECÂNICA ACOPLADA - CHP DIURNO. AF_03/2017</v>
          </cell>
          <cell r="I507" t="str">
            <v>CHP</v>
          </cell>
          <cell r="J507" t="str">
            <v>ATRIBUÍDO SÃO PAULO</v>
          </cell>
          <cell r="K507" t="str">
            <v>114,59</v>
          </cell>
          <cell r="L507" t="str">
            <v>CAIXA REFERENCIAL</v>
          </cell>
          <cell r="M507" t="str">
            <v>14,55</v>
          </cell>
          <cell r="N507">
            <v>100.04</v>
          </cell>
          <cell r="O507">
            <v>114.59</v>
          </cell>
          <cell r="P507">
            <v>0</v>
          </cell>
          <cell r="R507" t="str">
            <v>SINAPI</v>
          </cell>
        </row>
        <row r="508">
          <cell r="G508">
            <v>96158</v>
          </cell>
          <cell r="H508" t="str">
            <v>MINICARREGADEIRA SOBRE RODAS POTENCIA 47HP CAPACIDADE OPERACAO 646 KG, COM VASSOURA MECÂNICA ACOPLADA - CHP DIURNO. AF_03/2017</v>
          </cell>
          <cell r="I508" t="str">
            <v>CHP</v>
          </cell>
          <cell r="J508" t="str">
            <v>ATRIBUÍDO SÃO PAULO</v>
          </cell>
          <cell r="K508" t="str">
            <v>126,23</v>
          </cell>
          <cell r="L508" t="str">
            <v>CAIXA REFERENCIAL</v>
          </cell>
          <cell r="M508" t="str">
            <v>15,71</v>
          </cell>
          <cell r="N508">
            <v>110.52000000000001</v>
          </cell>
          <cell r="O508">
            <v>126.23000000000002</v>
          </cell>
          <cell r="P508">
            <v>0</v>
          </cell>
          <cell r="R508" t="str">
            <v>SINAPI</v>
          </cell>
        </row>
        <row r="509">
          <cell r="G509">
            <v>96245</v>
          </cell>
          <cell r="H509" t="str">
            <v>MINIESCAVADEIRA SOBRE ESTEIRAS, POTENCIA LIQUIDA DE *30* HP, PESO OPERACIONAL DE *3.500* KG - CHP DIURNO. AF_04/2017</v>
          </cell>
          <cell r="I509" t="str">
            <v>CHP</v>
          </cell>
          <cell r="J509" t="str">
            <v>ATRIBUÍDO SÃO PAULO</v>
          </cell>
          <cell r="K509" t="str">
            <v>102,07</v>
          </cell>
          <cell r="L509" t="str">
            <v>CAIXA REFERENCIAL</v>
          </cell>
          <cell r="M509" t="str">
            <v>18,96</v>
          </cell>
          <cell r="N509">
            <v>83.109999999999985</v>
          </cell>
          <cell r="O509">
            <v>102.07</v>
          </cell>
          <cell r="P509">
            <v>0</v>
          </cell>
          <cell r="R509" t="str">
            <v>SINAPI</v>
          </cell>
        </row>
        <row r="510">
          <cell r="G510">
            <v>96463</v>
          </cell>
          <cell r="H510" t="str">
            <v>ROLO COMPACTADOR DE PNEUS, ESTATICO, PRESSAO VARIAVEL, POTENCIA 110 HP, PESO SEM/COM LASTRO 10,8/27 T, LARGURA DE ROLAGEM 2,30 M - CHP DIURNO. AF_06/2017</v>
          </cell>
          <cell r="I510" t="str">
            <v>CHP</v>
          </cell>
          <cell r="J510" t="str">
            <v>ATRIBUÍDO SÃO PAULO</v>
          </cell>
          <cell r="K510" t="str">
            <v>195,29</v>
          </cell>
          <cell r="L510" t="str">
            <v>CAIXA REFERENCIAL</v>
          </cell>
          <cell r="M510" t="str">
            <v>14,40</v>
          </cell>
          <cell r="N510">
            <v>180.89</v>
          </cell>
          <cell r="O510">
            <v>195.29</v>
          </cell>
          <cell r="P510">
            <v>0</v>
          </cell>
          <cell r="R510" t="str">
            <v>SINAPI</v>
          </cell>
        </row>
        <row r="511">
          <cell r="G511">
            <v>98764</v>
          </cell>
          <cell r="H511" t="str">
            <v>INVERSOR DE SOLDA MONOFÁSICO DE 160 A, POTÊNCIA DE 5400 W, TENSÃO DE 220 V, PARA SOLDA COM ELETRODOS DE 2,0 A 4,0 MM E PROCESSO TIG - CHP DIURNO. AF_06/2018</v>
          </cell>
          <cell r="I511" t="str">
            <v>CHP</v>
          </cell>
          <cell r="J511" t="str">
            <v>COEFICIENTE DE REPRESENTATIVIDADE</v>
          </cell>
          <cell r="K511" t="str">
            <v>5,50</v>
          </cell>
          <cell r="L511" t="str">
            <v>CAIXA REFERENCIAL</v>
          </cell>
          <cell r="M511" t="str">
            <v>0,00</v>
          </cell>
          <cell r="N511">
            <v>5.5</v>
          </cell>
          <cell r="O511">
            <v>5.5</v>
          </cell>
          <cell r="P511">
            <v>0</v>
          </cell>
          <cell r="R511" t="str">
            <v>SINAPI</v>
          </cell>
        </row>
        <row r="512">
          <cell r="G512">
            <v>99833</v>
          </cell>
          <cell r="H512" t="str">
            <v>LAVADORA DE ALTA PRESSAO (LAVA-JATO) PARA AGUA FRIA, PRESSAO DE OPERACAO ENTRE 1400 E 1900 LIB/POL2, VAZAO MAXIMA ENTRE 400 E 700 L/H - CHP DIURNO. AF_05/2023</v>
          </cell>
          <cell r="I512" t="str">
            <v>CHP</v>
          </cell>
          <cell r="J512" t="str">
            <v>COEFICIENTE DE REPRESENTATIVIDADE</v>
          </cell>
          <cell r="K512" t="str">
            <v>2,51</v>
          </cell>
          <cell r="L512" t="str">
            <v>CAIXA REFERENCIAL</v>
          </cell>
          <cell r="M512" t="str">
            <v>0,00</v>
          </cell>
          <cell r="N512">
            <v>2.5099999999999998</v>
          </cell>
          <cell r="O512">
            <v>2.5099999999999998</v>
          </cell>
          <cell r="P512">
            <v>0</v>
          </cell>
          <cell r="R512" t="str">
            <v>SINAPI</v>
          </cell>
        </row>
        <row r="513">
          <cell r="G513">
            <v>100641</v>
          </cell>
          <cell r="H513" t="str">
            <v>USINA DE MISTURA ASFÁLTICA À QUENTE, TIPO CONTRA FLUXO, PROD 100 A 140 TON/HORA - CHP DIURNO. AF_12/2019</v>
          </cell>
          <cell r="I513" t="str">
            <v>CHP</v>
          </cell>
          <cell r="J513" t="str">
            <v>ATRIBUÍDO SÃO PAULO</v>
          </cell>
          <cell r="K513" t="str">
            <v>3.890,09</v>
          </cell>
          <cell r="L513" t="str">
            <v>CAIXA REFERENCIAL</v>
          </cell>
          <cell r="M513" t="str">
            <v>15,55</v>
          </cell>
          <cell r="N513">
            <v>3874.54</v>
          </cell>
          <cell r="O513">
            <v>3890.09</v>
          </cell>
          <cell r="P513">
            <v>0</v>
          </cell>
          <cell r="R513" t="str">
            <v>SINAPI</v>
          </cell>
        </row>
        <row r="514">
          <cell r="G514">
            <v>100647</v>
          </cell>
          <cell r="H514" t="str">
            <v>USINA DE ASFALTO, TIPO GRAVIMÉTRICA, PROD 150 TON/HORA - CHP DIURNO. AF_12/2019</v>
          </cell>
          <cell r="I514" t="str">
            <v>CHP</v>
          </cell>
          <cell r="J514" t="str">
            <v>ATRIBUÍDO SÃO PAULO</v>
          </cell>
          <cell r="K514" t="str">
            <v>5.249,93</v>
          </cell>
          <cell r="L514" t="str">
            <v>CAIXA REFERENCIAL</v>
          </cell>
          <cell r="M514" t="str">
            <v>15,55</v>
          </cell>
          <cell r="N514">
            <v>5234.38</v>
          </cell>
          <cell r="O514">
            <v>5249.93</v>
          </cell>
          <cell r="P514">
            <v>0</v>
          </cell>
          <cell r="R514" t="str">
            <v>SINAPI</v>
          </cell>
        </row>
        <row r="515">
          <cell r="G515">
            <v>102275</v>
          </cell>
          <cell r="H515" t="str">
            <v>MARTELO DEMOLIDOR ELÉTRICO, COM POTÊNCIA DE 2.000 W, 1.000 IMPACTOS POR MINUTO, PESO DE 30 KG - CHP DIURNO. AF_01/2021</v>
          </cell>
          <cell r="I515" t="str">
            <v>CHP</v>
          </cell>
          <cell r="J515" t="str">
            <v>COEFICIENTE DE REPRESENTATIVIDADE</v>
          </cell>
          <cell r="K515" t="str">
            <v>19,16</v>
          </cell>
          <cell r="L515" t="str">
            <v>CAIXA REFERENCIAL</v>
          </cell>
          <cell r="M515" t="str">
            <v>11,34</v>
          </cell>
          <cell r="N515">
            <v>7.82</v>
          </cell>
          <cell r="O515">
            <v>19.16</v>
          </cell>
          <cell r="P515">
            <v>0</v>
          </cell>
          <cell r="R515" t="str">
            <v>SINAPI</v>
          </cell>
        </row>
        <row r="516">
          <cell r="G516">
            <v>104091</v>
          </cell>
          <cell r="H516" t="str">
            <v>TERMOFUSORA PARA TUBOS E CONEXÕES EM PPR COM DIÂMETROS DE 20 A 63 MM, POTÊNCIA DE 800 W, TENSAO 220 V - CHP DIURNO. AF_05/2022</v>
          </cell>
          <cell r="I516" t="str">
            <v>CHP</v>
          </cell>
          <cell r="J516" t="str">
            <v>COEFICIENTE DE REPRESENTATIVIDADE</v>
          </cell>
          <cell r="K516" t="str">
            <v>1,05</v>
          </cell>
          <cell r="L516" t="str">
            <v>CAIXA REFERENCIAL</v>
          </cell>
          <cell r="M516" t="str">
            <v>0,00</v>
          </cell>
          <cell r="N516">
            <v>1.05</v>
          </cell>
          <cell r="O516">
            <v>1.05</v>
          </cell>
          <cell r="P516">
            <v>0</v>
          </cell>
          <cell r="R516" t="str">
            <v>SINAPI</v>
          </cell>
        </row>
        <row r="517">
          <cell r="G517">
            <v>104097</v>
          </cell>
          <cell r="H517" t="str">
            <v>TERMOFUSORA PARA TUBOS E CONEXÕES EM PPR COM DIÂMETROS DE 75 A 110 MM, POTÊNCIA DE *1100* W, TENSÃO 220 V - CHP DIURNO. AF_05/2022</v>
          </cell>
          <cell r="I517" t="str">
            <v>CHP</v>
          </cell>
          <cell r="J517" t="str">
            <v>COEFICIENTE DE REPRESENTATIVIDADE</v>
          </cell>
          <cell r="K517" t="str">
            <v>1,46</v>
          </cell>
          <cell r="L517" t="str">
            <v>CAIXA REFERENCIAL</v>
          </cell>
          <cell r="M517" t="str">
            <v>0,00</v>
          </cell>
          <cell r="N517">
            <v>1.46</v>
          </cell>
          <cell r="O517">
            <v>1.46</v>
          </cell>
          <cell r="P517">
            <v>0</v>
          </cell>
          <cell r="R517" t="str">
            <v>SINAPI</v>
          </cell>
        </row>
        <row r="518">
          <cell r="G518">
            <v>5632</v>
          </cell>
          <cell r="H518" t="str">
            <v>ESCAVADEIRA HIDRÁULICA SOBRE ESTEIRAS, CAÇAMBA 0,80 M3, PESO OPERACIONAL 17 T, POTENCIA BRUTA 111 HP - CHI DIURNO. AF_06/2014</v>
          </cell>
          <cell r="I518" t="str">
            <v>CHI</v>
          </cell>
          <cell r="J518" t="str">
            <v>ATRIBUÍDO SÃO PAULO</v>
          </cell>
          <cell r="K518" t="str">
            <v>75,05</v>
          </cell>
          <cell r="L518" t="str">
            <v>CAIXA REFERENCIAL</v>
          </cell>
          <cell r="M518" t="str">
            <v>18,96</v>
          </cell>
          <cell r="N518">
            <v>56.089999999999996</v>
          </cell>
          <cell r="O518">
            <v>75.05</v>
          </cell>
          <cell r="P518">
            <v>0</v>
          </cell>
          <cell r="R518" t="str">
            <v>SINAPI</v>
          </cell>
        </row>
        <row r="519">
          <cell r="G519">
            <v>5679</v>
          </cell>
          <cell r="H519" t="str">
            <v>RETROESCAVADEIRA SOBRE RODAS COM CARREGADEIRA, TRAÇÃO 4X4, POTÊNCIA LÍQ. 88 HP, CAÇAMBA CARREG. CAP. MÍN. 1 M3, CAÇAMBA RETRO CAP. 0,26 M3, PESO OPERACIONAL MÍN. 6.674 KG, PROFUNDIDADE ESCAVAÇÃO MÁX. 4,37 M - CHI DIURNO. AF_06/2014</v>
          </cell>
          <cell r="I519" t="str">
            <v>CHI</v>
          </cell>
          <cell r="J519" t="str">
            <v>ATRIBUÍDO SÃO PAULO</v>
          </cell>
          <cell r="K519" t="str">
            <v>50,64</v>
          </cell>
          <cell r="L519" t="str">
            <v>CAIXA REFERENCIAL</v>
          </cell>
          <cell r="M519" t="str">
            <v>18,96</v>
          </cell>
          <cell r="N519">
            <v>31.68</v>
          </cell>
          <cell r="O519">
            <v>50.64</v>
          </cell>
          <cell r="P519">
            <v>0</v>
          </cell>
          <cell r="R519" t="str">
            <v>SINAPI</v>
          </cell>
        </row>
        <row r="520">
          <cell r="G520">
            <v>5681</v>
          </cell>
          <cell r="H520" t="str">
            <v>RETROESCAVADEIRA SOBRE RODAS COM CARREGADEIRA, TRAÇÃO 4X2, POTÊNCIA LÍQ. 79 HP, CAÇAMBA CARREG. CAP. MÍN. 1 M3, CAÇAMBA RETRO CAP. 0,20 M3, PESO OPERACIONAL MÍN. 6.570 KG, PROFUNDIDADE ESCAVAÇÃO MÁX. 4,37 M - CHI DIURNO. AF_06/2014</v>
          </cell>
          <cell r="I520" t="str">
            <v>CHI</v>
          </cell>
          <cell r="J520" t="str">
            <v>ATRIBUÍDO SÃO PAULO</v>
          </cell>
          <cell r="K520" t="str">
            <v>47,58</v>
          </cell>
          <cell r="L520" t="str">
            <v>CAIXA REFERENCIAL</v>
          </cell>
          <cell r="M520" t="str">
            <v>18,96</v>
          </cell>
          <cell r="N520">
            <v>28.619999999999997</v>
          </cell>
          <cell r="O520">
            <v>47.58</v>
          </cell>
          <cell r="P520">
            <v>0</v>
          </cell>
          <cell r="R520" t="str">
            <v>SINAPI</v>
          </cell>
        </row>
        <row r="521">
          <cell r="G521">
            <v>5685</v>
          </cell>
          <cell r="H521" t="str">
            <v>ROLO COMPACTADOR VIBRATÓRIO DE UM CILINDRO AÇO LISO, POTÊNCIA 80 HP, PESO OPERACIONAL MÁXIMO 8,1 T, IMPACTO DINÂMICO 16,15 / 9,5 T, LARGURA DE TRABALHO 1,68 M - CHI DIURNO. AF_06/2014</v>
          </cell>
          <cell r="I521" t="str">
            <v>CHI</v>
          </cell>
          <cell r="J521" t="str">
            <v>ATRIBUÍDO SÃO PAULO</v>
          </cell>
          <cell r="K521" t="str">
            <v>54,21</v>
          </cell>
          <cell r="L521" t="str">
            <v>CAIXA REFERENCIAL</v>
          </cell>
          <cell r="M521" t="str">
            <v>14,40</v>
          </cell>
          <cell r="N521">
            <v>39.81</v>
          </cell>
          <cell r="O521">
            <v>54.21</v>
          </cell>
          <cell r="P521">
            <v>0</v>
          </cell>
          <cell r="R521" t="str">
            <v>SINAPI</v>
          </cell>
        </row>
        <row r="522">
          <cell r="G522">
            <v>5690</v>
          </cell>
          <cell r="H522" t="str">
            <v>GRADE DE DISCO CONTROLE REMOTO REBOCÁVEL, COM 24 DISCOS 24 X 6 MM COM PNEUS PARA TRANSPORTE - CHI DIURNO. AF_06/2014</v>
          </cell>
          <cell r="I522" t="str">
            <v>CHI</v>
          </cell>
          <cell r="J522" t="str">
            <v>ATRIBUÍDO SÃO PAULO</v>
          </cell>
          <cell r="K522" t="str">
            <v>4,04</v>
          </cell>
          <cell r="L522" t="str">
            <v>CAIXA REFERENCIAL</v>
          </cell>
          <cell r="M522" t="str">
            <v>0,00</v>
          </cell>
          <cell r="N522">
            <v>4.04</v>
          </cell>
          <cell r="O522">
            <v>4.04</v>
          </cell>
          <cell r="P522">
            <v>0</v>
          </cell>
          <cell r="R522" t="str">
            <v>SINAPI</v>
          </cell>
        </row>
        <row r="523">
          <cell r="G523">
            <v>5806</v>
          </cell>
          <cell r="H523" t="str">
            <v>MOTOBOMBA CENTRÍFUGA, MOTOR A GASOLINA, POTÊNCIA 5,42 HP, BOCAIS 1 1/2" X 1", DIÂMETRO ROTOR 143 MM HM/Q = 6 MCA / 16,8 M3/H A 38 MCA / 6,6 M3/H - CHI DIURNO. AF_06/2014</v>
          </cell>
          <cell r="I523" t="str">
            <v>CHI</v>
          </cell>
          <cell r="J523" t="str">
            <v>COEFICIENTE DE REPRESENTATIVIDADE</v>
          </cell>
          <cell r="K523" t="str">
            <v>0,29</v>
          </cell>
          <cell r="L523" t="str">
            <v>CAIXA REFERENCIAL</v>
          </cell>
          <cell r="M523" t="str">
            <v>0,00</v>
          </cell>
          <cell r="N523">
            <v>0.28999999999999998</v>
          </cell>
          <cell r="O523">
            <v>0.28999999999999998</v>
          </cell>
          <cell r="P523">
            <v>0</v>
          </cell>
          <cell r="R523" t="str">
            <v>SINAPI</v>
          </cell>
        </row>
        <row r="524">
          <cell r="G524">
            <v>5826</v>
          </cell>
          <cell r="H524" t="str">
            <v>CAMINHÃO TOCO, PBT 16.000 KG, CARGA ÚTIL MÁX. 10.685 KG, DIST. ENTRE EIXOS 4,8 M, POTÊNCIA 189 CV, INCLUSIVE CARROCERIA FIXA ABERTA DE MADEIRA P/ TRANSPORTE GERAL DE CARGA SECA, DIMEN. APROX. 2,5 X 7,00 X 0,50 M - CHI DIURNO. AF_06/2014</v>
          </cell>
          <cell r="I524" t="str">
            <v>CHI</v>
          </cell>
          <cell r="J524" t="str">
            <v>ATRIBUÍDO SÃO PAULO</v>
          </cell>
          <cell r="K524" t="str">
            <v>52,62</v>
          </cell>
          <cell r="L524" t="str">
            <v>CAIXA REFERENCIAL</v>
          </cell>
          <cell r="M524" t="str">
            <v>18,84</v>
          </cell>
          <cell r="N524">
            <v>33.78</v>
          </cell>
          <cell r="O524">
            <v>52.620000000000005</v>
          </cell>
          <cell r="P524">
            <v>0</v>
          </cell>
          <cell r="R524" t="str">
            <v>SINAPI</v>
          </cell>
        </row>
        <row r="525">
          <cell r="G525">
            <v>5829</v>
          </cell>
          <cell r="H525" t="str">
            <v>USINA DE CONCRETO FIXA, CAPACIDADE NOMINAL DE 90 A 120 M3/H, SEM SILO - CHI DIURNO. AF_07/2016</v>
          </cell>
          <cell r="I525" t="str">
            <v>CHI</v>
          </cell>
          <cell r="J525" t="str">
            <v>ATRIBUÍDO SÃO PAULO</v>
          </cell>
          <cell r="K525" t="str">
            <v>134,38</v>
          </cell>
          <cell r="L525" t="str">
            <v>CAIXA REFERENCIAL</v>
          </cell>
          <cell r="M525" t="str">
            <v>72,67</v>
          </cell>
          <cell r="N525">
            <v>61.709999999999994</v>
          </cell>
          <cell r="O525">
            <v>134.38</v>
          </cell>
          <cell r="P525">
            <v>0</v>
          </cell>
          <cell r="R525" t="str">
            <v>SINAPI</v>
          </cell>
        </row>
        <row r="526">
          <cell r="G526">
            <v>5837</v>
          </cell>
          <cell r="H526" t="str">
            <v>VIBROACABADORA DE ASFALTO SOBRE ESTEIRAS, LARGURA DE PAVIMENTAÇÃO 1,90 M A 5,30 M, POTÊNCIA 105 HP CAPACIDADE 450 T/H - CHI DIURNO. AF_11/2014</v>
          </cell>
          <cell r="I526" t="str">
            <v>CHI</v>
          </cell>
          <cell r="J526" t="str">
            <v>ATRIBUÍDO SÃO PAULO</v>
          </cell>
          <cell r="K526" t="str">
            <v>132,70</v>
          </cell>
          <cell r="L526" t="str">
            <v>CAIXA REFERENCIAL</v>
          </cell>
          <cell r="M526" t="str">
            <v>18,10</v>
          </cell>
          <cell r="N526">
            <v>114.6</v>
          </cell>
          <cell r="O526">
            <v>132.69999999999999</v>
          </cell>
          <cell r="P526">
            <v>0</v>
          </cell>
          <cell r="R526" t="str">
            <v>SINAPI</v>
          </cell>
        </row>
        <row r="527">
          <cell r="G527">
            <v>5841</v>
          </cell>
          <cell r="H527" t="str">
            <v>VASSOURA MECÂNICA REBOCÁVEL COM ESCOVA CILÍNDRICA, LARGURA ÚTIL DE VARRIMENTO DE 2,44 M - CHI DIURNO. AF_06/2014</v>
          </cell>
          <cell r="I527" t="str">
            <v>CHI</v>
          </cell>
          <cell r="J527" t="str">
            <v>ATRIBUÍDO SÃO PAULO</v>
          </cell>
          <cell r="K527" t="str">
            <v>4,65</v>
          </cell>
          <cell r="L527" t="str">
            <v>CAIXA REFERENCIAL</v>
          </cell>
          <cell r="M527" t="str">
            <v>0,00</v>
          </cell>
          <cell r="N527">
            <v>4.6500000000000004</v>
          </cell>
          <cell r="O527">
            <v>4.6500000000000004</v>
          </cell>
          <cell r="P527">
            <v>0</v>
          </cell>
          <cell r="R527" t="str">
            <v>SINAPI</v>
          </cell>
        </row>
        <row r="528">
          <cell r="G528">
            <v>5845</v>
          </cell>
          <cell r="H528" t="str">
            <v>TRATOR DE PNEUS, POTÊNCIA 122 CV, TRAÇÃO 4X4, PESO COM LASTRO DE 4.510 KG - CHI DIURNO. AF_06/2014</v>
          </cell>
          <cell r="I528" t="str">
            <v>CHI</v>
          </cell>
          <cell r="J528" t="str">
            <v>ATRIBUÍDO SÃO PAULO</v>
          </cell>
          <cell r="K528" t="str">
            <v>41,01</v>
          </cell>
          <cell r="L528" t="str">
            <v>CAIXA REFERENCIAL</v>
          </cell>
          <cell r="M528" t="str">
            <v>14,55</v>
          </cell>
          <cell r="N528">
            <v>26.459999999999997</v>
          </cell>
          <cell r="O528">
            <v>41.01</v>
          </cell>
          <cell r="P528">
            <v>0</v>
          </cell>
          <cell r="R528" t="str">
            <v>SINAPI</v>
          </cell>
        </row>
        <row r="529">
          <cell r="G529">
            <v>5849</v>
          </cell>
          <cell r="H529" t="str">
            <v>TRATOR DE ESTEIRAS, POTÊNCIA 170 HP, PESO OPERACIONAL 19 T, CAÇAMBA 5,2 M3 - CHI DIURNO. AF_06/2014</v>
          </cell>
          <cell r="I529" t="str">
            <v>CHI</v>
          </cell>
          <cell r="J529" t="str">
            <v>ATRIBUÍDO SÃO PAULO</v>
          </cell>
          <cell r="K529" t="str">
            <v>65,49</v>
          </cell>
          <cell r="L529" t="str">
            <v>CAIXA REFERENCIAL</v>
          </cell>
          <cell r="M529" t="str">
            <v>14,55</v>
          </cell>
          <cell r="N529">
            <v>50.94</v>
          </cell>
          <cell r="O529">
            <v>65.489999999999995</v>
          </cell>
          <cell r="P529">
            <v>0</v>
          </cell>
          <cell r="R529" t="str">
            <v>SINAPI</v>
          </cell>
        </row>
        <row r="530">
          <cell r="G530">
            <v>5853</v>
          </cell>
          <cell r="H530" t="str">
            <v>TRATOR DE ESTEIRAS, POTÊNCIA 150 HP, PESO OPERACIONAL 16,7 T, COM RODA MOTRIZ ELEVADA E LÂMINA 3,18 M3 - CHI DIURNO. AF_06/2014</v>
          </cell>
          <cell r="I530" t="str">
            <v>CHI</v>
          </cell>
          <cell r="J530" t="str">
            <v>ATRIBUÍDO SÃO PAULO</v>
          </cell>
          <cell r="K530" t="str">
            <v>65,79</v>
          </cell>
          <cell r="L530" t="str">
            <v>CAIXA REFERENCIAL</v>
          </cell>
          <cell r="M530" t="str">
            <v>14,55</v>
          </cell>
          <cell r="N530">
            <v>51.240000000000009</v>
          </cell>
          <cell r="O530">
            <v>65.790000000000006</v>
          </cell>
          <cell r="P530">
            <v>0</v>
          </cell>
          <cell r="R530" t="str">
            <v>SINAPI</v>
          </cell>
        </row>
        <row r="531">
          <cell r="G531">
            <v>5857</v>
          </cell>
          <cell r="H531" t="str">
            <v>TRATOR DE ESTEIRAS, POTÊNCIA 347 HP, PESO OPERACIONAL 38,5 T, COM LÂMINA 8,70 M3 - CHI DIURNO. AF_06/2014</v>
          </cell>
          <cell r="I531" t="str">
            <v>CHI</v>
          </cell>
          <cell r="J531" t="str">
            <v>ATRIBUÍDO SÃO PAULO</v>
          </cell>
          <cell r="K531" t="str">
            <v>173,29</v>
          </cell>
          <cell r="L531" t="str">
            <v>CAIXA REFERENCIAL</v>
          </cell>
          <cell r="M531" t="str">
            <v>14,55</v>
          </cell>
          <cell r="N531">
            <v>158.73999999999998</v>
          </cell>
          <cell r="O531">
            <v>173.29</v>
          </cell>
          <cell r="P531">
            <v>0</v>
          </cell>
          <cell r="R531" t="str">
            <v>SINAPI</v>
          </cell>
        </row>
        <row r="532">
          <cell r="G532">
            <v>5865</v>
          </cell>
          <cell r="H532" t="str">
            <v>ROLO COMPACTADOR VIBRATÓRIO REBOCÁVEL, CILINDRO DE AÇO LISO, POTÊNCIA DE TRAÇÃO DE 65 CV, PESO 4,7 T, IMPACTO DINÂMICO 18,3 T, LARGURA DE TRABALHO 1,67 M - CHI DIURNO. AF_02/2016</v>
          </cell>
          <cell r="I532" t="str">
            <v>CHI</v>
          </cell>
          <cell r="J532" t="str">
            <v>ATRIBUÍDO SÃO PAULO</v>
          </cell>
          <cell r="K532" t="str">
            <v>10,80</v>
          </cell>
          <cell r="L532" t="str">
            <v>CAIXA REFERENCIAL</v>
          </cell>
          <cell r="M532" t="str">
            <v>0,00</v>
          </cell>
          <cell r="N532">
            <v>10.8</v>
          </cell>
          <cell r="O532">
            <v>10.8</v>
          </cell>
          <cell r="P532">
            <v>0</v>
          </cell>
          <cell r="R532" t="str">
            <v>SINAPI</v>
          </cell>
        </row>
        <row r="533">
          <cell r="G533">
            <v>5869</v>
          </cell>
          <cell r="H533" t="str">
            <v>ROLO COMPACTADOR VIBRATÓRIO TANDEM AÇO LISO, POTÊNCIA 58 HP, PESO SEM/COM LASTRO 6,5 / 9,4 T, LARGURA DE TRABALHO 1,2 M - CHI DIURNO. AF_06/2014</v>
          </cell>
          <cell r="I533" t="str">
            <v>CHI</v>
          </cell>
          <cell r="J533" t="str">
            <v>ATRIBUÍDO SÃO PAULO</v>
          </cell>
          <cell r="K533" t="str">
            <v>62,38</v>
          </cell>
          <cell r="L533" t="str">
            <v>CAIXA REFERENCIAL</v>
          </cell>
          <cell r="M533" t="str">
            <v>14,40</v>
          </cell>
          <cell r="N533">
            <v>47.980000000000004</v>
          </cell>
          <cell r="O533">
            <v>62.38</v>
          </cell>
          <cell r="P533">
            <v>0</v>
          </cell>
          <cell r="R533" t="str">
            <v>SINAPI</v>
          </cell>
        </row>
        <row r="534">
          <cell r="G534">
            <v>5877</v>
          </cell>
          <cell r="H534" t="str">
            <v>RETROESCAVADEIRA SOBRE RODAS COM CARREGADEIRA, TRAÇÃO 4X4, POTÊNCIA LÍQ. 72 HP, CAÇAMBA CARREG. CAP. MÍN. 0,79 M3, CAÇAMBA RETRO CAP. 0,18 M3, PESO OPERACIONAL MÍN. 7.140 KG, PROFUNDIDADE ESCAVAÇÃO MÁX. 4,50 M - CHI DIURNO. AF_06/2014</v>
          </cell>
          <cell r="I534" t="str">
            <v>CHI</v>
          </cell>
          <cell r="J534" t="str">
            <v>ATRIBUÍDO SÃO PAULO</v>
          </cell>
          <cell r="K534" t="str">
            <v>49,67</v>
          </cell>
          <cell r="L534" t="str">
            <v>CAIXA REFERENCIAL</v>
          </cell>
          <cell r="M534" t="str">
            <v>18,96</v>
          </cell>
          <cell r="N534">
            <v>30.71</v>
          </cell>
          <cell r="O534">
            <v>49.67</v>
          </cell>
          <cell r="P534">
            <v>0</v>
          </cell>
          <cell r="R534" t="str">
            <v>SINAPI</v>
          </cell>
        </row>
        <row r="535">
          <cell r="G535">
            <v>5881</v>
          </cell>
          <cell r="H535" t="str">
            <v>ROLO COMPACTADOR VIBRATÓRIO PÉ DE CARNEIRO, OPERADO POR CONTROLE REMOTO, POTÊNCIA 12,5 KW, PESO OPERACIONAL 1,675 T, LARGURA DE TRABALHO 0,85 M - CHI DIURNO. AF_02/2016</v>
          </cell>
          <cell r="I535" t="str">
            <v>CHI</v>
          </cell>
          <cell r="J535" t="str">
            <v>ATRIBUÍDO SÃO PAULO</v>
          </cell>
          <cell r="K535" t="str">
            <v>67,33</v>
          </cell>
          <cell r="L535" t="str">
            <v>CAIXA REFERENCIAL</v>
          </cell>
          <cell r="M535" t="str">
            <v>14,40</v>
          </cell>
          <cell r="N535">
            <v>52.93</v>
          </cell>
          <cell r="O535">
            <v>67.33</v>
          </cell>
          <cell r="P535">
            <v>0</v>
          </cell>
          <cell r="R535" t="str">
            <v>SINAPI</v>
          </cell>
        </row>
        <row r="536">
          <cell r="G536">
            <v>5884</v>
          </cell>
          <cell r="H536" t="str">
            <v>USINA DE LAMA ASFÁLTICA, PROD 30 A 50 T/H, SILO DE AGREGADO 7 M3, RESERVATÓRIOS PARA EMULSÃO E ÁGUA DE 2,3 M3 CADA, MISTURADOR TIPO PUG MILL A SER MONTADO SOBRE CAMINHÃO - CHI DIURNO. AF_10/2014</v>
          </cell>
          <cell r="I536" t="str">
            <v>CHI</v>
          </cell>
          <cell r="J536" t="str">
            <v>ATRIBUÍDO SÃO PAULO</v>
          </cell>
          <cell r="K536" t="str">
            <v>46,90</v>
          </cell>
          <cell r="L536" t="str">
            <v>CAIXA REFERENCIAL</v>
          </cell>
          <cell r="M536" t="str">
            <v>14,28</v>
          </cell>
          <cell r="N536">
            <v>32.619999999999997</v>
          </cell>
          <cell r="O536">
            <v>46.9</v>
          </cell>
          <cell r="P536">
            <v>0</v>
          </cell>
          <cell r="R536" t="str">
            <v>SINAPI</v>
          </cell>
        </row>
        <row r="537">
          <cell r="G537">
            <v>5892</v>
          </cell>
          <cell r="H537" t="str">
            <v>CAMINHÃO TOCO, PESO BRUTO TOTAL 14.300 KG, CARGA ÚTIL MÁXIMA 9590 KG, DISTÂNCIA ENTRE EIXOS 4,76 M, POTÊNCIA 185 CV (NÃO INCLUI CARROCERIA) - CHI DIURNO. AF_06/2014</v>
          </cell>
          <cell r="I537" t="str">
            <v>CHI</v>
          </cell>
          <cell r="J537" t="str">
            <v>ATRIBUÍDO SÃO PAULO</v>
          </cell>
          <cell r="K537" t="str">
            <v>48,13</v>
          </cell>
          <cell r="L537" t="str">
            <v>CAIXA REFERENCIAL</v>
          </cell>
          <cell r="M537" t="str">
            <v>18,84</v>
          </cell>
          <cell r="N537">
            <v>29.290000000000003</v>
          </cell>
          <cell r="O537">
            <v>48.13</v>
          </cell>
          <cell r="P537">
            <v>0</v>
          </cell>
          <cell r="R537" t="str">
            <v>SINAPI</v>
          </cell>
        </row>
        <row r="538">
          <cell r="G538">
            <v>5896</v>
          </cell>
          <cell r="H538" t="str">
            <v>CAMINHÃO TOCO, PESO BRUTO TOTAL 16.000 KG, CARGA ÚTIL MÁXIMA DE 10.685 KG, DISTÂNCIA ENTRE EIXOS 4,80 M, POTÊNCIA 189 CV EXCLUSIVE CARROCERIA - CHI DIURNO. AF_06/2014</v>
          </cell>
          <cell r="I538" t="str">
            <v>CHI</v>
          </cell>
          <cell r="J538" t="str">
            <v>ATRIBUÍDO SÃO PAULO</v>
          </cell>
          <cell r="K538" t="str">
            <v>50,61</v>
          </cell>
          <cell r="L538" t="str">
            <v>CAIXA REFERENCIAL</v>
          </cell>
          <cell r="M538" t="str">
            <v>18,84</v>
          </cell>
          <cell r="N538">
            <v>31.77</v>
          </cell>
          <cell r="O538">
            <v>50.61</v>
          </cell>
          <cell r="P538">
            <v>0</v>
          </cell>
          <cell r="R538" t="str">
            <v>SINAPI</v>
          </cell>
        </row>
        <row r="539">
          <cell r="G539">
            <v>5903</v>
          </cell>
          <cell r="H539" t="str">
            <v>CAMINHÃO PIPA 10.000 L TRUCADO, PESO BRUTO TOTAL 23.000 KG, CARGA ÚTIL MÁXIMA 15.935 KG, DISTÂNCIA ENTRE EIXOS 4,8 M, POTÊNCIA 230 CV, INCLUSIVE TANQUE DE AÇO PARA TRANSPORTE DE ÁGUA - CHI DIURNO. AF_06/2014</v>
          </cell>
          <cell r="I539" t="str">
            <v>CHI</v>
          </cell>
          <cell r="J539" t="str">
            <v>ATRIBUÍDO SÃO PAULO</v>
          </cell>
          <cell r="K539" t="str">
            <v>63,51</v>
          </cell>
          <cell r="L539" t="str">
            <v>CAIXA REFERENCIAL</v>
          </cell>
          <cell r="M539" t="str">
            <v>18,84</v>
          </cell>
          <cell r="N539">
            <v>44.67</v>
          </cell>
          <cell r="O539">
            <v>63.510000000000005</v>
          </cell>
          <cell r="P539">
            <v>0</v>
          </cell>
          <cell r="R539" t="str">
            <v>SINAPI</v>
          </cell>
        </row>
        <row r="540">
          <cell r="G540">
            <v>5911</v>
          </cell>
          <cell r="H540" t="str">
            <v>ESPARGIDOR DE ASFALTO PRESSURIZADO COM TANQUE DE 2500 L, REBOCÁVEL COM MOTOR A GASOLINA POTÊNCIA 3,4 HP - CHI DIURNO. AF_07/2014</v>
          </cell>
          <cell r="I540" t="str">
            <v>CHI</v>
          </cell>
          <cell r="J540" t="str">
            <v>ATRIBUÍDO SÃO PAULO</v>
          </cell>
          <cell r="K540" t="str">
            <v>23,91</v>
          </cell>
          <cell r="L540" t="str">
            <v>CAIXA REFERENCIAL</v>
          </cell>
          <cell r="M540" t="str">
            <v>14,28</v>
          </cell>
          <cell r="N540">
            <v>9.6300000000000008</v>
          </cell>
          <cell r="O540">
            <v>23.91</v>
          </cell>
          <cell r="P540">
            <v>0</v>
          </cell>
          <cell r="R540" t="str">
            <v>SINAPI</v>
          </cell>
        </row>
        <row r="541">
          <cell r="G541">
            <v>5923</v>
          </cell>
          <cell r="H541" t="str">
            <v>GRADE DE DISCO REBOCÁVEL COM 20 DISCOS 24" X 6 MM COM PNEUS PARA TRANSPORTE - CHI DIURNO. AF_06/2014</v>
          </cell>
          <cell r="I541" t="str">
            <v>CHI</v>
          </cell>
          <cell r="J541" t="str">
            <v>ATRIBUÍDO SÃO PAULO</v>
          </cell>
          <cell r="K541" t="str">
            <v>3,17</v>
          </cell>
          <cell r="L541" t="str">
            <v>CAIXA REFERENCIAL</v>
          </cell>
          <cell r="M541" t="str">
            <v>0,00</v>
          </cell>
          <cell r="N541">
            <v>3.17</v>
          </cell>
          <cell r="O541">
            <v>3.17</v>
          </cell>
          <cell r="P541">
            <v>0</v>
          </cell>
          <cell r="R541" t="str">
            <v>SINAPI</v>
          </cell>
        </row>
        <row r="542">
          <cell r="G542">
            <v>5930</v>
          </cell>
          <cell r="H542" t="str">
            <v>GUINDAUTO HIDRÁULICO, CAPACIDADE MÁXIMA DE CARGA 6200 KG, MOMENTO MÁXIMO DE CARGA 11,7 TM, ALCANCE MÁXIMO HORIZONTAL 9,70 M, INCLUSIVE CAMINHÃO TOCO PBT 16.000 KG, POTÊNCIA DE 189 CV - CHI DIURNO. AF_06/2014</v>
          </cell>
          <cell r="I542" t="str">
            <v>CHI</v>
          </cell>
          <cell r="J542" t="str">
            <v>ATRIBUÍDO SÃO PAULO</v>
          </cell>
          <cell r="K542" t="str">
            <v>62,49</v>
          </cell>
          <cell r="L542" t="str">
            <v>CAIXA REFERENCIAL</v>
          </cell>
          <cell r="M542" t="str">
            <v>21,45</v>
          </cell>
          <cell r="N542">
            <v>41.040000000000006</v>
          </cell>
          <cell r="O542">
            <v>62.490000000000009</v>
          </cell>
          <cell r="P542">
            <v>0</v>
          </cell>
          <cell r="R542" t="str">
            <v>SINAPI</v>
          </cell>
        </row>
        <row r="543">
          <cell r="G543">
            <v>5934</v>
          </cell>
          <cell r="H543" t="str">
            <v>MOTONIVELADORA POTÊNCIA BÁSICA LÍQUIDA (PRIMEIRA MARCHA) 125 HP, PESO BRUTO 13032 KG, LARGURA DA LÂMINA DE 3,7 M - CHI DIURNO. AF_06/2014</v>
          </cell>
          <cell r="I543" t="str">
            <v>CHI</v>
          </cell>
          <cell r="J543" t="str">
            <v>ATRIBUÍDO SÃO PAULO</v>
          </cell>
          <cell r="K543" t="str">
            <v>77,90</v>
          </cell>
          <cell r="L543" t="str">
            <v>CAIXA REFERENCIAL</v>
          </cell>
          <cell r="M543" t="str">
            <v>21,51</v>
          </cell>
          <cell r="N543">
            <v>56.39</v>
          </cell>
          <cell r="O543">
            <v>77.900000000000006</v>
          </cell>
          <cell r="P543">
            <v>0</v>
          </cell>
          <cell r="R543" t="str">
            <v>SINAPI</v>
          </cell>
        </row>
        <row r="544">
          <cell r="G544">
            <v>5942</v>
          </cell>
          <cell r="H544" t="str">
            <v>PÁ CARREGADEIRA SOBRE RODAS, POTÊNCIA LÍQUIDA 128 HP, CAPACIDADE DA CAÇAMBA 1,7 A 2,8 M3, PESO OPERACIONAL 11632 KG - CHI DIURNO. AF_06/2014</v>
          </cell>
          <cell r="I544" t="str">
            <v>CHI</v>
          </cell>
          <cell r="J544" t="str">
            <v>ATRIBUÍDO SÃO PAULO</v>
          </cell>
          <cell r="K544" t="str">
            <v>60,41</v>
          </cell>
          <cell r="L544" t="str">
            <v>CAIXA REFERENCIAL</v>
          </cell>
          <cell r="M544" t="str">
            <v>15,71</v>
          </cell>
          <cell r="N544">
            <v>44.699999999999996</v>
          </cell>
          <cell r="O544">
            <v>60.41</v>
          </cell>
          <cell r="P544">
            <v>0</v>
          </cell>
          <cell r="R544" t="str">
            <v>SINAPI</v>
          </cell>
        </row>
        <row r="545">
          <cell r="G545">
            <v>5946</v>
          </cell>
          <cell r="H545" t="str">
            <v>PÁ CARREGADEIRA SOBRE RODAS, POTÊNCIA 197 HP, CAPACIDADE DA CAÇAMBA 2,5 A 3,5 M3, PESO OPERACIONAL 18338 KG - CHI DIURNO. AF_06/2014</v>
          </cell>
          <cell r="I545" t="str">
            <v>CHI</v>
          </cell>
          <cell r="J545" t="str">
            <v>ATRIBUÍDO SÃO PAULO</v>
          </cell>
          <cell r="K545" t="str">
            <v>76,14</v>
          </cell>
          <cell r="L545" t="str">
            <v>CAIXA REFERENCIAL</v>
          </cell>
          <cell r="M545" t="str">
            <v>15,71</v>
          </cell>
          <cell r="N545">
            <v>60.43</v>
          </cell>
          <cell r="O545">
            <v>76.14</v>
          </cell>
          <cell r="P545">
            <v>0</v>
          </cell>
          <cell r="R545" t="str">
            <v>SINAPI</v>
          </cell>
        </row>
        <row r="546">
          <cell r="G546">
            <v>5952</v>
          </cell>
          <cell r="H546" t="str">
            <v>MARTELETE OU ROMPEDOR PNEUMÁTICO MANUAL, 28 KG, COM SILENCIADOR - CHI DIURNO. AF_07/2016</v>
          </cell>
          <cell r="I546" t="str">
            <v>CHI</v>
          </cell>
          <cell r="J546" t="str">
            <v>COEFICIENTE DE REPRESENTATIVIDADE</v>
          </cell>
          <cell r="K546" t="str">
            <v>17,36</v>
          </cell>
          <cell r="L546" t="str">
            <v>CAIXA REFERENCIAL</v>
          </cell>
          <cell r="M546" t="str">
            <v>11,34</v>
          </cell>
          <cell r="N546">
            <v>6.02</v>
          </cell>
          <cell r="O546">
            <v>17.36</v>
          </cell>
          <cell r="P546">
            <v>0</v>
          </cell>
          <cell r="R546" t="str">
            <v>SINAPI</v>
          </cell>
        </row>
        <row r="547">
          <cell r="G547">
            <v>5954</v>
          </cell>
          <cell r="H547" t="str">
            <v>COMPRESSOR DE AR REBOCÁVEL, VAZÃO 189 PCM, PRESSÃO EFETIVA DE TRABALHO 102 PSI, MOTOR DIESEL, POTÊNCIA 63 CV - CHI DIURNO. AF_06/2015</v>
          </cell>
          <cell r="I547" t="str">
            <v>CHI</v>
          </cell>
          <cell r="J547" t="str">
            <v>ATRIBUÍDO SÃO PAULO</v>
          </cell>
          <cell r="K547" t="str">
            <v>5,66</v>
          </cell>
          <cell r="L547" t="str">
            <v>CAIXA REFERENCIAL</v>
          </cell>
          <cell r="M547" t="str">
            <v>0,00</v>
          </cell>
          <cell r="N547">
            <v>5.66</v>
          </cell>
          <cell r="O547">
            <v>5.66</v>
          </cell>
          <cell r="P547">
            <v>0</v>
          </cell>
          <cell r="R547" t="str">
            <v>SINAPI</v>
          </cell>
        </row>
        <row r="548">
          <cell r="G548">
            <v>5961</v>
          </cell>
          <cell r="H548" t="str">
            <v>CAMINHÃO BASCULANTE 6 M3, PESO BRUTO TOTAL 16.000 KG, CARGA ÚTIL MÁXIMA 13.071 KG, DISTÂNCIA ENTRE EIXOS 4,80 M, POTÊNCIA 230 CV INCLUSIVE CAÇAMBA METÁLICA - CHI DIURNO. AF_06/2014</v>
          </cell>
          <cell r="I548" t="str">
            <v>CHI</v>
          </cell>
          <cell r="J548" t="str">
            <v>ATRIBUÍDO SÃO PAULO</v>
          </cell>
          <cell r="K548" t="str">
            <v>54,34</v>
          </cell>
          <cell r="L548" t="str">
            <v>CAIXA REFERENCIAL</v>
          </cell>
          <cell r="M548" t="str">
            <v>19,57</v>
          </cell>
          <cell r="N548">
            <v>34.770000000000003</v>
          </cell>
          <cell r="O548">
            <v>54.34</v>
          </cell>
          <cell r="P548">
            <v>0</v>
          </cell>
          <cell r="R548" t="str">
            <v>SINAPI</v>
          </cell>
        </row>
        <row r="549">
          <cell r="G549">
            <v>6260</v>
          </cell>
          <cell r="H549" t="str">
            <v>CAMINHÃO PIPA 6.000 L, PESO BRUTO TOTAL 13.000 KG, DISTÂNCIA ENTRE EIXOS 4,80 M, POTÊNCIA 189 CV INCLUSIVE TANQUE DE AÇO PARA TRANSPORTE DE ÁGUA, CAPACIDADE 6 M3 - CHI DIURNO. AF_06/2014</v>
          </cell>
          <cell r="I549" t="str">
            <v>CHI</v>
          </cell>
          <cell r="J549" t="str">
            <v>ATRIBUÍDO SÃO PAULO</v>
          </cell>
          <cell r="K549" t="str">
            <v>52,03</v>
          </cell>
          <cell r="L549" t="str">
            <v>CAIXA REFERENCIAL</v>
          </cell>
          <cell r="M549" t="str">
            <v>18,84</v>
          </cell>
          <cell r="N549">
            <v>33.19</v>
          </cell>
          <cell r="O549">
            <v>52.03</v>
          </cell>
          <cell r="P549">
            <v>0</v>
          </cell>
          <cell r="R549" t="str">
            <v>SINAPI</v>
          </cell>
        </row>
        <row r="550">
          <cell r="G550">
            <v>6880</v>
          </cell>
          <cell r="H550" t="str">
            <v>ROLO COMPACTADOR DE PNEUS ESTÁTICO, PRESSÃO VARIÁVEL, POTÊNCIA 111 HP, PESO SEM/COM LASTRO 9,5 / 26 T, LARGURA DE TRABALHO 1,90 M - CHI DIURNO. AF_07/2014</v>
          </cell>
          <cell r="I550" t="str">
            <v>CHI</v>
          </cell>
          <cell r="J550" t="str">
            <v>ATRIBUÍDO SÃO PAULO</v>
          </cell>
          <cell r="K550" t="str">
            <v>74,37</v>
          </cell>
          <cell r="L550" t="str">
            <v>CAIXA REFERENCIAL</v>
          </cell>
          <cell r="M550" t="str">
            <v>14,40</v>
          </cell>
          <cell r="N550">
            <v>59.970000000000006</v>
          </cell>
          <cell r="O550">
            <v>74.37</v>
          </cell>
          <cell r="P550">
            <v>0</v>
          </cell>
          <cell r="R550" t="str">
            <v>SINAPI</v>
          </cell>
        </row>
        <row r="551">
          <cell r="G551">
            <v>7031</v>
          </cell>
          <cell r="H551" t="str">
            <v>TANQUE DE ASFALTO ESTACIONÁRIO COM SERPENTINA, CAPACIDADE 30.000 L - CHI DIURNO. AF_05/2023</v>
          </cell>
          <cell r="I551" t="str">
            <v>CHI</v>
          </cell>
          <cell r="J551" t="str">
            <v>ATRIBUÍDO SÃO PAULO</v>
          </cell>
          <cell r="K551" t="str">
            <v>5,70</v>
          </cell>
          <cell r="L551" t="str">
            <v>CAIXA REFERENCIAL</v>
          </cell>
          <cell r="M551" t="str">
            <v>0,00</v>
          </cell>
          <cell r="N551">
            <v>5.7</v>
          </cell>
          <cell r="O551">
            <v>5.7</v>
          </cell>
          <cell r="P551">
            <v>0</v>
          </cell>
          <cell r="R551" t="str">
            <v>SINAPI</v>
          </cell>
        </row>
        <row r="552">
          <cell r="G552">
            <v>7043</v>
          </cell>
          <cell r="H552" t="str">
            <v>MOTOBOMBA TRASH (PARA ÁGUA SUJA) AUTO ESCORVANTE, MOTOR GASOLINA DE 6,41 HP, DIÂMETROS DE SUCÇÃO X RECALQUE: 3" X 3", HM/Q = 10 MCA / 60 M3/H A 23 MCA / 0 M3/H - CHI DIURNO. AF_10/2014</v>
          </cell>
          <cell r="I552" t="str">
            <v>CHI</v>
          </cell>
          <cell r="J552" t="str">
            <v>COEFICIENTE DE REPRESENTATIVIDADE</v>
          </cell>
          <cell r="K552" t="str">
            <v>0,35</v>
          </cell>
          <cell r="L552" t="str">
            <v>CAIXA REFERENCIAL</v>
          </cell>
          <cell r="M552" t="str">
            <v>0,00</v>
          </cell>
          <cell r="N552">
            <v>0.35</v>
          </cell>
          <cell r="O552">
            <v>0.35</v>
          </cell>
          <cell r="P552">
            <v>0</v>
          </cell>
          <cell r="R552" t="str">
            <v>SINAPI</v>
          </cell>
        </row>
        <row r="553">
          <cell r="G553">
            <v>7050</v>
          </cell>
          <cell r="H553" t="str">
            <v>ROLO COMPACTADOR PE DE CARNEIRO VIBRATORIO, POTENCIA 125 HP, PESO OPERACIONAL SEM/COM LASTRO 11,95 / 13,30 T, IMPACTO DINAMICO 38,5 / 22,5 T, LARGURA DE TRABALHO 2,15 M - CHI DIURNO. AF_06/2014</v>
          </cell>
          <cell r="I553" t="str">
            <v>CHI</v>
          </cell>
          <cell r="J553" t="str">
            <v>ATRIBUÍDO SÃO PAULO</v>
          </cell>
          <cell r="K553" t="str">
            <v>68,05</v>
          </cell>
          <cell r="L553" t="str">
            <v>CAIXA REFERENCIAL</v>
          </cell>
          <cell r="M553" t="str">
            <v>14,40</v>
          </cell>
          <cell r="N553">
            <v>53.65</v>
          </cell>
          <cell r="O553">
            <v>68.05</v>
          </cell>
          <cell r="P553">
            <v>0</v>
          </cell>
          <cell r="R553" t="str">
            <v>SINAPI</v>
          </cell>
        </row>
        <row r="554">
          <cell r="G554">
            <v>67827</v>
          </cell>
          <cell r="H554" t="str">
            <v>CAMINHÃO BASCULANTE 6 M3 TOCO, PESO BRUTO TOTAL 16.000 KG, CARGA ÚTIL MÁXIMA 11.130 KG, DISTÂNCIA ENTRE EIXOS 5,36 M, POTÊNCIA 185 CV, INCLUSIVE CAÇAMBA METÁLICA - CHI DIURNO. AF_06/2014</v>
          </cell>
          <cell r="I554" t="str">
            <v>CHI</v>
          </cell>
          <cell r="J554" t="str">
            <v>ATRIBUÍDO SÃO PAULO</v>
          </cell>
          <cell r="K554" t="str">
            <v>55,43</v>
          </cell>
          <cell r="L554" t="str">
            <v>CAIXA REFERENCIAL</v>
          </cell>
          <cell r="M554" t="str">
            <v>19,57</v>
          </cell>
          <cell r="N554">
            <v>35.86</v>
          </cell>
          <cell r="O554">
            <v>55.43</v>
          </cell>
          <cell r="P554">
            <v>0</v>
          </cell>
          <cell r="R554" t="str">
            <v>SINAPI</v>
          </cell>
        </row>
        <row r="555">
          <cell r="G555">
            <v>73395</v>
          </cell>
          <cell r="H555" t="str">
            <v>GRUPO GERADOR ESTACIONÁRIO, MOTOR DIESEL POTÊNCIA 170 KVA - CHI DIURNO. AF_02/2016</v>
          </cell>
          <cell r="I555" t="str">
            <v>CHI</v>
          </cell>
          <cell r="J555" t="str">
            <v>ATRIBUÍDO SÃO PAULO</v>
          </cell>
          <cell r="K555" t="str">
            <v>6,93</v>
          </cell>
          <cell r="L555" t="str">
            <v>CAIXA REFERENCIAL</v>
          </cell>
          <cell r="M555" t="str">
            <v>0,00</v>
          </cell>
          <cell r="N555">
            <v>6.93</v>
          </cell>
          <cell r="O555">
            <v>6.93</v>
          </cell>
          <cell r="P555">
            <v>0</v>
          </cell>
          <cell r="R555" t="str">
            <v>SINAPI</v>
          </cell>
        </row>
        <row r="556">
          <cell r="G556">
            <v>83766</v>
          </cell>
          <cell r="H556" t="str">
            <v>GRUPO DE SOLDAGEM COM GERADOR A DIESEL 60 CV PARA SOLDA ELÉTRICA, SOBRE 04 RODAS, COM MOTOR 4 CILINDROS 600 A - CHI DIURNO. AF_02/2016</v>
          </cell>
          <cell r="I556" t="str">
            <v>CHI</v>
          </cell>
          <cell r="J556" t="str">
            <v>ATRIBUÍDO SÃO PAULO</v>
          </cell>
          <cell r="K556" t="str">
            <v>34,22</v>
          </cell>
          <cell r="L556" t="str">
            <v>CAIXA REFERENCIAL</v>
          </cell>
          <cell r="M556" t="str">
            <v>18,96</v>
          </cell>
          <cell r="N556">
            <v>15.259999999999998</v>
          </cell>
          <cell r="O556">
            <v>34.22</v>
          </cell>
          <cell r="P556">
            <v>0</v>
          </cell>
          <cell r="R556" t="str">
            <v>SINAPI</v>
          </cell>
        </row>
        <row r="557">
          <cell r="G557">
            <v>84013</v>
          </cell>
          <cell r="H557" t="str">
            <v>ESCAVADEIRA HIDRÁULICA SOBRE ESTEIRAS, CAÇAMBA 0,80 M3, PESO OPERACIONAL 17,8 T, POTÊNCIA LÍQUIDA 110 HP - CHI DIURNO. AF_10/2014</v>
          </cell>
          <cell r="I557" t="str">
            <v>CHI</v>
          </cell>
          <cell r="J557" t="str">
            <v>ATRIBUÍDO SÃO PAULO</v>
          </cell>
          <cell r="K557" t="str">
            <v>72,67</v>
          </cell>
          <cell r="L557" t="str">
            <v>CAIXA REFERENCIAL</v>
          </cell>
          <cell r="M557" t="str">
            <v>18,96</v>
          </cell>
          <cell r="N557">
            <v>53.71</v>
          </cell>
          <cell r="O557">
            <v>72.67</v>
          </cell>
          <cell r="P557">
            <v>0</v>
          </cell>
          <cell r="R557" t="str">
            <v>SINAPI</v>
          </cell>
        </row>
        <row r="558">
          <cell r="G558">
            <v>87446</v>
          </cell>
          <cell r="H558" t="str">
            <v>BETONEIRA CAPACIDADE NOMINAL 400 L, CAPACIDADE DE MISTURA 310 L, MOTOR A DIESEL POTÊNCIA 5,0 HP, SEM CARREGADOR - CHI DIURNO. AF_05/2023</v>
          </cell>
          <cell r="I558" t="str">
            <v>CHI</v>
          </cell>
          <cell r="J558" t="str">
            <v>COEFICIENTE DE REPRESENTATIVIDADE</v>
          </cell>
          <cell r="K558" t="str">
            <v>0,58</v>
          </cell>
          <cell r="L558" t="str">
            <v>CAIXA REFERENCIAL</v>
          </cell>
          <cell r="M558" t="str">
            <v>0,00</v>
          </cell>
          <cell r="N558">
            <v>0.57999999999999996</v>
          </cell>
          <cell r="O558">
            <v>0.57999999999999996</v>
          </cell>
          <cell r="P558">
            <v>0</v>
          </cell>
          <cell r="R558" t="str">
            <v>SINAPI</v>
          </cell>
        </row>
        <row r="559">
          <cell r="G559">
            <v>88392</v>
          </cell>
          <cell r="H559" t="str">
            <v>MISTURADOR DE ARGAMASSA, EIXO HORIZONTAL, CAPACIDADE DE MISTURA 300 KG, MOTOR ELÉTRICO POTÊNCIA 5 CV - CHI DIURNO. AF_05/2023</v>
          </cell>
          <cell r="I559" t="str">
            <v>CHI</v>
          </cell>
          <cell r="J559" t="str">
            <v>COEFICIENTE DE REPRESENTATIVIDADE</v>
          </cell>
          <cell r="K559" t="str">
            <v>1,14</v>
          </cell>
          <cell r="L559" t="str">
            <v>CAIXA REFERENCIAL</v>
          </cell>
          <cell r="M559" t="str">
            <v>0,00</v>
          </cell>
          <cell r="N559">
            <v>1.1399999999999999</v>
          </cell>
          <cell r="O559">
            <v>1.1399999999999999</v>
          </cell>
          <cell r="P559">
            <v>0</v>
          </cell>
          <cell r="R559" t="str">
            <v>SINAPI</v>
          </cell>
        </row>
        <row r="560">
          <cell r="G560">
            <v>88398</v>
          </cell>
          <cell r="H560" t="str">
            <v>MISTURADOR DE ARGAMASSA, EIXO HORIZONTAL, CAPACIDADE DE MISTURA 600 KG, MOTOR ELÉTRICO POTÊNCIA 7,5 CV - CHI DIURNO. AF_05/2023</v>
          </cell>
          <cell r="I560" t="str">
            <v>CHI</v>
          </cell>
          <cell r="J560" t="str">
            <v>COEFICIENTE DE REPRESENTATIVIDADE</v>
          </cell>
          <cell r="K560" t="str">
            <v>1,36</v>
          </cell>
          <cell r="L560" t="str">
            <v>CAIXA REFERENCIAL</v>
          </cell>
          <cell r="M560" t="str">
            <v>0,00</v>
          </cell>
          <cell r="N560">
            <v>1.36</v>
          </cell>
          <cell r="O560">
            <v>1.36</v>
          </cell>
          <cell r="P560">
            <v>0</v>
          </cell>
          <cell r="R560" t="str">
            <v>SINAPI</v>
          </cell>
        </row>
        <row r="561">
          <cell r="G561">
            <v>88404</v>
          </cell>
          <cell r="H561" t="str">
            <v>MISTURADOR DE ARGAMASSA, EIXO HORIZONTAL, CAPACIDADE DE MISTURA 160 KG, MOTOR ELÉTRICO POTÊNCIA 3 CV - CHI DIURNO. AF_05/2023</v>
          </cell>
          <cell r="I561" t="str">
            <v>CHI</v>
          </cell>
          <cell r="J561" t="str">
            <v>COEFICIENTE DE REPRESENTATIVIDADE</v>
          </cell>
          <cell r="K561" t="str">
            <v>1,08</v>
          </cell>
          <cell r="L561" t="str">
            <v>CAIXA REFERENCIAL</v>
          </cell>
          <cell r="M561" t="str">
            <v>0,00</v>
          </cell>
          <cell r="N561">
            <v>1.08</v>
          </cell>
          <cell r="O561">
            <v>1.08</v>
          </cell>
          <cell r="P561">
            <v>0</v>
          </cell>
          <cell r="R561" t="str">
            <v>SINAPI</v>
          </cell>
        </row>
        <row r="562">
          <cell r="G562">
            <v>88430</v>
          </cell>
          <cell r="H562" t="str">
            <v>PROJETOR DE ARGAMASSA, CAPACIDADE DE PROJEÇÃO 1,5 M3/H, ALCANCE DE 30 ATÉ 60 M, MOTOR ELÉTRICO POTÊNCIA 7,5 HP - CHI DIURNO. AF_06/2014</v>
          </cell>
          <cell r="I562" t="str">
            <v>CHI</v>
          </cell>
          <cell r="J562" t="str">
            <v>COEFICIENTE DE REPRESENTATIVIDADE</v>
          </cell>
          <cell r="K562" t="str">
            <v>7,24</v>
          </cell>
          <cell r="L562" t="str">
            <v>CAIXA REFERENCIAL</v>
          </cell>
          <cell r="M562" t="str">
            <v>0,00</v>
          </cell>
          <cell r="N562">
            <v>7.24</v>
          </cell>
          <cell r="O562">
            <v>7.24</v>
          </cell>
          <cell r="P562">
            <v>0</v>
          </cell>
          <cell r="R562" t="str">
            <v>SINAPI</v>
          </cell>
        </row>
        <row r="563">
          <cell r="G563">
            <v>88438</v>
          </cell>
          <cell r="H563" t="str">
            <v>PROJETOR DE ARGAMASSA, CAPACIDADE DE PROJEÇÃO 2 M3/H, ALCANCE ATÉ 50 M, MOTOR ELÉTRICO POTÊNCIA 7,5 HP - CHI DIURNO. AF_06/2014</v>
          </cell>
          <cell r="I563" t="str">
            <v>CHI</v>
          </cell>
          <cell r="J563" t="str">
            <v>COEFICIENTE DE REPRESENTATIVIDADE</v>
          </cell>
          <cell r="K563" t="str">
            <v>9,61</v>
          </cell>
          <cell r="L563" t="str">
            <v>CAIXA REFERENCIAL</v>
          </cell>
          <cell r="M563" t="str">
            <v>0,00</v>
          </cell>
          <cell r="N563">
            <v>9.61</v>
          </cell>
          <cell r="O563">
            <v>9.61</v>
          </cell>
          <cell r="P563">
            <v>0</v>
          </cell>
          <cell r="R563" t="str">
            <v>SINAPI</v>
          </cell>
        </row>
        <row r="564">
          <cell r="G564">
            <v>88831</v>
          </cell>
          <cell r="H564" t="str">
            <v>BETONEIRA CAPACIDADE NOMINAL DE 400 L, CAPACIDADE DE MISTURA 280 L, MOTOR ELÉTRICO TRIFÁSICO POTÊNCIA DE 2 CV, SEM CARREGADOR - CHI DIURNO. AF_05/2023</v>
          </cell>
          <cell r="I564" t="str">
            <v>CHI</v>
          </cell>
          <cell r="J564" t="str">
            <v>COLETADO</v>
          </cell>
          <cell r="K564" t="str">
            <v>0,43</v>
          </cell>
          <cell r="L564" t="str">
            <v>CAIXA REFERENCIAL</v>
          </cell>
          <cell r="M564" t="str">
            <v>0,00</v>
          </cell>
          <cell r="N564">
            <v>0.43</v>
          </cell>
          <cell r="O564">
            <v>0.43</v>
          </cell>
          <cell r="P564">
            <v>0</v>
          </cell>
          <cell r="R564" t="str">
            <v>SINAPI</v>
          </cell>
        </row>
        <row r="565">
          <cell r="G565">
            <v>88844</v>
          </cell>
          <cell r="H565" t="str">
            <v>TRATOR DE ESTEIRAS, POTÊNCIA 125 HP, PESO OPERACIONAL 12,9 T, COM LÂMINA 2,7 M3 - CHI DIURNO. AF_10/2014</v>
          </cell>
          <cell r="I565" t="str">
            <v>CHI</v>
          </cell>
          <cell r="J565" t="str">
            <v>ATRIBUÍDO SÃO PAULO</v>
          </cell>
          <cell r="K565" t="str">
            <v>56,68</v>
          </cell>
          <cell r="L565" t="str">
            <v>CAIXA REFERENCIAL</v>
          </cell>
          <cell r="M565" t="str">
            <v>14,55</v>
          </cell>
          <cell r="N565">
            <v>42.129999999999995</v>
          </cell>
          <cell r="O565">
            <v>56.679999999999993</v>
          </cell>
          <cell r="P565">
            <v>0</v>
          </cell>
          <cell r="R565" t="str">
            <v>SINAPI</v>
          </cell>
        </row>
        <row r="566">
          <cell r="G566">
            <v>88908</v>
          </cell>
          <cell r="H566" t="str">
            <v>ESCAVADEIRA HIDRÁULICA SOBRE ESTEIRAS, CAÇAMBA 1,20 M3, PESO OPERACIONAL 21 T, POTÊNCIA BRUTA 155 HP - CHI DIURNO. AF_06/2014</v>
          </cell>
          <cell r="I566" t="str">
            <v>CHI</v>
          </cell>
          <cell r="J566" t="str">
            <v>ATRIBUÍDO SÃO PAULO</v>
          </cell>
          <cell r="K566" t="str">
            <v>80,91</v>
          </cell>
          <cell r="L566" t="str">
            <v>CAIXA REFERENCIAL</v>
          </cell>
          <cell r="M566" t="str">
            <v>18,96</v>
          </cell>
          <cell r="N566">
            <v>61.949999999999996</v>
          </cell>
          <cell r="O566">
            <v>80.91</v>
          </cell>
          <cell r="P566">
            <v>0</v>
          </cell>
          <cell r="R566" t="str">
            <v>SINAPI</v>
          </cell>
        </row>
        <row r="567">
          <cell r="G567">
            <v>89022</v>
          </cell>
          <cell r="H567" t="str">
            <v>BOMBA SUBMERSÍVEL ELÉTRICA TRIFÁSICA, POTÊNCIA 2,96 HP, Ø ROTOR 144 MM SEMI-ABERTO, BOCAL DE SAÍDA Ø 2, HM/Q = 2 MCA / 38,8 M3/H A 28 MCA / 5 M3/H - CHI DIURNO. AF_06/2014</v>
          </cell>
          <cell r="I567" t="str">
            <v>CHI</v>
          </cell>
          <cell r="J567" t="str">
            <v>COEFICIENTE DE REPRESENTATIVIDADE</v>
          </cell>
          <cell r="K567" t="str">
            <v>0,33</v>
          </cell>
          <cell r="L567" t="str">
            <v>CAIXA REFERENCIAL</v>
          </cell>
          <cell r="M567" t="str">
            <v>0,00</v>
          </cell>
          <cell r="N567">
            <v>0.33</v>
          </cell>
          <cell r="O567">
            <v>0.33</v>
          </cell>
          <cell r="P567">
            <v>0</v>
          </cell>
          <cell r="R567" t="str">
            <v>SINAPI</v>
          </cell>
        </row>
        <row r="568">
          <cell r="G568">
            <v>89027</v>
          </cell>
          <cell r="H568" t="str">
            <v>TANQUE DE ASFALTO ESTACIONÁRIO COM MAÇARICO, CAPACIDADE 20.000 L - CHI DIURNO. AF_05/2023</v>
          </cell>
          <cell r="I568" t="str">
            <v>CHI</v>
          </cell>
          <cell r="J568" t="str">
            <v>ATRIBUÍDO SÃO PAULO</v>
          </cell>
          <cell r="K568" t="str">
            <v>4,64</v>
          </cell>
          <cell r="L568" t="str">
            <v>CAIXA REFERENCIAL</v>
          </cell>
          <cell r="M568" t="str">
            <v>0,00</v>
          </cell>
          <cell r="N568">
            <v>4.6399999999999997</v>
          </cell>
          <cell r="O568">
            <v>4.6399999999999997</v>
          </cell>
          <cell r="P568">
            <v>0</v>
          </cell>
          <cell r="R568" t="str">
            <v>SINAPI</v>
          </cell>
        </row>
        <row r="569">
          <cell r="G569">
            <v>89031</v>
          </cell>
          <cell r="H569" t="str">
            <v>TRATOR DE ESTEIRAS, POTÊNCIA 100 HP, PESO OPERACIONAL 9,4 T, COM LÂMINA 2,19 M3 - CHI DIURNO. AF_06/2014</v>
          </cell>
          <cell r="I569" t="str">
            <v>CHI</v>
          </cell>
          <cell r="J569" t="str">
            <v>ATRIBUÍDO SÃO PAULO</v>
          </cell>
          <cell r="K569" t="str">
            <v>54,98</v>
          </cell>
          <cell r="L569" t="str">
            <v>CAIXA REFERENCIAL</v>
          </cell>
          <cell r="M569" t="str">
            <v>14,55</v>
          </cell>
          <cell r="N569">
            <v>40.429999999999993</v>
          </cell>
          <cell r="O569">
            <v>54.97999999999999</v>
          </cell>
          <cell r="P569">
            <v>0</v>
          </cell>
          <cell r="R569" t="str">
            <v>SINAPI</v>
          </cell>
        </row>
        <row r="570">
          <cell r="G570">
            <v>89036</v>
          </cell>
          <cell r="H570" t="str">
            <v>TRATOR DE PNEUS, POTÊNCIA 85 CV, TRAÇÃO 4X4, PESO COM LASTRO DE 4.675 KG - CHI DIURNO. AF_06/2014</v>
          </cell>
          <cell r="I570" t="str">
            <v>CHI</v>
          </cell>
          <cell r="J570" t="str">
            <v>ATRIBUÍDO SÃO PAULO</v>
          </cell>
          <cell r="K570" t="str">
            <v>35,01</v>
          </cell>
          <cell r="L570" t="str">
            <v>CAIXA REFERENCIAL</v>
          </cell>
          <cell r="M570" t="str">
            <v>14,55</v>
          </cell>
          <cell r="N570">
            <v>20.459999999999997</v>
          </cell>
          <cell r="O570">
            <v>35.01</v>
          </cell>
          <cell r="P570">
            <v>0</v>
          </cell>
          <cell r="R570" t="str">
            <v>SINAPI</v>
          </cell>
        </row>
        <row r="571">
          <cell r="G571">
            <v>89218</v>
          </cell>
          <cell r="H571" t="str">
            <v>BATE-ESTACAS POR GRAVIDADE, POTÊNCIA DE 160 HP, PESO DO MARTELO ATÉ 3 TONELADAS - CHI DIURNO. AF_11/2014</v>
          </cell>
          <cell r="I571" t="str">
            <v>CHI</v>
          </cell>
          <cell r="J571" t="str">
            <v>ATRIBUÍDO SÃO PAULO</v>
          </cell>
          <cell r="K571" t="str">
            <v>73,30</v>
          </cell>
          <cell r="L571" t="str">
            <v>CAIXA REFERENCIAL</v>
          </cell>
          <cell r="M571" t="str">
            <v>32,66</v>
          </cell>
          <cell r="N571">
            <v>40.64</v>
          </cell>
          <cell r="O571">
            <v>73.3</v>
          </cell>
          <cell r="P571">
            <v>0</v>
          </cell>
          <cell r="R571" t="str">
            <v>SINAPI</v>
          </cell>
        </row>
        <row r="572">
          <cell r="G572">
            <v>89226</v>
          </cell>
          <cell r="H572" t="str">
            <v>BETONEIRA CAPACIDADE NOMINAL DE 600 L, CAPACIDADE DE MISTURA 360 L, MOTOR ELÉTRICO TRIFÁSICO POTÊNCIA DE 4 CV, SEM CARREGADOR - CHI DIURNO. AF_05/2023</v>
          </cell>
          <cell r="I572" t="str">
            <v>CHI</v>
          </cell>
          <cell r="J572" t="str">
            <v>COEFICIENTE DE REPRESENTATIVIDADE</v>
          </cell>
          <cell r="K572" t="str">
            <v>1,76</v>
          </cell>
          <cell r="L572" t="str">
            <v>CAIXA REFERENCIAL</v>
          </cell>
          <cell r="M572" t="str">
            <v>0,00</v>
          </cell>
          <cell r="N572">
            <v>1.76</v>
          </cell>
          <cell r="O572">
            <v>1.76</v>
          </cell>
          <cell r="P572">
            <v>0</v>
          </cell>
          <cell r="R572" t="str">
            <v>SINAPI</v>
          </cell>
        </row>
        <row r="573">
          <cell r="G573">
            <v>89235</v>
          </cell>
          <cell r="H573" t="str">
            <v>FRESADORA DE ASFALTO A FRIO SOBRE RODAS, LARGURA FRESAGEM DE 1,0 M, POTÊNCIA 208 HP - CHI DIURNO. AF_11/2014</v>
          </cell>
          <cell r="I573" t="str">
            <v>CHI</v>
          </cell>
          <cell r="J573" t="str">
            <v>ATRIBUÍDO SÃO PAULO</v>
          </cell>
          <cell r="K573" t="str">
            <v>173,55</v>
          </cell>
          <cell r="L573" t="str">
            <v>CAIXA REFERENCIAL</v>
          </cell>
          <cell r="M573" t="str">
            <v>18,10</v>
          </cell>
          <cell r="N573">
            <v>155.45000000000002</v>
          </cell>
          <cell r="O573">
            <v>173.55</v>
          </cell>
          <cell r="P573">
            <v>0</v>
          </cell>
          <cell r="R573" t="str">
            <v>SINAPI</v>
          </cell>
        </row>
        <row r="574">
          <cell r="G574">
            <v>89243</v>
          </cell>
          <cell r="H574" t="str">
            <v>FRESADORA DE ASFALTO A FRIO SOBRE RODAS, LARGURA FRESAGEM DE 2,0 M, POTÊNCIA 550 HP - CHI DIURNO. AF_11/2014</v>
          </cell>
          <cell r="I574" t="str">
            <v>CHI</v>
          </cell>
          <cell r="J574" t="str">
            <v>ATRIBUÍDO SÃO PAULO</v>
          </cell>
          <cell r="K574" t="str">
            <v>375,91</v>
          </cell>
          <cell r="L574" t="str">
            <v>CAIXA REFERENCIAL</v>
          </cell>
          <cell r="M574" t="str">
            <v>18,10</v>
          </cell>
          <cell r="N574">
            <v>357.81</v>
          </cell>
          <cell r="O574">
            <v>375.91</v>
          </cell>
          <cell r="P574">
            <v>0</v>
          </cell>
          <cell r="R574" t="str">
            <v>SINAPI</v>
          </cell>
        </row>
        <row r="575">
          <cell r="G575">
            <v>89251</v>
          </cell>
          <cell r="H575" t="str">
            <v>RECICLADORA DE ASFALTO A FRIO SOBRE RODAS, LARGURA FRESAGEM DE 2,0 M, POTÊNCIA 422 HP - CHI DIURNO. AF_11/2014</v>
          </cell>
          <cell r="I575" t="str">
            <v>CHI</v>
          </cell>
          <cell r="J575" t="str">
            <v>ATRIBUÍDO SÃO PAULO</v>
          </cell>
          <cell r="K575" t="str">
            <v>329,54</v>
          </cell>
          <cell r="L575" t="str">
            <v>CAIXA REFERENCIAL</v>
          </cell>
          <cell r="M575" t="str">
            <v>18,10</v>
          </cell>
          <cell r="N575">
            <v>311.44</v>
          </cell>
          <cell r="O575">
            <v>329.54</v>
          </cell>
          <cell r="P575">
            <v>0</v>
          </cell>
          <cell r="R575" t="str">
            <v>SINAPI</v>
          </cell>
        </row>
        <row r="576">
          <cell r="G576">
            <v>89258</v>
          </cell>
          <cell r="H576" t="str">
            <v>VIBROACABADORA DE ASFALTO SOBRE ESTEIRAS, LARGURA DE PAVIMENTAÇÃO 2,13 M A 4,55 M, POTÊNCIA 100 HP, CAPACIDADE 400 T/H - CHI DIURNO. AF_11/2014</v>
          </cell>
          <cell r="I576" t="str">
            <v>CHI</v>
          </cell>
          <cell r="J576" t="str">
            <v>ATRIBUÍDO SÃO PAULO</v>
          </cell>
          <cell r="K576" t="str">
            <v>112,73</v>
          </cell>
          <cell r="L576" t="str">
            <v>CAIXA REFERENCIAL</v>
          </cell>
          <cell r="M576" t="str">
            <v>18,10</v>
          </cell>
          <cell r="N576">
            <v>94.63</v>
          </cell>
          <cell r="O576">
            <v>112.72999999999999</v>
          </cell>
          <cell r="P576">
            <v>0</v>
          </cell>
          <cell r="R576" t="str">
            <v>SINAPI</v>
          </cell>
        </row>
        <row r="577">
          <cell r="G577">
            <v>89273</v>
          </cell>
          <cell r="H577" t="str">
            <v>GUINDASTE HIDRÁULICO AUTOPROPELIDO, COM LANÇA TELESCÓPICA 28,80 M, CAPACIDADE MÁXIMA 30 T, POTÊNCIA 97 KW, TRAÇÃO 4 X 4 - CHI DIURNO. AF_11/2014</v>
          </cell>
          <cell r="I577" t="str">
            <v>CHI</v>
          </cell>
          <cell r="J577" t="str">
            <v>ATRIBUÍDO SÃO PAULO</v>
          </cell>
          <cell r="K577" t="str">
            <v>82,69</v>
          </cell>
          <cell r="L577" t="str">
            <v>CAIXA REFERENCIAL</v>
          </cell>
          <cell r="M577" t="str">
            <v>13,78</v>
          </cell>
          <cell r="N577">
            <v>68.91</v>
          </cell>
          <cell r="O577">
            <v>82.69</v>
          </cell>
          <cell r="P577">
            <v>0</v>
          </cell>
          <cell r="R577" t="str">
            <v>SINAPI</v>
          </cell>
        </row>
        <row r="578">
          <cell r="G578">
            <v>89279</v>
          </cell>
          <cell r="H578" t="str">
            <v>BETONEIRA CAPACIDADE NOMINAL DE 600 L, CAPACIDADE DE MISTURA 440 L, MOTOR A DIESEL POTÊNCIA 10 HP, COM CARREGADOR - CHI DIURNO. AF_05/2023</v>
          </cell>
          <cell r="I578" t="str">
            <v>CHI</v>
          </cell>
          <cell r="J578" t="str">
            <v>COEFICIENTE DE REPRESENTATIVIDADE</v>
          </cell>
          <cell r="K578" t="str">
            <v>2,14</v>
          </cell>
          <cell r="L578" t="str">
            <v>CAIXA REFERENCIAL</v>
          </cell>
          <cell r="M578" t="str">
            <v>0,00</v>
          </cell>
          <cell r="N578">
            <v>2.14</v>
          </cell>
          <cell r="O578">
            <v>2.14</v>
          </cell>
          <cell r="P578">
            <v>0</v>
          </cell>
          <cell r="R578" t="str">
            <v>SINAPI</v>
          </cell>
        </row>
        <row r="579">
          <cell r="G579">
            <v>89877</v>
          </cell>
          <cell r="H579" t="str">
            <v>CAMINHÃO BASCULANTE 14 M3, COM CAVALO MECÂNICO DE CAPACIDADE MÁXIMA DE TRAÇÃO COMBINADO DE 36000 KG, POTÊNCIA 286 CV, INCLUSIVE SEMIREBOQUE COM CAÇAMBA METÁLICA - CHI DIURNO. AF_12/2014</v>
          </cell>
          <cell r="I579" t="str">
            <v>CHI</v>
          </cell>
          <cell r="J579" t="str">
            <v>ATRIBUÍDO SÃO PAULO</v>
          </cell>
          <cell r="K579" t="str">
            <v>74,02</v>
          </cell>
          <cell r="L579" t="str">
            <v>CAIXA REFERENCIAL</v>
          </cell>
          <cell r="M579" t="str">
            <v>19,57</v>
          </cell>
          <cell r="N579">
            <v>54.449999999999996</v>
          </cell>
          <cell r="O579">
            <v>74.02</v>
          </cell>
          <cell r="P579">
            <v>0</v>
          </cell>
          <cell r="R579" t="str">
            <v>SINAPI</v>
          </cell>
        </row>
        <row r="580">
          <cell r="G580">
            <v>89884</v>
          </cell>
          <cell r="H580" t="str">
            <v>CAMINHÃO BASCULANTE 18 M3, COM CAVALO MECÂNICO DE CAPACIDADE MÁXIMA DE TRAÇÃO COMBINADO DE 45000 KG, POTÊNCIA 330 CV, INCLUSIVE SEMIREBOQUE COM CAÇAMBA METÁLICA - CHI DIURNO. AF_12/2014</v>
          </cell>
          <cell r="I580" t="str">
            <v>CHI</v>
          </cell>
          <cell r="J580" t="str">
            <v>ATRIBUÍDO SÃO PAULO</v>
          </cell>
          <cell r="K580" t="str">
            <v>77,28</v>
          </cell>
          <cell r="L580" t="str">
            <v>CAIXA REFERENCIAL</v>
          </cell>
          <cell r="M580" t="str">
            <v>19,57</v>
          </cell>
          <cell r="N580">
            <v>57.71</v>
          </cell>
          <cell r="O580">
            <v>77.28</v>
          </cell>
          <cell r="P580">
            <v>0</v>
          </cell>
          <cell r="R580" t="str">
            <v>SINAPI</v>
          </cell>
        </row>
        <row r="581">
          <cell r="G581">
            <v>90587</v>
          </cell>
          <cell r="H581" t="str">
            <v>VIBRADOR DE IMERSÃO, DIÂMETRO DE PONTEIRA 45MM, MOTOR ELÉTRICO TRIFÁSICO POTÊNCIA DE 2 CV - CHI DIURNO. AF_06/2015</v>
          </cell>
          <cell r="I581" t="str">
            <v>CHI</v>
          </cell>
          <cell r="J581" t="str">
            <v>ATRIBUÍDO SÃO PAULO</v>
          </cell>
          <cell r="K581" t="str">
            <v>0,44</v>
          </cell>
          <cell r="L581" t="str">
            <v>CAIXA REFERENCIAL</v>
          </cell>
          <cell r="M581" t="str">
            <v>0,00</v>
          </cell>
          <cell r="N581">
            <v>0.44</v>
          </cell>
          <cell r="O581">
            <v>0.44</v>
          </cell>
          <cell r="P581">
            <v>0</v>
          </cell>
          <cell r="R581" t="str">
            <v>SINAPI</v>
          </cell>
        </row>
        <row r="582">
          <cell r="G582">
            <v>90626</v>
          </cell>
          <cell r="H582" t="str">
            <v>PERFURATRIZ MANUAL, TORQUE MÁXIMO 83 N.M, POTÊNCIA 5 CV, COM DIÂMETRO MÁXIMO 4" - CHI DIURNO. AF_06/2015</v>
          </cell>
          <cell r="I582" t="str">
            <v>CHI</v>
          </cell>
          <cell r="J582" t="str">
            <v>COEFICIENTE DE REPRESENTATIVIDADE</v>
          </cell>
          <cell r="K582" t="str">
            <v>2,69</v>
          </cell>
          <cell r="L582" t="str">
            <v>CAIXA REFERENCIAL</v>
          </cell>
          <cell r="M582" t="str">
            <v>0,00</v>
          </cell>
          <cell r="N582">
            <v>2.69</v>
          </cell>
          <cell r="O582">
            <v>2.69</v>
          </cell>
          <cell r="P582">
            <v>0</v>
          </cell>
          <cell r="R582" t="str">
            <v>SINAPI</v>
          </cell>
        </row>
        <row r="583">
          <cell r="G583">
            <v>90632</v>
          </cell>
          <cell r="H583" t="str">
            <v>PERFURATRIZ SOBRE ESTEIRA, TORQUE MÁXIMO 600 KGF, PESO MÉDIO 1000 KG, POTÊNCIA 20 HP, DIÂMETRO MÁXIMO 10" - CHI DIURNO. AF_06/2015</v>
          </cell>
          <cell r="I583" t="str">
            <v>CHI</v>
          </cell>
          <cell r="J583" t="str">
            <v>ATRIBUÍDO SÃO PAULO</v>
          </cell>
          <cell r="K583" t="str">
            <v>71,53</v>
          </cell>
          <cell r="L583" t="str">
            <v>CAIXA REFERENCIAL</v>
          </cell>
          <cell r="M583" t="str">
            <v>14,45</v>
          </cell>
          <cell r="N583">
            <v>57.08</v>
          </cell>
          <cell r="O583">
            <v>71.53</v>
          </cell>
          <cell r="P583">
            <v>0</v>
          </cell>
          <cell r="R583" t="str">
            <v>SINAPI</v>
          </cell>
        </row>
        <row r="584">
          <cell r="G584">
            <v>90638</v>
          </cell>
          <cell r="H584" t="str">
            <v>MISTURADOR DUPLO HORIZONTAL DE ALTA TURBULÊNCIA, CAPACIDADE / VOLUME 2 X 500 LITROS, MOTORES ELÉTRICOS MÍNIMO 5 CV CADA, PARA NATA CIMENTO, ARGAMASSA E OUTROS - CHI DIURNO. AF_06/2015</v>
          </cell>
          <cell r="I584" t="str">
            <v>CHI</v>
          </cell>
          <cell r="J584" t="str">
            <v>COEFICIENTE DE REPRESENTATIVIDADE</v>
          </cell>
          <cell r="K584" t="str">
            <v>5,57</v>
          </cell>
          <cell r="L584" t="str">
            <v>CAIXA REFERENCIAL</v>
          </cell>
          <cell r="M584" t="str">
            <v>0,00</v>
          </cell>
          <cell r="N584">
            <v>5.57</v>
          </cell>
          <cell r="O584">
            <v>5.57</v>
          </cell>
          <cell r="P584">
            <v>0</v>
          </cell>
          <cell r="R584" t="str">
            <v>SINAPI</v>
          </cell>
        </row>
        <row r="585">
          <cell r="G585">
            <v>90644</v>
          </cell>
          <cell r="H585" t="str">
            <v>BOMBA TRIPLEX, PARA INJEÇÃO DE NATA DE CIMENTO, VAZÃO MÁXIMA DE 100 LITROS/MINUTO, PRESSÃO MÁXIMA DE 70 BAR - CHI DIURNO. AF_06/2015</v>
          </cell>
          <cell r="I585" t="str">
            <v>CHI</v>
          </cell>
          <cell r="J585" t="str">
            <v>COEFICIENTE DE REPRESENTATIVIDADE</v>
          </cell>
          <cell r="K585" t="str">
            <v>8,32</v>
          </cell>
          <cell r="L585" t="str">
            <v>CAIXA REFERENCIAL</v>
          </cell>
          <cell r="M585" t="str">
            <v>0,00</v>
          </cell>
          <cell r="N585">
            <v>8.32</v>
          </cell>
          <cell r="O585">
            <v>8.32</v>
          </cell>
          <cell r="P585">
            <v>0</v>
          </cell>
          <cell r="R585" t="str">
            <v>SINAPI</v>
          </cell>
        </row>
        <row r="586">
          <cell r="G586">
            <v>90651</v>
          </cell>
          <cell r="H586" t="str">
            <v>BOMBA CENTRÍFUGA MONOESTÁGIO COM MOTOR ELÉTRICO MONOFÁSICO, POTÊNCIA 15 HP, DIÂMETRO DO ROTOR 173 MM, HM/Q = 30 MCA / 90 M3/H A 45 MCA / 55 M3/H - CHI DIURNO. AF_06/2015</v>
          </cell>
          <cell r="I586" t="str">
            <v>CHI</v>
          </cell>
          <cell r="J586" t="str">
            <v>COEFICIENTE DE REPRESENTATIVIDADE</v>
          </cell>
          <cell r="K586" t="str">
            <v>1,02</v>
          </cell>
          <cell r="L586" t="str">
            <v>CAIXA REFERENCIAL</v>
          </cell>
          <cell r="M586" t="str">
            <v>0,00</v>
          </cell>
          <cell r="N586">
            <v>1.02</v>
          </cell>
          <cell r="O586">
            <v>1.02</v>
          </cell>
          <cell r="P586">
            <v>0</v>
          </cell>
          <cell r="R586" t="str">
            <v>SINAPI</v>
          </cell>
        </row>
        <row r="587">
          <cell r="G587">
            <v>90657</v>
          </cell>
          <cell r="H587" t="str">
            <v>BOMBA DE PROJEÇÃO DE CONCRETO SECO, POTÊNCIA 10 CV, VAZÃO 3 M3/H - CHI DIURNO. AF_06/2015</v>
          </cell>
          <cell r="I587" t="str">
            <v>CHI</v>
          </cell>
          <cell r="J587" t="str">
            <v>COEFICIENTE DE REPRESENTATIVIDADE</v>
          </cell>
          <cell r="K587" t="str">
            <v>5,41</v>
          </cell>
          <cell r="L587" t="str">
            <v>CAIXA REFERENCIAL</v>
          </cell>
          <cell r="M587" t="str">
            <v>0,00</v>
          </cell>
          <cell r="N587">
            <v>5.41</v>
          </cell>
          <cell r="O587">
            <v>5.41</v>
          </cell>
          <cell r="P587">
            <v>0</v>
          </cell>
          <cell r="R587" t="str">
            <v>SINAPI</v>
          </cell>
        </row>
        <row r="588">
          <cell r="G588">
            <v>90663</v>
          </cell>
          <cell r="H588" t="str">
            <v>BOMBA DE PROJEÇÃO DE CONCRETO SECO, POTÊNCIA 10 CV, VAZÃO 6 M3/H - CHI DIURNO. AF_06/2015</v>
          </cell>
          <cell r="I588" t="str">
            <v>CHI</v>
          </cell>
          <cell r="J588" t="str">
            <v>COEFICIENTE DE REPRESENTATIVIDADE</v>
          </cell>
          <cell r="K588" t="str">
            <v>5,80</v>
          </cell>
          <cell r="L588" t="str">
            <v>CAIXA REFERENCIAL</v>
          </cell>
          <cell r="M588" t="str">
            <v>0,00</v>
          </cell>
          <cell r="N588">
            <v>5.8</v>
          </cell>
          <cell r="O588">
            <v>5.8</v>
          </cell>
          <cell r="P588">
            <v>0</v>
          </cell>
          <cell r="R588" t="str">
            <v>SINAPI</v>
          </cell>
        </row>
        <row r="589">
          <cell r="G589">
            <v>90669</v>
          </cell>
          <cell r="H589" t="str">
            <v>PROJETOR PNEUMÁTICO DE ARGAMASSA PARA CHAPISCO E REBOCO COM RECIPIENTE ACOPLADO, TIPO CANEQUINHA, COM COMPRESSOR DE AR REBOCÁVEL VAZÃO 89 PCM E MOTOR DIESEL DE 20 CV - CHI DIURNO. AF_05/2023</v>
          </cell>
          <cell r="I589" t="str">
            <v>CHI</v>
          </cell>
          <cell r="J589" t="str">
            <v>ATRIBUÍDO SÃO PAULO</v>
          </cell>
          <cell r="K589" t="str">
            <v>7,92</v>
          </cell>
          <cell r="L589" t="str">
            <v>CAIXA REFERENCIAL</v>
          </cell>
          <cell r="M589" t="str">
            <v>0,00</v>
          </cell>
          <cell r="N589">
            <v>7.92</v>
          </cell>
          <cell r="O589">
            <v>7.92</v>
          </cell>
          <cell r="P589">
            <v>0</v>
          </cell>
          <cell r="R589" t="str">
            <v>SINAPI</v>
          </cell>
        </row>
        <row r="590">
          <cell r="G590">
            <v>90675</v>
          </cell>
          <cell r="H590" t="str">
            <v>PERFURATRIZ COM TORRE METÁLICA PARA EXECUÇÃO DE ESTACA HÉLICE CONTÍNUA, PROFUNDIDADE MÁXIMA DE 30 M, DIÂMETRO MÁXIMO DE 800 MM, POTÊNCIA INSTALADA DE 268 HP, MESA ROTATIVA COM TORQUE MÁXIMO DE 170 KNM - CHI DIURNO. AF_06/2015</v>
          </cell>
          <cell r="I590" t="str">
            <v>CHI</v>
          </cell>
          <cell r="J590" t="str">
            <v>ATRIBUÍDO SÃO PAULO</v>
          </cell>
          <cell r="K590" t="str">
            <v>262,50</v>
          </cell>
          <cell r="L590" t="str">
            <v>CAIXA REFERENCIAL</v>
          </cell>
          <cell r="M590" t="str">
            <v>14,45</v>
          </cell>
          <cell r="N590">
            <v>248.05</v>
          </cell>
          <cell r="O590">
            <v>262.5</v>
          </cell>
          <cell r="P590">
            <v>0</v>
          </cell>
          <cell r="R590" t="str">
            <v>SINAPI</v>
          </cell>
        </row>
        <row r="591">
          <cell r="G591">
            <v>90681</v>
          </cell>
          <cell r="H591" t="str">
            <v>PERFURATRIZ HIDRÁULICA SOBRE CAMINHÃO COM TRADO CURTO ACOPLADO, PROFUNDIDADE MÁXIMA DE 20 M, DIÂMETRO MÁXIMO DE 1500 MM, POTÊNCIA INSTALADA DE 137 HP, MESA ROTATIVA COM TORQUE MÁXIMO DE 30 KNM - CHI DIURNO. AF_06/2015</v>
          </cell>
          <cell r="I591" t="str">
            <v>CHI</v>
          </cell>
          <cell r="J591" t="str">
            <v>ATRIBUÍDO SÃO PAULO</v>
          </cell>
          <cell r="K591" t="str">
            <v>153,35</v>
          </cell>
          <cell r="L591" t="str">
            <v>CAIXA REFERENCIAL</v>
          </cell>
          <cell r="M591" t="str">
            <v>14,45</v>
          </cell>
          <cell r="N591">
            <v>138.9</v>
          </cell>
          <cell r="O591">
            <v>153.35</v>
          </cell>
          <cell r="P591">
            <v>0</v>
          </cell>
          <cell r="R591" t="str">
            <v>SINAPI</v>
          </cell>
        </row>
        <row r="592">
          <cell r="G592">
            <v>90687</v>
          </cell>
          <cell r="H592" t="str">
            <v>MANIPULADOR TELESCÓPICO, POTÊNCIA DE 85 HP, CAPACIDADE DE CARGA DE 3.500 KG, ALTURA MÁXIMA DE ELEVAÇÃO DE 12,3 M - CHI DIURNO. AF_05/2023</v>
          </cell>
          <cell r="I592" t="str">
            <v>CHI</v>
          </cell>
          <cell r="J592" t="str">
            <v>ATRIBUÍDO SÃO PAULO</v>
          </cell>
          <cell r="K592" t="str">
            <v>56,11</v>
          </cell>
          <cell r="L592" t="str">
            <v>CAIXA REFERENCIAL</v>
          </cell>
          <cell r="M592" t="str">
            <v>15,71</v>
          </cell>
          <cell r="N592">
            <v>40.4</v>
          </cell>
          <cell r="O592">
            <v>56.11</v>
          </cell>
          <cell r="P592">
            <v>0</v>
          </cell>
          <cell r="R592" t="str">
            <v>SINAPI</v>
          </cell>
        </row>
        <row r="593">
          <cell r="G593">
            <v>90693</v>
          </cell>
          <cell r="H593" t="str">
            <v>MINICARREGADEIRA SOBRE RODAS, POTÊNCIA LÍQUIDA DE 47 HP, CAPACIDADE NOMINAL DE OPERAÇÃO DE 646 KG - CHI DIURNO. AF_06/2015</v>
          </cell>
          <cell r="I593" t="str">
            <v>CHI</v>
          </cell>
          <cell r="J593" t="str">
            <v>ATRIBUÍDO SÃO PAULO</v>
          </cell>
          <cell r="K593" t="str">
            <v>47,90</v>
          </cell>
          <cell r="L593" t="str">
            <v>CAIXA REFERENCIAL</v>
          </cell>
          <cell r="M593" t="str">
            <v>15,71</v>
          </cell>
          <cell r="N593">
            <v>32.19</v>
          </cell>
          <cell r="O593">
            <v>47.9</v>
          </cell>
          <cell r="P593">
            <v>0</v>
          </cell>
          <cell r="R593" t="str">
            <v>SINAPI</v>
          </cell>
        </row>
        <row r="594">
          <cell r="G594">
            <v>90965</v>
          </cell>
          <cell r="H594" t="str">
            <v>COMPRESSOR DE AR REBOCÁVEL, VAZÃO 89 PCM, PRESSÃO EFETIVA DE TRABALHO 102 PSI, MOTOR DIESEL, POTÊNCIA 20 CV - CHI DIURNO. AF_06/2015</v>
          </cell>
          <cell r="I594" t="str">
            <v>CHI</v>
          </cell>
          <cell r="J594" t="str">
            <v>ATRIBUÍDO SÃO PAULO</v>
          </cell>
          <cell r="K594" t="str">
            <v>7,55</v>
          </cell>
          <cell r="L594" t="str">
            <v>CAIXA REFERENCIAL</v>
          </cell>
          <cell r="M594" t="str">
            <v>0,00</v>
          </cell>
          <cell r="N594">
            <v>7.55</v>
          </cell>
          <cell r="O594">
            <v>7.55</v>
          </cell>
          <cell r="P594">
            <v>0</v>
          </cell>
          <cell r="R594" t="str">
            <v>SINAPI</v>
          </cell>
        </row>
        <row r="595">
          <cell r="G595">
            <v>90973</v>
          </cell>
          <cell r="H595" t="str">
            <v>COMPRESSOR DE AR REBOCAVEL, VAZÃO 250 PCM, PRESSAO DE TRABALHO 102 PSI, MOTOR A DIESEL POTÊNCIA 81 CV - CHI DIURNO. AF_06/2015</v>
          </cell>
          <cell r="I595" t="str">
            <v>CHI</v>
          </cell>
          <cell r="J595" t="str">
            <v>ATRIBUÍDO SÃO PAULO</v>
          </cell>
          <cell r="K595" t="str">
            <v>7,57</v>
          </cell>
          <cell r="L595" t="str">
            <v>CAIXA REFERENCIAL</v>
          </cell>
          <cell r="M595" t="str">
            <v>0,00</v>
          </cell>
          <cell r="N595">
            <v>7.57</v>
          </cell>
          <cell r="O595">
            <v>7.57</v>
          </cell>
          <cell r="P595">
            <v>0</v>
          </cell>
          <cell r="R595" t="str">
            <v>SINAPI</v>
          </cell>
        </row>
        <row r="596">
          <cell r="G596">
            <v>90982</v>
          </cell>
          <cell r="H596" t="str">
            <v>COMPRESSOR DE AR REBOCÁVEL, VAZÃO 748 PCM, PRESSÃO EFETIVA DE TRABALHO 102 PSI, MOTOR DIESEL, POTÊNCIA 210 CV - CHI DIURNO. AF_06/2015</v>
          </cell>
          <cell r="I596" t="str">
            <v>CHI</v>
          </cell>
          <cell r="J596" t="str">
            <v>ATRIBUÍDO SÃO PAULO</v>
          </cell>
          <cell r="K596" t="str">
            <v>19,24</v>
          </cell>
          <cell r="L596" t="str">
            <v>CAIXA REFERENCIAL</v>
          </cell>
          <cell r="M596" t="str">
            <v>0,00</v>
          </cell>
          <cell r="N596">
            <v>19.239999999999998</v>
          </cell>
          <cell r="O596">
            <v>19.239999999999998</v>
          </cell>
          <cell r="P596">
            <v>0</v>
          </cell>
          <cell r="R596" t="str">
            <v>SINAPI</v>
          </cell>
        </row>
        <row r="597">
          <cell r="G597">
            <v>91001</v>
          </cell>
          <cell r="H597" t="str">
            <v>COMPRESSOR DE AR REBOCAVEL, VAZÃO 400 PCM, PRESSAO DE TRABALHO 102 PSI, MOTOR A DIESEL POTÊNCIA 110 CV - CHI DIURNO. AF_06/2015</v>
          </cell>
          <cell r="I597" t="str">
            <v>CHI</v>
          </cell>
          <cell r="J597" t="str">
            <v>ATRIBUÍDO SÃO PAULO</v>
          </cell>
          <cell r="K597" t="str">
            <v>8,98</v>
          </cell>
          <cell r="L597" t="str">
            <v>CAIXA REFERENCIAL</v>
          </cell>
          <cell r="M597" t="str">
            <v>0,00</v>
          </cell>
          <cell r="N597">
            <v>8.98</v>
          </cell>
          <cell r="O597">
            <v>8.98</v>
          </cell>
          <cell r="P597">
            <v>0</v>
          </cell>
          <cell r="R597" t="str">
            <v>SINAPI</v>
          </cell>
        </row>
        <row r="598">
          <cell r="G598">
            <v>91032</v>
          </cell>
          <cell r="H598" t="str">
            <v>CAMINHÃO TRUCADO (C/ TERCEIRO EIXO) ELETRÔNICO - POTÊNCIA 231CV - PBT = 22000KG - DIST. ENTRE EIXOS 5170 MM - INCLUI CARROCERIA FIXA ABERTA DE MADEIRA - CHI DIURNO. AF_06/2015</v>
          </cell>
          <cell r="I598" t="str">
            <v>CHI</v>
          </cell>
          <cell r="J598" t="str">
            <v>ATRIBUÍDO SÃO PAULO</v>
          </cell>
          <cell r="K598" t="str">
            <v>57,93</v>
          </cell>
          <cell r="L598" t="str">
            <v>CAIXA REFERENCIAL</v>
          </cell>
          <cell r="M598" t="str">
            <v>18,84</v>
          </cell>
          <cell r="N598">
            <v>39.090000000000003</v>
          </cell>
          <cell r="O598">
            <v>57.930000000000007</v>
          </cell>
          <cell r="P598">
            <v>0</v>
          </cell>
          <cell r="R598" t="str">
            <v>SINAPI</v>
          </cell>
        </row>
        <row r="599">
          <cell r="G599">
            <v>91278</v>
          </cell>
          <cell r="H599" t="str">
            <v>PLACA VIBRATÓRIA REVERSÍVEL COM MOTOR 4 TEMPOS A GASOLINA, FORÇA CENTRÍFUGA DE 25 KN (2500 KGF), POTÊNCIA 5,5 CV - CHI DIURNO. AF_08/2015</v>
          </cell>
          <cell r="I599" t="str">
            <v>CHI</v>
          </cell>
          <cell r="J599" t="str">
            <v>ATRIBUÍDO SÃO PAULO</v>
          </cell>
          <cell r="K599" t="str">
            <v>0,51</v>
          </cell>
          <cell r="L599" t="str">
            <v>CAIXA REFERENCIAL</v>
          </cell>
          <cell r="M599" t="str">
            <v>0,00</v>
          </cell>
          <cell r="N599">
            <v>0.51</v>
          </cell>
          <cell r="O599">
            <v>0.51</v>
          </cell>
          <cell r="P599">
            <v>0</v>
          </cell>
          <cell r="R599" t="str">
            <v>SINAPI</v>
          </cell>
        </row>
        <row r="600">
          <cell r="G600">
            <v>91285</v>
          </cell>
          <cell r="H600" t="str">
            <v>CORTADORA DE PISO COM MOTOR 4 TEMPOS A GASOLINA, POTÊNCIA DE 13 HP, COM DISCO DE CORTE DIAMANTADO SEGMENTADO PARA CONCRETO, DIÂMETRO DE 350 MM, FURO DE 1" (14 X 1") - CHI DIURNO. AF_08/2015</v>
          </cell>
          <cell r="I600" t="str">
            <v>CHI</v>
          </cell>
          <cell r="J600" t="str">
            <v>COEFICIENTE DE REPRESENTATIVIDADE</v>
          </cell>
          <cell r="K600" t="str">
            <v>1,20</v>
          </cell>
          <cell r="L600" t="str">
            <v>CAIXA REFERENCIAL</v>
          </cell>
          <cell r="M600" t="str">
            <v>0,00</v>
          </cell>
          <cell r="N600">
            <v>1.2</v>
          </cell>
          <cell r="O600">
            <v>1.2</v>
          </cell>
          <cell r="P600">
            <v>0</v>
          </cell>
          <cell r="R600" t="str">
            <v>SINAPI</v>
          </cell>
        </row>
        <row r="601">
          <cell r="G601">
            <v>91387</v>
          </cell>
          <cell r="H601" t="str">
            <v>CAMINHÃO BASCULANTE 10 M3, TRUCADO CABINE SIMPLES, PESO BRUTO TOTAL 23.000 KG, CARGA ÚTIL MÁXIMA 15.935 KG, DISTÂNCIA ENTRE EIXOS 4,80 M, POTÊNCIA 230 CV INCLUSIVE CAÇAMBA METÁLICA - CHI DIURNO. AF_06/2014</v>
          </cell>
          <cell r="I601" t="str">
            <v>CHI</v>
          </cell>
          <cell r="J601" t="str">
            <v>ATRIBUÍDO SÃO PAULO</v>
          </cell>
          <cell r="K601" t="str">
            <v>64,03</v>
          </cell>
          <cell r="L601" t="str">
            <v>CAIXA REFERENCIAL</v>
          </cell>
          <cell r="M601" t="str">
            <v>19,57</v>
          </cell>
          <cell r="N601">
            <v>44.46</v>
          </cell>
          <cell r="O601">
            <v>64.03</v>
          </cell>
          <cell r="P601">
            <v>0</v>
          </cell>
          <cell r="R601" t="str">
            <v>SINAPI</v>
          </cell>
        </row>
        <row r="602">
          <cell r="G602">
            <v>91395</v>
          </cell>
          <cell r="H602" t="str">
            <v>CAMINHÃO TOCO, PBT 14.300 KG, CARGA ÚTIL MÁX. 9.710 KG, DIST. ENTRE EIXOS 3,56 M, POTÊNCIA 185 CV, INCLUSIVE CARROCERIA FIXA ABERTA DE MADEIRA P/ TRANSPORTE GERAL DE CARGA SECA, DIMEN. APROX. 2,50 X 6,50 X 0,50 M - CHI DIURNO. AF_06/2014</v>
          </cell>
          <cell r="I602" t="str">
            <v>CHI</v>
          </cell>
          <cell r="J602" t="str">
            <v>ATRIBUÍDO SÃO PAULO</v>
          </cell>
          <cell r="K602" t="str">
            <v>50,02</v>
          </cell>
          <cell r="L602" t="str">
            <v>CAIXA REFERENCIAL</v>
          </cell>
          <cell r="M602" t="str">
            <v>18,84</v>
          </cell>
          <cell r="N602">
            <v>31.180000000000003</v>
          </cell>
          <cell r="O602">
            <v>50.02</v>
          </cell>
          <cell r="P602">
            <v>0</v>
          </cell>
          <cell r="R602" t="str">
            <v>SINAPI</v>
          </cell>
        </row>
        <row r="603">
          <cell r="G603">
            <v>91486</v>
          </cell>
          <cell r="H603" t="str">
            <v>ESPARGIDOR DE ASFALTO PRESSURIZADO, TANQUE 6 M3 COM ISOLAÇÃO TÉRMICA, AQUECIDO COM 2 MAÇARICOS, COM BARRA ESPARGIDORA 3,60 M, MONTADO SOBRE CAMINHÃO  TOCO, PBT 14.300 KG, POTÊNCIA 185 CV - CHI DIURNO. AF_05/2023</v>
          </cell>
          <cell r="I603" t="str">
            <v>CHI</v>
          </cell>
          <cell r="J603" t="str">
            <v>ATRIBUÍDO SÃO PAULO</v>
          </cell>
          <cell r="K603" t="str">
            <v>61,94</v>
          </cell>
          <cell r="L603" t="str">
            <v>CAIXA REFERENCIAL</v>
          </cell>
          <cell r="M603" t="str">
            <v>18,84</v>
          </cell>
          <cell r="N603">
            <v>43.099999999999994</v>
          </cell>
          <cell r="O603">
            <v>61.94</v>
          </cell>
          <cell r="P603">
            <v>0</v>
          </cell>
          <cell r="R603" t="str">
            <v>SINAPI</v>
          </cell>
        </row>
        <row r="604">
          <cell r="G604">
            <v>91534</v>
          </cell>
          <cell r="H604" t="str">
            <v>COMPACTADOR DE SOLOS DE PERCUSSÃO (SOQUETE) COM MOTOR A GASOLINA 4 TEMPOS, POTÊNCIA 4 CV - CHI DIURNO. AF_08/2015</v>
          </cell>
          <cell r="I604" t="str">
            <v>CHI</v>
          </cell>
          <cell r="J604" t="str">
            <v>ATRIBUÍDO SÃO PAULO</v>
          </cell>
          <cell r="K604" t="str">
            <v>19,21</v>
          </cell>
          <cell r="L604" t="str">
            <v>CAIXA REFERENCIAL</v>
          </cell>
          <cell r="M604" t="str">
            <v>14,45</v>
          </cell>
          <cell r="N604">
            <v>4.7600000000000016</v>
          </cell>
          <cell r="O604">
            <v>19.21</v>
          </cell>
          <cell r="P604">
            <v>0</v>
          </cell>
          <cell r="R604" t="str">
            <v>SINAPI</v>
          </cell>
        </row>
        <row r="605">
          <cell r="G605">
            <v>91635</v>
          </cell>
          <cell r="H605" t="str">
            <v>GUINDAUTO HIDRÁULICO, CAPACIDADE MÁXIMA DE CARGA 6500 KG, MOMENTO MÁXIMO DE CARGA 5,8 TM, ALCANCE MÁXIMO HORIZONTAL 7,60 M, INCLUSIVE CAMINHÃO TOCO PBT 9.700 KG, POTÊNCIA DE 160 CV - CHI DIURNO. AF_08/2015</v>
          </cell>
          <cell r="I605" t="str">
            <v>CHI</v>
          </cell>
          <cell r="J605" t="str">
            <v>ATRIBUÍDO SÃO PAULO</v>
          </cell>
          <cell r="K605" t="str">
            <v>54,95</v>
          </cell>
          <cell r="L605" t="str">
            <v>CAIXA REFERENCIAL</v>
          </cell>
          <cell r="M605" t="str">
            <v>21,45</v>
          </cell>
          <cell r="N605">
            <v>33.5</v>
          </cell>
          <cell r="O605">
            <v>54.95</v>
          </cell>
          <cell r="P605">
            <v>0</v>
          </cell>
          <cell r="R605" t="str">
            <v>SINAPI</v>
          </cell>
        </row>
        <row r="606">
          <cell r="G606">
            <v>91646</v>
          </cell>
          <cell r="H606" t="str">
            <v>CAMINHÃO DE TRANSPORTE DE MATERIAL ASFÁLTICO 30.000 L, COM CAVALO MECÂNICO DE CAPACIDADE MÁXIMA DE TRAÇÃO COMBINADO DE 66.000 KG, POTÊNCIA 360 CV, INCLUSIVE TANQUE DE ASFALTO COM SERPENTINA - CHI DIURNO. AF_08/2015</v>
          </cell>
          <cell r="I606" t="str">
            <v>CHI</v>
          </cell>
          <cell r="J606" t="str">
            <v>ATRIBUÍDO SÃO PAULO</v>
          </cell>
          <cell r="K606" t="str">
            <v>81,91</v>
          </cell>
          <cell r="L606" t="str">
            <v>CAIXA REFERENCIAL</v>
          </cell>
          <cell r="M606" t="str">
            <v>23,43</v>
          </cell>
          <cell r="N606">
            <v>58.48</v>
          </cell>
          <cell r="O606">
            <v>81.91</v>
          </cell>
          <cell r="P606">
            <v>0</v>
          </cell>
          <cell r="R606" t="str">
            <v>SINAPI</v>
          </cell>
        </row>
        <row r="607">
          <cell r="G607">
            <v>91693</v>
          </cell>
          <cell r="H607" t="str">
            <v>SERRA CIRCULAR DE BANCADA COM MOTOR ELÉTRICO POTÊNCIA DE 5HP, COM COIFA PARA DISCO 10" - CHI DIURNO. AF_08/2015</v>
          </cell>
          <cell r="I607" t="str">
            <v>CHI</v>
          </cell>
          <cell r="J607" t="str">
            <v>COEFICIENTE DE REPRESENTATIVIDADE</v>
          </cell>
          <cell r="K607" t="str">
            <v>18,58</v>
          </cell>
          <cell r="L607" t="str">
            <v>CAIXA REFERENCIAL</v>
          </cell>
          <cell r="M607" t="str">
            <v>14,45</v>
          </cell>
          <cell r="N607">
            <v>4.129999999999999</v>
          </cell>
          <cell r="O607">
            <v>18.579999999999998</v>
          </cell>
          <cell r="P607">
            <v>0</v>
          </cell>
          <cell r="R607" t="str">
            <v>SINAPI</v>
          </cell>
        </row>
        <row r="608">
          <cell r="G608">
            <v>92044</v>
          </cell>
          <cell r="H608" t="str">
            <v>DISTRIBUIDOR DE AGREGADOS REBOCAVEL, CAPACIDADE 1,9 M³, LARGURA DE TRABALHO 3,66 M - CHI DIURNO. AF_11/2015</v>
          </cell>
          <cell r="I608" t="str">
            <v>CHI</v>
          </cell>
          <cell r="J608" t="str">
            <v>ATRIBUÍDO SÃO PAULO</v>
          </cell>
          <cell r="K608" t="str">
            <v>7,15</v>
          </cell>
          <cell r="L608" t="str">
            <v>CAIXA REFERENCIAL</v>
          </cell>
          <cell r="M608" t="str">
            <v>0,00</v>
          </cell>
          <cell r="N608">
            <v>7.15</v>
          </cell>
          <cell r="O608">
            <v>7.15</v>
          </cell>
          <cell r="P608">
            <v>0</v>
          </cell>
          <cell r="R608" t="str">
            <v>SINAPI</v>
          </cell>
        </row>
        <row r="609">
          <cell r="G609">
            <v>92107</v>
          </cell>
          <cell r="H609" t="str">
            <v>CAMINHÃO PARA EQUIPAMENTO DE LIMPEZA A SUCÇÃO COM CAMINHÃO TRUCADO DE PESO BRUTO TOTAL 23000 KG, CARGA ÚTIL MÁXIMA 15935 KG, DISTÂNCIA ENTRE EIXOS 4,80 M, POTÊNCIA 230 CV, INCLUSIVE LIMPADORA A SUCÇÃO, TANQUE 12000 L - CHI DIURNO. AF_05/2023</v>
          </cell>
          <cell r="I609" t="str">
            <v>CHI</v>
          </cell>
          <cell r="J609" t="str">
            <v>ATRIBUÍDO SÃO PAULO</v>
          </cell>
          <cell r="K609" t="str">
            <v>79,85</v>
          </cell>
          <cell r="L609" t="str">
            <v>CAIXA REFERENCIAL</v>
          </cell>
          <cell r="M609" t="str">
            <v>18,84</v>
          </cell>
          <cell r="N609">
            <v>61.009999999999991</v>
          </cell>
          <cell r="O609">
            <v>79.849999999999994</v>
          </cell>
          <cell r="P609">
            <v>0</v>
          </cell>
          <cell r="R609" t="str">
            <v>SINAPI</v>
          </cell>
        </row>
        <row r="610">
          <cell r="G610">
            <v>92113</v>
          </cell>
          <cell r="H610" t="str">
            <v>PENEIRA ROTATIVA COM MOTOR ELÉTRICO TRIFÁSICO DE 2 CV, CILINDRO DE 1 M X 0,60 M, COM FUROS DE 3,17 MM - CHI DIURNO. AF_05/2023</v>
          </cell>
          <cell r="I610" t="str">
            <v>CHI</v>
          </cell>
          <cell r="J610" t="str">
            <v>COEFICIENTE DE REPRESENTATIVIDADE</v>
          </cell>
          <cell r="K610" t="str">
            <v>1,27</v>
          </cell>
          <cell r="L610" t="str">
            <v>CAIXA REFERENCIAL</v>
          </cell>
          <cell r="M610" t="str">
            <v>0,00</v>
          </cell>
          <cell r="N610">
            <v>1.27</v>
          </cell>
          <cell r="O610">
            <v>1.27</v>
          </cell>
          <cell r="P610">
            <v>0</v>
          </cell>
          <cell r="R610" t="str">
            <v>SINAPI</v>
          </cell>
        </row>
        <row r="611">
          <cell r="G611">
            <v>92119</v>
          </cell>
          <cell r="H611" t="str">
            <v>DOSADOR DE AREIA, CAPACIDADE DE 26 LITROS - CHI DIURNO. AF_05/2023</v>
          </cell>
          <cell r="I611" t="str">
            <v>CHI</v>
          </cell>
          <cell r="J611" t="str">
            <v>COEFICIENTE DE REPRESENTATIVIDADE</v>
          </cell>
          <cell r="K611" t="str">
            <v>0,32</v>
          </cell>
          <cell r="L611" t="str">
            <v>CAIXA REFERENCIAL</v>
          </cell>
          <cell r="M611" t="str">
            <v>0,00</v>
          </cell>
          <cell r="N611">
            <v>0.32</v>
          </cell>
          <cell r="O611">
            <v>0.32</v>
          </cell>
          <cell r="P611">
            <v>0</v>
          </cell>
          <cell r="R611" t="str">
            <v>SINAPI</v>
          </cell>
        </row>
        <row r="612">
          <cell r="G612">
            <v>92139</v>
          </cell>
          <cell r="H612" t="str">
            <v>CAMINHONETE COM MOTOR A DIESEL, POTÊNCIA 180 CV, CABINE DUPLA, 4X4 - CHI DIURNO. AF_11/2015</v>
          </cell>
          <cell r="I612" t="str">
            <v>CHI</v>
          </cell>
          <cell r="J612" t="str">
            <v>COEFICIENTE DE REPRESENTATIVIDADE</v>
          </cell>
          <cell r="K612" t="str">
            <v>36,49</v>
          </cell>
          <cell r="L612" t="str">
            <v>CAIXA REFERENCIAL</v>
          </cell>
          <cell r="M612" t="str">
            <v>15,69</v>
          </cell>
          <cell r="N612">
            <v>20.800000000000004</v>
          </cell>
          <cell r="O612">
            <v>36.49</v>
          </cell>
          <cell r="P612">
            <v>0</v>
          </cell>
          <cell r="R612" t="str">
            <v>SINAPI</v>
          </cell>
        </row>
        <row r="613">
          <cell r="G613">
            <v>92146</v>
          </cell>
          <cell r="H613" t="str">
            <v>CAMINHONETE CABINE SIMPLES COM MOTOR 1.6 FLEX, CÂMBIO MANUAL, POTÊNCIA 101/104 CV, 2 PORTAS - CHI DIURNO. AF_11/2015</v>
          </cell>
          <cell r="I613" t="str">
            <v>CHI</v>
          </cell>
          <cell r="J613" t="str">
            <v>COEFICIENTE DE REPRESENTATIVIDADE</v>
          </cell>
          <cell r="K613" t="str">
            <v>25,85</v>
          </cell>
          <cell r="L613" t="str">
            <v>CAIXA REFERENCIAL</v>
          </cell>
          <cell r="M613" t="str">
            <v>15,69</v>
          </cell>
          <cell r="N613">
            <v>10.160000000000002</v>
          </cell>
          <cell r="O613">
            <v>25.85</v>
          </cell>
          <cell r="P613">
            <v>0</v>
          </cell>
          <cell r="R613" t="str">
            <v>SINAPI</v>
          </cell>
        </row>
        <row r="614">
          <cell r="G614">
            <v>92243</v>
          </cell>
          <cell r="H614" t="str">
            <v>CAMINHÃO DE TRANSPORTE DE MATERIAL ASFÁLTICO 20.000 L, COM CAVALO MECÂNICO DE CAPACIDADE MÁXIMA DE TRAÇÃO COMBINADO DE 45.000 KG, POTÊNCIA 330 CV, INCLUSIVE TANQUE DE ASFALTO COM MAÇARICO - CHI DIURNO. AF_12/2015</v>
          </cell>
          <cell r="I614" t="str">
            <v>CHI</v>
          </cell>
          <cell r="J614" t="str">
            <v>ATRIBUÍDO SÃO PAULO</v>
          </cell>
          <cell r="K614" t="str">
            <v>67,08</v>
          </cell>
          <cell r="L614" t="str">
            <v>CAIXA REFERENCIAL</v>
          </cell>
          <cell r="M614" t="str">
            <v>23,43</v>
          </cell>
          <cell r="N614">
            <v>43.65</v>
          </cell>
          <cell r="O614">
            <v>67.08</v>
          </cell>
          <cell r="P614">
            <v>0</v>
          </cell>
          <cell r="R614" t="str">
            <v>SINAPI</v>
          </cell>
        </row>
        <row r="615">
          <cell r="G615">
            <v>92717</v>
          </cell>
          <cell r="H615" t="str">
            <v>APARELHO PARA CORTE E SOLDA OXI-ACETILENO SOBRE RODAS, INCLUSIVE CILINDROS E MAÇARICOS - CHI DIURNO. AF_05/2023</v>
          </cell>
          <cell r="I615" t="str">
            <v>CHI</v>
          </cell>
          <cell r="J615" t="str">
            <v>COEFICIENTE DE REPRESENTATIVIDADE</v>
          </cell>
          <cell r="K615" t="str">
            <v>0,28</v>
          </cell>
          <cell r="L615" t="str">
            <v>CAIXA REFERENCIAL</v>
          </cell>
          <cell r="M615" t="str">
            <v>0,00</v>
          </cell>
          <cell r="N615">
            <v>0.28000000000000003</v>
          </cell>
          <cell r="O615">
            <v>0.28000000000000003</v>
          </cell>
          <cell r="P615">
            <v>0</v>
          </cell>
          <cell r="R615" t="str">
            <v>SINAPI</v>
          </cell>
        </row>
        <row r="616">
          <cell r="G616">
            <v>92961</v>
          </cell>
          <cell r="H616" t="str">
            <v>MÁQUINA EXTRUSORA DE CONCRETO PARA GUIAS E SARJETAS, MOTOR A DIESEL, POTÊNCIA 14 CV - CHI DIURNO. AF_12/2015</v>
          </cell>
          <cell r="I616" t="str">
            <v>CHI</v>
          </cell>
          <cell r="J616" t="str">
            <v>ATRIBUÍDO SÃO PAULO</v>
          </cell>
          <cell r="K616" t="str">
            <v>4,89</v>
          </cell>
          <cell r="L616" t="str">
            <v>CAIXA REFERENCIAL</v>
          </cell>
          <cell r="M616" t="str">
            <v>0,00</v>
          </cell>
          <cell r="N616">
            <v>4.8899999999999997</v>
          </cell>
          <cell r="O616">
            <v>4.8899999999999997</v>
          </cell>
          <cell r="P616">
            <v>0</v>
          </cell>
          <cell r="R616" t="str">
            <v>SINAPI</v>
          </cell>
        </row>
        <row r="617">
          <cell r="G617">
            <v>92967</v>
          </cell>
          <cell r="H617" t="str">
            <v>MARTELO PERFURADOR PNEUMÁTICO MANUAL, HASTE 25 X 75 MM, 21 KG - CHI DIURNO. AF_12/2015</v>
          </cell>
          <cell r="I617" t="str">
            <v>CHI</v>
          </cell>
          <cell r="J617" t="str">
            <v>COEFICIENTE DE REPRESENTATIVIDADE</v>
          </cell>
          <cell r="K617" t="str">
            <v>17,42</v>
          </cell>
          <cell r="L617" t="str">
            <v>CAIXA REFERENCIAL</v>
          </cell>
          <cell r="M617" t="str">
            <v>11,34</v>
          </cell>
          <cell r="N617">
            <v>6.0800000000000018</v>
          </cell>
          <cell r="O617">
            <v>17.420000000000002</v>
          </cell>
          <cell r="P617">
            <v>0</v>
          </cell>
          <cell r="R617" t="str">
            <v>SINAPI</v>
          </cell>
        </row>
        <row r="618">
          <cell r="G618">
            <v>93225</v>
          </cell>
          <cell r="H618" t="str">
            <v>PERFURATRIZ COM TORRE METÁLICA PARA EXECUÇÃO DE ESTACA HÉLICE CONTÍNUA, PROFUNDIDADE MÁXIMA DE 32 M, DIÂMETRO MÁXIMO DE 1000 MM, POTÊNCIA INSTALADA DE 350 HP, MESA ROTATIVA COM TORQUE MÁXIMO DE 263 KNM - CHI DIURNO. AF_01/2016</v>
          </cell>
          <cell r="I618" t="str">
            <v>CHI</v>
          </cell>
          <cell r="J618" t="str">
            <v>ATRIBUÍDO SÃO PAULO</v>
          </cell>
          <cell r="K618" t="str">
            <v>397,94</v>
          </cell>
          <cell r="L618" t="str">
            <v>CAIXA REFERENCIAL</v>
          </cell>
          <cell r="M618" t="str">
            <v>14,45</v>
          </cell>
          <cell r="N618">
            <v>383.49</v>
          </cell>
          <cell r="O618">
            <v>397.94</v>
          </cell>
          <cell r="P618">
            <v>0</v>
          </cell>
          <cell r="R618" t="str">
            <v>SINAPI</v>
          </cell>
        </row>
        <row r="619">
          <cell r="G619">
            <v>93234</v>
          </cell>
          <cell r="H619" t="str">
            <v>BETONEIRA CAPACIDADE NOMINAL 400 L, CAPACIDADE DE MISTURA 310 L, MOTOR A GASOLINA POTÊNCIA 5,5 HP, SEM CARREGADOR - CHI DIURNO. AF_02/2016</v>
          </cell>
          <cell r="I619" t="str">
            <v>CHI</v>
          </cell>
          <cell r="J619" t="str">
            <v>COEFICIENTE DE REPRESENTATIVIDADE</v>
          </cell>
          <cell r="K619" t="str">
            <v>0,54</v>
          </cell>
          <cell r="L619" t="str">
            <v>CAIXA REFERENCIAL</v>
          </cell>
          <cell r="M619" t="str">
            <v>0,00</v>
          </cell>
          <cell r="N619">
            <v>0.54</v>
          </cell>
          <cell r="O619">
            <v>0.54</v>
          </cell>
          <cell r="P619">
            <v>0</v>
          </cell>
          <cell r="R619" t="str">
            <v>SINAPI</v>
          </cell>
        </row>
        <row r="620">
          <cell r="G620">
            <v>93244</v>
          </cell>
          <cell r="H620" t="str">
            <v>ROLO COMPACTADOR VIBRATÓRIO PÉ DE CARNEIRO PARA SOLOS, POTÊNCIA 80 HP, PESO OPERACIONAL SEM/COM LASTRO 7,4 / 8,8 T, LARGURA DE TRABALHO 1,68 M - CHI DIURNO. AF_02/2016</v>
          </cell>
          <cell r="I620" t="str">
            <v>CHI</v>
          </cell>
          <cell r="J620" t="str">
            <v>ATRIBUÍDO SÃO PAULO</v>
          </cell>
          <cell r="K620" t="str">
            <v>55,64</v>
          </cell>
          <cell r="L620" t="str">
            <v>CAIXA REFERENCIAL</v>
          </cell>
          <cell r="M620" t="str">
            <v>14,40</v>
          </cell>
          <cell r="N620">
            <v>41.24</v>
          </cell>
          <cell r="O620">
            <v>55.64</v>
          </cell>
          <cell r="P620">
            <v>0</v>
          </cell>
          <cell r="R620" t="str">
            <v>SINAPI</v>
          </cell>
        </row>
        <row r="621">
          <cell r="G621">
            <v>93274</v>
          </cell>
          <cell r="H621" t="str">
            <v>GRUA ASCENSIONAL, LANÇA DE 30 M, CAPACIDADE DE 1,0 T A 30 M, ALTURA ATÉ 39 M - CHI DIURNO. AF_05/2023</v>
          </cell>
          <cell r="I621" t="str">
            <v>CHI</v>
          </cell>
          <cell r="J621" t="str">
            <v>ATRIBUÍDO SÃO PAULO</v>
          </cell>
          <cell r="K621" t="str">
            <v>52,86</v>
          </cell>
          <cell r="L621" t="str">
            <v>CAIXA REFERENCIAL</v>
          </cell>
          <cell r="M621" t="str">
            <v>13,78</v>
          </cell>
          <cell r="N621">
            <v>39.08</v>
          </cell>
          <cell r="O621">
            <v>52.86</v>
          </cell>
          <cell r="P621">
            <v>0</v>
          </cell>
          <cell r="R621" t="str">
            <v>SINAPI</v>
          </cell>
        </row>
        <row r="622">
          <cell r="G622">
            <v>93282</v>
          </cell>
          <cell r="H622" t="str">
            <v>GUINCHO ELÉTRICO DE COLUNA, CAPACIDADE 400 KG, COM MOTO FREIO, MOTOR TRIFÁSICO DE 1,25 CV - CHI DIURNO. AF_03/2016</v>
          </cell>
          <cell r="I622" t="str">
            <v>CHI</v>
          </cell>
          <cell r="J622" t="str">
            <v>COEFICIENTE DE REPRESENTATIVIDADE</v>
          </cell>
          <cell r="K622" t="str">
            <v>18,05</v>
          </cell>
          <cell r="L622" t="str">
            <v>CAIXA REFERENCIAL</v>
          </cell>
          <cell r="M622" t="str">
            <v>13,70</v>
          </cell>
          <cell r="N622">
            <v>4.3500000000000014</v>
          </cell>
          <cell r="O622">
            <v>18.05</v>
          </cell>
          <cell r="P622">
            <v>0</v>
          </cell>
          <cell r="R622" t="str">
            <v>SINAPI</v>
          </cell>
        </row>
        <row r="623">
          <cell r="G623">
            <v>93288</v>
          </cell>
          <cell r="H623" t="str">
            <v>GUINDASTE HIDRÁULICO AUTOPROPELIDO, COM LANÇA TELESCÓPICA 40 M, CAPACIDADE MÁXIMA 60 T, POTÊNCIA 260 KW - CHI DIURNO. AF_03/2016</v>
          </cell>
          <cell r="I623" t="str">
            <v>CHI</v>
          </cell>
          <cell r="J623" t="str">
            <v>ATRIBUÍDO SÃO PAULO</v>
          </cell>
          <cell r="K623" t="str">
            <v>142,62</v>
          </cell>
          <cell r="L623" t="str">
            <v>CAIXA REFERENCIAL</v>
          </cell>
          <cell r="M623" t="str">
            <v>13,78</v>
          </cell>
          <cell r="N623">
            <v>128.84</v>
          </cell>
          <cell r="O623">
            <v>142.62</v>
          </cell>
          <cell r="P623">
            <v>0</v>
          </cell>
          <cell r="R623" t="str">
            <v>SINAPI</v>
          </cell>
        </row>
        <row r="624">
          <cell r="G624">
            <v>93403</v>
          </cell>
          <cell r="H624" t="str">
            <v>GUINDAUTO HIDRÁULICO, CAPACIDADE MÁXIMA DE CARGA 3300 KG, MOMENTO MÁXIMO DE CARGA 5,8 TM, ALCANCE MÁXIMO HORIZONTAL 7,60 M, INCLUSIVE CAMINHÃO TOCO PBT 16.000 KG, POTÊNCIA DE 189 CV - CHI DIURNO. AF_03/2016</v>
          </cell>
          <cell r="I624" t="str">
            <v>CHI</v>
          </cell>
          <cell r="J624" t="str">
            <v>ATRIBUÍDO SÃO PAULO</v>
          </cell>
          <cell r="K624" t="str">
            <v>59,81</v>
          </cell>
          <cell r="L624" t="str">
            <v>CAIXA REFERENCIAL</v>
          </cell>
          <cell r="M624" t="str">
            <v>21,45</v>
          </cell>
          <cell r="N624">
            <v>38.36</v>
          </cell>
          <cell r="O624">
            <v>59.81</v>
          </cell>
          <cell r="P624">
            <v>0</v>
          </cell>
          <cell r="R624" t="str">
            <v>SINAPI</v>
          </cell>
        </row>
        <row r="625">
          <cell r="G625">
            <v>93409</v>
          </cell>
          <cell r="H625" t="str">
            <v>MÁQUINA JATO DE PRESSAO PORTÁTIL, CAMARA DE 1 SAIDA, CAPACIDADE 280 L, DIAMETRO 670 MM, BICO DE JATO CURTO VENTURI DE 5/16 , MANGUEIRA DE 1 COM COMPRESSOR DE AR REBOCÁVEL 189 PCM E MOTOR DIESEL 63 CV - CHI DIURNO. AF_05/2023</v>
          </cell>
          <cell r="I625" t="str">
            <v>CHI</v>
          </cell>
          <cell r="J625" t="str">
            <v>ATRIBUÍDO SÃO PAULO</v>
          </cell>
          <cell r="K625" t="str">
            <v>29,13</v>
          </cell>
          <cell r="L625" t="str">
            <v>CAIXA REFERENCIAL</v>
          </cell>
          <cell r="M625" t="str">
            <v>16,97</v>
          </cell>
          <cell r="N625">
            <v>12.16</v>
          </cell>
          <cell r="O625">
            <v>29.13</v>
          </cell>
          <cell r="P625">
            <v>0</v>
          </cell>
          <cell r="R625" t="str">
            <v>SINAPI</v>
          </cell>
        </row>
        <row r="626">
          <cell r="G626">
            <v>93416</v>
          </cell>
          <cell r="H626" t="str">
            <v>GERADOR PORTÁTIL MONOFÁSICO, POTÊNCIA 5500 VA, MOTOR A GASOLINA, POTÊNCIA DO MOTOR 13 CV - CHI DIURNO. AF_03/2016</v>
          </cell>
          <cell r="I626" t="str">
            <v>CHI</v>
          </cell>
          <cell r="J626" t="str">
            <v>ATRIBUÍDO SÃO PAULO</v>
          </cell>
          <cell r="K626" t="str">
            <v>0,33</v>
          </cell>
          <cell r="L626" t="str">
            <v>CAIXA REFERENCIAL</v>
          </cell>
          <cell r="M626" t="str">
            <v>0,00</v>
          </cell>
          <cell r="N626">
            <v>0.33</v>
          </cell>
          <cell r="O626">
            <v>0.33</v>
          </cell>
          <cell r="P626">
            <v>0</v>
          </cell>
          <cell r="R626" t="str">
            <v>SINAPI</v>
          </cell>
        </row>
        <row r="627">
          <cell r="G627">
            <v>93422</v>
          </cell>
          <cell r="H627" t="str">
            <v>GRUPO GERADOR REBOCÁVEL, POTÊNCIA 66 KVA, MOTOR A DIESEL - CHI DIURNO. AF_03/2016</v>
          </cell>
          <cell r="I627" t="str">
            <v>CHI</v>
          </cell>
          <cell r="J627" t="str">
            <v>ATRIBUÍDO SÃO PAULO</v>
          </cell>
          <cell r="K627" t="str">
            <v>4,35</v>
          </cell>
          <cell r="L627" t="str">
            <v>CAIXA REFERENCIAL</v>
          </cell>
          <cell r="M627" t="str">
            <v>0,00</v>
          </cell>
          <cell r="N627">
            <v>4.3499999999999996</v>
          </cell>
          <cell r="O627">
            <v>4.3499999999999996</v>
          </cell>
          <cell r="P627">
            <v>0</v>
          </cell>
          <cell r="R627" t="str">
            <v>SINAPI</v>
          </cell>
        </row>
        <row r="628">
          <cell r="G628">
            <v>93428</v>
          </cell>
          <cell r="H628" t="str">
            <v>GRUPO GERADOR ESTACIONÁRIO, POTÊNCIA 150 KVA, MOTOR A DIESEL- CHI DIURNO. AF_03/2016</v>
          </cell>
          <cell r="I628" t="str">
            <v>CHI</v>
          </cell>
          <cell r="J628" t="str">
            <v>ATRIBUÍDO SÃO PAULO</v>
          </cell>
          <cell r="K628" t="str">
            <v>6,17</v>
          </cell>
          <cell r="L628" t="str">
            <v>CAIXA REFERENCIAL</v>
          </cell>
          <cell r="M628" t="str">
            <v>0,00</v>
          </cell>
          <cell r="N628">
            <v>6.17</v>
          </cell>
          <cell r="O628">
            <v>6.17</v>
          </cell>
          <cell r="P628">
            <v>0</v>
          </cell>
          <cell r="R628" t="str">
            <v>SINAPI</v>
          </cell>
        </row>
        <row r="629">
          <cell r="G629">
            <v>93434</v>
          </cell>
          <cell r="H629" t="str">
            <v>USINA DE MISTURA ASFÁLTICA À QUENTE, TIPO CONTRA FLUXO, PROD 40 A 80 TON/HORA - CHI DIURNO. AF_05/2023</v>
          </cell>
          <cell r="I629" t="str">
            <v>CHI</v>
          </cell>
          <cell r="J629" t="str">
            <v>ATRIBUÍDO SÃO PAULO</v>
          </cell>
          <cell r="K629" t="str">
            <v>234,71</v>
          </cell>
          <cell r="L629" t="str">
            <v>CAIXA REFERENCIAL</v>
          </cell>
          <cell r="M629" t="str">
            <v>72,67</v>
          </cell>
          <cell r="N629">
            <v>162.04000000000002</v>
          </cell>
          <cell r="O629">
            <v>234.71000000000004</v>
          </cell>
          <cell r="P629">
            <v>0</v>
          </cell>
          <cell r="R629" t="str">
            <v>SINAPI</v>
          </cell>
        </row>
        <row r="630">
          <cell r="G630">
            <v>93440</v>
          </cell>
          <cell r="H630" t="str">
            <v>USINA DE ASFALTO À FRIO, CAPACIDADE DE 40 A 60 TON/HORA, ELÉTRICA POTÊNCIA 30 CV - CHI DIURNO. AF_05/2023</v>
          </cell>
          <cell r="I630" t="str">
            <v>CHI</v>
          </cell>
          <cell r="J630" t="str">
            <v>ATRIBUÍDO SÃO PAULO</v>
          </cell>
          <cell r="K630" t="str">
            <v>105,42</v>
          </cell>
          <cell r="L630" t="str">
            <v>CAIXA REFERENCIAL</v>
          </cell>
          <cell r="M630" t="str">
            <v>72,67</v>
          </cell>
          <cell r="N630">
            <v>32.75</v>
          </cell>
          <cell r="O630">
            <v>105.42</v>
          </cell>
          <cell r="P630">
            <v>0</v>
          </cell>
          <cell r="R630" t="str">
            <v>SINAPI</v>
          </cell>
        </row>
        <row r="631">
          <cell r="G631">
            <v>95122</v>
          </cell>
          <cell r="H631" t="str">
            <v>USINA MISTURADORA DE SOLOS, CAPACIDADE DE 200 A 500 TON/H, POTENCIA 75KW - CHI DIURNO. AF_07/2016</v>
          </cell>
          <cell r="I631" t="str">
            <v>CHI</v>
          </cell>
          <cell r="J631" t="str">
            <v>ATRIBUÍDO SÃO PAULO</v>
          </cell>
          <cell r="K631" t="str">
            <v>159,47</v>
          </cell>
          <cell r="L631" t="str">
            <v>CAIXA REFERENCIAL</v>
          </cell>
          <cell r="M631" t="str">
            <v>72,67</v>
          </cell>
          <cell r="N631">
            <v>86.8</v>
          </cell>
          <cell r="O631">
            <v>159.47</v>
          </cell>
          <cell r="P631">
            <v>0</v>
          </cell>
          <cell r="R631" t="str">
            <v>SINAPI</v>
          </cell>
        </row>
        <row r="632">
          <cell r="G632">
            <v>95128</v>
          </cell>
          <cell r="H632" t="str">
            <v>DISTRIBUIDOR DE AGREGADOS AUTOPROPELIDO, CAP 3 M3, A DIESEL, POTÊNCIA 176CV - CHI DIURNO. AF_07/2016</v>
          </cell>
          <cell r="I632" t="str">
            <v>CHI</v>
          </cell>
          <cell r="J632" t="str">
            <v>ATRIBUÍDO SÃO PAULO</v>
          </cell>
          <cell r="K632" t="str">
            <v>39,13</v>
          </cell>
          <cell r="L632" t="str">
            <v>CAIXA REFERENCIAL</v>
          </cell>
          <cell r="M632" t="str">
            <v>14,45</v>
          </cell>
          <cell r="N632">
            <v>24.680000000000003</v>
          </cell>
          <cell r="O632">
            <v>39.130000000000003</v>
          </cell>
          <cell r="P632">
            <v>0</v>
          </cell>
          <cell r="R632" t="str">
            <v>SINAPI</v>
          </cell>
        </row>
        <row r="633">
          <cell r="G633">
            <v>95140</v>
          </cell>
          <cell r="H633" t="str">
            <v>TALHA MANUAL DE CORRENTE, CAPACIDADE DE 2 TON. COM ELEVAÇÃO DE 3 M - CHI DIURNO. AF_07/2016</v>
          </cell>
          <cell r="I633" t="str">
            <v>CHI</v>
          </cell>
          <cell r="J633" t="str">
            <v>COLETADO</v>
          </cell>
          <cell r="K633" t="str">
            <v>0,04</v>
          </cell>
          <cell r="L633" t="str">
            <v>CAIXA REFERENCIAL</v>
          </cell>
          <cell r="M633" t="str">
            <v>0,00</v>
          </cell>
          <cell r="N633">
            <v>0.04</v>
          </cell>
          <cell r="O633">
            <v>0.04</v>
          </cell>
          <cell r="P633">
            <v>0</v>
          </cell>
          <cell r="R633" t="str">
            <v>SINAPI</v>
          </cell>
        </row>
        <row r="634">
          <cell r="G634">
            <v>95213</v>
          </cell>
          <cell r="H634" t="str">
            <v>GRUA ASCENCIONAL, LANÇA DE 42 M, CAPACIDADE DE 1,5 T A 30 M, ALTURA ATÉ 39 M - CHI DIURNO. AF_05/2023</v>
          </cell>
          <cell r="I634" t="str">
            <v>CHI</v>
          </cell>
          <cell r="J634" t="str">
            <v>ATRIBUÍDO SÃO PAULO</v>
          </cell>
          <cell r="K634" t="str">
            <v>57,53</v>
          </cell>
          <cell r="L634" t="str">
            <v>CAIXA REFERENCIAL</v>
          </cell>
          <cell r="M634" t="str">
            <v>13,78</v>
          </cell>
          <cell r="N634">
            <v>43.75</v>
          </cell>
          <cell r="O634">
            <v>57.53</v>
          </cell>
          <cell r="P634">
            <v>0</v>
          </cell>
          <cell r="R634" t="str">
            <v>SINAPI</v>
          </cell>
        </row>
        <row r="635">
          <cell r="G635">
            <v>95259</v>
          </cell>
          <cell r="H635" t="str">
            <v>MARTELO DEMOLIDOR PNEUMÁTICO MANUAL, 32 KG - CHI DIURNO. AF_09/2016</v>
          </cell>
          <cell r="I635" t="str">
            <v>CHI</v>
          </cell>
          <cell r="J635" t="str">
            <v>COEFICIENTE DE REPRESENTATIVIDADE</v>
          </cell>
          <cell r="K635" t="str">
            <v>17,14</v>
          </cell>
          <cell r="L635" t="str">
            <v>CAIXA REFERENCIAL</v>
          </cell>
          <cell r="M635" t="str">
            <v>11,34</v>
          </cell>
          <cell r="N635">
            <v>5.8000000000000007</v>
          </cell>
          <cell r="O635">
            <v>17.14</v>
          </cell>
          <cell r="P635">
            <v>0</v>
          </cell>
          <cell r="R635" t="str">
            <v>SINAPI</v>
          </cell>
        </row>
        <row r="636">
          <cell r="G636">
            <v>95265</v>
          </cell>
          <cell r="H636" t="str">
            <v>COMPACTADOR DE SOLOS DE PERCUSÃO (SOQUETE) COM MOTOR A GASOLINA, POTÊNCIA 3 CV - CHI DIURNO. AF_09/2016</v>
          </cell>
          <cell r="I636" t="str">
            <v>CHI</v>
          </cell>
          <cell r="J636" t="str">
            <v>ATRIBUÍDO SÃO PAULO</v>
          </cell>
          <cell r="K636" t="str">
            <v>0,72</v>
          </cell>
          <cell r="L636" t="str">
            <v>CAIXA REFERENCIAL</v>
          </cell>
          <cell r="M636" t="str">
            <v>0,00</v>
          </cell>
          <cell r="N636">
            <v>0.72</v>
          </cell>
          <cell r="O636">
            <v>0.72</v>
          </cell>
          <cell r="P636">
            <v>0</v>
          </cell>
          <cell r="R636" t="str">
            <v>SINAPI</v>
          </cell>
        </row>
        <row r="637">
          <cell r="G637">
            <v>95271</v>
          </cell>
          <cell r="H637" t="str">
            <v>RÉGUA VIBRATÓRIA DUPLA PARA CONCRETO, PESO DE 60KG, COMPRIMENTO 4 M, COM MOTOR A GASOLINA, POTÊNCIA 5,5 HP - CHI DIURNO. AF_09/2016</v>
          </cell>
          <cell r="I637" t="str">
            <v>CHI</v>
          </cell>
          <cell r="J637" t="str">
            <v>ATRIBUÍDO SÃO PAULO</v>
          </cell>
          <cell r="K637" t="str">
            <v>0,54</v>
          </cell>
          <cell r="L637" t="str">
            <v>CAIXA REFERENCIAL</v>
          </cell>
          <cell r="M637" t="str">
            <v>0,00</v>
          </cell>
          <cell r="N637">
            <v>0.54</v>
          </cell>
          <cell r="O637">
            <v>0.54</v>
          </cell>
          <cell r="P637">
            <v>0</v>
          </cell>
          <cell r="R637" t="str">
            <v>SINAPI</v>
          </cell>
        </row>
        <row r="638">
          <cell r="G638">
            <v>95277</v>
          </cell>
          <cell r="H638" t="str">
            <v>POLIDORA DE PISO (POLITRIZ), PESO DE 100KG, DIÂMETRO 450 MM, MOTOR ELÉTRICO, POTÊNCIA 4 HP - CHI DIURNO. AF_05/2023</v>
          </cell>
          <cell r="I638" t="str">
            <v>CHI</v>
          </cell>
          <cell r="J638" t="str">
            <v>ATRIBUÍDO SÃO PAULO</v>
          </cell>
          <cell r="K638" t="str">
            <v>0,52</v>
          </cell>
          <cell r="L638" t="str">
            <v>CAIXA REFERENCIAL</v>
          </cell>
          <cell r="M638" t="str">
            <v>0,00</v>
          </cell>
          <cell r="N638">
            <v>0.52</v>
          </cell>
          <cell r="O638">
            <v>0.52</v>
          </cell>
          <cell r="P638">
            <v>0</v>
          </cell>
          <cell r="R638" t="str">
            <v>SINAPI</v>
          </cell>
        </row>
        <row r="639">
          <cell r="G639">
            <v>95283</v>
          </cell>
          <cell r="H639" t="str">
            <v>DESEMPENADEIRA DE CONCRETO, PESO DE 78 KG, 4 PÁS, MOTOR A GASOLINA, POTÊNCIA 5,5 HP - CHI DIURNO. AF_05/2023</v>
          </cell>
          <cell r="I639" t="str">
            <v>CHI</v>
          </cell>
          <cell r="J639" t="str">
            <v>ATRIBUÍDO SÃO PAULO</v>
          </cell>
          <cell r="K639" t="str">
            <v>0,65</v>
          </cell>
          <cell r="L639" t="str">
            <v>CAIXA REFERENCIAL</v>
          </cell>
          <cell r="M639" t="str">
            <v>0,00</v>
          </cell>
          <cell r="N639">
            <v>0.65</v>
          </cell>
          <cell r="O639">
            <v>0.65</v>
          </cell>
          <cell r="P639">
            <v>0</v>
          </cell>
          <cell r="R639" t="str">
            <v>SINAPI</v>
          </cell>
        </row>
        <row r="640">
          <cell r="G640">
            <v>95621</v>
          </cell>
          <cell r="H640" t="str">
            <v>PERFURATRIZ PNEUMATICA MANUAL DE PESO MEDIO, MARTELETE, 18KG, COMPRIMENTO MÁXIMO DE CURSO DE 6 M, DIAMETRO DO PISTAO DE 5,5 CM - CHI DIURNO. AF_11/2016</v>
          </cell>
          <cell r="I640" t="str">
            <v>CHI</v>
          </cell>
          <cell r="J640" t="str">
            <v>COEFICIENTE DE REPRESENTATIVIDADE</v>
          </cell>
          <cell r="K640" t="str">
            <v>16,81</v>
          </cell>
          <cell r="L640" t="str">
            <v>CAIXA REFERENCIAL</v>
          </cell>
          <cell r="M640" t="str">
            <v>11,34</v>
          </cell>
          <cell r="N640">
            <v>5.4699999999999989</v>
          </cell>
          <cell r="O640">
            <v>16.809999999999999</v>
          </cell>
          <cell r="P640">
            <v>0</v>
          </cell>
          <cell r="R640" t="str">
            <v>SINAPI</v>
          </cell>
        </row>
        <row r="641">
          <cell r="G641">
            <v>95632</v>
          </cell>
          <cell r="H641" t="str">
            <v>ROLO COMPACTADOR VIBRATORIO TANDEM, ACO LISO, POTENCIA 125 HP, PESO SEM/COM LASTRO 10,20/11,65 T, LARGURA DE TRABALHO 1,73 M - CHI DIURNO. AF_11/2016</v>
          </cell>
          <cell r="I641" t="str">
            <v>CHI</v>
          </cell>
          <cell r="J641" t="str">
            <v>ATRIBUÍDO SÃO PAULO</v>
          </cell>
          <cell r="K641" t="str">
            <v>71,98</v>
          </cell>
          <cell r="L641" t="str">
            <v>CAIXA REFERENCIAL</v>
          </cell>
          <cell r="M641" t="str">
            <v>14,40</v>
          </cell>
          <cell r="N641">
            <v>57.580000000000005</v>
          </cell>
          <cell r="O641">
            <v>71.98</v>
          </cell>
          <cell r="P641">
            <v>0</v>
          </cell>
          <cell r="R641" t="str">
            <v>SINAPI</v>
          </cell>
        </row>
        <row r="642">
          <cell r="G642">
            <v>95703</v>
          </cell>
          <cell r="H642" t="str">
            <v>PERFURATRIZ MANUAL, TORQUE MAXIMO 55 KGF.M, POTENCIA 5 CV, COM DIAMETRO MAXIMO 8 1/2" - CHI DIURNO. AF_11/2016</v>
          </cell>
          <cell r="I642" t="str">
            <v>CHI</v>
          </cell>
          <cell r="J642" t="str">
            <v>COEFICIENTE DE REPRESENTATIVIDADE</v>
          </cell>
          <cell r="K642" t="str">
            <v>24,44</v>
          </cell>
          <cell r="L642" t="str">
            <v>CAIXA REFERENCIAL</v>
          </cell>
          <cell r="M642" t="str">
            <v>14,45</v>
          </cell>
          <cell r="N642">
            <v>9.990000000000002</v>
          </cell>
          <cell r="O642">
            <v>24.44</v>
          </cell>
          <cell r="P642">
            <v>0</v>
          </cell>
          <cell r="R642" t="str">
            <v>SINAPI</v>
          </cell>
        </row>
        <row r="643">
          <cell r="G643">
            <v>95709</v>
          </cell>
          <cell r="H643" t="str">
            <v>PERFURATRIZ SOBRE ESTEIRA, TORQUE MÁXIMO 600 KGF, POTÊNCIA ENTRE 50 E 60 HP, DIÂMETRO MÁXIMO 10 - CHI DIURNO. AF_11/2016</v>
          </cell>
          <cell r="I643" t="str">
            <v>CHI</v>
          </cell>
          <cell r="J643" t="str">
            <v>ATRIBUÍDO SÃO PAULO</v>
          </cell>
          <cell r="K643" t="str">
            <v>69,32</v>
          </cell>
          <cell r="L643" t="str">
            <v>CAIXA REFERENCIAL</v>
          </cell>
          <cell r="M643" t="str">
            <v>14,45</v>
          </cell>
          <cell r="N643">
            <v>54.86999999999999</v>
          </cell>
          <cell r="O643">
            <v>69.319999999999993</v>
          </cell>
          <cell r="P643">
            <v>0</v>
          </cell>
          <cell r="R643" t="str">
            <v>SINAPI</v>
          </cell>
        </row>
        <row r="644">
          <cell r="G644">
            <v>95715</v>
          </cell>
          <cell r="H644" t="str">
            <v>ESCAVADEIRA HIDRAULICA SOBRE ESTEIRA, COM GARRA GIRATORIA DE MANDIBULAS, PESO OPERACIONAL ENTRE 22,00 E 25,50 TON, POTENCIA LIQUIDA ENTRE 150 E 160 HP - CHI DIURNO. AF_11/2016</v>
          </cell>
          <cell r="I644" t="str">
            <v>CHI</v>
          </cell>
          <cell r="J644" t="str">
            <v>ATRIBUÍDO SÃO PAULO</v>
          </cell>
          <cell r="K644" t="str">
            <v>84,05</v>
          </cell>
          <cell r="L644" t="str">
            <v>CAIXA REFERENCIAL</v>
          </cell>
          <cell r="M644" t="str">
            <v>18,96</v>
          </cell>
          <cell r="N644">
            <v>65.09</v>
          </cell>
          <cell r="O644">
            <v>84.050000000000011</v>
          </cell>
          <cell r="P644">
            <v>0</v>
          </cell>
          <cell r="R644" t="str">
            <v>SINAPI</v>
          </cell>
        </row>
        <row r="645">
          <cell r="G645">
            <v>95721</v>
          </cell>
          <cell r="H645" t="str">
            <v>ESCAVADEIRA HIDRAULICA SOBRE ESTEIRA, EQUIPADA COM CLAMSHELL, COM CAPACIDADE DA CAÇAMBA ENTRE 1,20 E 1,50 M3, PESO OPERACIONAL ENTRE 20,00 E 22,00 TON, POTENCIA LIQUIDA ENTRE 150 E 160 HP - CHI DIURNO. AF_11/2016</v>
          </cell>
          <cell r="I645" t="str">
            <v>CHI</v>
          </cell>
          <cell r="J645" t="str">
            <v>ATRIBUÍDO SÃO PAULO</v>
          </cell>
          <cell r="K645" t="str">
            <v>81,76</v>
          </cell>
          <cell r="L645" t="str">
            <v>CAIXA REFERENCIAL</v>
          </cell>
          <cell r="M645" t="str">
            <v>18,96</v>
          </cell>
          <cell r="N645">
            <v>62.800000000000004</v>
          </cell>
          <cell r="O645">
            <v>81.760000000000005</v>
          </cell>
          <cell r="P645">
            <v>0</v>
          </cell>
          <cell r="R645" t="str">
            <v>SINAPI</v>
          </cell>
        </row>
        <row r="646">
          <cell r="G646">
            <v>95873</v>
          </cell>
          <cell r="H646" t="str">
            <v>GRUPO GERADOR COM CARENAGEM, MOTOR DIESEL POTÊNCIA STANDART ENTRE 250 E 260 KVA - CHI DIURNO. AF_12/2016</v>
          </cell>
          <cell r="I646" t="str">
            <v>CHI</v>
          </cell>
          <cell r="J646" t="str">
            <v>ATRIBUÍDO SÃO PAULO</v>
          </cell>
          <cell r="K646" t="str">
            <v>9,86</v>
          </cell>
          <cell r="L646" t="str">
            <v>CAIXA REFERENCIAL</v>
          </cell>
          <cell r="M646" t="str">
            <v>0,00</v>
          </cell>
          <cell r="N646">
            <v>9.86</v>
          </cell>
          <cell r="O646">
            <v>9.86</v>
          </cell>
          <cell r="P646">
            <v>0</v>
          </cell>
          <cell r="R646" t="str">
            <v>SINAPI</v>
          </cell>
        </row>
        <row r="647">
          <cell r="G647">
            <v>96014</v>
          </cell>
          <cell r="H647" t="str">
            <v>TRATOR DE PNEUS COM POTÊNCIA DE 122 CV, TRAÇÃO 4X4, COM VASSOURA MECÂNICA ACOPLADA - CHI DIURNO. AF_02/2017</v>
          </cell>
          <cell r="I647" t="str">
            <v>CHI</v>
          </cell>
          <cell r="J647" t="str">
            <v>ATRIBUÍDO SÃO PAULO</v>
          </cell>
          <cell r="K647" t="str">
            <v>45,45</v>
          </cell>
          <cell r="L647" t="str">
            <v>CAIXA REFERENCIAL</v>
          </cell>
          <cell r="M647" t="str">
            <v>14,55</v>
          </cell>
          <cell r="N647">
            <v>30.900000000000002</v>
          </cell>
          <cell r="O647">
            <v>45.45</v>
          </cell>
          <cell r="P647">
            <v>0</v>
          </cell>
          <cell r="R647" t="str">
            <v>SINAPI</v>
          </cell>
        </row>
        <row r="648">
          <cell r="G648">
            <v>96021</v>
          </cell>
          <cell r="H648" t="str">
            <v>TRATOR DE PNEUS COM POTÊNCIA DE 122 CV, TRAÇÃO 4X4, COM GRADE DE DISCOS ACOPLADA - CHI DIURNO. AF_02/2017</v>
          </cell>
          <cell r="I648" t="str">
            <v>CHI</v>
          </cell>
          <cell r="J648" t="str">
            <v>ATRIBUÍDO SÃO PAULO</v>
          </cell>
          <cell r="K648" t="str">
            <v>45,20</v>
          </cell>
          <cell r="L648" t="str">
            <v>CAIXA REFERENCIAL</v>
          </cell>
          <cell r="M648" t="str">
            <v>14,55</v>
          </cell>
          <cell r="N648">
            <v>30.650000000000002</v>
          </cell>
          <cell r="O648">
            <v>45.2</v>
          </cell>
          <cell r="P648">
            <v>0</v>
          </cell>
          <cell r="R648" t="str">
            <v>SINAPI</v>
          </cell>
        </row>
        <row r="649">
          <cell r="G649">
            <v>96029</v>
          </cell>
          <cell r="H649" t="str">
            <v>TRATOR DE PNEUS COM POTÊNCIA DE 85 CV, TRAÇÃO 4X4, COM GRADE DE DISCOS ACOPLADA - CHI DIURNO. AF_02/2017</v>
          </cell>
          <cell r="I649" t="str">
            <v>CHI</v>
          </cell>
          <cell r="J649" t="str">
            <v>ATRIBUÍDO SÃO PAULO</v>
          </cell>
          <cell r="K649" t="str">
            <v>39,20</v>
          </cell>
          <cell r="L649" t="str">
            <v>CAIXA REFERENCIAL</v>
          </cell>
          <cell r="M649" t="str">
            <v>14,55</v>
          </cell>
          <cell r="N649">
            <v>24.650000000000002</v>
          </cell>
          <cell r="O649">
            <v>39.200000000000003</v>
          </cell>
          <cell r="P649">
            <v>0</v>
          </cell>
          <cell r="R649" t="str">
            <v>SINAPI</v>
          </cell>
        </row>
        <row r="650">
          <cell r="G650">
            <v>96036</v>
          </cell>
          <cell r="H650" t="str">
            <v>CAMINHÃO BASCULANTE 10 M3, TRUCADO, POTÊNCIA 230 CV, INCLUSIVE CAÇAMBA METÁLICA, COM DISTRIBUIDOR DE AGREGADOS ACOPLADO - CHI DIURNO. AF_02/2017</v>
          </cell>
          <cell r="I650" t="str">
            <v>CHI</v>
          </cell>
          <cell r="J650" t="str">
            <v>ATRIBUÍDO SÃO PAULO</v>
          </cell>
          <cell r="K650" t="str">
            <v>69,29</v>
          </cell>
          <cell r="L650" t="str">
            <v>CAIXA REFERENCIAL</v>
          </cell>
          <cell r="M650" t="str">
            <v>19,57</v>
          </cell>
          <cell r="N650">
            <v>49.720000000000006</v>
          </cell>
          <cell r="O650">
            <v>69.290000000000006</v>
          </cell>
          <cell r="P650">
            <v>0</v>
          </cell>
          <cell r="R650" t="str">
            <v>SINAPI</v>
          </cell>
        </row>
        <row r="651">
          <cell r="G651">
            <v>96155</v>
          </cell>
          <cell r="H651" t="str">
            <v>TRATOR DE PNEUS COM POTÊNCIA DE 85 CV, TRAÇÃO 4X4, COM VASSOURA MECÂNICA ACOPLADA - CHI DIURNO. AF_02/2017</v>
          </cell>
          <cell r="I651" t="str">
            <v>CHI</v>
          </cell>
          <cell r="J651" t="str">
            <v>ATRIBUÍDO SÃO PAULO</v>
          </cell>
          <cell r="K651" t="str">
            <v>39,45</v>
          </cell>
          <cell r="L651" t="str">
            <v>CAIXA REFERENCIAL</v>
          </cell>
          <cell r="M651" t="str">
            <v>14,55</v>
          </cell>
          <cell r="N651">
            <v>24.900000000000002</v>
          </cell>
          <cell r="O651">
            <v>39.450000000000003</v>
          </cell>
          <cell r="P651">
            <v>0</v>
          </cell>
          <cell r="R651" t="str">
            <v>SINAPI</v>
          </cell>
        </row>
        <row r="652">
          <cell r="G652">
            <v>96156</v>
          </cell>
          <cell r="H652" t="str">
            <v>MINICARREGADEIRA SOBRE RODAS POTENCIA 47HP CAPACIDADE OPERACAO 646 KG, COM VASSOURA MECÂNICA ACOPLADA - CHI DIURNO. AF_03/2017</v>
          </cell>
          <cell r="I652" t="str">
            <v>CHI</v>
          </cell>
          <cell r="J652" t="str">
            <v>ATRIBUÍDO SÃO PAULO</v>
          </cell>
          <cell r="K652" t="str">
            <v>54,35</v>
          </cell>
          <cell r="L652" t="str">
            <v>CAIXA REFERENCIAL</v>
          </cell>
          <cell r="M652" t="str">
            <v>15,71</v>
          </cell>
          <cell r="N652">
            <v>38.64</v>
          </cell>
          <cell r="O652">
            <v>54.35</v>
          </cell>
          <cell r="P652">
            <v>0</v>
          </cell>
          <cell r="R652" t="str">
            <v>SINAPI</v>
          </cell>
        </row>
        <row r="653">
          <cell r="G653">
            <v>96159</v>
          </cell>
          <cell r="H653" t="str">
            <v>MÁQUINA DEMARCADORA DE FAIXA DE TRÁFEGO À FRIO, AUTOPROPELIDA, POTÊNCIA 38 HP - CHI DIURNO. AF_07/2016</v>
          </cell>
          <cell r="I653" t="str">
            <v>CHI</v>
          </cell>
          <cell r="J653" t="str">
            <v>ATRIBUÍDO SÃO PAULO</v>
          </cell>
          <cell r="K653" t="str">
            <v>78,02</v>
          </cell>
          <cell r="L653" t="str">
            <v>CAIXA REFERENCIAL</v>
          </cell>
          <cell r="M653" t="str">
            <v>17,24</v>
          </cell>
          <cell r="N653">
            <v>60.78</v>
          </cell>
          <cell r="O653">
            <v>78.02</v>
          </cell>
          <cell r="P653">
            <v>0</v>
          </cell>
          <cell r="R653" t="str">
            <v>SINAPI</v>
          </cell>
        </row>
        <row r="654">
          <cell r="G654">
            <v>96246</v>
          </cell>
          <cell r="H654" t="str">
            <v>MINIESCAVADEIRA SOBRE ESTEIRAS, POTENCIA LIQUIDA DE *30* HP, PESO OPERACIONAL DE *3.500* KG - CHI DIURNO. AF_04/2017</v>
          </cell>
          <cell r="I654" t="str">
            <v>CHI</v>
          </cell>
          <cell r="J654" t="str">
            <v>ATRIBUÍDO SÃO PAULO</v>
          </cell>
          <cell r="K654" t="str">
            <v>53,85</v>
          </cell>
          <cell r="L654" t="str">
            <v>CAIXA REFERENCIAL</v>
          </cell>
          <cell r="M654" t="str">
            <v>18,96</v>
          </cell>
          <cell r="N654">
            <v>34.89</v>
          </cell>
          <cell r="O654">
            <v>53.85</v>
          </cell>
          <cell r="P654">
            <v>0</v>
          </cell>
          <cell r="R654" t="str">
            <v>SINAPI</v>
          </cell>
        </row>
        <row r="655">
          <cell r="G655">
            <v>96464</v>
          </cell>
          <cell r="H655" t="str">
            <v>ROLO COMPACTADOR DE PNEUS, ESTATICO, PRESSAO VARIAVEL, POTENCIA 110 HP, PESO SEM/COM LASTRO 10,8/27 T, LARGURA DE ROLAGEM 2,30 M - CHI DIURNO. AF_06/2017</v>
          </cell>
          <cell r="I655" t="str">
            <v>CHI</v>
          </cell>
          <cell r="J655" t="str">
            <v>ATRIBUÍDO SÃO PAULO</v>
          </cell>
          <cell r="K655" t="str">
            <v>77,82</v>
          </cell>
          <cell r="L655" t="str">
            <v>CAIXA REFERENCIAL</v>
          </cell>
          <cell r="M655" t="str">
            <v>14,40</v>
          </cell>
          <cell r="N655">
            <v>63.419999999999995</v>
          </cell>
          <cell r="O655">
            <v>77.819999999999993</v>
          </cell>
          <cell r="P655">
            <v>0</v>
          </cell>
          <cell r="R655" t="str">
            <v>SINAPI</v>
          </cell>
        </row>
        <row r="656">
          <cell r="G656">
            <v>98765</v>
          </cell>
          <cell r="H656" t="str">
            <v>INVERSOR DE SOLDA MONOFÁSICO DE 160 A, POTÊNCIA DE 5400 W, TENSÃO DE 220 V, PARA SOLDA COM ELETRODOS DE 2,0 A 4,0 MM E PROCESSO TIG - CHI DIURNO. AF_06/2018</v>
          </cell>
          <cell r="I656" t="str">
            <v>CHI</v>
          </cell>
          <cell r="J656" t="str">
            <v>COLETADO</v>
          </cell>
          <cell r="K656" t="str">
            <v>0,11</v>
          </cell>
          <cell r="L656" t="str">
            <v>CAIXA REFERENCIAL</v>
          </cell>
          <cell r="M656" t="str">
            <v>0,00</v>
          </cell>
          <cell r="N656">
            <v>0.11</v>
          </cell>
          <cell r="O656">
            <v>0.11</v>
          </cell>
          <cell r="P656">
            <v>0</v>
          </cell>
          <cell r="R656" t="str">
            <v>SINAPI</v>
          </cell>
        </row>
        <row r="657">
          <cell r="G657">
            <v>99834</v>
          </cell>
          <cell r="H657" t="str">
            <v>LAVADORA DE ALTA PRESSAO (LAVA-JATO) PARA AGUA FRIA, PRESSAO DE OPERACAO ENTRE 1400 E 1900 LIB/POL2, VAZAO MAXIMA ENTRE 400 E 700 L/H - CHI DIURNO. AF_05/2023</v>
          </cell>
          <cell r="I657" t="str">
            <v>CHI</v>
          </cell>
          <cell r="J657" t="str">
            <v>COLETADO</v>
          </cell>
          <cell r="K657" t="str">
            <v>0,22</v>
          </cell>
          <cell r="L657" t="str">
            <v>CAIXA REFERENCIAL</v>
          </cell>
          <cell r="M657" t="str">
            <v>0,00</v>
          </cell>
          <cell r="N657">
            <v>0.22</v>
          </cell>
          <cell r="O657">
            <v>0.22</v>
          </cell>
          <cell r="P657">
            <v>0</v>
          </cell>
          <cell r="R657" t="str">
            <v>SINAPI</v>
          </cell>
        </row>
        <row r="658">
          <cell r="G658">
            <v>100642</v>
          </cell>
          <cell r="H658" t="str">
            <v>USINA DE MISTURA ASFÁLTICA À QUENTE, TIPO CONTRA FLUXO, PROD 100 A 140 TON/HORA - CHI DIURNO. AF_12/2019</v>
          </cell>
          <cell r="I658" t="str">
            <v>CHI</v>
          </cell>
          <cell r="J658" t="str">
            <v>ATRIBUÍDO SÃO PAULO</v>
          </cell>
          <cell r="K658" t="str">
            <v>187,64</v>
          </cell>
          <cell r="L658" t="str">
            <v>CAIXA REFERENCIAL</v>
          </cell>
          <cell r="M658" t="str">
            <v>15,55</v>
          </cell>
          <cell r="N658">
            <v>172.08999999999997</v>
          </cell>
          <cell r="O658">
            <v>187.64</v>
          </cell>
          <cell r="P658">
            <v>0</v>
          </cell>
          <cell r="R658" t="str">
            <v>SINAPI</v>
          </cell>
        </row>
        <row r="659">
          <cell r="G659">
            <v>100648</v>
          </cell>
          <cell r="H659" t="str">
            <v>USINA DE ASFALTO, TIPO GRAVIMÉTRICA, PROD 150 TON/HORA - CHI DIURNO. AF_12/2019</v>
          </cell>
          <cell r="I659" t="str">
            <v>CHI</v>
          </cell>
          <cell r="J659" t="str">
            <v>ATRIBUÍDO SÃO PAULO</v>
          </cell>
          <cell r="K659" t="str">
            <v>370,64</v>
          </cell>
          <cell r="L659" t="str">
            <v>CAIXA REFERENCIAL</v>
          </cell>
          <cell r="M659" t="str">
            <v>15,55</v>
          </cell>
          <cell r="N659">
            <v>355.09</v>
          </cell>
          <cell r="O659">
            <v>370.64</v>
          </cell>
          <cell r="P659">
            <v>0</v>
          </cell>
          <cell r="R659" t="str">
            <v>SINAPI</v>
          </cell>
        </row>
        <row r="660">
          <cell r="G660">
            <v>102274</v>
          </cell>
          <cell r="H660" t="str">
            <v>MARTELO DEMOLIDOR ELÉTRICO, COM POTÊNCIA DE 2.000 W, 1.000 IMPACTOS POR MINUTO, PESO DE 30 KG -  CHI DIURNO. AF_01/2021</v>
          </cell>
          <cell r="I660" t="str">
            <v>CHI</v>
          </cell>
          <cell r="J660" t="str">
            <v>COEFICIENTE DE REPRESENTATIVIDADE</v>
          </cell>
          <cell r="K660" t="str">
            <v>16,22</v>
          </cell>
          <cell r="L660" t="str">
            <v>CAIXA REFERENCIAL</v>
          </cell>
          <cell r="M660" t="str">
            <v>11,34</v>
          </cell>
          <cell r="N660">
            <v>4.879999999999999</v>
          </cell>
          <cell r="O660">
            <v>16.22</v>
          </cell>
          <cell r="P660">
            <v>0</v>
          </cell>
          <cell r="R660" t="str">
            <v>SINAPI</v>
          </cell>
        </row>
        <row r="661">
          <cell r="G661">
            <v>104092</v>
          </cell>
          <cell r="H661" t="str">
            <v>TERMOFUSORA PARA TUBOS E CONEXÕES EM PPR COM DIÂMETROS DE 20 A 63 MM, POTÊNCIA DE 800 W, TENSAO 220 V - CHI DIURNO. AF_05/2022</v>
          </cell>
          <cell r="I661" t="str">
            <v>CHI</v>
          </cell>
          <cell r="J661" t="str">
            <v>COEFICIENTE DE REPRESENTATIVIDADE</v>
          </cell>
          <cell r="K661" t="str">
            <v>0,17</v>
          </cell>
          <cell r="L661" t="str">
            <v>CAIXA REFERENCIAL</v>
          </cell>
          <cell r="M661" t="str">
            <v>0,00</v>
          </cell>
          <cell r="N661">
            <v>0.17</v>
          </cell>
          <cell r="O661">
            <v>0.17</v>
          </cell>
          <cell r="P661">
            <v>0</v>
          </cell>
          <cell r="R661" t="str">
            <v>SINAPI</v>
          </cell>
        </row>
        <row r="662">
          <cell r="G662">
            <v>104098</v>
          </cell>
          <cell r="H662" t="str">
            <v>TERMOFUSORA PARA TUBOS E CONEXÕES EM PPR COM DIÂMETROS DE 75 A 110 MM, POTÊNCIA DE *1100* W, TENSÃO 220 V - CHI DIURNO. AF_05/2022</v>
          </cell>
          <cell r="I662" t="str">
            <v>CHI</v>
          </cell>
          <cell r="J662" t="str">
            <v>COEFICIENTE DE REPRESENTATIVIDADE</v>
          </cell>
          <cell r="K662" t="str">
            <v>0,24</v>
          </cell>
          <cell r="L662" t="str">
            <v>CAIXA REFERENCIAL</v>
          </cell>
          <cell r="M662" t="str">
            <v>0,00</v>
          </cell>
          <cell r="N662">
            <v>0.24</v>
          </cell>
          <cell r="O662">
            <v>0.24</v>
          </cell>
          <cell r="P662">
            <v>0</v>
          </cell>
          <cell r="R662" t="str">
            <v>SINAPI</v>
          </cell>
        </row>
        <row r="663">
          <cell r="G663">
            <v>5089</v>
          </cell>
          <cell r="H663" t="str">
            <v>ROLO COMPACTADOR VIBRATÓRIO PÉ DE CARNEIRO PARA SOLOS, POTÊNCIA 80 HP, PESO OPERACIONAL SEM/COM LASTRO 7,4 / 8,8 T, LARGURA DE TRABALHO 1,68 M - MANUTENÇÃO. AF_02/2016</v>
          </cell>
          <cell r="I663" t="str">
            <v>H</v>
          </cell>
          <cell r="J663" t="str">
            <v>ATRIBUÍDO SÃO PAULO</v>
          </cell>
          <cell r="K663" t="str">
            <v>40,92</v>
          </cell>
          <cell r="L663" t="str">
            <v>CAIXA REFERENCIAL</v>
          </cell>
          <cell r="M663" t="str">
            <v>0,00</v>
          </cell>
          <cell r="N663">
            <v>40.92</v>
          </cell>
          <cell r="O663">
            <v>40.92</v>
          </cell>
          <cell r="P663">
            <v>0</v>
          </cell>
          <cell r="R663" t="str">
            <v>SINAPI</v>
          </cell>
        </row>
        <row r="664">
          <cell r="G664">
            <v>5627</v>
          </cell>
          <cell r="H664" t="str">
            <v>ESCAVADEIRA HIDRÁULICA SOBRE ESTEIRAS, CAÇAMBA 0,80 M3, PESO OPERACIONAL 17 T, POTENCIA BRUTA 111 HP - DEPRECIAÇÃO. AF_06/2014</v>
          </cell>
          <cell r="I664" t="str">
            <v>H</v>
          </cell>
          <cell r="J664" t="str">
            <v>ATRIBUÍDO SÃO PAULO</v>
          </cell>
          <cell r="K664" t="str">
            <v>45,87</v>
          </cell>
          <cell r="L664" t="str">
            <v>CAIXA REFERENCIAL</v>
          </cell>
          <cell r="M664" t="str">
            <v>0,00</v>
          </cell>
          <cell r="N664">
            <v>45.87</v>
          </cell>
          <cell r="O664">
            <v>45.87</v>
          </cell>
          <cell r="P664">
            <v>0</v>
          </cell>
          <cell r="R664" t="str">
            <v>SINAPI</v>
          </cell>
        </row>
        <row r="665">
          <cell r="G665">
            <v>5628</v>
          </cell>
          <cell r="H665" t="str">
            <v>ESCAVADEIRA HIDRÁULICA SOBRE ESTEIRAS, CAÇAMBA 0,80 M3, PESO OPERACIONAL 17 T, POTENCIA BRUTA 111 HP - JUROS. AF_06/2014</v>
          </cell>
          <cell r="I665" t="str">
            <v>H</v>
          </cell>
          <cell r="J665" t="str">
            <v>ATRIBUÍDO SÃO PAULO</v>
          </cell>
          <cell r="K665" t="str">
            <v>6,22</v>
          </cell>
          <cell r="L665" t="str">
            <v>CAIXA REFERENCIAL</v>
          </cell>
          <cell r="M665" t="str">
            <v>0,00</v>
          </cell>
          <cell r="N665">
            <v>6.22</v>
          </cell>
          <cell r="O665">
            <v>6.22</v>
          </cell>
          <cell r="P665">
            <v>0</v>
          </cell>
          <cell r="R665" t="str">
            <v>SINAPI</v>
          </cell>
        </row>
        <row r="666">
          <cell r="G666">
            <v>5629</v>
          </cell>
          <cell r="H666" t="str">
            <v>ESCAVADEIRA HIDRÁULICA SOBRE ESTEIRAS, CAÇAMBA 0,80 M3, PESO OPERACIONAL 17 T, POTENCIA BRUTA 111 HP - MANUTENÇÃO. AF_06/2014</v>
          </cell>
          <cell r="I666" t="str">
            <v>H</v>
          </cell>
          <cell r="J666" t="str">
            <v>ATRIBUÍDO SÃO PAULO</v>
          </cell>
          <cell r="K666" t="str">
            <v>57,34</v>
          </cell>
          <cell r="L666" t="str">
            <v>CAIXA REFERENCIAL</v>
          </cell>
          <cell r="M666" t="str">
            <v>0,00</v>
          </cell>
          <cell r="N666">
            <v>57.34</v>
          </cell>
          <cell r="O666">
            <v>57.34</v>
          </cell>
          <cell r="P666">
            <v>0</v>
          </cell>
          <cell r="R666" t="str">
            <v>SINAPI</v>
          </cell>
        </row>
        <row r="667">
          <cell r="G667">
            <v>5630</v>
          </cell>
          <cell r="H667" t="str">
            <v>ESCAVADEIRA HIDRÁULICA SOBRE ESTEIRAS, CAÇAMBA 0,80 M3, PESO OPERACIONAL 17 T, POTENCIA BRUTA 111 HP - MATERIAIS NA OPERAÇÃO. AF_06/2014</v>
          </cell>
          <cell r="I667" t="str">
            <v>H</v>
          </cell>
          <cell r="J667" t="str">
            <v>COLETADO</v>
          </cell>
          <cell r="K667" t="str">
            <v>52,66</v>
          </cell>
          <cell r="L667" t="str">
            <v>CAIXA REFERENCIAL</v>
          </cell>
          <cell r="M667" t="str">
            <v>0,00</v>
          </cell>
          <cell r="N667">
            <v>52.66</v>
          </cell>
          <cell r="O667">
            <v>52.66</v>
          </cell>
          <cell r="P667">
            <v>0</v>
          </cell>
          <cell r="R667" t="str">
            <v>SINAPI</v>
          </cell>
        </row>
        <row r="668">
          <cell r="G668">
            <v>5658</v>
          </cell>
          <cell r="H668" t="str">
            <v>GRADE DE DISCO CONTROLE REMOTO REBOCÁVEL, COM 24 DISCOS 24 X 6 MM COM PNEUS PARA TRANSPORTE - MANUTENÇÃO. AF_06/2014</v>
          </cell>
          <cell r="I668" t="str">
            <v>H</v>
          </cell>
          <cell r="J668" t="str">
            <v>ATRIBUÍDO SÃO PAULO</v>
          </cell>
          <cell r="K668" t="str">
            <v>2,46</v>
          </cell>
          <cell r="L668" t="str">
            <v>CAIXA REFERENCIAL</v>
          </cell>
          <cell r="M668" t="str">
            <v>0,00</v>
          </cell>
          <cell r="N668">
            <v>2.46</v>
          </cell>
          <cell r="O668">
            <v>2.46</v>
          </cell>
          <cell r="P668">
            <v>0</v>
          </cell>
          <cell r="R668" t="str">
            <v>SINAPI</v>
          </cell>
        </row>
        <row r="669">
          <cell r="G669">
            <v>5664</v>
          </cell>
          <cell r="H669" t="str">
            <v>RETROESCAVADEIRA SOBRE RODAS COM CARREGADEIRA, TRAÇÃO 4X4, POTÊNCIA LÍQ. 88 HP, CAÇAMBA CARREG. CAP. MÍN. 1 M3, CAÇAMBA RETRO CAP. 0,26 M3, PESO OPERACIONAL MÍN. 6.674 KG, PROFUNDIDADE ESCAVAÇÃO MÁX. 4,37 M - MANUTENÇÃO. AF_06/2014</v>
          </cell>
          <cell r="I669" t="str">
            <v>H</v>
          </cell>
          <cell r="J669" t="str">
            <v>ATRIBUÍDO SÃO PAULO</v>
          </cell>
          <cell r="K669" t="str">
            <v>30,47</v>
          </cell>
          <cell r="L669" t="str">
            <v>CAIXA REFERENCIAL</v>
          </cell>
          <cell r="M669" t="str">
            <v>0,00</v>
          </cell>
          <cell r="N669">
            <v>30.47</v>
          </cell>
          <cell r="O669">
            <v>30.47</v>
          </cell>
          <cell r="P669">
            <v>0</v>
          </cell>
          <cell r="R669" t="str">
            <v>SINAPI</v>
          </cell>
        </row>
        <row r="670">
          <cell r="G670">
            <v>5667</v>
          </cell>
          <cell r="H670" t="str">
            <v>RETROESCAVADEIRA SOBRE RODAS COM CARREGADEIRA, TRAÇÃO 4X2, POTÊNCIA LÍQ. 79 HP, CAÇAMBA CARREG. CAP. MÍN. 1 M3, CAÇAMBA RETRO CAP. 0,20 M3, PESO OPERACIONAL MÍN. 6.570 KG, PROFUNDIDADE ESCAVAÇÃO MÁX. 4,37 M - MANUTENÇÃO. AF_06/2014</v>
          </cell>
          <cell r="I670" t="str">
            <v>H</v>
          </cell>
          <cell r="J670" t="str">
            <v>ATRIBUÍDO SÃO PAULO</v>
          </cell>
          <cell r="K670" t="str">
            <v>27,10</v>
          </cell>
          <cell r="L670" t="str">
            <v>CAIXA REFERENCIAL</v>
          </cell>
          <cell r="M670" t="str">
            <v>0,00</v>
          </cell>
          <cell r="N670">
            <v>27.1</v>
          </cell>
          <cell r="O670">
            <v>27.1</v>
          </cell>
          <cell r="P670">
            <v>0</v>
          </cell>
          <cell r="R670" t="str">
            <v>SINAPI</v>
          </cell>
        </row>
        <row r="671">
          <cell r="G671">
            <v>5668</v>
          </cell>
          <cell r="H671" t="str">
            <v>RETROESCAVADEIRA SOBRE RODAS COM CARREGADEIRA, TRAÇÃO 4X2, POTÊNCIA LÍQ. 79 HP, CAÇAMBA CARREG. CAP. MÍN. 1 M3, CAÇAMBA RETRO CAP. 0,20 M3, PESO OPERACIONAL MÍN. 6.570 KG, PROFUNDIDADE ESCAVAÇÃO MÁX. 4,37 M - MATERIAIS NA OPERAÇÃO. AF_06/2014</v>
          </cell>
          <cell r="I671" t="str">
            <v>H</v>
          </cell>
          <cell r="J671" t="str">
            <v>COLETADO</v>
          </cell>
          <cell r="K671" t="str">
            <v>37,45</v>
          </cell>
          <cell r="L671" t="str">
            <v>CAIXA REFERENCIAL</v>
          </cell>
          <cell r="M671" t="str">
            <v>0,00</v>
          </cell>
          <cell r="N671">
            <v>37.450000000000003</v>
          </cell>
          <cell r="O671">
            <v>37.450000000000003</v>
          </cell>
          <cell r="P671">
            <v>0</v>
          </cell>
          <cell r="R671" t="str">
            <v>SINAPI</v>
          </cell>
        </row>
        <row r="672">
          <cell r="G672">
            <v>5674</v>
          </cell>
          <cell r="H672" t="str">
            <v>ROLO COMPACTADOR VIBRATÓRIO DE UM CILINDRO AÇO LISO, POTÊNCIA 80 HP, PESO OPERACIONAL MÁXIMO 8,1 T, IMPACTO DINÂMICO 16,15 / 9,5 T, LARGURA DE TRABALHO 1,68 M - MANUTENÇÃO. AF_06/2014</v>
          </cell>
          <cell r="I672" t="str">
            <v>H</v>
          </cell>
          <cell r="J672" t="str">
            <v>ATRIBUÍDO SÃO PAULO</v>
          </cell>
          <cell r="K672" t="str">
            <v>39,36</v>
          </cell>
          <cell r="L672" t="str">
            <v>CAIXA REFERENCIAL</v>
          </cell>
          <cell r="M672" t="str">
            <v>0,00</v>
          </cell>
          <cell r="N672">
            <v>39.36</v>
          </cell>
          <cell r="O672">
            <v>39.36</v>
          </cell>
          <cell r="P672">
            <v>0</v>
          </cell>
          <cell r="R672" t="str">
            <v>SINAPI</v>
          </cell>
        </row>
        <row r="673">
          <cell r="G673">
            <v>5692</v>
          </cell>
          <cell r="H673" t="str">
            <v>MOTOBOMBA CENTRÍFUGA, MOTOR A GASOLINA, POTÊNCIA 5,42 HP, BOCAIS 1 1/2" X 1", DIÂMETRO ROTOR 143 MM HM/Q = 6 MCA / 16,8 M3/H A 38 MCA / 6,6 M3/H - MANUTENÇÃO. AF_06/2014</v>
          </cell>
          <cell r="I673" t="str">
            <v>H</v>
          </cell>
          <cell r="J673" t="str">
            <v>COEFICIENTE DE REPRESENTATIVIDADE</v>
          </cell>
          <cell r="K673" t="str">
            <v>0,28</v>
          </cell>
          <cell r="L673" t="str">
            <v>CAIXA REFERENCIAL</v>
          </cell>
          <cell r="M673" t="str">
            <v>0,00</v>
          </cell>
          <cell r="N673">
            <v>0.28000000000000003</v>
          </cell>
          <cell r="O673">
            <v>0.28000000000000003</v>
          </cell>
          <cell r="P673">
            <v>0</v>
          </cell>
          <cell r="R673" t="str">
            <v>SINAPI</v>
          </cell>
        </row>
        <row r="674">
          <cell r="G674">
            <v>5693</v>
          </cell>
          <cell r="H674" t="str">
            <v>MOTOBOMBA CENTRÍFUGA, MOTOR A GASOLINA, POTÊNCIA 5,42 HP, BOCAIS 1 1/2" X 1", DIÂMETRO ROTOR 143 MM HM/Q = 6 MCA / 16,8 M3/H A 38 MCA / 6,6 M3/H - MATERIAIS NA OPERAÇÃO. AF_06/2014</v>
          </cell>
          <cell r="I674" t="str">
            <v>H</v>
          </cell>
          <cell r="J674" t="str">
            <v>COLETADO</v>
          </cell>
          <cell r="K674" t="str">
            <v>18,81</v>
          </cell>
          <cell r="L674" t="str">
            <v>CAIXA REFERENCIAL</v>
          </cell>
          <cell r="M674" t="str">
            <v>0,00</v>
          </cell>
          <cell r="N674">
            <v>18.809999999999999</v>
          </cell>
          <cell r="O674">
            <v>18.809999999999999</v>
          </cell>
          <cell r="P674">
            <v>0</v>
          </cell>
          <cell r="R674" t="str">
            <v>SINAPI</v>
          </cell>
        </row>
        <row r="675">
          <cell r="G675">
            <v>5695</v>
          </cell>
          <cell r="H675" t="str">
            <v>CAMINHÃO BASCULANTE 6 M3, PESO BRUTO TOTAL 16.000 KG, CARGA ÚTIL MÁXIMA 13.071 KG, DISTÂNCIA ENTRE EIXOS 4,80 M, POTÊNCIA 230 CV INCLUSIVE CAÇAMBA METÁLICA - MANUTENÇÃO. AF_06/2014</v>
          </cell>
          <cell r="I675" t="str">
            <v>H</v>
          </cell>
          <cell r="J675" t="str">
            <v>ATRIBUÍDO SÃO PAULO</v>
          </cell>
          <cell r="K675" t="str">
            <v>41,14</v>
          </cell>
          <cell r="L675" t="str">
            <v>CAIXA REFERENCIAL</v>
          </cell>
          <cell r="M675" t="str">
            <v>0,00</v>
          </cell>
          <cell r="N675">
            <v>41.14</v>
          </cell>
          <cell r="O675">
            <v>41.14</v>
          </cell>
          <cell r="P675">
            <v>0</v>
          </cell>
          <cell r="R675" t="str">
            <v>SINAPI</v>
          </cell>
        </row>
        <row r="676">
          <cell r="G676">
            <v>5703</v>
          </cell>
          <cell r="H676" t="str">
            <v>USINA DE CONCRETO FIXA, CAPACIDADE NOMINAL DE 90 A 120 M3/H, SEM SILO - MATERIAIS NA OPERAÇÃO. AF_07/2016</v>
          </cell>
          <cell r="I676" t="str">
            <v>H</v>
          </cell>
          <cell r="J676" t="str">
            <v>COEFICIENTE DE REPRESENTATIVIDADE</v>
          </cell>
          <cell r="K676" t="str">
            <v>27,37</v>
          </cell>
          <cell r="L676" t="str">
            <v>CAIXA REFERENCIAL</v>
          </cell>
          <cell r="M676" t="str">
            <v>0,00</v>
          </cell>
          <cell r="N676">
            <v>27.37</v>
          </cell>
          <cell r="O676">
            <v>27.37</v>
          </cell>
          <cell r="P676">
            <v>0</v>
          </cell>
          <cell r="R676" t="str">
            <v>SINAPI</v>
          </cell>
        </row>
        <row r="677">
          <cell r="G677">
            <v>5705</v>
          </cell>
          <cell r="H677" t="str">
            <v>CAMINHÃO TOCO, PBT 16.000 KG, CARGA ÚTIL MÁX. 10.685 KG, DIST. ENTRE EIXOS 4,8 M, POTÊNCIA 189 CV, INCLUSIVE CARROCERIA FIXA ABERTA DE MADEIRA P/ TRANSPORTE GERAL DE CARGA SECA, DIMEN. APROX. 2,5 X 7,00 X 0,50 M - MANUTENÇÃO. AF_06/2014</v>
          </cell>
          <cell r="I677" t="str">
            <v>H</v>
          </cell>
          <cell r="J677" t="str">
            <v>ATRIBUÍDO SÃO PAULO</v>
          </cell>
          <cell r="K677" t="str">
            <v>39,90</v>
          </cell>
          <cell r="L677" t="str">
            <v>CAIXA REFERENCIAL</v>
          </cell>
          <cell r="M677" t="str">
            <v>0,00</v>
          </cell>
          <cell r="N677">
            <v>39.9</v>
          </cell>
          <cell r="O677">
            <v>39.9</v>
          </cell>
          <cell r="P677">
            <v>0</v>
          </cell>
          <cell r="R677" t="str">
            <v>SINAPI</v>
          </cell>
        </row>
        <row r="678">
          <cell r="G678">
            <v>5707</v>
          </cell>
          <cell r="H678" t="str">
            <v>USINA MISTURADORA DE SOLOS, CAPACIDADE DE 200 A 500 TON/H, POTENCIA 75KW - MANUTENÇÃO. AF_07/2016</v>
          </cell>
          <cell r="I678" t="str">
            <v>H</v>
          </cell>
          <cell r="J678" t="str">
            <v>ATRIBUÍDO SÃO PAULO</v>
          </cell>
          <cell r="K678" t="str">
            <v>59,32</v>
          </cell>
          <cell r="L678" t="str">
            <v>CAIXA REFERENCIAL</v>
          </cell>
          <cell r="M678" t="str">
            <v>0,00</v>
          </cell>
          <cell r="N678">
            <v>59.32</v>
          </cell>
          <cell r="O678">
            <v>59.32</v>
          </cell>
          <cell r="P678">
            <v>0</v>
          </cell>
          <cell r="R678" t="str">
            <v>SINAPI</v>
          </cell>
        </row>
        <row r="679">
          <cell r="G679">
            <v>5710</v>
          </cell>
          <cell r="H679" t="str">
            <v>VIBROACABADORA DE ASFALTO SOBRE ESTEIRAS, LARGURA DE PAVIMENTAÇÃO 1,90 M A 5,30 M, POTÊNCIA 105 HP CAPACIDADE 450 T/H - MANUTENÇÃO. AF_11/2014</v>
          </cell>
          <cell r="I679" t="str">
            <v>H</v>
          </cell>
          <cell r="J679" t="str">
            <v>ATRIBUÍDO SÃO PAULO</v>
          </cell>
          <cell r="K679" t="str">
            <v>150,67</v>
          </cell>
          <cell r="L679" t="str">
            <v>CAIXA REFERENCIAL</v>
          </cell>
          <cell r="M679" t="str">
            <v>0,00</v>
          </cell>
          <cell r="N679">
            <v>150.66999999999999</v>
          </cell>
          <cell r="O679">
            <v>150.66999999999999</v>
          </cell>
          <cell r="P679">
            <v>0</v>
          </cell>
          <cell r="R679" t="str">
            <v>SINAPI</v>
          </cell>
        </row>
        <row r="680">
          <cell r="G680">
            <v>5711</v>
          </cell>
          <cell r="H680" t="str">
            <v>VIBROACABADORA DE ASFALTO SOBRE ESTEIRAS, LARGURA DE PAVIMENTAÇÃO 1,90 M A 5,30 M, POTÊNCIA 105 HP CAPACIDADE 450 T/H - MATERIAIS NA OPERAÇÃO. AF_11/2014</v>
          </cell>
          <cell r="I680" t="str">
            <v>H</v>
          </cell>
          <cell r="J680" t="str">
            <v>COLETADO</v>
          </cell>
          <cell r="K680" t="str">
            <v>72,76</v>
          </cell>
          <cell r="L680" t="str">
            <v>CAIXA REFERENCIAL</v>
          </cell>
          <cell r="M680" t="str">
            <v>0,00</v>
          </cell>
          <cell r="N680">
            <v>72.760000000000005</v>
          </cell>
          <cell r="O680">
            <v>72.760000000000005</v>
          </cell>
          <cell r="P680">
            <v>0</v>
          </cell>
          <cell r="R680" t="str">
            <v>SINAPI</v>
          </cell>
        </row>
        <row r="681">
          <cell r="G681">
            <v>5714</v>
          </cell>
          <cell r="H681" t="str">
            <v>TRATOR DE PNEUS, POTÊNCIA 85 CV, TRAÇÃO 4X4, PESO COM LASTRO DE 4.675 KG - MANUTENÇÃO. AF_06/2014</v>
          </cell>
          <cell r="I681" t="str">
            <v>H</v>
          </cell>
          <cell r="J681" t="str">
            <v>ATRIBUÍDO SÃO PAULO</v>
          </cell>
          <cell r="K681" t="str">
            <v>15,81</v>
          </cell>
          <cell r="L681" t="str">
            <v>CAIXA REFERENCIAL</v>
          </cell>
          <cell r="M681" t="str">
            <v>0,00</v>
          </cell>
          <cell r="N681">
            <v>15.81</v>
          </cell>
          <cell r="O681">
            <v>15.81</v>
          </cell>
          <cell r="P681">
            <v>0</v>
          </cell>
          <cell r="R681" t="str">
            <v>SINAPI</v>
          </cell>
        </row>
        <row r="682">
          <cell r="G682">
            <v>5715</v>
          </cell>
          <cell r="H682" t="str">
            <v>TRATOR DE PNEUS, POTÊNCIA 85 CV, TRAÇÃO 4X4, PESO COM LASTRO DE 4.675 KG - MATERIAIS NA OPERAÇÃO. AF_06/2014</v>
          </cell>
          <cell r="I682" t="str">
            <v>H</v>
          </cell>
          <cell r="J682" t="str">
            <v>COLETADO</v>
          </cell>
          <cell r="K682" t="str">
            <v>55,06</v>
          </cell>
          <cell r="L682" t="str">
            <v>CAIXA REFERENCIAL</v>
          </cell>
          <cell r="M682" t="str">
            <v>0,00</v>
          </cell>
          <cell r="N682">
            <v>55.06</v>
          </cell>
          <cell r="O682">
            <v>55.06</v>
          </cell>
          <cell r="P682">
            <v>0</v>
          </cell>
          <cell r="R682" t="str">
            <v>SINAPI</v>
          </cell>
        </row>
        <row r="683">
          <cell r="G683">
            <v>5718</v>
          </cell>
          <cell r="H683" t="str">
            <v>TRATOR DE ESTEIRAS, POTÊNCIA 170 HP, PESO OPERACIONAL 19 T, CAÇAMBA 5,2 M3 - MATERIAIS NA OPERAÇÃO. AF_06/2014</v>
          </cell>
          <cell r="I683" t="str">
            <v>H</v>
          </cell>
          <cell r="J683" t="str">
            <v>COLETADO</v>
          </cell>
          <cell r="K683" t="str">
            <v>86,84</v>
          </cell>
          <cell r="L683" t="str">
            <v>CAIXA REFERENCIAL</v>
          </cell>
          <cell r="M683" t="str">
            <v>0,00</v>
          </cell>
          <cell r="N683">
            <v>86.84</v>
          </cell>
          <cell r="O683">
            <v>86.84</v>
          </cell>
          <cell r="P683">
            <v>0</v>
          </cell>
          <cell r="R683" t="str">
            <v>SINAPI</v>
          </cell>
        </row>
        <row r="684">
          <cell r="G684">
            <v>5721</v>
          </cell>
          <cell r="H684" t="str">
            <v>TRATOR DE ESTEIRAS, POTÊNCIA 150 HP, PESO OPERACIONAL 16,7 T, COM RODA MOTRIZ ELEVADA E LÂMINA 3,18 M3 - MATERIAIS NA OPERAÇÃO. AF_06/2014</v>
          </cell>
          <cell r="I684" t="str">
            <v>H</v>
          </cell>
          <cell r="J684" t="str">
            <v>COLETADO</v>
          </cell>
          <cell r="K684" t="str">
            <v>76,62</v>
          </cell>
          <cell r="L684" t="str">
            <v>CAIXA REFERENCIAL</v>
          </cell>
          <cell r="M684" t="str">
            <v>0,00</v>
          </cell>
          <cell r="N684">
            <v>76.62</v>
          </cell>
          <cell r="O684">
            <v>76.62</v>
          </cell>
          <cell r="P684">
            <v>0</v>
          </cell>
          <cell r="R684" t="str">
            <v>SINAPI</v>
          </cell>
        </row>
        <row r="685">
          <cell r="G685">
            <v>5722</v>
          </cell>
          <cell r="H685" t="str">
            <v>TRATOR DE ESTEIRAS, POTÊNCIA 347 HP, PESO OPERACIONAL 38,5 T, COM LÂMINA 8,70 M3 - MATERIAIS NA OPERAÇÃO. AF_06/2014</v>
          </cell>
          <cell r="I685" t="str">
            <v>H</v>
          </cell>
          <cell r="J685" t="str">
            <v>COLETADO</v>
          </cell>
          <cell r="K685" t="str">
            <v>177,21</v>
          </cell>
          <cell r="L685" t="str">
            <v>CAIXA REFERENCIAL</v>
          </cell>
          <cell r="M685" t="str">
            <v>0,00</v>
          </cell>
          <cell r="N685">
            <v>177.21</v>
          </cell>
          <cell r="O685">
            <v>177.21</v>
          </cell>
          <cell r="P685">
            <v>0</v>
          </cell>
          <cell r="R685" t="str">
            <v>SINAPI</v>
          </cell>
        </row>
        <row r="686">
          <cell r="G686">
            <v>5724</v>
          </cell>
          <cell r="H686" t="str">
            <v>TRATOR DE ESTEIRAS, POTÊNCIA 100 HP, PESO OPERACIONAL 9,4 T, COM LÂMINA 2,19 M3 - MANUTENÇÃO. AF_06/2014</v>
          </cell>
          <cell r="I686" t="str">
            <v>H</v>
          </cell>
          <cell r="J686" t="str">
            <v>ATRIBUÍDO SÃO PAULO</v>
          </cell>
          <cell r="K686" t="str">
            <v>53,18</v>
          </cell>
          <cell r="L686" t="str">
            <v>CAIXA REFERENCIAL</v>
          </cell>
          <cell r="M686" t="str">
            <v>0,00</v>
          </cell>
          <cell r="N686">
            <v>53.18</v>
          </cell>
          <cell r="O686">
            <v>53.18</v>
          </cell>
          <cell r="P686">
            <v>0</v>
          </cell>
          <cell r="R686" t="str">
            <v>SINAPI</v>
          </cell>
        </row>
        <row r="687">
          <cell r="G687">
            <v>5727</v>
          </cell>
          <cell r="H687" t="str">
            <v>ROLO COMPACTADOR VIBRATÓRIO REBOCÁVEL, CILINDRO DE AÇO LISO, POTÊNCIA DE TRAÇÃO DE 65 CV, PESO 4,7 T, IMPACTO DINÂMICO 18,3 T, LARGURA DE TRABALHO 1,67 M - MANUTENÇÃO. AF_02/2016</v>
          </cell>
          <cell r="I687" t="str">
            <v>H</v>
          </cell>
          <cell r="J687" t="str">
            <v>ATRIBUÍDO SÃO PAULO</v>
          </cell>
          <cell r="K687" t="str">
            <v>11,88</v>
          </cell>
          <cell r="L687" t="str">
            <v>CAIXA REFERENCIAL</v>
          </cell>
          <cell r="M687" t="str">
            <v>0,00</v>
          </cell>
          <cell r="N687">
            <v>11.88</v>
          </cell>
          <cell r="O687">
            <v>11.88</v>
          </cell>
          <cell r="P687">
            <v>0</v>
          </cell>
          <cell r="R687" t="str">
            <v>SINAPI</v>
          </cell>
        </row>
        <row r="688">
          <cell r="G688">
            <v>5729</v>
          </cell>
          <cell r="H688" t="str">
            <v>ROLO COMPACTADOR VIBRATÓRIO TANDEM AÇO LISO, POTÊNCIA 58 HP, PESO SEM/COM LASTRO 6,5 / 9,4 T, LARGURA DE TRABALHO 1,2 M - MANUTENÇÃO. AF_06/2014</v>
          </cell>
          <cell r="I688" t="str">
            <v>H</v>
          </cell>
          <cell r="J688" t="str">
            <v>ATRIBUÍDO SÃO PAULO</v>
          </cell>
          <cell r="K688" t="str">
            <v>48,33</v>
          </cell>
          <cell r="L688" t="str">
            <v>CAIXA REFERENCIAL</v>
          </cell>
          <cell r="M688" t="str">
            <v>0,00</v>
          </cell>
          <cell r="N688">
            <v>48.33</v>
          </cell>
          <cell r="O688">
            <v>48.33</v>
          </cell>
          <cell r="P688">
            <v>0</v>
          </cell>
          <cell r="R688" t="str">
            <v>SINAPI</v>
          </cell>
        </row>
        <row r="689">
          <cell r="G689">
            <v>5730</v>
          </cell>
          <cell r="H689" t="str">
            <v>ROLO COMPACTADOR VIBRATÓRIO TANDEM AÇO LISO, POTÊNCIA 58 HP, PESO SEM/COM LASTRO 6,5 / 9,4 T, LARGURA DE TRABALHO 1,2 M - MATERIAIS NA OPERAÇÃO. AF_06/2014</v>
          </cell>
          <cell r="I689" t="str">
            <v>H</v>
          </cell>
          <cell r="J689" t="str">
            <v>COLETADO</v>
          </cell>
          <cell r="K689" t="str">
            <v>33,39</v>
          </cell>
          <cell r="L689" t="str">
            <v>CAIXA REFERENCIAL</v>
          </cell>
          <cell r="M689" t="str">
            <v>0,00</v>
          </cell>
          <cell r="N689">
            <v>33.39</v>
          </cell>
          <cell r="O689">
            <v>33.39</v>
          </cell>
          <cell r="P689">
            <v>0</v>
          </cell>
          <cell r="R689" t="str">
            <v>SINAPI</v>
          </cell>
        </row>
        <row r="690">
          <cell r="G690">
            <v>5735</v>
          </cell>
          <cell r="H690" t="str">
            <v>RETROESCAVADEIRA SOBRE RODAS COM CARREGADEIRA, TRAÇÃO 4X4, POTÊNCIA LÍQ. 72 HP, CAÇAMBA CARREG. CAP. MÍN. 0,79 M3, CAÇAMBA RETRO CAP. 0,18 M3, PESO OPERACIONAL MÍN. 7.140 KG, PROFUNDIDADE ESCAVAÇÃO MÁX. 4,50 M - MANUTENÇÃO. AF_06/2014</v>
          </cell>
          <cell r="I690" t="str">
            <v>H</v>
          </cell>
          <cell r="J690" t="str">
            <v>ATRIBUÍDO SÃO PAULO</v>
          </cell>
          <cell r="K690" t="str">
            <v>29,40</v>
          </cell>
          <cell r="L690" t="str">
            <v>CAIXA REFERENCIAL</v>
          </cell>
          <cell r="M690" t="str">
            <v>0,00</v>
          </cell>
          <cell r="N690">
            <v>29.4</v>
          </cell>
          <cell r="O690">
            <v>29.4</v>
          </cell>
          <cell r="P690">
            <v>0</v>
          </cell>
          <cell r="R690" t="str">
            <v>SINAPI</v>
          </cell>
        </row>
        <row r="691">
          <cell r="G691">
            <v>5736</v>
          </cell>
          <cell r="H691" t="str">
            <v>RETROESCAVADEIRA SOBRE RODAS COM CARREGADEIRA, TRAÇÃO 4X4, POTÊNCIA LÍQ. 72 HP, CAÇAMBA CARREG. CAP. MÍN. 0,79 M3, CAÇAMBA RETRO CAP. 0,18 M3, PESO OPERACIONAL MÍN. 7.140 KG, PROFUNDIDADE ESCAVAÇÃO MÁX. 4,50 M - MATERIAIS NA OPERAÇÃO. AF_06/2014</v>
          </cell>
          <cell r="I691" t="str">
            <v>H</v>
          </cell>
          <cell r="J691" t="str">
            <v>COLETADO</v>
          </cell>
          <cell r="K691" t="str">
            <v>34,13</v>
          </cell>
          <cell r="L691" t="str">
            <v>CAIXA REFERENCIAL</v>
          </cell>
          <cell r="M691" t="str">
            <v>0,00</v>
          </cell>
          <cell r="N691">
            <v>34.130000000000003</v>
          </cell>
          <cell r="O691">
            <v>34.130000000000003</v>
          </cell>
          <cell r="P691">
            <v>0</v>
          </cell>
          <cell r="R691" t="str">
            <v>SINAPI</v>
          </cell>
        </row>
        <row r="692">
          <cell r="G692">
            <v>5738</v>
          </cell>
          <cell r="H692" t="str">
            <v>ROLO COMPACTADOR VIBRATÓRIO PÉ DE CARNEIRO, OPERADO POR CONTROLE REMOTO, POTÊNCIA 12,5 KW, PESO OPERACIONAL 1,675 T, LARGURA DE TRABALHO 0,85 M - DEPRECIAÇÃO. AF_02/2016</v>
          </cell>
          <cell r="I692" t="str">
            <v>H</v>
          </cell>
          <cell r="J692" t="str">
            <v>ATRIBUÍDO SÃO PAULO</v>
          </cell>
          <cell r="K692" t="str">
            <v>42,97</v>
          </cell>
          <cell r="L692" t="str">
            <v>CAIXA REFERENCIAL</v>
          </cell>
          <cell r="M692" t="str">
            <v>0,00</v>
          </cell>
          <cell r="N692">
            <v>42.97</v>
          </cell>
          <cell r="O692">
            <v>42.97</v>
          </cell>
          <cell r="P692">
            <v>0</v>
          </cell>
          <cell r="R692" t="str">
            <v>SINAPI</v>
          </cell>
        </row>
        <row r="693">
          <cell r="G693">
            <v>5739</v>
          </cell>
          <cell r="H693" t="str">
            <v>ROLO COMPACTADOR VIBRATÓRIO PÉ DE CARNEIRO, OPERADO POR CONTROLE REMOTO, POTÊNCIA 12,5 KW, PESO OPERACIONAL 1,675 T, LARGURA DE TRABALHO 0,85 M - MANUTENÇÃO. AF_02/2016</v>
          </cell>
          <cell r="I693" t="str">
            <v>H</v>
          </cell>
          <cell r="J693" t="str">
            <v>ATRIBUÍDO SÃO PAULO</v>
          </cell>
          <cell r="K693" t="str">
            <v>53,78</v>
          </cell>
          <cell r="L693" t="str">
            <v>CAIXA REFERENCIAL</v>
          </cell>
          <cell r="M693" t="str">
            <v>0,00</v>
          </cell>
          <cell r="N693">
            <v>53.78</v>
          </cell>
          <cell r="O693">
            <v>53.78</v>
          </cell>
          <cell r="P693">
            <v>0</v>
          </cell>
          <cell r="R693" t="str">
            <v>SINAPI</v>
          </cell>
        </row>
        <row r="694">
          <cell r="G694">
            <v>5741</v>
          </cell>
          <cell r="H694" t="str">
            <v>USINA DE LAMA ASFÁLTICA, PROD 30 A 50 T/H, SILO DE AGREGADO 7 M3, RESERVATÓRIOS PARA EMULSÃO E ÁGUA DE 2,3 M3 CADA, MISTURADOR TIPO PUG MILL A SER MONTADO SOBRE CAMINHÃO - MANUTENÇÃO. AF_10/2014</v>
          </cell>
          <cell r="I694" t="str">
            <v>H</v>
          </cell>
          <cell r="J694" t="str">
            <v>ATRIBUÍDO SÃO PAULO</v>
          </cell>
          <cell r="K694" t="str">
            <v>42,78</v>
          </cell>
          <cell r="L694" t="str">
            <v>CAIXA REFERENCIAL</v>
          </cell>
          <cell r="M694" t="str">
            <v>0,00</v>
          </cell>
          <cell r="N694">
            <v>42.78</v>
          </cell>
          <cell r="O694">
            <v>42.78</v>
          </cell>
          <cell r="P694">
            <v>0</v>
          </cell>
          <cell r="R694" t="str">
            <v>SINAPI</v>
          </cell>
        </row>
        <row r="695">
          <cell r="G695">
            <v>5742</v>
          </cell>
          <cell r="H695" t="str">
            <v>USINA DE LAMA ASFÁLTICA, PROD 30 A 50 T/H, SILO DE AGREGADO 7 M3, RESERVATÓRIOS PARA EMULSÃO E ÁGUA DE 2,3 M3 CADA, MISTURADOR TIPO PUG MILL A SER MONTADO SOBRE CAMINHÃO - MATERIAIS NA OPERAÇÃO. AF_10/2014</v>
          </cell>
          <cell r="I695" t="str">
            <v>H</v>
          </cell>
          <cell r="J695" t="str">
            <v>COLETADO</v>
          </cell>
          <cell r="K695" t="str">
            <v>22,54</v>
          </cell>
          <cell r="L695" t="str">
            <v>CAIXA REFERENCIAL</v>
          </cell>
          <cell r="M695" t="str">
            <v>0,00</v>
          </cell>
          <cell r="N695">
            <v>22.54</v>
          </cell>
          <cell r="O695">
            <v>22.54</v>
          </cell>
          <cell r="P695">
            <v>0</v>
          </cell>
          <cell r="R695" t="str">
            <v>SINAPI</v>
          </cell>
        </row>
        <row r="696">
          <cell r="G696">
            <v>5747</v>
          </cell>
          <cell r="H696" t="str">
            <v>CAMINHÃO PIPA 6.000 L, PESO BRUTO TOTAL 13.000 KG, DISTÂNCIA ENTRE EIXOS 4,80 M, POTÊNCIA 189 CV INCLUSIVE TANQUE DE AÇO PARA TRANSPORTE DE ÁGUA, CAPACIDADE 6 M3 - MATERIAIS NA OPERAÇÃO. AF_06/2014</v>
          </cell>
          <cell r="I696" t="str">
            <v>H</v>
          </cell>
          <cell r="J696" t="str">
            <v>COLETADO</v>
          </cell>
          <cell r="K696" t="str">
            <v>129,24</v>
          </cell>
          <cell r="L696" t="str">
            <v>CAIXA REFERENCIAL</v>
          </cell>
          <cell r="M696" t="str">
            <v>0,00</v>
          </cell>
          <cell r="N696">
            <v>129.24</v>
          </cell>
          <cell r="O696">
            <v>129.24</v>
          </cell>
          <cell r="P696">
            <v>0</v>
          </cell>
          <cell r="R696" t="str">
            <v>SINAPI</v>
          </cell>
        </row>
        <row r="697">
          <cell r="G697">
            <v>5751</v>
          </cell>
          <cell r="H697" t="str">
            <v>CAMINHÃO TOCO, PESO BRUTO TOTAL 14.300 KG, CARGA ÚTIL MÁXIMA 9590 KG, DISTÂNCIA ENTRE EIXOS 4,76 M, POTÊNCIA 185 CV (NÃO INCLUI CARROCERIA) - MANUTENÇÃO. AF_06/2014</v>
          </cell>
          <cell r="I697" t="str">
            <v>H</v>
          </cell>
          <cell r="J697" t="str">
            <v>ATRIBUÍDO SÃO PAULO</v>
          </cell>
          <cell r="K697" t="str">
            <v>34,47</v>
          </cell>
          <cell r="L697" t="str">
            <v>CAIXA REFERENCIAL</v>
          </cell>
          <cell r="M697" t="str">
            <v>0,00</v>
          </cell>
          <cell r="N697">
            <v>34.47</v>
          </cell>
          <cell r="O697">
            <v>34.47</v>
          </cell>
          <cell r="P697">
            <v>0</v>
          </cell>
          <cell r="R697" t="str">
            <v>SINAPI</v>
          </cell>
        </row>
        <row r="698">
          <cell r="G698">
            <v>5754</v>
          </cell>
          <cell r="H698" t="str">
            <v>CAMINHÃO TOCO, PESO BRUTO TOTAL 16.000 KG, CARGA ÚTIL MÁXIMA DE 10.685 KG, DISTÂNCIA ENTRE EIXOS 4,80 M, POTÊNCIA 189 CV EXCLUSIVE CARROCERIA - MANUTENÇÃO. AF_06/2014</v>
          </cell>
          <cell r="I698" t="str">
            <v>H</v>
          </cell>
          <cell r="J698" t="str">
            <v>ATRIBUÍDO SÃO PAULO</v>
          </cell>
          <cell r="K698" t="str">
            <v>37,85</v>
          </cell>
          <cell r="L698" t="str">
            <v>CAIXA REFERENCIAL</v>
          </cell>
          <cell r="M698" t="str">
            <v>0,00</v>
          </cell>
          <cell r="N698">
            <v>37.85</v>
          </cell>
          <cell r="O698">
            <v>37.85</v>
          </cell>
          <cell r="P698">
            <v>0</v>
          </cell>
          <cell r="R698" t="str">
            <v>SINAPI</v>
          </cell>
        </row>
        <row r="699">
          <cell r="G699">
            <v>5763</v>
          </cell>
          <cell r="H699" t="str">
            <v>CAMINHÃO PIPA 10.000 L TRUCADO, PESO BRUTO TOTAL 23.000 KG, CARGA ÚTIL MÁXIMA 15.935 KG, DISTÂNCIA ENTRE EIXOS 4,8 M, POTÊNCIA 230 CV, INCLUSIVE TANQUE DE AÇO PARA TRANSPORTE DE ÁGUA - MANUTENÇÃO. AF_06/2014</v>
          </cell>
          <cell r="I699" t="str">
            <v>H</v>
          </cell>
          <cell r="J699" t="str">
            <v>ATRIBUÍDO SÃO PAULO</v>
          </cell>
          <cell r="K699" t="str">
            <v>53,44</v>
          </cell>
          <cell r="L699" t="str">
            <v>CAIXA REFERENCIAL</v>
          </cell>
          <cell r="M699" t="str">
            <v>0,00</v>
          </cell>
          <cell r="N699">
            <v>53.44</v>
          </cell>
          <cell r="O699">
            <v>53.44</v>
          </cell>
          <cell r="P699">
            <v>0</v>
          </cell>
          <cell r="R699" t="str">
            <v>SINAPI</v>
          </cell>
        </row>
        <row r="700">
          <cell r="G700">
            <v>5765</v>
          </cell>
          <cell r="H700" t="str">
            <v>ESPARGIDOR DE ASFALTO PRESSURIZADO COM TANQUE DE 2500 L, REBOCÁVEL COM MOTOR A GASOLINA POTÊNCIA 3,4 HP - MANUTENÇÃO. AF_07/2014</v>
          </cell>
          <cell r="I700" t="str">
            <v>H</v>
          </cell>
          <cell r="J700" t="str">
            <v>ATRIBUÍDO SÃO PAULO</v>
          </cell>
          <cell r="K700" t="str">
            <v>4,64</v>
          </cell>
          <cell r="L700" t="str">
            <v>CAIXA REFERENCIAL</v>
          </cell>
          <cell r="M700" t="str">
            <v>0,00</v>
          </cell>
          <cell r="N700">
            <v>4.6399999999999997</v>
          </cell>
          <cell r="O700">
            <v>4.6399999999999997</v>
          </cell>
          <cell r="P700">
            <v>0</v>
          </cell>
          <cell r="R700" t="str">
            <v>SINAPI</v>
          </cell>
        </row>
        <row r="701">
          <cell r="G701">
            <v>5766</v>
          </cell>
          <cell r="H701" t="str">
            <v>ESPARGIDOR DE ASFALTO PRESSURIZADO COM TANQUE DE 2500 L, REBOCÁVEL COM MOTOR A GASOLINA POTÊNCIA 3,4 HP - MATERIAIS NA OPERAÇÃO. AF_07/2014</v>
          </cell>
          <cell r="I701" t="str">
            <v>H</v>
          </cell>
          <cell r="J701" t="str">
            <v>COLETADO</v>
          </cell>
          <cell r="K701" t="str">
            <v>2,62</v>
          </cell>
          <cell r="L701" t="str">
            <v>CAIXA REFERENCIAL</v>
          </cell>
          <cell r="M701" t="str">
            <v>0,00</v>
          </cell>
          <cell r="N701">
            <v>2.62</v>
          </cell>
          <cell r="O701">
            <v>2.62</v>
          </cell>
          <cell r="P701">
            <v>0</v>
          </cell>
          <cell r="R701" t="str">
            <v>SINAPI</v>
          </cell>
        </row>
        <row r="702">
          <cell r="G702">
            <v>5779</v>
          </cell>
          <cell r="H702" t="str">
            <v>MOTONIVELADORA POTÊNCIA BÁSICA LÍQUIDA (PRIMEIRA MARCHA) 125 HP, PESO BRUTO 13032 KG, LARGURA DA LÂMINA DE 3,7 M - MANUTENÇÃO. AF_06/2014</v>
          </cell>
          <cell r="I702" t="str">
            <v>H</v>
          </cell>
          <cell r="J702" t="str">
            <v>ATRIBUÍDO SÃO PAULO</v>
          </cell>
          <cell r="K702" t="str">
            <v>71,37</v>
          </cell>
          <cell r="L702" t="str">
            <v>CAIXA REFERENCIAL</v>
          </cell>
          <cell r="M702" t="str">
            <v>0,00</v>
          </cell>
          <cell r="N702">
            <v>71.37</v>
          </cell>
          <cell r="O702">
            <v>71.37</v>
          </cell>
          <cell r="P702">
            <v>0</v>
          </cell>
          <cell r="R702" t="str">
            <v>SINAPI</v>
          </cell>
        </row>
        <row r="703">
          <cell r="G703">
            <v>5787</v>
          </cell>
          <cell r="H703" t="str">
            <v>PÁ CARREGADEIRA SOBRE RODAS, POTÊNCIA 197 HP, CAPACIDADE DA CAÇAMBA 2,5 A 3,5 M3, PESO OPERACIONAL 18338 KG - MATERIAIS NA OPERAÇÃO. AF_06/2014</v>
          </cell>
          <cell r="I703" t="str">
            <v>H</v>
          </cell>
          <cell r="J703" t="str">
            <v>COLETADO</v>
          </cell>
          <cell r="K703" t="str">
            <v>57,50</v>
          </cell>
          <cell r="L703" t="str">
            <v>CAIXA REFERENCIAL</v>
          </cell>
          <cell r="M703" t="str">
            <v>0,00</v>
          </cell>
          <cell r="N703">
            <v>57.5</v>
          </cell>
          <cell r="O703">
            <v>57.5</v>
          </cell>
          <cell r="P703">
            <v>0</v>
          </cell>
          <cell r="R703" t="str">
            <v>SINAPI</v>
          </cell>
        </row>
        <row r="704">
          <cell r="G704">
            <v>5797</v>
          </cell>
          <cell r="H704" t="str">
            <v>COMPRESSOR DE AR REBOCÁVEL, VAZÃO 189 PCM, PRESSÃO EFETIVA DE TRABALHO 102 PSI, MOTOR DIESEL, POTÊNCIA 63 CV - MANUTENÇÃO. AF_06/2015</v>
          </cell>
          <cell r="I704" t="str">
            <v>H</v>
          </cell>
          <cell r="J704" t="str">
            <v>ATRIBUÍDO SÃO PAULO</v>
          </cell>
          <cell r="K704" t="str">
            <v>6,22</v>
          </cell>
          <cell r="L704" t="str">
            <v>CAIXA REFERENCIAL</v>
          </cell>
          <cell r="M704" t="str">
            <v>0,00</v>
          </cell>
          <cell r="N704">
            <v>6.22</v>
          </cell>
          <cell r="O704">
            <v>6.22</v>
          </cell>
          <cell r="P704">
            <v>0</v>
          </cell>
          <cell r="R704" t="str">
            <v>SINAPI</v>
          </cell>
        </row>
        <row r="705">
          <cell r="G705">
            <v>5800</v>
          </cell>
          <cell r="H705" t="str">
            <v>BOMBA SUBMERSÍVEL ELÉTRICA TRIFÁSICA, POTÊNCIA 2,96 HP, Ø ROTOR 144 MM SEMI-ABERTO, BOCAL DE SAÍDA Ø 2, HM/Q = 2 MCA / 38,8 M3/H A 28 MCA / 5 M3/H - MANUTENÇÃO. AF_06/2014</v>
          </cell>
          <cell r="I705" t="str">
            <v>H</v>
          </cell>
          <cell r="J705" t="str">
            <v>COEFICIENTE DE REPRESENTATIVIDADE</v>
          </cell>
          <cell r="K705" t="str">
            <v>0,33</v>
          </cell>
          <cell r="L705" t="str">
            <v>CAIXA REFERENCIAL</v>
          </cell>
          <cell r="M705" t="str">
            <v>0,00</v>
          </cell>
          <cell r="N705">
            <v>0.33</v>
          </cell>
          <cell r="O705">
            <v>0.33</v>
          </cell>
          <cell r="P705">
            <v>0</v>
          </cell>
          <cell r="R705" t="str">
            <v>SINAPI</v>
          </cell>
        </row>
        <row r="706">
          <cell r="G706">
            <v>7032</v>
          </cell>
          <cell r="H706" t="str">
            <v>TANQUE DE ASFALTO ESTACIONÁRIO COM SERPENTINA, CAPACIDADE 30.000 L - DEPRECIAÇÃO. AF_05/2023</v>
          </cell>
          <cell r="I706" t="str">
            <v>H</v>
          </cell>
          <cell r="J706" t="str">
            <v>ATRIBUÍDO SÃO PAULO</v>
          </cell>
          <cell r="K706" t="str">
            <v>4,28</v>
          </cell>
          <cell r="L706" t="str">
            <v>CAIXA REFERENCIAL</v>
          </cell>
          <cell r="M706" t="str">
            <v>0,00</v>
          </cell>
          <cell r="N706">
            <v>4.28</v>
          </cell>
          <cell r="O706">
            <v>4.28</v>
          </cell>
          <cell r="P706">
            <v>0</v>
          </cell>
          <cell r="R706" t="str">
            <v>SINAPI</v>
          </cell>
        </row>
        <row r="707">
          <cell r="G707">
            <v>7033</v>
          </cell>
          <cell r="H707" t="str">
            <v>TANQUE DE ASFALTO ESTACIONÁRIO COM SERPENTINA, CAPACIDADE 30.000 L - JUROS. AF_05/2023</v>
          </cell>
          <cell r="I707" t="str">
            <v>H</v>
          </cell>
          <cell r="J707" t="str">
            <v>ATRIBUÍDO SÃO PAULO</v>
          </cell>
          <cell r="K707" t="str">
            <v>1,42</v>
          </cell>
          <cell r="L707" t="str">
            <v>CAIXA REFERENCIAL</v>
          </cell>
          <cell r="M707" t="str">
            <v>0,00</v>
          </cell>
          <cell r="N707">
            <v>1.42</v>
          </cell>
          <cell r="O707">
            <v>1.42</v>
          </cell>
          <cell r="P707">
            <v>0</v>
          </cell>
          <cell r="R707" t="str">
            <v>SINAPI</v>
          </cell>
        </row>
        <row r="708">
          <cell r="G708">
            <v>7034</v>
          </cell>
          <cell r="H708" t="str">
            <v>TANQUE DE ASFALTO ESTACIONÁRIO COM SERPENTINA, CAPACIDADE 30.000 L - MANUTENÇÃO. AF_05/2023</v>
          </cell>
          <cell r="I708" t="str">
            <v>H</v>
          </cell>
          <cell r="J708" t="str">
            <v>ATRIBUÍDO SÃO PAULO</v>
          </cell>
          <cell r="K708" t="str">
            <v>5,71</v>
          </cell>
          <cell r="L708" t="str">
            <v>CAIXA REFERENCIAL</v>
          </cell>
          <cell r="M708" t="str">
            <v>0,00</v>
          </cell>
          <cell r="N708">
            <v>5.71</v>
          </cell>
          <cell r="O708">
            <v>5.71</v>
          </cell>
          <cell r="P708">
            <v>0</v>
          </cell>
          <cell r="R708" t="str">
            <v>SINAPI</v>
          </cell>
        </row>
        <row r="709">
          <cell r="G709">
            <v>7035</v>
          </cell>
          <cell r="H709" t="str">
            <v>TANQUE DE ASFALTO ESTACIONÁRIO COM SERPENTINA, CAPACIDADE 30.000 L - MATERIAIS NA OPERAÇÃO. AF_05/2023</v>
          </cell>
          <cell r="I709" t="str">
            <v>H</v>
          </cell>
          <cell r="J709" t="str">
            <v>COLETADO</v>
          </cell>
          <cell r="K709" t="str">
            <v>209,59</v>
          </cell>
          <cell r="L709" t="str">
            <v>CAIXA REFERENCIAL</v>
          </cell>
          <cell r="M709" t="str">
            <v>0,00</v>
          </cell>
          <cell r="N709">
            <v>209.59</v>
          </cell>
          <cell r="O709">
            <v>209.59</v>
          </cell>
          <cell r="P709">
            <v>0</v>
          </cell>
          <cell r="R709" t="str">
            <v>SINAPI</v>
          </cell>
        </row>
        <row r="710">
          <cell r="G710">
            <v>7038</v>
          </cell>
          <cell r="H710" t="str">
            <v>ROLO COMPACTADOR DE PNEUS ESTÁTICO, PRESSÃO VARIÁVEL, POTÊNCIA 111 HP, PESO SEM/COM LASTRO 9,5 / 26 T, LARGURA DE TRABALHO 1,90 M - DEPRECIAÇÃO. AF_07/2014</v>
          </cell>
          <cell r="I710" t="str">
            <v>H</v>
          </cell>
          <cell r="J710" t="str">
            <v>ATRIBUÍDO SÃO PAULO</v>
          </cell>
          <cell r="K710" t="str">
            <v>49,15</v>
          </cell>
          <cell r="L710" t="str">
            <v>CAIXA REFERENCIAL</v>
          </cell>
          <cell r="M710" t="str">
            <v>0,00</v>
          </cell>
          <cell r="N710">
            <v>49.15</v>
          </cell>
          <cell r="O710">
            <v>49.15</v>
          </cell>
          <cell r="P710">
            <v>0</v>
          </cell>
          <cell r="R710" t="str">
            <v>SINAPI</v>
          </cell>
        </row>
        <row r="711">
          <cell r="G711">
            <v>7039</v>
          </cell>
          <cell r="H711" t="str">
            <v>ROLO COMPACTADOR DE PNEUS ESTÁTICO, PRESSÃO VARIÁVEL, POTÊNCIA 111 HP, PESO SEM/COM LASTRO 9,5 / 26 T, LARGURA DE TRABALHO 1,90 M - JUROS. AF_07/2014</v>
          </cell>
          <cell r="I711" t="str">
            <v>H</v>
          </cell>
          <cell r="J711" t="str">
            <v>ATRIBUÍDO SÃO PAULO</v>
          </cell>
          <cell r="K711" t="str">
            <v>6,82</v>
          </cell>
          <cell r="L711" t="str">
            <v>CAIXA REFERENCIAL</v>
          </cell>
          <cell r="M711" t="str">
            <v>0,00</v>
          </cell>
          <cell r="N711">
            <v>6.82</v>
          </cell>
          <cell r="O711">
            <v>6.82</v>
          </cell>
          <cell r="P711">
            <v>0</v>
          </cell>
          <cell r="R711" t="str">
            <v>SINAPI</v>
          </cell>
        </row>
        <row r="712">
          <cell r="G712">
            <v>7040</v>
          </cell>
          <cell r="H712" t="str">
            <v>ROLO COMPACTADOR DE PNEUS ESTÁTICO, PRESSÃO VARIÁVEL, POTÊNCIA 111 HP, PESO SEM/COM LASTRO 9,5 / 26 T, LARGURA DE TRABALHO 1,90 M - MANUTENÇÃO. AF_07/2014</v>
          </cell>
          <cell r="I712" t="str">
            <v>H</v>
          </cell>
          <cell r="J712" t="str">
            <v>ATRIBUÍDO SÃO PAULO</v>
          </cell>
          <cell r="K712" t="str">
            <v>61,51</v>
          </cell>
          <cell r="L712" t="str">
            <v>CAIXA REFERENCIAL</v>
          </cell>
          <cell r="M712" t="str">
            <v>0,00</v>
          </cell>
          <cell r="N712">
            <v>61.51</v>
          </cell>
          <cell r="O712">
            <v>61.51</v>
          </cell>
          <cell r="P712">
            <v>0</v>
          </cell>
          <cell r="R712" t="str">
            <v>SINAPI</v>
          </cell>
        </row>
        <row r="713">
          <cell r="G713">
            <v>7044</v>
          </cell>
          <cell r="H713" t="str">
            <v>MOTOBOMBA TRASH (PARA ÁGUA SUJA) AUTO ESCORVANTE, MOTOR GASOLINA DE 6,41 HP, DIÂMETROS DE SUCÇÃO X RECALQUE: 3" X 3", HM/Q = 10 MCA / 60 M3/H A 23 MCA / 0 M3/H - DEPRECIAÇÃO. AF_10/2014</v>
          </cell>
          <cell r="I713" t="str">
            <v>H</v>
          </cell>
          <cell r="J713" t="str">
            <v>COEFICIENTE DE REPRESENTATIVIDADE</v>
          </cell>
          <cell r="K713" t="str">
            <v>0,32</v>
          </cell>
          <cell r="L713" t="str">
            <v>CAIXA REFERENCIAL</v>
          </cell>
          <cell r="M713" t="str">
            <v>0,00</v>
          </cell>
          <cell r="N713">
            <v>0.32</v>
          </cell>
          <cell r="O713">
            <v>0.32</v>
          </cell>
          <cell r="P713">
            <v>0</v>
          </cell>
          <cell r="R713" t="str">
            <v>SINAPI</v>
          </cell>
        </row>
        <row r="714">
          <cell r="G714">
            <v>7045</v>
          </cell>
          <cell r="H714" t="str">
            <v>MOTOBOMBA TRASH (PARA ÁGUA SUJA) AUTO ESCORVANTE, MOTOR GASOLINA DE 6,41 HP, DIÂMETROS DE SUCÇÃO X RECALQUE: 3" X 3", HM/Q = 10 MCA / 60 M3/H A 23 MCA / 0 M3/H - JUROS. AF_10/2014</v>
          </cell>
          <cell r="I714" t="str">
            <v>H</v>
          </cell>
          <cell r="J714" t="str">
            <v>COEFICIENTE DE REPRESENTATIVIDADE</v>
          </cell>
          <cell r="K714" t="str">
            <v>0,03</v>
          </cell>
          <cell r="L714" t="str">
            <v>CAIXA REFERENCIAL</v>
          </cell>
          <cell r="M714" t="str">
            <v>0,00</v>
          </cell>
          <cell r="N714">
            <v>0.03</v>
          </cell>
          <cell r="O714">
            <v>0.03</v>
          </cell>
          <cell r="P714">
            <v>0</v>
          </cell>
          <cell r="R714" t="str">
            <v>SINAPI</v>
          </cell>
        </row>
        <row r="715">
          <cell r="G715">
            <v>7046</v>
          </cell>
          <cell r="H715" t="str">
            <v>MOTOBOMBA TRASH (PARA ÁGUA SUJA) AUTO ESCORVANTE, MOTOR GASOLINA DE 6,41 HP, DIÂMETROS DE SUCÇÃO X RECALQUE: 3" X 3", HM/Q = 10 MCA / 60 M3/H A 23 MCA / 0 M3/H - MANUTENÇÃO. AF_10/2014</v>
          </cell>
          <cell r="I715" t="str">
            <v>H</v>
          </cell>
          <cell r="J715" t="str">
            <v>COEFICIENTE DE REPRESENTATIVIDADE</v>
          </cell>
          <cell r="K715" t="str">
            <v>0,35</v>
          </cell>
          <cell r="L715" t="str">
            <v>CAIXA REFERENCIAL</v>
          </cell>
          <cell r="M715" t="str">
            <v>0,00</v>
          </cell>
          <cell r="N715">
            <v>0.35</v>
          </cell>
          <cell r="O715">
            <v>0.35</v>
          </cell>
          <cell r="P715">
            <v>0</v>
          </cell>
          <cell r="R715" t="str">
            <v>SINAPI</v>
          </cell>
        </row>
        <row r="716">
          <cell r="G716">
            <v>7047</v>
          </cell>
          <cell r="H716" t="str">
            <v>MOTOBOMBA TRASH (PARA ÁGUA SUJA) AUTO ESCORVANTE, MOTOR GASOLINA DE 6,41 HP, DIÂMETROS DE SUCÇÃO X RECALQUE: 3" X 3", HM/Q = 10 MCA / 60 M3/H A 23 MCA / 0 M3/H - MATERIAIS NA OPERAÇÃO. AF_10/2014</v>
          </cell>
          <cell r="I716" t="str">
            <v>H</v>
          </cell>
          <cell r="J716" t="str">
            <v>COLETADO</v>
          </cell>
          <cell r="K716" t="str">
            <v>22,20</v>
          </cell>
          <cell r="L716" t="str">
            <v>CAIXA REFERENCIAL</v>
          </cell>
          <cell r="M716" t="str">
            <v>0,00</v>
          </cell>
          <cell r="N716">
            <v>22.2</v>
          </cell>
          <cell r="O716">
            <v>22.2</v>
          </cell>
          <cell r="P716">
            <v>0</v>
          </cell>
          <cell r="R716" t="str">
            <v>SINAPI</v>
          </cell>
        </row>
        <row r="717">
          <cell r="G717">
            <v>7051</v>
          </cell>
          <cell r="H717" t="str">
            <v>ROLO COMPACTADOR PE DE CARNEIRO VIBRATORIO, POTENCIA 125 HP, PESO OPERACIONAL SEM/COM LASTRO 11,95 / 13,30 T, IMPACTO DINAMICO 38,5 / 22,5 T, LARGURA DE TRABALHO 2,15 M - DEPRECIAÇÃO. AF_06/2014</v>
          </cell>
          <cell r="I717" t="str">
            <v>H</v>
          </cell>
          <cell r="J717" t="str">
            <v>ATRIBUÍDO SÃO PAULO</v>
          </cell>
          <cell r="K717" t="str">
            <v>43,60</v>
          </cell>
          <cell r="L717" t="str">
            <v>CAIXA REFERENCIAL</v>
          </cell>
          <cell r="M717" t="str">
            <v>0,00</v>
          </cell>
          <cell r="N717">
            <v>43.6</v>
          </cell>
          <cell r="O717">
            <v>43.6</v>
          </cell>
          <cell r="P717">
            <v>0</v>
          </cell>
          <cell r="R717" t="str">
            <v>SINAPI</v>
          </cell>
        </row>
        <row r="718">
          <cell r="G718">
            <v>7052</v>
          </cell>
          <cell r="H718" t="str">
            <v>ROLO COMPACTADOR PE DE CARNEIRO VIBRATORIO, POTENCIA 125 HP, PESO OPERACIONAL SEM/COM LASTRO 11,95 / 13,30 T, IMPACTO DINAMICO 38,5 / 22,5 T, LARGURA DE TRABALHO 2,15 M - JUROS. AF_06/2014</v>
          </cell>
          <cell r="I718" t="str">
            <v>H</v>
          </cell>
          <cell r="J718" t="str">
            <v>ATRIBUÍDO SÃO PAULO</v>
          </cell>
          <cell r="K718" t="str">
            <v>6,05</v>
          </cell>
          <cell r="L718" t="str">
            <v>CAIXA REFERENCIAL</v>
          </cell>
          <cell r="M718" t="str">
            <v>0,00</v>
          </cell>
          <cell r="N718">
            <v>6.05</v>
          </cell>
          <cell r="O718">
            <v>6.05</v>
          </cell>
          <cell r="P718">
            <v>0</v>
          </cell>
          <cell r="R718" t="str">
            <v>SINAPI</v>
          </cell>
        </row>
        <row r="719">
          <cell r="G719">
            <v>7053</v>
          </cell>
          <cell r="H719" t="str">
            <v>ROLO COMPACTADOR PE DE CARNEIRO VIBRATORIO, POTENCIA 125 HP, PESO OPERACIONAL SEM/COM LASTRO 11,95 / 13,30 T, IMPACTO DINAMICO 38,5 / 22,5 T, LARGURA DE TRABALHO 2,15 M - MANUTENÇÃO. AF_06/2014</v>
          </cell>
          <cell r="I719" t="str">
            <v>H</v>
          </cell>
          <cell r="J719" t="str">
            <v>ATRIBUÍDO SÃO PAULO</v>
          </cell>
          <cell r="K719" t="str">
            <v>54,56</v>
          </cell>
          <cell r="L719" t="str">
            <v>CAIXA REFERENCIAL</v>
          </cell>
          <cell r="M719" t="str">
            <v>0,00</v>
          </cell>
          <cell r="N719">
            <v>54.56</v>
          </cell>
          <cell r="O719">
            <v>54.56</v>
          </cell>
          <cell r="P719">
            <v>0</v>
          </cell>
          <cell r="R719" t="str">
            <v>SINAPI</v>
          </cell>
        </row>
        <row r="720">
          <cell r="G720">
            <v>7054</v>
          </cell>
          <cell r="H720" t="str">
            <v>ROLO COMPACTADOR PE DE CARNEIRO VIBRATORIO, POTENCIA 125 HP, PESO OPERACIONAL SEM/COM LASTRO 11,95 / 13,30 T, IMPACTO DINAMICO 38,5 / 22,5 T, LARGURA DE TRABALHO 2,15 M - MATERIAIS NA OPERAÇÃO. AF_06/2014</v>
          </cell>
          <cell r="I720" t="str">
            <v>H</v>
          </cell>
          <cell r="J720" t="str">
            <v>COLETADO</v>
          </cell>
          <cell r="K720" t="str">
            <v>72,95</v>
          </cell>
          <cell r="L720" t="str">
            <v>CAIXA REFERENCIAL</v>
          </cell>
          <cell r="M720" t="str">
            <v>0,00</v>
          </cell>
          <cell r="N720">
            <v>72.95</v>
          </cell>
          <cell r="O720">
            <v>72.95</v>
          </cell>
          <cell r="P720">
            <v>0</v>
          </cell>
          <cell r="R720" t="str">
            <v>SINAPI</v>
          </cell>
        </row>
        <row r="721">
          <cell r="G721">
            <v>7058</v>
          </cell>
          <cell r="H721" t="str">
            <v>CAMINHÃO BASCULANTE 6 M3 TOCO, PESO BRUTO TOTAL 16.000 KG, CARGA ÚTIL MÁXIMA 11.130 KG, DISTÂNCIA ENTRE EIXOS 5,36 M, POTÊNCIA 185 CV, INCLUSIVE CAÇAMBA METÁLICA - DEPRECIAÇÃO. AF_06/2014</v>
          </cell>
          <cell r="I721" t="str">
            <v>H</v>
          </cell>
          <cell r="J721" t="str">
            <v>ATRIBUÍDO SÃO PAULO</v>
          </cell>
          <cell r="K721" t="str">
            <v>23,54</v>
          </cell>
          <cell r="L721" t="str">
            <v>CAIXA REFERENCIAL</v>
          </cell>
          <cell r="M721" t="str">
            <v>0,00</v>
          </cell>
          <cell r="N721">
            <v>23.54</v>
          </cell>
          <cell r="O721">
            <v>23.54</v>
          </cell>
          <cell r="P721">
            <v>0</v>
          </cell>
          <cell r="R721" t="str">
            <v>SINAPI</v>
          </cell>
        </row>
        <row r="722">
          <cell r="G722">
            <v>7059</v>
          </cell>
          <cell r="H722" t="str">
            <v>CAMINHÃO BASCULANTE 6 M3 TOCO, PESO BRUTO TOTAL 16.000 KG, CARGA ÚTIL MÁXIMA 11.130 KG, DISTÂNCIA ENTRE EIXOS 5,36 M, POTÊNCIA 185 CV, INCLUSIVE CAÇAMBA METÁLICA - JUROS. AF_06/2014</v>
          </cell>
          <cell r="I722" t="str">
            <v>H</v>
          </cell>
          <cell r="J722" t="str">
            <v>ATRIBUÍDO SÃO PAULO</v>
          </cell>
          <cell r="K722" t="str">
            <v>4,64</v>
          </cell>
          <cell r="L722" t="str">
            <v>CAIXA REFERENCIAL</v>
          </cell>
          <cell r="M722" t="str">
            <v>0,00</v>
          </cell>
          <cell r="N722">
            <v>4.6399999999999997</v>
          </cell>
          <cell r="O722">
            <v>4.6399999999999997</v>
          </cell>
          <cell r="P722">
            <v>0</v>
          </cell>
          <cell r="R722" t="str">
            <v>SINAPI</v>
          </cell>
        </row>
        <row r="723">
          <cell r="G723">
            <v>7060</v>
          </cell>
          <cell r="H723" t="str">
            <v>CAMINHÃO BASCULANTE 6 M3 TOCO, PESO BRUTO TOTAL 16.000 KG, CARGA ÚTIL MÁXIMA 11.130 KG, DISTÂNCIA ENTRE EIXOS 5,36 M, POTÊNCIA 185 CV, INCLUSIVE CAÇAMBA METÁLICA - MANUTENÇÃO. AF_06/2014</v>
          </cell>
          <cell r="I723" t="str">
            <v>H</v>
          </cell>
          <cell r="J723" t="str">
            <v>ATRIBUÍDO SÃO PAULO</v>
          </cell>
          <cell r="K723" t="str">
            <v>42,59</v>
          </cell>
          <cell r="L723" t="str">
            <v>CAIXA REFERENCIAL</v>
          </cell>
          <cell r="M723" t="str">
            <v>0,00</v>
          </cell>
          <cell r="N723">
            <v>42.59</v>
          </cell>
          <cell r="O723">
            <v>42.59</v>
          </cell>
          <cell r="P723">
            <v>0</v>
          </cell>
          <cell r="R723" t="str">
            <v>SINAPI</v>
          </cell>
        </row>
        <row r="724">
          <cell r="G724">
            <v>7061</v>
          </cell>
          <cell r="H724" t="str">
            <v>CAMINHÃO BASCULANTE 6 M3 TOCO, PESO BRUTO TOTAL 16.000 KG, CARGA ÚTIL MÁXIMA 11.130 KG, DISTÂNCIA ENTRE EIXOS 5,36 M, POTÊNCIA 185 CV, INCLUSIVE CAÇAMBA METÁLICA - MATERIAIS NA OPERAÇÃO. AF_06/2014</v>
          </cell>
          <cell r="I724" t="str">
            <v>H</v>
          </cell>
          <cell r="J724" t="str">
            <v>COLETADO</v>
          </cell>
          <cell r="K724" t="str">
            <v>66,60</v>
          </cell>
          <cell r="L724" t="str">
            <v>CAIXA REFERENCIAL</v>
          </cell>
          <cell r="M724" t="str">
            <v>0,00</v>
          </cell>
          <cell r="N724">
            <v>66.599999999999994</v>
          </cell>
          <cell r="O724">
            <v>66.599999999999994</v>
          </cell>
          <cell r="P724">
            <v>0</v>
          </cell>
          <cell r="R724" t="str">
            <v>SINAPI</v>
          </cell>
        </row>
        <row r="725">
          <cell r="G725">
            <v>7063</v>
          </cell>
          <cell r="H725" t="str">
            <v>TRATOR DE PNEUS, POTÊNCIA 122 CV, TRAÇÃO 4X4, PESO COM LASTRO DE 4.510 KG - DEPRECIAÇÃO. AF_06/2014</v>
          </cell>
          <cell r="I725" t="str">
            <v>H</v>
          </cell>
          <cell r="J725" t="str">
            <v>ATRIBUÍDO SÃO PAULO</v>
          </cell>
          <cell r="K725" t="str">
            <v>19,73</v>
          </cell>
          <cell r="L725" t="str">
            <v>CAIXA REFERENCIAL</v>
          </cell>
          <cell r="M725" t="str">
            <v>0,00</v>
          </cell>
          <cell r="N725">
            <v>19.73</v>
          </cell>
          <cell r="O725">
            <v>19.73</v>
          </cell>
          <cell r="P725">
            <v>0</v>
          </cell>
          <cell r="R725" t="str">
            <v>SINAPI</v>
          </cell>
        </row>
        <row r="726">
          <cell r="G726">
            <v>7064</v>
          </cell>
          <cell r="H726" t="str">
            <v>TRATOR DE PNEUS, POTÊNCIA 122 CV, TRAÇÃO 4X4, PESO COM LASTRO DE 4.510 KG - JUROS. AF_06/2014</v>
          </cell>
          <cell r="I726" t="str">
            <v>H</v>
          </cell>
          <cell r="J726" t="str">
            <v>ATRIBUÍDO SÃO PAULO</v>
          </cell>
          <cell r="K726" t="str">
            <v>2,73</v>
          </cell>
          <cell r="L726" t="str">
            <v>CAIXA REFERENCIAL</v>
          </cell>
          <cell r="M726" t="str">
            <v>0,00</v>
          </cell>
          <cell r="N726">
            <v>2.73</v>
          </cell>
          <cell r="O726">
            <v>2.73</v>
          </cell>
          <cell r="P726">
            <v>0</v>
          </cell>
          <cell r="R726" t="str">
            <v>SINAPI</v>
          </cell>
        </row>
        <row r="727">
          <cell r="G727">
            <v>7065</v>
          </cell>
          <cell r="H727" t="str">
            <v>TRATOR DE PNEUS, POTÊNCIA 122 CV, TRAÇÃO 4X4, PESO COM LASTRO DE 4.510 KG - MANUTENÇÃO. AF_06/2014</v>
          </cell>
          <cell r="I727" t="str">
            <v>H</v>
          </cell>
          <cell r="J727" t="str">
            <v>ATRIBUÍDO SÃO PAULO</v>
          </cell>
          <cell r="K727" t="str">
            <v>21,58</v>
          </cell>
          <cell r="L727" t="str">
            <v>CAIXA REFERENCIAL</v>
          </cell>
          <cell r="M727" t="str">
            <v>0,00</v>
          </cell>
          <cell r="N727">
            <v>21.58</v>
          </cell>
          <cell r="O727">
            <v>21.58</v>
          </cell>
          <cell r="P727">
            <v>0</v>
          </cell>
          <cell r="R727" t="str">
            <v>SINAPI</v>
          </cell>
        </row>
        <row r="728">
          <cell r="G728">
            <v>7066</v>
          </cell>
          <cell r="H728" t="str">
            <v>TRATOR DE PNEUS, POTÊNCIA 122 CV, TRAÇÃO 4X4, PESO COM LASTRO DE 4.510 KG - MATERIAIS NA OPERAÇÃO. AF_06/2014</v>
          </cell>
          <cell r="I728" t="str">
            <v>H</v>
          </cell>
          <cell r="J728" t="str">
            <v>COLETADO</v>
          </cell>
          <cell r="K728" t="str">
            <v>79,02</v>
          </cell>
          <cell r="L728" t="str">
            <v>CAIXA REFERENCIAL</v>
          </cell>
          <cell r="M728" t="str">
            <v>0,00</v>
          </cell>
          <cell r="N728">
            <v>79.02</v>
          </cell>
          <cell r="O728">
            <v>79.02</v>
          </cell>
          <cell r="P728">
            <v>0</v>
          </cell>
          <cell r="R728" t="str">
            <v>SINAPI</v>
          </cell>
        </row>
        <row r="729">
          <cell r="G729">
            <v>53786</v>
          </cell>
          <cell r="H729" t="str">
            <v>RETROESCAVADEIRA SOBRE RODAS COM CARREGADEIRA, TRAÇÃO 4X4, POTÊNCIA LÍQ. 88 HP, CAÇAMBA CARREG. CAP. MÍN. 1 M3, CAÇAMBA RETRO CAP. 0,26 M3, PESO OPERACIONAL MÍN. 6.674 KG, PROFUNDIDADE ESCAVAÇÃO MÁX. 4,37 M - MATERIAIS NA OPERAÇÃO. AF_06/2014</v>
          </cell>
          <cell r="I729" t="str">
            <v>H</v>
          </cell>
          <cell r="J729" t="str">
            <v>COLETADO</v>
          </cell>
          <cell r="K729" t="str">
            <v>41,71</v>
          </cell>
          <cell r="L729" t="str">
            <v>CAIXA REFERENCIAL</v>
          </cell>
          <cell r="M729" t="str">
            <v>0,00</v>
          </cell>
          <cell r="N729">
            <v>41.71</v>
          </cell>
          <cell r="O729">
            <v>41.71</v>
          </cell>
          <cell r="P729">
            <v>0</v>
          </cell>
          <cell r="R729" t="str">
            <v>SINAPI</v>
          </cell>
        </row>
        <row r="730">
          <cell r="G730">
            <v>53788</v>
          </cell>
          <cell r="H730" t="str">
            <v>ROLO COMPACTADOR VIBRATÓRIO DE UM CILINDRO AÇO LISO, POTÊNCIA 80 HP, PESO OPERACIONAL MÁXIMO 8,1 T, IMPACTO DINÂMICO 16,15 / 9,5 T, LARGURA DE TRABALHO 1,68 M - MATERIAIS NA OPERAÇÃO. AF_06/2014</v>
          </cell>
          <cell r="I730" t="str">
            <v>H</v>
          </cell>
          <cell r="J730" t="str">
            <v>COLETADO</v>
          </cell>
          <cell r="K730" t="str">
            <v>46,69</v>
          </cell>
          <cell r="L730" t="str">
            <v>CAIXA REFERENCIAL</v>
          </cell>
          <cell r="M730" t="str">
            <v>0,00</v>
          </cell>
          <cell r="N730">
            <v>46.69</v>
          </cell>
          <cell r="O730">
            <v>46.69</v>
          </cell>
          <cell r="P730">
            <v>0</v>
          </cell>
          <cell r="R730" t="str">
            <v>SINAPI</v>
          </cell>
        </row>
        <row r="731">
          <cell r="G731">
            <v>53792</v>
          </cell>
          <cell r="H731" t="str">
            <v>CAMINHÃO BASCULANTE 6 M3, PESO BRUTO TOTAL 16.000 KG, CARGA ÚTIL MÁXIMA 13.071 KG, DISTÂNCIA ENTRE EIXOS 4,80 M, POTÊNCIA 230 CV INCLUSIVE CAÇAMBA METÁLICA - MATERIAIS NA OPERAÇÃO. AF_06/2014</v>
          </cell>
          <cell r="I731" t="str">
            <v>H</v>
          </cell>
          <cell r="J731" t="str">
            <v>COLETADO</v>
          </cell>
          <cell r="K731" t="str">
            <v>82,78</v>
          </cell>
          <cell r="L731" t="str">
            <v>CAIXA REFERENCIAL</v>
          </cell>
          <cell r="M731" t="str">
            <v>0,00</v>
          </cell>
          <cell r="N731">
            <v>82.78</v>
          </cell>
          <cell r="O731">
            <v>82.78</v>
          </cell>
          <cell r="P731">
            <v>0</v>
          </cell>
          <cell r="R731" t="str">
            <v>SINAPI</v>
          </cell>
        </row>
        <row r="732">
          <cell r="G732">
            <v>53794</v>
          </cell>
          <cell r="H732" t="str">
            <v>USINA DE CONCRETO FIXA, CAPACIDADE NOMINAL DE 90 A 120 M3/H, SEM SILO - MANUTENÇÃO. AF_07/2016</v>
          </cell>
          <cell r="I732" t="str">
            <v>H</v>
          </cell>
          <cell r="J732" t="str">
            <v>ATRIBUÍDO SÃO PAULO</v>
          </cell>
          <cell r="K732" t="str">
            <v>35,62</v>
          </cell>
          <cell r="L732" t="str">
            <v>CAIXA REFERENCIAL</v>
          </cell>
          <cell r="M732" t="str">
            <v>0,00</v>
          </cell>
          <cell r="N732">
            <v>35.619999999999997</v>
          </cell>
          <cell r="O732">
            <v>35.619999999999997</v>
          </cell>
          <cell r="P732">
            <v>0</v>
          </cell>
          <cell r="R732" t="str">
            <v>SINAPI</v>
          </cell>
        </row>
        <row r="733">
          <cell r="G733">
            <v>53797</v>
          </cell>
          <cell r="H733" t="str">
            <v>CAMINHÃO TOCO, PBT 16.000 KG, CARGA ÚTIL MÁX. 10.685 KG, DIST. ENTRE EIXOS 4,8 M, POTÊNCIA 189 CV, INCLUSIVE CARROCERIA FIXA ABERTA DE MADEIRA P/ TRANSPORTE GERAL DE CARGA SECA, DIMEN. APROX. 2,5 X 7,00 X 0,50 M - MATERIAIS NA OPERAÇÃO. AF_06/2014</v>
          </cell>
          <cell r="I733" t="str">
            <v>H</v>
          </cell>
          <cell r="J733" t="str">
            <v>COLETADO</v>
          </cell>
          <cell r="K733" t="str">
            <v>95,20</v>
          </cell>
          <cell r="L733" t="str">
            <v>CAIXA REFERENCIAL</v>
          </cell>
          <cell r="M733" t="str">
            <v>0,00</v>
          </cell>
          <cell r="N733">
            <v>95.2</v>
          </cell>
          <cell r="O733">
            <v>95.2</v>
          </cell>
          <cell r="P733">
            <v>0</v>
          </cell>
          <cell r="R733" t="str">
            <v>SINAPI</v>
          </cell>
        </row>
        <row r="734">
          <cell r="G734">
            <v>53804</v>
          </cell>
          <cell r="H734" t="str">
            <v>VASSOURA MECÂNICA REBOCÁVEL COM ESCOVA CILÍNDRICA, LARGURA ÚTIL DE VARRIMENTO DE 2,44 M - MANUTENÇÃO. AF_06/2014</v>
          </cell>
          <cell r="I734" t="str">
            <v>H</v>
          </cell>
          <cell r="J734" t="str">
            <v>ATRIBUÍDO SÃO PAULO</v>
          </cell>
          <cell r="K734" t="str">
            <v>5,12</v>
          </cell>
          <cell r="L734" t="str">
            <v>CAIXA REFERENCIAL</v>
          </cell>
          <cell r="M734" t="str">
            <v>0,00</v>
          </cell>
          <cell r="N734">
            <v>5.12</v>
          </cell>
          <cell r="O734">
            <v>5.12</v>
          </cell>
          <cell r="P734">
            <v>0</v>
          </cell>
          <cell r="R734" t="str">
            <v>SINAPI</v>
          </cell>
        </row>
        <row r="735">
          <cell r="G735">
            <v>53806</v>
          </cell>
          <cell r="H735" t="str">
            <v>TRATOR DE ESTEIRAS, POTÊNCIA 170 HP, PESO OPERACIONAL 19 T, CAÇAMBA 5,2 M3 - MANUTENÇÃO. AF_06/2014</v>
          </cell>
          <cell r="I735" t="str">
            <v>H</v>
          </cell>
          <cell r="J735" t="str">
            <v>ATRIBUÍDO SÃO PAULO</v>
          </cell>
          <cell r="K735" t="str">
            <v>68,52</v>
          </cell>
          <cell r="L735" t="str">
            <v>CAIXA REFERENCIAL</v>
          </cell>
          <cell r="M735" t="str">
            <v>0,00</v>
          </cell>
          <cell r="N735">
            <v>68.52</v>
          </cell>
          <cell r="O735">
            <v>68.52</v>
          </cell>
          <cell r="P735">
            <v>0</v>
          </cell>
          <cell r="R735" t="str">
            <v>SINAPI</v>
          </cell>
        </row>
        <row r="736">
          <cell r="G736">
            <v>53810</v>
          </cell>
          <cell r="H736" t="str">
            <v>TRATOR DE ESTEIRAS, POTÊNCIA 150 HP, PESO OPERACIONAL 16,7 T, COM RODA MOTRIZ ELEVADA E LÂMINA 3,18 M3 - MANUTENÇÃO. AF_06/2014</v>
          </cell>
          <cell r="I736" t="str">
            <v>H</v>
          </cell>
          <cell r="J736" t="str">
            <v>ATRIBUÍDO SÃO PAULO</v>
          </cell>
          <cell r="K736" t="str">
            <v>68,94</v>
          </cell>
          <cell r="L736" t="str">
            <v>CAIXA REFERENCIAL</v>
          </cell>
          <cell r="M736" t="str">
            <v>0,00</v>
          </cell>
          <cell r="N736">
            <v>68.94</v>
          </cell>
          <cell r="O736">
            <v>68.94</v>
          </cell>
          <cell r="P736">
            <v>0</v>
          </cell>
          <cell r="R736" t="str">
            <v>SINAPI</v>
          </cell>
        </row>
        <row r="737">
          <cell r="G737">
            <v>53814</v>
          </cell>
          <cell r="H737" t="str">
            <v>TRATOR DE ESTEIRAS, POTÊNCIA 347 HP, PESO OPERACIONAL 38,5 T, COM LÂMINA 8,70 M3 - MANUTENÇÃO. AF_06/2014</v>
          </cell>
          <cell r="I737" t="str">
            <v>H</v>
          </cell>
          <cell r="J737" t="str">
            <v>ATRIBUÍDO SÃO PAULO</v>
          </cell>
          <cell r="K737" t="str">
            <v>225,83</v>
          </cell>
          <cell r="L737" t="str">
            <v>CAIXA REFERENCIAL</v>
          </cell>
          <cell r="M737" t="str">
            <v>0,00</v>
          </cell>
          <cell r="N737">
            <v>225.83</v>
          </cell>
          <cell r="O737">
            <v>225.83</v>
          </cell>
          <cell r="P737">
            <v>0</v>
          </cell>
          <cell r="R737" t="str">
            <v>SINAPI</v>
          </cell>
        </row>
        <row r="738">
          <cell r="G738">
            <v>53817</v>
          </cell>
          <cell r="H738" t="str">
            <v>TRATOR DE ESTEIRAS, POTÊNCIA 100 HP, PESO OPERACIONAL 9,4 T, COM LÂMINA 2,19 M3 - MATERIAIS NA OPERAÇÃO. AF_06/2014</v>
          </cell>
          <cell r="I738" t="str">
            <v>H</v>
          </cell>
          <cell r="J738" t="str">
            <v>COLETADO</v>
          </cell>
          <cell r="K738" t="str">
            <v>51,05</v>
          </cell>
          <cell r="L738" t="str">
            <v>CAIXA REFERENCIAL</v>
          </cell>
          <cell r="M738" t="str">
            <v>0,00</v>
          </cell>
          <cell r="N738">
            <v>51.05</v>
          </cell>
          <cell r="O738">
            <v>51.05</v>
          </cell>
          <cell r="P738">
            <v>0</v>
          </cell>
          <cell r="R738" t="str">
            <v>SINAPI</v>
          </cell>
        </row>
        <row r="739">
          <cell r="G739">
            <v>53818</v>
          </cell>
          <cell r="H739" t="str">
            <v>ROLO COMPACTADOR VIBRATÓRIO REBOCÁVEL, CILINDRO DE AÇO LISO, POTÊNCIA DE TRAÇÃO DE 65 CV, PESO 4,7 T, IMPACTO DINÂMICO 18,3 T, LARGURA DE TRABALHO 1,67 M - DEPRECIAÇÃO. AF_02/2016</v>
          </cell>
          <cell r="I739" t="str">
            <v>H</v>
          </cell>
          <cell r="J739" t="str">
            <v>ATRIBUÍDO SÃO PAULO</v>
          </cell>
          <cell r="K739" t="str">
            <v>9,49</v>
          </cell>
          <cell r="L739" t="str">
            <v>CAIXA REFERENCIAL</v>
          </cell>
          <cell r="M739" t="str">
            <v>0,00</v>
          </cell>
          <cell r="N739">
            <v>9.49</v>
          </cell>
          <cell r="O739">
            <v>9.49</v>
          </cell>
          <cell r="P739">
            <v>0</v>
          </cell>
          <cell r="R739" t="str">
            <v>SINAPI</v>
          </cell>
        </row>
        <row r="740">
          <cell r="G740">
            <v>53827</v>
          </cell>
          <cell r="H740" t="str">
            <v>CAMINHÃO TOCO, PESO BRUTO TOTAL 14.300 KG, CARGA ÚTIL MÁXIMA 9590 KG, DISTÂNCIA ENTRE EIXOS 4,76 M, POTÊNCIA 185 CV (NÃO INCLUI CARROCERIA) - MATERIAIS NA OPERAÇÃO. AF_06/2014</v>
          </cell>
          <cell r="I740" t="str">
            <v>H</v>
          </cell>
          <cell r="J740" t="str">
            <v>COLETADO</v>
          </cell>
          <cell r="K740" t="str">
            <v>93,20</v>
          </cell>
          <cell r="L740" t="str">
            <v>CAIXA REFERENCIAL</v>
          </cell>
          <cell r="M740" t="str">
            <v>0,00</v>
          </cell>
          <cell r="N740">
            <v>93.2</v>
          </cell>
          <cell r="O740">
            <v>93.2</v>
          </cell>
          <cell r="P740">
            <v>0</v>
          </cell>
          <cell r="R740" t="str">
            <v>SINAPI</v>
          </cell>
        </row>
        <row r="741">
          <cell r="G741">
            <v>53829</v>
          </cell>
          <cell r="H741" t="str">
            <v>CAMINHÃO TOCO, PESO BRUTO TOTAL 16.000 KG, CARGA ÚTIL MÁXIMA DE 10.685 KG, DISTÂNCIA ENTRE EIXOS 4,80 M, POTÊNCIA 189 CV EXCLUSIVE CARROCERIA - MATERIAIS NA OPERAÇÃO. AF_06/2014</v>
          </cell>
          <cell r="I741" t="str">
            <v>H</v>
          </cell>
          <cell r="J741" t="str">
            <v>COLETADO</v>
          </cell>
          <cell r="K741" t="str">
            <v>95,20</v>
          </cell>
          <cell r="L741" t="str">
            <v>CAIXA REFERENCIAL</v>
          </cell>
          <cell r="M741" t="str">
            <v>0,00</v>
          </cell>
          <cell r="N741">
            <v>95.2</v>
          </cell>
          <cell r="O741">
            <v>95.2</v>
          </cell>
          <cell r="P741">
            <v>0</v>
          </cell>
          <cell r="R741" t="str">
            <v>SINAPI</v>
          </cell>
        </row>
        <row r="742">
          <cell r="G742">
            <v>53831</v>
          </cell>
          <cell r="H742" t="str">
            <v>CAMINHÃO PIPA 10.000 L TRUCADO, PESO BRUTO TOTAL 23.000 KG, CARGA ÚTIL MÁXIMA 15.935 KG, DISTÂNCIA ENTRE EIXOS 4,8 M, POTÊNCIA 230 CV, INCLUSIVE TANQUE DE AÇO PARA TRANSPORTE DE ÁGUA - MATERIAIS NA OPERAÇÃO. AF_06/2014</v>
          </cell>
          <cell r="I742" t="str">
            <v>H</v>
          </cell>
          <cell r="J742" t="str">
            <v>COLETADO</v>
          </cell>
          <cell r="K742" t="str">
            <v>157,26</v>
          </cell>
          <cell r="L742" t="str">
            <v>CAIXA REFERENCIAL</v>
          </cell>
          <cell r="M742" t="str">
            <v>0,00</v>
          </cell>
          <cell r="N742">
            <v>157.26</v>
          </cell>
          <cell r="O742">
            <v>157.26</v>
          </cell>
          <cell r="P742">
            <v>0</v>
          </cell>
          <cell r="R742" t="str">
            <v>SINAPI</v>
          </cell>
        </row>
        <row r="743">
          <cell r="G743">
            <v>53840</v>
          </cell>
          <cell r="H743" t="str">
            <v>GRADE DE DISCO REBOCÁVEL COM 20 DISCOS 24" X 6 MM COM PNEUS PARA TRANSPORTE - DEPRECIAÇÃO. AF_06/2014</v>
          </cell>
          <cell r="I743" t="str">
            <v>H</v>
          </cell>
          <cell r="J743" t="str">
            <v>ATRIBUÍDO SÃO PAULO</v>
          </cell>
          <cell r="K743" t="str">
            <v>2,78</v>
          </cell>
          <cell r="L743" t="str">
            <v>CAIXA REFERENCIAL</v>
          </cell>
          <cell r="M743" t="str">
            <v>0,00</v>
          </cell>
          <cell r="N743">
            <v>2.78</v>
          </cell>
          <cell r="O743">
            <v>2.78</v>
          </cell>
          <cell r="P743">
            <v>0</v>
          </cell>
          <cell r="R743" t="str">
            <v>SINAPI</v>
          </cell>
        </row>
        <row r="744">
          <cell r="G744">
            <v>53841</v>
          </cell>
          <cell r="H744" t="str">
            <v>GRADE DE DISCO REBOCÁVEL COM 20 DISCOS 24" X 6 MM COM PNEUS PARA TRANSPORTE - MANUTENÇÃO. AF_06/2014</v>
          </cell>
          <cell r="I744" t="str">
            <v>H</v>
          </cell>
          <cell r="J744" t="str">
            <v>ATRIBUÍDO SÃO PAULO</v>
          </cell>
          <cell r="K744" t="str">
            <v>1,93</v>
          </cell>
          <cell r="L744" t="str">
            <v>CAIXA REFERENCIAL</v>
          </cell>
          <cell r="M744" t="str">
            <v>0,00</v>
          </cell>
          <cell r="N744">
            <v>1.93</v>
          </cell>
          <cell r="O744">
            <v>1.93</v>
          </cell>
          <cell r="P744">
            <v>0</v>
          </cell>
          <cell r="R744" t="str">
            <v>SINAPI</v>
          </cell>
        </row>
        <row r="745">
          <cell r="G745">
            <v>53849</v>
          </cell>
          <cell r="H745" t="str">
            <v>MOTONIVELADORA POTÊNCIA BÁSICA LÍQUIDA (PRIMEIRA MARCHA) 125 HP, PESO BRUTO 13032 KG, LARGURA DA LÂMINA DE 3,7 M - MATERIAIS NA OPERAÇÃO. AF_06/2014</v>
          </cell>
          <cell r="I745" t="str">
            <v>H</v>
          </cell>
          <cell r="J745" t="str">
            <v>COLETADO</v>
          </cell>
          <cell r="K745" t="str">
            <v>68,41</v>
          </cell>
          <cell r="L745" t="str">
            <v>CAIXA REFERENCIAL</v>
          </cell>
          <cell r="M745" t="str">
            <v>0,00</v>
          </cell>
          <cell r="N745">
            <v>68.41</v>
          </cell>
          <cell r="O745">
            <v>68.41</v>
          </cell>
          <cell r="P745">
            <v>0</v>
          </cell>
          <cell r="R745" t="str">
            <v>SINAPI</v>
          </cell>
        </row>
        <row r="746">
          <cell r="G746">
            <v>53857</v>
          </cell>
          <cell r="H746" t="str">
            <v>PÁ CARREGADEIRA SOBRE RODAS, POTÊNCIA LÍQUIDA 128 HP, CAPACIDADE DA CAÇAMBA 1,7 A 2,8 M3, PESO OPERACIONAL 11632 KG - MANUTENÇÃO. AF_06/2014</v>
          </cell>
          <cell r="I746" t="str">
            <v>H</v>
          </cell>
          <cell r="J746" t="str">
            <v>ATRIBUÍDO SÃO PAULO</v>
          </cell>
          <cell r="K746" t="str">
            <v>64,00</v>
          </cell>
          <cell r="L746" t="str">
            <v>CAIXA REFERENCIAL</v>
          </cell>
          <cell r="M746" t="str">
            <v>0,00</v>
          </cell>
          <cell r="N746">
            <v>64</v>
          </cell>
          <cell r="O746">
            <v>64</v>
          </cell>
          <cell r="P746">
            <v>0</v>
          </cell>
          <cell r="R746" t="str">
            <v>SINAPI</v>
          </cell>
        </row>
        <row r="747">
          <cell r="G747">
            <v>53858</v>
          </cell>
          <cell r="H747" t="str">
            <v>PÁ CARREGADEIRA SOBRE RODAS, POTÊNCIA LÍQUIDA 128 HP, CAPACIDADE DA CAÇAMBA 1,7 A 2,8 M3, PESO OPERACIONAL 11632 KG - MATERIAIS NA OPERAÇÃO. AF_06/2014</v>
          </cell>
          <cell r="I747" t="str">
            <v>H</v>
          </cell>
          <cell r="J747" t="str">
            <v>COLETADO</v>
          </cell>
          <cell r="K747" t="str">
            <v>37,35</v>
          </cell>
          <cell r="L747" t="str">
            <v>CAIXA REFERENCIAL</v>
          </cell>
          <cell r="M747" t="str">
            <v>0,00</v>
          </cell>
          <cell r="N747">
            <v>37.35</v>
          </cell>
          <cell r="O747">
            <v>37.35</v>
          </cell>
          <cell r="P747">
            <v>0</v>
          </cell>
          <cell r="R747" t="str">
            <v>SINAPI</v>
          </cell>
        </row>
        <row r="748">
          <cell r="G748">
            <v>53861</v>
          </cell>
          <cell r="H748" t="str">
            <v>PÁ CARREGADEIRA SOBRE RODAS, POTÊNCIA 197 HP, CAPACIDADE DA CAÇAMBA 2,5 A 3,5 M3, PESO OPERACIONAL 18338 KG - MANUTENÇÃO. AF_06/2014</v>
          </cell>
          <cell r="I748" t="str">
            <v>H</v>
          </cell>
          <cell r="J748" t="str">
            <v>ATRIBUÍDO SÃO PAULO</v>
          </cell>
          <cell r="K748" t="str">
            <v>62,12</v>
          </cell>
          <cell r="L748" t="str">
            <v>CAIXA REFERENCIAL</v>
          </cell>
          <cell r="M748" t="str">
            <v>0,00</v>
          </cell>
          <cell r="N748">
            <v>62.12</v>
          </cell>
          <cell r="O748">
            <v>62.12</v>
          </cell>
          <cell r="P748">
            <v>0</v>
          </cell>
          <cell r="R748" t="str">
            <v>SINAPI</v>
          </cell>
        </row>
        <row r="749">
          <cell r="G749">
            <v>53863</v>
          </cell>
          <cell r="H749" t="str">
            <v>MARTELETE OU ROMPEDOR PNEUMÁTICO MANUAL, 28 KG, COM SILENCIADOR - MANUTENÇÃO. AF_07/2016</v>
          </cell>
          <cell r="I749" t="str">
            <v>H</v>
          </cell>
          <cell r="J749" t="str">
            <v>COEFICIENTE DE REPRESENTATIVIDADE</v>
          </cell>
          <cell r="K749" t="str">
            <v>2,27</v>
          </cell>
          <cell r="L749" t="str">
            <v>CAIXA REFERENCIAL</v>
          </cell>
          <cell r="M749" t="str">
            <v>0,00</v>
          </cell>
          <cell r="N749">
            <v>2.27</v>
          </cell>
          <cell r="O749">
            <v>2.27</v>
          </cell>
          <cell r="P749">
            <v>0</v>
          </cell>
          <cell r="R749" t="str">
            <v>SINAPI</v>
          </cell>
        </row>
        <row r="750">
          <cell r="G750">
            <v>53865</v>
          </cell>
          <cell r="H750" t="str">
            <v>COMPRESSOR DE AR REBOCÁVEL, VAZÃO 189 PCM, PRESSÃO EFETIVA DE TRABALHO 102 PSI, MOTOR DIESEL, POTÊNCIA 63 CV - MATERIAIS NA OPERAÇÃO. AF_06/2015</v>
          </cell>
          <cell r="I750" t="str">
            <v>H</v>
          </cell>
          <cell r="J750" t="str">
            <v>COLETADO</v>
          </cell>
          <cell r="K750" t="str">
            <v>38,53</v>
          </cell>
          <cell r="L750" t="str">
            <v>CAIXA REFERENCIAL</v>
          </cell>
          <cell r="M750" t="str">
            <v>0,00</v>
          </cell>
          <cell r="N750">
            <v>38.53</v>
          </cell>
          <cell r="O750">
            <v>38.53</v>
          </cell>
          <cell r="P750">
            <v>0</v>
          </cell>
          <cell r="R750" t="str">
            <v>SINAPI</v>
          </cell>
        </row>
        <row r="751">
          <cell r="G751">
            <v>53866</v>
          </cell>
          <cell r="H751" t="str">
            <v>BOMBA SUBMERSÍVEL ELÉTRICA TRIFÁSICA, POTÊNCIA 2,96 HP, Ø ROTOR 144 MM SEMI-ABERTO, BOCAL DE SAÍDA Ø 2, HM/Q = 2 MCA / 38,8 M3/H A 28 MCA / 5 M3/H - MATERIAIS NA OPERAÇÃO. AF_06/2014</v>
          </cell>
          <cell r="I751" t="str">
            <v>H</v>
          </cell>
          <cell r="J751" t="str">
            <v>COLETADO</v>
          </cell>
          <cell r="K751" t="str">
            <v>2,19</v>
          </cell>
          <cell r="L751" t="str">
            <v>CAIXA REFERENCIAL</v>
          </cell>
          <cell r="M751" t="str">
            <v>0,00</v>
          </cell>
          <cell r="N751">
            <v>2.19</v>
          </cell>
          <cell r="O751">
            <v>2.19</v>
          </cell>
          <cell r="P751">
            <v>0</v>
          </cell>
          <cell r="R751" t="str">
            <v>SINAPI</v>
          </cell>
        </row>
        <row r="752">
          <cell r="G752">
            <v>53882</v>
          </cell>
          <cell r="H752" t="str">
            <v>CAMINHÃO PIPA 6.000 L, PESO BRUTO TOTAL 13.000 KG, DISTÂNCIA ENTRE EIXOS 4,80 M, POTÊNCIA 189 CV INCLUSIVE TANQUE DE AÇO PARA TRANSPORTE DE ÁGUA, CAPACIDADE 6 M3 - MANUTENÇÃO. AF_06/2014</v>
          </cell>
          <cell r="I752" t="str">
            <v>H</v>
          </cell>
          <cell r="J752" t="str">
            <v>ATRIBUÍDO SÃO PAULO</v>
          </cell>
          <cell r="K752" t="str">
            <v>38,13</v>
          </cell>
          <cell r="L752" t="str">
            <v>CAIXA REFERENCIAL</v>
          </cell>
          <cell r="M752" t="str">
            <v>0,00</v>
          </cell>
          <cell r="N752">
            <v>38.130000000000003</v>
          </cell>
          <cell r="O752">
            <v>38.130000000000003</v>
          </cell>
          <cell r="P752">
            <v>0</v>
          </cell>
          <cell r="R752" t="str">
            <v>SINAPI</v>
          </cell>
        </row>
        <row r="753">
          <cell r="G753">
            <v>55263</v>
          </cell>
          <cell r="H753" t="str">
            <v>ROLO COMPACTADOR DE PNEUS ESTÁTICO, PRESSÃO VARIÁVEL, POTÊNCIA 111 HP, PESO SEM/COM LASTRO 9,5 / 26 T, LARGURA DE TRABALHO 1,90 M - MATERIAIS NA OPERAÇÃO. AF_07/2014</v>
          </cell>
          <cell r="I753" t="str">
            <v>H</v>
          </cell>
          <cell r="J753" t="str">
            <v>COLETADO</v>
          </cell>
          <cell r="K753" t="str">
            <v>52,66</v>
          </cell>
          <cell r="L753" t="str">
            <v>CAIXA REFERENCIAL</v>
          </cell>
          <cell r="M753" t="str">
            <v>0,00</v>
          </cell>
          <cell r="N753">
            <v>52.66</v>
          </cell>
          <cell r="O753">
            <v>52.66</v>
          </cell>
          <cell r="P753">
            <v>0</v>
          </cell>
          <cell r="R753" t="str">
            <v>SINAPI</v>
          </cell>
        </row>
        <row r="754">
          <cell r="G754">
            <v>73303</v>
          </cell>
          <cell r="H754" t="str">
            <v>GRUPO GERADOR ESTACIONÁRIO, MOTOR DIESEL POTÊNCIA 170 KVA - DEPRECIAÇÃO. AF_02/2016</v>
          </cell>
          <cell r="I754" t="str">
            <v>H</v>
          </cell>
          <cell r="J754" t="str">
            <v>ATRIBUÍDO SÃO PAULO</v>
          </cell>
          <cell r="K754" t="str">
            <v>5,88</v>
          </cell>
          <cell r="L754" t="str">
            <v>CAIXA REFERENCIAL</v>
          </cell>
          <cell r="M754" t="str">
            <v>0,00</v>
          </cell>
          <cell r="N754">
            <v>5.88</v>
          </cell>
          <cell r="O754">
            <v>5.88</v>
          </cell>
          <cell r="P754">
            <v>0</v>
          </cell>
          <cell r="R754" t="str">
            <v>SINAPI</v>
          </cell>
        </row>
        <row r="755">
          <cell r="G755">
            <v>73307</v>
          </cell>
          <cell r="H755" t="str">
            <v>GRUPO GERADOR ESTACIONÁRIO, MOTOR DIESEL POTÊNCIA 170 KVA - MANUTENÇÃO. AF_02/2016</v>
          </cell>
          <cell r="I755" t="str">
            <v>H</v>
          </cell>
          <cell r="J755" t="str">
            <v>ATRIBUÍDO SÃO PAULO</v>
          </cell>
          <cell r="K755" t="str">
            <v>5,24</v>
          </cell>
          <cell r="L755" t="str">
            <v>CAIXA REFERENCIAL</v>
          </cell>
          <cell r="M755" t="str">
            <v>0,00</v>
          </cell>
          <cell r="N755">
            <v>5.24</v>
          </cell>
          <cell r="O755">
            <v>5.24</v>
          </cell>
          <cell r="P755">
            <v>0</v>
          </cell>
          <cell r="R755" t="str">
            <v>SINAPI</v>
          </cell>
        </row>
        <row r="756">
          <cell r="G756">
            <v>73309</v>
          </cell>
          <cell r="H756" t="str">
            <v>ROLO COMPACTADOR VIBRATÓRIO PÉ DE CARNEIRO PARA SOLOS, POTÊNCIA 80 HP, PESO OPERACIONAL SEM/COM LASTRO 7,4 / 8,8 T, LARGURA DE TRABALHO 1,68 M - DEPRECIAÇÃO. AF_02/2016</v>
          </cell>
          <cell r="I756" t="str">
            <v>H</v>
          </cell>
          <cell r="J756" t="str">
            <v>ATRIBUÍDO SÃO PAULO</v>
          </cell>
          <cell r="K756" t="str">
            <v>32,70</v>
          </cell>
          <cell r="L756" t="str">
            <v>CAIXA REFERENCIAL</v>
          </cell>
          <cell r="M756" t="str">
            <v>0,00</v>
          </cell>
          <cell r="N756">
            <v>32.700000000000003</v>
          </cell>
          <cell r="O756">
            <v>32.700000000000003</v>
          </cell>
          <cell r="P756">
            <v>0</v>
          </cell>
          <cell r="R756" t="str">
            <v>SINAPI</v>
          </cell>
        </row>
        <row r="757">
          <cell r="G757">
            <v>73311</v>
          </cell>
          <cell r="H757" t="str">
            <v>GRUPO GERADOR ESTACIONÁRIO, MOTOR DIESEL POTÊNCIA 170 KVA - MATERIAIS NA OPERAÇÃO. AF_02/2016</v>
          </cell>
          <cell r="I757" t="str">
            <v>H</v>
          </cell>
          <cell r="J757" t="str">
            <v>COLETADO</v>
          </cell>
          <cell r="K757" t="str">
            <v>145,57</v>
          </cell>
          <cell r="L757" t="str">
            <v>CAIXA REFERENCIAL</v>
          </cell>
          <cell r="M757" t="str">
            <v>0,00</v>
          </cell>
          <cell r="N757">
            <v>145.57</v>
          </cell>
          <cell r="O757">
            <v>145.57</v>
          </cell>
          <cell r="P757">
            <v>0</v>
          </cell>
          <cell r="R757" t="str">
            <v>SINAPI</v>
          </cell>
        </row>
        <row r="758">
          <cell r="G758">
            <v>73313</v>
          </cell>
          <cell r="H758" t="str">
            <v>ROLO COMPACTADOR VIBRATÓRIO PÉ DE CARNEIRO PARA SOLOS, POTÊNCIA 80 HP, PESO OPERACIONAL SEM/COM LASTRO 7,4 / 8,8 T, LARGURA DE TRABALHO 1,68 M - JUROS. AF_02/2016</v>
          </cell>
          <cell r="I758" t="str">
            <v>H</v>
          </cell>
          <cell r="J758" t="str">
            <v>ATRIBUÍDO SÃO PAULO</v>
          </cell>
          <cell r="K758" t="str">
            <v>4,54</v>
          </cell>
          <cell r="L758" t="str">
            <v>CAIXA REFERENCIAL</v>
          </cell>
          <cell r="M758" t="str">
            <v>0,00</v>
          </cell>
          <cell r="N758">
            <v>4.54</v>
          </cell>
          <cell r="O758">
            <v>4.54</v>
          </cell>
          <cell r="P758">
            <v>0</v>
          </cell>
          <cell r="R758" t="str">
            <v>SINAPI</v>
          </cell>
        </row>
        <row r="759">
          <cell r="G759">
            <v>73315</v>
          </cell>
          <cell r="H759" t="str">
            <v>ROLO COMPACTADOR VIBRATÓRIO PÉ DE CARNEIRO PARA SOLOS, POTÊNCIA 80 HP, PESO OPERACIONAL SEM/COM LASTRO 7,4 / 8,8 T, LARGURA DE TRABALHO 1,68 M - MATERIAIS NA OPERAÇÃO. AF_02/2016</v>
          </cell>
          <cell r="I759" t="str">
            <v>H</v>
          </cell>
          <cell r="J759" t="str">
            <v>COLETADO</v>
          </cell>
          <cell r="K759" t="str">
            <v>46,69</v>
          </cell>
          <cell r="L759" t="str">
            <v>CAIXA REFERENCIAL</v>
          </cell>
          <cell r="M759" t="str">
            <v>0,00</v>
          </cell>
          <cell r="N759">
            <v>46.69</v>
          </cell>
          <cell r="O759">
            <v>46.69</v>
          </cell>
          <cell r="P759">
            <v>0</v>
          </cell>
          <cell r="R759" t="str">
            <v>SINAPI</v>
          </cell>
        </row>
        <row r="760">
          <cell r="G760">
            <v>73335</v>
          </cell>
          <cell r="H760" t="str">
            <v>CAMINHÃO TOCO, PBT 14.300 KG, CARGA ÚTIL MÁX. 9.710 KG, DIST. ENTRE EIXOS 3,56 M, POTÊNCIA 185 CV, INCLUSIVE CARROCERIA FIXA ABERTA DE MADEIRA P/ TRANSPORTE GERAL DE CARGA SECA, DIMEN. APROX. 2,50 X 6,50 X 0,50 M - MANUTENÇÃO. AF_06/2014</v>
          </cell>
          <cell r="I760" t="str">
            <v>H</v>
          </cell>
          <cell r="J760" t="str">
            <v>ATRIBUÍDO SÃO PAULO</v>
          </cell>
          <cell r="K760" t="str">
            <v>36,38</v>
          </cell>
          <cell r="L760" t="str">
            <v>CAIXA REFERENCIAL</v>
          </cell>
          <cell r="M760" t="str">
            <v>0,00</v>
          </cell>
          <cell r="N760">
            <v>36.380000000000003</v>
          </cell>
          <cell r="O760">
            <v>36.380000000000003</v>
          </cell>
          <cell r="P760">
            <v>0</v>
          </cell>
          <cell r="R760" t="str">
            <v>SINAPI</v>
          </cell>
        </row>
        <row r="761">
          <cell r="G761">
            <v>73340</v>
          </cell>
          <cell r="H761" t="str">
            <v>CAMINHÃO TOCO, PBT 14.300 KG, CARGA ÚTIL MÁX. 9.710 KG, DIST. ENTRE EIXOS 3,56 M, POTÊNCIA 185 CV, INCLUSIVE CARROCERIA FIXA ABERTA DE MADEIRA P/ TRANSPORTE GERAL DE CARGA SECA, DIMEN. APROX. 2,50 X 6,50 X 0,50 M - MATERIAIS NA OPERAÇÃO. AF_06/2014</v>
          </cell>
          <cell r="I761" t="str">
            <v>H</v>
          </cell>
          <cell r="J761" t="str">
            <v>COLETADO</v>
          </cell>
          <cell r="K761" t="str">
            <v>126,50</v>
          </cell>
          <cell r="L761" t="str">
            <v>CAIXA REFERENCIAL</v>
          </cell>
          <cell r="M761" t="str">
            <v>0,00</v>
          </cell>
          <cell r="N761">
            <v>126.5</v>
          </cell>
          <cell r="O761">
            <v>126.5</v>
          </cell>
          <cell r="P761">
            <v>0</v>
          </cell>
          <cell r="R761" t="str">
            <v>SINAPI</v>
          </cell>
        </row>
        <row r="762">
          <cell r="G762">
            <v>83361</v>
          </cell>
          <cell r="H762" t="str">
            <v>ESPARGIDOR DE ASFALTO PRESSURIZADO, TANQUE 6 M3 COM ISOLAÇÃO TÉRMICA, AQUECIDO COM 2 MAÇARICOS, COM BARRA ESPARGIDORA 3,60 M, MONTADO SOBRE CAMINHÃO  TOCO, PBT 14.300 KG, POTÊNCIA 185 CV - MANUTENÇÃO. AF_08/2015</v>
          </cell>
          <cell r="I762" t="str">
            <v>H</v>
          </cell>
          <cell r="J762" t="str">
            <v>ATRIBUÍDO SÃO PAULO</v>
          </cell>
          <cell r="K762" t="str">
            <v>44,26</v>
          </cell>
          <cell r="L762" t="str">
            <v>CAIXA REFERENCIAL</v>
          </cell>
          <cell r="M762" t="str">
            <v>0,00</v>
          </cell>
          <cell r="N762">
            <v>44.26</v>
          </cell>
          <cell r="O762">
            <v>44.26</v>
          </cell>
          <cell r="P762">
            <v>0</v>
          </cell>
          <cell r="R762" t="str">
            <v>SINAPI</v>
          </cell>
        </row>
        <row r="763">
          <cell r="G763">
            <v>83761</v>
          </cell>
          <cell r="H763" t="str">
            <v>GRUPO DE SOLDAGEM COM GERADOR A DIESEL 60 CV PARA SOLDA ELÉTRICA, SOBRE 04 RODAS, COM MOTOR 4 CILINDROS 600 A - DEPRECIAÇÃO. AF_02/2016</v>
          </cell>
          <cell r="I763" t="str">
            <v>H</v>
          </cell>
          <cell r="J763" t="str">
            <v>ATRIBUÍDO SÃO PAULO</v>
          </cell>
          <cell r="K763" t="str">
            <v>7,83</v>
          </cell>
          <cell r="L763" t="str">
            <v>CAIXA REFERENCIAL</v>
          </cell>
          <cell r="M763" t="str">
            <v>0,00</v>
          </cell>
          <cell r="N763">
            <v>7.83</v>
          </cell>
          <cell r="O763">
            <v>7.83</v>
          </cell>
          <cell r="P763">
            <v>0</v>
          </cell>
          <cell r="R763" t="str">
            <v>SINAPI</v>
          </cell>
        </row>
        <row r="764">
          <cell r="G764">
            <v>83762</v>
          </cell>
          <cell r="H764" t="str">
            <v>GRUPO DE SOLDAGEM COM GERADOR A DIESEL 60 CV PARA SOLDA ELÉTRICA, SOBRE 04 RODAS, COM MOTOR 4 CILINDROS 600 A - MANUTENÇÃO. AF_02/2016</v>
          </cell>
          <cell r="I764" t="str">
            <v>H</v>
          </cell>
          <cell r="J764" t="str">
            <v>ATRIBUÍDO SÃO PAULO</v>
          </cell>
          <cell r="K764" t="str">
            <v>6,99</v>
          </cell>
          <cell r="L764" t="str">
            <v>CAIXA REFERENCIAL</v>
          </cell>
          <cell r="M764" t="str">
            <v>0,00</v>
          </cell>
          <cell r="N764">
            <v>6.99</v>
          </cell>
          <cell r="O764">
            <v>6.99</v>
          </cell>
          <cell r="P764">
            <v>0</v>
          </cell>
          <cell r="R764" t="str">
            <v>SINAPI</v>
          </cell>
        </row>
        <row r="765">
          <cell r="G765">
            <v>83763</v>
          </cell>
          <cell r="H765" t="str">
            <v>GRUPO DE SOLDAGEM COM GERADOR A DIESEL 60 CV PARA SOLDA ELÉTRICA, SOBRE 04 RODAS, COM MOTOR 4 CILINDROS 600 A - MATERIAIS NA OPERAÇÃO. AF_02/2016</v>
          </cell>
          <cell r="I765" t="str">
            <v>H</v>
          </cell>
          <cell r="J765" t="str">
            <v>COLETADO</v>
          </cell>
          <cell r="K765" t="str">
            <v>41,02</v>
          </cell>
          <cell r="L765" t="str">
            <v>CAIXA REFERENCIAL</v>
          </cell>
          <cell r="M765" t="str">
            <v>0,00</v>
          </cell>
          <cell r="N765">
            <v>41.02</v>
          </cell>
          <cell r="O765">
            <v>41.02</v>
          </cell>
          <cell r="P765">
            <v>0</v>
          </cell>
          <cell r="R765" t="str">
            <v>SINAPI</v>
          </cell>
        </row>
        <row r="766">
          <cell r="G766">
            <v>83764</v>
          </cell>
          <cell r="H766" t="str">
            <v>GRUPO DE SOLDAGEM COM GERADOR A DIESEL 60 CV PARA SOLDA ELÉTRICA, SOBRE 04 RODAS, COM MOTOR 4 CILINDROS 600 A - JUROS. AF_02/2016</v>
          </cell>
          <cell r="I766" t="str">
            <v>H</v>
          </cell>
          <cell r="J766" t="str">
            <v>ATRIBUÍDO SÃO PAULO</v>
          </cell>
          <cell r="K766" t="str">
            <v>1,41</v>
          </cell>
          <cell r="L766" t="str">
            <v>CAIXA REFERENCIAL</v>
          </cell>
          <cell r="M766" t="str">
            <v>0,00</v>
          </cell>
          <cell r="N766">
            <v>1.41</v>
          </cell>
          <cell r="O766">
            <v>1.41</v>
          </cell>
          <cell r="P766">
            <v>0</v>
          </cell>
          <cell r="R766" t="str">
            <v>SINAPI</v>
          </cell>
        </row>
        <row r="767">
          <cell r="G767">
            <v>87026</v>
          </cell>
          <cell r="H767" t="str">
            <v>GRADE DE DISCO REBOCÁVEL COM 20 DISCOS 24" X 6 MM COM PNEUS PARA TRANSPORTE - JUROS. AF_06/2014</v>
          </cell>
          <cell r="I767" t="str">
            <v>H</v>
          </cell>
          <cell r="J767" t="str">
            <v>ATRIBUÍDO SÃO PAULO</v>
          </cell>
          <cell r="K767" t="str">
            <v>0,39</v>
          </cell>
          <cell r="L767" t="str">
            <v>CAIXA REFERENCIAL</v>
          </cell>
          <cell r="M767" t="str">
            <v>0,00</v>
          </cell>
          <cell r="N767">
            <v>0.39</v>
          </cell>
          <cell r="O767">
            <v>0.39</v>
          </cell>
          <cell r="P767">
            <v>0</v>
          </cell>
          <cell r="R767" t="str">
            <v>SINAPI</v>
          </cell>
        </row>
        <row r="768">
          <cell r="G768">
            <v>87441</v>
          </cell>
          <cell r="H768" t="str">
            <v>BETONEIRA CAPACIDADE NOMINAL 400 L, CAPACIDADE DE MISTURA 310 L, MOTOR A DIESEL POTÊNCIA 5,0 CV, SEM CARREGADOR - DEPRECIAÇÃO. AF_05/2023</v>
          </cell>
          <cell r="I768" t="str">
            <v>H</v>
          </cell>
          <cell r="J768" t="str">
            <v>COEFICIENTE DE REPRESENTATIVIDADE</v>
          </cell>
          <cell r="K768" t="str">
            <v>0,50</v>
          </cell>
          <cell r="L768" t="str">
            <v>CAIXA REFERENCIAL</v>
          </cell>
          <cell r="M768" t="str">
            <v>0,00</v>
          </cell>
          <cell r="N768">
            <v>0.5</v>
          </cell>
          <cell r="O768">
            <v>0.5</v>
          </cell>
          <cell r="P768">
            <v>0</v>
          </cell>
          <cell r="R768" t="str">
            <v>SINAPI</v>
          </cell>
        </row>
        <row r="769">
          <cell r="G769">
            <v>87442</v>
          </cell>
          <cell r="H769" t="str">
            <v>BETONEIRA CAPACIDADE NOMINAL 400 L, CAPACIDADE DE MISTURA 310 L, MOTOR A DIESEL POTÊNCIA 5,0 CV, SEM CARREGADOR - JUROS. AF_05/2023</v>
          </cell>
          <cell r="I769" t="str">
            <v>H</v>
          </cell>
          <cell r="J769" t="str">
            <v>COEFICIENTE DE REPRESENTATIVIDADE</v>
          </cell>
          <cell r="K769" t="str">
            <v>0,08</v>
          </cell>
          <cell r="L769" t="str">
            <v>CAIXA REFERENCIAL</v>
          </cell>
          <cell r="M769" t="str">
            <v>0,00</v>
          </cell>
          <cell r="N769">
            <v>0.08</v>
          </cell>
          <cell r="O769">
            <v>0.08</v>
          </cell>
          <cell r="P769">
            <v>0</v>
          </cell>
          <cell r="R769" t="str">
            <v>SINAPI</v>
          </cell>
        </row>
        <row r="770">
          <cell r="G770">
            <v>87443</v>
          </cell>
          <cell r="H770" t="str">
            <v>BETONEIRA CAPACIDADE NOMINAL 400 L, CAPACIDADE DE MISTURA 310 L, MOTOR A DIESEL POTÊNCIA 5,0 CV, SEM CARREGADOR - MANUTENÇÃO. AF_05/2023</v>
          </cell>
          <cell r="I770" t="str">
            <v>H</v>
          </cell>
          <cell r="J770" t="str">
            <v>COEFICIENTE DE REPRESENTATIVIDADE</v>
          </cell>
          <cell r="K770" t="str">
            <v>0,67</v>
          </cell>
          <cell r="L770" t="str">
            <v>CAIXA REFERENCIAL</v>
          </cell>
          <cell r="M770" t="str">
            <v>0,00</v>
          </cell>
          <cell r="N770">
            <v>0.67</v>
          </cell>
          <cell r="O770">
            <v>0.67</v>
          </cell>
          <cell r="P770">
            <v>0</v>
          </cell>
          <cell r="R770" t="str">
            <v>SINAPI</v>
          </cell>
        </row>
        <row r="771">
          <cell r="G771">
            <v>87444</v>
          </cell>
          <cell r="H771" t="str">
            <v>BETONEIRA CAPACIDADE NOMINAL 400 L, CAPACIDADE DE MISTURA 310 L, MOTOR A DIESEL POTÊNCIA 5,0 CV, SEM CARREGADOR - MATERIAIS NA OPERAÇÃO. AF_05/2023</v>
          </cell>
          <cell r="I771" t="str">
            <v>H</v>
          </cell>
          <cell r="J771" t="str">
            <v>COLETADO</v>
          </cell>
          <cell r="K771" t="str">
            <v>3,46</v>
          </cell>
          <cell r="L771" t="str">
            <v>CAIXA REFERENCIAL</v>
          </cell>
          <cell r="M771" t="str">
            <v>0,00</v>
          </cell>
          <cell r="N771">
            <v>3.46</v>
          </cell>
          <cell r="O771">
            <v>3.46</v>
          </cell>
          <cell r="P771">
            <v>0</v>
          </cell>
          <cell r="R771" t="str">
            <v>SINAPI</v>
          </cell>
        </row>
        <row r="772">
          <cell r="G772">
            <v>88387</v>
          </cell>
          <cell r="H772" t="str">
            <v>MISTURADOR DE ARGAMASSA, EIXO HORIZONTAL, CAPACIDADE DE MISTURA 300 KG, MOTOR ELÉTRICO POTÊNCIA 5 CV - DEPRECIAÇÃO. AF_05/2023</v>
          </cell>
          <cell r="I772" t="str">
            <v>H</v>
          </cell>
          <cell r="J772" t="str">
            <v>COEFICIENTE DE REPRESENTATIVIDADE</v>
          </cell>
          <cell r="K772" t="str">
            <v>0,98</v>
          </cell>
          <cell r="L772" t="str">
            <v>CAIXA REFERENCIAL</v>
          </cell>
          <cell r="M772" t="str">
            <v>0,00</v>
          </cell>
          <cell r="N772">
            <v>0.98</v>
          </cell>
          <cell r="O772">
            <v>0.98</v>
          </cell>
          <cell r="P772">
            <v>0</v>
          </cell>
          <cell r="R772" t="str">
            <v>SINAPI</v>
          </cell>
        </row>
        <row r="773">
          <cell r="G773">
            <v>88389</v>
          </cell>
          <cell r="H773" t="str">
            <v>MISTURADOR DE ARGAMASSA, EIXO HORIZONTAL, CAPACIDADE DE MISTURA 300 KG, MOTOR ELÉTRICO POTÊNCIA 5 CV - JUROS. AF_05/2023</v>
          </cell>
          <cell r="I773" t="str">
            <v>H</v>
          </cell>
          <cell r="J773" t="str">
            <v>COEFICIENTE DE REPRESENTATIVIDADE</v>
          </cell>
          <cell r="K773" t="str">
            <v>0,16</v>
          </cell>
          <cell r="L773" t="str">
            <v>CAIXA REFERENCIAL</v>
          </cell>
          <cell r="M773" t="str">
            <v>0,00</v>
          </cell>
          <cell r="N773">
            <v>0.16</v>
          </cell>
          <cell r="O773">
            <v>0.16</v>
          </cell>
          <cell r="P773">
            <v>0</v>
          </cell>
          <cell r="R773" t="str">
            <v>SINAPI</v>
          </cell>
        </row>
        <row r="774">
          <cell r="G774">
            <v>88390</v>
          </cell>
          <cell r="H774" t="str">
            <v>MISTURADOR DE ARGAMASSA, EIXO HORIZONTAL, CAPACIDADE DE MISTURA 300 KG, MOTOR ELÉTRICO POTÊNCIA 5 CV - MANUTENÇÃO. AF_05/2023</v>
          </cell>
          <cell r="I774" t="str">
            <v>H</v>
          </cell>
          <cell r="J774" t="str">
            <v>COEFICIENTE DE REPRESENTATIVIDADE</v>
          </cell>
          <cell r="K774" t="str">
            <v>1,15</v>
          </cell>
          <cell r="L774" t="str">
            <v>CAIXA REFERENCIAL</v>
          </cell>
          <cell r="M774" t="str">
            <v>0,00</v>
          </cell>
          <cell r="N774">
            <v>1.1499999999999999</v>
          </cell>
          <cell r="O774">
            <v>1.1499999999999999</v>
          </cell>
          <cell r="P774">
            <v>0</v>
          </cell>
          <cell r="R774" t="str">
            <v>SINAPI</v>
          </cell>
        </row>
        <row r="775">
          <cell r="G775">
            <v>88391</v>
          </cell>
          <cell r="H775" t="str">
            <v>MISTURADOR DE ARGAMASSA, EIXO HORIZONTAL, CAPACIDADE DE MISTURA 300 KG, MOTOR ELÉTRICO POTÊNCIA 5 CV - MATERIAIS NA OPERAÇÃO. AF_05/2023</v>
          </cell>
          <cell r="I775" t="str">
            <v>H</v>
          </cell>
          <cell r="J775" t="str">
            <v>COEFICIENTE DE REPRESENTATIVIDADE</v>
          </cell>
          <cell r="K775" t="str">
            <v>3,59</v>
          </cell>
          <cell r="L775" t="str">
            <v>CAIXA REFERENCIAL</v>
          </cell>
          <cell r="M775" t="str">
            <v>0,00</v>
          </cell>
          <cell r="N775">
            <v>3.59</v>
          </cell>
          <cell r="O775">
            <v>3.59</v>
          </cell>
          <cell r="P775">
            <v>0</v>
          </cell>
          <cell r="R775" t="str">
            <v>SINAPI</v>
          </cell>
        </row>
        <row r="776">
          <cell r="G776">
            <v>88394</v>
          </cell>
          <cell r="H776" t="str">
            <v>MISTURADOR DE ARGAMASSA, EIXO HORIZONTAL, CAPACIDADE DE MISTURA 600 KG, MOTOR ELÉTRICO POTÊNCIA 7,5 CV - DEPRECIAÇÃO. AF_05/2023</v>
          </cell>
          <cell r="I776" t="str">
            <v>H</v>
          </cell>
          <cell r="J776" t="str">
            <v>COEFICIENTE DE REPRESENTATIVIDADE</v>
          </cell>
          <cell r="K776" t="str">
            <v>1,17</v>
          </cell>
          <cell r="L776" t="str">
            <v>CAIXA REFERENCIAL</v>
          </cell>
          <cell r="M776" t="str">
            <v>0,00</v>
          </cell>
          <cell r="N776">
            <v>1.17</v>
          </cell>
          <cell r="O776">
            <v>1.17</v>
          </cell>
          <cell r="P776">
            <v>0</v>
          </cell>
          <cell r="R776" t="str">
            <v>SINAPI</v>
          </cell>
        </row>
        <row r="777">
          <cell r="G777">
            <v>88395</v>
          </cell>
          <cell r="H777" t="str">
            <v>MISTURADOR DE ARGAMASSA, EIXO HORIZONTAL, CAPACIDADE DE MISTURA 600 KG, MOTOR ELÉTRICO POTÊNCIA 7,5 CV - JUROS. AF_05/2023</v>
          </cell>
          <cell r="I777" t="str">
            <v>H</v>
          </cell>
          <cell r="J777" t="str">
            <v>COEFICIENTE DE REPRESENTATIVIDADE</v>
          </cell>
          <cell r="K777" t="str">
            <v>0,19</v>
          </cell>
          <cell r="L777" t="str">
            <v>CAIXA REFERENCIAL</v>
          </cell>
          <cell r="M777" t="str">
            <v>0,00</v>
          </cell>
          <cell r="N777">
            <v>0.19</v>
          </cell>
          <cell r="O777">
            <v>0.19</v>
          </cell>
          <cell r="P777">
            <v>0</v>
          </cell>
          <cell r="R777" t="str">
            <v>SINAPI</v>
          </cell>
        </row>
        <row r="778">
          <cell r="G778">
            <v>88396</v>
          </cell>
          <cell r="H778" t="str">
            <v>MISTURADOR DE ARGAMASSA, EIXO HORIZONTAL, CAPACIDADE DE MISTURA 600 KG, MOTOR ELÉTRICO POTÊNCIA 7,5 CV - MANUTENÇÃO. AF_05/2023</v>
          </cell>
          <cell r="I778" t="str">
            <v>H</v>
          </cell>
          <cell r="J778" t="str">
            <v>COEFICIENTE DE REPRESENTATIVIDADE</v>
          </cell>
          <cell r="K778" t="str">
            <v>1,37</v>
          </cell>
          <cell r="L778" t="str">
            <v>CAIXA REFERENCIAL</v>
          </cell>
          <cell r="M778" t="str">
            <v>0,00</v>
          </cell>
          <cell r="N778">
            <v>1.37</v>
          </cell>
          <cell r="O778">
            <v>1.37</v>
          </cell>
          <cell r="P778">
            <v>0</v>
          </cell>
          <cell r="R778" t="str">
            <v>SINAPI</v>
          </cell>
        </row>
        <row r="779">
          <cell r="G779">
            <v>88397</v>
          </cell>
          <cell r="H779" t="str">
            <v>MISTURADOR DE ARGAMASSA, EIXO HORIZONTAL, CAPACIDADE DE MISTURA 600 KG, MOTOR ELÉTRICO POTÊNCIA 7,5 CV - MATERIAIS NA OPERAÇÃO. AF_05/2023</v>
          </cell>
          <cell r="I779" t="str">
            <v>H</v>
          </cell>
          <cell r="J779" t="str">
            <v>COEFICIENTE DE REPRESENTATIVIDADE</v>
          </cell>
          <cell r="K779" t="str">
            <v>5,39</v>
          </cell>
          <cell r="L779" t="str">
            <v>CAIXA REFERENCIAL</v>
          </cell>
          <cell r="M779" t="str">
            <v>0,00</v>
          </cell>
          <cell r="N779">
            <v>5.39</v>
          </cell>
          <cell r="O779">
            <v>5.39</v>
          </cell>
          <cell r="P779">
            <v>0</v>
          </cell>
          <cell r="R779" t="str">
            <v>SINAPI</v>
          </cell>
        </row>
        <row r="780">
          <cell r="G780">
            <v>88400</v>
          </cell>
          <cell r="H780" t="str">
            <v>MISTURADOR DE ARGAMASSA, EIXO HORIZONTAL, CAPACIDADE DE MISTURA 160 KG, MOTOR ELÉTRICO POTÊNCIA 3 CV - DEPRECIAÇÃO. AF_05/2023</v>
          </cell>
          <cell r="I780" t="str">
            <v>H</v>
          </cell>
          <cell r="J780" t="str">
            <v>COEFICIENTE DE REPRESENTATIVIDADE</v>
          </cell>
          <cell r="K780" t="str">
            <v>0,93</v>
          </cell>
          <cell r="L780" t="str">
            <v>CAIXA REFERENCIAL</v>
          </cell>
          <cell r="M780" t="str">
            <v>0,00</v>
          </cell>
          <cell r="N780">
            <v>0.93</v>
          </cell>
          <cell r="O780">
            <v>0.93</v>
          </cell>
          <cell r="P780">
            <v>0</v>
          </cell>
          <cell r="R780" t="str">
            <v>SINAPI</v>
          </cell>
        </row>
        <row r="781">
          <cell r="G781">
            <v>88401</v>
          </cell>
          <cell r="H781" t="str">
            <v>MISTURADOR DE ARGAMASSA, EIXO HORIZONTAL, CAPACIDADE DE MISTURA 160 KG, MOTOR ELÉTRICO POTÊNCIA 3 CV - JUROS. AF_05/2023</v>
          </cell>
          <cell r="I781" t="str">
            <v>H</v>
          </cell>
          <cell r="J781" t="str">
            <v>COEFICIENTE DE REPRESENTATIVIDADE</v>
          </cell>
          <cell r="K781" t="str">
            <v>0,15</v>
          </cell>
          <cell r="L781" t="str">
            <v>CAIXA REFERENCIAL</v>
          </cell>
          <cell r="M781" t="str">
            <v>0,00</v>
          </cell>
          <cell r="N781">
            <v>0.15</v>
          </cell>
          <cell r="O781">
            <v>0.15</v>
          </cell>
          <cell r="P781">
            <v>0</v>
          </cell>
          <cell r="R781" t="str">
            <v>SINAPI</v>
          </cell>
        </row>
        <row r="782">
          <cell r="G782">
            <v>88402</v>
          </cell>
          <cell r="H782" t="str">
            <v>MISTURADOR DE ARGAMASSA, EIXO HORIZONTAL, CAPACIDADE DE MISTURA 160 KG, MOTOR ELÉTRICO POTÊNCIA 3 CV - MANUTENÇÃO. AF_05/2023</v>
          </cell>
          <cell r="I782" t="str">
            <v>H</v>
          </cell>
          <cell r="J782" t="str">
            <v>COEFICIENTE DE REPRESENTATIVIDADE</v>
          </cell>
          <cell r="K782" t="str">
            <v>1,08</v>
          </cell>
          <cell r="L782" t="str">
            <v>CAIXA REFERENCIAL</v>
          </cell>
          <cell r="M782" t="str">
            <v>0,00</v>
          </cell>
          <cell r="N782">
            <v>1.08</v>
          </cell>
          <cell r="O782">
            <v>1.08</v>
          </cell>
          <cell r="P782">
            <v>0</v>
          </cell>
          <cell r="R782" t="str">
            <v>SINAPI</v>
          </cell>
        </row>
        <row r="783">
          <cell r="G783">
            <v>88403</v>
          </cell>
          <cell r="H783" t="str">
            <v>MISTURADOR DE ARGAMASSA, EIXO HORIZONTAL, CAPACIDADE DE MISTURA 160 KG, MOTOR ELÉTRICO POTÊNCIA 3 CV - MATERIAIS NA OPERAÇÃO. AF_05/2023</v>
          </cell>
          <cell r="I783" t="str">
            <v>H</v>
          </cell>
          <cell r="J783" t="str">
            <v>COEFICIENTE DE REPRESENTATIVIDADE</v>
          </cell>
          <cell r="K783" t="str">
            <v>2,15</v>
          </cell>
          <cell r="L783" t="str">
            <v>CAIXA REFERENCIAL</v>
          </cell>
          <cell r="M783" t="str">
            <v>0,00</v>
          </cell>
          <cell r="N783">
            <v>2.15</v>
          </cell>
          <cell r="O783">
            <v>2.15</v>
          </cell>
          <cell r="P783">
            <v>0</v>
          </cell>
          <cell r="R783" t="str">
            <v>SINAPI</v>
          </cell>
        </row>
        <row r="784">
          <cell r="G784">
            <v>88419</v>
          </cell>
          <cell r="H784" t="str">
            <v>PROJETOR DE ARGAMASSA, CAPACIDADE DE PROJEÇÃO 1,5 M3/H, ALCANCE DE 30 ATÉ 60 M, MOTOR ELÉTRICO POTÊNCIA 7,5 HP - DEPRECIAÇÃO. AF_06/2014</v>
          </cell>
          <cell r="I784" t="str">
            <v>H</v>
          </cell>
          <cell r="J784" t="str">
            <v>COEFICIENTE DE REPRESENTATIVIDADE</v>
          </cell>
          <cell r="K784" t="str">
            <v>6,48</v>
          </cell>
          <cell r="L784" t="str">
            <v>CAIXA REFERENCIAL</v>
          </cell>
          <cell r="M784" t="str">
            <v>0,00</v>
          </cell>
          <cell r="N784">
            <v>6.48</v>
          </cell>
          <cell r="O784">
            <v>6.48</v>
          </cell>
          <cell r="P784">
            <v>0</v>
          </cell>
          <cell r="R784" t="str">
            <v>SINAPI</v>
          </cell>
        </row>
        <row r="785">
          <cell r="G785">
            <v>88422</v>
          </cell>
          <cell r="H785" t="str">
            <v>PROJETOR DE ARGAMASSA, CAPACIDADE DE PROJEÇÃO 1,5 M3/H, ALCANCE DE 30 ATÉ 60 M, MOTOR ELÉTRICO POTÊNCIA 7,5 HP - JUROS. AF_06/2014</v>
          </cell>
          <cell r="I785" t="str">
            <v>H</v>
          </cell>
          <cell r="J785" t="str">
            <v>COEFICIENTE DE REPRESENTATIVIDADE</v>
          </cell>
          <cell r="K785" t="str">
            <v>0,76</v>
          </cell>
          <cell r="L785" t="str">
            <v>CAIXA REFERENCIAL</v>
          </cell>
          <cell r="M785" t="str">
            <v>0,00</v>
          </cell>
          <cell r="N785">
            <v>0.76</v>
          </cell>
          <cell r="O785">
            <v>0.76</v>
          </cell>
          <cell r="P785">
            <v>0</v>
          </cell>
          <cell r="R785" t="str">
            <v>SINAPI</v>
          </cell>
        </row>
        <row r="786">
          <cell r="G786">
            <v>88425</v>
          </cell>
          <cell r="H786" t="str">
            <v>PROJETOR DE ARGAMASSA, CAPACIDADE DE PROJEÇÃO 1,5 M3/H, ALCANCE DE 30 ATÉ 60 M, MOTOR ELÉTRICO POTÊNCIA 7,5 HP - MANUTENÇÃO. AF_06/2014</v>
          </cell>
          <cell r="I786" t="str">
            <v>H</v>
          </cell>
          <cell r="J786" t="str">
            <v>COEFICIENTE DE REPRESENTATIVIDADE</v>
          </cell>
          <cell r="K786" t="str">
            <v>8,10</v>
          </cell>
          <cell r="L786" t="str">
            <v>CAIXA REFERENCIAL</v>
          </cell>
          <cell r="M786" t="str">
            <v>0,00</v>
          </cell>
          <cell r="N786">
            <v>8.1</v>
          </cell>
          <cell r="O786">
            <v>8.1</v>
          </cell>
          <cell r="P786">
            <v>0</v>
          </cell>
          <cell r="R786" t="str">
            <v>SINAPI</v>
          </cell>
        </row>
        <row r="787">
          <cell r="G787">
            <v>88427</v>
          </cell>
          <cell r="H787" t="str">
            <v>PROJETOR DE ARGAMASSA, CAPACIDADE DE PROJEÇÃO 1,5 M3/H, ALCANCE DE 30 ATÉ 60 M, MOTOR ELÉTRICO POTÊNCIA 7,5 HP - MATERIAIS NA OPERAÇÃO. AF_06/2014</v>
          </cell>
          <cell r="I787" t="str">
            <v>H</v>
          </cell>
          <cell r="J787" t="str">
            <v>COEFICIENTE DE REPRESENTATIVIDADE</v>
          </cell>
          <cell r="K787" t="str">
            <v>1,21</v>
          </cell>
          <cell r="L787" t="str">
            <v>CAIXA REFERENCIAL</v>
          </cell>
          <cell r="M787" t="str">
            <v>0,00</v>
          </cell>
          <cell r="N787">
            <v>1.21</v>
          </cell>
          <cell r="O787">
            <v>1.21</v>
          </cell>
          <cell r="P787">
            <v>0</v>
          </cell>
          <cell r="R787" t="str">
            <v>SINAPI</v>
          </cell>
        </row>
        <row r="788">
          <cell r="G788">
            <v>88434</v>
          </cell>
          <cell r="H788" t="str">
            <v>PROJETOR DE ARGAMASSA, CAPACIDADE DE PROJEÇÃO 2 M3/H, ALCANCE ATÉ 50 M, MOTOR ELÉTRICO POTÊNCIA 7,5 HP - DEPRECIAÇÃO. AF_06/2014</v>
          </cell>
          <cell r="I788" t="str">
            <v>H</v>
          </cell>
          <cell r="J788" t="str">
            <v>COEFICIENTE DE REPRESENTATIVIDADE</v>
          </cell>
          <cell r="K788" t="str">
            <v>8,59</v>
          </cell>
          <cell r="L788" t="str">
            <v>CAIXA REFERENCIAL</v>
          </cell>
          <cell r="M788" t="str">
            <v>0,00</v>
          </cell>
          <cell r="N788">
            <v>8.59</v>
          </cell>
          <cell r="O788">
            <v>8.59</v>
          </cell>
          <cell r="P788">
            <v>0</v>
          </cell>
          <cell r="R788" t="str">
            <v>SINAPI</v>
          </cell>
        </row>
        <row r="789">
          <cell r="G789">
            <v>88435</v>
          </cell>
          <cell r="H789" t="str">
            <v>PROJETOR DE ARGAMASSA, CAPACIDADE DE PROJEÇÃO 2 M3/H, ALCANCE ATÉ 50 M, MOTOR ELÉTRICO POTÊNCIA 7,5 HP - JUROS. AF_06/2014</v>
          </cell>
          <cell r="I789" t="str">
            <v>H</v>
          </cell>
          <cell r="J789" t="str">
            <v>COEFICIENTE DE REPRESENTATIVIDADE</v>
          </cell>
          <cell r="K789" t="str">
            <v>1,02</v>
          </cell>
          <cell r="L789" t="str">
            <v>CAIXA REFERENCIAL</v>
          </cell>
          <cell r="M789" t="str">
            <v>0,00</v>
          </cell>
          <cell r="N789">
            <v>1.02</v>
          </cell>
          <cell r="O789">
            <v>1.02</v>
          </cell>
          <cell r="P789">
            <v>0</v>
          </cell>
          <cell r="R789" t="str">
            <v>SINAPI</v>
          </cell>
        </row>
        <row r="790">
          <cell r="G790">
            <v>88436</v>
          </cell>
          <cell r="H790" t="str">
            <v>PROJETOR DE ARGAMASSA, CAPACIDADE DE PROJEÇÃO 2 M3/H, ALCANCE ATÉ 50 M, MOTOR ELÉTRICO POTÊNCIA 7,5 HP - MANUTENÇÃO. AF_06/2014</v>
          </cell>
          <cell r="I790" t="str">
            <v>H</v>
          </cell>
          <cell r="J790" t="str">
            <v>COEFICIENTE DE REPRESENTATIVIDADE</v>
          </cell>
          <cell r="K790" t="str">
            <v>10,74</v>
          </cell>
          <cell r="L790" t="str">
            <v>CAIXA REFERENCIAL</v>
          </cell>
          <cell r="M790" t="str">
            <v>0,00</v>
          </cell>
          <cell r="N790">
            <v>10.74</v>
          </cell>
          <cell r="O790">
            <v>10.74</v>
          </cell>
          <cell r="P790">
            <v>0</v>
          </cell>
          <cell r="R790" t="str">
            <v>SINAPI</v>
          </cell>
        </row>
        <row r="791">
          <cell r="G791">
            <v>88437</v>
          </cell>
          <cell r="H791" t="str">
            <v>PROJETOR DE ARGAMASSA, CAPACIDADE DE PROJEÇÃO 2 M3/H, ALCANCE ATÉ 50 M, MOTOR ELÉTRICO POTÊNCIA 7,5 HP - MATERIAIS NA OPERAÇÃO. AF_06/2014</v>
          </cell>
          <cell r="I791" t="str">
            <v>H</v>
          </cell>
          <cell r="J791" t="str">
            <v>COEFICIENTE DE REPRESENTATIVIDADE</v>
          </cell>
          <cell r="K791" t="str">
            <v>1,21</v>
          </cell>
          <cell r="L791" t="str">
            <v>CAIXA REFERENCIAL</v>
          </cell>
          <cell r="M791" t="str">
            <v>0,00</v>
          </cell>
          <cell r="N791">
            <v>1.21</v>
          </cell>
          <cell r="O791">
            <v>1.21</v>
          </cell>
          <cell r="P791">
            <v>0</v>
          </cell>
          <cell r="R791" t="str">
            <v>SINAPI</v>
          </cell>
        </row>
        <row r="792">
          <cell r="G792">
            <v>88569</v>
          </cell>
          <cell r="H792" t="str">
            <v>ESPARGIDOR DE ASFALTO PRESSURIZADO COM TANQUE DE 2500 L, REBOCÁVEL COM MOTOR A GASOLINA POTÊNCIA 3,4 HP - DEPRECIAÇÃO. AF_07/2014</v>
          </cell>
          <cell r="I792" t="str">
            <v>H</v>
          </cell>
          <cell r="J792" t="str">
            <v>ATRIBUÍDO SÃO PAULO</v>
          </cell>
          <cell r="K792" t="str">
            <v>3,96</v>
          </cell>
          <cell r="L792" t="str">
            <v>CAIXA REFERENCIAL</v>
          </cell>
          <cell r="M792" t="str">
            <v>0,00</v>
          </cell>
          <cell r="N792">
            <v>3.96</v>
          </cell>
          <cell r="O792">
            <v>3.96</v>
          </cell>
          <cell r="P792">
            <v>0</v>
          </cell>
          <cell r="R792" t="str">
            <v>SINAPI</v>
          </cell>
        </row>
        <row r="793">
          <cell r="G793">
            <v>88570</v>
          </cell>
          <cell r="H793" t="str">
            <v>ESPARGIDOR DE ASFALTO PRESSURIZADO COM TANQUE DE 2500 L, REBOCÁVEL COM MOTOR A GASOLINA POTÊNCIA 3,4 HP - JUROS. AF_07/2014</v>
          </cell>
          <cell r="I793" t="str">
            <v>H</v>
          </cell>
          <cell r="J793" t="str">
            <v>ATRIBUÍDO SÃO PAULO</v>
          </cell>
          <cell r="K793" t="str">
            <v>0,66</v>
          </cell>
          <cell r="L793" t="str">
            <v>CAIXA REFERENCIAL</v>
          </cell>
          <cell r="M793" t="str">
            <v>0,00</v>
          </cell>
          <cell r="N793">
            <v>0.66</v>
          </cell>
          <cell r="O793">
            <v>0.66</v>
          </cell>
          <cell r="P793">
            <v>0</v>
          </cell>
          <cell r="R793" t="str">
            <v>SINAPI</v>
          </cell>
        </row>
        <row r="794">
          <cell r="G794">
            <v>88826</v>
          </cell>
          <cell r="H794" t="str">
            <v>BETONEIRA CAPACIDADE NOMINAL DE 400 L, CAPACIDADE DE MISTURA 280 L, MOTOR ELÉTRICO TRIFÁSICO POTÊNCIA DE 2 CV, SEM CARREGADOR - DEPRECIAÇÃO. AF_05/2023</v>
          </cell>
          <cell r="I794" t="str">
            <v>H</v>
          </cell>
          <cell r="J794" t="str">
            <v>COLETADO</v>
          </cell>
          <cell r="K794" t="str">
            <v>0,37</v>
          </cell>
          <cell r="L794" t="str">
            <v>CAIXA REFERENCIAL</v>
          </cell>
          <cell r="M794" t="str">
            <v>0,00</v>
          </cell>
          <cell r="N794">
            <v>0.37</v>
          </cell>
          <cell r="O794">
            <v>0.37</v>
          </cell>
          <cell r="P794">
            <v>0</v>
          </cell>
          <cell r="R794" t="str">
            <v>SINAPI</v>
          </cell>
        </row>
        <row r="795">
          <cell r="G795">
            <v>88827</v>
          </cell>
          <cell r="H795" t="str">
            <v>BETONEIRA CAPACIDADE NOMINAL DE 400 L, CAPACIDADE DE MISTURA 280 L, MOTOR ELÉTRICO TRIFÁSICO POTÊNCIA DE 2 CV, SEM CARREGADOR - JUROS. AF_05/2023</v>
          </cell>
          <cell r="I795" t="str">
            <v>H</v>
          </cell>
          <cell r="J795" t="str">
            <v>COLETADO</v>
          </cell>
          <cell r="K795" t="str">
            <v>0,06</v>
          </cell>
          <cell r="L795" t="str">
            <v>CAIXA REFERENCIAL</v>
          </cell>
          <cell r="M795" t="str">
            <v>0,00</v>
          </cell>
          <cell r="N795">
            <v>0.06</v>
          </cell>
          <cell r="O795">
            <v>0.06</v>
          </cell>
          <cell r="P795">
            <v>0</v>
          </cell>
          <cell r="R795" t="str">
            <v>SINAPI</v>
          </cell>
        </row>
        <row r="796">
          <cell r="G796">
            <v>88828</v>
          </cell>
          <cell r="H796" t="str">
            <v>BETONEIRA CAPACIDADE NOMINAL DE 400 L, CAPACIDADE DE MISTURA 280 L, MOTOR ELÉTRICO TRIFÁSICO POTÊNCIA DE 2 CV, SEM CARREGADOR - MANUTENÇÃO. AF_05/2023</v>
          </cell>
          <cell r="I796" t="str">
            <v>H</v>
          </cell>
          <cell r="J796" t="str">
            <v>COLETADO</v>
          </cell>
          <cell r="K796" t="str">
            <v>0,43</v>
          </cell>
          <cell r="L796" t="str">
            <v>CAIXA REFERENCIAL</v>
          </cell>
          <cell r="M796" t="str">
            <v>0,00</v>
          </cell>
          <cell r="N796">
            <v>0.43</v>
          </cell>
          <cell r="O796">
            <v>0.43</v>
          </cell>
          <cell r="P796">
            <v>0</v>
          </cell>
          <cell r="R796" t="str">
            <v>SINAPI</v>
          </cell>
        </row>
        <row r="797">
          <cell r="G797">
            <v>88829</v>
          </cell>
          <cell r="H797" t="str">
            <v>BETONEIRA CAPACIDADE NOMINAL DE 400 L, CAPACIDADE DE MISTURA 280 L, MOTOR ELÉTRICO TRIFÁSICO POTÊNCIA DE 2 CV, SEM CARREGADOR - MATERIAIS NA OPERAÇÃO. AF_05/2023</v>
          </cell>
          <cell r="I797" t="str">
            <v>H</v>
          </cell>
          <cell r="J797" t="str">
            <v>COEFICIENTE DE REPRESENTATIVIDADE</v>
          </cell>
          <cell r="K797" t="str">
            <v>1,43</v>
          </cell>
          <cell r="L797" t="str">
            <v>CAIXA REFERENCIAL</v>
          </cell>
          <cell r="M797" t="str">
            <v>0,00</v>
          </cell>
          <cell r="N797">
            <v>1.43</v>
          </cell>
          <cell r="O797">
            <v>1.43</v>
          </cell>
          <cell r="P797">
            <v>0</v>
          </cell>
          <cell r="R797" t="str">
            <v>SINAPI</v>
          </cell>
        </row>
        <row r="798">
          <cell r="G798">
            <v>88832</v>
          </cell>
          <cell r="H798" t="str">
            <v>ESCAVADEIRA HIDRÁULICA SOBRE ESTEIRAS, CAÇAMBA 0,80 M3, PESO OPERACIONAL 17,8 T, POTÊNCIA LÍQUIDA 110 HP - DEPRECIAÇÃO. AF_10/2014</v>
          </cell>
          <cell r="I798" t="str">
            <v>H</v>
          </cell>
          <cell r="J798" t="str">
            <v>ATRIBUÍDO SÃO PAULO</v>
          </cell>
          <cell r="K798" t="str">
            <v>43,77</v>
          </cell>
          <cell r="L798" t="str">
            <v>CAIXA REFERENCIAL</v>
          </cell>
          <cell r="M798" t="str">
            <v>0,00</v>
          </cell>
          <cell r="N798">
            <v>43.77</v>
          </cell>
          <cell r="O798">
            <v>43.77</v>
          </cell>
          <cell r="P798">
            <v>0</v>
          </cell>
          <cell r="R798" t="str">
            <v>SINAPI</v>
          </cell>
        </row>
        <row r="799">
          <cell r="G799">
            <v>88834</v>
          </cell>
          <cell r="H799" t="str">
            <v>ESCAVADEIRA HIDRÁULICA SOBRE ESTEIRAS, CAÇAMBA 0,80 M3, PESO OPERACIONAL 17,8 T, POTÊNCIA LÍQUIDA 110 HP - JUROS. AF_10/2014</v>
          </cell>
          <cell r="I799" t="str">
            <v>H</v>
          </cell>
          <cell r="J799" t="str">
            <v>ATRIBUÍDO SÃO PAULO</v>
          </cell>
          <cell r="K799" t="str">
            <v>5,94</v>
          </cell>
          <cell r="L799" t="str">
            <v>CAIXA REFERENCIAL</v>
          </cell>
          <cell r="M799" t="str">
            <v>0,00</v>
          </cell>
          <cell r="N799">
            <v>5.94</v>
          </cell>
          <cell r="O799">
            <v>5.94</v>
          </cell>
          <cell r="P799">
            <v>0</v>
          </cell>
          <cell r="R799" t="str">
            <v>SINAPI</v>
          </cell>
        </row>
        <row r="800">
          <cell r="G800">
            <v>88835</v>
          </cell>
          <cell r="H800" t="str">
            <v>ESCAVADEIRA HIDRÁULICA SOBRE ESTEIRAS, CAÇAMBA 0,80 M3, PESO OPERACIONAL 17,8 T, POTÊNCIA LÍQUIDA 110 HP - MANUTENÇÃO. AF_10/2014</v>
          </cell>
          <cell r="I800" t="str">
            <v>H</v>
          </cell>
          <cell r="J800" t="str">
            <v>ATRIBUÍDO SÃO PAULO</v>
          </cell>
          <cell r="K800" t="str">
            <v>54,71</v>
          </cell>
          <cell r="L800" t="str">
            <v>CAIXA REFERENCIAL</v>
          </cell>
          <cell r="M800" t="str">
            <v>0,00</v>
          </cell>
          <cell r="N800">
            <v>54.71</v>
          </cell>
          <cell r="O800">
            <v>54.71</v>
          </cell>
          <cell r="P800">
            <v>0</v>
          </cell>
          <cell r="R800" t="str">
            <v>SINAPI</v>
          </cell>
        </row>
        <row r="801">
          <cell r="G801">
            <v>88836</v>
          </cell>
          <cell r="H801" t="str">
            <v>ESCAVADEIRA HIDRÁULICA SOBRE ESTEIRAS, CAÇAMBA 0,80 M3, PESO OPERACIONAL 17,8 T, POTÊNCIA LÍQUIDA 110 HP - MATERIAIS NA OPERAÇÃO. AF_10/2014</v>
          </cell>
          <cell r="I801" t="str">
            <v>H</v>
          </cell>
          <cell r="J801" t="str">
            <v>COLETADO</v>
          </cell>
          <cell r="K801" t="str">
            <v>52,17</v>
          </cell>
          <cell r="L801" t="str">
            <v>CAIXA REFERENCIAL</v>
          </cell>
          <cell r="M801" t="str">
            <v>0,00</v>
          </cell>
          <cell r="N801">
            <v>52.17</v>
          </cell>
          <cell r="O801">
            <v>52.17</v>
          </cell>
          <cell r="P801">
            <v>0</v>
          </cell>
          <cell r="R801" t="str">
            <v>SINAPI</v>
          </cell>
        </row>
        <row r="802">
          <cell r="G802">
            <v>88839</v>
          </cell>
          <cell r="H802" t="str">
            <v>TRATOR DE ESTEIRAS, POTÊNCIA 125 HP, PESO OPERACIONAL 12,9 T, COM LÂMINA 2,7 M3 - DEPRECIAÇÃO. AF_10/2014</v>
          </cell>
          <cell r="I802" t="str">
            <v>H</v>
          </cell>
          <cell r="J802" t="str">
            <v>ATRIBUÍDO SÃO PAULO</v>
          </cell>
          <cell r="K802" t="str">
            <v>31,13</v>
          </cell>
          <cell r="L802" t="str">
            <v>CAIXA REFERENCIAL</v>
          </cell>
          <cell r="M802" t="str">
            <v>0,00</v>
          </cell>
          <cell r="N802">
            <v>31.13</v>
          </cell>
          <cell r="O802">
            <v>31.13</v>
          </cell>
          <cell r="P802">
            <v>0</v>
          </cell>
          <cell r="R802" t="str">
            <v>SINAPI</v>
          </cell>
        </row>
        <row r="803">
          <cell r="G803">
            <v>88840</v>
          </cell>
          <cell r="H803" t="str">
            <v>TRATOR DE ESTEIRAS, POTÊNCIA 125 HP, PESO OPERACIONAL 12,9 T, COM LÂMINA 2,7 M3 - JUROS. AF_10/2014</v>
          </cell>
          <cell r="I803" t="str">
            <v>H</v>
          </cell>
          <cell r="J803" t="str">
            <v>ATRIBUÍDO SÃO PAULO</v>
          </cell>
          <cell r="K803" t="str">
            <v>7,00</v>
          </cell>
          <cell r="L803" t="str">
            <v>CAIXA REFERENCIAL</v>
          </cell>
          <cell r="M803" t="str">
            <v>0,00</v>
          </cell>
          <cell r="N803">
            <v>7</v>
          </cell>
          <cell r="O803">
            <v>7</v>
          </cell>
          <cell r="P803">
            <v>0</v>
          </cell>
          <cell r="R803" t="str">
            <v>SINAPI</v>
          </cell>
        </row>
        <row r="804">
          <cell r="G804">
            <v>88841</v>
          </cell>
          <cell r="H804" t="str">
            <v>TRATOR DE ESTEIRAS, POTÊNCIA 125 HP, PESO OPERACIONAL 12,9 T, COM LÂMINA 2,7 M3 - MANUTENÇÃO. AF_10/2014</v>
          </cell>
          <cell r="I804" t="str">
            <v>H</v>
          </cell>
          <cell r="J804" t="str">
            <v>ATRIBUÍDO SÃO PAULO</v>
          </cell>
          <cell r="K804" t="str">
            <v>55,66</v>
          </cell>
          <cell r="L804" t="str">
            <v>CAIXA REFERENCIAL</v>
          </cell>
          <cell r="M804" t="str">
            <v>0,00</v>
          </cell>
          <cell r="N804">
            <v>55.66</v>
          </cell>
          <cell r="O804">
            <v>55.66</v>
          </cell>
          <cell r="P804">
            <v>0</v>
          </cell>
          <cell r="R804" t="str">
            <v>SINAPI</v>
          </cell>
        </row>
        <row r="805">
          <cell r="G805">
            <v>88842</v>
          </cell>
          <cell r="H805" t="str">
            <v>TRATOR DE ESTEIRAS, POTÊNCIA 125 HP, PESO OPERACIONAL 12,9 T, COM LÂMINA 2,7 M3 - MATERIAIS NA OPERAÇÃO. AF_10/2014</v>
          </cell>
          <cell r="I805" t="str">
            <v>H</v>
          </cell>
          <cell r="J805" t="str">
            <v>COLETADO</v>
          </cell>
          <cell r="K805" t="str">
            <v>63,86</v>
          </cell>
          <cell r="L805" t="str">
            <v>CAIXA REFERENCIAL</v>
          </cell>
          <cell r="M805" t="str">
            <v>0,00</v>
          </cell>
          <cell r="N805">
            <v>63.86</v>
          </cell>
          <cell r="O805">
            <v>63.86</v>
          </cell>
          <cell r="P805">
            <v>0</v>
          </cell>
          <cell r="R805" t="str">
            <v>SINAPI</v>
          </cell>
        </row>
        <row r="806">
          <cell r="G806">
            <v>88847</v>
          </cell>
          <cell r="H806" t="str">
            <v>USINA DE LAMA ASFÁLTICA, PROD 30 A 50 T/H, SILO DE AGREGADO 7 M3, RESERVATÓRIOS PARA EMULSÃO E ÁGUA DE 2,3 M3 CADA, MISTURADOR TIPO PUG MILL A SER MONTADO SOBRE CAMINHÃO - DEPRECIAÇÃO. AF_10/2014</v>
          </cell>
          <cell r="I806" t="str">
            <v>H</v>
          </cell>
          <cell r="J806" t="str">
            <v>ATRIBUÍDO SÃO PAULO</v>
          </cell>
          <cell r="K806" t="str">
            <v>22,82</v>
          </cell>
          <cell r="L806" t="str">
            <v>CAIXA REFERENCIAL</v>
          </cell>
          <cell r="M806" t="str">
            <v>0,00</v>
          </cell>
          <cell r="N806">
            <v>22.82</v>
          </cell>
          <cell r="O806">
            <v>22.82</v>
          </cell>
          <cell r="P806">
            <v>0</v>
          </cell>
          <cell r="R806" t="str">
            <v>SINAPI</v>
          </cell>
        </row>
        <row r="807">
          <cell r="G807">
            <v>88848</v>
          </cell>
          <cell r="H807" t="str">
            <v>USINA DE LAMA ASFÁLTICA, PROD 30 A 50 T/H, SILO DE AGREGADO 7 M3, RESERVATÓRIOS PARA EMULSÃO E ÁGUA DE 2,3 M3 CADA, MISTURADOR TIPO PUG MILL A SER MONTADO SOBRE CAMINHÃO - JUROS. AF_10/2014</v>
          </cell>
          <cell r="I807" t="str">
            <v>H</v>
          </cell>
          <cell r="J807" t="str">
            <v>ATRIBUÍDO SÃO PAULO</v>
          </cell>
          <cell r="K807" t="str">
            <v>4,79</v>
          </cell>
          <cell r="L807" t="str">
            <v>CAIXA REFERENCIAL</v>
          </cell>
          <cell r="M807" t="str">
            <v>0,00</v>
          </cell>
          <cell r="N807">
            <v>4.79</v>
          </cell>
          <cell r="O807">
            <v>4.79</v>
          </cell>
          <cell r="P807">
            <v>0</v>
          </cell>
          <cell r="R807" t="str">
            <v>SINAPI</v>
          </cell>
        </row>
        <row r="808">
          <cell r="G808">
            <v>88853</v>
          </cell>
          <cell r="H808" t="str">
            <v>MOTOBOMBA CENTRÍFUGA, MOTOR A GASOLINA, POTÊNCIA 5,42 HP, BOCAIS 1 1/2" X 1", DIÂMETRO ROTOR 143 MM HM/Q = 6 MCA / 16,8 M3/H A 38 MCA / 6,6 M3/H - DEPRECIAÇÃO. AF_06/2014</v>
          </cell>
          <cell r="I808" t="str">
            <v>H</v>
          </cell>
          <cell r="J808" t="str">
            <v>COEFICIENTE DE REPRESENTATIVIDADE</v>
          </cell>
          <cell r="K808" t="str">
            <v>0,26</v>
          </cell>
          <cell r="L808" t="str">
            <v>CAIXA REFERENCIAL</v>
          </cell>
          <cell r="M808" t="str">
            <v>0,00</v>
          </cell>
          <cell r="N808">
            <v>0.26</v>
          </cell>
          <cell r="O808">
            <v>0.26</v>
          </cell>
          <cell r="P808">
            <v>0</v>
          </cell>
          <cell r="R808" t="str">
            <v>SINAPI</v>
          </cell>
        </row>
        <row r="809">
          <cell r="G809">
            <v>88854</v>
          </cell>
          <cell r="H809" t="str">
            <v>MOTOBOMBA CENTRÍFUGA, MOTOR A GASOLINA, POTÊNCIA 5,42 HP, BOCAIS 1 1/2" X 1", DIÂMETRO ROTOR 143 MM HM/Q = 6 MCA / 16,8 M3/H A 38 MCA / 6,6 M3/H - JUROS. AF_06/2014</v>
          </cell>
          <cell r="I809" t="str">
            <v>H</v>
          </cell>
          <cell r="J809" t="str">
            <v>COEFICIENTE DE REPRESENTATIVIDADE</v>
          </cell>
          <cell r="K809" t="str">
            <v>0,03</v>
          </cell>
          <cell r="L809" t="str">
            <v>CAIXA REFERENCIAL</v>
          </cell>
          <cell r="M809" t="str">
            <v>0,00</v>
          </cell>
          <cell r="N809">
            <v>0.03</v>
          </cell>
          <cell r="O809">
            <v>0.03</v>
          </cell>
          <cell r="P809">
            <v>0</v>
          </cell>
          <cell r="R809" t="str">
            <v>SINAPI</v>
          </cell>
        </row>
        <row r="810">
          <cell r="G810">
            <v>88855</v>
          </cell>
          <cell r="H810" t="str">
            <v>GRADE DE DISCO CONTROLE REMOTO REBOCÁVEL, COM 24 DISCOS 24 X 6 MM COM PNEUS PARA TRANSPORTE - DEPRECIAÇÃO. AF_06/2014</v>
          </cell>
          <cell r="I810" t="str">
            <v>H</v>
          </cell>
          <cell r="J810" t="str">
            <v>ATRIBUÍDO SÃO PAULO</v>
          </cell>
          <cell r="K810" t="str">
            <v>3,55</v>
          </cell>
          <cell r="L810" t="str">
            <v>CAIXA REFERENCIAL</v>
          </cell>
          <cell r="M810" t="str">
            <v>0,00</v>
          </cell>
          <cell r="N810">
            <v>3.55</v>
          </cell>
          <cell r="O810">
            <v>3.55</v>
          </cell>
          <cell r="P810">
            <v>0</v>
          </cell>
          <cell r="R810" t="str">
            <v>SINAPI</v>
          </cell>
        </row>
        <row r="811">
          <cell r="G811">
            <v>88856</v>
          </cell>
          <cell r="H811" t="str">
            <v>GRADE DE DISCO CONTROLE REMOTO REBOCÁVEL, COM 24 DISCOS 24 X 6 MM COM PNEUS PARA TRANSPORTE - JUROS. AF_06/2014</v>
          </cell>
          <cell r="I811" t="str">
            <v>H</v>
          </cell>
          <cell r="J811" t="str">
            <v>ATRIBUÍDO SÃO PAULO</v>
          </cell>
          <cell r="K811" t="str">
            <v>0,49</v>
          </cell>
          <cell r="L811" t="str">
            <v>CAIXA REFERENCIAL</v>
          </cell>
          <cell r="M811" t="str">
            <v>0,00</v>
          </cell>
          <cell r="N811">
            <v>0.49</v>
          </cell>
          <cell r="O811">
            <v>0.49</v>
          </cell>
          <cell r="P811">
            <v>0</v>
          </cell>
          <cell r="R811" t="str">
            <v>SINAPI</v>
          </cell>
        </row>
        <row r="812">
          <cell r="G812">
            <v>88857</v>
          </cell>
          <cell r="H812" t="str">
            <v>RETROESCAVADEIRA SOBRE RODAS COM CARREGADEIRA, TRAÇÃO 4X4, POTÊNCIA LÍQ. 88 HP, CAÇAMBA CARREG. CAP. MÍN. 1 M3, CAÇAMBA RETRO CAP. 0,26 M3, PESO OPERACIONAL MÍN. 6.674 KG, PROFUNDIDADE ESCAVAÇÃO MÁX. 4,37 M - DEPRECIAÇÃO. AF_06/2014</v>
          </cell>
          <cell r="I812" t="str">
            <v>H</v>
          </cell>
          <cell r="J812" t="str">
            <v>ATRIBUÍDO SÃO PAULO</v>
          </cell>
          <cell r="K812" t="str">
            <v>24,38</v>
          </cell>
          <cell r="L812" t="str">
            <v>CAIXA REFERENCIAL</v>
          </cell>
          <cell r="M812" t="str">
            <v>0,00</v>
          </cell>
          <cell r="N812">
            <v>24.38</v>
          </cell>
          <cell r="O812">
            <v>24.38</v>
          </cell>
          <cell r="P812">
            <v>0</v>
          </cell>
          <cell r="R812" t="str">
            <v>SINAPI</v>
          </cell>
        </row>
        <row r="813">
          <cell r="G813">
            <v>88858</v>
          </cell>
          <cell r="H813" t="str">
            <v>RETROESCAVADEIRA SOBRE RODAS COM CARREGADEIRA, TRAÇÃO 4X4, POTÊNCIA LÍQ. 88 HP, CAÇAMBA CARREG. CAP. MÍN. 1 M3, CAÇAMBA RETRO CAP. 0,26 M3, PESO OPERACIONAL MÍN. 6.674 KG, PROFUNDIDADE ESCAVAÇÃO MÁX. 4,37 M - JUROS. AF_06/2014</v>
          </cell>
          <cell r="I813" t="str">
            <v>H</v>
          </cell>
          <cell r="J813" t="str">
            <v>ATRIBUÍDO SÃO PAULO</v>
          </cell>
          <cell r="K813" t="str">
            <v>3,30</v>
          </cell>
          <cell r="L813" t="str">
            <v>CAIXA REFERENCIAL</v>
          </cell>
          <cell r="M813" t="str">
            <v>0,00</v>
          </cell>
          <cell r="N813">
            <v>3.3</v>
          </cell>
          <cell r="O813">
            <v>3.3</v>
          </cell>
          <cell r="P813">
            <v>0</v>
          </cell>
          <cell r="R813" t="str">
            <v>SINAPI</v>
          </cell>
        </row>
        <row r="814">
          <cell r="G814">
            <v>88859</v>
          </cell>
          <cell r="H814" t="str">
            <v>RETROESCAVADEIRA SOBRE RODAS COM CARREGADEIRA, TRAÇÃO 4X2, POTÊNCIA LÍQ. 79 HP, CAÇAMBA CARREG. CAP. MÍN. 1 M3, CAÇAMBA RETRO CAP. 0,20 M3, PESO OPERACIONAL MÍN. 6.570 KG, PROFUNDIDADE ESCAVAÇÃO MÁX. 4,37 M - DEPRECIAÇÃO. AF_06/2014</v>
          </cell>
          <cell r="I814" t="str">
            <v>H</v>
          </cell>
          <cell r="J814" t="str">
            <v>ATRIBUÍDO SÃO PAULO</v>
          </cell>
          <cell r="K814" t="str">
            <v>21,68</v>
          </cell>
          <cell r="L814" t="str">
            <v>CAIXA REFERENCIAL</v>
          </cell>
          <cell r="M814" t="str">
            <v>0,00</v>
          </cell>
          <cell r="N814">
            <v>21.68</v>
          </cell>
          <cell r="O814">
            <v>21.68</v>
          </cell>
          <cell r="P814">
            <v>0</v>
          </cell>
          <cell r="R814" t="str">
            <v>SINAPI</v>
          </cell>
        </row>
        <row r="815">
          <cell r="G815">
            <v>88860</v>
          </cell>
          <cell r="H815" t="str">
            <v>RETROESCAVADEIRA SOBRE RODAS COM CARREGADEIRA, TRAÇÃO 4X2, POTÊNCIA LÍQ. 79 HP, CAÇAMBA CARREG. CAP. MÍN. 1 M3, CAÇAMBA RETRO CAP. 0,20 M3, PESO OPERACIONAL MÍN. 6.570 KG, PROFUNDIDADE ESCAVAÇÃO MÁX. 4,37 M - JUROS. AF_06/2014</v>
          </cell>
          <cell r="I815" t="str">
            <v>H</v>
          </cell>
          <cell r="J815" t="str">
            <v>ATRIBUÍDO SÃO PAULO</v>
          </cell>
          <cell r="K815" t="str">
            <v>2,94</v>
          </cell>
          <cell r="L815" t="str">
            <v>CAIXA REFERENCIAL</v>
          </cell>
          <cell r="M815" t="str">
            <v>0,00</v>
          </cell>
          <cell r="N815">
            <v>2.94</v>
          </cell>
          <cell r="O815">
            <v>2.94</v>
          </cell>
          <cell r="P815">
            <v>0</v>
          </cell>
          <cell r="R815" t="str">
            <v>SINAPI</v>
          </cell>
        </row>
        <row r="816">
          <cell r="G816">
            <v>88900</v>
          </cell>
          <cell r="H816" t="str">
            <v>ESCAVADEIRA HIDRÁULICA SOBRE ESTEIRAS, CAÇAMBA 1,20 M3, PESO OPERACIONAL 21 T, POTÊNCIA BRUTA 155 HP - DEPRECIAÇÃO. AF_06/2014</v>
          </cell>
          <cell r="I816" t="str">
            <v>H</v>
          </cell>
          <cell r="J816" t="str">
            <v>ATRIBUÍDO SÃO PAULO</v>
          </cell>
          <cell r="K816" t="str">
            <v>51,03</v>
          </cell>
          <cell r="L816" t="str">
            <v>CAIXA REFERENCIAL</v>
          </cell>
          <cell r="M816" t="str">
            <v>0,00</v>
          </cell>
          <cell r="N816">
            <v>51.03</v>
          </cell>
          <cell r="O816">
            <v>51.03</v>
          </cell>
          <cell r="P816">
            <v>0</v>
          </cell>
          <cell r="R816" t="str">
            <v>SINAPI</v>
          </cell>
        </row>
        <row r="817">
          <cell r="G817">
            <v>88902</v>
          </cell>
          <cell r="H817" t="str">
            <v>ESCAVADEIRA HIDRÁULICA SOBRE ESTEIRAS, CAÇAMBA 1,20 M3, PESO OPERACIONAL 21 T, POTÊNCIA BRUTA 155 HP - JUROS. AF_06/2014</v>
          </cell>
          <cell r="I817" t="str">
            <v>H</v>
          </cell>
          <cell r="J817" t="str">
            <v>ATRIBUÍDO SÃO PAULO</v>
          </cell>
          <cell r="K817" t="str">
            <v>6,92</v>
          </cell>
          <cell r="L817" t="str">
            <v>CAIXA REFERENCIAL</v>
          </cell>
          <cell r="M817" t="str">
            <v>0,00</v>
          </cell>
          <cell r="N817">
            <v>6.92</v>
          </cell>
          <cell r="O817">
            <v>6.92</v>
          </cell>
          <cell r="P817">
            <v>0</v>
          </cell>
          <cell r="R817" t="str">
            <v>SINAPI</v>
          </cell>
        </row>
        <row r="818">
          <cell r="G818">
            <v>88903</v>
          </cell>
          <cell r="H818" t="str">
            <v>ESCAVADEIRA HIDRÁULICA SOBRE ESTEIRAS, CAÇAMBA 1,20 M3, PESO OPERACIONAL 21 T, POTÊNCIA BRUTA 155 HP - MANUTENÇÃO. AF_06/2014</v>
          </cell>
          <cell r="I818" t="str">
            <v>H</v>
          </cell>
          <cell r="J818" t="str">
            <v>ATRIBUÍDO SÃO PAULO</v>
          </cell>
          <cell r="K818" t="str">
            <v>63,79</v>
          </cell>
          <cell r="L818" t="str">
            <v>CAIXA REFERENCIAL</v>
          </cell>
          <cell r="M818" t="str">
            <v>0,00</v>
          </cell>
          <cell r="N818">
            <v>63.79</v>
          </cell>
          <cell r="O818">
            <v>63.79</v>
          </cell>
          <cell r="P818">
            <v>0</v>
          </cell>
          <cell r="R818" t="str">
            <v>SINAPI</v>
          </cell>
        </row>
        <row r="819">
          <cell r="G819">
            <v>88904</v>
          </cell>
          <cell r="H819" t="str">
            <v>ESCAVADEIRA HIDRÁULICA SOBRE ESTEIRAS, CAÇAMBA 1,20 M3, PESO OPERACIONAL 21 T, POTÊNCIA BRUTA 155 HP - MATERIAIS NA OPERAÇÃO. AF_06/2014</v>
          </cell>
          <cell r="I819" t="str">
            <v>H</v>
          </cell>
          <cell r="J819" t="str">
            <v>COLETADO</v>
          </cell>
          <cell r="K819" t="str">
            <v>73,49</v>
          </cell>
          <cell r="L819" t="str">
            <v>CAIXA REFERENCIAL</v>
          </cell>
          <cell r="M819" t="str">
            <v>0,00</v>
          </cell>
          <cell r="N819">
            <v>73.489999999999995</v>
          </cell>
          <cell r="O819">
            <v>73.489999999999995</v>
          </cell>
          <cell r="P819">
            <v>0</v>
          </cell>
          <cell r="R819" t="str">
            <v>SINAPI</v>
          </cell>
        </row>
        <row r="820">
          <cell r="G820">
            <v>89009</v>
          </cell>
          <cell r="H820" t="str">
            <v>TRATOR DE ESTEIRAS, POTÊNCIA 150 HP, PESO OPERACIONAL 16,7 T, COM RODA MOTRIZ ELEVADA E LÂMINA 3,18 M3 - DEPRECIAÇÃO. AF_06/2014</v>
          </cell>
          <cell r="I820" t="str">
            <v>H</v>
          </cell>
          <cell r="J820" t="str">
            <v>ATRIBUÍDO SÃO PAULO</v>
          </cell>
          <cell r="K820" t="str">
            <v>38,56</v>
          </cell>
          <cell r="L820" t="str">
            <v>CAIXA REFERENCIAL</v>
          </cell>
          <cell r="M820" t="str">
            <v>0,00</v>
          </cell>
          <cell r="N820">
            <v>38.56</v>
          </cell>
          <cell r="O820">
            <v>38.56</v>
          </cell>
          <cell r="P820">
            <v>0</v>
          </cell>
          <cell r="R820" t="str">
            <v>SINAPI</v>
          </cell>
        </row>
        <row r="821">
          <cell r="G821">
            <v>89010</v>
          </cell>
          <cell r="H821" t="str">
            <v>TRATOR DE ESTEIRAS, POTÊNCIA 150 HP, PESO OPERACIONAL 16,7 T, COM RODA MOTRIZ ELEVADA E LÂMINA 3,18 M3 - JUROS. AF_06/2014</v>
          </cell>
          <cell r="I821" t="str">
            <v>H</v>
          </cell>
          <cell r="J821" t="str">
            <v>ATRIBUÍDO SÃO PAULO</v>
          </cell>
          <cell r="K821" t="str">
            <v>8,68</v>
          </cell>
          <cell r="L821" t="str">
            <v>CAIXA REFERENCIAL</v>
          </cell>
          <cell r="M821" t="str">
            <v>0,00</v>
          </cell>
          <cell r="N821">
            <v>8.68</v>
          </cell>
          <cell r="O821">
            <v>8.68</v>
          </cell>
          <cell r="P821">
            <v>0</v>
          </cell>
          <cell r="R821" t="str">
            <v>SINAPI</v>
          </cell>
        </row>
        <row r="822">
          <cell r="G822">
            <v>89011</v>
          </cell>
          <cell r="H822" t="str">
            <v>RETROESCAVADEIRA SOBRE RODAS COM CARREGADEIRA, TRAÇÃO 4X4, POTÊNCIA LÍQ. 72 HP, CAÇAMBA CARREG. CAP. MÍN. 0,79 M3, CAÇAMBA RETRO CAP. 0,18 M3, PESO OPERACIONAL MÍN. 7.140 KG, PROFUNDIDADE ESCAVAÇÃO MÁX. 4,50 M - DEPRECIAÇÃO. AF_06/2014</v>
          </cell>
          <cell r="I822" t="str">
            <v>H</v>
          </cell>
          <cell r="J822" t="str">
            <v>ATRIBUÍDO SÃO PAULO</v>
          </cell>
          <cell r="K822" t="str">
            <v>23,52</v>
          </cell>
          <cell r="L822" t="str">
            <v>CAIXA REFERENCIAL</v>
          </cell>
          <cell r="M822" t="str">
            <v>0,00</v>
          </cell>
          <cell r="N822">
            <v>23.52</v>
          </cell>
          <cell r="O822">
            <v>23.52</v>
          </cell>
          <cell r="P822">
            <v>0</v>
          </cell>
          <cell r="R822" t="str">
            <v>SINAPI</v>
          </cell>
        </row>
        <row r="823">
          <cell r="G823">
            <v>89012</v>
          </cell>
          <cell r="H823" t="str">
            <v>RETROESCAVADEIRA SOBRE RODAS COM CARREGADEIRA, TRAÇÃO 4X4, POTÊNCIA LÍQ. 72 HP, CAÇAMBA CARREG. CAP. MÍN. 0,79 M3, CAÇAMBA RETRO CAP. 0,18 M3, PESO OPERACIONAL MÍN. 7.140 KG, PROFUNDIDADE ESCAVAÇÃO MÁX. 4,50 M - JUROS. AF_06/2014</v>
          </cell>
          <cell r="I823" t="str">
            <v>H</v>
          </cell>
          <cell r="J823" t="str">
            <v>ATRIBUÍDO SÃO PAULO</v>
          </cell>
          <cell r="K823" t="str">
            <v>3,19</v>
          </cell>
          <cell r="L823" t="str">
            <v>CAIXA REFERENCIAL</v>
          </cell>
          <cell r="M823" t="str">
            <v>0,00</v>
          </cell>
          <cell r="N823">
            <v>3.19</v>
          </cell>
          <cell r="O823">
            <v>3.19</v>
          </cell>
          <cell r="P823">
            <v>0</v>
          </cell>
          <cell r="R823" t="str">
            <v>SINAPI</v>
          </cell>
        </row>
        <row r="824">
          <cell r="G824">
            <v>89013</v>
          </cell>
          <cell r="H824" t="str">
            <v>TRATOR DE ESTEIRAS, POTÊNCIA 347 HP, PESO OPERACIONAL 38,5 T, COM LÂMINA 8,70 M3 - DEPRECIAÇÃO. AF_06/2014</v>
          </cell>
          <cell r="I824" t="str">
            <v>H</v>
          </cell>
          <cell r="J824" t="str">
            <v>ATRIBUÍDO SÃO PAULO</v>
          </cell>
          <cell r="K824" t="str">
            <v>126,31</v>
          </cell>
          <cell r="L824" t="str">
            <v>CAIXA REFERENCIAL</v>
          </cell>
          <cell r="M824" t="str">
            <v>0,00</v>
          </cell>
          <cell r="N824">
            <v>126.31</v>
          </cell>
          <cell r="O824">
            <v>126.31</v>
          </cell>
          <cell r="P824">
            <v>0</v>
          </cell>
          <cell r="R824" t="str">
            <v>SINAPI</v>
          </cell>
        </row>
        <row r="825">
          <cell r="G825">
            <v>89014</v>
          </cell>
          <cell r="H825" t="str">
            <v>TRATOR DE ESTEIRAS, POTÊNCIA 347 HP, PESO OPERACIONAL 38,5 T, COM LÂMINA 8,70 M3 - JUROS. AF_06/2014</v>
          </cell>
          <cell r="I825" t="str">
            <v>H</v>
          </cell>
          <cell r="J825" t="str">
            <v>ATRIBUÍDO SÃO PAULO</v>
          </cell>
          <cell r="K825" t="str">
            <v>28,43</v>
          </cell>
          <cell r="L825" t="str">
            <v>CAIXA REFERENCIAL</v>
          </cell>
          <cell r="M825" t="str">
            <v>0,00</v>
          </cell>
          <cell r="N825">
            <v>28.43</v>
          </cell>
          <cell r="O825">
            <v>28.43</v>
          </cell>
          <cell r="P825">
            <v>0</v>
          </cell>
          <cell r="R825" t="str">
            <v>SINAPI</v>
          </cell>
        </row>
        <row r="826">
          <cell r="G826">
            <v>89015</v>
          </cell>
          <cell r="H826" t="str">
            <v>VASSOURA MECÂNICA REBOCÁVEL COM ESCOVA CILÍNDRICA, LARGURA ÚTIL DE VARRIMENTO DE 2,44 M - DEPRECIAÇÃO. AF_06/2014</v>
          </cell>
          <cell r="I826" t="str">
            <v>H</v>
          </cell>
          <cell r="J826" t="str">
            <v>ATRIBUÍDO SÃO PAULO</v>
          </cell>
          <cell r="K826" t="str">
            <v>4,10</v>
          </cell>
          <cell r="L826" t="str">
            <v>CAIXA REFERENCIAL</v>
          </cell>
          <cell r="M826" t="str">
            <v>0,00</v>
          </cell>
          <cell r="N826">
            <v>4.0999999999999996</v>
          </cell>
          <cell r="O826">
            <v>4.0999999999999996</v>
          </cell>
          <cell r="P826">
            <v>0</v>
          </cell>
          <cell r="R826" t="str">
            <v>SINAPI</v>
          </cell>
        </row>
        <row r="827">
          <cell r="G827">
            <v>89016</v>
          </cell>
          <cell r="H827" t="str">
            <v>VASSOURA MECÂNICA REBOCÁVEL COM ESCOVA CILÍNDRICA, LARGURA ÚTIL DE VARRIMENTO DE 2,44 M - JUROS. AF_06/2014</v>
          </cell>
          <cell r="I827" t="str">
            <v>H</v>
          </cell>
          <cell r="J827" t="str">
            <v>ATRIBUÍDO SÃO PAULO</v>
          </cell>
          <cell r="K827" t="str">
            <v>0,55</v>
          </cell>
          <cell r="L827" t="str">
            <v>CAIXA REFERENCIAL</v>
          </cell>
          <cell r="M827" t="str">
            <v>0,00</v>
          </cell>
          <cell r="N827">
            <v>0.55000000000000004</v>
          </cell>
          <cell r="O827">
            <v>0.55000000000000004</v>
          </cell>
          <cell r="P827">
            <v>0</v>
          </cell>
          <cell r="R827" t="str">
            <v>SINAPI</v>
          </cell>
        </row>
        <row r="828">
          <cell r="G828">
            <v>89017</v>
          </cell>
          <cell r="H828" t="str">
            <v>TRATOR DE ESTEIRAS, POTÊNCIA 170 HP, PESO OPERACIONAL 19 T, CAÇAMBA 5,2 M3 - DEPRECIAÇÃO. AF_06/2014</v>
          </cell>
          <cell r="I828" t="str">
            <v>H</v>
          </cell>
          <cell r="J828" t="str">
            <v>ATRIBUÍDO SÃO PAULO</v>
          </cell>
          <cell r="K828" t="str">
            <v>38,32</v>
          </cell>
          <cell r="L828" t="str">
            <v>CAIXA REFERENCIAL</v>
          </cell>
          <cell r="M828" t="str">
            <v>0,00</v>
          </cell>
          <cell r="N828">
            <v>38.32</v>
          </cell>
          <cell r="O828">
            <v>38.32</v>
          </cell>
          <cell r="P828">
            <v>0</v>
          </cell>
          <cell r="R828" t="str">
            <v>SINAPI</v>
          </cell>
        </row>
        <row r="829">
          <cell r="G829">
            <v>89018</v>
          </cell>
          <cell r="H829" t="str">
            <v>TRATOR DE ESTEIRAS, POTÊNCIA 170 HP, PESO OPERACIONAL 19 T, CAÇAMBA 5,2 M3 - JUROS. AF_06/2014</v>
          </cell>
          <cell r="I829" t="str">
            <v>H</v>
          </cell>
          <cell r="J829" t="str">
            <v>ATRIBUÍDO SÃO PAULO</v>
          </cell>
          <cell r="K829" t="str">
            <v>8,62</v>
          </cell>
          <cell r="L829" t="str">
            <v>CAIXA REFERENCIAL</v>
          </cell>
          <cell r="M829" t="str">
            <v>0,00</v>
          </cell>
          <cell r="N829">
            <v>8.6199999999999992</v>
          </cell>
          <cell r="O829">
            <v>8.6199999999999992</v>
          </cell>
          <cell r="P829">
            <v>0</v>
          </cell>
          <cell r="R829" t="str">
            <v>SINAPI</v>
          </cell>
        </row>
        <row r="830">
          <cell r="G830">
            <v>89019</v>
          </cell>
          <cell r="H830" t="str">
            <v>BOMBA SUBMERSÍVEL ELÉTRICA TRIFÁSICA, POTÊNCIA 2,96 HP, Ø ROTOR 144 MM SEMI-ABERTO, BOCAL DE SAÍDA Ø 2, HM/Q = 2 MCA / 38,8 M3/H A 28 MCA / 5 M3/H - DEPRECIAÇÃO. AF_06/2014</v>
          </cell>
          <cell r="I830" t="str">
            <v>H</v>
          </cell>
          <cell r="J830" t="str">
            <v>COEFICIENTE DE REPRESENTATIVIDADE</v>
          </cell>
          <cell r="K830" t="str">
            <v>0,30</v>
          </cell>
          <cell r="L830" t="str">
            <v>CAIXA REFERENCIAL</v>
          </cell>
          <cell r="M830" t="str">
            <v>0,00</v>
          </cell>
          <cell r="N830">
            <v>0.3</v>
          </cell>
          <cell r="O830">
            <v>0.3</v>
          </cell>
          <cell r="P830">
            <v>0</v>
          </cell>
          <cell r="R830" t="str">
            <v>SINAPI</v>
          </cell>
        </row>
        <row r="831">
          <cell r="G831">
            <v>89020</v>
          </cell>
          <cell r="H831" t="str">
            <v>BOMBA SUBMERSÍVEL ELÉTRICA TRIFÁSICA, POTÊNCIA 2,96 HP, Ø ROTOR 144 MM SEMI-ABERTO, BOCAL DE SAÍDA Ø 2, HM/Q = 2 MCA / 38,8 M3/H A 28 MCA / 5 M3/H - JUROS. AF_06/2014</v>
          </cell>
          <cell r="I831" t="str">
            <v>H</v>
          </cell>
          <cell r="J831" t="str">
            <v>COEFICIENTE DE REPRESENTATIVIDADE</v>
          </cell>
          <cell r="K831" t="str">
            <v>0,03</v>
          </cell>
          <cell r="L831" t="str">
            <v>CAIXA REFERENCIAL</v>
          </cell>
          <cell r="M831" t="str">
            <v>0,00</v>
          </cell>
          <cell r="N831">
            <v>0.03</v>
          </cell>
          <cell r="O831">
            <v>0.03</v>
          </cell>
          <cell r="P831">
            <v>0</v>
          </cell>
          <cell r="R831" t="str">
            <v>SINAPI</v>
          </cell>
        </row>
        <row r="832">
          <cell r="G832">
            <v>89023</v>
          </cell>
          <cell r="H832" t="str">
            <v>TANQUE DE ASFALTO ESTACIONÁRIO COM MAÇARICO, CAPACIDADE 20.000 L - DEPRECIAÇÃO. AF_05/2023</v>
          </cell>
          <cell r="I832" t="str">
            <v>H</v>
          </cell>
          <cell r="J832" t="str">
            <v>ATRIBUÍDO SÃO PAULO</v>
          </cell>
          <cell r="K832" t="str">
            <v>3,48</v>
          </cell>
          <cell r="L832" t="str">
            <v>CAIXA REFERENCIAL</v>
          </cell>
          <cell r="M832" t="str">
            <v>0,00</v>
          </cell>
          <cell r="N832">
            <v>3.48</v>
          </cell>
          <cell r="O832">
            <v>3.48</v>
          </cell>
          <cell r="P832">
            <v>0</v>
          </cell>
          <cell r="R832" t="str">
            <v>SINAPI</v>
          </cell>
        </row>
        <row r="833">
          <cell r="G833">
            <v>89024</v>
          </cell>
          <cell r="H833" t="str">
            <v>TANQUE DE ASFALTO ESTACIONÁRIO COM MAÇARICO, CAPACIDADE 20.000 L - JUROS. AF_05/2023</v>
          </cell>
          <cell r="I833" t="str">
            <v>H</v>
          </cell>
          <cell r="J833" t="str">
            <v>ATRIBUÍDO SÃO PAULO</v>
          </cell>
          <cell r="K833" t="str">
            <v>1,16</v>
          </cell>
          <cell r="L833" t="str">
            <v>CAIXA REFERENCIAL</v>
          </cell>
          <cell r="M833" t="str">
            <v>0,00</v>
          </cell>
          <cell r="N833">
            <v>1.1599999999999999</v>
          </cell>
          <cell r="O833">
            <v>1.1599999999999999</v>
          </cell>
          <cell r="P833">
            <v>0</v>
          </cell>
          <cell r="R833" t="str">
            <v>SINAPI</v>
          </cell>
        </row>
        <row r="834">
          <cell r="G834">
            <v>89025</v>
          </cell>
          <cell r="H834" t="str">
            <v>TANQUE DE ASFALTO ESTACIONÁRIO COM MAÇARICO, CAPACIDADE 20.000 L - MANUTENÇÃO. AF_05/2023</v>
          </cell>
          <cell r="I834" t="str">
            <v>H</v>
          </cell>
          <cell r="J834" t="str">
            <v>ATRIBUÍDO SÃO PAULO</v>
          </cell>
          <cell r="K834" t="str">
            <v>4,64</v>
          </cell>
          <cell r="L834" t="str">
            <v>CAIXA REFERENCIAL</v>
          </cell>
          <cell r="M834" t="str">
            <v>0,00</v>
          </cell>
          <cell r="N834">
            <v>4.6399999999999997</v>
          </cell>
          <cell r="O834">
            <v>4.6399999999999997</v>
          </cell>
          <cell r="P834">
            <v>0</v>
          </cell>
          <cell r="R834" t="str">
            <v>SINAPI</v>
          </cell>
        </row>
        <row r="835">
          <cell r="G835">
            <v>89026</v>
          </cell>
          <cell r="H835" t="str">
            <v>TANQUE DE ASFALTO ESTACIONÁRIO COM MAÇARICO, CAPACIDADE 20.000 L - MATERIAIS NA OPERAÇÃO. AF_05/2023</v>
          </cell>
          <cell r="I835" t="str">
            <v>H</v>
          </cell>
          <cell r="J835" t="str">
            <v>COLETADO</v>
          </cell>
          <cell r="K835" t="str">
            <v>139,73</v>
          </cell>
          <cell r="L835" t="str">
            <v>CAIXA REFERENCIAL</v>
          </cell>
          <cell r="M835" t="str">
            <v>0,00</v>
          </cell>
          <cell r="N835">
            <v>139.72999999999999</v>
          </cell>
          <cell r="O835">
            <v>139.72999999999999</v>
          </cell>
          <cell r="P835">
            <v>0</v>
          </cell>
          <cell r="R835" t="str">
            <v>SINAPI</v>
          </cell>
        </row>
        <row r="836">
          <cell r="G836">
            <v>89029</v>
          </cell>
          <cell r="H836" t="str">
            <v>TRATOR DE ESTEIRAS, POTÊNCIA 100 HP, PESO OPERACIONAL 9,4 T, COM LÂMINA 2,19 M3 - DEPRECIAÇÃO. AF_06/2014</v>
          </cell>
          <cell r="I836" t="str">
            <v>H</v>
          </cell>
          <cell r="J836" t="str">
            <v>ATRIBUÍDO SÃO PAULO</v>
          </cell>
          <cell r="K836" t="str">
            <v>29,74</v>
          </cell>
          <cell r="L836" t="str">
            <v>CAIXA REFERENCIAL</v>
          </cell>
          <cell r="M836" t="str">
            <v>0,00</v>
          </cell>
          <cell r="N836">
            <v>29.74</v>
          </cell>
          <cell r="O836">
            <v>29.74</v>
          </cell>
          <cell r="P836">
            <v>0</v>
          </cell>
          <cell r="R836" t="str">
            <v>SINAPI</v>
          </cell>
        </row>
        <row r="837">
          <cell r="G837">
            <v>89030</v>
          </cell>
          <cell r="H837" t="str">
            <v>TRATOR DE ESTEIRAS, POTÊNCIA 100 HP, PESO OPERACIONAL 9,4 T, COM LÂMINA 2,19 M3 - JUROS. AF_06/2014</v>
          </cell>
          <cell r="I837" t="str">
            <v>H</v>
          </cell>
          <cell r="J837" t="str">
            <v>ATRIBUÍDO SÃO PAULO</v>
          </cell>
          <cell r="K837" t="str">
            <v>6,69</v>
          </cell>
          <cell r="L837" t="str">
            <v>CAIXA REFERENCIAL</v>
          </cell>
          <cell r="M837" t="str">
            <v>0,00</v>
          </cell>
          <cell r="N837">
            <v>6.69</v>
          </cell>
          <cell r="O837">
            <v>6.69</v>
          </cell>
          <cell r="P837">
            <v>0</v>
          </cell>
          <cell r="R837" t="str">
            <v>SINAPI</v>
          </cell>
        </row>
        <row r="838">
          <cell r="G838">
            <v>89033</v>
          </cell>
          <cell r="H838" t="str">
            <v>TRATOR DE PNEUS, POTÊNCIA 85 CV, TRAÇÃO 4X4, PESO COM LASTRO DE 4.675 KG - DEPRECIAÇÃO. AF_06/2014</v>
          </cell>
          <cell r="I838" t="str">
            <v>H</v>
          </cell>
          <cell r="J838" t="str">
            <v>ATRIBUÍDO SÃO PAULO</v>
          </cell>
          <cell r="K838" t="str">
            <v>14,46</v>
          </cell>
          <cell r="L838" t="str">
            <v>CAIXA REFERENCIAL</v>
          </cell>
          <cell r="M838" t="str">
            <v>0,00</v>
          </cell>
          <cell r="N838">
            <v>14.46</v>
          </cell>
          <cell r="O838">
            <v>14.46</v>
          </cell>
          <cell r="P838">
            <v>0</v>
          </cell>
          <cell r="R838" t="str">
            <v>SINAPI</v>
          </cell>
        </row>
        <row r="839">
          <cell r="G839">
            <v>89034</v>
          </cell>
          <cell r="H839" t="str">
            <v>TRATOR DE PNEUS, POTÊNCIA 85 CV, TRAÇÃO 4X4, PESO COM LASTRO DE 4.675 KG - JUROS. AF_06/2014</v>
          </cell>
          <cell r="I839" t="str">
            <v>H</v>
          </cell>
          <cell r="J839" t="str">
            <v>ATRIBUÍDO SÃO PAULO</v>
          </cell>
          <cell r="K839" t="str">
            <v>2,00</v>
          </cell>
          <cell r="L839" t="str">
            <v>CAIXA REFERENCIAL</v>
          </cell>
          <cell r="M839" t="str">
            <v>0,00</v>
          </cell>
          <cell r="N839">
            <v>2</v>
          </cell>
          <cell r="O839">
            <v>2</v>
          </cell>
          <cell r="P839">
            <v>0</v>
          </cell>
          <cell r="R839" t="str">
            <v>SINAPI</v>
          </cell>
        </row>
        <row r="840">
          <cell r="G840">
            <v>89128</v>
          </cell>
          <cell r="H840" t="str">
            <v>PÁ CARREGADEIRA SOBRE RODAS, POTÊNCIA LÍQUIDA 128 HP, CAPACIDADE DA CAÇAMBA 1,7 A 2,8 M3, PESO OPERACIONAL 11632 KG - DEPRECIAÇÃO. AF_06/2014</v>
          </cell>
          <cell r="I840" t="str">
            <v>H</v>
          </cell>
          <cell r="J840" t="str">
            <v>ATRIBUÍDO SÃO PAULO</v>
          </cell>
          <cell r="K840" t="str">
            <v>35,84</v>
          </cell>
          <cell r="L840" t="str">
            <v>CAIXA REFERENCIAL</v>
          </cell>
          <cell r="M840" t="str">
            <v>0,00</v>
          </cell>
          <cell r="N840">
            <v>35.840000000000003</v>
          </cell>
          <cell r="O840">
            <v>35.840000000000003</v>
          </cell>
          <cell r="P840">
            <v>0</v>
          </cell>
          <cell r="R840" t="str">
            <v>SINAPI</v>
          </cell>
        </row>
        <row r="841">
          <cell r="G841">
            <v>89129</v>
          </cell>
          <cell r="H841" t="str">
            <v>PÁ CARREGADEIRA SOBRE RODAS, POTÊNCIA LÍQUIDA 128 HP, CAPACIDADE DA CAÇAMBA 1,7 A 2,8 M3, PESO OPERACIONAL 11632 KG - JUROS. AF_06/2014</v>
          </cell>
          <cell r="I841" t="str">
            <v>H</v>
          </cell>
          <cell r="J841" t="str">
            <v>ATRIBUÍDO SÃO PAULO</v>
          </cell>
          <cell r="K841" t="str">
            <v>4,86</v>
          </cell>
          <cell r="L841" t="str">
            <v>CAIXA REFERENCIAL</v>
          </cell>
          <cell r="M841" t="str">
            <v>0,00</v>
          </cell>
          <cell r="N841">
            <v>4.8600000000000003</v>
          </cell>
          <cell r="O841">
            <v>4.8600000000000003</v>
          </cell>
          <cell r="P841">
            <v>0</v>
          </cell>
          <cell r="R841" t="str">
            <v>SINAPI</v>
          </cell>
        </row>
        <row r="842">
          <cell r="G842">
            <v>89130</v>
          </cell>
          <cell r="H842" t="str">
            <v>PÁ CARREGADEIRA SOBRE RODAS, POTÊNCIA 197 HP, CAPACIDADE DA CAÇAMBA 2,5 A 3,5 M3, PESO OPERACIONAL 18338 KG - DEPRECIAÇÃO. AF_06/2014</v>
          </cell>
          <cell r="I842" t="str">
            <v>H</v>
          </cell>
          <cell r="J842" t="str">
            <v>ATRIBUÍDO SÃO PAULO</v>
          </cell>
          <cell r="K842" t="str">
            <v>49,69</v>
          </cell>
          <cell r="L842" t="str">
            <v>CAIXA REFERENCIAL</v>
          </cell>
          <cell r="M842" t="str">
            <v>0,00</v>
          </cell>
          <cell r="N842">
            <v>49.69</v>
          </cell>
          <cell r="O842">
            <v>49.69</v>
          </cell>
          <cell r="P842">
            <v>0</v>
          </cell>
          <cell r="R842" t="str">
            <v>SINAPI</v>
          </cell>
        </row>
        <row r="843">
          <cell r="G843">
            <v>89131</v>
          </cell>
          <cell r="H843" t="str">
            <v>PÁ CARREGADEIRA SOBRE RODAS, POTÊNCIA 197 HP, CAPACIDADE DA CAÇAMBA 2,5 A 3,5 M3, PESO OPERACIONAL 18338 KG - JUROS. AF_06/2014</v>
          </cell>
          <cell r="I843" t="str">
            <v>H</v>
          </cell>
          <cell r="J843" t="str">
            <v>ATRIBUÍDO SÃO PAULO</v>
          </cell>
          <cell r="K843" t="str">
            <v>6,74</v>
          </cell>
          <cell r="L843" t="str">
            <v>CAIXA REFERENCIAL</v>
          </cell>
          <cell r="M843" t="str">
            <v>0,00</v>
          </cell>
          <cell r="N843">
            <v>6.74</v>
          </cell>
          <cell r="O843">
            <v>6.74</v>
          </cell>
          <cell r="P843">
            <v>0</v>
          </cell>
          <cell r="R843" t="str">
            <v>SINAPI</v>
          </cell>
        </row>
        <row r="844">
          <cell r="G844">
            <v>89210</v>
          </cell>
          <cell r="H844" t="str">
            <v>ROLO COMPACTADOR VIBRATÓRIO DE UM CILINDRO AÇO LISO, POTÊNCIA 80 HP, PESO OPERACIONAL MÁXIMO 8,1 T, IMPACTO DINÂMICO 16,15 / 9,5 T, LARGURA DE TRABALHO 1,68 M - DEPRECIAÇÃO. AF_06/2014</v>
          </cell>
          <cell r="I844" t="str">
            <v>H</v>
          </cell>
          <cell r="J844" t="str">
            <v>ATRIBUÍDO SÃO PAULO</v>
          </cell>
          <cell r="K844" t="str">
            <v>31,45</v>
          </cell>
          <cell r="L844" t="str">
            <v>CAIXA REFERENCIAL</v>
          </cell>
          <cell r="M844" t="str">
            <v>0,00</v>
          </cell>
          <cell r="N844">
            <v>31.45</v>
          </cell>
          <cell r="O844">
            <v>31.45</v>
          </cell>
          <cell r="P844">
            <v>0</v>
          </cell>
          <cell r="R844" t="str">
            <v>SINAPI</v>
          </cell>
        </row>
        <row r="845">
          <cell r="G845">
            <v>89211</v>
          </cell>
          <cell r="H845" t="str">
            <v>ROLO COMPACTADOR VIBRATÓRIO DE UM CILINDRO AÇO LISO, POTÊNCIA 80 HP, PESO OPERACIONAL MÁXIMO 8,1 T, IMPACTO DINÂMICO 16,15 / 9,5 T, LARGURA DE TRABALHO 1,68 M - JUROS. AF_06/2014</v>
          </cell>
          <cell r="I845" t="str">
            <v>H</v>
          </cell>
          <cell r="J845" t="str">
            <v>ATRIBUÍDO SÃO PAULO</v>
          </cell>
          <cell r="K845" t="str">
            <v>4,36</v>
          </cell>
          <cell r="L845" t="str">
            <v>CAIXA REFERENCIAL</v>
          </cell>
          <cell r="M845" t="str">
            <v>0,00</v>
          </cell>
          <cell r="N845">
            <v>4.3600000000000003</v>
          </cell>
          <cell r="O845">
            <v>4.3600000000000003</v>
          </cell>
          <cell r="P845">
            <v>0</v>
          </cell>
          <cell r="R845" t="str">
            <v>SINAPI</v>
          </cell>
        </row>
        <row r="846">
          <cell r="G846">
            <v>89212</v>
          </cell>
          <cell r="H846" t="str">
            <v>BATE-ESTACAS POR GRAVIDADE, POTÊNCIA DE 160 HP, PESO DO MARTELO ATÉ 3 TONELADAS - DEPRECIAÇÃO. AF_11/2014</v>
          </cell>
          <cell r="I846" t="str">
            <v>H</v>
          </cell>
          <cell r="J846" t="str">
            <v>ATRIBUÍDO SÃO PAULO</v>
          </cell>
          <cell r="K846" t="str">
            <v>28,20</v>
          </cell>
          <cell r="L846" t="str">
            <v>CAIXA REFERENCIAL</v>
          </cell>
          <cell r="M846" t="str">
            <v>0,00</v>
          </cell>
          <cell r="N846">
            <v>28.2</v>
          </cell>
          <cell r="O846">
            <v>28.2</v>
          </cell>
          <cell r="P846">
            <v>0</v>
          </cell>
          <cell r="R846" t="str">
            <v>SINAPI</v>
          </cell>
        </row>
        <row r="847">
          <cell r="G847">
            <v>89213</v>
          </cell>
          <cell r="H847" t="str">
            <v>BATE-ESTACAS POR GRAVIDADE, POTÊNCIA DE 160 HP, PESO DO MARTELO ATÉ 3 TONELADAS - JUROS. AF_11/2014</v>
          </cell>
          <cell r="I847" t="str">
            <v>H</v>
          </cell>
          <cell r="J847" t="str">
            <v>ATRIBUÍDO SÃO PAULO</v>
          </cell>
          <cell r="K847" t="str">
            <v>4,44</v>
          </cell>
          <cell r="L847" t="str">
            <v>CAIXA REFERENCIAL</v>
          </cell>
          <cell r="M847" t="str">
            <v>0,00</v>
          </cell>
          <cell r="N847">
            <v>4.4400000000000004</v>
          </cell>
          <cell r="O847">
            <v>4.4400000000000004</v>
          </cell>
          <cell r="P847">
            <v>0</v>
          </cell>
          <cell r="R847" t="str">
            <v>SINAPI</v>
          </cell>
        </row>
        <row r="848">
          <cell r="G848">
            <v>89214</v>
          </cell>
          <cell r="H848" t="str">
            <v>BATE-ESTACAS POR GRAVIDADE, POTÊNCIA DE 160 HP, PESO DO MARTELO ATÉ 3 TONELADAS - MANUTENÇÃO. AF_11/2014</v>
          </cell>
          <cell r="I848" t="str">
            <v>H</v>
          </cell>
          <cell r="J848" t="str">
            <v>ATRIBUÍDO SÃO PAULO</v>
          </cell>
          <cell r="K848" t="str">
            <v>26,47</v>
          </cell>
          <cell r="L848" t="str">
            <v>CAIXA REFERENCIAL</v>
          </cell>
          <cell r="M848" t="str">
            <v>0,00</v>
          </cell>
          <cell r="N848">
            <v>26.47</v>
          </cell>
          <cell r="O848">
            <v>26.47</v>
          </cell>
          <cell r="P848">
            <v>0</v>
          </cell>
          <cell r="R848" t="str">
            <v>SINAPI</v>
          </cell>
        </row>
        <row r="849">
          <cell r="G849">
            <v>89215</v>
          </cell>
          <cell r="H849" t="str">
            <v>BATE-ESTACAS POR GRAVIDADE, POTÊNCIA DE 160 HP, PESO DO MARTELO ATÉ 3 TONELADAS - MATERIAIS NA OPERAÇÃO. AF_11/2014</v>
          </cell>
          <cell r="I849" t="str">
            <v>H</v>
          </cell>
          <cell r="J849" t="str">
            <v>COLETADO</v>
          </cell>
          <cell r="K849" t="str">
            <v>75,89</v>
          </cell>
          <cell r="L849" t="str">
            <v>CAIXA REFERENCIAL</v>
          </cell>
          <cell r="M849" t="str">
            <v>0,00</v>
          </cell>
          <cell r="N849">
            <v>75.89</v>
          </cell>
          <cell r="O849">
            <v>75.89</v>
          </cell>
          <cell r="P849">
            <v>0</v>
          </cell>
          <cell r="R849" t="str">
            <v>SINAPI</v>
          </cell>
        </row>
        <row r="850">
          <cell r="G850">
            <v>89221</v>
          </cell>
          <cell r="H850" t="str">
            <v>BETONEIRA CAPACIDADE NOMINAL DE 600 L, CAPACIDADE DE MISTURA 360 L, MOTOR ELÉTRICO TRIFÁSICO POTÊNCIA DE 4 CV, SEM CARREGADOR - DEPRECIAÇÃO. AF_05/2023</v>
          </cell>
          <cell r="I850" t="str">
            <v>H</v>
          </cell>
          <cell r="J850" t="str">
            <v>COEFICIENTE DE REPRESENTATIVIDADE</v>
          </cell>
          <cell r="K850" t="str">
            <v>1,51</v>
          </cell>
          <cell r="L850" t="str">
            <v>CAIXA REFERENCIAL</v>
          </cell>
          <cell r="M850" t="str">
            <v>0,00</v>
          </cell>
          <cell r="N850">
            <v>1.51</v>
          </cell>
          <cell r="O850">
            <v>1.51</v>
          </cell>
          <cell r="P850">
            <v>0</v>
          </cell>
          <cell r="R850" t="str">
            <v>SINAPI</v>
          </cell>
        </row>
        <row r="851">
          <cell r="G851">
            <v>89222</v>
          </cell>
          <cell r="H851" t="str">
            <v>BETONEIRA CAPACIDADE NOMINAL DE 600 L, CAPACIDADE DE MISTURA 360 L, MOTOR ELÉTRICO TRIFÁSICO POTÊNCIA DE 4 CV, SEM CARREGADOR - JUROS. AF_05/2023</v>
          </cell>
          <cell r="I851" t="str">
            <v>H</v>
          </cell>
          <cell r="J851" t="str">
            <v>COEFICIENTE DE REPRESENTATIVIDADE</v>
          </cell>
          <cell r="K851" t="str">
            <v>0,25</v>
          </cell>
          <cell r="L851" t="str">
            <v>CAIXA REFERENCIAL</v>
          </cell>
          <cell r="M851" t="str">
            <v>0,00</v>
          </cell>
          <cell r="N851">
            <v>0.25</v>
          </cell>
          <cell r="O851">
            <v>0.25</v>
          </cell>
          <cell r="P851">
            <v>0</v>
          </cell>
          <cell r="R851" t="str">
            <v>SINAPI</v>
          </cell>
        </row>
        <row r="852">
          <cell r="G852">
            <v>89223</v>
          </cell>
          <cell r="H852" t="str">
            <v>BETONEIRA CAPACIDADE NOMINAL DE 600 L, CAPACIDADE DE MISTURA 360 L, MOTOR ELÉTRICO TRIFÁSICO POTÊNCIA DE 4 CV, SEM CARREGADOR - MANUTENÇÃO. AF_05/2023</v>
          </cell>
          <cell r="I852" t="str">
            <v>H</v>
          </cell>
          <cell r="J852" t="str">
            <v>COEFICIENTE DE REPRESENTATIVIDADE</v>
          </cell>
          <cell r="K852" t="str">
            <v>1,76</v>
          </cell>
          <cell r="L852" t="str">
            <v>CAIXA REFERENCIAL</v>
          </cell>
          <cell r="M852" t="str">
            <v>0,00</v>
          </cell>
          <cell r="N852">
            <v>1.76</v>
          </cell>
          <cell r="O852">
            <v>1.76</v>
          </cell>
          <cell r="P852">
            <v>0</v>
          </cell>
          <cell r="R852" t="str">
            <v>SINAPI</v>
          </cell>
        </row>
        <row r="853">
          <cell r="G853">
            <v>89224</v>
          </cell>
          <cell r="H853" t="str">
            <v>BETONEIRA CAPACIDADE NOMINAL DE 600 L, CAPACIDADE DE MISTURA 360 L, MOTOR ELÉTRICO TRIFÁSICO POTÊNCIA DE 4 CV, SEM CARREGADOR - MATERIAIS NA OPERAÇÃO. AF_05/2023</v>
          </cell>
          <cell r="I853" t="str">
            <v>H</v>
          </cell>
          <cell r="J853" t="str">
            <v>COEFICIENTE DE REPRESENTATIVIDADE</v>
          </cell>
          <cell r="K853" t="str">
            <v>2,87</v>
          </cell>
          <cell r="L853" t="str">
            <v>CAIXA REFERENCIAL</v>
          </cell>
          <cell r="M853" t="str">
            <v>0,00</v>
          </cell>
          <cell r="N853">
            <v>2.87</v>
          </cell>
          <cell r="O853">
            <v>2.87</v>
          </cell>
          <cell r="P853">
            <v>0</v>
          </cell>
          <cell r="R853" t="str">
            <v>SINAPI</v>
          </cell>
        </row>
        <row r="854">
          <cell r="G854">
            <v>89228</v>
          </cell>
          <cell r="H854" t="str">
            <v>MOTONIVELADORA POTÊNCIA BÁSICA LÍQUIDA (PRIMEIRA MARCHA) 125 HP, PESO BRUTO 13032 KG, LARGURA DA LÂMINA DE 3,7 M - DEPRECIAÇÃO. AF_06/2014</v>
          </cell>
          <cell r="I854" t="str">
            <v>H</v>
          </cell>
          <cell r="J854" t="str">
            <v>ATRIBUÍDO SÃO PAULO</v>
          </cell>
          <cell r="K854" t="str">
            <v>44,40</v>
          </cell>
          <cell r="L854" t="str">
            <v>CAIXA REFERENCIAL</v>
          </cell>
          <cell r="M854" t="str">
            <v>0,00</v>
          </cell>
          <cell r="N854">
            <v>44.4</v>
          </cell>
          <cell r="O854">
            <v>44.4</v>
          </cell>
          <cell r="P854">
            <v>0</v>
          </cell>
          <cell r="R854" t="str">
            <v>SINAPI</v>
          </cell>
        </row>
        <row r="855">
          <cell r="G855">
            <v>89229</v>
          </cell>
          <cell r="H855" t="str">
            <v>MOTONIVELADORA POTÊNCIA BÁSICA LÍQUIDA (PRIMEIRA MARCHA) 125 HP, PESO BRUTO 13032 KG, LARGURA DA LÂMINA DE 3,7 M - JUROS. AF_06/2014</v>
          </cell>
          <cell r="I855" t="str">
            <v>H</v>
          </cell>
          <cell r="J855" t="str">
            <v>ATRIBUÍDO SÃO PAULO</v>
          </cell>
          <cell r="K855" t="str">
            <v>7,99</v>
          </cell>
          <cell r="L855" t="str">
            <v>CAIXA REFERENCIAL</v>
          </cell>
          <cell r="M855" t="str">
            <v>0,00</v>
          </cell>
          <cell r="N855">
            <v>7.99</v>
          </cell>
          <cell r="O855">
            <v>7.99</v>
          </cell>
          <cell r="P855">
            <v>0</v>
          </cell>
          <cell r="R855" t="str">
            <v>SINAPI</v>
          </cell>
        </row>
        <row r="856">
          <cell r="G856">
            <v>89230</v>
          </cell>
          <cell r="H856" t="str">
            <v>FRESADORA DE ASFALTO A FRIO SOBRE RODAS, LARGURA FRESAGEM DE 1,0 M, POTÊNCIA 208 HP - DEPRECIAÇÃO. AF_11/2014</v>
          </cell>
          <cell r="I856" t="str">
            <v>H</v>
          </cell>
          <cell r="J856" t="str">
            <v>ATRIBUÍDO SÃO PAULO</v>
          </cell>
          <cell r="K856" t="str">
            <v>130,74</v>
          </cell>
          <cell r="L856" t="str">
            <v>CAIXA REFERENCIAL</v>
          </cell>
          <cell r="M856" t="str">
            <v>0,00</v>
          </cell>
          <cell r="N856">
            <v>130.74</v>
          </cell>
          <cell r="O856">
            <v>130.74</v>
          </cell>
          <cell r="P856">
            <v>0</v>
          </cell>
          <cell r="R856" t="str">
            <v>SINAPI</v>
          </cell>
        </row>
        <row r="857">
          <cell r="G857">
            <v>89231</v>
          </cell>
          <cell r="H857" t="str">
            <v>FRESADORA DE ASFALTO A FRIO SOBRE RODAS, LARGURA FRESAGEM DE 1,0 M, POTÊNCIA 208 HP - JUROS. AF_11/2014</v>
          </cell>
          <cell r="I857" t="str">
            <v>H</v>
          </cell>
          <cell r="J857" t="str">
            <v>ATRIBUÍDO SÃO PAULO</v>
          </cell>
          <cell r="K857" t="str">
            <v>20,71</v>
          </cell>
          <cell r="L857" t="str">
            <v>CAIXA REFERENCIAL</v>
          </cell>
          <cell r="M857" t="str">
            <v>0,00</v>
          </cell>
          <cell r="N857">
            <v>20.71</v>
          </cell>
          <cell r="O857">
            <v>20.71</v>
          </cell>
          <cell r="P857">
            <v>0</v>
          </cell>
          <cell r="R857" t="str">
            <v>SINAPI</v>
          </cell>
        </row>
        <row r="858">
          <cell r="G858">
            <v>89232</v>
          </cell>
          <cell r="H858" t="str">
            <v>FRESADORA DE ASFALTO A FRIO SOBRE RODAS, LARGURA FRESAGEM DE 1,0 M, POTÊNCIA 208 HP - MANUTENÇÃO. AF_11/2014</v>
          </cell>
          <cell r="I858" t="str">
            <v>H</v>
          </cell>
          <cell r="J858" t="str">
            <v>ATRIBUÍDO SÃO PAULO</v>
          </cell>
          <cell r="K858" t="str">
            <v>233,21</v>
          </cell>
          <cell r="L858" t="str">
            <v>CAIXA REFERENCIAL</v>
          </cell>
          <cell r="M858" t="str">
            <v>0,00</v>
          </cell>
          <cell r="N858">
            <v>233.21</v>
          </cell>
          <cell r="O858">
            <v>233.21</v>
          </cell>
          <cell r="P858">
            <v>0</v>
          </cell>
          <cell r="R858" t="str">
            <v>SINAPI</v>
          </cell>
        </row>
        <row r="859">
          <cell r="G859">
            <v>89233</v>
          </cell>
          <cell r="H859" t="str">
            <v>FRESADORA DE ASFALTO A FRIO SOBRE RODAS, LARGURA FRESAGEM DE 1,0 M, POTÊNCIA 208 HP - MATERIAIS NA OPERAÇÃO. AF_11/2014</v>
          </cell>
          <cell r="I859" t="str">
            <v>H</v>
          </cell>
          <cell r="J859" t="str">
            <v>COLETADO</v>
          </cell>
          <cell r="K859" t="str">
            <v>136,57</v>
          </cell>
          <cell r="L859" t="str">
            <v>CAIXA REFERENCIAL</v>
          </cell>
          <cell r="M859" t="str">
            <v>0,00</v>
          </cell>
          <cell r="N859">
            <v>136.57</v>
          </cell>
          <cell r="O859">
            <v>136.57</v>
          </cell>
          <cell r="P859">
            <v>0</v>
          </cell>
          <cell r="R859" t="str">
            <v>SINAPI</v>
          </cell>
        </row>
        <row r="860">
          <cell r="G860">
            <v>89236</v>
          </cell>
          <cell r="H860" t="str">
            <v>FRESADORA DE ASFALTO A FRIO SOBRE RODAS, LARGURA FRESAGEM DE 2,0 M, POTÊNCIA 550 HP - DEPRECIAÇÃO. AF_11/2014</v>
          </cell>
          <cell r="I860" t="str">
            <v>H</v>
          </cell>
          <cell r="J860" t="str">
            <v>ATRIBUÍDO SÃO PAULO</v>
          </cell>
          <cell r="K860" t="str">
            <v>305,42</v>
          </cell>
          <cell r="L860" t="str">
            <v>CAIXA REFERENCIAL</v>
          </cell>
          <cell r="M860" t="str">
            <v>0,00</v>
          </cell>
          <cell r="N860">
            <v>305.42</v>
          </cell>
          <cell r="O860">
            <v>305.42</v>
          </cell>
          <cell r="P860">
            <v>0</v>
          </cell>
          <cell r="R860" t="str">
            <v>SINAPI</v>
          </cell>
        </row>
        <row r="861">
          <cell r="G861">
            <v>89237</v>
          </cell>
          <cell r="H861" t="str">
            <v>FRESADORA DE ASFALTO A FRIO SOBRE RODAS, LARGURA FRESAGEM DE 2,0 M, POTÊNCIA 550 HP - JUROS. AF_11/2014</v>
          </cell>
          <cell r="I861" t="str">
            <v>H</v>
          </cell>
          <cell r="J861" t="str">
            <v>ATRIBUÍDO SÃO PAULO</v>
          </cell>
          <cell r="K861" t="str">
            <v>48,39</v>
          </cell>
          <cell r="L861" t="str">
            <v>CAIXA REFERENCIAL</v>
          </cell>
          <cell r="M861" t="str">
            <v>0,00</v>
          </cell>
          <cell r="N861">
            <v>48.39</v>
          </cell>
          <cell r="O861">
            <v>48.39</v>
          </cell>
          <cell r="P861">
            <v>0</v>
          </cell>
          <cell r="R861" t="str">
            <v>SINAPI</v>
          </cell>
        </row>
        <row r="862">
          <cell r="G862">
            <v>89238</v>
          </cell>
          <cell r="H862" t="str">
            <v>FRESADORA DE ASFALTO A FRIO SOBRE RODAS, LARGURA FRESAGEM DE 2,0 M, POTÊNCIA 550 HP - MANUTENÇÃO. AF_11/2014</v>
          </cell>
          <cell r="I862" t="str">
            <v>H</v>
          </cell>
          <cell r="J862" t="str">
            <v>ATRIBUÍDO SÃO PAULO</v>
          </cell>
          <cell r="K862" t="str">
            <v>544,79</v>
          </cell>
          <cell r="L862" t="str">
            <v>CAIXA REFERENCIAL</v>
          </cell>
          <cell r="M862" t="str">
            <v>0,00</v>
          </cell>
          <cell r="N862">
            <v>544.79</v>
          </cell>
          <cell r="O862">
            <v>544.79</v>
          </cell>
          <cell r="P862">
            <v>0</v>
          </cell>
          <cell r="R862" t="str">
            <v>SINAPI</v>
          </cell>
        </row>
        <row r="863">
          <cell r="G863">
            <v>89239</v>
          </cell>
          <cell r="H863" t="str">
            <v>FRESADORA DE ASFALTO A FRIO SOBRE RODAS, LARGURA FRESAGEM DE 2,0 M, POTÊNCIA 550 HP - MATERIAIS NA OPERAÇÃO. AF_11/2014</v>
          </cell>
          <cell r="I863" t="str">
            <v>H</v>
          </cell>
          <cell r="J863" t="str">
            <v>COLETADO</v>
          </cell>
          <cell r="K863" t="str">
            <v>361,17</v>
          </cell>
          <cell r="L863" t="str">
            <v>CAIXA REFERENCIAL</v>
          </cell>
          <cell r="M863" t="str">
            <v>0,00</v>
          </cell>
          <cell r="N863">
            <v>361.17</v>
          </cell>
          <cell r="O863">
            <v>361.17</v>
          </cell>
          <cell r="P863">
            <v>0</v>
          </cell>
          <cell r="R863" t="str">
            <v>SINAPI</v>
          </cell>
        </row>
        <row r="864">
          <cell r="G864">
            <v>89240</v>
          </cell>
          <cell r="H864" t="str">
            <v>VIBROACABADORA DE ASFALTO SOBRE ESTEIRAS, LARGURA DE PAVIMENTAÇÃO 1,90 M A 5,30 M, POTÊNCIA 105 HP CAPACIDADE 450 T/H - DEPRECIAÇÃO. AF_11/2014</v>
          </cell>
          <cell r="I864" t="str">
            <v>H</v>
          </cell>
          <cell r="J864" t="str">
            <v>ATRIBUÍDO SÃO PAULO</v>
          </cell>
          <cell r="K864" t="str">
            <v>93,73</v>
          </cell>
          <cell r="L864" t="str">
            <v>CAIXA REFERENCIAL</v>
          </cell>
          <cell r="M864" t="str">
            <v>0,00</v>
          </cell>
          <cell r="N864">
            <v>93.73</v>
          </cell>
          <cell r="O864">
            <v>93.73</v>
          </cell>
          <cell r="P864">
            <v>0</v>
          </cell>
          <cell r="R864" t="str">
            <v>SINAPI</v>
          </cell>
        </row>
        <row r="865">
          <cell r="G865">
            <v>89241</v>
          </cell>
          <cell r="H865" t="str">
            <v>VIBROACABADORA DE ASFALTO SOBRE ESTEIRAS, LARGURA DE PAVIMENTAÇÃO 1,90 M A 5,30 M, POTÊNCIA 105 HP CAPACIDADE 450 T/H - JUROS. AF_11/2014</v>
          </cell>
          <cell r="I865" t="str">
            <v>H</v>
          </cell>
          <cell r="J865" t="str">
            <v>ATRIBUÍDO SÃO PAULO</v>
          </cell>
          <cell r="K865" t="str">
            <v>16,87</v>
          </cell>
          <cell r="L865" t="str">
            <v>CAIXA REFERENCIAL</v>
          </cell>
          <cell r="M865" t="str">
            <v>0,00</v>
          </cell>
          <cell r="N865">
            <v>16.87</v>
          </cell>
          <cell r="O865">
            <v>16.87</v>
          </cell>
          <cell r="P865">
            <v>0</v>
          </cell>
          <cell r="R865" t="str">
            <v>SINAPI</v>
          </cell>
        </row>
        <row r="866">
          <cell r="G866">
            <v>89246</v>
          </cell>
          <cell r="H866" t="str">
            <v>RECICLADORA DE ASFALTO A FRIO SOBRE RODAS, LARGURA FRESAGEM DE 2,0 M, POTÊNCIA 422 HP - DEPRECIAÇÃO. AF_11/2014</v>
          </cell>
          <cell r="I866" t="str">
            <v>H</v>
          </cell>
          <cell r="J866" t="str">
            <v>ATRIBUÍDO SÃO PAULO</v>
          </cell>
          <cell r="K866" t="str">
            <v>265,39</v>
          </cell>
          <cell r="L866" t="str">
            <v>CAIXA REFERENCIAL</v>
          </cell>
          <cell r="M866" t="str">
            <v>0,00</v>
          </cell>
          <cell r="N866">
            <v>265.39</v>
          </cell>
          <cell r="O866">
            <v>265.39</v>
          </cell>
          <cell r="P866">
            <v>0</v>
          </cell>
          <cell r="R866" t="str">
            <v>SINAPI</v>
          </cell>
        </row>
        <row r="867">
          <cell r="G867">
            <v>89247</v>
          </cell>
          <cell r="H867" t="str">
            <v>RECICLADORA DE ASFALTO A FRIO SOBRE RODAS, LARGURA FRESAGEM DE 2,0 M, POTÊNCIA 422 HP - JUROS. AF_11/2014</v>
          </cell>
          <cell r="I867" t="str">
            <v>H</v>
          </cell>
          <cell r="J867" t="str">
            <v>ATRIBUÍDO SÃO PAULO</v>
          </cell>
          <cell r="K867" t="str">
            <v>42,05</v>
          </cell>
          <cell r="L867" t="str">
            <v>CAIXA REFERENCIAL</v>
          </cell>
          <cell r="M867" t="str">
            <v>0,00</v>
          </cell>
          <cell r="N867">
            <v>42.05</v>
          </cell>
          <cell r="O867">
            <v>42.05</v>
          </cell>
          <cell r="P867">
            <v>0</v>
          </cell>
          <cell r="R867" t="str">
            <v>SINAPI</v>
          </cell>
        </row>
        <row r="868">
          <cell r="G868">
            <v>89248</v>
          </cell>
          <cell r="H868" t="str">
            <v>RECICLADORA DE ASFALTO A FRIO SOBRE RODAS, LARGURA FRESAGEM DE 2,0 M, POTÊNCIA 422 HP - MANUTENÇÃO. AF_11/2014</v>
          </cell>
          <cell r="I868" t="str">
            <v>H</v>
          </cell>
          <cell r="J868" t="str">
            <v>ATRIBUÍDO SÃO PAULO</v>
          </cell>
          <cell r="K868" t="str">
            <v>473,38</v>
          </cell>
          <cell r="L868" t="str">
            <v>CAIXA REFERENCIAL</v>
          </cell>
          <cell r="M868" t="str">
            <v>0,00</v>
          </cell>
          <cell r="N868">
            <v>473.38</v>
          </cell>
          <cell r="O868">
            <v>473.38</v>
          </cell>
          <cell r="P868">
            <v>0</v>
          </cell>
          <cell r="R868" t="str">
            <v>SINAPI</v>
          </cell>
        </row>
        <row r="869">
          <cell r="G869">
            <v>89249</v>
          </cell>
          <cell r="H869" t="str">
            <v>RECICLADORA DE ASFALTO A FRIO SOBRE RODAS, LARGURA FRESAGEM DE 2,0 M, POTÊNCIA 422 HP - MATERIAIS NA OPERAÇÃO. AF_11/2014</v>
          </cell>
          <cell r="I869" t="str">
            <v>H</v>
          </cell>
          <cell r="J869" t="str">
            <v>COLETADO</v>
          </cell>
          <cell r="K869" t="str">
            <v>307,87</v>
          </cell>
          <cell r="L869" t="str">
            <v>CAIXA REFERENCIAL</v>
          </cell>
          <cell r="M869" t="str">
            <v>0,00</v>
          </cell>
          <cell r="N869">
            <v>307.87</v>
          </cell>
          <cell r="O869">
            <v>307.87</v>
          </cell>
          <cell r="P869">
            <v>0</v>
          </cell>
          <cell r="R869" t="str">
            <v>SINAPI</v>
          </cell>
        </row>
        <row r="870">
          <cell r="G870">
            <v>89253</v>
          </cell>
          <cell r="H870" t="str">
            <v>VIBROACABADORA DE ASFALTO SOBRE ESTEIRAS, LARGURA DE PAVIMENTAÇÃO 2,13 M A 4,55 M, POTÊNCIA 100 HP, CAPACIDADE 400 T/H - DEPRECIAÇÃO. AF_11/2014</v>
          </cell>
          <cell r="I870" t="str">
            <v>H</v>
          </cell>
          <cell r="J870" t="str">
            <v>ATRIBUÍDO SÃO PAULO</v>
          </cell>
          <cell r="K870" t="str">
            <v>76,81</v>
          </cell>
          <cell r="L870" t="str">
            <v>CAIXA REFERENCIAL</v>
          </cell>
          <cell r="M870" t="str">
            <v>0,00</v>
          </cell>
          <cell r="N870">
            <v>76.81</v>
          </cell>
          <cell r="O870">
            <v>76.81</v>
          </cell>
          <cell r="P870">
            <v>0</v>
          </cell>
          <cell r="R870" t="str">
            <v>SINAPI</v>
          </cell>
        </row>
        <row r="871">
          <cell r="G871">
            <v>89254</v>
          </cell>
          <cell r="H871" t="str">
            <v>VIBROACABADORA DE ASFALTO SOBRE ESTEIRAS, LARGURA DE PAVIMENTAÇÃO 2,13 M A 4,55 M, POTÊNCIA 100 HP, CAPACIDADE 400 T/H - JUROS. AF_11/2014</v>
          </cell>
          <cell r="I871" t="str">
            <v>H</v>
          </cell>
          <cell r="J871" t="str">
            <v>ATRIBUÍDO SÃO PAULO</v>
          </cell>
          <cell r="K871" t="str">
            <v>13,82</v>
          </cell>
          <cell r="L871" t="str">
            <v>CAIXA REFERENCIAL</v>
          </cell>
          <cell r="M871" t="str">
            <v>0,00</v>
          </cell>
          <cell r="N871">
            <v>13.82</v>
          </cell>
          <cell r="O871">
            <v>13.82</v>
          </cell>
          <cell r="P871">
            <v>0</v>
          </cell>
          <cell r="R871" t="str">
            <v>SINAPI</v>
          </cell>
        </row>
        <row r="872">
          <cell r="G872">
            <v>89255</v>
          </cell>
          <cell r="H872" t="str">
            <v>VIBROACABADORA DE ASFALTO SOBRE ESTEIRAS, LARGURA DE PAVIMENTAÇÃO 2,13 M A 4,55 M, POTÊNCIA 100 HP, CAPACIDADE 400 T/H - MANUTENÇÃO. AF_11/2014</v>
          </cell>
          <cell r="I872" t="str">
            <v>H</v>
          </cell>
          <cell r="J872" t="str">
            <v>ATRIBUÍDO SÃO PAULO</v>
          </cell>
          <cell r="K872" t="str">
            <v>123,47</v>
          </cell>
          <cell r="L872" t="str">
            <v>CAIXA REFERENCIAL</v>
          </cell>
          <cell r="M872" t="str">
            <v>0,00</v>
          </cell>
          <cell r="N872">
            <v>123.47</v>
          </cell>
          <cell r="O872">
            <v>123.47</v>
          </cell>
          <cell r="P872">
            <v>0</v>
          </cell>
          <cell r="R872" t="str">
            <v>SINAPI</v>
          </cell>
        </row>
        <row r="873">
          <cell r="G873">
            <v>89256</v>
          </cell>
          <cell r="H873" t="str">
            <v>VIBROACABADORA DE ASFALTO SOBRE ESTEIRAS, LARGURA DE PAVIMENTAÇÃO 2,13 M A 4,55 M, POTÊNCIA 100 HP, CAPACIDADE 400 T/H - MATERIAIS NA OPERAÇÃO. AF_11/2014</v>
          </cell>
          <cell r="I873" t="str">
            <v>H</v>
          </cell>
          <cell r="J873" t="str">
            <v>COLETADO</v>
          </cell>
          <cell r="K873" t="str">
            <v>69,29</v>
          </cell>
          <cell r="L873" t="str">
            <v>CAIXA REFERENCIAL</v>
          </cell>
          <cell r="M873" t="str">
            <v>0,00</v>
          </cell>
          <cell r="N873">
            <v>69.290000000000006</v>
          </cell>
          <cell r="O873">
            <v>69.290000000000006</v>
          </cell>
          <cell r="P873">
            <v>0</v>
          </cell>
          <cell r="R873" t="str">
            <v>SINAPI</v>
          </cell>
        </row>
        <row r="874">
          <cell r="G874">
            <v>89259</v>
          </cell>
          <cell r="H874" t="str">
            <v>GUINDAUTO HIDRÁULICO, CAPACIDADE MÁXIMA DE CARGA 6200 KG, MOMENTO MÁXIMO DE CARGA 11,7 TM, ALCANCE MÁXIMO HORIZONTAL 9,70 M, INCLUSIVE CAMINHÃO TOCO PBT 16.000 KG, POTÊNCIA DE 189 CV - DEPRECIAÇÃO. AF_06/2014</v>
          </cell>
          <cell r="I874" t="str">
            <v>H</v>
          </cell>
          <cell r="J874" t="str">
            <v>ATRIBUÍDO SÃO PAULO</v>
          </cell>
          <cell r="K874" t="str">
            <v>27,69</v>
          </cell>
          <cell r="L874" t="str">
            <v>CAIXA REFERENCIAL</v>
          </cell>
          <cell r="M874" t="str">
            <v>0,00</v>
          </cell>
          <cell r="N874">
            <v>27.69</v>
          </cell>
          <cell r="O874">
            <v>27.69</v>
          </cell>
          <cell r="P874">
            <v>0</v>
          </cell>
          <cell r="R874" t="str">
            <v>SINAPI</v>
          </cell>
        </row>
        <row r="875">
          <cell r="G875">
            <v>89260</v>
          </cell>
          <cell r="H875" t="str">
            <v>GUINDAUTO HIDRÁULICO, CAPACIDADE MÁXIMA DE CARGA 6200 KG, MOMENTO MÁXIMO DE CARGA 11,7 TM, ALCANCE MÁXIMO HORIZONTAL 9,70 M, INCLUSIVE CAMINHÃO TOCO PBT 16.000 KG, POTÊNCIA DE 189 CV - JUROS. AF_06/2014</v>
          </cell>
          <cell r="I875" t="str">
            <v>H</v>
          </cell>
          <cell r="J875" t="str">
            <v>ATRIBUÍDO SÃO PAULO</v>
          </cell>
          <cell r="K875" t="str">
            <v>5,22</v>
          </cell>
          <cell r="L875" t="str">
            <v>CAIXA REFERENCIAL</v>
          </cell>
          <cell r="M875" t="str">
            <v>0,00</v>
          </cell>
          <cell r="N875">
            <v>5.22</v>
          </cell>
          <cell r="O875">
            <v>5.22</v>
          </cell>
          <cell r="P875">
            <v>0</v>
          </cell>
          <cell r="R875" t="str">
            <v>SINAPI</v>
          </cell>
        </row>
        <row r="876">
          <cell r="G876">
            <v>89262</v>
          </cell>
          <cell r="H876" t="str">
            <v>GUINDAUTO HIDRÁULICO, CAPACIDADE MÁXIMA DE CARGA 6200 KG, MOMENTO MÁXIMO DE CARGA 11,7 TM, ALCANCE MÁXIMO HORIZONTAL 9,70 M, INCLUSIVE CAMINHÃO TOCO PBT 16.000 KG, POTÊNCIA DE 189 CV - MANUTENÇÃO. AF_06/2014</v>
          </cell>
          <cell r="I876" t="str">
            <v>H</v>
          </cell>
          <cell r="J876" t="str">
            <v>ATRIBUÍDO SÃO PAULO</v>
          </cell>
          <cell r="K876" t="str">
            <v>47,23</v>
          </cell>
          <cell r="L876" t="str">
            <v>CAIXA REFERENCIAL</v>
          </cell>
          <cell r="M876" t="str">
            <v>0,00</v>
          </cell>
          <cell r="N876">
            <v>47.23</v>
          </cell>
          <cell r="O876">
            <v>47.23</v>
          </cell>
          <cell r="P876">
            <v>0</v>
          </cell>
          <cell r="R876" t="str">
            <v>SINAPI</v>
          </cell>
        </row>
        <row r="877">
          <cell r="G877">
            <v>89264</v>
          </cell>
          <cell r="H877" t="str">
            <v>CAMINHÃO TOCO, PBT 16.000 KG, CARGA ÚTIL MÁX. 10.685 KG, DIST. ENTRE EIXOS 4,8 M, POTÊNCIA 189 CV, INCLUSIVE CARROCERIA FIXA ABERTA DE MADEIRA P/ TRANSPORTE GERAL DE CARGA SECA, DIMEN. APROX. 2,5 X 7,00 X 0,50 M - DEPRECIAÇÃO. AF_06/2014</v>
          </cell>
          <cell r="I877" t="str">
            <v>H</v>
          </cell>
          <cell r="J877" t="str">
            <v>ATRIBUÍDO SÃO PAULO</v>
          </cell>
          <cell r="K877" t="str">
            <v>21,82</v>
          </cell>
          <cell r="L877" t="str">
            <v>CAIXA REFERENCIAL</v>
          </cell>
          <cell r="M877" t="str">
            <v>0,00</v>
          </cell>
          <cell r="N877">
            <v>21.82</v>
          </cell>
          <cell r="O877">
            <v>21.82</v>
          </cell>
          <cell r="P877">
            <v>0</v>
          </cell>
          <cell r="R877" t="str">
            <v>SINAPI</v>
          </cell>
        </row>
        <row r="878">
          <cell r="G878">
            <v>89265</v>
          </cell>
          <cell r="H878" t="str">
            <v>CAMINHÃO TOCO, PBT 16.000 KG, CARGA ÚTIL MÁX. 10.685 KG, DIST. ENTRE EIXOS 4,8 M, POTÊNCIA 189 CV, INCLUSIVE CARROCERIA FIXA ABERTA DE MADEIRA P/ TRANSPORTE GERAL DE CARGA SECA, DIMEN. APROX. 2,5 X 7,00 X 0,50 M - JUROS. AF_06/2014</v>
          </cell>
          <cell r="I878" t="str">
            <v>H</v>
          </cell>
          <cell r="J878" t="str">
            <v>ATRIBUÍDO SÃO PAULO</v>
          </cell>
          <cell r="K878" t="str">
            <v>4,44</v>
          </cell>
          <cell r="L878" t="str">
            <v>CAIXA REFERENCIAL</v>
          </cell>
          <cell r="M878" t="str">
            <v>0,00</v>
          </cell>
          <cell r="N878">
            <v>4.4400000000000004</v>
          </cell>
          <cell r="O878">
            <v>4.4400000000000004</v>
          </cell>
          <cell r="P878">
            <v>0</v>
          </cell>
          <cell r="R878" t="str">
            <v>SINAPI</v>
          </cell>
        </row>
        <row r="879">
          <cell r="G879">
            <v>89266</v>
          </cell>
          <cell r="H879" t="str">
            <v>CAMINHÃO TOCO, PBT 16.000 KG, CARGA ÚTIL MÁX. 10.685 KG, DIST. ENTRE EIXOS 4,8 M, POTÊNCIA 189 CV, INCLUSIVE CARROCERIA FIXA ABERTA DE MADEIRA P/ TRANSPORTE GERAL DE CARGA SECA, DIMEN. APROX. 2,5 X 7,00 X 0,50 M - IMPOSTOS E SEGUROS. AF_06/2014</v>
          </cell>
          <cell r="I879" t="str">
            <v>H</v>
          </cell>
          <cell r="J879" t="str">
            <v>ATRIBUÍDO SÃO PAULO</v>
          </cell>
          <cell r="K879" t="str">
            <v>3,52</v>
          </cell>
          <cell r="L879" t="str">
            <v>CAIXA REFERENCIAL</v>
          </cell>
          <cell r="M879" t="str">
            <v>0,00</v>
          </cell>
          <cell r="N879">
            <v>3.52</v>
          </cell>
          <cell r="O879">
            <v>3.52</v>
          </cell>
          <cell r="P879">
            <v>0</v>
          </cell>
          <cell r="R879" t="str">
            <v>SINAPI</v>
          </cell>
        </row>
        <row r="880">
          <cell r="G880">
            <v>89267</v>
          </cell>
          <cell r="H880" t="str">
            <v>GUINDASTE HIDRÁULICO AUTOPROPELIDO, COM LANÇA TELESCÓPICA 28,80 M, CAPACIDADE MÁXIMA 30 T, POTÊNCIA 97 KW, TRAÇÃO 4 X 4 - DEPRECIAÇÃO. AF_11/2014</v>
          </cell>
          <cell r="I880" t="str">
            <v>H</v>
          </cell>
          <cell r="J880" t="str">
            <v>ATRIBUÍDO SÃO PAULO</v>
          </cell>
          <cell r="K880" t="str">
            <v>49,09</v>
          </cell>
          <cell r="L880" t="str">
            <v>CAIXA REFERENCIAL</v>
          </cell>
          <cell r="M880" t="str">
            <v>0,00</v>
          </cell>
          <cell r="N880">
            <v>49.09</v>
          </cell>
          <cell r="O880">
            <v>49.09</v>
          </cell>
          <cell r="P880">
            <v>0</v>
          </cell>
          <cell r="R880" t="str">
            <v>SINAPI</v>
          </cell>
        </row>
        <row r="881">
          <cell r="G881">
            <v>89268</v>
          </cell>
          <cell r="H881" t="str">
            <v>GUINDASTE HIDRÁULICO AUTOPROPELIDO, COM LANÇA TELESCÓPICA 28,80 M, CAPACIDADE MÁXIMA 30 T, POTÊNCIA 97 KW, TRAÇÃO 4 X 4 - JUROS. AF_11/2014</v>
          </cell>
          <cell r="I881" t="str">
            <v>H</v>
          </cell>
          <cell r="J881" t="str">
            <v>ATRIBUÍDO SÃO PAULO</v>
          </cell>
          <cell r="K881" t="str">
            <v>8,83</v>
          </cell>
          <cell r="L881" t="str">
            <v>CAIXA REFERENCIAL</v>
          </cell>
          <cell r="M881" t="str">
            <v>0,00</v>
          </cell>
          <cell r="N881">
            <v>8.83</v>
          </cell>
          <cell r="O881">
            <v>8.83</v>
          </cell>
          <cell r="P881">
            <v>0</v>
          </cell>
          <cell r="R881" t="str">
            <v>SINAPI</v>
          </cell>
        </row>
        <row r="882">
          <cell r="G882">
            <v>89269</v>
          </cell>
          <cell r="H882" t="str">
            <v>GUINDASTE HIDRÁULICO AUTOPROPELIDO, COM LANÇA TELESCÓPICA 28,80 M, CAPACIDADE MÁXIMA 30 T, POTÊNCIA 97 KW, TRAÇÃO 4 X 4 - IMPOSTOS E SEGUROS. AF_11/2014</v>
          </cell>
          <cell r="I882" t="str">
            <v>H</v>
          </cell>
          <cell r="J882" t="str">
            <v>ATRIBUÍDO SÃO PAULO</v>
          </cell>
          <cell r="K882" t="str">
            <v>6,99</v>
          </cell>
          <cell r="L882" t="str">
            <v>CAIXA REFERENCIAL</v>
          </cell>
          <cell r="M882" t="str">
            <v>0,00</v>
          </cell>
          <cell r="N882">
            <v>6.99</v>
          </cell>
          <cell r="O882">
            <v>6.99</v>
          </cell>
          <cell r="P882">
            <v>0</v>
          </cell>
          <cell r="R882" t="str">
            <v>SINAPI</v>
          </cell>
        </row>
        <row r="883">
          <cell r="G883">
            <v>89270</v>
          </cell>
          <cell r="H883" t="str">
            <v>GUINDASTE HIDRÁULICO AUTOPROPELIDO, COM LANÇA TELESCÓPICA 28,80 M, CAPACIDADE MÁXIMA 30 T, POTÊNCIA 97 KW, TRAÇÃO 4 X 4 - MANUTENÇÃO. AF_11/2014</v>
          </cell>
          <cell r="I883" t="str">
            <v>H</v>
          </cell>
          <cell r="J883" t="str">
            <v>ATRIBUÍDO SÃO PAULO</v>
          </cell>
          <cell r="K883" t="str">
            <v>78,91</v>
          </cell>
          <cell r="L883" t="str">
            <v>CAIXA REFERENCIAL</v>
          </cell>
          <cell r="M883" t="str">
            <v>0,00</v>
          </cell>
          <cell r="N883">
            <v>78.91</v>
          </cell>
          <cell r="O883">
            <v>78.91</v>
          </cell>
          <cell r="P883">
            <v>0</v>
          </cell>
          <cell r="R883" t="str">
            <v>SINAPI</v>
          </cell>
        </row>
        <row r="884">
          <cell r="G884">
            <v>89271</v>
          </cell>
          <cell r="H884" t="str">
            <v>GUINDASTE HIDRÁULICO AUTOPROPELIDO, COM LANÇA TELESCÓPICA 28,80 M, CAPACIDADE MÁXIMA 30 T, POTÊNCIA 97 KW, TRAÇÃO 4 X 4 - MATERIAIS NA OPERAÇÃO. AF_11/2014</v>
          </cell>
          <cell r="I884" t="str">
            <v>H</v>
          </cell>
          <cell r="J884" t="str">
            <v>COLETADO</v>
          </cell>
          <cell r="K884" t="str">
            <v>23,71</v>
          </cell>
          <cell r="L884" t="str">
            <v>CAIXA REFERENCIAL</v>
          </cell>
          <cell r="M884" t="str">
            <v>0,00</v>
          </cell>
          <cell r="N884">
            <v>23.71</v>
          </cell>
          <cell r="O884">
            <v>23.71</v>
          </cell>
          <cell r="P884">
            <v>0</v>
          </cell>
          <cell r="R884" t="str">
            <v>SINAPI</v>
          </cell>
        </row>
        <row r="885">
          <cell r="G885">
            <v>89274</v>
          </cell>
          <cell r="H885" t="str">
            <v>BETONEIRA CAPACIDADE NOMINAL DE 600 L, CAPACIDADE DE MISTURA 440 L, MOTOR A DIESEL POTÊNCIA 10 CV, COM CARREGADOR - DEPRECIAÇÃO. AF_05/2023</v>
          </cell>
          <cell r="I885" t="str">
            <v>H</v>
          </cell>
          <cell r="J885" t="str">
            <v>COEFICIENTE DE REPRESENTATIVIDADE</v>
          </cell>
          <cell r="K885" t="str">
            <v>1,84</v>
          </cell>
          <cell r="L885" t="str">
            <v>CAIXA REFERENCIAL</v>
          </cell>
          <cell r="M885" t="str">
            <v>0,00</v>
          </cell>
          <cell r="N885">
            <v>1.84</v>
          </cell>
          <cell r="O885">
            <v>1.84</v>
          </cell>
          <cell r="P885">
            <v>0</v>
          </cell>
          <cell r="R885" t="str">
            <v>SINAPI</v>
          </cell>
        </row>
        <row r="886">
          <cell r="G886">
            <v>89275</v>
          </cell>
          <cell r="H886" t="str">
            <v>BETONEIRA CAPACIDADE NOMINAL DE 600 L, CAPACIDADE DE MISTURA 440 L, MOTOR A DIESEL POTÊNCIA 10 CV, COM CARREGADOR - JUROS. AF_05/2023</v>
          </cell>
          <cell r="I886" t="str">
            <v>H</v>
          </cell>
          <cell r="J886" t="str">
            <v>COEFICIENTE DE REPRESENTATIVIDADE</v>
          </cell>
          <cell r="K886" t="str">
            <v>0,30</v>
          </cell>
          <cell r="L886" t="str">
            <v>CAIXA REFERENCIAL</v>
          </cell>
          <cell r="M886" t="str">
            <v>0,00</v>
          </cell>
          <cell r="N886">
            <v>0.3</v>
          </cell>
          <cell r="O886">
            <v>0.3</v>
          </cell>
          <cell r="P886">
            <v>0</v>
          </cell>
          <cell r="R886" t="str">
            <v>SINAPI</v>
          </cell>
        </row>
        <row r="887">
          <cell r="G887">
            <v>89276</v>
          </cell>
          <cell r="H887" t="str">
            <v>BETONEIRA CAPACIDADE NOMINAL DE 600 L, CAPACIDADE DE MISTURA 440 L, MOTOR A DIESEL POTÊNCIA 10 CV, COM CARREGADOR - MANUTENÇÃO. AF_05/2023</v>
          </cell>
          <cell r="I887" t="str">
            <v>H</v>
          </cell>
          <cell r="J887" t="str">
            <v>COEFICIENTE DE REPRESENTATIVIDADE</v>
          </cell>
          <cell r="K887" t="str">
            <v>2,45</v>
          </cell>
          <cell r="L887" t="str">
            <v>CAIXA REFERENCIAL</v>
          </cell>
          <cell r="M887" t="str">
            <v>0,00</v>
          </cell>
          <cell r="N887">
            <v>2.4500000000000002</v>
          </cell>
          <cell r="O887">
            <v>2.4500000000000002</v>
          </cell>
          <cell r="P887">
            <v>0</v>
          </cell>
          <cell r="R887" t="str">
            <v>SINAPI</v>
          </cell>
        </row>
        <row r="888">
          <cell r="G888">
            <v>89277</v>
          </cell>
          <cell r="H888" t="str">
            <v>BETONEIRA CAPACIDADE NOMINAL DE 600 L, CAPACIDADE DE MISTURA 440 L, MOTOR A DIESEL POTÊNCIA 10 CV, COM CARREGADOR - MATERIAIS NA OPERAÇÃO. AF_05/2023</v>
          </cell>
          <cell r="I888" t="str">
            <v>H</v>
          </cell>
          <cell r="J888" t="str">
            <v>COLETADO</v>
          </cell>
          <cell r="K888" t="str">
            <v>6,93</v>
          </cell>
          <cell r="L888" t="str">
            <v>CAIXA REFERENCIAL</v>
          </cell>
          <cell r="M888" t="str">
            <v>0,00</v>
          </cell>
          <cell r="N888">
            <v>6.93</v>
          </cell>
          <cell r="O888">
            <v>6.93</v>
          </cell>
          <cell r="P888">
            <v>0</v>
          </cell>
          <cell r="R888" t="str">
            <v>SINAPI</v>
          </cell>
        </row>
        <row r="889">
          <cell r="G889">
            <v>89280</v>
          </cell>
          <cell r="H889" t="str">
            <v>ROLO COMPACTADOR VIBRATÓRIO TANDEM AÇO LISO, POTÊNCIA 58 HP, PESO SEM/COM LASTRO 6,5 / 9,4 T, LARGURA DE TRABALHO 1,2 M - DEPRECIAÇÃO. AF_06/2014</v>
          </cell>
          <cell r="I889" t="str">
            <v>H</v>
          </cell>
          <cell r="J889" t="str">
            <v>ATRIBUÍDO SÃO PAULO</v>
          </cell>
          <cell r="K889" t="str">
            <v>38,62</v>
          </cell>
          <cell r="L889" t="str">
            <v>CAIXA REFERENCIAL</v>
          </cell>
          <cell r="M889" t="str">
            <v>0,00</v>
          </cell>
          <cell r="N889">
            <v>38.619999999999997</v>
          </cell>
          <cell r="O889">
            <v>38.619999999999997</v>
          </cell>
          <cell r="P889">
            <v>0</v>
          </cell>
          <cell r="R889" t="str">
            <v>SINAPI</v>
          </cell>
        </row>
        <row r="890">
          <cell r="G890">
            <v>89281</v>
          </cell>
          <cell r="H890" t="str">
            <v>ROLO COMPACTADOR VIBRATÓRIO TANDEM AÇO LISO, POTÊNCIA 58 HP, PESO SEM/COM LASTRO 6,5 / 9,4 T, LARGURA DE TRABALHO 1,2 M - JUROS. AF_06/2014</v>
          </cell>
          <cell r="I890" t="str">
            <v>H</v>
          </cell>
          <cell r="J890" t="str">
            <v>ATRIBUÍDO SÃO PAULO</v>
          </cell>
          <cell r="K890" t="str">
            <v>5,36</v>
          </cell>
          <cell r="L890" t="str">
            <v>CAIXA REFERENCIAL</v>
          </cell>
          <cell r="M890" t="str">
            <v>0,00</v>
          </cell>
          <cell r="N890">
            <v>5.36</v>
          </cell>
          <cell r="O890">
            <v>5.36</v>
          </cell>
          <cell r="P890">
            <v>0</v>
          </cell>
          <cell r="R890" t="str">
            <v>SINAPI</v>
          </cell>
        </row>
        <row r="891">
          <cell r="G891">
            <v>89870</v>
          </cell>
          <cell r="H891" t="str">
            <v>CAMINHÃO BASCULANTE 14 M3, COM CAVALO MECÂNICO DE CAPACIDADE MÁXIMA DE TRAÇÃO COMBINADO DE 36000 KG, POTÊNCIA 286 CV, INCLUSIVE SEMIREBOQUE COM CAÇAMBA METÁLICA - DEPRECIAÇÃO. AF_12/2014</v>
          </cell>
          <cell r="I891" t="str">
            <v>H</v>
          </cell>
          <cell r="J891" t="str">
            <v>ATRIBUÍDO SÃO PAULO</v>
          </cell>
          <cell r="K891" t="str">
            <v>38,15</v>
          </cell>
          <cell r="L891" t="str">
            <v>CAIXA REFERENCIAL</v>
          </cell>
          <cell r="M891" t="str">
            <v>0,00</v>
          </cell>
          <cell r="N891">
            <v>38.15</v>
          </cell>
          <cell r="O891">
            <v>38.15</v>
          </cell>
          <cell r="P891">
            <v>0</v>
          </cell>
          <cell r="R891" t="str">
            <v>SINAPI</v>
          </cell>
        </row>
        <row r="892">
          <cell r="G892">
            <v>89871</v>
          </cell>
          <cell r="H892" t="str">
            <v>CAMINHÃO BASCULANTE 14 M3, COM CAVALO MECÂNICO DE CAPACIDADE MÁXIMA DE TRAÇÃO COMBINADO DE 36000 KG, POTÊNCIA 286 CV, INCLUSIVE SEMIREBOQUE COM CAÇAMBA METÁLICA - JUROS. AF_12/2014</v>
          </cell>
          <cell r="I892" t="str">
            <v>H</v>
          </cell>
          <cell r="J892" t="str">
            <v>ATRIBUÍDO SÃO PAULO</v>
          </cell>
          <cell r="K892" t="str">
            <v>6,86</v>
          </cell>
          <cell r="L892" t="str">
            <v>CAIXA REFERENCIAL</v>
          </cell>
          <cell r="M892" t="str">
            <v>0,00</v>
          </cell>
          <cell r="N892">
            <v>6.86</v>
          </cell>
          <cell r="O892">
            <v>6.86</v>
          </cell>
          <cell r="P892">
            <v>0</v>
          </cell>
          <cell r="R892" t="str">
            <v>SINAPI</v>
          </cell>
        </row>
        <row r="893">
          <cell r="G893">
            <v>89872</v>
          </cell>
          <cell r="H893" t="str">
            <v>CAMINHÃO BASCULANTE 14 M3, COM CAVALO MECÂNICO DE CAPACIDADE MÁXIMA DE TRAÇÃO COMBINADO DE 36000 KG, POTÊNCIA 286 CV, INCLUSIVE SEMIREBOQUE COM CAÇAMBA METÁLICA - IMPOSTOS E SEGUROS. AF_12/2014</v>
          </cell>
          <cell r="I893" t="str">
            <v>H</v>
          </cell>
          <cell r="J893" t="str">
            <v>ATRIBUÍDO SÃO PAULO</v>
          </cell>
          <cell r="K893" t="str">
            <v>5,44</v>
          </cell>
          <cell r="L893" t="str">
            <v>CAIXA REFERENCIAL</v>
          </cell>
          <cell r="M893" t="str">
            <v>0,00</v>
          </cell>
          <cell r="N893">
            <v>5.44</v>
          </cell>
          <cell r="O893">
            <v>5.44</v>
          </cell>
          <cell r="P893">
            <v>0</v>
          </cell>
          <cell r="R893" t="str">
            <v>SINAPI</v>
          </cell>
        </row>
        <row r="894">
          <cell r="G894">
            <v>89873</v>
          </cell>
          <cell r="H894" t="str">
            <v>CAMINHÃO BASCULANTE 14 M3, COM CAVALO MECÂNICO DE CAPACIDADE MÁXIMA DE TRAÇÃO COMBINADO DE 36000 KG, POTÊNCIA 286 CV, INCLUSIVE SEMIREBOQUE COM CAÇAMBA METÁLICA - MANUTENÇÃO. AF_12/2014</v>
          </cell>
          <cell r="I894" t="str">
            <v>H</v>
          </cell>
          <cell r="J894" t="str">
            <v>ATRIBUÍDO SÃO PAULO</v>
          </cell>
          <cell r="K894" t="str">
            <v>65,40</v>
          </cell>
          <cell r="L894" t="str">
            <v>CAIXA REFERENCIAL</v>
          </cell>
          <cell r="M894" t="str">
            <v>0,00</v>
          </cell>
          <cell r="N894">
            <v>65.400000000000006</v>
          </cell>
          <cell r="O894">
            <v>65.400000000000006</v>
          </cell>
          <cell r="P894">
            <v>0</v>
          </cell>
          <cell r="R894" t="str">
            <v>SINAPI</v>
          </cell>
        </row>
        <row r="895">
          <cell r="G895">
            <v>89874</v>
          </cell>
          <cell r="H895" t="str">
            <v>CAMINHÃO BASCULANTE 14 M3, COM CAVALO MECÂNICO DE CAPACIDADE MÁXIMA DE TRAÇÃO COMBINADO DE 36000 KG, POTÊNCIA 286 CV, INCLUSIVE SEMIREBOQUE COM CAÇAMBA METÁLICA - MATERIAIS NA OPERAÇÃO. AF_12/2014</v>
          </cell>
          <cell r="I895" t="str">
            <v>H</v>
          </cell>
          <cell r="J895" t="str">
            <v>COLETADO</v>
          </cell>
          <cell r="K895" t="str">
            <v>144,10</v>
          </cell>
          <cell r="L895" t="str">
            <v>CAIXA REFERENCIAL</v>
          </cell>
          <cell r="M895" t="str">
            <v>0,00</v>
          </cell>
          <cell r="N895">
            <v>144.1</v>
          </cell>
          <cell r="O895">
            <v>144.1</v>
          </cell>
          <cell r="P895">
            <v>0</v>
          </cell>
          <cell r="R895" t="str">
            <v>SINAPI</v>
          </cell>
        </row>
        <row r="896">
          <cell r="G896">
            <v>89878</v>
          </cell>
          <cell r="H896" t="str">
            <v>CAMINHÃO BASCULANTE 18 M3, COM CAVALO MECÂNICO DE CAPACIDADE MÁXIMA DE TRAÇÃO COMBINADO DE 45000 KG, POTÊNCIA 330 CV, INCLUSIVE SEMIREBOQUE COM CAÇAMBA METÁLICA - DEPRECIAÇÃO. AF_12/2014</v>
          </cell>
          <cell r="I896" t="str">
            <v>H</v>
          </cell>
          <cell r="J896" t="str">
            <v>ATRIBUÍDO SÃO PAULO</v>
          </cell>
          <cell r="K896" t="str">
            <v>40,78</v>
          </cell>
          <cell r="L896" t="str">
            <v>CAIXA REFERENCIAL</v>
          </cell>
          <cell r="M896" t="str">
            <v>0,00</v>
          </cell>
          <cell r="N896">
            <v>40.78</v>
          </cell>
          <cell r="O896">
            <v>40.78</v>
          </cell>
          <cell r="P896">
            <v>0</v>
          </cell>
          <cell r="R896" t="str">
            <v>SINAPI</v>
          </cell>
        </row>
        <row r="897">
          <cell r="G897">
            <v>89879</v>
          </cell>
          <cell r="H897" t="str">
            <v>CAMINHÃO BASCULANTE 18 M3, COM CAVALO MECÂNICO DE CAPACIDADE MÁXIMA DE TRAÇÃO COMBINADO DE 45000 KG, POTÊNCIA 330 CV, INCLUSIVE SEMIREBOQUE COM CAÇAMBA METÁLICA - JUROS. AF_12/2014</v>
          </cell>
          <cell r="I897" t="str">
            <v>H</v>
          </cell>
          <cell r="J897" t="str">
            <v>ATRIBUÍDO SÃO PAULO</v>
          </cell>
          <cell r="K897" t="str">
            <v>7,21</v>
          </cell>
          <cell r="L897" t="str">
            <v>CAIXA REFERENCIAL</v>
          </cell>
          <cell r="M897" t="str">
            <v>0,00</v>
          </cell>
          <cell r="N897">
            <v>7.21</v>
          </cell>
          <cell r="O897">
            <v>7.21</v>
          </cell>
          <cell r="P897">
            <v>0</v>
          </cell>
          <cell r="R897" t="str">
            <v>SINAPI</v>
          </cell>
        </row>
        <row r="898">
          <cell r="G898">
            <v>89880</v>
          </cell>
          <cell r="H898" t="str">
            <v>CAMINHÃO BASCULANTE 18 M3, COM CAVALO MECÂNICO DE CAPACIDADE MÁXIMA DE TRAÇÃO COMBINADO DE 45000 KG, POTÊNCIA 330 CV, INCLUSIVE SEMIREBOQUE COM CAÇAMBA METÁLICA - IMPOSTOS E SEGUROS. AF_12/2014</v>
          </cell>
          <cell r="I898" t="str">
            <v>H</v>
          </cell>
          <cell r="J898" t="str">
            <v>ATRIBUÍDO SÃO PAULO</v>
          </cell>
          <cell r="K898" t="str">
            <v>5,72</v>
          </cell>
          <cell r="L898" t="str">
            <v>CAIXA REFERENCIAL</v>
          </cell>
          <cell r="M898" t="str">
            <v>0,00</v>
          </cell>
          <cell r="N898">
            <v>5.72</v>
          </cell>
          <cell r="O898">
            <v>5.72</v>
          </cell>
          <cell r="P898">
            <v>0</v>
          </cell>
          <cell r="R898" t="str">
            <v>SINAPI</v>
          </cell>
        </row>
        <row r="899">
          <cell r="G899">
            <v>89881</v>
          </cell>
          <cell r="H899" t="str">
            <v>CAMINHÃO BASCULANTE 18 M3, COM CAVALO MECÂNICO DE CAPACIDADE MÁXIMA DE TRAÇÃO COMBINADO DE 45000 KG, POTÊNCIA 330 CV, INCLUSIVE SEMIREBOQUE COM CAÇAMBA METÁLICA - MANUTENÇÃO. AF_12/2014</v>
          </cell>
          <cell r="I899" t="str">
            <v>H</v>
          </cell>
          <cell r="J899" t="str">
            <v>ATRIBUÍDO SÃO PAULO</v>
          </cell>
          <cell r="K899" t="str">
            <v>69,25</v>
          </cell>
          <cell r="L899" t="str">
            <v>CAIXA REFERENCIAL</v>
          </cell>
          <cell r="M899" t="str">
            <v>0,00</v>
          </cell>
          <cell r="N899">
            <v>69.25</v>
          </cell>
          <cell r="O899">
            <v>69.25</v>
          </cell>
          <cell r="P899">
            <v>0</v>
          </cell>
          <cell r="R899" t="str">
            <v>SINAPI</v>
          </cell>
        </row>
        <row r="900">
          <cell r="G900">
            <v>89882</v>
          </cell>
          <cell r="H900" t="str">
            <v>CAMINHÃO BASCULANTE 18 M3, COM CAVALO MECÂNICO DE CAPACIDADE MÁXIMA DE TRAÇÃO COMBINADO DE 45000 KG, POTÊNCIA 330 CV, INCLUSIVE SEMIREBOQUE COM CAÇAMBA METÁLICA - MATERIAIS NA OPERAÇÃO. AF_12/2014</v>
          </cell>
          <cell r="I900" t="str">
            <v>H</v>
          </cell>
          <cell r="J900" t="str">
            <v>COLETADO</v>
          </cell>
          <cell r="K900" t="str">
            <v>166,26</v>
          </cell>
          <cell r="L900" t="str">
            <v>CAIXA REFERENCIAL</v>
          </cell>
          <cell r="M900" t="str">
            <v>0,00</v>
          </cell>
          <cell r="N900">
            <v>166.26</v>
          </cell>
          <cell r="O900">
            <v>166.26</v>
          </cell>
          <cell r="P900">
            <v>0</v>
          </cell>
          <cell r="R900" t="str">
            <v>SINAPI</v>
          </cell>
        </row>
        <row r="901">
          <cell r="G901">
            <v>90582</v>
          </cell>
          <cell r="H901" t="str">
            <v>VIBRADOR DE IMERSÃO, DIÂMETRO DE PONTEIRA 45MM, MOTOR ELÉTRICO TRIFÁSICO POTÊNCIA DE 2 CV - DEPRECIAÇÃO. AF_06/2015</v>
          </cell>
          <cell r="I901" t="str">
            <v>H</v>
          </cell>
          <cell r="J901" t="str">
            <v>ATRIBUÍDO SÃO PAULO</v>
          </cell>
          <cell r="K901" t="str">
            <v>0,40</v>
          </cell>
          <cell r="L901" t="str">
            <v>CAIXA REFERENCIAL</v>
          </cell>
          <cell r="M901" t="str">
            <v>0,00</v>
          </cell>
          <cell r="N901">
            <v>0.4</v>
          </cell>
          <cell r="O901">
            <v>0.4</v>
          </cell>
          <cell r="P901">
            <v>0</v>
          </cell>
          <cell r="R901" t="str">
            <v>SINAPI</v>
          </cell>
        </row>
        <row r="902">
          <cell r="G902">
            <v>90583</v>
          </cell>
          <cell r="H902" t="str">
            <v>VIBRADOR DE IMERSÃO, DIÂMETRO DE PONTEIRA 45MM, MOTOR ELÉTRICO TRIFÁSICO POTÊNCIA DE 2 CV - JUROS. AF_06/2015</v>
          </cell>
          <cell r="I902" t="str">
            <v>H</v>
          </cell>
          <cell r="J902" t="str">
            <v>ATRIBUÍDO SÃO PAULO</v>
          </cell>
          <cell r="K902" t="str">
            <v>0,04</v>
          </cell>
          <cell r="L902" t="str">
            <v>CAIXA REFERENCIAL</v>
          </cell>
          <cell r="M902" t="str">
            <v>0,00</v>
          </cell>
          <cell r="N902">
            <v>0.04</v>
          </cell>
          <cell r="O902">
            <v>0.04</v>
          </cell>
          <cell r="P902">
            <v>0</v>
          </cell>
          <cell r="R902" t="str">
            <v>SINAPI</v>
          </cell>
        </row>
        <row r="903">
          <cell r="G903">
            <v>90584</v>
          </cell>
          <cell r="H903" t="str">
            <v>VIBRADOR DE IMERSÃO, DIÂMETRO DE PONTEIRA 45MM, MOTOR ELÉTRICO TRIFÁSICO POTÊNCIA DE 2 CV - MANUTENÇÃO. AF_06/2015</v>
          </cell>
          <cell r="I903" t="str">
            <v>H</v>
          </cell>
          <cell r="J903" t="str">
            <v>ATRIBUÍDO SÃO PAULO</v>
          </cell>
          <cell r="K903" t="str">
            <v>0,31</v>
          </cell>
          <cell r="L903" t="str">
            <v>CAIXA REFERENCIAL</v>
          </cell>
          <cell r="M903" t="str">
            <v>0,00</v>
          </cell>
          <cell r="N903">
            <v>0.31</v>
          </cell>
          <cell r="O903">
            <v>0.31</v>
          </cell>
          <cell r="P903">
            <v>0</v>
          </cell>
          <cell r="R903" t="str">
            <v>SINAPI</v>
          </cell>
        </row>
        <row r="904">
          <cell r="G904">
            <v>90585</v>
          </cell>
          <cell r="H904" t="str">
            <v>VIBRADOR DE IMERSÃO, DIÂMETRO DE PONTEIRA 45MM, MOTOR ELÉTRICO TRIFÁSICO POTÊNCIA DE 2 CV - MATERIAIS NA OPERAÇÃO. AF_06/2015</v>
          </cell>
          <cell r="I904" t="str">
            <v>H</v>
          </cell>
          <cell r="J904" t="str">
            <v>COEFICIENTE DE REPRESENTATIVIDADE</v>
          </cell>
          <cell r="K904" t="str">
            <v>0,59</v>
          </cell>
          <cell r="L904" t="str">
            <v>CAIXA REFERENCIAL</v>
          </cell>
          <cell r="M904" t="str">
            <v>0,00</v>
          </cell>
          <cell r="N904">
            <v>0.59</v>
          </cell>
          <cell r="O904">
            <v>0.59</v>
          </cell>
          <cell r="P904">
            <v>0</v>
          </cell>
          <cell r="R904" t="str">
            <v>SINAPI</v>
          </cell>
        </row>
        <row r="905">
          <cell r="G905">
            <v>90621</v>
          </cell>
          <cell r="H905" t="str">
            <v>PERFURATRIZ MANUAL, TORQUE MÁXIMO 83 N.M, POTÊNCIA 5 CV, COM DIÂMETRO MÁXIMO 4" - DEPRECIAÇÃO. AF_06/2015</v>
          </cell>
          <cell r="I905" t="str">
            <v>H</v>
          </cell>
          <cell r="J905" t="str">
            <v>COEFICIENTE DE REPRESENTATIVIDADE</v>
          </cell>
          <cell r="K905" t="str">
            <v>2,41</v>
          </cell>
          <cell r="L905" t="str">
            <v>CAIXA REFERENCIAL</v>
          </cell>
          <cell r="M905" t="str">
            <v>0,00</v>
          </cell>
          <cell r="N905">
            <v>2.41</v>
          </cell>
          <cell r="O905">
            <v>2.41</v>
          </cell>
          <cell r="P905">
            <v>0</v>
          </cell>
          <cell r="R905" t="str">
            <v>SINAPI</v>
          </cell>
        </row>
        <row r="906">
          <cell r="G906">
            <v>90622</v>
          </cell>
          <cell r="H906" t="str">
            <v>PERFURATRIZ MANUAL, TORQUE MÁXIMO 83 N.M, POTÊNCIA 5 CV, COM DIÂMETRO MÁXIMO 4" - JUROS. AF_06/2015</v>
          </cell>
          <cell r="I906" t="str">
            <v>H</v>
          </cell>
          <cell r="J906" t="str">
            <v>COEFICIENTE DE REPRESENTATIVIDADE</v>
          </cell>
          <cell r="K906" t="str">
            <v>0,28</v>
          </cell>
          <cell r="L906" t="str">
            <v>CAIXA REFERENCIAL</v>
          </cell>
          <cell r="M906" t="str">
            <v>0,00</v>
          </cell>
          <cell r="N906">
            <v>0.28000000000000003</v>
          </cell>
          <cell r="O906">
            <v>0.28000000000000003</v>
          </cell>
          <cell r="P906">
            <v>0</v>
          </cell>
          <cell r="R906" t="str">
            <v>SINAPI</v>
          </cell>
        </row>
        <row r="907">
          <cell r="G907">
            <v>90623</v>
          </cell>
          <cell r="H907" t="str">
            <v>PERFURATRIZ MANUAL, TORQUE MÁXIMO 83 N.M, POTÊNCIA 5 CV, COM DIÂMETRO MÁXIMO 4" - MANUTENÇÃO. AF_06/2015</v>
          </cell>
          <cell r="I907" t="str">
            <v>H</v>
          </cell>
          <cell r="J907" t="str">
            <v>COEFICIENTE DE REPRESENTATIVIDADE</v>
          </cell>
          <cell r="K907" t="str">
            <v>3,02</v>
          </cell>
          <cell r="L907" t="str">
            <v>CAIXA REFERENCIAL</v>
          </cell>
          <cell r="M907" t="str">
            <v>0,00</v>
          </cell>
          <cell r="N907">
            <v>3.02</v>
          </cell>
          <cell r="O907">
            <v>3.02</v>
          </cell>
          <cell r="P907">
            <v>0</v>
          </cell>
          <cell r="R907" t="str">
            <v>SINAPI</v>
          </cell>
        </row>
        <row r="908">
          <cell r="G908">
            <v>90624</v>
          </cell>
          <cell r="H908" t="str">
            <v>PERFURATRIZ MANUAL, TORQUE MÁXIMO 83 N.M, POTÊNCIA 5 CV, COM DIÂMETRO MÁXIMO 4" - MATERIAIS NA OPERAÇÃO. AF_06/2015</v>
          </cell>
          <cell r="I908" t="str">
            <v>H</v>
          </cell>
          <cell r="J908" t="str">
            <v>COEFICIENTE DE REPRESENTATIVIDADE</v>
          </cell>
          <cell r="K908" t="str">
            <v>3,59</v>
          </cell>
          <cell r="L908" t="str">
            <v>CAIXA REFERENCIAL</v>
          </cell>
          <cell r="M908" t="str">
            <v>0,00</v>
          </cell>
          <cell r="N908">
            <v>3.59</v>
          </cell>
          <cell r="O908">
            <v>3.59</v>
          </cell>
          <cell r="P908">
            <v>0</v>
          </cell>
          <cell r="R908" t="str">
            <v>SINAPI</v>
          </cell>
        </row>
        <row r="909">
          <cell r="G909">
            <v>90627</v>
          </cell>
          <cell r="H909" t="str">
            <v>PERFURATRIZ SOBRE ESTEIRA, TORQUE MÁXIMO 600 KGF, PESO MÉDIO 1000 KG, POTÊNCIA 20 HP, DIÂMETRO MÁXIMO 10" - DEPRECIAÇÃO. AF_06/2015</v>
          </cell>
          <cell r="I909" t="str">
            <v>H</v>
          </cell>
          <cell r="J909" t="str">
            <v>ATRIBUÍDO SÃO PAULO</v>
          </cell>
          <cell r="K909" t="str">
            <v>46,69</v>
          </cell>
          <cell r="L909" t="str">
            <v>CAIXA REFERENCIAL</v>
          </cell>
          <cell r="M909" t="str">
            <v>0,00</v>
          </cell>
          <cell r="N909">
            <v>46.69</v>
          </cell>
          <cell r="O909">
            <v>46.69</v>
          </cell>
          <cell r="P909">
            <v>0</v>
          </cell>
          <cell r="R909" t="str">
            <v>SINAPI</v>
          </cell>
        </row>
        <row r="910">
          <cell r="G910">
            <v>90628</v>
          </cell>
          <cell r="H910" t="str">
            <v>PERFURATRIZ SOBRE ESTEIRA, TORQUE MÁXIMO 600 KGF, PESO MÉDIO 1000 KG, POTÊNCIA 20 HP, DIÂMETRO MÁXIMO 10" - JUROS. AF_06/2015</v>
          </cell>
          <cell r="I910" t="str">
            <v>H</v>
          </cell>
          <cell r="J910" t="str">
            <v>ATRIBUÍDO SÃO PAULO</v>
          </cell>
          <cell r="K910" t="str">
            <v>6,39</v>
          </cell>
          <cell r="L910" t="str">
            <v>CAIXA REFERENCIAL</v>
          </cell>
          <cell r="M910" t="str">
            <v>0,00</v>
          </cell>
          <cell r="N910">
            <v>6.39</v>
          </cell>
          <cell r="O910">
            <v>6.39</v>
          </cell>
          <cell r="P910">
            <v>0</v>
          </cell>
          <cell r="R910" t="str">
            <v>SINAPI</v>
          </cell>
        </row>
        <row r="911">
          <cell r="G911">
            <v>90629</v>
          </cell>
          <cell r="H911" t="str">
            <v>PERFURATRIZ SOBRE ESTEIRA, TORQUE MÁXIMO 600 KGF, PESO MÉDIO 1000 KG, POTÊNCIA 20 HP, DIÂMETRO MÁXIMO 10" - MANUTENÇÃO. AF_06/2015</v>
          </cell>
          <cell r="I911" t="str">
            <v>H</v>
          </cell>
          <cell r="J911" t="str">
            <v>ATRIBUÍDO SÃO PAULO</v>
          </cell>
          <cell r="K911" t="str">
            <v>58,43</v>
          </cell>
          <cell r="L911" t="str">
            <v>CAIXA REFERENCIAL</v>
          </cell>
          <cell r="M911" t="str">
            <v>0,00</v>
          </cell>
          <cell r="N911">
            <v>58.43</v>
          </cell>
          <cell r="O911">
            <v>58.43</v>
          </cell>
          <cell r="P911">
            <v>0</v>
          </cell>
          <cell r="R911" t="str">
            <v>SINAPI</v>
          </cell>
        </row>
        <row r="912">
          <cell r="G912">
            <v>90630</v>
          </cell>
          <cell r="H912" t="str">
            <v>PERFURATRIZ SOBRE ESTEIRA, TORQUE MÁXIMO 600 KGF, PESO MÉDIO 1000 KG, POTÊNCIA 20 HP, DIÂMETRO MÁXIMO 10" - MATERIAIS NA OPERAÇÃO. AF_06/2015</v>
          </cell>
          <cell r="I912" t="str">
            <v>H</v>
          </cell>
          <cell r="J912" t="str">
            <v>COEFICIENTE DE REPRESENTATIVIDADE</v>
          </cell>
          <cell r="K912" t="str">
            <v>1,71</v>
          </cell>
          <cell r="L912" t="str">
            <v>CAIXA REFERENCIAL</v>
          </cell>
          <cell r="M912" t="str">
            <v>0,00</v>
          </cell>
          <cell r="N912">
            <v>1.71</v>
          </cell>
          <cell r="O912">
            <v>1.71</v>
          </cell>
          <cell r="P912">
            <v>0</v>
          </cell>
          <cell r="R912" t="str">
            <v>SINAPI</v>
          </cell>
        </row>
        <row r="913">
          <cell r="G913">
            <v>90633</v>
          </cell>
          <cell r="H913" t="str">
            <v>MISTURADOR DUPLO HORIZONTAL DE ALTA TURBULÊNCIA, CAPACIDADE / VOLUME 2 X 500 LITROS, MOTORES ELÉTRICOS MÍNIMO 5 CV CADA, PARA NATA CIMENTO, ARGAMASSA E OUTROS - DEPRECIAÇÃO. AF_06/2015</v>
          </cell>
          <cell r="I913" t="str">
            <v>H</v>
          </cell>
          <cell r="J913" t="str">
            <v>COEFICIENTE DE REPRESENTATIVIDADE</v>
          </cell>
          <cell r="K913" t="str">
            <v>4,98</v>
          </cell>
          <cell r="L913" t="str">
            <v>CAIXA REFERENCIAL</v>
          </cell>
          <cell r="M913" t="str">
            <v>0,00</v>
          </cell>
          <cell r="N913">
            <v>4.9800000000000004</v>
          </cell>
          <cell r="O913">
            <v>4.9800000000000004</v>
          </cell>
          <cell r="P913">
            <v>0</v>
          </cell>
          <cell r="R913" t="str">
            <v>SINAPI</v>
          </cell>
        </row>
        <row r="914">
          <cell r="G914">
            <v>90634</v>
          </cell>
          <cell r="H914" t="str">
            <v>MISTURADOR DUPLO HORIZONTAL DE ALTA TURBULÊNCIA, CAPACIDADE / VOLUME 2 X 500 LITROS, MOTORES ELÉTRICOS MÍNIMO 5 CV CADA, PARA NATA CIMENTO, ARGAMASSA E OUTROS - JUROS. AF_06/2015</v>
          </cell>
          <cell r="I914" t="str">
            <v>H</v>
          </cell>
          <cell r="J914" t="str">
            <v>COEFICIENTE DE REPRESENTATIVIDADE</v>
          </cell>
          <cell r="K914" t="str">
            <v>0,59</v>
          </cell>
          <cell r="L914" t="str">
            <v>CAIXA REFERENCIAL</v>
          </cell>
          <cell r="M914" t="str">
            <v>0,00</v>
          </cell>
          <cell r="N914">
            <v>0.59</v>
          </cell>
          <cell r="O914">
            <v>0.59</v>
          </cell>
          <cell r="P914">
            <v>0</v>
          </cell>
          <cell r="R914" t="str">
            <v>SINAPI</v>
          </cell>
        </row>
        <row r="915">
          <cell r="G915">
            <v>90635</v>
          </cell>
          <cell r="H915" t="str">
            <v>MISTURADOR DUPLO HORIZONTAL DE ALTA TURBULÊNCIA, CAPACIDADE / VOLUME 2 X 500 LITROS, MOTORES ELÉTRICOS MÍNIMO 5 CV CADA, PARA NATA CIMENTO, ARGAMASSA E OUTROS - MANUTENÇÃO. AF_06/2015</v>
          </cell>
          <cell r="I915" t="str">
            <v>H</v>
          </cell>
          <cell r="J915" t="str">
            <v>COEFICIENTE DE REPRESENTATIVIDADE</v>
          </cell>
          <cell r="K915" t="str">
            <v>5,45</v>
          </cell>
          <cell r="L915" t="str">
            <v>CAIXA REFERENCIAL</v>
          </cell>
          <cell r="M915" t="str">
            <v>0,00</v>
          </cell>
          <cell r="N915">
            <v>5.45</v>
          </cell>
          <cell r="O915">
            <v>5.45</v>
          </cell>
          <cell r="P915">
            <v>0</v>
          </cell>
          <cell r="R915" t="str">
            <v>SINAPI</v>
          </cell>
        </row>
        <row r="916">
          <cell r="G916">
            <v>90636</v>
          </cell>
          <cell r="H916" t="str">
            <v>MISTURADOR DUPLO HORIZONTAL DE ALTA TURBULÊNCIA, CAPACIDADE / VOLUME 2 X 500 LITROS, MOTORES ELÉTRICOS MÍNIMO 5 CV CADA, PARA NATA CIMENTO, ARGAMASSA E OUTROS - MATERIAIS NA OPERAÇÃO. AF_06/2015</v>
          </cell>
          <cell r="I916" t="str">
            <v>H</v>
          </cell>
          <cell r="J916" t="str">
            <v>COEFICIENTE DE REPRESENTATIVIDADE</v>
          </cell>
          <cell r="K916" t="str">
            <v>7,19</v>
          </cell>
          <cell r="L916" t="str">
            <v>CAIXA REFERENCIAL</v>
          </cell>
          <cell r="M916" t="str">
            <v>0,00</v>
          </cell>
          <cell r="N916">
            <v>7.19</v>
          </cell>
          <cell r="O916">
            <v>7.19</v>
          </cell>
          <cell r="P916">
            <v>0</v>
          </cell>
          <cell r="R916" t="str">
            <v>SINAPI</v>
          </cell>
        </row>
        <row r="917">
          <cell r="G917">
            <v>90639</v>
          </cell>
          <cell r="H917" t="str">
            <v>BOMBA TRIPLEX, PARA INJEÇÃO DE NATA DE CIMENTO, VAZÃO MÁXIMA DE 100 LITROS/MINUTO, PRESSÃO MÁXIMA DE 70 BAR - DEPRECIAÇÃO. AF_06/2015</v>
          </cell>
          <cell r="I917" t="str">
            <v>H</v>
          </cell>
          <cell r="J917" t="str">
            <v>COEFICIENTE DE REPRESENTATIVIDADE</v>
          </cell>
          <cell r="K917" t="str">
            <v>7,44</v>
          </cell>
          <cell r="L917" t="str">
            <v>CAIXA REFERENCIAL</v>
          </cell>
          <cell r="M917" t="str">
            <v>0,00</v>
          </cell>
          <cell r="N917">
            <v>7.44</v>
          </cell>
          <cell r="O917">
            <v>7.44</v>
          </cell>
          <cell r="P917">
            <v>0</v>
          </cell>
          <cell r="R917" t="str">
            <v>SINAPI</v>
          </cell>
        </row>
        <row r="918">
          <cell r="G918">
            <v>90640</v>
          </cell>
          <cell r="H918" t="str">
            <v>BOMBA TRIPLEX, PARA INJEÇÃO DE NATA DE CIMENTO, VAZÃO MÁXIMA DE 100 LITROS/MINUTO, PRESSÃO MÁXIMA DE 70 BAR - JUROS. AF_06/2015</v>
          </cell>
          <cell r="I918" t="str">
            <v>H</v>
          </cell>
          <cell r="J918" t="str">
            <v>COEFICIENTE DE REPRESENTATIVIDADE</v>
          </cell>
          <cell r="K918" t="str">
            <v>0,88</v>
          </cell>
          <cell r="L918" t="str">
            <v>CAIXA REFERENCIAL</v>
          </cell>
          <cell r="M918" t="str">
            <v>0,00</v>
          </cell>
          <cell r="N918">
            <v>0.88</v>
          </cell>
          <cell r="O918">
            <v>0.88</v>
          </cell>
          <cell r="P918">
            <v>0</v>
          </cell>
          <cell r="R918" t="str">
            <v>SINAPI</v>
          </cell>
        </row>
        <row r="919">
          <cell r="G919">
            <v>90641</v>
          </cell>
          <cell r="H919" t="str">
            <v>BOMBA TRIPLEX, PARA INJEÇÃO DE NATA DE CIMENTO, VAZÃO MÁXIMA DE 100 LITROS/MINUTO, PRESSÃO MÁXIMA DE 70 BAR - MANUTENÇÃO. AF_06/2015</v>
          </cell>
          <cell r="I919" t="str">
            <v>H</v>
          </cell>
          <cell r="J919" t="str">
            <v>COEFICIENTE DE REPRESENTATIVIDADE</v>
          </cell>
          <cell r="K919" t="str">
            <v>8,14</v>
          </cell>
          <cell r="L919" t="str">
            <v>CAIXA REFERENCIAL</v>
          </cell>
          <cell r="M919" t="str">
            <v>0,00</v>
          </cell>
          <cell r="N919">
            <v>8.14</v>
          </cell>
          <cell r="O919">
            <v>8.14</v>
          </cell>
          <cell r="P919">
            <v>0</v>
          </cell>
          <cell r="R919" t="str">
            <v>SINAPI</v>
          </cell>
        </row>
        <row r="920">
          <cell r="G920">
            <v>90642</v>
          </cell>
          <cell r="H920" t="str">
            <v>BOMBA TRIPLEX, PARA INJEÇÃO DE NATA DE CIMENTO, VAZÃO MÁXIMA DE 100 LITROS/MINUTO, PRESSÃO MÁXIMA DE 70 BAR - MATERIAIS NA OPERAÇÃO. AF_06/2015</v>
          </cell>
          <cell r="I920" t="str">
            <v>H</v>
          </cell>
          <cell r="J920" t="str">
            <v>COLETADO</v>
          </cell>
          <cell r="K920" t="str">
            <v>10,26</v>
          </cell>
          <cell r="L920" t="str">
            <v>CAIXA REFERENCIAL</v>
          </cell>
          <cell r="M920" t="str">
            <v>0,00</v>
          </cell>
          <cell r="N920">
            <v>10.26</v>
          </cell>
          <cell r="O920">
            <v>10.26</v>
          </cell>
          <cell r="P920">
            <v>0</v>
          </cell>
          <cell r="R920" t="str">
            <v>SINAPI</v>
          </cell>
        </row>
        <row r="921">
          <cell r="G921">
            <v>90646</v>
          </cell>
          <cell r="H921" t="str">
            <v>BOMBA CENTRÍFUGA MONOESTÁGIO COM MOTOR ELÉTRICO MONOFÁSICO, POTÊNCIA 15 HP, DIÂMETRO DO ROTOR 173 MM, HM/Q = 30 MCA / 90 M3/H A 45 MCA / 55 M3/H - DEPRECIAÇÃO. AF_06/2015</v>
          </cell>
          <cell r="I921" t="str">
            <v>H</v>
          </cell>
          <cell r="J921" t="str">
            <v>COEFICIENTE DE REPRESENTATIVIDADE</v>
          </cell>
          <cell r="K921" t="str">
            <v>0,92</v>
          </cell>
          <cell r="L921" t="str">
            <v>CAIXA REFERENCIAL</v>
          </cell>
          <cell r="M921" t="str">
            <v>0,00</v>
          </cell>
          <cell r="N921">
            <v>0.92</v>
          </cell>
          <cell r="O921">
            <v>0.92</v>
          </cell>
          <cell r="P921">
            <v>0</v>
          </cell>
          <cell r="R921" t="str">
            <v>SINAPI</v>
          </cell>
        </row>
        <row r="922">
          <cell r="G922">
            <v>90647</v>
          </cell>
          <cell r="H922" t="str">
            <v>BOMBA CENTRÍFUGA MONOESTÁGIO COM MOTOR ELÉTRICO MONOFÁSICO, POTÊNCIA 15 HP, DIÂMETRO DO ROTOR 173 MM, HM/Q = 30 MCA / 90 M3/H A 45 MCA / 55 M3/H - JUROS. AF_06/2015</v>
          </cell>
          <cell r="I922" t="str">
            <v>H</v>
          </cell>
          <cell r="J922" t="str">
            <v>COEFICIENTE DE REPRESENTATIVIDADE</v>
          </cell>
          <cell r="K922" t="str">
            <v>0,10</v>
          </cell>
          <cell r="L922" t="str">
            <v>CAIXA REFERENCIAL</v>
          </cell>
          <cell r="M922" t="str">
            <v>0,00</v>
          </cell>
          <cell r="N922">
            <v>0.1</v>
          </cell>
          <cell r="O922">
            <v>0.1</v>
          </cell>
          <cell r="P922">
            <v>0</v>
          </cell>
          <cell r="R922" t="str">
            <v>SINAPI</v>
          </cell>
        </row>
        <row r="923">
          <cell r="G923">
            <v>90648</v>
          </cell>
          <cell r="H923" t="str">
            <v>BOMBA CENTRÍFUGA MONOESTÁGIO COM MOTOR ELÉTRICO MONOFÁSICO, POTÊNCIA 15 HP, DIÂMETRO DO ROTOR 173 MM, HM/Q = 30 MCA / 90 M3/H A 45 MCA / 55 M3/H - MANUTENÇÃO. AF_06/2015</v>
          </cell>
          <cell r="I923" t="str">
            <v>H</v>
          </cell>
          <cell r="J923" t="str">
            <v>COEFICIENTE DE REPRESENTATIVIDADE</v>
          </cell>
          <cell r="K923" t="str">
            <v>1,00</v>
          </cell>
          <cell r="L923" t="str">
            <v>CAIXA REFERENCIAL</v>
          </cell>
          <cell r="M923" t="str">
            <v>0,00</v>
          </cell>
          <cell r="N923">
            <v>1</v>
          </cell>
          <cell r="O923">
            <v>1</v>
          </cell>
          <cell r="P923">
            <v>0</v>
          </cell>
          <cell r="R923" t="str">
            <v>SINAPI</v>
          </cell>
        </row>
        <row r="924">
          <cell r="G924">
            <v>90649</v>
          </cell>
          <cell r="H924" t="str">
            <v>BOMBA CENTRÍFUGA MONOESTÁGIO COM MOTOR ELÉTRICO MONOFÁSICO, POTÊNCIA 15 HP, DIÂMETRO DO ROTOR 173 MM, HM/Q = 30 MCA / 90 M3/H A 45 MCA / 55 M3/H - MATERIAIS NA OPERAÇÃO. AF_06/2015</v>
          </cell>
          <cell r="I924" t="str">
            <v>H</v>
          </cell>
          <cell r="J924" t="str">
            <v>COLETADO</v>
          </cell>
          <cell r="K924" t="str">
            <v>11,12</v>
          </cell>
          <cell r="L924" t="str">
            <v>CAIXA REFERENCIAL</v>
          </cell>
          <cell r="M924" t="str">
            <v>0,00</v>
          </cell>
          <cell r="N924">
            <v>11.12</v>
          </cell>
          <cell r="O924">
            <v>11.12</v>
          </cell>
          <cell r="P924">
            <v>0</v>
          </cell>
          <cell r="R924" t="str">
            <v>SINAPI</v>
          </cell>
        </row>
        <row r="925">
          <cell r="G925">
            <v>90652</v>
          </cell>
          <cell r="H925" t="str">
            <v>BOMBA DE PROJEÇÃO DE CONCRETO SECO, POTÊNCIA 10 CV, VAZÃO 3 M3/H - DEPRECIAÇÃO. AF_06/2015</v>
          </cell>
          <cell r="I925" t="str">
            <v>H</v>
          </cell>
          <cell r="J925" t="str">
            <v>COEFICIENTE DE REPRESENTATIVIDADE</v>
          </cell>
          <cell r="K925" t="str">
            <v>4,84</v>
          </cell>
          <cell r="L925" t="str">
            <v>CAIXA REFERENCIAL</v>
          </cell>
          <cell r="M925" t="str">
            <v>0,00</v>
          </cell>
          <cell r="N925">
            <v>4.84</v>
          </cell>
          <cell r="O925">
            <v>4.84</v>
          </cell>
          <cell r="P925">
            <v>0</v>
          </cell>
          <cell r="R925" t="str">
            <v>SINAPI</v>
          </cell>
        </row>
        <row r="926">
          <cell r="G926">
            <v>90653</v>
          </cell>
          <cell r="H926" t="str">
            <v>BOMBA DE PROJEÇÃO DE CONCRETO SECO, POTÊNCIA 10 CV, VAZÃO 3 M3/H - JUROS. AF_06/2015</v>
          </cell>
          <cell r="I926" t="str">
            <v>H</v>
          </cell>
          <cell r="J926" t="str">
            <v>COEFICIENTE DE REPRESENTATIVIDADE</v>
          </cell>
          <cell r="K926" t="str">
            <v>0,57</v>
          </cell>
          <cell r="L926" t="str">
            <v>CAIXA REFERENCIAL</v>
          </cell>
          <cell r="M926" t="str">
            <v>0,00</v>
          </cell>
          <cell r="N926">
            <v>0.56999999999999995</v>
          </cell>
          <cell r="O926">
            <v>0.56999999999999995</v>
          </cell>
          <cell r="P926">
            <v>0</v>
          </cell>
          <cell r="R926" t="str">
            <v>SINAPI</v>
          </cell>
        </row>
        <row r="927">
          <cell r="G927">
            <v>90654</v>
          </cell>
          <cell r="H927" t="str">
            <v>BOMBA DE PROJEÇÃO DE CONCRETO SECO, POTÊNCIA 10 CV, VAZÃO 3 M3/H - MANUTENÇÃO. AF_06/2015</v>
          </cell>
          <cell r="I927" t="str">
            <v>H</v>
          </cell>
          <cell r="J927" t="str">
            <v>COEFICIENTE DE REPRESENTATIVIDADE</v>
          </cell>
          <cell r="K927" t="str">
            <v>5,30</v>
          </cell>
          <cell r="L927" t="str">
            <v>CAIXA REFERENCIAL</v>
          </cell>
          <cell r="M927" t="str">
            <v>0,00</v>
          </cell>
          <cell r="N927">
            <v>5.3</v>
          </cell>
          <cell r="O927">
            <v>5.3</v>
          </cell>
          <cell r="P927">
            <v>0</v>
          </cell>
          <cell r="R927" t="str">
            <v>SINAPI</v>
          </cell>
        </row>
        <row r="928">
          <cell r="G928">
            <v>90655</v>
          </cell>
          <cell r="H928" t="str">
            <v>BOMBA DE PROJEÇÃO DE CONCRETO SECO, POTÊNCIA 10 CV, VAZÃO 3 M3/H - MATERIAIS NA OPERAÇÃO. AF_06/2015</v>
          </cell>
          <cell r="I928" t="str">
            <v>H</v>
          </cell>
          <cell r="J928" t="str">
            <v>COLETADO</v>
          </cell>
          <cell r="K928" t="str">
            <v>7,32</v>
          </cell>
          <cell r="L928" t="str">
            <v>CAIXA REFERENCIAL</v>
          </cell>
          <cell r="M928" t="str">
            <v>0,00</v>
          </cell>
          <cell r="N928">
            <v>7.32</v>
          </cell>
          <cell r="O928">
            <v>7.32</v>
          </cell>
          <cell r="P928">
            <v>0</v>
          </cell>
          <cell r="R928" t="str">
            <v>SINAPI</v>
          </cell>
        </row>
        <row r="929">
          <cell r="G929">
            <v>90658</v>
          </cell>
          <cell r="H929" t="str">
            <v>BOMBA DE PROJEÇÃO DE CONCRETO SECO, POTÊNCIA 10 CV, VAZÃO 6 M3/H - DEPRECIAÇÃO. AF_06/2015</v>
          </cell>
          <cell r="I929" t="str">
            <v>H</v>
          </cell>
          <cell r="J929" t="str">
            <v>COEFICIENTE DE REPRESENTATIVIDADE</v>
          </cell>
          <cell r="K929" t="str">
            <v>5,19</v>
          </cell>
          <cell r="L929" t="str">
            <v>CAIXA REFERENCIAL</v>
          </cell>
          <cell r="M929" t="str">
            <v>0,00</v>
          </cell>
          <cell r="N929">
            <v>5.19</v>
          </cell>
          <cell r="O929">
            <v>5.19</v>
          </cell>
          <cell r="P929">
            <v>0</v>
          </cell>
          <cell r="R929" t="str">
            <v>SINAPI</v>
          </cell>
        </row>
        <row r="930">
          <cell r="G930">
            <v>90659</v>
          </cell>
          <cell r="H930" t="str">
            <v>BOMBA DE PROJEÇÃO DE CONCRETO SECO, POTÊNCIA 10 CV, VAZÃO 6 M3/H - JUROS. AF_06/2015</v>
          </cell>
          <cell r="I930" t="str">
            <v>H</v>
          </cell>
          <cell r="J930" t="str">
            <v>COEFICIENTE DE REPRESENTATIVIDADE</v>
          </cell>
          <cell r="K930" t="str">
            <v>0,61</v>
          </cell>
          <cell r="L930" t="str">
            <v>CAIXA REFERENCIAL</v>
          </cell>
          <cell r="M930" t="str">
            <v>0,00</v>
          </cell>
          <cell r="N930">
            <v>0.61</v>
          </cell>
          <cell r="O930">
            <v>0.61</v>
          </cell>
          <cell r="P930">
            <v>0</v>
          </cell>
          <cell r="R930" t="str">
            <v>SINAPI</v>
          </cell>
        </row>
        <row r="931">
          <cell r="G931">
            <v>90660</v>
          </cell>
          <cell r="H931" t="str">
            <v>BOMBA DE PROJEÇÃO DE CONCRETO SECO, POTÊNCIA 10 CV, VAZÃO 6 M3/H - MANUTENÇÃO. AF_06/2015</v>
          </cell>
          <cell r="I931" t="str">
            <v>H</v>
          </cell>
          <cell r="J931" t="str">
            <v>COEFICIENTE DE REPRESENTATIVIDADE</v>
          </cell>
          <cell r="K931" t="str">
            <v>5,67</v>
          </cell>
          <cell r="L931" t="str">
            <v>CAIXA REFERENCIAL</v>
          </cell>
          <cell r="M931" t="str">
            <v>0,00</v>
          </cell>
          <cell r="N931">
            <v>5.67</v>
          </cell>
          <cell r="O931">
            <v>5.67</v>
          </cell>
          <cell r="P931">
            <v>0</v>
          </cell>
          <cell r="R931" t="str">
            <v>SINAPI</v>
          </cell>
        </row>
        <row r="932">
          <cell r="G932">
            <v>90661</v>
          </cell>
          <cell r="H932" t="str">
            <v>BOMBA DE PROJEÇÃO DE CONCRETO SECO, POTÊNCIA 10 CV, VAZÃO 6 M3/H - MATERIAIS NA OPERAÇÃO. AF_06/2015</v>
          </cell>
          <cell r="I932" t="str">
            <v>H</v>
          </cell>
          <cell r="J932" t="str">
            <v>COLETADO</v>
          </cell>
          <cell r="K932" t="str">
            <v>7,32</v>
          </cell>
          <cell r="L932" t="str">
            <v>CAIXA REFERENCIAL</v>
          </cell>
          <cell r="M932" t="str">
            <v>0,00</v>
          </cell>
          <cell r="N932">
            <v>7.32</v>
          </cell>
          <cell r="O932">
            <v>7.32</v>
          </cell>
          <cell r="P932">
            <v>0</v>
          </cell>
          <cell r="R932" t="str">
            <v>SINAPI</v>
          </cell>
        </row>
        <row r="933">
          <cell r="G933">
            <v>90664</v>
          </cell>
          <cell r="H933" t="str">
            <v>PROJETOR PNEUMÁTICO DE ARGAMASSA PARA CHAPISCO E REBOCO COM RECIPIENTE ACOPLADO, TIPO CANEQUINHA, COM COMPRESSOR DE AR REBOCÁVEL VAZÃO 89 PCM E MOTOR DIESEL DE 20 CV - DEPRECIAÇÃO. AF_05/2023</v>
          </cell>
          <cell r="I933" t="str">
            <v>H</v>
          </cell>
          <cell r="J933" t="str">
            <v>ATRIBUÍDO SÃO PAULO</v>
          </cell>
          <cell r="K933" t="str">
            <v>6,68</v>
          </cell>
          <cell r="L933" t="str">
            <v>CAIXA REFERENCIAL</v>
          </cell>
          <cell r="M933" t="str">
            <v>0,00</v>
          </cell>
          <cell r="N933">
            <v>6.68</v>
          </cell>
          <cell r="O933">
            <v>6.68</v>
          </cell>
          <cell r="P933">
            <v>0</v>
          </cell>
          <cell r="R933" t="str">
            <v>SINAPI</v>
          </cell>
        </row>
        <row r="934">
          <cell r="G934">
            <v>90665</v>
          </cell>
          <cell r="H934" t="str">
            <v>PROJETOR PNEUMÁTICO DE ARGAMASSA PARA CHAPISCO E REBOCO COM RECIPIENTE ACOPLADO, TIPO CANEQUINHA, COM COMPRESSOR DE AR REBOCÁVEL VAZÃO 89 PCM E MOTOR DIESEL DE 20 CV - JUROS. AF_05/2023</v>
          </cell>
          <cell r="I934" t="str">
            <v>H</v>
          </cell>
          <cell r="J934" t="str">
            <v>ATRIBUÍDO SÃO PAULO</v>
          </cell>
          <cell r="K934" t="str">
            <v>1,24</v>
          </cell>
          <cell r="L934" t="str">
            <v>CAIXA REFERENCIAL</v>
          </cell>
          <cell r="M934" t="str">
            <v>0,00</v>
          </cell>
          <cell r="N934">
            <v>1.24</v>
          </cell>
          <cell r="O934">
            <v>1.24</v>
          </cell>
          <cell r="P934">
            <v>0</v>
          </cell>
          <cell r="R934" t="str">
            <v>SINAPI</v>
          </cell>
        </row>
        <row r="935">
          <cell r="G935">
            <v>90666</v>
          </cell>
          <cell r="H935" t="str">
            <v>PROJETOR PNEUMÁTICO DE ARGAMASSA PARA CHAPISCO E REBOCO COM RECIPIENTE ACOPLADO, TIPO CANEQUINHA, COM COMPRESSOR DE AR REBOCÁVEL VAZÃO 89 PCM E MOTOR DIESEL DE 20 CV - MANUTENÇÃO. AF_05/2023</v>
          </cell>
          <cell r="I935" t="str">
            <v>H</v>
          </cell>
          <cell r="J935" t="str">
            <v>ATRIBUÍDO SÃO PAULO</v>
          </cell>
          <cell r="K935" t="str">
            <v>8,77</v>
          </cell>
          <cell r="L935" t="str">
            <v>CAIXA REFERENCIAL</v>
          </cell>
          <cell r="M935" t="str">
            <v>0,00</v>
          </cell>
          <cell r="N935">
            <v>8.77</v>
          </cell>
          <cell r="O935">
            <v>8.77</v>
          </cell>
          <cell r="P935">
            <v>0</v>
          </cell>
          <cell r="R935" t="str">
            <v>SINAPI</v>
          </cell>
        </row>
        <row r="936">
          <cell r="G936">
            <v>90667</v>
          </cell>
          <cell r="H936" t="str">
            <v>PROJETOR PNEUMÁTICO DE ARGAMASSA PARA CHAPISCO E REBOCO COM RECIPIENTE ACOPLADO, TIPO CANEQUINHA, COM COMPRESSOR DE AR REBOCÁVEL VAZÃO 89 PCM E MOTOR DIESEL DE 20 CV - MATERIAIS NA OPERAÇÃO. AF_05/2023</v>
          </cell>
          <cell r="I936" t="str">
            <v>H</v>
          </cell>
          <cell r="J936" t="str">
            <v>COLETADO</v>
          </cell>
          <cell r="K936" t="str">
            <v>12,23</v>
          </cell>
          <cell r="L936" t="str">
            <v>CAIXA REFERENCIAL</v>
          </cell>
          <cell r="M936" t="str">
            <v>0,00</v>
          </cell>
          <cell r="N936">
            <v>12.23</v>
          </cell>
          <cell r="O936">
            <v>12.23</v>
          </cell>
          <cell r="P936">
            <v>0</v>
          </cell>
          <cell r="R936" t="str">
            <v>SINAPI</v>
          </cell>
        </row>
        <row r="937">
          <cell r="G937">
            <v>90670</v>
          </cell>
          <cell r="H937" t="str">
            <v>PERFURATRIZ COM TORRE METÁLICA PARA EXECUÇÃO DE ESTACA HÉLICE CONTÍNUA, PROFUNDIDADE MÁXIMA DE 30 M, DIÂMETRO MÁXIMO DE 800 MM, POTÊNCIA INSTALADA DE 268 HP, MESA ROTATIVA COM TORQUE MÁXIMO DE 170 KNM - DEPRECIAÇÃO. AF_06/2015</v>
          </cell>
          <cell r="I937" t="str">
            <v>H</v>
          </cell>
          <cell r="J937" t="str">
            <v>ATRIBUÍDO SÃO PAULO</v>
          </cell>
          <cell r="K937" t="str">
            <v>214,30</v>
          </cell>
          <cell r="L937" t="str">
            <v>CAIXA REFERENCIAL</v>
          </cell>
          <cell r="M937" t="str">
            <v>0,00</v>
          </cell>
          <cell r="N937">
            <v>214.3</v>
          </cell>
          <cell r="O937">
            <v>214.3</v>
          </cell>
          <cell r="P937">
            <v>0</v>
          </cell>
          <cell r="R937" t="str">
            <v>SINAPI</v>
          </cell>
        </row>
        <row r="938">
          <cell r="G938">
            <v>90671</v>
          </cell>
          <cell r="H938" t="str">
            <v>PERFURATRIZ COM TORRE METÁLICA PARA EXECUÇÃO DE ESTACA HÉLICE CONTÍNUA, PROFUNDIDADE MÁXIMA DE 30 M, DIÂMETRO MÁXIMO DE 800 MM, POTÊNCIA INSTALADA DE 268 HP, MESA ROTATIVA COM TORQUE MÁXIMO DE 170 KNM - JUROS. AF_06/2015</v>
          </cell>
          <cell r="I938" t="str">
            <v>H</v>
          </cell>
          <cell r="J938" t="str">
            <v>ATRIBUÍDO SÃO PAULO</v>
          </cell>
          <cell r="K938" t="str">
            <v>29,75</v>
          </cell>
          <cell r="L938" t="str">
            <v>CAIXA REFERENCIAL</v>
          </cell>
          <cell r="M938" t="str">
            <v>0,00</v>
          </cell>
          <cell r="N938">
            <v>29.75</v>
          </cell>
          <cell r="O938">
            <v>29.75</v>
          </cell>
          <cell r="P938">
            <v>0</v>
          </cell>
          <cell r="R938" t="str">
            <v>SINAPI</v>
          </cell>
        </row>
        <row r="939">
          <cell r="G939">
            <v>90672</v>
          </cell>
          <cell r="H939" t="str">
            <v>PERFURATRIZ COM TORRE METÁLICA PARA EXECUÇÃO DE ESTACA HÉLICE CONTÍNUA, PROFUNDIDADE MÁXIMA DE 30 M, DIÂMETRO MÁXIMO DE 800 MM, POTÊNCIA INSTALADA DE 268 HP, MESA ROTATIVA COM TORQUE MÁXIMO DE 170 KNM - MANUTENÇÃO. AF_06/2015</v>
          </cell>
          <cell r="I939" t="str">
            <v>H</v>
          </cell>
          <cell r="J939" t="str">
            <v>ATRIBUÍDO SÃO PAULO</v>
          </cell>
          <cell r="K939" t="str">
            <v>268,18</v>
          </cell>
          <cell r="L939" t="str">
            <v>CAIXA REFERENCIAL</v>
          </cell>
          <cell r="M939" t="str">
            <v>0,00</v>
          </cell>
          <cell r="N939">
            <v>268.18</v>
          </cell>
          <cell r="O939">
            <v>268.18</v>
          </cell>
          <cell r="P939">
            <v>0</v>
          </cell>
          <cell r="R939" t="str">
            <v>SINAPI</v>
          </cell>
        </row>
        <row r="940">
          <cell r="G940">
            <v>90673</v>
          </cell>
          <cell r="H940" t="str">
            <v>PERFURATRIZ COM TORRE METÁLICA PARA EXECUÇÃO DE ESTACA HÉLICE CONTÍNUA, PROFUNDIDADE MÁXIMA DE 30 M, DIÂMETRO MÁXIMO DE 800 MM, POTÊNCIA INSTALADA DE 268 HP, MESA ROTATIVA COM TORQUE MÁXIMO DE 170 KNM - MATERIAIS NA OPERAÇÃO. AF_06/2015</v>
          </cell>
          <cell r="I940" t="str">
            <v>H</v>
          </cell>
          <cell r="J940" t="str">
            <v>COLETADO</v>
          </cell>
          <cell r="K940" t="str">
            <v>97,75</v>
          </cell>
          <cell r="L940" t="str">
            <v>CAIXA REFERENCIAL</v>
          </cell>
          <cell r="M940" t="str">
            <v>0,00</v>
          </cell>
          <cell r="N940">
            <v>97.75</v>
          </cell>
          <cell r="O940">
            <v>97.75</v>
          </cell>
          <cell r="P940">
            <v>0</v>
          </cell>
          <cell r="R940" t="str">
            <v>SINAPI</v>
          </cell>
        </row>
        <row r="941">
          <cell r="G941">
            <v>90676</v>
          </cell>
          <cell r="H941" t="str">
            <v>PERFURATRIZ HIDRÁULICA SOBRE CAMINHÃO COM TRADO CURTO ACOPLADO, PROFUNDIDADE MÁXIMA DE 20 M, DIÂMETRO MÁXIMO DE 1500 MM, POTÊNCIA INSTALADA DE 137 HP, MESA ROTATIVA COM TORQUE MÁXIMO DE 30 KNM - DEPRECIAÇÃO. AF_06/2015</v>
          </cell>
          <cell r="I941" t="str">
            <v>H</v>
          </cell>
          <cell r="J941" t="str">
            <v>ATRIBUÍDO SÃO PAULO</v>
          </cell>
          <cell r="K941" t="str">
            <v>105,64</v>
          </cell>
          <cell r="L941" t="str">
            <v>CAIXA REFERENCIAL</v>
          </cell>
          <cell r="M941" t="str">
            <v>0,00</v>
          </cell>
          <cell r="N941">
            <v>105.64</v>
          </cell>
          <cell r="O941">
            <v>105.64</v>
          </cell>
          <cell r="P941">
            <v>0</v>
          </cell>
          <cell r="R941" t="str">
            <v>SINAPI</v>
          </cell>
        </row>
        <row r="942">
          <cell r="G942">
            <v>90677</v>
          </cell>
          <cell r="H942" t="str">
            <v>PERFURATRIZ HIDRÁULICA SOBRE CAMINHÃO COM TRADO CURTO ACOPLADO, PROFUNDIDADE MÁXIMA DE 20 M, DIÂMETRO MÁXIMO DE 1500 MM, POTÊNCIA INSTALADA DE 137 HP, MESA ROTATIVA COM TORQUE MÁXIMO DE 30 KNM - JUROS. AF_06/2015</v>
          </cell>
          <cell r="I942" t="str">
            <v>H</v>
          </cell>
          <cell r="J942" t="str">
            <v>ATRIBUÍDO SÃO PAULO</v>
          </cell>
          <cell r="K942" t="str">
            <v>16,38</v>
          </cell>
          <cell r="L942" t="str">
            <v>CAIXA REFERENCIAL</v>
          </cell>
          <cell r="M942" t="str">
            <v>0,00</v>
          </cell>
          <cell r="N942">
            <v>16.38</v>
          </cell>
          <cell r="O942">
            <v>16.38</v>
          </cell>
          <cell r="P942">
            <v>0</v>
          </cell>
          <cell r="R942" t="str">
            <v>SINAPI</v>
          </cell>
        </row>
        <row r="943">
          <cell r="G943">
            <v>90678</v>
          </cell>
          <cell r="H943" t="str">
            <v>PERFURATRIZ HIDRÁULICA SOBRE CAMINHÃO COM TRADO CURTO ACOPLADO, PROFUNDIDADE MÁXIMA DE 20 M, DIÂMETRO MÁXIMO DE 1500 MM, POTÊNCIA INSTALADA DE 137 HP, MESA ROTATIVA COM TORQUE MÁXIMO DE 30 KNM - MANUTENÇÃO. AF_06/2015</v>
          </cell>
          <cell r="I943" t="str">
            <v>H</v>
          </cell>
          <cell r="J943" t="str">
            <v>ATRIBUÍDO SÃO PAULO</v>
          </cell>
          <cell r="K943" t="str">
            <v>147,25</v>
          </cell>
          <cell r="L943" t="str">
            <v>CAIXA REFERENCIAL</v>
          </cell>
          <cell r="M943" t="str">
            <v>0,00</v>
          </cell>
          <cell r="N943">
            <v>147.25</v>
          </cell>
          <cell r="O943">
            <v>147.25</v>
          </cell>
          <cell r="P943">
            <v>0</v>
          </cell>
          <cell r="R943" t="str">
            <v>SINAPI</v>
          </cell>
        </row>
        <row r="944">
          <cell r="G944">
            <v>90679</v>
          </cell>
          <cell r="H944" t="str">
            <v>PERFURATRIZ HIDRÁULICA SOBRE CAMINHÃO COM TRADO CURTO ACOPLADO, PROFUNDIDADE MÁXIMA DE 20 M, DIÂMETRO MÁXIMO DE 1500 MM, POTÊNCIA INSTALADA DE 137 HP, MESA ROTATIVA COM TORQUE MÁXIMO DE 30 KNM - MATERIAIS NA OPERAÇÃO. AF_06/2015</v>
          </cell>
          <cell r="I944" t="str">
            <v>H</v>
          </cell>
          <cell r="J944" t="str">
            <v>COLETADO</v>
          </cell>
          <cell r="K944" t="str">
            <v>74,96</v>
          </cell>
          <cell r="L944" t="str">
            <v>CAIXA REFERENCIAL</v>
          </cell>
          <cell r="M944" t="str">
            <v>0,00</v>
          </cell>
          <cell r="N944">
            <v>74.959999999999994</v>
          </cell>
          <cell r="O944">
            <v>74.959999999999994</v>
          </cell>
          <cell r="P944">
            <v>0</v>
          </cell>
          <cell r="R944" t="str">
            <v>SINAPI</v>
          </cell>
        </row>
        <row r="945">
          <cell r="G945">
            <v>90682</v>
          </cell>
          <cell r="H945" t="str">
            <v>MANIPULADOR TELESCÓPICO, POTÊNCIA DE 85 HP, CAPACIDADE DE CARGA DE 3.500 KG, ALTURA MÁXIMA DE ELEVAÇÃO DE 12,3 M - DEPRECIAÇÃO. AF_05/2023</v>
          </cell>
          <cell r="I945" t="str">
            <v>H</v>
          </cell>
          <cell r="J945" t="str">
            <v>ATRIBUÍDO SÃO PAULO</v>
          </cell>
          <cell r="K945" t="str">
            <v>31,20</v>
          </cell>
          <cell r="L945" t="str">
            <v>CAIXA REFERENCIAL</v>
          </cell>
          <cell r="M945" t="str">
            <v>0,00</v>
          </cell>
          <cell r="N945">
            <v>31.2</v>
          </cell>
          <cell r="O945">
            <v>31.2</v>
          </cell>
          <cell r="P945">
            <v>0</v>
          </cell>
          <cell r="R945" t="str">
            <v>SINAPI</v>
          </cell>
        </row>
        <row r="946">
          <cell r="G946">
            <v>90683</v>
          </cell>
          <cell r="H946" t="str">
            <v>MANIPULADOR TELESCÓPICO, POTÊNCIA DE 85 HP, CAPACIDADE DE CARGA DE 3.500 KG, ALTURA MÁXIMA DE ELEVAÇÃO DE 12,3 M - JUROS. AF_05/2023</v>
          </cell>
          <cell r="I946" t="str">
            <v>H</v>
          </cell>
          <cell r="J946" t="str">
            <v>ATRIBUÍDO SÃO PAULO</v>
          </cell>
          <cell r="K946" t="str">
            <v>5,20</v>
          </cell>
          <cell r="L946" t="str">
            <v>CAIXA REFERENCIAL</v>
          </cell>
          <cell r="M946" t="str">
            <v>0,00</v>
          </cell>
          <cell r="N946">
            <v>5.2</v>
          </cell>
          <cell r="O946">
            <v>5.2</v>
          </cell>
          <cell r="P946">
            <v>0</v>
          </cell>
          <cell r="R946" t="str">
            <v>SINAPI</v>
          </cell>
        </row>
        <row r="947">
          <cell r="G947">
            <v>90684</v>
          </cell>
          <cell r="H947" t="str">
            <v>MANIPULADOR TELESCÓPICO, POTÊNCIA DE 85 HP, CAPACIDADE DE CARGA DE 3.500 KG, ALTURA MÁXIMA DE ELEVAÇÃO DE 12,3 M - MANUTENÇÃO. AF_05/2023</v>
          </cell>
          <cell r="I947" t="str">
            <v>H</v>
          </cell>
          <cell r="J947" t="str">
            <v>ATRIBUÍDO SÃO PAULO</v>
          </cell>
          <cell r="K947" t="str">
            <v>36,40</v>
          </cell>
          <cell r="L947" t="str">
            <v>CAIXA REFERENCIAL</v>
          </cell>
          <cell r="M947" t="str">
            <v>0,00</v>
          </cell>
          <cell r="N947">
            <v>36.4</v>
          </cell>
          <cell r="O947">
            <v>36.4</v>
          </cell>
          <cell r="P947">
            <v>0</v>
          </cell>
          <cell r="R947" t="str">
            <v>SINAPI</v>
          </cell>
        </row>
        <row r="948">
          <cell r="G948">
            <v>90685</v>
          </cell>
          <cell r="H948" t="str">
            <v>MANIPULADOR TELESCÓPICO, POTÊNCIA DE 85 HP, CAPACIDADE DE CARGA DE 3.500 KG, ALTURA MÁXIMA DE ELEVAÇÃO DE 12,3 M - MATERIAIS NA OPERAÇÃO. AF_05/2023</v>
          </cell>
          <cell r="I948" t="str">
            <v>H</v>
          </cell>
          <cell r="J948" t="str">
            <v>COLETADO</v>
          </cell>
          <cell r="K948" t="str">
            <v>46,51</v>
          </cell>
          <cell r="L948" t="str">
            <v>CAIXA REFERENCIAL</v>
          </cell>
          <cell r="M948" t="str">
            <v>0,00</v>
          </cell>
          <cell r="N948">
            <v>46.51</v>
          </cell>
          <cell r="O948">
            <v>46.51</v>
          </cell>
          <cell r="P948">
            <v>0</v>
          </cell>
          <cell r="R948" t="str">
            <v>SINAPI</v>
          </cell>
        </row>
        <row r="949">
          <cell r="G949">
            <v>90688</v>
          </cell>
          <cell r="H949" t="str">
            <v>MINICARREGADEIRA SOBRE RODAS, POTÊNCIA LÍQUIDA DE 47 HP, CAPACIDADE NOMINAL DE OPERAÇÃO DE 646 KG - DEPRECIAÇÃO. AF_06/2015</v>
          </cell>
          <cell r="I949" t="str">
            <v>H</v>
          </cell>
          <cell r="J949" t="str">
            <v>ATRIBUÍDO SÃO PAULO</v>
          </cell>
          <cell r="K949" t="str">
            <v>25,60</v>
          </cell>
          <cell r="L949" t="str">
            <v>CAIXA REFERENCIAL</v>
          </cell>
          <cell r="M949" t="str">
            <v>0,00</v>
          </cell>
          <cell r="N949">
            <v>25.6</v>
          </cell>
          <cell r="O949">
            <v>25.6</v>
          </cell>
          <cell r="P949">
            <v>0</v>
          </cell>
          <cell r="R949" t="str">
            <v>SINAPI</v>
          </cell>
        </row>
        <row r="950">
          <cell r="G950">
            <v>90689</v>
          </cell>
          <cell r="H950" t="str">
            <v>MINICARREGADEIRA SOBRE RODAS, POTÊNCIA LÍQUIDA DE 47 HP, CAPACIDADE NOMINAL DE OPERAÇÃO DE 646 KG - JUROS. AF_06/2015</v>
          </cell>
          <cell r="I950" t="str">
            <v>H</v>
          </cell>
          <cell r="J950" t="str">
            <v>ATRIBUÍDO SÃO PAULO</v>
          </cell>
          <cell r="K950" t="str">
            <v>2,59</v>
          </cell>
          <cell r="L950" t="str">
            <v>CAIXA REFERENCIAL</v>
          </cell>
          <cell r="M950" t="str">
            <v>0,00</v>
          </cell>
          <cell r="N950">
            <v>2.59</v>
          </cell>
          <cell r="O950">
            <v>2.59</v>
          </cell>
          <cell r="P950">
            <v>0</v>
          </cell>
          <cell r="R950" t="str">
            <v>SINAPI</v>
          </cell>
        </row>
        <row r="951">
          <cell r="G951">
            <v>90690</v>
          </cell>
          <cell r="H951" t="str">
            <v>MINICARREGADEIRA SOBRE RODAS, POTÊNCIA LÍQUIDA DE 47 HP, CAPACIDADE NOMINAL DE OPERAÇÃO DE 646 KG - MANUTENÇÃO. AF_06/2015</v>
          </cell>
          <cell r="I951" t="str">
            <v>H</v>
          </cell>
          <cell r="J951" t="str">
            <v>ATRIBUÍDO SÃO PAULO</v>
          </cell>
          <cell r="K951" t="str">
            <v>32,00</v>
          </cell>
          <cell r="L951" t="str">
            <v>CAIXA REFERENCIAL</v>
          </cell>
          <cell r="M951" t="str">
            <v>0,00</v>
          </cell>
          <cell r="N951">
            <v>32</v>
          </cell>
          <cell r="O951">
            <v>32</v>
          </cell>
          <cell r="P951">
            <v>0</v>
          </cell>
          <cell r="R951" t="str">
            <v>SINAPI</v>
          </cell>
        </row>
        <row r="952">
          <cell r="G952">
            <v>90691</v>
          </cell>
          <cell r="H952" t="str">
            <v>MINICARREGADEIRA SOBRE RODAS, POTÊNCIA LÍQUIDA DE 47 HP, CAPACIDADE NOMINAL DE OPERAÇÃO DE 646 KG - MATERIAIS NA OPERAÇÃO. AF_06/2015</v>
          </cell>
          <cell r="I952" t="str">
            <v>H</v>
          </cell>
          <cell r="J952" t="str">
            <v>COLETADO</v>
          </cell>
          <cell r="K952" t="str">
            <v>32,56</v>
          </cell>
          <cell r="L952" t="str">
            <v>CAIXA REFERENCIAL</v>
          </cell>
          <cell r="M952" t="str">
            <v>0,00</v>
          </cell>
          <cell r="N952">
            <v>32.56</v>
          </cell>
          <cell r="O952">
            <v>32.56</v>
          </cell>
          <cell r="P952">
            <v>0</v>
          </cell>
          <cell r="R952" t="str">
            <v>SINAPI</v>
          </cell>
        </row>
        <row r="953">
          <cell r="G953">
            <v>90957</v>
          </cell>
          <cell r="H953" t="str">
            <v>COMPRESSOR DE AR REBOCÁVEL, VAZÃO 189 PCM, PRESSÃO EFETIVA DE TRABALHO 102 PSI, MOTOR DIESEL, POTÊNCIA 63 CV - DEPRECIAÇÃO. AF_06/2015</v>
          </cell>
          <cell r="I953" t="str">
            <v>H</v>
          </cell>
          <cell r="J953" t="str">
            <v>ATRIBUÍDO SÃO PAULO</v>
          </cell>
          <cell r="K953" t="str">
            <v>4,97</v>
          </cell>
          <cell r="L953" t="str">
            <v>CAIXA REFERENCIAL</v>
          </cell>
          <cell r="M953" t="str">
            <v>0,00</v>
          </cell>
          <cell r="N953">
            <v>4.97</v>
          </cell>
          <cell r="O953">
            <v>4.97</v>
          </cell>
          <cell r="P953">
            <v>0</v>
          </cell>
          <cell r="R953" t="str">
            <v>SINAPI</v>
          </cell>
        </row>
        <row r="954">
          <cell r="G954">
            <v>90958</v>
          </cell>
          <cell r="H954" t="str">
            <v>COMPRESSOR DE AR REBOCÁVEL, VAZÃO 189 PCM, PRESSÃO EFETIVA DE TRABALHO 102 PSI, MOTOR DIESEL, POTÊNCIA 63 CV - JUROS. AF_06/2015</v>
          </cell>
          <cell r="I954" t="str">
            <v>H</v>
          </cell>
          <cell r="J954" t="str">
            <v>ATRIBUÍDO SÃO PAULO</v>
          </cell>
          <cell r="K954" t="str">
            <v>0,69</v>
          </cell>
          <cell r="L954" t="str">
            <v>CAIXA REFERENCIAL</v>
          </cell>
          <cell r="M954" t="str">
            <v>0,00</v>
          </cell>
          <cell r="N954">
            <v>0.69</v>
          </cell>
          <cell r="O954">
            <v>0.69</v>
          </cell>
          <cell r="P954">
            <v>0</v>
          </cell>
          <cell r="R954" t="str">
            <v>SINAPI</v>
          </cell>
        </row>
        <row r="955">
          <cell r="G955">
            <v>90960</v>
          </cell>
          <cell r="H955" t="str">
            <v>COMPRESSOR DE AR REBOCÁVEL, VAZÃO 89 PCM, PRESSÃO EFETIVA DE TRABALHO 102 PSI, MOTOR DIESEL, POTÊNCIA 20 CV - DEPRECIAÇÃO. AF_06/2015</v>
          </cell>
          <cell r="I955" t="str">
            <v>H</v>
          </cell>
          <cell r="J955" t="str">
            <v>ATRIBUÍDO SÃO PAULO</v>
          </cell>
          <cell r="K955" t="str">
            <v>6,63</v>
          </cell>
          <cell r="L955" t="str">
            <v>CAIXA REFERENCIAL</v>
          </cell>
          <cell r="M955" t="str">
            <v>0,00</v>
          </cell>
          <cell r="N955">
            <v>6.63</v>
          </cell>
          <cell r="O955">
            <v>6.63</v>
          </cell>
          <cell r="P955">
            <v>0</v>
          </cell>
          <cell r="R955" t="str">
            <v>SINAPI</v>
          </cell>
        </row>
        <row r="956">
          <cell r="G956">
            <v>90961</v>
          </cell>
          <cell r="H956" t="str">
            <v>COMPRESSOR DE AR REBOCÁVEL, VAZÃO 89 PCM, PRESSÃO EFETIVA DE TRABALHO 102 PSI, MOTOR DIESEL, POTÊNCIA 20 CV - JUROS. AF_06/2015</v>
          </cell>
          <cell r="I956" t="str">
            <v>H</v>
          </cell>
          <cell r="J956" t="str">
            <v>ATRIBUÍDO SÃO PAULO</v>
          </cell>
          <cell r="K956" t="str">
            <v>0,92</v>
          </cell>
          <cell r="L956" t="str">
            <v>CAIXA REFERENCIAL</v>
          </cell>
          <cell r="M956" t="str">
            <v>0,00</v>
          </cell>
          <cell r="N956">
            <v>0.92</v>
          </cell>
          <cell r="O956">
            <v>0.92</v>
          </cell>
          <cell r="P956">
            <v>0</v>
          </cell>
          <cell r="R956" t="str">
            <v>SINAPI</v>
          </cell>
        </row>
        <row r="957">
          <cell r="G957">
            <v>90962</v>
          </cell>
          <cell r="H957" t="str">
            <v>COMPRESSOR DE AR REBOCÁVEL, VAZÃO 89 PCM, PRESSÃO EFETIVA DE TRABALHO 102 PSI, MOTOR DIESEL, POTÊNCIA 20 CV - MANUTENÇÃO. AF_06/2015</v>
          </cell>
          <cell r="I957" t="str">
            <v>H</v>
          </cell>
          <cell r="J957" t="str">
            <v>ATRIBUÍDO SÃO PAULO</v>
          </cell>
          <cell r="K957" t="str">
            <v>8,30</v>
          </cell>
          <cell r="L957" t="str">
            <v>CAIXA REFERENCIAL</v>
          </cell>
          <cell r="M957" t="str">
            <v>0,00</v>
          </cell>
          <cell r="N957">
            <v>8.3000000000000007</v>
          </cell>
          <cell r="O957">
            <v>8.3000000000000007</v>
          </cell>
          <cell r="P957">
            <v>0</v>
          </cell>
          <cell r="R957" t="str">
            <v>SINAPI</v>
          </cell>
        </row>
        <row r="958">
          <cell r="G958">
            <v>90963</v>
          </cell>
          <cell r="H958" t="str">
            <v>COMPRESSOR DE AR REBOCÁVEL, VAZÃO 89 PCM, PRESSÃO EFETIVA DE TRABALHO 102 PSI, MOTOR DIESEL, POTÊNCIA 20 CV - MATERIAIS NA OPERAÇÃO. AF_06/2015</v>
          </cell>
          <cell r="I958" t="str">
            <v>H</v>
          </cell>
          <cell r="J958" t="str">
            <v>COLETADO</v>
          </cell>
          <cell r="K958" t="str">
            <v>12,22</v>
          </cell>
          <cell r="L958" t="str">
            <v>CAIXA REFERENCIAL</v>
          </cell>
          <cell r="M958" t="str">
            <v>0,00</v>
          </cell>
          <cell r="N958">
            <v>12.22</v>
          </cell>
          <cell r="O958">
            <v>12.22</v>
          </cell>
          <cell r="P958">
            <v>0</v>
          </cell>
          <cell r="R958" t="str">
            <v>SINAPI</v>
          </cell>
        </row>
        <row r="959">
          <cell r="G959">
            <v>90968</v>
          </cell>
          <cell r="H959" t="str">
            <v>COMPRESSOR DE AR REBOCAVEL, VAZÃO 250 PCM, PRESSAO DE TRABALHO 102 PSI, MOTOR A DIESEL POTÊNCIA 81 CV - DEPRECIAÇÃO. AF_06/2015</v>
          </cell>
          <cell r="I959" t="str">
            <v>H</v>
          </cell>
          <cell r="J959" t="str">
            <v>ATRIBUÍDO SÃO PAULO</v>
          </cell>
          <cell r="K959" t="str">
            <v>6,65</v>
          </cell>
          <cell r="L959" t="str">
            <v>CAIXA REFERENCIAL</v>
          </cell>
          <cell r="M959" t="str">
            <v>0,00</v>
          </cell>
          <cell r="N959">
            <v>6.65</v>
          </cell>
          <cell r="O959">
            <v>6.65</v>
          </cell>
          <cell r="P959">
            <v>0</v>
          </cell>
          <cell r="R959" t="str">
            <v>SINAPI</v>
          </cell>
        </row>
        <row r="960">
          <cell r="G960">
            <v>90969</v>
          </cell>
          <cell r="H960" t="str">
            <v>COMPRESSOR DE AR REBOCAVEL, VAZÃO 250 PCM, PRESSAO DE TRABALHO 102 PSI, MOTOR A DIESEL POTÊNCIA 81 CV - JUROS. AF_06/2015</v>
          </cell>
          <cell r="I960" t="str">
            <v>H</v>
          </cell>
          <cell r="J960" t="str">
            <v>ATRIBUÍDO SÃO PAULO</v>
          </cell>
          <cell r="K960" t="str">
            <v>0,92</v>
          </cell>
          <cell r="L960" t="str">
            <v>CAIXA REFERENCIAL</v>
          </cell>
          <cell r="M960" t="str">
            <v>0,00</v>
          </cell>
          <cell r="N960">
            <v>0.92</v>
          </cell>
          <cell r="O960">
            <v>0.92</v>
          </cell>
          <cell r="P960">
            <v>0</v>
          </cell>
          <cell r="R960" t="str">
            <v>SINAPI</v>
          </cell>
        </row>
        <row r="961">
          <cell r="G961">
            <v>90970</v>
          </cell>
          <cell r="H961" t="str">
            <v>COMPRESSOR DE AR REBOCAVEL, VAZÃO 250 PCM, PRESSAO DE TRABALHO 102 PSI, MOTOR A DIESEL POTÊNCIA 81 CV - MANUTENÇÃO. AF_06/2015</v>
          </cell>
          <cell r="I961" t="str">
            <v>H</v>
          </cell>
          <cell r="J961" t="str">
            <v>ATRIBUÍDO SÃO PAULO</v>
          </cell>
          <cell r="K961" t="str">
            <v>8,33</v>
          </cell>
          <cell r="L961" t="str">
            <v>CAIXA REFERENCIAL</v>
          </cell>
          <cell r="M961" t="str">
            <v>0,00</v>
          </cell>
          <cell r="N961">
            <v>8.33</v>
          </cell>
          <cell r="O961">
            <v>8.33</v>
          </cell>
          <cell r="P961">
            <v>0</v>
          </cell>
          <cell r="R961" t="str">
            <v>SINAPI</v>
          </cell>
        </row>
        <row r="962">
          <cell r="G962">
            <v>90971</v>
          </cell>
          <cell r="H962" t="str">
            <v>COMPRESSOR DE AR REBOCAVEL, VAZÃO 250 PCM, PRESSAO DE TRABALHO 102 PSI, MOTOR A DIESEL POTÊNCIA 81 CV - MATERIAIS NA OPERAÇÃO. AF_06/2015</v>
          </cell>
          <cell r="I962" t="str">
            <v>H</v>
          </cell>
          <cell r="J962" t="str">
            <v>COLETADO</v>
          </cell>
          <cell r="K962" t="str">
            <v>49,53</v>
          </cell>
          <cell r="L962" t="str">
            <v>CAIXA REFERENCIAL</v>
          </cell>
          <cell r="M962" t="str">
            <v>0,00</v>
          </cell>
          <cell r="N962">
            <v>49.53</v>
          </cell>
          <cell r="O962">
            <v>49.53</v>
          </cell>
          <cell r="P962">
            <v>0</v>
          </cell>
          <cell r="R962" t="str">
            <v>SINAPI</v>
          </cell>
        </row>
        <row r="963">
          <cell r="G963">
            <v>90975</v>
          </cell>
          <cell r="H963" t="str">
            <v>COMPRESSOR DE AR REBOCÁVEL, VAZÃO 748 PCM, PRESSÃO EFETIVA DE TRABALHO 102 PSI, MOTOR DIESEL, POTÊNCIA 210 CV - DEPRECIAÇÃO. AF_06/2015</v>
          </cell>
          <cell r="I963" t="str">
            <v>H</v>
          </cell>
          <cell r="J963" t="str">
            <v>ATRIBUÍDO SÃO PAULO</v>
          </cell>
          <cell r="K963" t="str">
            <v>16,90</v>
          </cell>
          <cell r="L963" t="str">
            <v>CAIXA REFERENCIAL</v>
          </cell>
          <cell r="M963" t="str">
            <v>0,00</v>
          </cell>
          <cell r="N963">
            <v>16.899999999999999</v>
          </cell>
          <cell r="O963">
            <v>16.899999999999999</v>
          </cell>
          <cell r="P963">
            <v>0</v>
          </cell>
          <cell r="R963" t="str">
            <v>SINAPI</v>
          </cell>
        </row>
        <row r="964">
          <cell r="G964">
            <v>90976</v>
          </cell>
          <cell r="H964" t="str">
            <v>COMPRESSOR DE AR REBOCÁVEL, VAZÃO 748 PCM, PRESSÃO EFETIVA DE TRABALHO 102 PSI, MOTOR DIESEL, POTÊNCIA 210 CV - JUROS. AF_06/2015</v>
          </cell>
          <cell r="I964" t="str">
            <v>H</v>
          </cell>
          <cell r="J964" t="str">
            <v>ATRIBUÍDO SÃO PAULO</v>
          </cell>
          <cell r="K964" t="str">
            <v>2,34</v>
          </cell>
          <cell r="L964" t="str">
            <v>CAIXA REFERENCIAL</v>
          </cell>
          <cell r="M964" t="str">
            <v>0,00</v>
          </cell>
          <cell r="N964">
            <v>2.34</v>
          </cell>
          <cell r="O964">
            <v>2.34</v>
          </cell>
          <cell r="P964">
            <v>0</v>
          </cell>
          <cell r="R964" t="str">
            <v>SINAPI</v>
          </cell>
        </row>
        <row r="965">
          <cell r="G965">
            <v>90977</v>
          </cell>
          <cell r="H965" t="str">
            <v>COMPRESSOR DE AR REBOCÁVEL, VAZÃO 748 PCM, PRESSÃO EFETIVA DE TRABALHO 102 PSI, MOTOR DIESEL, POTÊNCIA 210 CV - MANUTENÇÃO. AF_06/2015</v>
          </cell>
          <cell r="I965" t="str">
            <v>H</v>
          </cell>
          <cell r="J965" t="str">
            <v>ATRIBUÍDO SÃO PAULO</v>
          </cell>
          <cell r="K965" t="str">
            <v>21,15</v>
          </cell>
          <cell r="L965" t="str">
            <v>CAIXA REFERENCIAL</v>
          </cell>
          <cell r="M965" t="str">
            <v>0,00</v>
          </cell>
          <cell r="N965">
            <v>21.15</v>
          </cell>
          <cell r="O965">
            <v>21.15</v>
          </cell>
          <cell r="P965">
            <v>0</v>
          </cell>
          <cell r="R965" t="str">
            <v>SINAPI</v>
          </cell>
        </row>
        <row r="966">
          <cell r="G966">
            <v>90978</v>
          </cell>
          <cell r="H966" t="str">
            <v>COMPRESSOR DE AR REBOCÁVEL, VAZÃO 748 PCM, PRESSÃO EFETIVA DE TRABALHO 102 PSI, MOTOR DIESEL, POTÊNCIA 210 CV - MATERIAIS NA OPERAÇÃO. AF_06/2015</v>
          </cell>
          <cell r="I966" t="str">
            <v>H</v>
          </cell>
          <cell r="J966" t="str">
            <v>COLETADO</v>
          </cell>
          <cell r="K966" t="str">
            <v>128,50</v>
          </cell>
          <cell r="L966" t="str">
            <v>CAIXA REFERENCIAL</v>
          </cell>
          <cell r="M966" t="str">
            <v>0,00</v>
          </cell>
          <cell r="N966">
            <v>128.5</v>
          </cell>
          <cell r="O966">
            <v>128.5</v>
          </cell>
          <cell r="P966">
            <v>0</v>
          </cell>
          <cell r="R966" t="str">
            <v>SINAPI</v>
          </cell>
        </row>
        <row r="967">
          <cell r="G967">
            <v>90992</v>
          </cell>
          <cell r="H967" t="str">
            <v>COMPRESSOR DE AR REBOCAVEL, VAZÃO 400 PCM, PRESSAO DE TRABALHO 102 PSI, MOTOR A DIESEL POTÊNCIA 110 CV - DEPRECIAÇÃO. AF_06/2015</v>
          </cell>
          <cell r="I967" t="str">
            <v>H</v>
          </cell>
          <cell r="J967" t="str">
            <v>ATRIBUÍDO SÃO PAULO</v>
          </cell>
          <cell r="K967" t="str">
            <v>7,89</v>
          </cell>
          <cell r="L967" t="str">
            <v>CAIXA REFERENCIAL</v>
          </cell>
          <cell r="M967" t="str">
            <v>0,00</v>
          </cell>
          <cell r="N967">
            <v>7.89</v>
          </cell>
          <cell r="O967">
            <v>7.89</v>
          </cell>
          <cell r="P967">
            <v>0</v>
          </cell>
          <cell r="R967" t="str">
            <v>SINAPI</v>
          </cell>
        </row>
        <row r="968">
          <cell r="G968">
            <v>90993</v>
          </cell>
          <cell r="H968" t="str">
            <v>COMPRESSOR DE AR REBOCAVEL, VAZÃO 400 PCM, PRESSAO DE TRABALHO 102 PSI, MOTOR A DIESEL POTÊNCIA 110 CV - JUROS. AF_06/2015</v>
          </cell>
          <cell r="I968" t="str">
            <v>H</v>
          </cell>
          <cell r="J968" t="str">
            <v>ATRIBUÍDO SÃO PAULO</v>
          </cell>
          <cell r="K968" t="str">
            <v>1,09</v>
          </cell>
          <cell r="L968" t="str">
            <v>CAIXA REFERENCIAL</v>
          </cell>
          <cell r="M968" t="str">
            <v>0,00</v>
          </cell>
          <cell r="N968">
            <v>1.0900000000000001</v>
          </cell>
          <cell r="O968">
            <v>1.0900000000000001</v>
          </cell>
          <cell r="P968">
            <v>0</v>
          </cell>
          <cell r="R968" t="str">
            <v>SINAPI</v>
          </cell>
        </row>
        <row r="969">
          <cell r="G969">
            <v>90994</v>
          </cell>
          <cell r="H969" t="str">
            <v>COMPRESSOR DE AR REBOCAVEL, VAZÃO 400 PCM, PRESSAO DE TRABALHO 102 PSI, MOTOR A DIESEL POTÊNCIA 110 CV - MANUTENÇÃO. AF_06/2015</v>
          </cell>
          <cell r="I969" t="str">
            <v>H</v>
          </cell>
          <cell r="J969" t="str">
            <v>ATRIBUÍDO SÃO PAULO</v>
          </cell>
          <cell r="K969" t="str">
            <v>9,87</v>
          </cell>
          <cell r="L969" t="str">
            <v>CAIXA REFERENCIAL</v>
          </cell>
          <cell r="M969" t="str">
            <v>0,00</v>
          </cell>
          <cell r="N969">
            <v>9.8699999999999992</v>
          </cell>
          <cell r="O969">
            <v>9.8699999999999992</v>
          </cell>
          <cell r="P969">
            <v>0</v>
          </cell>
          <cell r="R969" t="str">
            <v>SINAPI</v>
          </cell>
        </row>
        <row r="970">
          <cell r="G970">
            <v>90995</v>
          </cell>
          <cell r="H970" t="str">
            <v>COMPRESSOR DE AR REBOCAVEL, VAZÃO 400 PCM, PRESSAO DE TRABALHO 102 PSI, MOTOR A DIESEL POTÊNCIA 110 CV - MATERIAIS NA OPERAÇÃO. AF_06/2015</v>
          </cell>
          <cell r="I970" t="str">
            <v>H</v>
          </cell>
          <cell r="J970" t="str">
            <v>COLETADO</v>
          </cell>
          <cell r="K970" t="str">
            <v>67,28</v>
          </cell>
          <cell r="L970" t="str">
            <v>CAIXA REFERENCIAL</v>
          </cell>
          <cell r="M970" t="str">
            <v>0,00</v>
          </cell>
          <cell r="N970">
            <v>67.28</v>
          </cell>
          <cell r="O970">
            <v>67.28</v>
          </cell>
          <cell r="P970">
            <v>0</v>
          </cell>
          <cell r="R970" t="str">
            <v>SINAPI</v>
          </cell>
        </row>
        <row r="971">
          <cell r="G971">
            <v>91021</v>
          </cell>
          <cell r="H971" t="str">
            <v>PERFURATRIZ HIDRÁULICA SOBRE CAMINHÃO COM TRADO CURTO ACOPLADO, PROFUNDIDADE MÁXIMA DE 20 M, DIÂMETRO MÁXIMO DE 1500 MM, POTÊNCIA INSTALADA DE 137 HP, MESA ROTATIVA COM TORQUE MÁXIMO DE 30 KNM - IMPOSTOS E SEGUROS. AF_06/2015</v>
          </cell>
          <cell r="I971" t="str">
            <v>H</v>
          </cell>
          <cell r="J971" t="str">
            <v>ATRIBUÍDO SÃO PAULO</v>
          </cell>
          <cell r="K971" t="str">
            <v>12,88</v>
          </cell>
          <cell r="L971" t="str">
            <v>CAIXA REFERENCIAL</v>
          </cell>
          <cell r="M971" t="str">
            <v>0,00</v>
          </cell>
          <cell r="N971">
            <v>12.88</v>
          </cell>
          <cell r="O971">
            <v>12.88</v>
          </cell>
          <cell r="P971">
            <v>0</v>
          </cell>
          <cell r="R971" t="str">
            <v>SINAPI</v>
          </cell>
        </row>
        <row r="972">
          <cell r="G972">
            <v>91026</v>
          </cell>
          <cell r="H972" t="str">
            <v>CAMINHÃO TRUCADO (C/ TERCEIRO EIXO) ELETRÔNICO - POTÊNCIA 231CV - PBT = 22000KG - DIST. ENTRE EIXOS 5170 MM - INCLUI CARROCERIA FIXA ABERTA DE MADEIRA - DEPRECIAÇÃO. AF_06/2015</v>
          </cell>
          <cell r="I972" t="str">
            <v>H</v>
          </cell>
          <cell r="J972" t="str">
            <v>ATRIBUÍDO SÃO PAULO</v>
          </cell>
          <cell r="K972" t="str">
            <v>25,66</v>
          </cell>
          <cell r="L972" t="str">
            <v>CAIXA REFERENCIAL</v>
          </cell>
          <cell r="M972" t="str">
            <v>0,00</v>
          </cell>
          <cell r="N972">
            <v>25.66</v>
          </cell>
          <cell r="O972">
            <v>25.66</v>
          </cell>
          <cell r="P972">
            <v>0</v>
          </cell>
          <cell r="R972" t="str">
            <v>SINAPI</v>
          </cell>
        </row>
        <row r="973">
          <cell r="G973">
            <v>91027</v>
          </cell>
          <cell r="H973" t="str">
            <v>CAMINHÃO TRUCADO (C/ TERCEIRO EIXO) ELETRÔNICO - POTÊNCIA 231CV - PBT = 22000KG - DIST. ENTRE EIXOS 5170 MM - INCLUI CARROCERIA FIXA ABERTA DE MADEIRA - JUROS. AF_06/2015</v>
          </cell>
          <cell r="I973" t="str">
            <v>H</v>
          </cell>
          <cell r="J973" t="str">
            <v>ATRIBUÍDO SÃO PAULO</v>
          </cell>
          <cell r="K973" t="str">
            <v>5,26</v>
          </cell>
          <cell r="L973" t="str">
            <v>CAIXA REFERENCIAL</v>
          </cell>
          <cell r="M973" t="str">
            <v>0,00</v>
          </cell>
          <cell r="N973">
            <v>5.26</v>
          </cell>
          <cell r="O973">
            <v>5.26</v>
          </cell>
          <cell r="P973">
            <v>0</v>
          </cell>
          <cell r="R973" t="str">
            <v>SINAPI</v>
          </cell>
        </row>
        <row r="974">
          <cell r="G974">
            <v>91028</v>
          </cell>
          <cell r="H974" t="str">
            <v>CAMINHÃO TRUCADO (C/ TERCEIRO EIXO) ELETRÔNICO - POTÊNCIA 231CV - PBT = 22000KG - DIST. ENTRE EIXOS 5170 MM - INCLUI CARROCERIA FIXA ABERTA DE MADEIRA - IMPOSTOS E SEGUROS. AF_06/2015</v>
          </cell>
          <cell r="I974" t="str">
            <v>H</v>
          </cell>
          <cell r="J974" t="str">
            <v>ATRIBUÍDO SÃO PAULO</v>
          </cell>
          <cell r="K974" t="str">
            <v>4,17</v>
          </cell>
          <cell r="L974" t="str">
            <v>CAIXA REFERENCIAL</v>
          </cell>
          <cell r="M974" t="str">
            <v>0,00</v>
          </cell>
          <cell r="N974">
            <v>4.17</v>
          </cell>
          <cell r="O974">
            <v>4.17</v>
          </cell>
          <cell r="P974">
            <v>0</v>
          </cell>
          <cell r="R974" t="str">
            <v>SINAPI</v>
          </cell>
        </row>
        <row r="975">
          <cell r="G975">
            <v>91029</v>
          </cell>
          <cell r="H975" t="str">
            <v>CAMINHÃO TRUCADO (C/ TERCEIRO EIXO) ELETRÔNICO - POTÊNCIA 231CV - PBT = 22000KG - DIST. ENTRE EIXOS 5170 MM - INCLUI CARROCERIA FIXA ABERTA DE MADEIRA - MANUTENÇÃO. AF_06/2015</v>
          </cell>
          <cell r="I975" t="str">
            <v>H</v>
          </cell>
          <cell r="J975" t="str">
            <v>ATRIBUÍDO SÃO PAULO</v>
          </cell>
          <cell r="K975" t="str">
            <v>47,15</v>
          </cell>
          <cell r="L975" t="str">
            <v>CAIXA REFERENCIAL</v>
          </cell>
          <cell r="M975" t="str">
            <v>0,00</v>
          </cell>
          <cell r="N975">
            <v>47.15</v>
          </cell>
          <cell r="O975">
            <v>47.15</v>
          </cell>
          <cell r="P975">
            <v>0</v>
          </cell>
          <cell r="R975" t="str">
            <v>SINAPI</v>
          </cell>
        </row>
        <row r="976">
          <cell r="G976">
            <v>91030</v>
          </cell>
          <cell r="H976" t="str">
            <v>CAMINHÃO TRUCADO (C/ TERCEIRO EIXO) ELETRÔNICO - POTÊNCIA 231CV - PBT = 22000KG - DIST. ENTRE EIXOS 5170 MM - INCLUI CARROCERIA FIXA ABERTA DE MADEIRA - MATERIAIS NA OPERAÇÃO. AF_06/2015</v>
          </cell>
          <cell r="I976" t="str">
            <v>H</v>
          </cell>
          <cell r="J976" t="str">
            <v>COLETADO</v>
          </cell>
          <cell r="K976" t="str">
            <v>119,90</v>
          </cell>
          <cell r="L976" t="str">
            <v>CAIXA REFERENCIAL</v>
          </cell>
          <cell r="M976" t="str">
            <v>0,00</v>
          </cell>
          <cell r="N976">
            <v>119.9</v>
          </cell>
          <cell r="O976">
            <v>119.9</v>
          </cell>
          <cell r="P976">
            <v>0</v>
          </cell>
          <cell r="R976" t="str">
            <v>SINAPI</v>
          </cell>
        </row>
        <row r="977">
          <cell r="G977">
            <v>91273</v>
          </cell>
          <cell r="H977" t="str">
            <v>PLACA VIBRATÓRIA REVERSÍVEL COM MOTOR 4 TEMPOS A GASOLINA, FORÇA CENTRÍFUGA DE 25 KN (2500 KGF), POTÊNCIA 5,5 CV - DEPRECIAÇÃO. AF_08/2015</v>
          </cell>
          <cell r="I977" t="str">
            <v>H</v>
          </cell>
          <cell r="J977" t="str">
            <v>ATRIBUÍDO SÃO PAULO</v>
          </cell>
          <cell r="K977" t="str">
            <v>0,45</v>
          </cell>
          <cell r="L977" t="str">
            <v>CAIXA REFERENCIAL</v>
          </cell>
          <cell r="M977" t="str">
            <v>0,00</v>
          </cell>
          <cell r="N977">
            <v>0.45</v>
          </cell>
          <cell r="O977">
            <v>0.45</v>
          </cell>
          <cell r="P977">
            <v>0</v>
          </cell>
          <cell r="R977" t="str">
            <v>SINAPI</v>
          </cell>
        </row>
        <row r="978">
          <cell r="G978">
            <v>91274</v>
          </cell>
          <cell r="H978" t="str">
            <v>PLACA VIBRATÓRIA REVERSÍVEL COM MOTOR 4 TEMPOS A GASOLINA, FORÇA CENTRÍFUGA DE 25 KN (2500 KGF), POTÊNCIA 5,5 CV - JUROS. AF_08/2015</v>
          </cell>
          <cell r="I978" t="str">
            <v>H</v>
          </cell>
          <cell r="J978" t="str">
            <v>ATRIBUÍDO SÃO PAULO</v>
          </cell>
          <cell r="K978" t="str">
            <v>0,06</v>
          </cell>
          <cell r="L978" t="str">
            <v>CAIXA REFERENCIAL</v>
          </cell>
          <cell r="M978" t="str">
            <v>0,00</v>
          </cell>
          <cell r="N978">
            <v>0.06</v>
          </cell>
          <cell r="O978">
            <v>0.06</v>
          </cell>
          <cell r="P978">
            <v>0</v>
          </cell>
          <cell r="R978" t="str">
            <v>SINAPI</v>
          </cell>
        </row>
        <row r="979">
          <cell r="G979">
            <v>91275</v>
          </cell>
          <cell r="H979" t="str">
            <v>PLACA VIBRATÓRIA REVERSÍVEL COM MOTOR 4 TEMPOS A GASOLINA, FORÇA CENTRÍFUGA DE 25 KN (2500 KGF), POTÊNCIA 5,5 CV - MANUTENÇÃO. AF_08/2015</v>
          </cell>
          <cell r="I979" t="str">
            <v>H</v>
          </cell>
          <cell r="J979" t="str">
            <v>ATRIBUÍDO SÃO PAULO</v>
          </cell>
          <cell r="K979" t="str">
            <v>0,57</v>
          </cell>
          <cell r="L979" t="str">
            <v>CAIXA REFERENCIAL</v>
          </cell>
          <cell r="M979" t="str">
            <v>0,00</v>
          </cell>
          <cell r="N979">
            <v>0.56999999999999995</v>
          </cell>
          <cell r="O979">
            <v>0.56999999999999995</v>
          </cell>
          <cell r="P979">
            <v>0</v>
          </cell>
          <cell r="R979" t="str">
            <v>SINAPI</v>
          </cell>
        </row>
        <row r="980">
          <cell r="G980">
            <v>91276</v>
          </cell>
          <cell r="H980" t="str">
            <v>PLACA VIBRATÓRIA REVERSÍVEL COM MOTOR 4 TEMPOS A GASOLINA, FORÇA CENTRÍFUGA DE 25 KN (2500 KGF), POTÊNCIA 5,5 CV - MATERIAIS NA OPERAÇÃO. AF_08/2015</v>
          </cell>
          <cell r="I980" t="str">
            <v>H</v>
          </cell>
          <cell r="J980" t="str">
            <v>COLETADO</v>
          </cell>
          <cell r="K980" t="str">
            <v>7,87</v>
          </cell>
          <cell r="L980" t="str">
            <v>CAIXA REFERENCIAL</v>
          </cell>
          <cell r="M980" t="str">
            <v>0,00</v>
          </cell>
          <cell r="N980">
            <v>7.87</v>
          </cell>
          <cell r="O980">
            <v>7.87</v>
          </cell>
          <cell r="P980">
            <v>0</v>
          </cell>
          <cell r="R980" t="str">
            <v>SINAPI</v>
          </cell>
        </row>
        <row r="981">
          <cell r="G981">
            <v>91279</v>
          </cell>
          <cell r="H981" t="str">
            <v>CORTADORA DE PISO COM MOTOR 4 TEMPOS A GASOLINA, POTÊNCIA DE 13 HP, COM DISCO DE CORTE DIAMANTADO SEGMENTADO PARA CONCRETO, DIÂMETRO DE 350 MM, FURO DE 1" (14 X 1") - DEPRECIAÇÃO. AF_08/2015</v>
          </cell>
          <cell r="I981" t="str">
            <v>H</v>
          </cell>
          <cell r="J981" t="str">
            <v>COEFICIENTE DE REPRESENTATIVIDADE</v>
          </cell>
          <cell r="K981" t="str">
            <v>1,08</v>
          </cell>
          <cell r="L981" t="str">
            <v>CAIXA REFERENCIAL</v>
          </cell>
          <cell r="M981" t="str">
            <v>0,00</v>
          </cell>
          <cell r="N981">
            <v>1.08</v>
          </cell>
          <cell r="O981">
            <v>1.08</v>
          </cell>
          <cell r="P981">
            <v>0</v>
          </cell>
          <cell r="R981" t="str">
            <v>SINAPI</v>
          </cell>
        </row>
        <row r="982">
          <cell r="G982">
            <v>91280</v>
          </cell>
          <cell r="H982" t="str">
            <v>CORTADORA DE PISO COM MOTOR 4 TEMPOS A GASOLINA, POTÊNCIA DE 13 HP, COM DISCO DE CORTE DIAMANTADO SEGMENTADO PARA CONCRETO, DIÂMETRO DE 350 MM, FURO DE 1" (14 X 1") - JUROS. AF_08/2015</v>
          </cell>
          <cell r="I982" t="str">
            <v>H</v>
          </cell>
          <cell r="J982" t="str">
            <v>COEFICIENTE DE REPRESENTATIVIDADE</v>
          </cell>
          <cell r="K982" t="str">
            <v>0,12</v>
          </cell>
          <cell r="L982" t="str">
            <v>CAIXA REFERENCIAL</v>
          </cell>
          <cell r="M982" t="str">
            <v>0,00</v>
          </cell>
          <cell r="N982">
            <v>0.12</v>
          </cell>
          <cell r="O982">
            <v>0.12</v>
          </cell>
          <cell r="P982">
            <v>0</v>
          </cell>
          <cell r="R982" t="str">
            <v>SINAPI</v>
          </cell>
        </row>
        <row r="983">
          <cell r="G983">
            <v>91281</v>
          </cell>
          <cell r="H983" t="str">
            <v>CORTADORA DE PISO COM MOTOR 4 TEMPOS A GASOLINA, POTÊNCIA DE 13 HP, COM DISCO DE CORTE DIAMANTADO SEGMENTADO PARA CONCRETO, DIÂMETRO DE 350 MM, FURO DE 1" (14 X 1") - MANUTENÇÃO. AF_08/2015</v>
          </cell>
          <cell r="I983" t="str">
            <v>H</v>
          </cell>
          <cell r="J983" t="str">
            <v>COEFICIENTE DE REPRESENTATIVIDADE</v>
          </cell>
          <cell r="K983" t="str">
            <v>1,36</v>
          </cell>
          <cell r="L983" t="str">
            <v>CAIXA REFERENCIAL</v>
          </cell>
          <cell r="M983" t="str">
            <v>0,00</v>
          </cell>
          <cell r="N983">
            <v>1.36</v>
          </cell>
          <cell r="O983">
            <v>1.36</v>
          </cell>
          <cell r="P983">
            <v>0</v>
          </cell>
          <cell r="R983" t="str">
            <v>SINAPI</v>
          </cell>
        </row>
        <row r="984">
          <cell r="G984">
            <v>91282</v>
          </cell>
          <cell r="H984" t="str">
            <v>CORTADORA DE PISO COM MOTOR 4 TEMPOS A GASOLINA, POTÊNCIA DE 13 HP, COM DISCO DE CORTE DIAMANTADO SEGMENTADO PARA CONCRETO, DIÂMETRO DE 350 MM, FURO DE 1" (14 X 1") - MATERIAIS NA OPERAÇÃO. AF_08/2015</v>
          </cell>
          <cell r="I984" t="str">
            <v>H</v>
          </cell>
          <cell r="J984" t="str">
            <v>COLETADO</v>
          </cell>
          <cell r="K984" t="str">
            <v>7,93</v>
          </cell>
          <cell r="L984" t="str">
            <v>CAIXA REFERENCIAL</v>
          </cell>
          <cell r="M984" t="str">
            <v>0,00</v>
          </cell>
          <cell r="N984">
            <v>7.93</v>
          </cell>
          <cell r="O984">
            <v>7.93</v>
          </cell>
          <cell r="P984">
            <v>0</v>
          </cell>
          <cell r="R984" t="str">
            <v>SINAPI</v>
          </cell>
        </row>
        <row r="985">
          <cell r="G985">
            <v>91354</v>
          </cell>
          <cell r="H985" t="str">
            <v>CAMINHÃO TOCO, PESO BRUTO TOTAL 14.300 KG, CARGA ÚTIL MÁXIMA 9590 KG, DISTÂNCIA ENTRE EIXOS 4,76 M, POTÊNCIA 185 CV (NÃO INCLUI CARROCERIA) - DEPRECIAÇÃO. AF_06/2014</v>
          </cell>
          <cell r="I985" t="str">
            <v>H</v>
          </cell>
          <cell r="J985" t="str">
            <v>ATRIBUÍDO SÃO PAULO</v>
          </cell>
          <cell r="K985" t="str">
            <v>18,38</v>
          </cell>
          <cell r="L985" t="str">
            <v>CAIXA REFERENCIAL</v>
          </cell>
          <cell r="M985" t="str">
            <v>0,00</v>
          </cell>
          <cell r="N985">
            <v>18.38</v>
          </cell>
          <cell r="O985">
            <v>18.38</v>
          </cell>
          <cell r="P985">
            <v>0</v>
          </cell>
          <cell r="R985" t="str">
            <v>SINAPI</v>
          </cell>
        </row>
        <row r="986">
          <cell r="G986">
            <v>91355</v>
          </cell>
          <cell r="H986" t="str">
            <v>CAMINHÃO TOCO, PESO BRUTO TOTAL 14.300 KG, CARGA ÚTIL MÁXIMA 9590 KG, DISTÂNCIA ENTRE EIXOS 4,76 M, POTÊNCIA 185 CV (NÃO INCLUI CARROCERIA) - JUROS. AF_06/2014</v>
          </cell>
          <cell r="I986" t="str">
            <v>H</v>
          </cell>
          <cell r="J986" t="str">
            <v>ATRIBUÍDO SÃO PAULO</v>
          </cell>
          <cell r="K986" t="str">
            <v>3,86</v>
          </cell>
          <cell r="L986" t="str">
            <v>CAIXA REFERENCIAL</v>
          </cell>
          <cell r="M986" t="str">
            <v>0,00</v>
          </cell>
          <cell r="N986">
            <v>3.86</v>
          </cell>
          <cell r="O986">
            <v>3.86</v>
          </cell>
          <cell r="P986">
            <v>0</v>
          </cell>
          <cell r="R986" t="str">
            <v>SINAPI</v>
          </cell>
        </row>
        <row r="987">
          <cell r="G987">
            <v>91356</v>
          </cell>
          <cell r="H987" t="str">
            <v>CAMINHÃO TOCO, PESO BRUTO TOTAL 14.300 KG, CARGA ÚTIL MÁXIMA 9590 KG, DISTÂNCIA ENTRE EIXOS 4,76 M, POTÊNCIA 185 CV (NÃO INCLUI CARROCERIA) - IMPOSTOS E SEGUROS. AF_06/2014</v>
          </cell>
          <cell r="I987" t="str">
            <v>H</v>
          </cell>
          <cell r="J987" t="str">
            <v>ATRIBUÍDO SÃO PAULO</v>
          </cell>
          <cell r="K987" t="str">
            <v>3,05</v>
          </cell>
          <cell r="L987" t="str">
            <v>CAIXA REFERENCIAL</v>
          </cell>
          <cell r="M987" t="str">
            <v>0,00</v>
          </cell>
          <cell r="N987">
            <v>3.05</v>
          </cell>
          <cell r="O987">
            <v>3.05</v>
          </cell>
          <cell r="P987">
            <v>0</v>
          </cell>
          <cell r="R987" t="str">
            <v>SINAPI</v>
          </cell>
        </row>
        <row r="988">
          <cell r="G988">
            <v>91359</v>
          </cell>
          <cell r="H988" t="str">
            <v>CAMINHÃO PIPA 6.000 L, PESO BRUTO TOTAL 13.000 KG, DISTÂNCIA ENTRE EIXOS 4,80 M, POTÊNCIA 189 CV INCLUSIVE TANQUE DE AÇO PARA TRANSPORTE DE ÁGUA, CAPACIDADE 6 M3 - DEPRECIAÇÃO. AF_06/2014</v>
          </cell>
          <cell r="I988" t="str">
            <v>H</v>
          </cell>
          <cell r="J988" t="str">
            <v>ATRIBUÍDO SÃO PAULO</v>
          </cell>
          <cell r="K988" t="str">
            <v>21,61</v>
          </cell>
          <cell r="L988" t="str">
            <v>CAIXA REFERENCIAL</v>
          </cell>
          <cell r="M988" t="str">
            <v>0,00</v>
          </cell>
          <cell r="N988">
            <v>21.61</v>
          </cell>
          <cell r="O988">
            <v>21.61</v>
          </cell>
          <cell r="P988">
            <v>0</v>
          </cell>
          <cell r="R988" t="str">
            <v>SINAPI</v>
          </cell>
        </row>
        <row r="989">
          <cell r="G989">
            <v>91360</v>
          </cell>
          <cell r="H989" t="str">
            <v>CAMINHÃO PIPA 6.000 L, PESO BRUTO TOTAL 13.000 KG, DISTÂNCIA ENTRE EIXOS 4,80 M, POTÊNCIA 189 CV INCLUSIVE TANQUE DE AÇO PARA TRANSPORTE DE ÁGUA, CAPACIDADE 6 M3 - JUROS. AF_06/2014</v>
          </cell>
          <cell r="I989" t="str">
            <v>H</v>
          </cell>
          <cell r="J989" t="str">
            <v>ATRIBUÍDO SÃO PAULO</v>
          </cell>
          <cell r="K989" t="str">
            <v>4,23</v>
          </cell>
          <cell r="L989" t="str">
            <v>CAIXA REFERENCIAL</v>
          </cell>
          <cell r="M989" t="str">
            <v>0,00</v>
          </cell>
          <cell r="N989">
            <v>4.2300000000000004</v>
          </cell>
          <cell r="O989">
            <v>4.2300000000000004</v>
          </cell>
          <cell r="P989">
            <v>0</v>
          </cell>
          <cell r="R989" t="str">
            <v>SINAPI</v>
          </cell>
        </row>
        <row r="990">
          <cell r="G990">
            <v>91361</v>
          </cell>
          <cell r="H990" t="str">
            <v>CAMINHÃO PIPA 6.000 L, PESO BRUTO TOTAL 13.000 KG, DISTÂNCIA ENTRE EIXOS 4,80 M, POTÊNCIA 189 CV INCLUSIVE TANQUE DE AÇO PARA TRANSPORTE DE ÁGUA, CAPACIDADE 6 M3 - IMPOSTOS E SEGUROS. AF_06/2014</v>
          </cell>
          <cell r="I990" t="str">
            <v>H</v>
          </cell>
          <cell r="J990" t="str">
            <v>ATRIBUÍDO SÃO PAULO</v>
          </cell>
          <cell r="K990" t="str">
            <v>3,35</v>
          </cell>
          <cell r="L990" t="str">
            <v>CAIXA REFERENCIAL</v>
          </cell>
          <cell r="M990" t="str">
            <v>0,00</v>
          </cell>
          <cell r="N990">
            <v>3.35</v>
          </cell>
          <cell r="O990">
            <v>3.35</v>
          </cell>
          <cell r="P990">
            <v>0</v>
          </cell>
          <cell r="R990" t="str">
            <v>SINAPI</v>
          </cell>
        </row>
        <row r="991">
          <cell r="G991">
            <v>91367</v>
          </cell>
          <cell r="H991" t="str">
            <v>CAMINHÃO BASCULANTE 6 M3, PESO BRUTO TOTAL 16.000 KG, CARGA ÚTIL MÁXIMA 13.071 KG, DISTÂNCIA ENTRE EIXOS 4,80 M, POTÊNCIA 230 CV INCLUSIVE CAÇAMBA METÁLICA - DEPRECIAÇÃO. AF_06/2014</v>
          </cell>
          <cell r="I991" t="str">
            <v>H</v>
          </cell>
          <cell r="J991" t="str">
            <v>ATRIBUÍDO SÃO PAULO</v>
          </cell>
          <cell r="K991" t="str">
            <v>22,74</v>
          </cell>
          <cell r="L991" t="str">
            <v>CAIXA REFERENCIAL</v>
          </cell>
          <cell r="M991" t="str">
            <v>0,00</v>
          </cell>
          <cell r="N991">
            <v>22.74</v>
          </cell>
          <cell r="O991">
            <v>22.74</v>
          </cell>
          <cell r="P991">
            <v>0</v>
          </cell>
          <cell r="R991" t="str">
            <v>SINAPI</v>
          </cell>
        </row>
        <row r="992">
          <cell r="G992">
            <v>91368</v>
          </cell>
          <cell r="H992" t="str">
            <v>CAMINHÃO BASCULANTE 6 M3, PESO BRUTO TOTAL 16.000 KG, CARGA ÚTIL MÁXIMA 13.071 KG, DISTÂNCIA ENTRE EIXOS 4,80 M, POTÊNCIA 230 CV INCLUSIVE CAÇAMBA METÁLICA - JUROS. AF_06/2014</v>
          </cell>
          <cell r="I992" t="str">
            <v>H</v>
          </cell>
          <cell r="J992" t="str">
            <v>ATRIBUÍDO SÃO PAULO</v>
          </cell>
          <cell r="K992" t="str">
            <v>4,48</v>
          </cell>
          <cell r="L992" t="str">
            <v>CAIXA REFERENCIAL</v>
          </cell>
          <cell r="M992" t="str">
            <v>0,00</v>
          </cell>
          <cell r="N992">
            <v>4.4800000000000004</v>
          </cell>
          <cell r="O992">
            <v>4.4800000000000004</v>
          </cell>
          <cell r="P992">
            <v>0</v>
          </cell>
          <cell r="R992" t="str">
            <v>SINAPI</v>
          </cell>
        </row>
        <row r="993">
          <cell r="G993">
            <v>91369</v>
          </cell>
          <cell r="H993" t="str">
            <v>CAMINHÃO BASCULANTE 6 M3, PESO BRUTO TOTAL 16.000 KG, CARGA ÚTIL MÁXIMA 13.071 KG, DISTÂNCIA ENTRE EIXOS 4,80 M, POTÊNCIA 230 CV INCLUSIVE CAÇAMBA METÁLICA - IMPOSTOS E SEGUROS. AF_06/2014</v>
          </cell>
          <cell r="I993" t="str">
            <v>H</v>
          </cell>
          <cell r="J993" t="str">
            <v>ATRIBUÍDO SÃO PAULO</v>
          </cell>
          <cell r="K993" t="str">
            <v>3,55</v>
          </cell>
          <cell r="L993" t="str">
            <v>CAIXA REFERENCIAL</v>
          </cell>
          <cell r="M993" t="str">
            <v>0,00</v>
          </cell>
          <cell r="N993">
            <v>3.55</v>
          </cell>
          <cell r="O993">
            <v>3.55</v>
          </cell>
          <cell r="P993">
            <v>0</v>
          </cell>
          <cell r="R993" t="str">
            <v>SINAPI</v>
          </cell>
        </row>
        <row r="994">
          <cell r="G994">
            <v>91375</v>
          </cell>
          <cell r="H994" t="str">
            <v>CAMINHÃO TOCO, PESO BRUTO TOTAL 16.000 KG, CARGA ÚTIL MÁXIMA DE 10.685 KG, DISTÂNCIA ENTRE EIXOS 4,80 M, POTÊNCIA 189 CV EXCLUSIVE CARROCERIA - DEPRECIAÇÃO. AF_06/2014</v>
          </cell>
          <cell r="I994" t="str">
            <v>H</v>
          </cell>
          <cell r="J994" t="str">
            <v>ATRIBUÍDO SÃO PAULO</v>
          </cell>
          <cell r="K994" t="str">
            <v>20,19</v>
          </cell>
          <cell r="L994" t="str">
            <v>CAIXA REFERENCIAL</v>
          </cell>
          <cell r="M994" t="str">
            <v>0,00</v>
          </cell>
          <cell r="N994">
            <v>20.190000000000001</v>
          </cell>
          <cell r="O994">
            <v>20.190000000000001</v>
          </cell>
          <cell r="P994">
            <v>0</v>
          </cell>
          <cell r="R994" t="str">
            <v>SINAPI</v>
          </cell>
        </row>
        <row r="995">
          <cell r="G995">
            <v>91376</v>
          </cell>
          <cell r="H995" t="str">
            <v>CAMINHÃO TOCO, PESO BRUTO TOTAL 16.000 KG, CARGA ÚTIL MÁXIMA DE 10.685 KG, DISTÂNCIA ENTRE EIXOS 4,80 M, POTÊNCIA 189 CV EXCLUSIVE CARROCERIA - JUROS. AF_06/2014</v>
          </cell>
          <cell r="I995" t="str">
            <v>H</v>
          </cell>
          <cell r="J995" t="str">
            <v>ATRIBUÍDO SÃO PAULO</v>
          </cell>
          <cell r="K995" t="str">
            <v>4,23</v>
          </cell>
          <cell r="L995" t="str">
            <v>CAIXA REFERENCIAL</v>
          </cell>
          <cell r="M995" t="str">
            <v>0,00</v>
          </cell>
          <cell r="N995">
            <v>4.2300000000000004</v>
          </cell>
          <cell r="O995">
            <v>4.2300000000000004</v>
          </cell>
          <cell r="P995">
            <v>0</v>
          </cell>
          <cell r="R995" t="str">
            <v>SINAPI</v>
          </cell>
        </row>
        <row r="996">
          <cell r="G996">
            <v>91377</v>
          </cell>
          <cell r="H996" t="str">
            <v>CAMINHÃO TOCO, PESO BRUTO TOTAL 16.000 KG, CARGA ÚTIL MÁXIMA DE 10.685 KG, DISTÂNCIA ENTRE EIXOS 4,80 M, POTÊNCIA 189 CV EXCLUSIVE CARROCERIA - IMPOSTOS E SEGUROS. AF_06/2014</v>
          </cell>
          <cell r="I996" t="str">
            <v>H</v>
          </cell>
          <cell r="J996" t="str">
            <v>ATRIBUÍDO SÃO PAULO</v>
          </cell>
          <cell r="K996" t="str">
            <v>3,35</v>
          </cell>
          <cell r="L996" t="str">
            <v>CAIXA REFERENCIAL</v>
          </cell>
          <cell r="M996" t="str">
            <v>0,00</v>
          </cell>
          <cell r="N996">
            <v>3.35</v>
          </cell>
          <cell r="O996">
            <v>3.35</v>
          </cell>
          <cell r="P996">
            <v>0</v>
          </cell>
          <cell r="R996" t="str">
            <v>SINAPI</v>
          </cell>
        </row>
        <row r="997">
          <cell r="G997">
            <v>91380</v>
          </cell>
          <cell r="H997" t="str">
            <v>CAMINHÃO BASCULANTE 10 M3, TRUCADO CABINE SIMPLES, PESO BRUTO TOTAL 23.000 KG, CARGA ÚTIL MÁXIMA 15.935 KG, DISTÂNCIA ENTRE EIXOS 4,80 M, POTÊNCIA 230 CV INCLUSIVE CAÇAMBA METÁLICA - DEPRECIAÇÃO. AF_06/2014</v>
          </cell>
          <cell r="I997" t="str">
            <v>H</v>
          </cell>
          <cell r="J997" t="str">
            <v>ATRIBUÍDO SÃO PAULO</v>
          </cell>
          <cell r="K997" t="str">
            <v>29,91</v>
          </cell>
          <cell r="L997" t="str">
            <v>CAIXA REFERENCIAL</v>
          </cell>
          <cell r="M997" t="str">
            <v>0,00</v>
          </cell>
          <cell r="N997">
            <v>29.91</v>
          </cell>
          <cell r="O997">
            <v>29.91</v>
          </cell>
          <cell r="P997">
            <v>0</v>
          </cell>
          <cell r="R997" t="str">
            <v>SINAPI</v>
          </cell>
        </row>
        <row r="998">
          <cell r="G998">
            <v>91381</v>
          </cell>
          <cell r="H998" t="str">
            <v>CAMINHÃO BASCULANTE 10 M3, TRUCADO CABINE SIMPLES, PESO BRUTO TOTAL 23.000 KG, CARGA ÚTIL MÁXIMA 15.935 KG, DISTÂNCIA ENTRE EIXOS 4,80 M, POTÊNCIA 230 CV INCLUSIVE CAÇAMBA METÁLICA - JUROS. AF_06/2014</v>
          </cell>
          <cell r="I998" t="str">
            <v>H</v>
          </cell>
          <cell r="J998" t="str">
            <v>ATRIBUÍDO SÃO PAULO</v>
          </cell>
          <cell r="K998" t="str">
            <v>5,89</v>
          </cell>
          <cell r="L998" t="str">
            <v>CAIXA REFERENCIAL</v>
          </cell>
          <cell r="M998" t="str">
            <v>0,00</v>
          </cell>
          <cell r="N998">
            <v>5.89</v>
          </cell>
          <cell r="O998">
            <v>5.89</v>
          </cell>
          <cell r="P998">
            <v>0</v>
          </cell>
          <cell r="R998" t="str">
            <v>SINAPI</v>
          </cell>
        </row>
        <row r="999">
          <cell r="G999">
            <v>91382</v>
          </cell>
          <cell r="H999" t="str">
            <v>CAMINHÃO BASCULANTE 10 M3, TRUCADO CABINE SIMPLES, PESO BRUTO TOTAL 23.000 KG, CARGA ÚTIL MÁXIMA 15.935 KG, DISTÂNCIA ENTRE EIXOS 4,80 M, POTÊNCIA 230 CV INCLUSIVE CAÇAMBA METÁLICA - IMPOSTOS E SEGUROS. AF_06/2014</v>
          </cell>
          <cell r="I999" t="str">
            <v>H</v>
          </cell>
          <cell r="J999" t="str">
            <v>ATRIBUÍDO SÃO PAULO</v>
          </cell>
          <cell r="K999" t="str">
            <v>4,66</v>
          </cell>
          <cell r="L999" t="str">
            <v>CAIXA REFERENCIAL</v>
          </cell>
          <cell r="M999" t="str">
            <v>0,00</v>
          </cell>
          <cell r="N999">
            <v>4.66</v>
          </cell>
          <cell r="O999">
            <v>4.66</v>
          </cell>
          <cell r="P999">
            <v>0</v>
          </cell>
          <cell r="R999" t="str">
            <v>SINAPI</v>
          </cell>
        </row>
        <row r="1000">
          <cell r="G1000">
            <v>91383</v>
          </cell>
          <cell r="H1000" t="str">
            <v>CAMINHÃO BASCULANTE 10 M3, TRUCADO CABINE SIMPLES, PESO BRUTO TOTAL 23.000 KG, CARGA ÚTIL MÁXIMA 15.935 KG, DISTÂNCIA ENTRE EIXOS 4,80 M, POTÊNCIA 230 CV INCLUSIVE CAÇAMBA METÁLICA - MANUTENÇÃO. AF_06/2014</v>
          </cell>
          <cell r="I1000" t="str">
            <v>H</v>
          </cell>
          <cell r="J1000" t="str">
            <v>ATRIBUÍDO SÃO PAULO</v>
          </cell>
          <cell r="K1000" t="str">
            <v>54,02</v>
          </cell>
          <cell r="L1000" t="str">
            <v>CAIXA REFERENCIAL</v>
          </cell>
          <cell r="M1000" t="str">
            <v>0,00</v>
          </cell>
          <cell r="N1000">
            <v>54.02</v>
          </cell>
          <cell r="O1000">
            <v>54.02</v>
          </cell>
          <cell r="P1000">
            <v>0</v>
          </cell>
          <cell r="R1000" t="str">
            <v>SINAPI</v>
          </cell>
        </row>
        <row r="1001">
          <cell r="G1001">
            <v>91384</v>
          </cell>
          <cell r="H1001" t="str">
            <v>CAMINHÃO BASCULANTE 10 M3, TRUCADO CABINE SIMPLES, PESO BRUTO TOTAL 23.000 KG, CARGA ÚTIL MÁXIMA 15.935 KG, DISTÂNCIA ENTRE EIXOS 4,80 M, POTÊNCIA 230 CV INCLUSIVE CAÇAMBA METÁLICA - MATERIAIS NA OPERAÇÃO. AF_06/2014</v>
          </cell>
          <cell r="I1001" t="str">
            <v>H</v>
          </cell>
          <cell r="J1001" t="str">
            <v>COLETADO</v>
          </cell>
          <cell r="K1001" t="str">
            <v>115,89</v>
          </cell>
          <cell r="L1001" t="str">
            <v>CAIXA REFERENCIAL</v>
          </cell>
          <cell r="M1001" t="str">
            <v>0,00</v>
          </cell>
          <cell r="N1001">
            <v>115.89</v>
          </cell>
          <cell r="O1001">
            <v>115.89</v>
          </cell>
          <cell r="P1001">
            <v>0</v>
          </cell>
          <cell r="R1001" t="str">
            <v>SINAPI</v>
          </cell>
        </row>
        <row r="1002">
          <cell r="G1002">
            <v>91390</v>
          </cell>
          <cell r="H1002" t="str">
            <v>CAMINHÃO TOCO, PBT 14.300 KG, CARGA ÚTIL MÁX. 9.710 KG, DIST. ENTRE EIXOS 3,56 M, POTÊNCIA 185 CV, INCLUSIVE CARROCERIA FIXA ABERTA DE MADEIRA P/ TRANSPORTE GERAL DE CARGA SECA, DIMEN. APROX. 2,50 X 6,50 X 0,50 M - DEPRECIAÇÃO. AF_06/2014</v>
          </cell>
          <cell r="I1002" t="str">
            <v>H</v>
          </cell>
          <cell r="J1002" t="str">
            <v>ATRIBUÍDO SÃO PAULO</v>
          </cell>
          <cell r="K1002" t="str">
            <v>19,91</v>
          </cell>
          <cell r="L1002" t="str">
            <v>CAIXA REFERENCIAL</v>
          </cell>
          <cell r="M1002" t="str">
            <v>0,00</v>
          </cell>
          <cell r="N1002">
            <v>19.91</v>
          </cell>
          <cell r="O1002">
            <v>19.91</v>
          </cell>
          <cell r="P1002">
            <v>0</v>
          </cell>
          <cell r="R1002" t="str">
            <v>SINAPI</v>
          </cell>
        </row>
        <row r="1003">
          <cell r="G1003">
            <v>91391</v>
          </cell>
          <cell r="H1003" t="str">
            <v>CAMINHÃO TOCO, PBT 14.300 KG, CARGA ÚTIL MÁX. 9.710 KG, DIST. ENTRE EIXOS 3,56 M, POTÊNCIA 185 CV, INCLUSIVE CARROCERIA FIXA ABERTA DE MADEIRA P/ TRANSPORTE GERAL DE CARGA SECA, DIMEN. APROX. 2,50 X 6,50 X 0,50 M - JUROS. AF_06/2014</v>
          </cell>
          <cell r="I1003" t="str">
            <v>H</v>
          </cell>
          <cell r="J1003" t="str">
            <v>ATRIBUÍDO SÃO PAULO</v>
          </cell>
          <cell r="K1003" t="str">
            <v>4,06</v>
          </cell>
          <cell r="L1003" t="str">
            <v>CAIXA REFERENCIAL</v>
          </cell>
          <cell r="M1003" t="str">
            <v>0,00</v>
          </cell>
          <cell r="N1003">
            <v>4.0599999999999996</v>
          </cell>
          <cell r="O1003">
            <v>4.0599999999999996</v>
          </cell>
          <cell r="P1003">
            <v>0</v>
          </cell>
          <cell r="R1003" t="str">
            <v>SINAPI</v>
          </cell>
        </row>
        <row r="1004">
          <cell r="G1004">
            <v>91392</v>
          </cell>
          <cell r="H1004" t="str">
            <v>CAMINHÃO TOCO, PBT 14.300 KG, CARGA ÚTIL MÁX. 9.710 KG, DIST. ENTRE EIXOS 3,56 M, POTÊNCIA 185 CV, INCLUSIVE CARROCERIA FIXA ABERTA DE MADEIRA P/ TRANSPORTE GERAL DE CARGA SECA, DIMEN. APROX. 2,50 X 6,50 X 0,50 M - IMPOSTOS E SEGUROS. AF_06/2014</v>
          </cell>
          <cell r="I1004" t="str">
            <v>H</v>
          </cell>
          <cell r="J1004" t="str">
            <v>ATRIBUÍDO SÃO PAULO</v>
          </cell>
          <cell r="K1004" t="str">
            <v>3,21</v>
          </cell>
          <cell r="L1004" t="str">
            <v>CAIXA REFERENCIAL</v>
          </cell>
          <cell r="M1004" t="str">
            <v>0,00</v>
          </cell>
          <cell r="N1004">
            <v>3.21</v>
          </cell>
          <cell r="O1004">
            <v>3.21</v>
          </cell>
          <cell r="P1004">
            <v>0</v>
          </cell>
          <cell r="R1004" t="str">
            <v>SINAPI</v>
          </cell>
        </row>
        <row r="1005">
          <cell r="G1005">
            <v>91396</v>
          </cell>
          <cell r="H1005" t="str">
            <v>CAMINHÃO PIPA 10.000 L TRUCADO, PESO BRUTO TOTAL 23.000 KG, CARGA ÚTIL MÁXIMA 15.935 KG, DISTÂNCIA ENTRE EIXOS 4,8 M, POTÊNCIA 230 CV, INCLUSIVE TANQUE DE AÇO PARA TRANSPORTE DE ÁGUA - DEPRECIAÇÃO. AF_06/2014</v>
          </cell>
          <cell r="I1005" t="str">
            <v>H</v>
          </cell>
          <cell r="J1005" t="str">
            <v>ATRIBUÍDO SÃO PAULO</v>
          </cell>
          <cell r="K1005" t="str">
            <v>30,03</v>
          </cell>
          <cell r="L1005" t="str">
            <v>CAIXA REFERENCIAL</v>
          </cell>
          <cell r="M1005" t="str">
            <v>0,00</v>
          </cell>
          <cell r="N1005">
            <v>30.03</v>
          </cell>
          <cell r="O1005">
            <v>30.03</v>
          </cell>
          <cell r="P1005">
            <v>0</v>
          </cell>
          <cell r="R1005" t="str">
            <v>SINAPI</v>
          </cell>
        </row>
        <row r="1006">
          <cell r="G1006">
            <v>91397</v>
          </cell>
          <cell r="H1006" t="str">
            <v>CAMINHÃO PIPA 10.000 L TRUCADO, PESO BRUTO TOTAL 23.000 KG, CARGA ÚTIL MÁXIMA 15.935 KG, DISTÂNCIA ENTRE EIXOS 4,8 M, POTÊNCIA 230 CV, INCLUSIVE TANQUE DE AÇO PARA TRANSPORTE DE ÁGUA - JUROS. AF_06/2014</v>
          </cell>
          <cell r="I1006" t="str">
            <v>H</v>
          </cell>
          <cell r="J1006" t="str">
            <v>ATRIBUÍDO SÃO PAULO</v>
          </cell>
          <cell r="K1006" t="str">
            <v>5,94</v>
          </cell>
          <cell r="L1006" t="str">
            <v>CAIXA REFERENCIAL</v>
          </cell>
          <cell r="M1006" t="str">
            <v>0,00</v>
          </cell>
          <cell r="N1006">
            <v>5.94</v>
          </cell>
          <cell r="O1006">
            <v>5.94</v>
          </cell>
          <cell r="P1006">
            <v>0</v>
          </cell>
          <cell r="R1006" t="str">
            <v>SINAPI</v>
          </cell>
        </row>
        <row r="1007">
          <cell r="G1007">
            <v>91398</v>
          </cell>
          <cell r="H1007" t="str">
            <v>CAMINHÃO PIPA 10.000 L TRUCADO, PESO BRUTO TOTAL 23.000 KG, CARGA ÚTIL MÁXIMA 15.935 KG, DISTÂNCIA ENTRE EIXOS 4,8 M, POTÊNCIA 230 CV, INCLUSIVE TANQUE DE AÇO PARA TRANSPORTE DE ÁGUA - IMPOSTOS E SEGUROS. AF_06/2014</v>
          </cell>
          <cell r="I1007" t="str">
            <v>H</v>
          </cell>
          <cell r="J1007" t="str">
            <v>ATRIBUÍDO SÃO PAULO</v>
          </cell>
          <cell r="K1007" t="str">
            <v>4,70</v>
          </cell>
          <cell r="L1007" t="str">
            <v>CAIXA REFERENCIAL</v>
          </cell>
          <cell r="M1007" t="str">
            <v>0,00</v>
          </cell>
          <cell r="N1007">
            <v>4.7</v>
          </cell>
          <cell r="O1007">
            <v>4.7</v>
          </cell>
          <cell r="P1007">
            <v>0</v>
          </cell>
          <cell r="R1007" t="str">
            <v>SINAPI</v>
          </cell>
        </row>
        <row r="1008">
          <cell r="G1008">
            <v>91402</v>
          </cell>
          <cell r="H1008" t="str">
            <v>CAMINHÃO BASCULANTE 6 M3 TOCO, PESO BRUTO TOTAL 16.000 KG, CARGA ÚTIL MÁXIMA 11.130 KG, DISTÂNCIA ENTRE EIXOS 5,36 M, POTÊNCIA 185 CV, INCLUSIVE CAÇAMBA METÁLICA - IMPOSTOS E SEGUROS. AF_06/2014</v>
          </cell>
          <cell r="I1008" t="str">
            <v>H</v>
          </cell>
          <cell r="J1008" t="str">
            <v>ATRIBUÍDO SÃO PAULO</v>
          </cell>
          <cell r="K1008" t="str">
            <v>3,68</v>
          </cell>
          <cell r="L1008" t="str">
            <v>CAIXA REFERENCIAL</v>
          </cell>
          <cell r="M1008" t="str">
            <v>0,00</v>
          </cell>
          <cell r="N1008">
            <v>3.68</v>
          </cell>
          <cell r="O1008">
            <v>3.68</v>
          </cell>
          <cell r="P1008">
            <v>0</v>
          </cell>
          <cell r="R1008" t="str">
            <v>SINAPI</v>
          </cell>
        </row>
        <row r="1009">
          <cell r="G1009">
            <v>91466</v>
          </cell>
          <cell r="H1009" t="str">
            <v>GUINDAUTO HIDRÁULICO, CAPACIDADE MÁXIMA DE CARGA 6200 KG, MOMENTO MÁXIMO DE CARGA 11,7 TM, ALCANCE MÁXIMO HORIZONTAL 9,70 M, INCLUSIVE CAMINHÃO TOCO PBT 16.000 KG, POTÊNCIA DE 189 CV - IMPOSTOS E SEGUROS. AF_08/2015</v>
          </cell>
          <cell r="I1009" t="str">
            <v>H</v>
          </cell>
          <cell r="J1009" t="str">
            <v>ATRIBUÍDO SÃO PAULO</v>
          </cell>
          <cell r="K1009" t="str">
            <v>4,13</v>
          </cell>
          <cell r="L1009" t="str">
            <v>CAIXA REFERENCIAL</v>
          </cell>
          <cell r="M1009" t="str">
            <v>0,00</v>
          </cell>
          <cell r="N1009">
            <v>4.13</v>
          </cell>
          <cell r="O1009">
            <v>4.13</v>
          </cell>
          <cell r="P1009">
            <v>0</v>
          </cell>
          <cell r="R1009" t="str">
            <v>SINAPI</v>
          </cell>
        </row>
        <row r="1010">
          <cell r="G1010">
            <v>91467</v>
          </cell>
          <cell r="H1010" t="str">
            <v>GUINDAUTO HIDRÁULICO, CAPACIDADE MÁXIMA DE CARGA 6200 KG, MOMENTO MÁXIMO DE CARGA 11,7 TM, ALCANCE MÁXIMO HORIZONTAL 9,70 M, INCLUSIVE CAMINHÃO TOCO PBT 16.000 KG, POTÊNCIA DE 189 CV - MATERIAIS NA OPERAÇÃO. AF_08/2015</v>
          </cell>
          <cell r="I1010" t="str">
            <v>H</v>
          </cell>
          <cell r="J1010" t="str">
            <v>COLETADO</v>
          </cell>
          <cell r="K1010" t="str">
            <v>129,24</v>
          </cell>
          <cell r="L1010" t="str">
            <v>CAIXA REFERENCIAL</v>
          </cell>
          <cell r="M1010" t="str">
            <v>0,00</v>
          </cell>
          <cell r="N1010">
            <v>129.24</v>
          </cell>
          <cell r="O1010">
            <v>129.24</v>
          </cell>
          <cell r="P1010">
            <v>0</v>
          </cell>
          <cell r="R1010" t="str">
            <v>SINAPI</v>
          </cell>
        </row>
        <row r="1011">
          <cell r="G1011">
            <v>91468</v>
          </cell>
          <cell r="H1011" t="str">
            <v>ESPARGIDOR DE ASFALTO PRESSURIZADO, TANQUE 6 M3 COM ISOLAÇÃO TÉRMICA, AQUECIDO COM 2 MAÇARICOS, COM BARRA ESPARGIDORA 3,60 M, MONTADO SOBRE CAMINHÃO  TOCO, PBT 14.300 KG, POTÊNCIA 185 CV - DEPRECIAÇÃO. AF_05/2023</v>
          </cell>
          <cell r="I1011" t="str">
            <v>H</v>
          </cell>
          <cell r="J1011" t="str">
            <v>ATRIBUÍDO SÃO PAULO</v>
          </cell>
          <cell r="K1011" t="str">
            <v>23,46</v>
          </cell>
          <cell r="L1011" t="str">
            <v>CAIXA REFERENCIAL</v>
          </cell>
          <cell r="M1011" t="str">
            <v>0,00</v>
          </cell>
          <cell r="N1011">
            <v>23.46</v>
          </cell>
          <cell r="O1011">
            <v>23.46</v>
          </cell>
          <cell r="P1011">
            <v>0</v>
          </cell>
          <cell r="R1011" t="str">
            <v>SINAPI</v>
          </cell>
        </row>
        <row r="1012">
          <cell r="G1012">
            <v>91469</v>
          </cell>
          <cell r="H1012" t="str">
            <v>ESPARGIDOR DE ASFALTO PRESSURIZADO, TANQUE 6 M3 COM ISOLAÇÃO TÉRMICA, AQUECIDO COM 2 MAÇARICOS, COM BARRA ESPARGIDORA 3,60 M, MONTADO SOBRE CAMINHÃO  TOCO, PBT 14.300 KG, POTÊNCIA 185 CV - JUROS. AF_05/2023</v>
          </cell>
          <cell r="I1012" t="str">
            <v>H</v>
          </cell>
          <cell r="J1012" t="str">
            <v>ATRIBUÍDO SÃO PAULO</v>
          </cell>
          <cell r="K1012" t="str">
            <v>7,82</v>
          </cell>
          <cell r="L1012" t="str">
            <v>CAIXA REFERENCIAL</v>
          </cell>
          <cell r="M1012" t="str">
            <v>0,00</v>
          </cell>
          <cell r="N1012">
            <v>7.82</v>
          </cell>
          <cell r="O1012">
            <v>7.82</v>
          </cell>
          <cell r="P1012">
            <v>0</v>
          </cell>
          <cell r="R1012" t="str">
            <v>SINAPI</v>
          </cell>
        </row>
        <row r="1013">
          <cell r="G1013">
            <v>91484</v>
          </cell>
          <cell r="H1013" t="str">
            <v>ESPARGIDOR DE ASFALTO PRESSURIZADO, TANQUE 6 M3 COM ISOLAÇÃO TÉRMICA, AQUECIDO COM 2 MAÇARICOS, COM BARRA ESPARGIDORA 3,60 M, MONTADO SOBRE CAMINHÃO  TOCO, PBT 14.300 KG, POTÊNCIA 185 CV - IMPOSTOS E SEGUROS. AF_05/2023</v>
          </cell>
          <cell r="I1013" t="str">
            <v>H</v>
          </cell>
          <cell r="J1013" t="str">
            <v>ATRIBUÍDO SÃO PAULO</v>
          </cell>
          <cell r="K1013" t="str">
            <v>7,82</v>
          </cell>
          <cell r="L1013" t="str">
            <v>CAIXA REFERENCIAL</v>
          </cell>
          <cell r="M1013" t="str">
            <v>0,00</v>
          </cell>
          <cell r="N1013">
            <v>7.82</v>
          </cell>
          <cell r="O1013">
            <v>7.82</v>
          </cell>
          <cell r="P1013">
            <v>0</v>
          </cell>
          <cell r="R1013" t="str">
            <v>SINAPI</v>
          </cell>
        </row>
        <row r="1014">
          <cell r="G1014">
            <v>91485</v>
          </cell>
          <cell r="H1014" t="str">
            <v>ESPARGIDOR DE ASFALTO PRESSURIZADO, TANQUE 6 M3 COM ISOLAÇÃO TÉRMICA, AQUECIDO COM 2 MAÇARICOS, COM BARRA ESPARGIDORA 3,60 M, MONTADO SOBRE CAMINHÃO  TOCO, PBT 14.300 KG, POTÊNCIA 185 CV - MATERIAIS NA OPERAÇÃO. AF_05/2023</v>
          </cell>
          <cell r="I1014" t="str">
            <v>H</v>
          </cell>
          <cell r="J1014" t="str">
            <v>COLETADO</v>
          </cell>
          <cell r="K1014" t="str">
            <v>133,35</v>
          </cell>
          <cell r="L1014" t="str">
            <v>CAIXA REFERENCIAL</v>
          </cell>
          <cell r="M1014" t="str">
            <v>0,00</v>
          </cell>
          <cell r="N1014">
            <v>133.35</v>
          </cell>
          <cell r="O1014">
            <v>133.35</v>
          </cell>
          <cell r="P1014">
            <v>0</v>
          </cell>
          <cell r="R1014" t="str">
            <v>SINAPI</v>
          </cell>
        </row>
        <row r="1015">
          <cell r="G1015">
            <v>91529</v>
          </cell>
          <cell r="H1015" t="str">
            <v>COMPACTADOR DE SOLOS DE PERCUSSÃO (SOQUETE) COM MOTOR A GASOLINA 4 TEMPOS, POTÊNCIA 4 CV - DEPRECIAÇÃO. AF_08/2015</v>
          </cell>
          <cell r="I1015" t="str">
            <v>H</v>
          </cell>
          <cell r="J1015" t="str">
            <v>ATRIBUÍDO SÃO PAULO</v>
          </cell>
          <cell r="K1015" t="str">
            <v>0,67</v>
          </cell>
          <cell r="L1015" t="str">
            <v>CAIXA REFERENCIAL</v>
          </cell>
          <cell r="M1015" t="str">
            <v>0,00</v>
          </cell>
          <cell r="N1015">
            <v>0.67</v>
          </cell>
          <cell r="O1015">
            <v>0.67</v>
          </cell>
          <cell r="P1015">
            <v>0</v>
          </cell>
          <cell r="R1015" t="str">
            <v>SINAPI</v>
          </cell>
        </row>
        <row r="1016">
          <cell r="G1016">
            <v>91530</v>
          </cell>
          <cell r="H1016" t="str">
            <v>COMPACTADOR DE SOLOS DE PERCUSSÃO (SOQUETE) COM MOTOR A GASOLINA 4 TEMPOS, POTÊNCIA 4 CV - JUROS. AF_08/2015</v>
          </cell>
          <cell r="I1016" t="str">
            <v>H</v>
          </cell>
          <cell r="J1016" t="str">
            <v>ATRIBUÍDO SÃO PAULO</v>
          </cell>
          <cell r="K1016" t="str">
            <v>0,09</v>
          </cell>
          <cell r="L1016" t="str">
            <v>CAIXA REFERENCIAL</v>
          </cell>
          <cell r="M1016" t="str">
            <v>0,00</v>
          </cell>
          <cell r="N1016">
            <v>0.09</v>
          </cell>
          <cell r="O1016">
            <v>0.09</v>
          </cell>
          <cell r="P1016">
            <v>0</v>
          </cell>
          <cell r="R1016" t="str">
            <v>SINAPI</v>
          </cell>
        </row>
        <row r="1017">
          <cell r="G1017">
            <v>91531</v>
          </cell>
          <cell r="H1017" t="str">
            <v>COMPACTADOR DE SOLOS DE PERCUSSÃO (SOQUETE) COM MOTOR A GASOLINA 4 TEMPOS, POTÊNCIA 4 CV - MANUTENÇÃO. AF_08/2015</v>
          </cell>
          <cell r="I1017" t="str">
            <v>H</v>
          </cell>
          <cell r="J1017" t="str">
            <v>ATRIBUÍDO SÃO PAULO</v>
          </cell>
          <cell r="K1017" t="str">
            <v>0,84</v>
          </cell>
          <cell r="L1017" t="str">
            <v>CAIXA REFERENCIAL</v>
          </cell>
          <cell r="M1017" t="str">
            <v>0,00</v>
          </cell>
          <cell r="N1017">
            <v>0.84</v>
          </cell>
          <cell r="O1017">
            <v>0.84</v>
          </cell>
          <cell r="P1017">
            <v>0</v>
          </cell>
          <cell r="R1017" t="str">
            <v>SINAPI</v>
          </cell>
        </row>
        <row r="1018">
          <cell r="G1018">
            <v>91532</v>
          </cell>
          <cell r="H1018" t="str">
            <v>COMPACTADOR DE SOLOS DE PERCUSSÃO (SOQUETE) COM MOTOR A GASOLINA 4 TEMPOS, POTÊNCIA 4 CV - MATERIAIS NA OPERAÇÃO. AF_08/2015</v>
          </cell>
          <cell r="I1018" t="str">
            <v>H</v>
          </cell>
          <cell r="J1018" t="str">
            <v>COLETADO</v>
          </cell>
          <cell r="K1018" t="str">
            <v>5,63</v>
          </cell>
          <cell r="L1018" t="str">
            <v>CAIXA REFERENCIAL</v>
          </cell>
          <cell r="M1018" t="str">
            <v>0,00</v>
          </cell>
          <cell r="N1018">
            <v>5.63</v>
          </cell>
          <cell r="O1018">
            <v>5.63</v>
          </cell>
          <cell r="P1018">
            <v>0</v>
          </cell>
          <cell r="R1018" t="str">
            <v>SINAPI</v>
          </cell>
        </row>
        <row r="1019">
          <cell r="G1019">
            <v>91629</v>
          </cell>
          <cell r="H1019" t="str">
            <v>GUINDAUTO HIDRÁULICO, CAPACIDADE MÁXIMA DE CARGA 6500 KG, MOMENTO MÁXIMO DE CARGA 5,8 TM, ALCANCE MÁXIMO HORIZONTAL 7,60 M, INCLUSIVE CAMINHÃO TOCO PBT 9.700 KG, POTÊNCIA DE 160 CV - DEPRECIAÇÃO. AF_08/2015</v>
          </cell>
          <cell r="I1019" t="str">
            <v>H</v>
          </cell>
          <cell r="J1019" t="str">
            <v>ATRIBUÍDO SÃO PAULO</v>
          </cell>
          <cell r="K1019" t="str">
            <v>21,99</v>
          </cell>
          <cell r="L1019" t="str">
            <v>CAIXA REFERENCIAL</v>
          </cell>
          <cell r="M1019" t="str">
            <v>0,00</v>
          </cell>
          <cell r="N1019">
            <v>21.99</v>
          </cell>
          <cell r="O1019">
            <v>21.99</v>
          </cell>
          <cell r="P1019">
            <v>0</v>
          </cell>
          <cell r="R1019" t="str">
            <v>SINAPI</v>
          </cell>
        </row>
        <row r="1020">
          <cell r="G1020">
            <v>91630</v>
          </cell>
          <cell r="H1020" t="str">
            <v>GUINDAUTO HIDRÁULICO, CAPACIDADE MÁXIMA DE CARGA 6500 KG, MOMENTO MÁXIMO DE CARGA 5,8 TM, ALCANCE MÁXIMO HORIZONTAL 7,60 M, INCLUSIVE CAMINHÃO TOCO PBT 9.700 KG, POTÊNCIA DE 160 CV - JUROS. AF_08/2015</v>
          </cell>
          <cell r="I1020" t="str">
            <v>H</v>
          </cell>
          <cell r="J1020" t="str">
            <v>ATRIBUÍDO SÃO PAULO</v>
          </cell>
          <cell r="K1020" t="str">
            <v>4,19</v>
          </cell>
          <cell r="L1020" t="str">
            <v>CAIXA REFERENCIAL</v>
          </cell>
          <cell r="M1020" t="str">
            <v>0,00</v>
          </cell>
          <cell r="N1020">
            <v>4.1900000000000004</v>
          </cell>
          <cell r="O1020">
            <v>4.1900000000000004</v>
          </cell>
          <cell r="P1020">
            <v>0</v>
          </cell>
          <cell r="R1020" t="str">
            <v>SINAPI</v>
          </cell>
        </row>
        <row r="1021">
          <cell r="G1021">
            <v>91631</v>
          </cell>
          <cell r="H1021" t="str">
            <v>GUINDAUTO HIDRÁULICO, CAPACIDADE MÁXIMA DE CARGA 6500 KG, MOMENTO MÁXIMO DE CARGA 5,8 TM, ALCANCE MÁXIMO HORIZONTAL 7,60 M, INCLUSIVE CAMINHÃO TOCO PBT 9.700 KG, POTÊNCIA DE 160 CV - IMPOSTOS E SEGUROS. AF_08/2015</v>
          </cell>
          <cell r="I1021" t="str">
            <v>H</v>
          </cell>
          <cell r="J1021" t="str">
            <v>ATRIBUÍDO SÃO PAULO</v>
          </cell>
          <cell r="K1021" t="str">
            <v>3,32</v>
          </cell>
          <cell r="L1021" t="str">
            <v>CAIXA REFERENCIAL</v>
          </cell>
          <cell r="M1021" t="str">
            <v>0,00</v>
          </cell>
          <cell r="N1021">
            <v>3.32</v>
          </cell>
          <cell r="O1021">
            <v>3.32</v>
          </cell>
          <cell r="P1021">
            <v>0</v>
          </cell>
          <cell r="R1021" t="str">
            <v>SINAPI</v>
          </cell>
        </row>
        <row r="1022">
          <cell r="G1022">
            <v>91632</v>
          </cell>
          <cell r="H1022" t="str">
            <v>GUINDAUTO HIDRÁULICO, CAPACIDADE MÁXIMA DE CARGA 6500 KG, MOMENTO MÁXIMO DE CARGA 5,8 TM, ALCANCE MÁXIMO HORIZONTAL 7,60 M, INCLUSIVE CAMINHÃO TOCO PBT 9.700 KG, POTÊNCIA DE 160 CV - MANUTENÇÃO. AF_08/2015</v>
          </cell>
          <cell r="I1022" t="str">
            <v>H</v>
          </cell>
          <cell r="J1022" t="str">
            <v>ATRIBUÍDO SÃO PAULO</v>
          </cell>
          <cell r="K1022" t="str">
            <v>37,91</v>
          </cell>
          <cell r="L1022" t="str">
            <v>CAIXA REFERENCIAL</v>
          </cell>
          <cell r="M1022" t="str">
            <v>0,00</v>
          </cell>
          <cell r="N1022">
            <v>37.909999999999997</v>
          </cell>
          <cell r="O1022">
            <v>37.909999999999997</v>
          </cell>
          <cell r="P1022">
            <v>0</v>
          </cell>
          <cell r="R1022" t="str">
            <v>SINAPI</v>
          </cell>
        </row>
        <row r="1023">
          <cell r="G1023">
            <v>91633</v>
          </cell>
          <cell r="H1023" t="str">
            <v>GUINDAUTO HIDRÁULICO, CAPACIDADE MÁXIMA DE CARGA 6500 KG, MOMENTO MÁXIMO DE CARGA 5,8 TM, ALCANCE MÁXIMO HORIZONTAL 7,60 M, INCLUSIVE CAMINHÃO TOCO PBT 9.700 KG, POTÊNCIA DE 160 CV - MATERIAIS NA OPERAÇÃO. AF_08/2015</v>
          </cell>
          <cell r="I1023" t="str">
            <v>H</v>
          </cell>
          <cell r="J1023" t="str">
            <v>COLETADO</v>
          </cell>
          <cell r="K1023" t="str">
            <v>109,38</v>
          </cell>
          <cell r="L1023" t="str">
            <v>CAIXA REFERENCIAL</v>
          </cell>
          <cell r="M1023" t="str">
            <v>0,00</v>
          </cell>
          <cell r="N1023">
            <v>109.38</v>
          </cell>
          <cell r="O1023">
            <v>109.38</v>
          </cell>
          <cell r="P1023">
            <v>0</v>
          </cell>
          <cell r="R1023" t="str">
            <v>SINAPI</v>
          </cell>
        </row>
        <row r="1024">
          <cell r="G1024">
            <v>91640</v>
          </cell>
          <cell r="H1024" t="str">
            <v>CAMINHÃO DE TRANSPORTE DE MATERIAL ASFÁLTICO 30.000 L, COM CAVALO MECÂNICO DE CAPACIDADE MÁXIMA DE TRAÇÃO COMBINADO DE 66.000 KG, POTÊNCIA 360 CV, INCLUSIVE TANQUE DE ASFALTO COM SERPENTINA - DEPRECIAÇÃO. AF_08/2015</v>
          </cell>
          <cell r="I1024" t="str">
            <v>H</v>
          </cell>
          <cell r="J1024" t="str">
            <v>ATRIBUÍDO SÃO PAULO</v>
          </cell>
          <cell r="K1024" t="str">
            <v>39,81</v>
          </cell>
          <cell r="L1024" t="str">
            <v>CAIXA REFERENCIAL</v>
          </cell>
          <cell r="M1024" t="str">
            <v>0,00</v>
          </cell>
          <cell r="N1024">
            <v>39.81</v>
          </cell>
          <cell r="O1024">
            <v>39.81</v>
          </cell>
          <cell r="P1024">
            <v>0</v>
          </cell>
          <cell r="R1024" t="str">
            <v>SINAPI</v>
          </cell>
        </row>
        <row r="1025">
          <cell r="G1025">
            <v>91641</v>
          </cell>
          <cell r="H1025" t="str">
            <v>CAMINHÃO DE TRANSPORTE DE MATERIAL ASFÁLTICO 30.000 L, COM CAVALO MECÂNICO DE CAPACIDADE MÁXIMA DE TRAÇÃO COMBINADO DE 66.000 KG, POTÊNCIA 360 CV, INCLUSIVE TANQUE DE ASFALTO COM SERPENTINA - JUROS. AF_08/2015</v>
          </cell>
          <cell r="I1025" t="str">
            <v>H</v>
          </cell>
          <cell r="J1025" t="str">
            <v>ATRIBUÍDO SÃO PAULO</v>
          </cell>
          <cell r="K1025" t="str">
            <v>8,18</v>
          </cell>
          <cell r="L1025" t="str">
            <v>CAIXA REFERENCIAL</v>
          </cell>
          <cell r="M1025" t="str">
            <v>0,00</v>
          </cell>
          <cell r="N1025">
            <v>8.18</v>
          </cell>
          <cell r="O1025">
            <v>8.18</v>
          </cell>
          <cell r="P1025">
            <v>0</v>
          </cell>
          <cell r="R1025" t="str">
            <v>SINAPI</v>
          </cell>
        </row>
        <row r="1026">
          <cell r="G1026">
            <v>91642</v>
          </cell>
          <cell r="H1026" t="str">
            <v>CAMINHÃO DE TRANSPORTE DE MATERIAL ASFÁLTICO 30.000 L, COM CAVALO MECÂNICO DE CAPACIDADE MÁXIMA DE TRAÇÃO COMBINADO DE 66.000 KG, POTÊNCIA 360 CV, INCLUSIVE TANQUE DE ASFALTO COM SERPENTINA - IMPOSTOS E SEGUROS. AF_08/2015</v>
          </cell>
          <cell r="I1026" t="str">
            <v>H</v>
          </cell>
          <cell r="J1026" t="str">
            <v>ATRIBUÍDO SÃO PAULO</v>
          </cell>
          <cell r="K1026" t="str">
            <v>6,49</v>
          </cell>
          <cell r="L1026" t="str">
            <v>CAIXA REFERENCIAL</v>
          </cell>
          <cell r="M1026" t="str">
            <v>0,00</v>
          </cell>
          <cell r="N1026">
            <v>6.49</v>
          </cell>
          <cell r="O1026">
            <v>6.49</v>
          </cell>
          <cell r="P1026">
            <v>0</v>
          </cell>
          <cell r="R1026" t="str">
            <v>SINAPI</v>
          </cell>
        </row>
        <row r="1027">
          <cell r="G1027">
            <v>91643</v>
          </cell>
          <cell r="H1027" t="str">
            <v>CAMINHÃO DE TRANSPORTE DE MATERIAL ASFÁLTICO 30.000 L, COM CAVALO MECÂNICO DE CAPACIDADE MÁXIMA DE TRAÇÃO COMBINADO DE 66.000 KG, POTÊNCIA 360 CV, INCLUSIVE TANQUE DE ASFALTO COM SERPENTINA - MANUTENÇÃO. AF_08/2015</v>
          </cell>
          <cell r="I1027" t="str">
            <v>H</v>
          </cell>
          <cell r="J1027" t="str">
            <v>ATRIBUÍDO SÃO PAULO</v>
          </cell>
          <cell r="K1027" t="str">
            <v>71,79</v>
          </cell>
          <cell r="L1027" t="str">
            <v>CAIXA REFERENCIAL</v>
          </cell>
          <cell r="M1027" t="str">
            <v>0,00</v>
          </cell>
          <cell r="N1027">
            <v>71.790000000000006</v>
          </cell>
          <cell r="O1027">
            <v>71.790000000000006</v>
          </cell>
          <cell r="P1027">
            <v>0</v>
          </cell>
          <cell r="R1027" t="str">
            <v>SINAPI</v>
          </cell>
        </row>
        <row r="1028">
          <cell r="G1028">
            <v>91644</v>
          </cell>
          <cell r="H1028" t="str">
            <v>CAMINHÃO DE TRANSPORTE DE MATERIAL ASFÁLTICO 30.000 L, COM CAVALO MECÂNICO DE CAPACIDADE MÁXIMA DE TRAÇÃO COMBINADO DE 66.000 KG, POTÊNCIA 360 CV, INCLUSIVE TANQUE DE ASFALTO COM SERPENTINA - MATERIAIS NA OPERAÇÃO. AF_08/2015</v>
          </cell>
          <cell r="I1028" t="str">
            <v>H</v>
          </cell>
          <cell r="J1028" t="str">
            <v>COLETADO</v>
          </cell>
          <cell r="K1028" t="str">
            <v>246,16</v>
          </cell>
          <cell r="L1028" t="str">
            <v>CAIXA REFERENCIAL</v>
          </cell>
          <cell r="M1028" t="str">
            <v>0,00</v>
          </cell>
          <cell r="N1028">
            <v>246.16</v>
          </cell>
          <cell r="O1028">
            <v>246.16</v>
          </cell>
          <cell r="P1028">
            <v>0</v>
          </cell>
          <cell r="R1028" t="str">
            <v>SINAPI</v>
          </cell>
        </row>
        <row r="1029">
          <cell r="G1029">
            <v>91688</v>
          </cell>
          <cell r="H1029" t="str">
            <v>SERRA CIRCULAR DE BANCADA COM MOTOR ELÉTRICO POTÊNCIA DE 5HP, COM COIFA PARA DISCO 10" - DEPRECIAÇÃO. AF_08/2015</v>
          </cell>
          <cell r="I1029" t="str">
            <v>H</v>
          </cell>
          <cell r="J1029" t="str">
            <v>COEFICIENTE DE REPRESENTATIVIDADE</v>
          </cell>
          <cell r="K1029" t="str">
            <v>0,12</v>
          </cell>
          <cell r="L1029" t="str">
            <v>CAIXA REFERENCIAL</v>
          </cell>
          <cell r="M1029" t="str">
            <v>0,00</v>
          </cell>
          <cell r="N1029">
            <v>0.12</v>
          </cell>
          <cell r="O1029">
            <v>0.12</v>
          </cell>
          <cell r="P1029">
            <v>0</v>
          </cell>
          <cell r="R1029" t="str">
            <v>SINAPI</v>
          </cell>
        </row>
        <row r="1030">
          <cell r="G1030">
            <v>91689</v>
          </cell>
          <cell r="H1030" t="str">
            <v>SERRA CIRCULAR DE BANCADA COM MOTOR ELÉTRICO POTÊNCIA DE 5HP, COM COIFA PARA DISCO 10" - JUROS. AF_08/2015</v>
          </cell>
          <cell r="I1030" t="str">
            <v>H</v>
          </cell>
          <cell r="J1030" t="str">
            <v>COEFICIENTE DE REPRESENTATIVIDADE</v>
          </cell>
          <cell r="K1030" t="str">
            <v>0,01</v>
          </cell>
          <cell r="L1030" t="str">
            <v>CAIXA REFERENCIAL</v>
          </cell>
          <cell r="M1030" t="str">
            <v>0,00</v>
          </cell>
          <cell r="N1030">
            <v>0.01</v>
          </cell>
          <cell r="O1030">
            <v>0.01</v>
          </cell>
          <cell r="P1030">
            <v>0</v>
          </cell>
          <cell r="R1030" t="str">
            <v>SINAPI</v>
          </cell>
        </row>
        <row r="1031">
          <cell r="G1031">
            <v>91690</v>
          </cell>
          <cell r="H1031" t="str">
            <v>SERRA CIRCULAR DE BANCADA COM MOTOR ELÉTRICO POTÊNCIA DE 5HP, COM COIFA PARA DISCO 10" - MANUTENÇÃO. AF_08/2015</v>
          </cell>
          <cell r="I1031" t="str">
            <v>H</v>
          </cell>
          <cell r="J1031" t="str">
            <v>COEFICIENTE DE REPRESENTATIVIDADE</v>
          </cell>
          <cell r="K1031" t="str">
            <v>0,08</v>
          </cell>
          <cell r="L1031" t="str">
            <v>CAIXA REFERENCIAL</v>
          </cell>
          <cell r="M1031" t="str">
            <v>0,00</v>
          </cell>
          <cell r="N1031">
            <v>0.08</v>
          </cell>
          <cell r="O1031">
            <v>0.08</v>
          </cell>
          <cell r="P1031">
            <v>0</v>
          </cell>
          <cell r="R1031" t="str">
            <v>SINAPI</v>
          </cell>
        </row>
        <row r="1032">
          <cell r="G1032">
            <v>91691</v>
          </cell>
          <cell r="H1032" t="str">
            <v>SERRA CIRCULAR DE BANCADA COM MOTOR ELÉTRICO POTÊNCIA DE 5HP, COM COIFA PARA DISCO 10" - MATERIAIS NA OPERAÇÃO. AF_08/2015</v>
          </cell>
          <cell r="I1032" t="str">
            <v>H</v>
          </cell>
          <cell r="J1032" t="str">
            <v>COEFICIENTE DE REPRESENTATIVIDADE</v>
          </cell>
          <cell r="K1032" t="str">
            <v>1,56</v>
          </cell>
          <cell r="L1032" t="str">
            <v>CAIXA REFERENCIAL</v>
          </cell>
          <cell r="M1032" t="str">
            <v>0,00</v>
          </cell>
          <cell r="N1032">
            <v>1.56</v>
          </cell>
          <cell r="O1032">
            <v>1.56</v>
          </cell>
          <cell r="P1032">
            <v>0</v>
          </cell>
          <cell r="R1032" t="str">
            <v>SINAPI</v>
          </cell>
        </row>
        <row r="1033">
          <cell r="G1033">
            <v>92040</v>
          </cell>
          <cell r="H1033" t="str">
            <v>DISTRIBUIDOR DE AGREGADOS REBOCAVEL, CAPACIDADE 1,9 M³, LARGURA DE TRABALHO 3,66 M - DEPRECIAÇÃO. AF_11/2015</v>
          </cell>
          <cell r="I1033" t="str">
            <v>H</v>
          </cell>
          <cell r="J1033" t="str">
            <v>ATRIBUÍDO SÃO PAULO</v>
          </cell>
          <cell r="K1033" t="str">
            <v>6,47</v>
          </cell>
          <cell r="L1033" t="str">
            <v>CAIXA REFERENCIAL</v>
          </cell>
          <cell r="M1033" t="str">
            <v>0,00</v>
          </cell>
          <cell r="N1033">
            <v>6.47</v>
          </cell>
          <cell r="O1033">
            <v>6.47</v>
          </cell>
          <cell r="P1033">
            <v>0</v>
          </cell>
          <cell r="R1033" t="str">
            <v>SINAPI</v>
          </cell>
        </row>
        <row r="1034">
          <cell r="G1034">
            <v>92041</v>
          </cell>
          <cell r="H1034" t="str">
            <v>DISTRIBUIDOR DE AGREGADOS REBOCAVEL, CAPACIDADE 1,9 M³, LARGURA DE TRABALHO 3,66 M - JUROS. AF_11/2015</v>
          </cell>
          <cell r="I1034" t="str">
            <v>H</v>
          </cell>
          <cell r="J1034" t="str">
            <v>ATRIBUÍDO SÃO PAULO</v>
          </cell>
          <cell r="K1034" t="str">
            <v>0,68</v>
          </cell>
          <cell r="L1034" t="str">
            <v>CAIXA REFERENCIAL</v>
          </cell>
          <cell r="M1034" t="str">
            <v>0,00</v>
          </cell>
          <cell r="N1034">
            <v>0.68</v>
          </cell>
          <cell r="O1034">
            <v>0.68</v>
          </cell>
          <cell r="P1034">
            <v>0</v>
          </cell>
          <cell r="R1034" t="str">
            <v>SINAPI</v>
          </cell>
        </row>
        <row r="1035">
          <cell r="G1035">
            <v>92042</v>
          </cell>
          <cell r="H1035" t="str">
            <v>DISTRIBUIDOR DE AGREGADOS REBOCAVEL, CAPACIDADE 1,9 M³, LARGURA DE TRABALHO 3,66 M - MANUTENÇÃO. AF_11/2015</v>
          </cell>
          <cell r="I1035" t="str">
            <v>H</v>
          </cell>
          <cell r="J1035" t="str">
            <v>ATRIBUÍDO SÃO PAULO</v>
          </cell>
          <cell r="K1035" t="str">
            <v>5,39</v>
          </cell>
          <cell r="L1035" t="str">
            <v>CAIXA REFERENCIAL</v>
          </cell>
          <cell r="M1035" t="str">
            <v>0,00</v>
          </cell>
          <cell r="N1035">
            <v>5.39</v>
          </cell>
          <cell r="O1035">
            <v>5.39</v>
          </cell>
          <cell r="P1035">
            <v>0</v>
          </cell>
          <cell r="R1035" t="str">
            <v>SINAPI</v>
          </cell>
        </row>
        <row r="1036">
          <cell r="G1036">
            <v>92101</v>
          </cell>
          <cell r="H1036" t="str">
            <v>CAMINHÃO PARA EQUIPAMENTO DE LIMPEZA A SUCÇÃO COM CAMINHÃO TRUCADO DE PESO BRUTO TOTAL 23000 KG, CARGA ÚTIL MÁXIMA 15935 KG, DISTÂNCIA ENTRE EIXOS 4,80 M, POTÊNCIA 230 CV, INCLUSIVE LIMPADORA A SUCÇÃO, TANQUE 12000 L - DEPRECIAÇÃO. AF_05/2023</v>
          </cell>
          <cell r="I1036" t="str">
            <v>H</v>
          </cell>
          <cell r="J1036" t="str">
            <v>ATRIBUÍDO SÃO PAULO</v>
          </cell>
          <cell r="K1036" t="str">
            <v>37,97</v>
          </cell>
          <cell r="L1036" t="str">
            <v>CAIXA REFERENCIAL</v>
          </cell>
          <cell r="M1036" t="str">
            <v>0,00</v>
          </cell>
          <cell r="N1036">
            <v>37.97</v>
          </cell>
          <cell r="O1036">
            <v>37.97</v>
          </cell>
          <cell r="P1036">
            <v>0</v>
          </cell>
          <cell r="R1036" t="str">
            <v>SINAPI</v>
          </cell>
        </row>
        <row r="1037">
          <cell r="G1037">
            <v>92102</v>
          </cell>
          <cell r="H1037" t="str">
            <v>CAMINHÃO PARA EQUIPAMENTO DE LIMPEZA A SUCÇÃO COM CAMINHÃO TRUCADO DE PESO BRUTO TOTAL 23000 KG, CARGA ÚTIL MÁXIMA 15935 KG, DISTÂNCIA ENTRE EIXOS 4,80 M, POTÊNCIA 230 CV, INCLUSIVE LIMPADORA A SUCÇÃO, TANQUE 12000 L - JUROS. AF_05/2023</v>
          </cell>
          <cell r="I1037" t="str">
            <v>H</v>
          </cell>
          <cell r="J1037" t="str">
            <v>ATRIBUÍDO SÃO PAULO</v>
          </cell>
          <cell r="K1037" t="str">
            <v>9,52</v>
          </cell>
          <cell r="L1037" t="str">
            <v>CAIXA REFERENCIAL</v>
          </cell>
          <cell r="M1037" t="str">
            <v>0,00</v>
          </cell>
          <cell r="N1037">
            <v>9.52</v>
          </cell>
          <cell r="O1037">
            <v>9.52</v>
          </cell>
          <cell r="P1037">
            <v>0</v>
          </cell>
          <cell r="R1037" t="str">
            <v>SINAPI</v>
          </cell>
        </row>
        <row r="1038">
          <cell r="G1038">
            <v>92103</v>
          </cell>
          <cell r="H1038" t="str">
            <v>CAMINHÃO PARA EQUIPAMENTO DE LIMPEZA A SUCÇÃO COM CAMINHÃO TRUCADO DE PESO BRUTO TOTAL 23000 KG, CARGA ÚTIL MÁXIMA 15935 KG, DISTÂNCIA ENTRE EIXOS 4,80 M, POTÊNCIA 230 CV, INCLUSIVE LIMPADORA A SUCÇÃO, TANQUE 12000 L - IMPOSTOS E SEGUROS. AF_05/2023</v>
          </cell>
          <cell r="I1038" t="str">
            <v>H</v>
          </cell>
          <cell r="J1038" t="str">
            <v>ATRIBUÍDO SÃO PAULO</v>
          </cell>
          <cell r="K1038" t="str">
            <v>9,52</v>
          </cell>
          <cell r="L1038" t="str">
            <v>CAIXA REFERENCIAL</v>
          </cell>
          <cell r="M1038" t="str">
            <v>0,00</v>
          </cell>
          <cell r="N1038">
            <v>9.52</v>
          </cell>
          <cell r="O1038">
            <v>9.52</v>
          </cell>
          <cell r="P1038">
            <v>0</v>
          </cell>
          <cell r="R1038" t="str">
            <v>SINAPI</v>
          </cell>
        </row>
        <row r="1039">
          <cell r="G1039">
            <v>92104</v>
          </cell>
          <cell r="H1039" t="str">
            <v>CAMINHÃO PARA EQUIPAMENTO DE LIMPEZA A SUCÇÃO COM CAMINHÃO TRUCADO DE PESO BRUTO TOTAL 23000 KG, CARGA ÚTIL MÁXIMA 15935 KG, DISTÂNCIA ENTRE EIXOS 4,80 M, POTÊNCIA 230 CV, INCLUSIVE LIMPADORA A SUCÇÃO, TANQUE 12000 L - MANUTENÇÃO. AF_05/2023</v>
          </cell>
          <cell r="I1039" t="str">
            <v>H</v>
          </cell>
          <cell r="J1039" t="str">
            <v>ATRIBUÍDO SÃO PAULO</v>
          </cell>
          <cell r="K1039" t="str">
            <v>64,20</v>
          </cell>
          <cell r="L1039" t="str">
            <v>CAIXA REFERENCIAL</v>
          </cell>
          <cell r="M1039" t="str">
            <v>0,00</v>
          </cell>
          <cell r="N1039">
            <v>64.2</v>
          </cell>
          <cell r="O1039">
            <v>64.2</v>
          </cell>
          <cell r="P1039">
            <v>0</v>
          </cell>
          <cell r="R1039" t="str">
            <v>SINAPI</v>
          </cell>
        </row>
        <row r="1040">
          <cell r="G1040">
            <v>92105</v>
          </cell>
          <cell r="H1040" t="str">
            <v>CAMINHÃO PARA EQUIPAMENTO DE LIMPEZA A SUCÇÃO COM CAMINHÃO TRUCADO DE PESO BRUTO TOTAL 23000 KG, CARGA ÚTIL MÁX. 15935 KG, DISTÂNCIA ENTRE EIXOS 4,80 M, POTÊNCIA 230 CV, INCLUSIVE LIMPADORA A SUCÇÃO, TANQUE 12000 L - MATERIAIS NA OPERAÇÃO. AF_05/2023</v>
          </cell>
          <cell r="I1040" t="str">
            <v>H</v>
          </cell>
          <cell r="J1040" t="str">
            <v>COLETADO</v>
          </cell>
          <cell r="K1040" t="str">
            <v>144,10</v>
          </cell>
          <cell r="L1040" t="str">
            <v>CAIXA REFERENCIAL</v>
          </cell>
          <cell r="M1040" t="str">
            <v>0,00</v>
          </cell>
          <cell r="N1040">
            <v>144.1</v>
          </cell>
          <cell r="O1040">
            <v>144.1</v>
          </cell>
          <cell r="P1040">
            <v>0</v>
          </cell>
          <cell r="R1040" t="str">
            <v>SINAPI</v>
          </cell>
        </row>
        <row r="1041">
          <cell r="G1041">
            <v>92108</v>
          </cell>
          <cell r="H1041" t="str">
            <v>PENEIRA ROTATIVA COM MOTOR ELÉTRICO TRIFÁSICO DE 2 CV, CILINDRO DE 1 M X 0,60 M, COM FUROS DE 3,17 MM - DEPRECIAÇÃO. AF_05/2023</v>
          </cell>
          <cell r="I1041" t="str">
            <v>H</v>
          </cell>
          <cell r="J1041" t="str">
            <v>COEFICIENTE DE REPRESENTATIVIDADE</v>
          </cell>
          <cell r="K1041" t="str">
            <v>1,09</v>
          </cell>
          <cell r="L1041" t="str">
            <v>CAIXA REFERENCIAL</v>
          </cell>
          <cell r="M1041" t="str">
            <v>0,00</v>
          </cell>
          <cell r="N1041">
            <v>1.0900000000000001</v>
          </cell>
          <cell r="O1041">
            <v>1.0900000000000001</v>
          </cell>
          <cell r="P1041">
            <v>0</v>
          </cell>
          <cell r="R1041" t="str">
            <v>SINAPI</v>
          </cell>
        </row>
        <row r="1042">
          <cell r="G1042">
            <v>92109</v>
          </cell>
          <cell r="H1042" t="str">
            <v>PENEIRA ROTATIVA COM MOTOR ELÉTRICO TRIFÁSICO DE 2 CV, CILINDRO DE 1 M X 0,60 M, COM FUROS DE 3,17 MM - JUROS. AF_05/2023</v>
          </cell>
          <cell r="I1042" t="str">
            <v>H</v>
          </cell>
          <cell r="J1042" t="str">
            <v>COEFICIENTE DE REPRESENTATIVIDADE</v>
          </cell>
          <cell r="K1042" t="str">
            <v>0,18</v>
          </cell>
          <cell r="L1042" t="str">
            <v>CAIXA REFERENCIAL</v>
          </cell>
          <cell r="M1042" t="str">
            <v>0,00</v>
          </cell>
          <cell r="N1042">
            <v>0.18</v>
          </cell>
          <cell r="O1042">
            <v>0.18</v>
          </cell>
          <cell r="P1042">
            <v>0</v>
          </cell>
          <cell r="R1042" t="str">
            <v>SINAPI</v>
          </cell>
        </row>
        <row r="1043">
          <cell r="G1043">
            <v>92110</v>
          </cell>
          <cell r="H1043" t="str">
            <v>PENEIRA ROTATIVA COM MOTOR ELÉTRICO TRIFÁSICO DE 2 CV, CILINDRO DE 1 M X 0,60 M, COM FUROS DE 3,17 MM - MANUTENÇÃO. AF_05/2023</v>
          </cell>
          <cell r="I1043" t="str">
            <v>H</v>
          </cell>
          <cell r="J1043" t="str">
            <v>COEFICIENTE DE REPRESENTATIVIDADE</v>
          </cell>
          <cell r="K1043" t="str">
            <v>1,45</v>
          </cell>
          <cell r="L1043" t="str">
            <v>CAIXA REFERENCIAL</v>
          </cell>
          <cell r="M1043" t="str">
            <v>0,00</v>
          </cell>
          <cell r="N1043">
            <v>1.45</v>
          </cell>
          <cell r="O1043">
            <v>1.45</v>
          </cell>
          <cell r="P1043">
            <v>0</v>
          </cell>
          <cell r="R1043" t="str">
            <v>SINAPI</v>
          </cell>
        </row>
        <row r="1044">
          <cell r="G1044">
            <v>92111</v>
          </cell>
          <cell r="H1044" t="str">
            <v>PENEIRA ROTATIVA COM MOTOR ELÉTRICO TRIFÁSICO DE 2 CV, CILINDRO DE 1 M X 0,60 M, COM FUROS DE 3,17 MM - MATERIAIS NA OPERAÇÃO. AF_05/2023</v>
          </cell>
          <cell r="I1044" t="str">
            <v>H</v>
          </cell>
          <cell r="J1044" t="str">
            <v>COEFICIENTE DE REPRESENTATIVIDADE</v>
          </cell>
          <cell r="K1044" t="str">
            <v>1,43</v>
          </cell>
          <cell r="L1044" t="str">
            <v>CAIXA REFERENCIAL</v>
          </cell>
          <cell r="M1044" t="str">
            <v>0,00</v>
          </cell>
          <cell r="N1044">
            <v>1.43</v>
          </cell>
          <cell r="O1044">
            <v>1.43</v>
          </cell>
          <cell r="P1044">
            <v>0</v>
          </cell>
          <cell r="R1044" t="str">
            <v>SINAPI</v>
          </cell>
        </row>
        <row r="1045">
          <cell r="G1045">
            <v>92114</v>
          </cell>
          <cell r="H1045" t="str">
            <v>DOSADOR DE AREIA, CAPACIDADE DE 26 LITROS - DEPRECIAÇÃO. AF_05/2023</v>
          </cell>
          <cell r="I1045" t="str">
            <v>H</v>
          </cell>
          <cell r="J1045" t="str">
            <v>COEFICIENTE DE REPRESENTATIVIDADE</v>
          </cell>
          <cell r="K1045" t="str">
            <v>0,28</v>
          </cell>
          <cell r="L1045" t="str">
            <v>CAIXA REFERENCIAL</v>
          </cell>
          <cell r="M1045" t="str">
            <v>0,00</v>
          </cell>
          <cell r="N1045">
            <v>0.28000000000000003</v>
          </cell>
          <cell r="O1045">
            <v>0.28000000000000003</v>
          </cell>
          <cell r="P1045">
            <v>0</v>
          </cell>
          <cell r="R1045" t="str">
            <v>SINAPI</v>
          </cell>
        </row>
        <row r="1046">
          <cell r="G1046">
            <v>92115</v>
          </cell>
          <cell r="H1046" t="str">
            <v>DOSADOR DE AREIA, CAPACIDADE DE 26 LITROS - JUROS. AF_05/2023</v>
          </cell>
          <cell r="I1046" t="str">
            <v>H</v>
          </cell>
          <cell r="J1046" t="str">
            <v>COEFICIENTE DE REPRESENTATIVIDADE</v>
          </cell>
          <cell r="K1046" t="str">
            <v>0,04</v>
          </cell>
          <cell r="L1046" t="str">
            <v>CAIXA REFERENCIAL</v>
          </cell>
          <cell r="M1046" t="str">
            <v>0,00</v>
          </cell>
          <cell r="N1046">
            <v>0.04</v>
          </cell>
          <cell r="O1046">
            <v>0.04</v>
          </cell>
          <cell r="P1046">
            <v>0</v>
          </cell>
          <cell r="R1046" t="str">
            <v>SINAPI</v>
          </cell>
        </row>
        <row r="1047">
          <cell r="G1047">
            <v>92116</v>
          </cell>
          <cell r="H1047" t="str">
            <v>DOSADOR DE AREIA, CAPACIDADE DE 26 LITROS - MANUTENÇÃO. AF_05/2023</v>
          </cell>
          <cell r="I1047" t="str">
            <v>H</v>
          </cell>
          <cell r="J1047" t="str">
            <v>COEFICIENTE DE REPRESENTATIVIDADE</v>
          </cell>
          <cell r="K1047" t="str">
            <v>0,20</v>
          </cell>
          <cell r="L1047" t="str">
            <v>CAIXA REFERENCIAL</v>
          </cell>
          <cell r="M1047" t="str">
            <v>0,00</v>
          </cell>
          <cell r="N1047">
            <v>0.2</v>
          </cell>
          <cell r="O1047">
            <v>0.2</v>
          </cell>
          <cell r="P1047">
            <v>0</v>
          </cell>
          <cell r="R1047" t="str">
            <v>SINAPI</v>
          </cell>
        </row>
        <row r="1048">
          <cell r="G1048">
            <v>92133</v>
          </cell>
          <cell r="H1048" t="str">
            <v>CAMINHONETE COM MOTOR A DIESEL, POTÊNCIA 180 CV, CABINE DUPLA, 4X4 - DEPRECIAÇÃO. AF_11/2015</v>
          </cell>
          <cell r="I1048" t="str">
            <v>H</v>
          </cell>
          <cell r="J1048" t="str">
            <v>COLETADO</v>
          </cell>
          <cell r="K1048" t="str">
            <v>13,10</v>
          </cell>
          <cell r="L1048" t="str">
            <v>CAIXA REFERENCIAL</v>
          </cell>
          <cell r="M1048" t="str">
            <v>0,00</v>
          </cell>
          <cell r="N1048">
            <v>13.1</v>
          </cell>
          <cell r="O1048">
            <v>13.1</v>
          </cell>
          <cell r="P1048">
            <v>0</v>
          </cell>
          <cell r="R1048" t="str">
            <v>SINAPI</v>
          </cell>
        </row>
        <row r="1049">
          <cell r="G1049">
            <v>92134</v>
          </cell>
          <cell r="H1049" t="str">
            <v>CAMINHONETE COM MOTOR A DIESEL, POTÊNCIA 180 CV, CABINE DUPLA, 4X4 - JUROS. AF_11/2015</v>
          </cell>
          <cell r="I1049" t="str">
            <v>H</v>
          </cell>
          <cell r="J1049" t="str">
            <v>COLETADO</v>
          </cell>
          <cell r="K1049" t="str">
            <v>2,07</v>
          </cell>
          <cell r="L1049" t="str">
            <v>CAIXA REFERENCIAL</v>
          </cell>
          <cell r="M1049" t="str">
            <v>0,00</v>
          </cell>
          <cell r="N1049">
            <v>2.0699999999999998</v>
          </cell>
          <cell r="O1049">
            <v>2.0699999999999998</v>
          </cell>
          <cell r="P1049">
            <v>0</v>
          </cell>
          <cell r="R1049" t="str">
            <v>SINAPI</v>
          </cell>
        </row>
        <row r="1050">
          <cell r="G1050">
            <v>92135</v>
          </cell>
          <cell r="H1050" t="str">
            <v>CAMINHONETE COM MOTOR A DIESEL, POTÊNCIA 180 CV, CABINE DUPLA, 4X4 - IMPOSTOS E SEGUROS. AF_11/2015</v>
          </cell>
          <cell r="I1050" t="str">
            <v>H</v>
          </cell>
          <cell r="J1050" t="str">
            <v>COLETADO</v>
          </cell>
          <cell r="K1050" t="str">
            <v>1,63</v>
          </cell>
          <cell r="L1050" t="str">
            <v>CAIXA REFERENCIAL</v>
          </cell>
          <cell r="M1050" t="str">
            <v>0,00</v>
          </cell>
          <cell r="N1050">
            <v>1.63</v>
          </cell>
          <cell r="O1050">
            <v>1.63</v>
          </cell>
          <cell r="P1050">
            <v>0</v>
          </cell>
          <cell r="R1050" t="str">
            <v>SINAPI</v>
          </cell>
        </row>
        <row r="1051">
          <cell r="G1051">
            <v>92136</v>
          </cell>
          <cell r="H1051" t="str">
            <v>CAMINHONETE COM MOTOR A DIESEL, POTÊNCIA 180 CV, CABINE DUPLA, 4X4 - MANUTENÇÃO. AF_11/2015</v>
          </cell>
          <cell r="I1051" t="str">
            <v>H</v>
          </cell>
          <cell r="J1051" t="str">
            <v>COLETADO</v>
          </cell>
          <cell r="K1051" t="str">
            <v>16,37</v>
          </cell>
          <cell r="L1051" t="str">
            <v>CAIXA REFERENCIAL</v>
          </cell>
          <cell r="M1051" t="str">
            <v>0,00</v>
          </cell>
          <cell r="N1051">
            <v>16.37</v>
          </cell>
          <cell r="O1051">
            <v>16.37</v>
          </cell>
          <cell r="P1051">
            <v>0</v>
          </cell>
          <cell r="R1051" t="str">
            <v>SINAPI</v>
          </cell>
        </row>
        <row r="1052">
          <cell r="G1052">
            <v>92137</v>
          </cell>
          <cell r="H1052" t="str">
            <v>CAMINHONETE COM MOTOR A DIESEL, POTÊNCIA 180 CV, CABINE DUPLA, 4X4 - MATERIAIS NA OPERAÇÃO. AF_11/2015</v>
          </cell>
          <cell r="I1052" t="str">
            <v>H</v>
          </cell>
          <cell r="J1052" t="str">
            <v>COLETADO</v>
          </cell>
          <cell r="K1052" t="str">
            <v>28,80</v>
          </cell>
          <cell r="L1052" t="str">
            <v>CAIXA REFERENCIAL</v>
          </cell>
          <cell r="M1052" t="str">
            <v>0,00</v>
          </cell>
          <cell r="N1052">
            <v>28.8</v>
          </cell>
          <cell r="O1052">
            <v>28.8</v>
          </cell>
          <cell r="P1052">
            <v>0</v>
          </cell>
          <cell r="R1052" t="str">
            <v>SINAPI</v>
          </cell>
        </row>
        <row r="1053">
          <cell r="G1053">
            <v>92140</v>
          </cell>
          <cell r="H1053" t="str">
            <v>CAMINHONETE CABINE SIMPLES COM MOTOR 1.6 FLEX, CÂMBIO MANUAL, POTÊNCIA 101/104 CV, 2 PORTAS - DEPRECIAÇÃO. AF_11/2015</v>
          </cell>
          <cell r="I1053" t="str">
            <v>H</v>
          </cell>
          <cell r="J1053" t="str">
            <v>COEFICIENTE DE REPRESENTATIVIDADE</v>
          </cell>
          <cell r="K1053" t="str">
            <v>4,80</v>
          </cell>
          <cell r="L1053" t="str">
            <v>CAIXA REFERENCIAL</v>
          </cell>
          <cell r="M1053" t="str">
            <v>0,00</v>
          </cell>
          <cell r="N1053">
            <v>4.8</v>
          </cell>
          <cell r="O1053">
            <v>4.8</v>
          </cell>
          <cell r="P1053">
            <v>0</v>
          </cell>
          <cell r="R1053" t="str">
            <v>SINAPI</v>
          </cell>
        </row>
        <row r="1054">
          <cell r="G1054">
            <v>92141</v>
          </cell>
          <cell r="H1054" t="str">
            <v>CAMINHONETE CABINE SIMPLES COM MOTOR 1.6 FLEX, CÂMBIO MANUAL, POTÊNCIA 101/104 CV, 2 PORTAS - JUROS. AF_11/2015</v>
          </cell>
          <cell r="I1054" t="str">
            <v>H</v>
          </cell>
          <cell r="J1054" t="str">
            <v>COEFICIENTE DE REPRESENTATIVIDADE</v>
          </cell>
          <cell r="K1054" t="str">
            <v>0,76</v>
          </cell>
          <cell r="L1054" t="str">
            <v>CAIXA REFERENCIAL</v>
          </cell>
          <cell r="M1054" t="str">
            <v>0,00</v>
          </cell>
          <cell r="N1054">
            <v>0.76</v>
          </cell>
          <cell r="O1054">
            <v>0.76</v>
          </cell>
          <cell r="P1054">
            <v>0</v>
          </cell>
          <cell r="R1054" t="str">
            <v>SINAPI</v>
          </cell>
        </row>
        <row r="1055">
          <cell r="G1055">
            <v>92142</v>
          </cell>
          <cell r="H1055" t="str">
            <v>CAMINHONETE CABINE SIMPLES COM MOTOR 1.6 FLEX, CÂMBIO MANUAL, POTÊNCIA 101/104 CV, 2 PORTAS - IMPOSTOS E SEGUROS. AF_11/2015</v>
          </cell>
          <cell r="I1055" t="str">
            <v>H</v>
          </cell>
          <cell r="J1055" t="str">
            <v>COEFICIENTE DE REPRESENTATIVIDADE</v>
          </cell>
          <cell r="K1055" t="str">
            <v>0,60</v>
          </cell>
          <cell r="L1055" t="str">
            <v>CAIXA REFERENCIAL</v>
          </cell>
          <cell r="M1055" t="str">
            <v>0,00</v>
          </cell>
          <cell r="N1055">
            <v>0.6</v>
          </cell>
          <cell r="O1055">
            <v>0.6</v>
          </cell>
          <cell r="P1055">
            <v>0</v>
          </cell>
          <cell r="R1055" t="str">
            <v>SINAPI</v>
          </cell>
        </row>
        <row r="1056">
          <cell r="G1056">
            <v>92143</v>
          </cell>
          <cell r="H1056" t="str">
            <v>CAMINHONETE CABINE SIMPLES COM MOTOR 1.6 FLEX, CÂMBIO MANUAL, POTÊNCIA 101/104 CV, 2 PORTAS - MANUTENÇÃO. AF_11/2015</v>
          </cell>
          <cell r="I1056" t="str">
            <v>H</v>
          </cell>
          <cell r="J1056" t="str">
            <v>COEFICIENTE DE REPRESENTATIVIDADE</v>
          </cell>
          <cell r="K1056" t="str">
            <v>6,00</v>
          </cell>
          <cell r="L1056" t="str">
            <v>CAIXA REFERENCIAL</v>
          </cell>
          <cell r="M1056" t="str">
            <v>0,00</v>
          </cell>
          <cell r="N1056">
            <v>6</v>
          </cell>
          <cell r="O1056">
            <v>6</v>
          </cell>
          <cell r="P1056">
            <v>0</v>
          </cell>
          <cell r="R1056" t="str">
            <v>SINAPI</v>
          </cell>
        </row>
        <row r="1057">
          <cell r="G1057">
            <v>92144</v>
          </cell>
          <cell r="H1057" t="str">
            <v>CAMINHONETE CABINE SIMPLES COM MOTOR 1.6 FLEX, CÂMBIO MANUAL, POTÊNCIA 101/104 CV, 2 PORTAS - MATERIAIS NA OPERAÇÃO. AF_11/2015</v>
          </cell>
          <cell r="I1057" t="str">
            <v>H</v>
          </cell>
          <cell r="J1057" t="str">
            <v>COLETADO</v>
          </cell>
          <cell r="K1057" t="str">
            <v>36,59</v>
          </cell>
          <cell r="L1057" t="str">
            <v>CAIXA REFERENCIAL</v>
          </cell>
          <cell r="M1057" t="str">
            <v>0,00</v>
          </cell>
          <cell r="N1057">
            <v>36.590000000000003</v>
          </cell>
          <cell r="O1057">
            <v>36.590000000000003</v>
          </cell>
          <cell r="P1057">
            <v>0</v>
          </cell>
          <cell r="R1057" t="str">
            <v>SINAPI</v>
          </cell>
        </row>
        <row r="1058">
          <cell r="G1058">
            <v>92237</v>
          </cell>
          <cell r="H1058" t="str">
            <v>CAMINHÃO DE TRANSPORTE DE MATERIAL ASFÁLTICO 20.000 L, COM CAVALO MECÂNICO DE CAPACIDADE MÁXIMA DE TRAÇÃO COMBINADO DE 45.000 KG, POTÊNCIA 330 CV, INCLUSIVE TANQUE DE ASFALTO COM MAÇARICO - DEPRECIAÇÃO. AF_12/2015</v>
          </cell>
          <cell r="I1058" t="str">
            <v>H</v>
          </cell>
          <cell r="J1058" t="str">
            <v>ATRIBUÍDO SÃO PAULO</v>
          </cell>
          <cell r="K1058" t="str">
            <v>28,99</v>
          </cell>
          <cell r="L1058" t="str">
            <v>CAIXA REFERENCIAL</v>
          </cell>
          <cell r="M1058" t="str">
            <v>0,00</v>
          </cell>
          <cell r="N1058">
            <v>28.99</v>
          </cell>
          <cell r="O1058">
            <v>28.99</v>
          </cell>
          <cell r="P1058">
            <v>0</v>
          </cell>
          <cell r="R1058" t="str">
            <v>SINAPI</v>
          </cell>
        </row>
        <row r="1059">
          <cell r="G1059">
            <v>92238</v>
          </cell>
          <cell r="H1059" t="str">
            <v>CAMINHÃO DE TRANSPORTE DE MATERIAL ASFÁLTICO 20.000 L, COM CAVALO MECÂNICO DE CAPACIDADE MÁXIMA DE TRAÇÃO COMBINADO DE 45.000 KG, POTÊNCIA 330 CV, INCLUSIVE TANQUE DE ASFALTO COM MAÇARICO - JUROS. AF_12/2015</v>
          </cell>
          <cell r="I1059" t="str">
            <v>H</v>
          </cell>
          <cell r="J1059" t="str">
            <v>ATRIBUÍDO SÃO PAULO</v>
          </cell>
          <cell r="K1059" t="str">
            <v>5,94</v>
          </cell>
          <cell r="L1059" t="str">
            <v>CAIXA REFERENCIAL</v>
          </cell>
          <cell r="M1059" t="str">
            <v>0,00</v>
          </cell>
          <cell r="N1059">
            <v>5.94</v>
          </cell>
          <cell r="O1059">
            <v>5.94</v>
          </cell>
          <cell r="P1059">
            <v>0</v>
          </cell>
          <cell r="R1059" t="str">
            <v>SINAPI</v>
          </cell>
        </row>
        <row r="1060">
          <cell r="G1060">
            <v>92239</v>
          </cell>
          <cell r="H1060" t="str">
            <v>CAMINHÃO DE TRANSPORTE DE MATERIAL ASFÁLTICO 20.000 L, COM CAVALO MECÂNICO DE CAPACIDADE MÁXIMA DE TRAÇÃO COMBINADO DE 45.000 KG, POTÊNCIA 330 CV, INCLUSIVE TANQUE DE ASFALTO COM MAÇARICO - IMPOSTOS E SEGUROS. AF_12/2015</v>
          </cell>
          <cell r="I1060" t="str">
            <v>H</v>
          </cell>
          <cell r="J1060" t="str">
            <v>ATRIBUÍDO SÃO PAULO</v>
          </cell>
          <cell r="K1060" t="str">
            <v>4,72</v>
          </cell>
          <cell r="L1060" t="str">
            <v>CAIXA REFERENCIAL</v>
          </cell>
          <cell r="M1060" t="str">
            <v>0,00</v>
          </cell>
          <cell r="N1060">
            <v>4.72</v>
          </cell>
          <cell r="O1060">
            <v>4.72</v>
          </cell>
          <cell r="P1060">
            <v>0</v>
          </cell>
          <cell r="R1060" t="str">
            <v>SINAPI</v>
          </cell>
        </row>
        <row r="1061">
          <cell r="G1061">
            <v>92240</v>
          </cell>
          <cell r="H1061" t="str">
            <v>CAMINHÃO DE TRANSPORTE DE MATERIAL ASFÁLTICO 20.000 L, COM CAVALO MECÂNICO DE CAPACIDADE MÁXIMA DE TRAÇÃO COMBINADO DE 45.000 KG, POTÊNCIA 330 CV, INCLUSIVE TANQUE DE ASFALTO COM MAÇARICO - MANUTENÇÃO. AF_12/2015</v>
          </cell>
          <cell r="I1061" t="str">
            <v>H</v>
          </cell>
          <cell r="J1061" t="str">
            <v>ATRIBUÍDO SÃO PAULO</v>
          </cell>
          <cell r="K1061" t="str">
            <v>52,04</v>
          </cell>
          <cell r="L1061" t="str">
            <v>CAIXA REFERENCIAL</v>
          </cell>
          <cell r="M1061" t="str">
            <v>0,00</v>
          </cell>
          <cell r="N1061">
            <v>52.04</v>
          </cell>
          <cell r="O1061">
            <v>52.04</v>
          </cell>
          <cell r="P1061">
            <v>0</v>
          </cell>
          <cell r="R1061" t="str">
            <v>SINAPI</v>
          </cell>
        </row>
        <row r="1062">
          <cell r="G1062">
            <v>92241</v>
          </cell>
          <cell r="H1062" t="str">
            <v>CAMINHÃO DE TRANSPORTE DE MATERIAL ASFÁLTICO 20.000 L, COM CAVALO MECÂNICO DE CAPACIDADE MÁXIMA DE TRAÇÃO COMBINADO DE 45.000 KG, POTÊNCIA 330 CV, INCLUSIVE TANQUE DE ASFALTO COM MAÇARICO - MATERIAIS NA OPERAÇÃO. AF_12/2015</v>
          </cell>
          <cell r="I1062" t="str">
            <v>H</v>
          </cell>
          <cell r="J1062" t="str">
            <v>COLETADO</v>
          </cell>
          <cell r="K1062" t="str">
            <v>225,67</v>
          </cell>
          <cell r="L1062" t="str">
            <v>CAIXA REFERENCIAL</v>
          </cell>
          <cell r="M1062" t="str">
            <v>0,00</v>
          </cell>
          <cell r="N1062">
            <v>225.67</v>
          </cell>
          <cell r="O1062">
            <v>225.67</v>
          </cell>
          <cell r="P1062">
            <v>0</v>
          </cell>
          <cell r="R1062" t="str">
            <v>SINAPI</v>
          </cell>
        </row>
        <row r="1063">
          <cell r="G1063">
            <v>92712</v>
          </cell>
          <cell r="H1063" t="str">
            <v>APARELHO PARA CORTE E SOLDA OXI-ACETILENO SOBRE RODAS, INCLUSIVE CILINDROS E MAÇARICOS - DEPRECIAÇÃO. AF_05/2023</v>
          </cell>
          <cell r="I1063" t="str">
            <v>H</v>
          </cell>
          <cell r="J1063" t="str">
            <v>COEFICIENTE DE REPRESENTATIVIDADE</v>
          </cell>
          <cell r="K1063" t="str">
            <v>0,24</v>
          </cell>
          <cell r="L1063" t="str">
            <v>CAIXA REFERENCIAL</v>
          </cell>
          <cell r="M1063" t="str">
            <v>0,00</v>
          </cell>
          <cell r="N1063">
            <v>0.24</v>
          </cell>
          <cell r="O1063">
            <v>0.24</v>
          </cell>
          <cell r="P1063">
            <v>0</v>
          </cell>
          <cell r="R1063" t="str">
            <v>SINAPI</v>
          </cell>
        </row>
        <row r="1064">
          <cell r="G1064">
            <v>92713</v>
          </cell>
          <cell r="H1064" t="str">
            <v>APARELHO PARA CORTE E SOLDA OXI-ACETILENO SOBRE RODAS, INCLUSIVE CILINDROS E MAÇARICOS - JUROS. AF_05/2023</v>
          </cell>
          <cell r="I1064" t="str">
            <v>H</v>
          </cell>
          <cell r="J1064" t="str">
            <v>COEFICIENTE DE REPRESENTATIVIDADE</v>
          </cell>
          <cell r="K1064" t="str">
            <v>0,04</v>
          </cell>
          <cell r="L1064" t="str">
            <v>CAIXA REFERENCIAL</v>
          </cell>
          <cell r="M1064" t="str">
            <v>0,00</v>
          </cell>
          <cell r="N1064">
            <v>0.04</v>
          </cell>
          <cell r="O1064">
            <v>0.04</v>
          </cell>
          <cell r="P1064">
            <v>0</v>
          </cell>
          <cell r="R1064" t="str">
            <v>SINAPI</v>
          </cell>
        </row>
        <row r="1065">
          <cell r="G1065">
            <v>92714</v>
          </cell>
          <cell r="H1065" t="str">
            <v>APARELHO PARA CORTE E SOLDA OXI-ACETILENO SOBRE RODAS, INCLUSIVE CILINDROS E MAÇARICOS - MANUTENÇÃO. AF_05/2023</v>
          </cell>
          <cell r="I1065" t="str">
            <v>H</v>
          </cell>
          <cell r="J1065" t="str">
            <v>COEFICIENTE DE REPRESENTATIVIDADE</v>
          </cell>
          <cell r="K1065" t="str">
            <v>0,33</v>
          </cell>
          <cell r="L1065" t="str">
            <v>CAIXA REFERENCIAL</v>
          </cell>
          <cell r="M1065" t="str">
            <v>0,00</v>
          </cell>
          <cell r="N1065">
            <v>0.33</v>
          </cell>
          <cell r="O1065">
            <v>0.33</v>
          </cell>
          <cell r="P1065">
            <v>0</v>
          </cell>
          <cell r="R1065" t="str">
            <v>SINAPI</v>
          </cell>
        </row>
        <row r="1066">
          <cell r="G1066">
            <v>92715</v>
          </cell>
          <cell r="H1066" t="str">
            <v>APARELHO PARA CORTE E SOLDA OXI-ACETILENO SOBRE RODAS, INCLUSIVE CILINDROS E MAÇARICOS - MATERIAIS NA OPERAÇÃO. AF_05/2023</v>
          </cell>
          <cell r="I1066" t="str">
            <v>H</v>
          </cell>
          <cell r="J1066" t="str">
            <v>COEFICIENTE DE REPRESENTATIVIDADE</v>
          </cell>
          <cell r="K1066" t="str">
            <v>112,05</v>
          </cell>
          <cell r="L1066" t="str">
            <v>CAIXA REFERENCIAL</v>
          </cell>
          <cell r="M1066" t="str">
            <v>0,00</v>
          </cell>
          <cell r="N1066">
            <v>112.05</v>
          </cell>
          <cell r="O1066">
            <v>112.05</v>
          </cell>
          <cell r="P1066">
            <v>0</v>
          </cell>
          <cell r="R1066" t="str">
            <v>SINAPI</v>
          </cell>
        </row>
        <row r="1067">
          <cell r="G1067">
            <v>92956</v>
          </cell>
          <cell r="H1067" t="str">
            <v>MÁQUINA EXTRUSORA DE CONCRETO PARA GUIAS E SARJETAS, MOTOR A DIESEL, POTÊNCIA 14 CV - DEPRECIAÇÃO. AF_12/2015</v>
          </cell>
          <cell r="I1067" t="str">
            <v>H</v>
          </cell>
          <cell r="J1067" t="str">
            <v>ATRIBUÍDO SÃO PAULO</v>
          </cell>
          <cell r="K1067" t="str">
            <v>4,37</v>
          </cell>
          <cell r="L1067" t="str">
            <v>CAIXA REFERENCIAL</v>
          </cell>
          <cell r="M1067" t="str">
            <v>0,00</v>
          </cell>
          <cell r="N1067">
            <v>4.37</v>
          </cell>
          <cell r="O1067">
            <v>4.37</v>
          </cell>
          <cell r="P1067">
            <v>0</v>
          </cell>
          <cell r="R1067" t="str">
            <v>SINAPI</v>
          </cell>
        </row>
        <row r="1068">
          <cell r="G1068">
            <v>92957</v>
          </cell>
          <cell r="H1068" t="str">
            <v>MÁQUINA EXTRUSORA DE CONCRETO PARA GUIAS E SARJETAS, MOTOR A DIESEL, POTÊNCIA 14 CV - JUROS. AF_12/2015</v>
          </cell>
          <cell r="I1068" t="str">
            <v>H</v>
          </cell>
          <cell r="J1068" t="str">
            <v>ATRIBUÍDO SÃO PAULO</v>
          </cell>
          <cell r="K1068" t="str">
            <v>0,52</v>
          </cell>
          <cell r="L1068" t="str">
            <v>CAIXA REFERENCIAL</v>
          </cell>
          <cell r="M1068" t="str">
            <v>0,00</v>
          </cell>
          <cell r="N1068">
            <v>0.52</v>
          </cell>
          <cell r="O1068">
            <v>0.52</v>
          </cell>
          <cell r="P1068">
            <v>0</v>
          </cell>
          <cell r="R1068" t="str">
            <v>SINAPI</v>
          </cell>
        </row>
        <row r="1069">
          <cell r="G1069">
            <v>92958</v>
          </cell>
          <cell r="H1069" t="str">
            <v>MÁQUINA EXTRUSORA DE CONCRETO PARA GUIAS E SARJETAS, MOTOR A DIESEL, POTÊNCIA 14 CV - MANUTENÇÃO. AF_12/2015</v>
          </cell>
          <cell r="I1069" t="str">
            <v>H</v>
          </cell>
          <cell r="J1069" t="str">
            <v>ATRIBUÍDO SÃO PAULO</v>
          </cell>
          <cell r="K1069" t="str">
            <v>4,79</v>
          </cell>
          <cell r="L1069" t="str">
            <v>CAIXA REFERENCIAL</v>
          </cell>
          <cell r="M1069" t="str">
            <v>0,00</v>
          </cell>
          <cell r="N1069">
            <v>4.79</v>
          </cell>
          <cell r="O1069">
            <v>4.79</v>
          </cell>
          <cell r="P1069">
            <v>0</v>
          </cell>
          <cell r="R1069" t="str">
            <v>SINAPI</v>
          </cell>
        </row>
        <row r="1070">
          <cell r="G1070">
            <v>92959</v>
          </cell>
          <cell r="H1070" t="str">
            <v>MÁQUINA EXTRUSORA DE CONCRETO PARA GUIAS E SARJETAS, MOTOR A DIESEL, POTÊNCIA 14 CV - MATERIAIS NA OPERAÇÃO. AF_12/2015</v>
          </cell>
          <cell r="I1070" t="str">
            <v>H</v>
          </cell>
          <cell r="J1070" t="str">
            <v>COLETADO</v>
          </cell>
          <cell r="K1070" t="str">
            <v>7,57</v>
          </cell>
          <cell r="L1070" t="str">
            <v>CAIXA REFERENCIAL</v>
          </cell>
          <cell r="M1070" t="str">
            <v>0,00</v>
          </cell>
          <cell r="N1070">
            <v>7.57</v>
          </cell>
          <cell r="O1070">
            <v>7.57</v>
          </cell>
          <cell r="P1070">
            <v>0</v>
          </cell>
          <cell r="R1070" t="str">
            <v>SINAPI</v>
          </cell>
        </row>
        <row r="1071">
          <cell r="G1071">
            <v>92963</v>
          </cell>
          <cell r="H1071" t="str">
            <v>MARTELO PERFURADOR PNEUMÁTICO MANUAL, HASTE 25 X 75 MM, 21 KG - DEPRECIAÇÃO. AF_12/2015</v>
          </cell>
          <cell r="I1071" t="str">
            <v>H</v>
          </cell>
          <cell r="J1071" t="str">
            <v>COEFICIENTE DE REPRESENTATIVIDADE</v>
          </cell>
          <cell r="K1071" t="str">
            <v>1,86</v>
          </cell>
          <cell r="L1071" t="str">
            <v>CAIXA REFERENCIAL</v>
          </cell>
          <cell r="M1071" t="str">
            <v>0,00</v>
          </cell>
          <cell r="N1071">
            <v>1.86</v>
          </cell>
          <cell r="O1071">
            <v>1.86</v>
          </cell>
          <cell r="P1071">
            <v>0</v>
          </cell>
          <cell r="R1071" t="str">
            <v>SINAPI</v>
          </cell>
        </row>
        <row r="1072">
          <cell r="G1072">
            <v>92964</v>
          </cell>
          <cell r="H1072" t="str">
            <v>MARTELO PERFURADOR PNEUMÁTICO MANUAL, HASTE 25 X 75 MM, 21 KG - JUROS. AF_12/2015</v>
          </cell>
          <cell r="I1072" t="str">
            <v>H</v>
          </cell>
          <cell r="J1072" t="str">
            <v>COEFICIENTE DE REPRESENTATIVIDADE</v>
          </cell>
          <cell r="K1072" t="str">
            <v>0,22</v>
          </cell>
          <cell r="L1072" t="str">
            <v>CAIXA REFERENCIAL</v>
          </cell>
          <cell r="M1072" t="str">
            <v>0,00</v>
          </cell>
          <cell r="N1072">
            <v>0.22</v>
          </cell>
          <cell r="O1072">
            <v>0.22</v>
          </cell>
          <cell r="P1072">
            <v>0</v>
          </cell>
          <cell r="R1072" t="str">
            <v>SINAPI</v>
          </cell>
        </row>
        <row r="1073">
          <cell r="G1073">
            <v>92965</v>
          </cell>
          <cell r="H1073" t="str">
            <v>MARTELO PERFURADOR PNEUMÁTICO MANUAL, HASTE 25 X 75 MM, 21 KG - MANUTENÇÃO. AF_12/2015</v>
          </cell>
          <cell r="I1073" t="str">
            <v>H</v>
          </cell>
          <cell r="J1073" t="str">
            <v>COEFICIENTE DE REPRESENTATIVIDADE</v>
          </cell>
          <cell r="K1073" t="str">
            <v>2,33</v>
          </cell>
          <cell r="L1073" t="str">
            <v>CAIXA REFERENCIAL</v>
          </cell>
          <cell r="M1073" t="str">
            <v>0,00</v>
          </cell>
          <cell r="N1073">
            <v>2.33</v>
          </cell>
          <cell r="O1073">
            <v>2.33</v>
          </cell>
          <cell r="P1073">
            <v>0</v>
          </cell>
          <cell r="R1073" t="str">
            <v>SINAPI</v>
          </cell>
        </row>
        <row r="1074">
          <cell r="G1074">
            <v>93220</v>
          </cell>
          <cell r="H1074" t="str">
            <v>PERFURATRIZ COM TORRE METÁLICA PARA EXECUÇÃO DE ESTACA HÉLICE CONTÍNUA, PROFUNDIDADE MÁXIMA DE 32 M, DIÂMETRO MÁXIMO DE 1000 MM, POTÊNCIA INSTALADA DE 350 HP, MESA ROTATIVA COM TORQUE MÁXIMO DE 263 KNM - DEPRECIAÇÃO. AF_01/2016</v>
          </cell>
          <cell r="I1074" t="str">
            <v>H</v>
          </cell>
          <cell r="J1074" t="str">
            <v>ATRIBUÍDO SÃO PAULO</v>
          </cell>
          <cell r="K1074" t="str">
            <v>333,23</v>
          </cell>
          <cell r="L1074" t="str">
            <v>CAIXA REFERENCIAL</v>
          </cell>
          <cell r="M1074" t="str">
            <v>0,00</v>
          </cell>
          <cell r="N1074">
            <v>333.23</v>
          </cell>
          <cell r="O1074">
            <v>333.23</v>
          </cell>
          <cell r="P1074">
            <v>0</v>
          </cell>
          <cell r="R1074" t="str">
            <v>SINAPI</v>
          </cell>
        </row>
        <row r="1075">
          <cell r="G1075">
            <v>93221</v>
          </cell>
          <cell r="H1075" t="str">
            <v>PERFURATRIZ COM TORRE METÁLICA PARA EXECUÇÃO DE ESTACA HÉLICE CONTÍNUA, PROFUNDIDADE MÁXIMA DE 32 M, DIÂMETRO MÁXIMO DE 1000 MM, POTÊNCIA INSTALADA DE 350 HP, MESA ROTATIVA COM TORQUE MÁXIMO DE 263 KNM - JUROS. AF_01/2016</v>
          </cell>
          <cell r="I1075" t="str">
            <v>H</v>
          </cell>
          <cell r="J1075" t="str">
            <v>ATRIBUÍDO SÃO PAULO</v>
          </cell>
          <cell r="K1075" t="str">
            <v>46,26</v>
          </cell>
          <cell r="L1075" t="str">
            <v>CAIXA REFERENCIAL</v>
          </cell>
          <cell r="M1075" t="str">
            <v>0,00</v>
          </cell>
          <cell r="N1075">
            <v>46.26</v>
          </cell>
          <cell r="O1075">
            <v>46.26</v>
          </cell>
          <cell r="P1075">
            <v>0</v>
          </cell>
          <cell r="R1075" t="str">
            <v>SINAPI</v>
          </cell>
        </row>
        <row r="1076">
          <cell r="G1076">
            <v>93222</v>
          </cell>
          <cell r="H1076" t="str">
            <v>PERFURATRIZ COM TORRE METÁLICA PARA EXECUÇÃO DE ESTACA HÉLICE CONTÍNUA, PROFUNDIDADE MÁXIMA DE 32 M, DIÂMETRO MÁXIMO DE 1000 MM, POTÊNCIA INSTALADA DE 350 HP, MESA ROTATIVA COM TORQUE MÁXIMO DE 263 KNM - MANUTENÇÃO. AF_01/2016</v>
          </cell>
          <cell r="I1076" t="str">
            <v>H</v>
          </cell>
          <cell r="J1076" t="str">
            <v>ATRIBUÍDO SÃO PAULO</v>
          </cell>
          <cell r="K1076" t="str">
            <v>417,01</v>
          </cell>
          <cell r="L1076" t="str">
            <v>CAIXA REFERENCIAL</v>
          </cell>
          <cell r="M1076" t="str">
            <v>0,00</v>
          </cell>
          <cell r="N1076">
            <v>417.01</v>
          </cell>
          <cell r="O1076">
            <v>417.01</v>
          </cell>
          <cell r="P1076">
            <v>0</v>
          </cell>
          <cell r="R1076" t="str">
            <v>SINAPI</v>
          </cell>
        </row>
        <row r="1077">
          <cell r="G1077">
            <v>93223</v>
          </cell>
          <cell r="H1077" t="str">
            <v>PERFURATRIZ COM TORRE METÁLICA PARA EXECUÇÃO DE ESTACA HÉLICE CONTÍNUA, PROFUNDIDADE MÁXIMA DE 32 M, DIÂMETRO MÁXIMO DE 1000 MM, POTÊNCIA INSTALADA DE 350 HP, MESA ROTATIVA COM TORQUE MÁXIMO DE 263 KNM  MATERIAIS NA OPERAÇÃO. AF_01/2016</v>
          </cell>
          <cell r="I1077" t="str">
            <v>H</v>
          </cell>
          <cell r="J1077" t="str">
            <v>COLETADO</v>
          </cell>
          <cell r="K1077" t="str">
            <v>127,67</v>
          </cell>
          <cell r="L1077" t="str">
            <v>CAIXA REFERENCIAL</v>
          </cell>
          <cell r="M1077" t="str">
            <v>0,00</v>
          </cell>
          <cell r="N1077">
            <v>127.67</v>
          </cell>
          <cell r="O1077">
            <v>127.67</v>
          </cell>
          <cell r="P1077">
            <v>0</v>
          </cell>
          <cell r="R1077" t="str">
            <v>SINAPI</v>
          </cell>
        </row>
        <row r="1078">
          <cell r="G1078">
            <v>93229</v>
          </cell>
          <cell r="H1078" t="str">
            <v>BETONEIRA CAPACIDADE NOMINAL 400 L, CAPACIDADE DE MISTURA 310 L, MOTOR A GASOLINA POTÊNCIA 5,5 CV, SEM CARREGADOR - DEPRECIAÇÃO. AF_02/2016</v>
          </cell>
          <cell r="I1078" t="str">
            <v>H</v>
          </cell>
          <cell r="J1078" t="str">
            <v>COEFICIENTE DE REPRESENTATIVIDADE</v>
          </cell>
          <cell r="K1078" t="str">
            <v>0,49</v>
          </cell>
          <cell r="L1078" t="str">
            <v>CAIXA REFERENCIAL</v>
          </cell>
          <cell r="M1078" t="str">
            <v>0,00</v>
          </cell>
          <cell r="N1078">
            <v>0.49</v>
          </cell>
          <cell r="O1078">
            <v>0.49</v>
          </cell>
          <cell r="P1078">
            <v>0</v>
          </cell>
          <cell r="R1078" t="str">
            <v>SINAPI</v>
          </cell>
        </row>
        <row r="1079">
          <cell r="G1079">
            <v>93230</v>
          </cell>
          <cell r="H1079" t="str">
            <v>BETONEIRA CAPACIDADE NOMINAL 400 L, CAPACIDADE DE MISTURA 310 L, MOTOR A GASOLINA POTÊNCIA 5,5 CV, SEM CARREGADOR - JUROS. AF_02/2016</v>
          </cell>
          <cell r="I1079" t="str">
            <v>H</v>
          </cell>
          <cell r="J1079" t="str">
            <v>COEFICIENTE DE REPRESENTATIVIDADE</v>
          </cell>
          <cell r="K1079" t="str">
            <v>0,05</v>
          </cell>
          <cell r="L1079" t="str">
            <v>CAIXA REFERENCIAL</v>
          </cell>
          <cell r="M1079" t="str">
            <v>0,00</v>
          </cell>
          <cell r="N1079">
            <v>0.05</v>
          </cell>
          <cell r="O1079">
            <v>0.05</v>
          </cell>
          <cell r="P1079">
            <v>0</v>
          </cell>
          <cell r="R1079" t="str">
            <v>SINAPI</v>
          </cell>
        </row>
        <row r="1080">
          <cell r="G1080">
            <v>93231</v>
          </cell>
          <cell r="H1080" t="str">
            <v>BETONEIRA CAPACIDADE NOMINAL 400 L, CAPACIDADE DE MISTURA 310 L, MOTOR A GASOLINA POTÊNCIA 5,5 CV, SEM CARREGADOR - MANUTENÇÃO. AF_02/2016</v>
          </cell>
          <cell r="I1080" t="str">
            <v>H</v>
          </cell>
          <cell r="J1080" t="str">
            <v>COEFICIENTE DE REPRESENTATIVIDADE</v>
          </cell>
          <cell r="K1080" t="str">
            <v>0,62</v>
          </cell>
          <cell r="L1080" t="str">
            <v>CAIXA REFERENCIAL</v>
          </cell>
          <cell r="M1080" t="str">
            <v>0,00</v>
          </cell>
          <cell r="N1080">
            <v>0.62</v>
          </cell>
          <cell r="O1080">
            <v>0.62</v>
          </cell>
          <cell r="P1080">
            <v>0</v>
          </cell>
          <cell r="R1080" t="str">
            <v>SINAPI</v>
          </cell>
        </row>
        <row r="1081">
          <cell r="G1081">
            <v>93232</v>
          </cell>
          <cell r="H1081" t="str">
            <v>BETONEIRA CAPACIDADE NOMINAL 400 L, CAPACIDADE DE MISTURA 310 L, MOTOR A GASOLINA POTÊNCIA 5,5 CV, SEM CARREGADOR - MATERIAIS NA OPERAÇÃO. AF_02/2016</v>
          </cell>
          <cell r="I1081" t="str">
            <v>H</v>
          </cell>
          <cell r="J1081" t="str">
            <v>COLETADO</v>
          </cell>
          <cell r="K1081" t="str">
            <v>4,21</v>
          </cell>
          <cell r="L1081" t="str">
            <v>CAIXA REFERENCIAL</v>
          </cell>
          <cell r="M1081" t="str">
            <v>0,00</v>
          </cell>
          <cell r="N1081">
            <v>4.21</v>
          </cell>
          <cell r="O1081">
            <v>4.21</v>
          </cell>
          <cell r="P1081">
            <v>0</v>
          </cell>
          <cell r="R1081" t="str">
            <v>SINAPI</v>
          </cell>
        </row>
        <row r="1082">
          <cell r="G1082">
            <v>93235</v>
          </cell>
          <cell r="H1082" t="str">
            <v>GRUPO GERADOR ESTACIONÁRIO, MOTOR DIESEL POTÊNCIA 170 KVA - JUROS. AF_02/2016</v>
          </cell>
          <cell r="I1082" t="str">
            <v>H</v>
          </cell>
          <cell r="J1082" t="str">
            <v>ATRIBUÍDO SÃO PAULO</v>
          </cell>
          <cell r="K1082" t="str">
            <v>1,05</v>
          </cell>
          <cell r="L1082" t="str">
            <v>CAIXA REFERENCIAL</v>
          </cell>
          <cell r="M1082" t="str">
            <v>0,00</v>
          </cell>
          <cell r="N1082">
            <v>1.05</v>
          </cell>
          <cell r="O1082">
            <v>1.05</v>
          </cell>
          <cell r="P1082">
            <v>0</v>
          </cell>
          <cell r="R1082" t="str">
            <v>SINAPI</v>
          </cell>
        </row>
        <row r="1083">
          <cell r="G1083">
            <v>93238</v>
          </cell>
          <cell r="H1083" t="str">
            <v>ROLO COMPACTADOR VIBRATÓRIO REBOCÁVEL, CILINDRO DE AÇO LISO, POTÊNCIA DE TRAÇÃO DE 65 CV, PESO 4,7 T, IMPACTO DINÂMICO 18,3 T, LARGURA DE TRABALHO 1,67 M - JUROS. AF_02/2016</v>
          </cell>
          <cell r="I1083" t="str">
            <v>H</v>
          </cell>
          <cell r="J1083" t="str">
            <v>ATRIBUÍDO SÃO PAULO</v>
          </cell>
          <cell r="K1083" t="str">
            <v>1,31</v>
          </cell>
          <cell r="L1083" t="str">
            <v>CAIXA REFERENCIAL</v>
          </cell>
          <cell r="M1083" t="str">
            <v>0,00</v>
          </cell>
          <cell r="N1083">
            <v>1.31</v>
          </cell>
          <cell r="O1083">
            <v>1.31</v>
          </cell>
          <cell r="P1083">
            <v>0</v>
          </cell>
          <cell r="R1083" t="str">
            <v>SINAPI</v>
          </cell>
        </row>
        <row r="1084">
          <cell r="G1084">
            <v>93239</v>
          </cell>
          <cell r="H1084" t="str">
            <v>ROLO COMPACTADOR VIBRATÓRIO PÉ DE CARNEIRO, OPERADO POR CONTROLE REMOTO, POTÊNCIA 12,5 KW, PESO OPERACIONAL 1,675 T, LARGURA DE TRABALHO 0,85 M - JUROS. AF_02/2016</v>
          </cell>
          <cell r="I1084" t="str">
            <v>H</v>
          </cell>
          <cell r="J1084" t="str">
            <v>ATRIBUÍDO SÃO PAULO</v>
          </cell>
          <cell r="K1084" t="str">
            <v>5,96</v>
          </cell>
          <cell r="L1084" t="str">
            <v>CAIXA REFERENCIAL</v>
          </cell>
          <cell r="M1084" t="str">
            <v>0,00</v>
          </cell>
          <cell r="N1084">
            <v>5.96</v>
          </cell>
          <cell r="O1084">
            <v>5.96</v>
          </cell>
          <cell r="P1084">
            <v>0</v>
          </cell>
          <cell r="R1084" t="str">
            <v>SINAPI</v>
          </cell>
        </row>
        <row r="1085">
          <cell r="G1085">
            <v>93240</v>
          </cell>
          <cell r="H1085" t="str">
            <v>ROLO COMPACTADOR VIBRATÓRIO PÉ DE CARNEIRO, OPERADO POR CONTROLE REMOTO, POTÊNCIA 12,5 KW, PESO OPERACIONAL 1,675 T, LARGURA DE TRABALHO 0,85 M - MATERIAIS NA OPERAÇÃO. AF_02/2016</v>
          </cell>
          <cell r="I1085" t="str">
            <v>H</v>
          </cell>
          <cell r="J1085" t="str">
            <v>COLETADO</v>
          </cell>
          <cell r="K1085" t="str">
            <v>9,78</v>
          </cell>
          <cell r="L1085" t="str">
            <v>CAIXA REFERENCIAL</v>
          </cell>
          <cell r="M1085" t="str">
            <v>0,00</v>
          </cell>
          <cell r="N1085">
            <v>9.7799999999999994</v>
          </cell>
          <cell r="O1085">
            <v>9.7799999999999994</v>
          </cell>
          <cell r="P1085">
            <v>0</v>
          </cell>
          <cell r="R1085" t="str">
            <v>SINAPI</v>
          </cell>
        </row>
        <row r="1086">
          <cell r="G1086">
            <v>93267</v>
          </cell>
          <cell r="H1086" t="str">
            <v>GRUA ASCENCIONAL, LANÇA DE 30 M, CAPACIDADE DE 1,0 T A 30 M, ALTURA ATÉ 39 M   DEPRECIAÇÃO. AF_05/2023</v>
          </cell>
          <cell r="I1086" t="str">
            <v>H</v>
          </cell>
          <cell r="J1086" t="str">
            <v>ATRIBUÍDO SÃO PAULO</v>
          </cell>
          <cell r="K1086" t="str">
            <v>28,07</v>
          </cell>
          <cell r="L1086" t="str">
            <v>CAIXA REFERENCIAL</v>
          </cell>
          <cell r="M1086" t="str">
            <v>0,00</v>
          </cell>
          <cell r="N1086">
            <v>28.07</v>
          </cell>
          <cell r="O1086">
            <v>28.07</v>
          </cell>
          <cell r="P1086">
            <v>0</v>
          </cell>
          <cell r="R1086" t="str">
            <v>SINAPI</v>
          </cell>
        </row>
        <row r="1087">
          <cell r="G1087">
            <v>93269</v>
          </cell>
          <cell r="H1087" t="str">
            <v>GRUA ASCENCIONAL, LANÇA DE 30 M, CAPACIDADE DE 1,0 T A 30 M, ALTURA ATÉ 39 M   JUROS. AF_05/2023</v>
          </cell>
          <cell r="I1087" t="str">
            <v>H</v>
          </cell>
          <cell r="J1087" t="str">
            <v>ATRIBUÍDO SÃO PAULO</v>
          </cell>
          <cell r="K1087" t="str">
            <v>7,01</v>
          </cell>
          <cell r="L1087" t="str">
            <v>CAIXA REFERENCIAL</v>
          </cell>
          <cell r="M1087" t="str">
            <v>0,00</v>
          </cell>
          <cell r="N1087">
            <v>7.01</v>
          </cell>
          <cell r="O1087">
            <v>7.01</v>
          </cell>
          <cell r="P1087">
            <v>0</v>
          </cell>
          <cell r="R1087" t="str">
            <v>SINAPI</v>
          </cell>
        </row>
        <row r="1088">
          <cell r="G1088">
            <v>93270</v>
          </cell>
          <cell r="H1088" t="str">
            <v>GRUA ASCENCIONAL, LANÇA DE 30 M, CAPACIDADE DE 1,0 T A 30 M, ALTURA ATÉ 39 M   MANUTENÇÃO. AF_05/2023</v>
          </cell>
          <cell r="I1088" t="str">
            <v>H</v>
          </cell>
          <cell r="J1088" t="str">
            <v>ATRIBUÍDO SÃO PAULO</v>
          </cell>
          <cell r="K1088" t="str">
            <v>28,07</v>
          </cell>
          <cell r="L1088" t="str">
            <v>CAIXA REFERENCIAL</v>
          </cell>
          <cell r="M1088" t="str">
            <v>0,00</v>
          </cell>
          <cell r="N1088">
            <v>28.07</v>
          </cell>
          <cell r="O1088">
            <v>28.07</v>
          </cell>
          <cell r="P1088">
            <v>0</v>
          </cell>
          <cell r="R1088" t="str">
            <v>SINAPI</v>
          </cell>
        </row>
        <row r="1089">
          <cell r="G1089">
            <v>93271</v>
          </cell>
          <cell r="H1089" t="str">
            <v>GRUA ASCENCIONAL, LANÇA DE 30 M, CAPACIDADE DE 1,0 T A 30 M, ALTURA ATÉ 39 M   MATERIAIS NA OPERAÇÃO. AF_05/2023</v>
          </cell>
          <cell r="I1089" t="str">
            <v>H</v>
          </cell>
          <cell r="J1089" t="str">
            <v>COEFICIENTE DE REPRESENTATIVIDADE</v>
          </cell>
          <cell r="K1089" t="str">
            <v>10,75</v>
          </cell>
          <cell r="L1089" t="str">
            <v>CAIXA REFERENCIAL</v>
          </cell>
          <cell r="M1089" t="str">
            <v>0,00</v>
          </cell>
          <cell r="N1089">
            <v>10.75</v>
          </cell>
          <cell r="O1089">
            <v>10.75</v>
          </cell>
          <cell r="P1089">
            <v>0</v>
          </cell>
          <cell r="R1089" t="str">
            <v>SINAPI</v>
          </cell>
        </row>
        <row r="1090">
          <cell r="G1090">
            <v>93277</v>
          </cell>
          <cell r="H1090" t="str">
            <v>GUINCHO ELÉTRICO DE COLUNA, CAPACIDADE 400 KG, COM MOTO FREIO, MOTOR TRIFÁSICO DE 1,25 CV - DEPRECIAÇÃO. AF_03/2016</v>
          </cell>
          <cell r="I1090" t="str">
            <v>H</v>
          </cell>
          <cell r="J1090" t="str">
            <v>COEFICIENTE DE REPRESENTATIVIDADE</v>
          </cell>
          <cell r="K1090" t="str">
            <v>0,32</v>
          </cell>
          <cell r="L1090" t="str">
            <v>CAIXA REFERENCIAL</v>
          </cell>
          <cell r="M1090" t="str">
            <v>0,00</v>
          </cell>
          <cell r="N1090">
            <v>0.32</v>
          </cell>
          <cell r="O1090">
            <v>0.32</v>
          </cell>
          <cell r="P1090">
            <v>0</v>
          </cell>
          <cell r="R1090" t="str">
            <v>SINAPI</v>
          </cell>
        </row>
        <row r="1091">
          <cell r="G1091">
            <v>93278</v>
          </cell>
          <cell r="H1091" t="str">
            <v>GUINCHO ELÉTRICO DE COLUNA, CAPACIDADE 400 KG, COM MOTO FREIO, MOTOR TRIFÁSICO DE 1,25 CV - JUROS. AF_03/2016</v>
          </cell>
          <cell r="I1091" t="str">
            <v>H</v>
          </cell>
          <cell r="J1091" t="str">
            <v>COEFICIENTE DE REPRESENTATIVIDADE</v>
          </cell>
          <cell r="K1091" t="str">
            <v>0,03</v>
          </cell>
          <cell r="L1091" t="str">
            <v>CAIXA REFERENCIAL</v>
          </cell>
          <cell r="M1091" t="str">
            <v>0,00</v>
          </cell>
          <cell r="N1091">
            <v>0.03</v>
          </cell>
          <cell r="O1091">
            <v>0.03</v>
          </cell>
          <cell r="P1091">
            <v>0</v>
          </cell>
          <cell r="R1091" t="str">
            <v>SINAPI</v>
          </cell>
        </row>
        <row r="1092">
          <cell r="G1092">
            <v>93279</v>
          </cell>
          <cell r="H1092" t="str">
            <v>GUINCHO ELÉTRICO DE COLUNA, CAPACIDADE 400 KG, COM MOTO FREIO, MOTOR TRIFÁSICO DE 1,25 CV - MANUTENÇÃO. AF_03/2016</v>
          </cell>
          <cell r="I1092" t="str">
            <v>H</v>
          </cell>
          <cell r="J1092" t="str">
            <v>COEFICIENTE DE REPRESENTATIVIDADE</v>
          </cell>
          <cell r="K1092" t="str">
            <v>0,30</v>
          </cell>
          <cell r="L1092" t="str">
            <v>CAIXA REFERENCIAL</v>
          </cell>
          <cell r="M1092" t="str">
            <v>0,00</v>
          </cell>
          <cell r="N1092">
            <v>0.3</v>
          </cell>
          <cell r="O1092">
            <v>0.3</v>
          </cell>
          <cell r="P1092">
            <v>0</v>
          </cell>
          <cell r="R1092" t="str">
            <v>SINAPI</v>
          </cell>
        </row>
        <row r="1093">
          <cell r="G1093">
            <v>93280</v>
          </cell>
          <cell r="H1093" t="str">
            <v>GUINCHO ELÉTRICO DE COLUNA, CAPACIDADE 400 KG, COM MOTO FREIO, MOTOR TRIFÁSICO DE 1,25 CV - MATERIAIS NA OPERAÇÃO. AF_03/2016</v>
          </cell>
          <cell r="I1093" t="str">
            <v>H</v>
          </cell>
          <cell r="J1093" t="str">
            <v>COEFICIENTE DE REPRESENTATIVIDADE</v>
          </cell>
          <cell r="K1093" t="str">
            <v>0,89</v>
          </cell>
          <cell r="L1093" t="str">
            <v>CAIXA REFERENCIAL</v>
          </cell>
          <cell r="M1093" t="str">
            <v>0,00</v>
          </cell>
          <cell r="N1093">
            <v>0.89</v>
          </cell>
          <cell r="O1093">
            <v>0.89</v>
          </cell>
          <cell r="P1093">
            <v>0</v>
          </cell>
          <cell r="R1093" t="str">
            <v>SINAPI</v>
          </cell>
        </row>
        <row r="1094">
          <cell r="G1094">
            <v>93283</v>
          </cell>
          <cell r="H1094" t="str">
            <v>GUINDASTE HIDRÁULICO AUTOPROPELIDO, COM LANÇA TELESCÓPICA 40 M, CAPACIDADE MÁXIMA 60 T, POTÊNCIA 260 KW - DEPRECIAÇÃO. AF_03/2016</v>
          </cell>
          <cell r="I1094" t="str">
            <v>H</v>
          </cell>
          <cell r="J1094" t="str">
            <v>ATRIBUÍDO SÃO PAULO</v>
          </cell>
          <cell r="K1094" t="str">
            <v>94,40</v>
          </cell>
          <cell r="L1094" t="str">
            <v>CAIXA REFERENCIAL</v>
          </cell>
          <cell r="M1094" t="str">
            <v>0,00</v>
          </cell>
          <cell r="N1094">
            <v>94.4</v>
          </cell>
          <cell r="O1094">
            <v>94.4</v>
          </cell>
          <cell r="P1094">
            <v>0</v>
          </cell>
          <cell r="R1094" t="str">
            <v>SINAPI</v>
          </cell>
        </row>
        <row r="1095">
          <cell r="G1095">
            <v>93284</v>
          </cell>
          <cell r="H1095" t="str">
            <v>GUINDASTE HIDRÁULICO AUTOPROPELIDO, COM LANÇA TELESCÓPICA 40 M, CAPACIDADE MÁXIMA 60 T, POTÊNCIA 260 KW - JUROS. AF_03/2016</v>
          </cell>
          <cell r="I1095" t="str">
            <v>H</v>
          </cell>
          <cell r="J1095" t="str">
            <v>ATRIBUÍDO SÃO PAULO</v>
          </cell>
          <cell r="K1095" t="str">
            <v>16,99</v>
          </cell>
          <cell r="L1095" t="str">
            <v>CAIXA REFERENCIAL</v>
          </cell>
          <cell r="M1095" t="str">
            <v>0,00</v>
          </cell>
          <cell r="N1095">
            <v>16.989999999999998</v>
          </cell>
          <cell r="O1095">
            <v>16.989999999999998</v>
          </cell>
          <cell r="P1095">
            <v>0</v>
          </cell>
          <cell r="R1095" t="str">
            <v>SINAPI</v>
          </cell>
        </row>
        <row r="1096">
          <cell r="G1096">
            <v>93285</v>
          </cell>
          <cell r="H1096" t="str">
            <v>GUINDASTE HIDRÁULICO AUTOPROPELIDO, COM LANÇA TELESCÓPICA 40 M, CAPACIDADE MÁXIMA 60 T, POTÊNCIA 260 KW - MANUTENÇÃO. AF_03/2016</v>
          </cell>
          <cell r="I1096" t="str">
            <v>H</v>
          </cell>
          <cell r="J1096" t="str">
            <v>ATRIBUÍDO SÃO PAULO</v>
          </cell>
          <cell r="K1096" t="str">
            <v>151,76</v>
          </cell>
          <cell r="L1096" t="str">
            <v>CAIXA REFERENCIAL</v>
          </cell>
          <cell r="M1096" t="str">
            <v>0,00</v>
          </cell>
          <cell r="N1096">
            <v>151.76</v>
          </cell>
          <cell r="O1096">
            <v>151.76</v>
          </cell>
          <cell r="P1096">
            <v>0</v>
          </cell>
          <cell r="R1096" t="str">
            <v>SINAPI</v>
          </cell>
        </row>
        <row r="1097">
          <cell r="G1097">
            <v>93286</v>
          </cell>
          <cell r="H1097" t="str">
            <v>GUINDASTE HIDRÁULICO AUTOPROPELIDO, COM LANÇA TELESCÓPICA 40 M, CAPACIDADE MÁXIMA 60 T, POTÊNCIA 260 KW - MATERIAIS NA OPERAÇÃO. AF_03/2016</v>
          </cell>
          <cell r="I1097" t="str">
            <v>H</v>
          </cell>
          <cell r="J1097" t="str">
            <v>COEFICIENTE DE REPRESENTATIVIDADE</v>
          </cell>
          <cell r="K1097" t="str">
            <v>14,95</v>
          </cell>
          <cell r="L1097" t="str">
            <v>CAIXA REFERENCIAL</v>
          </cell>
          <cell r="M1097" t="str">
            <v>0,00</v>
          </cell>
          <cell r="N1097">
            <v>14.95</v>
          </cell>
          <cell r="O1097">
            <v>14.95</v>
          </cell>
          <cell r="P1097">
            <v>0</v>
          </cell>
          <cell r="R1097" t="str">
            <v>SINAPI</v>
          </cell>
        </row>
        <row r="1098">
          <cell r="G1098">
            <v>93296</v>
          </cell>
          <cell r="H1098" t="str">
            <v>GUINDASTE HIDRÁULICO AUTOPROPELIDO, COM LANÇA TELESCÓPICA 40 M, CAPACIDADE MÁXIMA 60 T, POTÊNCIA 260 KW - IMPOSTOS E SEGUROS. AF_03/2016</v>
          </cell>
          <cell r="I1098" t="str">
            <v>H</v>
          </cell>
          <cell r="J1098" t="str">
            <v>ATRIBUÍDO SÃO PAULO</v>
          </cell>
          <cell r="K1098" t="str">
            <v>13,45</v>
          </cell>
          <cell r="L1098" t="str">
            <v>CAIXA REFERENCIAL</v>
          </cell>
          <cell r="M1098" t="str">
            <v>0,00</v>
          </cell>
          <cell r="N1098">
            <v>13.45</v>
          </cell>
          <cell r="O1098">
            <v>13.45</v>
          </cell>
          <cell r="P1098">
            <v>0</v>
          </cell>
          <cell r="R1098" t="str">
            <v>SINAPI</v>
          </cell>
        </row>
        <row r="1099">
          <cell r="G1099">
            <v>93397</v>
          </cell>
          <cell r="H1099" t="str">
            <v>GUINDAUTO HIDRÁULICO, CAPACIDADE MÁXIMA DE CARGA 3300 KG, MOMENTO MÁXIMO DE CARGA 5,8 TM, ALCANCE MÁXIMO HORIZONTAL 7,60 M, INCLUSIVE CAMINHÃO TOCO PBT 16.000 KG, POTÊNCIA DE 189 CV - DEPRECIAÇÃO. AF_03/2016</v>
          </cell>
          <cell r="I1099" t="str">
            <v>H</v>
          </cell>
          <cell r="J1099" t="str">
            <v>ATRIBUÍDO SÃO PAULO</v>
          </cell>
          <cell r="K1099" t="str">
            <v>25,52</v>
          </cell>
          <cell r="L1099" t="str">
            <v>CAIXA REFERENCIAL</v>
          </cell>
          <cell r="M1099" t="str">
            <v>0,00</v>
          </cell>
          <cell r="N1099">
            <v>25.52</v>
          </cell>
          <cell r="O1099">
            <v>25.52</v>
          </cell>
          <cell r="P1099">
            <v>0</v>
          </cell>
          <cell r="R1099" t="str">
            <v>SINAPI</v>
          </cell>
        </row>
        <row r="1100">
          <cell r="G1100">
            <v>93398</v>
          </cell>
          <cell r="H1100" t="str">
            <v>GUINDAUTO HIDRÁULICO, CAPACIDADE MÁXIMA DE CARGA 3300 KG, MOMENTO MÁXIMO DE CARGA 5,8 TM, ALCANCE MÁXIMO HORIZONTAL 7,60 M, INCLUSIVE CAMINHÃO TOCO PBT 16.000 KG, POTÊNCIA DE 189 CV - JUROS. AF_03/2016</v>
          </cell>
          <cell r="I1100" t="str">
            <v>H</v>
          </cell>
          <cell r="J1100" t="str">
            <v>ATRIBUÍDO SÃO PAULO</v>
          </cell>
          <cell r="K1100" t="str">
            <v>4,93</v>
          </cell>
          <cell r="L1100" t="str">
            <v>CAIXA REFERENCIAL</v>
          </cell>
          <cell r="M1100" t="str">
            <v>0,00</v>
          </cell>
          <cell r="N1100">
            <v>4.93</v>
          </cell>
          <cell r="O1100">
            <v>4.93</v>
          </cell>
          <cell r="P1100">
            <v>0</v>
          </cell>
          <cell r="R1100" t="str">
            <v>SINAPI</v>
          </cell>
        </row>
        <row r="1101">
          <cell r="G1101">
            <v>93399</v>
          </cell>
          <cell r="H1101" t="str">
            <v>GUINDAUTO HIDRÁULICO, CAPACIDADE MÁXIMA DE CARGA 3300 KG, MOMENTO MÁXIMO DE CARGA 5,8 TM, ALCANCE MÁXIMO HORIZONTAL 7,60 M, INCLUSIVE CAMINHÃO TOCO PBT 16.000 KG, POTÊNCIA DE 189 CV  IMPOSTOS E SEGUROS. AF_03/2016</v>
          </cell>
          <cell r="I1101" t="str">
            <v>H</v>
          </cell>
          <cell r="J1101" t="str">
            <v>ATRIBUÍDO SÃO PAULO</v>
          </cell>
          <cell r="K1101" t="str">
            <v>3,91</v>
          </cell>
          <cell r="L1101" t="str">
            <v>CAIXA REFERENCIAL</v>
          </cell>
          <cell r="M1101" t="str">
            <v>0,00</v>
          </cell>
          <cell r="N1101">
            <v>3.91</v>
          </cell>
          <cell r="O1101">
            <v>3.91</v>
          </cell>
          <cell r="P1101">
            <v>0</v>
          </cell>
          <cell r="R1101" t="str">
            <v>SINAPI</v>
          </cell>
        </row>
        <row r="1102">
          <cell r="G1102">
            <v>93400</v>
          </cell>
          <cell r="H1102" t="str">
            <v>GUINDAUTO HIDRÁULICO, CAPACIDADE MÁXIMA DE CARGA 3300 KG, MOMENTO MÁXIMO DE CARGA 5,8 TM, ALCANCE MÁXIMO HORIZONTAL 7,60 M, INCLUSIVE CAMINHÃO TOCO PBT 16.000 KG, POTÊNCIA DE 189 CV - MANUTENÇÃO. AF_03/2016</v>
          </cell>
          <cell r="I1102" t="str">
            <v>H</v>
          </cell>
          <cell r="J1102" t="str">
            <v>ATRIBUÍDO SÃO PAULO</v>
          </cell>
          <cell r="K1102" t="str">
            <v>44,52</v>
          </cell>
          <cell r="L1102" t="str">
            <v>CAIXA REFERENCIAL</v>
          </cell>
          <cell r="M1102" t="str">
            <v>0,00</v>
          </cell>
          <cell r="N1102">
            <v>44.52</v>
          </cell>
          <cell r="O1102">
            <v>44.52</v>
          </cell>
          <cell r="P1102">
            <v>0</v>
          </cell>
          <cell r="R1102" t="str">
            <v>SINAPI</v>
          </cell>
        </row>
        <row r="1103">
          <cell r="G1103">
            <v>93401</v>
          </cell>
          <cell r="H1103" t="str">
            <v>GUINDAUTO HIDRÁULICO, CAPACIDADE MÁXIMA DE CARGA 3300 KG, MOMENTO MÁXIMO DE CARGA 5,8 TM, ALCANCE MÁXIMO HORIZONTAL 7,60 M, INCLUSIVE CAMINHÃO TOCO PBT 16.000 KG, POTÊNCIA DE 189 CV - MATERIAIS NA OPERAÇÃO. AF_03/2016</v>
          </cell>
          <cell r="I1103" t="str">
            <v>H</v>
          </cell>
          <cell r="J1103" t="str">
            <v>COLETADO</v>
          </cell>
          <cell r="K1103" t="str">
            <v>129,24</v>
          </cell>
          <cell r="L1103" t="str">
            <v>CAIXA REFERENCIAL</v>
          </cell>
          <cell r="M1103" t="str">
            <v>0,00</v>
          </cell>
          <cell r="N1103">
            <v>129.24</v>
          </cell>
          <cell r="O1103">
            <v>129.24</v>
          </cell>
          <cell r="P1103">
            <v>0</v>
          </cell>
          <cell r="R1103" t="str">
            <v>SINAPI</v>
          </cell>
        </row>
        <row r="1104">
          <cell r="G1104">
            <v>93404</v>
          </cell>
          <cell r="H1104" t="str">
            <v>MÁQUINA JATO DE PRESSAO PORTÁTIL, CAMARA DE 1 SAIDA, CAPACIDADE 280 L, DIAMETRO 670 MM, BICO DE JATO CURTO VENTURI DE 5/16 , MANGUEIRA DE 1 COM COMPRESSOR DE AR REBOCÁVEL 189 PCM E MOTOR DIESEL 63 CV - DEPRECIAÇÃO. AF_05/2023</v>
          </cell>
          <cell r="I1104" t="str">
            <v>H</v>
          </cell>
          <cell r="J1104" t="str">
            <v>ATRIBUÍDO SÃO PAULO</v>
          </cell>
          <cell r="K1104" t="str">
            <v>6,87</v>
          </cell>
          <cell r="L1104" t="str">
            <v>CAIXA REFERENCIAL</v>
          </cell>
          <cell r="M1104" t="str">
            <v>0,00</v>
          </cell>
          <cell r="N1104">
            <v>6.87</v>
          </cell>
          <cell r="O1104">
            <v>6.87</v>
          </cell>
          <cell r="P1104">
            <v>0</v>
          </cell>
          <cell r="R1104" t="str">
            <v>SINAPI</v>
          </cell>
        </row>
        <row r="1105">
          <cell r="G1105">
            <v>93405</v>
          </cell>
          <cell r="H1105" t="str">
            <v>MÁQUINA JATO DE PRESSAO PORTÁTIL, CAMARA DE 1 SAIDA, CAPACIDADE 280 L, DIAMETRO 670 MM, BICO DE JATO CURTO VENTURI DE 5/16 , MANGUEIRA DE 1 COM COMPRESSOR DE AR REBOCÁVEL 189 PCM E MOTOR DIESEL 63 CV - JUROS. AF_05/2023</v>
          </cell>
          <cell r="I1105" t="str">
            <v>H</v>
          </cell>
          <cell r="J1105" t="str">
            <v>ATRIBUÍDO SÃO PAULO</v>
          </cell>
          <cell r="K1105" t="str">
            <v>1,29</v>
          </cell>
          <cell r="L1105" t="str">
            <v>CAIXA REFERENCIAL</v>
          </cell>
          <cell r="M1105" t="str">
            <v>0,00</v>
          </cell>
          <cell r="N1105">
            <v>1.29</v>
          </cell>
          <cell r="O1105">
            <v>1.29</v>
          </cell>
          <cell r="P1105">
            <v>0</v>
          </cell>
          <cell r="R1105" t="str">
            <v>SINAPI</v>
          </cell>
        </row>
        <row r="1106">
          <cell r="G1106">
            <v>93406</v>
          </cell>
          <cell r="H1106" t="str">
            <v>MÁQUINA JATO DE PRESSAO PORTÁTIL, CAMARA DE 1 SAIDA, CAPACIDADE 280 L, DIAMETRO 670 MM, BICO DE JATO CURTO VENTURI DE 5/16 , MANGUEIRA DE 1 COM COMPRESSOR DE AR REBOCÁVEL 189 PCM E MOTOR DIESEL 63 CV - MANUTENÇÃO. AF_05/2023</v>
          </cell>
          <cell r="I1106" t="str">
            <v>H</v>
          </cell>
          <cell r="J1106" t="str">
            <v>ATRIBUÍDO SÃO PAULO</v>
          </cell>
          <cell r="K1106" t="str">
            <v>9,09</v>
          </cell>
          <cell r="L1106" t="str">
            <v>CAIXA REFERENCIAL</v>
          </cell>
          <cell r="M1106" t="str">
            <v>0,00</v>
          </cell>
          <cell r="N1106">
            <v>9.09</v>
          </cell>
          <cell r="O1106">
            <v>9.09</v>
          </cell>
          <cell r="P1106">
            <v>0</v>
          </cell>
          <cell r="R1106" t="str">
            <v>SINAPI</v>
          </cell>
        </row>
        <row r="1107">
          <cell r="G1107">
            <v>93407</v>
          </cell>
          <cell r="H1107" t="str">
            <v>MÁQUINA JATO DE PRESSAO PORTÁTIL, CAMARA DE 1 SAIDA, CAPACIDADE 280 L, DIAMETRO 670 MM, BICO DE JATO CURTO VENTURI DE 5/16 , MANGUEIRA DE 1 COM COMPRESSOR DE AR REBOCÁVEL 189 PCM E MOTOR DIESEL 63 CV - MATERIAIS NA OPERAÇÃO. AF_05/2023</v>
          </cell>
          <cell r="I1107" t="str">
            <v>H</v>
          </cell>
          <cell r="J1107" t="str">
            <v>COLETADO</v>
          </cell>
          <cell r="K1107" t="str">
            <v>38,54</v>
          </cell>
          <cell r="L1107" t="str">
            <v>CAIXA REFERENCIAL</v>
          </cell>
          <cell r="M1107" t="str">
            <v>0,00</v>
          </cell>
          <cell r="N1107">
            <v>38.54</v>
          </cell>
          <cell r="O1107">
            <v>38.54</v>
          </cell>
          <cell r="P1107">
            <v>0</v>
          </cell>
          <cell r="R1107" t="str">
            <v>SINAPI</v>
          </cell>
        </row>
        <row r="1108">
          <cell r="G1108">
            <v>93411</v>
          </cell>
          <cell r="H1108" t="str">
            <v>GERADOR PORTÁTIL MONOFÁSICO, POTÊNCIA 5500 VA, MOTOR A GASOLINA, POTÊNCIA DO MOTOR 13 CV - DEPRECIAÇÃO. AF_03/2016</v>
          </cell>
          <cell r="I1108" t="str">
            <v>H</v>
          </cell>
          <cell r="J1108" t="str">
            <v>ATRIBUÍDO SÃO PAULO</v>
          </cell>
          <cell r="K1108" t="str">
            <v>0,28</v>
          </cell>
          <cell r="L1108" t="str">
            <v>CAIXA REFERENCIAL</v>
          </cell>
          <cell r="M1108" t="str">
            <v>0,00</v>
          </cell>
          <cell r="N1108">
            <v>0.28000000000000003</v>
          </cell>
          <cell r="O1108">
            <v>0.28000000000000003</v>
          </cell>
          <cell r="P1108">
            <v>0</v>
          </cell>
          <cell r="R1108" t="str">
            <v>SINAPI</v>
          </cell>
        </row>
        <row r="1109">
          <cell r="G1109">
            <v>93412</v>
          </cell>
          <cell r="H1109" t="str">
            <v>GERADOR PORTÁTIL MONOFÁSICO, POTÊNCIA 5500 VA, MOTOR A GASOLINA, POTÊNCIA DO MOTOR 13 CV - JUROS. AF_03/2016</v>
          </cell>
          <cell r="I1109" t="str">
            <v>H</v>
          </cell>
          <cell r="J1109" t="str">
            <v>ATRIBUÍDO SÃO PAULO</v>
          </cell>
          <cell r="K1109" t="str">
            <v>0,05</v>
          </cell>
          <cell r="L1109" t="str">
            <v>CAIXA REFERENCIAL</v>
          </cell>
          <cell r="M1109" t="str">
            <v>0,00</v>
          </cell>
          <cell r="N1109">
            <v>0.05</v>
          </cell>
          <cell r="O1109">
            <v>0.05</v>
          </cell>
          <cell r="P1109">
            <v>0</v>
          </cell>
          <cell r="R1109" t="str">
            <v>SINAPI</v>
          </cell>
        </row>
        <row r="1110">
          <cell r="G1110">
            <v>93413</v>
          </cell>
          <cell r="H1110" t="str">
            <v>GERADOR PORTÁTIL MONOFÁSICO, POTÊNCIA 5500 VA, MOTOR A GASOLINA, POTÊNCIA DO MOTOR 13 CV - MANUTENÇÃO. AF_03/2016</v>
          </cell>
          <cell r="I1110" t="str">
            <v>H</v>
          </cell>
          <cell r="J1110" t="str">
            <v>ATRIBUÍDO SÃO PAULO</v>
          </cell>
          <cell r="K1110" t="str">
            <v>0,25</v>
          </cell>
          <cell r="L1110" t="str">
            <v>CAIXA REFERENCIAL</v>
          </cell>
          <cell r="M1110" t="str">
            <v>0,00</v>
          </cell>
          <cell r="N1110">
            <v>0.25</v>
          </cell>
          <cell r="O1110">
            <v>0.25</v>
          </cell>
          <cell r="P1110">
            <v>0</v>
          </cell>
          <cell r="R1110" t="str">
            <v>SINAPI</v>
          </cell>
        </row>
        <row r="1111">
          <cell r="G1111">
            <v>93414</v>
          </cell>
          <cell r="H1111" t="str">
            <v>GERADOR PORTÁTIL MONOFÁSICO, POTÊNCIA 5500 VA, MOTOR A GASOLINA, POTÊNCIA DO MOTOR 13 CV - MATERIAIS NA OPERAÇÃO. AF_03/2016</v>
          </cell>
          <cell r="I1111" t="str">
            <v>H</v>
          </cell>
          <cell r="J1111" t="str">
            <v>COLETADO</v>
          </cell>
          <cell r="K1111" t="str">
            <v>13,62</v>
          </cell>
          <cell r="L1111" t="str">
            <v>CAIXA REFERENCIAL</v>
          </cell>
          <cell r="M1111" t="str">
            <v>0,00</v>
          </cell>
          <cell r="N1111">
            <v>13.62</v>
          </cell>
          <cell r="O1111">
            <v>13.62</v>
          </cell>
          <cell r="P1111">
            <v>0</v>
          </cell>
          <cell r="R1111" t="str">
            <v>SINAPI</v>
          </cell>
        </row>
        <row r="1112">
          <cell r="G1112">
            <v>93417</v>
          </cell>
          <cell r="H1112" t="str">
            <v>GRUPO GERADOR REBOCÁVEL, POTÊNCIA 66 KVA, MOTOR A DIESEL - DEPRECIAÇÃO. AF_03/2016</v>
          </cell>
          <cell r="I1112" t="str">
            <v>H</v>
          </cell>
          <cell r="J1112" t="str">
            <v>ATRIBUÍDO SÃO PAULO</v>
          </cell>
          <cell r="K1112" t="str">
            <v>3,69</v>
          </cell>
          <cell r="L1112" t="str">
            <v>CAIXA REFERENCIAL</v>
          </cell>
          <cell r="M1112" t="str">
            <v>0,00</v>
          </cell>
          <cell r="N1112">
            <v>3.69</v>
          </cell>
          <cell r="O1112">
            <v>3.69</v>
          </cell>
          <cell r="P1112">
            <v>0</v>
          </cell>
          <cell r="R1112" t="str">
            <v>SINAPI</v>
          </cell>
        </row>
        <row r="1113">
          <cell r="G1113">
            <v>93418</v>
          </cell>
          <cell r="H1113" t="str">
            <v>GRUPO GERADOR REBOCÁVEL, POTÊNCIA 66 KVA, MOTOR A DIESEL - JUROS. AF_03/2016</v>
          </cell>
          <cell r="I1113" t="str">
            <v>H</v>
          </cell>
          <cell r="J1113" t="str">
            <v>ATRIBUÍDO SÃO PAULO</v>
          </cell>
          <cell r="K1113" t="str">
            <v>0,66</v>
          </cell>
          <cell r="L1113" t="str">
            <v>CAIXA REFERENCIAL</v>
          </cell>
          <cell r="M1113" t="str">
            <v>0,00</v>
          </cell>
          <cell r="N1113">
            <v>0.66</v>
          </cell>
          <cell r="O1113">
            <v>0.66</v>
          </cell>
          <cell r="P1113">
            <v>0</v>
          </cell>
          <cell r="R1113" t="str">
            <v>SINAPI</v>
          </cell>
        </row>
        <row r="1114">
          <cell r="G1114">
            <v>93419</v>
          </cell>
          <cell r="H1114" t="str">
            <v>GRUPO GERADOR REBOCÁVEL, POTÊNCIA 66 KVA, MOTOR A DIESEL - MANUTENÇÃO. AF_03/2016</v>
          </cell>
          <cell r="I1114" t="str">
            <v>H</v>
          </cell>
          <cell r="J1114" t="str">
            <v>ATRIBUÍDO SÃO PAULO</v>
          </cell>
          <cell r="K1114" t="str">
            <v>3,30</v>
          </cell>
          <cell r="L1114" t="str">
            <v>CAIXA REFERENCIAL</v>
          </cell>
          <cell r="M1114" t="str">
            <v>0,00</v>
          </cell>
          <cell r="N1114">
            <v>3.3</v>
          </cell>
          <cell r="O1114">
            <v>3.3</v>
          </cell>
          <cell r="P1114">
            <v>0</v>
          </cell>
          <cell r="R1114" t="str">
            <v>SINAPI</v>
          </cell>
        </row>
        <row r="1115">
          <cell r="G1115">
            <v>93420</v>
          </cell>
          <cell r="H1115" t="str">
            <v>GRUPO GERADOR REBOCÁVEL, POTÊNCIA 66 KVA, MOTOR A DIESEL - MATERIAIS NA OPERAÇÃO. AF_03/2016</v>
          </cell>
          <cell r="I1115" t="str">
            <v>H</v>
          </cell>
          <cell r="J1115" t="str">
            <v>COLETADO</v>
          </cell>
          <cell r="K1115" t="str">
            <v>54,81</v>
          </cell>
          <cell r="L1115" t="str">
            <v>CAIXA REFERENCIAL</v>
          </cell>
          <cell r="M1115" t="str">
            <v>0,00</v>
          </cell>
          <cell r="N1115">
            <v>54.81</v>
          </cell>
          <cell r="O1115">
            <v>54.81</v>
          </cell>
          <cell r="P1115">
            <v>0</v>
          </cell>
          <cell r="R1115" t="str">
            <v>SINAPI</v>
          </cell>
        </row>
        <row r="1116">
          <cell r="G1116">
            <v>93423</v>
          </cell>
          <cell r="H1116" t="str">
            <v>GRUPO GERADOR ESTACIONÁRIO, POTÊNCIA 150 KVA, MOTOR A DIESEL- DEPRECIAÇÃO. AF_03/2016</v>
          </cell>
          <cell r="I1116" t="str">
            <v>H</v>
          </cell>
          <cell r="J1116" t="str">
            <v>ATRIBUÍDO SÃO PAULO</v>
          </cell>
          <cell r="K1116" t="str">
            <v>5,23</v>
          </cell>
          <cell r="L1116" t="str">
            <v>CAIXA REFERENCIAL</v>
          </cell>
          <cell r="M1116" t="str">
            <v>0,00</v>
          </cell>
          <cell r="N1116">
            <v>5.23</v>
          </cell>
          <cell r="O1116">
            <v>5.23</v>
          </cell>
          <cell r="P1116">
            <v>0</v>
          </cell>
          <cell r="R1116" t="str">
            <v>SINAPI</v>
          </cell>
        </row>
        <row r="1117">
          <cell r="G1117">
            <v>93424</v>
          </cell>
          <cell r="H1117" t="str">
            <v>GRUPO GERADOR ESTACIONÁRIO, POTÊNCIA 150 KVA, MOTOR A DIESEL- JUROS. AF_03/2016</v>
          </cell>
          <cell r="I1117" t="str">
            <v>H</v>
          </cell>
          <cell r="J1117" t="str">
            <v>ATRIBUÍDO SÃO PAULO</v>
          </cell>
          <cell r="K1117" t="str">
            <v>0,94</v>
          </cell>
          <cell r="L1117" t="str">
            <v>CAIXA REFERENCIAL</v>
          </cell>
          <cell r="M1117" t="str">
            <v>0,00</v>
          </cell>
          <cell r="N1117">
            <v>0.94</v>
          </cell>
          <cell r="O1117">
            <v>0.94</v>
          </cell>
          <cell r="P1117">
            <v>0</v>
          </cell>
          <cell r="R1117" t="str">
            <v>SINAPI</v>
          </cell>
        </row>
        <row r="1118">
          <cell r="G1118">
            <v>93425</v>
          </cell>
          <cell r="H1118" t="str">
            <v>GRUPO GERADOR ESTACIONÁRIO, POTÊNCIA 150 KVA, MOTOR A DIESEL- MANUTENÇÃO. AF_03/2016</v>
          </cell>
          <cell r="I1118" t="str">
            <v>H</v>
          </cell>
          <cell r="J1118" t="str">
            <v>ATRIBUÍDO SÃO PAULO</v>
          </cell>
          <cell r="K1118" t="str">
            <v>4,67</v>
          </cell>
          <cell r="L1118" t="str">
            <v>CAIXA REFERENCIAL</v>
          </cell>
          <cell r="M1118" t="str">
            <v>0,00</v>
          </cell>
          <cell r="N1118">
            <v>4.67</v>
          </cell>
          <cell r="O1118">
            <v>4.67</v>
          </cell>
          <cell r="P1118">
            <v>0</v>
          </cell>
          <cell r="R1118" t="str">
            <v>SINAPI</v>
          </cell>
        </row>
        <row r="1119">
          <cell r="G1119">
            <v>93426</v>
          </cell>
          <cell r="H1119" t="str">
            <v>GRUPO GERADOR ESTACIONÁRIO, POTÊNCIA 150 KVA, MOTOR A DIESEL- MATERIAIS NA OPERAÇÃO. AF_03/2016</v>
          </cell>
          <cell r="I1119" t="str">
            <v>H</v>
          </cell>
          <cell r="J1119" t="str">
            <v>COLETADO</v>
          </cell>
          <cell r="K1119" t="str">
            <v>131,00</v>
          </cell>
          <cell r="L1119" t="str">
            <v>CAIXA REFERENCIAL</v>
          </cell>
          <cell r="M1119" t="str">
            <v>0,00</v>
          </cell>
          <cell r="N1119">
            <v>131</v>
          </cell>
          <cell r="O1119">
            <v>131</v>
          </cell>
          <cell r="P1119">
            <v>0</v>
          </cell>
          <cell r="R1119" t="str">
            <v>SINAPI</v>
          </cell>
        </row>
        <row r="1120">
          <cell r="G1120">
            <v>93429</v>
          </cell>
          <cell r="H1120" t="str">
            <v>USINA DE MISTURA ASFÁLTICA À QUENTE, TIPO CONTRA FLUXO, PROD 40 A 80 TON/HORA - DEPRECIAÇÃO. AF_05/2023</v>
          </cell>
          <cell r="I1120" t="str">
            <v>H</v>
          </cell>
          <cell r="J1120" t="str">
            <v>ATRIBUÍDO SÃO PAULO</v>
          </cell>
          <cell r="K1120" t="str">
            <v>115,00</v>
          </cell>
          <cell r="L1120" t="str">
            <v>CAIXA REFERENCIAL</v>
          </cell>
          <cell r="M1120" t="str">
            <v>0,00</v>
          </cell>
          <cell r="N1120">
            <v>115</v>
          </cell>
          <cell r="O1120">
            <v>115</v>
          </cell>
          <cell r="P1120">
            <v>0</v>
          </cell>
          <cell r="R1120" t="str">
            <v>SINAPI</v>
          </cell>
        </row>
        <row r="1121">
          <cell r="G1121">
            <v>93430</v>
          </cell>
          <cell r="H1121" t="str">
            <v>USINA DE MISTURA ASFÁLTICA À QUENTE, TIPO CONTRA FLUXO, PROD 40 A 80 TON/HORA - JUROS. AF_05/2023</v>
          </cell>
          <cell r="I1121" t="str">
            <v>H</v>
          </cell>
          <cell r="J1121" t="str">
            <v>ATRIBUÍDO SÃO PAULO</v>
          </cell>
          <cell r="K1121" t="str">
            <v>23,00</v>
          </cell>
          <cell r="L1121" t="str">
            <v>CAIXA REFERENCIAL</v>
          </cell>
          <cell r="M1121" t="str">
            <v>0,00</v>
          </cell>
          <cell r="N1121">
            <v>23</v>
          </cell>
          <cell r="O1121">
            <v>23</v>
          </cell>
          <cell r="P1121">
            <v>0</v>
          </cell>
          <cell r="R1121" t="str">
            <v>SINAPI</v>
          </cell>
        </row>
        <row r="1122">
          <cell r="G1122">
            <v>93431</v>
          </cell>
          <cell r="H1122" t="str">
            <v>USINA DE MISTURA ASFÁLTICA À QUENTE, TIPO CONTRA FLUXO, PROD 40 A 80 TON/HORA - MANUTENÇÃO. AF_05/2023</v>
          </cell>
          <cell r="I1122" t="str">
            <v>H</v>
          </cell>
          <cell r="J1122" t="str">
            <v>ATRIBUÍDO SÃO PAULO</v>
          </cell>
          <cell r="K1122" t="str">
            <v>138,00</v>
          </cell>
          <cell r="L1122" t="str">
            <v>CAIXA REFERENCIAL</v>
          </cell>
          <cell r="M1122" t="str">
            <v>0,00</v>
          </cell>
          <cell r="N1122">
            <v>138</v>
          </cell>
          <cell r="O1122">
            <v>138</v>
          </cell>
          <cell r="P1122">
            <v>0</v>
          </cell>
          <cell r="R1122" t="str">
            <v>SINAPI</v>
          </cell>
        </row>
        <row r="1123">
          <cell r="G1123">
            <v>93432</v>
          </cell>
          <cell r="H1123" t="str">
            <v>USINA DE MISTURA ASFÁLTICA À QUENTE, TIPO CONTRA FLUXO, PROD 40 A 80 TON/HORA - MATERIAIS NA OPERAÇÃO. AF_05/2023</v>
          </cell>
          <cell r="I1123" t="str">
            <v>H</v>
          </cell>
          <cell r="J1123" t="str">
            <v>COLETADO</v>
          </cell>
          <cell r="K1123" t="str">
            <v>1.760,40</v>
          </cell>
          <cell r="L1123" t="str">
            <v>CAIXA REFERENCIAL</v>
          </cell>
          <cell r="M1123" t="str">
            <v>0,00</v>
          </cell>
          <cell r="N1123">
            <v>1760.4</v>
          </cell>
          <cell r="O1123">
            <v>1760.4</v>
          </cell>
          <cell r="P1123">
            <v>0</v>
          </cell>
          <cell r="R1123" t="str">
            <v>SINAPI</v>
          </cell>
        </row>
        <row r="1124">
          <cell r="G1124">
            <v>93435</v>
          </cell>
          <cell r="H1124" t="str">
            <v>USINA DE ASFALTO À FRIO, CAPACIDADE DE 40 A 60 TON/HORA, ELÉTRICA POTÊNCIA 30 CV - DEPRECIAÇÃO. AF_05/2023</v>
          </cell>
          <cell r="I1124" t="str">
            <v>H</v>
          </cell>
          <cell r="J1124" t="str">
            <v>ATRIBUÍDO SÃO PAULO</v>
          </cell>
          <cell r="K1124" t="str">
            <v>7,26</v>
          </cell>
          <cell r="L1124" t="str">
            <v>CAIXA REFERENCIAL</v>
          </cell>
          <cell r="M1124" t="str">
            <v>0,00</v>
          </cell>
          <cell r="N1124">
            <v>7.26</v>
          </cell>
          <cell r="O1124">
            <v>7.26</v>
          </cell>
          <cell r="P1124">
            <v>0</v>
          </cell>
          <cell r="R1124" t="str">
            <v>SINAPI</v>
          </cell>
        </row>
        <row r="1125">
          <cell r="G1125">
            <v>93436</v>
          </cell>
          <cell r="H1125" t="str">
            <v>USINA DE ASFALTO À FRIO, CAPACIDADE DE 40 A 60 TON/HORA, ELÉTRICA POTÊNCIA 30 CV - JUROS. AF_05/2023</v>
          </cell>
          <cell r="I1125" t="str">
            <v>H</v>
          </cell>
          <cell r="J1125" t="str">
            <v>ATRIBUÍDO SÃO PAULO</v>
          </cell>
          <cell r="K1125" t="str">
            <v>1,45</v>
          </cell>
          <cell r="L1125" t="str">
            <v>CAIXA REFERENCIAL</v>
          </cell>
          <cell r="M1125" t="str">
            <v>0,00</v>
          </cell>
          <cell r="N1125">
            <v>1.45</v>
          </cell>
          <cell r="O1125">
            <v>1.45</v>
          </cell>
          <cell r="P1125">
            <v>0</v>
          </cell>
          <cell r="R1125" t="str">
            <v>SINAPI</v>
          </cell>
        </row>
        <row r="1126">
          <cell r="G1126">
            <v>93437</v>
          </cell>
          <cell r="H1126" t="str">
            <v>USINA DE ASFALTO À FRIO, CAPACIDADE DE 40 A 60 TON/HORA, ELÉTRICA POTÊNCIA 30 CV - MANUTENÇÃO. AF_05/2023</v>
          </cell>
          <cell r="I1126" t="str">
            <v>H</v>
          </cell>
          <cell r="J1126" t="str">
            <v>ATRIBUÍDO SÃO PAULO</v>
          </cell>
          <cell r="K1126" t="str">
            <v>7,26</v>
          </cell>
          <cell r="L1126" t="str">
            <v>CAIXA REFERENCIAL</v>
          </cell>
          <cell r="M1126" t="str">
            <v>0,00</v>
          </cell>
          <cell r="N1126">
            <v>7.26</v>
          </cell>
          <cell r="O1126">
            <v>7.26</v>
          </cell>
          <cell r="P1126">
            <v>0</v>
          </cell>
          <cell r="R1126" t="str">
            <v>SINAPI</v>
          </cell>
        </row>
        <row r="1127">
          <cell r="G1127">
            <v>93438</v>
          </cell>
          <cell r="H1127" t="str">
            <v>USINA DE ASFALTO À FRIO, CAPACIDADE DE 40 A 60 TON/HORA, ELÉTRICA POTÊNCIA 30 CV - MATERIAIS NA OPERAÇÃO. AF_05/2023</v>
          </cell>
          <cell r="I1127" t="str">
            <v>H</v>
          </cell>
          <cell r="J1127" t="str">
            <v>COLETADO</v>
          </cell>
          <cell r="K1127" t="str">
            <v>91,78</v>
          </cell>
          <cell r="L1127" t="str">
            <v>CAIXA REFERENCIAL</v>
          </cell>
          <cell r="M1127" t="str">
            <v>0,00</v>
          </cell>
          <cell r="N1127">
            <v>91.78</v>
          </cell>
          <cell r="O1127">
            <v>91.78</v>
          </cell>
          <cell r="P1127">
            <v>0</v>
          </cell>
          <cell r="R1127" t="str">
            <v>SINAPI</v>
          </cell>
        </row>
        <row r="1128">
          <cell r="G1128">
            <v>95114</v>
          </cell>
          <cell r="H1128" t="str">
            <v>MARTELETE OU ROMPEDOR PNEUMÁTICO MANUAL, 28 KG, COM SILENCIADOR - DEPRECIAÇÃO. AF_07/2016</v>
          </cell>
          <cell r="I1128" t="str">
            <v>H</v>
          </cell>
          <cell r="J1128" t="str">
            <v>COEFICIENTE DE REPRESENTATIVIDADE</v>
          </cell>
          <cell r="K1128" t="str">
            <v>1,81</v>
          </cell>
          <cell r="L1128" t="str">
            <v>CAIXA REFERENCIAL</v>
          </cell>
          <cell r="M1128" t="str">
            <v>0,00</v>
          </cell>
          <cell r="N1128">
            <v>1.81</v>
          </cell>
          <cell r="O1128">
            <v>1.81</v>
          </cell>
          <cell r="P1128">
            <v>0</v>
          </cell>
          <cell r="R1128" t="str">
            <v>SINAPI</v>
          </cell>
        </row>
        <row r="1129">
          <cell r="G1129">
            <v>95115</v>
          </cell>
          <cell r="H1129" t="str">
            <v>MARTELETE OU ROMPEDOR PNEUMÁTICO MANUAL, 28 KG, COM SILENCIADOR - JUROS. AF_07/2016</v>
          </cell>
          <cell r="I1129" t="str">
            <v>H</v>
          </cell>
          <cell r="J1129" t="str">
            <v>COEFICIENTE DE REPRESENTATIVIDADE</v>
          </cell>
          <cell r="K1129" t="str">
            <v>0,21</v>
          </cell>
          <cell r="L1129" t="str">
            <v>CAIXA REFERENCIAL</v>
          </cell>
          <cell r="M1129" t="str">
            <v>0,00</v>
          </cell>
          <cell r="N1129">
            <v>0.21</v>
          </cell>
          <cell r="O1129">
            <v>0.21</v>
          </cell>
          <cell r="P1129">
            <v>0</v>
          </cell>
          <cell r="R1129" t="str">
            <v>SINAPI</v>
          </cell>
        </row>
        <row r="1130">
          <cell r="G1130">
            <v>95116</v>
          </cell>
          <cell r="H1130" t="str">
            <v>USINA DE CONCRETO FIXA, CAPACIDADE NOMINAL DE 90 A 120 M3/H, SEM SILO - DEPRECIAÇÃO. AF_07/2016</v>
          </cell>
          <cell r="I1130" t="str">
            <v>H</v>
          </cell>
          <cell r="J1130" t="str">
            <v>ATRIBUÍDO SÃO PAULO</v>
          </cell>
          <cell r="K1130" t="str">
            <v>32,55</v>
          </cell>
          <cell r="L1130" t="str">
            <v>CAIXA REFERENCIAL</v>
          </cell>
          <cell r="M1130" t="str">
            <v>0,00</v>
          </cell>
          <cell r="N1130">
            <v>32.549999999999997</v>
          </cell>
          <cell r="O1130">
            <v>32.549999999999997</v>
          </cell>
          <cell r="P1130">
            <v>0</v>
          </cell>
          <cell r="R1130" t="str">
            <v>SINAPI</v>
          </cell>
        </row>
        <row r="1131">
          <cell r="G1131">
            <v>95117</v>
          </cell>
          <cell r="H1131" t="str">
            <v>USINA DE CONCRETO FIXA, CAPACIDADE NOMINAL DE 90 A 120 M3/H, SEM SILO - JUROS. AF_07/2016</v>
          </cell>
          <cell r="I1131" t="str">
            <v>H</v>
          </cell>
          <cell r="J1131" t="str">
            <v>ATRIBUÍDO SÃO PAULO</v>
          </cell>
          <cell r="K1131" t="str">
            <v>5,12</v>
          </cell>
          <cell r="L1131" t="str">
            <v>CAIXA REFERENCIAL</v>
          </cell>
          <cell r="M1131" t="str">
            <v>0,00</v>
          </cell>
          <cell r="N1131">
            <v>5.12</v>
          </cell>
          <cell r="O1131">
            <v>5.12</v>
          </cell>
          <cell r="P1131">
            <v>0</v>
          </cell>
          <cell r="R1131" t="str">
            <v>SINAPI</v>
          </cell>
        </row>
        <row r="1132">
          <cell r="G1132">
            <v>95118</v>
          </cell>
          <cell r="H1132" t="str">
            <v>USINA MISTURADORA DE SOLOS, CAPACIDADE DE 200 A 500 TON/H, POTENCIA 75KW - DEPRECIAÇÃO. AF_07/2016</v>
          </cell>
          <cell r="I1132" t="str">
            <v>H</v>
          </cell>
          <cell r="J1132" t="str">
            <v>ATRIBUÍDO SÃO PAULO</v>
          </cell>
          <cell r="K1132" t="str">
            <v>54,22</v>
          </cell>
          <cell r="L1132" t="str">
            <v>CAIXA REFERENCIAL</v>
          </cell>
          <cell r="M1132" t="str">
            <v>0,00</v>
          </cell>
          <cell r="N1132">
            <v>54.22</v>
          </cell>
          <cell r="O1132">
            <v>54.22</v>
          </cell>
          <cell r="P1132">
            <v>0</v>
          </cell>
          <cell r="R1132" t="str">
            <v>SINAPI</v>
          </cell>
        </row>
        <row r="1133">
          <cell r="G1133">
            <v>95119</v>
          </cell>
          <cell r="H1133" t="str">
            <v>USINA MISTURADORA DE SOLOS, CAPACIDADE DE 200 A 500 TON/H, POTENCIA 75KW - JUROS. AF_07/2016</v>
          </cell>
          <cell r="I1133" t="str">
            <v>H</v>
          </cell>
          <cell r="J1133" t="str">
            <v>ATRIBUÍDO SÃO PAULO</v>
          </cell>
          <cell r="K1133" t="str">
            <v>8,54</v>
          </cell>
          <cell r="L1133" t="str">
            <v>CAIXA REFERENCIAL</v>
          </cell>
          <cell r="M1133" t="str">
            <v>0,00</v>
          </cell>
          <cell r="N1133">
            <v>8.5399999999999991</v>
          </cell>
          <cell r="O1133">
            <v>8.5399999999999991</v>
          </cell>
          <cell r="P1133">
            <v>0</v>
          </cell>
          <cell r="R1133" t="str">
            <v>SINAPI</v>
          </cell>
        </row>
        <row r="1134">
          <cell r="G1134">
            <v>95120</v>
          </cell>
          <cell r="H1134" t="str">
            <v>USINA MISTURADORA DE SOLOS, CAPACIDADE DE 200 A 500 TON/H, POTENCIA 75KW - MATERIAIS NA OPERAÇÃO. AF_07/2016</v>
          </cell>
          <cell r="I1134" t="str">
            <v>H</v>
          </cell>
          <cell r="J1134" t="str">
            <v>COEFICIENTE DE REPRESENTATIVIDADE</v>
          </cell>
          <cell r="K1134" t="str">
            <v>73,31</v>
          </cell>
          <cell r="L1134" t="str">
            <v>CAIXA REFERENCIAL</v>
          </cell>
          <cell r="M1134" t="str">
            <v>0,00</v>
          </cell>
          <cell r="N1134">
            <v>73.31</v>
          </cell>
          <cell r="O1134">
            <v>73.31</v>
          </cell>
          <cell r="P1134">
            <v>0</v>
          </cell>
          <cell r="R1134" t="str">
            <v>SINAPI</v>
          </cell>
        </row>
        <row r="1135">
          <cell r="G1135">
            <v>95123</v>
          </cell>
          <cell r="H1135" t="str">
            <v>DISTRIBUIDOR DE AGREGADOS AUTOPROPELIDO, CAP 3 M3, A DIESEL, POTÊNCIA 176CV - DEPRECIAÇÃO. AF_07/2016</v>
          </cell>
          <cell r="I1135" t="str">
            <v>H</v>
          </cell>
          <cell r="J1135" t="str">
            <v>ATRIBUÍDO SÃO PAULO</v>
          </cell>
          <cell r="K1135" t="str">
            <v>17,87</v>
          </cell>
          <cell r="L1135" t="str">
            <v>CAIXA REFERENCIAL</v>
          </cell>
          <cell r="M1135" t="str">
            <v>0,00</v>
          </cell>
          <cell r="N1135">
            <v>17.87</v>
          </cell>
          <cell r="O1135">
            <v>17.87</v>
          </cell>
          <cell r="P1135">
            <v>0</v>
          </cell>
          <cell r="R1135" t="str">
            <v>SINAPI</v>
          </cell>
        </row>
        <row r="1136">
          <cell r="G1136">
            <v>95124</v>
          </cell>
          <cell r="H1136" t="str">
            <v>DISTRIBUIDOR DE AGREGADOS AUTOPROPELIDO, C/AP 3 M3, A DIESEL, POTÊNCIA 176CV - JUROS. AF_07/2016</v>
          </cell>
          <cell r="I1136" t="str">
            <v>H</v>
          </cell>
          <cell r="J1136" t="str">
            <v>ATRIBUÍDO SÃO PAULO</v>
          </cell>
          <cell r="K1136" t="str">
            <v>2,81</v>
          </cell>
          <cell r="L1136" t="str">
            <v>CAIXA REFERENCIAL</v>
          </cell>
          <cell r="M1136" t="str">
            <v>0,00</v>
          </cell>
          <cell r="N1136">
            <v>2.81</v>
          </cell>
          <cell r="O1136">
            <v>2.81</v>
          </cell>
          <cell r="P1136">
            <v>0</v>
          </cell>
          <cell r="R1136" t="str">
            <v>SINAPI</v>
          </cell>
        </row>
        <row r="1137">
          <cell r="G1137">
            <v>95125</v>
          </cell>
          <cell r="H1137" t="str">
            <v>DISTRIBUIDOR DE AGREGADOS AUTOPROPELIDO, CAP 3 M3, A DIESEL, POTÊNCIA 176CV - MANUTENÇÃO. AF_07/2016</v>
          </cell>
          <cell r="I1137" t="str">
            <v>H</v>
          </cell>
          <cell r="J1137" t="str">
            <v>ATRIBUÍDO SÃO PAULO</v>
          </cell>
          <cell r="K1137" t="str">
            <v>19,56</v>
          </cell>
          <cell r="L1137" t="str">
            <v>CAIXA REFERENCIAL</v>
          </cell>
          <cell r="M1137" t="str">
            <v>0,00</v>
          </cell>
          <cell r="N1137">
            <v>19.559999999999999</v>
          </cell>
          <cell r="O1137">
            <v>19.559999999999999</v>
          </cell>
          <cell r="P1137">
            <v>0</v>
          </cell>
          <cell r="R1137" t="str">
            <v>SINAPI</v>
          </cell>
        </row>
        <row r="1138">
          <cell r="G1138">
            <v>95126</v>
          </cell>
          <cell r="H1138" t="str">
            <v>DISTRIBUIDOR DE AGREGADOS AUTOPROPELIDO, CAP 3 M3, A DIESEL, POTÊNCIA 176CV  MATERIAIS NA OPERAÇÃO. AF_07/2016</v>
          </cell>
          <cell r="I1138" t="str">
            <v>H</v>
          </cell>
          <cell r="J1138" t="str">
            <v>COLETADO</v>
          </cell>
          <cell r="K1138" t="str">
            <v>120,34</v>
          </cell>
          <cell r="L1138" t="str">
            <v>CAIXA REFERENCIAL</v>
          </cell>
          <cell r="M1138" t="str">
            <v>0,00</v>
          </cell>
          <cell r="N1138">
            <v>120.34</v>
          </cell>
          <cell r="O1138">
            <v>120.34</v>
          </cell>
          <cell r="P1138">
            <v>0</v>
          </cell>
          <cell r="R1138" t="str">
            <v>SINAPI</v>
          </cell>
        </row>
        <row r="1139">
          <cell r="G1139">
            <v>95129</v>
          </cell>
          <cell r="H1139" t="str">
            <v>MÁQUINA DEMARCADORA DE FAIXA DE TRÁFEGO À FRIO, AUTOPROPELIDA, POTÊNCIA 38 HP - DEPRECIAÇÃO. AF_07/2016</v>
          </cell>
          <cell r="I1139" t="str">
            <v>H</v>
          </cell>
          <cell r="J1139" t="str">
            <v>ATRIBUÍDO SÃO PAULO</v>
          </cell>
          <cell r="K1139" t="str">
            <v>47,90</v>
          </cell>
          <cell r="L1139" t="str">
            <v>CAIXA REFERENCIAL</v>
          </cell>
          <cell r="M1139" t="str">
            <v>0,00</v>
          </cell>
          <cell r="N1139">
            <v>47.9</v>
          </cell>
          <cell r="O1139">
            <v>47.9</v>
          </cell>
          <cell r="P1139">
            <v>0</v>
          </cell>
          <cell r="R1139" t="str">
            <v>SINAPI</v>
          </cell>
        </row>
        <row r="1140">
          <cell r="G1140">
            <v>95130</v>
          </cell>
          <cell r="H1140" t="str">
            <v>MÁQUINA DEMARCADORA DE FAIXA DE TRÁFEGO À FRIO, AUTOPROPELIDA, POTÊNCIA 38 HP - JUROS. AF_07/2016</v>
          </cell>
          <cell r="I1140" t="str">
            <v>H</v>
          </cell>
          <cell r="J1140" t="str">
            <v>ATRIBUÍDO SÃO PAULO</v>
          </cell>
          <cell r="K1140" t="str">
            <v>8,88</v>
          </cell>
          <cell r="L1140" t="str">
            <v>CAIXA REFERENCIAL</v>
          </cell>
          <cell r="M1140" t="str">
            <v>0,00</v>
          </cell>
          <cell r="N1140">
            <v>8.8800000000000008</v>
          </cell>
          <cell r="O1140">
            <v>8.8800000000000008</v>
          </cell>
          <cell r="P1140">
            <v>0</v>
          </cell>
          <cell r="R1140" t="str">
            <v>SINAPI</v>
          </cell>
        </row>
        <row r="1141">
          <cell r="G1141">
            <v>95131</v>
          </cell>
          <cell r="H1141" t="str">
            <v>MÁQUINA DEMARCADORA DE FAIXA DE TRÁFEGO À FRIO, AUTOPROPELIDA, POTÊNCIA 38 HP - MANUTENÇÃO. AF_07/2016</v>
          </cell>
          <cell r="I1141" t="str">
            <v>H</v>
          </cell>
          <cell r="J1141" t="str">
            <v>ATRIBUÍDO SÃO PAULO</v>
          </cell>
          <cell r="K1141" t="str">
            <v>56,38</v>
          </cell>
          <cell r="L1141" t="str">
            <v>CAIXA REFERENCIAL</v>
          </cell>
          <cell r="M1141" t="str">
            <v>0,00</v>
          </cell>
          <cell r="N1141">
            <v>56.38</v>
          </cell>
          <cell r="O1141">
            <v>56.38</v>
          </cell>
          <cell r="P1141">
            <v>0</v>
          </cell>
          <cell r="R1141" t="str">
            <v>SINAPI</v>
          </cell>
        </row>
        <row r="1142">
          <cell r="G1142">
            <v>95132</v>
          </cell>
          <cell r="H1142" t="str">
            <v>MÁQUINA DEMARCADORA DE FAIXA DE TRÁFEGO À FRIO, AUTOPROPELIDA, POTÊNCIA 38 HP - MATERIAIS NA OPERAÇÃO. AF_07/2016</v>
          </cell>
          <cell r="I1142" t="str">
            <v>H</v>
          </cell>
          <cell r="J1142" t="str">
            <v>COLETADO</v>
          </cell>
          <cell r="K1142" t="str">
            <v>26,35</v>
          </cell>
          <cell r="L1142" t="str">
            <v>CAIXA REFERENCIAL</v>
          </cell>
          <cell r="M1142" t="str">
            <v>0,00</v>
          </cell>
          <cell r="N1142">
            <v>26.35</v>
          </cell>
          <cell r="O1142">
            <v>26.35</v>
          </cell>
          <cell r="P1142">
            <v>0</v>
          </cell>
          <cell r="R1142" t="str">
            <v>SINAPI</v>
          </cell>
        </row>
        <row r="1143">
          <cell r="G1143">
            <v>95136</v>
          </cell>
          <cell r="H1143" t="str">
            <v>TALHA MANUAL DE CORRENTE, CAPACIDADE DE 2 TON. COM ELEVAÇÃO DE 3 M - DEPRECIAÇÃO. AF_07/2016</v>
          </cell>
          <cell r="I1143" t="str">
            <v>H</v>
          </cell>
          <cell r="J1143" t="str">
            <v>COLETADO</v>
          </cell>
          <cell r="K1143" t="str">
            <v>0,03</v>
          </cell>
          <cell r="L1143" t="str">
            <v>CAIXA REFERENCIAL</v>
          </cell>
          <cell r="M1143" t="str">
            <v>0,00</v>
          </cell>
          <cell r="N1143">
            <v>0.03</v>
          </cell>
          <cell r="O1143">
            <v>0.03</v>
          </cell>
          <cell r="P1143">
            <v>0</v>
          </cell>
          <cell r="R1143" t="str">
            <v>SINAPI</v>
          </cell>
        </row>
        <row r="1144">
          <cell r="G1144">
            <v>95137</v>
          </cell>
          <cell r="H1144" t="str">
            <v>TALHA MANUAL DE CORRENTE, CAPACIDADE DE 2 TON. COM ELEVAÇÃO DE 3 M - JUROS. AF_07/2016</v>
          </cell>
          <cell r="I1144" t="str">
            <v>H</v>
          </cell>
          <cell r="J1144" t="str">
            <v>COLETADO</v>
          </cell>
          <cell r="K1144" t="str">
            <v>0,01</v>
          </cell>
          <cell r="L1144" t="str">
            <v>CAIXA REFERENCIAL</v>
          </cell>
          <cell r="M1144" t="str">
            <v>0,00</v>
          </cell>
          <cell r="N1144">
            <v>0.01</v>
          </cell>
          <cell r="O1144">
            <v>0.01</v>
          </cell>
          <cell r="P1144">
            <v>0</v>
          </cell>
          <cell r="R1144" t="str">
            <v>SINAPI</v>
          </cell>
        </row>
        <row r="1145">
          <cell r="G1145">
            <v>95138</v>
          </cell>
          <cell r="H1145" t="str">
            <v>TALHA MANUAL DE CORRENTE, CAPACIDADE DE 2 TON. COM ELEVAÇÃO DE 3 M - MANUTENÇÃO. AF_07/2016</v>
          </cell>
          <cell r="I1145" t="str">
            <v>H</v>
          </cell>
          <cell r="J1145" t="str">
            <v>COLETADO</v>
          </cell>
          <cell r="K1145" t="str">
            <v>0,03</v>
          </cell>
          <cell r="L1145" t="str">
            <v>CAIXA REFERENCIAL</v>
          </cell>
          <cell r="M1145" t="str">
            <v>0,00</v>
          </cell>
          <cell r="N1145">
            <v>0.03</v>
          </cell>
          <cell r="O1145">
            <v>0.03</v>
          </cell>
          <cell r="P1145">
            <v>0</v>
          </cell>
          <cell r="R1145" t="str">
            <v>SINAPI</v>
          </cell>
        </row>
        <row r="1146">
          <cell r="G1146">
            <v>95208</v>
          </cell>
          <cell r="H1146" t="str">
            <v>GRUA ASCENCIONAL, LANÇA DE 42 M, CAPACIDADE DE 1,5 T A 30 M, ALTURA ATÉ 39 M   DEPRECIAÇÃO. AF_05/2023</v>
          </cell>
          <cell r="I1146" t="str">
            <v>H</v>
          </cell>
          <cell r="J1146" t="str">
            <v>ATRIBUÍDO SÃO PAULO</v>
          </cell>
          <cell r="K1146" t="str">
            <v>31,80</v>
          </cell>
          <cell r="L1146" t="str">
            <v>CAIXA REFERENCIAL</v>
          </cell>
          <cell r="M1146" t="str">
            <v>0,00</v>
          </cell>
          <cell r="N1146">
            <v>31.8</v>
          </cell>
          <cell r="O1146">
            <v>31.8</v>
          </cell>
          <cell r="P1146">
            <v>0</v>
          </cell>
          <cell r="R1146" t="str">
            <v>SINAPI</v>
          </cell>
        </row>
        <row r="1147">
          <cell r="G1147">
            <v>95209</v>
          </cell>
          <cell r="H1147" t="str">
            <v>GRUA ASCENCIONAL, LANCA DE 42 M, CAPACIDADE DE 1,5 T A 30 M, ALTURA ATE 39 M   JUROS. AF_05/2023</v>
          </cell>
          <cell r="I1147" t="str">
            <v>H</v>
          </cell>
          <cell r="J1147" t="str">
            <v>ATRIBUÍDO SÃO PAULO</v>
          </cell>
          <cell r="K1147" t="str">
            <v>7,95</v>
          </cell>
          <cell r="L1147" t="str">
            <v>CAIXA REFERENCIAL</v>
          </cell>
          <cell r="M1147" t="str">
            <v>0,00</v>
          </cell>
          <cell r="N1147">
            <v>7.95</v>
          </cell>
          <cell r="O1147">
            <v>7.95</v>
          </cell>
          <cell r="P1147">
            <v>0</v>
          </cell>
          <cell r="R1147" t="str">
            <v>SINAPI</v>
          </cell>
        </row>
        <row r="1148">
          <cell r="G1148">
            <v>95210</v>
          </cell>
          <cell r="H1148" t="str">
            <v>GRUA ASCENCIONAL, LANCA DE 42 M, CAPACIDADE DE 1,5 T A 30 M, ALTURA ATE 39 M   MANUTENÇÃO. AF_05/2023</v>
          </cell>
          <cell r="I1148" t="str">
            <v>H</v>
          </cell>
          <cell r="J1148" t="str">
            <v>ATRIBUÍDO SÃO PAULO</v>
          </cell>
          <cell r="K1148" t="str">
            <v>31,80</v>
          </cell>
          <cell r="L1148" t="str">
            <v>CAIXA REFERENCIAL</v>
          </cell>
          <cell r="M1148" t="str">
            <v>0,00</v>
          </cell>
          <cell r="N1148">
            <v>31.8</v>
          </cell>
          <cell r="O1148">
            <v>31.8</v>
          </cell>
          <cell r="P1148">
            <v>0</v>
          </cell>
          <cell r="R1148" t="str">
            <v>SINAPI</v>
          </cell>
        </row>
        <row r="1149">
          <cell r="G1149">
            <v>95211</v>
          </cell>
          <cell r="H1149" t="str">
            <v>GRUA ASCENCIONAL, LANCA DE 42 M, CAPACIDADE DE 1,5 T A 30 M, ALTURA ATE 39 M   MATERIAIS NA OPERAÇÃO. AF_05/2023</v>
          </cell>
          <cell r="I1149" t="str">
            <v>H</v>
          </cell>
          <cell r="J1149" t="str">
            <v>COEFICIENTE DE REPRESENTATIVIDADE</v>
          </cell>
          <cell r="K1149" t="str">
            <v>10,75</v>
          </cell>
          <cell r="L1149" t="str">
            <v>CAIXA REFERENCIAL</v>
          </cell>
          <cell r="M1149" t="str">
            <v>0,00</v>
          </cell>
          <cell r="N1149">
            <v>10.75</v>
          </cell>
          <cell r="O1149">
            <v>10.75</v>
          </cell>
          <cell r="P1149">
            <v>0</v>
          </cell>
          <cell r="R1149" t="str">
            <v>SINAPI</v>
          </cell>
        </row>
        <row r="1150">
          <cell r="G1150">
            <v>95217</v>
          </cell>
          <cell r="H1150" t="str">
            <v>PULVERIZADOR DE TINTA ELÉTRICO/MÁQUINA DE PINTURA AIRLESS, VAZÃO 2 L/MIN - MATERIAIS NA OPERAÇÃO. AF_05/2023</v>
          </cell>
          <cell r="I1150" t="str">
            <v>H</v>
          </cell>
          <cell r="J1150" t="str">
            <v>COEFICIENTE DE REPRESENTATIVIDADE</v>
          </cell>
          <cell r="K1150" t="str">
            <v>0,87</v>
          </cell>
          <cell r="L1150" t="str">
            <v>CAIXA REFERENCIAL</v>
          </cell>
          <cell r="M1150" t="str">
            <v>0,00</v>
          </cell>
          <cell r="N1150">
            <v>0.87</v>
          </cell>
          <cell r="O1150">
            <v>0.87</v>
          </cell>
          <cell r="P1150">
            <v>0</v>
          </cell>
          <cell r="R1150" t="str">
            <v>SINAPI</v>
          </cell>
        </row>
        <row r="1151">
          <cell r="G1151">
            <v>95255</v>
          </cell>
          <cell r="H1151" t="str">
            <v>MARTELO DEMOLIDOR PNEUMÁTICO MANUAL, 32 KG - DEPRECIAÇÃO. AF_09/2016</v>
          </cell>
          <cell r="I1151" t="str">
            <v>H</v>
          </cell>
          <cell r="J1151" t="str">
            <v>COEFICIENTE DE REPRESENTATIVIDADE</v>
          </cell>
          <cell r="K1151" t="str">
            <v>1,61</v>
          </cell>
          <cell r="L1151" t="str">
            <v>CAIXA REFERENCIAL</v>
          </cell>
          <cell r="M1151" t="str">
            <v>0,00</v>
          </cell>
          <cell r="N1151">
            <v>1.61</v>
          </cell>
          <cell r="O1151">
            <v>1.61</v>
          </cell>
          <cell r="P1151">
            <v>0</v>
          </cell>
          <cell r="R1151" t="str">
            <v>SINAPI</v>
          </cell>
        </row>
        <row r="1152">
          <cell r="G1152">
            <v>95256</v>
          </cell>
          <cell r="H1152" t="str">
            <v>MARTELO DEMOLIDOR PNEUMÁTICO MANUAL, 32 KG - JUROS. AF_09/2016</v>
          </cell>
          <cell r="I1152" t="str">
            <v>H</v>
          </cell>
          <cell r="J1152" t="str">
            <v>COEFICIENTE DE REPRESENTATIVIDADE</v>
          </cell>
          <cell r="K1152" t="str">
            <v>0,19</v>
          </cell>
          <cell r="L1152" t="str">
            <v>CAIXA REFERENCIAL</v>
          </cell>
          <cell r="M1152" t="str">
            <v>0,00</v>
          </cell>
          <cell r="N1152">
            <v>0.19</v>
          </cell>
          <cell r="O1152">
            <v>0.19</v>
          </cell>
          <cell r="P1152">
            <v>0</v>
          </cell>
          <cell r="R1152" t="str">
            <v>SINAPI</v>
          </cell>
        </row>
        <row r="1153">
          <cell r="G1153">
            <v>95257</v>
          </cell>
          <cell r="H1153" t="str">
            <v>MARTELO DEMOLIDOR PNEUMÁTICO MANUAL, 32 KG - MANUTENÇÃO. AF_09/2016</v>
          </cell>
          <cell r="I1153" t="str">
            <v>H</v>
          </cell>
          <cell r="J1153" t="str">
            <v>COEFICIENTE DE REPRESENTATIVIDADE</v>
          </cell>
          <cell r="K1153" t="str">
            <v>2,01</v>
          </cell>
          <cell r="L1153" t="str">
            <v>CAIXA REFERENCIAL</v>
          </cell>
          <cell r="M1153" t="str">
            <v>0,00</v>
          </cell>
          <cell r="N1153">
            <v>2.0099999999999998</v>
          </cell>
          <cell r="O1153">
            <v>2.0099999999999998</v>
          </cell>
          <cell r="P1153">
            <v>0</v>
          </cell>
          <cell r="R1153" t="str">
            <v>SINAPI</v>
          </cell>
        </row>
        <row r="1154">
          <cell r="G1154">
            <v>95260</v>
          </cell>
          <cell r="H1154" t="str">
            <v>COMPACTADOR DE SOLOS DE PERCUSÃO (SOQUETE) COM MOTOR A GASOLINA, POTÊNCIA 3 CV - DEPRECIAÇÃO. AF_09/2016</v>
          </cell>
          <cell r="I1154" t="str">
            <v>H</v>
          </cell>
          <cell r="J1154" t="str">
            <v>ATRIBUÍDO SÃO PAULO</v>
          </cell>
          <cell r="K1154" t="str">
            <v>0,54</v>
          </cell>
          <cell r="L1154" t="str">
            <v>CAIXA REFERENCIAL</v>
          </cell>
          <cell r="M1154" t="str">
            <v>0,00</v>
          </cell>
          <cell r="N1154">
            <v>0.54</v>
          </cell>
          <cell r="O1154">
            <v>0.54</v>
          </cell>
          <cell r="P1154">
            <v>0</v>
          </cell>
          <cell r="R1154" t="str">
            <v>SINAPI</v>
          </cell>
        </row>
        <row r="1155">
          <cell r="G1155">
            <v>95261</v>
          </cell>
          <cell r="H1155" t="str">
            <v>COMPACTADOR DE SOLOS DE PERCUSÃO (SOQUETE) COM MOTOR A GASOLINA, POTÊNCIA 3 CV - JUROS. AF_09/2016</v>
          </cell>
          <cell r="I1155" t="str">
            <v>H</v>
          </cell>
          <cell r="J1155" t="str">
            <v>COEFICIENTE DE REPRESENTATIVIDADE</v>
          </cell>
          <cell r="K1155" t="str">
            <v>0,18</v>
          </cell>
          <cell r="L1155" t="str">
            <v>CAIXA REFERENCIAL</v>
          </cell>
          <cell r="M1155" t="str">
            <v>0,00</v>
          </cell>
          <cell r="N1155">
            <v>0.18</v>
          </cell>
          <cell r="O1155">
            <v>0.18</v>
          </cell>
          <cell r="P1155">
            <v>0</v>
          </cell>
          <cell r="R1155" t="str">
            <v>SINAPI</v>
          </cell>
        </row>
        <row r="1156">
          <cell r="G1156">
            <v>95262</v>
          </cell>
          <cell r="H1156" t="str">
            <v>COMPACTADOR DE SOLOS DE PERCUSÃO (SOQUETE) COM MOTOR A GASOLINA, POTÊNCIA 3 CV - MANUTENÇÃO. AF_09/2016</v>
          </cell>
          <cell r="I1156" t="str">
            <v>H</v>
          </cell>
          <cell r="J1156" t="str">
            <v>COEFICIENTE DE REPRESENTATIVIDADE</v>
          </cell>
          <cell r="K1156" t="str">
            <v>1,68</v>
          </cell>
          <cell r="L1156" t="str">
            <v>CAIXA REFERENCIAL</v>
          </cell>
          <cell r="M1156" t="str">
            <v>0,00</v>
          </cell>
          <cell r="N1156">
            <v>1.68</v>
          </cell>
          <cell r="O1156">
            <v>1.68</v>
          </cell>
          <cell r="P1156">
            <v>0</v>
          </cell>
          <cell r="R1156" t="str">
            <v>SINAPI</v>
          </cell>
        </row>
        <row r="1157">
          <cell r="G1157">
            <v>95263</v>
          </cell>
          <cell r="H1157" t="str">
            <v>COMPACTADOR DE SOLOS DE PERCUSÃO (SOQUETE) COM MOTOR A GASOLINA, POTÊNCIA 3 CV - MATERIAIS NA OPERAÇÃO. AF_09/2016</v>
          </cell>
          <cell r="I1157" t="str">
            <v>H</v>
          </cell>
          <cell r="J1157" t="str">
            <v>COLETADO</v>
          </cell>
          <cell r="K1157" t="str">
            <v>4,26</v>
          </cell>
          <cell r="L1157" t="str">
            <v>CAIXA REFERENCIAL</v>
          </cell>
          <cell r="M1157" t="str">
            <v>0,00</v>
          </cell>
          <cell r="N1157">
            <v>4.26</v>
          </cell>
          <cell r="O1157">
            <v>4.26</v>
          </cell>
          <cell r="P1157">
            <v>0</v>
          </cell>
          <cell r="R1157" t="str">
            <v>SINAPI</v>
          </cell>
        </row>
        <row r="1158">
          <cell r="G1158">
            <v>95266</v>
          </cell>
          <cell r="H1158" t="str">
            <v>RÉGUA VIBRATÓRIA DUPLA PARA CONCRETO, PESO DE 60KG, COMPRIMENTO 4 M, COM MOTOR A GASOLINA, POTÊNCIA 5,5 HP - DEPRECIAÇÃO. AF_09/2016</v>
          </cell>
          <cell r="I1158" t="str">
            <v>H</v>
          </cell>
          <cell r="J1158" t="str">
            <v>ATRIBUÍDO SÃO PAULO</v>
          </cell>
          <cell r="K1158" t="str">
            <v>0,49</v>
          </cell>
          <cell r="L1158" t="str">
            <v>CAIXA REFERENCIAL</v>
          </cell>
          <cell r="M1158" t="str">
            <v>0,00</v>
          </cell>
          <cell r="N1158">
            <v>0.49</v>
          </cell>
          <cell r="O1158">
            <v>0.49</v>
          </cell>
          <cell r="P1158">
            <v>0</v>
          </cell>
          <cell r="R1158" t="str">
            <v>SINAPI</v>
          </cell>
        </row>
        <row r="1159">
          <cell r="G1159">
            <v>95267</v>
          </cell>
          <cell r="H1159" t="str">
            <v>RÉGUA VIBRATÓRIA DUPLA PARA CONCRETO, PESO DE 60KG, COMPRIMENTO 4 M, COM MOTOR A GASOLINA, POTÊNCIA 5,5 HP - JUROS. AF_09/2016</v>
          </cell>
          <cell r="I1159" t="str">
            <v>H</v>
          </cell>
          <cell r="J1159" t="str">
            <v>ATRIBUÍDO SÃO PAULO</v>
          </cell>
          <cell r="K1159" t="str">
            <v>0,05</v>
          </cell>
          <cell r="L1159" t="str">
            <v>CAIXA REFERENCIAL</v>
          </cell>
          <cell r="M1159" t="str">
            <v>0,00</v>
          </cell>
          <cell r="N1159">
            <v>0.05</v>
          </cell>
          <cell r="O1159">
            <v>0.05</v>
          </cell>
          <cell r="P1159">
            <v>0</v>
          </cell>
          <cell r="R1159" t="str">
            <v>SINAPI</v>
          </cell>
        </row>
        <row r="1160">
          <cell r="G1160">
            <v>95268</v>
          </cell>
          <cell r="H1160" t="str">
            <v>RÉGUA VIBRATÓRIA DUPLA PARA CONCRETO, PESO DE 60KG, COMPRIMENTO 4 M, COM MOTOR A GASOLINA, POTÊNCIA 5,5 HP - MANUTENÇÃO. AF_09/2016</v>
          </cell>
          <cell r="I1160" t="str">
            <v>H</v>
          </cell>
          <cell r="J1160" t="str">
            <v>ATRIBUÍDO SÃO PAULO</v>
          </cell>
          <cell r="K1160" t="str">
            <v>0,48</v>
          </cell>
          <cell r="L1160" t="str">
            <v>CAIXA REFERENCIAL</v>
          </cell>
          <cell r="M1160" t="str">
            <v>0,00</v>
          </cell>
          <cell r="N1160">
            <v>0.48</v>
          </cell>
          <cell r="O1160">
            <v>0.48</v>
          </cell>
          <cell r="P1160">
            <v>0</v>
          </cell>
          <cell r="R1160" t="str">
            <v>SINAPI</v>
          </cell>
        </row>
        <row r="1161">
          <cell r="G1161">
            <v>95269</v>
          </cell>
          <cell r="H1161" t="str">
            <v>RÉGUA VIBRATÓRIA DUPLA PARA CONCRETO, PESO DE 60KG, COMPRIMENTO 4 M, COM MOTOR A GASOLINA, POTÊNCIA 5,5 HP  MATERIAIS NA OPERAÇÃO. AF_09/2016</v>
          </cell>
          <cell r="I1161" t="str">
            <v>H</v>
          </cell>
          <cell r="J1161" t="str">
            <v>COLETADO</v>
          </cell>
          <cell r="K1161" t="str">
            <v>7,87</v>
          </cell>
          <cell r="L1161" t="str">
            <v>CAIXA REFERENCIAL</v>
          </cell>
          <cell r="M1161" t="str">
            <v>0,00</v>
          </cell>
          <cell r="N1161">
            <v>7.87</v>
          </cell>
          <cell r="O1161">
            <v>7.87</v>
          </cell>
          <cell r="P1161">
            <v>0</v>
          </cell>
          <cell r="R1161" t="str">
            <v>SINAPI</v>
          </cell>
        </row>
        <row r="1162">
          <cell r="G1162">
            <v>95272</v>
          </cell>
          <cell r="H1162" t="str">
            <v>POLIDORA DE PISO (POLITRIZ), PESO DE 100KG, DIÂMETRO 450 MM, MOTOR ELÉTRICO, POTÊNCIA 4 HP - DEPRECIAÇÃO. AF_05/2023</v>
          </cell>
          <cell r="I1162" t="str">
            <v>H</v>
          </cell>
          <cell r="J1162" t="str">
            <v>ATRIBUÍDO SÃO PAULO</v>
          </cell>
          <cell r="K1162" t="str">
            <v>0,45</v>
          </cell>
          <cell r="L1162" t="str">
            <v>CAIXA REFERENCIAL</v>
          </cell>
          <cell r="M1162" t="str">
            <v>0,00</v>
          </cell>
          <cell r="N1162">
            <v>0.45</v>
          </cell>
          <cell r="O1162">
            <v>0.45</v>
          </cell>
          <cell r="P1162">
            <v>0</v>
          </cell>
          <cell r="R1162" t="str">
            <v>SINAPI</v>
          </cell>
        </row>
        <row r="1163">
          <cell r="G1163">
            <v>95273</v>
          </cell>
          <cell r="H1163" t="str">
            <v>POLIDORA DE PISO (POLITRIZ), PESO DE 100KG, DIÂMETRO 450 MM, MOTOR ELÉTRICO, POTÊNCIA 4 HP - JUROS. AF_05/2023</v>
          </cell>
          <cell r="I1163" t="str">
            <v>H</v>
          </cell>
          <cell r="J1163" t="str">
            <v>ATRIBUÍDO SÃO PAULO</v>
          </cell>
          <cell r="K1163" t="str">
            <v>0,07</v>
          </cell>
          <cell r="L1163" t="str">
            <v>CAIXA REFERENCIAL</v>
          </cell>
          <cell r="M1163" t="str">
            <v>0,00</v>
          </cell>
          <cell r="N1163">
            <v>7.0000000000000007E-2</v>
          </cell>
          <cell r="O1163">
            <v>7.0000000000000007E-2</v>
          </cell>
          <cell r="P1163">
            <v>0</v>
          </cell>
          <cell r="R1163" t="str">
            <v>SINAPI</v>
          </cell>
        </row>
        <row r="1164">
          <cell r="G1164">
            <v>95274</v>
          </cell>
          <cell r="H1164" t="str">
            <v>POLIDORA DE PISO (POLITRIZ), PESO DE 100KG, DIÂMETRO 450 MM, MOTOR ELÉTRICO, POTÊNCIA 4 HP - MANUTENÇÃO. AF_05/2023</v>
          </cell>
          <cell r="I1164" t="str">
            <v>H</v>
          </cell>
          <cell r="J1164" t="str">
            <v>ATRIBUÍDO SÃO PAULO</v>
          </cell>
          <cell r="K1164" t="str">
            <v>0,37</v>
          </cell>
          <cell r="L1164" t="str">
            <v>CAIXA REFERENCIAL</v>
          </cell>
          <cell r="M1164" t="str">
            <v>0,00</v>
          </cell>
          <cell r="N1164">
            <v>0.37</v>
          </cell>
          <cell r="O1164">
            <v>0.37</v>
          </cell>
          <cell r="P1164">
            <v>0</v>
          </cell>
          <cell r="R1164" t="str">
            <v>SINAPI</v>
          </cell>
        </row>
        <row r="1165">
          <cell r="G1165">
            <v>95275</v>
          </cell>
          <cell r="H1165" t="str">
            <v>POLIDORA DE PISO (POLITRIZ), PESO DE 100KG, DIÂMETRO 450 MM, MOTOR ELÉTRICO, POTÊNCIA 4 HP - MATERIAIS NA OPERAÇÃO. AF_05/2023</v>
          </cell>
          <cell r="I1165" t="str">
            <v>H</v>
          </cell>
          <cell r="J1165" t="str">
            <v>COEFICIENTE DE REPRESENTATIVIDADE</v>
          </cell>
          <cell r="K1165" t="str">
            <v>2,91</v>
          </cell>
          <cell r="L1165" t="str">
            <v>CAIXA REFERENCIAL</v>
          </cell>
          <cell r="M1165" t="str">
            <v>0,00</v>
          </cell>
          <cell r="N1165">
            <v>2.91</v>
          </cell>
          <cell r="O1165">
            <v>2.91</v>
          </cell>
          <cell r="P1165">
            <v>0</v>
          </cell>
          <cell r="R1165" t="str">
            <v>SINAPI</v>
          </cell>
        </row>
        <row r="1166">
          <cell r="G1166">
            <v>95278</v>
          </cell>
          <cell r="H1166" t="str">
            <v>DESEMPENADEIRA DE CONCRETO, PESO DE 78 KG, 4 PÁS, MOTOR A GASOLINA, POTÊNCIA 5,5 HP - DEPRECIAÇÃO. AF_05/2023</v>
          </cell>
          <cell r="I1166" t="str">
            <v>H</v>
          </cell>
          <cell r="J1166" t="str">
            <v>ATRIBUÍDO SÃO PAULO</v>
          </cell>
          <cell r="K1166" t="str">
            <v>0,57</v>
          </cell>
          <cell r="L1166" t="str">
            <v>CAIXA REFERENCIAL</v>
          </cell>
          <cell r="M1166" t="str">
            <v>0,00</v>
          </cell>
          <cell r="N1166">
            <v>0.56999999999999995</v>
          </cell>
          <cell r="O1166">
            <v>0.56999999999999995</v>
          </cell>
          <cell r="P1166">
            <v>0</v>
          </cell>
          <cell r="R1166" t="str">
            <v>SINAPI</v>
          </cell>
        </row>
        <row r="1167">
          <cell r="G1167">
            <v>95279</v>
          </cell>
          <cell r="H1167" t="str">
            <v>DESEMPENADEIRA DE CONCRETO, PESO DE 78 KG, 4 PÁS, MOTOR A GASOLINA, POTÊNCIA 5,5 HP - JUROS. AF_05/2023</v>
          </cell>
          <cell r="I1167" t="str">
            <v>H</v>
          </cell>
          <cell r="J1167" t="str">
            <v>ATRIBUÍDO SÃO PAULO</v>
          </cell>
          <cell r="K1167" t="str">
            <v>0,08</v>
          </cell>
          <cell r="L1167" t="str">
            <v>CAIXA REFERENCIAL</v>
          </cell>
          <cell r="M1167" t="str">
            <v>0,00</v>
          </cell>
          <cell r="N1167">
            <v>0.08</v>
          </cell>
          <cell r="O1167">
            <v>0.08</v>
          </cell>
          <cell r="P1167">
            <v>0</v>
          </cell>
          <cell r="R1167" t="str">
            <v>SINAPI</v>
          </cell>
        </row>
        <row r="1168">
          <cell r="G1168">
            <v>95280</v>
          </cell>
          <cell r="H1168" t="str">
            <v>DESEMPENADEIRA DE CONCRETO, PESO DE 78 KG, 4 PÁS, MOTOR A GASOLINA, POTÊNCIA 5,5 HP - MANUTENÇÃO. AF_05/2023</v>
          </cell>
          <cell r="I1168" t="str">
            <v>H</v>
          </cell>
          <cell r="J1168" t="str">
            <v>ATRIBUÍDO SÃO PAULO</v>
          </cell>
          <cell r="K1168" t="str">
            <v>0,57</v>
          </cell>
          <cell r="L1168" t="str">
            <v>CAIXA REFERENCIAL</v>
          </cell>
          <cell r="M1168" t="str">
            <v>0,00</v>
          </cell>
          <cell r="N1168">
            <v>0.56999999999999995</v>
          </cell>
          <cell r="O1168">
            <v>0.56999999999999995</v>
          </cell>
          <cell r="P1168">
            <v>0</v>
          </cell>
          <cell r="R1168" t="str">
            <v>SINAPI</v>
          </cell>
        </row>
        <row r="1169">
          <cell r="G1169">
            <v>95281</v>
          </cell>
          <cell r="H1169" t="str">
            <v>DESEMPENADEIRA DE CONCRETO, PESO DE 78 KG, 4 PÁS, MOTOR A GASOLINA, POTÊNCIA 5,5 HP   MATERIAIS NA OPERAÇÃO. AF_05/2023</v>
          </cell>
          <cell r="I1169" t="str">
            <v>H</v>
          </cell>
          <cell r="J1169" t="str">
            <v>COLETADO</v>
          </cell>
          <cell r="K1169" t="str">
            <v>7,85</v>
          </cell>
          <cell r="L1169" t="str">
            <v>CAIXA REFERENCIAL</v>
          </cell>
          <cell r="M1169" t="str">
            <v>0,00</v>
          </cell>
          <cell r="N1169">
            <v>7.85</v>
          </cell>
          <cell r="O1169">
            <v>7.85</v>
          </cell>
          <cell r="P1169">
            <v>0</v>
          </cell>
          <cell r="R1169" t="str">
            <v>SINAPI</v>
          </cell>
        </row>
        <row r="1170">
          <cell r="G1170">
            <v>95617</v>
          </cell>
          <cell r="H1170" t="str">
            <v>PERFURATRIZ PNEUMATICA MANUAL DE PESO MEDIO, MARTELETE, 18KG, COMPRIMENTO MÁXIMO DE CURSO DE 6 M, DIAMETRO DO PISTAO DE 5,5 CM - DEPRECIAÇÃO. AF_11/2016</v>
          </cell>
          <cell r="I1170" t="str">
            <v>H</v>
          </cell>
          <cell r="J1170" t="str">
            <v>COEFICIENTE DE REPRESENTATIVIDADE</v>
          </cell>
          <cell r="K1170" t="str">
            <v>1,32</v>
          </cell>
          <cell r="L1170" t="str">
            <v>CAIXA REFERENCIAL</v>
          </cell>
          <cell r="M1170" t="str">
            <v>0,00</v>
          </cell>
          <cell r="N1170">
            <v>1.32</v>
          </cell>
          <cell r="O1170">
            <v>1.32</v>
          </cell>
          <cell r="P1170">
            <v>0</v>
          </cell>
          <cell r="R1170" t="str">
            <v>SINAPI</v>
          </cell>
        </row>
        <row r="1171">
          <cell r="G1171">
            <v>95618</v>
          </cell>
          <cell r="H1171" t="str">
            <v>PERFURATRIZ PNEUMATICA MANUAL DE PESO MEDIO, MARTELETE, 18KG, COMPRIMENTO MÁXIMO DE CURSO DE 6 M, DIAMETRO DO PISTAO DE 5,5 CM - JUROS. AF_11/2016</v>
          </cell>
          <cell r="I1171" t="str">
            <v>H</v>
          </cell>
          <cell r="J1171" t="str">
            <v>COEFICIENTE DE REPRESENTATIVIDADE</v>
          </cell>
          <cell r="K1171" t="str">
            <v>0,15</v>
          </cell>
          <cell r="L1171" t="str">
            <v>CAIXA REFERENCIAL</v>
          </cell>
          <cell r="M1171" t="str">
            <v>0,00</v>
          </cell>
          <cell r="N1171">
            <v>0.15</v>
          </cell>
          <cell r="O1171">
            <v>0.15</v>
          </cell>
          <cell r="P1171">
            <v>0</v>
          </cell>
          <cell r="R1171" t="str">
            <v>SINAPI</v>
          </cell>
        </row>
        <row r="1172">
          <cell r="G1172">
            <v>95619</v>
          </cell>
          <cell r="H1172" t="str">
            <v>PERFURATRIZ PNEUMATICA MANUAL DE PESO MEDIO, MARTELETE, 18KG, COMPRIMENTO MÁXIMO DE CURSO DE 6 M, DIAMETRO DO PISTAO DE 5,5 CM - MANUTENÇÃO. AF_11/2016</v>
          </cell>
          <cell r="I1172" t="str">
            <v>H</v>
          </cell>
          <cell r="J1172" t="str">
            <v>COEFICIENTE DE REPRESENTATIVIDADE</v>
          </cell>
          <cell r="K1172" t="str">
            <v>1,65</v>
          </cell>
          <cell r="L1172" t="str">
            <v>CAIXA REFERENCIAL</v>
          </cell>
          <cell r="M1172" t="str">
            <v>0,00</v>
          </cell>
          <cell r="N1172">
            <v>1.65</v>
          </cell>
          <cell r="O1172">
            <v>1.65</v>
          </cell>
          <cell r="P1172">
            <v>0</v>
          </cell>
          <cell r="R1172" t="str">
            <v>SINAPI</v>
          </cell>
        </row>
        <row r="1173">
          <cell r="G1173">
            <v>95627</v>
          </cell>
          <cell r="H1173" t="str">
            <v>ROLO COMPACTADOR VIBRATORIO TANDEM, ACO LISO, POTENCIA 125 HP, PESO SEM/COM LASTRO 10,20/11,65 T, LARGURA DE TRABALHO 1,73 M - DEPRECIAÇÃO. AF_11/2016</v>
          </cell>
          <cell r="I1173" t="str">
            <v>H</v>
          </cell>
          <cell r="J1173" t="str">
            <v>ATRIBUÍDO SÃO PAULO</v>
          </cell>
          <cell r="K1173" t="str">
            <v>47,05</v>
          </cell>
          <cell r="L1173" t="str">
            <v>CAIXA REFERENCIAL</v>
          </cell>
          <cell r="M1173" t="str">
            <v>0,00</v>
          </cell>
          <cell r="N1173">
            <v>47.05</v>
          </cell>
          <cell r="O1173">
            <v>47.05</v>
          </cell>
          <cell r="P1173">
            <v>0</v>
          </cell>
          <cell r="R1173" t="str">
            <v>SINAPI</v>
          </cell>
        </row>
        <row r="1174">
          <cell r="G1174">
            <v>95628</v>
          </cell>
          <cell r="H1174" t="str">
            <v>ROLO COMPACTADOR VIBRATORIO TANDEM, ACO LISO, POTENCIA 125 HP, PESO SEM/COM LASTRO 10,20/11,65 T, LARGURA DE TRABALHO 1,73 M - JUROS. AF_11/2016</v>
          </cell>
          <cell r="I1174" t="str">
            <v>H</v>
          </cell>
          <cell r="J1174" t="str">
            <v>ATRIBUÍDO SÃO PAULO</v>
          </cell>
          <cell r="K1174" t="str">
            <v>6,53</v>
          </cell>
          <cell r="L1174" t="str">
            <v>CAIXA REFERENCIAL</v>
          </cell>
          <cell r="M1174" t="str">
            <v>0,00</v>
          </cell>
          <cell r="N1174">
            <v>6.53</v>
          </cell>
          <cell r="O1174">
            <v>6.53</v>
          </cell>
          <cell r="P1174">
            <v>0</v>
          </cell>
          <cell r="R1174" t="str">
            <v>SINAPI</v>
          </cell>
        </row>
        <row r="1175">
          <cell r="G1175">
            <v>95629</v>
          </cell>
          <cell r="H1175" t="str">
            <v>ROLO COMPACTADOR VIBRATORIO TANDEM, ACO LISO, POTENCIA 125 HP, PESO SEM/COM LASTRO 10,20/11,65 T, LARGURA DE TRABALHO 1,73 M - MANUTENÇÃO. AF_11/2016</v>
          </cell>
          <cell r="I1175" t="str">
            <v>H</v>
          </cell>
          <cell r="J1175" t="str">
            <v>ATRIBUÍDO SÃO PAULO</v>
          </cell>
          <cell r="K1175" t="str">
            <v>58,88</v>
          </cell>
          <cell r="L1175" t="str">
            <v>CAIXA REFERENCIAL</v>
          </cell>
          <cell r="M1175" t="str">
            <v>0,00</v>
          </cell>
          <cell r="N1175">
            <v>58.88</v>
          </cell>
          <cell r="O1175">
            <v>58.88</v>
          </cell>
          <cell r="P1175">
            <v>0</v>
          </cell>
          <cell r="R1175" t="str">
            <v>SINAPI</v>
          </cell>
        </row>
        <row r="1176">
          <cell r="G1176">
            <v>95630</v>
          </cell>
          <cell r="H1176" t="str">
            <v>ROLO COMPACTADOR VIBRATORIO TANDEM, ACO LISO, POTENCIA 125 HP, PESO SEM/COM LASTRO 10,20/11,65 T, LARGURA DE TRABALHO 1,73 M - MATERIAIS NA OPERAÇÃO. AF_11/2016</v>
          </cell>
          <cell r="I1176" t="str">
            <v>H</v>
          </cell>
          <cell r="J1176" t="str">
            <v>COLETADO</v>
          </cell>
          <cell r="K1176" t="str">
            <v>72,95</v>
          </cell>
          <cell r="L1176" t="str">
            <v>CAIXA REFERENCIAL</v>
          </cell>
          <cell r="M1176" t="str">
            <v>0,00</v>
          </cell>
          <cell r="N1176">
            <v>72.95</v>
          </cell>
          <cell r="O1176">
            <v>72.95</v>
          </cell>
          <cell r="P1176">
            <v>0</v>
          </cell>
          <cell r="R1176" t="str">
            <v>SINAPI</v>
          </cell>
        </row>
        <row r="1177">
          <cell r="G1177">
            <v>95698</v>
          </cell>
          <cell r="H1177" t="str">
            <v>PERFURATRIZ MANUAL, TORQUE MAXIMO 55 KGF.M, POTENCIA 5 CV, COM DIAMETRO MAXIMO 8 1/2" - DEPRECIAÇÃO. AF_11/2016</v>
          </cell>
          <cell r="I1177" t="str">
            <v>H</v>
          </cell>
          <cell r="J1177" t="str">
            <v>COEFICIENTE DE REPRESENTATIVIDADE</v>
          </cell>
          <cell r="K1177" t="str">
            <v>5,36</v>
          </cell>
          <cell r="L1177" t="str">
            <v>CAIXA REFERENCIAL</v>
          </cell>
          <cell r="M1177" t="str">
            <v>0,00</v>
          </cell>
          <cell r="N1177">
            <v>5.36</v>
          </cell>
          <cell r="O1177">
            <v>5.36</v>
          </cell>
          <cell r="P1177">
            <v>0</v>
          </cell>
          <cell r="R1177" t="str">
            <v>SINAPI</v>
          </cell>
        </row>
        <row r="1178">
          <cell r="G1178">
            <v>95699</v>
          </cell>
          <cell r="H1178" t="str">
            <v>PERFURATRIZ MANUAL, TORQUE MAXIMO 55 KGF.M, POTENCIA 5 CV, COM DIAMETRO MAXIMO 8 1/2" - JUROS. AF_11/2016</v>
          </cell>
          <cell r="I1178" t="str">
            <v>H</v>
          </cell>
          <cell r="J1178" t="str">
            <v>COEFICIENTE DE REPRESENTATIVIDADE</v>
          </cell>
          <cell r="K1178" t="str">
            <v>0,63</v>
          </cell>
          <cell r="L1178" t="str">
            <v>CAIXA REFERENCIAL</v>
          </cell>
          <cell r="M1178" t="str">
            <v>0,00</v>
          </cell>
          <cell r="N1178">
            <v>0.63</v>
          </cell>
          <cell r="O1178">
            <v>0.63</v>
          </cell>
          <cell r="P1178">
            <v>0</v>
          </cell>
          <cell r="R1178" t="str">
            <v>SINAPI</v>
          </cell>
        </row>
        <row r="1179">
          <cell r="G1179">
            <v>95700</v>
          </cell>
          <cell r="H1179" t="str">
            <v>PERFURATRIZ MANUAL, TORQUE MAXIMO 55 KGF.M, POTENCIA 5 CV, COM DIAMETRO MAXIMO 8 1/2" - MANUTENÇÃO. AF_11/2016</v>
          </cell>
          <cell r="I1179" t="str">
            <v>H</v>
          </cell>
          <cell r="J1179" t="str">
            <v>COEFICIENTE DE REPRESENTATIVIDADE</v>
          </cell>
          <cell r="K1179" t="str">
            <v>6,70</v>
          </cell>
          <cell r="L1179" t="str">
            <v>CAIXA REFERENCIAL</v>
          </cell>
          <cell r="M1179" t="str">
            <v>0,00</v>
          </cell>
          <cell r="N1179">
            <v>6.7</v>
          </cell>
          <cell r="O1179">
            <v>6.7</v>
          </cell>
          <cell r="P1179">
            <v>0</v>
          </cell>
          <cell r="R1179" t="str">
            <v>SINAPI</v>
          </cell>
        </row>
        <row r="1180">
          <cell r="G1180">
            <v>95701</v>
          </cell>
          <cell r="H1180" t="str">
            <v>PERFURATRIZ MANUAL, TORQUE MAXIMO 55 KGF.M, POTENCIA 5 CV, COM DIAMETRO MAXIMO 8 1/2" - MATERIAIS NA OPERAÇÃO. AF_11/2016</v>
          </cell>
          <cell r="I1180" t="str">
            <v>H</v>
          </cell>
          <cell r="J1180" t="str">
            <v>COEFICIENTE DE REPRESENTATIVIDADE</v>
          </cell>
          <cell r="K1180" t="str">
            <v>3,59</v>
          </cell>
          <cell r="L1180" t="str">
            <v>CAIXA REFERENCIAL</v>
          </cell>
          <cell r="M1180" t="str">
            <v>0,00</v>
          </cell>
          <cell r="N1180">
            <v>3.59</v>
          </cell>
          <cell r="O1180">
            <v>3.59</v>
          </cell>
          <cell r="P1180">
            <v>0</v>
          </cell>
          <cell r="R1180" t="str">
            <v>SINAPI</v>
          </cell>
        </row>
        <row r="1181">
          <cell r="G1181">
            <v>95704</v>
          </cell>
          <cell r="H1181" t="str">
            <v>PERFURATRIZ SOBRE ESTEIRA, TORQUE MÁXIMO 600 KGF, POTÊNCIA ENTRE 50 E 60 HP, DIÂMETRO MÁXIMO 10 - DEPRECIAÇÃO. AF_11/2016</v>
          </cell>
          <cell r="I1181" t="str">
            <v>H</v>
          </cell>
          <cell r="J1181" t="str">
            <v>ATRIBUÍDO SÃO PAULO</v>
          </cell>
          <cell r="K1181" t="str">
            <v>44,75</v>
          </cell>
          <cell r="L1181" t="str">
            <v>CAIXA REFERENCIAL</v>
          </cell>
          <cell r="M1181" t="str">
            <v>0,00</v>
          </cell>
          <cell r="N1181">
            <v>44.75</v>
          </cell>
          <cell r="O1181">
            <v>44.75</v>
          </cell>
          <cell r="P1181">
            <v>0</v>
          </cell>
          <cell r="R1181" t="str">
            <v>SINAPI</v>
          </cell>
        </row>
        <row r="1182">
          <cell r="G1182">
            <v>95705</v>
          </cell>
          <cell r="H1182" t="str">
            <v>PERFURATRIZ SOBRE ESTEIRA, TORQUE MÁXIMO 600 KGF, POTÊNCIA ENTRE 50 E 60 HP, DIÂMETRO MÁXIMO 10 - JUROS. AF_11/2016</v>
          </cell>
          <cell r="I1182" t="str">
            <v>H</v>
          </cell>
          <cell r="J1182" t="str">
            <v>ATRIBUÍDO SÃO PAULO</v>
          </cell>
          <cell r="K1182" t="str">
            <v>6,12</v>
          </cell>
          <cell r="L1182" t="str">
            <v>CAIXA REFERENCIAL</v>
          </cell>
          <cell r="M1182" t="str">
            <v>0,00</v>
          </cell>
          <cell r="N1182">
            <v>6.12</v>
          </cell>
          <cell r="O1182">
            <v>6.12</v>
          </cell>
          <cell r="P1182">
            <v>0</v>
          </cell>
          <cell r="R1182" t="str">
            <v>SINAPI</v>
          </cell>
        </row>
        <row r="1183">
          <cell r="G1183">
            <v>95706</v>
          </cell>
          <cell r="H1183" t="str">
            <v>PERFURATRIZ SOBRE ESTEIRA, TORQUE MÁXIMO 600 KGF, POTÊNCIA ENTRE 50 E 60 HP, DIÂMETRO MÁXIMO 10 - MANUTENÇÃO. AF_11/2016</v>
          </cell>
          <cell r="I1183" t="str">
            <v>H</v>
          </cell>
          <cell r="J1183" t="str">
            <v>ATRIBUÍDO SÃO PAULO</v>
          </cell>
          <cell r="K1183" t="str">
            <v>56,00</v>
          </cell>
          <cell r="L1183" t="str">
            <v>CAIXA REFERENCIAL</v>
          </cell>
          <cell r="M1183" t="str">
            <v>0,00</v>
          </cell>
          <cell r="N1183">
            <v>56</v>
          </cell>
          <cell r="O1183">
            <v>56</v>
          </cell>
          <cell r="P1183">
            <v>0</v>
          </cell>
          <cell r="R1183" t="str">
            <v>SINAPI</v>
          </cell>
        </row>
        <row r="1184">
          <cell r="G1184">
            <v>95707</v>
          </cell>
          <cell r="H1184" t="str">
            <v>PERFURATRIZ SOBRE ESTEIRA, TORQUE MÁXIMO 600 KGF, POTÊNCIA ENTRE 50 E 60 HP, DIÂMETRO MÁXIMO 10 - MATERIAIS NA OPERAÇÃO. AF_11/2016</v>
          </cell>
          <cell r="I1184" t="str">
            <v>H</v>
          </cell>
          <cell r="J1184" t="str">
            <v>COEFICIENTE DE REPRESENTATIVIDADE</v>
          </cell>
          <cell r="K1184" t="str">
            <v>4,71</v>
          </cell>
          <cell r="L1184" t="str">
            <v>CAIXA REFERENCIAL</v>
          </cell>
          <cell r="M1184" t="str">
            <v>0,00</v>
          </cell>
          <cell r="N1184">
            <v>4.71</v>
          </cell>
          <cell r="O1184">
            <v>4.71</v>
          </cell>
          <cell r="P1184">
            <v>0</v>
          </cell>
          <cell r="R1184" t="str">
            <v>SINAPI</v>
          </cell>
        </row>
        <row r="1185">
          <cell r="G1185">
            <v>95710</v>
          </cell>
          <cell r="H1185" t="str">
            <v>ESCAVADEIRA HIDRAULICA SOBRE ESTEIRA, COM GARRA GIRATORIA DE MANDIBULAS, PESO OPERACIONAL ENTRE 22,00 E 25,50 TON, POTENCIA LIQUIDA ENTRE 150 E 160 HP - DEPRECIAÇÃO. AF_11/2016</v>
          </cell>
          <cell r="I1185" t="str">
            <v>H</v>
          </cell>
          <cell r="J1185" t="str">
            <v>ATRIBUÍDO SÃO PAULO</v>
          </cell>
          <cell r="K1185" t="str">
            <v>53,79</v>
          </cell>
          <cell r="L1185" t="str">
            <v>CAIXA REFERENCIAL</v>
          </cell>
          <cell r="M1185" t="str">
            <v>0,00</v>
          </cell>
          <cell r="N1185">
            <v>53.79</v>
          </cell>
          <cell r="O1185">
            <v>53.79</v>
          </cell>
          <cell r="P1185">
            <v>0</v>
          </cell>
          <cell r="R1185" t="str">
            <v>SINAPI</v>
          </cell>
        </row>
        <row r="1186">
          <cell r="G1186">
            <v>95711</v>
          </cell>
          <cell r="H1186" t="str">
            <v>ESCAVADEIRA HIDRAULICA SOBRE ESTEIRA, COM GARRA GIRATORIA DE MANDIBULAS, PESO OPERACIONAL ENTRE 22,00 E 25,50 TON, POTENCIA LIQUIDA ENTRE 150 E 160 HP - JUROS. AF_11/2016</v>
          </cell>
          <cell r="I1186" t="str">
            <v>H</v>
          </cell>
          <cell r="J1186" t="str">
            <v>ATRIBUÍDO SÃO PAULO</v>
          </cell>
          <cell r="K1186" t="str">
            <v>7,30</v>
          </cell>
          <cell r="L1186" t="str">
            <v>CAIXA REFERENCIAL</v>
          </cell>
          <cell r="M1186" t="str">
            <v>0,00</v>
          </cell>
          <cell r="N1186">
            <v>7.3</v>
          </cell>
          <cell r="O1186">
            <v>7.3</v>
          </cell>
          <cell r="P1186">
            <v>0</v>
          </cell>
          <cell r="R1186" t="str">
            <v>SINAPI</v>
          </cell>
        </row>
        <row r="1187">
          <cell r="G1187">
            <v>95712</v>
          </cell>
          <cell r="H1187" t="str">
            <v>ESCAVADEIRA HIDRAULICA SOBRE ESTEIRA, COM GARRA GIRATORIA DE MANDIBULAS, PESO OPERACIONAL ENTRE 22,00 E 25,50 TON, POTENCIA LIQUIDA ENTRE 150 E 160 HP - MANUTENÇÃO. AF_11/2016</v>
          </cell>
          <cell r="I1187" t="str">
            <v>H</v>
          </cell>
          <cell r="J1187" t="str">
            <v>ATRIBUÍDO SÃO PAULO</v>
          </cell>
          <cell r="K1187" t="str">
            <v>67,24</v>
          </cell>
          <cell r="L1187" t="str">
            <v>CAIXA REFERENCIAL</v>
          </cell>
          <cell r="M1187" t="str">
            <v>0,00</v>
          </cell>
          <cell r="N1187">
            <v>67.239999999999995</v>
          </cell>
          <cell r="O1187">
            <v>67.239999999999995</v>
          </cell>
          <cell r="P1187">
            <v>0</v>
          </cell>
          <cell r="R1187" t="str">
            <v>SINAPI</v>
          </cell>
        </row>
        <row r="1188">
          <cell r="G1188">
            <v>95713</v>
          </cell>
          <cell r="H1188" t="str">
            <v>ESCAVADEIRA HIDRAULICA SOBRE ESTEIRA, COM GARRA GIRATORIA DE MANDIBULAS, PESO OPERACIONAL ENTRE 22,00 E 25,50 TON, POTENCIA LIQUIDA ENTRE 150 E 160 HP - MATERIAIS NA OPERAÇÃO. AF_11/2016</v>
          </cell>
          <cell r="I1188" t="str">
            <v>H</v>
          </cell>
          <cell r="J1188" t="str">
            <v>COLETADO</v>
          </cell>
          <cell r="K1188" t="str">
            <v>73,49</v>
          </cell>
          <cell r="L1188" t="str">
            <v>CAIXA REFERENCIAL</v>
          </cell>
          <cell r="M1188" t="str">
            <v>0,00</v>
          </cell>
          <cell r="N1188">
            <v>73.489999999999995</v>
          </cell>
          <cell r="O1188">
            <v>73.489999999999995</v>
          </cell>
          <cell r="P1188">
            <v>0</v>
          </cell>
          <cell r="R1188" t="str">
            <v>SINAPI</v>
          </cell>
        </row>
        <row r="1189">
          <cell r="G1189">
            <v>95716</v>
          </cell>
          <cell r="H1189" t="str">
            <v>ESCAVADEIRA HIDRAULICA SOBRE ESTEIRA, EQUIPADA COM CLAMSHELL, COM CAPACIDADE DA CAÇAMBA ENTRE 1,20 E 1,50 M3, PESO OPERACIONAL ENTRE 20,00 E 22,00 TON, POTENCIA LIQUIDA ENTRE 150 E 160 HP - DEPRECIAÇÃO. AF_11/2016</v>
          </cell>
          <cell r="I1189" t="str">
            <v>H</v>
          </cell>
          <cell r="J1189" t="str">
            <v>ATRIBUÍDO SÃO PAULO</v>
          </cell>
          <cell r="K1189" t="str">
            <v>51,78</v>
          </cell>
          <cell r="L1189" t="str">
            <v>CAIXA REFERENCIAL</v>
          </cell>
          <cell r="M1189" t="str">
            <v>0,00</v>
          </cell>
          <cell r="N1189">
            <v>51.78</v>
          </cell>
          <cell r="O1189">
            <v>51.78</v>
          </cell>
          <cell r="P1189">
            <v>0</v>
          </cell>
          <cell r="R1189" t="str">
            <v>SINAPI</v>
          </cell>
        </row>
        <row r="1190">
          <cell r="G1190">
            <v>95717</v>
          </cell>
          <cell r="H1190" t="str">
            <v>ESCAVADEIRA HIDRAULICA SOBRE ESTEIRA, EQUIPADA COM CLAMSHELL, COM CAPACIDADE DA CAÇAMBA ENTRE 1,20 E 1,50 M3, PESO OPERACIONAL ENTRE 20,00 E 22,00 TON, POTENCIA LIQUIDA ENTRE 150 E 160 HP - JUROS. AF_11/2016</v>
          </cell>
          <cell r="I1190" t="str">
            <v>H</v>
          </cell>
          <cell r="J1190" t="str">
            <v>ATRIBUÍDO SÃO PAULO</v>
          </cell>
          <cell r="K1190" t="str">
            <v>7,02</v>
          </cell>
          <cell r="L1190" t="str">
            <v>CAIXA REFERENCIAL</v>
          </cell>
          <cell r="M1190" t="str">
            <v>0,00</v>
          </cell>
          <cell r="N1190">
            <v>7.02</v>
          </cell>
          <cell r="O1190">
            <v>7.02</v>
          </cell>
          <cell r="P1190">
            <v>0</v>
          </cell>
          <cell r="R1190" t="str">
            <v>SINAPI</v>
          </cell>
        </row>
        <row r="1191">
          <cell r="G1191">
            <v>95718</v>
          </cell>
          <cell r="H1191" t="str">
            <v>ESCAVADEIRA HIDRAULICA SOBRE ESTEIRA, EQUIPADA COM CLAMSHELL, COM CAPACIDADE DA CAÇAMBA ENTRE 1,20 E 1,50 M3, PESO OPERACIONAL ENTRE 20,00 E 22,00 TON, POTENCIA LIQUIDA ENTRE 150 E 160 HP - MANUTENÇÃO. AF_11/2016</v>
          </cell>
          <cell r="I1191" t="str">
            <v>H</v>
          </cell>
          <cell r="J1191" t="str">
            <v>ATRIBUÍDO SÃO PAULO</v>
          </cell>
          <cell r="K1191" t="str">
            <v>64,73</v>
          </cell>
          <cell r="L1191" t="str">
            <v>CAIXA REFERENCIAL</v>
          </cell>
          <cell r="M1191" t="str">
            <v>0,00</v>
          </cell>
          <cell r="N1191">
            <v>64.73</v>
          </cell>
          <cell r="O1191">
            <v>64.73</v>
          </cell>
          <cell r="P1191">
            <v>0</v>
          </cell>
          <cell r="R1191" t="str">
            <v>SINAPI</v>
          </cell>
        </row>
        <row r="1192">
          <cell r="G1192">
            <v>95719</v>
          </cell>
          <cell r="H1192" t="str">
            <v>ESCAVADEIRA HIDRAULICA SOBRE ESTEIRA, EQUIPADA COM CLAMSHELL, COM CAPACIDADE DA CAÇAMBA ENTRE 1,20 E 1,50 M3, PESO OPERACIONAL ENTRE 20,00 E 22,00 TON, POTENCIA LIQUIDA ENTRE 150 E 160 HP - MATERIAIS NA OPERAÇÃO. AF_11/2016</v>
          </cell>
          <cell r="I1192" t="str">
            <v>H</v>
          </cell>
          <cell r="J1192" t="str">
            <v>COLETADO</v>
          </cell>
          <cell r="K1192" t="str">
            <v>73,49</v>
          </cell>
          <cell r="L1192" t="str">
            <v>CAIXA REFERENCIAL</v>
          </cell>
          <cell r="M1192" t="str">
            <v>0,00</v>
          </cell>
          <cell r="N1192">
            <v>73.489999999999995</v>
          </cell>
          <cell r="O1192">
            <v>73.489999999999995</v>
          </cell>
          <cell r="P1192">
            <v>0</v>
          </cell>
          <cell r="R1192" t="str">
            <v>SINAPI</v>
          </cell>
        </row>
        <row r="1193">
          <cell r="G1193">
            <v>95869</v>
          </cell>
          <cell r="H1193" t="str">
            <v>GRUPO GERADOR COM CARENAGEM, MOTOR DIESEL POTÊNCIA STANDART ENTRE 250 E 260 KVA - JUROS. AF_12/2016</v>
          </cell>
          <cell r="I1193" t="str">
            <v>H</v>
          </cell>
          <cell r="J1193" t="str">
            <v>ATRIBUÍDO SÃO PAULO</v>
          </cell>
          <cell r="K1193" t="str">
            <v>1,50</v>
          </cell>
          <cell r="L1193" t="str">
            <v>CAIXA REFERENCIAL</v>
          </cell>
          <cell r="M1193" t="str">
            <v>0,00</v>
          </cell>
          <cell r="N1193">
            <v>1.5</v>
          </cell>
          <cell r="O1193">
            <v>1.5</v>
          </cell>
          <cell r="P1193">
            <v>0</v>
          </cell>
          <cell r="R1193" t="str">
            <v>SINAPI</v>
          </cell>
        </row>
        <row r="1194">
          <cell r="G1194">
            <v>95870</v>
          </cell>
          <cell r="H1194" t="str">
            <v>GRUPO GERADOR COM CARENAGEM, MOTOR DIESEL POTÊNCIA STANDART ENTRE 250 E 260 KVA - MANUTENÇÃO. AF_12/2016</v>
          </cell>
          <cell r="I1194" t="str">
            <v>H</v>
          </cell>
          <cell r="J1194" t="str">
            <v>ATRIBUÍDO SÃO PAULO</v>
          </cell>
          <cell r="K1194" t="str">
            <v>7,46</v>
          </cell>
          <cell r="L1194" t="str">
            <v>CAIXA REFERENCIAL</v>
          </cell>
          <cell r="M1194" t="str">
            <v>0,00</v>
          </cell>
          <cell r="N1194">
            <v>7.46</v>
          </cell>
          <cell r="O1194">
            <v>7.46</v>
          </cell>
          <cell r="P1194">
            <v>0</v>
          </cell>
          <cell r="R1194" t="str">
            <v>SINAPI</v>
          </cell>
        </row>
        <row r="1195">
          <cell r="G1195">
            <v>95871</v>
          </cell>
          <cell r="H1195" t="str">
            <v>GRUPO GERADOR COM CARENAGEM, MOTOR DIESEL POTÊNCIA STANDART ENTRE 250 E 260 KVA - MATERIAIS NA OPERAÇÃO. AF_12/2016</v>
          </cell>
          <cell r="I1195" t="str">
            <v>H</v>
          </cell>
          <cell r="J1195" t="str">
            <v>COLETADO</v>
          </cell>
          <cell r="K1195" t="str">
            <v>223,17</v>
          </cell>
          <cell r="L1195" t="str">
            <v>CAIXA REFERENCIAL</v>
          </cell>
          <cell r="M1195" t="str">
            <v>0,00</v>
          </cell>
          <cell r="N1195">
            <v>223.17</v>
          </cell>
          <cell r="O1195">
            <v>223.17</v>
          </cell>
          <cell r="P1195">
            <v>0</v>
          </cell>
          <cell r="R1195" t="str">
            <v>SINAPI</v>
          </cell>
        </row>
        <row r="1196">
          <cell r="G1196">
            <v>95874</v>
          </cell>
          <cell r="H1196" t="str">
            <v>GRUPO GERADOR COM CARENAGEM, MOTOR DIESEL POTÊNCIA STANDART ENTRE 250 E 260 KVA - DEPRECIAÇÃO. AF_12/2016</v>
          </cell>
          <cell r="I1196" t="str">
            <v>H</v>
          </cell>
          <cell r="J1196" t="str">
            <v>ATRIBUÍDO SÃO PAULO</v>
          </cell>
          <cell r="K1196" t="str">
            <v>8,36</v>
          </cell>
          <cell r="L1196" t="str">
            <v>CAIXA REFERENCIAL</v>
          </cell>
          <cell r="M1196" t="str">
            <v>0,00</v>
          </cell>
          <cell r="N1196">
            <v>8.36</v>
          </cell>
          <cell r="O1196">
            <v>8.36</v>
          </cell>
          <cell r="P1196">
            <v>0</v>
          </cell>
          <cell r="R1196" t="str">
            <v>SINAPI</v>
          </cell>
        </row>
        <row r="1197">
          <cell r="G1197">
            <v>96008</v>
          </cell>
          <cell r="H1197" t="str">
            <v>TRATOR DE PNEUS COM POTÊNCIA DE 122 CV, TRAÇÃO 4X4, COM VASSOURA MECÂNICA ACOPLADA - DEPRECIAÇÃO. AF_02/2017</v>
          </cell>
          <cell r="I1197" t="str">
            <v>H</v>
          </cell>
          <cell r="J1197" t="str">
            <v>ATRIBUÍDO SÃO PAULO</v>
          </cell>
          <cell r="K1197" t="str">
            <v>23,63</v>
          </cell>
          <cell r="L1197" t="str">
            <v>CAIXA REFERENCIAL</v>
          </cell>
          <cell r="M1197" t="str">
            <v>0,00</v>
          </cell>
          <cell r="N1197">
            <v>23.63</v>
          </cell>
          <cell r="O1197">
            <v>23.63</v>
          </cell>
          <cell r="P1197">
            <v>0</v>
          </cell>
          <cell r="R1197" t="str">
            <v>SINAPI</v>
          </cell>
        </row>
        <row r="1198">
          <cell r="G1198">
            <v>96009</v>
          </cell>
          <cell r="H1198" t="str">
            <v>TRATOR DE PNEUS COM POTÊNCIA DE 122 CV, TRAÇÃO 4X4, COM VASSOURA MECÂNICA ACOPLADA - JUROS. AF_02/2017</v>
          </cell>
          <cell r="I1198" t="str">
            <v>H</v>
          </cell>
          <cell r="J1198" t="str">
            <v>ATRIBUÍDO SÃO PAULO</v>
          </cell>
          <cell r="K1198" t="str">
            <v>3,27</v>
          </cell>
          <cell r="L1198" t="str">
            <v>CAIXA REFERENCIAL</v>
          </cell>
          <cell r="M1198" t="str">
            <v>0,00</v>
          </cell>
          <cell r="N1198">
            <v>3.27</v>
          </cell>
          <cell r="O1198">
            <v>3.27</v>
          </cell>
          <cell r="P1198">
            <v>0</v>
          </cell>
          <cell r="R1198" t="str">
            <v>SINAPI</v>
          </cell>
        </row>
        <row r="1199">
          <cell r="G1199">
            <v>96011</v>
          </cell>
          <cell r="H1199" t="str">
            <v>TRATOR DE PNEUS COM POTÊNCIA DE 122 CV, TRAÇÃO 4X4, COM VASSOURA MECÂNICA ACOPLADA - MANUTENÇÃO. AF_02/2017</v>
          </cell>
          <cell r="I1199" t="str">
            <v>H</v>
          </cell>
          <cell r="J1199" t="str">
            <v>ATRIBUÍDO SÃO PAULO</v>
          </cell>
          <cell r="K1199" t="str">
            <v>25,85</v>
          </cell>
          <cell r="L1199" t="str">
            <v>CAIXA REFERENCIAL</v>
          </cell>
          <cell r="M1199" t="str">
            <v>0,00</v>
          </cell>
          <cell r="N1199">
            <v>25.85</v>
          </cell>
          <cell r="O1199">
            <v>25.85</v>
          </cell>
          <cell r="P1199">
            <v>0</v>
          </cell>
          <cell r="R1199" t="str">
            <v>SINAPI</v>
          </cell>
        </row>
        <row r="1200">
          <cell r="G1200">
            <v>96012</v>
          </cell>
          <cell r="H1200" t="str">
            <v>TRATOR DE PNEUS COM POTÊNCIA DE 122 CV, TRAÇÃO 4X4, COM VASSOURA MECÂNICA ACOPLADA - MATERIAIS NA OPERAÇÃO. AF_02/2017</v>
          </cell>
          <cell r="I1200" t="str">
            <v>H</v>
          </cell>
          <cell r="J1200" t="str">
            <v>COLETADO</v>
          </cell>
          <cell r="K1200" t="str">
            <v>79,02</v>
          </cell>
          <cell r="L1200" t="str">
            <v>CAIXA REFERENCIAL</v>
          </cell>
          <cell r="M1200" t="str">
            <v>0,00</v>
          </cell>
          <cell r="N1200">
            <v>79.02</v>
          </cell>
          <cell r="O1200">
            <v>79.02</v>
          </cell>
          <cell r="P1200">
            <v>0</v>
          </cell>
          <cell r="R1200" t="str">
            <v>SINAPI</v>
          </cell>
        </row>
        <row r="1201">
          <cell r="G1201">
            <v>96015</v>
          </cell>
          <cell r="H1201" t="str">
            <v>TRATOR DE PNEUS COM POTÊNCIA DE 122 CV, TRAÇÃO 4X4, COM GRADE DE DISCOS ACOPLADA - DEPRECIAÇÃO. AF_02/2017</v>
          </cell>
          <cell r="I1201" t="str">
            <v>H</v>
          </cell>
          <cell r="J1201" t="str">
            <v>ATRIBUÍDO SÃO PAULO</v>
          </cell>
          <cell r="K1201" t="str">
            <v>23,41</v>
          </cell>
          <cell r="L1201" t="str">
            <v>CAIXA REFERENCIAL</v>
          </cell>
          <cell r="M1201" t="str">
            <v>0,00</v>
          </cell>
          <cell r="N1201">
            <v>23.41</v>
          </cell>
          <cell r="O1201">
            <v>23.41</v>
          </cell>
          <cell r="P1201">
            <v>0</v>
          </cell>
          <cell r="R1201" t="str">
            <v>SINAPI</v>
          </cell>
        </row>
        <row r="1202">
          <cell r="G1202">
            <v>96016</v>
          </cell>
          <cell r="H1202" t="str">
            <v>TRATOR DE PNEUS COM POTÊNCIA DE 122 CV, TRAÇÃO 4X4, COM GRADE DE DISCOS ACOPLADA - JUROS. AF_02/2017</v>
          </cell>
          <cell r="I1202" t="str">
            <v>H</v>
          </cell>
          <cell r="J1202" t="str">
            <v>ATRIBUÍDO SÃO PAULO</v>
          </cell>
          <cell r="K1202" t="str">
            <v>3,24</v>
          </cell>
          <cell r="L1202" t="str">
            <v>CAIXA REFERENCIAL</v>
          </cell>
          <cell r="M1202" t="str">
            <v>0,00</v>
          </cell>
          <cell r="N1202">
            <v>3.24</v>
          </cell>
          <cell r="O1202">
            <v>3.24</v>
          </cell>
          <cell r="P1202">
            <v>0</v>
          </cell>
          <cell r="R1202" t="str">
            <v>SINAPI</v>
          </cell>
        </row>
        <row r="1203">
          <cell r="G1203">
            <v>96018</v>
          </cell>
          <cell r="H1203" t="str">
            <v>TRATOR DE PNEUS COM POTÊNCIA DE 122 CV, TRAÇÃO 4X4, COM GRADE DE DISCOS ACOPLADA - MANUTENÇÃO. AF_02/2017</v>
          </cell>
          <cell r="I1203" t="str">
            <v>H</v>
          </cell>
          <cell r="J1203" t="str">
            <v>ATRIBUÍDO SÃO PAULO</v>
          </cell>
          <cell r="K1203" t="str">
            <v>25,61</v>
          </cell>
          <cell r="L1203" t="str">
            <v>CAIXA REFERENCIAL</v>
          </cell>
          <cell r="M1203" t="str">
            <v>0,00</v>
          </cell>
          <cell r="N1203">
            <v>25.61</v>
          </cell>
          <cell r="O1203">
            <v>25.61</v>
          </cell>
          <cell r="P1203">
            <v>0</v>
          </cell>
          <cell r="R1203" t="str">
            <v>SINAPI</v>
          </cell>
        </row>
        <row r="1204">
          <cell r="G1204">
            <v>96019</v>
          </cell>
          <cell r="H1204" t="str">
            <v>TRATOR DE PNEUS COM POTÊNCIA DE 122 CV, TRAÇÃO 4X4, COM GRADE DE DISCOS ACOPLADA - MATERIAIS NA OPERAÇÃO. AF_02/2017</v>
          </cell>
          <cell r="I1204" t="str">
            <v>H</v>
          </cell>
          <cell r="J1204" t="str">
            <v>COLETADO</v>
          </cell>
          <cell r="K1204" t="str">
            <v>79,02</v>
          </cell>
          <cell r="L1204" t="str">
            <v>CAIXA REFERENCIAL</v>
          </cell>
          <cell r="M1204" t="str">
            <v>0,00</v>
          </cell>
          <cell r="N1204">
            <v>79.02</v>
          </cell>
          <cell r="O1204">
            <v>79.02</v>
          </cell>
          <cell r="P1204">
            <v>0</v>
          </cell>
          <cell r="R1204" t="str">
            <v>SINAPI</v>
          </cell>
        </row>
        <row r="1205">
          <cell r="G1205">
            <v>96023</v>
          </cell>
          <cell r="H1205" t="str">
            <v>TRATOR DE PNEUS COM POTÊNCIA DE 85 CV, TRAÇÃO 4X4, COM GRADE DE DISCOS ACOPLADA - DEPRECIAÇÃO. AF_02/2017</v>
          </cell>
          <cell r="I1205" t="str">
            <v>H</v>
          </cell>
          <cell r="J1205" t="str">
            <v>ATRIBUÍDO SÃO PAULO</v>
          </cell>
          <cell r="K1205" t="str">
            <v>18,14</v>
          </cell>
          <cell r="L1205" t="str">
            <v>CAIXA REFERENCIAL</v>
          </cell>
          <cell r="M1205" t="str">
            <v>0,00</v>
          </cell>
          <cell r="N1205">
            <v>18.14</v>
          </cell>
          <cell r="O1205">
            <v>18.14</v>
          </cell>
          <cell r="P1205">
            <v>0</v>
          </cell>
          <cell r="R1205" t="str">
            <v>SINAPI</v>
          </cell>
        </row>
        <row r="1206">
          <cell r="G1206">
            <v>96024</v>
          </cell>
          <cell r="H1206" t="str">
            <v>TRATOR DE PNEUS COM POTÊNCIA DE 85 CV, TRAÇÃO 4X4, COM GRADE DE DISCOS ACOPLADA - JUROS. AF_02/2017</v>
          </cell>
          <cell r="I1206" t="str">
            <v>H</v>
          </cell>
          <cell r="J1206" t="str">
            <v>ATRIBUÍDO SÃO PAULO</v>
          </cell>
          <cell r="K1206" t="str">
            <v>2,51</v>
          </cell>
          <cell r="L1206" t="str">
            <v>CAIXA REFERENCIAL</v>
          </cell>
          <cell r="M1206" t="str">
            <v>0,00</v>
          </cell>
          <cell r="N1206">
            <v>2.5099999999999998</v>
          </cell>
          <cell r="O1206">
            <v>2.5099999999999998</v>
          </cell>
          <cell r="P1206">
            <v>0</v>
          </cell>
          <cell r="R1206" t="str">
            <v>SINAPI</v>
          </cell>
        </row>
        <row r="1207">
          <cell r="G1207">
            <v>96026</v>
          </cell>
          <cell r="H1207" t="str">
            <v>TRATOR DE PNEUS COM POTÊNCIA DE 85 CV, TRAÇÃO 4X4, COM GRADE DE DISCOS ACOPLADA - MANUTENÇÃO. AF_02/2017</v>
          </cell>
          <cell r="I1207" t="str">
            <v>H</v>
          </cell>
          <cell r="J1207" t="str">
            <v>ATRIBUÍDO SÃO PAULO</v>
          </cell>
          <cell r="K1207" t="str">
            <v>19,84</v>
          </cell>
          <cell r="L1207" t="str">
            <v>CAIXA REFERENCIAL</v>
          </cell>
          <cell r="M1207" t="str">
            <v>0,00</v>
          </cell>
          <cell r="N1207">
            <v>19.84</v>
          </cell>
          <cell r="O1207">
            <v>19.84</v>
          </cell>
          <cell r="P1207">
            <v>0</v>
          </cell>
          <cell r="R1207" t="str">
            <v>SINAPI</v>
          </cell>
        </row>
        <row r="1208">
          <cell r="G1208">
            <v>96027</v>
          </cell>
          <cell r="H1208" t="str">
            <v>TRATOR DE PNEUS COM POTÊNCIA DE 85 CV, TRAÇÃO 4X4, COM GRADE DE DISCOS ACOPLADA - MATERIAIS NA OPERAÇÃO. AF_02/2017</v>
          </cell>
          <cell r="I1208" t="str">
            <v>H</v>
          </cell>
          <cell r="J1208" t="str">
            <v>COLETADO</v>
          </cell>
          <cell r="K1208" t="str">
            <v>55,06</v>
          </cell>
          <cell r="L1208" t="str">
            <v>CAIXA REFERENCIAL</v>
          </cell>
          <cell r="M1208" t="str">
            <v>0,00</v>
          </cell>
          <cell r="N1208">
            <v>55.06</v>
          </cell>
          <cell r="O1208">
            <v>55.06</v>
          </cell>
          <cell r="P1208">
            <v>0</v>
          </cell>
          <cell r="R1208" t="str">
            <v>SINAPI</v>
          </cell>
        </row>
        <row r="1209">
          <cell r="G1209">
            <v>96030</v>
          </cell>
          <cell r="H1209" t="str">
            <v>CAMINHÃO BASCULANTE 10 M3, TRUCADO, POTÊNCIA 230 CV, INCLUSIVE CAÇAMBA METÁLICA, COM DISTRIBUIDOR DE AGREGADOS ACOPLADO - DEPRECIAÇÃO. AF_02/2017</v>
          </cell>
          <cell r="I1209" t="str">
            <v>H</v>
          </cell>
          <cell r="J1209" t="str">
            <v>ATRIBUÍDO SÃO PAULO</v>
          </cell>
          <cell r="K1209" t="str">
            <v>34,02</v>
          </cell>
          <cell r="L1209" t="str">
            <v>CAIXA REFERENCIAL</v>
          </cell>
          <cell r="M1209" t="str">
            <v>0,00</v>
          </cell>
          <cell r="N1209">
            <v>34.020000000000003</v>
          </cell>
          <cell r="O1209">
            <v>34.020000000000003</v>
          </cell>
          <cell r="P1209">
            <v>0</v>
          </cell>
          <cell r="R1209" t="str">
            <v>SINAPI</v>
          </cell>
        </row>
        <row r="1210">
          <cell r="G1210">
            <v>96031</v>
          </cell>
          <cell r="H1210" t="str">
            <v>CAMINHÃO BASCULANTE 10 M3, TRUCADO, POTÊNCIA 230 CV, INCLUSIVE CAÇAMBA METÁLICA, COM DISTRIBUIDOR DE AGREGADOS ACOPLADO - JUROS. AF_02/2017</v>
          </cell>
          <cell r="I1210" t="str">
            <v>H</v>
          </cell>
          <cell r="J1210" t="str">
            <v>ATRIBUÍDO SÃO PAULO</v>
          </cell>
          <cell r="K1210" t="str">
            <v>6,53</v>
          </cell>
          <cell r="L1210" t="str">
            <v>CAIXA REFERENCIAL</v>
          </cell>
          <cell r="M1210" t="str">
            <v>0,00</v>
          </cell>
          <cell r="N1210">
            <v>6.53</v>
          </cell>
          <cell r="O1210">
            <v>6.53</v>
          </cell>
          <cell r="P1210">
            <v>0</v>
          </cell>
          <cell r="R1210" t="str">
            <v>SINAPI</v>
          </cell>
        </row>
        <row r="1211">
          <cell r="G1211">
            <v>96032</v>
          </cell>
          <cell r="H1211" t="str">
            <v>CAMINHÃO BASCULANTE 10 M3, TRUCADO, POTÊNCIA 230 CV, INCLUSIVE CAÇAMBA METÁLICA, COM DISTRIBUIDOR DE AGREGADOS ACOPLADO - IMPOSTOS E SEGUROS. AF_02/2017</v>
          </cell>
          <cell r="I1211" t="str">
            <v>H</v>
          </cell>
          <cell r="J1211" t="str">
            <v>ATRIBUÍDO SÃO PAULO</v>
          </cell>
          <cell r="K1211" t="str">
            <v>5,17</v>
          </cell>
          <cell r="L1211" t="str">
            <v>CAIXA REFERENCIAL</v>
          </cell>
          <cell r="M1211" t="str">
            <v>0,00</v>
          </cell>
          <cell r="N1211">
            <v>5.17</v>
          </cell>
          <cell r="O1211">
            <v>5.17</v>
          </cell>
          <cell r="P1211">
            <v>0</v>
          </cell>
          <cell r="R1211" t="str">
            <v>SINAPI</v>
          </cell>
        </row>
        <row r="1212">
          <cell r="G1212">
            <v>96033</v>
          </cell>
          <cell r="H1212" t="str">
            <v>CAMINHÃO BASCULANTE 10 M3, TRUCADO, POTÊNCIA 230 CV, INCLUSIVE CAÇAMBA METÁLICA, COM DISTRIBUIDOR DE AGREGADOS ACOPLADO - MANUTENÇÃO. AF_02/2017</v>
          </cell>
          <cell r="I1212" t="str">
            <v>H</v>
          </cell>
          <cell r="J1212" t="str">
            <v>ATRIBUÍDO SÃO PAULO</v>
          </cell>
          <cell r="K1212" t="str">
            <v>58,51</v>
          </cell>
          <cell r="L1212" t="str">
            <v>CAIXA REFERENCIAL</v>
          </cell>
          <cell r="M1212" t="str">
            <v>0,00</v>
          </cell>
          <cell r="N1212">
            <v>58.51</v>
          </cell>
          <cell r="O1212">
            <v>58.51</v>
          </cell>
          <cell r="P1212">
            <v>0</v>
          </cell>
          <cell r="R1212" t="str">
            <v>SINAPI</v>
          </cell>
        </row>
        <row r="1213">
          <cell r="G1213">
            <v>96034</v>
          </cell>
          <cell r="H1213" t="str">
            <v>CAMINHÃO BASCULANTE 10 M3, TRUCADO, POTÊNCIA 230 CV, INCLUSIVE CAÇAMBA METÁLICA, COM DISTRIBUIDOR DE AGREGADOS ACOPLADO - MATERIAIS NA OPERAÇÃO. AF_02/2017</v>
          </cell>
          <cell r="I1213" t="str">
            <v>H</v>
          </cell>
          <cell r="J1213" t="str">
            <v>COLETADO</v>
          </cell>
          <cell r="K1213" t="str">
            <v>115,89</v>
          </cell>
          <cell r="L1213" t="str">
            <v>CAIXA REFERENCIAL</v>
          </cell>
          <cell r="M1213" t="str">
            <v>0,00</v>
          </cell>
          <cell r="N1213">
            <v>115.89</v>
          </cell>
          <cell r="O1213">
            <v>115.89</v>
          </cell>
          <cell r="P1213">
            <v>0</v>
          </cell>
          <cell r="R1213" t="str">
            <v>SINAPI</v>
          </cell>
        </row>
        <row r="1214">
          <cell r="G1214">
            <v>96053</v>
          </cell>
          <cell r="H1214" t="str">
            <v>TRATOR DE PNEUS COM POTÊNCIA DE 85 CV, TRAÇÃO 4X4, COM VASSOURA MECÂNICA ACOPLADA - DEPRECIAÇÃO. AF_03/2017</v>
          </cell>
          <cell r="I1214" t="str">
            <v>H</v>
          </cell>
          <cell r="J1214" t="str">
            <v>ATRIBUÍDO SÃO PAULO</v>
          </cell>
          <cell r="K1214" t="str">
            <v>18,36</v>
          </cell>
          <cell r="L1214" t="str">
            <v>CAIXA REFERENCIAL</v>
          </cell>
          <cell r="M1214" t="str">
            <v>0,00</v>
          </cell>
          <cell r="N1214">
            <v>18.36</v>
          </cell>
          <cell r="O1214">
            <v>18.36</v>
          </cell>
          <cell r="P1214">
            <v>0</v>
          </cell>
          <cell r="R1214" t="str">
            <v>SINAPI</v>
          </cell>
        </row>
        <row r="1215">
          <cell r="G1215">
            <v>96054</v>
          </cell>
          <cell r="H1215" t="str">
            <v>MINICARREGADEIRA SOBRE RODAS POTENCIA 47HP CAPACIDADE OPERACAO 646 KG, COM VASSOURA MECÂNICA ACOPLADA - DEPRECIAÇÃO. AF_03/2017</v>
          </cell>
          <cell r="I1215" t="str">
            <v>H</v>
          </cell>
          <cell r="J1215" t="str">
            <v>ATRIBUÍDO SÃO PAULO</v>
          </cell>
          <cell r="K1215" t="str">
            <v>31,46</v>
          </cell>
          <cell r="L1215" t="str">
            <v>CAIXA REFERENCIAL</v>
          </cell>
          <cell r="M1215" t="str">
            <v>0,00</v>
          </cell>
          <cell r="N1215">
            <v>31.46</v>
          </cell>
          <cell r="O1215">
            <v>31.46</v>
          </cell>
          <cell r="P1215">
            <v>0</v>
          </cell>
          <cell r="R1215" t="str">
            <v>SINAPI</v>
          </cell>
        </row>
        <row r="1216">
          <cell r="G1216">
            <v>96055</v>
          </cell>
          <cell r="H1216" t="str">
            <v>TRATOR DE PNEUS COM POTÊNCIA DE 85 CV, TRAÇÃO 4X4, COM VASSOURA MECÂNICA ACOPLADA - JUROS. AF_03/2017</v>
          </cell>
          <cell r="I1216" t="str">
            <v>H</v>
          </cell>
          <cell r="J1216" t="str">
            <v>ATRIBUÍDO SÃO PAULO</v>
          </cell>
          <cell r="K1216" t="str">
            <v>2,54</v>
          </cell>
          <cell r="L1216" t="str">
            <v>CAIXA REFERENCIAL</v>
          </cell>
          <cell r="M1216" t="str">
            <v>0,00</v>
          </cell>
          <cell r="N1216">
            <v>2.54</v>
          </cell>
          <cell r="O1216">
            <v>2.54</v>
          </cell>
          <cell r="P1216">
            <v>0</v>
          </cell>
          <cell r="R1216" t="str">
            <v>SINAPI</v>
          </cell>
        </row>
        <row r="1217">
          <cell r="G1217">
            <v>96056</v>
          </cell>
          <cell r="H1217" t="str">
            <v>TRATOR DE PNEUS COM POTÊNCIA DE 85 CV, TRAÇÃO 4X4, COM VASSOURA MECÂNICA ACOPLADA - MANUTENÇÃO. AF_03/2017</v>
          </cell>
          <cell r="I1217" t="str">
            <v>H</v>
          </cell>
          <cell r="J1217" t="str">
            <v>ATRIBUÍDO SÃO PAULO</v>
          </cell>
          <cell r="K1217" t="str">
            <v>20,08</v>
          </cell>
          <cell r="L1217" t="str">
            <v>CAIXA REFERENCIAL</v>
          </cell>
          <cell r="M1217" t="str">
            <v>0,00</v>
          </cell>
          <cell r="N1217">
            <v>20.079999999999998</v>
          </cell>
          <cell r="O1217">
            <v>20.079999999999998</v>
          </cell>
          <cell r="P1217">
            <v>0</v>
          </cell>
          <cell r="R1217" t="str">
            <v>SINAPI</v>
          </cell>
        </row>
        <row r="1218">
          <cell r="G1218">
            <v>96057</v>
          </cell>
          <cell r="H1218" t="str">
            <v>TRATOR DE PNEUS COM POTÊNCIA DE 85 CV, TRAÇÃO 4X4, COM VASSOURA MECÂNICA ACOPLADA - MATERIAIS NA OPERAÇÃO. AF_03/2017</v>
          </cell>
          <cell r="I1218" t="str">
            <v>H</v>
          </cell>
          <cell r="J1218" t="str">
            <v>COLETADO</v>
          </cell>
          <cell r="K1218" t="str">
            <v>55,06</v>
          </cell>
          <cell r="L1218" t="str">
            <v>CAIXA REFERENCIAL</v>
          </cell>
          <cell r="M1218" t="str">
            <v>0,00</v>
          </cell>
          <cell r="N1218">
            <v>55.06</v>
          </cell>
          <cell r="O1218">
            <v>55.06</v>
          </cell>
          <cell r="P1218">
            <v>0</v>
          </cell>
          <cell r="R1218" t="str">
            <v>SINAPI</v>
          </cell>
        </row>
        <row r="1219">
          <cell r="G1219">
            <v>96060</v>
          </cell>
          <cell r="H1219" t="str">
            <v>MINICARREGADEIRA SOBRE RODAS POTENCIA 47HP CAPACIDADE OPERACAO 646 KG, COM VASSOURA MECÂNICA ACOPLADA - JUROS. AF_03/2017</v>
          </cell>
          <cell r="I1219" t="str">
            <v>H</v>
          </cell>
          <cell r="J1219" t="str">
            <v>ATRIBUÍDO SÃO PAULO</v>
          </cell>
          <cell r="K1219" t="str">
            <v>3,18</v>
          </cell>
          <cell r="L1219" t="str">
            <v>CAIXA REFERENCIAL</v>
          </cell>
          <cell r="M1219" t="str">
            <v>0,00</v>
          </cell>
          <cell r="N1219">
            <v>3.18</v>
          </cell>
          <cell r="O1219">
            <v>3.18</v>
          </cell>
          <cell r="P1219">
            <v>0</v>
          </cell>
          <cell r="R1219" t="str">
            <v>SINAPI</v>
          </cell>
        </row>
        <row r="1220">
          <cell r="G1220">
            <v>96061</v>
          </cell>
          <cell r="H1220" t="str">
            <v>MINICARREGADEIRA SOBRE RODAS POTENCIA 47HP CAPACIDADE OPERACAO 646 KG, COM VASSOURA MECÂNICA ACOPLADA - MANUTENÇÃO. AF_03/2017</v>
          </cell>
          <cell r="I1220" t="str">
            <v>H</v>
          </cell>
          <cell r="J1220" t="str">
            <v>ATRIBUÍDO SÃO PAULO</v>
          </cell>
          <cell r="K1220" t="str">
            <v>39,32</v>
          </cell>
          <cell r="L1220" t="str">
            <v>CAIXA REFERENCIAL</v>
          </cell>
          <cell r="M1220" t="str">
            <v>0,00</v>
          </cell>
          <cell r="N1220">
            <v>39.32</v>
          </cell>
          <cell r="O1220">
            <v>39.32</v>
          </cell>
          <cell r="P1220">
            <v>0</v>
          </cell>
          <cell r="R1220" t="str">
            <v>SINAPI</v>
          </cell>
        </row>
        <row r="1221">
          <cell r="G1221">
            <v>96062</v>
          </cell>
          <cell r="H1221" t="str">
            <v>MINICARREGADEIRA SOBRE RODAS POTENCIA 47HP CAPACIDADE OPERACAO 646 KG, COM VASSOURA MECÂNICA ACOPLADA - MATERIAIS NA OPERAÇÃO. AF_03/2017</v>
          </cell>
          <cell r="I1221" t="str">
            <v>H</v>
          </cell>
          <cell r="J1221" t="str">
            <v>COLETADO</v>
          </cell>
          <cell r="K1221" t="str">
            <v>32,56</v>
          </cell>
          <cell r="L1221" t="str">
            <v>CAIXA REFERENCIAL</v>
          </cell>
          <cell r="M1221" t="str">
            <v>0,00</v>
          </cell>
          <cell r="N1221">
            <v>32.56</v>
          </cell>
          <cell r="O1221">
            <v>32.56</v>
          </cell>
          <cell r="P1221">
            <v>0</v>
          </cell>
          <cell r="R1221" t="str">
            <v>SINAPI</v>
          </cell>
        </row>
        <row r="1222">
          <cell r="G1222">
            <v>96241</v>
          </cell>
          <cell r="H1222" t="str">
            <v>MINIESCAVADEIRA SOBRE ESTEIRAS, POTENCIA LIQUIDA DE *30* HP, PESO OPERACIONAL DE *3.500* KG - DEPRECIACAO. AF_04/2017</v>
          </cell>
          <cell r="I1222" t="str">
            <v>H</v>
          </cell>
          <cell r="J1222" t="str">
            <v>ATRIBUÍDO SÃO PAULO</v>
          </cell>
          <cell r="K1222" t="str">
            <v>27,20</v>
          </cell>
          <cell r="L1222" t="str">
            <v>CAIXA REFERENCIAL</v>
          </cell>
          <cell r="M1222" t="str">
            <v>0,00</v>
          </cell>
          <cell r="N1222">
            <v>27.2</v>
          </cell>
          <cell r="O1222">
            <v>27.2</v>
          </cell>
          <cell r="P1222">
            <v>0</v>
          </cell>
          <cell r="R1222" t="str">
            <v>SINAPI</v>
          </cell>
        </row>
        <row r="1223">
          <cell r="G1223">
            <v>96242</v>
          </cell>
          <cell r="H1223" t="str">
            <v>MINIESCAVADEIRA SOBRE ESTEIRAS, POTENCIA LIQUIDA DE *30* HP, PESO OPERACIONAL DE *3.500* KG - JUROS. AF_04/2017</v>
          </cell>
          <cell r="I1223" t="str">
            <v>H</v>
          </cell>
          <cell r="J1223" t="str">
            <v>ATRIBUÍDO SÃO PAULO</v>
          </cell>
          <cell r="K1223" t="str">
            <v>3,69</v>
          </cell>
          <cell r="L1223" t="str">
            <v>CAIXA REFERENCIAL</v>
          </cell>
          <cell r="M1223" t="str">
            <v>0,00</v>
          </cell>
          <cell r="N1223">
            <v>3.69</v>
          </cell>
          <cell r="O1223">
            <v>3.69</v>
          </cell>
          <cell r="P1223">
            <v>0</v>
          </cell>
          <cell r="R1223" t="str">
            <v>SINAPI</v>
          </cell>
        </row>
        <row r="1224">
          <cell r="G1224">
            <v>96243</v>
          </cell>
          <cell r="H1224" t="str">
            <v>MINIESCAVADEIRA SOBRE ESTEIRAS, POTENCIA LIQUIDA DE *30* HP, PESO OPERACIONAL DE *3.500* KG - MANUTENCAO. AF_04/2017</v>
          </cell>
          <cell r="I1224" t="str">
            <v>H</v>
          </cell>
          <cell r="J1224" t="str">
            <v>ATRIBUÍDO SÃO PAULO</v>
          </cell>
          <cell r="K1224" t="str">
            <v>34,00</v>
          </cell>
          <cell r="L1224" t="str">
            <v>CAIXA REFERENCIAL</v>
          </cell>
          <cell r="M1224" t="str">
            <v>0,00</v>
          </cell>
          <cell r="N1224">
            <v>34</v>
          </cell>
          <cell r="O1224">
            <v>34</v>
          </cell>
          <cell r="P1224">
            <v>0</v>
          </cell>
          <cell r="R1224" t="str">
            <v>SINAPI</v>
          </cell>
        </row>
        <row r="1225">
          <cell r="G1225">
            <v>96244</v>
          </cell>
          <cell r="H1225" t="str">
            <v>MINIESCAVADEIRA SOBRE ESTEIRAS, POTENCIA LIQUIDA DE *30* HP, PESO OPERACIONAL DE *3.500* KG - MATERIAIS NA OPERACAO. AF_04/2017</v>
          </cell>
          <cell r="I1225" t="str">
            <v>H</v>
          </cell>
          <cell r="J1225" t="str">
            <v>COLETADO</v>
          </cell>
          <cell r="K1225" t="str">
            <v>14,22</v>
          </cell>
          <cell r="L1225" t="str">
            <v>CAIXA REFERENCIAL</v>
          </cell>
          <cell r="M1225" t="str">
            <v>0,00</v>
          </cell>
          <cell r="N1225">
            <v>14.22</v>
          </cell>
          <cell r="O1225">
            <v>14.22</v>
          </cell>
          <cell r="P1225">
            <v>0</v>
          </cell>
          <cell r="R1225" t="str">
            <v>SINAPI</v>
          </cell>
        </row>
        <row r="1226">
          <cell r="G1226">
            <v>96301</v>
          </cell>
          <cell r="H1226" t="str">
            <v>PERFURATRIZ ROTATIVA SOBRE ESTEIRA, TORQUE MAXIMO 2500 KGM, POTENCIA 110 HP, MOTOR DIESEL - MATERIAIS NA OPERAÇÃO. AF_05/2017</v>
          </cell>
          <cell r="I1226" t="str">
            <v>H</v>
          </cell>
          <cell r="J1226" t="str">
            <v>COLETADO</v>
          </cell>
          <cell r="K1226" t="str">
            <v>40,14</v>
          </cell>
          <cell r="L1226" t="str">
            <v>CAIXA REFERENCIAL</v>
          </cell>
          <cell r="M1226" t="str">
            <v>0,00</v>
          </cell>
          <cell r="N1226">
            <v>40.14</v>
          </cell>
          <cell r="O1226">
            <v>40.14</v>
          </cell>
          <cell r="P1226">
            <v>0</v>
          </cell>
          <cell r="R1226" t="str">
            <v>SINAPI</v>
          </cell>
        </row>
        <row r="1227">
          <cell r="G1227">
            <v>96457</v>
          </cell>
          <cell r="H1227" t="str">
            <v>ROLO COMPACTADOR DE PNEUS, ESTATICO, PRESSAO VARIAVEL, POTENCIA 110 HP, PESO SEM/COM LASTRO 10,8/27 T, LARGURA DE ROLAGEM 2,30 M - MATERIAIS NA OPERACAO. AF_06/2017</v>
          </cell>
          <cell r="I1227" t="str">
            <v>H</v>
          </cell>
          <cell r="J1227" t="str">
            <v>COLETADO</v>
          </cell>
          <cell r="K1227" t="str">
            <v>52,17</v>
          </cell>
          <cell r="L1227" t="str">
            <v>CAIXA REFERENCIAL</v>
          </cell>
          <cell r="M1227" t="str">
            <v>0,00</v>
          </cell>
          <cell r="N1227">
            <v>52.17</v>
          </cell>
          <cell r="O1227">
            <v>52.17</v>
          </cell>
          <cell r="P1227">
            <v>0</v>
          </cell>
          <cell r="R1227" t="str">
            <v>SINAPI</v>
          </cell>
        </row>
        <row r="1228">
          <cell r="G1228">
            <v>96458</v>
          </cell>
          <cell r="H1228" t="str">
            <v>ROLO COMPACTADOR DE PNEUS, ESTATICO, PRESSAO VARIAVEL, POTENCIA 110 HP, PESO SEM/COM LASTRO 10,8/27 T, LARGURA DE ROLAGEM 2,30 M - MANUTENCAO. AF_06/2017</v>
          </cell>
          <cell r="I1228" t="str">
            <v>H</v>
          </cell>
          <cell r="J1228" t="str">
            <v>ATRIBUÍDO SÃO PAULO</v>
          </cell>
          <cell r="K1228" t="str">
            <v>65,30</v>
          </cell>
          <cell r="L1228" t="str">
            <v>CAIXA REFERENCIAL</v>
          </cell>
          <cell r="M1228" t="str">
            <v>0,00</v>
          </cell>
          <cell r="N1228">
            <v>65.3</v>
          </cell>
          <cell r="O1228">
            <v>65.3</v>
          </cell>
          <cell r="P1228">
            <v>0</v>
          </cell>
          <cell r="R1228" t="str">
            <v>SINAPI</v>
          </cell>
        </row>
        <row r="1229">
          <cell r="G1229">
            <v>96459</v>
          </cell>
          <cell r="H1229" t="str">
            <v>ROLO COMPACTADOR DE PNEUS, ESTATICO, PRESSAO VARIAVEL, POTENCIA 110 HP, PESO SEM/COM LASTRO 10,8/27 T, LARGURA DE ROLAGEM 2,30 M - JUROS. AF_06/2017</v>
          </cell>
          <cell r="I1229" t="str">
            <v>H</v>
          </cell>
          <cell r="J1229" t="str">
            <v>ATRIBUÍDO SÃO PAULO</v>
          </cell>
          <cell r="K1229" t="str">
            <v>7,24</v>
          </cell>
          <cell r="L1229" t="str">
            <v>CAIXA REFERENCIAL</v>
          </cell>
          <cell r="M1229" t="str">
            <v>0,00</v>
          </cell>
          <cell r="N1229">
            <v>7.24</v>
          </cell>
          <cell r="O1229">
            <v>7.24</v>
          </cell>
          <cell r="P1229">
            <v>0</v>
          </cell>
          <cell r="R1229" t="str">
            <v>SINAPI</v>
          </cell>
        </row>
        <row r="1230">
          <cell r="G1230">
            <v>96460</v>
          </cell>
          <cell r="H1230" t="str">
            <v>ROLO COMPACTADOR DE PNEUS, ESTATICO, PRESSAO VARIAVEL, POTENCIA 110 HP, PESO SEM/COM LASTRO 10,8/27 T, LARGURA DE ROLAGEM 2,30 M - DEPRECIAÇÃO. AF_06/2017</v>
          </cell>
          <cell r="I1230" t="str">
            <v>H</v>
          </cell>
          <cell r="J1230" t="str">
            <v>ATRIBUÍDO SÃO PAULO</v>
          </cell>
          <cell r="K1230" t="str">
            <v>52,18</v>
          </cell>
          <cell r="L1230" t="str">
            <v>CAIXA REFERENCIAL</v>
          </cell>
          <cell r="M1230" t="str">
            <v>0,00</v>
          </cell>
          <cell r="N1230">
            <v>52.18</v>
          </cell>
          <cell r="O1230">
            <v>52.18</v>
          </cell>
          <cell r="P1230">
            <v>0</v>
          </cell>
          <cell r="R1230" t="str">
            <v>SINAPI</v>
          </cell>
        </row>
        <row r="1231">
          <cell r="G1231">
            <v>98760</v>
          </cell>
          <cell r="H1231" t="str">
            <v>INVERSOR DE SOLDA MONOFÁSICO DE 160 A, POTÊNCIA DE 5400 W, TENSÃO DE 220 V, PARA SOLDA COM ELETRODOS DE 2,0 A 4,0 MM E PROCESSO TIG - DEPRECIAÇÃO. AF_06/2018</v>
          </cell>
          <cell r="I1231" t="str">
            <v>H</v>
          </cell>
          <cell r="J1231" t="str">
            <v>COLETADO</v>
          </cell>
          <cell r="K1231" t="str">
            <v>0,10</v>
          </cell>
          <cell r="L1231" t="str">
            <v>CAIXA REFERENCIAL</v>
          </cell>
          <cell r="M1231" t="str">
            <v>0,00</v>
          </cell>
          <cell r="N1231">
            <v>0.1</v>
          </cell>
          <cell r="O1231">
            <v>0.1</v>
          </cell>
          <cell r="P1231">
            <v>0</v>
          </cell>
          <cell r="R1231" t="str">
            <v>SINAPI</v>
          </cell>
        </row>
        <row r="1232">
          <cell r="G1232">
            <v>98761</v>
          </cell>
          <cell r="H1232" t="str">
            <v>INVERSOR DE SOLDA MONOFÁSICO DE 160 A, POTÊNCIA DE 5400 W, TENSÃO DE 220 V, PARA SOLDA COM ELETRODOS DE 2,0 A 4,0 MM E PROCESSO TIG - JUROS. AF_06/2018</v>
          </cell>
          <cell r="I1232" t="str">
            <v>H</v>
          </cell>
          <cell r="J1232" t="str">
            <v>COLETADO</v>
          </cell>
          <cell r="K1232" t="str">
            <v>0,01</v>
          </cell>
          <cell r="L1232" t="str">
            <v>CAIXA REFERENCIAL</v>
          </cell>
          <cell r="M1232" t="str">
            <v>0,00</v>
          </cell>
          <cell r="N1232">
            <v>0.01</v>
          </cell>
          <cell r="O1232">
            <v>0.01</v>
          </cell>
          <cell r="P1232">
            <v>0</v>
          </cell>
          <cell r="R1232" t="str">
            <v>SINAPI</v>
          </cell>
        </row>
        <row r="1233">
          <cell r="G1233">
            <v>98762</v>
          </cell>
          <cell r="H1233" t="str">
            <v>INVERSOR DE SOLDA MONOFÁSICO DE 160 A, POTÊNCIA DE 5400 W, TENSÃO DE 220 V, PARA SOLDA COM ELETRODOS DE 2,0 A 4,0 MM E PROCESSO TIG - MANUTENÇÃO. AF_06/2018</v>
          </cell>
          <cell r="I1233" t="str">
            <v>H</v>
          </cell>
          <cell r="J1233" t="str">
            <v>COLETADO</v>
          </cell>
          <cell r="K1233" t="str">
            <v>0,12</v>
          </cell>
          <cell r="L1233" t="str">
            <v>CAIXA REFERENCIAL</v>
          </cell>
          <cell r="M1233" t="str">
            <v>0,00</v>
          </cell>
          <cell r="N1233">
            <v>0.12</v>
          </cell>
          <cell r="O1233">
            <v>0.12</v>
          </cell>
          <cell r="P1233">
            <v>0</v>
          </cell>
          <cell r="R1233" t="str">
            <v>SINAPI</v>
          </cell>
        </row>
        <row r="1234">
          <cell r="G1234">
            <v>98763</v>
          </cell>
          <cell r="H1234" t="str">
            <v>INVERSOR DE SOLDA MONOFÁSICO DE 160 A, POTÊNCIA DE 5400 W, TENSÃO DE 220 V, PARA SOLDA COM ELETRODOS DE 2,0 A 4,0 MM E PROCESSO TIG - MATERIAIS NA OPERAÇÃO. AF_06/2018</v>
          </cell>
          <cell r="I1234" t="str">
            <v>H</v>
          </cell>
          <cell r="J1234" t="str">
            <v>COEFICIENTE DE REPRESENTATIVIDADE</v>
          </cell>
          <cell r="K1234" t="str">
            <v>5,27</v>
          </cell>
          <cell r="L1234" t="str">
            <v>CAIXA REFERENCIAL</v>
          </cell>
          <cell r="M1234" t="str">
            <v>0,00</v>
          </cell>
          <cell r="N1234">
            <v>5.27</v>
          </cell>
          <cell r="O1234">
            <v>5.27</v>
          </cell>
          <cell r="P1234">
            <v>0</v>
          </cell>
          <cell r="R1234" t="str">
            <v>SINAPI</v>
          </cell>
        </row>
        <row r="1235">
          <cell r="G1235">
            <v>99829</v>
          </cell>
          <cell r="H1235" t="str">
            <v>LAVADORA DE ALTA PRESSAO (LAVA-JATO) PARA AGUA FRIA, PRESSAO DE OPERACAO ENTRE 1400 E 1900 LIB/POL2, VAZAO MAXIMA ENTRE 400 E 700 L/H - DEPRECIAÇÃO. AF_05/2023</v>
          </cell>
          <cell r="I1235" t="str">
            <v>H</v>
          </cell>
          <cell r="J1235" t="str">
            <v>COLETADO</v>
          </cell>
          <cell r="K1235" t="str">
            <v>0,20</v>
          </cell>
          <cell r="L1235" t="str">
            <v>CAIXA REFERENCIAL</v>
          </cell>
          <cell r="M1235" t="str">
            <v>0,00</v>
          </cell>
          <cell r="N1235">
            <v>0.2</v>
          </cell>
          <cell r="O1235">
            <v>0.2</v>
          </cell>
          <cell r="P1235">
            <v>0</v>
          </cell>
          <cell r="R1235" t="str">
            <v>SINAPI</v>
          </cell>
        </row>
        <row r="1236">
          <cell r="G1236">
            <v>99830</v>
          </cell>
          <cell r="H1236" t="str">
            <v>LAVADORA DE ALTA PRESSAO (LAVA-JATO) PARA AGUA FRIA, PRESSAO DE OPERACAO ENTRE 1400 E 1900 LIB/POL2, VAZAO MAXIMA ENTRE 400 E 700 L/H - JUROS. AF_05/2023</v>
          </cell>
          <cell r="I1236" t="str">
            <v>H</v>
          </cell>
          <cell r="J1236" t="str">
            <v>COLETADO</v>
          </cell>
          <cell r="K1236" t="str">
            <v>0,02</v>
          </cell>
          <cell r="L1236" t="str">
            <v>CAIXA REFERENCIAL</v>
          </cell>
          <cell r="M1236" t="str">
            <v>0,00</v>
          </cell>
          <cell r="N1236">
            <v>0.02</v>
          </cell>
          <cell r="O1236">
            <v>0.02</v>
          </cell>
          <cell r="P1236">
            <v>0</v>
          </cell>
          <cell r="R1236" t="str">
            <v>SINAPI</v>
          </cell>
        </row>
        <row r="1237">
          <cell r="G1237">
            <v>99831</v>
          </cell>
          <cell r="H1237" t="str">
            <v>LAVADORA DE ALTA PRESSAO (LAVA-JATO) PARA AGUA FRIA, PRESSAO DE OPERACAO ENTRE 1400 E 1900 LIB/POL2, VAZAO MAXIMA ENTRE 400 E 700 L/H - MANUTENÇÃO. AF_05/2023</v>
          </cell>
          <cell r="I1237" t="str">
            <v>H</v>
          </cell>
          <cell r="J1237" t="str">
            <v>COLETADO</v>
          </cell>
          <cell r="K1237" t="str">
            <v>0,14</v>
          </cell>
          <cell r="L1237" t="str">
            <v>CAIXA REFERENCIAL</v>
          </cell>
          <cell r="M1237" t="str">
            <v>0,00</v>
          </cell>
          <cell r="N1237">
            <v>0.14000000000000001</v>
          </cell>
          <cell r="O1237">
            <v>0.14000000000000001</v>
          </cell>
          <cell r="P1237">
            <v>0</v>
          </cell>
          <cell r="R1237" t="str">
            <v>SINAPI</v>
          </cell>
        </row>
        <row r="1238">
          <cell r="G1238">
            <v>99832</v>
          </cell>
          <cell r="H1238" t="str">
            <v>LAVADORA DE ALTA PRESSAO (LAVA-JATO) PARA AGUA FRIA, PRESSAO DE OPERACAO ENTRE 1400 E 1900 LIB/POL2, VAZAO MAXIMA ENTRE 400 E 700 L/H - MATERIAIS NA OPERAÇÃO. AF_05/2023</v>
          </cell>
          <cell r="I1238" t="str">
            <v>H</v>
          </cell>
          <cell r="J1238" t="str">
            <v>COEFICIENTE DE REPRESENTATIVIDADE</v>
          </cell>
          <cell r="K1238" t="str">
            <v>2,15</v>
          </cell>
          <cell r="L1238" t="str">
            <v>CAIXA REFERENCIAL</v>
          </cell>
          <cell r="M1238" t="str">
            <v>0,00</v>
          </cell>
          <cell r="N1238">
            <v>2.15</v>
          </cell>
          <cell r="O1238">
            <v>2.15</v>
          </cell>
          <cell r="P1238">
            <v>0</v>
          </cell>
          <cell r="R1238" t="str">
            <v>SINAPI</v>
          </cell>
        </row>
        <row r="1239">
          <cell r="G1239">
            <v>100637</v>
          </cell>
          <cell r="H1239" t="str">
            <v>USINA DE MISTURA ASFÁLTICA À QUENTE, TIPO CONTRA FLUXO, PROD 100 A 140 TON/HORA - DEPRECIAÇÃO. AF_12/2019</v>
          </cell>
          <cell r="I1239" t="str">
            <v>H</v>
          </cell>
          <cell r="J1239" t="str">
            <v>ATRIBUÍDO SÃO PAULO</v>
          </cell>
          <cell r="K1239" t="str">
            <v>145,21</v>
          </cell>
          <cell r="L1239" t="str">
            <v>CAIXA REFERENCIAL</v>
          </cell>
          <cell r="M1239" t="str">
            <v>0,00</v>
          </cell>
          <cell r="N1239">
            <v>145.21</v>
          </cell>
          <cell r="O1239">
            <v>145.21</v>
          </cell>
          <cell r="P1239">
            <v>0</v>
          </cell>
          <cell r="R1239" t="str">
            <v>SINAPI</v>
          </cell>
        </row>
        <row r="1240">
          <cell r="G1240">
            <v>100638</v>
          </cell>
          <cell r="H1240" t="str">
            <v>USINA DE MISTURA ASFÁLTICA À QUENTE, TIPO CONTRA FLUXO, PROD 100 A 140 TON/HORA - JUROS. AF_12/2019</v>
          </cell>
          <cell r="I1240" t="str">
            <v>H</v>
          </cell>
          <cell r="J1240" t="str">
            <v>ATRIBUÍDO SÃO PAULO</v>
          </cell>
          <cell r="K1240" t="str">
            <v>22,88</v>
          </cell>
          <cell r="L1240" t="str">
            <v>CAIXA REFERENCIAL</v>
          </cell>
          <cell r="M1240" t="str">
            <v>0,00</v>
          </cell>
          <cell r="N1240">
            <v>22.88</v>
          </cell>
          <cell r="O1240">
            <v>22.88</v>
          </cell>
          <cell r="P1240">
            <v>0</v>
          </cell>
          <cell r="R1240" t="str">
            <v>SINAPI</v>
          </cell>
        </row>
        <row r="1241">
          <cell r="G1241">
            <v>100639</v>
          </cell>
          <cell r="H1241" t="str">
            <v>USINA DE MISTURA ASFÁLTICA À QUENTE, TIPO CONTRA FLUXO, PROD 100 A 140 TON/HORA - MANUTENÇÃO. AF_12/2019</v>
          </cell>
          <cell r="I1241" t="str">
            <v>H</v>
          </cell>
          <cell r="J1241" t="str">
            <v>ATRIBUÍDO SÃO PAULO</v>
          </cell>
          <cell r="K1241" t="str">
            <v>181,65</v>
          </cell>
          <cell r="L1241" t="str">
            <v>CAIXA REFERENCIAL</v>
          </cell>
          <cell r="M1241" t="str">
            <v>0,00</v>
          </cell>
          <cell r="N1241">
            <v>181.65</v>
          </cell>
          <cell r="O1241">
            <v>181.65</v>
          </cell>
          <cell r="P1241">
            <v>0</v>
          </cell>
          <cell r="R1241" t="str">
            <v>SINAPI</v>
          </cell>
        </row>
        <row r="1242">
          <cell r="G1242">
            <v>100640</v>
          </cell>
          <cell r="H1242" t="str">
            <v>USINA DE MISTURA ASFÁLTICA À QUENTE, TIPO CONTRA FLUXO, PROD 100 A 140 TON/HORA - MATERIAIS NA OPERAÇÃO. AF_12/2019</v>
          </cell>
          <cell r="I1242" t="str">
            <v>H</v>
          </cell>
          <cell r="J1242" t="str">
            <v>COLETADO</v>
          </cell>
          <cell r="K1242" t="str">
            <v>3.520,80</v>
          </cell>
          <cell r="L1242" t="str">
            <v>CAIXA REFERENCIAL</v>
          </cell>
          <cell r="M1242" t="str">
            <v>0,00</v>
          </cell>
          <cell r="N1242">
            <v>3520.8</v>
          </cell>
          <cell r="O1242">
            <v>3520.8</v>
          </cell>
          <cell r="P1242">
            <v>0</v>
          </cell>
          <cell r="R1242" t="str">
            <v>SINAPI</v>
          </cell>
        </row>
        <row r="1243">
          <cell r="G1243">
            <v>100643</v>
          </cell>
          <cell r="H1243" t="str">
            <v>USINA DE ASFALTO, TIPO GRAVIMÉTRICA, PROD 150 TON/HORA - DEPRECIAÇÃO. AF_12/2019</v>
          </cell>
          <cell r="I1243" t="str">
            <v>H</v>
          </cell>
          <cell r="J1243" t="str">
            <v>ATRIBUÍDO SÃO PAULO</v>
          </cell>
          <cell r="K1243" t="str">
            <v>297,54</v>
          </cell>
          <cell r="L1243" t="str">
            <v>CAIXA REFERENCIAL</v>
          </cell>
          <cell r="M1243" t="str">
            <v>0,00</v>
          </cell>
          <cell r="N1243">
            <v>297.54000000000002</v>
          </cell>
          <cell r="O1243">
            <v>297.54000000000002</v>
          </cell>
          <cell r="P1243">
            <v>0</v>
          </cell>
          <cell r="R1243" t="str">
            <v>SINAPI</v>
          </cell>
        </row>
        <row r="1244">
          <cell r="G1244">
            <v>100644</v>
          </cell>
          <cell r="H1244" t="str">
            <v>USINA DE ASFALTO, TIPO GRAVIMÉTRICA, PROD 150 TON/HORA - JUROS. AF_12/2019</v>
          </cell>
          <cell r="I1244" t="str">
            <v>H</v>
          </cell>
          <cell r="J1244" t="str">
            <v>ATRIBUÍDO SÃO PAULO</v>
          </cell>
          <cell r="K1244" t="str">
            <v>53,55</v>
          </cell>
          <cell r="L1244" t="str">
            <v>CAIXA REFERENCIAL</v>
          </cell>
          <cell r="M1244" t="str">
            <v>0,00</v>
          </cell>
          <cell r="N1244">
            <v>53.55</v>
          </cell>
          <cell r="O1244">
            <v>53.55</v>
          </cell>
          <cell r="P1244">
            <v>0</v>
          </cell>
          <cell r="R1244" t="str">
            <v>SINAPI</v>
          </cell>
        </row>
        <row r="1245">
          <cell r="G1245">
            <v>100645</v>
          </cell>
          <cell r="H1245" t="str">
            <v>USINA DE ASFALTO, TIPO GRAVIMÉTRICA, PROD 150 TON/HORA - MANUTENÇÃO. AF_12/2019</v>
          </cell>
          <cell r="I1245" t="str">
            <v>H</v>
          </cell>
          <cell r="J1245" t="str">
            <v>ATRIBUÍDO SÃO PAULO</v>
          </cell>
          <cell r="K1245" t="str">
            <v>478,29</v>
          </cell>
          <cell r="L1245" t="str">
            <v>CAIXA REFERENCIAL</v>
          </cell>
          <cell r="M1245" t="str">
            <v>0,00</v>
          </cell>
          <cell r="N1245">
            <v>478.29</v>
          </cell>
          <cell r="O1245">
            <v>478.29</v>
          </cell>
          <cell r="P1245">
            <v>0</v>
          </cell>
          <cell r="R1245" t="str">
            <v>SINAPI</v>
          </cell>
        </row>
        <row r="1246">
          <cell r="G1246">
            <v>100646</v>
          </cell>
          <cell r="H1246" t="str">
            <v>USINA DE ASFALTO, TIPO GRAVIMÉTRICA, PROD 150 TON/HORA - MATERIAIS NA OPERAÇÃO. AF_12/2019</v>
          </cell>
          <cell r="I1246" t="str">
            <v>H</v>
          </cell>
          <cell r="J1246" t="str">
            <v>COLETADO</v>
          </cell>
          <cell r="K1246" t="str">
            <v>4.401,00</v>
          </cell>
          <cell r="L1246" t="str">
            <v>CAIXA REFERENCIAL</v>
          </cell>
          <cell r="M1246" t="str">
            <v>0,00</v>
          </cell>
          <cell r="N1246">
            <v>4401</v>
          </cell>
          <cell r="O1246">
            <v>4401</v>
          </cell>
          <cell r="P1246">
            <v>0</v>
          </cell>
          <cell r="R1246" t="str">
            <v>SINAPI</v>
          </cell>
        </row>
        <row r="1247">
          <cell r="G1247">
            <v>102270</v>
          </cell>
          <cell r="H1247" t="str">
            <v>MARTELO DEMOLIDOR ELÉTRICO, COM POTÊNCIA DE 2.000 W, 1.000 IMPACTOS POR MINUTO, PESO DE 30 KG - DEPRECIAÇÃO. AF_01/2021</v>
          </cell>
          <cell r="I1247" t="str">
            <v>H</v>
          </cell>
          <cell r="J1247" t="str">
            <v>COLETADO</v>
          </cell>
          <cell r="K1247" t="str">
            <v>0,79</v>
          </cell>
          <cell r="L1247" t="str">
            <v>CAIXA REFERENCIAL</v>
          </cell>
          <cell r="M1247" t="str">
            <v>0,00</v>
          </cell>
          <cell r="N1247">
            <v>0.79</v>
          </cell>
          <cell r="O1247">
            <v>0.79</v>
          </cell>
          <cell r="P1247">
            <v>0</v>
          </cell>
          <cell r="R1247" t="str">
            <v>SINAPI</v>
          </cell>
        </row>
        <row r="1248">
          <cell r="G1248">
            <v>102271</v>
          </cell>
          <cell r="H1248" t="str">
            <v>MARTELO DEMOLIDOR ELÉTRICO, COM POTÊNCIA DE 2.000 W, 1.000 IMPACTOS POR MINUTO, PESO DE 30 KG - JUROS. AF_01/2021</v>
          </cell>
          <cell r="I1248" t="str">
            <v>H</v>
          </cell>
          <cell r="J1248" t="str">
            <v>COLETADO</v>
          </cell>
          <cell r="K1248" t="str">
            <v>0,09</v>
          </cell>
          <cell r="L1248" t="str">
            <v>CAIXA REFERENCIAL</v>
          </cell>
          <cell r="M1248" t="str">
            <v>0,00</v>
          </cell>
          <cell r="N1248">
            <v>0.09</v>
          </cell>
          <cell r="O1248">
            <v>0.09</v>
          </cell>
          <cell r="P1248">
            <v>0</v>
          </cell>
          <cell r="R1248" t="str">
            <v>SINAPI</v>
          </cell>
        </row>
        <row r="1249">
          <cell r="G1249">
            <v>102272</v>
          </cell>
          <cell r="H1249" t="str">
            <v>MARTELO DEMOLIDOR ELÉTRICO, COM POTÊNCIA DE 2.000 W, 1.000 IMPACTOS POR MINUTO, PESO DE 30 KG - MANUTENÇÃO. AF_01/2021</v>
          </cell>
          <cell r="I1249" t="str">
            <v>H</v>
          </cell>
          <cell r="J1249" t="str">
            <v>COLETADO</v>
          </cell>
          <cell r="K1249" t="str">
            <v>0,99</v>
          </cell>
          <cell r="L1249" t="str">
            <v>CAIXA REFERENCIAL</v>
          </cell>
          <cell r="M1249" t="str">
            <v>0,00</v>
          </cell>
          <cell r="N1249">
            <v>0.99</v>
          </cell>
          <cell r="O1249">
            <v>0.99</v>
          </cell>
          <cell r="P1249">
            <v>0</v>
          </cell>
          <cell r="R1249" t="str">
            <v>SINAPI</v>
          </cell>
        </row>
        <row r="1250">
          <cell r="G1250">
            <v>102273</v>
          </cell>
          <cell r="H1250" t="str">
            <v>MARTELO DEMOLIDOR ELÉTRICO, COM POTÊNCIA DE 2.000 W, 1.000 IMPACTOS POR MINUTO, PESO DE 30 KG - MATERIAIS NA OPERAÇÃO. AF_01/2021</v>
          </cell>
          <cell r="I1250" t="str">
            <v>H</v>
          </cell>
          <cell r="J1250" t="str">
            <v>COEFICIENTE DE REPRESENTATIVIDADE</v>
          </cell>
          <cell r="K1250" t="str">
            <v>1,95</v>
          </cell>
          <cell r="L1250" t="str">
            <v>CAIXA REFERENCIAL</v>
          </cell>
          <cell r="M1250" t="str">
            <v>0,00</v>
          </cell>
          <cell r="N1250">
            <v>1.95</v>
          </cell>
          <cell r="O1250">
            <v>1.95</v>
          </cell>
          <cell r="P1250">
            <v>0</v>
          </cell>
          <cell r="R1250" t="str">
            <v>SINAPI</v>
          </cell>
        </row>
        <row r="1251">
          <cell r="G1251">
            <v>102809</v>
          </cell>
          <cell r="H1251" t="str">
            <v>CALDEIRA A GÁS COM TERMOSTATO, CAPACIDADE 100 LITROS - MATERIAIS NA OPERAÇÃO. AF_05/2023</v>
          </cell>
          <cell r="I1251" t="str">
            <v>H</v>
          </cell>
          <cell r="J1251" t="str">
            <v>COLETADO</v>
          </cell>
          <cell r="K1251" t="str">
            <v>19,31</v>
          </cell>
          <cell r="L1251" t="str">
            <v>CAIXA REFERENCIAL</v>
          </cell>
          <cell r="M1251" t="str">
            <v>0,00</v>
          </cell>
          <cell r="N1251">
            <v>19.309999999999999</v>
          </cell>
          <cell r="O1251">
            <v>19.309999999999999</v>
          </cell>
          <cell r="P1251">
            <v>0</v>
          </cell>
          <cell r="R1251" t="str">
            <v>SINAPI</v>
          </cell>
        </row>
        <row r="1252">
          <cell r="G1252">
            <v>102815</v>
          </cell>
          <cell r="H1252" t="str">
            <v>CENTRAL DE LAMA BENTONÍTICA (DEPÓSITO DE BENTONITA, MISTURADOR DE ALTA TURBULÊNCIA, SILOS DE ARMAZENAMENTO DE LAMA E ÁGUA, LABORATÓRIO DE CONTROLE DE QUALIDADE DA LAMA) - MATERIAIS NA OPERAÇÃO. AF_04/2019</v>
          </cell>
          <cell r="I1252" t="str">
            <v>H</v>
          </cell>
          <cell r="J1252" t="str">
            <v>COEFICIENTE DE REPRESENTATIVIDADE</v>
          </cell>
          <cell r="K1252" t="str">
            <v>3,91</v>
          </cell>
          <cell r="L1252" t="str">
            <v>CAIXA REFERENCIAL</v>
          </cell>
          <cell r="M1252" t="str">
            <v>0,00</v>
          </cell>
          <cell r="N1252">
            <v>3.91</v>
          </cell>
          <cell r="O1252">
            <v>3.91</v>
          </cell>
          <cell r="P1252">
            <v>0</v>
          </cell>
          <cell r="R1252" t="str">
            <v>SINAPI</v>
          </cell>
        </row>
        <row r="1253">
          <cell r="G1253">
            <v>102826</v>
          </cell>
          <cell r="H1253" t="str">
            <v>CONJUNTO MACACO E BOMBA HIDRÁULICA PARA PROTENSAO DE CORDOALHAS, ESFORÇO MAXIMO DE 115 TONELADAS - MATERIAIS NA OPERAÇÃO. AF_05/2023</v>
          </cell>
          <cell r="I1253" t="str">
            <v>H</v>
          </cell>
          <cell r="J1253" t="str">
            <v>COEFICIENTE DE REPRESENTATIVIDADE</v>
          </cell>
          <cell r="K1253" t="str">
            <v>7,33</v>
          </cell>
          <cell r="L1253" t="str">
            <v>CAIXA REFERENCIAL</v>
          </cell>
          <cell r="M1253" t="str">
            <v>0,00</v>
          </cell>
          <cell r="N1253">
            <v>7.33</v>
          </cell>
          <cell r="O1253">
            <v>7.33</v>
          </cell>
          <cell r="P1253">
            <v>0</v>
          </cell>
          <cell r="R1253" t="str">
            <v>SINAPI</v>
          </cell>
        </row>
        <row r="1254">
          <cell r="G1254">
            <v>102832</v>
          </cell>
          <cell r="H1254" t="str">
            <v>CONJUNTO CILINDRO E BOMBA HIDRÁULICA PARA PROTENSÃO DE MONOBARRAS PARA TIRANTES, ESFORÇO MÁXIMO DE 30 TONELADAS  - MATERIAIS NA OPERAÇÃO. AF_05/2023</v>
          </cell>
          <cell r="I1254" t="str">
            <v>H</v>
          </cell>
          <cell r="J1254" t="str">
            <v>COEFICIENTE DE REPRESENTATIVIDADE</v>
          </cell>
          <cell r="K1254" t="str">
            <v>9,77</v>
          </cell>
          <cell r="L1254" t="str">
            <v>CAIXA REFERENCIAL</v>
          </cell>
          <cell r="M1254" t="str">
            <v>0,00</v>
          </cell>
          <cell r="N1254">
            <v>9.77</v>
          </cell>
          <cell r="O1254">
            <v>9.77</v>
          </cell>
          <cell r="P1254">
            <v>0</v>
          </cell>
          <cell r="R1254" t="str">
            <v>SINAPI</v>
          </cell>
        </row>
        <row r="1255">
          <cell r="G1255">
            <v>102843</v>
          </cell>
          <cell r="H1255" t="str">
            <v>GUINDASTE HIDRAULICO AUTOPROPELIDO, COM LANÇA TRELIÇADA 40 M, CAPACIDADE MÁXIMA 75 T, EQUIPADO COM CLAMSHELL - MATERIAIS NA OPERAÇÃO. AF_04/2019</v>
          </cell>
          <cell r="I1255" t="str">
            <v>H</v>
          </cell>
          <cell r="J1255" t="str">
            <v>COLETADO</v>
          </cell>
          <cell r="K1255" t="str">
            <v>110,02</v>
          </cell>
          <cell r="L1255" t="str">
            <v>CAIXA REFERENCIAL</v>
          </cell>
          <cell r="M1255" t="str">
            <v>0,00</v>
          </cell>
          <cell r="N1255">
            <v>110.02</v>
          </cell>
          <cell r="O1255">
            <v>110.02</v>
          </cell>
          <cell r="P1255">
            <v>0</v>
          </cell>
          <cell r="R1255" t="str">
            <v>SINAPI</v>
          </cell>
        </row>
        <row r="1256">
          <cell r="G1256">
            <v>102849</v>
          </cell>
          <cell r="H1256" t="str">
            <v>GUINDASTE SOBRE ESTEIRAS, COM LANÇA TRELIÇADA 40 M, CAPACIDADE MÁXIMA 75 T - MATERIAIS NA OPERAÇÃO. AF_04/2019</v>
          </cell>
          <cell r="I1256" t="str">
            <v>H</v>
          </cell>
          <cell r="J1256" t="str">
            <v>COLETADO</v>
          </cell>
          <cell r="K1256" t="str">
            <v>53,79</v>
          </cell>
          <cell r="L1256" t="str">
            <v>CAIXA REFERENCIAL</v>
          </cell>
          <cell r="M1256" t="str">
            <v>0,00</v>
          </cell>
          <cell r="N1256">
            <v>53.79</v>
          </cell>
          <cell r="O1256">
            <v>53.79</v>
          </cell>
          <cell r="P1256">
            <v>0</v>
          </cell>
          <cell r="R1256" t="str">
            <v>SINAPI</v>
          </cell>
        </row>
        <row r="1257">
          <cell r="G1257">
            <v>102855</v>
          </cell>
          <cell r="H1257" t="str">
            <v>GUINDASTE SOBRE ESTEIRAS, COM LANÇA TRELIÇADA 40 M, CAPACIDADE MÁXIMA 75 T, EQUIPADO COM CLAMSHELL - MATERIAIS NA OPERAÇÃO. AF_04/2019</v>
          </cell>
          <cell r="I1257" t="str">
            <v>H</v>
          </cell>
          <cell r="J1257" t="str">
            <v>COLETADO</v>
          </cell>
          <cell r="K1257" t="str">
            <v>53,79</v>
          </cell>
          <cell r="L1257" t="str">
            <v>CAIXA REFERENCIAL</v>
          </cell>
          <cell r="M1257" t="str">
            <v>0,00</v>
          </cell>
          <cell r="N1257">
            <v>53.79</v>
          </cell>
          <cell r="O1257">
            <v>53.79</v>
          </cell>
          <cell r="P1257">
            <v>0</v>
          </cell>
          <cell r="R1257" t="str">
            <v>SINAPI</v>
          </cell>
        </row>
        <row r="1258">
          <cell r="G1258">
            <v>102861</v>
          </cell>
          <cell r="H1258" t="str">
            <v>MÁQUINA FORMER DOBRAS DIVERSAS: 220V/380V TRIFÁSICO OU MONOFÁSICO, CAPACIDADE 0,5-1,27MM, MOTOR 2CV - MATERIAIS NA OPERAÇÃO. AF_05/2023</v>
          </cell>
          <cell r="I1258" t="str">
            <v>H</v>
          </cell>
          <cell r="J1258" t="str">
            <v>COEFICIENTE DE REPRESENTATIVIDADE</v>
          </cell>
          <cell r="K1258" t="str">
            <v>1,43</v>
          </cell>
          <cell r="L1258" t="str">
            <v>CAIXA REFERENCIAL</v>
          </cell>
          <cell r="M1258" t="str">
            <v>0,00</v>
          </cell>
          <cell r="N1258">
            <v>1.43</v>
          </cell>
          <cell r="O1258">
            <v>1.43</v>
          </cell>
          <cell r="P1258">
            <v>0</v>
          </cell>
          <cell r="R1258" t="str">
            <v>SINAPI</v>
          </cell>
        </row>
        <row r="1259">
          <cell r="G1259">
            <v>102867</v>
          </cell>
          <cell r="H1259" t="str">
            <v>MÁQUINA SOLDA ARCO COM PISTOLA DE SOLDAGEM PARA STUD BOLT DE 5 MM A 22 MM - MATERIAIS NA OPERAÇÃO. AF_05/2023</v>
          </cell>
          <cell r="I1259" t="str">
            <v>H</v>
          </cell>
          <cell r="J1259" t="str">
            <v>COEFICIENTE DE REPRESENTATIVIDADE</v>
          </cell>
          <cell r="K1259" t="str">
            <v>0,78</v>
          </cell>
          <cell r="L1259" t="str">
            <v>CAIXA REFERENCIAL</v>
          </cell>
          <cell r="M1259" t="str">
            <v>0,00</v>
          </cell>
          <cell r="N1259">
            <v>0.78</v>
          </cell>
          <cell r="O1259">
            <v>0.78</v>
          </cell>
          <cell r="P1259">
            <v>0</v>
          </cell>
          <cell r="R1259" t="str">
            <v>SINAPI</v>
          </cell>
        </row>
        <row r="1260">
          <cell r="G1260">
            <v>102873</v>
          </cell>
          <cell r="H1260" t="str">
            <v>PERFURATRIZ HIDRÁULICA SOBRE ESTEIRA, TORQUE MÁXIMO 161 KNM, PROFUNDIDADE MÁXIMA 54 M, DIÂMETRO MÁXIMO 1500 MM, POTÊNCIA MOTOR 268 HP - MATERIAIS NA OPERAÇÃO. AF_04/2019</v>
          </cell>
          <cell r="I1260" t="str">
            <v>H</v>
          </cell>
          <cell r="J1260" t="str">
            <v>COLETADO</v>
          </cell>
          <cell r="K1260" t="str">
            <v>97,75</v>
          </cell>
          <cell r="L1260" t="str">
            <v>CAIXA REFERENCIAL</v>
          </cell>
          <cell r="M1260" t="str">
            <v>0,00</v>
          </cell>
          <cell r="N1260">
            <v>97.75</v>
          </cell>
          <cell r="O1260">
            <v>97.75</v>
          </cell>
          <cell r="P1260">
            <v>0</v>
          </cell>
          <cell r="R1260" t="str">
            <v>SINAPI</v>
          </cell>
        </row>
        <row r="1261">
          <cell r="G1261">
            <v>102879</v>
          </cell>
          <cell r="H1261" t="str">
            <v>PERFURATRIZ PARA EXECUÇÃO DE ESTACAS SECANTES, TIPO HÉLICE CONTÍNUA COM CABEÇOTE DUPLO E TUBO METÁLICO - MATERIAIS NA OPERAÇÃO. AF_04/2019</v>
          </cell>
          <cell r="I1261" t="str">
            <v>H</v>
          </cell>
          <cell r="J1261" t="str">
            <v>COLETADO</v>
          </cell>
          <cell r="K1261" t="str">
            <v>146,70</v>
          </cell>
          <cell r="L1261" t="str">
            <v>CAIXA REFERENCIAL</v>
          </cell>
          <cell r="M1261" t="str">
            <v>0,00</v>
          </cell>
          <cell r="N1261">
            <v>146.69999999999999</v>
          </cell>
          <cell r="O1261">
            <v>146.69999999999999</v>
          </cell>
          <cell r="P1261">
            <v>0</v>
          </cell>
          <cell r="R1261" t="str">
            <v>SINAPI</v>
          </cell>
        </row>
        <row r="1262">
          <cell r="G1262">
            <v>102885</v>
          </cell>
          <cell r="H1262" t="str">
            <v>PLATAFORMA ELEVATÓRIA - MATERIAIS NA OPERAÇÃO. AF_04/2019</v>
          </cell>
          <cell r="I1262" t="str">
            <v>H</v>
          </cell>
          <cell r="J1262" t="str">
            <v>COEFICIENTE DE REPRESENTATIVIDADE</v>
          </cell>
          <cell r="K1262" t="str">
            <v>1,47</v>
          </cell>
          <cell r="L1262" t="str">
            <v>CAIXA REFERENCIAL</v>
          </cell>
          <cell r="M1262" t="str">
            <v>0,00</v>
          </cell>
          <cell r="N1262">
            <v>1.47</v>
          </cell>
          <cell r="O1262">
            <v>1.47</v>
          </cell>
          <cell r="P1262">
            <v>0</v>
          </cell>
          <cell r="R1262" t="str">
            <v>SINAPI</v>
          </cell>
        </row>
        <row r="1263">
          <cell r="G1263">
            <v>102891</v>
          </cell>
          <cell r="H1263" t="str">
            <v>PÓRTICO ROLANTE MONOVIGA, PERFIL I, 4 PERNAS, CAPACIDADE 5 T  - MATERIAIS NA OPERAÇÃO. AF_04/2019</v>
          </cell>
          <cell r="I1263" t="str">
            <v>H</v>
          </cell>
          <cell r="J1263" t="str">
            <v>COEFICIENTE DE REPRESENTATIVIDADE</v>
          </cell>
          <cell r="K1263" t="str">
            <v>1,47</v>
          </cell>
          <cell r="L1263" t="str">
            <v>CAIXA REFERENCIAL</v>
          </cell>
          <cell r="M1263" t="str">
            <v>0,00</v>
          </cell>
          <cell r="N1263">
            <v>1.47</v>
          </cell>
          <cell r="O1263">
            <v>1.47</v>
          </cell>
          <cell r="P1263">
            <v>0</v>
          </cell>
          <cell r="R1263" t="str">
            <v>SINAPI</v>
          </cell>
        </row>
        <row r="1264">
          <cell r="G1264">
            <v>102897</v>
          </cell>
          <cell r="H1264" t="str">
            <v>ESCAVADEIRA HIDRÁULICA SOBRE ESTEIRA, PESO OPERACIONAL ENTRE 22,00 E 23,50 T, POTÊNCIA NOMINAL 139 HP, COM MARTELO ROMPEDOR HIDRÁULICO 1700 KG - MATERIAIS NA OPERAÇÃO. AF_04/2019</v>
          </cell>
          <cell r="I1264" t="str">
            <v>H</v>
          </cell>
          <cell r="J1264" t="str">
            <v>COLETADO</v>
          </cell>
          <cell r="K1264" t="str">
            <v>73,49</v>
          </cell>
          <cell r="L1264" t="str">
            <v>CAIXA REFERENCIAL</v>
          </cell>
          <cell r="M1264" t="str">
            <v>0,00</v>
          </cell>
          <cell r="N1264">
            <v>73.489999999999995</v>
          </cell>
          <cell r="O1264">
            <v>73.489999999999995</v>
          </cell>
          <cell r="P1264">
            <v>0</v>
          </cell>
          <cell r="R1264" t="str">
            <v>SINAPI</v>
          </cell>
        </row>
        <row r="1265">
          <cell r="G1265">
            <v>102903</v>
          </cell>
          <cell r="H1265" t="str">
            <v>TORRE, COMPOSTA POR GUINCHO MECÂNICO, GUINCHO MANUAL, CABOS DE AÇO, PITEIRA E SOQUETE  - MATERIAIS NA OPERAÇÃO. AF_05/2023</v>
          </cell>
          <cell r="I1265" t="str">
            <v>H</v>
          </cell>
          <cell r="J1265" t="str">
            <v>COLETADO</v>
          </cell>
          <cell r="K1265" t="str">
            <v>9,53</v>
          </cell>
          <cell r="L1265" t="str">
            <v>CAIXA REFERENCIAL</v>
          </cell>
          <cell r="M1265" t="str">
            <v>0,00</v>
          </cell>
          <cell r="N1265">
            <v>9.5299999999999994</v>
          </cell>
          <cell r="O1265">
            <v>9.5299999999999994</v>
          </cell>
          <cell r="P1265">
            <v>0</v>
          </cell>
          <cell r="R1265" t="str">
            <v>SINAPI</v>
          </cell>
        </row>
        <row r="1266">
          <cell r="G1266">
            <v>102909</v>
          </cell>
          <cell r="H1266" t="str">
            <v>UNIDADE DOSADORA AIRLESS TIPO HOT SPRAY - MATERIAIS NA OPERAÇÃO. AF_05/2023</v>
          </cell>
          <cell r="I1266" t="str">
            <v>H</v>
          </cell>
          <cell r="J1266" t="str">
            <v>COEFICIENTE DE REPRESENTATIVIDADE</v>
          </cell>
          <cell r="K1266" t="str">
            <v>4,69</v>
          </cell>
          <cell r="L1266" t="str">
            <v>CAIXA REFERENCIAL</v>
          </cell>
          <cell r="M1266" t="str">
            <v>0,00</v>
          </cell>
          <cell r="N1266">
            <v>4.6900000000000004</v>
          </cell>
          <cell r="O1266">
            <v>4.6900000000000004</v>
          </cell>
          <cell r="P1266">
            <v>0</v>
          </cell>
          <cell r="R1266" t="str">
            <v>SINAPI</v>
          </cell>
        </row>
        <row r="1267">
          <cell r="G1267">
            <v>102915</v>
          </cell>
          <cell r="H1267" t="str">
            <v>ENCERADEIRA INDUSTRIAL, 400 MM, 220V, 1 HP - MATERIAIS NA OPERAÇÃO. AF_05/2023</v>
          </cell>
          <cell r="I1267" t="str">
            <v>H</v>
          </cell>
          <cell r="J1267" t="str">
            <v>COEFICIENTE DE REPRESENTATIVIDADE</v>
          </cell>
          <cell r="K1267" t="str">
            <v>0,72</v>
          </cell>
          <cell r="L1267" t="str">
            <v>CAIXA REFERENCIAL</v>
          </cell>
          <cell r="M1267" t="str">
            <v>0,00</v>
          </cell>
          <cell r="N1267">
            <v>0.72</v>
          </cell>
          <cell r="O1267">
            <v>0.72</v>
          </cell>
          <cell r="P1267">
            <v>0</v>
          </cell>
          <cell r="R1267" t="str">
            <v>SINAPI</v>
          </cell>
        </row>
        <row r="1268">
          <cell r="G1268">
            <v>102927</v>
          </cell>
          <cell r="H1268" t="str">
            <v>SERRA FITA HORIZONTAL, ELÉTRICA, COM CONTROLE HIDRÁULICO, PAINEL DE COMANDO EM 24 V, MOTOR ELÉTRICO 1,5 CV, DIMENSÕES DA FITA 3880 X 27 X 0,9 MM, TRIFÁSICA - MATERIAIS NA OPERAÇÃO. AF_05/2023</v>
          </cell>
          <cell r="I1268" t="str">
            <v>H</v>
          </cell>
          <cell r="J1268" t="str">
            <v>COEFICIENTE DE REPRESENTATIVIDADE</v>
          </cell>
          <cell r="K1268" t="str">
            <v>1,07</v>
          </cell>
          <cell r="L1268" t="str">
            <v>CAIXA REFERENCIAL</v>
          </cell>
          <cell r="M1268" t="str">
            <v>0,00</v>
          </cell>
          <cell r="N1268">
            <v>1.07</v>
          </cell>
          <cell r="O1268">
            <v>1.07</v>
          </cell>
          <cell r="P1268">
            <v>0</v>
          </cell>
          <cell r="R1268" t="str">
            <v>SINAPI</v>
          </cell>
        </row>
        <row r="1269">
          <cell r="G1269">
            <v>102933</v>
          </cell>
          <cell r="H1269" t="str">
            <v>FURADEIRA ELETROMAGNÉTICA, VELOCIDADE (SEM CARGA/ COM CARGA) 450/ 270 RPM, ESPESSURA MÁXIMA DA CHAPA A SER FURADA 50 MM, PORÇA DE ADESÃO MAGNÉTICA 17000 N, POTÊNCIA 1100 W, ALIMENTÇÃO 220 - 60 HZ, MONOFÁSICA - MATERIAIS NA OPERAÇÃO. AF_08/2019</v>
          </cell>
          <cell r="I1269" t="str">
            <v>H</v>
          </cell>
          <cell r="J1269" t="str">
            <v>COEFICIENTE DE REPRESENTATIVIDADE</v>
          </cell>
          <cell r="K1269" t="str">
            <v>1,08</v>
          </cell>
          <cell r="L1269" t="str">
            <v>CAIXA REFERENCIAL</v>
          </cell>
          <cell r="M1269" t="str">
            <v>0,00</v>
          </cell>
          <cell r="N1269">
            <v>1.08</v>
          </cell>
          <cell r="O1269">
            <v>1.08</v>
          </cell>
          <cell r="P1269">
            <v>0</v>
          </cell>
          <cell r="R1269" t="str">
            <v>SINAPI</v>
          </cell>
        </row>
        <row r="1270">
          <cell r="G1270">
            <v>102939</v>
          </cell>
          <cell r="H1270" t="str">
            <v>MÁQUINA METALEIRA UNIVERSAL MODELO IW 110/180 BTD - MATERIAIS NA OPERAÇÃO. AF_05/2023</v>
          </cell>
          <cell r="I1270" t="str">
            <v>H</v>
          </cell>
          <cell r="J1270" t="str">
            <v>COEFICIENTE DE REPRESENTATIVIDADE</v>
          </cell>
          <cell r="K1270" t="str">
            <v>10,75</v>
          </cell>
          <cell r="L1270" t="str">
            <v>CAIXA REFERENCIAL</v>
          </cell>
          <cell r="M1270" t="str">
            <v>0,00</v>
          </cell>
          <cell r="N1270">
            <v>10.75</v>
          </cell>
          <cell r="O1270">
            <v>10.75</v>
          </cell>
          <cell r="P1270">
            <v>0</v>
          </cell>
          <cell r="R1270" t="str">
            <v>SINAPI</v>
          </cell>
        </row>
        <row r="1271">
          <cell r="G1271">
            <v>102945</v>
          </cell>
          <cell r="H1271" t="str">
            <v>TARTARUGA DE OXICORTE CG1, MONOFÁSICA, 220 V, FREQUÊNCIA 50 HZ, VELOCIDADE DE CORTE (MM/MIN) 50 A 750, DIÂMETRO MÍNIMO DO COMPASSO MM 200 - MATERIAIS NA OPERAÇÃO. AF_05/2023</v>
          </cell>
          <cell r="I1271" t="str">
            <v>H</v>
          </cell>
          <cell r="J1271" t="str">
            <v>COEFICIENTE DE REPRESENTATIVIDADE</v>
          </cell>
          <cell r="K1271" t="str">
            <v>0,03</v>
          </cell>
          <cell r="L1271" t="str">
            <v>CAIXA REFERENCIAL</v>
          </cell>
          <cell r="M1271" t="str">
            <v>0,00</v>
          </cell>
          <cell r="N1271">
            <v>0.03</v>
          </cell>
          <cell r="O1271">
            <v>0.03</v>
          </cell>
          <cell r="P1271">
            <v>0</v>
          </cell>
          <cell r="R1271" t="str">
            <v>SINAPI</v>
          </cell>
        </row>
        <row r="1272">
          <cell r="G1272">
            <v>102951</v>
          </cell>
          <cell r="H1272" t="str">
            <v>BETONEIRA CAPACIDADE NOMINAL DE 250 L, CAPACIDADE DE MISTURA DE 175 L, MOTOR ELÉTRICO MONOFÁSICO POTÊNCIA 1CV - MATERIAIS NA OPERAÇÃO. AF_05/2023</v>
          </cell>
          <cell r="I1272" t="str">
            <v>H</v>
          </cell>
          <cell r="J1272" t="str">
            <v>COEFICIENTE DE REPRESENTATIVIDADE</v>
          </cell>
          <cell r="K1272" t="str">
            <v>0,71</v>
          </cell>
          <cell r="L1272" t="str">
            <v>CAIXA REFERENCIAL</v>
          </cell>
          <cell r="M1272" t="str">
            <v>0,00</v>
          </cell>
          <cell r="N1272">
            <v>0.71</v>
          </cell>
          <cell r="O1272">
            <v>0.71</v>
          </cell>
          <cell r="P1272">
            <v>0</v>
          </cell>
          <cell r="R1272" t="str">
            <v>SINAPI</v>
          </cell>
        </row>
        <row r="1273">
          <cell r="G1273">
            <v>102957</v>
          </cell>
          <cell r="H1273" t="str">
            <v>RETROESCAVADEIRA SOBRE RODAS COM CARREGADEIRA , PESO OPERACIONAL MÍN. 6,674, POTÊNCIA LÍQ 88 HP, COM MARTELO ROMPEDOR HIDRÁULICO ENTRE  275 A 362 KG - MATERIAIS NA OPERAÇÃO. AF_02/2021</v>
          </cell>
          <cell r="I1273" t="str">
            <v>H</v>
          </cell>
          <cell r="J1273" t="str">
            <v>COLETADO</v>
          </cell>
          <cell r="K1273" t="str">
            <v>41,71</v>
          </cell>
          <cell r="L1273" t="str">
            <v>CAIXA REFERENCIAL</v>
          </cell>
          <cell r="M1273" t="str">
            <v>0,00</v>
          </cell>
          <cell r="N1273">
            <v>41.71</v>
          </cell>
          <cell r="O1273">
            <v>41.71</v>
          </cell>
          <cell r="P1273">
            <v>0</v>
          </cell>
          <cell r="R1273" t="str">
            <v>SINAPI</v>
          </cell>
        </row>
        <row r="1274">
          <cell r="G1274">
            <v>102963</v>
          </cell>
          <cell r="H1274" t="str">
            <v>PERFURATRIZ HIDRÁULICA SOBRE ESTEIRA, TORQUE MÁXIMO 98 KNM, PROFUNDIDADE MÁXIMA 25 M, DIÂMETRO MÁXIMO 115 MM, POTÊNCIA MOTOR 190 HP - MATERIAIS NA OPERAÇÃO. AF_02/2021</v>
          </cell>
          <cell r="I1274" t="str">
            <v>H</v>
          </cell>
          <cell r="J1274" t="str">
            <v>COLETADO</v>
          </cell>
          <cell r="K1274" t="str">
            <v>69,29</v>
          </cell>
          <cell r="L1274" t="str">
            <v>CAIXA REFERENCIAL</v>
          </cell>
          <cell r="M1274" t="str">
            <v>0,00</v>
          </cell>
          <cell r="N1274">
            <v>69.290000000000006</v>
          </cell>
          <cell r="O1274">
            <v>69.290000000000006</v>
          </cell>
          <cell r="P1274">
            <v>0</v>
          </cell>
          <cell r="R1274" t="str">
            <v>SINAPI</v>
          </cell>
        </row>
        <row r="1275">
          <cell r="G1275">
            <v>102969</v>
          </cell>
          <cell r="H1275" t="str">
            <v>COMPRESSOR DE AR, VAZAO DE 10 PCM, RESERVATORIO 100 L, PRESSAO DE TRABALHO ENTRE 6,9 E 9,7 BAR, POTENCIA 2 HP, TENSAO 110/220 V - MATERIAIS NA OPERAÇÃO. AF_05/2023</v>
          </cell>
          <cell r="I1275" t="str">
            <v>H</v>
          </cell>
          <cell r="J1275" t="str">
            <v>COEFICIENTE DE REPRESENTATIVIDADE</v>
          </cell>
          <cell r="K1275" t="str">
            <v>1,45</v>
          </cell>
          <cell r="L1275" t="str">
            <v>CAIXA REFERENCIAL</v>
          </cell>
          <cell r="M1275" t="str">
            <v>0,00</v>
          </cell>
          <cell r="N1275">
            <v>1.45</v>
          </cell>
          <cell r="O1275">
            <v>1.45</v>
          </cell>
          <cell r="P1275">
            <v>0</v>
          </cell>
          <cell r="R1275" t="str">
            <v>SINAPI</v>
          </cell>
        </row>
        <row r="1276">
          <cell r="G1276">
            <v>102985</v>
          </cell>
          <cell r="H1276" t="str">
            <v>MÁQUINA DEMARCADORA DE FAIXA DE TRÁFEGO À FRIO, TRAÇÃO MANUAL, 4 CV, PRESSÃO MAX 3300 PSI, TANQUE 20 L - MATERIAIS NA OPERAÇÃO. AF_06/2021</v>
          </cell>
          <cell r="I1276" t="str">
            <v>H</v>
          </cell>
          <cell r="J1276" t="str">
            <v>COLETADO</v>
          </cell>
          <cell r="K1276" t="str">
            <v>2,44</v>
          </cell>
          <cell r="L1276" t="str">
            <v>CAIXA REFERENCIAL</v>
          </cell>
          <cell r="M1276" t="str">
            <v>0,00</v>
          </cell>
          <cell r="N1276">
            <v>2.44</v>
          </cell>
          <cell r="O1276">
            <v>2.44</v>
          </cell>
          <cell r="P1276">
            <v>0</v>
          </cell>
          <cell r="R1276" t="str">
            <v>SINAPI</v>
          </cell>
        </row>
        <row r="1277">
          <cell r="G1277">
            <v>103156</v>
          </cell>
          <cell r="H1277" t="str">
            <v>MÁQUINA PARA SOLDA POR ELETROFUSÃO PARA TUBOS DE POLIETILENO DE ALTA DENSIDADE (PEAD) COM DIÂMETRO EXTERNO DE 20 A 800 MM, POTÊNCIA ENTRE 2750 E 3000 W - MATERIAIS NA OPERAÇÃO. AF_05/2023</v>
          </cell>
          <cell r="I1277" t="str">
            <v>H</v>
          </cell>
          <cell r="J1277" t="str">
            <v>COEFICIENTE DE REPRESENTATIVIDADE</v>
          </cell>
          <cell r="K1277" t="str">
            <v>2,81</v>
          </cell>
          <cell r="L1277" t="str">
            <v>CAIXA REFERENCIAL</v>
          </cell>
          <cell r="M1277" t="str">
            <v>0,00</v>
          </cell>
          <cell r="N1277">
            <v>2.81</v>
          </cell>
          <cell r="O1277">
            <v>2.81</v>
          </cell>
          <cell r="P1277">
            <v>0</v>
          </cell>
          <cell r="R1277" t="str">
            <v>SINAPI</v>
          </cell>
        </row>
        <row r="1278">
          <cell r="G1278">
            <v>103162</v>
          </cell>
          <cell r="H1278" t="str">
            <v>MÁQUINA PARA SOLDA POR ELETROFUSÃO PARA TUBOS DE POLIETILENO DE ALTA DENSIDADE (PEAD) COM DIÂMETRO EXTERNO DE 20 A 1600 MM, POTÊNCIA DE 3500 W - MATERIAIS NA OPERAÇÃO. AF_05/2023</v>
          </cell>
          <cell r="I1278" t="str">
            <v>H</v>
          </cell>
          <cell r="J1278" t="str">
            <v>COEFICIENTE DE REPRESENTATIVIDADE</v>
          </cell>
          <cell r="K1278" t="str">
            <v>3,42</v>
          </cell>
          <cell r="L1278" t="str">
            <v>CAIXA REFERENCIAL</v>
          </cell>
          <cell r="M1278" t="str">
            <v>0,00</v>
          </cell>
          <cell r="N1278">
            <v>3.42</v>
          </cell>
          <cell r="O1278">
            <v>3.42</v>
          </cell>
          <cell r="P1278">
            <v>0</v>
          </cell>
          <cell r="R1278" t="str">
            <v>SINAPI</v>
          </cell>
        </row>
        <row r="1279">
          <cell r="G1279">
            <v>103168</v>
          </cell>
          <cell r="H1279" t="str">
            <v>MÁQUINA PARA SOLDA POR TERMOFUSÃO PARA TUBOS DE POLIETILENO DE ALTA DENSIDADE (PEAD) COM DIÂMETRO EXTERNO DE 90 A 315 MM, POTÊNCIA ENTRE 2500 E 5350 W - MATERIAIS NA OPERAÇÃO. AF_05/2023</v>
          </cell>
          <cell r="I1279" t="str">
            <v>H</v>
          </cell>
          <cell r="J1279" t="str">
            <v>COEFICIENTE DE REPRESENTATIVIDADE</v>
          </cell>
          <cell r="K1279" t="str">
            <v>3,83</v>
          </cell>
          <cell r="L1279" t="str">
            <v>CAIXA REFERENCIAL</v>
          </cell>
          <cell r="M1279" t="str">
            <v>0,00</v>
          </cell>
          <cell r="N1279">
            <v>3.83</v>
          </cell>
          <cell r="O1279">
            <v>3.83</v>
          </cell>
          <cell r="P1279">
            <v>0</v>
          </cell>
          <cell r="R1279" t="str">
            <v>SINAPI</v>
          </cell>
        </row>
        <row r="1280">
          <cell r="G1280">
            <v>103174</v>
          </cell>
          <cell r="H1280" t="str">
            <v>MÁQUINA PARA SOLDA POR TERMOFUSÃO PARA TUBOS DE POLIETILENO DE ALTA DENSIDADE (PEAD) COM DIÂMETRO EXTERNO DE 315 A 630 MM, POTÊNCIA ENTRE 8000 E 12350 W - MATERIAIS NA OPERAÇÃO. AF_05/2023</v>
          </cell>
          <cell r="I1280" t="str">
            <v>H</v>
          </cell>
          <cell r="J1280" t="str">
            <v>COEFICIENTE DE REPRESENTATIVIDADE</v>
          </cell>
          <cell r="K1280" t="str">
            <v>9,94</v>
          </cell>
          <cell r="L1280" t="str">
            <v>CAIXA REFERENCIAL</v>
          </cell>
          <cell r="M1280" t="str">
            <v>0,00</v>
          </cell>
          <cell r="N1280">
            <v>9.94</v>
          </cell>
          <cell r="O1280">
            <v>9.94</v>
          </cell>
          <cell r="P1280">
            <v>0</v>
          </cell>
          <cell r="R1280" t="str">
            <v>SINAPI</v>
          </cell>
        </row>
        <row r="1281">
          <cell r="G1281">
            <v>103180</v>
          </cell>
          <cell r="H1281" t="str">
            <v>MÁQUINA PARA SOLDA POR TERMOFUSÃO PARA TUBOS DE POLIETILENO DE ALTA DENSIDADE (PEAD) COM DIÂMETRO EXTERNO DE 710 A 1200 MM, POTÊNCIA ENTRE 16000 E 29500 W - MATERIAIS NA OPERAÇÃO. AF_05/2023</v>
          </cell>
          <cell r="I1281" t="str">
            <v>H</v>
          </cell>
          <cell r="J1281" t="str">
            <v>COEFICIENTE DE REPRESENTATIVIDADE</v>
          </cell>
          <cell r="K1281" t="str">
            <v>22,23</v>
          </cell>
          <cell r="L1281" t="str">
            <v>CAIXA REFERENCIAL</v>
          </cell>
          <cell r="M1281" t="str">
            <v>0,00</v>
          </cell>
          <cell r="N1281">
            <v>22.23</v>
          </cell>
          <cell r="O1281">
            <v>22.23</v>
          </cell>
          <cell r="P1281">
            <v>0</v>
          </cell>
          <cell r="R1281" t="str">
            <v>SINAPI</v>
          </cell>
        </row>
        <row r="1282">
          <cell r="G1282">
            <v>103223</v>
          </cell>
          <cell r="H1282" t="str">
            <v>PERFURATRIZ PARA FURO DIRECIONAL HORIZONTAL (HDD) COM CAPACIDADE ATÉ 89 KN, POTÊNCIA 24,8 HP A 80 HP (INCLUSO FERRAMENTAS E LOCALIZADOR) - MATERIAIS NA OPERAÇÃO. AF_05/2023</v>
          </cell>
          <cell r="I1282" t="str">
            <v>H</v>
          </cell>
          <cell r="J1282" t="str">
            <v>COLETADO</v>
          </cell>
          <cell r="K1282" t="str">
            <v>28,67</v>
          </cell>
          <cell r="L1282" t="str">
            <v>CAIXA REFERENCIAL</v>
          </cell>
          <cell r="M1282" t="str">
            <v>0,00</v>
          </cell>
          <cell r="N1282">
            <v>28.67</v>
          </cell>
          <cell r="O1282">
            <v>28.67</v>
          </cell>
          <cell r="P1282">
            <v>0</v>
          </cell>
          <cell r="R1282" t="str">
            <v>SINAPI</v>
          </cell>
        </row>
        <row r="1283">
          <cell r="G1283">
            <v>103229</v>
          </cell>
          <cell r="H1283" t="str">
            <v>PERFURATRIZ PARA FURO DIRECIONAL HORIZONTAL (HDD) COM CAPACIDADE DE 90 KN A 200 KN, POTÊNCIA 100 HP A 160 HP (INCLUSO FERRAMENTAS E LOCALIZADOR) - MATERIAIS NA OPERAÇÃO. AF_05/2023</v>
          </cell>
          <cell r="I1283" t="str">
            <v>H</v>
          </cell>
          <cell r="J1283" t="str">
            <v>COLETADO</v>
          </cell>
          <cell r="K1283" t="str">
            <v>79,34</v>
          </cell>
          <cell r="L1283" t="str">
            <v>CAIXA REFERENCIAL</v>
          </cell>
          <cell r="M1283" t="str">
            <v>0,00</v>
          </cell>
          <cell r="N1283">
            <v>79.34</v>
          </cell>
          <cell r="O1283">
            <v>79.34</v>
          </cell>
          <cell r="P1283">
            <v>0</v>
          </cell>
          <cell r="R1283" t="str">
            <v>SINAPI</v>
          </cell>
        </row>
        <row r="1284">
          <cell r="G1284">
            <v>103235</v>
          </cell>
          <cell r="H1284" t="str">
            <v>PERFURATRIZ PARA FURO DIRECIONAL HORIZONTAL (HDD) COM CAPACIDADE DE 201 KN A 560 KN, POTÊNCIA 200 HP A 260 HP (INCLUSO FERRAMENTAS E LOCALIZADOR) - MATERIAIS NA OPERAÇÃO. AF_05/2023</v>
          </cell>
          <cell r="I1284" t="str">
            <v>H</v>
          </cell>
          <cell r="J1284" t="str">
            <v>COLETADO</v>
          </cell>
          <cell r="K1284" t="str">
            <v>83,90</v>
          </cell>
          <cell r="L1284" t="str">
            <v>CAIXA REFERENCIAL</v>
          </cell>
          <cell r="M1284" t="str">
            <v>0,00</v>
          </cell>
          <cell r="N1284">
            <v>83.9</v>
          </cell>
          <cell r="O1284">
            <v>83.9</v>
          </cell>
          <cell r="P1284">
            <v>0</v>
          </cell>
          <cell r="R1284" t="str">
            <v>SINAPI</v>
          </cell>
        </row>
        <row r="1285">
          <cell r="G1285">
            <v>103241</v>
          </cell>
          <cell r="H1285" t="str">
            <v>MISTURADOR PARA PREPARO DE LAMA ESTABILIZANTE COM CAPACIDADE DE *4000* L, COM BOMBA CENTRÍFUGA 5,5 HP A 23,07 HP, PARA SISTEMA DE FURO DIRECIONAL - MATERIAIS NA OPERAÇÃO. AF_05/2023</v>
          </cell>
          <cell r="I1285" t="str">
            <v>H</v>
          </cell>
          <cell r="J1285" t="str">
            <v>COEFICIENTE DE REPRESENTATIVIDADE</v>
          </cell>
          <cell r="K1285" t="str">
            <v>10,41</v>
          </cell>
          <cell r="L1285" t="str">
            <v>CAIXA REFERENCIAL</v>
          </cell>
          <cell r="M1285" t="str">
            <v>0,00</v>
          </cell>
          <cell r="N1285">
            <v>10.41</v>
          </cell>
          <cell r="O1285">
            <v>10.41</v>
          </cell>
          <cell r="P1285">
            <v>0</v>
          </cell>
          <cell r="R1285" t="str">
            <v>SINAPI</v>
          </cell>
        </row>
        <row r="1286">
          <cell r="G1286">
            <v>103660</v>
          </cell>
          <cell r="H1286" t="str">
            <v>VARREDEIRA DE GRAMA SINTÉTICA A GASOLINA, 2,4 CV, 4 TEMPOS - MATERIAIS NA OPERAÇÃO. AF_05/2023</v>
          </cell>
          <cell r="I1286" t="str">
            <v>H</v>
          </cell>
          <cell r="J1286" t="str">
            <v>COLETADO</v>
          </cell>
          <cell r="K1286" t="str">
            <v>10,62</v>
          </cell>
          <cell r="L1286" t="str">
            <v>CAIXA REFERENCIAL</v>
          </cell>
          <cell r="M1286" t="str">
            <v>0,00</v>
          </cell>
          <cell r="N1286">
            <v>10.62</v>
          </cell>
          <cell r="O1286">
            <v>10.62</v>
          </cell>
          <cell r="P1286">
            <v>0</v>
          </cell>
          <cell r="R1286" t="str">
            <v>SINAPI</v>
          </cell>
        </row>
        <row r="1287">
          <cell r="G1287">
            <v>103666</v>
          </cell>
          <cell r="H1287" t="str">
            <v>BATE ESTACA PARA INSTALAÇÃO DE DEFENSAS METÁLICAS (GUARD RAIL) FIXO, INCLUSIVE CAMINHÃO TOCO PBT 9.700 KG, POTÊNCIA DE 160 CV - MATERIAIS NA OPERAÇÃO. AF_05/2023</v>
          </cell>
          <cell r="I1287" t="str">
            <v>H</v>
          </cell>
          <cell r="J1287" t="str">
            <v>COLETADO</v>
          </cell>
          <cell r="K1287" t="str">
            <v>131,63</v>
          </cell>
          <cell r="L1287" t="str">
            <v>CAIXA REFERENCIAL</v>
          </cell>
          <cell r="M1287" t="str">
            <v>0,00</v>
          </cell>
          <cell r="N1287">
            <v>131.63</v>
          </cell>
          <cell r="O1287">
            <v>131.63</v>
          </cell>
          <cell r="P1287">
            <v>0</v>
          </cell>
          <cell r="R1287" t="str">
            <v>SINAPI</v>
          </cell>
        </row>
        <row r="1288">
          <cell r="G1288">
            <v>103792</v>
          </cell>
          <cell r="H1288" t="str">
            <v>MINI GUINDASTE ARANHA SOBRE ESTEIRAS E LANCA TELESCÓPICA, CAPACIDADE MÁXIMA DE CARGA 3,0 TON, RAIO MÁXIMO DE TRABALHO 8,25 M, ALTURA DE LANÇA DO SOLO 9,2 M, 55 M DE CABO DE AÇO 8 MM, MOTOR ELÉTRICO 220/380 VOLTS TRIFÁSICO - MATERIAIS NA OPERAÇÃO. AF_03/2022</v>
          </cell>
          <cell r="I1288" t="str">
            <v>H</v>
          </cell>
          <cell r="J1288" t="str">
            <v>COEFICIENTE DE REPRESENTATIVIDADE</v>
          </cell>
          <cell r="K1288" t="str">
            <v>0,32</v>
          </cell>
          <cell r="L1288" t="str">
            <v>CAIXA REFERENCIAL</v>
          </cell>
          <cell r="M1288" t="str">
            <v>0,00</v>
          </cell>
          <cell r="N1288">
            <v>0.32</v>
          </cell>
          <cell r="O1288">
            <v>0.32</v>
          </cell>
          <cell r="P1288">
            <v>0</v>
          </cell>
          <cell r="R1288" t="str">
            <v>SINAPI</v>
          </cell>
        </row>
        <row r="1289">
          <cell r="G1289">
            <v>103937</v>
          </cell>
          <cell r="H1289" t="str">
            <v>CONJUNTO MACACO HIDRÁULICO E CENTRAL DE BOMBEAMENTO MOTORIZADO 1,8 KW PARA PROTENSÃO DE MONOCABOS PARA CONCRETO PROTENDIDO, ESFORÇO MÁXIMO DE 20 TONELADAS  - MATERIAIS NA OPERAÇÃO. AF_05/2022</v>
          </cell>
          <cell r="I1289" t="str">
            <v>H</v>
          </cell>
          <cell r="J1289" t="str">
            <v>COEFICIENTE DE REPRESENTATIVIDADE</v>
          </cell>
          <cell r="K1289" t="str">
            <v>1,75</v>
          </cell>
          <cell r="L1289" t="str">
            <v>CAIXA REFERENCIAL</v>
          </cell>
          <cell r="M1289" t="str">
            <v>0,00</v>
          </cell>
          <cell r="N1289">
            <v>1.75</v>
          </cell>
          <cell r="O1289">
            <v>1.75</v>
          </cell>
          <cell r="P1289">
            <v>0</v>
          </cell>
          <cell r="R1289" t="str">
            <v>SINAPI</v>
          </cell>
        </row>
        <row r="1290">
          <cell r="G1290">
            <v>103943</v>
          </cell>
          <cell r="H1290" t="str">
            <v>CONJUNTO MACACO HIDRÁULICO E CENTRAL DE BOMBEAMENTO MOTORIZADO 1,8 KW PARA PROTENSÃO DE MONOCABOS PARA CONCRETO PROTENDIDO, ESFORÇO MÁXIMO DE 30 TONELADAS  - MATERIAIS NA OPERAÇÃO. AF_05/2022</v>
          </cell>
          <cell r="I1290" t="str">
            <v>H</v>
          </cell>
          <cell r="J1290" t="str">
            <v>COEFICIENTE DE REPRESENTATIVIDADE</v>
          </cell>
          <cell r="K1290" t="str">
            <v>1,75</v>
          </cell>
          <cell r="L1290" t="str">
            <v>CAIXA REFERENCIAL</v>
          </cell>
          <cell r="M1290" t="str">
            <v>0,00</v>
          </cell>
          <cell r="N1290">
            <v>1.75</v>
          </cell>
          <cell r="O1290">
            <v>1.75</v>
          </cell>
          <cell r="P1290">
            <v>0</v>
          </cell>
          <cell r="R1290" t="str">
            <v>SINAPI</v>
          </cell>
        </row>
        <row r="1291">
          <cell r="G1291">
            <v>104087</v>
          </cell>
          <cell r="H1291" t="str">
            <v>TERMOFUSORA PARA TUBOS E CONEXÕES EM PPR COM DIÂMETROS DE 20 A 63 MM, POTÊNCIA DE 800 W, TENSAO 220 V - DEPRECIAÇÃO. AF_05/2022</v>
          </cell>
          <cell r="I1291" t="str">
            <v>H</v>
          </cell>
          <cell r="J1291" t="str">
            <v>COEFICIENTE DE REPRESENTATIVIDADE</v>
          </cell>
          <cell r="K1291" t="str">
            <v>0,08</v>
          </cell>
          <cell r="L1291" t="str">
            <v>CAIXA REFERENCIAL</v>
          </cell>
          <cell r="M1291" t="str">
            <v>0,00</v>
          </cell>
          <cell r="N1291">
            <v>0.08</v>
          </cell>
          <cell r="O1291">
            <v>0.08</v>
          </cell>
          <cell r="P1291">
            <v>0</v>
          </cell>
          <cell r="R1291" t="str">
            <v>SINAPI</v>
          </cell>
        </row>
        <row r="1292">
          <cell r="G1292">
            <v>104088</v>
          </cell>
          <cell r="H1292" t="str">
            <v>TERMOFUSORA PARA TUBOS E CONEXÕES EM PPR COM DIÂMETROS DE 20 A 63 MM, POTÊNCIA DE 800 W, TENSAO 220 V - JUROS. AF_05/2022</v>
          </cell>
          <cell r="I1292" t="str">
            <v>H</v>
          </cell>
          <cell r="J1292" t="str">
            <v>COEFICIENTE DE REPRESENTATIVIDADE</v>
          </cell>
          <cell r="K1292" t="str">
            <v>0,09</v>
          </cell>
          <cell r="L1292" t="str">
            <v>CAIXA REFERENCIAL</v>
          </cell>
          <cell r="M1292" t="str">
            <v>0,00</v>
          </cell>
          <cell r="N1292">
            <v>0.09</v>
          </cell>
          <cell r="O1292">
            <v>0.09</v>
          </cell>
          <cell r="P1292">
            <v>0</v>
          </cell>
          <cell r="R1292" t="str">
            <v>SINAPI</v>
          </cell>
        </row>
        <row r="1293">
          <cell r="G1293">
            <v>104089</v>
          </cell>
          <cell r="H1293" t="str">
            <v>TERMOFUSORA PARA TUBOS E CONEXÕES EM PPR COM DIÂMETROS DE 20 A 63 MM, POTÊNCIA DE 800 W, TENSAO 220 V - MANUTENÇÃO. AF_05/2022</v>
          </cell>
          <cell r="I1293" t="str">
            <v>H</v>
          </cell>
          <cell r="J1293" t="str">
            <v>COEFICIENTE DE REPRESENTATIVIDADE</v>
          </cell>
          <cell r="K1293" t="str">
            <v>0,10</v>
          </cell>
          <cell r="L1293" t="str">
            <v>CAIXA REFERENCIAL</v>
          </cell>
          <cell r="M1293" t="str">
            <v>0,00</v>
          </cell>
          <cell r="N1293">
            <v>0.1</v>
          </cell>
          <cell r="O1293">
            <v>0.1</v>
          </cell>
          <cell r="P1293">
            <v>0</v>
          </cell>
          <cell r="R1293" t="str">
            <v>SINAPI</v>
          </cell>
        </row>
        <row r="1294">
          <cell r="G1294">
            <v>104090</v>
          </cell>
          <cell r="H1294" t="str">
            <v>TERMOFUSORA PARA TUBOS E CONEXÕES EM PPR COM DIÂMETROS DE 20 A 63 MM, POTÊNCIA DE 800 W, TENSAO 220 V - MATERIAIS NA OPERAÇÃO. AF_05/2022</v>
          </cell>
          <cell r="I1294" t="str">
            <v>H</v>
          </cell>
          <cell r="J1294" t="str">
            <v>COEFICIENTE DE REPRESENTATIVIDADE</v>
          </cell>
          <cell r="K1294" t="str">
            <v>0,78</v>
          </cell>
          <cell r="L1294" t="str">
            <v>CAIXA REFERENCIAL</v>
          </cell>
          <cell r="M1294" t="str">
            <v>0,00</v>
          </cell>
          <cell r="N1294">
            <v>0.78</v>
          </cell>
          <cell r="O1294">
            <v>0.78</v>
          </cell>
          <cell r="P1294">
            <v>0</v>
          </cell>
          <cell r="R1294" t="str">
            <v>SINAPI</v>
          </cell>
        </row>
        <row r="1295">
          <cell r="G1295">
            <v>104093</v>
          </cell>
          <cell r="H1295" t="str">
            <v>TERMOFUSORA PARA TUBOS E CONEXÕES EM PPR COM DIÂMETROS DE 75 A 110 MM, POTÊNCIA DE *1100* W, TENSÃO 220 V - DEPRECIAÇÃO. AF_05/2022</v>
          </cell>
          <cell r="I1295" t="str">
            <v>H</v>
          </cell>
          <cell r="J1295" t="str">
            <v>COEFICIENTE DE REPRESENTATIVIDADE</v>
          </cell>
          <cell r="K1295" t="str">
            <v>0,11</v>
          </cell>
          <cell r="L1295" t="str">
            <v>CAIXA REFERENCIAL</v>
          </cell>
          <cell r="M1295" t="str">
            <v>0,00</v>
          </cell>
          <cell r="N1295">
            <v>0.11</v>
          </cell>
          <cell r="O1295">
            <v>0.11</v>
          </cell>
          <cell r="P1295">
            <v>0</v>
          </cell>
          <cell r="R1295" t="str">
            <v>SINAPI</v>
          </cell>
        </row>
        <row r="1296">
          <cell r="G1296">
            <v>104094</v>
          </cell>
          <cell r="H1296" t="str">
            <v>TERMOFUSORA PARA TUBOS E CONEXÕES EM PPR COM DIÂMETROS DE 75 A 110 MM, POTÊNCIA DE *1100* W, TENSÃO 220 V - JUROS. AF_05/2022</v>
          </cell>
          <cell r="I1296" t="str">
            <v>H</v>
          </cell>
          <cell r="J1296" t="str">
            <v>COEFICIENTE DE REPRESENTATIVIDADE</v>
          </cell>
          <cell r="K1296" t="str">
            <v>0,13</v>
          </cell>
          <cell r="L1296" t="str">
            <v>CAIXA REFERENCIAL</v>
          </cell>
          <cell r="M1296" t="str">
            <v>0,00</v>
          </cell>
          <cell r="N1296">
            <v>0.13</v>
          </cell>
          <cell r="O1296">
            <v>0.13</v>
          </cell>
          <cell r="P1296">
            <v>0</v>
          </cell>
          <cell r="R1296" t="str">
            <v>SINAPI</v>
          </cell>
        </row>
        <row r="1297">
          <cell r="G1297">
            <v>104095</v>
          </cell>
          <cell r="H1297" t="str">
            <v>TERMOFUSORA PARA TUBOS E CONEXÕES EM PPR COM DIÂMETROS DE 75 A 110 MM, POTÊNCIA DE *1100* W, TENSÃO 220 V - MANUTENÇÃO. AF_05/2022</v>
          </cell>
          <cell r="I1297" t="str">
            <v>H</v>
          </cell>
          <cell r="J1297" t="str">
            <v>COEFICIENTE DE REPRESENTATIVIDADE</v>
          </cell>
          <cell r="K1297" t="str">
            <v>0,14</v>
          </cell>
          <cell r="L1297" t="str">
            <v>CAIXA REFERENCIAL</v>
          </cell>
          <cell r="M1297" t="str">
            <v>0,00</v>
          </cell>
          <cell r="N1297">
            <v>0.14000000000000001</v>
          </cell>
          <cell r="O1297">
            <v>0.14000000000000001</v>
          </cell>
          <cell r="P1297">
            <v>0</v>
          </cell>
          <cell r="R1297" t="str">
            <v>SINAPI</v>
          </cell>
        </row>
        <row r="1298">
          <cell r="G1298">
            <v>104096</v>
          </cell>
          <cell r="H1298" t="str">
            <v>TERMOFUSORA PARA TUBOS E CONEXÕES EM PPR COM DIÂMETROS DE 75 A 110 MM, POTÊNCIA DE *1100* W, TENSÃO 220 V - MATERIAIS NA OPERAÇÃO. AF_05/2022</v>
          </cell>
          <cell r="I1298" t="str">
            <v>H</v>
          </cell>
          <cell r="J1298" t="str">
            <v>COEFICIENTE DE REPRESENTATIVIDADE</v>
          </cell>
          <cell r="K1298" t="str">
            <v>1,08</v>
          </cell>
          <cell r="L1298" t="str">
            <v>CAIXA REFERENCIAL</v>
          </cell>
          <cell r="M1298" t="str">
            <v>0,00</v>
          </cell>
          <cell r="N1298">
            <v>1.08</v>
          </cell>
          <cell r="O1298">
            <v>1.08</v>
          </cell>
          <cell r="P1298">
            <v>0</v>
          </cell>
          <cell r="R1298" t="str">
            <v>SINAPI</v>
          </cell>
        </row>
        <row r="1299">
          <cell r="G1299">
            <v>104519</v>
          </cell>
          <cell r="H1299" t="str">
            <v>LIXADEIRA DE PAREDE, COM LED, POTÊNCIA 750 W, FREQUÊNCIA 60 HZ, VELOCIDADE 1000 A 2100 RPM, DIÂMETRO DA LIXA 225 MM - MATERIAIS NA OPERAÇÃO. AF_12/2022</v>
          </cell>
          <cell r="I1299" t="str">
            <v>H</v>
          </cell>
          <cell r="J1299" t="str">
            <v>COEFICIENTE DE REPRESENTATIVIDADE</v>
          </cell>
          <cell r="K1299" t="str">
            <v>0,73</v>
          </cell>
          <cell r="L1299" t="str">
            <v>CAIXA REFERENCIAL</v>
          </cell>
          <cell r="M1299" t="str">
            <v>0,00</v>
          </cell>
          <cell r="N1299">
            <v>0.73</v>
          </cell>
          <cell r="O1299">
            <v>0.73</v>
          </cell>
          <cell r="P1299">
            <v>0</v>
          </cell>
          <cell r="R1299" t="str">
            <v>SINAPI</v>
          </cell>
        </row>
        <row r="1300">
          <cell r="G1300">
            <v>104655</v>
          </cell>
          <cell r="H1300" t="str">
            <v>MARTELETE PERFURADOR/ ROMPEDOR ELÉTRICO, POTÊNCIA 800 W, 220 V - MATERIAIS NA OPERAÇÃO. AF_05/2023</v>
          </cell>
          <cell r="I1300" t="str">
            <v>H</v>
          </cell>
          <cell r="J1300" t="str">
            <v>COEFICIENTE DE REPRESENTATIVIDADE</v>
          </cell>
          <cell r="K1300" t="str">
            <v>0,78</v>
          </cell>
          <cell r="L1300" t="str">
            <v>CAIXA REFERENCIAL</v>
          </cell>
          <cell r="M1300" t="str">
            <v>0,00</v>
          </cell>
          <cell r="N1300">
            <v>0.78</v>
          </cell>
          <cell r="O1300">
            <v>0.78</v>
          </cell>
          <cell r="P1300">
            <v>0</v>
          </cell>
          <cell r="R1300" t="str">
            <v>SINAPI</v>
          </cell>
        </row>
        <row r="1301">
          <cell r="G1301">
            <v>104687</v>
          </cell>
          <cell r="H1301" t="str">
            <v>GRUPO GERADOR DIESEL, COM CARENAGEM, POTÊNCIA STANDART ENTRE 400 E 460 KVA, VELOCIDADE DE 1800 RPM, FREQUÊNCIA DE 60 HZ - MATERIAIS NA OPERAÇÃO. AF_05/2023</v>
          </cell>
          <cell r="I1301" t="str">
            <v>H</v>
          </cell>
          <cell r="J1301" t="str">
            <v>COLETADO</v>
          </cell>
          <cell r="K1301" t="str">
            <v>367,33</v>
          </cell>
          <cell r="L1301" t="str">
            <v>CAIXA REFERENCIAL</v>
          </cell>
          <cell r="M1301" t="str">
            <v>0,00</v>
          </cell>
          <cell r="N1301">
            <v>367.33</v>
          </cell>
          <cell r="O1301">
            <v>367.33</v>
          </cell>
          <cell r="P1301">
            <v>0</v>
          </cell>
          <cell r="R1301" t="str">
            <v>SINAPI</v>
          </cell>
        </row>
        <row r="1302">
          <cell r="G1302">
            <v>104694</v>
          </cell>
          <cell r="H1302" t="str">
            <v>PERFURATRIZ DE COROA DIAMANTADA PARA CONCRETO, DIÂMETRO ATÉ 250 MM, MOTOR ELÉTRICO 220 V, POTÊNCIA 2.500 W - MATERIAIS NA OPERAÇÃO. AF_05/2023</v>
          </cell>
          <cell r="I1302" t="str">
            <v>H</v>
          </cell>
          <cell r="J1302" t="str">
            <v>COEFICIENTE DE REPRESENTATIVIDADE</v>
          </cell>
          <cell r="K1302" t="str">
            <v>2,44</v>
          </cell>
          <cell r="L1302" t="str">
            <v>CAIXA REFERENCIAL</v>
          </cell>
          <cell r="M1302" t="str">
            <v>0,00</v>
          </cell>
          <cell r="N1302">
            <v>2.44</v>
          </cell>
          <cell r="O1302">
            <v>2.44</v>
          </cell>
          <cell r="P1302">
            <v>0</v>
          </cell>
          <cell r="R1302" t="str">
            <v>SINAPI</v>
          </cell>
        </row>
        <row r="1303">
          <cell r="G1303">
            <v>104703</v>
          </cell>
          <cell r="H1303" t="str">
            <v>CAMINHÃO TANQUE PARA HIDROSSEMEADURA, COM CAPACIDADE DE 8.000 LITROS, INCLUINDO BOMBA PARA LANÇAMENTO COM MOTOR DIESEL COM POTÊNCIA DE 105 CV - MATERIAIS NA OPERAÇÃO. AF_06/2023</v>
          </cell>
          <cell r="I1303" t="str">
            <v>H</v>
          </cell>
          <cell r="J1303" t="str">
            <v>COLETADO</v>
          </cell>
          <cell r="K1303" t="str">
            <v>75,59</v>
          </cell>
          <cell r="L1303" t="str">
            <v>CAIXA REFERENCIAL</v>
          </cell>
          <cell r="M1303" t="str">
            <v>0,00</v>
          </cell>
          <cell r="N1303">
            <v>75.59</v>
          </cell>
          <cell r="O1303">
            <v>75.59</v>
          </cell>
          <cell r="P1303">
            <v>0</v>
          </cell>
          <cell r="R1303" t="str">
            <v>SINAPI</v>
          </cell>
        </row>
        <row r="1304">
          <cell r="G1304">
            <v>104709</v>
          </cell>
          <cell r="H1304" t="str">
            <v>GUINDASTE HIDRÁULICO AUTOPROPELIDO, COM LANÇA TRELICADA 41 M, CAPACIDADE MÁXIMA DE ELEVAÇÃO 43 T, POTÊNCIA 230 KW, EQUIPADO COM CAÇAMBA DE ARRASTO (DRAGLINE) DE 0,76 M3 - MATERIAIS NA OPERAÇÃO. AF_06/2023</v>
          </cell>
          <cell r="I1304" t="str">
            <v>H</v>
          </cell>
          <cell r="J1304" t="str">
            <v>COLETADO</v>
          </cell>
          <cell r="K1304" t="str">
            <v>955,99</v>
          </cell>
          <cell r="L1304" t="str">
            <v>CAIXA REFERENCIAL</v>
          </cell>
          <cell r="M1304" t="str">
            <v>0,00</v>
          </cell>
          <cell r="N1304">
            <v>955.99</v>
          </cell>
          <cell r="O1304">
            <v>955.99</v>
          </cell>
          <cell r="P1304">
            <v>0</v>
          </cell>
          <cell r="R1304" t="str">
            <v>SINAPI</v>
          </cell>
        </row>
        <row r="1305">
          <cell r="G1305">
            <v>104715</v>
          </cell>
          <cell r="H1305" t="str">
            <v>ESCAVADEIRA HIDRÁULICA DE BRAÇO LONGO (LONGO ALCANCE) SOBRE ESTEIRAS, CAÇAMBA 0,52 M3, PESO OPERACIONAL 24 T, POTÊNCIA LÍQUIDA 155 HP  - MATERIAIS NA OPERAÇÃO. AF_06/2023</v>
          </cell>
          <cell r="I1305" t="str">
            <v>H</v>
          </cell>
          <cell r="J1305" t="str">
            <v>COLETADO</v>
          </cell>
          <cell r="K1305" t="str">
            <v>73,49</v>
          </cell>
          <cell r="L1305" t="str">
            <v>CAIXA REFERENCIAL</v>
          </cell>
          <cell r="M1305" t="str">
            <v>0,00</v>
          </cell>
          <cell r="N1305">
            <v>73.489999999999995</v>
          </cell>
          <cell r="O1305">
            <v>73.489999999999995</v>
          </cell>
          <cell r="P1305">
            <v>0</v>
          </cell>
          <cell r="R1305" t="str">
            <v>SINAPI</v>
          </cell>
        </row>
        <row r="1306">
          <cell r="G1306">
            <v>92259</v>
          </cell>
          <cell r="H1306" t="str">
            <v>INSTALAÇÃO DE TESOURA (INTEIRA OU MEIA), BIAPOIADA, EM MADEIRA NÃO APARELHADA, PARA VÃOS MAIORES OU IGUAIS A 3,0 M E MENORES QUE 6,0 M, INCLUSO IÇAMENTO. AF_07/2019</v>
          </cell>
          <cell r="I1306" t="str">
            <v>UN</v>
          </cell>
          <cell r="J1306" t="str">
            <v>ATRIBUÍDO SÃO PAULO</v>
          </cell>
          <cell r="K1306" t="str">
            <v>425,05</v>
          </cell>
          <cell r="L1306" t="str">
            <v>CAIXA REFERENCIAL</v>
          </cell>
          <cell r="M1306" t="str">
            <v>91,36</v>
          </cell>
          <cell r="N1306">
            <v>333.69</v>
          </cell>
          <cell r="O1306">
            <v>425.05</v>
          </cell>
          <cell r="P1306">
            <v>0</v>
          </cell>
          <cell r="R1306" t="str">
            <v>SINAPI</v>
          </cell>
        </row>
        <row r="1307">
          <cell r="G1307">
            <v>92260</v>
          </cell>
          <cell r="H1307" t="str">
            <v>INSTALAÇÃO DE TESOURA (INTEIRA OU MEIA), BIAPOIADA, EM MADEIRA NÃO APARELHADA, PARA VÃOS MAIORES OU IGUAIS A 6,0 M E MENORES QUE 8,0 M, INCLUSO IÇAMENTO. AF_07/2019</v>
          </cell>
          <cell r="I1307" t="str">
            <v>UN</v>
          </cell>
          <cell r="J1307" t="str">
            <v>ATRIBUÍDO SÃO PAULO</v>
          </cell>
          <cell r="K1307" t="str">
            <v>482,31</v>
          </cell>
          <cell r="L1307" t="str">
            <v>CAIXA REFERENCIAL</v>
          </cell>
          <cell r="M1307" t="str">
            <v>136,35</v>
          </cell>
          <cell r="N1307">
            <v>345.96000000000004</v>
          </cell>
          <cell r="O1307">
            <v>482.31000000000006</v>
          </cell>
          <cell r="P1307">
            <v>0</v>
          </cell>
          <cell r="R1307" t="str">
            <v>SINAPI</v>
          </cell>
        </row>
        <row r="1308">
          <cell r="G1308">
            <v>92261</v>
          </cell>
          <cell r="H1308" t="str">
            <v>INSTALAÇÃO DE TESOURA (INTEIRA OU MEIA), BIAPOIADA, EM MADEIRA NÃO APARELHADA, PARA VÃOS MAIORES OU IGUAIS A 8,0 M E MENORES QUE 10,0 M, INCLUSO IÇAMENTO. AF_07/2019</v>
          </cell>
          <cell r="I1308" t="str">
            <v>UN</v>
          </cell>
          <cell r="J1308" t="str">
            <v>ATRIBUÍDO SÃO PAULO</v>
          </cell>
          <cell r="K1308" t="str">
            <v>537,83</v>
          </cell>
          <cell r="L1308" t="str">
            <v>CAIXA REFERENCIAL</v>
          </cell>
          <cell r="M1308" t="str">
            <v>179,95</v>
          </cell>
          <cell r="N1308">
            <v>357.88000000000005</v>
          </cell>
          <cell r="O1308">
            <v>537.83000000000004</v>
          </cell>
          <cell r="P1308">
            <v>0</v>
          </cell>
          <cell r="R1308" t="str">
            <v>SINAPI</v>
          </cell>
        </row>
        <row r="1309">
          <cell r="G1309">
            <v>92262</v>
          </cell>
          <cell r="H1309" t="str">
            <v>INSTALAÇÃO DE TESOURA (INTEIRA OU MEIA), BIAPOIADA, EM MADEIRA NÃO APARELHADA, PARA VÃOS MAIORES OU IGUAIS A 10,0 M E MENORES QUE 12,0 M, INCLUSO IÇAMENTO. AF_07/2019</v>
          </cell>
          <cell r="I1309" t="str">
            <v>UN</v>
          </cell>
          <cell r="J1309" t="str">
            <v>ATRIBUÍDO SÃO PAULO</v>
          </cell>
          <cell r="K1309" t="str">
            <v>627,21</v>
          </cell>
          <cell r="L1309" t="str">
            <v>CAIXA REFERENCIAL</v>
          </cell>
          <cell r="M1309" t="str">
            <v>250,14</v>
          </cell>
          <cell r="N1309">
            <v>377.07000000000005</v>
          </cell>
          <cell r="O1309">
            <v>627.21</v>
          </cell>
          <cell r="P1309">
            <v>0</v>
          </cell>
          <cell r="R1309" t="str">
            <v>SINAPI</v>
          </cell>
        </row>
        <row r="1310">
          <cell r="G1310">
            <v>92539</v>
          </cell>
          <cell r="H1310" t="str">
            <v>TRAMA DE MADEIRA COMPOSTA POR RIPAS, CAIBROS E TERÇAS PARA TELHADOS DE ATÉ 2 ÁGUAS PARA TELHA DE ENCAIXE DE CERÂMICA OU DE CONCRETO, INCLUSO TRANSPORTE VERTICAL. AF_07/2019</v>
          </cell>
          <cell r="I1310" t="str">
            <v>M2</v>
          </cell>
          <cell r="J1310" t="str">
            <v>COEFICIENTE DE REPRESENTATIVIDADE</v>
          </cell>
          <cell r="K1310" t="str">
            <v>69,80</v>
          </cell>
          <cell r="L1310" t="str">
            <v>CAIXA REFERENCIAL</v>
          </cell>
          <cell r="M1310" t="str">
            <v>14,60</v>
          </cell>
          <cell r="N1310">
            <v>55.199999999999996</v>
          </cell>
          <cell r="O1310">
            <v>69.8</v>
          </cell>
          <cell r="P1310">
            <v>0</v>
          </cell>
          <cell r="R1310" t="str">
            <v>SINAPI</v>
          </cell>
        </row>
        <row r="1311">
          <cell r="G1311">
            <v>92540</v>
          </cell>
          <cell r="H1311" t="str">
            <v>TRAMA DE MADEIRA COMPOSTA POR RIPAS, CAIBROS E TERÇAS PARA TELHADOS DE MAIS QUE 2 ÁGUAS PARA TELHA DE ENCAIXE DE CERÂMICA OU DE CONCRETO, INCLUSO TRANSPORTE VERTICAL. AF_07/2019</v>
          </cell>
          <cell r="I1311" t="str">
            <v>M2</v>
          </cell>
          <cell r="J1311" t="str">
            <v>COEFICIENTE DE REPRESENTATIVIDADE</v>
          </cell>
          <cell r="K1311" t="str">
            <v>78,34</v>
          </cell>
          <cell r="L1311" t="str">
            <v>CAIXA REFERENCIAL</v>
          </cell>
          <cell r="M1311" t="str">
            <v>21,00</v>
          </cell>
          <cell r="N1311">
            <v>57.34</v>
          </cell>
          <cell r="O1311">
            <v>78.34</v>
          </cell>
          <cell r="P1311">
            <v>0</v>
          </cell>
          <cell r="R1311" t="str">
            <v>SINAPI</v>
          </cell>
        </row>
        <row r="1312">
          <cell r="G1312">
            <v>92541</v>
          </cell>
          <cell r="H1312" t="str">
            <v>TRAMA DE MADEIRA COMPOSTA POR RIPAS, CAIBROS E TERÇAS PARA TELHADOS DE ATÉ 2 ÁGUAS PARA TELHA CERÂMICA CAPA-CANAL, INCLUSO TRANSPORTE VERTICAL. AF_07/2019</v>
          </cell>
          <cell r="I1312" t="str">
            <v>M2</v>
          </cell>
          <cell r="J1312" t="str">
            <v>COEFICIENTE DE REPRESENTATIVIDADE</v>
          </cell>
          <cell r="K1312" t="str">
            <v>75,20</v>
          </cell>
          <cell r="L1312" t="str">
            <v>CAIXA REFERENCIAL</v>
          </cell>
          <cell r="M1312" t="str">
            <v>15,08</v>
          </cell>
          <cell r="N1312">
            <v>60.120000000000005</v>
          </cell>
          <cell r="O1312">
            <v>75.2</v>
          </cell>
          <cell r="P1312">
            <v>0</v>
          </cell>
          <cell r="R1312" t="str">
            <v>SINAPI</v>
          </cell>
        </row>
        <row r="1313">
          <cell r="G1313">
            <v>92542</v>
          </cell>
          <cell r="H1313" t="str">
            <v>TRAMA DE MADEIRA COMPOSTA POR RIPAS, CAIBROS E TERÇAS PARA TELHADOS DE MAIS QUE 2 ÁGUAS PARA TELHA CERÂMICA CAPA-CANAL, INCLUSO TRANSPORTE VERTICAL. AF_07/2019</v>
          </cell>
          <cell r="I1313" t="str">
            <v>M2</v>
          </cell>
          <cell r="J1313" t="str">
            <v>COEFICIENTE DE REPRESENTATIVIDADE</v>
          </cell>
          <cell r="K1313" t="str">
            <v>91,13</v>
          </cell>
          <cell r="L1313" t="str">
            <v>CAIXA REFERENCIAL</v>
          </cell>
          <cell r="M1313" t="str">
            <v>21,81</v>
          </cell>
          <cell r="N1313">
            <v>69.319999999999993</v>
          </cell>
          <cell r="O1313">
            <v>91.13</v>
          </cell>
          <cell r="P1313">
            <v>0</v>
          </cell>
          <cell r="R1313" t="str">
            <v>SINAPI</v>
          </cell>
        </row>
        <row r="1314">
          <cell r="G1314">
            <v>92543</v>
          </cell>
          <cell r="H1314" t="str">
            <v>TRAMA DE MADEIRA COMPOSTA POR TERÇAS PARA TELHADOS DE ATÉ 2 ÁGUAS PARA TELHA ONDULADA DE FIBROCIMENTO, METÁLICA, PLÁSTICA OU TERMOACÚSTICA, INCLUSO TRANSPORTE VERTICAL. AF_07/2019</v>
          </cell>
          <cell r="I1314" t="str">
            <v>M2</v>
          </cell>
          <cell r="J1314" t="str">
            <v>COEFICIENTE DE REPRESENTATIVIDADE</v>
          </cell>
          <cell r="K1314" t="str">
            <v>20,91</v>
          </cell>
          <cell r="L1314" t="str">
            <v>CAIXA REFERENCIAL</v>
          </cell>
          <cell r="M1314" t="str">
            <v>3,37</v>
          </cell>
          <cell r="N1314">
            <v>17.54</v>
          </cell>
          <cell r="O1314">
            <v>20.91</v>
          </cell>
          <cell r="P1314">
            <v>0</v>
          </cell>
          <cell r="R1314" t="str">
            <v>SINAPI</v>
          </cell>
        </row>
        <row r="1315">
          <cell r="G1315">
            <v>92544</v>
          </cell>
          <cell r="H1315" t="str">
            <v>TRAMA DE MADEIRA COMPOSTA POR TERÇAS PARA TELHADOS DE ATÉ 2 ÁGUAS PARA TELHA ESTRUTURAL DE FIBROCIMENTO, INCLUSO TRANSPORTE VERTICAL. AF_07/2019</v>
          </cell>
          <cell r="I1315" t="str">
            <v>M2</v>
          </cell>
          <cell r="J1315" t="str">
            <v>COEFICIENTE DE REPRESENTATIVIDADE</v>
          </cell>
          <cell r="K1315" t="str">
            <v>16,62</v>
          </cell>
          <cell r="L1315" t="str">
            <v>CAIXA REFERENCIAL</v>
          </cell>
          <cell r="M1315" t="str">
            <v>2,70</v>
          </cell>
          <cell r="N1315">
            <v>13.920000000000002</v>
          </cell>
          <cell r="O1315">
            <v>16.62</v>
          </cell>
          <cell r="P1315">
            <v>0</v>
          </cell>
          <cell r="R1315" t="str">
            <v>SINAPI</v>
          </cell>
        </row>
        <row r="1316">
          <cell r="G1316">
            <v>92545</v>
          </cell>
          <cell r="H1316" t="str">
            <v>FABRICAÇÃO E INSTALAÇÃO DE TESOURA INTEIRA EM MADEIRA NÃO APARELHADA, VÃO DE 3 M, PARA TELHA CERÂMICA OU DE CONCRETO, INCLUSO IÇAMENTO. AF_07/2019</v>
          </cell>
          <cell r="I1316" t="str">
            <v>UN</v>
          </cell>
          <cell r="J1316" t="str">
            <v>ATRIBUÍDO SÃO PAULO</v>
          </cell>
          <cell r="K1316" t="str">
            <v>926,14</v>
          </cell>
          <cell r="L1316" t="str">
            <v>CAIXA REFERENCIAL</v>
          </cell>
          <cell r="M1316" t="str">
            <v>259,95</v>
          </cell>
          <cell r="N1316">
            <v>666.19</v>
          </cell>
          <cell r="O1316">
            <v>926.1400000000001</v>
          </cell>
          <cell r="P1316">
            <v>0</v>
          </cell>
          <cell r="R1316" t="str">
            <v>SINAPI</v>
          </cell>
        </row>
        <row r="1317">
          <cell r="G1317">
            <v>92546</v>
          </cell>
          <cell r="H1317" t="str">
            <v>FABRICAÇÃO E INSTALAÇÃO DE TESOURA INTEIRA EM MADEIRA NÃO APARELHADA, VÃO DE 4 M, PARA TELHA CERÂMICA OU DE CONCRETO, INCLUSO IÇAMENTO. AF_07/2019</v>
          </cell>
          <cell r="I1317" t="str">
            <v>UN</v>
          </cell>
          <cell r="J1317" t="str">
            <v>ATRIBUÍDO SÃO PAULO</v>
          </cell>
          <cell r="K1317" t="str">
            <v>1.137,34</v>
          </cell>
          <cell r="L1317" t="str">
            <v>CAIXA REFERENCIAL</v>
          </cell>
          <cell r="M1317" t="str">
            <v>344,25</v>
          </cell>
          <cell r="N1317">
            <v>793.08999999999992</v>
          </cell>
          <cell r="O1317">
            <v>1137.3399999999999</v>
          </cell>
          <cell r="P1317">
            <v>0</v>
          </cell>
          <cell r="R1317" t="str">
            <v>SINAPI</v>
          </cell>
        </row>
        <row r="1318">
          <cell r="G1318">
            <v>92547</v>
          </cell>
          <cell r="H1318" t="str">
            <v>FABRICAÇÃO E INSTALAÇÃO DE TESOURA INTEIRA EM MADEIRA NÃO APARELHADA, VÃO DE 5 M, PARA TELHA CERÂMICA OU DE CONCRETO, INCLUSO IÇAMENTO. AF_07/2019</v>
          </cell>
          <cell r="I1318" t="str">
            <v>UN</v>
          </cell>
          <cell r="J1318" t="str">
            <v>ATRIBUÍDO SÃO PAULO</v>
          </cell>
          <cell r="K1318" t="str">
            <v>1.203,63</v>
          </cell>
          <cell r="L1318" t="str">
            <v>CAIXA REFERENCIAL</v>
          </cell>
          <cell r="M1318" t="str">
            <v>344,25</v>
          </cell>
          <cell r="N1318">
            <v>859.38000000000011</v>
          </cell>
          <cell r="O1318">
            <v>1203.6300000000001</v>
          </cell>
          <cell r="P1318">
            <v>0</v>
          </cell>
          <cell r="R1318" t="str">
            <v>SINAPI</v>
          </cell>
        </row>
        <row r="1319">
          <cell r="G1319">
            <v>92548</v>
          </cell>
          <cell r="H1319" t="str">
            <v>FABRICAÇÃO E INSTALAÇÃO DE TESOURA INTEIRA EM MADEIRA NÃO APARELHADA, VÃO DE 6 M, PARA TELHA CERÂMICA OU DE CONCRETO, INCLUSO IÇAMENTO. AF_07/2019</v>
          </cell>
          <cell r="I1319" t="str">
            <v>UN</v>
          </cell>
          <cell r="J1319" t="str">
            <v>ATRIBUÍDO SÃO PAULO</v>
          </cell>
          <cell r="K1319" t="str">
            <v>1.339,65</v>
          </cell>
          <cell r="L1319" t="str">
            <v>CAIXA REFERENCIAL</v>
          </cell>
          <cell r="M1319" t="str">
            <v>389,22</v>
          </cell>
          <cell r="N1319">
            <v>950.43000000000006</v>
          </cell>
          <cell r="O1319">
            <v>1339.65</v>
          </cell>
          <cell r="P1319">
            <v>0</v>
          </cell>
          <cell r="R1319" t="str">
            <v>SINAPI</v>
          </cell>
        </row>
        <row r="1320">
          <cell r="G1320">
            <v>92549</v>
          </cell>
          <cell r="H1320" t="str">
            <v>FABRICAÇÃO E INSTALAÇÃO DE TESOURA INTEIRA EM MADEIRA NÃO APARELHADA, VÃO DE 7 M, PARA TELHA CERÂMICA OU DE CONCRETO, INCLUSO IÇAMENTO. AF_07/2019</v>
          </cell>
          <cell r="I1320" t="str">
            <v>UN</v>
          </cell>
          <cell r="J1320" t="str">
            <v>ATRIBUÍDO SÃO PAULO</v>
          </cell>
          <cell r="K1320" t="str">
            <v>1.673,79</v>
          </cell>
          <cell r="L1320" t="str">
            <v>CAIXA REFERENCIAL</v>
          </cell>
          <cell r="M1320" t="str">
            <v>557,80</v>
          </cell>
          <cell r="N1320">
            <v>1115.99</v>
          </cell>
          <cell r="O1320">
            <v>1673.79</v>
          </cell>
          <cell r="P1320">
            <v>0</v>
          </cell>
          <cell r="R1320" t="str">
            <v>SINAPI</v>
          </cell>
        </row>
        <row r="1321">
          <cell r="G1321">
            <v>92550</v>
          </cell>
          <cell r="H1321" t="str">
            <v>FABRICAÇÃO E INSTALAÇÃO DE TESOURA INTEIRA EM MADEIRA NÃO APARELHADA, VÃO DE 8 M, PARA TELHA CERÂMICA OU DE CONCRETO, INCLUSO IÇAMENTO. AF_07/2019</v>
          </cell>
          <cell r="I1321" t="str">
            <v>UN</v>
          </cell>
          <cell r="J1321" t="str">
            <v>ATRIBUÍDO SÃO PAULO</v>
          </cell>
          <cell r="K1321" t="str">
            <v>2.093,79</v>
          </cell>
          <cell r="L1321" t="str">
            <v>CAIXA REFERENCIAL</v>
          </cell>
          <cell r="M1321" t="str">
            <v>601,39</v>
          </cell>
          <cell r="N1321">
            <v>1492.4</v>
          </cell>
          <cell r="O1321">
            <v>2093.79</v>
          </cell>
          <cell r="P1321">
            <v>0</v>
          </cell>
          <cell r="R1321" t="str">
            <v>SINAPI</v>
          </cell>
        </row>
        <row r="1322">
          <cell r="G1322">
            <v>92551</v>
          </cell>
          <cell r="H1322" t="str">
            <v>FABRICAÇÃO E INSTALAÇÃO DE TESOURA INTEIRA EM MADEIRA NÃO APARELHADA, VÃO DE 9 M, PARA TELHA CERÂMICA OU DE CONCRETO, INCLUSO IÇAMENTO. AF_07/2019</v>
          </cell>
          <cell r="I1322" t="str">
            <v>UN</v>
          </cell>
          <cell r="J1322" t="str">
            <v>ATRIBUÍDO SÃO PAULO</v>
          </cell>
          <cell r="K1322" t="str">
            <v>2.178,55</v>
          </cell>
          <cell r="L1322" t="str">
            <v>CAIXA REFERENCIAL</v>
          </cell>
          <cell r="M1322" t="str">
            <v>601,38</v>
          </cell>
          <cell r="N1322">
            <v>1577.17</v>
          </cell>
          <cell r="O1322">
            <v>2178.5500000000002</v>
          </cell>
          <cell r="P1322">
            <v>0</v>
          </cell>
          <cell r="R1322" t="str">
            <v>SINAPI</v>
          </cell>
        </row>
        <row r="1323">
          <cell r="G1323">
            <v>92552</v>
          </cell>
          <cell r="H1323" t="str">
            <v>FABRICAÇÃO E INSTALAÇÃO DE TESOURA INTEIRA EM MADEIRA NÃO APARELHADA, VÃO DE 10 M, PARA TELHA CERÂMICA OU DE CONCRETO, INCLUSO IÇAMENTO. AF_07/2019</v>
          </cell>
          <cell r="I1323" t="str">
            <v>UN</v>
          </cell>
          <cell r="J1323" t="str">
            <v>ATRIBUÍDO SÃO PAULO</v>
          </cell>
          <cell r="K1323" t="str">
            <v>2.365,17</v>
          </cell>
          <cell r="L1323" t="str">
            <v>CAIXA REFERENCIAL</v>
          </cell>
          <cell r="M1323" t="str">
            <v>671,57</v>
          </cell>
          <cell r="N1323">
            <v>1693.6</v>
          </cell>
          <cell r="O1323">
            <v>2365.17</v>
          </cell>
          <cell r="P1323">
            <v>0</v>
          </cell>
          <cell r="R1323" t="str">
            <v>SINAPI</v>
          </cell>
        </row>
        <row r="1324">
          <cell r="G1324">
            <v>92553</v>
          </cell>
          <cell r="H1324" t="str">
            <v>FABRICAÇÃO E INSTALAÇÃO DE TESOURA INTEIRA EM MADEIRA NÃO APARELHADA, VÃO DE 11 M, PARA TELHA CERÂMICA OU DE CONCRETO, INCLUSO IÇAMENTO. AF_07/2019</v>
          </cell>
          <cell r="I1324" t="str">
            <v>UN</v>
          </cell>
          <cell r="J1324" t="str">
            <v>ATRIBUÍDO SÃO PAULO</v>
          </cell>
          <cell r="K1324" t="str">
            <v>2.710,45</v>
          </cell>
          <cell r="L1324" t="str">
            <v>CAIXA REFERENCIAL</v>
          </cell>
          <cell r="M1324" t="str">
            <v>840,16</v>
          </cell>
          <cell r="N1324">
            <v>1870.29</v>
          </cell>
          <cell r="O1324">
            <v>2710.45</v>
          </cell>
          <cell r="P1324">
            <v>0</v>
          </cell>
          <cell r="R1324" t="str">
            <v>SINAPI</v>
          </cell>
        </row>
        <row r="1325">
          <cell r="G1325">
            <v>92554</v>
          </cell>
          <cell r="H1325" t="str">
            <v>FABRICAÇÃO E INSTALAÇÃO DE TESOURA INTEIRA EM MADEIRA NÃO APARELHADA, VÃO DE 12 M, PARA TELHA CERÂMICA OU DE CONCRETO, INCLUSO IÇAMENTO. AF_07/2019</v>
          </cell>
          <cell r="I1325" t="str">
            <v>UN</v>
          </cell>
          <cell r="J1325" t="str">
            <v>ATRIBUÍDO SÃO PAULO</v>
          </cell>
          <cell r="K1325" t="str">
            <v>2.807,46</v>
          </cell>
          <cell r="L1325" t="str">
            <v>CAIXA REFERENCIAL</v>
          </cell>
          <cell r="M1325" t="str">
            <v>840,16</v>
          </cell>
          <cell r="N1325">
            <v>1967.3000000000002</v>
          </cell>
          <cell r="O1325">
            <v>2807.46</v>
          </cell>
          <cell r="P1325">
            <v>0</v>
          </cell>
          <cell r="R1325" t="str">
            <v>SINAPI</v>
          </cell>
        </row>
        <row r="1326">
          <cell r="G1326">
            <v>92555</v>
          </cell>
          <cell r="H1326" t="str">
            <v>FABRICAÇÃO E INSTALAÇÃO DE TESOURA INTEIRA EM MADEIRA NÃO APARELHADA, VÃO DE 3 M, PARA TELHA ONDULADA DE FIBROCIMENTO, METÁLICA, PLÁSTICA OU TERMOACÚSTICA, INCLUSO IÇAMENTO. AF_07/2019</v>
          </cell>
          <cell r="I1326" t="str">
            <v>UN</v>
          </cell>
          <cell r="J1326" t="str">
            <v>ATRIBUÍDO SÃO PAULO</v>
          </cell>
          <cell r="K1326" t="str">
            <v>913,66</v>
          </cell>
          <cell r="L1326" t="str">
            <v>CAIXA REFERENCIAL</v>
          </cell>
          <cell r="M1326" t="str">
            <v>259,95</v>
          </cell>
          <cell r="N1326">
            <v>653.71</v>
          </cell>
          <cell r="O1326">
            <v>913.66000000000008</v>
          </cell>
          <cell r="P1326">
            <v>0</v>
          </cell>
          <cell r="R1326" t="str">
            <v>SINAPI</v>
          </cell>
        </row>
        <row r="1327">
          <cell r="G1327">
            <v>92556</v>
          </cell>
          <cell r="H1327" t="str">
            <v>FABRICAÇÃO E INSTALAÇÃO DE TESOURA INTEIRA EM MADEIRA NÃO APARELHADA, VÃO DE 4 M, PARA TELHA ONDULADA DE FIBROCIMENTO, METÁLICA, PLÁSTICA OU TERMOACÚSTICA, INCLUSO IÇAMENTO. AF_07/2019</v>
          </cell>
          <cell r="I1327" t="str">
            <v>UN</v>
          </cell>
          <cell r="J1327" t="str">
            <v>ATRIBUÍDO SÃO PAULO</v>
          </cell>
          <cell r="K1327" t="str">
            <v>1.115,47</v>
          </cell>
          <cell r="L1327" t="str">
            <v>CAIXA REFERENCIAL</v>
          </cell>
          <cell r="M1327" t="str">
            <v>344,26</v>
          </cell>
          <cell r="N1327">
            <v>771.21</v>
          </cell>
          <cell r="O1327">
            <v>1115.47</v>
          </cell>
          <cell r="P1327">
            <v>0</v>
          </cell>
          <cell r="R1327" t="str">
            <v>SINAPI</v>
          </cell>
        </row>
        <row r="1328">
          <cell r="G1328">
            <v>92557</v>
          </cell>
          <cell r="H1328" t="str">
            <v>FABRICAÇÃO E INSTALAÇÃO DE TESOURA INTEIRA EM MADEIRA NÃO APARELHADA, VÃO DE 5 M, PARA TELHA ONDULADA DE FIBROCIMENTO, METÁLICA, PLÁSTICA OU TERMOACÚSTICA, INCLUSO IÇAMENTO. AF_07/2019</v>
          </cell>
          <cell r="I1328" t="str">
            <v>UN</v>
          </cell>
          <cell r="J1328" t="str">
            <v>ATRIBUÍDO SÃO PAULO</v>
          </cell>
          <cell r="K1328" t="str">
            <v>1.181,76</v>
          </cell>
          <cell r="L1328" t="str">
            <v>CAIXA REFERENCIAL</v>
          </cell>
          <cell r="M1328" t="str">
            <v>344,25</v>
          </cell>
          <cell r="N1328">
            <v>837.51</v>
          </cell>
          <cell r="O1328">
            <v>1181.76</v>
          </cell>
          <cell r="P1328">
            <v>0</v>
          </cell>
          <cell r="R1328" t="str">
            <v>SINAPI</v>
          </cell>
        </row>
        <row r="1329">
          <cell r="G1329">
            <v>92558</v>
          </cell>
          <cell r="H1329" t="str">
            <v>FABRICAÇÃO E INSTALAÇÃO DE TESOURA INTEIRA EM MADEIRA NÃO APARELHADA, VÃO DE 6 M, PARA TELHA ONDULADA DE FIBROCIMENTO, METÁLICA, PLÁSTICA OU TERMOACÚSTICA, INCLUSO IÇAMENTO. AF_07/2019</v>
          </cell>
          <cell r="I1329" t="str">
            <v>UN</v>
          </cell>
          <cell r="J1329" t="str">
            <v>ATRIBUÍDO SÃO PAULO</v>
          </cell>
          <cell r="K1329" t="str">
            <v>1.327,17</v>
          </cell>
          <cell r="L1329" t="str">
            <v>CAIXA REFERENCIAL</v>
          </cell>
          <cell r="M1329" t="str">
            <v>389,22</v>
          </cell>
          <cell r="N1329">
            <v>937.95</v>
          </cell>
          <cell r="O1329">
            <v>1327.17</v>
          </cell>
          <cell r="P1329">
            <v>0</v>
          </cell>
          <cell r="R1329" t="str">
            <v>SINAPI</v>
          </cell>
        </row>
        <row r="1330">
          <cell r="G1330">
            <v>92559</v>
          </cell>
          <cell r="H1330" t="str">
            <v>FABRICAÇÃO E INSTALAÇÃO DE TESOURA INTEIRA EM MADEIRA NÃO APARELHADA, VÃO DE 7 M, PARA TELHA ONDULADA DE FIBROCIMENTO, METÁLICA, PLÁSTICA OU TERMOACÚSTICA, INCLUSO IÇAMENTO. AF_07/2019</v>
          </cell>
          <cell r="I1330" t="str">
            <v>UN</v>
          </cell>
          <cell r="J1330" t="str">
            <v>ATRIBUÍDO SÃO PAULO</v>
          </cell>
          <cell r="K1330" t="str">
            <v>1.650,55</v>
          </cell>
          <cell r="L1330" t="str">
            <v>CAIXA REFERENCIAL</v>
          </cell>
          <cell r="M1330" t="str">
            <v>557,81</v>
          </cell>
          <cell r="N1330">
            <v>1092.74</v>
          </cell>
          <cell r="O1330">
            <v>1650.55</v>
          </cell>
          <cell r="P1330">
            <v>0</v>
          </cell>
          <cell r="R1330" t="str">
            <v>SINAPI</v>
          </cell>
        </row>
        <row r="1331">
          <cell r="G1331">
            <v>92560</v>
          </cell>
          <cell r="H1331" t="str">
            <v>FABRICAÇÃO E INSTALAÇÃO DE TESOURA INTEIRA EM MADEIRA NÃO APARELHADA, VÃO DE 8 M, PARA TELHA ONDULADA DE FIBROCIMENTO, METÁLICA, PLÁSTICA OU TERMOACÚSTICA, INCLUSO IÇAMENTO. AF_07/2019</v>
          </cell>
          <cell r="I1331" t="str">
            <v>UN</v>
          </cell>
          <cell r="J1331" t="str">
            <v>ATRIBUÍDO SÃO PAULO</v>
          </cell>
          <cell r="K1331" t="str">
            <v>2.062,14</v>
          </cell>
          <cell r="L1331" t="str">
            <v>CAIXA REFERENCIAL</v>
          </cell>
          <cell r="M1331" t="str">
            <v>601,39</v>
          </cell>
          <cell r="N1331">
            <v>1460.75</v>
          </cell>
          <cell r="O1331">
            <v>2062.14</v>
          </cell>
          <cell r="P1331">
            <v>0</v>
          </cell>
          <cell r="R1331" t="str">
            <v>SINAPI</v>
          </cell>
        </row>
        <row r="1332">
          <cell r="G1332">
            <v>92561</v>
          </cell>
          <cell r="H1332" t="str">
            <v>FABRICAÇÃO E INSTALAÇÃO DE TESOURA INTEIRA EM MADEIRA NÃO APARELHADA, VÃO DE 9 M, PARA TELHA ONDULADA DE FIBROCIMENTO, METÁLICA, PLÁSTICA OU TERMOACÚSTICA, INCLUSO IÇAMENTO. AF_07/2019</v>
          </cell>
          <cell r="I1332" t="str">
            <v>UN</v>
          </cell>
          <cell r="J1332" t="str">
            <v>ATRIBUÍDO SÃO PAULO</v>
          </cell>
          <cell r="K1332" t="str">
            <v>2.147,76</v>
          </cell>
          <cell r="L1332" t="str">
            <v>CAIXA REFERENCIAL</v>
          </cell>
          <cell r="M1332" t="str">
            <v>601,39</v>
          </cell>
          <cell r="N1332">
            <v>1546.3700000000003</v>
          </cell>
          <cell r="O1332">
            <v>2147.7600000000002</v>
          </cell>
          <cell r="P1332">
            <v>0</v>
          </cell>
          <cell r="R1332" t="str">
            <v>SINAPI</v>
          </cell>
        </row>
        <row r="1333">
          <cell r="G1333">
            <v>92562</v>
          </cell>
          <cell r="H1333" t="str">
            <v>FABRICAÇÃO E INSTALAÇÃO DE TESOURA INTEIRA EM MADEIRA NÃO APARELHADA, VÃO DE 10 M, PARA TELHA ONDULADA DE FIBROCIMENTO, METÁLICA, PLÁSTICA OU TERMOACÚSTICA, INCLUSO IÇAMENTO. AF_07/2019</v>
          </cell>
          <cell r="I1333" t="str">
            <v>UN</v>
          </cell>
          <cell r="J1333" t="str">
            <v>ATRIBUÍDO SÃO PAULO</v>
          </cell>
          <cell r="K1333" t="str">
            <v>2.312,51</v>
          </cell>
          <cell r="L1333" t="str">
            <v>CAIXA REFERENCIAL</v>
          </cell>
          <cell r="M1333" t="str">
            <v>671,57</v>
          </cell>
          <cell r="N1333">
            <v>1640.94</v>
          </cell>
          <cell r="O1333">
            <v>2312.5100000000002</v>
          </cell>
          <cell r="P1333">
            <v>0</v>
          </cell>
          <cell r="R1333" t="str">
            <v>SINAPI</v>
          </cell>
        </row>
        <row r="1334">
          <cell r="G1334">
            <v>92563</v>
          </cell>
          <cell r="H1334" t="str">
            <v>FABRICAÇÃO E INSTALAÇÃO DE TESOURA INTEIRA EM MADEIRA NÃO APARELHADA, VÃO DE 11 M, PARA TELHA ONDULADA DE FIBROCIMENTO, METÁLICA, PLÁSTICA OU TERMOACÚSTICA, INCLUSO IÇAMENTO. AF_07/2019</v>
          </cell>
          <cell r="I1334" t="str">
            <v>UN</v>
          </cell>
          <cell r="J1334" t="str">
            <v>ATRIBUÍDO SÃO PAULO</v>
          </cell>
          <cell r="K1334" t="str">
            <v>2.648,87</v>
          </cell>
          <cell r="L1334" t="str">
            <v>CAIXA REFERENCIAL</v>
          </cell>
          <cell r="M1334" t="str">
            <v>840,16</v>
          </cell>
          <cell r="N1334">
            <v>1808.71</v>
          </cell>
          <cell r="O1334">
            <v>2648.87</v>
          </cell>
          <cell r="P1334">
            <v>0</v>
          </cell>
          <cell r="R1334" t="str">
            <v>SINAPI</v>
          </cell>
        </row>
        <row r="1335">
          <cell r="G1335">
            <v>92564</v>
          </cell>
          <cell r="H1335" t="str">
            <v>FABRICAÇÃO E INSTALAÇÃO DE TESOURA INTEIRA EM MADEIRA NÃO APARELHADA, VÃO DE 12 M, PARA TELHA ONDULADA DE FIBROCIMENTO, METÁLICA, PLÁSTICA OU TERMOACÚSTICA, INCLUSO IÇAMENTO. AF_07/2019</v>
          </cell>
          <cell r="I1335" t="str">
            <v>UN</v>
          </cell>
          <cell r="J1335" t="str">
            <v>ATRIBUÍDO SÃO PAULO</v>
          </cell>
          <cell r="K1335" t="str">
            <v>2.732,03</v>
          </cell>
          <cell r="L1335" t="str">
            <v>CAIXA REFERENCIAL</v>
          </cell>
          <cell r="M1335" t="str">
            <v>840,16</v>
          </cell>
          <cell r="N1335">
            <v>1891.8700000000003</v>
          </cell>
          <cell r="O1335">
            <v>2732.03</v>
          </cell>
          <cell r="P1335">
            <v>0</v>
          </cell>
          <cell r="R1335" t="str">
            <v>SINAPI</v>
          </cell>
        </row>
        <row r="1336">
          <cell r="G1336">
            <v>100379</v>
          </cell>
          <cell r="H1336" t="str">
            <v>FABRICAÇÃO E INSTALAÇÃO DE PONTALETES DE MADEIRA NÃO APARELHADA PARA TELHADOS COM ATÉ 2 ÁGUAS E COM TELHA CERÂMICA OU DE CONCRETO EM EDIFÍCIO RESIDENCIAL TÉRREO, INCLUSO TRANSPORTE VERTICAL. AF_07/2019</v>
          </cell>
          <cell r="I1336" t="str">
            <v>M2</v>
          </cell>
          <cell r="J1336" t="str">
            <v>COEFICIENTE DE REPRESENTATIVIDADE</v>
          </cell>
          <cell r="K1336" t="str">
            <v>35,99</v>
          </cell>
          <cell r="L1336" t="str">
            <v>CAIXA REFERENCIAL</v>
          </cell>
          <cell r="M1336" t="str">
            <v>9,43</v>
          </cell>
          <cell r="N1336">
            <v>26.560000000000002</v>
          </cell>
          <cell r="O1336">
            <v>35.99</v>
          </cell>
          <cell r="P1336">
            <v>0</v>
          </cell>
          <cell r="R1336" t="str">
            <v>SINAPI</v>
          </cell>
        </row>
        <row r="1337">
          <cell r="G1337">
            <v>100380</v>
          </cell>
          <cell r="H1337" t="str">
            <v>FABRICAÇÃO E INSTALAÇÃO DE PONTALETES DE MADEIRA NÃO APARELHADA PARA TELHADOS COM ATÉ 2 ÁGUAS E COM TELHA CERÂMICA OU DE CONCRETO EM EDIFÍCIO RESIDENCIAL DE MÚLTIPLOS PAVIMENTOS, INCLUSO TRANSPORTE VERTICAL. AF_07/2019</v>
          </cell>
          <cell r="I1337" t="str">
            <v>M2</v>
          </cell>
          <cell r="J1337" t="str">
            <v>ATRIBUÍDO SÃO PAULO</v>
          </cell>
          <cell r="K1337" t="str">
            <v>46,94</v>
          </cell>
          <cell r="L1337" t="str">
            <v>CAIXA REFERENCIAL</v>
          </cell>
          <cell r="M1337" t="str">
            <v>14,95</v>
          </cell>
          <cell r="N1337">
            <v>31.99</v>
          </cell>
          <cell r="O1337">
            <v>46.94</v>
          </cell>
          <cell r="P1337">
            <v>0</v>
          </cell>
          <cell r="R1337" t="str">
            <v>SINAPI</v>
          </cell>
        </row>
        <row r="1338">
          <cell r="G1338">
            <v>100381</v>
          </cell>
          <cell r="H1338" t="str">
            <v>FABRICAÇÃO E INSTALAÇÃO DE PONTALETES DE MADEIRA NÃO APARELHADA PARA TELHADOS COM ATÉ 2 ÁGUAS E COM TELHA CERÂMICA OU DE CONCRETO EM EDIFÍCIO INSTITUCIONAL TÉRREO, INCLUSO TRANSPORTE VERTICAL. AF_07/2019</v>
          </cell>
          <cell r="I1338" t="str">
            <v>M2</v>
          </cell>
          <cell r="J1338" t="str">
            <v>COEFICIENTE DE REPRESENTATIVIDADE</v>
          </cell>
          <cell r="K1338" t="str">
            <v>52,44</v>
          </cell>
          <cell r="L1338" t="str">
            <v>CAIXA REFERENCIAL</v>
          </cell>
          <cell r="M1338" t="str">
            <v>18,76</v>
          </cell>
          <cell r="N1338">
            <v>33.679999999999993</v>
          </cell>
          <cell r="O1338">
            <v>52.44</v>
          </cell>
          <cell r="P1338">
            <v>0</v>
          </cell>
          <cell r="R1338" t="str">
            <v>SINAPI</v>
          </cell>
        </row>
        <row r="1339">
          <cell r="G1339">
            <v>100383</v>
          </cell>
          <cell r="H1339" t="str">
            <v>FABRICAÇÃO E INSTALAÇÃO DE PONTALETES DE MADEIRA NÃO APARELHADA PARA TELHADOS COM ATÉ 2 ÁGUAS E COM TELHA ONDULADA DE FIBROCIMENTO, ALUMÍNIO OU PLÁSTICA EM EDIFÍCIO RESIDENCIAL DE MÚLTIPLOS PAVIMENTOS, INCLUSO TRANSPORTE VERTICAL. AF_07/2019</v>
          </cell>
          <cell r="I1339" t="str">
            <v>M2</v>
          </cell>
          <cell r="J1339" t="str">
            <v>ATRIBUÍDO SÃO PAULO</v>
          </cell>
          <cell r="K1339" t="str">
            <v>23,73</v>
          </cell>
          <cell r="L1339" t="str">
            <v>CAIXA REFERENCIAL</v>
          </cell>
          <cell r="M1339" t="str">
            <v>4,02</v>
          </cell>
          <cell r="N1339">
            <v>19.71</v>
          </cell>
          <cell r="O1339">
            <v>23.73</v>
          </cell>
          <cell r="P1339">
            <v>0</v>
          </cell>
          <cell r="R1339" t="str">
            <v>SINAPI</v>
          </cell>
        </row>
        <row r="1340">
          <cell r="G1340">
            <v>100384</v>
          </cell>
          <cell r="H1340" t="str">
            <v>FABRICAÇÃO E INSTALAÇÃO DE PONTALETES DE MADEIRA NÃO APARELHADA PARA TELHADOS COM ATÉ 2 ÁGUAS E COM TELHA ONDULADA DE FIBROCIMENTO, ALUMÍNIO OU PLÁSTICA EM EDIFÍCIO INSTITUCIONAL TÉRREO, INCLUSO TRANSPORTE VERTICAL. AF_07/2019</v>
          </cell>
          <cell r="I1340" t="str">
            <v>M2</v>
          </cell>
          <cell r="J1340" t="str">
            <v>COEFICIENTE DE REPRESENTATIVIDADE</v>
          </cell>
          <cell r="K1340" t="str">
            <v>24,91</v>
          </cell>
          <cell r="L1340" t="str">
            <v>CAIXA REFERENCIAL</v>
          </cell>
          <cell r="M1340" t="str">
            <v>5,17</v>
          </cell>
          <cell r="N1340">
            <v>19.740000000000002</v>
          </cell>
          <cell r="O1340">
            <v>24.910000000000004</v>
          </cell>
          <cell r="P1340">
            <v>0</v>
          </cell>
          <cell r="R1340" t="str">
            <v>SINAPI</v>
          </cell>
        </row>
        <row r="1341">
          <cell r="G1341">
            <v>100385</v>
          </cell>
          <cell r="H1341" t="str">
            <v>FABRICAÇÃO E INSTALAÇÃO DE PONTALETES DE MADEIRA NÃO APARELHADA PARA TELHADOS COM MAIS QUE 2 ÁGUAS E COM TELHA CERÂMICA OU DE CONCRETO EM EDIFÍCIO RESIDENCIAL TÉRREO, INCLUSO TRANSPORTE VERTICAL. AF_07/2019</v>
          </cell>
          <cell r="I1341" t="str">
            <v>M2</v>
          </cell>
          <cell r="J1341" t="str">
            <v>COEFICIENTE DE REPRESENTATIVIDADE</v>
          </cell>
          <cell r="K1341" t="str">
            <v>32,45</v>
          </cell>
          <cell r="L1341" t="str">
            <v>CAIXA REFERENCIAL</v>
          </cell>
          <cell r="M1341" t="str">
            <v>7,00</v>
          </cell>
          <cell r="N1341">
            <v>25.450000000000003</v>
          </cell>
          <cell r="O1341">
            <v>32.450000000000003</v>
          </cell>
          <cell r="P1341">
            <v>0</v>
          </cell>
          <cell r="R1341" t="str">
            <v>SINAPI</v>
          </cell>
        </row>
        <row r="1342">
          <cell r="G1342">
            <v>100386</v>
          </cell>
          <cell r="H1342" t="str">
            <v>FABRICAÇÃO E INSTALAÇÃO DE PONTALETES DE MADEIRA NÃO APARELHADA PARA TELHADOS COM MAIS QUE 2 ÁGUAS E COM TELHA CERÂMICA OU DE CONCRETO EM EDIFÍCIO RESIDENCIAL DE MÚLTIPLOS PAVIMENTOS. AF_07/2019</v>
          </cell>
          <cell r="I1342" t="str">
            <v>M2</v>
          </cell>
          <cell r="J1342" t="str">
            <v>ATRIBUÍDO SÃO PAULO</v>
          </cell>
          <cell r="K1342" t="str">
            <v>41,10</v>
          </cell>
          <cell r="L1342" t="str">
            <v>CAIXA REFERENCIAL</v>
          </cell>
          <cell r="M1342" t="str">
            <v>10,54</v>
          </cell>
          <cell r="N1342">
            <v>30.560000000000002</v>
          </cell>
          <cell r="O1342">
            <v>41.1</v>
          </cell>
          <cell r="P1342">
            <v>0</v>
          </cell>
          <cell r="R1342" t="str">
            <v>SINAPI</v>
          </cell>
        </row>
        <row r="1343">
          <cell r="G1343">
            <v>100387</v>
          </cell>
          <cell r="H1343" t="str">
            <v>FABRICAÇÃO E INSTALAÇÃO DE PONTALETES DE MADEIRA NÃO APARELHADA PARA TELHADOS COM MAIS QUE 2 ÁGUAS E COM TELHA CERÂMICA OU DE CONCRETO EM EDIFÍCIO INSTITUCIONAL TÉRREO, INCLUSO TRANSPORTE VERTICAL. AF_07/2019</v>
          </cell>
          <cell r="I1343" t="str">
            <v>M2</v>
          </cell>
          <cell r="J1343" t="str">
            <v>COEFICIENTE DE REPRESENTATIVIDADE</v>
          </cell>
          <cell r="K1343" t="str">
            <v>49,83</v>
          </cell>
          <cell r="L1343" t="str">
            <v>CAIXA REFERENCIAL</v>
          </cell>
          <cell r="M1343" t="str">
            <v>13,57</v>
          </cell>
          <cell r="N1343">
            <v>36.26</v>
          </cell>
          <cell r="O1343">
            <v>49.83</v>
          </cell>
          <cell r="P1343">
            <v>0</v>
          </cell>
          <cell r="R1343" t="str">
            <v>SINAPI</v>
          </cell>
        </row>
        <row r="1344">
          <cell r="G1344">
            <v>100388</v>
          </cell>
          <cell r="H1344" t="str">
            <v>RETIRADA E RECOLOCAÇÃO DE RIPA EM TELHADOS DE ATÉ 2 ÁGUAS COM TELHA CERÂMICA OU DE CONCRETO DE ENCAIXE, INCLUSO TRANSPORTE VERTICAL. AF_07/2019</v>
          </cell>
          <cell r="I1344" t="str">
            <v>M2</v>
          </cell>
          <cell r="J1344" t="str">
            <v>COEFICIENTE DE REPRESENTATIVIDADE</v>
          </cell>
          <cell r="K1344" t="str">
            <v>17,46</v>
          </cell>
          <cell r="L1344" t="str">
            <v>CAIXA REFERENCIAL</v>
          </cell>
          <cell r="M1344" t="str">
            <v>7,10</v>
          </cell>
          <cell r="N1344">
            <v>10.360000000000001</v>
          </cell>
          <cell r="O1344">
            <v>17.46</v>
          </cell>
          <cell r="P1344">
            <v>0</v>
          </cell>
          <cell r="R1344" t="str">
            <v>SINAPI</v>
          </cell>
        </row>
        <row r="1345">
          <cell r="G1345">
            <v>100389</v>
          </cell>
          <cell r="H1345" t="str">
            <v>RETIRADA E RECOLOCAÇÃO DE CAIBRO EM TELHADOS DE ATÉ 2 ÁGUAS COM TELHA CERÂMICA OU DE CONCRETO DE ENCAIXE, INCLUSO TRANSPORTE VERTICAL. AF_07/2019</v>
          </cell>
          <cell r="I1345" t="str">
            <v>M2</v>
          </cell>
          <cell r="J1345" t="str">
            <v>COEFICIENTE DE REPRESENTATIVIDADE</v>
          </cell>
          <cell r="K1345" t="str">
            <v>15,85</v>
          </cell>
          <cell r="L1345" t="str">
            <v>CAIXA REFERENCIAL</v>
          </cell>
          <cell r="M1345" t="str">
            <v>7,76</v>
          </cell>
          <cell r="N1345">
            <v>8.09</v>
          </cell>
          <cell r="O1345">
            <v>15.85</v>
          </cell>
          <cell r="P1345">
            <v>0</v>
          </cell>
          <cell r="R1345" t="str">
            <v>SINAPI</v>
          </cell>
        </row>
        <row r="1346">
          <cell r="G1346">
            <v>100390</v>
          </cell>
          <cell r="H1346" t="str">
            <v>RETIRADA E RECOLOCAÇÃO DE RIPA EM TELHADOS DE MAIS DE 2 ÁGUAS COM TELHA CERÂMICA OU DE CONCRETO DE ENCAIXE, INCLUSO TRANSPORTE VERTICAL. AF_07/2019</v>
          </cell>
          <cell r="I1346" t="str">
            <v>M2</v>
          </cell>
          <cell r="J1346" t="str">
            <v>COEFICIENTE DE REPRESENTATIVIDADE</v>
          </cell>
          <cell r="K1346" t="str">
            <v>20,85</v>
          </cell>
          <cell r="L1346" t="str">
            <v>CAIXA REFERENCIAL</v>
          </cell>
          <cell r="M1346" t="str">
            <v>9,73</v>
          </cell>
          <cell r="N1346">
            <v>11.120000000000001</v>
          </cell>
          <cell r="O1346">
            <v>20.85</v>
          </cell>
          <cell r="P1346">
            <v>0</v>
          </cell>
          <cell r="R1346" t="str">
            <v>SINAPI</v>
          </cell>
        </row>
        <row r="1347">
          <cell r="G1347">
            <v>100391</v>
          </cell>
          <cell r="H1347" t="str">
            <v>RETIRADA E RECOLOCAÇÃO DE CAIBRO EM TELHADOS DE MAIS DE 2 ÁGUAS COM TELHA CERÂMICA OU DE CONCRETO DE ENCAIXE, INCLUSO TRANSPORTE VERTICAL. AF_07/2019</v>
          </cell>
          <cell r="I1347" t="str">
            <v>M2</v>
          </cell>
          <cell r="J1347" t="str">
            <v>COEFICIENTE DE REPRESENTATIVIDADE</v>
          </cell>
          <cell r="K1347" t="str">
            <v>18,20</v>
          </cell>
          <cell r="L1347" t="str">
            <v>CAIXA REFERENCIAL</v>
          </cell>
          <cell r="M1347" t="str">
            <v>9,59</v>
          </cell>
          <cell r="N1347">
            <v>8.61</v>
          </cell>
          <cell r="O1347">
            <v>18.2</v>
          </cell>
          <cell r="P1347">
            <v>0</v>
          </cell>
          <cell r="R1347" t="str">
            <v>SINAPI</v>
          </cell>
        </row>
        <row r="1348">
          <cell r="G1348">
            <v>100392</v>
          </cell>
          <cell r="H1348" t="str">
            <v>RETIRADA E RECOLOCAÇÃO DE RIPA EM TELHADOS DE ATÉ 2 ÁGUAS COM TELHA CERÂMICA CAPA-CANAL, INCLUSO TRANSPORTE VERTICAL. AF_07/2019</v>
          </cell>
          <cell r="I1348" t="str">
            <v>M2</v>
          </cell>
          <cell r="J1348" t="str">
            <v>COEFICIENTE DE REPRESENTATIVIDADE</v>
          </cell>
          <cell r="K1348" t="str">
            <v>13,82</v>
          </cell>
          <cell r="L1348" t="str">
            <v>CAIXA REFERENCIAL</v>
          </cell>
          <cell r="M1348" t="str">
            <v>5,54</v>
          </cell>
          <cell r="N1348">
            <v>8.2800000000000011</v>
          </cell>
          <cell r="O1348">
            <v>13.82</v>
          </cell>
          <cell r="P1348">
            <v>0</v>
          </cell>
          <cell r="R1348" t="str">
            <v>SINAPI</v>
          </cell>
        </row>
        <row r="1349">
          <cell r="G1349">
            <v>100393</v>
          </cell>
          <cell r="H1349" t="str">
            <v>RETIRADA E RECOLOCAÇÃO DE CAIBRO EM TELHADOS DE ATÉ 2 ÁGUAS COM TELHA CERÂMICA CAPA-CANAL, INCLUSO TRANSPORTE VERTICAL. AF_07/2019</v>
          </cell>
          <cell r="I1349" t="str">
            <v>M2</v>
          </cell>
          <cell r="J1349" t="str">
            <v>COEFICIENTE DE REPRESENTATIVIDADE</v>
          </cell>
          <cell r="K1349" t="str">
            <v>18,21</v>
          </cell>
          <cell r="L1349" t="str">
            <v>CAIXA REFERENCIAL</v>
          </cell>
          <cell r="M1349" t="str">
            <v>8,90</v>
          </cell>
          <cell r="N1349">
            <v>9.31</v>
          </cell>
          <cell r="O1349">
            <v>18.21</v>
          </cell>
          <cell r="P1349">
            <v>0</v>
          </cell>
          <cell r="R1349" t="str">
            <v>SINAPI</v>
          </cell>
        </row>
        <row r="1350">
          <cell r="G1350">
            <v>100394</v>
          </cell>
          <cell r="H1350" t="str">
            <v>RETIRADA E RECOLOCAÇÃO DE RIPA EM TELHADOS DE MAIS DE 2 ÁGUAS COM TELHA CERÂMICA CAPA-CANAL, INCLUSO TRANSPORTE VERTICAL. AF_07/2019</v>
          </cell>
          <cell r="I1350" t="str">
            <v>M2</v>
          </cell>
          <cell r="J1350" t="str">
            <v>COEFICIENTE DE REPRESENTATIVIDADE</v>
          </cell>
          <cell r="K1350" t="str">
            <v>16,48</v>
          </cell>
          <cell r="L1350" t="str">
            <v>CAIXA REFERENCIAL</v>
          </cell>
          <cell r="M1350" t="str">
            <v>7,61</v>
          </cell>
          <cell r="N1350">
            <v>8.870000000000001</v>
          </cell>
          <cell r="O1350">
            <v>16.48</v>
          </cell>
          <cell r="P1350">
            <v>0</v>
          </cell>
          <cell r="R1350" t="str">
            <v>SINAPI</v>
          </cell>
        </row>
        <row r="1351">
          <cell r="G1351">
            <v>100395</v>
          </cell>
          <cell r="H1351" t="str">
            <v>RETIRADA E RECOLOCAÇÃO DE CAIBRO EM TELHADOS DE MAIS DE 2 ÁGUAS COM TELHA CERÂMICA CAPA-CANAL, INCLUSO TRANSPORTE VERTICAL. AF_07/2019</v>
          </cell>
          <cell r="I1351" t="str">
            <v>M2</v>
          </cell>
          <cell r="J1351" t="str">
            <v>COEFICIENTE DE REPRESENTATIVIDADE</v>
          </cell>
          <cell r="K1351" t="str">
            <v>21,60</v>
          </cell>
          <cell r="L1351" t="str">
            <v>CAIXA REFERENCIAL</v>
          </cell>
          <cell r="M1351" t="str">
            <v>11,54</v>
          </cell>
          <cell r="N1351">
            <v>10.060000000000002</v>
          </cell>
          <cell r="O1351">
            <v>21.6</v>
          </cell>
          <cell r="P1351">
            <v>0</v>
          </cell>
          <cell r="R1351" t="str">
            <v>SINAPI</v>
          </cell>
        </row>
        <row r="1352">
          <cell r="G1352">
            <v>94189</v>
          </cell>
          <cell r="H1352" t="str">
            <v>TELHAMENTO COM TELHA DE CONCRETO DE ENCAIXE, COM ATÉ 2 ÁGUAS, INCLUSO TRANSPORTE VERTICAL. AF_07/2019</v>
          </cell>
          <cell r="I1352" t="str">
            <v>M2</v>
          </cell>
          <cell r="J1352" t="str">
            <v>COEFICIENTE DE REPRESENTATIVIDADE</v>
          </cell>
          <cell r="K1352" t="str">
            <v>42,27</v>
          </cell>
          <cell r="L1352" t="str">
            <v>CAIXA REFERENCIAL</v>
          </cell>
          <cell r="M1352" t="str">
            <v>3,43</v>
          </cell>
          <cell r="N1352">
            <v>38.840000000000003</v>
          </cell>
          <cell r="O1352">
            <v>42.27</v>
          </cell>
          <cell r="P1352">
            <v>0</v>
          </cell>
          <cell r="R1352" t="str">
            <v>SINAPI</v>
          </cell>
        </row>
        <row r="1353">
          <cell r="G1353">
            <v>94192</v>
          </cell>
          <cell r="H1353" t="str">
            <v>TELHAMENTO COM TELHA DE CONCRETO DE ENCAIXE, COM MAIS DE 2 ÁGUAS, INCLUSO TRANSPORTE VERTICAL. AF_07/2019</v>
          </cell>
          <cell r="I1353" t="str">
            <v>M2</v>
          </cell>
          <cell r="J1353" t="str">
            <v>COEFICIENTE DE REPRESENTATIVIDADE</v>
          </cell>
          <cell r="K1353" t="str">
            <v>44,59</v>
          </cell>
          <cell r="L1353" t="str">
            <v>CAIXA REFERENCIAL</v>
          </cell>
          <cell r="M1353" t="str">
            <v>5,23</v>
          </cell>
          <cell r="N1353">
            <v>39.36</v>
          </cell>
          <cell r="O1353">
            <v>44.59</v>
          </cell>
          <cell r="P1353">
            <v>0</v>
          </cell>
          <cell r="R1353" t="str">
            <v>SINAPI</v>
          </cell>
        </row>
        <row r="1354">
          <cell r="G1354">
            <v>94195</v>
          </cell>
          <cell r="H1354" t="str">
            <v>TELHAMENTO COM TELHA CERÂMICA DE ENCAIXE, TIPO PORTUGUESA, COM ATÉ 2 ÁGUAS, INCLUSO TRANSPORTE VERTICAL. AF_07/2019</v>
          </cell>
          <cell r="I1354" t="str">
            <v>M2</v>
          </cell>
          <cell r="J1354" t="str">
            <v>COEFICIENTE DE REPRESENTATIVIDADE</v>
          </cell>
          <cell r="K1354" t="str">
            <v>49,94</v>
          </cell>
          <cell r="L1354" t="str">
            <v>CAIXA REFERENCIAL</v>
          </cell>
          <cell r="M1354" t="str">
            <v>5,90</v>
          </cell>
          <cell r="N1354">
            <v>44.04</v>
          </cell>
          <cell r="O1354">
            <v>49.94</v>
          </cell>
          <cell r="P1354">
            <v>0</v>
          </cell>
          <cell r="R1354" t="str">
            <v>SINAPI</v>
          </cell>
        </row>
        <row r="1355">
          <cell r="G1355">
            <v>94198</v>
          </cell>
          <cell r="H1355" t="str">
            <v>TELHAMENTO COM TELHA CERÂMICA DE ENCAIXE, TIPO PORTUGUESA, COM MAIS DE 2 ÁGUAS, INCLUSO TRANSPORTE VERTICAL. AF_07/2019</v>
          </cell>
          <cell r="I1355" t="str">
            <v>M2</v>
          </cell>
          <cell r="J1355" t="str">
            <v>COEFICIENTE DE REPRESENTATIVIDADE</v>
          </cell>
          <cell r="K1355" t="str">
            <v>53,01</v>
          </cell>
          <cell r="L1355" t="str">
            <v>CAIXA REFERENCIAL</v>
          </cell>
          <cell r="M1355" t="str">
            <v>8,28</v>
          </cell>
          <cell r="N1355">
            <v>44.73</v>
          </cell>
          <cell r="O1355">
            <v>53.01</v>
          </cell>
          <cell r="P1355">
            <v>0</v>
          </cell>
          <cell r="R1355" t="str">
            <v>SINAPI</v>
          </cell>
        </row>
        <row r="1356">
          <cell r="G1356">
            <v>94201</v>
          </cell>
          <cell r="H1356" t="str">
            <v>TELHAMENTO COM TELHA CERÂMICA CAPA-CANAL, TIPO COLONIAL, COM ATÉ 2 ÁGUAS, INCLUSO TRANSPORTE VERTICAL. AF_07/2019</v>
          </cell>
          <cell r="I1356" t="str">
            <v>M2</v>
          </cell>
          <cell r="J1356" t="str">
            <v>COEFICIENTE DE REPRESENTATIVIDADE</v>
          </cell>
          <cell r="K1356" t="str">
            <v>70,21</v>
          </cell>
          <cell r="L1356" t="str">
            <v>CAIXA REFERENCIAL</v>
          </cell>
          <cell r="M1356" t="str">
            <v>9,38</v>
          </cell>
          <cell r="N1356">
            <v>60.829999999999991</v>
          </cell>
          <cell r="O1356">
            <v>70.209999999999994</v>
          </cell>
          <cell r="P1356">
            <v>0</v>
          </cell>
          <cell r="R1356" t="str">
            <v>SINAPI</v>
          </cell>
        </row>
        <row r="1357">
          <cell r="G1357">
            <v>94204</v>
          </cell>
          <cell r="H1357" t="str">
            <v>TELHAMENTO COM TELHA CERÂMICA CAPA-CANAL, TIPO COLONIAL, COM MAIS DE 2 ÁGUAS, INCLUSO TRANSPORTE VERTICAL. AF_07/2019</v>
          </cell>
          <cell r="I1357" t="str">
            <v>M2</v>
          </cell>
          <cell r="J1357" t="str">
            <v>COEFICIENTE DE REPRESENTATIVIDADE</v>
          </cell>
          <cell r="K1357" t="str">
            <v>75,44</v>
          </cell>
          <cell r="L1357" t="str">
            <v>CAIXA REFERENCIAL</v>
          </cell>
          <cell r="M1357" t="str">
            <v>13,40</v>
          </cell>
          <cell r="N1357">
            <v>62.04</v>
          </cell>
          <cell r="O1357">
            <v>75.44</v>
          </cell>
          <cell r="P1357">
            <v>0</v>
          </cell>
          <cell r="R1357" t="str">
            <v>SINAPI</v>
          </cell>
        </row>
        <row r="1358">
          <cell r="G1358">
            <v>94224</v>
          </cell>
          <cell r="H1358" t="str">
            <v>EMBOÇAMENTO COM ARGAMASSA TRAÇO 1:2:9 (CIMENTO, CAL E AREIA). AF_07/2019</v>
          </cell>
          <cell r="I1358" t="str">
            <v>M</v>
          </cell>
          <cell r="J1358" t="str">
            <v>COEFICIENTE DE REPRESENTATIVIDADE</v>
          </cell>
          <cell r="K1358" t="str">
            <v>23,81</v>
          </cell>
          <cell r="L1358" t="str">
            <v>CAIXA REFERENCIAL</v>
          </cell>
          <cell r="M1358" t="str">
            <v>14,97</v>
          </cell>
          <cell r="N1358">
            <v>8.8399999999999981</v>
          </cell>
          <cell r="O1358">
            <v>23.81</v>
          </cell>
          <cell r="P1358">
            <v>0</v>
          </cell>
          <cell r="R1358" t="str">
            <v>SINAPI</v>
          </cell>
        </row>
        <row r="1359">
          <cell r="G1359">
            <v>94226</v>
          </cell>
          <cell r="H1359" t="str">
            <v>SUBCOBERTURA COM MANTA PLÁSTICA REVESTIDA POR PELÍCULA DE ALUMÍNO, INCLUSO TRANSPORTE VERTICAL. AF_07/2019</v>
          </cell>
          <cell r="I1359" t="str">
            <v>M2</v>
          </cell>
          <cell r="J1359" t="str">
            <v>COEFICIENTE DE REPRESENTATIVIDADE</v>
          </cell>
          <cell r="K1359" t="str">
            <v>19,96</v>
          </cell>
          <cell r="L1359" t="str">
            <v>CAIXA REFERENCIAL</v>
          </cell>
          <cell r="M1359" t="str">
            <v>6,06</v>
          </cell>
          <cell r="N1359">
            <v>13.900000000000002</v>
          </cell>
          <cell r="O1359">
            <v>19.96</v>
          </cell>
          <cell r="P1359">
            <v>0</v>
          </cell>
          <cell r="R1359" t="str">
            <v>SINAPI</v>
          </cell>
        </row>
        <row r="1360">
          <cell r="G1360">
            <v>94232</v>
          </cell>
          <cell r="H1360" t="str">
            <v>AMARRAÇÃO DE TELHAS CERÂMICAS OU DE CONCRETO. AF_07/2019</v>
          </cell>
          <cell r="I1360" t="str">
            <v>UN</v>
          </cell>
          <cell r="J1360" t="str">
            <v>COEFICIENTE DE REPRESENTATIVIDADE</v>
          </cell>
          <cell r="K1360" t="str">
            <v>2,58</v>
          </cell>
          <cell r="L1360" t="str">
            <v>CAIXA REFERENCIAL</v>
          </cell>
          <cell r="M1360" t="str">
            <v>1,96</v>
          </cell>
          <cell r="N1360">
            <v>0.62000000000000011</v>
          </cell>
          <cell r="O1360">
            <v>2.58</v>
          </cell>
          <cell r="P1360">
            <v>0</v>
          </cell>
          <cell r="R1360" t="str">
            <v>SINAPI</v>
          </cell>
        </row>
        <row r="1361">
          <cell r="G1361">
            <v>94440</v>
          </cell>
          <cell r="H1361" t="str">
            <v>TELHAMENTO COM TELHA CERÂMICA DE ENCAIXE, TIPO FRANCESA, COM ATÉ 2 ÁGUAS, INCLUSO TRANSPORTE VERTICAL. AF_07/2019</v>
          </cell>
          <cell r="I1361" t="str">
            <v>M2</v>
          </cell>
          <cell r="J1361" t="str">
            <v>COEFICIENTE DE REPRESENTATIVIDADE</v>
          </cell>
          <cell r="K1361" t="str">
            <v>49,94</v>
          </cell>
          <cell r="L1361" t="str">
            <v>CAIXA REFERENCIAL</v>
          </cell>
          <cell r="M1361" t="str">
            <v>5,90</v>
          </cell>
          <cell r="N1361">
            <v>44.04</v>
          </cell>
          <cell r="O1361">
            <v>49.94</v>
          </cell>
          <cell r="P1361">
            <v>0</v>
          </cell>
          <cell r="R1361" t="str">
            <v>SINAPI</v>
          </cell>
        </row>
        <row r="1362">
          <cell r="G1362">
            <v>94441</v>
          </cell>
          <cell r="H1362" t="str">
            <v>TELHAMENTO COM TELHA CERÂMICA DE ENCAIXE, TIPO FRANCESA, COM MAIS DE 2 ÁGUAS, INCLUSO TRANSPORTE VERTICAL. AF_07/2019</v>
          </cell>
          <cell r="I1362" t="str">
            <v>M2</v>
          </cell>
          <cell r="J1362" t="str">
            <v>COEFICIENTE DE REPRESENTATIVIDADE</v>
          </cell>
          <cell r="K1362" t="str">
            <v>53,01</v>
          </cell>
          <cell r="L1362" t="str">
            <v>CAIXA REFERENCIAL</v>
          </cell>
          <cell r="M1362" t="str">
            <v>8,28</v>
          </cell>
          <cell r="N1362">
            <v>44.73</v>
          </cell>
          <cell r="O1362">
            <v>53.01</v>
          </cell>
          <cell r="P1362">
            <v>0</v>
          </cell>
          <cell r="R1362" t="str">
            <v>SINAPI</v>
          </cell>
        </row>
        <row r="1363">
          <cell r="G1363">
            <v>94442</v>
          </cell>
          <cell r="H1363" t="str">
            <v>TELHAMENTO COM TELHA CERÂMICA DE ENCAIXE, TIPO ROMANA, COM ATÉ 2 ÁGUAS, INCLUSO TRANSPORTE VERTICAL. AF_07/2019</v>
          </cell>
          <cell r="I1363" t="str">
            <v>M2</v>
          </cell>
          <cell r="J1363" t="str">
            <v>COEFICIENTE DE REPRESENTATIVIDADE</v>
          </cell>
          <cell r="K1363" t="str">
            <v>49,94</v>
          </cell>
          <cell r="L1363" t="str">
            <v>CAIXA REFERENCIAL</v>
          </cell>
          <cell r="M1363" t="str">
            <v>5,90</v>
          </cell>
          <cell r="N1363">
            <v>44.04</v>
          </cell>
          <cell r="O1363">
            <v>49.94</v>
          </cell>
          <cell r="P1363">
            <v>0</v>
          </cell>
          <cell r="R1363" t="str">
            <v>SINAPI</v>
          </cell>
        </row>
        <row r="1364">
          <cell r="G1364">
            <v>94443</v>
          </cell>
          <cell r="H1364" t="str">
            <v>TELHAMENTO COM TELHA CERÂMICA DE ENCAIXE, TIPO ROMANA, COM MAIS DE 2 ÁGUAS, INCLUSO TRANSPORTE VERTICAL. AF_07/2019</v>
          </cell>
          <cell r="I1364" t="str">
            <v>M2</v>
          </cell>
          <cell r="J1364" t="str">
            <v>COEFICIENTE DE REPRESENTATIVIDADE</v>
          </cell>
          <cell r="K1364" t="str">
            <v>53,01</v>
          </cell>
          <cell r="L1364" t="str">
            <v>CAIXA REFERENCIAL</v>
          </cell>
          <cell r="M1364" t="str">
            <v>8,28</v>
          </cell>
          <cell r="N1364">
            <v>44.73</v>
          </cell>
          <cell r="O1364">
            <v>53.01</v>
          </cell>
          <cell r="P1364">
            <v>0</v>
          </cell>
          <cell r="R1364" t="str">
            <v>SINAPI</v>
          </cell>
        </row>
        <row r="1365">
          <cell r="G1365">
            <v>94445</v>
          </cell>
          <cell r="H1365" t="str">
            <v>TELHAMENTO COM TELHA CERÂMICA CAPA-CANAL, TIPO PLAN, COM ATÉ 2 ÁGUAS, INCLUSO TRANSPORTE VERTICAL. AF_07/2019</v>
          </cell>
          <cell r="I1365" t="str">
            <v>M2</v>
          </cell>
          <cell r="J1365" t="str">
            <v>COEFICIENTE DE REPRESENTATIVIDADE</v>
          </cell>
          <cell r="K1365" t="str">
            <v>70,21</v>
          </cell>
          <cell r="L1365" t="str">
            <v>CAIXA REFERENCIAL</v>
          </cell>
          <cell r="M1365" t="str">
            <v>9,38</v>
          </cell>
          <cell r="N1365">
            <v>60.829999999999991</v>
          </cell>
          <cell r="O1365">
            <v>70.209999999999994</v>
          </cell>
          <cell r="P1365">
            <v>0</v>
          </cell>
          <cell r="R1365" t="str">
            <v>SINAPI</v>
          </cell>
        </row>
        <row r="1366">
          <cell r="G1366">
            <v>94446</v>
          </cell>
          <cell r="H1366" t="str">
            <v>TELHAMENTO COM TELHA CERÂMICA CAPA-CANAL, TIPO PLAN, COM MAIS DE 2 ÁGUAS, INCLUSO TRANSPORTE VERTICAL. AF_07/2019</v>
          </cell>
          <cell r="I1366" t="str">
            <v>M2</v>
          </cell>
          <cell r="J1366" t="str">
            <v>COEFICIENTE DE REPRESENTATIVIDADE</v>
          </cell>
          <cell r="K1366" t="str">
            <v>75,44</v>
          </cell>
          <cell r="L1366" t="str">
            <v>CAIXA REFERENCIAL</v>
          </cell>
          <cell r="M1366" t="str">
            <v>13,40</v>
          </cell>
          <cell r="N1366">
            <v>62.04</v>
          </cell>
          <cell r="O1366">
            <v>75.44</v>
          </cell>
          <cell r="P1366">
            <v>0</v>
          </cell>
          <cell r="R1366" t="str">
            <v>SINAPI</v>
          </cell>
        </row>
        <row r="1367">
          <cell r="G1367">
            <v>94447</v>
          </cell>
          <cell r="H1367" t="str">
            <v>TELHAMENTO COM TELHA CERÂMICA CAPA-CANAL, TIPO PAULISTA, COM ATÉ 2 ÁGUAS, INCLUSO TRANSPORTE VERTICAL. AF_07/2019</v>
          </cell>
          <cell r="I1367" t="str">
            <v>M2</v>
          </cell>
          <cell r="J1367" t="str">
            <v>COEFICIENTE DE REPRESENTATIVIDADE</v>
          </cell>
          <cell r="K1367" t="str">
            <v>70,21</v>
          </cell>
          <cell r="L1367" t="str">
            <v>CAIXA REFERENCIAL</v>
          </cell>
          <cell r="M1367" t="str">
            <v>9,38</v>
          </cell>
          <cell r="N1367">
            <v>60.829999999999991</v>
          </cell>
          <cell r="O1367">
            <v>70.209999999999994</v>
          </cell>
          <cell r="P1367">
            <v>0</v>
          </cell>
          <cell r="R1367" t="str">
            <v>SINAPI</v>
          </cell>
        </row>
        <row r="1368">
          <cell r="G1368">
            <v>94448</v>
          </cell>
          <cell r="H1368" t="str">
            <v>TELHAMENTO COM TELHA CERÂMICA CAPA-CANAL, TIPO PAULISTA, COM MAIS DE 2 ÁGUAS, INCLUSO TRANSPORTE VERTICAL. AF_07/2019</v>
          </cell>
          <cell r="I1368" t="str">
            <v>M2</v>
          </cell>
          <cell r="J1368" t="str">
            <v>COEFICIENTE DE REPRESENTATIVIDADE</v>
          </cell>
          <cell r="K1368" t="str">
            <v>75,44</v>
          </cell>
          <cell r="L1368" t="str">
            <v>CAIXA REFERENCIAL</v>
          </cell>
          <cell r="M1368" t="str">
            <v>13,40</v>
          </cell>
          <cell r="N1368">
            <v>62.04</v>
          </cell>
          <cell r="O1368">
            <v>75.44</v>
          </cell>
          <cell r="P1368">
            <v>0</v>
          </cell>
          <cell r="R1368" t="str">
            <v>SINAPI</v>
          </cell>
        </row>
        <row r="1369">
          <cell r="G1369">
            <v>94207</v>
          </cell>
          <cell r="H1369" t="str">
            <v>TELHAMENTO COM TELHA ONDULADA DE FIBROCIMENTO E = 6 MM, COM RECOBRIMENTO LATERAL DE 1/4 DE ONDA PARA TELHADO COM INCLINAÇÃO MAIOR QUE 10°, COM ATÉ 2 ÁGUAS, INCLUSO IÇAMENTO. AF_07/2019</v>
          </cell>
          <cell r="I1369" t="str">
            <v>M2</v>
          </cell>
          <cell r="J1369" t="str">
            <v>COEFICIENTE DE REPRESENTATIVIDADE</v>
          </cell>
          <cell r="K1369" t="str">
            <v>52,12</v>
          </cell>
          <cell r="L1369" t="str">
            <v>CAIXA REFERENCIAL</v>
          </cell>
          <cell r="M1369" t="str">
            <v>4,43</v>
          </cell>
          <cell r="N1369">
            <v>47.69</v>
          </cell>
          <cell r="O1369">
            <v>52.12</v>
          </cell>
          <cell r="P1369">
            <v>0</v>
          </cell>
          <cell r="R1369" t="str">
            <v>SINAPI</v>
          </cell>
        </row>
        <row r="1370">
          <cell r="G1370">
            <v>94210</v>
          </cell>
          <cell r="H1370" t="str">
            <v>TELHAMENTO COM TELHA ONDULADA DE FIBROCIMENTO E = 6 MM, COM RECOBRIMENTO LATERAL DE 1 1/4 DE ONDA PARA TELHADO COM INCLINAÇÃO MÁXIMA DE 10°, COM ATÉ 2 ÁGUAS, INCLUSO IÇAMENTO. AF_07/2019</v>
          </cell>
          <cell r="I1370" t="str">
            <v>M2</v>
          </cell>
          <cell r="J1370" t="str">
            <v>COEFICIENTE DE REPRESENTATIVIDADE</v>
          </cell>
          <cell r="K1370" t="str">
            <v>55,40</v>
          </cell>
          <cell r="L1370" t="str">
            <v>CAIXA REFERENCIAL</v>
          </cell>
          <cell r="M1370" t="str">
            <v>4,91</v>
          </cell>
          <cell r="N1370">
            <v>50.489999999999995</v>
          </cell>
          <cell r="O1370">
            <v>55.399999999999991</v>
          </cell>
          <cell r="P1370">
            <v>0</v>
          </cell>
          <cell r="R1370" t="str">
            <v>SINAPI</v>
          </cell>
        </row>
        <row r="1371">
          <cell r="G1371">
            <v>94218</v>
          </cell>
          <cell r="H1371" t="str">
            <v>TELHAMENTO COM TELHA ESTRUTURAL DE FIBROCIMENTO E= 8 MM, COM ATÉ 2 ÁGUAS, INCLUSO IÇAMENTO. AF_07/2019_PS</v>
          </cell>
          <cell r="I1371" t="str">
            <v>M2</v>
          </cell>
          <cell r="J1371" t="str">
            <v>COEFICIENTE DE REPRESENTATIVIDADE</v>
          </cell>
          <cell r="K1371" t="str">
            <v>140,62</v>
          </cell>
          <cell r="L1371" t="str">
            <v>CAIXA REFERENCIAL</v>
          </cell>
          <cell r="M1371" t="str">
            <v>4,90</v>
          </cell>
          <cell r="N1371">
            <v>135.72</v>
          </cell>
          <cell r="O1371">
            <v>140.62</v>
          </cell>
          <cell r="P1371">
            <v>0</v>
          </cell>
          <cell r="R1371" t="str">
            <v>SINAPI</v>
          </cell>
        </row>
        <row r="1372">
          <cell r="G1372">
            <v>94213</v>
          </cell>
          <cell r="H1372" t="str">
            <v>TELHAMENTO COM TELHA DE AÇO/ALUMÍNIO E = 0,5 MM, COM ATÉ 2 ÁGUAS, INCLUSO IÇAMENTO. AF_07/2019</v>
          </cell>
          <cell r="I1372" t="str">
            <v>M2</v>
          </cell>
          <cell r="J1372" t="str">
            <v>COEFICIENTE DE REPRESENTATIVIDADE</v>
          </cell>
          <cell r="K1372" t="str">
            <v>68,92</v>
          </cell>
          <cell r="L1372" t="str">
            <v>CAIXA REFERENCIAL</v>
          </cell>
          <cell r="M1372" t="str">
            <v>3,10</v>
          </cell>
          <cell r="N1372">
            <v>65.820000000000007</v>
          </cell>
          <cell r="O1372">
            <v>68.92</v>
          </cell>
          <cell r="P1372">
            <v>0</v>
          </cell>
          <cell r="R1372" t="str">
            <v>SINAPI</v>
          </cell>
        </row>
        <row r="1373">
          <cell r="G1373">
            <v>94216</v>
          </cell>
          <cell r="H1373" t="str">
            <v>TELHAMENTO COM TELHA METÁLICA TERMOACÚSTICA E = 30 MM, COM ATÉ 2 ÁGUAS, INCLUSO IÇAMENTO. AF_07/2019</v>
          </cell>
          <cell r="I1373" t="str">
            <v>M2</v>
          </cell>
          <cell r="J1373" t="str">
            <v>COEFICIENTE DE REPRESENTATIVIDADE</v>
          </cell>
          <cell r="K1373" t="str">
            <v>199,78</v>
          </cell>
          <cell r="L1373" t="str">
            <v>CAIXA REFERENCIAL</v>
          </cell>
          <cell r="M1373" t="str">
            <v>1,93</v>
          </cell>
          <cell r="N1373">
            <v>197.85</v>
          </cell>
          <cell r="O1373">
            <v>199.78</v>
          </cell>
          <cell r="P1373">
            <v>0</v>
          </cell>
          <cell r="R1373" t="str">
            <v>SINAPI</v>
          </cell>
        </row>
        <row r="1374">
          <cell r="G1374">
            <v>94219</v>
          </cell>
          <cell r="H1374" t="str">
            <v>CUMEEIRA E ESPIGÃO PARA TELHA CERÂMICA EMBOÇADA COM ARGAMASSA TRAÇO 1:2:9 (CIMENTO, CAL E AREIA), PARA TELHADOS COM MAIS DE 2 ÁGUAS, INCLUSO TRANSPORTE VERTICAL. AF_07/2019</v>
          </cell>
          <cell r="I1374" t="str">
            <v>M</v>
          </cell>
          <cell r="J1374" t="str">
            <v>COEFICIENTE DE REPRESENTATIVIDADE</v>
          </cell>
          <cell r="K1374" t="str">
            <v>36,93</v>
          </cell>
          <cell r="L1374" t="str">
            <v>CAIXA REFERENCIAL</v>
          </cell>
          <cell r="M1374" t="str">
            <v>11,70</v>
          </cell>
          <cell r="N1374">
            <v>25.23</v>
          </cell>
          <cell r="O1374">
            <v>36.93</v>
          </cell>
          <cell r="P1374">
            <v>0</v>
          </cell>
          <cell r="R1374" t="str">
            <v>SINAPI</v>
          </cell>
        </row>
        <row r="1375">
          <cell r="G1375">
            <v>94220</v>
          </cell>
          <cell r="H1375" t="str">
            <v>CUMEEIRA E ESPIGÃO PARA TELHA DE CONCRETO EMBOÇADA COM ARGAMASSA TRAÇO 1:2:9 (CIMENTO, CAL E AREIA), PARA TELHADOS COM MAIS DE 2 ÁGUAS, INCLUSO TRANSPORTE VERTICAL. AF_07/2019</v>
          </cell>
          <cell r="I1375" t="str">
            <v>M</v>
          </cell>
          <cell r="J1375" t="str">
            <v>COEFICIENTE DE REPRESENTATIVIDADE</v>
          </cell>
          <cell r="K1375" t="str">
            <v>56,22</v>
          </cell>
          <cell r="L1375" t="str">
            <v>CAIXA REFERENCIAL</v>
          </cell>
          <cell r="M1375" t="str">
            <v>11,68</v>
          </cell>
          <cell r="N1375">
            <v>44.54</v>
          </cell>
          <cell r="O1375">
            <v>56.22</v>
          </cell>
          <cell r="P1375">
            <v>0</v>
          </cell>
          <cell r="R1375" t="str">
            <v>SINAPI</v>
          </cell>
        </row>
        <row r="1376">
          <cell r="G1376">
            <v>94221</v>
          </cell>
          <cell r="H1376" t="str">
            <v>CUMEEIRA PARA TELHA CERÂMICA EMBOÇADA COM ARGAMASSA TRAÇO 1:2:9 (CIMENTO, CAL E AREIA) PARA TELHADOS COM ATÉ 2 ÁGUAS, INCLUSO TRANSPORTE VERTICAL. AF_07/2019</v>
          </cell>
          <cell r="I1376" t="str">
            <v>M</v>
          </cell>
          <cell r="J1376" t="str">
            <v>COEFICIENTE DE REPRESENTATIVIDADE</v>
          </cell>
          <cell r="K1376" t="str">
            <v>30,87</v>
          </cell>
          <cell r="L1376" t="str">
            <v>CAIXA REFERENCIAL</v>
          </cell>
          <cell r="M1376" t="str">
            <v>7,03</v>
          </cell>
          <cell r="N1376">
            <v>23.84</v>
          </cell>
          <cell r="O1376">
            <v>30.87</v>
          </cell>
          <cell r="P1376">
            <v>0</v>
          </cell>
          <cell r="R1376" t="str">
            <v>SINAPI</v>
          </cell>
        </row>
        <row r="1377">
          <cell r="G1377">
            <v>94222</v>
          </cell>
          <cell r="H1377" t="str">
            <v>CUMEEIRA PARA TELHA DE CONCRETO EMBOÇADA COM ARGAMASSA TRAÇO 1:2:9 (CIMENTO, CAL E AREIA) PARA TELHADOS COM ATÉ 2 ÁGUAS, INCLUSO TRANSPORTE VERTICAL. AF_07/2019</v>
          </cell>
          <cell r="I1377" t="str">
            <v>M</v>
          </cell>
          <cell r="J1377" t="str">
            <v>COEFICIENTE DE REPRESENTATIVIDADE</v>
          </cell>
          <cell r="K1377" t="str">
            <v>50,16</v>
          </cell>
          <cell r="L1377" t="str">
            <v>CAIXA REFERENCIAL</v>
          </cell>
          <cell r="M1377" t="str">
            <v>7,01</v>
          </cell>
          <cell r="N1377">
            <v>43.15</v>
          </cell>
          <cell r="O1377">
            <v>50.16</v>
          </cell>
          <cell r="P1377">
            <v>0</v>
          </cell>
          <cell r="R1377" t="str">
            <v>SINAPI</v>
          </cell>
        </row>
        <row r="1378">
          <cell r="G1378">
            <v>94223</v>
          </cell>
          <cell r="H1378" t="str">
            <v>CUMEEIRA PARA TELHA DE FIBROCIMENTO ONDULADA E = 6 MM, INCLUSO ACESSÓRIOS DE FIXAÇÃO E IÇAMENTO. AF_07/2019</v>
          </cell>
          <cell r="I1378" t="str">
            <v>M</v>
          </cell>
          <cell r="J1378" t="str">
            <v>COEFICIENTE DE REPRESENTATIVIDADE</v>
          </cell>
          <cell r="K1378" t="str">
            <v>89,33</v>
          </cell>
          <cell r="L1378" t="str">
            <v>CAIXA REFERENCIAL</v>
          </cell>
          <cell r="M1378" t="str">
            <v>2,20</v>
          </cell>
          <cell r="N1378">
            <v>87.13</v>
          </cell>
          <cell r="O1378">
            <v>89.33</v>
          </cell>
          <cell r="P1378">
            <v>0</v>
          </cell>
          <cell r="R1378" t="str">
            <v>SINAPI</v>
          </cell>
        </row>
        <row r="1379">
          <cell r="G1379">
            <v>94451</v>
          </cell>
          <cell r="H1379" t="str">
            <v>CUMEEIRA PARA TELHA DE FIBROCIMENTO ESTRUTURAL E = 6 MM, INCLUSO ACESSÓRIOS DE FIXAÇÃO E IÇAMENTO. AF_07/2019</v>
          </cell>
          <cell r="I1379" t="str">
            <v>M</v>
          </cell>
          <cell r="J1379" t="str">
            <v>COEFICIENTE DE REPRESENTATIVIDADE</v>
          </cell>
          <cell r="K1379" t="str">
            <v>100,39</v>
          </cell>
          <cell r="L1379" t="str">
            <v>CAIXA REFERENCIAL</v>
          </cell>
          <cell r="M1379" t="str">
            <v>2,24</v>
          </cell>
          <cell r="N1379">
            <v>98.15</v>
          </cell>
          <cell r="O1379">
            <v>100.39</v>
          </cell>
          <cell r="P1379">
            <v>0</v>
          </cell>
          <cell r="R1379" t="str">
            <v>SINAPI</v>
          </cell>
        </row>
        <row r="1380">
          <cell r="G1380">
            <v>100325</v>
          </cell>
          <cell r="H1380" t="str">
            <v>CUMEEIRA SHED PARA TELHA ONDULADA DE FIBROCIMENTO, E = 6 MM, INCLUSO ACESSÓRIOS DE FIXAÇÃO E IÇAMENTO. AF_07/2019</v>
          </cell>
          <cell r="I1380" t="str">
            <v>M</v>
          </cell>
          <cell r="J1380" t="str">
            <v>COEFICIENTE DE REPRESENTATIVIDADE</v>
          </cell>
          <cell r="K1380" t="str">
            <v>97,61</v>
          </cell>
          <cell r="L1380" t="str">
            <v>CAIXA REFERENCIAL</v>
          </cell>
          <cell r="M1380" t="str">
            <v>1,57</v>
          </cell>
          <cell r="N1380">
            <v>96.04</v>
          </cell>
          <cell r="O1380">
            <v>97.61</v>
          </cell>
          <cell r="P1380">
            <v>0</v>
          </cell>
          <cell r="R1380" t="str">
            <v>SINAPI</v>
          </cell>
        </row>
        <row r="1381">
          <cell r="G1381">
            <v>100327</v>
          </cell>
          <cell r="H1381" t="str">
            <v>RUFO EXTERNO/INTERNO EM CHAPA DE AÇO GALVANIZADO NÚMERO 26, CORTE DE 33 CM, INCLUSO IÇAMENTO. AF_07/2019</v>
          </cell>
          <cell r="I1381" t="str">
            <v>M</v>
          </cell>
          <cell r="J1381" t="str">
            <v>ATRIBUÍDO SÃO PAULO</v>
          </cell>
          <cell r="K1381" t="str">
            <v>61,82</v>
          </cell>
          <cell r="L1381" t="str">
            <v>CAIXA REFERENCIAL</v>
          </cell>
          <cell r="M1381" t="str">
            <v>6,53</v>
          </cell>
          <cell r="N1381">
            <v>55.29</v>
          </cell>
          <cell r="O1381">
            <v>61.82</v>
          </cell>
          <cell r="P1381">
            <v>0</v>
          </cell>
          <cell r="R1381" t="str">
            <v>SINAPI</v>
          </cell>
        </row>
        <row r="1382">
          <cell r="G1382">
            <v>100328</v>
          </cell>
          <cell r="H1382" t="str">
            <v>RETIRADA E RECOLOCAÇÃO DE  TELHA CERÂMICA DE ENCAIXE, COM ATÉ DUAS ÁGUAS, INCLUSO IÇAMENTO. AF_07/2019</v>
          </cell>
          <cell r="I1382" t="str">
            <v>M2</v>
          </cell>
          <cell r="J1382" t="str">
            <v>COEFICIENTE DE REPRESENTATIVIDADE</v>
          </cell>
          <cell r="K1382" t="str">
            <v>15,97</v>
          </cell>
          <cell r="L1382" t="str">
            <v>CAIXA REFERENCIAL</v>
          </cell>
          <cell r="M1382" t="str">
            <v>5,78</v>
          </cell>
          <cell r="N1382">
            <v>10.190000000000001</v>
          </cell>
          <cell r="O1382">
            <v>15.970000000000002</v>
          </cell>
          <cell r="P1382">
            <v>0</v>
          </cell>
          <cell r="R1382" t="str">
            <v>SINAPI</v>
          </cell>
        </row>
        <row r="1383">
          <cell r="G1383">
            <v>100329</v>
          </cell>
          <cell r="H1383" t="str">
            <v>RETIRADA E RECOLOCAÇÃO DE  TELHA CERÂMICA DE ENCAIXE, COM MAIS DE DUAS ÁGUAS, INCLUSO IÇAMENTO. AF_07/2019</v>
          </cell>
          <cell r="I1383" t="str">
            <v>M2</v>
          </cell>
          <cell r="J1383" t="str">
            <v>COEFICIENTE DE REPRESENTATIVIDADE</v>
          </cell>
          <cell r="K1383" t="str">
            <v>19,05</v>
          </cell>
          <cell r="L1383" t="str">
            <v>CAIXA REFERENCIAL</v>
          </cell>
          <cell r="M1383" t="str">
            <v>8,14</v>
          </cell>
          <cell r="N1383">
            <v>10.91</v>
          </cell>
          <cell r="O1383">
            <v>19.05</v>
          </cell>
          <cell r="P1383">
            <v>0</v>
          </cell>
          <cell r="R1383" t="str">
            <v>SINAPI</v>
          </cell>
        </row>
        <row r="1384">
          <cell r="G1384">
            <v>100330</v>
          </cell>
          <cell r="H1384" t="str">
            <v>RETIRADA E RECOLOCAÇÃO DE  TELHA CERÂMICA CAPA-CANAL, COM ATÉ DUAS ÁGUAS, INCLUSO IÇAMENTO. AF_07/2019</v>
          </cell>
          <cell r="I1384" t="str">
            <v>M2</v>
          </cell>
          <cell r="J1384" t="str">
            <v>COEFICIENTE DE REPRESENTATIVIDADE</v>
          </cell>
          <cell r="K1384" t="str">
            <v>21,69</v>
          </cell>
          <cell r="L1384" t="str">
            <v>CAIXA REFERENCIAL</v>
          </cell>
          <cell r="M1384" t="str">
            <v>7,76</v>
          </cell>
          <cell r="N1384">
            <v>13.930000000000001</v>
          </cell>
          <cell r="O1384">
            <v>21.69</v>
          </cell>
          <cell r="P1384">
            <v>0</v>
          </cell>
          <cell r="R1384" t="str">
            <v>SINAPI</v>
          </cell>
        </row>
        <row r="1385">
          <cell r="G1385">
            <v>100331</v>
          </cell>
          <cell r="H1385" t="str">
            <v>RETIRADA E RECOLOCAÇÃO DE  TELHA CERÂMICA CAPA-CANAL, COM MAIS DE DUAS ÁGUAS, INCLUSO IÇAMENTO. AF_07/2019</v>
          </cell>
          <cell r="I1385" t="str">
            <v>M2</v>
          </cell>
          <cell r="J1385" t="str">
            <v>COEFICIENTE DE REPRESENTATIVIDADE</v>
          </cell>
          <cell r="K1385" t="str">
            <v>26,94</v>
          </cell>
          <cell r="L1385" t="str">
            <v>CAIXA REFERENCIAL</v>
          </cell>
          <cell r="M1385" t="str">
            <v>11,79</v>
          </cell>
          <cell r="N1385">
            <v>15.150000000000002</v>
          </cell>
          <cell r="O1385">
            <v>26.94</v>
          </cell>
          <cell r="P1385">
            <v>0</v>
          </cell>
          <cell r="R1385" t="str">
            <v>SINAPI</v>
          </cell>
        </row>
        <row r="1386">
          <cell r="G1386">
            <v>100434</v>
          </cell>
          <cell r="H1386" t="str">
            <v>CALHA DE BEIRAL, SEMICIRCULAR DE PVC, DIAMETRO 125 MM, INCLUINDO CABECEIRAS, EMENDAS, BOCAIS, SUPORTES E VEDAÇÕES, EXCLUINDO CONDUTORES, INCLUSO TRANSPORTE VERTICAL. AF_07/2019</v>
          </cell>
          <cell r="I1386" t="str">
            <v>M</v>
          </cell>
          <cell r="J1386" t="str">
            <v>COEFICIENTE DE REPRESENTATIVIDADE</v>
          </cell>
          <cell r="K1386" t="str">
            <v>177,62</v>
          </cell>
          <cell r="L1386" t="str">
            <v>CAIXA REFERENCIAL</v>
          </cell>
          <cell r="M1386" t="str">
            <v>6,88</v>
          </cell>
          <cell r="N1386">
            <v>170.74</v>
          </cell>
          <cell r="O1386">
            <v>177.62</v>
          </cell>
          <cell r="P1386">
            <v>0</v>
          </cell>
          <cell r="R1386" t="str">
            <v>SINAPI</v>
          </cell>
        </row>
        <row r="1387">
          <cell r="G1387">
            <v>100435</v>
          </cell>
          <cell r="H1387" t="str">
            <v>RUFO EM FIBROCIMENTO PARA TELHA ONDULADA E = 6 MM, ABA DE 26 CM, INCLUSO TRANSPORTE VERTICAL, EXCETO CONTRARRUFO. AF_07/2019</v>
          </cell>
          <cell r="I1387" t="str">
            <v>M</v>
          </cell>
          <cell r="J1387" t="str">
            <v>COEFICIENTE DE REPRESENTATIVIDADE</v>
          </cell>
          <cell r="K1387" t="str">
            <v>71,18</v>
          </cell>
          <cell r="L1387" t="str">
            <v>CAIXA REFERENCIAL</v>
          </cell>
          <cell r="M1387" t="str">
            <v>4,55</v>
          </cell>
          <cell r="N1387">
            <v>66.63000000000001</v>
          </cell>
          <cell r="O1387">
            <v>71.180000000000007</v>
          </cell>
          <cell r="P1387">
            <v>0</v>
          </cell>
          <cell r="R1387" t="str">
            <v>SINAPI</v>
          </cell>
        </row>
        <row r="1388">
          <cell r="G1388">
            <v>94227</v>
          </cell>
          <cell r="H1388" t="str">
            <v>CALHA EM CHAPA DE AÇO GALVANIZADO NÚMERO 24, DESENVOLVIMENTO DE 33 CM, INCLUSO TRANSPORTE VERTICAL. AF_07/2019</v>
          </cell>
          <cell r="I1388" t="str">
            <v>M</v>
          </cell>
          <cell r="J1388" t="str">
            <v>ATRIBUÍDO SÃO PAULO</v>
          </cell>
          <cell r="K1388" t="str">
            <v>67,99</v>
          </cell>
          <cell r="L1388" t="str">
            <v>CAIXA REFERENCIAL</v>
          </cell>
          <cell r="M1388" t="str">
            <v>7,94</v>
          </cell>
          <cell r="N1388">
            <v>60.05</v>
          </cell>
          <cell r="O1388">
            <v>67.989999999999995</v>
          </cell>
          <cell r="P1388">
            <v>0</v>
          </cell>
          <cell r="R1388" t="str">
            <v>SINAPI</v>
          </cell>
        </row>
        <row r="1389">
          <cell r="G1389">
            <v>94228</v>
          </cell>
          <cell r="H1389" t="str">
            <v>CALHA EM CHAPA DE AÇO GALVANIZADO NÚMERO 24, DESENVOLVIMENTO DE 50 CM, INCLUSO TRANSPORTE VERTICAL. AF_07/2019</v>
          </cell>
          <cell r="I1389" t="str">
            <v>M</v>
          </cell>
          <cell r="J1389" t="str">
            <v>ATRIBUÍDO SÃO PAULO</v>
          </cell>
          <cell r="K1389" t="str">
            <v>91,68</v>
          </cell>
          <cell r="L1389" t="str">
            <v>CAIXA REFERENCIAL</v>
          </cell>
          <cell r="M1389" t="str">
            <v>10,89</v>
          </cell>
          <cell r="N1389">
            <v>80.790000000000006</v>
          </cell>
          <cell r="O1389">
            <v>91.68</v>
          </cell>
          <cell r="P1389">
            <v>0</v>
          </cell>
          <cell r="R1389" t="str">
            <v>SINAPI</v>
          </cell>
        </row>
        <row r="1390">
          <cell r="G1390">
            <v>94229</v>
          </cell>
          <cell r="H1390" t="str">
            <v>CALHA EM CHAPA DE AÇO GALVANIZADO NÚMERO 24, DESENVOLVIMENTO DE 100 CM, INCLUSO TRANSPORTE VERTICAL. AF_07/2019</v>
          </cell>
          <cell r="I1390" t="str">
            <v>M</v>
          </cell>
          <cell r="J1390" t="str">
            <v>ATRIBUÍDO SÃO PAULO</v>
          </cell>
          <cell r="K1390" t="str">
            <v>177,64</v>
          </cell>
          <cell r="L1390" t="str">
            <v>CAIXA REFERENCIAL</v>
          </cell>
          <cell r="M1390" t="str">
            <v>19,53</v>
          </cell>
          <cell r="N1390">
            <v>158.10999999999999</v>
          </cell>
          <cell r="O1390">
            <v>177.64</v>
          </cell>
          <cell r="P1390">
            <v>0</v>
          </cell>
          <cell r="R1390" t="str">
            <v>SINAPI</v>
          </cell>
        </row>
        <row r="1391">
          <cell r="G1391">
            <v>94231</v>
          </cell>
          <cell r="H1391" t="str">
            <v>RUFO EM CHAPA DE AÇO GALVANIZADO NÚMERO 24, CORTE DE 25 CM, INCLUSO TRANSPORTE VERTICAL. AF_07/2019</v>
          </cell>
          <cell r="I1391" t="str">
            <v>M</v>
          </cell>
          <cell r="J1391" t="str">
            <v>ATRIBUÍDO SÃO PAULO</v>
          </cell>
          <cell r="K1391" t="str">
            <v>55,35</v>
          </cell>
          <cell r="L1391" t="str">
            <v>CAIXA REFERENCIAL</v>
          </cell>
          <cell r="M1391" t="str">
            <v>5,46</v>
          </cell>
          <cell r="N1391">
            <v>49.89</v>
          </cell>
          <cell r="O1391">
            <v>55.35</v>
          </cell>
          <cell r="P1391">
            <v>0</v>
          </cell>
          <cell r="R1391" t="str">
            <v>SINAPI</v>
          </cell>
        </row>
        <row r="1392">
          <cell r="G1392">
            <v>94449</v>
          </cell>
          <cell r="H1392" t="str">
            <v>TELHAMENTO COM TELHA ONDULADA DE FIBRA DE VIDRO E = 0,6 MM, PARA TELHADO COM INCLINAÇÃO MAIOR QUE 10°, COM ATÉ 2 ÁGUAS, INCLUSO IÇAMENTO. AF_07/2019</v>
          </cell>
          <cell r="I1392" t="str">
            <v>M2</v>
          </cell>
          <cell r="J1392" t="str">
            <v>COEFICIENTE DE REPRESENTATIVIDADE</v>
          </cell>
          <cell r="K1392" t="str">
            <v>81,17</v>
          </cell>
          <cell r="L1392" t="str">
            <v>CAIXA REFERENCIAL</v>
          </cell>
          <cell r="M1392" t="str">
            <v>4,42</v>
          </cell>
          <cell r="N1392">
            <v>76.75</v>
          </cell>
          <cell r="O1392">
            <v>81.17</v>
          </cell>
          <cell r="P1392">
            <v>0</v>
          </cell>
          <cell r="R1392" t="str">
            <v>SINAPI</v>
          </cell>
        </row>
        <row r="1393">
          <cell r="G1393">
            <v>92255</v>
          </cell>
          <cell r="H1393" t="str">
            <v>INSTALAÇÃO DE TESOURA (INTEIRA OU MEIA), EM AÇO, PARA VÃOS MAIORES OU IGUAIS A 3,0 M E MENORES QUE 6,0 M, INCLUSO IÇAMENTO. AF_07/2019</v>
          </cell>
          <cell r="I1393" t="str">
            <v>UN</v>
          </cell>
          <cell r="J1393" t="str">
            <v>ATRIBUÍDO SÃO PAULO</v>
          </cell>
          <cell r="K1393" t="str">
            <v>162,55</v>
          </cell>
          <cell r="L1393" t="str">
            <v>CAIXA REFERENCIAL</v>
          </cell>
          <cell r="M1393" t="str">
            <v>58,57</v>
          </cell>
          <cell r="N1393">
            <v>103.98000000000002</v>
          </cell>
          <cell r="O1393">
            <v>162.55000000000001</v>
          </cell>
          <cell r="P1393">
            <v>0</v>
          </cell>
          <cell r="R1393" t="str">
            <v>SINAPI</v>
          </cell>
        </row>
        <row r="1394">
          <cell r="G1394">
            <v>92256</v>
          </cell>
          <cell r="H1394" t="str">
            <v>INSTALAÇÃO DE TESOURA (INTEIRA OU MEIA), EM AÇO, PARA VÃOS MAIORES OU IGUAIS A 6,0 M E MENORES QUE 8,0 M, INCLUSO IÇAMENTO. AF_07/2019</v>
          </cell>
          <cell r="I1394" t="str">
            <v>UN</v>
          </cell>
          <cell r="J1394" t="str">
            <v>ATRIBUÍDO SÃO PAULO</v>
          </cell>
          <cell r="K1394" t="str">
            <v>195,15</v>
          </cell>
          <cell r="L1394" t="str">
            <v>CAIXA REFERENCIAL</v>
          </cell>
          <cell r="M1394" t="str">
            <v>83,52</v>
          </cell>
          <cell r="N1394">
            <v>111.63000000000001</v>
          </cell>
          <cell r="O1394">
            <v>195.15</v>
          </cell>
          <cell r="P1394">
            <v>0</v>
          </cell>
          <cell r="R1394" t="str">
            <v>SINAPI</v>
          </cell>
        </row>
        <row r="1395">
          <cell r="G1395">
            <v>92257</v>
          </cell>
          <cell r="H1395" t="str">
            <v>INSTALAÇÃO DE TESOURA (INTEIRA OU MEIA), EM AÇO, PARA VÃOS MAIORES OU IGUAIS A 8,0 M E MENORES QUE 10,0 M, INCLUSO IÇAMENTO. AF_07/2019</v>
          </cell>
          <cell r="I1395" t="str">
            <v>UN</v>
          </cell>
          <cell r="J1395" t="str">
            <v>ATRIBUÍDO SÃO PAULO</v>
          </cell>
          <cell r="K1395" t="str">
            <v>227,53</v>
          </cell>
          <cell r="L1395" t="str">
            <v>CAIXA REFERENCIAL</v>
          </cell>
          <cell r="M1395" t="str">
            <v>108,29</v>
          </cell>
          <cell r="N1395">
            <v>119.24</v>
          </cell>
          <cell r="O1395">
            <v>227.53</v>
          </cell>
          <cell r="P1395">
            <v>0</v>
          </cell>
          <cell r="R1395" t="str">
            <v>SINAPI</v>
          </cell>
        </row>
        <row r="1396">
          <cell r="G1396">
            <v>92258</v>
          </cell>
          <cell r="H1396" t="str">
            <v>INSTALAÇÃO DE TESOURA (INTEIRA OU MEIA), EM AÇO, PARA VÃOS MAIORES OU IGUAIS A 10,0 M E MENORES QUE 12,0 M, INCLUSO IÇAMENTO. AF_07/2019</v>
          </cell>
          <cell r="I1396" t="str">
            <v>UN</v>
          </cell>
          <cell r="J1396" t="str">
            <v>ATRIBUÍDO SÃO PAULO</v>
          </cell>
          <cell r="K1396" t="str">
            <v>279,60</v>
          </cell>
          <cell r="L1396" t="str">
            <v>CAIXA REFERENCIAL</v>
          </cell>
          <cell r="M1396" t="str">
            <v>148,08</v>
          </cell>
          <cell r="N1396">
            <v>131.52000000000001</v>
          </cell>
          <cell r="O1396">
            <v>279.60000000000002</v>
          </cell>
          <cell r="P1396">
            <v>0</v>
          </cell>
          <cell r="R1396" t="str">
            <v>SINAPI</v>
          </cell>
        </row>
        <row r="1397">
          <cell r="G1397">
            <v>92568</v>
          </cell>
          <cell r="H1397" t="str">
            <v>TRAMA DE AÇO COMPOSTA POR RIPAS, CAIBROS E TERÇAS PARA TELHADOS DE ATÉ 2 ÁGUAS PARA TELHA DE ENCAIXE DE CERÂMICA OU DE CONCRETO, INCLUSO TRANSPORTE VERTICAL. AF_07/2019</v>
          </cell>
          <cell r="I1397" t="str">
            <v>M2</v>
          </cell>
          <cell r="J1397" t="str">
            <v>ATRIBUÍDO SÃO PAULO</v>
          </cell>
          <cell r="K1397" t="str">
            <v>152,53</v>
          </cell>
          <cell r="L1397" t="str">
            <v>CAIXA REFERENCIAL</v>
          </cell>
          <cell r="M1397" t="str">
            <v>7,78</v>
          </cell>
          <cell r="N1397">
            <v>144.75</v>
          </cell>
          <cell r="O1397">
            <v>152.53</v>
          </cell>
          <cell r="P1397">
            <v>0</v>
          </cell>
          <cell r="R1397" t="str">
            <v>SINAPI</v>
          </cell>
        </row>
        <row r="1398">
          <cell r="G1398">
            <v>92569</v>
          </cell>
          <cell r="H1398" t="str">
            <v>TRAMA DE AÇO COMPOSTA POR RIPAS E CAIBROS PARA TELHADOS DE ATÉ 2 ÁGUAS PARA TELHA DE ENCAIXE DE CERÂMICA OU DE CONCRETO, INCLUSO TRANSPORTE VERTICAL. AF_07/2019</v>
          </cell>
          <cell r="I1398" t="str">
            <v>M2</v>
          </cell>
          <cell r="J1398" t="str">
            <v>ATRIBUÍDO SÃO PAULO</v>
          </cell>
          <cell r="K1398" t="str">
            <v>85,81</v>
          </cell>
          <cell r="L1398" t="str">
            <v>CAIXA REFERENCIAL</v>
          </cell>
          <cell r="M1398" t="str">
            <v>3,39</v>
          </cell>
          <cell r="N1398">
            <v>82.42</v>
          </cell>
          <cell r="O1398">
            <v>85.81</v>
          </cell>
          <cell r="P1398">
            <v>0</v>
          </cell>
          <cell r="R1398" t="str">
            <v>SINAPI</v>
          </cell>
        </row>
        <row r="1399">
          <cell r="G1399">
            <v>92570</v>
          </cell>
          <cell r="H1399" t="str">
            <v>TRAMA DE AÇO COMPOSTA POR RIPAS PARA TELHADOS DE ATÉ 2 ÁGUAS PARA TELHA DE ENCAIXE DE CERÂMICA OU DE CONCRETO, INCLUSO TRANSPORTE VERTICAL. AF_07/2019</v>
          </cell>
          <cell r="I1399" t="str">
            <v>M2</v>
          </cell>
          <cell r="J1399" t="str">
            <v>ATRIBUÍDO SÃO PAULO</v>
          </cell>
          <cell r="K1399" t="str">
            <v>54,86</v>
          </cell>
          <cell r="L1399" t="str">
            <v>CAIXA REFERENCIAL</v>
          </cell>
          <cell r="M1399" t="str">
            <v>1,60</v>
          </cell>
          <cell r="N1399">
            <v>53.26</v>
          </cell>
          <cell r="O1399">
            <v>54.86</v>
          </cell>
          <cell r="P1399">
            <v>0</v>
          </cell>
          <cell r="R1399" t="str">
            <v>SINAPI</v>
          </cell>
        </row>
        <row r="1400">
          <cell r="G1400">
            <v>92571</v>
          </cell>
          <cell r="H1400" t="str">
            <v>TRAMA DE AÇO COMPOSTA POR RIPAS, CAIBROS E TERÇAS PARA TELHADOS DE MAIS DE 2 ÁGUAS PARA TELHA DE ENCAIXE DE CERÂMICA OU DE CONCRETO, INCLUSO TRANSPORTE VERTICAL. AF_07/2019</v>
          </cell>
          <cell r="I1400" t="str">
            <v>M2</v>
          </cell>
          <cell r="J1400" t="str">
            <v>ATRIBUÍDO SÃO PAULO</v>
          </cell>
          <cell r="K1400" t="str">
            <v>159,38</v>
          </cell>
          <cell r="L1400" t="str">
            <v>CAIXA REFERENCIAL</v>
          </cell>
          <cell r="M1400" t="str">
            <v>12,10</v>
          </cell>
          <cell r="N1400">
            <v>147.28</v>
          </cell>
          <cell r="O1400">
            <v>159.38</v>
          </cell>
          <cell r="P1400">
            <v>0</v>
          </cell>
          <cell r="R1400" t="str">
            <v>SINAPI</v>
          </cell>
        </row>
        <row r="1401">
          <cell r="G1401">
            <v>92572</v>
          </cell>
          <cell r="H1401" t="str">
            <v>TRAMA DE AÇO COMPOSTA POR RIPAS E CAIBROS PARA TELHADOS DE MAIS DE 2 ÁGUAS PARA TELHA DE ENCAIXE DE CERÂMICA OU DE CONCRETO, INCLUSO TRANSPORTE VERTICAL. AF_07/2019</v>
          </cell>
          <cell r="I1401" t="str">
            <v>M2</v>
          </cell>
          <cell r="J1401" t="str">
            <v>ATRIBUÍDO SÃO PAULO</v>
          </cell>
          <cell r="K1401" t="str">
            <v>96,60</v>
          </cell>
          <cell r="L1401" t="str">
            <v>CAIXA REFERENCIAL</v>
          </cell>
          <cell r="M1401" t="str">
            <v>6,14</v>
          </cell>
          <cell r="N1401">
            <v>90.46</v>
          </cell>
          <cell r="O1401">
            <v>96.6</v>
          </cell>
          <cell r="P1401">
            <v>0</v>
          </cell>
          <cell r="R1401" t="str">
            <v>SINAPI</v>
          </cell>
        </row>
        <row r="1402">
          <cell r="G1402">
            <v>92573</v>
          </cell>
          <cell r="H1402" t="str">
            <v>TRAMA DE AÇO COMPOSTA POR RIPAS PARA TELHADOS DE MAIS DE 2 ÁGUAS PARA TELHA DE ENCAIXE DE CERÂMICA OU DE CONCRETO, INCLUSO TRANSPORTE VERTICAL, INCLUSO TRANSPORTE VERTICAL. AF_07/2019</v>
          </cell>
          <cell r="I1402" t="str">
            <v>M2</v>
          </cell>
          <cell r="J1402" t="str">
            <v>ATRIBUÍDO SÃO PAULO</v>
          </cell>
          <cell r="K1402" t="str">
            <v>57,69</v>
          </cell>
          <cell r="L1402" t="str">
            <v>CAIXA REFERENCIAL</v>
          </cell>
          <cell r="M1402" t="str">
            <v>3,52</v>
          </cell>
          <cell r="N1402">
            <v>54.169999999999995</v>
          </cell>
          <cell r="O1402">
            <v>57.69</v>
          </cell>
          <cell r="P1402">
            <v>0</v>
          </cell>
          <cell r="R1402" t="str">
            <v>SINAPI</v>
          </cell>
        </row>
        <row r="1403">
          <cell r="G1403">
            <v>92574</v>
          </cell>
          <cell r="H1403" t="str">
            <v>TRAMA DE AÇO COMPOSTA POR RIPAS, CAIBROS E TERÇAS PARA TELHADOS DE ATÉ 2 ÁGUAS PARA TELHA CERÂMICA CAPA-CANAL, INCLUSO TRANSPORTE VERTICAL. AF_07/2019</v>
          </cell>
          <cell r="I1403" t="str">
            <v>M2</v>
          </cell>
          <cell r="J1403" t="str">
            <v>ATRIBUÍDO SÃO PAULO</v>
          </cell>
          <cell r="K1403" t="str">
            <v>154,66</v>
          </cell>
          <cell r="L1403" t="str">
            <v>CAIXA REFERENCIAL</v>
          </cell>
          <cell r="M1403" t="str">
            <v>8,42</v>
          </cell>
          <cell r="N1403">
            <v>146.24</v>
          </cell>
          <cell r="O1403">
            <v>154.66</v>
          </cell>
          <cell r="P1403">
            <v>0</v>
          </cell>
          <cell r="R1403" t="str">
            <v>SINAPI</v>
          </cell>
        </row>
        <row r="1404">
          <cell r="G1404">
            <v>92575</v>
          </cell>
          <cell r="H1404" t="str">
            <v>TRAMA DE AÇO COMPOSTA POR RIPAS E CAIBROS PARA TELHADOS DE ATÉ 2 ÁGUAS PARA TELHA CERÂMICA CAPA-CANAL, INCLUSO TRANSPORTE VERTICAL. AF_07/2019</v>
          </cell>
          <cell r="I1404" t="str">
            <v>M2</v>
          </cell>
          <cell r="J1404" t="str">
            <v>ATRIBUÍDO SÃO PAULO</v>
          </cell>
          <cell r="K1404" t="str">
            <v>78,31</v>
          </cell>
          <cell r="L1404" t="str">
            <v>CAIXA REFERENCIAL</v>
          </cell>
          <cell r="M1404" t="str">
            <v>3,33</v>
          </cell>
          <cell r="N1404">
            <v>74.98</v>
          </cell>
          <cell r="O1404">
            <v>78.31</v>
          </cell>
          <cell r="P1404">
            <v>0</v>
          </cell>
          <cell r="R1404" t="str">
            <v>SINAPI</v>
          </cell>
        </row>
        <row r="1405">
          <cell r="G1405">
            <v>92576</v>
          </cell>
          <cell r="H1405" t="str">
            <v>TRAMA DE AÇO COMPOSTA POR RIPAS PARA TELHADOS DE ATÉ 2 ÁGUAS PARA TELHA CERÂMICA CAPA-CANAL, INCLUSO TRANSPORTE VERTICAL. AF_07/2019</v>
          </cell>
          <cell r="I1405" t="str">
            <v>M2</v>
          </cell>
          <cell r="J1405" t="str">
            <v>ATRIBUÍDO SÃO PAULO</v>
          </cell>
          <cell r="K1405" t="str">
            <v>43,31</v>
          </cell>
          <cell r="L1405" t="str">
            <v>CAIXA REFERENCIAL</v>
          </cell>
          <cell r="M1405" t="str">
            <v>1,25</v>
          </cell>
          <cell r="N1405">
            <v>42.06</v>
          </cell>
          <cell r="O1405">
            <v>43.31</v>
          </cell>
          <cell r="P1405">
            <v>0</v>
          </cell>
          <cell r="R1405" t="str">
            <v>SINAPI</v>
          </cell>
        </row>
        <row r="1406">
          <cell r="G1406">
            <v>92577</v>
          </cell>
          <cell r="H1406" t="str">
            <v>TRAMA DE AÇO COMPOSTA POR RIPAS, CAIBROS E TERÇAS PARA TELHADOS DE MAIS DE 2 ÁGUAS PARA TELHA CERÂMICA CAPA-CANAL, INCLUSO TRANSPORTE VERTICAL. AF_07/2019</v>
          </cell>
          <cell r="I1406" t="str">
            <v>M2</v>
          </cell>
          <cell r="J1406" t="str">
            <v>ATRIBUÍDO SÃO PAULO</v>
          </cell>
          <cell r="K1406" t="str">
            <v>162,12</v>
          </cell>
          <cell r="L1406" t="str">
            <v>CAIXA REFERENCIAL</v>
          </cell>
          <cell r="M1406" t="str">
            <v>12,71</v>
          </cell>
          <cell r="N1406">
            <v>149.41</v>
          </cell>
          <cell r="O1406">
            <v>162.12</v>
          </cell>
          <cell r="P1406">
            <v>0</v>
          </cell>
          <cell r="R1406" t="str">
            <v>SINAPI</v>
          </cell>
        </row>
        <row r="1407">
          <cell r="G1407">
            <v>92578</v>
          </cell>
          <cell r="H1407" t="str">
            <v>TRAMA DE AÇO COMPOSTA POR RIPAS E CAIBROS PARA TELHADOS DE MAIS DE 2 ÁGUAS PARA TELHA CERÂMICA CAPA-CANAL, INCLUSO TRANSPORTE VERTICAL. AF_07/2019</v>
          </cell>
          <cell r="I1407" t="str">
            <v>M2</v>
          </cell>
          <cell r="J1407" t="str">
            <v>ATRIBUÍDO SÃO PAULO</v>
          </cell>
          <cell r="K1407" t="str">
            <v>82,42</v>
          </cell>
          <cell r="L1407" t="str">
            <v>CAIXA REFERENCIAL</v>
          </cell>
          <cell r="M1407" t="str">
            <v>5,78</v>
          </cell>
          <cell r="N1407">
            <v>76.64</v>
          </cell>
          <cell r="O1407">
            <v>82.42</v>
          </cell>
          <cell r="P1407">
            <v>0</v>
          </cell>
          <cell r="R1407" t="str">
            <v>SINAPI</v>
          </cell>
        </row>
        <row r="1408">
          <cell r="G1408">
            <v>92579</v>
          </cell>
          <cell r="H1408" t="str">
            <v>TRAMA DE AÇO COMPOSTA POR RIPAS PARA TELHADOS DE MAIS DE 2 ÁGUAS PARA TELHA CERÂMICA CAPA-CANAL, INCLUSO TRANSPORTE VERTICAL. AF_07/2019</v>
          </cell>
          <cell r="I1408" t="str">
            <v>M2</v>
          </cell>
          <cell r="J1408" t="str">
            <v>ATRIBUÍDO SÃO PAULO</v>
          </cell>
          <cell r="K1408" t="str">
            <v>45,57</v>
          </cell>
          <cell r="L1408" t="str">
            <v>CAIXA REFERENCIAL</v>
          </cell>
          <cell r="M1408" t="str">
            <v>2,80</v>
          </cell>
          <cell r="N1408">
            <v>42.77</v>
          </cell>
          <cell r="O1408">
            <v>45.57</v>
          </cell>
          <cell r="P1408">
            <v>0</v>
          </cell>
          <cell r="R1408" t="str">
            <v>SINAPI</v>
          </cell>
        </row>
        <row r="1409">
          <cell r="G1409">
            <v>92580</v>
          </cell>
          <cell r="H1409" t="str">
            <v>TRAMA DE AÇO COMPOSTA POR TERÇAS PARA TELHADOS DE ATÉ 2 ÁGUAS PARA TELHA ONDULADA DE FIBROCIMENTO, METÁLICA, PLÁSTICA OU TERMOACÚSTICA, INCLUSO TRANSPORTE VERTICAL. AF_07/2019</v>
          </cell>
          <cell r="I1409" t="str">
            <v>M2</v>
          </cell>
          <cell r="J1409" t="str">
            <v>ATRIBUÍDO SÃO PAULO</v>
          </cell>
          <cell r="K1409" t="str">
            <v>56,31</v>
          </cell>
          <cell r="L1409" t="str">
            <v>CAIXA REFERENCIAL</v>
          </cell>
          <cell r="M1409" t="str">
            <v>4,57</v>
          </cell>
          <cell r="N1409">
            <v>51.74</v>
          </cell>
          <cell r="O1409">
            <v>56.31</v>
          </cell>
          <cell r="P1409">
            <v>0</v>
          </cell>
          <cell r="R1409" t="str">
            <v>SINAPI</v>
          </cell>
        </row>
        <row r="1410">
          <cell r="G1410">
            <v>92581</v>
          </cell>
          <cell r="H1410" t="str">
            <v>TRAMA DE AÇO COMPOSTA POR TERÇAS PARA TELHADOS DE ATÉ 2 ÁGUAS PARA TELHA ESTRUTURAL DE FIBROCIMENTO, INCLUSO TRANSPORTE VERTICAL. AF_07/2019</v>
          </cell>
          <cell r="I1410" t="str">
            <v>M2</v>
          </cell>
          <cell r="J1410" t="str">
            <v>ATRIBUÍDO SÃO PAULO</v>
          </cell>
          <cell r="K1410" t="str">
            <v>59,17</v>
          </cell>
          <cell r="L1410" t="str">
            <v>CAIXA REFERENCIAL</v>
          </cell>
          <cell r="M1410" t="str">
            <v>4,20</v>
          </cell>
          <cell r="N1410">
            <v>54.97</v>
          </cell>
          <cell r="O1410">
            <v>59.17</v>
          </cell>
          <cell r="P1410">
            <v>0</v>
          </cell>
          <cell r="R1410" t="str">
            <v>SINAPI</v>
          </cell>
        </row>
        <row r="1411">
          <cell r="G1411">
            <v>92582</v>
          </cell>
          <cell r="H1411" t="str">
            <v>FABRICAÇÃO E INSTALAÇÃO DE TESOURA INTEIRA EM AÇO, VÃO DE 3 M, PARA TELHA CERÂMICA OU DE CONCRETO, INCLUSO IÇAMENTO. AF_12/2015</v>
          </cell>
          <cell r="I1411" t="str">
            <v>UN</v>
          </cell>
          <cell r="J1411" t="str">
            <v>ATRIBUÍDO SÃO PAULO</v>
          </cell>
          <cell r="K1411" t="str">
            <v>786,59</v>
          </cell>
          <cell r="L1411" t="str">
            <v>CAIXA REFERENCIAL</v>
          </cell>
          <cell r="M1411" t="str">
            <v>82,27</v>
          </cell>
          <cell r="N1411">
            <v>704.32</v>
          </cell>
          <cell r="O1411">
            <v>786.59</v>
          </cell>
          <cell r="P1411">
            <v>0</v>
          </cell>
          <cell r="R1411" t="str">
            <v>SINAPI</v>
          </cell>
        </row>
        <row r="1412">
          <cell r="G1412">
            <v>92584</v>
          </cell>
          <cell r="H1412" t="str">
            <v>FABRICAÇÃO E INSTALAÇÃO DE TESOURA INTEIRA EM AÇO, VÃO DE 4 M, PARA TELHA CERÂMICA OU DE CONCRETO, INCLUSO IÇAMENTO. AF_12/2015</v>
          </cell>
          <cell r="I1412" t="str">
            <v>UN</v>
          </cell>
          <cell r="J1412" t="str">
            <v>ATRIBUÍDO SÃO PAULO</v>
          </cell>
          <cell r="K1412" t="str">
            <v>937,42</v>
          </cell>
          <cell r="L1412" t="str">
            <v>CAIXA REFERENCIAL</v>
          </cell>
          <cell r="M1412" t="str">
            <v>82,27</v>
          </cell>
          <cell r="N1412">
            <v>855.15</v>
          </cell>
          <cell r="O1412">
            <v>937.42</v>
          </cell>
          <cell r="P1412">
            <v>0</v>
          </cell>
          <cell r="R1412" t="str">
            <v>SINAPI</v>
          </cell>
        </row>
        <row r="1413">
          <cell r="G1413">
            <v>92586</v>
          </cell>
          <cell r="H1413" t="str">
            <v>FABRICAÇÃO E INSTALAÇÃO DE TESOURA INTEIRA EM AÇO, VÃO DE 5 M, PARA TELHA CERÂMICA OU DE CONCRETO, INCLUSO IÇAMENTO. AF_12/2015</v>
          </cell>
          <cell r="I1413" t="str">
            <v>UN</v>
          </cell>
          <cell r="J1413" t="str">
            <v>ATRIBUÍDO SÃO PAULO</v>
          </cell>
          <cell r="K1413" t="str">
            <v>1.088,24</v>
          </cell>
          <cell r="L1413" t="str">
            <v>CAIXA REFERENCIAL</v>
          </cell>
          <cell r="M1413" t="str">
            <v>82,26</v>
          </cell>
          <cell r="N1413">
            <v>1005.98</v>
          </cell>
          <cell r="O1413">
            <v>1088.24</v>
          </cell>
          <cell r="P1413">
            <v>0</v>
          </cell>
          <cell r="R1413" t="str">
            <v>SINAPI</v>
          </cell>
        </row>
        <row r="1414">
          <cell r="G1414">
            <v>92588</v>
          </cell>
          <cell r="H1414" t="str">
            <v>FABRICAÇÃO E INSTALAÇÃO DE TESOURA INTEIRA EM AÇO, VÃO DE 6 M, PARA TELHA CERÂMICA OU DE CONCRETO, INCLUSO IÇAMENTO. AF_12/2015</v>
          </cell>
          <cell r="I1414" t="str">
            <v>UN</v>
          </cell>
          <cell r="J1414" t="str">
            <v>ATRIBUÍDO SÃO PAULO</v>
          </cell>
          <cell r="K1414" t="str">
            <v>1.367,86</v>
          </cell>
          <cell r="L1414" t="str">
            <v>CAIXA REFERENCIAL</v>
          </cell>
          <cell r="M1414" t="str">
            <v>119,10</v>
          </cell>
          <cell r="N1414">
            <v>1248.76</v>
          </cell>
          <cell r="O1414">
            <v>1367.86</v>
          </cell>
          <cell r="P1414">
            <v>0</v>
          </cell>
          <cell r="R1414" t="str">
            <v>SINAPI</v>
          </cell>
        </row>
        <row r="1415">
          <cell r="G1415">
            <v>92590</v>
          </cell>
          <cell r="H1415" t="str">
            <v>FABRICAÇÃO E INSTALAÇÃO DE TESOURA INTEIRA EM AÇO, VÃO DE 7 M, PARA TELHA CERÂMICA OU DE CONCRETO, INCLUSO IÇAMENTO. AF_12/2015</v>
          </cell>
          <cell r="I1415" t="str">
            <v>UN</v>
          </cell>
          <cell r="J1415" t="str">
            <v>ATRIBUÍDO SÃO PAULO</v>
          </cell>
          <cell r="K1415" t="str">
            <v>1.518,68</v>
          </cell>
          <cell r="L1415" t="str">
            <v>CAIXA REFERENCIAL</v>
          </cell>
          <cell r="M1415" t="str">
            <v>119,09</v>
          </cell>
          <cell r="N1415">
            <v>1399.5900000000001</v>
          </cell>
          <cell r="O1415">
            <v>1518.68</v>
          </cell>
          <cell r="P1415">
            <v>0</v>
          </cell>
          <cell r="R1415" t="str">
            <v>SINAPI</v>
          </cell>
        </row>
        <row r="1416">
          <cell r="G1416">
            <v>92592</v>
          </cell>
          <cell r="H1416" t="str">
            <v>FABRICAÇÃO E INSTALAÇÃO DE TESOURA INTEIRA EM AÇO, VÃO DE 8 M, PARA TELHA CERÂMICA OU DE CONCRETO, INCLUSO IÇAMENTO. AF_12/2015</v>
          </cell>
          <cell r="I1416" t="str">
            <v>UN</v>
          </cell>
          <cell r="J1416" t="str">
            <v>ATRIBUÍDO SÃO PAULO</v>
          </cell>
          <cell r="K1416" t="str">
            <v>1.701,89</v>
          </cell>
          <cell r="L1416" t="str">
            <v>CAIXA REFERENCIAL</v>
          </cell>
          <cell r="M1416" t="str">
            <v>143,84</v>
          </cell>
          <cell r="N1416">
            <v>1558.0500000000002</v>
          </cell>
          <cell r="O1416">
            <v>1701.89</v>
          </cell>
          <cell r="P1416">
            <v>0</v>
          </cell>
          <cell r="R1416" t="str">
            <v>SINAPI</v>
          </cell>
        </row>
        <row r="1417">
          <cell r="G1417">
            <v>92594</v>
          </cell>
          <cell r="H1417" t="str">
            <v>FABRICAÇÃO E INSTALAÇÃO DE TESOURA INTEIRA EM AÇO, VÃO DE 9 M, PARA TELHA CERÂMICA OU DE CONCRETO, INCLUSO IÇAMENTO. AF_12/2015</v>
          </cell>
          <cell r="I1417" t="str">
            <v>UN</v>
          </cell>
          <cell r="J1417" t="str">
            <v>ATRIBUÍDO SÃO PAULO</v>
          </cell>
          <cell r="K1417" t="str">
            <v>1.987,07</v>
          </cell>
          <cell r="L1417" t="str">
            <v>CAIXA REFERENCIAL</v>
          </cell>
          <cell r="M1417" t="str">
            <v>155,72</v>
          </cell>
          <cell r="N1417">
            <v>1831.35</v>
          </cell>
          <cell r="O1417">
            <v>1987.07</v>
          </cell>
          <cell r="P1417">
            <v>0</v>
          </cell>
          <cell r="R1417" t="str">
            <v>SINAPI</v>
          </cell>
        </row>
        <row r="1418">
          <cell r="G1418">
            <v>92596</v>
          </cell>
          <cell r="H1418" t="str">
            <v>FABRICAÇÃO E INSTALAÇÃO DE TESOURA INTEIRA EM AÇO, VÃO DE 10 M, PARA TELHA CERÂMICA OU DE CONCRETO, INCLUSO IÇAMENTO. AF_12/2015</v>
          </cell>
          <cell r="I1418" t="str">
            <v>UN</v>
          </cell>
          <cell r="J1418" t="str">
            <v>ATRIBUÍDO SÃO PAULO</v>
          </cell>
          <cell r="K1418" t="str">
            <v>2.196,44</v>
          </cell>
          <cell r="L1418" t="str">
            <v>CAIXA REFERENCIAL</v>
          </cell>
          <cell r="M1418" t="str">
            <v>195,52</v>
          </cell>
          <cell r="N1418">
            <v>2000.92</v>
          </cell>
          <cell r="O1418">
            <v>2196.44</v>
          </cell>
          <cell r="P1418">
            <v>0</v>
          </cell>
          <cell r="R1418" t="str">
            <v>SINAPI</v>
          </cell>
        </row>
        <row r="1419">
          <cell r="G1419">
            <v>92598</v>
          </cell>
          <cell r="H1419" t="str">
            <v>FABRICAÇÃO E INSTALAÇÃO DE TESOURA INTEIRA EM AÇO, VÃO DE 11 M, PARA TELHA CERÂMICA OU DE CONCRETO, INCLUSO IÇAMENTO. AF_12/2015</v>
          </cell>
          <cell r="I1419" t="str">
            <v>UN</v>
          </cell>
          <cell r="J1419" t="str">
            <v>ATRIBUÍDO SÃO PAULO</v>
          </cell>
          <cell r="K1419" t="str">
            <v>2.347,26</v>
          </cell>
          <cell r="L1419" t="str">
            <v>CAIXA REFERENCIAL</v>
          </cell>
          <cell r="M1419" t="str">
            <v>195,52</v>
          </cell>
          <cell r="N1419">
            <v>2151.7400000000002</v>
          </cell>
          <cell r="O1419">
            <v>2347.2600000000002</v>
          </cell>
          <cell r="P1419">
            <v>0</v>
          </cell>
          <cell r="R1419" t="str">
            <v>SINAPI</v>
          </cell>
        </row>
        <row r="1420">
          <cell r="G1420">
            <v>92600</v>
          </cell>
          <cell r="H1420" t="str">
            <v>FABRICAÇÃO E INSTALAÇÃO DE TESOURA INTEIRA EM AÇO, VÃO DE 12 M, PARA TELHA CERÂMICA OU DE CONCRETO, INCLUSO IÇAMENTO. AF_12/2015</v>
          </cell>
          <cell r="I1420" t="str">
            <v>UN</v>
          </cell>
          <cell r="J1420" t="str">
            <v>ATRIBUÍDO SÃO PAULO</v>
          </cell>
          <cell r="K1420" t="str">
            <v>2.536,27</v>
          </cell>
          <cell r="L1420" t="str">
            <v>CAIXA REFERENCIAL</v>
          </cell>
          <cell r="M1420" t="str">
            <v>195,51</v>
          </cell>
          <cell r="N1420">
            <v>2340.7600000000002</v>
          </cell>
          <cell r="O1420">
            <v>2536.2700000000004</v>
          </cell>
          <cell r="P1420">
            <v>0</v>
          </cell>
          <cell r="R1420" t="str">
            <v>SINAPI</v>
          </cell>
        </row>
        <row r="1421">
          <cell r="G1421">
            <v>92602</v>
          </cell>
          <cell r="H1421" t="str">
            <v>FABRICAÇÃO E INSTALAÇÃO DE TESOURA INTEIRA EM AÇO, VÃO DE 3 M, PARA TELHA ONDULADA DE FIBROCIMENTO, METÁLICA, PLÁSTICA OU TERMOACÚSTICA, INCLUSO IÇAMENTO. AF_12/2015</v>
          </cell>
          <cell r="I1421" t="str">
            <v>UN</v>
          </cell>
          <cell r="J1421" t="str">
            <v>ATRIBUÍDO SÃO PAULO</v>
          </cell>
          <cell r="K1421" t="str">
            <v>786,59</v>
          </cell>
          <cell r="L1421" t="str">
            <v>CAIXA REFERENCIAL</v>
          </cell>
          <cell r="M1421" t="str">
            <v>82,27</v>
          </cell>
          <cell r="N1421">
            <v>704.32</v>
          </cell>
          <cell r="O1421">
            <v>786.59</v>
          </cell>
          <cell r="P1421">
            <v>0</v>
          </cell>
          <cell r="R1421" t="str">
            <v>SINAPI</v>
          </cell>
        </row>
        <row r="1422">
          <cell r="G1422">
            <v>92604</v>
          </cell>
          <cell r="H1422" t="str">
            <v>FABRICAÇÃO E INSTALAÇÃO DE TESOURA INTEIRA EM AÇO, VÃO DE 4 M, PARA TELHA ONDULADA DE FIBROCIMENTO, METÁLICA, PLÁSTICA OU TERMOACÚSTICA, INCLUSO IÇAMENTO. AF_12/2015</v>
          </cell>
          <cell r="I1422" t="str">
            <v>UN</v>
          </cell>
          <cell r="J1422" t="str">
            <v>ATRIBUÍDO SÃO PAULO</v>
          </cell>
          <cell r="K1422" t="str">
            <v>899,25</v>
          </cell>
          <cell r="L1422" t="str">
            <v>CAIXA REFERENCIAL</v>
          </cell>
          <cell r="M1422" t="str">
            <v>82,27</v>
          </cell>
          <cell r="N1422">
            <v>816.98</v>
          </cell>
          <cell r="O1422">
            <v>899.25</v>
          </cell>
          <cell r="P1422">
            <v>0</v>
          </cell>
          <cell r="R1422" t="str">
            <v>SINAPI</v>
          </cell>
        </row>
        <row r="1423">
          <cell r="G1423">
            <v>92606</v>
          </cell>
          <cell r="H1423" t="str">
            <v>FABRICAÇÃO E INSTALAÇÃO DE TESOURA INTEIRA EM AÇO, VÃO DE 5 M, PARA TELHA ONDULADA DE FIBROCIMENTO, METÁLICA, PLÁSTICA OU TERMOACÚSTICA, INCLUSO IÇAMENTO. AF_12/2015</v>
          </cell>
          <cell r="I1423" t="str">
            <v>UN</v>
          </cell>
          <cell r="J1423" t="str">
            <v>ATRIBUÍDO SÃO PAULO</v>
          </cell>
          <cell r="K1423" t="str">
            <v>1.050,07</v>
          </cell>
          <cell r="L1423" t="str">
            <v>CAIXA REFERENCIAL</v>
          </cell>
          <cell r="M1423" t="str">
            <v>82,26</v>
          </cell>
          <cell r="N1423">
            <v>967.81</v>
          </cell>
          <cell r="O1423">
            <v>1050.07</v>
          </cell>
          <cell r="P1423">
            <v>0</v>
          </cell>
          <cell r="R1423" t="str">
            <v>SINAPI</v>
          </cell>
        </row>
        <row r="1424">
          <cell r="G1424">
            <v>92608</v>
          </cell>
          <cell r="H1424" t="str">
            <v>FABRICAÇÃO E INSTALAÇÃO DE TESOURA INTEIRA EM AÇO, VÃO DE 6 M, PARA TELHA ONDULADA DE FIBROCIMENTO, METÁLICA, PLÁSTICA OU TERMOACÚSTICA, INCLUSO IÇAMENTO. AF_12/2015</v>
          </cell>
          <cell r="I1424" t="str">
            <v>UN</v>
          </cell>
          <cell r="J1424" t="str">
            <v>ATRIBUÍDO SÃO PAULO</v>
          </cell>
          <cell r="K1424" t="str">
            <v>1.291,51</v>
          </cell>
          <cell r="L1424" t="str">
            <v>CAIXA REFERENCIAL</v>
          </cell>
          <cell r="M1424" t="str">
            <v>119,10</v>
          </cell>
          <cell r="N1424">
            <v>1172.4100000000001</v>
          </cell>
          <cell r="O1424">
            <v>1291.51</v>
          </cell>
          <cell r="P1424">
            <v>0</v>
          </cell>
          <cell r="R1424" t="str">
            <v>SINAPI</v>
          </cell>
        </row>
        <row r="1425">
          <cell r="G1425">
            <v>92610</v>
          </cell>
          <cell r="H1425" t="str">
            <v>FABRICAÇÃO E INSTALAÇÃO DE TESOURA INTEIRA EM AÇO, VÃO DE 7 M, PARA TELHA ONDULADA DE FIBROCIMENTO, METÁLICA, PLÁSTICA OU TERMOACÚSTICA, INCLUSO IÇAMENTO. AF_12/2015</v>
          </cell>
          <cell r="I1425" t="str">
            <v>UN</v>
          </cell>
          <cell r="J1425" t="str">
            <v>ATRIBUÍDO SÃO PAULO</v>
          </cell>
          <cell r="K1425" t="str">
            <v>1.442,33</v>
          </cell>
          <cell r="L1425" t="str">
            <v>CAIXA REFERENCIAL</v>
          </cell>
          <cell r="M1425" t="str">
            <v>119,09</v>
          </cell>
          <cell r="N1425">
            <v>1323.24</v>
          </cell>
          <cell r="O1425">
            <v>1442.33</v>
          </cell>
          <cell r="P1425">
            <v>0</v>
          </cell>
          <cell r="R1425" t="str">
            <v>SINAPI</v>
          </cell>
        </row>
        <row r="1426">
          <cell r="G1426">
            <v>92612</v>
          </cell>
          <cell r="H1426" t="str">
            <v>FABRICAÇÃO E INSTALAÇÃO DE TESOURA INTEIRA EM AÇO, VÃO DE 8 M, PARA TELHA ONDULADA DE FIBROCIMENTO, METÁLICA, PLÁSTICA OU TERMOACÚSTICA, INCLUSO IÇAMENTO, INCLUSO IÇAMENTO. AF_12/2015</v>
          </cell>
          <cell r="I1426" t="str">
            <v>UN</v>
          </cell>
          <cell r="J1426" t="str">
            <v>ATRIBUÍDO SÃO PAULO</v>
          </cell>
          <cell r="K1426" t="str">
            <v>1.625,55</v>
          </cell>
          <cell r="L1426" t="str">
            <v>CAIXA REFERENCIAL</v>
          </cell>
          <cell r="M1426" t="str">
            <v>143,84</v>
          </cell>
          <cell r="N1426">
            <v>1481.71</v>
          </cell>
          <cell r="O1426">
            <v>1625.55</v>
          </cell>
          <cell r="P1426">
            <v>0</v>
          </cell>
          <cell r="R1426" t="str">
            <v>SINAPI</v>
          </cell>
        </row>
        <row r="1427">
          <cell r="G1427">
            <v>92614</v>
          </cell>
          <cell r="H1427" t="str">
            <v>FABRICAÇÃO E INSTALAÇÃO DE TESOURA INTEIRA EM AÇO, VÃO DE 9 M, PARA TELHA ONDULADA DE FIBROCIMENTO, METÁLICA, PLÁSTICA OU TERMOACÚSTICA, INCLUSO IÇAMENTO. AF_12/2015</v>
          </cell>
          <cell r="I1427" t="str">
            <v>UN</v>
          </cell>
          <cell r="J1427" t="str">
            <v>ATRIBUÍDO SÃO PAULO</v>
          </cell>
          <cell r="K1427" t="str">
            <v>1.834,37</v>
          </cell>
          <cell r="L1427" t="str">
            <v>CAIXA REFERENCIAL</v>
          </cell>
          <cell r="M1427" t="str">
            <v>155,72</v>
          </cell>
          <cell r="N1427">
            <v>1678.6499999999999</v>
          </cell>
          <cell r="O1427">
            <v>1834.37</v>
          </cell>
          <cell r="P1427">
            <v>0</v>
          </cell>
          <cell r="R1427" t="str">
            <v>SINAPI</v>
          </cell>
        </row>
        <row r="1428">
          <cell r="G1428">
            <v>92616</v>
          </cell>
          <cell r="H1428" t="str">
            <v>FABRICAÇÃO E INSTALAÇÃO DE TESOURA INTEIRA EM AÇO, VÃO DE 10 M, PARA TELHA ONDULADA DE FIBROCIMENTO, METÁLICA, PLÁSTICA OU TERMOACÚSTICA, INCLUSO IÇAMENTO. AF_12/2015</v>
          </cell>
          <cell r="I1428" t="str">
            <v>UN</v>
          </cell>
          <cell r="J1428" t="str">
            <v>ATRIBUÍDO SÃO PAULO</v>
          </cell>
          <cell r="K1428" t="str">
            <v>2.081,92</v>
          </cell>
          <cell r="L1428" t="str">
            <v>CAIXA REFERENCIAL</v>
          </cell>
          <cell r="M1428" t="str">
            <v>195,52</v>
          </cell>
          <cell r="N1428">
            <v>1886.4</v>
          </cell>
          <cell r="O1428">
            <v>2081.92</v>
          </cell>
          <cell r="P1428">
            <v>0</v>
          </cell>
          <cell r="R1428" t="str">
            <v>SINAPI</v>
          </cell>
        </row>
        <row r="1429">
          <cell r="G1429">
            <v>92618</v>
          </cell>
          <cell r="H1429" t="str">
            <v>FABRICAÇÃO E INSTALAÇÃO DE TESOURA INTEIRA EM AÇO, VÃO DE 11 M, PARA TELHA ONDULADA DE FIBROCIMENTO, METÁLICA, PLÁSTICA OU TERMOACÚSTICA, INCLUSO IÇAMENTO. AF_12/2015</v>
          </cell>
          <cell r="I1429" t="str">
            <v>UN</v>
          </cell>
          <cell r="J1429" t="str">
            <v>ATRIBUÍDO SÃO PAULO</v>
          </cell>
          <cell r="K1429" t="str">
            <v>2.232,74</v>
          </cell>
          <cell r="L1429" t="str">
            <v>CAIXA REFERENCIAL</v>
          </cell>
          <cell r="M1429" t="str">
            <v>195,52</v>
          </cell>
          <cell r="N1429">
            <v>2037.2199999999998</v>
          </cell>
          <cell r="O1429">
            <v>2232.7399999999998</v>
          </cell>
          <cell r="P1429">
            <v>0</v>
          </cell>
          <cell r="R1429" t="str">
            <v>SINAPI</v>
          </cell>
        </row>
        <row r="1430">
          <cell r="G1430">
            <v>92620</v>
          </cell>
          <cell r="H1430" t="str">
            <v>FABRICAÇÃO E INSTALAÇÃO DE TESOURA INTEIRA EM AÇO, VÃO DE 12 M, PARA TELHA ONDULADA DE FIBROCIMENTO, METÁLICA, PLÁSTICA OU TERMOACÚSTICA, INCLUSO IÇAMENTO. AF_12/2015</v>
          </cell>
          <cell r="I1430" t="str">
            <v>UN</v>
          </cell>
          <cell r="J1430" t="str">
            <v>ATRIBUÍDO SÃO PAULO</v>
          </cell>
          <cell r="K1430" t="str">
            <v>2.383,57</v>
          </cell>
          <cell r="L1430" t="str">
            <v>CAIXA REFERENCIAL</v>
          </cell>
          <cell r="M1430" t="str">
            <v>195,52</v>
          </cell>
          <cell r="N1430">
            <v>2188.0500000000002</v>
          </cell>
          <cell r="O1430">
            <v>2383.5700000000002</v>
          </cell>
          <cell r="P1430">
            <v>0</v>
          </cell>
          <cell r="R1430" t="str">
            <v>SINAPI</v>
          </cell>
        </row>
        <row r="1431">
          <cell r="G1431">
            <v>100357</v>
          </cell>
          <cell r="H1431" t="str">
            <v>FABRICAÇÃO E INSTALAÇÃO DE MEIA TESOURA DE MADEIRA NÃO APARELHADA, COM VÃO DE 3 M, PARA TELHA CERÂMICA OU DE CONCRETO, INCLUSO IÇAMENTO. AF_07/2019</v>
          </cell>
          <cell r="I1431" t="str">
            <v>UN</v>
          </cell>
          <cell r="J1431" t="str">
            <v>ATRIBUÍDO SÃO PAULO</v>
          </cell>
          <cell r="K1431" t="str">
            <v>959,89</v>
          </cell>
          <cell r="L1431" t="str">
            <v>CAIXA REFERENCIAL</v>
          </cell>
          <cell r="M1431" t="str">
            <v>259,94</v>
          </cell>
          <cell r="N1431">
            <v>699.95</v>
          </cell>
          <cell r="O1431">
            <v>959.8900000000001</v>
          </cell>
          <cell r="P1431">
            <v>0</v>
          </cell>
          <cell r="R1431" t="str">
            <v>SINAPI</v>
          </cell>
        </row>
        <row r="1432">
          <cell r="G1432">
            <v>100358</v>
          </cell>
          <cell r="H1432" t="str">
            <v>FABRICAÇÃO E INSTALAÇÃO DE MEIA TESOURA DE MADEIRA NÃO APARELHADA, COM VÃO DE 4 M, PARA TELHA CERÂMICA OU DE CONCRETO, INCLUSO IÇAMENTO. AF_07/2019</v>
          </cell>
          <cell r="I1432" t="str">
            <v>UN</v>
          </cell>
          <cell r="J1432" t="str">
            <v>ATRIBUÍDO SÃO PAULO</v>
          </cell>
          <cell r="K1432" t="str">
            <v>1.298,11</v>
          </cell>
          <cell r="L1432" t="str">
            <v>CAIXA REFERENCIAL</v>
          </cell>
          <cell r="M1432" t="str">
            <v>428,55</v>
          </cell>
          <cell r="N1432">
            <v>869.56</v>
          </cell>
          <cell r="O1432">
            <v>1298.1099999999999</v>
          </cell>
          <cell r="P1432">
            <v>0</v>
          </cell>
          <cell r="R1432" t="str">
            <v>SINAPI</v>
          </cell>
        </row>
        <row r="1433">
          <cell r="G1433">
            <v>100359</v>
          </cell>
          <cell r="H1433" t="str">
            <v>FABRICAÇÃO E INSTALAÇÃO DE MEIA TESOURA DE MADEIRA NÃO APARELHADA, COM VÃO DE 5 M, PARA TELHA CERÂMICA OU DE CONCRETO, INCLUSO IÇAMENTO. AF_07/2019</v>
          </cell>
          <cell r="I1433" t="str">
            <v>UN</v>
          </cell>
          <cell r="J1433" t="str">
            <v>ATRIBUÍDO SÃO PAULO</v>
          </cell>
          <cell r="K1433" t="str">
            <v>1.365,36</v>
          </cell>
          <cell r="L1433" t="str">
            <v>CAIXA REFERENCIAL</v>
          </cell>
          <cell r="M1433" t="str">
            <v>428,55</v>
          </cell>
          <cell r="N1433">
            <v>936.81</v>
          </cell>
          <cell r="O1433">
            <v>1365.36</v>
          </cell>
          <cell r="P1433">
            <v>0</v>
          </cell>
          <cell r="R1433" t="str">
            <v>SINAPI</v>
          </cell>
        </row>
        <row r="1434">
          <cell r="G1434">
            <v>100360</v>
          </cell>
          <cell r="H1434" t="str">
            <v>FABRICAÇÃO E INSTALAÇÃO DE MEIA TESOURA DE MADEIRA NÃO APARELHADA, COM VÃO DE 6 M, PARA TELHA CERÂMICA OU DE CONCRETO, INCLUSO IÇAMENTO. AF_07/2019</v>
          </cell>
          <cell r="I1434" t="str">
            <v>UN</v>
          </cell>
          <cell r="J1434" t="str">
            <v>ATRIBUÍDO SÃO PAULO</v>
          </cell>
          <cell r="K1434" t="str">
            <v>1.513,96</v>
          </cell>
          <cell r="L1434" t="str">
            <v>CAIXA REFERENCIAL</v>
          </cell>
          <cell r="M1434" t="str">
            <v>473,52</v>
          </cell>
          <cell r="N1434">
            <v>1040.44</v>
          </cell>
          <cell r="O1434">
            <v>1513.96</v>
          </cell>
          <cell r="P1434">
            <v>0</v>
          </cell>
          <cell r="R1434" t="str">
            <v>SINAPI</v>
          </cell>
        </row>
        <row r="1435">
          <cell r="G1435">
            <v>100361</v>
          </cell>
          <cell r="H1435" t="str">
            <v>FABRICAÇÃO E INSTALAÇÃO DE MEIA TESOURA DE MADEIRA NÃO APARELHADA, COM VÃO DE 7 M, PARA TELHA CERÂMICA OU DE CONCRETO, INCLUSO IÇAMENTO. AF_07/2019</v>
          </cell>
          <cell r="I1435" t="str">
            <v>UN</v>
          </cell>
          <cell r="J1435" t="str">
            <v>ATRIBUÍDO SÃO PAULO</v>
          </cell>
          <cell r="K1435" t="str">
            <v>1.879,86</v>
          </cell>
          <cell r="L1435" t="str">
            <v>CAIXA REFERENCIAL</v>
          </cell>
          <cell r="M1435" t="str">
            <v>642,10</v>
          </cell>
          <cell r="N1435">
            <v>1237.7599999999998</v>
          </cell>
          <cell r="O1435">
            <v>1879.8599999999997</v>
          </cell>
          <cell r="P1435">
            <v>0</v>
          </cell>
          <cell r="R1435" t="str">
            <v>SINAPI</v>
          </cell>
        </row>
        <row r="1436">
          <cell r="G1436">
            <v>100362</v>
          </cell>
          <cell r="H1436" t="str">
            <v>FABRICAÇÃO E INSTALAÇÃO DE MEIA TESOURA DE MADEIRA NÃO APARELHADA, COM VÃO DE 8 M, PARA TELHA CERÂMICA OU DE CONCRETO, INCLUSO IÇAMENTO. AF_07/2019</v>
          </cell>
          <cell r="I1436" t="str">
            <v>UN</v>
          </cell>
          <cell r="J1436" t="str">
            <v>ATRIBUÍDO SÃO PAULO</v>
          </cell>
          <cell r="K1436" t="str">
            <v>2.572,53</v>
          </cell>
          <cell r="L1436" t="str">
            <v>CAIXA REFERENCIAL</v>
          </cell>
          <cell r="M1436" t="str">
            <v>685,67</v>
          </cell>
          <cell r="N1436">
            <v>1886.8600000000001</v>
          </cell>
          <cell r="O1436">
            <v>2572.5300000000002</v>
          </cell>
          <cell r="P1436">
            <v>0</v>
          </cell>
          <cell r="R1436" t="str">
            <v>SINAPI</v>
          </cell>
        </row>
        <row r="1437">
          <cell r="G1437">
            <v>100363</v>
          </cell>
          <cell r="H1437" t="str">
            <v>FABRICAÇÃO E INSTALAÇÃO DE MEIA TESOURA DE MADEIRA NÃO APARELHADA, COM VÃO DE 9 M, PARA TELHA CERÂMICA OU DE CONCRETO, INCLUSO IÇAMENTO. AF_07/2019</v>
          </cell>
          <cell r="I1437" t="str">
            <v>UN</v>
          </cell>
          <cell r="J1437" t="str">
            <v>ATRIBUÍDO SÃO PAULO</v>
          </cell>
          <cell r="K1437" t="str">
            <v>2.656,87</v>
          </cell>
          <cell r="L1437" t="str">
            <v>CAIXA REFERENCIAL</v>
          </cell>
          <cell r="M1437" t="str">
            <v>685,67</v>
          </cell>
          <cell r="N1437">
            <v>1971.1999999999998</v>
          </cell>
          <cell r="O1437">
            <v>2656.87</v>
          </cell>
          <cell r="P1437">
            <v>0</v>
          </cell>
          <cell r="R1437" t="str">
            <v>SINAPI</v>
          </cell>
        </row>
        <row r="1438">
          <cell r="G1438">
            <v>100364</v>
          </cell>
          <cell r="H1438" t="str">
            <v>FABRICAÇÃO E INSTALAÇÃO DE MEIA TESOURA DE MADEIRA NÃO APARELHADA, COM VÃO DE 10 M, PARA TELHA CERÂMICA OU DE CONCRETO, INCLUSO IÇAMENTO. AF_07/2019</v>
          </cell>
          <cell r="I1438" t="str">
            <v>UN</v>
          </cell>
          <cell r="J1438" t="str">
            <v>ATRIBUÍDO SÃO PAULO</v>
          </cell>
          <cell r="K1438" t="str">
            <v>2.879,41</v>
          </cell>
          <cell r="L1438" t="str">
            <v>CAIXA REFERENCIAL</v>
          </cell>
          <cell r="M1438" t="str">
            <v>755,85</v>
          </cell>
          <cell r="N1438">
            <v>2123.56</v>
          </cell>
          <cell r="O1438">
            <v>2879.41</v>
          </cell>
          <cell r="P1438">
            <v>0</v>
          </cell>
          <cell r="R1438" t="str">
            <v>SINAPI</v>
          </cell>
        </row>
        <row r="1439">
          <cell r="G1439">
            <v>100365</v>
          </cell>
          <cell r="H1439" t="str">
            <v>FABRICAÇÃO E INSTALAÇÃO DE MEIA TESOURA DE MADEIRA NÃO APARELHADA, COM VÃO DE 11 M, PARA TELHA CERÂMICA OU DE CONCRETO, INCLUSO IÇAMENTO. AF_07/2019</v>
          </cell>
          <cell r="I1439" t="str">
            <v>UN</v>
          </cell>
          <cell r="J1439" t="str">
            <v>ATRIBUÍDO SÃO PAULO</v>
          </cell>
          <cell r="K1439" t="str">
            <v>3.296,70</v>
          </cell>
          <cell r="L1439" t="str">
            <v>CAIXA REFERENCIAL</v>
          </cell>
          <cell r="M1439" t="str">
            <v>924,46</v>
          </cell>
          <cell r="N1439">
            <v>2372.2399999999998</v>
          </cell>
          <cell r="O1439">
            <v>3296.7</v>
          </cell>
          <cell r="P1439">
            <v>0</v>
          </cell>
          <cell r="R1439" t="str">
            <v>SINAPI</v>
          </cell>
        </row>
        <row r="1440">
          <cell r="G1440">
            <v>100366</v>
          </cell>
          <cell r="H1440" t="str">
            <v>FABRICAÇÃO E INSTALAÇÃO DE MEIA TESOURA DE MADEIRA NÃO APARELHADA, COM VÃO DE 12 M, PARA TELHA CERÂMICA OU DE CONCRETO, INCLUSO IÇAMENTO. AF_07/2019</v>
          </cell>
          <cell r="I1440" t="str">
            <v>UN</v>
          </cell>
          <cell r="J1440" t="str">
            <v>ATRIBUÍDO SÃO PAULO</v>
          </cell>
          <cell r="K1440" t="str">
            <v>3.515,87</v>
          </cell>
          <cell r="L1440" t="str">
            <v>CAIXA REFERENCIAL</v>
          </cell>
          <cell r="M1440" t="str">
            <v>924,45</v>
          </cell>
          <cell r="N1440">
            <v>2591.42</v>
          </cell>
          <cell r="O1440">
            <v>3515.87</v>
          </cell>
          <cell r="P1440">
            <v>0</v>
          </cell>
          <cell r="R1440" t="str">
            <v>SINAPI</v>
          </cell>
        </row>
        <row r="1441">
          <cell r="G1441">
            <v>100367</v>
          </cell>
          <cell r="H1441" t="str">
            <v>FABRICAÇÃO E INSTALAÇÃO DE MEIA TESOURA DE MADEIRA NÃO APARELHADA, COM VÃO DE 3 M, PARA TELHA ONDULADA DE FIBROCIMENTO, ALUMÍNIO, PLÁSTICA OU TERMOACÚSTICA, INCLUSO IÇAMENTO. AF_07/2019</v>
          </cell>
          <cell r="I1441" t="str">
            <v>UN</v>
          </cell>
          <cell r="J1441" t="str">
            <v>ATRIBUÍDO SÃO PAULO</v>
          </cell>
          <cell r="K1441" t="str">
            <v>934,93</v>
          </cell>
          <cell r="L1441" t="str">
            <v>CAIXA REFERENCIAL</v>
          </cell>
          <cell r="M1441" t="str">
            <v>259,94</v>
          </cell>
          <cell r="N1441">
            <v>674.99</v>
          </cell>
          <cell r="O1441">
            <v>934.93000000000006</v>
          </cell>
          <cell r="P1441">
            <v>0</v>
          </cell>
          <cell r="R1441" t="str">
            <v>SINAPI</v>
          </cell>
        </row>
        <row r="1442">
          <cell r="G1442">
            <v>100368</v>
          </cell>
          <cell r="H1442" t="str">
            <v>FABRICAÇÃO E INSTALAÇÃO DE MEIA TESOURA DE MADEIRA NÃO APARELHADA, COM VÃO DE 4 M, PARA TELHA ONDULADA DE FIBROCIMENTO, ALUMÍNIO, PLÁSTICA OU TERMOACÚSTICA, INCLUSO IÇAMENTO. AF_07/2019</v>
          </cell>
          <cell r="I1442" t="str">
            <v>UN</v>
          </cell>
          <cell r="J1442" t="str">
            <v>ATRIBUÍDO SÃO PAULO</v>
          </cell>
          <cell r="K1442" t="str">
            <v>1.267,32</v>
          </cell>
          <cell r="L1442" t="str">
            <v>CAIXA REFERENCIAL</v>
          </cell>
          <cell r="M1442" t="str">
            <v>428,55</v>
          </cell>
          <cell r="N1442">
            <v>838.77</v>
          </cell>
          <cell r="O1442">
            <v>1267.32</v>
          </cell>
          <cell r="P1442">
            <v>0</v>
          </cell>
          <cell r="R1442" t="str">
            <v>SINAPI</v>
          </cell>
        </row>
        <row r="1443">
          <cell r="G1443">
            <v>100369</v>
          </cell>
          <cell r="H1443" t="str">
            <v>FABRICAÇÃO E INSTALAÇÃO DE MEIA TESOURA DE MADEIRA NÃO APARELHADA, COM VÃO DE 5 M, PARA TELHA ONDULADA DE FIBROCIMENTO, ALUMÍNIO, PLÁSTICA OU TERMOACÚSTICA, INCLUSO IÇAMENTO. AF_07/2019</v>
          </cell>
          <cell r="I1443" t="str">
            <v>UN</v>
          </cell>
          <cell r="J1443" t="str">
            <v>ATRIBUÍDO SÃO PAULO</v>
          </cell>
          <cell r="K1443" t="str">
            <v>1.334,57</v>
          </cell>
          <cell r="L1443" t="str">
            <v>CAIXA REFERENCIAL</v>
          </cell>
          <cell r="M1443" t="str">
            <v>428,55</v>
          </cell>
          <cell r="N1443">
            <v>906.02</v>
          </cell>
          <cell r="O1443">
            <v>1334.57</v>
          </cell>
          <cell r="P1443">
            <v>0</v>
          </cell>
          <cell r="R1443" t="str">
            <v>SINAPI</v>
          </cell>
        </row>
        <row r="1444">
          <cell r="G1444">
            <v>100370</v>
          </cell>
          <cell r="H1444" t="str">
            <v>FABRICAÇÃO E INSTALAÇÃO DE MEIA TESOURA DE MADEIRA NÃO APARELHADA, COM VÃO DE 6 M, PARA TELHA ONDULADA DE FIBROCIMENTO, ALUMÍNIO, PLÁSTICA OU TERMOACÚSTICA, INCLUSO IÇAMENTO. AF_07/2019</v>
          </cell>
          <cell r="I1444" t="str">
            <v>UN</v>
          </cell>
          <cell r="J1444" t="str">
            <v>ATRIBUÍDO SÃO PAULO</v>
          </cell>
          <cell r="K1444" t="str">
            <v>1.578,55</v>
          </cell>
          <cell r="L1444" t="str">
            <v>CAIXA REFERENCIAL</v>
          </cell>
          <cell r="M1444" t="str">
            <v>473,51</v>
          </cell>
          <cell r="N1444">
            <v>1105.04</v>
          </cell>
          <cell r="O1444">
            <v>1578.55</v>
          </cell>
          <cell r="P1444">
            <v>0</v>
          </cell>
          <cell r="R1444" t="str">
            <v>SINAPI</v>
          </cell>
        </row>
        <row r="1445">
          <cell r="G1445">
            <v>100371</v>
          </cell>
          <cell r="H1445" t="str">
            <v>FABRICAÇÃO E INSTALAÇÃO DE MEIA TESOURA DE MADEIRA NÃO APARELHADA, COM VÃO DE 7 M, PARA TELHA ONDULADA DE FIBROCIMENTO, ALUMÍNIO, PLÁSTICA OU TERMOACÚSTICA, INCLUSO IÇAMENTO. AF_07/2019</v>
          </cell>
          <cell r="I1445" t="str">
            <v>UN</v>
          </cell>
          <cell r="J1445" t="str">
            <v>ATRIBUÍDO SÃO PAULO</v>
          </cell>
          <cell r="K1445" t="str">
            <v>1.797,74</v>
          </cell>
          <cell r="L1445" t="str">
            <v>CAIXA REFERENCIAL</v>
          </cell>
          <cell r="M1445" t="str">
            <v>642,10</v>
          </cell>
          <cell r="N1445">
            <v>1155.6399999999999</v>
          </cell>
          <cell r="O1445">
            <v>1797.7399999999998</v>
          </cell>
          <cell r="P1445">
            <v>0</v>
          </cell>
          <cell r="R1445" t="str">
            <v>SINAPI</v>
          </cell>
        </row>
        <row r="1446">
          <cell r="G1446">
            <v>100372</v>
          </cell>
          <cell r="H1446" t="str">
            <v>FABRICAÇÃO E INSTALAÇÃO DE MEIA TESOURA DE MADEIRA NÃO APARELHADA, COM VÃO DE 8 M, PARA TELHA ONDULADA DE FIBROCIMENTO, ALUMÍNIO, PLÁSTICA OU TERMOACÚSTICA, INCLUSO IÇAMENTO. AF_07/2019</v>
          </cell>
          <cell r="I1446" t="str">
            <v>UN</v>
          </cell>
          <cell r="J1446" t="str">
            <v>ATRIBUÍDO SÃO PAULO</v>
          </cell>
          <cell r="K1446" t="str">
            <v>2.431,84</v>
          </cell>
          <cell r="L1446" t="str">
            <v>CAIXA REFERENCIAL</v>
          </cell>
          <cell r="M1446" t="str">
            <v>685,68</v>
          </cell>
          <cell r="N1446">
            <v>1746.1600000000003</v>
          </cell>
          <cell r="O1446">
            <v>2431.84</v>
          </cell>
          <cell r="P1446">
            <v>0</v>
          </cell>
          <cell r="R1446" t="str">
            <v>SINAPI</v>
          </cell>
        </row>
        <row r="1447">
          <cell r="G1447">
            <v>100373</v>
          </cell>
          <cell r="H1447" t="str">
            <v>FABRICAÇÃO E INSTALAÇÃO DE MEIA TESOURA DE MADEIRA NÃO APARELHADA, COM VÃO DE 9 M, PARA TELHA ONDULADA DE FIBROCIMENTO, ALUMÍNIO, PLÁSTICA OU TERMOACÚSTICA, INCLUSO IÇAMENTO. AF_07/2019</v>
          </cell>
          <cell r="I1447" t="str">
            <v>UN</v>
          </cell>
          <cell r="J1447" t="str">
            <v>ATRIBUÍDO SÃO PAULO</v>
          </cell>
          <cell r="K1447" t="str">
            <v>2.513,10</v>
          </cell>
          <cell r="L1447" t="str">
            <v>CAIXA REFERENCIAL</v>
          </cell>
          <cell r="M1447" t="str">
            <v>685,68</v>
          </cell>
          <cell r="N1447">
            <v>1827.42</v>
          </cell>
          <cell r="O1447">
            <v>2513.1</v>
          </cell>
          <cell r="P1447">
            <v>0</v>
          </cell>
          <cell r="R1447" t="str">
            <v>SINAPI</v>
          </cell>
        </row>
        <row r="1448">
          <cell r="G1448">
            <v>100374</v>
          </cell>
          <cell r="H1448" t="str">
            <v>FABRICAÇÃO E INSTALAÇÃO DE MEIA TESOURA DE MADEIRA NÃO APARELHADA, COM VÃO DE 10 M, PARA TELHA ONDULADA DE FIBROCIMENTO, ALUMÍNIO, PLÁSTICA OU TERMOACÚSTICA, INCLUSO IÇAMENTO. AF_07/2019</v>
          </cell>
          <cell r="I1448" t="str">
            <v>UN</v>
          </cell>
          <cell r="J1448" t="str">
            <v>ATRIBUÍDO SÃO PAULO</v>
          </cell>
          <cell r="K1448" t="str">
            <v>2.688,20</v>
          </cell>
          <cell r="L1448" t="str">
            <v>CAIXA REFERENCIAL</v>
          </cell>
          <cell r="M1448" t="str">
            <v>755,86</v>
          </cell>
          <cell r="N1448">
            <v>1932.3399999999997</v>
          </cell>
          <cell r="O1448">
            <v>2688.2</v>
          </cell>
          <cell r="P1448">
            <v>0</v>
          </cell>
          <cell r="R1448" t="str">
            <v>SINAPI</v>
          </cell>
        </row>
        <row r="1449">
          <cell r="G1449">
            <v>100375</v>
          </cell>
          <cell r="H1449" t="str">
            <v>FABRICAÇÃO E INSTALAÇÃO DE MEIA TESOURA DE MADEIRA NÃO APARELHADA, COM VÃO DE 11 M, PARA TELHA ONDULADA DE FIBROCIMENTO, ALUMÍNIO, PLÁSTICA OU TERMOACÚSTICA, INCLUSO IÇAMENTO. AF_07/2019</v>
          </cell>
          <cell r="I1449" t="str">
            <v>UN</v>
          </cell>
          <cell r="J1449" t="str">
            <v>ATRIBUÍDO SÃO PAULO</v>
          </cell>
          <cell r="K1449" t="str">
            <v>3.013,91</v>
          </cell>
          <cell r="L1449" t="str">
            <v>CAIXA REFERENCIAL</v>
          </cell>
          <cell r="M1449" t="str">
            <v>924,46</v>
          </cell>
          <cell r="N1449">
            <v>2089.4499999999998</v>
          </cell>
          <cell r="O1449">
            <v>3013.91</v>
          </cell>
          <cell r="P1449">
            <v>0</v>
          </cell>
          <cell r="R1449" t="str">
            <v>SINAPI</v>
          </cell>
        </row>
        <row r="1450">
          <cell r="G1450">
            <v>100376</v>
          </cell>
          <cell r="H1450" t="str">
            <v>FABRICAÇÃO E INSTALAÇÃO DE MEIA TESOURA DE MADEIRA NÃO APARELHADA, COM VÃO DE 12 M, PARA TELHA ONDULADA DE FIBROCIMENTO, ALUMÍNIO, PLÁSTICA OU TERMOACÚSTICA, INCLUSO IÇAMENTO. AF_07/2019</v>
          </cell>
          <cell r="I1450" t="str">
            <v>UN</v>
          </cell>
          <cell r="J1450" t="str">
            <v>ATRIBUÍDO SÃO PAULO</v>
          </cell>
          <cell r="K1450" t="str">
            <v>2.955,95</v>
          </cell>
          <cell r="L1450" t="str">
            <v>CAIXA REFERENCIAL</v>
          </cell>
          <cell r="M1450" t="str">
            <v>924,47</v>
          </cell>
          <cell r="N1450">
            <v>2031.4799999999998</v>
          </cell>
          <cell r="O1450">
            <v>2955.95</v>
          </cell>
          <cell r="P1450">
            <v>0</v>
          </cell>
          <cell r="R1450" t="str">
            <v>SINAPI</v>
          </cell>
        </row>
        <row r="1451">
          <cell r="G1451">
            <v>100377</v>
          </cell>
          <cell r="H1451" t="str">
            <v>FABRICAÇÃO E INSTALAÇÃO DE TESOURA (INTEIRA OU MEIA) EM AÇO, VÃOS MAIORES OU IGUAIS A 3,0 M E MENORES OU IGUAL A 6,0 M, INCLUSO IÇAMENTO. AF_07/2019</v>
          </cell>
          <cell r="I1451" t="str">
            <v>KG</v>
          </cell>
          <cell r="J1451" t="str">
            <v>ATRIBUÍDO SÃO PAULO</v>
          </cell>
          <cell r="K1451" t="str">
            <v>13,43</v>
          </cell>
          <cell r="L1451" t="str">
            <v>CAIXA REFERENCIAL</v>
          </cell>
          <cell r="M1451" t="str">
            <v>1,02</v>
          </cell>
          <cell r="N1451">
            <v>12.41</v>
          </cell>
          <cell r="O1451">
            <v>13.43</v>
          </cell>
          <cell r="P1451">
            <v>0</v>
          </cell>
          <cell r="R1451" t="str">
            <v>SINAPI</v>
          </cell>
        </row>
        <row r="1452">
          <cell r="G1452">
            <v>100378</v>
          </cell>
          <cell r="H1452" t="str">
            <v>FABRICAÇÃO E INSTALAÇÃO DE TESOURA (INTEIRA OU MEIA) EM AÇO, VÃOS MAIORES QUE 6,0 M E MENORES QUE 12,0 M, INCLUSO IÇAMENTO. AF_07/2019</v>
          </cell>
          <cell r="I1452" t="str">
            <v>KG</v>
          </cell>
          <cell r="J1452" t="str">
            <v>ATRIBUÍDO SÃO PAULO</v>
          </cell>
          <cell r="K1452" t="str">
            <v>12,62</v>
          </cell>
          <cell r="L1452" t="str">
            <v>CAIXA REFERENCIAL</v>
          </cell>
          <cell r="M1452" t="str">
            <v>0,93</v>
          </cell>
          <cell r="N1452">
            <v>11.69</v>
          </cell>
          <cell r="O1452">
            <v>12.62</v>
          </cell>
          <cell r="P1452">
            <v>0</v>
          </cell>
          <cell r="R1452" t="str">
            <v>SINAPI</v>
          </cell>
        </row>
        <row r="1453">
          <cell r="G1453">
            <v>100382</v>
          </cell>
          <cell r="H1453" t="str">
            <v>FABRICAÇÃO E INSTALAÇÃO DE PONTALETES DE MADEIRA NÃO APARELHADA PARA TELHADOS COM ATÉ 2 ÁGUAS E COM TELHA ONDULADA DE FIBROCIMENTO, ALUMÍNIO OU PLÁSTICA EM EDIFÍCIO RESIDENCIAL TÉRREO, INCLUSO TRANSPORTE VERTICAL. AF_07/2019</v>
          </cell>
          <cell r="I1453" t="str">
            <v>M2</v>
          </cell>
          <cell r="J1453" t="str">
            <v>COEFICIENTE DE REPRESENTATIVIDADE</v>
          </cell>
          <cell r="K1453" t="str">
            <v>21,96</v>
          </cell>
          <cell r="L1453" t="str">
            <v>CAIXA REFERENCIAL</v>
          </cell>
          <cell r="M1453" t="str">
            <v>3,52</v>
          </cell>
          <cell r="N1453">
            <v>18.440000000000001</v>
          </cell>
          <cell r="O1453">
            <v>21.96</v>
          </cell>
          <cell r="P1453">
            <v>0</v>
          </cell>
          <cell r="R1453" t="str">
            <v>SINAPI</v>
          </cell>
        </row>
        <row r="1454">
          <cell r="G1454">
            <v>104314</v>
          </cell>
          <cell r="H1454" t="str">
            <v>TRAMA DE AÇO COMPOSTA POR TERÇAS PARA TELHADOS DE ATÉ 2 ÁGUAS PARA TELHA ONDULADA DE FIBROCIMENTO, METÁLICA, PLÁSTICA OU TERMOACÚSTICA, INCLUSO TRANSPORTE VERTICAL (EM KG). AF_07/2019</v>
          </cell>
          <cell r="I1454" t="str">
            <v>KG</v>
          </cell>
          <cell r="J1454" t="str">
            <v>ATRIBUÍDO SÃO PAULO</v>
          </cell>
          <cell r="K1454" t="str">
            <v>12,98</v>
          </cell>
          <cell r="L1454" t="str">
            <v>CAIXA REFERENCIAL</v>
          </cell>
          <cell r="M1454" t="str">
            <v>1,03</v>
          </cell>
          <cell r="N1454">
            <v>11.950000000000001</v>
          </cell>
          <cell r="O1454">
            <v>12.98</v>
          </cell>
          <cell r="P1454">
            <v>0</v>
          </cell>
          <cell r="R1454" t="str">
            <v>SINAPI</v>
          </cell>
        </row>
        <row r="1455">
          <cell r="G1455">
            <v>94444</v>
          </cell>
          <cell r="H1455" t="str">
            <v>TELHAMENTO COM TELHA DE ENCAIXE, TIPO FRANCESA DE VIDRO, COM ATÉ 2 ÁGUAS, INCLUSO TRANSPORTE VERTICAL. AF_07/2019</v>
          </cell>
          <cell r="I1455" t="str">
            <v>M2</v>
          </cell>
          <cell r="J1455" t="str">
            <v>COEFICIENTE DE REPRESENTATIVIDADE</v>
          </cell>
          <cell r="K1455" t="str">
            <v>843,32</v>
          </cell>
          <cell r="L1455" t="str">
            <v>CAIXA REFERENCIAL</v>
          </cell>
          <cell r="M1455" t="str">
            <v>5,88</v>
          </cell>
          <cell r="N1455">
            <v>837.44</v>
          </cell>
          <cell r="O1455">
            <v>843.32</v>
          </cell>
          <cell r="P1455">
            <v>0</v>
          </cell>
          <cell r="R1455" t="str">
            <v>SINAPI</v>
          </cell>
        </row>
        <row r="1456">
          <cell r="G1456">
            <v>104482</v>
          </cell>
          <cell r="H1456" t="str">
            <v>ESGOTAMENTO DE VALA COM BOMBA SUBMERSÍVEL. AF_12/2022</v>
          </cell>
          <cell r="I1456" t="str">
            <v>H</v>
          </cell>
          <cell r="J1456" t="str">
            <v>COEFICIENTE DE REPRESENTATIVIDADE</v>
          </cell>
          <cell r="K1456" t="str">
            <v>26,25</v>
          </cell>
          <cell r="L1456" t="str">
            <v>CAIXA REFERENCIAL</v>
          </cell>
          <cell r="M1456" t="str">
            <v>20,15</v>
          </cell>
          <cell r="N1456">
            <v>6.1000000000000014</v>
          </cell>
          <cell r="O1456">
            <v>26.25</v>
          </cell>
          <cell r="P1456">
            <v>0</v>
          </cell>
          <cell r="R1456" t="str">
            <v>SINAPI</v>
          </cell>
        </row>
        <row r="1457">
          <cell r="G1457">
            <v>104184</v>
          </cell>
          <cell r="H1457" t="str">
            <v>INSTALAÇÃO E DESINSTALAÇÃO DE REGISTRO DE PVC PARA SISTEMA DE REBAIXAMENTO DE LENÇOL FREÁTICO POR PONTEIRAS FILTRANTES. AF_12/2022</v>
          </cell>
          <cell r="I1457" t="str">
            <v>UN</v>
          </cell>
          <cell r="J1457" t="str">
            <v>COEFICIENTE DE REPRESENTATIVIDADE</v>
          </cell>
          <cell r="K1457" t="str">
            <v>29,49</v>
          </cell>
          <cell r="L1457" t="str">
            <v>CAIXA REFERENCIAL</v>
          </cell>
          <cell r="M1457" t="str">
            <v>16,05</v>
          </cell>
          <cell r="N1457">
            <v>13.439999999999998</v>
          </cell>
          <cell r="O1457">
            <v>29.49</v>
          </cell>
          <cell r="P1457">
            <v>0</v>
          </cell>
          <cell r="R1457" t="str">
            <v>SINAPI</v>
          </cell>
        </row>
        <row r="1458">
          <cell r="G1458">
            <v>104185</v>
          </cell>
          <cell r="H1458" t="str">
            <v>INSTALAÇÃO E DESINSTALAÇÃO DE CONJUNTO DE BOMBAS, À VÁCUO E CENTRÍFUGA, PARA SISTEMA DE REBAIXAMENTO DE LENÇOL FREÁTICO POR PONTEIRAS FILTRANTES (EXCLUI O FORNECIMENTO DE BOMBAS). AF_12/2022</v>
          </cell>
          <cell r="I1458" t="str">
            <v>UN</v>
          </cell>
          <cell r="J1458" t="str">
            <v>COEFICIENTE DE REPRESENTATIVIDADE</v>
          </cell>
          <cell r="K1458" t="str">
            <v>22,10</v>
          </cell>
          <cell r="L1458" t="str">
            <v>CAIXA REFERENCIAL</v>
          </cell>
          <cell r="M1458" t="str">
            <v>17,49</v>
          </cell>
          <cell r="N1458">
            <v>4.610000000000003</v>
          </cell>
          <cell r="O1458">
            <v>22.1</v>
          </cell>
          <cell r="P1458">
            <v>0</v>
          </cell>
          <cell r="R1458" t="str">
            <v>SINAPI</v>
          </cell>
        </row>
        <row r="1459">
          <cell r="G1459">
            <v>104189</v>
          </cell>
          <cell r="H1459" t="str">
            <v>INSTALAÇÃO DE MATERIAL GRANULAR FILTRANTE PARA SISTEMA DE REBAIXAMENTO DE LENÇOL FREÁTICO POR POÇOS PROFUNDOSA, DIÂMETRO DO POÇO DE 400 MM. AF_12/2022</v>
          </cell>
          <cell r="I1459" t="str">
            <v>M3</v>
          </cell>
          <cell r="J1459" t="str">
            <v>COEFICIENTE DE REPRESENTATIVIDADE</v>
          </cell>
          <cell r="K1459" t="str">
            <v>174,28</v>
          </cell>
          <cell r="L1459" t="str">
            <v>CAIXA REFERENCIAL</v>
          </cell>
          <cell r="M1459" t="str">
            <v>27,24</v>
          </cell>
          <cell r="N1459">
            <v>147.04</v>
          </cell>
          <cell r="O1459">
            <v>174.28</v>
          </cell>
          <cell r="P1459">
            <v>0</v>
          </cell>
          <cell r="R1459" t="str">
            <v>SINAPI</v>
          </cell>
        </row>
        <row r="1460">
          <cell r="G1460">
            <v>104190</v>
          </cell>
          <cell r="H1460" t="str">
            <v>INSTALAÇÃO E DESINSTALAÇÃO DE SISTEMA DE BOMBA PARA SISTEMA DE REBAIXAMENTO DE LENÇOL FREÁTICO POR POÇOS PROFUNDOS (EXCLUI O FORNECIMENTO DE BOMBA). AF_12/2022</v>
          </cell>
          <cell r="I1460" t="str">
            <v>UN</v>
          </cell>
          <cell r="J1460" t="str">
            <v>COEFICIENTE DE REPRESENTATIVIDADE</v>
          </cell>
          <cell r="K1460" t="str">
            <v>593,67</v>
          </cell>
          <cell r="L1460" t="str">
            <v>CAIXA REFERENCIAL</v>
          </cell>
          <cell r="M1460" t="str">
            <v>458,98</v>
          </cell>
          <cell r="N1460">
            <v>134.68999999999994</v>
          </cell>
          <cell r="O1460">
            <v>593.66999999999996</v>
          </cell>
          <cell r="P1460">
            <v>0</v>
          </cell>
          <cell r="R1460" t="str">
            <v>SINAPI</v>
          </cell>
        </row>
        <row r="1461">
          <cell r="G1461">
            <v>102661</v>
          </cell>
          <cell r="H1461" t="str">
            <v>DRENO SUBSUPERFICIAL (SEÇÃO 0,40 X 0,40 M), COM TUBO DE PEAD CORRUGADO PERFURADO, DN 100 MM, ENCHIMENTO COM AREIA. AF_07/2021</v>
          </cell>
          <cell r="I1461" t="str">
            <v>M</v>
          </cell>
          <cell r="J1461" t="str">
            <v>ATRIBUÍDO SÃO PAULO</v>
          </cell>
          <cell r="K1461" t="str">
            <v>39,58</v>
          </cell>
          <cell r="L1461" t="str">
            <v>CAIXA REFERENCIAL</v>
          </cell>
          <cell r="M1461" t="str">
            <v>4,34</v>
          </cell>
          <cell r="N1461">
            <v>35.239999999999995</v>
          </cell>
          <cell r="O1461">
            <v>39.58</v>
          </cell>
          <cell r="P1461">
            <v>0</v>
          </cell>
          <cell r="R1461" t="str">
            <v>SINAPI</v>
          </cell>
        </row>
        <row r="1462">
          <cell r="G1462">
            <v>102662</v>
          </cell>
          <cell r="H1462" t="str">
            <v>DRENO SUBSUPERFICIAL (SEÇÃO 0,40 X 0,40 M), COM TUBO DE PVC CORRUGADO RÍGIDO PERFURADO, DN 100 MM, ENCHIMENTO COM AREIA. AF_07/2021</v>
          </cell>
          <cell r="I1462" t="str">
            <v>M</v>
          </cell>
          <cell r="J1462" t="str">
            <v>ATRIBUÍDO SÃO PAULO</v>
          </cell>
          <cell r="K1462" t="str">
            <v>99,66</v>
          </cell>
          <cell r="L1462" t="str">
            <v>CAIXA REFERENCIAL</v>
          </cell>
          <cell r="M1462" t="str">
            <v>6,06</v>
          </cell>
          <cell r="N1462">
            <v>93.6</v>
          </cell>
          <cell r="O1462">
            <v>99.66</v>
          </cell>
          <cell r="P1462">
            <v>0</v>
          </cell>
          <cell r="R1462" t="str">
            <v>SINAPI</v>
          </cell>
        </row>
        <row r="1463">
          <cell r="G1463">
            <v>102663</v>
          </cell>
          <cell r="H1463" t="str">
            <v>DRENO SUBSUPERFICIAL (SEÇÃO 0,40 X 0,40 M), COM TUBO DE CONCRETO SIMPLES POROSO, DN 200 MM, ENCHIMENTO COM AREIA. AF_07/2021</v>
          </cell>
          <cell r="I1463" t="str">
            <v>M</v>
          </cell>
          <cell r="J1463" t="str">
            <v>ATRIBUÍDO SÃO PAULO</v>
          </cell>
          <cell r="K1463" t="str">
            <v>66,36</v>
          </cell>
          <cell r="L1463" t="str">
            <v>CAIXA REFERENCIAL</v>
          </cell>
          <cell r="M1463" t="str">
            <v>6,70</v>
          </cell>
          <cell r="N1463">
            <v>59.66</v>
          </cell>
          <cell r="O1463">
            <v>66.36</v>
          </cell>
          <cell r="P1463">
            <v>0</v>
          </cell>
          <cell r="R1463" t="str">
            <v>SINAPI</v>
          </cell>
        </row>
        <row r="1464">
          <cell r="G1464">
            <v>102664</v>
          </cell>
          <cell r="H1464" t="str">
            <v>DRENO SUBSUPERFICIAL (SEÇÃO 0,40 X 0,40 M), CEGO, ENCHIMENTO DE BRITA, ENVOLVIDO COM MANTA GEOTÊXTIL. AF_07/2021</v>
          </cell>
          <cell r="I1464" t="str">
            <v>M</v>
          </cell>
          <cell r="J1464" t="str">
            <v>ATRIBUÍDO SÃO PAULO</v>
          </cell>
          <cell r="K1464" t="str">
            <v>54,87</v>
          </cell>
          <cell r="L1464" t="str">
            <v>CAIXA REFERENCIAL</v>
          </cell>
          <cell r="M1464" t="str">
            <v>4,27</v>
          </cell>
          <cell r="N1464">
            <v>50.599999999999994</v>
          </cell>
          <cell r="O1464">
            <v>54.86999999999999</v>
          </cell>
          <cell r="P1464">
            <v>0</v>
          </cell>
          <cell r="R1464" t="str">
            <v>SINAPI</v>
          </cell>
        </row>
        <row r="1465">
          <cell r="G1465">
            <v>102665</v>
          </cell>
          <cell r="H1465" t="str">
            <v>DRENO SUBSUPERFICIAL (SEÇÃO 0,40 X 0,40 M), CEGO, ENCHIMENTO DE BRITA. AF_07/2021</v>
          </cell>
          <cell r="I1465" t="str">
            <v>M</v>
          </cell>
          <cell r="J1465" t="str">
            <v>ATRIBUÍDO SÃO PAULO</v>
          </cell>
          <cell r="K1465" t="str">
            <v>29,62</v>
          </cell>
          <cell r="L1465" t="str">
            <v>CAIXA REFERENCIAL</v>
          </cell>
          <cell r="M1465" t="str">
            <v>3,98</v>
          </cell>
          <cell r="N1465">
            <v>25.64</v>
          </cell>
          <cell r="O1465">
            <v>29.62</v>
          </cell>
          <cell r="P1465">
            <v>0</v>
          </cell>
          <cell r="R1465" t="str">
            <v>SINAPI</v>
          </cell>
        </row>
        <row r="1466">
          <cell r="G1466">
            <v>102666</v>
          </cell>
          <cell r="H1466" t="str">
            <v>DRENO SUBSUPERFICIAL (SEÇÃO 0,40 X 0,40 M), COM TUBO DE PEAD CORRUGADO PERFURADO, DN 100 MM, ENCHIMENTO COM BRITA, ENVOLVIDO COM MANTA GEOTÊXTIL. AF_07/2021</v>
          </cell>
          <cell r="I1466" t="str">
            <v>M</v>
          </cell>
          <cell r="J1466" t="str">
            <v>ATRIBUÍDO SÃO PAULO</v>
          </cell>
          <cell r="K1466" t="str">
            <v>66,06</v>
          </cell>
          <cell r="L1466" t="str">
            <v>CAIXA REFERENCIAL</v>
          </cell>
          <cell r="M1466" t="str">
            <v>4,64</v>
          </cell>
          <cell r="N1466">
            <v>61.42</v>
          </cell>
          <cell r="O1466">
            <v>66.06</v>
          </cell>
          <cell r="P1466">
            <v>0</v>
          </cell>
          <cell r="R1466" t="str">
            <v>SINAPI</v>
          </cell>
        </row>
        <row r="1467">
          <cell r="G1467">
            <v>102668</v>
          </cell>
          <cell r="H1467" t="str">
            <v>DRENO SUBSUPERFICIAL (SEÇÃO 0,40 X 0,40 M), COM TUBO DE PVC CORRUGADO RÍGIDO PERFURADO, DN 100 MM, ENCHIMENTO COM BRITA, ENVOLVIDO COM MANTA GEOTÊXTIL. AF_07/2021</v>
          </cell>
          <cell r="I1467" t="str">
            <v>M</v>
          </cell>
          <cell r="J1467" t="str">
            <v>ATRIBUÍDO SÃO PAULO</v>
          </cell>
          <cell r="K1467" t="str">
            <v>126,14</v>
          </cell>
          <cell r="L1467" t="str">
            <v>CAIXA REFERENCIAL</v>
          </cell>
          <cell r="M1467" t="str">
            <v>6,38</v>
          </cell>
          <cell r="N1467">
            <v>119.76</v>
          </cell>
          <cell r="O1467">
            <v>126.14</v>
          </cell>
          <cell r="P1467">
            <v>0</v>
          </cell>
          <cell r="R1467" t="str">
            <v>SINAPI</v>
          </cell>
        </row>
        <row r="1468">
          <cell r="G1468">
            <v>102669</v>
          </cell>
          <cell r="H1468" t="str">
            <v>DRENO SUBSUPERFICIAL (SEÇÃO 0,40 X 0,40 M), COM TUBO DE CONCRETO SIMPLES POROSO, DN 200 MM, ENCHIMENTO COM BRITA, ENVOLVIDO COM MANTA GEOTÊXTIL. AF_07/2021</v>
          </cell>
          <cell r="I1468" t="str">
            <v>M</v>
          </cell>
          <cell r="J1468" t="str">
            <v>ATRIBUÍDO SÃO PAULO</v>
          </cell>
          <cell r="K1468" t="str">
            <v>92,65</v>
          </cell>
          <cell r="L1468" t="str">
            <v>CAIXA REFERENCIAL</v>
          </cell>
          <cell r="M1468" t="str">
            <v>7,00</v>
          </cell>
          <cell r="N1468">
            <v>85.65</v>
          </cell>
          <cell r="O1468">
            <v>92.65</v>
          </cell>
          <cell r="P1468">
            <v>0</v>
          </cell>
          <cell r="R1468" t="str">
            <v>SINAPI</v>
          </cell>
        </row>
        <row r="1469">
          <cell r="G1469">
            <v>102670</v>
          </cell>
          <cell r="H1469" t="str">
            <v>DRENO PROFUNDO (SEÇÃO 0,50 X 1,50 M), COM TUBO DE PEAD CORRUGADO PERFURADO, DN 100 MM, ENCHIMENTO COM AREIA, COM SELO DE ARGILA. AF_07/2021</v>
          </cell>
          <cell r="I1469" t="str">
            <v>M</v>
          </cell>
          <cell r="J1469" t="str">
            <v>ATRIBUÍDO SÃO PAULO</v>
          </cell>
          <cell r="K1469" t="str">
            <v>123,03</v>
          </cell>
          <cell r="L1469" t="str">
            <v>CAIXA REFERENCIAL</v>
          </cell>
          <cell r="M1469" t="str">
            <v>10,14</v>
          </cell>
          <cell r="N1469">
            <v>112.89</v>
          </cell>
          <cell r="O1469">
            <v>123.03</v>
          </cell>
          <cell r="P1469">
            <v>0</v>
          </cell>
          <cell r="R1469" t="str">
            <v>SINAPI</v>
          </cell>
        </row>
        <row r="1470">
          <cell r="G1470">
            <v>102672</v>
          </cell>
          <cell r="H1470" t="str">
            <v>DRENO PROFUNDO (SEÇÃO 0,50 X 1,50 M), COM TUBO DE PVC CORRUGADO RÍGIDO PERFURADO, DN 100 MM, ENCHIMENTO COM AREIA, COM SELO DE ARGILA. AF_07/2021</v>
          </cell>
          <cell r="I1470" t="str">
            <v>M</v>
          </cell>
          <cell r="J1470" t="str">
            <v>ATRIBUÍDO SÃO PAULO</v>
          </cell>
          <cell r="K1470" t="str">
            <v>194,83</v>
          </cell>
          <cell r="L1470" t="str">
            <v>CAIXA REFERENCIAL</v>
          </cell>
          <cell r="M1470" t="str">
            <v>17,30</v>
          </cell>
          <cell r="N1470">
            <v>177.53</v>
          </cell>
          <cell r="O1470">
            <v>194.83</v>
          </cell>
          <cell r="P1470">
            <v>0</v>
          </cell>
          <cell r="R1470" t="str">
            <v>SINAPI</v>
          </cell>
        </row>
        <row r="1471">
          <cell r="G1471">
            <v>102673</v>
          </cell>
          <cell r="H1471" t="str">
            <v>DRENO PROFUNDO (SEÇÃO 0,50 X 1,50 M), COM TUBO DE CONCRETO SIMPLES POROSO, DN 200 MM, ENCHIMENTO COM AREIA, COM SELO DE ARGILA. AF_07/2021</v>
          </cell>
          <cell r="I1471" t="str">
            <v>M</v>
          </cell>
          <cell r="J1471" t="str">
            <v>ATRIBUÍDO SÃO PAULO</v>
          </cell>
          <cell r="K1471" t="str">
            <v>172,32</v>
          </cell>
          <cell r="L1471" t="str">
            <v>CAIXA REFERENCIAL</v>
          </cell>
          <cell r="M1471" t="str">
            <v>22,29</v>
          </cell>
          <cell r="N1471">
            <v>150.03</v>
          </cell>
          <cell r="O1471">
            <v>172.32</v>
          </cell>
          <cell r="P1471">
            <v>0</v>
          </cell>
          <cell r="R1471" t="str">
            <v>SINAPI</v>
          </cell>
        </row>
        <row r="1472">
          <cell r="G1472">
            <v>102674</v>
          </cell>
          <cell r="H1472" t="str">
            <v>DRENO PROFUNDO (SEÇÃO 0,50 X 1,50 M), COM TUBO DE PEAD CORRUGADO PERFURADO, DN 100 MM, ENCHIMENTO COM AREIA. AF_07/2021</v>
          </cell>
          <cell r="I1472" t="str">
            <v>M</v>
          </cell>
          <cell r="J1472" t="str">
            <v>ATRIBUÍDO SÃO PAULO</v>
          </cell>
          <cell r="K1472" t="str">
            <v>134,04</v>
          </cell>
          <cell r="L1472" t="str">
            <v>CAIXA REFERENCIAL</v>
          </cell>
          <cell r="M1472" t="str">
            <v>7,40</v>
          </cell>
          <cell r="N1472">
            <v>126.63999999999999</v>
          </cell>
          <cell r="O1472">
            <v>134.04</v>
          </cell>
          <cell r="P1472">
            <v>0</v>
          </cell>
          <cell r="R1472" t="str">
            <v>SINAPI</v>
          </cell>
        </row>
        <row r="1473">
          <cell r="G1473">
            <v>102676</v>
          </cell>
          <cell r="H1473" t="str">
            <v>DRENO PROFUNDO (SEÇÃO 0,50 X 1,50 M), COM TUBO DE PVC CORRUGADO RÍGIDO PERFURADO, DN 100 MM, ENCHIMENTO COM AREIA. AF_07/2021</v>
          </cell>
          <cell r="I1473" t="str">
            <v>M</v>
          </cell>
          <cell r="J1473" t="str">
            <v>ATRIBUÍDO SÃO PAULO</v>
          </cell>
          <cell r="K1473" t="str">
            <v>196,96</v>
          </cell>
          <cell r="L1473" t="str">
            <v>CAIXA REFERENCIAL</v>
          </cell>
          <cell r="M1473" t="str">
            <v>10,20</v>
          </cell>
          <cell r="N1473">
            <v>186.76000000000002</v>
          </cell>
          <cell r="O1473">
            <v>196.96</v>
          </cell>
          <cell r="P1473">
            <v>0</v>
          </cell>
          <cell r="R1473" t="str">
            <v>SINAPI</v>
          </cell>
        </row>
        <row r="1474">
          <cell r="G1474">
            <v>102677</v>
          </cell>
          <cell r="H1474" t="str">
            <v>DRENO PROFUNDO (SEÇÃO 0,50 X 1,50 M), COM TUBO DE CONCRETO SIMPLES POROSO, DN 200 MM, ENCHIMENTO COM AREIA. AF_07/2021</v>
          </cell>
          <cell r="I1474" t="str">
            <v>M</v>
          </cell>
          <cell r="J1474" t="str">
            <v>ATRIBUÍDO SÃO PAULO</v>
          </cell>
          <cell r="K1474" t="str">
            <v>165,74</v>
          </cell>
          <cell r="L1474" t="str">
            <v>CAIXA REFERENCIAL</v>
          </cell>
          <cell r="M1474" t="str">
            <v>11,86</v>
          </cell>
          <cell r="N1474">
            <v>153.88</v>
          </cell>
          <cell r="O1474">
            <v>165.74</v>
          </cell>
          <cell r="P1474">
            <v>0</v>
          </cell>
          <cell r="R1474" t="str">
            <v>SINAPI</v>
          </cell>
        </row>
        <row r="1475">
          <cell r="G1475">
            <v>102678</v>
          </cell>
          <cell r="H1475" t="str">
            <v>DRENO PROFUNDO (SEÇÃO 0,50 X 1,50 M), CEGO, ENCHIMENTO DE BRITA, ENVOLVIDO COM MANTA GEOTÊXTIL, COM SELO DE ARGILA. AF_07/2021</v>
          </cell>
          <cell r="I1475" t="str">
            <v>M</v>
          </cell>
          <cell r="J1475" t="str">
            <v>ATRIBUÍDO SÃO PAULO</v>
          </cell>
          <cell r="K1475" t="str">
            <v>163,66</v>
          </cell>
          <cell r="L1475" t="str">
            <v>CAIXA REFERENCIAL</v>
          </cell>
          <cell r="M1475" t="str">
            <v>10,49</v>
          </cell>
          <cell r="N1475">
            <v>153.16999999999999</v>
          </cell>
          <cell r="O1475">
            <v>163.66</v>
          </cell>
          <cell r="P1475">
            <v>0</v>
          </cell>
          <cell r="R1475" t="str">
            <v>SINAPI</v>
          </cell>
        </row>
        <row r="1476">
          <cell r="G1476">
            <v>102679</v>
          </cell>
          <cell r="H1476" t="str">
            <v>DRENO PROFUNDO (SEÇÃO 0,50 X 1,50 M), CEGO, ENCHIMENTO DE BRITA, ENVOLVIDO COM MANTA GEOTÊXTIL. AF_07/2021</v>
          </cell>
          <cell r="I1476" t="str">
            <v>M</v>
          </cell>
          <cell r="J1476" t="str">
            <v>ATRIBUÍDO SÃO PAULO</v>
          </cell>
          <cell r="K1476" t="str">
            <v>178,42</v>
          </cell>
          <cell r="L1476" t="str">
            <v>CAIXA REFERENCIAL</v>
          </cell>
          <cell r="M1476" t="str">
            <v>7,07</v>
          </cell>
          <cell r="N1476">
            <v>171.35</v>
          </cell>
          <cell r="O1476">
            <v>178.42</v>
          </cell>
          <cell r="P1476">
            <v>0</v>
          </cell>
          <cell r="R1476" t="str">
            <v>SINAPI</v>
          </cell>
        </row>
        <row r="1477">
          <cell r="G1477">
            <v>102680</v>
          </cell>
          <cell r="H1477" t="str">
            <v>DRENO PROFUNDO (SEÇÃO 0,50 X 1,50 M), COM TUBO DE PEAD CORRUGADO PERFURADO, DN 100 MM, ENCHIMENTO COM BRITA, ENVOLVIDO COM MANTA GEOTÊXTIL, COM SELO DE ARGILA. AF_07/2021</v>
          </cell>
          <cell r="I1477" t="str">
            <v>M</v>
          </cell>
          <cell r="J1477" t="str">
            <v>ATRIBUÍDO SÃO PAULO</v>
          </cell>
          <cell r="K1477" t="str">
            <v>175,87</v>
          </cell>
          <cell r="L1477" t="str">
            <v>CAIXA REFERENCIAL</v>
          </cell>
          <cell r="M1477" t="str">
            <v>11,32</v>
          </cell>
          <cell r="N1477">
            <v>164.55</v>
          </cell>
          <cell r="O1477">
            <v>175.87</v>
          </cell>
          <cell r="P1477">
            <v>0</v>
          </cell>
          <cell r="R1477" t="str">
            <v>SINAPI</v>
          </cell>
        </row>
        <row r="1478">
          <cell r="G1478">
            <v>102681</v>
          </cell>
          <cell r="H1478" t="str">
            <v>DRENO PROFUNDO (SEÇÃO 0,50 X 1,50 M), COM TUBO DE PVC CORRUGADO RÍGIDO PERFURADO, DN 100 MM, ENCHIMENTO COM BRITA, ENVOLVIDO COM MANTA GEOTÊXTIL, COM SELO DE ARGILA. AF_07/2021</v>
          </cell>
          <cell r="I1478" t="str">
            <v>M</v>
          </cell>
          <cell r="J1478" t="str">
            <v>ATRIBUÍDO SÃO PAULO</v>
          </cell>
          <cell r="K1478" t="str">
            <v>238,80</v>
          </cell>
          <cell r="L1478" t="str">
            <v>CAIXA REFERENCIAL</v>
          </cell>
          <cell r="M1478" t="str">
            <v>14,12</v>
          </cell>
          <cell r="N1478">
            <v>224.68</v>
          </cell>
          <cell r="O1478">
            <v>238.8</v>
          </cell>
          <cell r="P1478">
            <v>0</v>
          </cell>
          <cell r="R1478" t="str">
            <v>SINAPI</v>
          </cell>
        </row>
        <row r="1479">
          <cell r="G1479">
            <v>102683</v>
          </cell>
          <cell r="H1479" t="str">
            <v>DRENO PROFUNDO (SEÇÃO 0,50 X 1,50 M), COM TUBO DE CONCRETO SIMPLES POROSO, DN 200 MM, ENCHIMENTO COM BRITA, ENVOLVIDO COM MANTA GEOTÊXTIL, COM SELO DE ARGILA. AF_07/2021</v>
          </cell>
          <cell r="I1479" t="str">
            <v>M</v>
          </cell>
          <cell r="J1479" t="str">
            <v>ATRIBUÍDO SÃO PAULO</v>
          </cell>
          <cell r="K1479" t="str">
            <v>212,56</v>
          </cell>
          <cell r="L1479" t="str">
            <v>CAIXA REFERENCIAL</v>
          </cell>
          <cell r="M1479" t="str">
            <v>16,68</v>
          </cell>
          <cell r="N1479">
            <v>195.88</v>
          </cell>
          <cell r="O1479">
            <v>212.56</v>
          </cell>
          <cell r="P1479">
            <v>0</v>
          </cell>
          <cell r="R1479" t="str">
            <v>SINAPI</v>
          </cell>
        </row>
        <row r="1480">
          <cell r="G1480">
            <v>102684</v>
          </cell>
          <cell r="H1480" t="str">
            <v>DRENO PROFUNDO (SEÇÃO 0,50 X 1,50 M), COM TUBO DE PEAD CORRUGADO PERFURADO, DN 100 MM, ENCHIMENTO COM BRITA, ENVOLVIDO COM MANTA GEOTÊXTIL. AF_07/2021</v>
          </cell>
          <cell r="I1480" t="str">
            <v>M</v>
          </cell>
          <cell r="J1480" t="str">
            <v>ATRIBUÍDO SÃO PAULO</v>
          </cell>
          <cell r="K1480" t="str">
            <v>190,64</v>
          </cell>
          <cell r="L1480" t="str">
            <v>CAIXA REFERENCIAL</v>
          </cell>
          <cell r="M1480" t="str">
            <v>7,90</v>
          </cell>
          <cell r="N1480">
            <v>182.73999999999998</v>
          </cell>
          <cell r="O1480">
            <v>190.64</v>
          </cell>
          <cell r="P1480">
            <v>0</v>
          </cell>
          <cell r="R1480" t="str">
            <v>SINAPI</v>
          </cell>
        </row>
        <row r="1481">
          <cell r="G1481">
            <v>102685</v>
          </cell>
          <cell r="H1481" t="str">
            <v>DRENO PROFUNDO (SEÇÃO 0,50 X 1,50 M), COM TUBO DE PVC CORRUGADO RÍGIDO PERFURADO, DN 100 MM, ENCHIMENTO COM BRITA, ENVOLVIDO COM MANTA GEOTÊXTIL. AF_07/2021</v>
          </cell>
          <cell r="I1481" t="str">
            <v>M</v>
          </cell>
          <cell r="J1481" t="str">
            <v>ATRIBUÍDO SÃO PAULO</v>
          </cell>
          <cell r="K1481" t="str">
            <v>253,56</v>
          </cell>
          <cell r="L1481" t="str">
            <v>CAIXA REFERENCIAL</v>
          </cell>
          <cell r="M1481" t="str">
            <v>10,69</v>
          </cell>
          <cell r="N1481">
            <v>242.87</v>
          </cell>
          <cell r="O1481">
            <v>253.56</v>
          </cell>
          <cell r="P1481">
            <v>0</v>
          </cell>
          <cell r="R1481" t="str">
            <v>SINAPI</v>
          </cell>
        </row>
        <row r="1482">
          <cell r="G1482">
            <v>102687</v>
          </cell>
          <cell r="H1482" t="str">
            <v>DRENO PROFUNDO (SEÇÃO 0,50 X 1,50 M), COM TUBO DE CONCRETO SIMPLES POROSO, DN 200 MM, ENCHIMENTO COM BRITA, ENVOLVIDO COM MANTA GEOTÊXTIL. AF_07/2021</v>
          </cell>
          <cell r="I1482" t="str">
            <v>M</v>
          </cell>
          <cell r="J1482" t="str">
            <v>ATRIBUÍDO SÃO PAULO</v>
          </cell>
          <cell r="K1482" t="str">
            <v>222,15</v>
          </cell>
          <cell r="L1482" t="str">
            <v>CAIXA REFERENCIAL</v>
          </cell>
          <cell r="M1482" t="str">
            <v>12,37</v>
          </cell>
          <cell r="N1482">
            <v>209.78</v>
          </cell>
          <cell r="O1482">
            <v>222.15</v>
          </cell>
          <cell r="P1482">
            <v>0</v>
          </cell>
          <cell r="R1482" t="str">
            <v>SINAPI</v>
          </cell>
        </row>
        <row r="1483">
          <cell r="G1483">
            <v>102688</v>
          </cell>
          <cell r="H1483" t="str">
            <v>DRENO ESPINHA DE PEIXE (SEÇÃO (0,40 X 0,40 M), COM TUBO DE PEAD CORRUGADO PERFURADO, DN 100 MM, ENCHIMENTO COM AREIA, INCLUSIVE CONEXÕES. AF_07/2021</v>
          </cell>
          <cell r="I1483" t="str">
            <v>M</v>
          </cell>
          <cell r="J1483" t="str">
            <v>ATRIBUÍDO SÃO PAULO</v>
          </cell>
          <cell r="K1483" t="str">
            <v>45,51</v>
          </cell>
          <cell r="L1483" t="str">
            <v>CAIXA REFERENCIAL</v>
          </cell>
          <cell r="M1483" t="str">
            <v>6,65</v>
          </cell>
          <cell r="N1483">
            <v>38.86</v>
          </cell>
          <cell r="O1483">
            <v>45.51</v>
          </cell>
          <cell r="P1483">
            <v>0</v>
          </cell>
          <cell r="R1483" t="str">
            <v>SINAPI</v>
          </cell>
        </row>
        <row r="1484">
          <cell r="G1484">
            <v>102689</v>
          </cell>
          <cell r="H1484" t="str">
            <v>DRENO ESPINHA DE PEIXE (SEÇÃO (0,40 X 0,40 M), COM TUBO DE PVC CORRUGADO RÍGIDO PERFURADO, DN 100 MM, ENCHIMENTO COM AREIA, INCLUSIVE CONEXÕES. AF_07/2021</v>
          </cell>
          <cell r="I1484" t="str">
            <v>M</v>
          </cell>
          <cell r="J1484" t="str">
            <v>ATRIBUÍDO SÃO PAULO</v>
          </cell>
          <cell r="K1484" t="str">
            <v>104,39</v>
          </cell>
          <cell r="L1484" t="str">
            <v>CAIXA REFERENCIAL</v>
          </cell>
          <cell r="M1484" t="str">
            <v>7,20</v>
          </cell>
          <cell r="N1484">
            <v>97.19</v>
          </cell>
          <cell r="O1484">
            <v>104.39</v>
          </cell>
          <cell r="P1484">
            <v>0</v>
          </cell>
          <cell r="R1484" t="str">
            <v>SINAPI</v>
          </cell>
        </row>
        <row r="1485">
          <cell r="G1485">
            <v>102690</v>
          </cell>
          <cell r="H1485" t="str">
            <v>DRENO ESPINHA DE PEIXE (SEÇÃO (0,40 X 0,40 M), COM TUBO DE PEAD CORRUGADO PERFURADO, DN 100 MM, ENCHIMENTO COM BRITA, ENVOLVIDO COM MANTA GEOTÊXTIL, INCLUSIVE CONEXÕES. AF_07/2021</v>
          </cell>
          <cell r="I1485" t="str">
            <v>M</v>
          </cell>
          <cell r="J1485" t="str">
            <v>ATRIBUÍDO SÃO PAULO</v>
          </cell>
          <cell r="K1485" t="str">
            <v>71,98</v>
          </cell>
          <cell r="L1485" t="str">
            <v>CAIXA REFERENCIAL</v>
          </cell>
          <cell r="M1485" t="str">
            <v>6,94</v>
          </cell>
          <cell r="N1485">
            <v>65.040000000000006</v>
          </cell>
          <cell r="O1485">
            <v>71.98</v>
          </cell>
          <cell r="P1485">
            <v>0</v>
          </cell>
          <cell r="R1485" t="str">
            <v>SINAPI</v>
          </cell>
        </row>
        <row r="1486">
          <cell r="G1486">
            <v>102693</v>
          </cell>
          <cell r="H1486" t="str">
            <v>DRENO ESPINHA DE PEIXE (SEÇÃO (0,40 X 0,40 M), COM TUBO DE PVC CORRUGADO RÍGIDO PERFURADO, DN 100 MM, ENCHIMENTO COM BRITA, ENVOLVIDO COM MANTA GEOTÊXTIL, INCLUSIVE CONEXÕES. AF_07/2021</v>
          </cell>
          <cell r="I1486" t="str">
            <v>M</v>
          </cell>
          <cell r="J1486" t="str">
            <v>ATRIBUÍDO SÃO PAULO</v>
          </cell>
          <cell r="K1486" t="str">
            <v>129,63</v>
          </cell>
          <cell r="L1486" t="str">
            <v>CAIXA REFERENCIAL</v>
          </cell>
          <cell r="M1486" t="str">
            <v>7,50</v>
          </cell>
          <cell r="N1486">
            <v>122.13</v>
          </cell>
          <cell r="O1486">
            <v>129.63</v>
          </cell>
          <cell r="P1486">
            <v>0</v>
          </cell>
          <cell r="R1486" t="str">
            <v>SINAPI</v>
          </cell>
        </row>
        <row r="1487">
          <cell r="G1487">
            <v>102694</v>
          </cell>
          <cell r="H1487" t="str">
            <v>DRENO ESPINHA DE PEIXE (SEÇÃO (0,50 X 0,80 M), COM TUBO DE PEAD CORRUGADO PERFURADO, DN 100 MM, ENCHIMENTO COM AREIA, INCLUSIVE CONEXÕES. AF_07/2021</v>
          </cell>
          <cell r="I1487" t="str">
            <v>M</v>
          </cell>
          <cell r="J1487" t="str">
            <v>ATRIBUÍDO SÃO PAULO</v>
          </cell>
          <cell r="K1487" t="str">
            <v>86,89</v>
          </cell>
          <cell r="L1487" t="str">
            <v>CAIXA REFERENCIAL</v>
          </cell>
          <cell r="M1487" t="str">
            <v>8,03</v>
          </cell>
          <cell r="N1487">
            <v>78.86</v>
          </cell>
          <cell r="O1487">
            <v>86.89</v>
          </cell>
          <cell r="P1487">
            <v>0</v>
          </cell>
          <cell r="R1487" t="str">
            <v>SINAPI</v>
          </cell>
        </row>
        <row r="1488">
          <cell r="G1488">
            <v>102696</v>
          </cell>
          <cell r="H1488" t="str">
            <v>DRENO ESPINHA DE PEIXE (SEÇÃO (0,50 X 0,80 M), COM TUBO DE PVC CORRUGADO RÍGIDO PERFURADO, DN 100 MM, ENCHIMENTO COM AREIA, INCLUSIVE CONEXÕES. AF_07/2021</v>
          </cell>
          <cell r="I1488" t="str">
            <v>M</v>
          </cell>
          <cell r="J1488" t="str">
            <v>ATRIBUÍDO SÃO PAULO</v>
          </cell>
          <cell r="K1488" t="str">
            <v>144,15</v>
          </cell>
          <cell r="L1488" t="str">
            <v>CAIXA REFERENCIAL</v>
          </cell>
          <cell r="M1488" t="str">
            <v>8,94</v>
          </cell>
          <cell r="N1488">
            <v>135.21</v>
          </cell>
          <cell r="O1488">
            <v>144.15</v>
          </cell>
          <cell r="P1488">
            <v>0</v>
          </cell>
          <cell r="R1488" t="str">
            <v>SINAPI</v>
          </cell>
        </row>
        <row r="1489">
          <cell r="G1489">
            <v>102697</v>
          </cell>
          <cell r="H1489" t="str">
            <v>DRENO ESPINHA DE PEIXE (SEÇÃO (0,50 X 0,80 M), COM TUBO DE PEAD CORRUGADO PERFURADO, DN 100 MM, ENCHIMENTO COM BRITA, ENVOLVIDO COM MANTA GEOTÊXTIL, INCLUSIVE CONEXÕES. AF_07/2021</v>
          </cell>
          <cell r="I1489" t="str">
            <v>M</v>
          </cell>
          <cell r="J1489" t="str">
            <v>ATRIBUÍDO SÃO PAULO</v>
          </cell>
          <cell r="K1489" t="str">
            <v>124,55</v>
          </cell>
          <cell r="L1489" t="str">
            <v>CAIXA REFERENCIAL</v>
          </cell>
          <cell r="M1489" t="str">
            <v>8,54</v>
          </cell>
          <cell r="N1489">
            <v>116.00999999999999</v>
          </cell>
          <cell r="O1489">
            <v>124.54999999999998</v>
          </cell>
          <cell r="P1489">
            <v>0</v>
          </cell>
          <cell r="R1489" t="str">
            <v>SINAPI</v>
          </cell>
        </row>
        <row r="1490">
          <cell r="G1490">
            <v>102703</v>
          </cell>
          <cell r="H1490" t="str">
            <v>DRENO ESPINHA DE PEIXE (SEÇÃO (0,50 X 0,80 M), COM TUBO DE PVC CORRUGADO RÍGIDO PERFURADO, DN 100 MM, ENCHIMENTO COM BRITA, ENVOLVIDO COM MANTA GEOTÊXTIL, INCLUSIVE CONEXÕES. AF_07/2021</v>
          </cell>
          <cell r="I1490" t="str">
            <v>M</v>
          </cell>
          <cell r="J1490" t="str">
            <v>ATRIBUÍDO SÃO PAULO</v>
          </cell>
          <cell r="K1490" t="str">
            <v>181,82</v>
          </cell>
          <cell r="L1490" t="str">
            <v>CAIXA REFERENCIAL</v>
          </cell>
          <cell r="M1490" t="str">
            <v>9,43</v>
          </cell>
          <cell r="N1490">
            <v>172.39</v>
          </cell>
          <cell r="O1490">
            <v>181.82</v>
          </cell>
          <cell r="P1490">
            <v>0</v>
          </cell>
          <cell r="R1490" t="str">
            <v>SINAPI</v>
          </cell>
        </row>
        <row r="1491">
          <cell r="G1491">
            <v>102704</v>
          </cell>
          <cell r="H1491" t="str">
            <v>TUBO DE PEAD CORRUGADO PERFURADO, DN 100 MM, PARA DRENO - FORNECIMENTO E ASSENTAMENTO. AF_07/2021</v>
          </cell>
          <cell r="I1491" t="str">
            <v>M</v>
          </cell>
          <cell r="J1491" t="str">
            <v>ATRIBUÍDO SÃO PAULO</v>
          </cell>
          <cell r="K1491" t="str">
            <v>12,27</v>
          </cell>
          <cell r="L1491" t="str">
            <v>CAIXA REFERENCIAL</v>
          </cell>
          <cell r="M1491" t="str">
            <v>0,29</v>
          </cell>
          <cell r="N1491">
            <v>11.98</v>
          </cell>
          <cell r="O1491">
            <v>12.27</v>
          </cell>
          <cell r="P1491">
            <v>0</v>
          </cell>
          <cell r="R1491" t="str">
            <v>SINAPI</v>
          </cell>
        </row>
        <row r="1492">
          <cell r="G1492">
            <v>102705</v>
          </cell>
          <cell r="H1492" t="str">
            <v>TUBO DE PVC CORRUGADO RÍGIDO PERFURADO, DN 100 MM, PARA DRENO - FORNECIMENTO E ASSENTAMENTO. AF_07/2021</v>
          </cell>
          <cell r="I1492" t="str">
            <v>M</v>
          </cell>
          <cell r="J1492" t="str">
            <v>COEFICIENTE DE REPRESENTATIVIDADE</v>
          </cell>
          <cell r="K1492" t="str">
            <v>68,83</v>
          </cell>
          <cell r="L1492" t="str">
            <v>CAIXA REFERENCIAL</v>
          </cell>
          <cell r="M1492" t="str">
            <v>0,29</v>
          </cell>
          <cell r="N1492">
            <v>68.539999999999992</v>
          </cell>
          <cell r="O1492">
            <v>68.83</v>
          </cell>
          <cell r="P1492">
            <v>0</v>
          </cell>
          <cell r="R1492" t="str">
            <v>SINAPI</v>
          </cell>
        </row>
        <row r="1493">
          <cell r="G1493">
            <v>102707</v>
          </cell>
          <cell r="H1493" t="str">
            <v>TUBO DE CONCRETO SIMPLES POROSO, DN 200 MM, PARA DRENO - FORNECIMENTO E ASSENTAMENTO. AF_07/2021</v>
          </cell>
          <cell r="I1493" t="str">
            <v>M</v>
          </cell>
          <cell r="J1493" t="str">
            <v>ATRIBUÍDO SÃO PAULO</v>
          </cell>
          <cell r="K1493" t="str">
            <v>43,41</v>
          </cell>
          <cell r="L1493" t="str">
            <v>CAIXA REFERENCIAL</v>
          </cell>
          <cell r="M1493" t="str">
            <v>3,44</v>
          </cell>
          <cell r="N1493">
            <v>39.97</v>
          </cell>
          <cell r="O1493">
            <v>43.41</v>
          </cell>
          <cell r="P1493">
            <v>0</v>
          </cell>
          <cell r="R1493" t="str">
            <v>SINAPI</v>
          </cell>
        </row>
        <row r="1494">
          <cell r="G1494">
            <v>102708</v>
          </cell>
          <cell r="H1494" t="str">
            <v>LUVA DE PVC, SÉRIE NORMAL, PARA ESGOTO PREDIAL, DN 100 MM, INSTALADA EM DRENO  - FORNECIMENTO E INSTALAÇÃO. AF_07/2021</v>
          </cell>
          <cell r="I1494" t="str">
            <v>UN</v>
          </cell>
          <cell r="J1494" t="str">
            <v>COEFICIENTE DE REPRESENTATIVIDADE</v>
          </cell>
          <cell r="K1494" t="str">
            <v>23,01</v>
          </cell>
          <cell r="L1494" t="str">
            <v>CAIXA REFERENCIAL</v>
          </cell>
          <cell r="M1494" t="str">
            <v>11,86</v>
          </cell>
          <cell r="N1494">
            <v>11.150000000000002</v>
          </cell>
          <cell r="O1494">
            <v>23.01</v>
          </cell>
          <cell r="P1494">
            <v>0</v>
          </cell>
          <cell r="R1494" t="str">
            <v>SINAPI</v>
          </cell>
        </row>
        <row r="1495">
          <cell r="G1495">
            <v>102710</v>
          </cell>
          <cell r="H1495" t="str">
            <v>JUNÇÃO SIMPLES DE PVC, 45 GRAUS, SÉRIE NORMAL, PARA ESGOTO PREDIAL, DN 100 MM, INSTALADA EM DRENO - FORNECIMENTO E INSTALAÇÃO. AF_07/2021</v>
          </cell>
          <cell r="I1495" t="str">
            <v>UN</v>
          </cell>
          <cell r="J1495" t="str">
            <v>COEFICIENTE DE REPRESENTATIVIDADE</v>
          </cell>
          <cell r="K1495" t="str">
            <v>58,24</v>
          </cell>
          <cell r="L1495" t="str">
            <v>CAIXA REFERENCIAL</v>
          </cell>
          <cell r="M1495" t="str">
            <v>23,69</v>
          </cell>
          <cell r="N1495">
            <v>34.549999999999997</v>
          </cell>
          <cell r="O1495">
            <v>58.239999999999995</v>
          </cell>
          <cell r="P1495">
            <v>0</v>
          </cell>
          <cell r="R1495" t="str">
            <v>SINAPI</v>
          </cell>
        </row>
        <row r="1496">
          <cell r="G1496">
            <v>102711</v>
          </cell>
          <cell r="H1496" t="str">
            <v>JUNÇÃO DUPLA DE PVC, SÉRIE NORMAL, PARA ESGOTO PREDIAL, DN 100 X 100 X 100 MM, INSTALADA EM DRENO  - FORNECIMENTO E INSTALAÇÃO. AF_07/2021</v>
          </cell>
          <cell r="I1496" t="str">
            <v>UN</v>
          </cell>
          <cell r="J1496" t="str">
            <v>COEFICIENTE DE REPRESENTATIVIDADE</v>
          </cell>
          <cell r="K1496" t="str">
            <v>78,19</v>
          </cell>
          <cell r="L1496" t="str">
            <v>CAIXA REFERENCIAL</v>
          </cell>
          <cell r="M1496" t="str">
            <v>23,69</v>
          </cell>
          <cell r="N1496">
            <v>54.5</v>
          </cell>
          <cell r="O1496">
            <v>78.19</v>
          </cell>
          <cell r="P1496">
            <v>0</v>
          </cell>
          <cell r="R1496" t="str">
            <v>SINAPI</v>
          </cell>
        </row>
        <row r="1497">
          <cell r="G1497">
            <v>102712</v>
          </cell>
          <cell r="H1497" t="str">
            <v>GEOTÊXTIL NÃO TECIDO 100% POLIÉSTER, RESISTÊNCIA A TRAÇÃO DE 9 KN/M (RT - 9), INSTALADO EM DRENO - FORNECIMENTO E INSTALAÇÃO. AF_07/2021</v>
          </cell>
          <cell r="I1497" t="str">
            <v>M2</v>
          </cell>
          <cell r="J1497" t="str">
            <v>ATRIBUÍDO SÃO PAULO</v>
          </cell>
          <cell r="K1497" t="str">
            <v>9,77</v>
          </cell>
          <cell r="L1497" t="str">
            <v>CAIXA REFERENCIAL</v>
          </cell>
          <cell r="M1497" t="str">
            <v>0,29</v>
          </cell>
          <cell r="N1497">
            <v>9.48</v>
          </cell>
          <cell r="O1497">
            <v>9.77</v>
          </cell>
          <cell r="P1497">
            <v>0</v>
          </cell>
          <cell r="R1497" t="str">
            <v>SINAPI</v>
          </cell>
        </row>
        <row r="1498">
          <cell r="G1498">
            <v>102713</v>
          </cell>
          <cell r="H1498" t="str">
            <v>GEOTÊXTIL NÃO TECIDO 100% POLIÉSTER, RESISTÊNCIA A TRAÇÃO DE 14 KN/M (RT - 14), INSTALADO EM DRENO - FORNECIMENTO E INSTALAÇÃO. AF_07/2021</v>
          </cell>
          <cell r="I1498" t="str">
            <v>M2</v>
          </cell>
          <cell r="J1498" t="str">
            <v>ATRIBUÍDO SÃO PAULO</v>
          </cell>
          <cell r="K1498" t="str">
            <v>13,46</v>
          </cell>
          <cell r="L1498" t="str">
            <v>CAIXA REFERENCIAL</v>
          </cell>
          <cell r="M1498" t="str">
            <v>0,29</v>
          </cell>
          <cell r="N1498">
            <v>13.170000000000002</v>
          </cell>
          <cell r="O1498">
            <v>13.46</v>
          </cell>
          <cell r="P1498">
            <v>0</v>
          </cell>
          <cell r="R1498" t="str">
            <v>SINAPI</v>
          </cell>
        </row>
        <row r="1499">
          <cell r="G1499">
            <v>102715</v>
          </cell>
          <cell r="H1499" t="str">
            <v>GEOTÊXTIL NÃO TECIDO 100% POLIÉSTER, RESISTÊNCIA A TRAÇÃO DE 26 KN/M (RT - 26), INSTALADO EM DRENO - FORNECIMENTO E INSTALAÇÃO. AF_07/2021</v>
          </cell>
          <cell r="I1499" t="str">
            <v>M2</v>
          </cell>
          <cell r="J1499" t="str">
            <v>ATRIBUÍDO SÃO PAULO</v>
          </cell>
          <cell r="K1499" t="str">
            <v>26,71</v>
          </cell>
          <cell r="L1499" t="str">
            <v>CAIXA REFERENCIAL</v>
          </cell>
          <cell r="M1499" t="str">
            <v>0,29</v>
          </cell>
          <cell r="N1499">
            <v>26.42</v>
          </cell>
          <cell r="O1499">
            <v>26.71</v>
          </cell>
          <cell r="P1499">
            <v>0</v>
          </cell>
          <cell r="R1499" t="str">
            <v>SINAPI</v>
          </cell>
        </row>
        <row r="1500">
          <cell r="G1500">
            <v>102716</v>
          </cell>
          <cell r="H1500" t="str">
            <v>ENCHIMENTO DE AREIA PARA DRENO, LANÇAMENTO MECANIZADO. AF_07/2021</v>
          </cell>
          <cell r="I1500" t="str">
            <v>M3</v>
          </cell>
          <cell r="J1500" t="str">
            <v>ATRIBUÍDO SÃO PAULO</v>
          </cell>
          <cell r="K1500" t="str">
            <v>161,02</v>
          </cell>
          <cell r="L1500" t="str">
            <v>CAIXA REFERENCIAL</v>
          </cell>
          <cell r="M1500" t="str">
            <v>8,65</v>
          </cell>
          <cell r="N1500">
            <v>152.37</v>
          </cell>
          <cell r="O1500">
            <v>161.02000000000001</v>
          </cell>
          <cell r="P1500">
            <v>0</v>
          </cell>
          <cell r="R1500" t="str">
            <v>SINAPI</v>
          </cell>
        </row>
        <row r="1501">
          <cell r="G1501">
            <v>102717</v>
          </cell>
          <cell r="H1501" t="str">
            <v>ENCHIMENTO DE BRITA PARA DRENO, LANÇAMENTO MECANIZADO. AF_07/2021</v>
          </cell>
          <cell r="I1501" t="str">
            <v>M3</v>
          </cell>
          <cell r="J1501" t="str">
            <v>ATRIBUÍDO SÃO PAULO</v>
          </cell>
          <cell r="K1501" t="str">
            <v>169,12</v>
          </cell>
          <cell r="L1501" t="str">
            <v>CAIXA REFERENCIAL</v>
          </cell>
          <cell r="M1501" t="str">
            <v>8,64</v>
          </cell>
          <cell r="N1501">
            <v>160.48000000000002</v>
          </cell>
          <cell r="O1501">
            <v>169.12</v>
          </cell>
          <cell r="P1501">
            <v>0</v>
          </cell>
          <cell r="R1501" t="str">
            <v>SINAPI</v>
          </cell>
        </row>
        <row r="1502">
          <cell r="G1502">
            <v>102718</v>
          </cell>
          <cell r="H1502" t="str">
            <v>ENCHIMENTO DE AREIA PARA DRENO, LANÇAMENTO MANUAL. AF_07/2021</v>
          </cell>
          <cell r="I1502" t="str">
            <v>M3</v>
          </cell>
          <cell r="J1502" t="str">
            <v>COEFICIENTE DE REPRESENTATIVIDADE</v>
          </cell>
          <cell r="K1502" t="str">
            <v>170,89</v>
          </cell>
          <cell r="L1502" t="str">
            <v>CAIXA REFERENCIAL</v>
          </cell>
          <cell r="M1502" t="str">
            <v>22,99</v>
          </cell>
          <cell r="N1502">
            <v>147.89999999999998</v>
          </cell>
          <cell r="O1502">
            <v>170.89</v>
          </cell>
          <cell r="P1502">
            <v>0</v>
          </cell>
          <cell r="R1502" t="str">
            <v>SINAPI</v>
          </cell>
        </row>
        <row r="1503">
          <cell r="G1503">
            <v>102719</v>
          </cell>
          <cell r="H1503" t="str">
            <v>ENCHIMENTO DE BRITA PARA DRENO, LANÇAMENTO MANUAL. AF_07/2021</v>
          </cell>
          <cell r="I1503" t="str">
            <v>M3</v>
          </cell>
          <cell r="J1503" t="str">
            <v>COLETADO</v>
          </cell>
          <cell r="K1503" t="str">
            <v>178,99</v>
          </cell>
          <cell r="L1503" t="str">
            <v>CAIXA REFERENCIAL</v>
          </cell>
          <cell r="M1503" t="str">
            <v>22,99</v>
          </cell>
          <cell r="N1503">
            <v>156</v>
          </cell>
          <cell r="O1503">
            <v>178.99</v>
          </cell>
          <cell r="P1503">
            <v>0</v>
          </cell>
          <cell r="R1503" t="str">
            <v>SINAPI</v>
          </cell>
        </row>
        <row r="1504">
          <cell r="G1504">
            <v>102722</v>
          </cell>
          <cell r="H1504" t="str">
            <v>DRENO EM MURO DE CONTENÇÃO, EXECUTADO NO PÉ DO MURO, COM TUBO DE PEAD CORRUGADO FLEXÍVEL PERFURADO, ENCHIMENTO COM BRITA, ENVOLVIDO COM MANTA GEOTÊXTIL. AF_07/2021</v>
          </cell>
          <cell r="I1504" t="str">
            <v>M</v>
          </cell>
          <cell r="J1504" t="str">
            <v>ATRIBUÍDO SÃO PAULO</v>
          </cell>
          <cell r="K1504" t="str">
            <v>57,97</v>
          </cell>
          <cell r="L1504" t="str">
            <v>CAIXA REFERENCIAL</v>
          </cell>
          <cell r="M1504" t="str">
            <v>7,56</v>
          </cell>
          <cell r="N1504">
            <v>50.41</v>
          </cell>
          <cell r="O1504">
            <v>57.97</v>
          </cell>
          <cell r="P1504">
            <v>0</v>
          </cell>
          <cell r="R1504" t="str">
            <v>SINAPI</v>
          </cell>
        </row>
        <row r="1505">
          <cell r="G1505">
            <v>102723</v>
          </cell>
          <cell r="H1505" t="str">
            <v>DRENO EM MURO DE CONTENÇÃO, EXECUTADO NO PÉ DO MURO, COM TUBO DE PVC CORRUGADO FLEXÍVEL PERFURADO, ENCHIMENTO COM BRITA, ENVOLVIDO COM MANTA GEOTÊXTIL. AF_07/2021</v>
          </cell>
          <cell r="I1505" t="str">
            <v>M</v>
          </cell>
          <cell r="J1505" t="str">
            <v>ATRIBUÍDO SÃO PAULO</v>
          </cell>
          <cell r="K1505" t="str">
            <v>58,53</v>
          </cell>
          <cell r="L1505" t="str">
            <v>CAIXA REFERENCIAL</v>
          </cell>
          <cell r="M1505" t="str">
            <v>7,56</v>
          </cell>
          <cell r="N1505">
            <v>50.97</v>
          </cell>
          <cell r="O1505">
            <v>58.53</v>
          </cell>
          <cell r="P1505">
            <v>0</v>
          </cell>
          <cell r="R1505" t="str">
            <v>SINAPI</v>
          </cell>
        </row>
        <row r="1506">
          <cell r="G1506">
            <v>102724</v>
          </cell>
          <cell r="H1506" t="str">
            <v>DRENO BARBACÃ, DN 100 MM, COM MATERIAL DRENANTE. AF_07/2021</v>
          </cell>
          <cell r="I1506" t="str">
            <v>UN</v>
          </cell>
          <cell r="J1506" t="str">
            <v>ATRIBUÍDO SÃO PAULO</v>
          </cell>
          <cell r="K1506" t="str">
            <v>30,93</v>
          </cell>
          <cell r="L1506" t="str">
            <v>CAIXA REFERENCIAL</v>
          </cell>
          <cell r="M1506" t="str">
            <v>7,29</v>
          </cell>
          <cell r="N1506">
            <v>23.64</v>
          </cell>
          <cell r="O1506">
            <v>30.93</v>
          </cell>
          <cell r="P1506">
            <v>0</v>
          </cell>
          <cell r="R1506" t="str">
            <v>SINAPI</v>
          </cell>
        </row>
        <row r="1507">
          <cell r="G1507">
            <v>102725</v>
          </cell>
          <cell r="H1507" t="str">
            <v>DRENO BARBACÃ, DN 75 MM, COM MATERIAL DRENANTE. AF_07/2021</v>
          </cell>
          <cell r="I1507" t="str">
            <v>UN</v>
          </cell>
          <cell r="J1507" t="str">
            <v>ATRIBUÍDO SÃO PAULO</v>
          </cell>
          <cell r="K1507" t="str">
            <v>30,25</v>
          </cell>
          <cell r="L1507" t="str">
            <v>CAIXA REFERENCIAL</v>
          </cell>
          <cell r="M1507" t="str">
            <v>7,29</v>
          </cell>
          <cell r="N1507">
            <v>22.96</v>
          </cell>
          <cell r="O1507">
            <v>30.25</v>
          </cell>
          <cell r="P1507">
            <v>0</v>
          </cell>
          <cell r="R1507" t="str">
            <v>SINAPI</v>
          </cell>
        </row>
        <row r="1508">
          <cell r="G1508">
            <v>102726</v>
          </cell>
          <cell r="H1508" t="str">
            <v>DRENO BARBACÃ, DN 50 MM, COM MATERIAL DRENANTE. AF_07/2021</v>
          </cell>
          <cell r="I1508" t="str">
            <v>UN</v>
          </cell>
          <cell r="J1508" t="str">
            <v>ATRIBUÍDO SÃO PAULO</v>
          </cell>
          <cell r="K1508" t="str">
            <v>28,12</v>
          </cell>
          <cell r="L1508" t="str">
            <v>CAIXA REFERENCIAL</v>
          </cell>
          <cell r="M1508" t="str">
            <v>7,30</v>
          </cell>
          <cell r="N1508">
            <v>20.82</v>
          </cell>
          <cell r="O1508">
            <v>28.12</v>
          </cell>
          <cell r="P1508">
            <v>0</v>
          </cell>
          <cell r="R1508" t="str">
            <v>SINAPI</v>
          </cell>
        </row>
        <row r="1509">
          <cell r="G1509">
            <v>103653</v>
          </cell>
          <cell r="H1509" t="str">
            <v>GEOTÊXTIL NÃO TECIDO 100% POLIÉSTER, RESISTÊNCIA A TRAÇÃO DE 31 KN/M (RT-31), INSTALADO EM DRENO - FORNECIMENTO E INSTALAÇÃO. AF_07/2021</v>
          </cell>
          <cell r="I1509" t="str">
            <v>M2</v>
          </cell>
          <cell r="J1509" t="str">
            <v>ATRIBUÍDO SÃO PAULO</v>
          </cell>
          <cell r="K1509" t="str">
            <v>31,92</v>
          </cell>
          <cell r="L1509" t="str">
            <v>CAIXA REFERENCIAL</v>
          </cell>
          <cell r="M1509" t="str">
            <v>0,29</v>
          </cell>
          <cell r="N1509">
            <v>31.630000000000003</v>
          </cell>
          <cell r="O1509">
            <v>31.92</v>
          </cell>
          <cell r="P1509">
            <v>0</v>
          </cell>
          <cell r="R1509" t="str">
            <v>SINAPI</v>
          </cell>
        </row>
        <row r="1510">
          <cell r="G1510">
            <v>92743</v>
          </cell>
          <cell r="H1510" t="str">
            <v>MURO DE GABIÃO, ENCHIMENTO COM PEDRA DE MÃO TIPO RACHÃO, DE GRAVIDADE, COM GAIOLAS DE COMPRIMENTO IGUAL A 2 M, PARA MUROS COM ALTURA MENOR OU IGUAL A 4 M  FORNECIMENTO E EXECUÇÃO. AF_12/2015</v>
          </cell>
          <cell r="I1510" t="str">
            <v>M3</v>
          </cell>
          <cell r="J1510" t="str">
            <v>ATRIBUÍDO SÃO PAULO</v>
          </cell>
          <cell r="K1510" t="str">
            <v>682,05</v>
          </cell>
          <cell r="L1510" t="str">
            <v>CAIXA REFERENCIAL</v>
          </cell>
          <cell r="M1510" t="str">
            <v>101,36</v>
          </cell>
          <cell r="N1510">
            <v>580.68999999999994</v>
          </cell>
          <cell r="O1510">
            <v>682.05</v>
          </cell>
          <cell r="P1510">
            <v>0</v>
          </cell>
          <cell r="R1510" t="str">
            <v>SINAPI</v>
          </cell>
        </row>
        <row r="1511">
          <cell r="G1511">
            <v>92744</v>
          </cell>
          <cell r="H1511" t="str">
            <v>MURO DE GABIÃO, ENCHIMENTO COM PEDRA DE MÃO TIPO RACHÃO, DE GRAVIDADE, COM GAIOLAS DE COMPRIMENTO IGUAL A 5 M, PARA MUROS COM ALTURA MENOR OU IGUAL A 4 M  FORNECIMENTO E EXECUÇÃO. AF_12/2015</v>
          </cell>
          <cell r="I1511" t="str">
            <v>M3</v>
          </cell>
          <cell r="J1511" t="str">
            <v>ATRIBUÍDO SÃO PAULO</v>
          </cell>
          <cell r="K1511" t="str">
            <v>659,72</v>
          </cell>
          <cell r="L1511" t="str">
            <v>CAIXA REFERENCIAL</v>
          </cell>
          <cell r="M1511" t="str">
            <v>48,95</v>
          </cell>
          <cell r="N1511">
            <v>610.77</v>
          </cell>
          <cell r="O1511">
            <v>659.72</v>
          </cell>
          <cell r="P1511">
            <v>0</v>
          </cell>
          <cell r="R1511" t="str">
            <v>SINAPI</v>
          </cell>
        </row>
        <row r="1512">
          <cell r="G1512">
            <v>92745</v>
          </cell>
          <cell r="H1512" t="str">
            <v>MURO DE GABIÃO, ENCHIMENTO COM PEDRA DE MÃO TIPO RACHÃO, DE GRAVIDADE, COM GAIOLAS DE COMPRIMENTO IGUAL A 2 M, PARA MUROS COM ALTURA MAIOR QUE 4 M E MENOR OU IGUAL A 6 M  FORNECIMENTO E EXECUÇÃO. AF_12/2015</v>
          </cell>
          <cell r="I1512" t="str">
            <v>M3</v>
          </cell>
          <cell r="J1512" t="str">
            <v>ATRIBUÍDO SÃO PAULO</v>
          </cell>
          <cell r="K1512" t="str">
            <v>835,19</v>
          </cell>
          <cell r="L1512" t="str">
            <v>CAIXA REFERENCIAL</v>
          </cell>
          <cell r="M1512" t="str">
            <v>121,98</v>
          </cell>
          <cell r="N1512">
            <v>713.21</v>
          </cell>
          <cell r="O1512">
            <v>835.19</v>
          </cell>
          <cell r="P1512">
            <v>0</v>
          </cell>
          <cell r="R1512" t="str">
            <v>SINAPI</v>
          </cell>
        </row>
        <row r="1513">
          <cell r="G1513">
            <v>92746</v>
          </cell>
          <cell r="H1513" t="str">
            <v>MURO DE GABIÃO, ENCHIMENTO COM PEDRA DE MÃO TIPO RACHÃO, DE GRAVIDADE, COM GAIOLAS DE COMPRIMENTO IGUAL A 5 M, PARA MUROS COM ALTURA MAIOR QUE 4 M E MENOR OU IGUAL A 6 M   FORNECIMENTO E EXECUÇÃO. AF_12/2015</v>
          </cell>
          <cell r="I1513" t="str">
            <v>M3</v>
          </cell>
          <cell r="J1513" t="str">
            <v>ATRIBUÍDO SÃO PAULO</v>
          </cell>
          <cell r="K1513" t="str">
            <v>772,57</v>
          </cell>
          <cell r="L1513" t="str">
            <v>CAIXA REFERENCIAL</v>
          </cell>
          <cell r="M1513" t="str">
            <v>68,86</v>
          </cell>
          <cell r="N1513">
            <v>703.71</v>
          </cell>
          <cell r="O1513">
            <v>772.57</v>
          </cell>
          <cell r="P1513">
            <v>0</v>
          </cell>
          <cell r="R1513" t="str">
            <v>SINAPI</v>
          </cell>
        </row>
        <row r="1514">
          <cell r="G1514">
            <v>92747</v>
          </cell>
          <cell r="H1514" t="str">
            <v>MURO DE GABIÃO, ENCHIMENTO COM PEDRA DE MÃO TIPO RACHÃO, DE GRAVIDADE, COM GAIOLAS DE COMPRIMENTO IGUAL A 2 M, PARA MUROS COM ALTURA MAIOR QUE 6 M E MENOR OU IGUAL A 10 M   FORNECIMENTO E EXECUÇÃO. AF_12/2015</v>
          </cell>
          <cell r="I1514" t="str">
            <v>M3</v>
          </cell>
          <cell r="J1514" t="str">
            <v>ATRIBUÍDO SÃO PAULO</v>
          </cell>
          <cell r="K1514" t="str">
            <v>922,16</v>
          </cell>
          <cell r="L1514" t="str">
            <v>CAIXA REFERENCIAL</v>
          </cell>
          <cell r="M1514" t="str">
            <v>133,90</v>
          </cell>
          <cell r="N1514">
            <v>788.26</v>
          </cell>
          <cell r="O1514">
            <v>922.16</v>
          </cell>
          <cell r="P1514">
            <v>0</v>
          </cell>
          <cell r="R1514" t="str">
            <v>SINAPI</v>
          </cell>
        </row>
        <row r="1515">
          <cell r="G1515">
            <v>92748</v>
          </cell>
          <cell r="H1515" t="str">
            <v>MURO DE GABIÃO, ENCHIMENTO COM PEDRA DE MÃO TIPO RACHÃO, DE GRAVIDADE, COM GAIOLAS DE COMPRIMENTO IGUAL A 5 M, PARA MUROS COM ALTURA MAIOR QUE 6 M E MENOR OU IGUAL A 10 M FORNECIMENTO E EXECUÇÃO. AF_12/2015</v>
          </cell>
          <cell r="I1515" t="str">
            <v>M3</v>
          </cell>
          <cell r="J1515" t="str">
            <v>ATRIBUÍDO SÃO PAULO</v>
          </cell>
          <cell r="K1515" t="str">
            <v>836,99</v>
          </cell>
          <cell r="L1515" t="str">
            <v>CAIXA REFERENCIAL</v>
          </cell>
          <cell r="M1515" t="str">
            <v>80,69</v>
          </cell>
          <cell r="N1515">
            <v>756.3</v>
          </cell>
          <cell r="O1515">
            <v>836.99</v>
          </cell>
          <cell r="P1515">
            <v>0</v>
          </cell>
          <cell r="R1515" t="str">
            <v>SINAPI</v>
          </cell>
        </row>
        <row r="1516">
          <cell r="G1516">
            <v>92749</v>
          </cell>
          <cell r="H1516" t="str">
            <v>MURO DE GABIÃO, ENCHIMENTO COM PEDRA DE MÃO TIPO RACHÃO, COM SOLO REFORÇADO, PARA MUROS COM ALTURA MENOR OU IGUAL A 4 M   FORNECIMENTO E EXECUÇÃO. AF_12/2015</v>
          </cell>
          <cell r="I1516" t="str">
            <v>M3</v>
          </cell>
          <cell r="J1516" t="str">
            <v>ATRIBUÍDO SÃO PAULO</v>
          </cell>
          <cell r="K1516" t="str">
            <v>959,14</v>
          </cell>
          <cell r="L1516" t="str">
            <v>CAIXA REFERENCIAL</v>
          </cell>
          <cell r="M1516" t="str">
            <v>100,21</v>
          </cell>
          <cell r="N1516">
            <v>858.93</v>
          </cell>
          <cell r="O1516">
            <v>959.14</v>
          </cell>
          <cell r="P1516">
            <v>0</v>
          </cell>
          <cell r="R1516" t="str">
            <v>SINAPI</v>
          </cell>
        </row>
        <row r="1517">
          <cell r="G1517">
            <v>92750</v>
          </cell>
          <cell r="H1517" t="str">
            <v>MURO DE GABIÃO, ENCHIMENTO COM PEDRA DE MÃO TIPO RACHÃO, COM SOLO REFORÇADO, PARA MUROS COM ALTURA MAIOR QUE 4 M E MENOR OU IGUAL A 12 M   FORNECIMENTO E EXECUÇÃO. AF_12/2015</v>
          </cell>
          <cell r="I1517" t="str">
            <v>M3</v>
          </cell>
          <cell r="J1517" t="str">
            <v>ATRIBUÍDO SÃO PAULO</v>
          </cell>
          <cell r="K1517" t="str">
            <v>1.618,47</v>
          </cell>
          <cell r="L1517" t="str">
            <v>CAIXA REFERENCIAL</v>
          </cell>
          <cell r="M1517" t="str">
            <v>137,78</v>
          </cell>
          <cell r="N1517">
            <v>1480.69</v>
          </cell>
          <cell r="O1517">
            <v>1618.47</v>
          </cell>
          <cell r="P1517">
            <v>0</v>
          </cell>
          <cell r="R1517" t="str">
            <v>SINAPI</v>
          </cell>
        </row>
        <row r="1518">
          <cell r="G1518">
            <v>92751</v>
          </cell>
          <cell r="H1518" t="str">
            <v>MURO DE GABIÃO, ENCHIMENTO COM PEDRA DE MÃO TIPO RACHÃO, COM SOLO REFORÇADO, PARA MUROS COM ALTURA MAIOR QUE 12 M E MENOR OU IGUAL A 20 M    FORNECIMENTO E EXECUÇÃO. AF_12/2015</v>
          </cell>
          <cell r="I1518" t="str">
            <v>M3</v>
          </cell>
          <cell r="J1518" t="str">
            <v>ATRIBUÍDO SÃO PAULO</v>
          </cell>
          <cell r="K1518" t="str">
            <v>2.001,57</v>
          </cell>
          <cell r="L1518" t="str">
            <v>CAIXA REFERENCIAL</v>
          </cell>
          <cell r="M1518" t="str">
            <v>158,94</v>
          </cell>
          <cell r="N1518">
            <v>1842.6299999999999</v>
          </cell>
          <cell r="O1518">
            <v>2001.57</v>
          </cell>
          <cell r="P1518">
            <v>0</v>
          </cell>
          <cell r="R1518" t="str">
            <v>SINAPI</v>
          </cell>
        </row>
        <row r="1519">
          <cell r="G1519">
            <v>92752</v>
          </cell>
          <cell r="H1519" t="str">
            <v>MURO DE GABIÃO, ENCHIMENTO COM PEDRA DE MÃO TIPO RACHÃO, COM SOLO REFORÇADO, PARA MUROS COM ALTURA MAIOR QUE 20 M E MENOR OU IGUAL A 28 M   FORNECIMENTO E EXECUÇÃO. AF_12/2015</v>
          </cell>
          <cell r="I1519" t="str">
            <v>M3</v>
          </cell>
          <cell r="J1519" t="str">
            <v>ATRIBUÍDO SÃO PAULO</v>
          </cell>
          <cell r="K1519" t="str">
            <v>2.383,21</v>
          </cell>
          <cell r="L1519" t="str">
            <v>CAIXA REFERENCIAL</v>
          </cell>
          <cell r="M1519" t="str">
            <v>179,38</v>
          </cell>
          <cell r="N1519">
            <v>2203.83</v>
          </cell>
          <cell r="O1519">
            <v>2383.21</v>
          </cell>
          <cell r="P1519">
            <v>0</v>
          </cell>
          <cell r="R1519" t="str">
            <v>SINAPI</v>
          </cell>
        </row>
        <row r="1520">
          <cell r="G1520">
            <v>92753</v>
          </cell>
          <cell r="H1520" t="str">
            <v>MURO DE GABIÃO, ENCHIMENTO COM RESÍDUO DE CONSTRUÇÃO E DEMOLIÇÃO, DE GRAVIDADE, COM GAIOLA TRAPEZOIDAL DE COMPRIMENTO IGUAL A 2 M, PARA MUROS COM ALTURA MENOR OU IGUAL A 2 M   FORNECIMENTO E EXECUÇÃO. AF_12/2015</v>
          </cell>
          <cell r="I1520" t="str">
            <v>M3</v>
          </cell>
          <cell r="J1520" t="str">
            <v>ATRIBUÍDO SÃO PAULO</v>
          </cell>
          <cell r="K1520" t="str">
            <v>606,81</v>
          </cell>
          <cell r="L1520" t="str">
            <v>CAIXA REFERENCIAL</v>
          </cell>
          <cell r="M1520" t="str">
            <v>70,69</v>
          </cell>
          <cell r="N1520">
            <v>536.11999999999989</v>
          </cell>
          <cell r="O1520">
            <v>606.80999999999995</v>
          </cell>
          <cell r="P1520">
            <v>0</v>
          </cell>
          <cell r="R1520" t="str">
            <v>SINAPI</v>
          </cell>
        </row>
        <row r="1521">
          <cell r="G1521">
            <v>92754</v>
          </cell>
          <cell r="H1521" t="str">
            <v>MURO DE GABIÃO, ENCHIMENTO COM RESÍDUO DE CONSTRUÇÃO E DEMOLIÇÃO, DE GRAVIDADE, COM GAIOLA TRAPEZOIDAL DE COMPRIMENTO IGUAL A 2 M, PARA MUROS COM ALTURA MAIOR QUE 2 M E MENOR OU IGUAL A 4 M    FORNECIMENTO E EXECUÇÃO. AF_12/2015</v>
          </cell>
          <cell r="I1521" t="str">
            <v>M3</v>
          </cell>
          <cell r="J1521" t="str">
            <v>ATRIBUÍDO SÃO PAULO</v>
          </cell>
          <cell r="K1521" t="str">
            <v>554,59</v>
          </cell>
          <cell r="L1521" t="str">
            <v>CAIXA REFERENCIAL</v>
          </cell>
          <cell r="M1521" t="str">
            <v>65,09</v>
          </cell>
          <cell r="N1521">
            <v>489.5</v>
          </cell>
          <cell r="O1521">
            <v>554.59</v>
          </cell>
          <cell r="P1521">
            <v>0</v>
          </cell>
          <cell r="R1521" t="str">
            <v>SINAPI</v>
          </cell>
        </row>
        <row r="1522">
          <cell r="G1522">
            <v>92755</v>
          </cell>
          <cell r="H1522" t="str">
            <v>PROTEÇÃO SUPERFICIAL DE CANAL EM GABIÃO TIPO COLCHÃO, ALTURA DE 17 CENTÍMETROS, ENCHIMENTO COM PEDRA DE MÃO TIPO RACHÃO - FORNECIMENTO E EXECUÇÃO. AF_12/2015</v>
          </cell>
          <cell r="I1522" t="str">
            <v>M2</v>
          </cell>
          <cell r="J1522" t="str">
            <v>ATRIBUÍDO SÃO PAULO</v>
          </cell>
          <cell r="K1522" t="str">
            <v>242,06</v>
          </cell>
          <cell r="L1522" t="str">
            <v>CAIXA REFERENCIAL</v>
          </cell>
          <cell r="M1522" t="str">
            <v>33,41</v>
          </cell>
          <cell r="N1522">
            <v>208.65</v>
          </cell>
          <cell r="O1522">
            <v>242.06</v>
          </cell>
          <cell r="P1522">
            <v>0</v>
          </cell>
          <cell r="R1522" t="str">
            <v>SINAPI</v>
          </cell>
        </row>
        <row r="1523">
          <cell r="G1523">
            <v>92756</v>
          </cell>
          <cell r="H1523" t="str">
            <v>PROTEÇÃO SUPERFICIAL DE CANAL EM GABIÃO TIPO COLCHÃO, ALTURA DE 23 CENTÍMETROS, ENCHIMENTO COM PEDRA DE MÃO TIPO RACHÃO - FORNECIMENTO E EXECUÇÃO. AF_12/2015</v>
          </cell>
          <cell r="I1523" t="str">
            <v>M2</v>
          </cell>
          <cell r="J1523" t="str">
            <v>ATRIBUÍDO SÃO PAULO</v>
          </cell>
          <cell r="K1523" t="str">
            <v>276,10</v>
          </cell>
          <cell r="L1523" t="str">
            <v>CAIXA REFERENCIAL</v>
          </cell>
          <cell r="M1523" t="str">
            <v>39,64</v>
          </cell>
          <cell r="N1523">
            <v>236.46000000000004</v>
          </cell>
          <cell r="O1523">
            <v>276.10000000000002</v>
          </cell>
          <cell r="P1523">
            <v>0</v>
          </cell>
          <cell r="R1523" t="str">
            <v>SINAPI</v>
          </cell>
        </row>
        <row r="1524">
          <cell r="G1524">
            <v>92757</v>
          </cell>
          <cell r="H1524" t="str">
            <v>PROTEÇÃO SUPERFICIAL DE CANAL EM GABIÃO TIPO COLCHÃO, ALTURA DE 30 CENTÍMETROS, ENCHIMENTO COM PEDRA DE MÃO TIPO RACHÃO - FORNECIMENTO E EXECUÇÃO. AF_12/2015</v>
          </cell>
          <cell r="I1524" t="str">
            <v>M2</v>
          </cell>
          <cell r="J1524" t="str">
            <v>ATRIBUÍDO SÃO PAULO</v>
          </cell>
          <cell r="K1524" t="str">
            <v>317,35</v>
          </cell>
          <cell r="L1524" t="str">
            <v>CAIXA REFERENCIAL</v>
          </cell>
          <cell r="M1524" t="str">
            <v>46,96</v>
          </cell>
          <cell r="N1524">
            <v>270.39000000000004</v>
          </cell>
          <cell r="O1524">
            <v>317.35000000000002</v>
          </cell>
          <cell r="P1524">
            <v>0</v>
          </cell>
          <cell r="R1524" t="str">
            <v>SINAPI</v>
          </cell>
        </row>
        <row r="1525">
          <cell r="G1525">
            <v>92758</v>
          </cell>
          <cell r="H1525" t="str">
            <v>PROTEÇÃO SUPERFICIAL DE CANAL EM GABIÃO TIPO SACO, DIÂMETRO DE 65 CENTÍMETROS, ENCHIMENTO MANUAL COM PEDRA DE MÃO TIPO RACHÃO - FORNECIMENTO E EXECUÇÃO. AF_12/2015</v>
          </cell>
          <cell r="I1525" t="str">
            <v>M3</v>
          </cell>
          <cell r="J1525" t="str">
            <v>COEFICIENTE DE REPRESENTATIVIDADE</v>
          </cell>
          <cell r="K1525" t="str">
            <v>768,95</v>
          </cell>
          <cell r="L1525" t="str">
            <v>CAIXA REFERENCIAL</v>
          </cell>
          <cell r="M1525" t="str">
            <v>76,34</v>
          </cell>
          <cell r="N1525">
            <v>692.61</v>
          </cell>
          <cell r="O1525">
            <v>768.95</v>
          </cell>
          <cell r="P1525">
            <v>0</v>
          </cell>
          <cell r="R1525" t="str">
            <v>SINAPI</v>
          </cell>
        </row>
        <row r="1526">
          <cell r="G1526">
            <v>91069</v>
          </cell>
          <cell r="H1526" t="str">
            <v>EXECUÇÃO DE REVESTIMENTO DE CONCRETO PROJETADO COM ESPESSURA DE 7 CM, ARMADO COM TELA, INCLINAÇÃO MENOR QUE 90°, APLICAÇÃO CONTÍNUA, UTILIZANDO EQUIPAMENTO DE PROJEÇÃO COM 6 M³/H DE CAPACIDADE. AF_01/2016</v>
          </cell>
          <cell r="I1526" t="str">
            <v>M2</v>
          </cell>
          <cell r="J1526" t="str">
            <v>ATRIBUÍDO SÃO PAULO</v>
          </cell>
          <cell r="K1526" t="str">
            <v>121,36</v>
          </cell>
          <cell r="L1526" t="str">
            <v>CAIXA REFERENCIAL</v>
          </cell>
          <cell r="M1526" t="str">
            <v>17,95</v>
          </cell>
          <cell r="N1526">
            <v>103.41</v>
          </cell>
          <cell r="O1526">
            <v>121.36</v>
          </cell>
          <cell r="P1526">
            <v>0</v>
          </cell>
          <cell r="R1526" t="str">
            <v>SINAPI</v>
          </cell>
        </row>
        <row r="1527">
          <cell r="G1527">
            <v>91070</v>
          </cell>
          <cell r="H1527" t="str">
            <v>EXECUÇÃO DE REVESTIMENTO DE CONCRETO PROJETADO COM ESPESSURA DE 10 CM, ARMADO COM TELA, INCLINAÇÃO MENOR QUE 90°, APLICAÇÃO CONTÍNUA, UTILIZANDO EQUIPAMENTO DE PROJEÇÃO COM 6 M³/H DE CAPACIDADE. AF_01/2016</v>
          </cell>
          <cell r="I1527" t="str">
            <v>M2</v>
          </cell>
          <cell r="J1527" t="str">
            <v>ATRIBUÍDO SÃO PAULO</v>
          </cell>
          <cell r="K1527" t="str">
            <v>136,26</v>
          </cell>
          <cell r="L1527" t="str">
            <v>CAIXA REFERENCIAL</v>
          </cell>
          <cell r="M1527" t="str">
            <v>19,02</v>
          </cell>
          <cell r="N1527">
            <v>117.24</v>
          </cell>
          <cell r="O1527">
            <v>136.26</v>
          </cell>
          <cell r="P1527">
            <v>0</v>
          </cell>
          <cell r="R1527" t="str">
            <v>SINAPI</v>
          </cell>
        </row>
        <row r="1528">
          <cell r="G1528">
            <v>91071</v>
          </cell>
          <cell r="H1528" t="str">
            <v>EXECUÇÃO DE REVESTIMENTO DE CONCRETO PROJETADO COM ESPESSURA DE 7 CM, ARMADO COM TELA, INCLINAÇÃO DE 90°, APLICAÇÃO CONTÍNUA, UTILIZANDO EQUIPAMENTO DE PROJEÇÃO COM 6 M³/H DE CAPACIDADE. AF_01/2016</v>
          </cell>
          <cell r="I1528" t="str">
            <v>M2</v>
          </cell>
          <cell r="J1528" t="str">
            <v>ATRIBUÍDO SÃO PAULO</v>
          </cell>
          <cell r="K1528" t="str">
            <v>160,43</v>
          </cell>
          <cell r="L1528" t="str">
            <v>CAIXA REFERENCIAL</v>
          </cell>
          <cell r="M1528" t="str">
            <v>43,33</v>
          </cell>
          <cell r="N1528">
            <v>117.10000000000001</v>
          </cell>
          <cell r="O1528">
            <v>160.43</v>
          </cell>
          <cell r="P1528">
            <v>0</v>
          </cell>
          <cell r="R1528" t="str">
            <v>SINAPI</v>
          </cell>
        </row>
        <row r="1529">
          <cell r="G1529">
            <v>91072</v>
          </cell>
          <cell r="H1529" t="str">
            <v>EXECUÇÃO DE REVESTIMENTO DE CONCRETO PROJETADO COM ESPESSURA DE 10 CM, ARMADO COM TELA, INCLINAÇÃO DE 90°, APLICAÇÃO CONTÍNUA, UTILIZANDO EQUIPAMENTO DE PROJEÇÃO COM 6 M³/H DE CAPACIDADE. AF_01/2016</v>
          </cell>
          <cell r="I1529" t="str">
            <v>M2</v>
          </cell>
          <cell r="J1529" t="str">
            <v>ATRIBUÍDO SÃO PAULO</v>
          </cell>
          <cell r="K1529" t="str">
            <v>175,28</v>
          </cell>
          <cell r="L1529" t="str">
            <v>CAIXA REFERENCIAL</v>
          </cell>
          <cell r="M1529" t="str">
            <v>44,49</v>
          </cell>
          <cell r="N1529">
            <v>130.79</v>
          </cell>
          <cell r="O1529">
            <v>175.28</v>
          </cell>
          <cell r="P1529">
            <v>0</v>
          </cell>
          <cell r="R1529" t="str">
            <v>SINAPI</v>
          </cell>
        </row>
        <row r="1530">
          <cell r="G1530">
            <v>91073</v>
          </cell>
          <cell r="H1530" t="str">
            <v>EXECUÇÃO DE REVESTIMENTO DE CONCRETO PROJETADO COM ESPESSURA DE 7 CM, ARMADO COM TELA, INCLINAÇÃO MENOR QUE 90°, APLICAÇÃO CONTÍNUA, UTILIZANDO EQUIPAMENTO DE PROJEÇÃO COM 3 M³/H DE CAPACIDADE. AF_01/2016</v>
          </cell>
          <cell r="I1530" t="str">
            <v>M2</v>
          </cell>
          <cell r="J1530" t="str">
            <v>ATRIBUÍDO SÃO PAULO</v>
          </cell>
          <cell r="K1530" t="str">
            <v>134,10</v>
          </cell>
          <cell r="L1530" t="str">
            <v>CAIXA REFERENCIAL</v>
          </cell>
          <cell r="M1530" t="str">
            <v>27,38</v>
          </cell>
          <cell r="N1530">
            <v>106.72</v>
          </cell>
          <cell r="O1530">
            <v>134.1</v>
          </cell>
          <cell r="P1530">
            <v>0</v>
          </cell>
          <cell r="R1530" t="str">
            <v>SINAPI</v>
          </cell>
        </row>
        <row r="1531">
          <cell r="G1531">
            <v>91074</v>
          </cell>
          <cell r="H1531" t="str">
            <v>EXECUÇÃO DE REVESTIMENTO DE CONCRETO PROJETADO COM ESPESSURA DE 10 CM, ARMADO COM TELA, INCLINAÇÃO MENOR QUE 90°, APLICAÇÃO CONTÍNUA, UTILIZANDO EQUIPAMENTO DE PROJEÇÃO COM 3 M³/H DE CAPACIDADE. AF_01/2016</v>
          </cell>
          <cell r="I1531" t="str">
            <v>M2</v>
          </cell>
          <cell r="J1531" t="str">
            <v>ATRIBUÍDO SÃO PAULO</v>
          </cell>
          <cell r="K1531" t="str">
            <v>150,32</v>
          </cell>
          <cell r="L1531" t="str">
            <v>CAIXA REFERENCIAL</v>
          </cell>
          <cell r="M1531" t="str">
            <v>29,39</v>
          </cell>
          <cell r="N1531">
            <v>120.92999999999999</v>
          </cell>
          <cell r="O1531">
            <v>150.32</v>
          </cell>
          <cell r="P1531">
            <v>0</v>
          </cell>
          <cell r="R1531" t="str">
            <v>SINAPI</v>
          </cell>
        </row>
        <row r="1532">
          <cell r="G1532">
            <v>91075</v>
          </cell>
          <cell r="H1532" t="str">
            <v>EXECUÇÃO DE REVESTIMENTO DE CONCRETO PROJETADO COM ESPESSURA DE 7 CM, ARMADO COM TELA, INCLINAÇÃO DE 90°, APLICAÇÃO CONTÍNUA, UTILIZANDO EQUIPAMENTO DE PROJEÇÃO COM 3 M³/H DE CAPACIDADE. AF_01/2016</v>
          </cell>
          <cell r="I1532" t="str">
            <v>M2</v>
          </cell>
          <cell r="J1532" t="str">
            <v>ATRIBUÍDO SÃO PAULO</v>
          </cell>
          <cell r="K1532" t="str">
            <v>174,94</v>
          </cell>
          <cell r="L1532" t="str">
            <v>CAIXA REFERENCIAL</v>
          </cell>
          <cell r="M1532" t="str">
            <v>55,71</v>
          </cell>
          <cell r="N1532">
            <v>119.22999999999999</v>
          </cell>
          <cell r="O1532">
            <v>174.94</v>
          </cell>
          <cell r="P1532">
            <v>0</v>
          </cell>
          <cell r="R1532" t="str">
            <v>SINAPI</v>
          </cell>
        </row>
        <row r="1533">
          <cell r="G1533">
            <v>91076</v>
          </cell>
          <cell r="H1533" t="str">
            <v>EXECUÇÃO DE REVESTIMENTO DE CONCRETO PROJETADO COM ESPESSURA DE 10 CM, ARMADO COM TELA, INCLINAÇÃO DE 90°, APLICAÇÃO CONTÍNUA, UTILIZANDO EQUIPAMENTO DE PROJEÇÃO COM 3 M³/H DE CAPACIDADE. AF_01/2016</v>
          </cell>
          <cell r="I1533" t="str">
            <v>M2</v>
          </cell>
          <cell r="J1533" t="str">
            <v>ATRIBUÍDO SÃO PAULO</v>
          </cell>
          <cell r="K1533" t="str">
            <v>191,17</v>
          </cell>
          <cell r="L1533" t="str">
            <v>CAIXA REFERENCIAL</v>
          </cell>
          <cell r="M1533" t="str">
            <v>57,90</v>
          </cell>
          <cell r="N1533">
            <v>133.26999999999998</v>
          </cell>
          <cell r="O1533">
            <v>191.17</v>
          </cell>
          <cell r="P1533">
            <v>0</v>
          </cell>
          <cell r="R1533" t="str">
            <v>SINAPI</v>
          </cell>
        </row>
        <row r="1534">
          <cell r="G1534">
            <v>91077</v>
          </cell>
          <cell r="H1534" t="str">
            <v>EXECUÇÃO DE REVESTIMENTO DE CONCRETO PROJETADO COM ESPESSURA DE 7 CM, ARMADO COM FIBRAS DE AÇO, INCLINAÇÃO MENOR QUE 90°, APLICAÇÃO CONTÍNUA, UTILIZANDO EQUIPAMENTO DE PROJEÇÃO COM 6 M³/H DE CAPACIDADE. AF_01/2016</v>
          </cell>
          <cell r="I1534" t="str">
            <v>M2</v>
          </cell>
          <cell r="J1534" t="str">
            <v>ATRIBUÍDO SÃO PAULO</v>
          </cell>
          <cell r="K1534" t="str">
            <v>157,63</v>
          </cell>
          <cell r="L1534" t="str">
            <v>CAIXA REFERENCIAL</v>
          </cell>
          <cell r="M1534" t="str">
            <v>12,38</v>
          </cell>
          <cell r="N1534">
            <v>145.25</v>
          </cell>
          <cell r="O1534">
            <v>157.63</v>
          </cell>
          <cell r="P1534">
            <v>0</v>
          </cell>
          <cell r="R1534" t="str">
            <v>SINAPI</v>
          </cell>
        </row>
        <row r="1535">
          <cell r="G1535">
            <v>91078</v>
          </cell>
          <cell r="H1535" t="str">
            <v>EXECUÇÃO DE REVESTIMENTO DE CONCRETO PROJETADO COM ESPESSURA DE 10 CM, ARMADO COM FIBRAS DE AÇO, INCLINAÇÃO MENOR QUE 90°, APLICAÇÃO CONTÍNUA, UTILIZANDO EQUIPAMENTO DE PROJEÇÃO COM 6 M³/H DE CAPACIDADE. AF_01/2016</v>
          </cell>
          <cell r="I1535" t="str">
            <v>M2</v>
          </cell>
          <cell r="J1535" t="str">
            <v>ATRIBUÍDO SÃO PAULO</v>
          </cell>
          <cell r="K1535" t="str">
            <v>186,41</v>
          </cell>
          <cell r="L1535" t="str">
            <v>CAIXA REFERENCIAL</v>
          </cell>
          <cell r="M1535" t="str">
            <v>13,31</v>
          </cell>
          <cell r="N1535">
            <v>173.1</v>
          </cell>
          <cell r="O1535">
            <v>186.41</v>
          </cell>
          <cell r="P1535">
            <v>0</v>
          </cell>
          <cell r="R1535" t="str">
            <v>SINAPI</v>
          </cell>
        </row>
        <row r="1536">
          <cell r="G1536">
            <v>91079</v>
          </cell>
          <cell r="H1536" t="str">
            <v>EXECUÇÃO DE REVESTIMENTO DE CONCRETO PROJETADO COM ESPESSURA DE 7 CM, ARMADO COM FIBRAS DE AÇO, INCLINAÇÃO DE 90°, APLICAÇÃO CONTÍNUA, UTILIZANDO EQUIPAMENTO DE PROJEÇÃO COM 6 M³/H DE CAPACIDADE. AF_01/2016</v>
          </cell>
          <cell r="I1536" t="str">
            <v>M2</v>
          </cell>
          <cell r="J1536" t="str">
            <v>ATRIBUÍDO SÃO PAULO</v>
          </cell>
          <cell r="K1536" t="str">
            <v>163,32</v>
          </cell>
          <cell r="L1536" t="str">
            <v>CAIXA REFERENCIAL</v>
          </cell>
          <cell r="M1536" t="str">
            <v>16,08</v>
          </cell>
          <cell r="N1536">
            <v>147.24</v>
          </cell>
          <cell r="O1536">
            <v>163.32</v>
          </cell>
          <cell r="P1536">
            <v>0</v>
          </cell>
          <cell r="R1536" t="str">
            <v>SINAPI</v>
          </cell>
        </row>
        <row r="1537">
          <cell r="G1537">
            <v>91080</v>
          </cell>
          <cell r="H1537" t="str">
            <v>EXECUÇÃO DE REVESTIMENTO DE CONCRETO PROJETADO COM ESPESSURA DE 10 CM, ARMADO COM FIBRAS DE AÇO, INCLINAÇÃO DE 90°, APLICAÇÃO CONTÍNUA, UTILIZANDO EQUIPAMENTO DE PROJEÇÃO COM 6 M³/H DE CAPACIDADE. AF_01/2016</v>
          </cell>
          <cell r="I1537" t="str">
            <v>M2</v>
          </cell>
          <cell r="J1537" t="str">
            <v>ATRIBUÍDO SÃO PAULO</v>
          </cell>
          <cell r="K1537" t="str">
            <v>191,91</v>
          </cell>
          <cell r="L1537" t="str">
            <v>CAIXA REFERENCIAL</v>
          </cell>
          <cell r="M1537" t="str">
            <v>17,02</v>
          </cell>
          <cell r="N1537">
            <v>174.89</v>
          </cell>
          <cell r="O1537">
            <v>191.91</v>
          </cell>
          <cell r="P1537">
            <v>0</v>
          </cell>
          <cell r="R1537" t="str">
            <v>SINAPI</v>
          </cell>
        </row>
        <row r="1538">
          <cell r="G1538">
            <v>91081</v>
          </cell>
          <cell r="H1538" t="str">
            <v>EXECUÇÃO DE REVESTIMENTO DE CONCRETO PROJETADO COM ESPESSURA DE 7 CM, ARMADO COM FIBRAS DE AÇO, INCLINAÇÃO MENOR QUE 90°, APLICAÇÃO CONTÍNUA, UTILIZANDO EQUIPAMENTO DE PROJEÇÃO COM 3 M³/H DE CAPACIDADE. AF_01/2016</v>
          </cell>
          <cell r="I1538" t="str">
            <v>M2</v>
          </cell>
          <cell r="J1538" t="str">
            <v>ATRIBUÍDO SÃO PAULO</v>
          </cell>
          <cell r="K1538" t="str">
            <v>172,16</v>
          </cell>
          <cell r="L1538" t="str">
            <v>CAIXA REFERENCIAL</v>
          </cell>
          <cell r="M1538" t="str">
            <v>22,49</v>
          </cell>
          <cell r="N1538">
            <v>149.66999999999999</v>
          </cell>
          <cell r="O1538">
            <v>172.16</v>
          </cell>
          <cell r="P1538">
            <v>0</v>
          </cell>
          <cell r="R1538" t="str">
            <v>SINAPI</v>
          </cell>
        </row>
        <row r="1539">
          <cell r="G1539">
            <v>91082</v>
          </cell>
          <cell r="H1539" t="str">
            <v>EXECUÇÃO DE REVESTIMENTO DE CONCRETO PROJETADO COM ESPESSURA DE 10 CM, ARMADO COM FIBRAS DE AÇO, INCLINAÇÃO MENOR QUE 90°, APLICAÇÃO CONTÍNUA, UTILIZANDO EQUIPAMENTO DE PROJEÇÃO COM 3 M³/H DE CAPACIDADE. AF_01/2016</v>
          </cell>
          <cell r="I1539" t="str">
            <v>M2</v>
          </cell>
          <cell r="J1539" t="str">
            <v>ATRIBUÍDO SÃO PAULO</v>
          </cell>
          <cell r="K1539" t="str">
            <v>202,10</v>
          </cell>
          <cell r="L1539" t="str">
            <v>CAIXA REFERENCIAL</v>
          </cell>
          <cell r="M1539" t="str">
            <v>24,27</v>
          </cell>
          <cell r="N1539">
            <v>177.82999999999998</v>
          </cell>
          <cell r="O1539">
            <v>202.1</v>
          </cell>
          <cell r="P1539">
            <v>0</v>
          </cell>
          <cell r="R1539" t="str">
            <v>SINAPI</v>
          </cell>
        </row>
        <row r="1540">
          <cell r="G1540">
            <v>91083</v>
          </cell>
          <cell r="H1540" t="str">
            <v>EXECUÇÃO DE REVESTIMENTO DE CONCRETO PROJETADO COM ESPESSURA DE 7 CM, ARMADO COM FIBRAS DE AÇO, INCLINAÇÃO DE 90°, APLICAÇÃO CONTÍNUA, UTILIZANDO EQUIPAMENTO DE PROJEÇÃO COM 3 M³/H DE CAPACIDADE. AF_01/2016</v>
          </cell>
          <cell r="I1540" t="str">
            <v>M2</v>
          </cell>
          <cell r="J1540" t="str">
            <v>ATRIBUÍDO SÃO PAULO</v>
          </cell>
          <cell r="K1540" t="str">
            <v>182,09</v>
          </cell>
          <cell r="L1540" t="str">
            <v>CAIXA REFERENCIAL</v>
          </cell>
          <cell r="M1540" t="str">
            <v>29,46</v>
          </cell>
          <cell r="N1540">
            <v>152.63</v>
          </cell>
          <cell r="O1540">
            <v>182.09</v>
          </cell>
          <cell r="P1540">
            <v>0</v>
          </cell>
          <cell r="R1540" t="str">
            <v>SINAPI</v>
          </cell>
        </row>
        <row r="1541">
          <cell r="G1541">
            <v>91084</v>
          </cell>
          <cell r="H1541" t="str">
            <v>EXECUÇÃO DE REVESTIMENTO DE CONCRETO PROJETADO COM ESPESSURA DE 10 CM, ARMADO COM FIBRAS DE AÇO, INCLINAÇÃO DE 90°, APLICAÇÃO CONTÍNUA, UTILIZANDO EQUIPAMENTO DE PROJEÇÃO COM 3 M³/H DE CAPACIDADE. AF_01/2016</v>
          </cell>
          <cell r="I1541" t="str">
            <v>M2</v>
          </cell>
          <cell r="J1541" t="str">
            <v>ATRIBUÍDO SÃO PAULO</v>
          </cell>
          <cell r="K1541" t="str">
            <v>211,80</v>
          </cell>
          <cell r="L1541" t="str">
            <v>CAIXA REFERENCIAL</v>
          </cell>
          <cell r="M1541" t="str">
            <v>31,20</v>
          </cell>
          <cell r="N1541">
            <v>180.60000000000002</v>
          </cell>
          <cell r="O1541">
            <v>211.8</v>
          </cell>
          <cell r="P1541">
            <v>0</v>
          </cell>
          <cell r="R1541" t="str">
            <v>SINAPI</v>
          </cell>
        </row>
        <row r="1542">
          <cell r="G1542">
            <v>91086</v>
          </cell>
          <cell r="H1542" t="str">
            <v>EXECUÇÃO DE REVESTIMENTO DE CONCRETO PROJETADO COM ESPESSURA DE 7 CM, ARMADO COM TELA, INCLINAÇÃO MENOR QUE 90°, APLICAÇÃO DESCONTÍNUA, UTILIZANDO EQUIPAMENTO DE PROJEÇÃO COM 6 M³/H DE CAPACIDADE. AF_01/2016</v>
          </cell>
          <cell r="I1542" t="str">
            <v>M2</v>
          </cell>
          <cell r="J1542" t="str">
            <v>ATRIBUÍDO SÃO PAULO</v>
          </cell>
          <cell r="K1542" t="str">
            <v>131,41</v>
          </cell>
          <cell r="L1542" t="str">
            <v>CAIXA REFERENCIAL</v>
          </cell>
          <cell r="M1542" t="str">
            <v>24,15</v>
          </cell>
          <cell r="N1542">
            <v>107.25999999999999</v>
          </cell>
          <cell r="O1542">
            <v>131.41</v>
          </cell>
          <cell r="P1542">
            <v>0</v>
          </cell>
          <cell r="R1542" t="str">
            <v>SINAPI</v>
          </cell>
        </row>
        <row r="1543">
          <cell r="G1543">
            <v>91087</v>
          </cell>
          <cell r="H1543" t="str">
            <v>EXECUÇÃO DE REVESTIMENTO DE CONCRETO PROJETADO COM ESPESSURA DE 10 CM, ARMADO COM TELA, INCLINAÇÃO MENOR QUE 90°, APLICAÇÃO DESCONTÍNUA, UTILIZANDO EQUIPAMENTO DE PROJEÇÃO COM 6 M³/H DE CAPACIDADE. AF_01/2016</v>
          </cell>
          <cell r="I1543" t="str">
            <v>M2</v>
          </cell>
          <cell r="J1543" t="str">
            <v>ATRIBUÍDO SÃO PAULO</v>
          </cell>
          <cell r="K1543" t="str">
            <v>146,61</v>
          </cell>
          <cell r="L1543" t="str">
            <v>CAIXA REFERENCIAL</v>
          </cell>
          <cell r="M1543" t="str">
            <v>25,35</v>
          </cell>
          <cell r="N1543">
            <v>121.26000000000002</v>
          </cell>
          <cell r="O1543">
            <v>146.61000000000001</v>
          </cell>
          <cell r="P1543">
            <v>0</v>
          </cell>
          <cell r="R1543" t="str">
            <v>SINAPI</v>
          </cell>
        </row>
        <row r="1544">
          <cell r="G1544">
            <v>91088</v>
          </cell>
          <cell r="H1544" t="str">
            <v>EXECUÇÃO DE REVESTIMENTO DE CONCRETO PROJETADO COM ESPESSURA DE 7 CM, ARMADO COM TELA, INCLINAÇÃO DE 90°, APLICAÇÃO DESCONTÍNUA, UTILIZANDO EQUIPAMENTO DE PROJEÇÃO COM 6 M³/H DE CAPACIDADE. AF_01/2016</v>
          </cell>
          <cell r="I1544" t="str">
            <v>M2</v>
          </cell>
          <cell r="J1544" t="str">
            <v>ATRIBUÍDO SÃO PAULO</v>
          </cell>
          <cell r="K1544" t="str">
            <v>171,90</v>
          </cell>
          <cell r="L1544" t="str">
            <v>CAIXA REFERENCIAL</v>
          </cell>
          <cell r="M1544" t="str">
            <v>50,77</v>
          </cell>
          <cell r="N1544">
            <v>121.13</v>
          </cell>
          <cell r="O1544">
            <v>171.9</v>
          </cell>
          <cell r="P1544">
            <v>0</v>
          </cell>
          <cell r="R1544" t="str">
            <v>SINAPI</v>
          </cell>
        </row>
        <row r="1545">
          <cell r="G1545">
            <v>91089</v>
          </cell>
          <cell r="H1545" t="str">
            <v>EXECUÇÃO DE REVESTIMENTO DE CONCRETO PROJETADO COM ESPESSURA DE 10 CM, ARMADO COM TELA, INCLINAÇÃO DE 90°, APLICAÇÃO DESCONTÍNUA, UTILIZANDO EQUIPAMENTO DE PROJEÇÃO COM 6 M³/H DE CAPACIDADE. AF_01/2016</v>
          </cell>
          <cell r="I1545" t="str">
            <v>M2</v>
          </cell>
          <cell r="J1545" t="str">
            <v>ATRIBUÍDO SÃO PAULO</v>
          </cell>
          <cell r="K1545" t="str">
            <v>187,22</v>
          </cell>
          <cell r="L1545" t="str">
            <v>CAIXA REFERENCIAL</v>
          </cell>
          <cell r="M1545" t="str">
            <v>52,14</v>
          </cell>
          <cell r="N1545">
            <v>135.07999999999998</v>
          </cell>
          <cell r="O1545">
            <v>187.21999999999997</v>
          </cell>
          <cell r="P1545">
            <v>0</v>
          </cell>
          <cell r="R1545" t="str">
            <v>SINAPI</v>
          </cell>
        </row>
        <row r="1546">
          <cell r="G1546">
            <v>91090</v>
          </cell>
          <cell r="H1546" t="str">
            <v>EXECUÇÃO DE REVESTIMENTO DE CONCRETO PROJETADO COM ESPESSURA DE 7 CM, ARMADO COM TELA, INCLINAÇÃO MENOR QUE 90°, APLICAÇÃO DESCONTÍNUA, UTILIZANDO EQUIPAMENTO DE PROJEÇÃO COM 3 M³/H DE CAPACIDADE. AF_01/2016</v>
          </cell>
          <cell r="I1546" t="str">
            <v>M2</v>
          </cell>
          <cell r="J1546" t="str">
            <v>ATRIBUÍDO SÃO PAULO</v>
          </cell>
          <cell r="K1546" t="str">
            <v>142,03</v>
          </cell>
          <cell r="L1546" t="str">
            <v>CAIXA REFERENCIAL</v>
          </cell>
          <cell r="M1546" t="str">
            <v>32,72</v>
          </cell>
          <cell r="N1546">
            <v>109.31</v>
          </cell>
          <cell r="O1546">
            <v>142.03</v>
          </cell>
          <cell r="P1546">
            <v>0</v>
          </cell>
          <cell r="R1546" t="str">
            <v>SINAPI</v>
          </cell>
        </row>
        <row r="1547">
          <cell r="G1547">
            <v>91091</v>
          </cell>
          <cell r="H1547" t="str">
            <v>EXECUÇÃO DE REVESTIMENTO DE CONCRETO PROJETADO COM ESPESSURA DE 10 CM, ARMADO COM TELA, INCLINAÇÃO MENOR QUE 90°, APLICAÇÃO DESCONTÍNUA, UTILIZANDO EQUIPAMENTO DE PROJEÇÃO COM 3 M³/H DE CAPACIDADE. AF_01/2016</v>
          </cell>
          <cell r="I1547" t="str">
            <v>M2</v>
          </cell>
          <cell r="J1547" t="str">
            <v>ATRIBUÍDO SÃO PAULO</v>
          </cell>
          <cell r="K1547" t="str">
            <v>158,74</v>
          </cell>
          <cell r="L1547" t="str">
            <v>CAIXA REFERENCIAL</v>
          </cell>
          <cell r="M1547" t="str">
            <v>34,99</v>
          </cell>
          <cell r="N1547">
            <v>123.75</v>
          </cell>
          <cell r="O1547">
            <v>158.74</v>
          </cell>
          <cell r="P1547">
            <v>0</v>
          </cell>
          <cell r="R1547" t="str">
            <v>SINAPI</v>
          </cell>
        </row>
        <row r="1548">
          <cell r="G1548">
            <v>91092</v>
          </cell>
          <cell r="H1548" t="str">
            <v>EXECUÇÃO DE REVESTIMENTO DE CONCRETO PROJETADO COM ESPESSURA DE 7 CM, ARMADO COM TELA, INCLINAÇÃO DE 90°, APLICAÇÃO DESCONTÍNUA, UTILIZANDO EQUIPAMENTO DE PROJEÇÃO COM 3 M³/H DE CAPACIDADE. AF_01/2016</v>
          </cell>
          <cell r="I1548" t="str">
            <v>M2</v>
          </cell>
          <cell r="J1548" t="str">
            <v>ATRIBUÍDO SÃO PAULO</v>
          </cell>
          <cell r="K1548" t="str">
            <v>183,79</v>
          </cell>
          <cell r="L1548" t="str">
            <v>CAIXA REFERENCIAL</v>
          </cell>
          <cell r="M1548" t="str">
            <v>61,95</v>
          </cell>
          <cell r="N1548">
            <v>121.83999999999999</v>
          </cell>
          <cell r="O1548">
            <v>183.79</v>
          </cell>
          <cell r="P1548">
            <v>0</v>
          </cell>
          <cell r="R1548" t="str">
            <v>SINAPI</v>
          </cell>
        </row>
        <row r="1549">
          <cell r="G1549">
            <v>91093</v>
          </cell>
          <cell r="H1549" t="str">
            <v>EXECUÇÃO DE REVESTIMENTO DE CONCRETO PROJETADO COM ESPESSURA DE 10 CM, ARMADO COM TELA, INCLINAÇÃO DE 90°, APLICAÇÃO DESCONTÍNUA, UTILIZANDO EQUIPAMENTO DE PROJEÇÃO COM 3 M³/H DE CAPACIDADE. AF_01/2016</v>
          </cell>
          <cell r="I1549" t="str">
            <v>M2</v>
          </cell>
          <cell r="J1549" t="str">
            <v>ATRIBUÍDO SÃO PAULO</v>
          </cell>
          <cell r="K1549" t="str">
            <v>200,84</v>
          </cell>
          <cell r="L1549" t="str">
            <v>CAIXA REFERENCIAL</v>
          </cell>
          <cell r="M1549" t="str">
            <v>64,50</v>
          </cell>
          <cell r="N1549">
            <v>136.34</v>
          </cell>
          <cell r="O1549">
            <v>200.84</v>
          </cell>
          <cell r="P1549">
            <v>0</v>
          </cell>
          <cell r="R1549" t="str">
            <v>SINAPI</v>
          </cell>
        </row>
        <row r="1550">
          <cell r="G1550">
            <v>91094</v>
          </cell>
          <cell r="H1550" t="str">
            <v>EXECUÇÃO DE REVESTIMENTO DE CONCRETO PROJETADO COM ESPESSURA DE 7 CM, ARMADO COM FIBRAS DE AÇO, INCLINAÇÃO MENOR QUE 90°, APLICAÇÃO DESCONTÍNUA, UTILIZANDO EQUIPAMENTO DE PROJEÇÃO COM 6 M³/H DE CAPACIDADE. AF_01/2016</v>
          </cell>
          <cell r="I1550" t="str">
            <v>M2</v>
          </cell>
          <cell r="J1550" t="str">
            <v>ATRIBUÍDO SÃO PAULO</v>
          </cell>
          <cell r="K1550" t="str">
            <v>163,67</v>
          </cell>
          <cell r="L1550" t="str">
            <v>CAIXA REFERENCIAL</v>
          </cell>
          <cell r="M1550" t="str">
            <v>16,59</v>
          </cell>
          <cell r="N1550">
            <v>147.07999999999998</v>
          </cell>
          <cell r="O1550">
            <v>163.66999999999999</v>
          </cell>
          <cell r="P1550">
            <v>0</v>
          </cell>
          <cell r="R1550" t="str">
            <v>SINAPI</v>
          </cell>
        </row>
        <row r="1551">
          <cell r="G1551">
            <v>91095</v>
          </cell>
          <cell r="H1551" t="str">
            <v>EXECUÇÃO DE REVESTIMENTO DE CONCRETO PROJETADO COM ESPESSURA DE 10 CM, ARMADO COM FIBRAS DE AÇO, INCLINAÇÃO MENOR QUE 90°, APLICAÇÃO DESCONTÍNUA, UTILIZANDO EQUIPAMENTO DE PROJEÇÃO COM 6 M³/H DE CAPACIDADE. AF_01/2016</v>
          </cell>
          <cell r="I1551" t="str">
            <v>M2</v>
          </cell>
          <cell r="J1551" t="str">
            <v>ATRIBUÍDO SÃO PAULO</v>
          </cell>
          <cell r="K1551" t="str">
            <v>192,81</v>
          </cell>
          <cell r="L1551" t="str">
            <v>CAIXA REFERENCIAL</v>
          </cell>
          <cell r="M1551" t="str">
            <v>17,69</v>
          </cell>
          <cell r="N1551">
            <v>175.12</v>
          </cell>
          <cell r="O1551">
            <v>192.81</v>
          </cell>
          <cell r="P1551">
            <v>0</v>
          </cell>
          <cell r="R1551" t="str">
            <v>SINAPI</v>
          </cell>
        </row>
        <row r="1552">
          <cell r="G1552">
            <v>91096</v>
          </cell>
          <cell r="H1552" t="str">
            <v>EXECUÇÃO DE REVESTIMENTO DE CONCRETO PROJETADO COM ESPESSURA DE 7 CM, ARMADO COM FIBRAS DE AÇO, INCLINAÇÃO DE 90°, APLICAÇÃO DESCONTÍNUA, UTILIZANDO EQUIPAMENTO DE PROJEÇÃO COM 6 M³/H DE CAPACIDADE. AF_01/2016</v>
          </cell>
          <cell r="I1552" t="str">
            <v>M2</v>
          </cell>
          <cell r="J1552" t="str">
            <v>ATRIBUÍDO SÃO PAULO</v>
          </cell>
          <cell r="K1552" t="str">
            <v>166,56</v>
          </cell>
          <cell r="L1552" t="str">
            <v>CAIXA REFERENCIAL</v>
          </cell>
          <cell r="M1552" t="str">
            <v>18,76</v>
          </cell>
          <cell r="N1552">
            <v>147.80000000000001</v>
          </cell>
          <cell r="O1552">
            <v>166.56</v>
          </cell>
          <cell r="P1552">
            <v>0</v>
          </cell>
          <cell r="R1552" t="str">
            <v>SINAPI</v>
          </cell>
        </row>
        <row r="1553">
          <cell r="G1553">
            <v>91097</v>
          </cell>
          <cell r="H1553" t="str">
            <v>EXECUÇÃO DE REVESTIMENTO DE CONCRETO PROJETADO COM ESPESSURA DE 10 CM, ARMADO COM FIBRAS DE AÇO, INCLINAÇÃO DE 90°, APLICAÇÃO DESCONTÍNUA, UTILIZANDO EQUIPAMENTO DE PROJEÇÃO COM 6 M³/H DE CAPACIDADE. AF_01/2016</v>
          </cell>
          <cell r="I1553" t="str">
            <v>M2</v>
          </cell>
          <cell r="J1553" t="str">
            <v>ATRIBUÍDO SÃO PAULO</v>
          </cell>
          <cell r="K1553" t="str">
            <v>195,58</v>
          </cell>
          <cell r="L1553" t="str">
            <v>CAIXA REFERENCIAL</v>
          </cell>
          <cell r="M1553" t="str">
            <v>19,89</v>
          </cell>
          <cell r="N1553">
            <v>175.69</v>
          </cell>
          <cell r="O1553">
            <v>195.57999999999998</v>
          </cell>
          <cell r="P1553">
            <v>0</v>
          </cell>
          <cell r="R1553" t="str">
            <v>SINAPI</v>
          </cell>
        </row>
        <row r="1554">
          <cell r="G1554">
            <v>91098</v>
          </cell>
          <cell r="H1554" t="str">
            <v>EXECUÇÃO DE REVESTIMENTO DE CONCRETO PROJETADO COM ESPESSURA DE 7 CM, ARMADO COM FIBRAS DE AÇO, INCLINAÇÃO MENOR QUE 90°, APLICAÇÃO DESCONTÍNUA, UTILIZANDO EQUIPAMENTO DE PROJEÇÃO COM 3 M³/H DE CAPACIDADE. AF_01/2016</v>
          </cell>
          <cell r="I1554" t="str">
            <v>M2</v>
          </cell>
          <cell r="J1554" t="str">
            <v>ATRIBUÍDO SÃO PAULO</v>
          </cell>
          <cell r="K1554" t="str">
            <v>177,80</v>
          </cell>
          <cell r="L1554" t="str">
            <v>CAIXA REFERENCIAL</v>
          </cell>
          <cell r="M1554" t="str">
            <v>26,86</v>
          </cell>
          <cell r="N1554">
            <v>150.94</v>
          </cell>
          <cell r="O1554">
            <v>177.8</v>
          </cell>
          <cell r="P1554">
            <v>0</v>
          </cell>
          <cell r="R1554" t="str">
            <v>SINAPI</v>
          </cell>
        </row>
        <row r="1555">
          <cell r="G1555">
            <v>91099</v>
          </cell>
          <cell r="H1555" t="str">
            <v>EXECUÇÃO DE REVESTIMENTO DE CONCRETO PROJETADO COM ESPESSURA DE 10 CM, ARMADO COM FIBRAS DE AÇO, INCLINAÇÃO MENOR QUE 90°, APLICAÇÃO DESCONTÍNUA, UTILIZANDO EQUIPAMENTO DE PROJEÇÃO COM 3 M³/H DE CAPACIDADE. AF_01/2016</v>
          </cell>
          <cell r="I1555" t="str">
            <v>M2</v>
          </cell>
          <cell r="J1555" t="str">
            <v>ATRIBUÍDO SÃO PAULO</v>
          </cell>
          <cell r="K1555" t="str">
            <v>208,28</v>
          </cell>
          <cell r="L1555" t="str">
            <v>CAIXA REFERENCIAL</v>
          </cell>
          <cell r="M1555" t="str">
            <v>28,86</v>
          </cell>
          <cell r="N1555">
            <v>179.42000000000002</v>
          </cell>
          <cell r="O1555">
            <v>208.28000000000003</v>
          </cell>
          <cell r="P1555">
            <v>0</v>
          </cell>
          <cell r="R1555" t="str">
            <v>SINAPI</v>
          </cell>
        </row>
        <row r="1556">
          <cell r="G1556">
            <v>91100</v>
          </cell>
          <cell r="H1556" t="str">
            <v>EXECUÇÃO DE REVESTIMENTO DE CONCRETO PROJETADO COM ESPESSURA DE 7 CM, ARMADO COM FIBRAS DE AÇO, INCLINAÇÃO DE 90°, APLICAÇÃO DESCONTÍNUA, UTILIZANDO EQUIPAMENTO DE PROJEÇÃO COM 3 M³/H DE CAPACIDADE. AF_01/2016</v>
          </cell>
          <cell r="I1556" t="str">
            <v>M2</v>
          </cell>
          <cell r="J1556" t="str">
            <v>ATRIBUÍDO SÃO PAULO</v>
          </cell>
          <cell r="K1556" t="str">
            <v>185,77</v>
          </cell>
          <cell r="L1556" t="str">
            <v>CAIXA REFERENCIAL</v>
          </cell>
          <cell r="M1556" t="str">
            <v>32,69</v>
          </cell>
          <cell r="N1556">
            <v>153.08000000000001</v>
          </cell>
          <cell r="O1556">
            <v>185.77</v>
          </cell>
          <cell r="P1556">
            <v>0</v>
          </cell>
          <cell r="R1556" t="str">
            <v>SINAPI</v>
          </cell>
        </row>
        <row r="1557">
          <cell r="G1557">
            <v>91101</v>
          </cell>
          <cell r="H1557" t="str">
            <v>EXECUÇÃO DE REVESTIMENTO DE CONCRETO PROJETADO COM ESPESSURA DE 10 CM, ARMADO COM FIBRAS DE AÇO, INCLINAÇÃO DE 90°, APLICAÇÃO DESCONTÍNUA, UTILIZANDO EQUIPAMENTO DE PROJEÇÃO COM 3 M³/H DE CAPACIDADE. AF_01/2016</v>
          </cell>
          <cell r="I1557" t="str">
            <v>M2</v>
          </cell>
          <cell r="J1557" t="str">
            <v>ATRIBUÍDO SÃO PAULO</v>
          </cell>
          <cell r="K1557" t="str">
            <v>216,14</v>
          </cell>
          <cell r="L1557" t="str">
            <v>CAIXA REFERENCIAL</v>
          </cell>
          <cell r="M1557" t="str">
            <v>34,75</v>
          </cell>
          <cell r="N1557">
            <v>181.39</v>
          </cell>
          <cell r="O1557">
            <v>216.14</v>
          </cell>
          <cell r="P1557">
            <v>0</v>
          </cell>
          <cell r="R1557" t="str">
            <v>SINAPI</v>
          </cell>
        </row>
        <row r="1558">
          <cell r="G1558">
            <v>93952</v>
          </cell>
          <cell r="H1558" t="str">
            <v>EXECUÇÃO DE GRAMPO PARA SOLO GRAMPEADO COM COMPRIMENTO MENOR OU IGUAL A 4 M, DIÂMETRO DE 10 CM, PERFURAÇÃO COM EQUIPAMENTO MANUAL E ARMADURA COM DIÂMETRO DE 16 MM. AF_05/2016</v>
          </cell>
          <cell r="I1558" t="str">
            <v>M</v>
          </cell>
          <cell r="J1558" t="str">
            <v>ATRIBUÍDO SÃO PAULO</v>
          </cell>
          <cell r="K1558" t="str">
            <v>227,12</v>
          </cell>
          <cell r="L1558" t="str">
            <v>CAIXA REFERENCIAL</v>
          </cell>
          <cell r="M1558" t="str">
            <v>83,49</v>
          </cell>
          <cell r="N1558">
            <v>143.63</v>
          </cell>
          <cell r="O1558">
            <v>227.12</v>
          </cell>
          <cell r="P1558">
            <v>0</v>
          </cell>
          <cell r="R1558" t="str">
            <v>SINAPI</v>
          </cell>
        </row>
        <row r="1559">
          <cell r="G1559">
            <v>93953</v>
          </cell>
          <cell r="H1559" t="str">
            <v>EXECUÇÃO DE GRAMPO PARA SOLO GRAMPEADO COM COMPRIMENTO MAIOR QUE 4 M E MENOR OU IGUAL A 6 M, DIÂMETRO DE 10 CM, PERFURAÇÃO COM EQUIPAMENTO MANUAL E ARMADURA COM DIÂMETRO DE 16 MM. AF_05/2016</v>
          </cell>
          <cell r="I1559" t="str">
            <v>M</v>
          </cell>
          <cell r="J1559" t="str">
            <v>ATRIBUÍDO SÃO PAULO</v>
          </cell>
          <cell r="K1559" t="str">
            <v>212,22</v>
          </cell>
          <cell r="L1559" t="str">
            <v>CAIXA REFERENCIAL</v>
          </cell>
          <cell r="M1559" t="str">
            <v>74,42</v>
          </cell>
          <cell r="N1559">
            <v>137.80000000000001</v>
          </cell>
          <cell r="O1559">
            <v>212.22000000000003</v>
          </cell>
          <cell r="P1559">
            <v>0</v>
          </cell>
          <cell r="R1559" t="str">
            <v>SINAPI</v>
          </cell>
        </row>
        <row r="1560">
          <cell r="G1560">
            <v>93954</v>
          </cell>
          <cell r="H1560" t="str">
            <v>EXECUÇÃO DE GRAMPO PARA SOLO GRAMPEADO COM COMPRIMENTO MAIOR QUE 6 M E MENOR OU IGUAL A 8 M, DIÂMETRO DE 10 CM, PERFURAÇÃO COM EQUIPAMENTO MANUAL E ARMADURA COM DIÂMETRO DE 16 MM. AF_05/2016</v>
          </cell>
          <cell r="I1560" t="str">
            <v>M</v>
          </cell>
          <cell r="J1560" t="str">
            <v>ATRIBUÍDO SÃO PAULO</v>
          </cell>
          <cell r="K1560" t="str">
            <v>203,27</v>
          </cell>
          <cell r="L1560" t="str">
            <v>CAIXA REFERENCIAL</v>
          </cell>
          <cell r="M1560" t="str">
            <v>69,07</v>
          </cell>
          <cell r="N1560">
            <v>134.20000000000002</v>
          </cell>
          <cell r="O1560">
            <v>203.27</v>
          </cell>
          <cell r="P1560">
            <v>0</v>
          </cell>
          <cell r="R1560" t="str">
            <v>SINAPI</v>
          </cell>
        </row>
        <row r="1561">
          <cell r="G1561">
            <v>93955</v>
          </cell>
          <cell r="H1561" t="str">
            <v>EXECUÇÃO DE GRAMPO PARA SOLO GRAMPEADO COM COMPRIMENTO MAIOR QUE 8 M E MENOR OU IGUAL A 10 M, DIÂMETRO DE 10 CM, PERFURAÇÃO COM EQUIPAMENTO MANUAL E ARMADURA COM DIÂMETRO DE 16 MM. AF_05/2016</v>
          </cell>
          <cell r="I1561" t="str">
            <v>M</v>
          </cell>
          <cell r="J1561" t="str">
            <v>ATRIBUÍDO SÃO PAULO</v>
          </cell>
          <cell r="K1561" t="str">
            <v>196,97</v>
          </cell>
          <cell r="L1561" t="str">
            <v>CAIXA REFERENCIAL</v>
          </cell>
          <cell r="M1561" t="str">
            <v>65,37</v>
          </cell>
          <cell r="N1561">
            <v>131.6</v>
          </cell>
          <cell r="O1561">
            <v>196.97</v>
          </cell>
          <cell r="P1561">
            <v>0</v>
          </cell>
          <cell r="R1561" t="str">
            <v>SINAPI</v>
          </cell>
        </row>
        <row r="1562">
          <cell r="G1562">
            <v>93956</v>
          </cell>
          <cell r="H1562" t="str">
            <v>EXECUÇÃO DE GRAMPO PARA SOLO GRAMPEADO COM COMPRIMENTO MAIOR QUE 10 M, DIÂMETRO DE 10 CM, PERFURAÇÃO COM EQUIPAMENTO MANUAL E ARMADURA COM DIÂMETRO DE 16 MM. AF_05/2016</v>
          </cell>
          <cell r="I1562" t="str">
            <v>M</v>
          </cell>
          <cell r="J1562" t="str">
            <v>ATRIBUÍDO SÃO PAULO</v>
          </cell>
          <cell r="K1562" t="str">
            <v>191,97</v>
          </cell>
          <cell r="L1562" t="str">
            <v>CAIXA REFERENCIAL</v>
          </cell>
          <cell r="M1562" t="str">
            <v>62,44</v>
          </cell>
          <cell r="N1562">
            <v>129.53</v>
          </cell>
          <cell r="O1562">
            <v>191.97</v>
          </cell>
          <cell r="P1562">
            <v>0</v>
          </cell>
          <cell r="R1562" t="str">
            <v>SINAPI</v>
          </cell>
        </row>
        <row r="1563">
          <cell r="G1563">
            <v>93957</v>
          </cell>
          <cell r="H1563" t="str">
            <v>EXECUÇÃO DE GRAMPO PARA SOLO GRAMPEADO COM COMPRIMENTO MENOR OU IGUAL A 4 M, DIÂMETRO DE 10 CM, PERFURAÇÃO COM EQUIPAMENTO MANUAL E ARMADURA COM DIÂMETRO DE 20 MM. AF_05/2016</v>
          </cell>
          <cell r="I1563" t="str">
            <v>M</v>
          </cell>
          <cell r="J1563" t="str">
            <v>ATRIBUÍDO SÃO PAULO</v>
          </cell>
          <cell r="K1563" t="str">
            <v>242,76</v>
          </cell>
          <cell r="L1563" t="str">
            <v>CAIXA REFERENCIAL</v>
          </cell>
          <cell r="M1563" t="str">
            <v>85,05</v>
          </cell>
          <cell r="N1563">
            <v>157.70999999999998</v>
          </cell>
          <cell r="O1563">
            <v>242.76</v>
          </cell>
          <cell r="P1563">
            <v>0</v>
          </cell>
          <cell r="R1563" t="str">
            <v>SINAPI</v>
          </cell>
        </row>
        <row r="1564">
          <cell r="G1564">
            <v>93958</v>
          </cell>
          <cell r="H1564" t="str">
            <v>EXECUÇÃO DE GRAMPO PARA SOLO GRAMPEADO COM COMPRIMENTO MAIOR QUE 4 M E MENOR OU IGUAL A 6 M, DIÂMETRO DE 10 CM, PERFURAÇÃO COM EQUIPAMENTO MANUAL E ARMADURA COM DIÂMETRO DE 20 MM. AF_05/2016</v>
          </cell>
          <cell r="I1564" t="str">
            <v>M</v>
          </cell>
          <cell r="J1564" t="str">
            <v>ATRIBUÍDO SÃO PAULO</v>
          </cell>
          <cell r="K1564" t="str">
            <v>226,96</v>
          </cell>
          <cell r="L1564" t="str">
            <v>CAIXA REFERENCIAL</v>
          </cell>
          <cell r="M1564" t="str">
            <v>75,50</v>
          </cell>
          <cell r="N1564">
            <v>151.46</v>
          </cell>
          <cell r="O1564">
            <v>226.96</v>
          </cell>
          <cell r="P1564">
            <v>0</v>
          </cell>
          <cell r="R1564" t="str">
            <v>SINAPI</v>
          </cell>
        </row>
        <row r="1565">
          <cell r="G1565">
            <v>93959</v>
          </cell>
          <cell r="H1565" t="str">
            <v>EXECUÇÃO DE GRAMPO PARA SOLO GRAMPEADO COM COMPRIMENTO MAIOR QUE 6 M E MENOR OU IGUAL A 8 M, DIÂMETRO DE 10 CM, PERFURAÇÃO COM EQUIPAMENTO MANUAL E ARMADURA COM DIÂMETRO DE 20 MM. AF_05/2016</v>
          </cell>
          <cell r="I1565" t="str">
            <v>M</v>
          </cell>
          <cell r="J1565" t="str">
            <v>ATRIBUÍDO SÃO PAULO</v>
          </cell>
          <cell r="K1565" t="str">
            <v>217,57</v>
          </cell>
          <cell r="L1565" t="str">
            <v>CAIXA REFERENCIAL</v>
          </cell>
          <cell r="M1565" t="str">
            <v>69,95</v>
          </cell>
          <cell r="N1565">
            <v>147.62</v>
          </cell>
          <cell r="O1565">
            <v>217.57</v>
          </cell>
          <cell r="P1565">
            <v>0</v>
          </cell>
          <cell r="R1565" t="str">
            <v>SINAPI</v>
          </cell>
        </row>
        <row r="1566">
          <cell r="G1566">
            <v>93960</v>
          </cell>
          <cell r="H1566" t="str">
            <v>EXECUÇÃO DE GRAMPO PARA SOLO GRAMPEADO COM COMPRIMENTO MAIOR QUE 8 M E MENOR OU IGUAL A 10 M, DIÂMETRO DE 10 CM, PERFURAÇÃO COM EQUIPAMENTO MANUAL E ARMADURA COM DIÂMETRO DE 20 MM. AF_05/2016</v>
          </cell>
          <cell r="I1566" t="str">
            <v>M</v>
          </cell>
          <cell r="J1566" t="str">
            <v>ATRIBUÍDO SÃO PAULO</v>
          </cell>
          <cell r="K1566" t="str">
            <v>210,95</v>
          </cell>
          <cell r="L1566" t="str">
            <v>CAIXA REFERENCIAL</v>
          </cell>
          <cell r="M1566" t="str">
            <v>66,05</v>
          </cell>
          <cell r="N1566">
            <v>144.89999999999998</v>
          </cell>
          <cell r="O1566">
            <v>210.95</v>
          </cell>
          <cell r="P1566">
            <v>0</v>
          </cell>
          <cell r="R1566" t="str">
            <v>SINAPI</v>
          </cell>
        </row>
        <row r="1567">
          <cell r="G1567">
            <v>93961</v>
          </cell>
          <cell r="H1567" t="str">
            <v>EXECUÇÃO DE GRAMPO PARA SOLO GRAMPEADO COM COMPRIMENTO MAIOR QUE 10 M, DIÂMETRO DE 10 CM, PERFURAÇÃO COM EQUIPAMENTO MANUAL E ARMADURA COM DIÂMETRO DE 20 MM. AF_05/2016</v>
          </cell>
          <cell r="I1567" t="str">
            <v>M</v>
          </cell>
          <cell r="J1567" t="str">
            <v>ATRIBUÍDO SÃO PAULO</v>
          </cell>
          <cell r="K1567" t="str">
            <v>205,75</v>
          </cell>
          <cell r="L1567" t="str">
            <v>CAIXA REFERENCIAL</v>
          </cell>
          <cell r="M1567" t="str">
            <v>63,06</v>
          </cell>
          <cell r="N1567">
            <v>142.69</v>
          </cell>
          <cell r="O1567">
            <v>205.75</v>
          </cell>
          <cell r="P1567">
            <v>0</v>
          </cell>
          <cell r="R1567" t="str">
            <v>SINAPI</v>
          </cell>
        </row>
        <row r="1568">
          <cell r="G1568">
            <v>93962</v>
          </cell>
          <cell r="H1568" t="str">
            <v>EXECUÇÃO DE GRAMPO PARA SOLO GRAMPEADO COM COMPRIMENTO MENOR OU IGUAL A 4 M, DIÂMETRO DE 7 CM, PERFURAÇÃO COM EQUIPAMENTO MANUAL E ARMADURA COM DIÂMETRO DE 16 MM. AF_05/2016</v>
          </cell>
          <cell r="I1568" t="str">
            <v>M</v>
          </cell>
          <cell r="J1568" t="str">
            <v>ATRIBUÍDO SÃO PAULO</v>
          </cell>
          <cell r="K1568" t="str">
            <v>212,39</v>
          </cell>
          <cell r="L1568" t="str">
            <v>CAIXA REFERENCIAL</v>
          </cell>
          <cell r="M1568" t="str">
            <v>80,60</v>
          </cell>
          <cell r="N1568">
            <v>131.79</v>
          </cell>
          <cell r="O1568">
            <v>212.39</v>
          </cell>
          <cell r="P1568">
            <v>0</v>
          </cell>
          <cell r="R1568" t="str">
            <v>SINAPI</v>
          </cell>
        </row>
        <row r="1569">
          <cell r="G1569">
            <v>93963</v>
          </cell>
          <cell r="H1569" t="str">
            <v>EXECUÇÃO DE GRAMPO PARA SOLO GRAMPEADO COM COMPRIMENTO MAIOR QUE 4 E MENOR OU IGUAL A 6 M, DIÂMETRO DE 7 CM, PERFURAÇÃO COM EQUIPAMENTO MANUAL E ARMADURA COM DIÂMETRO DE 16 MM. AF_05/2016</v>
          </cell>
          <cell r="I1569" t="str">
            <v>M</v>
          </cell>
          <cell r="J1569" t="str">
            <v>ATRIBUÍDO SÃO PAULO</v>
          </cell>
          <cell r="K1569" t="str">
            <v>197,51</v>
          </cell>
          <cell r="L1569" t="str">
            <v>CAIXA REFERENCIAL</v>
          </cell>
          <cell r="M1569" t="str">
            <v>71,52</v>
          </cell>
          <cell r="N1569">
            <v>125.99</v>
          </cell>
          <cell r="O1569">
            <v>197.51</v>
          </cell>
          <cell r="P1569">
            <v>0</v>
          </cell>
          <cell r="R1569" t="str">
            <v>SINAPI</v>
          </cell>
        </row>
        <row r="1570">
          <cell r="G1570">
            <v>93964</v>
          </cell>
          <cell r="H1570" t="str">
            <v>EXECUÇÃO DE GRAMPO PARA SOLO GRAMPEADO COM COMPRIMENTO MAIOR QUE 6 M E MENOR OU IGUAL A 8 M, DIÂMETRO DE 7 CM, PERFURAÇÃO COM EQUIPAMENTO MANUAL E ARMADURA COM DIÂMETRO DE 16 MM. AF_05/2016</v>
          </cell>
          <cell r="I1570" t="str">
            <v>M</v>
          </cell>
          <cell r="J1570" t="str">
            <v>ATRIBUÍDO SÃO PAULO</v>
          </cell>
          <cell r="K1570" t="str">
            <v>188,63</v>
          </cell>
          <cell r="L1570" t="str">
            <v>CAIXA REFERENCIAL</v>
          </cell>
          <cell r="M1570" t="str">
            <v>66,21</v>
          </cell>
          <cell r="N1570">
            <v>122.42</v>
          </cell>
          <cell r="O1570">
            <v>188.63</v>
          </cell>
          <cell r="P1570">
            <v>0</v>
          </cell>
          <cell r="R1570" t="str">
            <v>SINAPI</v>
          </cell>
        </row>
        <row r="1571">
          <cell r="G1571">
            <v>93965</v>
          </cell>
          <cell r="H1571" t="str">
            <v>EXECUÇÃO DE GRAMPO PARA SOLO GRAMPEADO COM COMPRIMENTO MAIOR QUE 8 M E MENOR OU IGUAL A 10 M, DIÂMETRO DE 7 CM, PERFURAÇÃO COM EQUIPAMENTO MANUAL E ARMADURA COM DIÂMETRO DE 16 MM. AF_05/2016</v>
          </cell>
          <cell r="I1571" t="str">
            <v>M</v>
          </cell>
          <cell r="J1571" t="str">
            <v>ATRIBUÍDO SÃO PAULO</v>
          </cell>
          <cell r="K1571" t="str">
            <v>180,50</v>
          </cell>
          <cell r="L1571" t="str">
            <v>CAIXA REFERENCIAL</v>
          </cell>
          <cell r="M1571" t="str">
            <v>61,03</v>
          </cell>
          <cell r="N1571">
            <v>119.47</v>
          </cell>
          <cell r="O1571">
            <v>180.5</v>
          </cell>
          <cell r="P1571">
            <v>0</v>
          </cell>
          <cell r="R1571" t="str">
            <v>SINAPI</v>
          </cell>
        </row>
        <row r="1572">
          <cell r="G1572">
            <v>93966</v>
          </cell>
          <cell r="H1572" t="str">
            <v>EXECUÇÃO DE GRAMPO PARA SOLO GRAMPEADO COM COMPRIMENTO MAIOR QUE 10 M, DIÂMETRO DE 7 CM, PERFURAÇÃO COM EQUIPAMENTO MANUAL E ARMADURA COM DIÂMETRO DE 16 MM. AF_05/2016</v>
          </cell>
          <cell r="I1572" t="str">
            <v>M</v>
          </cell>
          <cell r="J1572" t="str">
            <v>ATRIBUÍDO SÃO PAULO</v>
          </cell>
          <cell r="K1572" t="str">
            <v>177,38</v>
          </cell>
          <cell r="L1572" t="str">
            <v>CAIXA REFERENCIAL</v>
          </cell>
          <cell r="M1572" t="str">
            <v>59,65</v>
          </cell>
          <cell r="N1572">
            <v>117.72999999999999</v>
          </cell>
          <cell r="O1572">
            <v>177.38</v>
          </cell>
          <cell r="P1572">
            <v>0</v>
          </cell>
          <cell r="R1572" t="str">
            <v>SINAPI</v>
          </cell>
        </row>
        <row r="1573">
          <cell r="G1573">
            <v>93967</v>
          </cell>
          <cell r="H1573" t="str">
            <v>EXECUÇÃO DE GRAMPO PARA SOLO GRAMPEADO COM COMPRIMENTO MENOR OU IGUAL A 4 M, DIÂMETRO DE 7 CM, PERFURAÇÃO COM EQUIPAMENTO MANUAL E ARMADURA COM DIÂMETRO DE 20 MM. AF_05/2016</v>
          </cell>
          <cell r="I1573" t="str">
            <v>M</v>
          </cell>
          <cell r="J1573" t="str">
            <v>ATRIBUÍDO SÃO PAULO</v>
          </cell>
          <cell r="K1573" t="str">
            <v>228,03</v>
          </cell>
          <cell r="L1573" t="str">
            <v>CAIXA REFERENCIAL</v>
          </cell>
          <cell r="M1573" t="str">
            <v>82,14</v>
          </cell>
          <cell r="N1573">
            <v>145.88999999999999</v>
          </cell>
          <cell r="O1573">
            <v>228.02999999999997</v>
          </cell>
          <cell r="P1573">
            <v>0</v>
          </cell>
          <cell r="R1573" t="str">
            <v>SINAPI</v>
          </cell>
        </row>
        <row r="1574">
          <cell r="G1574">
            <v>93968</v>
          </cell>
          <cell r="H1574" t="str">
            <v>EXECUÇÃO DE GRAMPO PARA SOLO GRAMPEADO COM COMPRIMENTO MAIOR QUE 4 E MENOR OU IGUAL A 6 M, DIÂMETRO DE 7 CM, PERFURAÇÃO COM EQUIPAMENTO MANUAL E ARMADURA COM DIÂMETRO DE 20 MM. AF_05/2016</v>
          </cell>
          <cell r="I1574" t="str">
            <v>M</v>
          </cell>
          <cell r="J1574" t="str">
            <v>ATRIBUÍDO SÃO PAULO</v>
          </cell>
          <cell r="K1574" t="str">
            <v>212,25</v>
          </cell>
          <cell r="L1574" t="str">
            <v>CAIXA REFERENCIAL</v>
          </cell>
          <cell r="M1574" t="str">
            <v>72,62</v>
          </cell>
          <cell r="N1574">
            <v>139.63</v>
          </cell>
          <cell r="O1574">
            <v>212.25</v>
          </cell>
          <cell r="P1574">
            <v>0</v>
          </cell>
          <cell r="R1574" t="str">
            <v>SINAPI</v>
          </cell>
        </row>
        <row r="1575">
          <cell r="G1575">
            <v>93969</v>
          </cell>
          <cell r="H1575" t="str">
            <v>EXECUÇÃO DE GRAMPO PARA SOLO GRAMPEADO COM COMPRIMENTO MAIOR QUE 6 M E MENOR OU IGUAL A 8 M, DIÂMETRO DE 7 CM, PERFURAÇÃO COM EQUIPAMENTO MANUAL E ARMADURA COM DIÂMETRO DE 20 MM. AF_05/2016</v>
          </cell>
          <cell r="I1575" t="str">
            <v>M</v>
          </cell>
          <cell r="J1575" t="str">
            <v>ATRIBUÍDO SÃO PAULO</v>
          </cell>
          <cell r="K1575" t="str">
            <v>202,89</v>
          </cell>
          <cell r="L1575" t="str">
            <v>CAIXA REFERENCIAL</v>
          </cell>
          <cell r="M1575" t="str">
            <v>67,05</v>
          </cell>
          <cell r="N1575">
            <v>135.83999999999997</v>
          </cell>
          <cell r="O1575">
            <v>202.89</v>
          </cell>
          <cell r="P1575">
            <v>0</v>
          </cell>
          <cell r="R1575" t="str">
            <v>SINAPI</v>
          </cell>
        </row>
        <row r="1576">
          <cell r="G1576">
            <v>93970</v>
          </cell>
          <cell r="H1576" t="str">
            <v>EXECUÇÃO DE GRAMPO PARA SOLO GRAMPEADO COM COMPRIMENTO MAIOR QUE 8 MENOR OU IGUAL A 10 M, DIÂMETRO DE 7 CM, PERFURAÇÃO COM EQUIPAMENTO MANUAL E ARMADURA COM DIÂMETRO DE 20 MM. AF_05/2016</v>
          </cell>
          <cell r="I1576" t="str">
            <v>M</v>
          </cell>
          <cell r="J1576" t="str">
            <v>ATRIBUÍDO SÃO PAULO</v>
          </cell>
          <cell r="K1576" t="str">
            <v>196,35</v>
          </cell>
          <cell r="L1576" t="str">
            <v>CAIXA REFERENCIAL</v>
          </cell>
          <cell r="M1576" t="str">
            <v>63,21</v>
          </cell>
          <cell r="N1576">
            <v>133.13999999999999</v>
          </cell>
          <cell r="O1576">
            <v>196.35</v>
          </cell>
          <cell r="P1576">
            <v>0</v>
          </cell>
          <cell r="R1576" t="str">
            <v>SINAPI</v>
          </cell>
        </row>
        <row r="1577">
          <cell r="G1577">
            <v>93971</v>
          </cell>
          <cell r="H1577" t="str">
            <v>EXECUÇÃO DE GRAMPO PARA SOLO GRAMPEADO COM COMPRIMENTO MAIOR QUE 10 M, DIÂMETRO DE 7 CM, PERFURAÇÃO COM EQUIPAMENTO MANUAL E ARMADURA COM DIÂMETRO DE 20 MM. AF_05/2016</v>
          </cell>
          <cell r="I1577" t="str">
            <v>M</v>
          </cell>
          <cell r="J1577" t="str">
            <v>ATRIBUÍDO SÃO PAULO</v>
          </cell>
          <cell r="K1577" t="str">
            <v>185,63</v>
          </cell>
          <cell r="L1577" t="str">
            <v>CAIXA REFERENCIAL</v>
          </cell>
          <cell r="M1577" t="str">
            <v>59,06</v>
          </cell>
          <cell r="N1577">
            <v>126.57</v>
          </cell>
          <cell r="O1577">
            <v>185.63</v>
          </cell>
          <cell r="P1577">
            <v>0</v>
          </cell>
          <cell r="R1577" t="str">
            <v>SINAPI</v>
          </cell>
        </row>
        <row r="1578">
          <cell r="G1578">
            <v>95108</v>
          </cell>
          <cell r="H1578" t="str">
            <v>EXECUÇÃO DE PROTEÇÃO DA CABEÇA DO TIRANTE COM USO DE FÔRMAS EM CHAPA COMPENSADA PLASTIFICADA DE MADEIRA E CONCRETO FCK =15 MPA. AF_07/2016</v>
          </cell>
          <cell r="I1578" t="str">
            <v>UN</v>
          </cell>
          <cell r="J1578" t="str">
            <v>COEFICIENTE DE REPRESENTATIVIDADE</v>
          </cell>
          <cell r="K1578" t="str">
            <v>30,67</v>
          </cell>
          <cell r="L1578" t="str">
            <v>CAIXA REFERENCIAL</v>
          </cell>
          <cell r="M1578" t="str">
            <v>17,67</v>
          </cell>
          <cell r="N1578">
            <v>13</v>
          </cell>
          <cell r="O1578">
            <v>30.67</v>
          </cell>
          <cell r="P1578">
            <v>0</v>
          </cell>
          <cell r="R1578" t="str">
            <v>SINAPI</v>
          </cell>
        </row>
        <row r="1579">
          <cell r="G1579">
            <v>100332</v>
          </cell>
          <cell r="H1579" t="str">
            <v>CONTENÇÃO EM PERFIL PRANCHADO COM PRANCHÃO DE MADEIRA, PERFIS ESPAÇADOS A 1,5 M PARA 1 SUBSOLO. AF_07/2019</v>
          </cell>
          <cell r="I1579" t="str">
            <v>M2</v>
          </cell>
          <cell r="J1579" t="str">
            <v>ATRIBUÍDO SÃO PAULO</v>
          </cell>
          <cell r="K1579" t="str">
            <v>1.033,38</v>
          </cell>
          <cell r="L1579" t="str">
            <v>CAIXA REFERENCIAL</v>
          </cell>
          <cell r="M1579" t="str">
            <v>55,95</v>
          </cell>
          <cell r="N1579">
            <v>977.43000000000006</v>
          </cell>
          <cell r="O1579">
            <v>1033.3800000000001</v>
          </cell>
          <cell r="P1579">
            <v>0</v>
          </cell>
          <cell r="R1579" t="str">
            <v>SINAPI</v>
          </cell>
        </row>
        <row r="1580">
          <cell r="G1580">
            <v>100333</v>
          </cell>
          <cell r="H1580" t="str">
            <v>CONTENÇÃO EM PERFIL PRANCHADO COM PRANCHÃO DE MADEIRA, PERFIS ESPAÇADOS A 1,5 M PARA 2 OU MAIS SUBSOLOS. AF_07/2019</v>
          </cell>
          <cell r="I1580" t="str">
            <v>M2</v>
          </cell>
          <cell r="J1580" t="str">
            <v>ATRIBUÍDO SÃO PAULO</v>
          </cell>
          <cell r="K1580" t="str">
            <v>637,89</v>
          </cell>
          <cell r="L1580" t="str">
            <v>CAIXA REFERENCIAL</v>
          </cell>
          <cell r="M1580" t="str">
            <v>42,62</v>
          </cell>
          <cell r="N1580">
            <v>595.27</v>
          </cell>
          <cell r="O1580">
            <v>637.89</v>
          </cell>
          <cell r="P1580">
            <v>0</v>
          </cell>
          <cell r="R1580" t="str">
            <v>SINAPI</v>
          </cell>
        </row>
        <row r="1581">
          <cell r="G1581">
            <v>100334</v>
          </cell>
          <cell r="H1581" t="str">
            <v>CONTENÇÃO EM PERFIL PRANCHADO COM PRANCHÃO DE MADEIRA, PERFIS ESPAÇADOS A 2 M PARA 1 SUBSOLO. AF_07/2019</v>
          </cell>
          <cell r="I1581" t="str">
            <v>M2</v>
          </cell>
          <cell r="J1581" t="str">
            <v>ATRIBUÍDO SÃO PAULO</v>
          </cell>
          <cell r="K1581" t="str">
            <v>819,44</v>
          </cell>
          <cell r="L1581" t="str">
            <v>CAIXA REFERENCIAL</v>
          </cell>
          <cell r="M1581" t="str">
            <v>47,56</v>
          </cell>
          <cell r="N1581">
            <v>771.88000000000011</v>
          </cell>
          <cell r="O1581">
            <v>819.44</v>
          </cell>
          <cell r="P1581">
            <v>0</v>
          </cell>
          <cell r="R1581" t="str">
            <v>SINAPI</v>
          </cell>
        </row>
        <row r="1582">
          <cell r="G1582">
            <v>100335</v>
          </cell>
          <cell r="H1582" t="str">
            <v>CONTENÇÃO EM PERFIL PRANCHADO COM PRANCHÃO DE MADEIRA, PERFIS ESPAÇADOS A 2 M PARA 2 OU MAIS SUBSOLOS. AF_07/2019</v>
          </cell>
          <cell r="I1582" t="str">
            <v>M2</v>
          </cell>
          <cell r="J1582" t="str">
            <v>ATRIBUÍDO SÃO PAULO</v>
          </cell>
          <cell r="K1582" t="str">
            <v>522,83</v>
          </cell>
          <cell r="L1582" t="str">
            <v>CAIXA REFERENCIAL</v>
          </cell>
          <cell r="M1582" t="str">
            <v>37,56</v>
          </cell>
          <cell r="N1582">
            <v>485.27000000000004</v>
          </cell>
          <cell r="O1582">
            <v>522.83000000000004</v>
          </cell>
          <cell r="P1582">
            <v>0</v>
          </cell>
          <cell r="R1582" t="str">
            <v>SINAPI</v>
          </cell>
        </row>
        <row r="1583">
          <cell r="G1583">
            <v>100341</v>
          </cell>
          <cell r="H1583" t="str">
            <v>FABRICAÇÃO, MONTAGEM E DESMONTAGEM DE FÔRMA PARA CORTINA DE CONTENÇÃO, EM CHAPA DE MADEIRA COMPENSADA PLASTIFICADA, E = 18 MM, 10 UTILIZAÇÕES. AF_07/2019</v>
          </cell>
          <cell r="I1583" t="str">
            <v>M2</v>
          </cell>
          <cell r="J1583" t="str">
            <v>COEFICIENTE DE REPRESENTATIVIDADE</v>
          </cell>
          <cell r="K1583" t="str">
            <v>42,51</v>
          </cell>
          <cell r="L1583" t="str">
            <v>CAIXA REFERENCIAL</v>
          </cell>
          <cell r="M1583" t="str">
            <v>12,94</v>
          </cell>
          <cell r="N1583">
            <v>29.57</v>
          </cell>
          <cell r="O1583">
            <v>42.51</v>
          </cell>
          <cell r="P1583">
            <v>0</v>
          </cell>
          <cell r="R1583" t="str">
            <v>SINAPI</v>
          </cell>
        </row>
        <row r="1584">
          <cell r="G1584">
            <v>100342</v>
          </cell>
          <cell r="H1584" t="str">
            <v>ARMAÇÃO DE CORTINA DE CONTENÇÃO EM CONCRETO ARMADO, COM AÇO CA-50 DE 6,3 MM - MONTAGEM. AF_07/2019</v>
          </cell>
          <cell r="I1584" t="str">
            <v>KG</v>
          </cell>
          <cell r="J1584" t="str">
            <v>ATRIBUÍDO SÃO PAULO</v>
          </cell>
          <cell r="K1584" t="str">
            <v>16,28</v>
          </cell>
          <cell r="L1584" t="str">
            <v>CAIXA REFERENCIAL</v>
          </cell>
          <cell r="M1584" t="str">
            <v>2,95</v>
          </cell>
          <cell r="N1584">
            <v>13.330000000000002</v>
          </cell>
          <cell r="O1584">
            <v>16.28</v>
          </cell>
          <cell r="P1584">
            <v>0</v>
          </cell>
          <cell r="R1584" t="str">
            <v>SINAPI</v>
          </cell>
        </row>
        <row r="1585">
          <cell r="G1585">
            <v>100343</v>
          </cell>
          <cell r="H1585" t="str">
            <v>ARMAÇÃO DE CORTINA DE CONTENÇÃO EM CONCRETO ARMADO, COM AÇO CA-50 DE 8 MM - MONTAGEM. AF_07/2019</v>
          </cell>
          <cell r="I1585" t="str">
            <v>KG</v>
          </cell>
          <cell r="J1585" t="str">
            <v>ATRIBUÍDO SÃO PAULO</v>
          </cell>
          <cell r="K1585" t="str">
            <v>15,60</v>
          </cell>
          <cell r="L1585" t="str">
            <v>CAIXA REFERENCIAL</v>
          </cell>
          <cell r="M1585" t="str">
            <v>2,04</v>
          </cell>
          <cell r="N1585">
            <v>13.559999999999999</v>
          </cell>
          <cell r="O1585">
            <v>15.599999999999998</v>
          </cell>
          <cell r="P1585">
            <v>0</v>
          </cell>
          <cell r="R1585" t="str">
            <v>SINAPI</v>
          </cell>
        </row>
        <row r="1586">
          <cell r="G1586">
            <v>100344</v>
          </cell>
          <cell r="H1586" t="str">
            <v>ARMAÇÃO DE CORTINA DE CONTENÇÃO EM CONCRETO ARMADO, COM AÇO CA-50 DE 10 MM - MONTAGEM. AF_07/2019</v>
          </cell>
          <cell r="I1586" t="str">
            <v>KG</v>
          </cell>
          <cell r="J1586" t="str">
            <v>ATRIBUÍDO SÃO PAULO</v>
          </cell>
          <cell r="K1586" t="str">
            <v>14,08</v>
          </cell>
          <cell r="L1586" t="str">
            <v>CAIXA REFERENCIAL</v>
          </cell>
          <cell r="M1586" t="str">
            <v>1,44</v>
          </cell>
          <cell r="N1586">
            <v>12.64</v>
          </cell>
          <cell r="O1586">
            <v>14.08</v>
          </cell>
          <cell r="P1586">
            <v>0</v>
          </cell>
          <cell r="R1586" t="str">
            <v>SINAPI</v>
          </cell>
        </row>
        <row r="1587">
          <cell r="G1587">
            <v>100345</v>
          </cell>
          <cell r="H1587" t="str">
            <v>ARMAÇÃO DE CORTINA DE CONTENÇÃO EM CONCRETO ARMADO, COM AÇO CA-50 DE 12,5 MM - MONTAGEM. AF_07/2019</v>
          </cell>
          <cell r="I1587" t="str">
            <v>KG</v>
          </cell>
          <cell r="J1587" t="str">
            <v>ATRIBUÍDO SÃO PAULO</v>
          </cell>
          <cell r="K1587" t="str">
            <v>11,98</v>
          </cell>
          <cell r="L1587" t="str">
            <v>CAIXA REFERENCIAL</v>
          </cell>
          <cell r="M1587" t="str">
            <v>1,03</v>
          </cell>
          <cell r="N1587">
            <v>10.950000000000001</v>
          </cell>
          <cell r="O1587">
            <v>11.98</v>
          </cell>
          <cell r="P1587">
            <v>0</v>
          </cell>
          <cell r="R1587" t="str">
            <v>SINAPI</v>
          </cell>
        </row>
        <row r="1588">
          <cell r="G1588">
            <v>100346</v>
          </cell>
          <cell r="H1588" t="str">
            <v>ARMAÇÃO DE CORTINA DE CONTENÇÃO EM CONCRETO ARMADO, COM AÇO CA-50 DE 16 MM - MONTAGEM. AF_07/2019</v>
          </cell>
          <cell r="I1588" t="str">
            <v>KG</v>
          </cell>
          <cell r="J1588" t="str">
            <v>ATRIBUÍDO SÃO PAULO</v>
          </cell>
          <cell r="K1588" t="str">
            <v>11,48</v>
          </cell>
          <cell r="L1588" t="str">
            <v>CAIXA REFERENCIAL</v>
          </cell>
          <cell r="M1588" t="str">
            <v>0,66</v>
          </cell>
          <cell r="N1588">
            <v>10.82</v>
          </cell>
          <cell r="O1588">
            <v>11.48</v>
          </cell>
          <cell r="P1588">
            <v>0</v>
          </cell>
          <cell r="R1588" t="str">
            <v>SINAPI</v>
          </cell>
        </row>
        <row r="1589">
          <cell r="G1589">
            <v>100347</v>
          </cell>
          <cell r="H1589" t="str">
            <v>ARMAÇÃO DE CORTINA DE CONTENÇÃO EM CONCRETO ARMADO, COM AÇO CA-50 DE 20 MM - MONTAGEM. AF_07/2019</v>
          </cell>
          <cell r="I1589" t="str">
            <v>KG</v>
          </cell>
          <cell r="J1589" t="str">
            <v>ATRIBUÍDO SÃO PAULO</v>
          </cell>
          <cell r="K1589" t="str">
            <v>12,99</v>
          </cell>
          <cell r="L1589" t="str">
            <v>CAIXA REFERENCIAL</v>
          </cell>
          <cell r="M1589" t="str">
            <v>0,43</v>
          </cell>
          <cell r="N1589">
            <v>12.56</v>
          </cell>
          <cell r="O1589">
            <v>12.99</v>
          </cell>
          <cell r="P1589">
            <v>0</v>
          </cell>
          <cell r="R1589" t="str">
            <v>SINAPI</v>
          </cell>
        </row>
        <row r="1590">
          <cell r="G1590">
            <v>100348</v>
          </cell>
          <cell r="H1590" t="str">
            <v>ARMAÇÃO DE CORTINA DE CONTENÇÃO EM CONCRETO ARMADO, COM AÇO CA-50 DE 25 MM - MONTAGEM. AF_07/2019</v>
          </cell>
          <cell r="I1590" t="str">
            <v>KG</v>
          </cell>
          <cell r="J1590" t="str">
            <v>ATRIBUÍDO SÃO PAULO</v>
          </cell>
          <cell r="K1590" t="str">
            <v>12,75</v>
          </cell>
          <cell r="L1590" t="str">
            <v>CAIXA REFERENCIAL</v>
          </cell>
          <cell r="M1590" t="str">
            <v>0,26</v>
          </cell>
          <cell r="N1590">
            <v>12.49</v>
          </cell>
          <cell r="O1590">
            <v>12.75</v>
          </cell>
          <cell r="P1590">
            <v>0</v>
          </cell>
          <cell r="R1590" t="str">
            <v>SINAPI</v>
          </cell>
        </row>
        <row r="1591">
          <cell r="G1591">
            <v>100349</v>
          </cell>
          <cell r="H1591" t="str">
            <v>CONCRETAGEM DE CORTINA DE CONTENÇÃO, ATRAVÉS DE BOMBA   LANÇAMENTO, ADENSAMENTO E ACABAMENTO. AF_07/2019</v>
          </cell>
          <cell r="I1591" t="str">
            <v>M3</v>
          </cell>
          <cell r="J1591" t="str">
            <v>ATRIBUÍDO SÃO PAULO</v>
          </cell>
          <cell r="K1591" t="str">
            <v>852,28</v>
          </cell>
          <cell r="L1591" t="str">
            <v>CAIXA REFERENCIAL</v>
          </cell>
          <cell r="M1591" t="str">
            <v>20,76</v>
          </cell>
          <cell r="N1591">
            <v>831.52</v>
          </cell>
          <cell r="O1591">
            <v>852.28</v>
          </cell>
          <cell r="P1591">
            <v>0</v>
          </cell>
          <cell r="R1591" t="str">
            <v>SINAPI</v>
          </cell>
        </row>
        <row r="1592">
          <cell r="G1592">
            <v>102989</v>
          </cell>
          <cell r="H1592" t="str">
            <v>CANALETA MEIA CANA PRÉ-MOLDADA DE CONCRETO (D = 20 CM) - FORNECIMENTO E INSTALAÇÃO. AF_08/2021</v>
          </cell>
          <cell r="I1592" t="str">
            <v>M</v>
          </cell>
          <cell r="J1592" t="str">
            <v>ATRIBUÍDO SÃO PAULO</v>
          </cell>
          <cell r="K1592" t="str">
            <v>36,40</v>
          </cell>
          <cell r="L1592" t="str">
            <v>CAIXA REFERENCIAL</v>
          </cell>
          <cell r="M1592" t="str">
            <v>8,15</v>
          </cell>
          <cell r="N1592">
            <v>28.25</v>
          </cell>
          <cell r="O1592">
            <v>36.4</v>
          </cell>
          <cell r="P1592">
            <v>0</v>
          </cell>
          <cell r="R1592" t="str">
            <v>SINAPI</v>
          </cell>
        </row>
        <row r="1593">
          <cell r="G1593">
            <v>102990</v>
          </cell>
          <cell r="H1593" t="str">
            <v>CANALETA MEIA CANA PRÉ-MOLDADA DE CONCRETO (D = 30 CM) - FORNECIMENTO E INSTALAÇÃO. AF_08/2021</v>
          </cell>
          <cell r="I1593" t="str">
            <v>M</v>
          </cell>
          <cell r="J1593" t="str">
            <v>ATRIBUÍDO SÃO PAULO</v>
          </cell>
          <cell r="K1593" t="str">
            <v>44,30</v>
          </cell>
          <cell r="L1593" t="str">
            <v>CAIXA REFERENCIAL</v>
          </cell>
          <cell r="M1593" t="str">
            <v>9,63</v>
          </cell>
          <cell r="N1593">
            <v>34.669999999999995</v>
          </cell>
          <cell r="O1593">
            <v>44.3</v>
          </cell>
          <cell r="P1593">
            <v>0</v>
          </cell>
          <cell r="R1593" t="str">
            <v>SINAPI</v>
          </cell>
        </row>
        <row r="1594">
          <cell r="G1594">
            <v>102991</v>
          </cell>
          <cell r="H1594" t="str">
            <v>CANALETA MEIA CANA PRÉ-MOLDADA DE CONCRETO (D = 40 CM) - FORNECIMENTO E INSTALAÇÃO. AF_08/2021</v>
          </cell>
          <cell r="I1594" t="str">
            <v>M</v>
          </cell>
          <cell r="J1594" t="str">
            <v>ATRIBUÍDO SÃO PAULO</v>
          </cell>
          <cell r="K1594" t="str">
            <v>57,41</v>
          </cell>
          <cell r="L1594" t="str">
            <v>CAIXA REFERENCIAL</v>
          </cell>
          <cell r="M1594" t="str">
            <v>12,17</v>
          </cell>
          <cell r="N1594">
            <v>45.239999999999995</v>
          </cell>
          <cell r="O1594">
            <v>57.41</v>
          </cell>
          <cell r="P1594">
            <v>0</v>
          </cell>
          <cell r="R1594" t="str">
            <v>SINAPI</v>
          </cell>
        </row>
        <row r="1595">
          <cell r="G1595">
            <v>102992</v>
          </cell>
          <cell r="H1595" t="str">
            <v>CANALETA MEIA CANA PRÉ-MOLDADA DE CONCRETO (D = 50 CM) - FORNECIMENTO E INSTALAÇÃO. AF_08/2021</v>
          </cell>
          <cell r="I1595" t="str">
            <v>M</v>
          </cell>
          <cell r="J1595" t="str">
            <v>ATRIBUÍDO SÃO PAULO</v>
          </cell>
          <cell r="K1595" t="str">
            <v>84,84</v>
          </cell>
          <cell r="L1595" t="str">
            <v>CAIXA REFERENCIAL</v>
          </cell>
          <cell r="M1595" t="str">
            <v>13,71</v>
          </cell>
          <cell r="N1595">
            <v>71.13</v>
          </cell>
          <cell r="O1595">
            <v>84.84</v>
          </cell>
          <cell r="P1595">
            <v>0</v>
          </cell>
          <cell r="R1595" t="str">
            <v>SINAPI</v>
          </cell>
        </row>
        <row r="1596">
          <cell r="G1596">
            <v>102993</v>
          </cell>
          <cell r="H1596" t="str">
            <v>CANALETA MEIA CANA PRÉ-MOLDADA DE CONCRETO (D = 60 CM) - FORNECIMENTO E INSTALAÇÃO. AF_08/2021</v>
          </cell>
          <cell r="I1596" t="str">
            <v>M</v>
          </cell>
          <cell r="J1596" t="str">
            <v>ATRIBUÍDO SÃO PAULO</v>
          </cell>
          <cell r="K1596" t="str">
            <v>110,41</v>
          </cell>
          <cell r="L1596" t="str">
            <v>CAIXA REFERENCIAL</v>
          </cell>
          <cell r="M1596" t="str">
            <v>18,32</v>
          </cell>
          <cell r="N1596">
            <v>92.09</v>
          </cell>
          <cell r="O1596">
            <v>110.41</v>
          </cell>
          <cell r="P1596">
            <v>0</v>
          </cell>
          <cell r="R1596" t="str">
            <v>SINAPI</v>
          </cell>
        </row>
        <row r="1597">
          <cell r="G1597">
            <v>102994</v>
          </cell>
          <cell r="H1597" t="str">
            <v>CANALETA MEIA CANA PRÉ-MOLDADA DE CONCRETO (D = 80 CM) - FORNECIMENTO E INSTALAÇÃO. AF_08/2021</v>
          </cell>
          <cell r="I1597" t="str">
            <v>M</v>
          </cell>
          <cell r="J1597" t="str">
            <v>ATRIBUÍDO SÃO PAULO</v>
          </cell>
          <cell r="K1597" t="str">
            <v>189,21</v>
          </cell>
          <cell r="L1597" t="str">
            <v>CAIXA REFERENCIAL</v>
          </cell>
          <cell r="M1597" t="str">
            <v>21,53</v>
          </cell>
          <cell r="N1597">
            <v>167.68</v>
          </cell>
          <cell r="O1597">
            <v>189.21</v>
          </cell>
          <cell r="P1597">
            <v>0</v>
          </cell>
          <cell r="R1597" t="str">
            <v>SINAPI</v>
          </cell>
        </row>
        <row r="1598">
          <cell r="G1598">
            <v>102995</v>
          </cell>
          <cell r="H1598" t="str">
            <v>EXECUÇÃO DE CANALETA DE CONCRETO MOLDADO IN LOCO, ESPESSURA DE 0,07 M, GEOMETRIA TRAPEZOIDAL (DIMENSÕES INTERNAS: B=0,6 M; B=0,147 M; H=0,2 M). AF_08/2021</v>
          </cell>
          <cell r="I1598" t="str">
            <v>M</v>
          </cell>
          <cell r="J1598" t="str">
            <v>COEFICIENTE DE REPRESENTATIVIDADE</v>
          </cell>
          <cell r="K1598" t="str">
            <v>55,82</v>
          </cell>
          <cell r="L1598" t="str">
            <v>CAIXA REFERENCIAL</v>
          </cell>
          <cell r="M1598" t="str">
            <v>14,32</v>
          </cell>
          <cell r="N1598">
            <v>41.5</v>
          </cell>
          <cell r="O1598">
            <v>55.82</v>
          </cell>
          <cell r="P1598">
            <v>0</v>
          </cell>
          <cell r="R1598" t="str">
            <v>SINAPI</v>
          </cell>
        </row>
        <row r="1599">
          <cell r="G1599">
            <v>102996</v>
          </cell>
          <cell r="H1599" t="str">
            <v>EXECUÇÃO DE CANALETA DE CONCRETO MOLDADO IN LOCO, ESPESSURA DE 0,07 M, GEOMETRIA TRAPEZOIDAL (DIMENSÕES INTERNAS: B=0,9 M; B=0,246 M; H=0,3 M). AF_08/2021</v>
          </cell>
          <cell r="I1599" t="str">
            <v>M</v>
          </cell>
          <cell r="J1599" t="str">
            <v>COEFICIENTE DE REPRESENTATIVIDADE</v>
          </cell>
          <cell r="K1599" t="str">
            <v>79,04</v>
          </cell>
          <cell r="L1599" t="str">
            <v>CAIXA REFERENCIAL</v>
          </cell>
          <cell r="M1599" t="str">
            <v>19,93</v>
          </cell>
          <cell r="N1599">
            <v>59.110000000000007</v>
          </cell>
          <cell r="O1599">
            <v>79.040000000000006</v>
          </cell>
          <cell r="P1599">
            <v>0</v>
          </cell>
          <cell r="R1599" t="str">
            <v>SINAPI</v>
          </cell>
        </row>
        <row r="1600">
          <cell r="G1600">
            <v>102997</v>
          </cell>
          <cell r="H1600" t="str">
            <v>EXECUÇÃO DE CANALETA DE CONCRETO MOLDADO IN LOCO, ESPESSURA DE 0,08 M, GEOMETRIA TRAPEZOIDAL (DIMENSÕES INTERNAS: B=1M; B=0,5 M; H=0,25 M). AF_08/2021</v>
          </cell>
          <cell r="I1600" t="str">
            <v>M</v>
          </cell>
          <cell r="J1600" t="str">
            <v>COEFICIENTE DE REPRESENTATIVIDADE</v>
          </cell>
          <cell r="K1600" t="str">
            <v>106,49</v>
          </cell>
          <cell r="L1600" t="str">
            <v>CAIXA REFERENCIAL</v>
          </cell>
          <cell r="M1600" t="str">
            <v>24,21</v>
          </cell>
          <cell r="N1600">
            <v>82.28</v>
          </cell>
          <cell r="O1600">
            <v>106.49000000000001</v>
          </cell>
          <cell r="P1600">
            <v>0</v>
          </cell>
          <cell r="R1600" t="str">
            <v>SINAPI</v>
          </cell>
        </row>
        <row r="1601">
          <cell r="G1601">
            <v>102998</v>
          </cell>
          <cell r="H1601" t="str">
            <v>EXECUÇÃO DE CANALETA DE CONCRETO MOLDADO IN LOCO, ESPESSURA DE 0,08 M, GEOMETRIA TRAPEZOIDAL (DIMENSÕES INTERNAS: B=1,074 M; B=0,534 M; H=0,27 M). AF_08/2021</v>
          </cell>
          <cell r="I1601" t="str">
            <v>M</v>
          </cell>
          <cell r="J1601" t="str">
            <v>COEFICIENTE DE REPRESENTATIVIDADE</v>
          </cell>
          <cell r="K1601" t="str">
            <v>101,52</v>
          </cell>
          <cell r="L1601" t="str">
            <v>CAIXA REFERENCIAL</v>
          </cell>
          <cell r="M1601" t="str">
            <v>23,91</v>
          </cell>
          <cell r="N1601">
            <v>77.61</v>
          </cell>
          <cell r="O1601">
            <v>101.52</v>
          </cell>
          <cell r="P1601">
            <v>0</v>
          </cell>
          <cell r="R1601" t="str">
            <v>SINAPI</v>
          </cell>
        </row>
        <row r="1602">
          <cell r="G1602">
            <v>102999</v>
          </cell>
          <cell r="H1602" t="str">
            <v>EXECUÇÃO DE CANALETA DE CONCRETO MOLDADO IN LOCO, ESPESSURA DE 0,08 M, GEOMETRIA TRAPEZOIDAL (DIMENSÕES INTERNAS: B=1,4 M; B=0,7 M; H=0,35 M). AF_08/2021</v>
          </cell>
          <cell r="I1602" t="str">
            <v>M</v>
          </cell>
          <cell r="J1602" t="str">
            <v>COEFICIENTE DE REPRESENTATIVIDADE</v>
          </cell>
          <cell r="K1602" t="str">
            <v>128,53</v>
          </cell>
          <cell r="L1602" t="str">
            <v>CAIXA REFERENCIAL</v>
          </cell>
          <cell r="M1602" t="str">
            <v>30,07</v>
          </cell>
          <cell r="N1602">
            <v>98.460000000000008</v>
          </cell>
          <cell r="O1602">
            <v>128.53</v>
          </cell>
          <cell r="P1602">
            <v>0</v>
          </cell>
          <cell r="R1602" t="str">
            <v>SINAPI</v>
          </cell>
        </row>
        <row r="1603">
          <cell r="G1603">
            <v>103000</v>
          </cell>
          <cell r="H1603" t="str">
            <v>EXECUÇÃO DE CANALETA DE CONCRETO MOLDADO IN LOCO, ESPESSURA DE 0,08 M, GEOMETRIA TRAPEZOIDAL (DIMENSÕES INTERNAS: B=1,474 M; B=0,934 M; H=0,27 M). AF_08/2021</v>
          </cell>
          <cell r="I1603" t="str">
            <v>M</v>
          </cell>
          <cell r="J1603" t="str">
            <v>COEFICIENTE DE REPRESENTATIVIDADE</v>
          </cell>
          <cell r="K1603" t="str">
            <v>129,06</v>
          </cell>
          <cell r="L1603" t="str">
            <v>CAIXA REFERENCIAL</v>
          </cell>
          <cell r="M1603" t="str">
            <v>30,17</v>
          </cell>
          <cell r="N1603">
            <v>98.89</v>
          </cell>
          <cell r="O1603">
            <v>129.06</v>
          </cell>
          <cell r="P1603">
            <v>0</v>
          </cell>
          <cell r="R1603" t="str">
            <v>SINAPI</v>
          </cell>
        </row>
        <row r="1604">
          <cell r="G1604">
            <v>103001</v>
          </cell>
          <cell r="H1604" t="str">
            <v>GRELHA DE FERRO FUNDIDO SIMPLES COM REQUADRO, 150 X 1000 MM, ASSENTADA COM ARGAMASSA 1 : 3 CIMENTO: AREIA - FORNECIMENTO E INSTALAÇÃO. AF_08/2021</v>
          </cell>
          <cell r="I1604" t="str">
            <v>UN</v>
          </cell>
          <cell r="J1604" t="str">
            <v>ATRIBUÍDO SÃO PAULO</v>
          </cell>
          <cell r="K1604" t="str">
            <v>236,26</v>
          </cell>
          <cell r="L1604" t="str">
            <v>CAIXA REFERENCIAL</v>
          </cell>
          <cell r="M1604" t="str">
            <v>15,77</v>
          </cell>
          <cell r="N1604">
            <v>220.48999999999998</v>
          </cell>
          <cell r="O1604">
            <v>236.26</v>
          </cell>
          <cell r="P1604">
            <v>0</v>
          </cell>
          <cell r="R1604" t="str">
            <v>SINAPI</v>
          </cell>
        </row>
        <row r="1605">
          <cell r="G1605">
            <v>103002</v>
          </cell>
          <cell r="H1605" t="str">
            <v>GRELHA DE FERRO FUNDIDO SIMPLES COM REQUADRO, 200 X 1000 MM, ASSENTADA COM ARGAMASSA 1 : 3 CIMENTO: AREIA - FORNECIMENTO E INSTALAÇÃO. AF_08/2021</v>
          </cell>
          <cell r="I1605" t="str">
            <v>UN</v>
          </cell>
          <cell r="J1605" t="str">
            <v>ATRIBUÍDO SÃO PAULO</v>
          </cell>
          <cell r="K1605" t="str">
            <v>294,84</v>
          </cell>
          <cell r="L1605" t="str">
            <v>CAIXA REFERENCIAL</v>
          </cell>
          <cell r="M1605" t="str">
            <v>16,45</v>
          </cell>
          <cell r="N1605">
            <v>278.39</v>
          </cell>
          <cell r="O1605">
            <v>294.83999999999997</v>
          </cell>
          <cell r="P1605">
            <v>0</v>
          </cell>
          <cell r="R1605" t="str">
            <v>SINAPI</v>
          </cell>
        </row>
        <row r="1606">
          <cell r="G1606">
            <v>103003</v>
          </cell>
          <cell r="H1606" t="str">
            <v>GRELHA DE FERRO FUNDIDO SIMPLES COM REQUADRO, 300 X 1000 MM, ASSENTADA COM ARGAMASSA 1 : 3 CIMENTO: AREIA - FORNECIMENTO E INSTALAÇÃO. AF_08/2021</v>
          </cell>
          <cell r="I1606" t="str">
            <v>UN</v>
          </cell>
          <cell r="J1606" t="str">
            <v>ATRIBUÍDO SÃO PAULO</v>
          </cell>
          <cell r="K1606" t="str">
            <v>412,07</v>
          </cell>
          <cell r="L1606" t="str">
            <v>CAIXA REFERENCIAL</v>
          </cell>
          <cell r="M1606" t="str">
            <v>17,79</v>
          </cell>
          <cell r="N1606">
            <v>394.28</v>
          </cell>
          <cell r="O1606">
            <v>412.07</v>
          </cell>
          <cell r="P1606">
            <v>0</v>
          </cell>
          <cell r="R1606" t="str">
            <v>SINAPI</v>
          </cell>
        </row>
        <row r="1607">
          <cell r="G1607">
            <v>103005</v>
          </cell>
          <cell r="H1607" t="str">
            <v>CAIXA COM GRELHA RETANGULAR DE FERRO FUNDIDO, EM ALVENARIA COM TIJOLOS CERÂMICOS MACIÇOS, DIMENSÕES INTERNAS: 0,15 X 1,00 X 0,3 M. AF_08/2021</v>
          </cell>
          <cell r="I1607" t="str">
            <v>UN</v>
          </cell>
          <cell r="J1607" t="str">
            <v>ATRIBUÍDO SÃO PAULO</v>
          </cell>
          <cell r="K1607" t="str">
            <v>612,80</v>
          </cell>
          <cell r="L1607" t="str">
            <v>CAIXA REFERENCIAL</v>
          </cell>
          <cell r="M1607" t="str">
            <v>128,21</v>
          </cell>
          <cell r="N1607">
            <v>484.58999999999992</v>
          </cell>
          <cell r="O1607">
            <v>612.79999999999995</v>
          </cell>
          <cell r="P1607">
            <v>0</v>
          </cell>
          <cell r="R1607" t="str">
            <v>SINAPI</v>
          </cell>
        </row>
        <row r="1608">
          <cell r="G1608">
            <v>103006</v>
          </cell>
          <cell r="H1608" t="str">
            <v>CAIXA COM GRELHA RETANGULAR DE FERRO FUNDIDO, EM ALVENARIA COM TIJOLOS CERÂMICOS MACIÇOS, DIMENSÕES INTERNAS: 0,20 X 1,00 X 0,4 M. AF_08/2021</v>
          </cell>
          <cell r="I1608" t="str">
            <v>UN</v>
          </cell>
          <cell r="J1608" t="str">
            <v>ATRIBUÍDO SÃO PAULO</v>
          </cell>
          <cell r="K1608" t="str">
            <v>837,89</v>
          </cell>
          <cell r="L1608" t="str">
            <v>CAIXA REFERENCIAL</v>
          </cell>
          <cell r="M1608" t="str">
            <v>175,87</v>
          </cell>
          <cell r="N1608">
            <v>662.02</v>
          </cell>
          <cell r="O1608">
            <v>837.89</v>
          </cell>
          <cell r="P1608">
            <v>0</v>
          </cell>
          <cell r="R1608" t="str">
            <v>SINAPI</v>
          </cell>
        </row>
        <row r="1609">
          <cell r="G1609">
            <v>103007</v>
          </cell>
          <cell r="H1609" t="str">
            <v>CAIXA COM GRELHA RETANGULAR DE FERRO FUNDIDO, EM ALVENARIA COM TIJOLOS CERÂMICOS MACIÇOS, DIMENSÕES INTERNAS: 0,30 X 1,00 X 0,5 M. AF_08/2021</v>
          </cell>
          <cell r="I1609" t="str">
            <v>UN</v>
          </cell>
          <cell r="J1609" t="str">
            <v>ATRIBUÍDO SÃO PAULO</v>
          </cell>
          <cell r="K1609" t="str">
            <v>1.110,24</v>
          </cell>
          <cell r="L1609" t="str">
            <v>CAIXA REFERENCIAL</v>
          </cell>
          <cell r="M1609" t="str">
            <v>223,53</v>
          </cell>
          <cell r="N1609">
            <v>886.71</v>
          </cell>
          <cell r="O1609">
            <v>1110.24</v>
          </cell>
          <cell r="P1609">
            <v>0</v>
          </cell>
          <cell r="R1609" t="str">
            <v>SINAPI</v>
          </cell>
        </row>
        <row r="1610">
          <cell r="G1610">
            <v>97933</v>
          </cell>
          <cell r="H1610" t="str">
            <v>CAIXA COM GRELHA SIMPLES RETANGULAR, EM CONCRETO PRÉ-MOLDADO, DIMENSÕES INTERNAS: 0,6X1,0X1,0 M. AF_12/2020</v>
          </cell>
          <cell r="I1610" t="str">
            <v>UN</v>
          </cell>
          <cell r="J1610" t="str">
            <v>ATRIBUÍDO SÃO PAULO</v>
          </cell>
          <cell r="K1610" t="str">
            <v>1.075,55</v>
          </cell>
          <cell r="L1610" t="str">
            <v>CAIXA REFERENCIAL</v>
          </cell>
          <cell r="M1610" t="str">
            <v>24,15</v>
          </cell>
          <cell r="N1610">
            <v>1051.3999999999999</v>
          </cell>
          <cell r="O1610">
            <v>1075.55</v>
          </cell>
          <cell r="P1610">
            <v>0</v>
          </cell>
          <cell r="R1610" t="str">
            <v>SINAPI</v>
          </cell>
        </row>
        <row r="1611">
          <cell r="G1611">
            <v>97934</v>
          </cell>
          <cell r="H1611" t="str">
            <v>CAIXA COM GRELHA DUPLA RETANGULAR, EM CONCRETO PRÉ-MOLDADO, DIMENSÕES INTERNAS: 0,5X2,2X1,0 M. AF_12/2020</v>
          </cell>
          <cell r="I1611" t="str">
            <v>UN</v>
          </cell>
          <cell r="J1611" t="str">
            <v>ATRIBUÍDO SÃO PAULO</v>
          </cell>
          <cell r="K1611" t="str">
            <v>2.453,19</v>
          </cell>
          <cell r="L1611" t="str">
            <v>CAIXA REFERENCIAL</v>
          </cell>
          <cell r="M1611" t="str">
            <v>386,95</v>
          </cell>
          <cell r="N1611">
            <v>2066.2400000000002</v>
          </cell>
          <cell r="O1611">
            <v>2453.19</v>
          </cell>
          <cell r="P1611">
            <v>0</v>
          </cell>
          <cell r="R1611" t="str">
            <v>SINAPI</v>
          </cell>
        </row>
        <row r="1612">
          <cell r="G1612">
            <v>97935</v>
          </cell>
          <cell r="H1612" t="str">
            <v>CAIXA PARA BOCA DE LOBO SIMPLES RETANGULAR, EM CONCRETO PRÉ-MOLDADO, DIMENSÕES INTERNAS: 0,6X1,0X1,2 M. AF_12/2020</v>
          </cell>
          <cell r="I1612" t="str">
            <v>UN</v>
          </cell>
          <cell r="J1612" t="str">
            <v>ATRIBUÍDO SÃO PAULO</v>
          </cell>
          <cell r="K1612" t="str">
            <v>877,57</v>
          </cell>
          <cell r="L1612" t="str">
            <v>CAIXA REFERENCIAL</v>
          </cell>
          <cell r="M1612" t="str">
            <v>114,26</v>
          </cell>
          <cell r="N1612">
            <v>763.31000000000006</v>
          </cell>
          <cell r="O1612">
            <v>877.57</v>
          </cell>
          <cell r="P1612">
            <v>0</v>
          </cell>
          <cell r="R1612" t="str">
            <v>SINAPI</v>
          </cell>
        </row>
        <row r="1613">
          <cell r="G1613">
            <v>97936</v>
          </cell>
          <cell r="H1613" t="str">
            <v>CAIXA PARA BOCA DE LOBO DUPLA RETANGULAR, EM CONCRETO PRÉ-MOLDADO, DIMENSÕES INTERNAS: 0,6X2,2X1,2 M. AF_12/2020</v>
          </cell>
          <cell r="I1613" t="str">
            <v>UN</v>
          </cell>
          <cell r="J1613" t="str">
            <v>ATRIBUÍDO SÃO PAULO</v>
          </cell>
          <cell r="K1613" t="str">
            <v>2.084,82</v>
          </cell>
          <cell r="L1613" t="str">
            <v>CAIXA REFERENCIAL</v>
          </cell>
          <cell r="M1613" t="str">
            <v>578,68</v>
          </cell>
          <cell r="N1613">
            <v>1506.1400000000003</v>
          </cell>
          <cell r="O1613">
            <v>2084.8200000000002</v>
          </cell>
          <cell r="P1613">
            <v>0</v>
          </cell>
          <cell r="R1613" t="str">
            <v>SINAPI</v>
          </cell>
        </row>
        <row r="1614">
          <cell r="G1614">
            <v>97947</v>
          </cell>
          <cell r="H1614" t="str">
            <v>CAIXA COM GRELHA SIMPLES RETANGULAR, EM ALVENARIA COM TIJOLOS CERÂMICOS MACIÇOS, DIMENSÕES INTERNAS: 0,5X1X1 M. AF_12/2020</v>
          </cell>
          <cell r="I1614" t="str">
            <v>UN</v>
          </cell>
          <cell r="J1614" t="str">
            <v>ATRIBUÍDO SÃO PAULO</v>
          </cell>
          <cell r="K1614" t="str">
            <v>1.854,05</v>
          </cell>
          <cell r="L1614" t="str">
            <v>CAIXA REFERENCIAL</v>
          </cell>
          <cell r="M1614" t="str">
            <v>410,90</v>
          </cell>
          <cell r="N1614">
            <v>1443.15</v>
          </cell>
          <cell r="O1614">
            <v>1854.0500000000002</v>
          </cell>
          <cell r="P1614">
            <v>0</v>
          </cell>
          <cell r="R1614" t="str">
            <v>SINAPI</v>
          </cell>
        </row>
        <row r="1615">
          <cell r="G1615">
            <v>97948</v>
          </cell>
          <cell r="H1615" t="str">
            <v>CAIXA COM GRELHA DUPLA RETANGULAR, EM ALVENARIA COM TIJOLOS CERÂMICOS MACIÇOS, DIMENSÕES INTERNAS: 0,5X2,2X1 M. AF_12/2020</v>
          </cell>
          <cell r="I1615" t="str">
            <v>UN</v>
          </cell>
          <cell r="J1615" t="str">
            <v>ATRIBUÍDO SÃO PAULO</v>
          </cell>
          <cell r="K1615" t="str">
            <v>3.402,84</v>
          </cell>
          <cell r="L1615" t="str">
            <v>CAIXA REFERENCIAL</v>
          </cell>
          <cell r="M1615" t="str">
            <v>746,81</v>
          </cell>
          <cell r="N1615">
            <v>2656.03</v>
          </cell>
          <cell r="O1615">
            <v>3402.84</v>
          </cell>
          <cell r="P1615">
            <v>0</v>
          </cell>
          <cell r="R1615" t="str">
            <v>SINAPI</v>
          </cell>
        </row>
        <row r="1616">
          <cell r="G1616">
            <v>97949</v>
          </cell>
          <cell r="H1616" t="str">
            <v>CAIXA PARA BOCA DE LOBO SIMPLES RETANGULAR, EM ALVENARIA COM TIJOLOS CERÂMICOS MACIÇOS, DIMENSÕES INTERNAS: 0,6X1X1,2 M. AF_12/2020</v>
          </cell>
          <cell r="I1616" t="str">
            <v>UN</v>
          </cell>
          <cell r="J1616" t="str">
            <v>ATRIBUÍDO SÃO PAULO</v>
          </cell>
          <cell r="K1616" t="str">
            <v>1.865,78</v>
          </cell>
          <cell r="L1616" t="str">
            <v>CAIXA REFERENCIAL</v>
          </cell>
          <cell r="M1616" t="str">
            <v>559,10</v>
          </cell>
          <cell r="N1616">
            <v>1306.6799999999998</v>
          </cell>
          <cell r="O1616">
            <v>1865.7799999999997</v>
          </cell>
          <cell r="P1616">
            <v>0</v>
          </cell>
          <cell r="R1616" t="str">
            <v>SINAPI</v>
          </cell>
        </row>
        <row r="1617">
          <cell r="G1617">
            <v>97950</v>
          </cell>
          <cell r="H1617" t="str">
            <v>CAIXA PARA BOCA DE LOBO DUPLA RETANGULAR, EM ALVENARIA COM TIJOLOS CERÂMICOS MACIÇOS, DIMENSÕES INTERNAS: 0,6X2,2X1,2 M. AF_12/2020</v>
          </cell>
          <cell r="I1617" t="str">
            <v>UN</v>
          </cell>
          <cell r="J1617" t="str">
            <v>ATRIBUÍDO SÃO PAULO</v>
          </cell>
          <cell r="K1617" t="str">
            <v>3.268,45</v>
          </cell>
          <cell r="L1617" t="str">
            <v>CAIXA REFERENCIAL</v>
          </cell>
          <cell r="M1617" t="str">
            <v>995,44</v>
          </cell>
          <cell r="N1617">
            <v>2273.0099999999998</v>
          </cell>
          <cell r="O1617">
            <v>3268.45</v>
          </cell>
          <cell r="P1617">
            <v>0</v>
          </cell>
          <cell r="R1617" t="str">
            <v>SINAPI</v>
          </cell>
        </row>
        <row r="1618">
          <cell r="G1618">
            <v>97951</v>
          </cell>
          <cell r="H1618" t="str">
            <v>CAIXA PARA BOCA DE LOBO COMBINADA COM GRELHA RETANGULAR, EM ALVENARIA COM TIJOLOS CERÂMICOS MACIÇOS, DIMENSÕES INTERNAS: 1,3X1X1,2 M. AF_12/2020</v>
          </cell>
          <cell r="I1618" t="str">
            <v>UN</v>
          </cell>
          <cell r="J1618" t="str">
            <v>ATRIBUÍDO SÃO PAULO</v>
          </cell>
          <cell r="K1618" t="str">
            <v>2.977,12</v>
          </cell>
          <cell r="L1618" t="str">
            <v>CAIXA REFERENCIAL</v>
          </cell>
          <cell r="M1618" t="str">
            <v>759,22</v>
          </cell>
          <cell r="N1618">
            <v>2217.8999999999996</v>
          </cell>
          <cell r="O1618">
            <v>2977.12</v>
          </cell>
          <cell r="P1618">
            <v>0</v>
          </cell>
          <cell r="R1618" t="str">
            <v>SINAPI</v>
          </cell>
        </row>
        <row r="1619">
          <cell r="G1619">
            <v>97952</v>
          </cell>
          <cell r="H1619" t="str">
            <v>CAIXA PARA BOCA DE LOBO DUPLA COMBINADA COM GRELHA RETANGULAR, EM ALVENARIA COM TIJOLOS CERÂMICOS MACIÇOS, DIMENSÕES INTERNAS: 1,3X2,2X1,2 M. AF_12/2020</v>
          </cell>
          <cell r="I1619" t="str">
            <v>UN</v>
          </cell>
          <cell r="J1619" t="str">
            <v>ATRIBUÍDO SÃO PAULO</v>
          </cell>
          <cell r="K1619" t="str">
            <v>5.122,74</v>
          </cell>
          <cell r="L1619" t="str">
            <v>CAIXA REFERENCIAL</v>
          </cell>
          <cell r="M1619" t="str">
            <v>1.295,29</v>
          </cell>
          <cell r="N1619">
            <v>3827.45</v>
          </cell>
          <cell r="O1619">
            <v>5122.74</v>
          </cell>
          <cell r="P1619">
            <v>0</v>
          </cell>
          <cell r="R1619" t="str">
            <v>SINAPI</v>
          </cell>
        </row>
        <row r="1620">
          <cell r="G1620">
            <v>97953</v>
          </cell>
          <cell r="H1620" t="str">
            <v>CAIXA COM GRELHA SIMPLES RETANGULAR, EM ALVENARIA COM BLOCOS DE CONCRETO, DIMENSÕES INTERNAS: 0,5X1X1 M. AF_12/2020</v>
          </cell>
          <cell r="I1620" t="str">
            <v>UN</v>
          </cell>
          <cell r="J1620" t="str">
            <v>ATRIBUÍDO SÃO PAULO</v>
          </cell>
          <cell r="K1620" t="str">
            <v>1.378,35</v>
          </cell>
          <cell r="L1620" t="str">
            <v>CAIXA REFERENCIAL</v>
          </cell>
          <cell r="M1620" t="str">
            <v>279,65</v>
          </cell>
          <cell r="N1620">
            <v>1098.6999999999998</v>
          </cell>
          <cell r="O1620">
            <v>1378.35</v>
          </cell>
          <cell r="P1620">
            <v>0</v>
          </cell>
          <cell r="R1620" t="str">
            <v>SINAPI</v>
          </cell>
        </row>
        <row r="1621">
          <cell r="G1621">
            <v>97955</v>
          </cell>
          <cell r="H1621" t="str">
            <v>CAIXA COM GRELHA DUPLA RETANGULAR, EM ALVENARIA COM BLOCOS DE CONCRETO, DIMENSÕES INTERNAS: 0,5X2,2X1 M. AF_12/2020</v>
          </cell>
          <cell r="I1621" t="str">
            <v>UN</v>
          </cell>
          <cell r="J1621" t="str">
            <v>ATRIBUÍDO SÃO PAULO</v>
          </cell>
          <cell r="K1621" t="str">
            <v>3.013,73</v>
          </cell>
          <cell r="L1621" t="str">
            <v>CAIXA REFERENCIAL</v>
          </cell>
          <cell r="M1621" t="str">
            <v>575,12</v>
          </cell>
          <cell r="N1621">
            <v>2438.61</v>
          </cell>
          <cell r="O1621">
            <v>3013.73</v>
          </cell>
          <cell r="P1621">
            <v>0</v>
          </cell>
          <cell r="R1621" t="str">
            <v>SINAPI</v>
          </cell>
        </row>
        <row r="1622">
          <cell r="G1622">
            <v>97956</v>
          </cell>
          <cell r="H1622" t="str">
            <v>CAIXA PARA BOCA DE LOBO SIMPLES RETANGULAR, EM ALVENARIA COM BLOCOS DE CONCRETO, DIMENSÕES INTERNAS: 0,6X1X1,2 M. AF_12/2020</v>
          </cell>
          <cell r="I1622" t="str">
            <v>UN</v>
          </cell>
          <cell r="J1622" t="str">
            <v>ATRIBUÍDO SÃO PAULO</v>
          </cell>
          <cell r="K1622" t="str">
            <v>1.483,97</v>
          </cell>
          <cell r="L1622" t="str">
            <v>CAIXA REFERENCIAL</v>
          </cell>
          <cell r="M1622" t="str">
            <v>424,53</v>
          </cell>
          <cell r="N1622">
            <v>1059.44</v>
          </cell>
          <cell r="O1622">
            <v>1483.97</v>
          </cell>
          <cell r="P1622">
            <v>0</v>
          </cell>
          <cell r="R1622" t="str">
            <v>SINAPI</v>
          </cell>
        </row>
        <row r="1623">
          <cell r="G1623">
            <v>97957</v>
          </cell>
          <cell r="H1623" t="str">
            <v>CAIXA PARA BOCA DE LOBO DUPLA RETANGULAR, EM ALVENARIA COM BLOCOS DE CONCRETO, DIMENSÕES INTERNAS: 0,6X2,2X1,2 M. AF_12/2020</v>
          </cell>
          <cell r="I1623" t="str">
            <v>UN</v>
          </cell>
          <cell r="J1623" t="str">
            <v>ATRIBUÍDO SÃO PAULO</v>
          </cell>
          <cell r="K1623" t="str">
            <v>2.648,35</v>
          </cell>
          <cell r="L1623" t="str">
            <v>CAIXA REFERENCIAL</v>
          </cell>
          <cell r="M1623" t="str">
            <v>783,39</v>
          </cell>
          <cell r="N1623">
            <v>1864.96</v>
          </cell>
          <cell r="O1623">
            <v>2648.35</v>
          </cell>
          <cell r="P1623">
            <v>0</v>
          </cell>
          <cell r="R1623" t="str">
            <v>SINAPI</v>
          </cell>
        </row>
        <row r="1624">
          <cell r="G1624">
            <v>97961</v>
          </cell>
          <cell r="H1624" t="str">
            <v>CAIXA PARA BOCA DE LOBO COMBINADA COM GRELHA RETANGULAR, EM ALVENARIA COM BLOCOS DE CONCRETO, DIMENSÕES INTERNAS: 1,3X1X1,2 M. AF_12/2020</v>
          </cell>
          <cell r="I1624" t="str">
            <v>UN</v>
          </cell>
          <cell r="J1624" t="str">
            <v>ATRIBUÍDO SÃO PAULO</v>
          </cell>
          <cell r="K1624" t="str">
            <v>2.413,57</v>
          </cell>
          <cell r="L1624" t="str">
            <v>CAIXA REFERENCIAL</v>
          </cell>
          <cell r="M1624" t="str">
            <v>574,71</v>
          </cell>
          <cell r="N1624">
            <v>1838.8600000000001</v>
          </cell>
          <cell r="O1624">
            <v>2413.5700000000002</v>
          </cell>
          <cell r="P1624">
            <v>0</v>
          </cell>
          <cell r="R1624" t="str">
            <v>SINAPI</v>
          </cell>
        </row>
        <row r="1625">
          <cell r="G1625">
            <v>97973</v>
          </cell>
          <cell r="H1625" t="str">
            <v>CAIXA PARA BOCA DE LOBO DUPLA COMBINADA COM GRELHA RETANGULAR, EM ALVENARIA COM BLOCOS DE CONCRETO, DIMENSÕES INTERNAS: 1,3X2,2X1,2 M. AF_12/2020</v>
          </cell>
          <cell r="I1625" t="str">
            <v>UN</v>
          </cell>
          <cell r="J1625" t="str">
            <v>ATRIBUÍDO SÃO PAULO</v>
          </cell>
          <cell r="K1625" t="str">
            <v>4.529,06</v>
          </cell>
          <cell r="L1625" t="str">
            <v>CAIXA REFERENCIAL</v>
          </cell>
          <cell r="M1625" t="str">
            <v>1.046,73</v>
          </cell>
          <cell r="N1625">
            <v>3482.3300000000004</v>
          </cell>
          <cell r="O1625">
            <v>4529.0600000000004</v>
          </cell>
          <cell r="P1625">
            <v>0</v>
          </cell>
          <cell r="R1625" t="str">
            <v>SINAPI</v>
          </cell>
        </row>
        <row r="1626">
          <cell r="G1626">
            <v>97974</v>
          </cell>
          <cell r="H1626" t="str">
            <v>POÇO DE INSPEÇÃO CIRCULAR PARA ESGOTO, EM CONCRETO PRÉ-MOLDADO, DIÂMETRO INTERNO = 0,60 M, PROFUNDIDADE = 0,90 M, EXCLUINDO TAMPÃO. AF_12/2020_PA</v>
          </cell>
          <cell r="I1626" t="str">
            <v>UN</v>
          </cell>
          <cell r="J1626" t="str">
            <v>ATRIBUÍDO SÃO PAULO</v>
          </cell>
          <cell r="K1626" t="str">
            <v>509,68</v>
          </cell>
          <cell r="L1626" t="str">
            <v>CAIXA REFERENCIAL</v>
          </cell>
          <cell r="M1626" t="str">
            <v>71,41</v>
          </cell>
          <cell r="N1626">
            <v>438.27</v>
          </cell>
          <cell r="O1626">
            <v>509.67999999999995</v>
          </cell>
          <cell r="P1626">
            <v>0</v>
          </cell>
          <cell r="R1626" t="str">
            <v>SINAPI</v>
          </cell>
        </row>
        <row r="1627">
          <cell r="G1627">
            <v>97975</v>
          </cell>
          <cell r="H1627" t="str">
            <v>POÇO DE INSPEÇÃO CIRCULAR PARA ESGOTO, EM CONCRETO PRÉ-MOLDADO, DIÂMETRO INTERNO = 0,60 M, PROFUNDIDADE = 1,40 M, EXCLUINDO TAMPÃO. AF_12/2020_PA</v>
          </cell>
          <cell r="I1627" t="str">
            <v>UN</v>
          </cell>
          <cell r="J1627" t="str">
            <v>ATRIBUÍDO SÃO PAULO</v>
          </cell>
          <cell r="K1627" t="str">
            <v>655,04</v>
          </cell>
          <cell r="L1627" t="str">
            <v>CAIXA REFERENCIAL</v>
          </cell>
          <cell r="M1627" t="str">
            <v>79,12</v>
          </cell>
          <cell r="N1627">
            <v>575.91999999999996</v>
          </cell>
          <cell r="O1627">
            <v>655.04</v>
          </cell>
          <cell r="P1627">
            <v>0</v>
          </cell>
          <cell r="R1627" t="str">
            <v>SINAPI</v>
          </cell>
        </row>
        <row r="1628">
          <cell r="G1628">
            <v>97976</v>
          </cell>
          <cell r="H1628" t="str">
            <v>POÇO DE INSPEÇÃO CIRCULAR PARA ESGOTO, EM ALVENARIA COM TIJOLOS CERÂMICOS MACIÇOS, DIÂMETRO INTERNO = 0,60 M, PROFUNDIDADE = 0,95 M, EXCLUINDO TAMPÃO. AF_12/2020_PA</v>
          </cell>
          <cell r="I1628" t="str">
            <v>UN</v>
          </cell>
          <cell r="J1628" t="str">
            <v>ATRIBUÍDO SÃO PAULO</v>
          </cell>
          <cell r="K1628" t="str">
            <v>1.187,51</v>
          </cell>
          <cell r="L1628" t="str">
            <v>CAIXA REFERENCIAL</v>
          </cell>
          <cell r="M1628" t="str">
            <v>346,18</v>
          </cell>
          <cell r="N1628">
            <v>841.32999999999993</v>
          </cell>
          <cell r="O1628">
            <v>1187.51</v>
          </cell>
          <cell r="P1628">
            <v>0</v>
          </cell>
          <cell r="R1628" t="str">
            <v>SINAPI</v>
          </cell>
        </row>
        <row r="1629">
          <cell r="G1629">
            <v>97977</v>
          </cell>
          <cell r="H1629" t="str">
            <v>POÇO DE INSPEÇÃO CIRCULAR PARA ESGOTO, EM ALVENARIA COM TIJOLOS CERÂMICOS MACIÇOS, DIÂMETRO INTERNO = 0,60 M, PROFUNDIDADE = 1,45 M, EXCLUINDO TAMPÃO. AF_12/2020_PA</v>
          </cell>
          <cell r="I1629" t="str">
            <v>UN</v>
          </cell>
          <cell r="J1629" t="str">
            <v>ATRIBUÍDO SÃO PAULO</v>
          </cell>
          <cell r="K1629" t="str">
            <v>1.687,71</v>
          </cell>
          <cell r="L1629" t="str">
            <v>CAIXA REFERENCIAL</v>
          </cell>
          <cell r="M1629" t="str">
            <v>509,09</v>
          </cell>
          <cell r="N1629">
            <v>1178.6200000000001</v>
          </cell>
          <cell r="O1629">
            <v>1687.71</v>
          </cell>
          <cell r="P1629">
            <v>0</v>
          </cell>
          <cell r="R1629" t="str">
            <v>SINAPI</v>
          </cell>
        </row>
        <row r="1630">
          <cell r="G1630">
            <v>97978</v>
          </cell>
          <cell r="H1630" t="str">
            <v>BASE PARA POÇO DE VISITA CIRCULAR PARA ESGOTO, EM CONCRETO PRÉ-MOLDADO, DIÂMETRO INTERNO = 0,80 M, PROFUNDIDADE = 1,35 M, EXCLUINDO TAMPÃO. AF_12/2020_PA</v>
          </cell>
          <cell r="I1630" t="str">
            <v>UN</v>
          </cell>
          <cell r="J1630" t="str">
            <v>ATRIBUÍDO SÃO PAULO</v>
          </cell>
          <cell r="K1630" t="str">
            <v>986,81</v>
          </cell>
          <cell r="L1630" t="str">
            <v>CAIXA REFERENCIAL</v>
          </cell>
          <cell r="M1630" t="str">
            <v>181,65</v>
          </cell>
          <cell r="N1630">
            <v>805.16</v>
          </cell>
          <cell r="O1630">
            <v>986.81</v>
          </cell>
          <cell r="P1630">
            <v>0</v>
          </cell>
          <cell r="R1630" t="str">
            <v>SINAPI</v>
          </cell>
        </row>
        <row r="1631">
          <cell r="G1631">
            <v>97980</v>
          </cell>
          <cell r="H1631" t="str">
            <v>BASE PARA POÇO DE VISITA CIRCULAR PARA  ESGOTO, EM ALVENARIA COM TIJOLOS CERÂMICOS MACIÇOS, DIÂMETRO INTERNO = 0,80 M, PROFUNDIDADE = 1,40 M, EXCLUINDO TAMPÃO. AF_12/2020_PA</v>
          </cell>
          <cell r="I1631" t="str">
            <v>UN</v>
          </cell>
          <cell r="J1631" t="str">
            <v>ATRIBUÍDO SÃO PAULO</v>
          </cell>
          <cell r="K1631" t="str">
            <v>2.182,17</v>
          </cell>
          <cell r="L1631" t="str">
            <v>CAIXA REFERENCIAL</v>
          </cell>
          <cell r="M1631" t="str">
            <v>635,60</v>
          </cell>
          <cell r="N1631">
            <v>1546.5700000000002</v>
          </cell>
          <cell r="O1631">
            <v>2182.17</v>
          </cell>
          <cell r="P1631">
            <v>0</v>
          </cell>
          <cell r="R1631" t="str">
            <v>SINAPI</v>
          </cell>
        </row>
        <row r="1632">
          <cell r="G1632">
            <v>97981</v>
          </cell>
          <cell r="H1632" t="str">
            <v>ACRÉSCIMO PARA POÇO DE VISITA CIRCULAR PARA ESGOTO, EM ALVENARIA COM TIJOLOS CERÂMICOS MACIÇOS, DIÂMETRO INTERNO = 0,8 M. AF_12/2020</v>
          </cell>
          <cell r="I1632" t="str">
            <v>M</v>
          </cell>
          <cell r="J1632" t="str">
            <v>COEFICIENTE DE REPRESENTATIVIDADE</v>
          </cell>
          <cell r="K1632" t="str">
            <v>1.230,48</v>
          </cell>
          <cell r="L1632" t="str">
            <v>CAIXA REFERENCIAL</v>
          </cell>
          <cell r="M1632" t="str">
            <v>413,97</v>
          </cell>
          <cell r="N1632">
            <v>816.51</v>
          </cell>
          <cell r="O1632">
            <v>1230.48</v>
          </cell>
          <cell r="P1632">
            <v>0</v>
          </cell>
          <cell r="R1632" t="str">
            <v>SINAPI</v>
          </cell>
        </row>
        <row r="1633">
          <cell r="G1633">
            <v>97983</v>
          </cell>
          <cell r="H1633" t="str">
            <v>ACRÉSCIMO PARA POÇO DE VISITA CIRCULAR PARA ESGOTO, EM CONCRETO PRÉ-MOLDADO, DIÂMETRO INTERNO = 1 M. AF_12/2020</v>
          </cell>
          <cell r="I1633" t="str">
            <v>M</v>
          </cell>
          <cell r="J1633" t="str">
            <v>ATRIBUÍDO SÃO PAULO</v>
          </cell>
          <cell r="K1633" t="str">
            <v>512,38</v>
          </cell>
          <cell r="L1633" t="str">
            <v>CAIXA REFERENCIAL</v>
          </cell>
          <cell r="M1633" t="str">
            <v>26,53</v>
          </cell>
          <cell r="N1633">
            <v>485.85</v>
          </cell>
          <cell r="O1633">
            <v>512.38</v>
          </cell>
          <cell r="P1633">
            <v>0</v>
          </cell>
          <cell r="R1633" t="str">
            <v>SINAPI</v>
          </cell>
        </row>
        <row r="1634">
          <cell r="G1634">
            <v>97985</v>
          </cell>
          <cell r="H1634" t="str">
            <v>ACRÉSCIMO PARA POÇO DE VISITA CIRCULAR PARA  ESGOTO, EM ALVENARIA COM TIJOLOS CERÂMICOS MACIÇOS, DIÂMETRO INTERNO = 1 M. AF_12/2020</v>
          </cell>
          <cell r="I1634" t="str">
            <v>M</v>
          </cell>
          <cell r="J1634" t="str">
            <v>COEFICIENTE DE REPRESENTATIVIDADE</v>
          </cell>
          <cell r="K1634" t="str">
            <v>1.481,50</v>
          </cell>
          <cell r="L1634" t="str">
            <v>CAIXA REFERENCIAL</v>
          </cell>
          <cell r="M1634" t="str">
            <v>506,20</v>
          </cell>
          <cell r="N1634">
            <v>975.3</v>
          </cell>
          <cell r="O1634">
            <v>1481.5</v>
          </cell>
          <cell r="P1634">
            <v>0</v>
          </cell>
          <cell r="R1634" t="str">
            <v>SINAPI</v>
          </cell>
        </row>
        <row r="1635">
          <cell r="G1635">
            <v>97987</v>
          </cell>
          <cell r="H1635" t="str">
            <v>ACRÉSCIMO PARA POÇO DE VISITA CIRCULAR PARA ESGOTO, EM CONCRETO PRÉ-MOLDADO, DIÂMETRO INTERNO = 1,2 M. AF_12/2020</v>
          </cell>
          <cell r="I1635" t="str">
            <v>M</v>
          </cell>
          <cell r="J1635" t="str">
            <v>ATRIBUÍDO SÃO PAULO</v>
          </cell>
          <cell r="K1635" t="str">
            <v>683,41</v>
          </cell>
          <cell r="L1635" t="str">
            <v>CAIXA REFERENCIAL</v>
          </cell>
          <cell r="M1635" t="str">
            <v>31,20</v>
          </cell>
          <cell r="N1635">
            <v>652.20999999999992</v>
          </cell>
          <cell r="O1635">
            <v>683.41</v>
          </cell>
          <cell r="P1635">
            <v>0</v>
          </cell>
          <cell r="R1635" t="str">
            <v>SINAPI</v>
          </cell>
        </row>
        <row r="1636">
          <cell r="G1636">
            <v>97988</v>
          </cell>
          <cell r="H1636" t="str">
            <v>BASE PARA POÇO DE VISITA CIRCULAR PARA  ESGOTO, EM ALVENARIA COM TIJOLOS CERÂMICOS MACIÇOS, DIÂMETRO INTERNO = 1,20 M, PROFUNDIDADE = 1,40 M, EXCLUINDO TAMPÃO. AF_12/2020_PA</v>
          </cell>
          <cell r="I1636" t="str">
            <v>UN</v>
          </cell>
          <cell r="J1636" t="str">
            <v>ATRIBUÍDO SÃO PAULO</v>
          </cell>
          <cell r="K1636" t="str">
            <v>3.215,48</v>
          </cell>
          <cell r="L1636" t="str">
            <v>CAIXA REFERENCIAL</v>
          </cell>
          <cell r="M1636" t="str">
            <v>895,24</v>
          </cell>
          <cell r="N1636">
            <v>2320.2399999999998</v>
          </cell>
          <cell r="O1636">
            <v>3215.4799999999996</v>
          </cell>
          <cell r="P1636">
            <v>0</v>
          </cell>
          <cell r="R1636" t="str">
            <v>SINAPI</v>
          </cell>
        </row>
        <row r="1637">
          <cell r="G1637">
            <v>97989</v>
          </cell>
          <cell r="H1637" t="str">
            <v>ACRÉSCIMO PARA POÇO DE VISITA CIRCULAR PARA ESGOTO, EM ALVENARIA COM TIJOLOS CERÂMICOS MACIÇOS, DIÂMETRO INTERNO = 1,2 M. AF_12/2020</v>
          </cell>
          <cell r="I1637" t="str">
            <v>M</v>
          </cell>
          <cell r="J1637" t="str">
            <v>COEFICIENTE DE REPRESENTATIVIDADE</v>
          </cell>
          <cell r="K1637" t="str">
            <v>1.732,47</v>
          </cell>
          <cell r="L1637" t="str">
            <v>CAIXA REFERENCIAL</v>
          </cell>
          <cell r="M1637" t="str">
            <v>598,43</v>
          </cell>
          <cell r="N1637">
            <v>1134.04</v>
          </cell>
          <cell r="O1637">
            <v>1732.4699999999998</v>
          </cell>
          <cell r="P1637">
            <v>0</v>
          </cell>
          <cell r="R1637" t="str">
            <v>SINAPI</v>
          </cell>
        </row>
        <row r="1638">
          <cell r="G1638">
            <v>97991</v>
          </cell>
          <cell r="H1638" t="str">
            <v>ACRÉSCIMO PARA POÇO DE VISITA CIRCULAR PARA  ESGOTO, EM CONCRETO PRÉ-MOLDADO, DIÂMETRO INTERNO = 1,5 M. AF_12/2020</v>
          </cell>
          <cell r="I1638" t="str">
            <v>M</v>
          </cell>
          <cell r="J1638" t="str">
            <v>ATRIBUÍDO SÃO PAULO</v>
          </cell>
          <cell r="K1638" t="str">
            <v>937,86</v>
          </cell>
          <cell r="L1638" t="str">
            <v>CAIXA REFERENCIAL</v>
          </cell>
          <cell r="M1638" t="str">
            <v>39,81</v>
          </cell>
          <cell r="N1638">
            <v>898.05</v>
          </cell>
          <cell r="O1638">
            <v>937.8599999999999</v>
          </cell>
          <cell r="P1638">
            <v>0</v>
          </cell>
          <cell r="R1638" t="str">
            <v>SINAPI</v>
          </cell>
        </row>
        <row r="1639">
          <cell r="G1639">
            <v>97992</v>
          </cell>
          <cell r="H1639" t="str">
            <v>BASE PARA POÇO DE VISITA CIRCULAR PARA ESGOTO, EM ALVENARIA COM TIJOLOS CERÂMICOS MACIÇOS, DIÂMETRO INTERNO = 1,50 M, PROFUNDIDADE = 1,40 M, EXCLUINDO TAMPÃO. AF_12/2020_PA</v>
          </cell>
          <cell r="I1639" t="str">
            <v>UN</v>
          </cell>
          <cell r="J1639" t="str">
            <v>ATRIBUÍDO SÃO PAULO</v>
          </cell>
          <cell r="K1639" t="str">
            <v>4.138,69</v>
          </cell>
          <cell r="L1639" t="str">
            <v>CAIXA REFERENCIAL</v>
          </cell>
          <cell r="M1639" t="str">
            <v>1.108,20</v>
          </cell>
          <cell r="N1639">
            <v>3030.49</v>
          </cell>
          <cell r="O1639">
            <v>4138.6899999999996</v>
          </cell>
          <cell r="P1639">
            <v>0</v>
          </cell>
          <cell r="R1639" t="str">
            <v>SINAPI</v>
          </cell>
        </row>
        <row r="1640">
          <cell r="G1640">
            <v>97993</v>
          </cell>
          <cell r="H1640" t="str">
            <v>ACRÉSCIMO PARA POÇO DE VISITA CIRCULAR PARA  ESGOTO, EM ALVENARIA COM TIJOLOS CERÂMICOS MACIÇOS, DIÂMETRO INTERNO = 1,5 M. AF_12/2020</v>
          </cell>
          <cell r="I1640" t="str">
            <v>M</v>
          </cell>
          <cell r="J1640" t="str">
            <v>COEFICIENTE DE REPRESENTATIVIDADE</v>
          </cell>
          <cell r="K1640" t="str">
            <v>2.109,03</v>
          </cell>
          <cell r="L1640" t="str">
            <v>CAIXA REFERENCIAL</v>
          </cell>
          <cell r="M1640" t="str">
            <v>736,74</v>
          </cell>
          <cell r="N1640">
            <v>1372.2900000000002</v>
          </cell>
          <cell r="O1640">
            <v>2109.0300000000002</v>
          </cell>
          <cell r="P1640">
            <v>0</v>
          </cell>
          <cell r="R1640" t="str">
            <v>SINAPI</v>
          </cell>
        </row>
        <row r="1641">
          <cell r="G1641">
            <v>97994</v>
          </cell>
          <cell r="H1641" t="str">
            <v>BASE PARA POÇO DE VISITA RETANGULAR PARA  ESGOTO, EM ALVENARIA COM BLOCOS DE CONCRETO, DIMENSÕES INTERNAS = 1X1 M, PROFUNDIDADE = 1,40 M, EXCLUINDO TAMPÃO. AF_12/2020_PA</v>
          </cell>
          <cell r="I1641" t="str">
            <v>UN</v>
          </cell>
          <cell r="J1641" t="str">
            <v>ATRIBUÍDO SÃO PAULO</v>
          </cell>
          <cell r="K1641" t="str">
            <v>2.708,85</v>
          </cell>
          <cell r="L1641" t="str">
            <v>CAIXA REFERENCIAL</v>
          </cell>
          <cell r="M1641" t="str">
            <v>760,74</v>
          </cell>
          <cell r="N1641">
            <v>1948.11</v>
          </cell>
          <cell r="O1641">
            <v>2708.85</v>
          </cell>
          <cell r="P1641">
            <v>0</v>
          </cell>
          <cell r="R1641" t="str">
            <v>SINAPI</v>
          </cell>
        </row>
        <row r="1642">
          <cell r="G1642">
            <v>97995</v>
          </cell>
          <cell r="H1642" t="str">
            <v>ACRÉSCIMO PARA POÇO DE VISITA RETANGULAR PARA ESGOTO, EM ALVENARIA COM BLOCOS DE CONCRETO, DIMENSÕES INTERNAS = 1X1 M. AF_12/2020</v>
          </cell>
          <cell r="I1642" t="str">
            <v>M</v>
          </cell>
          <cell r="J1642" t="str">
            <v>COEFICIENTE DE REPRESENTATIVIDADE</v>
          </cell>
          <cell r="K1642" t="str">
            <v>1.313,43</v>
          </cell>
          <cell r="L1642" t="str">
            <v>CAIXA REFERENCIAL</v>
          </cell>
          <cell r="M1642" t="str">
            <v>454,51</v>
          </cell>
          <cell r="N1642">
            <v>858.92000000000007</v>
          </cell>
          <cell r="O1642">
            <v>1313.43</v>
          </cell>
          <cell r="P1642">
            <v>0</v>
          </cell>
          <cell r="R1642" t="str">
            <v>SINAPI</v>
          </cell>
        </row>
        <row r="1643">
          <cell r="G1643">
            <v>97996</v>
          </cell>
          <cell r="H1643" t="str">
            <v>BASE PARA POÇO DE VISITA RETANGULAR PARA ESGOTO, EM ALVENARIA COM BLOCOS DE CONCRETO, DIMENSÕES INTERNAS = 1X1,5 M, PROFUNDIDADE = 1,40 M, EXCLUINDO TAMPÃO. AF_12/2020_PA</v>
          </cell>
          <cell r="I1643" t="str">
            <v>UN</v>
          </cell>
          <cell r="J1643" t="str">
            <v>ATRIBUÍDO SÃO PAULO</v>
          </cell>
          <cell r="K1643" t="str">
            <v>3.429,51</v>
          </cell>
          <cell r="L1643" t="str">
            <v>CAIXA REFERENCIAL</v>
          </cell>
          <cell r="M1643" t="str">
            <v>953,78</v>
          </cell>
          <cell r="N1643">
            <v>2475.7300000000005</v>
          </cell>
          <cell r="O1643">
            <v>3429.51</v>
          </cell>
          <cell r="P1643">
            <v>0</v>
          </cell>
          <cell r="R1643" t="str">
            <v>SINAPI</v>
          </cell>
        </row>
        <row r="1644">
          <cell r="G1644">
            <v>97997</v>
          </cell>
          <cell r="H1644" t="str">
            <v>ACRÉSCIMO PARA POÇO DE VISITA RETANGULAR PARA ESGOTO, EM ALVENARIA COM BLOCOS DE CONCRETO, DIMENSÕES INTERNAS = 1X1,5 M. AF_12/2020</v>
          </cell>
          <cell r="I1644" t="str">
            <v>M</v>
          </cell>
          <cell r="J1644" t="str">
            <v>COEFICIENTE DE REPRESENTATIVIDADE</v>
          </cell>
          <cell r="K1644" t="str">
            <v>1.568,60</v>
          </cell>
          <cell r="L1644" t="str">
            <v>CAIXA REFERENCIAL</v>
          </cell>
          <cell r="M1644" t="str">
            <v>544,60</v>
          </cell>
          <cell r="N1644">
            <v>1023.9999999999999</v>
          </cell>
          <cell r="O1644">
            <v>1568.6</v>
          </cell>
          <cell r="P1644">
            <v>0</v>
          </cell>
          <cell r="R1644" t="str">
            <v>SINAPI</v>
          </cell>
        </row>
        <row r="1645">
          <cell r="G1645">
            <v>97999</v>
          </cell>
          <cell r="H1645" t="str">
            <v>ACRÉSCIMO PARA POÇO DE VISITA RETANGULAR PARA ESGOTO, EM ALVENARIA COM BLOCOS DE CONCRETO, DIMENSÕES INTERNAS = 1X2 M. AF_12/2020</v>
          </cell>
          <cell r="I1645" t="str">
            <v>M</v>
          </cell>
          <cell r="J1645" t="str">
            <v>COEFICIENTE DE REPRESENTATIVIDADE</v>
          </cell>
          <cell r="K1645" t="str">
            <v>1.823,85</v>
          </cell>
          <cell r="L1645" t="str">
            <v>CAIXA REFERENCIAL</v>
          </cell>
          <cell r="M1645" t="str">
            <v>634,72</v>
          </cell>
          <cell r="N1645">
            <v>1189.1299999999999</v>
          </cell>
          <cell r="O1645">
            <v>1823.85</v>
          </cell>
          <cell r="P1645">
            <v>0</v>
          </cell>
          <cell r="R1645" t="str">
            <v>SINAPI</v>
          </cell>
        </row>
        <row r="1646">
          <cell r="G1646">
            <v>98001</v>
          </cell>
          <cell r="H1646" t="str">
            <v>ACRÉSCIMO PARA POÇO DE VISITA RETANGULAR PARA ESGOTO, EM ALVENARIA COM BLOCOS DE CONCRETO, DIMENSÕES INTERNAS = 1X2,5 M. AF_12/2020</v>
          </cell>
          <cell r="I1646" t="str">
            <v>M</v>
          </cell>
          <cell r="J1646" t="str">
            <v>COEFICIENTE DE REPRESENTATIVIDADE</v>
          </cell>
          <cell r="K1646" t="str">
            <v>2.079,03</v>
          </cell>
          <cell r="L1646" t="str">
            <v>CAIXA REFERENCIAL</v>
          </cell>
          <cell r="M1646" t="str">
            <v>724,84</v>
          </cell>
          <cell r="N1646">
            <v>1354.19</v>
          </cell>
          <cell r="O1646">
            <v>2079.0300000000002</v>
          </cell>
          <cell r="P1646">
            <v>0</v>
          </cell>
          <cell r="R1646" t="str">
            <v>SINAPI</v>
          </cell>
        </row>
        <row r="1647">
          <cell r="G1647">
            <v>98002</v>
          </cell>
          <cell r="H1647" t="str">
            <v>BASE PARA POÇO DE VISITA RETANGULAR PARA ESGOTO, EM ALVENARIA COM BLOCOS DE CONCRETO, DIMENSÕES INTERNAS = 1X3 M, PROFUNDIDADE = 1,40 M, EXCLUINDO TAMPÃO. AF_12/2020_PA</v>
          </cell>
          <cell r="I1647" t="str">
            <v>UN</v>
          </cell>
          <cell r="J1647" t="str">
            <v>ATRIBUÍDO SÃO PAULO</v>
          </cell>
          <cell r="K1647" t="str">
            <v>5.623,05</v>
          </cell>
          <cell r="L1647" t="str">
            <v>CAIXA REFERENCIAL</v>
          </cell>
          <cell r="M1647" t="str">
            <v>1.532,89</v>
          </cell>
          <cell r="N1647">
            <v>4090.16</v>
          </cell>
          <cell r="O1647">
            <v>5623.05</v>
          </cell>
          <cell r="P1647">
            <v>0</v>
          </cell>
          <cell r="R1647" t="str">
            <v>SINAPI</v>
          </cell>
        </row>
        <row r="1648">
          <cell r="G1648">
            <v>98003</v>
          </cell>
          <cell r="H1648" t="str">
            <v>ACRÉSCIMO PARA POÇO DE VISITA RETANGULAR PARA ESGOTO, EM ALVENARIA COM BLOCOS DE CONCRETO, DIMENSÕES INTERNAS = 1X3 M. AF_12/2020</v>
          </cell>
          <cell r="I1648" t="str">
            <v>M</v>
          </cell>
          <cell r="J1648" t="str">
            <v>COEFICIENTE DE REPRESENTATIVIDADE</v>
          </cell>
          <cell r="K1648" t="str">
            <v>2.334,27</v>
          </cell>
          <cell r="L1648" t="str">
            <v>CAIXA REFERENCIAL</v>
          </cell>
          <cell r="M1648" t="str">
            <v>814,96</v>
          </cell>
          <cell r="N1648">
            <v>1519.31</v>
          </cell>
          <cell r="O1648">
            <v>2334.27</v>
          </cell>
          <cell r="P1648">
            <v>0</v>
          </cell>
          <cell r="R1648" t="str">
            <v>SINAPI</v>
          </cell>
        </row>
        <row r="1649">
          <cell r="G1649">
            <v>98005</v>
          </cell>
          <cell r="H1649" t="str">
            <v>ACRÉSCIMO PARA POÇO DE VISITA RETANGULAR PARA ESGOTO, EM ALVENARIA COM BLOCOS DE CONCRETO, DIMENSÕES INTERNAS = 1X3,5 M. AF_12/2020</v>
          </cell>
          <cell r="I1649" t="str">
            <v>M</v>
          </cell>
          <cell r="J1649" t="str">
            <v>COEFICIENTE DE REPRESENTATIVIDADE</v>
          </cell>
          <cell r="K1649" t="str">
            <v>2.589,51</v>
          </cell>
          <cell r="L1649" t="str">
            <v>CAIXA REFERENCIAL</v>
          </cell>
          <cell r="M1649" t="str">
            <v>905,07</v>
          </cell>
          <cell r="N1649">
            <v>1684.44</v>
          </cell>
          <cell r="O1649">
            <v>2589.5100000000002</v>
          </cell>
          <cell r="P1649">
            <v>0</v>
          </cell>
          <cell r="R1649" t="str">
            <v>SINAPI</v>
          </cell>
        </row>
        <row r="1650">
          <cell r="G1650">
            <v>98006</v>
          </cell>
          <cell r="H1650" t="str">
            <v>BASE PARA POÇO DE VISITA RETANGULAR PARA ESGOTO, EM ALVENARIA COM BLOCOS DE CONCRETO, DIMENSÕES INTERNAS = 1X4 M, PROFUNDIDADE = 1,40 M, EXCLUINDO TAMPÃO. AF_12/2020_PA</v>
          </cell>
          <cell r="I1650" t="str">
            <v>UN</v>
          </cell>
          <cell r="J1650" t="str">
            <v>ATRIBUÍDO SÃO PAULO</v>
          </cell>
          <cell r="K1650" t="str">
            <v>7.072,28</v>
          </cell>
          <cell r="L1650" t="str">
            <v>CAIXA REFERENCIAL</v>
          </cell>
          <cell r="M1650" t="str">
            <v>1.919,02</v>
          </cell>
          <cell r="N1650">
            <v>5153.26</v>
          </cell>
          <cell r="O1650">
            <v>7072.2800000000007</v>
          </cell>
          <cell r="P1650">
            <v>0</v>
          </cell>
          <cell r="R1650" t="str">
            <v>SINAPI</v>
          </cell>
        </row>
        <row r="1651">
          <cell r="G1651">
            <v>98007</v>
          </cell>
          <cell r="H1651" t="str">
            <v>ACRÉSCIMO PARA POÇO DE VISITA RETANGULAR PARA ESGOTO, EM ALVENARIA COM BLOCOS DE CONCRETO, DIMENSÕES INTERNAS = 1X4 M. AF_12/2020</v>
          </cell>
          <cell r="I1651" t="str">
            <v>M</v>
          </cell>
          <cell r="J1651" t="str">
            <v>COEFICIENTE DE REPRESENTATIVIDADE</v>
          </cell>
          <cell r="K1651" t="str">
            <v>2.844,66</v>
          </cell>
          <cell r="L1651" t="str">
            <v>CAIXA REFERENCIAL</v>
          </cell>
          <cell r="M1651" t="str">
            <v>995,19</v>
          </cell>
          <cell r="N1651">
            <v>1849.4699999999998</v>
          </cell>
          <cell r="O1651">
            <v>2844.66</v>
          </cell>
          <cell r="P1651">
            <v>0</v>
          </cell>
          <cell r="R1651" t="str">
            <v>SINAPI</v>
          </cell>
        </row>
        <row r="1652">
          <cell r="G1652">
            <v>98008</v>
          </cell>
          <cell r="H1652" t="str">
            <v>BASE PARA POÇO DE VISITA RETANGULAR PARA ESGOTO, EM ALVENARIA COM BLOCOS DE CONCRETO, DIMENSÕES INTERNAS = 1,5X1,5 M, PROFUNDIDADE = 1,45 M, EXCLUINDO TAMPÃO . AF_12/2020_PA</v>
          </cell>
          <cell r="I1652" t="str">
            <v>UN</v>
          </cell>
          <cell r="J1652" t="str">
            <v>ATRIBUÍDO SÃO PAULO</v>
          </cell>
          <cell r="K1652" t="str">
            <v>4.262,44</v>
          </cell>
          <cell r="L1652" t="str">
            <v>CAIXA REFERENCIAL</v>
          </cell>
          <cell r="M1652" t="str">
            <v>1.141,12</v>
          </cell>
          <cell r="N1652">
            <v>3121.3199999999997</v>
          </cell>
          <cell r="O1652">
            <v>4262.4399999999996</v>
          </cell>
          <cell r="P1652">
            <v>0</v>
          </cell>
          <cell r="R1652" t="str">
            <v>SINAPI</v>
          </cell>
        </row>
        <row r="1653">
          <cell r="G1653">
            <v>98009</v>
          </cell>
          <cell r="H1653" t="str">
            <v>ACRÉSCIMO PARA POÇO DE VISITA RETANGULAR PARA ESGOTO, EM ALVENARIA COM BLOCOS DE CONCRETO, DIMENSÕES INTERNAS = 1,5X1,5 M. AF_12/2020</v>
          </cell>
          <cell r="I1653" t="str">
            <v>M</v>
          </cell>
          <cell r="J1653" t="str">
            <v>COEFICIENTE DE REPRESENTATIVIDADE</v>
          </cell>
          <cell r="K1653" t="str">
            <v>1.823,85</v>
          </cell>
          <cell r="L1653" t="str">
            <v>CAIXA REFERENCIAL</v>
          </cell>
          <cell r="M1653" t="str">
            <v>634,72</v>
          </cell>
          <cell r="N1653">
            <v>1189.1299999999999</v>
          </cell>
          <cell r="O1653">
            <v>1823.85</v>
          </cell>
          <cell r="P1653">
            <v>0</v>
          </cell>
          <cell r="R1653" t="str">
            <v>SINAPI</v>
          </cell>
        </row>
        <row r="1654">
          <cell r="G1654">
            <v>98010</v>
          </cell>
          <cell r="H1654" t="str">
            <v>BASE PARA POÇO DE VISITA RETANGULAR PARA ESGOTO, EM ALVENARIA COM BLOCOS DE CONCRETO, DIMENSÕES INTERNAS = 1,5X2 M, PROFUNDIDADE = 1,40 M, EXCLUINDO TAMPÃO. AF_12/2020_PA</v>
          </cell>
          <cell r="I1654" t="str">
            <v>UN</v>
          </cell>
          <cell r="J1654" t="str">
            <v>ATRIBUÍDO SÃO PAULO</v>
          </cell>
          <cell r="K1654" t="str">
            <v>5.203,33</v>
          </cell>
          <cell r="L1654" t="str">
            <v>CAIXA REFERENCIAL</v>
          </cell>
          <cell r="M1654" t="str">
            <v>1.368,98</v>
          </cell>
          <cell r="N1654">
            <v>3834.35</v>
          </cell>
          <cell r="O1654">
            <v>5203.33</v>
          </cell>
          <cell r="P1654">
            <v>0</v>
          </cell>
          <cell r="R1654" t="str">
            <v>SINAPI</v>
          </cell>
        </row>
        <row r="1655">
          <cell r="G1655">
            <v>98011</v>
          </cell>
          <cell r="H1655" t="str">
            <v>ACRÉSCIMO PARA POÇO DE VISITA RETANGULAR PARA ESGOTO, EM ALVENARIA COM BLOCOS DE CONCRETO, DIMENSÕES INTERNAS = 1,5X2 M. AF_12/2020</v>
          </cell>
          <cell r="I1655" t="str">
            <v>M</v>
          </cell>
          <cell r="J1655" t="str">
            <v>COEFICIENTE DE REPRESENTATIVIDADE</v>
          </cell>
          <cell r="K1655" t="str">
            <v>2.079,03</v>
          </cell>
          <cell r="L1655" t="str">
            <v>CAIXA REFERENCIAL</v>
          </cell>
          <cell r="M1655" t="str">
            <v>724,84</v>
          </cell>
          <cell r="N1655">
            <v>1354.19</v>
          </cell>
          <cell r="O1655">
            <v>2079.0300000000002</v>
          </cell>
          <cell r="P1655">
            <v>0</v>
          </cell>
          <cell r="R1655" t="str">
            <v>SINAPI</v>
          </cell>
        </row>
        <row r="1656">
          <cell r="G1656">
            <v>98012</v>
          </cell>
          <cell r="H1656" t="str">
            <v>BASE PARA POÇO DE VISITA RETANGULAR PARA ESGOTO, EM ALVENARIA COM BLOCOS DE CONCRETO, DIMENSÕES INTERNAS = 1,5X2,5 M, PROFUNDIDADE = 1,40 M, EXCLUINDO TAMPÃO. AF_12/2020_PA</v>
          </cell>
          <cell r="I1656" t="str">
            <v>UN</v>
          </cell>
          <cell r="J1656" t="str">
            <v>ATRIBUÍDO SÃO PAULO</v>
          </cell>
          <cell r="K1656" t="str">
            <v>6.119,11</v>
          </cell>
          <cell r="L1656" t="str">
            <v>CAIXA REFERENCIAL</v>
          </cell>
          <cell r="M1656" t="str">
            <v>1.596,91</v>
          </cell>
          <cell r="N1656">
            <v>4522.2</v>
          </cell>
          <cell r="O1656">
            <v>6119.11</v>
          </cell>
          <cell r="P1656">
            <v>0</v>
          </cell>
          <cell r="R1656" t="str">
            <v>SINAPI</v>
          </cell>
        </row>
        <row r="1657">
          <cell r="G1657">
            <v>98013</v>
          </cell>
          <cell r="H1657" t="str">
            <v>ACRÉSCIMO PARA POÇO DE VISITA RETANGULAR PARA ESGOTO, EM ALVENARIA COM BLOCOS DE CONCRETO, DIMENSÕES INTERNAS = 1,5X2,5 M. AF_12/2020</v>
          </cell>
          <cell r="I1657" t="str">
            <v>M</v>
          </cell>
          <cell r="J1657" t="str">
            <v>COEFICIENTE DE REPRESENTATIVIDADE</v>
          </cell>
          <cell r="K1657" t="str">
            <v>2.334,27</v>
          </cell>
          <cell r="L1657" t="str">
            <v>CAIXA REFERENCIAL</v>
          </cell>
          <cell r="M1657" t="str">
            <v>814,96</v>
          </cell>
          <cell r="N1657">
            <v>1519.31</v>
          </cell>
          <cell r="O1657">
            <v>2334.27</v>
          </cell>
          <cell r="P1657">
            <v>0</v>
          </cell>
          <cell r="R1657" t="str">
            <v>SINAPI</v>
          </cell>
        </row>
        <row r="1658">
          <cell r="G1658">
            <v>98014</v>
          </cell>
          <cell r="H1658" t="str">
            <v>BASE PARA POÇO DE VISITA RETANGULAR PARA ESGOTO, EM ALVENARIA COM BLOCOS DE CONCRETO, DIMENSÕES INTERNAS = 1,5X3 M, PROFUNDIDADE = 1,40 M, EXCLUINDO TAMPÃO. AF_12/2020_PA</v>
          </cell>
          <cell r="I1658" t="str">
            <v>UN</v>
          </cell>
          <cell r="J1658" t="str">
            <v>ATRIBUÍDO SÃO PAULO</v>
          </cell>
          <cell r="K1658" t="str">
            <v>7.034,80</v>
          </cell>
          <cell r="L1658" t="str">
            <v>CAIXA REFERENCIAL</v>
          </cell>
          <cell r="M1658" t="str">
            <v>1.824,80</v>
          </cell>
          <cell r="N1658">
            <v>5210</v>
          </cell>
          <cell r="O1658">
            <v>7034.8</v>
          </cell>
          <cell r="P1658">
            <v>0</v>
          </cell>
          <cell r="R1658" t="str">
            <v>SINAPI</v>
          </cell>
        </row>
        <row r="1659">
          <cell r="G1659">
            <v>98015</v>
          </cell>
          <cell r="H1659" t="str">
            <v>ACRÉSCIMO PARA POÇO DE VISITA RETANGULAR PARA ESGOTO, EM ALVENARIA COM BLOCOS DE CONCRETO, DIMENSÕES INTERNAS = 1,5X3 M. AF_12/2020</v>
          </cell>
          <cell r="I1659" t="str">
            <v>M</v>
          </cell>
          <cell r="J1659" t="str">
            <v>COEFICIENTE DE REPRESENTATIVIDADE</v>
          </cell>
          <cell r="K1659" t="str">
            <v>2.589,51</v>
          </cell>
          <cell r="L1659" t="str">
            <v>CAIXA REFERENCIAL</v>
          </cell>
          <cell r="M1659" t="str">
            <v>905,07</v>
          </cell>
          <cell r="N1659">
            <v>1684.44</v>
          </cell>
          <cell r="O1659">
            <v>2589.5100000000002</v>
          </cell>
          <cell r="P1659">
            <v>0</v>
          </cell>
          <cell r="R1659" t="str">
            <v>SINAPI</v>
          </cell>
        </row>
        <row r="1660">
          <cell r="G1660">
            <v>98016</v>
          </cell>
          <cell r="H1660" t="str">
            <v>BASE PARA POÇO DE VISITA RETANGULAR PARA ESGOTO, EM ALVENARIA COM BLOCOS DE CONCRETO, DIMENSÕES INTERNAS = 1,5X3,5 M, PROFUNDIDADE = 1,40 M, EXCLUINDO TAMPÃO. AF_12/2020_PA</v>
          </cell>
          <cell r="I1660" t="str">
            <v>UN</v>
          </cell>
          <cell r="J1660" t="str">
            <v>ATRIBUÍDO SÃO PAULO</v>
          </cell>
          <cell r="K1660" t="str">
            <v>7.950,60</v>
          </cell>
          <cell r="L1660" t="str">
            <v>CAIXA REFERENCIAL</v>
          </cell>
          <cell r="M1660" t="str">
            <v>2.052,71</v>
          </cell>
          <cell r="N1660">
            <v>5897.89</v>
          </cell>
          <cell r="O1660">
            <v>7950.6</v>
          </cell>
          <cell r="P1660">
            <v>0</v>
          </cell>
          <cell r="R1660" t="str">
            <v>SINAPI</v>
          </cell>
        </row>
        <row r="1661">
          <cell r="G1661">
            <v>98017</v>
          </cell>
          <cell r="H1661" t="str">
            <v>ACRÉSCIMO PARA POÇO DE VISITA RETANGULAR PARA ESGOTO, EM ALVENARIA COM BLOCOS DE CONCRETO, DIMENSÕES INTERNAS = 1,5X3,5 M. AF_12/2020</v>
          </cell>
          <cell r="I1661" t="str">
            <v>M</v>
          </cell>
          <cell r="J1661" t="str">
            <v>COEFICIENTE DE REPRESENTATIVIDADE</v>
          </cell>
          <cell r="K1661" t="str">
            <v>2.844,66</v>
          </cell>
          <cell r="L1661" t="str">
            <v>CAIXA REFERENCIAL</v>
          </cell>
          <cell r="M1661" t="str">
            <v>995,19</v>
          </cell>
          <cell r="N1661">
            <v>1849.4699999999998</v>
          </cell>
          <cell r="O1661">
            <v>2844.66</v>
          </cell>
          <cell r="P1661">
            <v>0</v>
          </cell>
          <cell r="R1661" t="str">
            <v>SINAPI</v>
          </cell>
        </row>
        <row r="1662">
          <cell r="G1662">
            <v>98018</v>
          </cell>
          <cell r="H1662" t="str">
            <v>BASE PARA POÇO DE VISITA RETANGULAR PARA ESGOTO, EM ALVENARIA COM BLOCOS DE CONCRETO, DIMENSÕES INTERNAS = 1,5X4 M, PROFUNDIDADE = 1,40 M, EXCLUINDO TAMPÃO. AF_12/2020_PA</v>
          </cell>
          <cell r="I1662" t="str">
            <v>UN</v>
          </cell>
          <cell r="J1662" t="str">
            <v>ATRIBUÍDO SÃO PAULO</v>
          </cell>
          <cell r="K1662" t="str">
            <v>8.866,30</v>
          </cell>
          <cell r="L1662" t="str">
            <v>CAIXA REFERENCIAL</v>
          </cell>
          <cell r="M1662" t="str">
            <v>2.280,64</v>
          </cell>
          <cell r="N1662">
            <v>6585.66</v>
          </cell>
          <cell r="O1662">
            <v>8866.2999999999993</v>
          </cell>
          <cell r="P1662">
            <v>0</v>
          </cell>
          <cell r="R1662" t="str">
            <v>SINAPI</v>
          </cell>
        </row>
        <row r="1663">
          <cell r="G1663">
            <v>98019</v>
          </cell>
          <cell r="H1663" t="str">
            <v>ACRÉSCIMO PARA POÇO DE VISITA RETANGULAR PARA ESGOTO, EM ALVENARIA COM BLOCOS DE CONCRETO, DIMENSÕES INTERNAS = 1,5X4 M. AF_12/2020</v>
          </cell>
          <cell r="I1663" t="str">
            <v>M</v>
          </cell>
          <cell r="J1663" t="str">
            <v>COEFICIENTE DE REPRESENTATIVIDADE</v>
          </cell>
          <cell r="K1663" t="str">
            <v>3.124,04</v>
          </cell>
          <cell r="L1663" t="str">
            <v>CAIXA REFERENCIAL</v>
          </cell>
          <cell r="M1663" t="str">
            <v>1.092,29</v>
          </cell>
          <cell r="N1663">
            <v>2031.75</v>
          </cell>
          <cell r="O1663">
            <v>3124.04</v>
          </cell>
          <cell r="P1663">
            <v>0</v>
          </cell>
          <cell r="R1663" t="str">
            <v>SINAPI</v>
          </cell>
        </row>
        <row r="1664">
          <cell r="G1664">
            <v>98020</v>
          </cell>
          <cell r="H1664" t="str">
            <v>BASE PARA POÇO DE VISITA RETANGULAR PARA ESGOTO, EM ALVENARIA COM BLOCOS DE CONCRETO, DIMENSÕES INTERNAS = 2X2 M, PROFUNDIDADE = 1,40 M, EXCLUINDO TAMPÃO. AF_12/2020_PA</v>
          </cell>
          <cell r="I1664" t="str">
            <v>UN</v>
          </cell>
          <cell r="J1664" t="str">
            <v>ATRIBUÍDO SÃO PAULO</v>
          </cell>
          <cell r="K1664" t="str">
            <v>6.300,80</v>
          </cell>
          <cell r="L1664" t="str">
            <v>CAIXA REFERENCIAL</v>
          </cell>
          <cell r="M1664" t="str">
            <v>1.634,86</v>
          </cell>
          <cell r="N1664">
            <v>4665.9400000000005</v>
          </cell>
          <cell r="O1664">
            <v>6300.8</v>
          </cell>
          <cell r="P1664">
            <v>0</v>
          </cell>
          <cell r="R1664" t="str">
            <v>SINAPI</v>
          </cell>
        </row>
        <row r="1665">
          <cell r="G1665">
            <v>98021</v>
          </cell>
          <cell r="H1665" t="str">
            <v>ACRÉSCIMO PARA POÇO DE VISITA RETANGULAR PARA ESGOTO, EM ALVENARIA COM BLOCOS DE CONCRETO, DIMENSÕES INTERNAS = 2X2 M. AF_12/2020</v>
          </cell>
          <cell r="I1665" t="str">
            <v>M</v>
          </cell>
          <cell r="J1665" t="str">
            <v>COEFICIENTE DE REPRESENTATIVIDADE</v>
          </cell>
          <cell r="K1665" t="str">
            <v>2.358,47</v>
          </cell>
          <cell r="L1665" t="str">
            <v>CAIXA REFERENCIAL</v>
          </cell>
          <cell r="M1665" t="str">
            <v>821,98</v>
          </cell>
          <cell r="N1665">
            <v>1536.4899999999998</v>
          </cell>
          <cell r="O1665">
            <v>2358.4699999999998</v>
          </cell>
          <cell r="P1665">
            <v>0</v>
          </cell>
          <cell r="R1665" t="str">
            <v>SINAPI</v>
          </cell>
        </row>
        <row r="1666">
          <cell r="G1666">
            <v>98022</v>
          </cell>
          <cell r="H1666" t="str">
            <v>BASE PARA POÇO DE VISITA RETANGULAR PARA ESGOTO, EM ALVENARIA COM BLOCOS DE CONCRETO, DIMENSÕES INTERNAS = 2X2,5 M, PROFUNDIDADE = 1,40 M, EXCLUINDO TAMPÃO. AF_12/2020_PA</v>
          </cell>
          <cell r="I1666" t="str">
            <v>UN</v>
          </cell>
          <cell r="J1666" t="str">
            <v>ATRIBUÍDO SÃO PAULO</v>
          </cell>
          <cell r="K1666" t="str">
            <v>7.394,76</v>
          </cell>
          <cell r="L1666" t="str">
            <v>CAIXA REFERENCIAL</v>
          </cell>
          <cell r="M1666" t="str">
            <v>1.897,38</v>
          </cell>
          <cell r="N1666">
            <v>5497.38</v>
          </cell>
          <cell r="O1666">
            <v>7394.76</v>
          </cell>
          <cell r="P1666">
            <v>0</v>
          </cell>
          <cell r="R1666" t="str">
            <v>SINAPI</v>
          </cell>
        </row>
        <row r="1667">
          <cell r="G1667">
            <v>98023</v>
          </cell>
          <cell r="H1667" t="str">
            <v>ACRÉSCIMO PARA POÇO DE VISITA RETANGULAR PARA ESGOTO, EM ALVENARIA COM BLOCOS DE CONCRETO, DIMENSÕES INTERNAS = 2X2,5 M. AF_12/2020</v>
          </cell>
          <cell r="I1667" t="str">
            <v>M</v>
          </cell>
          <cell r="J1667" t="str">
            <v>COEFICIENTE DE REPRESENTATIVIDADE</v>
          </cell>
          <cell r="K1667" t="str">
            <v>2.613,64</v>
          </cell>
          <cell r="L1667" t="str">
            <v>CAIXA REFERENCIAL</v>
          </cell>
          <cell r="M1667" t="str">
            <v>912,09</v>
          </cell>
          <cell r="N1667">
            <v>1701.5499999999997</v>
          </cell>
          <cell r="O1667">
            <v>2613.64</v>
          </cell>
          <cell r="P1667">
            <v>0</v>
          </cell>
          <cell r="R1667" t="str">
            <v>SINAPI</v>
          </cell>
        </row>
        <row r="1668">
          <cell r="G1668">
            <v>98024</v>
          </cell>
          <cell r="H1668" t="str">
            <v>BASE PARA POÇO DE VISITA RETANGULAR PARA ESGOTO, EM ALVENARIA COM BLOCOS DE CONCRETO, DIMENSÕES INTERNAS = 2X3 M, PROFUNDIDADE = 1,40 M, EXCLUINDO TAMPÃO. AF_12/2020_PA</v>
          </cell>
          <cell r="I1668" t="str">
            <v>UN</v>
          </cell>
          <cell r="J1668" t="str">
            <v>ATRIBUÍDO SÃO PAULO</v>
          </cell>
          <cell r="K1668" t="str">
            <v>8.544,45</v>
          </cell>
          <cell r="L1668" t="str">
            <v>CAIXA REFERENCIAL</v>
          </cell>
          <cell r="M1668" t="str">
            <v>2.160,02</v>
          </cell>
          <cell r="N1668">
            <v>6384.43</v>
          </cell>
          <cell r="O1668">
            <v>8544.4500000000007</v>
          </cell>
          <cell r="P1668">
            <v>0</v>
          </cell>
          <cell r="R1668" t="str">
            <v>SINAPI</v>
          </cell>
        </row>
        <row r="1669">
          <cell r="G1669">
            <v>98025</v>
          </cell>
          <cell r="H1669" t="str">
            <v>ACRÉSCIMO PARA POÇO DE VISITA RETANGULAR PARA ESGOTO, EM ALVENARIA COM BLOCOS DE CONCRETO, DIMENSÕES INTERNAS = 2X3 M. AF_12/2020</v>
          </cell>
          <cell r="I1669" t="str">
            <v>M</v>
          </cell>
          <cell r="J1669" t="str">
            <v>COEFICIENTE DE REPRESENTATIVIDADE</v>
          </cell>
          <cell r="K1669" t="str">
            <v>2.868,87</v>
          </cell>
          <cell r="L1669" t="str">
            <v>CAIXA REFERENCIAL</v>
          </cell>
          <cell r="M1669" t="str">
            <v>1.002,20</v>
          </cell>
          <cell r="N1669">
            <v>1866.6699999999998</v>
          </cell>
          <cell r="O1669">
            <v>2868.87</v>
          </cell>
          <cell r="P1669">
            <v>0</v>
          </cell>
          <cell r="R1669" t="str">
            <v>SINAPI</v>
          </cell>
        </row>
        <row r="1670">
          <cell r="G1670">
            <v>98026</v>
          </cell>
          <cell r="H1670" t="str">
            <v>BASE PARA POÇO DE VISITA RETANGULAR PARA ESGOTO, EM ALVENARIA COM BLOCOS DE CONCRETO, DIMENSÕES INTERNAS = 2X3,5 M, PROFUNDIDADE = 1,40 M, EXCLUINDO TAMPÃO. AF_12/2020_PA</v>
          </cell>
          <cell r="I1670" t="str">
            <v>UN</v>
          </cell>
          <cell r="J1670" t="str">
            <v>ATRIBUÍDO SÃO PAULO</v>
          </cell>
          <cell r="K1670" t="str">
            <v>9.645,44</v>
          </cell>
          <cell r="L1670" t="str">
            <v>CAIXA REFERENCIAL</v>
          </cell>
          <cell r="M1670" t="str">
            <v>2.422,67</v>
          </cell>
          <cell r="N1670">
            <v>7222.77</v>
          </cell>
          <cell r="O1670">
            <v>9645.44</v>
          </cell>
          <cell r="P1670">
            <v>0</v>
          </cell>
          <cell r="R1670" t="str">
            <v>SINAPI</v>
          </cell>
        </row>
        <row r="1671">
          <cell r="G1671">
            <v>98027</v>
          </cell>
          <cell r="H1671" t="str">
            <v>ACRÉSCIMO PARA POÇO DE VISITA RETANGULAR PARA ESGOTO, EM ALVENARIA COM BLOCOS DE CONCRETO, DIMENSÕES INTERNAS = 2X3,5 M. AF_12/2020</v>
          </cell>
          <cell r="I1671" t="str">
            <v>M</v>
          </cell>
          <cell r="J1671" t="str">
            <v>COEFICIENTE DE REPRESENTATIVIDADE</v>
          </cell>
          <cell r="K1671" t="str">
            <v>3.124,04</v>
          </cell>
          <cell r="L1671" t="str">
            <v>CAIXA REFERENCIAL</v>
          </cell>
          <cell r="M1671" t="str">
            <v>1.092,29</v>
          </cell>
          <cell r="N1671">
            <v>2031.75</v>
          </cell>
          <cell r="O1671">
            <v>3124.04</v>
          </cell>
          <cell r="P1671">
            <v>0</v>
          </cell>
          <cell r="R1671" t="str">
            <v>SINAPI</v>
          </cell>
        </row>
        <row r="1672">
          <cell r="G1672">
            <v>98028</v>
          </cell>
          <cell r="H1672" t="str">
            <v>BASE PARA POÇO DE VISITA RETANGULAR PARA ESGOTO, EM ALVENARIA COM BLOCOS DE CONCRETO, DIMENSÕES INTERNAS = 2X4 M, PROFUNDIDADE = 1,40 M, EXCLUINDO TAMPÃO. AF_12/2020_PA</v>
          </cell>
          <cell r="I1672" t="str">
            <v>UN</v>
          </cell>
          <cell r="J1672" t="str">
            <v>ATRIBUÍDO SÃO PAULO</v>
          </cell>
          <cell r="K1672" t="str">
            <v>10.746,47</v>
          </cell>
          <cell r="L1672" t="str">
            <v>CAIXA REFERENCIAL</v>
          </cell>
          <cell r="M1672" t="str">
            <v>2.685,27</v>
          </cell>
          <cell r="N1672">
            <v>8061.1999999999989</v>
          </cell>
          <cell r="O1672">
            <v>10746.47</v>
          </cell>
          <cell r="P1672">
            <v>0</v>
          </cell>
          <cell r="R1672" t="str">
            <v>SINAPI</v>
          </cell>
        </row>
        <row r="1673">
          <cell r="G1673">
            <v>98029</v>
          </cell>
          <cell r="H1673" t="str">
            <v>ACRÉSCIMO PARA POÇO DE VISITA RETANGULAR PARA ESGOTO, EM ALVENARIA COM BLOCOS DE CONCRETO, DIMENSÕES INTERNAS = 2X4 M. AF_12/2020</v>
          </cell>
          <cell r="I1673" t="str">
            <v>M</v>
          </cell>
          <cell r="J1673" t="str">
            <v>COEFICIENTE DE REPRESENTATIVIDADE</v>
          </cell>
          <cell r="K1673" t="str">
            <v>3.384,23</v>
          </cell>
          <cell r="L1673" t="str">
            <v>CAIXA REFERENCIAL</v>
          </cell>
          <cell r="M1673" t="str">
            <v>1.183,88</v>
          </cell>
          <cell r="N1673">
            <v>2200.35</v>
          </cell>
          <cell r="O1673">
            <v>3384.23</v>
          </cell>
          <cell r="P1673">
            <v>0</v>
          </cell>
          <cell r="R1673" t="str">
            <v>SINAPI</v>
          </cell>
        </row>
        <row r="1674">
          <cell r="G1674">
            <v>98030</v>
          </cell>
          <cell r="H1674" t="str">
            <v>BASE PARA POÇO DE VISITA RETANGULAR PARA ESGOTO, EM ALVENARIA COM BLOCOS DE CONCRETO, DIMENSÕES INTERNAS = 2,5X2,5 M, PROFUNDIDADE = 1,40 M, EXCLUINDO TAMPÃO. AF_12/2020_PA</v>
          </cell>
          <cell r="I1674" t="str">
            <v>UN</v>
          </cell>
          <cell r="J1674" t="str">
            <v>ATRIBUÍDO SÃO PAULO</v>
          </cell>
          <cell r="K1674" t="str">
            <v>8.770,77</v>
          </cell>
          <cell r="L1674" t="str">
            <v>CAIXA REFERENCIAL</v>
          </cell>
          <cell r="M1674" t="str">
            <v>2.140,12</v>
          </cell>
          <cell r="N1674">
            <v>6630.6500000000005</v>
          </cell>
          <cell r="O1674">
            <v>8770.77</v>
          </cell>
          <cell r="P1674">
            <v>0</v>
          </cell>
          <cell r="R1674" t="str">
            <v>SINAPI</v>
          </cell>
        </row>
        <row r="1675">
          <cell r="G1675">
            <v>98031</v>
          </cell>
          <cell r="H1675" t="str">
            <v>ACRÉSCIMO PARA POÇO DE VISITA RETANGULAR PARA ESGOTO, EM ALVENARIA COM BLOCOS DE CONCRETO, DIMENSÕES INTERNAS = 2,5X2,5 M. AF_12/2020</v>
          </cell>
          <cell r="I1675" t="str">
            <v>M</v>
          </cell>
          <cell r="J1675" t="str">
            <v>COEFICIENTE DE REPRESENTATIVIDADE</v>
          </cell>
          <cell r="K1675" t="str">
            <v>2.873,91</v>
          </cell>
          <cell r="L1675" t="str">
            <v>CAIXA REFERENCIAL</v>
          </cell>
          <cell r="M1675" t="str">
            <v>1.003,67</v>
          </cell>
          <cell r="N1675">
            <v>1870.2399999999998</v>
          </cell>
          <cell r="O1675">
            <v>2873.91</v>
          </cell>
          <cell r="P1675">
            <v>0</v>
          </cell>
          <cell r="R1675" t="str">
            <v>SINAPI</v>
          </cell>
        </row>
        <row r="1676">
          <cell r="G1676">
            <v>98032</v>
          </cell>
          <cell r="H1676" t="str">
            <v>BASE PARA POÇO DE VISITA RETANGULAR PARA ESGOTO, EM ALVENARIA COM BLOCOS DE CONCRETO, DIMENSÕES INTERNAS = 2,5X3 M, PROFUNDIDADE = 1,40 M, EXCLUINDO TAMPÃO. AF_12/2020_PA</v>
          </cell>
          <cell r="I1676" t="str">
            <v>UN</v>
          </cell>
          <cell r="J1676" t="str">
            <v>ATRIBUÍDO SÃO PAULO</v>
          </cell>
          <cell r="K1676" t="str">
            <v>10.104,02</v>
          </cell>
          <cell r="L1676" t="str">
            <v>CAIXA REFERENCIAL</v>
          </cell>
          <cell r="M1676" t="str">
            <v>2.438,22</v>
          </cell>
          <cell r="N1676">
            <v>7665.8000000000011</v>
          </cell>
          <cell r="O1676">
            <v>10104.02</v>
          </cell>
          <cell r="P1676">
            <v>0</v>
          </cell>
          <cell r="R1676" t="str">
            <v>SINAPI</v>
          </cell>
        </row>
        <row r="1677">
          <cell r="G1677">
            <v>98033</v>
          </cell>
          <cell r="H1677" t="str">
            <v>ACRÉSCIMO PARA POÇO DE VISITA RETANGULAR PARA ESGOTO, EM ALVENARIA COM BLOCOS DE CONCRETO, DIMENSÕES INTERNAS = 2,5X3 M. AF_12/2020</v>
          </cell>
          <cell r="I1677" t="str">
            <v>M</v>
          </cell>
          <cell r="J1677" t="str">
            <v>COEFICIENTE DE REPRESENTATIVIDADE</v>
          </cell>
          <cell r="K1677" t="str">
            <v>3.129,10</v>
          </cell>
          <cell r="L1677" t="str">
            <v>CAIXA REFERENCIAL</v>
          </cell>
          <cell r="M1677" t="str">
            <v>1.093,76</v>
          </cell>
          <cell r="N1677">
            <v>2035.34</v>
          </cell>
          <cell r="O1677">
            <v>3129.1</v>
          </cell>
          <cell r="P1677">
            <v>0</v>
          </cell>
          <cell r="R1677" t="str">
            <v>SINAPI</v>
          </cell>
        </row>
        <row r="1678">
          <cell r="G1678">
            <v>98034</v>
          </cell>
          <cell r="H1678" t="str">
            <v>BASE PARA POÇO DE VISITA RETANGULAR PARA ESGOTO, EM ALVENARIA COM BLOCOS DE CONCRETO, DIMENSÕES INTERNAS = 2,5X3,5 M, PROFUNDIDADE = 1,40 M, EXCLUINDO TAMPÃO. AF_12/2020_PA</v>
          </cell>
          <cell r="I1678" t="str">
            <v>UN</v>
          </cell>
          <cell r="J1678" t="str">
            <v>ATRIBUÍDO SÃO PAULO</v>
          </cell>
          <cell r="K1678" t="str">
            <v>11.437,29</v>
          </cell>
          <cell r="L1678" t="str">
            <v>CAIXA REFERENCIAL</v>
          </cell>
          <cell r="M1678" t="str">
            <v>2.736,19</v>
          </cell>
          <cell r="N1678">
            <v>8701.1</v>
          </cell>
          <cell r="O1678">
            <v>11437.29</v>
          </cell>
          <cell r="P1678">
            <v>0</v>
          </cell>
          <cell r="R1678" t="str">
            <v>SINAPI</v>
          </cell>
        </row>
        <row r="1679">
          <cell r="G1679">
            <v>98035</v>
          </cell>
          <cell r="H1679" t="str">
            <v>ACRÉSCIMO PARA POÇO DE VISITA RETANGULAR PARA ESGOTO, EM ALVENARIA COM BLOCOS DE CONCRETO, DIMENSÕES INTERNAS = 2,5X3,5 M. AF_12/2020</v>
          </cell>
          <cell r="I1679" t="str">
            <v>M</v>
          </cell>
          <cell r="J1679" t="str">
            <v>COEFICIENTE DE REPRESENTATIVIDADE</v>
          </cell>
          <cell r="K1679" t="str">
            <v>3.384,23</v>
          </cell>
          <cell r="L1679" t="str">
            <v>CAIXA REFERENCIAL</v>
          </cell>
          <cell r="M1679" t="str">
            <v>1.183,88</v>
          </cell>
          <cell r="N1679">
            <v>2200.35</v>
          </cell>
          <cell r="O1679">
            <v>3384.23</v>
          </cell>
          <cell r="P1679">
            <v>0</v>
          </cell>
          <cell r="R1679" t="str">
            <v>SINAPI</v>
          </cell>
        </row>
        <row r="1680">
          <cell r="G1680">
            <v>98036</v>
          </cell>
          <cell r="H1680" t="str">
            <v>BASE PARA POÇO DE VISITA RETANGULAR PARA ESGOTO, EM ALVENARIA COM BLOCOS DE CONCRETO, DIMENSÕES INTERNAS = 2,5X4 M, PROFUNDIDADE = 1,40 M, EXCLUINDO TAMPÃO. AF_12/2020_PA</v>
          </cell>
          <cell r="I1680" t="str">
            <v>UN</v>
          </cell>
          <cell r="J1680" t="str">
            <v>ATRIBUÍDO SÃO PAULO</v>
          </cell>
          <cell r="K1680" t="str">
            <v>12.770,54</v>
          </cell>
          <cell r="L1680" t="str">
            <v>CAIXA REFERENCIAL</v>
          </cell>
          <cell r="M1680" t="str">
            <v>3.034,31</v>
          </cell>
          <cell r="N1680">
            <v>9736.2300000000014</v>
          </cell>
          <cell r="O1680">
            <v>12770.54</v>
          </cell>
          <cell r="P1680">
            <v>0</v>
          </cell>
          <cell r="R1680" t="str">
            <v>SINAPI</v>
          </cell>
        </row>
        <row r="1681">
          <cell r="G1681">
            <v>98037</v>
          </cell>
          <cell r="H1681" t="str">
            <v>ACRÉSCIMO PARA POÇO DE VISITA RETANGULAR PARA ESGOTO, EM ALVENARIA COM BLOCOS DE CONCRETO, DIMENSÕES INTERNAS = 2,5X4 M. AF_12/2020</v>
          </cell>
          <cell r="I1681" t="str">
            <v>M</v>
          </cell>
          <cell r="J1681" t="str">
            <v>COEFICIENTE DE REPRESENTATIVIDADE</v>
          </cell>
          <cell r="K1681" t="str">
            <v>3.644,44</v>
          </cell>
          <cell r="L1681" t="str">
            <v>CAIXA REFERENCIAL</v>
          </cell>
          <cell r="M1681" t="str">
            <v>1.275,46</v>
          </cell>
          <cell r="N1681">
            <v>2368.98</v>
          </cell>
          <cell r="O1681">
            <v>3644.44</v>
          </cell>
          <cell r="P1681">
            <v>0</v>
          </cell>
          <cell r="R1681" t="str">
            <v>SINAPI</v>
          </cell>
        </row>
        <row r="1682">
          <cell r="G1682">
            <v>98038</v>
          </cell>
          <cell r="H1682" t="str">
            <v>BASE PARA POÇO DE VISITA RETANGULAR PARA ESGOTO, EM ALVENARIA COM BLOCOS DE CONCRETO, DIMENSÕES INTERNAS = 3X3 M, PROFUNDIDADE = 1,40 M, EXCLUINDO TAMPÃO. AF_12/2020_PA</v>
          </cell>
          <cell r="I1682" t="str">
            <v>UN</v>
          </cell>
          <cell r="J1682" t="str">
            <v>ATRIBUÍDO SÃO PAULO</v>
          </cell>
          <cell r="K1682" t="str">
            <v>11.687,39</v>
          </cell>
          <cell r="L1682" t="str">
            <v>CAIXA REFERENCIAL</v>
          </cell>
          <cell r="M1682" t="str">
            <v>2.771,61</v>
          </cell>
          <cell r="N1682">
            <v>8915.7799999999988</v>
          </cell>
          <cell r="O1682">
            <v>11687.39</v>
          </cell>
          <cell r="P1682">
            <v>0</v>
          </cell>
          <cell r="R1682" t="str">
            <v>SINAPI</v>
          </cell>
        </row>
        <row r="1683">
          <cell r="G1683">
            <v>98039</v>
          </cell>
          <cell r="H1683" t="str">
            <v>ACRÉSCIMO PARA POÇO DE VISITA RETANGULAR PARA ESGOTO, EM ALVENARIA COM BLOCOS DE CONCRETO, DIMENSÕES INTERNAS = 3X3 M. AF_12/2020</v>
          </cell>
          <cell r="I1683" t="str">
            <v>M</v>
          </cell>
          <cell r="J1683" t="str">
            <v>COEFICIENTE DE REPRESENTATIVIDADE</v>
          </cell>
          <cell r="K1683" t="str">
            <v>3.389,27</v>
          </cell>
          <cell r="L1683" t="str">
            <v>CAIXA REFERENCIAL</v>
          </cell>
          <cell r="M1683" t="str">
            <v>1.185,32</v>
          </cell>
          <cell r="N1683">
            <v>2203.9499999999998</v>
          </cell>
          <cell r="O1683">
            <v>3389.2699999999995</v>
          </cell>
          <cell r="P1683">
            <v>0</v>
          </cell>
          <cell r="R1683" t="str">
            <v>SINAPI</v>
          </cell>
        </row>
        <row r="1684">
          <cell r="G1684">
            <v>98040</v>
          </cell>
          <cell r="H1684" t="str">
            <v>BASE PARA POÇO DE VISITA RETANGULAR PARA ESGOTO, EM ALVENARIA COM BLOCOS DE CONCRETO, DIMENSÕES INTERNAS = 3X3,5 M, PROFUNDIDADE = 1,40 M, EXCLUINDO TAMPÃO. AF_12/2020_PA</v>
          </cell>
          <cell r="I1684" t="str">
            <v>UN</v>
          </cell>
          <cell r="J1684" t="str">
            <v>ATRIBUÍDO SÃO PAULO</v>
          </cell>
          <cell r="K1684" t="str">
            <v>13.223,65</v>
          </cell>
          <cell r="L1684" t="str">
            <v>CAIXA REFERENCIAL</v>
          </cell>
          <cell r="M1684" t="str">
            <v>3.104,59</v>
          </cell>
          <cell r="N1684">
            <v>10119.06</v>
          </cell>
          <cell r="O1684">
            <v>13223.65</v>
          </cell>
          <cell r="P1684">
            <v>0</v>
          </cell>
          <cell r="R1684" t="str">
            <v>SINAPI</v>
          </cell>
        </row>
        <row r="1685">
          <cell r="G1685">
            <v>98041</v>
          </cell>
          <cell r="H1685" t="str">
            <v>ACRÉSCIMO PARA POÇO DE VISITA RETANGULAR PARA ESGOTO, EM ALVENARIA COM BLOCOS DE CONCRETO, DIMENSÕES INTERNAS = 3X3,5 M. AF_12/2020</v>
          </cell>
          <cell r="I1685" t="str">
            <v>M</v>
          </cell>
          <cell r="J1685" t="str">
            <v>COEFICIENTE DE REPRESENTATIVIDADE</v>
          </cell>
          <cell r="K1685" t="str">
            <v>3.644,44</v>
          </cell>
          <cell r="L1685" t="str">
            <v>CAIXA REFERENCIAL</v>
          </cell>
          <cell r="M1685" t="str">
            <v>1.275,46</v>
          </cell>
          <cell r="N1685">
            <v>2368.98</v>
          </cell>
          <cell r="O1685">
            <v>3644.44</v>
          </cell>
          <cell r="P1685">
            <v>0</v>
          </cell>
          <cell r="R1685" t="str">
            <v>SINAPI</v>
          </cell>
        </row>
        <row r="1686">
          <cell r="G1686">
            <v>98042</v>
          </cell>
          <cell r="H1686" t="str">
            <v>BASE PARA POÇO DE VISITA RETANGULAR PARA ESGOTO, EM ALVENARIA COM BLOCOS DE CONCRETO, DIMENSÕES INTERNAS = 3X4 M, PROFUNDIDADE = 1,40 M, EXCLUINDO TAMPÃO. AF_12/2020_PA</v>
          </cell>
          <cell r="I1686" t="str">
            <v>UN</v>
          </cell>
          <cell r="J1686" t="str">
            <v>ATRIBUÍDO SÃO PAULO</v>
          </cell>
          <cell r="K1686" t="str">
            <v>14.759,98</v>
          </cell>
          <cell r="L1686" t="str">
            <v>CAIXA REFERENCIAL</v>
          </cell>
          <cell r="M1686" t="str">
            <v>3.437,56</v>
          </cell>
          <cell r="N1686">
            <v>11322.42</v>
          </cell>
          <cell r="O1686">
            <v>14759.98</v>
          </cell>
          <cell r="P1686">
            <v>0</v>
          </cell>
          <cell r="R1686" t="str">
            <v>SINAPI</v>
          </cell>
        </row>
        <row r="1687">
          <cell r="G1687">
            <v>98043</v>
          </cell>
          <cell r="H1687" t="str">
            <v>ACRÉSCIMO PARA POÇO DE VISITA RETANGULAR PARA ESGOTO, EM ALVENARIA COM BLOCOS DE CONCRETO, DIMENSÕES INTERNAS = 3X4 M. AF_12/2020</v>
          </cell>
          <cell r="I1687" t="str">
            <v>M</v>
          </cell>
          <cell r="J1687" t="str">
            <v>COEFICIENTE DE REPRESENTATIVIDADE</v>
          </cell>
          <cell r="K1687" t="str">
            <v>3.904,72</v>
          </cell>
          <cell r="L1687" t="str">
            <v>CAIXA REFERENCIAL</v>
          </cell>
          <cell r="M1687" t="str">
            <v>1.367,01</v>
          </cell>
          <cell r="N1687">
            <v>2537.71</v>
          </cell>
          <cell r="O1687">
            <v>3904.7200000000003</v>
          </cell>
          <cell r="P1687">
            <v>0</v>
          </cell>
          <cell r="R1687" t="str">
            <v>SINAPI</v>
          </cell>
        </row>
        <row r="1688">
          <cell r="G1688">
            <v>98044</v>
          </cell>
          <cell r="H1688" t="str">
            <v>BASE PARA POÇO DE VISITA RETANGULAR PARA ESGOTO, EM ALVENARIA COM BLOCOS DE CONCRETO, DIMENSÕES INTERNAS = 3,5X3,5 M, PROFUNDIDADE = 1,40 M, EXCLUINDO TAMPÃO. AF_12/2020_PA</v>
          </cell>
          <cell r="I1688" t="str">
            <v>UN</v>
          </cell>
          <cell r="J1688" t="str">
            <v>ATRIBUÍDO SÃO PAULO</v>
          </cell>
          <cell r="K1688" t="str">
            <v>15.010,16</v>
          </cell>
          <cell r="L1688" t="str">
            <v>CAIXA REFERENCIAL</v>
          </cell>
          <cell r="M1688" t="str">
            <v>3.472,99</v>
          </cell>
          <cell r="N1688">
            <v>11537.17</v>
          </cell>
          <cell r="O1688">
            <v>15010.16</v>
          </cell>
          <cell r="P1688">
            <v>0</v>
          </cell>
          <cell r="R1688" t="str">
            <v>SINAPI</v>
          </cell>
        </row>
        <row r="1689">
          <cell r="G1689">
            <v>98045</v>
          </cell>
          <cell r="H1689" t="str">
            <v>ACRÉSCIMO PARA POÇO DE VISITA RETANGULAR PARA ESGOTO, EM ALVENARIA COM BLOCOS DE CONCRETO, DIMENSÕES INTERNAS = 3,5X3,5 M. AF_12/2020</v>
          </cell>
          <cell r="I1689" t="str">
            <v>M</v>
          </cell>
          <cell r="J1689" t="str">
            <v>COEFICIENTE DE REPRESENTATIVIDADE</v>
          </cell>
          <cell r="K1689" t="str">
            <v>3.904,72</v>
          </cell>
          <cell r="L1689" t="str">
            <v>CAIXA REFERENCIAL</v>
          </cell>
          <cell r="M1689" t="str">
            <v>1.367,01</v>
          </cell>
          <cell r="N1689">
            <v>2537.71</v>
          </cell>
          <cell r="O1689">
            <v>3904.7200000000003</v>
          </cell>
          <cell r="P1689">
            <v>0</v>
          </cell>
          <cell r="R1689" t="str">
            <v>SINAPI</v>
          </cell>
        </row>
        <row r="1690">
          <cell r="G1690">
            <v>98046</v>
          </cell>
          <cell r="H1690" t="str">
            <v>BASE PARA POÇO DE VISITA RETANGULAR PARA ESGOTO, EM ALVENARIA COM BLOCOS DE CONCRETO, DIMENSÕES INTERNAS = 3,5X4 M, PROFUNDIDADE = 1,40 M, EXCLUINDO TAMPÃO. AF_12/2020_PA</v>
          </cell>
          <cell r="I1690" t="str">
            <v>UN</v>
          </cell>
          <cell r="J1690" t="str">
            <v>ATRIBUÍDO SÃO PAULO</v>
          </cell>
          <cell r="K1690" t="str">
            <v>16.749,27</v>
          </cell>
          <cell r="L1690" t="str">
            <v>CAIXA REFERENCIAL</v>
          </cell>
          <cell r="M1690" t="str">
            <v>3.840,92</v>
          </cell>
          <cell r="N1690">
            <v>12908.35</v>
          </cell>
          <cell r="O1690">
            <v>16749.27</v>
          </cell>
          <cell r="P1690">
            <v>0</v>
          </cell>
          <cell r="R1690" t="str">
            <v>SINAPI</v>
          </cell>
        </row>
        <row r="1691">
          <cell r="G1691">
            <v>98047</v>
          </cell>
          <cell r="H1691" t="str">
            <v>ACRÉSCIMO PARA POÇO DE VISITA RETANGULAR PARA ESGOTO, EM ALVENARIA COM BLOCOS DE CONCRETO, DIMENSÕES INTERNAS = 3,5X4 M. AF_12/2020</v>
          </cell>
          <cell r="I1691" t="str">
            <v>M</v>
          </cell>
          <cell r="J1691" t="str">
            <v>COEFICIENTE DE REPRESENTATIVIDADE</v>
          </cell>
          <cell r="K1691" t="str">
            <v>4.164,93</v>
          </cell>
          <cell r="L1691" t="str">
            <v>CAIXA REFERENCIAL</v>
          </cell>
          <cell r="M1691" t="str">
            <v>1.458,56</v>
          </cell>
          <cell r="N1691">
            <v>2706.3700000000003</v>
          </cell>
          <cell r="O1691">
            <v>4164.93</v>
          </cell>
          <cell r="P1691">
            <v>0</v>
          </cell>
          <cell r="R1691" t="str">
            <v>SINAPI</v>
          </cell>
        </row>
        <row r="1692">
          <cell r="G1692">
            <v>98048</v>
          </cell>
          <cell r="H1692" t="str">
            <v>BASE PARA POÇO DE VISITA RETANGULAR PARA ESGOTO, EM ALVENARIA COM BLOCOS DE CONCRETO, DIMENSÕES INTERNAS = 4X4 M, PROFUNDIDADE = 1,45 M, EXCLUINDO TAMPÃO. AF_12/2020_PA</v>
          </cell>
          <cell r="I1692" t="str">
            <v>UN</v>
          </cell>
          <cell r="J1692" t="str">
            <v>ATRIBUÍDO SÃO PAULO</v>
          </cell>
          <cell r="K1692" t="str">
            <v>18.738,70</v>
          </cell>
          <cell r="L1692" t="str">
            <v>CAIXA REFERENCIAL</v>
          </cell>
          <cell r="M1692" t="str">
            <v>4.244,18</v>
          </cell>
          <cell r="N1692">
            <v>14494.52</v>
          </cell>
          <cell r="O1692">
            <v>18738.7</v>
          </cell>
          <cell r="P1692">
            <v>0</v>
          </cell>
          <cell r="R1692" t="str">
            <v>SINAPI</v>
          </cell>
        </row>
        <row r="1693">
          <cell r="G1693">
            <v>98049</v>
          </cell>
          <cell r="H1693" t="str">
            <v>ACRÉSCIMO PARA POÇO DE VISITA RETANGULAR PARA ESGOTO, EM ALVENARIA COM BLOCOS DE CONCRETO, DIMENSÕES INTERNAS = 4X4 M. AF_12/2020</v>
          </cell>
          <cell r="I1693" t="str">
            <v>M</v>
          </cell>
          <cell r="J1693" t="str">
            <v>COEFICIENTE DE REPRESENTATIVIDADE</v>
          </cell>
          <cell r="K1693" t="str">
            <v>4.375,89</v>
          </cell>
          <cell r="L1693" t="str">
            <v>CAIXA REFERENCIAL</v>
          </cell>
          <cell r="M1693" t="str">
            <v>1.535,88</v>
          </cell>
          <cell r="N1693">
            <v>2840.01</v>
          </cell>
          <cell r="O1693">
            <v>4375.8900000000003</v>
          </cell>
          <cell r="P1693">
            <v>0</v>
          </cell>
          <cell r="R1693" t="str">
            <v>SINAPI</v>
          </cell>
        </row>
        <row r="1694">
          <cell r="G1694">
            <v>98050</v>
          </cell>
          <cell r="H1694" t="str">
            <v>CHAMINÉ CIRCULAR PARA POÇO DE VISITA PARA ESGOTO, EM CONCRETO PRÉ-MOLDADO, DIÂMETRO INTERNO = 0,6 M. AF_12/2020</v>
          </cell>
          <cell r="I1694" t="str">
            <v>M</v>
          </cell>
          <cell r="J1694" t="str">
            <v>ATRIBUÍDO SÃO PAULO</v>
          </cell>
          <cell r="K1694" t="str">
            <v>283,80</v>
          </cell>
          <cell r="L1694" t="str">
            <v>CAIXA REFERENCIAL</v>
          </cell>
          <cell r="M1694" t="str">
            <v>13,67</v>
          </cell>
          <cell r="N1694">
            <v>270.13</v>
          </cell>
          <cell r="O1694">
            <v>283.8</v>
          </cell>
          <cell r="P1694">
            <v>0</v>
          </cell>
          <cell r="R1694" t="str">
            <v>SINAPI</v>
          </cell>
        </row>
        <row r="1695">
          <cell r="G1695">
            <v>98051</v>
          </cell>
          <cell r="H1695" t="str">
            <v>CHAMINÉ CIRCULAR PARA POÇO DE VISITA PARA ESGOTO, EM ALVENARIA COM TIJOLOS CERÂMICOS MACIÇOS, DIÂMETRO INTERNO = 0,6 M. AF_12/2020</v>
          </cell>
          <cell r="I1695" t="str">
            <v>M</v>
          </cell>
          <cell r="J1695" t="str">
            <v>COEFICIENTE DE REPRESENTATIVIDADE</v>
          </cell>
          <cell r="K1695" t="str">
            <v>984,89</v>
          </cell>
          <cell r="L1695" t="str">
            <v>CAIXA REFERENCIAL</v>
          </cell>
          <cell r="M1695" t="str">
            <v>324,47</v>
          </cell>
          <cell r="N1695">
            <v>660.42</v>
          </cell>
          <cell r="O1695">
            <v>984.89</v>
          </cell>
          <cell r="P1695">
            <v>0</v>
          </cell>
          <cell r="R1695" t="str">
            <v>SINAPI</v>
          </cell>
        </row>
        <row r="1696">
          <cell r="G1696">
            <v>98405</v>
          </cell>
          <cell r="H1696" t="str">
            <v>BASE PARA POÇO DE VISITA CIRCULAR PARA  ESGOTO, EM ALVENARIA COM TIJOLOS CERÂMICOS MACIÇOS, DIÂMETRO INTERNO = 1,0 M, PROFUNDIDADE = 1,40 M, EXCLUINDO TAMPÃO. AF_12/2020_PA</v>
          </cell>
          <cell r="I1696" t="str">
            <v>UN</v>
          </cell>
          <cell r="J1696" t="str">
            <v>ATRIBUÍDO SÃO PAULO</v>
          </cell>
          <cell r="K1696" t="str">
            <v>2.696,81</v>
          </cell>
          <cell r="L1696" t="str">
            <v>CAIXA REFERENCIAL</v>
          </cell>
          <cell r="M1696" t="str">
            <v>769,55</v>
          </cell>
          <cell r="N1696">
            <v>1927.26</v>
          </cell>
          <cell r="O1696">
            <v>2696.81</v>
          </cell>
          <cell r="P1696">
            <v>0</v>
          </cell>
          <cell r="R1696" t="str">
            <v>SINAPI</v>
          </cell>
        </row>
        <row r="1697">
          <cell r="G1697">
            <v>98406</v>
          </cell>
          <cell r="H1697" t="str">
            <v>BASE PARA POÇO DE VISITA RETANGULAR PARA ESGOTO, EM ALVENARIA COM BLOCOS DE CONCRETO, DIMENSÕES INTERNAS = 1X3,5 M, PROFUNDIDADE = 1,40 M, EXCLUINDO TAMPÃO. AF_12/2020_PA</v>
          </cell>
          <cell r="I1697" t="str">
            <v>UN</v>
          </cell>
          <cell r="J1697" t="str">
            <v>ATRIBUÍDO SÃO PAULO</v>
          </cell>
          <cell r="K1697" t="str">
            <v>6.347,64</v>
          </cell>
          <cell r="L1697" t="str">
            <v>CAIXA REFERENCIAL</v>
          </cell>
          <cell r="M1697" t="str">
            <v>1.725,98</v>
          </cell>
          <cell r="N1697">
            <v>4621.66</v>
          </cell>
          <cell r="O1697">
            <v>6347.6399999999994</v>
          </cell>
          <cell r="P1697">
            <v>0</v>
          </cell>
          <cell r="R1697" t="str">
            <v>SINAPI</v>
          </cell>
        </row>
        <row r="1698">
          <cell r="G1698">
            <v>98407</v>
          </cell>
          <cell r="H1698" t="str">
            <v>BASE PARA POÇO DE VISITA RETANGULAR PARA ESGOTO, EM ALVENARIA COM BLOCOS DE CONCRETO, DIMENSÕES INTERNAS = 1X2 M, PROFUNDIDADE = 1,40 M, EXCLUINDO TAMPÃO. AF_12/2020_PA</v>
          </cell>
          <cell r="I1698" t="str">
            <v>UN</v>
          </cell>
          <cell r="J1698" t="str">
            <v>ATRIBUÍDO SÃO PAULO</v>
          </cell>
          <cell r="K1698" t="str">
            <v>4.150,09</v>
          </cell>
          <cell r="L1698" t="str">
            <v>CAIXA REFERENCIAL</v>
          </cell>
          <cell r="M1698" t="str">
            <v>1.146,81</v>
          </cell>
          <cell r="N1698">
            <v>3003.28</v>
          </cell>
          <cell r="O1698">
            <v>4150.09</v>
          </cell>
          <cell r="P1698">
            <v>0</v>
          </cell>
          <cell r="R1698" t="str">
            <v>SINAPI</v>
          </cell>
        </row>
        <row r="1699">
          <cell r="G1699">
            <v>98408</v>
          </cell>
          <cell r="H1699" t="str">
            <v>BASE PARA POÇO DE VISITA RETANGULAR PARA ESGOTO, EM ALVENARIA COM BLOCOS DE CONCRETO, DIMENSÕES INTERNAS = 1X2,5 M, PROFUNDIDADE = 1,40 M, EXCLUINDO TAMPÃO. AF_12/2020_PA</v>
          </cell>
          <cell r="I1699" t="str">
            <v>UN</v>
          </cell>
          <cell r="J1699" t="str">
            <v>ATRIBUÍDO SÃO PAULO</v>
          </cell>
          <cell r="K1699" t="str">
            <v>4.870,71</v>
          </cell>
          <cell r="L1699" t="str">
            <v>CAIXA REFERENCIAL</v>
          </cell>
          <cell r="M1699" t="str">
            <v>1.339,90</v>
          </cell>
          <cell r="N1699">
            <v>3530.81</v>
          </cell>
          <cell r="O1699">
            <v>4870.71</v>
          </cell>
          <cell r="P1699">
            <v>0</v>
          </cell>
          <cell r="R1699" t="str">
            <v>SINAPI</v>
          </cell>
        </row>
        <row r="1700">
          <cell r="G1700">
            <v>98409</v>
          </cell>
          <cell r="H1700" t="str">
            <v>ACRÉSCIMO PARA POÇO DE VISITA CIRCULAR PARA ESGOTO, EM CONCRETO PRÉ-MOLDADO, DIÂMETRO INTERNO = 0,8 M. AF_12/2020</v>
          </cell>
          <cell r="I1700" t="str">
            <v>M</v>
          </cell>
          <cell r="J1700" t="str">
            <v>ATRIBUÍDO SÃO PAULO</v>
          </cell>
          <cell r="K1700" t="str">
            <v>387,17</v>
          </cell>
          <cell r="L1700" t="str">
            <v>CAIXA REFERENCIAL</v>
          </cell>
          <cell r="M1700" t="str">
            <v>22,25</v>
          </cell>
          <cell r="N1700">
            <v>364.92</v>
          </cell>
          <cell r="O1700">
            <v>387.17</v>
          </cell>
          <cell r="P1700">
            <v>0</v>
          </cell>
          <cell r="R1700" t="str">
            <v>SINAPI</v>
          </cell>
        </row>
        <row r="1701">
          <cell r="G1701">
            <v>98410</v>
          </cell>
          <cell r="H1701" t="str">
            <v>BASE PARA POÇO DE VISITA CIRCULAR PARA ESGOTO, EM CONCRETO PRÉ-MOLDADO, DIÂMETRO INTERNO = 1,0 M, PROFUNDIDADE = 1,35 M, EXCLUINDO TAMPÃO. AF_12/2020_PA</v>
          </cell>
          <cell r="I1701" t="str">
            <v>UN</v>
          </cell>
          <cell r="J1701" t="str">
            <v>ATRIBUÍDO SÃO PAULO</v>
          </cell>
          <cell r="K1701" t="str">
            <v>1.294,00</v>
          </cell>
          <cell r="L1701" t="str">
            <v>CAIXA REFERENCIAL</v>
          </cell>
          <cell r="M1701" t="str">
            <v>187,43</v>
          </cell>
          <cell r="N1701">
            <v>1106.57</v>
          </cell>
          <cell r="O1701">
            <v>1294</v>
          </cell>
          <cell r="P1701">
            <v>0</v>
          </cell>
          <cell r="R1701" t="str">
            <v>SINAPI</v>
          </cell>
        </row>
        <row r="1702">
          <cell r="G1702">
            <v>99240</v>
          </cell>
          <cell r="H1702" t="str">
            <v>ACRÉSCIMO PARA POÇO DE VISITA CIRCULAR PARA DRENAGEM, EM CONCRETO PRÉ-MOLDADO, DIÂMETRO INTERNO = 1,2 M. AF_12/2020</v>
          </cell>
          <cell r="I1702" t="str">
            <v>M</v>
          </cell>
          <cell r="J1702" t="str">
            <v>ATRIBUÍDO SÃO PAULO</v>
          </cell>
          <cell r="K1702" t="str">
            <v>679,62</v>
          </cell>
          <cell r="L1702" t="str">
            <v>CAIXA REFERENCIAL</v>
          </cell>
          <cell r="M1702" t="str">
            <v>31,10</v>
          </cell>
          <cell r="N1702">
            <v>648.52</v>
          </cell>
          <cell r="O1702">
            <v>679.62</v>
          </cell>
          <cell r="P1702">
            <v>0</v>
          </cell>
          <cell r="R1702" t="str">
            <v>SINAPI</v>
          </cell>
        </row>
        <row r="1703">
          <cell r="G1703">
            <v>99241</v>
          </cell>
          <cell r="H1703" t="str">
            <v>ACRÉSCIMO PARA POÇO DE VISITA RETANGULAR PARA DRENAGEM, EM ALVENARIA COM BLOCOS DE CONCRETO, DIMENSÕES INTERNAS = 1,5X1,5 M. AF_12/2020</v>
          </cell>
          <cell r="I1703" t="str">
            <v>M</v>
          </cell>
          <cell r="J1703" t="str">
            <v>COEFICIENTE DE REPRESENTATIVIDADE</v>
          </cell>
          <cell r="K1703" t="str">
            <v>1.744,32</v>
          </cell>
          <cell r="L1703" t="str">
            <v>CAIXA REFERENCIAL</v>
          </cell>
          <cell r="M1703" t="str">
            <v>632,61</v>
          </cell>
          <cell r="N1703">
            <v>1111.71</v>
          </cell>
          <cell r="O1703">
            <v>1744.3200000000002</v>
          </cell>
          <cell r="P1703">
            <v>0</v>
          </cell>
          <cell r="R1703" t="str">
            <v>SINAPI</v>
          </cell>
        </row>
        <row r="1704">
          <cell r="G1704">
            <v>99242</v>
          </cell>
          <cell r="H1704" t="str">
            <v>BASE PARA POÇO DE VISITA CIRCULAR PARA DRENAGEM, EM ALVENARIA COM TIJOLOS CERÂMICOS MACIÇOS, DIÂMETRO INTERNO = 1,2 M, PROFUNDIDADE = 1,40 M, EXCLUINDO TAMPÃO. AF_12/2020_PA</v>
          </cell>
          <cell r="I1704" t="str">
            <v>UN</v>
          </cell>
          <cell r="J1704" t="str">
            <v>ATRIBUÍDO SÃO PAULO</v>
          </cell>
          <cell r="K1704" t="str">
            <v>3.107,33</v>
          </cell>
          <cell r="L1704" t="str">
            <v>CAIXA REFERENCIAL</v>
          </cell>
          <cell r="M1704" t="str">
            <v>892,40</v>
          </cell>
          <cell r="N1704">
            <v>2214.9299999999998</v>
          </cell>
          <cell r="O1704">
            <v>3107.33</v>
          </cell>
          <cell r="P1704">
            <v>0</v>
          </cell>
          <cell r="R1704" t="str">
            <v>SINAPI</v>
          </cell>
        </row>
        <row r="1705">
          <cell r="G1705">
            <v>99243</v>
          </cell>
          <cell r="H1705" t="str">
            <v>ACRÉSCIMO PARA POÇO DE VISITA CIRCULAR PARA DRENAGEM, EM ALVENARIA COM TIJOLOS CERÂMICOS MACIÇOS, DIÂMETRO INTERNO = 1,2 M. AF_12/2020</v>
          </cell>
          <cell r="I1705" t="str">
            <v>M</v>
          </cell>
          <cell r="J1705" t="str">
            <v>COEFICIENTE DE REPRESENTATIVIDADE</v>
          </cell>
          <cell r="K1705" t="str">
            <v>1.630,06</v>
          </cell>
          <cell r="L1705" t="str">
            <v>CAIXA REFERENCIAL</v>
          </cell>
          <cell r="M1705" t="str">
            <v>595,72</v>
          </cell>
          <cell r="N1705">
            <v>1034.3399999999999</v>
          </cell>
          <cell r="O1705">
            <v>1630.06</v>
          </cell>
          <cell r="P1705">
            <v>0</v>
          </cell>
          <cell r="R1705" t="str">
            <v>SINAPI</v>
          </cell>
        </row>
        <row r="1706">
          <cell r="G1706">
            <v>99244</v>
          </cell>
          <cell r="H1706" t="str">
            <v>BASE PARA POÇO DE VISITA RETANGULAR PARA DRENAGEM, EM ALVENARIA COM BLOCOS DE CONCRETO, DIMENSÕES INTERNAS = 1,5X2 M, PROFUNDIDADE = 1,40 M, EXCLUINDO TAMPÃO. AF_12/2020_PA</v>
          </cell>
          <cell r="I1706" t="str">
            <v>UN</v>
          </cell>
          <cell r="J1706" t="str">
            <v>ATRIBUÍDO SÃO PAULO</v>
          </cell>
          <cell r="K1706" t="str">
            <v>5.073,40</v>
          </cell>
          <cell r="L1706" t="str">
            <v>CAIXA REFERENCIAL</v>
          </cell>
          <cell r="M1706" t="str">
            <v>1.365,57</v>
          </cell>
          <cell r="N1706">
            <v>3707.83</v>
          </cell>
          <cell r="O1706">
            <v>5073.3999999999996</v>
          </cell>
          <cell r="P1706">
            <v>0</v>
          </cell>
          <cell r="R1706" t="str">
            <v>SINAPI</v>
          </cell>
        </row>
        <row r="1707">
          <cell r="G1707">
            <v>99246</v>
          </cell>
          <cell r="H1707" t="str">
            <v>ACRÉSCIMO PARA POÇO DE VISITA CIRCULAR PARA DRENAGEM, EM CONCRETO PRÉ-MOLDADO, DIÂMETRO INTERNO = 1,5 M. AF_12/2020</v>
          </cell>
          <cell r="I1707" t="str">
            <v>M</v>
          </cell>
          <cell r="J1707" t="str">
            <v>ATRIBUÍDO SÃO PAULO</v>
          </cell>
          <cell r="K1707" t="str">
            <v>932,69</v>
          </cell>
          <cell r="L1707" t="str">
            <v>CAIXA REFERENCIAL</v>
          </cell>
          <cell r="M1707" t="str">
            <v>39,67</v>
          </cell>
          <cell r="N1707">
            <v>893.0200000000001</v>
          </cell>
          <cell r="O1707">
            <v>932.69</v>
          </cell>
          <cell r="P1707">
            <v>0</v>
          </cell>
          <cell r="R1707" t="str">
            <v>SINAPI</v>
          </cell>
        </row>
        <row r="1708">
          <cell r="G1708">
            <v>99247</v>
          </cell>
          <cell r="H1708" t="str">
            <v>ACRÉSCIMO PARA POÇO DE VISITA RETANGULAR PARA DRENAGEM, EM ALVENARIA COM BLOCOS DE CONCRETO, DIMENSÕES INTERNAS = 1,5X2 M. AF_12/2020</v>
          </cell>
          <cell r="I1708" t="str">
            <v>M</v>
          </cell>
          <cell r="J1708" t="str">
            <v>COEFICIENTE DE REPRESENTATIVIDADE</v>
          </cell>
          <cell r="K1708" t="str">
            <v>1.987,81</v>
          </cell>
          <cell r="L1708" t="str">
            <v>CAIXA REFERENCIAL</v>
          </cell>
          <cell r="M1708" t="str">
            <v>722,42</v>
          </cell>
          <cell r="N1708">
            <v>1265.3899999999999</v>
          </cell>
          <cell r="O1708">
            <v>1987.81</v>
          </cell>
          <cell r="P1708">
            <v>0</v>
          </cell>
          <cell r="R1708" t="str">
            <v>SINAPI</v>
          </cell>
        </row>
        <row r="1709">
          <cell r="G1709">
            <v>99248</v>
          </cell>
          <cell r="H1709" t="str">
            <v>BASE PARA POÇO DE VISITA CIRCULAR PARA DRENAGEM, EM ALVENARIA COM TIJOLOS CERÂMICOS MACIÇOS, DIÂMETRO INTERNO = 1,50 M, PROFUNDIDADE = 1,40 M, EXCLUINDO TAMPÃO. AF_12/2020_PA</v>
          </cell>
          <cell r="I1709" t="str">
            <v>UN</v>
          </cell>
          <cell r="J1709" t="str">
            <v>ATRIBUÍDO SÃO PAULO</v>
          </cell>
          <cell r="K1709" t="str">
            <v>4.008,18</v>
          </cell>
          <cell r="L1709" t="str">
            <v>CAIXA REFERENCIAL</v>
          </cell>
          <cell r="M1709" t="str">
            <v>1.104,76</v>
          </cell>
          <cell r="N1709">
            <v>2903.42</v>
          </cell>
          <cell r="O1709">
            <v>4008.1800000000003</v>
          </cell>
          <cell r="P1709">
            <v>0</v>
          </cell>
          <cell r="R1709" t="str">
            <v>SINAPI</v>
          </cell>
        </row>
        <row r="1710">
          <cell r="G1710">
            <v>99249</v>
          </cell>
          <cell r="H1710" t="str">
            <v>ACRÉSCIMO PARA POÇO DE VISITA CIRCULAR PARA DRENAGEM, EM ALVENARIA COM TIJOLOS CERÂMICOS MACIÇOS, DIÂMETRO INTERNO = 1,5 M. AF_12/2020</v>
          </cell>
          <cell r="I1710" t="str">
            <v>M</v>
          </cell>
          <cell r="J1710" t="str">
            <v>COEFICIENTE DE REPRESENTATIVIDADE</v>
          </cell>
          <cell r="K1710" t="str">
            <v>1.990,67</v>
          </cell>
          <cell r="L1710" t="str">
            <v>CAIXA REFERENCIAL</v>
          </cell>
          <cell r="M1710" t="str">
            <v>733,60</v>
          </cell>
          <cell r="N1710">
            <v>1257.0700000000002</v>
          </cell>
          <cell r="O1710">
            <v>1990.67</v>
          </cell>
          <cell r="P1710">
            <v>0</v>
          </cell>
          <cell r="R1710" t="str">
            <v>SINAPI</v>
          </cell>
        </row>
        <row r="1711">
          <cell r="G1711">
            <v>99252</v>
          </cell>
          <cell r="H1711" t="str">
            <v>BASE PARA POÇO DE VISITA RETANGULAR PARA DRENAGEM, EM ALVENARIA COM BLOCOS DE CONCRETO, DIMENSÕES INTERNAS = 1X1 M, PROFUNDIDADE = 1,40 M, EXCLUINDO TAMPÃO. AF_12/2020_PA</v>
          </cell>
          <cell r="I1711" t="str">
            <v>UN</v>
          </cell>
          <cell r="J1711" t="str">
            <v>ATRIBUÍDO SÃO PAULO</v>
          </cell>
          <cell r="K1711" t="str">
            <v>2.641,12</v>
          </cell>
          <cell r="L1711" t="str">
            <v>CAIXA REFERENCIAL</v>
          </cell>
          <cell r="M1711" t="str">
            <v>758,97</v>
          </cell>
          <cell r="N1711">
            <v>1882.1499999999999</v>
          </cell>
          <cell r="O1711">
            <v>2641.12</v>
          </cell>
          <cell r="P1711">
            <v>0</v>
          </cell>
          <cell r="R1711" t="str">
            <v>SINAPI</v>
          </cell>
        </row>
        <row r="1712">
          <cell r="G1712">
            <v>99254</v>
          </cell>
          <cell r="H1712" t="str">
            <v>ACRÉSCIMO PARA POÇO DE VISITA RETANGULAR PARA DRENAGEM, EM ALVENARIA COM BLOCOS DE CONCRETO, DIMENSÕES INTERNAS = 1X1 M. AF_12/2020</v>
          </cell>
          <cell r="I1712" t="str">
            <v>M</v>
          </cell>
          <cell r="J1712" t="str">
            <v>COEFICIENTE DE REPRESENTATIVIDADE</v>
          </cell>
          <cell r="K1712" t="str">
            <v>1.257,29</v>
          </cell>
          <cell r="L1712" t="str">
            <v>CAIXA REFERENCIAL</v>
          </cell>
          <cell r="M1712" t="str">
            <v>453,02</v>
          </cell>
          <cell r="N1712">
            <v>804.27</v>
          </cell>
          <cell r="O1712">
            <v>1257.29</v>
          </cell>
          <cell r="P1712">
            <v>0</v>
          </cell>
          <cell r="R1712" t="str">
            <v>SINAPI</v>
          </cell>
        </row>
        <row r="1713">
          <cell r="G1713">
            <v>99256</v>
          </cell>
          <cell r="H1713" t="str">
            <v>BASE PARA POÇO DE VISITA RETANGULAR PARA DRENAGEM, EM ALVENARIA COM BLOCOS DE CONCRETO, DIMENSÕES INTERNAS = 1,5X2,5 M, PROFUNDIDADE = 1,40 M, EXCLUINDO TAMPÃO. AF_12/2020_PA</v>
          </cell>
          <cell r="I1713" t="str">
            <v>UN</v>
          </cell>
          <cell r="J1713" t="str">
            <v>ATRIBUÍDO SÃO PAULO</v>
          </cell>
          <cell r="K1713" t="str">
            <v>5.965,76</v>
          </cell>
          <cell r="L1713" t="str">
            <v>CAIXA REFERENCIAL</v>
          </cell>
          <cell r="M1713" t="str">
            <v>1.592,88</v>
          </cell>
          <cell r="N1713">
            <v>4372.88</v>
          </cell>
          <cell r="O1713">
            <v>5965.76</v>
          </cell>
          <cell r="P1713">
            <v>0</v>
          </cell>
          <cell r="R1713" t="str">
            <v>SINAPI</v>
          </cell>
        </row>
        <row r="1714">
          <cell r="G1714">
            <v>99259</v>
          </cell>
          <cell r="H1714" t="str">
            <v>BASE PARA POÇO DE VISITA RETANGULAR PARA DRENAGEM, EM ALVENARIA COM BLOCOS DE CONCRETO, DIMENSÕES INTERNAS = 1X1,5 M, PROFUNDIDADE = 1,40 M, EXCLUINDO TAMPÃO. AF_12/2020_PA</v>
          </cell>
          <cell r="I1714" t="str">
            <v>UN</v>
          </cell>
          <cell r="J1714" t="str">
            <v>ATRIBUÍDO SÃO PAULO</v>
          </cell>
          <cell r="K1714" t="str">
            <v>3.343,08</v>
          </cell>
          <cell r="L1714" t="str">
            <v>CAIXA REFERENCIAL</v>
          </cell>
          <cell r="M1714" t="str">
            <v>951,51</v>
          </cell>
          <cell r="N1714">
            <v>2391.5699999999997</v>
          </cell>
          <cell r="O1714">
            <v>3343.08</v>
          </cell>
          <cell r="P1714">
            <v>0</v>
          </cell>
          <cell r="R1714" t="str">
            <v>SINAPI</v>
          </cell>
        </row>
        <row r="1715">
          <cell r="G1715">
            <v>99261</v>
          </cell>
          <cell r="H1715" t="str">
            <v>ACRÉSCIMO PARA POÇO DE VISITA RETANGULAR PARA DRENAGEM, EM ALVENARIA COM BLOCOS DE CONCRETO, DIMENSÕES INTERNAS = 1X1,5 M. AF_12/2020</v>
          </cell>
          <cell r="I1715" t="str">
            <v>M</v>
          </cell>
          <cell r="J1715" t="str">
            <v>COEFICIENTE DE REPRESENTATIVIDADE</v>
          </cell>
          <cell r="K1715" t="str">
            <v>1.500,77</v>
          </cell>
          <cell r="L1715" t="str">
            <v>CAIXA REFERENCIAL</v>
          </cell>
          <cell r="M1715" t="str">
            <v>542,81</v>
          </cell>
          <cell r="N1715">
            <v>957.96</v>
          </cell>
          <cell r="O1715">
            <v>1500.77</v>
          </cell>
          <cell r="P1715">
            <v>0</v>
          </cell>
          <cell r="R1715" t="str">
            <v>SINAPI</v>
          </cell>
        </row>
        <row r="1716">
          <cell r="G1716">
            <v>99263</v>
          </cell>
          <cell r="H1716" t="str">
            <v>ACRÉSCIMO PARA POÇO DE VISITA RETANGULAR PARA DRENAGEM, EM ALVENARIA COM BLOCOS DE CONCRETO, DIMENSÕES INTERNAS = 1,5X2,5 M. AF_12/2020</v>
          </cell>
          <cell r="I1716" t="str">
            <v>M</v>
          </cell>
          <cell r="J1716" t="str">
            <v>COEFICIENTE DE REPRESENTATIVIDADE</v>
          </cell>
          <cell r="K1716" t="str">
            <v>2.231,35</v>
          </cell>
          <cell r="L1716" t="str">
            <v>CAIXA REFERENCIAL</v>
          </cell>
          <cell r="M1716" t="str">
            <v>812,23</v>
          </cell>
          <cell r="N1716">
            <v>1419.12</v>
          </cell>
          <cell r="O1716">
            <v>2231.35</v>
          </cell>
          <cell r="P1716">
            <v>0</v>
          </cell>
          <cell r="R1716" t="str">
            <v>SINAPI</v>
          </cell>
        </row>
        <row r="1717">
          <cell r="G1717">
            <v>99265</v>
          </cell>
          <cell r="H1717" t="str">
            <v>BASE PARA POÇO DE VISITA RETANGULAR PARA DRENAGEM, EM ALVENARIA COM BLOCOS DE CONCRETO, DIMENSÕES INTERNAS = 1X2 M, PROFUNDIDADE = 1,40 M, EXCLUINDO TAMPÃO. AF_12/2020_PA</v>
          </cell>
          <cell r="I1717" t="str">
            <v>UN</v>
          </cell>
          <cell r="J1717" t="str">
            <v>ATRIBUÍDO SÃO PAULO</v>
          </cell>
          <cell r="K1717" t="str">
            <v>4.044,99</v>
          </cell>
          <cell r="L1717" t="str">
            <v>CAIXA REFERENCIAL</v>
          </cell>
          <cell r="M1717" t="str">
            <v>1.144,06</v>
          </cell>
          <cell r="N1717">
            <v>2900.93</v>
          </cell>
          <cell r="O1717">
            <v>4044.99</v>
          </cell>
          <cell r="P1717">
            <v>0</v>
          </cell>
          <cell r="R1717" t="str">
            <v>SINAPI</v>
          </cell>
        </row>
        <row r="1718">
          <cell r="G1718">
            <v>99266</v>
          </cell>
          <cell r="H1718" t="str">
            <v>ACRÉSCIMO PARA POÇO DE VISITA RETANGULAR PARA DRENAGEM, EM ALVENARIA COM BLOCOS DE CONCRETO, DIMENSÕES INTERNAS = 1X2 M. AF_12/2020</v>
          </cell>
          <cell r="I1718" t="str">
            <v>M</v>
          </cell>
          <cell r="J1718" t="str">
            <v>COEFICIENTE DE REPRESENTATIVIDADE</v>
          </cell>
          <cell r="K1718" t="str">
            <v>1.744,32</v>
          </cell>
          <cell r="L1718" t="str">
            <v>CAIXA REFERENCIAL</v>
          </cell>
          <cell r="M1718" t="str">
            <v>632,61</v>
          </cell>
          <cell r="N1718">
            <v>1111.71</v>
          </cell>
          <cell r="O1718">
            <v>1744.3200000000002</v>
          </cell>
          <cell r="P1718">
            <v>0</v>
          </cell>
          <cell r="R1718" t="str">
            <v>SINAPI</v>
          </cell>
        </row>
        <row r="1719">
          <cell r="G1719">
            <v>99267</v>
          </cell>
          <cell r="H1719" t="str">
            <v>BASE PARA POÇO DE VISITA RETANGULAR PARA DRENAGEM, EM ALVENARIA COM BLOCOS DE CONCRETO, DIMENSÕES INTERNAS = 1X2,5 M, PROFUNDIDADE = 1,40 M, EXCLUINDO TAMPÃO. AF_12/2020_PA</v>
          </cell>
          <cell r="I1719" t="str">
            <v>UN</v>
          </cell>
          <cell r="J1719" t="str">
            <v>ATRIBUÍDO SÃO PAULO</v>
          </cell>
          <cell r="K1719" t="str">
            <v>4.746,90</v>
          </cell>
          <cell r="L1719" t="str">
            <v>CAIXA REFERENCIAL</v>
          </cell>
          <cell r="M1719" t="str">
            <v>1.336,65</v>
          </cell>
          <cell r="N1719">
            <v>3410.2499999999995</v>
          </cell>
          <cell r="O1719">
            <v>4746.8999999999996</v>
          </cell>
          <cell r="P1719">
            <v>0</v>
          </cell>
          <cell r="R1719" t="str">
            <v>SINAPI</v>
          </cell>
        </row>
        <row r="1720">
          <cell r="G1720">
            <v>99268</v>
          </cell>
          <cell r="H1720" t="str">
            <v>POÇO DE INSPEÇÃO CIRCULAR PARA DRENAGEM, EM CONCRETO PRÉ-MOLDADO, DIÂMETRO INTERNO = 0,60 M, PROFUNDIDADE = 0,90 M, EXCLUINDO TAMPÃO. AF_12/2020_PA</v>
          </cell>
          <cell r="I1720" t="str">
            <v>UN</v>
          </cell>
          <cell r="J1720" t="str">
            <v>ATRIBUÍDO SÃO PAULO</v>
          </cell>
          <cell r="K1720" t="str">
            <v>504,84</v>
          </cell>
          <cell r="L1720" t="str">
            <v>CAIXA REFERENCIAL</v>
          </cell>
          <cell r="M1720" t="str">
            <v>71,28</v>
          </cell>
          <cell r="N1720">
            <v>433.55999999999995</v>
          </cell>
          <cell r="O1720">
            <v>504.83999999999992</v>
          </cell>
          <cell r="P1720">
            <v>0</v>
          </cell>
          <cell r="R1720" t="str">
            <v>SINAPI</v>
          </cell>
        </row>
        <row r="1721">
          <cell r="G1721">
            <v>99269</v>
          </cell>
          <cell r="H1721" t="str">
            <v>ACRÉSCIMO PARA POÇO DE VISITA RETANGULAR PARA DRENAGEM, EM ALVENARIA COM BLOCOS DE CONCRETO, DIMENSÕES INTERNAS = 1X2,5 M. AF_12/2020</v>
          </cell>
          <cell r="I1721" t="str">
            <v>M</v>
          </cell>
          <cell r="J1721" t="str">
            <v>COEFICIENTE DE REPRESENTATIVIDADE</v>
          </cell>
          <cell r="K1721" t="str">
            <v>1.987,81</v>
          </cell>
          <cell r="L1721" t="str">
            <v>CAIXA REFERENCIAL</v>
          </cell>
          <cell r="M1721" t="str">
            <v>722,42</v>
          </cell>
          <cell r="N1721">
            <v>1265.3899999999999</v>
          </cell>
          <cell r="O1721">
            <v>1987.81</v>
          </cell>
          <cell r="P1721">
            <v>0</v>
          </cell>
          <cell r="R1721" t="str">
            <v>SINAPI</v>
          </cell>
        </row>
        <row r="1722">
          <cell r="G1722">
            <v>99270</v>
          </cell>
          <cell r="H1722" t="str">
            <v>POÇO DE INSPEÇÃO CIRCULAR PARA DRENAGEM, EM CONCRETO PRÉ-MOLDADO, DIÂMETRO INTERNO = 0,60 M, PROFUNDIDADE = 1,40 M, EXCLUINDO TAMPÃO. AF_12/2020_PA</v>
          </cell>
          <cell r="I1722" t="str">
            <v>UN</v>
          </cell>
          <cell r="J1722" t="str">
            <v>ATRIBUÍDO SÃO PAULO</v>
          </cell>
          <cell r="K1722" t="str">
            <v>649,38</v>
          </cell>
          <cell r="L1722" t="str">
            <v>CAIXA REFERENCIAL</v>
          </cell>
          <cell r="M1722" t="str">
            <v>78,97</v>
          </cell>
          <cell r="N1722">
            <v>570.41</v>
          </cell>
          <cell r="O1722">
            <v>649.38</v>
          </cell>
          <cell r="P1722">
            <v>0</v>
          </cell>
          <cell r="R1722" t="str">
            <v>SINAPI</v>
          </cell>
        </row>
        <row r="1723">
          <cell r="G1723">
            <v>99271</v>
          </cell>
          <cell r="H1723" t="str">
            <v>BASE PARA POÇO DE VISITA RETANGULAR PARA DRENAGEM, EM ALVENARIA COM BLOCOS DE CONCRETO, DIMENSÕES INTERNAS = 1,5X3 M, PROFUNDIDADE = 1,40 M, EXCLUINDO TAMPÃO. AF_12/2020_PA</v>
          </cell>
          <cell r="I1723" t="str">
            <v>UN</v>
          </cell>
          <cell r="J1723" t="str">
            <v>ATRIBUÍDO SÃO PAULO</v>
          </cell>
          <cell r="K1723" t="str">
            <v>6.858,01</v>
          </cell>
          <cell r="L1723" t="str">
            <v>CAIXA REFERENCIAL</v>
          </cell>
          <cell r="M1723" t="str">
            <v>1.820,16</v>
          </cell>
          <cell r="N1723">
            <v>5037.8500000000004</v>
          </cell>
          <cell r="O1723">
            <v>6858.01</v>
          </cell>
          <cell r="P1723">
            <v>0</v>
          </cell>
          <cell r="R1723" t="str">
            <v>SINAPI</v>
          </cell>
        </row>
        <row r="1724">
          <cell r="G1724">
            <v>99272</v>
          </cell>
          <cell r="H1724" t="str">
            <v>POÇO DE INSPEÇÃO CIRCULAR PARA DRENAGEM, EM ALVENARIA COM TIJOLOS CERÂMICOS MACIÇOS, DIÂMETRO INTERNO = 0,60 M, PROFUNDIDADE = 0,95 M, EXCLUINDO TAMPÃO. AF_12/2020_PA</v>
          </cell>
          <cell r="I1724" t="str">
            <v>UN</v>
          </cell>
          <cell r="J1724" t="str">
            <v>ATRIBUÍDO SÃO PAULO</v>
          </cell>
          <cell r="K1724" t="str">
            <v>1.138,83</v>
          </cell>
          <cell r="L1724" t="str">
            <v>CAIXA REFERENCIAL</v>
          </cell>
          <cell r="M1724" t="str">
            <v>344,92</v>
          </cell>
          <cell r="N1724">
            <v>793.90999999999985</v>
          </cell>
          <cell r="O1724">
            <v>1138.83</v>
          </cell>
          <cell r="P1724">
            <v>0</v>
          </cell>
          <cell r="R1724" t="str">
            <v>SINAPI</v>
          </cell>
        </row>
        <row r="1725">
          <cell r="G1725">
            <v>99273</v>
          </cell>
          <cell r="H1725" t="str">
            <v>POÇO DE INSPEÇÃO CIRCULAR PARA DRENAGEM, EM ALVENARIA COM TIJOLOS CERÂMICOS MACIÇOS, DIÂMETRO INTERNO = 0,60 M, PROFUNDIDADE = 1,45 M, EXCLUINDO TAMPÃO. AF_12/2020_PA</v>
          </cell>
          <cell r="I1725" t="str">
            <v>UN</v>
          </cell>
          <cell r="J1725" t="str">
            <v>ATRIBUÍDO SÃO PAULO</v>
          </cell>
          <cell r="K1725" t="str">
            <v>1.601,42</v>
          </cell>
          <cell r="L1725" t="str">
            <v>CAIXA REFERENCIAL</v>
          </cell>
          <cell r="M1725" t="str">
            <v>506,82</v>
          </cell>
          <cell r="N1725">
            <v>1094.6000000000001</v>
          </cell>
          <cell r="O1725">
            <v>1601.42</v>
          </cell>
          <cell r="P1725">
            <v>0</v>
          </cell>
          <cell r="R1725" t="str">
            <v>SINAPI</v>
          </cell>
        </row>
        <row r="1726">
          <cell r="G1726">
            <v>99274</v>
          </cell>
          <cell r="H1726" t="str">
            <v>BASE PARA POÇO DE VISITA RETANGULAR PARA DRENAGEM, EM ALVENARIA COM BLOCOS DE CONCRETO, DIMENSÕES INTERNAS = 1X3 M, PROFUNDIDADE = 1,40 M, EXCLUINDO TAMPÃO. AF_12/2020_PA</v>
          </cell>
          <cell r="I1726" t="str">
            <v>UN</v>
          </cell>
          <cell r="J1726" t="str">
            <v>ATRIBUÍDO SÃO PAULO</v>
          </cell>
          <cell r="K1726" t="str">
            <v>5.480,57</v>
          </cell>
          <cell r="L1726" t="str">
            <v>CAIXA REFERENCIAL</v>
          </cell>
          <cell r="M1726" t="str">
            <v>1.529,16</v>
          </cell>
          <cell r="N1726">
            <v>3951.41</v>
          </cell>
          <cell r="O1726">
            <v>5480.57</v>
          </cell>
          <cell r="P1726">
            <v>0</v>
          </cell>
          <cell r="R1726" t="str">
            <v>SINAPI</v>
          </cell>
        </row>
        <row r="1727">
          <cell r="G1727">
            <v>99275</v>
          </cell>
          <cell r="H1727" t="str">
            <v>BASE PARA POÇO DE VISITA CIRCULAR PARA DRENAGEM, EM CONCRETO PRÉ-MOLDADO, DIÂMETRO INTERNO = 0,80 M, PROFUNDIDADE = 1,35 M, EXCLUINDO TAMPÃO. AF_12/2020_PA</v>
          </cell>
          <cell r="I1727" t="str">
            <v>UN</v>
          </cell>
          <cell r="J1727" t="str">
            <v>ATRIBUÍDO SÃO PAULO</v>
          </cell>
          <cell r="K1727" t="str">
            <v>977,31</v>
          </cell>
          <cell r="L1727" t="str">
            <v>CAIXA REFERENCIAL</v>
          </cell>
          <cell r="M1727" t="str">
            <v>181,40</v>
          </cell>
          <cell r="N1727">
            <v>795.91</v>
          </cell>
          <cell r="O1727">
            <v>977.31</v>
          </cell>
          <cell r="P1727">
            <v>0</v>
          </cell>
          <cell r="R1727" t="str">
            <v>SINAPI</v>
          </cell>
        </row>
        <row r="1728">
          <cell r="G1728">
            <v>99276</v>
          </cell>
          <cell r="H1728" t="str">
            <v>ACRÉSCIMO PARA POÇO DE VISITA RETANGULAR PARA DRENAGEM, EM ALVENARIA COM BLOCOS DE CONCRETO, DIMENSÕES INTERNAS = 1,5X3 M. AF_12/2020</v>
          </cell>
          <cell r="I1728" t="str">
            <v>M</v>
          </cell>
          <cell r="J1728" t="str">
            <v>COEFICIENTE DE REPRESENTATIVIDADE</v>
          </cell>
          <cell r="K1728" t="str">
            <v>2.474,89</v>
          </cell>
          <cell r="L1728" t="str">
            <v>CAIXA REFERENCIAL</v>
          </cell>
          <cell r="M1728" t="str">
            <v>902,03</v>
          </cell>
          <cell r="N1728">
            <v>1572.86</v>
          </cell>
          <cell r="O1728">
            <v>2474.89</v>
          </cell>
          <cell r="P1728">
            <v>0</v>
          </cell>
          <cell r="R1728" t="str">
            <v>SINAPI</v>
          </cell>
        </row>
        <row r="1729">
          <cell r="G1729">
            <v>99277</v>
          </cell>
          <cell r="H1729" t="str">
            <v>ACRÉSCIMO PARA POÇO DE VISITA RETANGULAR PARA DRENAGEM, EM ALVENARIA COM BLOCOS DE CONCRETO, DIMENSÕES INTERNAS = 1X3 M. AF_12/2020</v>
          </cell>
          <cell r="I1729" t="str">
            <v>M</v>
          </cell>
          <cell r="J1729" t="str">
            <v>COEFICIENTE DE REPRESENTATIVIDADE</v>
          </cell>
          <cell r="K1729" t="str">
            <v>2.231,35</v>
          </cell>
          <cell r="L1729" t="str">
            <v>CAIXA REFERENCIAL</v>
          </cell>
          <cell r="M1729" t="str">
            <v>812,23</v>
          </cell>
          <cell r="N1729">
            <v>1419.12</v>
          </cell>
          <cell r="O1729">
            <v>2231.35</v>
          </cell>
          <cell r="P1729">
            <v>0</v>
          </cell>
          <cell r="R1729" t="str">
            <v>SINAPI</v>
          </cell>
        </row>
        <row r="1730">
          <cell r="G1730">
            <v>99278</v>
          </cell>
          <cell r="H1730" t="str">
            <v>ACRÉSCIMO PARA POÇO DE VISITA CIRCULAR PARA DRENAGEM, EM CONCRETO PRÉ-MOLDADO, DIÂMETRO INTERNO = 0,8 M. AF_12/2020</v>
          </cell>
          <cell r="I1730" t="str">
            <v>M</v>
          </cell>
          <cell r="J1730" t="str">
            <v>ATRIBUÍDO SÃO PAULO</v>
          </cell>
          <cell r="K1730" t="str">
            <v>384,86</v>
          </cell>
          <cell r="L1730" t="str">
            <v>CAIXA REFERENCIAL</v>
          </cell>
          <cell r="M1730" t="str">
            <v>22,19</v>
          </cell>
          <cell r="N1730">
            <v>362.67</v>
          </cell>
          <cell r="O1730">
            <v>384.86</v>
          </cell>
          <cell r="P1730">
            <v>0</v>
          </cell>
          <cell r="R1730" t="str">
            <v>SINAPI</v>
          </cell>
        </row>
        <row r="1731">
          <cell r="G1731">
            <v>99279</v>
          </cell>
          <cell r="H1731" t="str">
            <v>BASE PARA POÇO DE VISITA RETANGULAR PARA DRENAGEM, EM ALVENARIA COM BLOCOS DE CONCRETO, DIMENSÕES INTERNAS = 1X3,5 M, PROFUNDIDADE = 1,40 M, EXCLUINDO TAMPÃO. AF_12/2020_PA</v>
          </cell>
          <cell r="I1731" t="str">
            <v>UN</v>
          </cell>
          <cell r="J1731" t="str">
            <v>ATRIBUÍDO SÃO PAULO</v>
          </cell>
          <cell r="K1731" t="str">
            <v>6.186,45</v>
          </cell>
          <cell r="L1731" t="str">
            <v>CAIXA REFERENCIAL</v>
          </cell>
          <cell r="M1731" t="str">
            <v>1.721,74</v>
          </cell>
          <cell r="N1731">
            <v>4464.71</v>
          </cell>
          <cell r="O1731">
            <v>6186.45</v>
          </cell>
          <cell r="P1731">
            <v>0</v>
          </cell>
          <cell r="R1731" t="str">
            <v>SINAPI</v>
          </cell>
        </row>
        <row r="1732">
          <cell r="G1732">
            <v>99280</v>
          </cell>
          <cell r="H1732" t="str">
            <v>BASE PARA POÇO DE VISITA CIRCULAR PARA DRENAGEM, EM ALVENARIA COM TIJOLOS CERÂMICOS MACIÇOS, DIÂMETRO INTERNO = 0,80 M, PROFUNDIDADE = 1,40 M, EXCLUINDO TAMPÃO. AF_12/2020_PA</v>
          </cell>
          <cell r="I1732" t="str">
            <v>UN</v>
          </cell>
          <cell r="J1732" t="str">
            <v>ATRIBUÍDO SÃO PAULO</v>
          </cell>
          <cell r="K1732" t="str">
            <v>2.096,88</v>
          </cell>
          <cell r="L1732" t="str">
            <v>CAIXA REFERENCIAL</v>
          </cell>
          <cell r="M1732" t="str">
            <v>633,36</v>
          </cell>
          <cell r="N1732">
            <v>1463.52</v>
          </cell>
          <cell r="O1732">
            <v>2096.88</v>
          </cell>
          <cell r="P1732">
            <v>0</v>
          </cell>
          <cell r="R1732" t="str">
            <v>SINAPI</v>
          </cell>
        </row>
        <row r="1733">
          <cell r="G1733">
            <v>99281</v>
          </cell>
          <cell r="H1733" t="str">
            <v>ACRÉSCIMO PARA POÇO DE VISITA RETANGULAR PARA DRENAGEM, EM ALVENARIA COM BLOCOS DE CONCRETO, DIMENSÕES INTERNAS = 1X3,5 M. AF_12/2020</v>
          </cell>
          <cell r="I1733" t="str">
            <v>M</v>
          </cell>
          <cell r="J1733" t="str">
            <v>COEFICIENTE DE REPRESENTATIVIDADE</v>
          </cell>
          <cell r="K1733" t="str">
            <v>2.474,89</v>
          </cell>
          <cell r="L1733" t="str">
            <v>CAIXA REFERENCIAL</v>
          </cell>
          <cell r="M1733" t="str">
            <v>902,03</v>
          </cell>
          <cell r="N1733">
            <v>1572.86</v>
          </cell>
          <cell r="O1733">
            <v>2474.89</v>
          </cell>
          <cell r="P1733">
            <v>0</v>
          </cell>
          <cell r="R1733" t="str">
            <v>SINAPI</v>
          </cell>
        </row>
        <row r="1734">
          <cell r="G1734">
            <v>99282</v>
          </cell>
          <cell r="H1734" t="str">
            <v>ACRÉSCIMO PARA POÇO DE VISITA RETANGULAR PARA DRENAGEM, EM ALVENARIA COM BLOCOS DE CONCRETO, DIMENSÕES INTERNAS = 2,5X2,5 M. AF_12/2020</v>
          </cell>
          <cell r="I1734" t="str">
            <v>M</v>
          </cell>
          <cell r="J1734" t="str">
            <v>COEFICIENTE DE REPRESENTATIVIDADE</v>
          </cell>
          <cell r="K1734" t="str">
            <v>2.743,35</v>
          </cell>
          <cell r="L1734" t="str">
            <v>CAIXA REFERENCIAL</v>
          </cell>
          <cell r="M1734" t="str">
            <v>1.000,19</v>
          </cell>
          <cell r="N1734">
            <v>1743.1599999999999</v>
          </cell>
          <cell r="O1734">
            <v>2743.35</v>
          </cell>
          <cell r="P1734">
            <v>0</v>
          </cell>
          <cell r="R1734" t="str">
            <v>SINAPI</v>
          </cell>
        </row>
        <row r="1735">
          <cell r="G1735">
            <v>99283</v>
          </cell>
          <cell r="H1735" t="str">
            <v>ACRÉSCIMO PARA POÇO DE VISITA CIRCULAR PARA DRENAGEM, EM ALVENARIA COM TIJOLOS CERÂMICOS MACIÇOS, DIÂMETRO INTERNO = 0,8 M. AF_12/2020</v>
          </cell>
          <cell r="I1735" t="str">
            <v>M</v>
          </cell>
          <cell r="J1735" t="str">
            <v>COEFICIENTE DE REPRESENTATIVIDADE</v>
          </cell>
          <cell r="K1735" t="str">
            <v>1.149,29</v>
          </cell>
          <cell r="L1735" t="str">
            <v>CAIXA REFERENCIAL</v>
          </cell>
          <cell r="M1735" t="str">
            <v>411,82</v>
          </cell>
          <cell r="N1735">
            <v>737.47</v>
          </cell>
          <cell r="O1735">
            <v>1149.29</v>
          </cell>
          <cell r="P1735">
            <v>0</v>
          </cell>
          <cell r="R1735" t="str">
            <v>SINAPI</v>
          </cell>
        </row>
        <row r="1736">
          <cell r="G1736">
            <v>99284</v>
          </cell>
          <cell r="H1736" t="str">
            <v>BASE PARA POÇO DE VISITA RETANGULAR PARA DRENAGEM, EM ALVENARIA COM BLOCOS DE CONCRETO, DIMENSÕES INTERNAS = 1,5X3,5 M, PROFUNDIDADE = 1,40 M, EXCLUINDO TAMPÃO. AF_12/2020_PA</v>
          </cell>
          <cell r="I1736" t="str">
            <v>UN</v>
          </cell>
          <cell r="J1736" t="str">
            <v>ATRIBUÍDO SÃO PAULO</v>
          </cell>
          <cell r="K1736" t="str">
            <v>7.750,37</v>
          </cell>
          <cell r="L1736" t="str">
            <v>CAIXA REFERENCIAL</v>
          </cell>
          <cell r="M1736" t="str">
            <v>2.047,45</v>
          </cell>
          <cell r="N1736">
            <v>5702.92</v>
          </cell>
          <cell r="O1736">
            <v>7750.37</v>
          </cell>
          <cell r="P1736">
            <v>0</v>
          </cell>
          <cell r="R1736" t="str">
            <v>SINAPI</v>
          </cell>
        </row>
        <row r="1737">
          <cell r="G1737">
            <v>99285</v>
          </cell>
          <cell r="H1737" t="str">
            <v>BASE PARA POÇO DE VISITA CIRCULAR PARA DRENAGEM, EM CONCRETO PRÉ-MOLDADO, DIÂMETRO INTERNO = 1,0 M, PROFUNDIDADE = 1,35 M, EXCLUINDO TAMPÃO. AF_05/2018_PA</v>
          </cell>
          <cell r="I1737" t="str">
            <v>UN</v>
          </cell>
          <cell r="J1737" t="str">
            <v>ATRIBUÍDO SÃO PAULO</v>
          </cell>
          <cell r="K1737" t="str">
            <v>1.344,16</v>
          </cell>
          <cell r="L1737" t="str">
            <v>CAIXA REFERENCIAL</v>
          </cell>
          <cell r="M1737" t="str">
            <v>216,60</v>
          </cell>
          <cell r="N1737">
            <v>1127.5600000000002</v>
          </cell>
          <cell r="O1737">
            <v>1344.16</v>
          </cell>
          <cell r="P1737">
            <v>0</v>
          </cell>
          <cell r="R1737" t="str">
            <v>SINAPI</v>
          </cell>
        </row>
        <row r="1738">
          <cell r="G1738">
            <v>99286</v>
          </cell>
          <cell r="H1738" t="str">
            <v>BASE PARA POÇO DE VISITA RETANGULAR PARA DRENAGEM, EM ALVENARIA COM BLOCOS DE CONCRETO, DIMENSÕES INTERNAS = 1X4 M, PROFUNDIDADE = 1,40 M, EXCLUINDO TAMPÃO. AF_12/2020_PA</v>
          </cell>
          <cell r="I1738" t="str">
            <v>UN</v>
          </cell>
          <cell r="J1738" t="str">
            <v>ATRIBUÍDO SÃO PAULO</v>
          </cell>
          <cell r="K1738" t="str">
            <v>6.892,42</v>
          </cell>
          <cell r="L1738" t="str">
            <v>CAIXA REFERENCIAL</v>
          </cell>
          <cell r="M1738" t="str">
            <v>1.914,30</v>
          </cell>
          <cell r="N1738">
            <v>4978.12</v>
          </cell>
          <cell r="O1738">
            <v>6892.42</v>
          </cell>
          <cell r="P1738">
            <v>0</v>
          </cell>
          <cell r="R1738" t="str">
            <v>SINAPI</v>
          </cell>
        </row>
        <row r="1739">
          <cell r="G1739">
            <v>99287</v>
          </cell>
          <cell r="H1739" t="str">
            <v>BASE PARA POÇO DE VISITA RETANGULAR PARA DRENAGEM, EM ALVENARIA COM BLOCOS DE CONCRETO, DIMENSÕES INTERNAS = 2,5X3 M, PROFUNDIDADE = 1,40 M, EXCLUINDO TAMPÃO. AF_12/2020_PA</v>
          </cell>
          <cell r="I1739" t="str">
            <v>UN</v>
          </cell>
          <cell r="J1739" t="str">
            <v>ATRIBUÍDO SÃO PAULO</v>
          </cell>
          <cell r="K1739" t="str">
            <v>9.849,18</v>
          </cell>
          <cell r="L1739" t="str">
            <v>CAIXA REFERENCIAL</v>
          </cell>
          <cell r="M1739" t="str">
            <v>2.431,50</v>
          </cell>
          <cell r="N1739">
            <v>7417.68</v>
          </cell>
          <cell r="O1739">
            <v>9849.18</v>
          </cell>
          <cell r="P1739">
            <v>0</v>
          </cell>
          <cell r="R1739" t="str">
            <v>SINAPI</v>
          </cell>
        </row>
        <row r="1740">
          <cell r="G1740">
            <v>99288</v>
          </cell>
          <cell r="H1740" t="str">
            <v>ACRÉSCIMO PARA POÇO DE VISITA CIRCULAR PARA DRENAGEM, EM CONCRETO PRÉ-MOLDADO, DIÂMETRO INTERNO = 1 M. AF_12/2020</v>
          </cell>
          <cell r="I1740" t="str">
            <v>M</v>
          </cell>
          <cell r="J1740" t="str">
            <v>ATRIBUÍDO SÃO PAULO</v>
          </cell>
          <cell r="K1740" t="str">
            <v>509,36</v>
          </cell>
          <cell r="L1740" t="str">
            <v>CAIXA REFERENCIAL</v>
          </cell>
          <cell r="M1740" t="str">
            <v>26,45</v>
          </cell>
          <cell r="N1740">
            <v>482.91</v>
          </cell>
          <cell r="O1740">
            <v>509.36</v>
          </cell>
          <cell r="P1740">
            <v>0</v>
          </cell>
          <cell r="R1740" t="str">
            <v>SINAPI</v>
          </cell>
        </row>
        <row r="1741">
          <cell r="G1741">
            <v>99289</v>
          </cell>
          <cell r="H1741" t="str">
            <v>ACRÉSCIMO PARA POÇO DE VISITA RETANGULAR PARA DRENAGEM, EM ALVENARIA COM BLOCOS DE CONCRETO, DIMENSÕES INTERNAS = 1X4 M. AF_12/2020</v>
          </cell>
          <cell r="I1741" t="str">
            <v>M</v>
          </cell>
          <cell r="J1741" t="str">
            <v>COEFICIENTE DE REPRESENTATIVIDADE</v>
          </cell>
          <cell r="K1741" t="str">
            <v>2.718,36</v>
          </cell>
          <cell r="L1741" t="str">
            <v>CAIXA REFERENCIAL</v>
          </cell>
          <cell r="M1741" t="str">
            <v>991,83</v>
          </cell>
          <cell r="N1741">
            <v>1726.5300000000002</v>
          </cell>
          <cell r="O1741">
            <v>2718.36</v>
          </cell>
          <cell r="P1741">
            <v>0</v>
          </cell>
          <cell r="R1741" t="str">
            <v>SINAPI</v>
          </cell>
        </row>
        <row r="1742">
          <cell r="G1742">
            <v>99290</v>
          </cell>
          <cell r="H1742" t="str">
            <v>BASE PARA POÇO DE VISITA RETANGULAR PARA DRENAGEM, EM ALVENARIA COM BLOCOS DE CONCRETO, DIMENSÕES INTERNAS = 1,5X1,5 M, PROFUNDIDADE = 1,40 M, EXCLUINDO TAMPÃO. AF_12/2020_PA</v>
          </cell>
          <cell r="I1742" t="str">
            <v>UN</v>
          </cell>
          <cell r="J1742" t="str">
            <v>ATRIBUÍDO SÃO PAULO</v>
          </cell>
          <cell r="K1742" t="str">
            <v>4.155,95</v>
          </cell>
          <cell r="L1742" t="str">
            <v>CAIXA REFERENCIAL</v>
          </cell>
          <cell r="M1742" t="str">
            <v>1.138,32</v>
          </cell>
          <cell r="N1742">
            <v>3017.63</v>
          </cell>
          <cell r="O1742">
            <v>4155.95</v>
          </cell>
          <cell r="P1742">
            <v>0</v>
          </cell>
          <cell r="R1742" t="str">
            <v>SINAPI</v>
          </cell>
        </row>
        <row r="1743">
          <cell r="G1743">
            <v>99291</v>
          </cell>
          <cell r="H1743" t="str">
            <v>ACRÉSCIMO PARA POÇO DE VISITA RETANGULAR PARA DRENAGEM, EM ALVENARIA COM BLOCOS DE CONCRETO, DIMENSÕES INTERNAS = 1,5X3,5 M. AF_12/2020</v>
          </cell>
          <cell r="I1743" t="str">
            <v>M</v>
          </cell>
          <cell r="J1743" t="str">
            <v>COEFICIENTE DE REPRESENTATIVIDADE</v>
          </cell>
          <cell r="K1743" t="str">
            <v>2.718,36</v>
          </cell>
          <cell r="L1743" t="str">
            <v>CAIXA REFERENCIAL</v>
          </cell>
          <cell r="M1743" t="str">
            <v>991,83</v>
          </cell>
          <cell r="N1743">
            <v>1726.5300000000002</v>
          </cell>
          <cell r="O1743">
            <v>2718.36</v>
          </cell>
          <cell r="P1743">
            <v>0</v>
          </cell>
          <cell r="R1743" t="str">
            <v>SINAPI</v>
          </cell>
        </row>
        <row r="1744">
          <cell r="G1744">
            <v>99292</v>
          </cell>
          <cell r="H1744" t="str">
            <v>BASE PARA POÇO DE VISITA CIRCULAR PARA DRENAGEM, EM ALVENARIA COM TIJOLOS CERÂMICOS MACIÇOS, DIÂMETRO INTERNO = 1,0 M, PROFUNDIDADE = 1,40 M, EXCLUINDO TAMPÃO. AF_12/2020_PA</v>
          </cell>
          <cell r="I1744" t="str">
            <v>UN</v>
          </cell>
          <cell r="J1744" t="str">
            <v>ATRIBUÍDO SÃO PAULO</v>
          </cell>
          <cell r="K1744" t="str">
            <v>2.599,56</v>
          </cell>
          <cell r="L1744" t="str">
            <v>CAIXA REFERENCIAL</v>
          </cell>
          <cell r="M1744" t="str">
            <v>767,00</v>
          </cell>
          <cell r="N1744">
            <v>1832.56</v>
          </cell>
          <cell r="O1744">
            <v>2599.56</v>
          </cell>
          <cell r="P1744">
            <v>0</v>
          </cell>
          <cell r="R1744" t="str">
            <v>SINAPI</v>
          </cell>
        </row>
        <row r="1745">
          <cell r="G1745">
            <v>99293</v>
          </cell>
          <cell r="H1745" t="str">
            <v>ACRÉSCIMO PARA POÇO DE VISITA CIRCULAR PARA DRENAGEM, EM ALVENARIA COM TIJOLOS CERÂMICOS MACIÇOS, DIÂMETRO INTERNO = 1 M. AF_12/2020</v>
          </cell>
          <cell r="I1745" t="str">
            <v>M</v>
          </cell>
          <cell r="J1745" t="str">
            <v>COEFICIENTE DE REPRESENTATIVIDADE</v>
          </cell>
          <cell r="K1745" t="str">
            <v>1.389,70</v>
          </cell>
          <cell r="L1745" t="str">
            <v>CAIXA REFERENCIAL</v>
          </cell>
          <cell r="M1745" t="str">
            <v>503,78</v>
          </cell>
          <cell r="N1745">
            <v>885.92000000000007</v>
          </cell>
          <cell r="O1745">
            <v>1389.7</v>
          </cell>
          <cell r="P1745">
            <v>0</v>
          </cell>
          <cell r="R1745" t="str">
            <v>SINAPI</v>
          </cell>
        </row>
        <row r="1746">
          <cell r="G1746">
            <v>99294</v>
          </cell>
          <cell r="H1746" t="str">
            <v>BASE PARA POÇO DE VISITA RETANGULAR PARA DRENAGEM, EM ALVENARIA COM BLOCOS DE CONCRETO, DIMENSÕES INTERNAS = 1,5X4 M, PROFUNDIDADE = 1,40 M, EXCLUINDO TAMPÃO. AF_12/2020_PA</v>
          </cell>
          <cell r="I1746" t="str">
            <v>UN</v>
          </cell>
          <cell r="J1746" t="str">
            <v>ATRIBUÍDO SÃO PAULO</v>
          </cell>
          <cell r="K1746" t="str">
            <v>8.642,66</v>
          </cell>
          <cell r="L1746" t="str">
            <v>CAIXA REFERENCIAL</v>
          </cell>
          <cell r="M1746" t="str">
            <v>2.274,77</v>
          </cell>
          <cell r="N1746">
            <v>6367.8899999999994</v>
          </cell>
          <cell r="O1746">
            <v>8642.66</v>
          </cell>
          <cell r="P1746">
            <v>0</v>
          </cell>
          <cell r="R1746" t="str">
            <v>SINAPI</v>
          </cell>
        </row>
        <row r="1747">
          <cell r="G1747">
            <v>99296</v>
          </cell>
          <cell r="H1747" t="str">
            <v>ACRÉSCIMO PARA POÇO DE VISITA RETANGULAR PARA DRENAGEM, EM ALVENARIA COM BLOCOS DE CONCRETO, DIMENSÕES INTERNAS = 2,5X3 M. AF_12/2020</v>
          </cell>
          <cell r="I1747" t="str">
            <v>M</v>
          </cell>
          <cell r="J1747" t="str">
            <v>COEFICIENTE DE REPRESENTATIVIDADE</v>
          </cell>
          <cell r="K1747" t="str">
            <v>2.986,85</v>
          </cell>
          <cell r="L1747" t="str">
            <v>CAIXA REFERENCIAL</v>
          </cell>
          <cell r="M1747" t="str">
            <v>1.089,99</v>
          </cell>
          <cell r="N1747">
            <v>1896.86</v>
          </cell>
          <cell r="O1747">
            <v>2986.85</v>
          </cell>
          <cell r="P1747">
            <v>0</v>
          </cell>
          <cell r="R1747" t="str">
            <v>SINAPI</v>
          </cell>
        </row>
        <row r="1748">
          <cell r="G1748">
            <v>99297</v>
          </cell>
          <cell r="H1748" t="str">
            <v>ACRÉSCIMO PARA POÇO DE VISITA RETANGULAR PARA DRENAGEM, EM ALVENARIA COM BLOCOS DE CONCRETO, DIMENSÕES INTERNAS = 1,5X4 M. AF_12/2020</v>
          </cell>
          <cell r="I1748" t="str">
            <v>M</v>
          </cell>
          <cell r="J1748" t="str">
            <v>COEFICIENTE DE REPRESENTATIVIDADE</v>
          </cell>
          <cell r="K1748" t="str">
            <v>2.982,53</v>
          </cell>
          <cell r="L1748" t="str">
            <v>CAIXA REFERENCIAL</v>
          </cell>
          <cell r="M1748" t="str">
            <v>1.088,54</v>
          </cell>
          <cell r="N1748">
            <v>1893.9900000000002</v>
          </cell>
          <cell r="O1748">
            <v>2982.53</v>
          </cell>
          <cell r="P1748">
            <v>0</v>
          </cell>
          <cell r="R1748" t="str">
            <v>SINAPI</v>
          </cell>
        </row>
        <row r="1749">
          <cell r="G1749">
            <v>99298</v>
          </cell>
          <cell r="H1749" t="str">
            <v>BASE PARA POÇO DE VISITA RETANGULAR PARA DRENAGEM, EM ALVENARIA COM BLOCOS DE CONCRETO, DIMENSÕES INTERNAS = 2,5X3,5 M, PROFUNDIDADE = 1,40 M, EXCLUINDO TAMPÃO. AF_12/2020_PA</v>
          </cell>
          <cell r="I1749" t="str">
            <v>UN</v>
          </cell>
          <cell r="J1749" t="str">
            <v>ATRIBUÍDO SÃO PAULO</v>
          </cell>
          <cell r="K1749" t="str">
            <v>11.148,22</v>
          </cell>
          <cell r="L1749" t="str">
            <v>CAIXA REFERENCIAL</v>
          </cell>
          <cell r="M1749" t="str">
            <v>2.728,58</v>
          </cell>
          <cell r="N1749">
            <v>8419.64</v>
          </cell>
          <cell r="O1749">
            <v>11148.22</v>
          </cell>
          <cell r="P1749">
            <v>0</v>
          </cell>
          <cell r="R1749" t="str">
            <v>SINAPI</v>
          </cell>
        </row>
        <row r="1750">
          <cell r="G1750">
            <v>99299</v>
          </cell>
          <cell r="H1750" t="str">
            <v>ACRÉSCIMO PARA POÇO DE VISITA RETANGULAR PARA DRENAGEM, EM ALVENARIA COM BLOCOS DE CONCRETO, DIMENSÕES INTERNAS = 2,5X3,5 M. AF_12/2020</v>
          </cell>
          <cell r="I1750" t="str">
            <v>M</v>
          </cell>
          <cell r="J1750" t="str">
            <v>COEFICIENTE DE REPRESENTATIVIDADE</v>
          </cell>
          <cell r="K1750" t="str">
            <v>3.230,27</v>
          </cell>
          <cell r="L1750" t="str">
            <v>CAIXA REFERENCIAL</v>
          </cell>
          <cell r="M1750" t="str">
            <v>1.179,78</v>
          </cell>
          <cell r="N1750">
            <v>2050.4899999999998</v>
          </cell>
          <cell r="O1750">
            <v>3230.2699999999995</v>
          </cell>
          <cell r="P1750">
            <v>0</v>
          </cell>
          <cell r="R1750" t="str">
            <v>SINAPI</v>
          </cell>
        </row>
        <row r="1751">
          <cell r="G1751">
            <v>99300</v>
          </cell>
          <cell r="H1751" t="str">
            <v>BASE PARA POÇO DE VISITA RETANGULAR PARA DRENAGEM, EM ALVENARIA COM BLOCOS DE CONCRETO, DIMENSÕES INTERNAS = 2,5X4 M, PROFUNDIDADE = 1,40 M, EXCLUINDO TAMPÃO. AF_12/2020_PA</v>
          </cell>
          <cell r="I1751" t="str">
            <v>UN</v>
          </cell>
          <cell r="J1751" t="str">
            <v>ATRIBUÍDO SÃO PAULO</v>
          </cell>
          <cell r="K1751" t="str">
            <v>12.447,23</v>
          </cell>
          <cell r="L1751" t="str">
            <v>CAIXA REFERENCIAL</v>
          </cell>
          <cell r="M1751" t="str">
            <v>3.025,78</v>
          </cell>
          <cell r="N1751">
            <v>9421.4499999999989</v>
          </cell>
          <cell r="O1751">
            <v>12447.23</v>
          </cell>
          <cell r="P1751">
            <v>0</v>
          </cell>
          <cell r="R1751" t="str">
            <v>SINAPI</v>
          </cell>
        </row>
        <row r="1752">
          <cell r="G1752">
            <v>99301</v>
          </cell>
          <cell r="H1752" t="str">
            <v>BASE PARA POÇO DE VISITA RETANGULAR PARA DRENAGEM, EM ALVENARIA COM BLOCOS DE CONCRETO, DIMENSÕES INTERNAS = 2X2 M, PROFUNDIDADE = 1,40 M, EXCLUINDO TAMPÃO. AF_12/2020_PA</v>
          </cell>
          <cell r="I1752" t="str">
            <v>UN</v>
          </cell>
          <cell r="J1752" t="str">
            <v>ATRIBUÍDO SÃO PAULO</v>
          </cell>
          <cell r="K1752" t="str">
            <v>6.142,53</v>
          </cell>
          <cell r="L1752" t="str">
            <v>CAIXA REFERENCIAL</v>
          </cell>
          <cell r="M1752" t="str">
            <v>1.630,70</v>
          </cell>
          <cell r="N1752">
            <v>4511.83</v>
          </cell>
          <cell r="O1752">
            <v>6142.53</v>
          </cell>
          <cell r="P1752">
            <v>0</v>
          </cell>
          <cell r="R1752" t="str">
            <v>SINAPI</v>
          </cell>
        </row>
        <row r="1753">
          <cell r="G1753">
            <v>99302</v>
          </cell>
          <cell r="H1753" t="str">
            <v>ACRÉSCIMO PARA POÇO DE VISITA RETANGULAR PARA DRENAGEM, EM ALVENARIA COM BLOCOS DE CONCRETO, DIMENSÕES INTERNAS = 2,5X4 M. AF_12/2020</v>
          </cell>
          <cell r="I1753" t="str">
            <v>M</v>
          </cell>
          <cell r="J1753" t="str">
            <v>COEFICIENTE DE REPRESENTATIVIDADE</v>
          </cell>
          <cell r="K1753" t="str">
            <v>3.478,07</v>
          </cell>
          <cell r="L1753" t="str">
            <v>CAIXA REFERENCIAL</v>
          </cell>
          <cell r="M1753" t="str">
            <v>1.271,04</v>
          </cell>
          <cell r="N1753">
            <v>2207.0300000000002</v>
          </cell>
          <cell r="O1753">
            <v>3478.07</v>
          </cell>
          <cell r="P1753">
            <v>0</v>
          </cell>
          <cell r="R1753" t="str">
            <v>SINAPI</v>
          </cell>
        </row>
        <row r="1754">
          <cell r="G1754">
            <v>99303</v>
          </cell>
          <cell r="H1754" t="str">
            <v>BASE PARA POÇO DE VISITA RETANGULAR PARA DRENAGEM, EM ALVENARIA COM BLOCOS DE CONCRETO, DIMENSÕES INTERNAS = 3X3 M, PROFUNDIDADE = 1,40 M, EXCLUINDO TAMPÃO. AF_12/2020_PA</v>
          </cell>
          <cell r="I1754" t="str">
            <v>UN</v>
          </cell>
          <cell r="J1754" t="str">
            <v>ATRIBUÍDO SÃO PAULO</v>
          </cell>
          <cell r="K1754" t="str">
            <v>11.391,77</v>
          </cell>
          <cell r="L1754" t="str">
            <v>CAIXA REFERENCIAL</v>
          </cell>
          <cell r="M1754" t="str">
            <v>2.763,83</v>
          </cell>
          <cell r="N1754">
            <v>8627.94</v>
          </cell>
          <cell r="O1754">
            <v>11391.77</v>
          </cell>
          <cell r="P1754">
            <v>0</v>
          </cell>
          <cell r="R1754" t="str">
            <v>SINAPI</v>
          </cell>
        </row>
        <row r="1755">
          <cell r="G1755">
            <v>99304</v>
          </cell>
          <cell r="H1755" t="str">
            <v>ACRÉSCIMO PARA POÇO DE VISITA RETANGULAR PARA DRENAGEM, EM ALVENARIA COM BLOCOS DE CONCRETO, DIMENSÕES INTERNAS = 3X3 M. AF_12/2020</v>
          </cell>
          <cell r="I1755" t="str">
            <v>M</v>
          </cell>
          <cell r="J1755" t="str">
            <v>COEFICIENTE DE REPRESENTATIVIDADE</v>
          </cell>
          <cell r="K1755" t="str">
            <v>3.234,58</v>
          </cell>
          <cell r="L1755" t="str">
            <v>CAIXA REFERENCIAL</v>
          </cell>
          <cell r="M1755" t="str">
            <v>1.181,22</v>
          </cell>
          <cell r="N1755">
            <v>2053.3599999999997</v>
          </cell>
          <cell r="O1755">
            <v>3234.58</v>
          </cell>
          <cell r="P1755">
            <v>0</v>
          </cell>
          <cell r="R1755" t="str">
            <v>SINAPI</v>
          </cell>
        </row>
        <row r="1756">
          <cell r="G1756">
            <v>99305</v>
          </cell>
          <cell r="H1756" t="str">
            <v>BASE PARA POÇO DE VISITA RETANGULAR PARA DRENAGEM, EM ALVENARIA COM BLOCOS DE CONCRETO, DIMENSÕES INTERNAS = 3X3,5 M, PROFUNDIDADE = 1,40 M, EXCLUINDO TAMPÃO. AF_12/2020_PA</v>
          </cell>
          <cell r="I1756" t="str">
            <v>UN</v>
          </cell>
          <cell r="J1756" t="str">
            <v>ATRIBUÍDO SÃO PAULO</v>
          </cell>
          <cell r="K1756" t="str">
            <v>12.888,80</v>
          </cell>
          <cell r="L1756" t="str">
            <v>CAIXA REFERENCIAL</v>
          </cell>
          <cell r="M1756" t="str">
            <v>3.095,75</v>
          </cell>
          <cell r="N1756">
            <v>9793.0499999999993</v>
          </cell>
          <cell r="O1756">
            <v>12888.8</v>
          </cell>
          <cell r="P1756">
            <v>0</v>
          </cell>
          <cell r="R1756" t="str">
            <v>SINAPI</v>
          </cell>
        </row>
        <row r="1757">
          <cell r="G1757">
            <v>99306</v>
          </cell>
          <cell r="H1757" t="str">
            <v>ACRÉSCIMO PARA POÇO DE VISITA RETANGULAR PARA DRENAGEM, EM ALVENARIA COM BLOCOS DE CONCRETO, DIMENSÕES INTERNAS = 3X3,5 M. AF_12/2020</v>
          </cell>
          <cell r="I1757" t="str">
            <v>M</v>
          </cell>
          <cell r="J1757" t="str">
            <v>COEFICIENTE DE REPRESENTATIVIDADE</v>
          </cell>
          <cell r="K1757" t="str">
            <v>3.478,07</v>
          </cell>
          <cell r="L1757" t="str">
            <v>CAIXA REFERENCIAL</v>
          </cell>
          <cell r="M1757" t="str">
            <v>1.271,04</v>
          </cell>
          <cell r="N1757">
            <v>2207.0300000000002</v>
          </cell>
          <cell r="O1757">
            <v>3478.07</v>
          </cell>
          <cell r="P1757">
            <v>0</v>
          </cell>
          <cell r="R1757" t="str">
            <v>SINAPI</v>
          </cell>
        </row>
        <row r="1758">
          <cell r="G1758">
            <v>99307</v>
          </cell>
          <cell r="H1758" t="str">
            <v>ACRÉSCIMO PARA POÇO DE VISITA RETANGULAR PARA DRENAGEM, EM ALVENARIA COM BLOCOS DE CONCRETO, DIMENSÕES INTERNAS = 2X2 M. AF_12/2020</v>
          </cell>
          <cell r="I1758" t="str">
            <v>M</v>
          </cell>
          <cell r="J1758" t="str">
            <v>COEFICIENTE DE REPRESENTATIVIDADE</v>
          </cell>
          <cell r="K1758" t="str">
            <v>2.252,03</v>
          </cell>
          <cell r="L1758" t="str">
            <v>CAIXA REFERENCIAL</v>
          </cell>
          <cell r="M1758" t="str">
            <v>819,15</v>
          </cell>
          <cell r="N1758">
            <v>1432.88</v>
          </cell>
          <cell r="O1758">
            <v>2252.0300000000002</v>
          </cell>
          <cell r="P1758">
            <v>0</v>
          </cell>
          <cell r="R1758" t="str">
            <v>SINAPI</v>
          </cell>
        </row>
        <row r="1759">
          <cell r="G1759">
            <v>99308</v>
          </cell>
          <cell r="H1759" t="str">
            <v>BASE PARA POÇO DE VISITA RETANGULAR PARA DRENAGEM, EM ALVENARIA COM BLOCOS DE CONCRETO, DIMENSÕES INTERNAS = 3X4 M, PROFUNDIDADE = 1,40 M, EXCLUINDO TAMPÃO. AF_12/2020_PA</v>
          </cell>
          <cell r="I1759" t="str">
            <v>UN</v>
          </cell>
          <cell r="J1759" t="str">
            <v>ATRIBUÍDO SÃO PAULO</v>
          </cell>
          <cell r="K1759" t="str">
            <v>14.385,90</v>
          </cell>
          <cell r="L1759" t="str">
            <v>CAIXA REFERENCIAL</v>
          </cell>
          <cell r="M1759" t="str">
            <v>3.427,69</v>
          </cell>
          <cell r="N1759">
            <v>10958.21</v>
          </cell>
          <cell r="O1759">
            <v>14385.9</v>
          </cell>
          <cell r="P1759">
            <v>0</v>
          </cell>
          <cell r="R1759" t="str">
            <v>SINAPI</v>
          </cell>
        </row>
        <row r="1760">
          <cell r="G1760">
            <v>99309</v>
          </cell>
          <cell r="H1760" t="str">
            <v>ACRÉSCIMO PARA POÇO DE VISITA RETANGULAR PARA DRENAGEM, EM ALVENARIA COM BLOCOS DE CONCRETO, DIMENSÕES INTERNAS = 3X4 M. AF_12/2020</v>
          </cell>
          <cell r="I1760" t="str">
            <v>M</v>
          </cell>
          <cell r="J1760" t="str">
            <v>COEFICIENTE DE REPRESENTATIVIDADE</v>
          </cell>
          <cell r="K1760" t="str">
            <v>3.725,91</v>
          </cell>
          <cell r="L1760" t="str">
            <v>CAIXA REFERENCIAL</v>
          </cell>
          <cell r="M1760" t="str">
            <v>1.362,25</v>
          </cell>
          <cell r="N1760">
            <v>2363.66</v>
          </cell>
          <cell r="O1760">
            <v>3725.91</v>
          </cell>
          <cell r="P1760">
            <v>0</v>
          </cell>
          <cell r="R1760" t="str">
            <v>SINAPI</v>
          </cell>
        </row>
        <row r="1761">
          <cell r="G1761">
            <v>99310</v>
          </cell>
          <cell r="H1761" t="str">
            <v>BASE PARA POÇO DE VISITA RETANGULAR PARA DRENAGEM, EM ALVENARIA COM BLOCOS DE CONCRETO, DIMENSÕES INTERNAS = 3,5X3,5 M, PROFUNDIDADE = 1,40 M, EXCLUINDO TAMPÃO. AF_12/2020_PA</v>
          </cell>
          <cell r="I1761" t="str">
            <v>UN</v>
          </cell>
          <cell r="J1761" t="str">
            <v>ATRIBUÍDO SÃO PAULO</v>
          </cell>
          <cell r="K1761" t="str">
            <v>14.629,52</v>
          </cell>
          <cell r="L1761" t="str">
            <v>CAIXA REFERENCIAL</v>
          </cell>
          <cell r="M1761" t="str">
            <v>3.462,95</v>
          </cell>
          <cell r="N1761">
            <v>11166.57</v>
          </cell>
          <cell r="O1761">
            <v>14629.52</v>
          </cell>
          <cell r="P1761">
            <v>0</v>
          </cell>
          <cell r="R1761" t="str">
            <v>SINAPI</v>
          </cell>
        </row>
        <row r="1762">
          <cell r="G1762">
            <v>99311</v>
          </cell>
          <cell r="H1762" t="str">
            <v>ACRÉSCIMO PARA POÇO DE VISITA RETANGULAR PARA DRENAGEM, EM ALVENARIA COM BLOCOS DE CONCRETO, DIMENSÕES INTERNAS = 3,5X3,5 M. AF_12/2020</v>
          </cell>
          <cell r="I1762" t="str">
            <v>M</v>
          </cell>
          <cell r="J1762" t="str">
            <v>COEFICIENTE DE REPRESENTATIVIDADE</v>
          </cell>
          <cell r="K1762" t="str">
            <v>3.725,91</v>
          </cell>
          <cell r="L1762" t="str">
            <v>CAIXA REFERENCIAL</v>
          </cell>
          <cell r="M1762" t="str">
            <v>1.362,25</v>
          </cell>
          <cell r="N1762">
            <v>2363.66</v>
          </cell>
          <cell r="O1762">
            <v>3725.91</v>
          </cell>
          <cell r="P1762">
            <v>0</v>
          </cell>
          <cell r="R1762" t="str">
            <v>SINAPI</v>
          </cell>
        </row>
        <row r="1763">
          <cell r="G1763">
            <v>99312</v>
          </cell>
          <cell r="H1763" t="str">
            <v>BASE PARA POÇO DE VISITA RETANGULAR PARA DRENAGEM, EM ALVENARIA COM BLOCOS DE CONCRETO, DIMENSÕES INTERNAS = 2X2,5 M, PROFUNDIDADE = 1,40 M, EXCLUINDO TAMPÃO. AF_12/2020_PA</v>
          </cell>
          <cell r="I1763" t="str">
            <v>UN</v>
          </cell>
          <cell r="J1763" t="str">
            <v>ATRIBUÍDO SÃO PAULO</v>
          </cell>
          <cell r="K1763" t="str">
            <v>7.208,89</v>
          </cell>
          <cell r="L1763" t="str">
            <v>CAIXA REFERENCIAL</v>
          </cell>
          <cell r="M1763" t="str">
            <v>1.892,50</v>
          </cell>
          <cell r="N1763">
            <v>5316.39</v>
          </cell>
          <cell r="O1763">
            <v>7208.89</v>
          </cell>
          <cell r="P1763">
            <v>0</v>
          </cell>
          <cell r="R1763" t="str">
            <v>SINAPI</v>
          </cell>
        </row>
        <row r="1764">
          <cell r="G1764">
            <v>99313</v>
          </cell>
          <cell r="H1764" t="str">
            <v>BASE PARA POÇO DE VISITA RETANGULAR PARA DRENAGEM, EM ALVENARIA COM BLOCOS DE CONCRETO, DIMENSÕES INTERNAS = 3,5X4 M, PROFUNDIDADE = 1,40 M, EXCLUINDO TAMPÃO. AF_12/2020_PA</v>
          </cell>
          <cell r="I1764" t="str">
            <v>UN</v>
          </cell>
          <cell r="J1764" t="str">
            <v>ATRIBUÍDO SÃO PAULO</v>
          </cell>
          <cell r="K1764" t="str">
            <v>16.324,42</v>
          </cell>
          <cell r="L1764" t="str">
            <v>CAIXA REFERENCIAL</v>
          </cell>
          <cell r="M1764" t="str">
            <v>3.829,71</v>
          </cell>
          <cell r="N1764">
            <v>12494.71</v>
          </cell>
          <cell r="O1764">
            <v>16324.419999999998</v>
          </cell>
          <cell r="P1764">
            <v>0</v>
          </cell>
          <cell r="R1764" t="str">
            <v>SINAPI</v>
          </cell>
        </row>
        <row r="1765">
          <cell r="G1765">
            <v>99314</v>
          </cell>
          <cell r="H1765" t="str">
            <v>ACRÉSCIMO PARA POÇO DE VISITA RETANGULAR PARA DRENAGEM, EM ALVENARIA COM BLOCOS DE CONCRETO, DIMENSÕES INTERNAS = 3,5X4 M. AF_12/2020</v>
          </cell>
          <cell r="I1765" t="str">
            <v>M</v>
          </cell>
          <cell r="J1765" t="str">
            <v>COEFICIENTE DE REPRESENTATIVIDADE</v>
          </cell>
          <cell r="K1765" t="str">
            <v>3.973,70</v>
          </cell>
          <cell r="L1765" t="str">
            <v>CAIXA REFERENCIAL</v>
          </cell>
          <cell r="M1765" t="str">
            <v>1.453,47</v>
          </cell>
          <cell r="N1765">
            <v>2520.2299999999996</v>
          </cell>
          <cell r="O1765">
            <v>3973.7</v>
          </cell>
          <cell r="P1765">
            <v>0</v>
          </cell>
          <cell r="R1765" t="str">
            <v>SINAPI</v>
          </cell>
        </row>
        <row r="1766">
          <cell r="G1766">
            <v>99315</v>
          </cell>
          <cell r="H1766" t="str">
            <v>BASE PARA POÇO DE VISITA RETANGULAR PARA DRENAGEM, EM ALVENARIA COM BLOCOS DE CONCRETO, DIMENSÕES INTERNAS = 4X4 M, PROFUNDIDADE = 1,40 M, EXCLUINDO TAMPÃO. AF_12/2020_PA</v>
          </cell>
          <cell r="I1766" t="str">
            <v>UN</v>
          </cell>
          <cell r="J1766" t="str">
            <v>ATRIBUÍDO SÃO PAULO</v>
          </cell>
          <cell r="K1766" t="str">
            <v>18.263,09</v>
          </cell>
          <cell r="L1766" t="str">
            <v>CAIXA REFERENCIAL</v>
          </cell>
          <cell r="M1766" t="str">
            <v>4.231,64</v>
          </cell>
          <cell r="N1766">
            <v>14031.45</v>
          </cell>
          <cell r="O1766">
            <v>18263.09</v>
          </cell>
          <cell r="P1766">
            <v>0</v>
          </cell>
          <cell r="R1766" t="str">
            <v>SINAPI</v>
          </cell>
        </row>
        <row r="1767">
          <cell r="G1767">
            <v>99317</v>
          </cell>
          <cell r="H1767" t="str">
            <v>ACRÉSCIMO PARA POÇO DE VISITA RETANGULAR PARA DRENAGEM, EM ALVENARIA COM BLOCOS DE CONCRETO, DIMENSÕES INTERNAS = 2X2,5 M. AF_12/2020</v>
          </cell>
          <cell r="I1767" t="str">
            <v>M</v>
          </cell>
          <cell r="J1767" t="str">
            <v>COEFICIENTE DE REPRESENTATIVIDADE</v>
          </cell>
          <cell r="K1767" t="str">
            <v>2.495,51</v>
          </cell>
          <cell r="L1767" t="str">
            <v>CAIXA REFERENCIAL</v>
          </cell>
          <cell r="M1767" t="str">
            <v>908,95</v>
          </cell>
          <cell r="N1767">
            <v>1586.5600000000002</v>
          </cell>
          <cell r="O1767">
            <v>2495.5100000000002</v>
          </cell>
          <cell r="P1767">
            <v>0</v>
          </cell>
          <cell r="R1767" t="str">
            <v>SINAPI</v>
          </cell>
        </row>
        <row r="1768">
          <cell r="G1768">
            <v>99318</v>
          </cell>
          <cell r="H1768" t="str">
            <v>CHAMINÉ CIRCULAR PARA POÇO DE VISITA PARA DRENAGEM, EM CONCRETO PRÉ-MOLDADO, DIÂMETRO INTERNO = 0,6 M. AF_12/2020</v>
          </cell>
          <cell r="I1768" t="str">
            <v>M</v>
          </cell>
          <cell r="J1768" t="str">
            <v>ATRIBUÍDO SÃO PAULO</v>
          </cell>
          <cell r="K1768" t="str">
            <v>282,77</v>
          </cell>
          <cell r="L1768" t="str">
            <v>CAIXA REFERENCIAL</v>
          </cell>
          <cell r="M1768" t="str">
            <v>13,64</v>
          </cell>
          <cell r="N1768">
            <v>269.13</v>
          </cell>
          <cell r="O1768">
            <v>282.77</v>
          </cell>
          <cell r="P1768">
            <v>0</v>
          </cell>
          <cell r="R1768" t="str">
            <v>SINAPI</v>
          </cell>
        </row>
        <row r="1769">
          <cell r="G1769">
            <v>99319</v>
          </cell>
          <cell r="H1769" t="str">
            <v>CHAMINÉ CIRCULAR PARA POÇO DE VISITA PARA DRENAGEM, EM ALVENARIA COM TIJOLOS CERÂMICOS MACIÇOS, DIÂMETRO INTERNO = 0,6 M. AF_12/2020</v>
          </cell>
          <cell r="I1769" t="str">
            <v>M</v>
          </cell>
          <cell r="J1769" t="str">
            <v>COEFICIENTE DE REPRESENTATIVIDADE</v>
          </cell>
          <cell r="K1769" t="str">
            <v>916,98</v>
          </cell>
          <cell r="L1769" t="str">
            <v>CAIXA REFERENCIAL</v>
          </cell>
          <cell r="M1769" t="str">
            <v>322,67</v>
          </cell>
          <cell r="N1769">
            <v>594.30999999999995</v>
          </cell>
          <cell r="O1769">
            <v>916.98</v>
          </cell>
          <cell r="P1769">
            <v>0</v>
          </cell>
          <cell r="R1769" t="str">
            <v>SINAPI</v>
          </cell>
        </row>
        <row r="1770">
          <cell r="G1770">
            <v>99320</v>
          </cell>
          <cell r="H1770" t="str">
            <v>BASE PARA POÇO DE VISITA RETANGULAR PARA DRENAGEM, EM ALVENARIA COM BLOCOS DE CONCRETO, DIMENSÕES INTERNAS = 2X3 M, PROFUNDIDADE = 1,40 M, EXCLUINDO TAMPÃO. AF_12/2020_PA</v>
          </cell>
          <cell r="I1770" t="str">
            <v>UN</v>
          </cell>
          <cell r="J1770" t="str">
            <v>ATRIBUÍDO SÃO PAULO</v>
          </cell>
          <cell r="K1770" t="str">
            <v>8.330,97</v>
          </cell>
          <cell r="L1770" t="str">
            <v>CAIXA REFERENCIAL</v>
          </cell>
          <cell r="M1770" t="str">
            <v>2.154,41</v>
          </cell>
          <cell r="N1770">
            <v>6176.5599999999995</v>
          </cell>
          <cell r="O1770">
            <v>8330.9699999999993</v>
          </cell>
          <cell r="P1770">
            <v>0</v>
          </cell>
          <cell r="R1770" t="str">
            <v>SINAPI</v>
          </cell>
        </row>
        <row r="1771">
          <cell r="G1771">
            <v>99321</v>
          </cell>
          <cell r="H1771" t="str">
            <v>ACRÉSCIMO PARA POÇO DE VISITA RETANGULAR PARA DRENAGEM, EM ALVENARIA COM BLOCOS DE CONCRETO, DIMENSÕES INTERNAS = 2X3 M. AF_12/2020</v>
          </cell>
          <cell r="I1771" t="str">
            <v>M</v>
          </cell>
          <cell r="J1771" t="str">
            <v>COEFICIENTE DE REPRESENTATIVIDADE</v>
          </cell>
          <cell r="K1771" t="str">
            <v>2.739,05</v>
          </cell>
          <cell r="L1771" t="str">
            <v>CAIXA REFERENCIAL</v>
          </cell>
          <cell r="M1771" t="str">
            <v>998,76</v>
          </cell>
          <cell r="N1771">
            <v>1740.2900000000002</v>
          </cell>
          <cell r="O1771">
            <v>2739.05</v>
          </cell>
          <cell r="P1771">
            <v>0</v>
          </cell>
          <cell r="R1771" t="str">
            <v>SINAPI</v>
          </cell>
        </row>
        <row r="1772">
          <cell r="G1772">
            <v>99322</v>
          </cell>
          <cell r="H1772" t="str">
            <v>BASE PARA POÇO DE VISITA RETANGULAR PARA DRENAGEM, EM ALVENARIA COM BLOCOS DE CONCRETO, DIMENSÕES INTERNAS = 2X3,5 M, PROFUNDIDADE = 1,40 M, EXCLUINDO TAMPÃO. AF_12/2020_PA</v>
          </cell>
          <cell r="I1772" t="str">
            <v>UN</v>
          </cell>
          <cell r="J1772" t="str">
            <v>ATRIBUÍDO SÃO PAULO</v>
          </cell>
          <cell r="K1772" t="str">
            <v>9.404,36</v>
          </cell>
          <cell r="L1772" t="str">
            <v>CAIXA REFERENCIAL</v>
          </cell>
          <cell r="M1772" t="str">
            <v>2.416,33</v>
          </cell>
          <cell r="N1772">
            <v>6988.0300000000007</v>
          </cell>
          <cell r="O1772">
            <v>9404.36</v>
          </cell>
          <cell r="P1772">
            <v>0</v>
          </cell>
          <cell r="R1772" t="str">
            <v>SINAPI</v>
          </cell>
        </row>
        <row r="1773">
          <cell r="G1773">
            <v>99323</v>
          </cell>
          <cell r="H1773" t="str">
            <v>ACRÉSCIMO PARA POÇO DE VISITA RETANGULAR PARA DRENAGEM, EM ALVENARIA COM BLOCOS DE CONCRETO, DIMENSÕES INTERNAS = 2X3,5 M. AF_12/2020</v>
          </cell>
          <cell r="I1773" t="str">
            <v>M</v>
          </cell>
          <cell r="J1773" t="str">
            <v>COEFICIENTE DE REPRESENTATIVIDADE</v>
          </cell>
          <cell r="K1773" t="str">
            <v>2.982,53</v>
          </cell>
          <cell r="L1773" t="str">
            <v>CAIXA REFERENCIAL</v>
          </cell>
          <cell r="M1773" t="str">
            <v>1.088,54</v>
          </cell>
          <cell r="N1773">
            <v>1893.9900000000002</v>
          </cell>
          <cell r="O1773">
            <v>2982.53</v>
          </cell>
          <cell r="P1773">
            <v>0</v>
          </cell>
          <cell r="R1773" t="str">
            <v>SINAPI</v>
          </cell>
        </row>
        <row r="1774">
          <cell r="G1774">
            <v>99324</v>
          </cell>
          <cell r="H1774" t="str">
            <v>BASE PARA POÇO DE VISITA RETANGULAR PARA DRENAGEM, EM ALVENARIA COM BLOCOS DE CONCRETO, DIMENSÕES INTERNAS = 2X4 M, PROFUNDIDADE = 1,40 M, EXCLUINDO TAMPÃO. AF_12/2020_PA</v>
          </cell>
          <cell r="I1774" t="str">
            <v>UN</v>
          </cell>
          <cell r="J1774" t="str">
            <v>ATRIBUÍDO SÃO PAULO</v>
          </cell>
          <cell r="K1774" t="str">
            <v>10.477,78</v>
          </cell>
          <cell r="L1774" t="str">
            <v>CAIXA REFERENCIAL</v>
          </cell>
          <cell r="M1774" t="str">
            <v>2.678,20</v>
          </cell>
          <cell r="N1774">
            <v>7799.5800000000008</v>
          </cell>
          <cell r="O1774">
            <v>10477.780000000001</v>
          </cell>
          <cell r="P1774">
            <v>0</v>
          </cell>
          <cell r="R1774" t="str">
            <v>SINAPI</v>
          </cell>
        </row>
        <row r="1775">
          <cell r="G1775">
            <v>99325</v>
          </cell>
          <cell r="H1775" t="str">
            <v>ACRÉSCIMO PARA POÇO DE VISITA RETANGULAR PARA DRENAGEM, EM ALVENARIA COM BLOCOS DE CONCRETO, DIMENSÕES INTERNAS = 2X4 M. AF_12/2020</v>
          </cell>
          <cell r="I1775" t="str">
            <v>M</v>
          </cell>
          <cell r="J1775" t="str">
            <v>COEFICIENTE DE REPRESENTATIVIDADE</v>
          </cell>
          <cell r="K1775" t="str">
            <v>3.230,27</v>
          </cell>
          <cell r="L1775" t="str">
            <v>CAIXA REFERENCIAL</v>
          </cell>
          <cell r="M1775" t="str">
            <v>1.179,78</v>
          </cell>
          <cell r="N1775">
            <v>2050.4899999999998</v>
          </cell>
          <cell r="O1775">
            <v>3230.2699999999995</v>
          </cell>
          <cell r="P1775">
            <v>0</v>
          </cell>
          <cell r="R1775" t="str">
            <v>SINAPI</v>
          </cell>
        </row>
        <row r="1776">
          <cell r="G1776">
            <v>99326</v>
          </cell>
          <cell r="H1776" t="str">
            <v>BASE PARA POÇO DE VISITA RETANGULAR PARA DRENAGEM, EM ALVENARIA COM BLOCOS DE CONCRETO, DIMENSÕES INTERNAS = 2,5X2,5 M, PROFUNDIDADE = 1,40 M, EXCLUINDO TAMPÃO. AF_12/2020_PA</v>
          </cell>
          <cell r="I1776" t="str">
            <v>UN</v>
          </cell>
          <cell r="J1776" t="str">
            <v>ATRIBUÍDO SÃO PAULO</v>
          </cell>
          <cell r="K1776" t="str">
            <v>8.550,18</v>
          </cell>
          <cell r="L1776" t="str">
            <v>CAIXA REFERENCIAL</v>
          </cell>
          <cell r="M1776" t="str">
            <v>2.134,31</v>
          </cell>
          <cell r="N1776">
            <v>6415.8700000000008</v>
          </cell>
          <cell r="O1776">
            <v>8550.18</v>
          </cell>
          <cell r="P1776">
            <v>0</v>
          </cell>
          <cell r="R1776" t="str">
            <v>SINAPI</v>
          </cell>
        </row>
        <row r="1777">
          <cell r="G1777">
            <v>99327</v>
          </cell>
          <cell r="H1777" t="str">
            <v>ACRÉSCIMO PARA POÇO DE VISITA RETANGULAR PARA DRENAGEM, EM ALVENARIA COM BLOCOS DE CONCRETO, DIMENSÕES INTERNAS = 4X4 M. AF_12/2020</v>
          </cell>
          <cell r="I1777" t="str">
            <v>M</v>
          </cell>
          <cell r="J1777" t="str">
            <v>COEFICIENTE DE REPRESENTATIVIDADE</v>
          </cell>
          <cell r="K1777" t="str">
            <v>4.179,40</v>
          </cell>
          <cell r="L1777" t="str">
            <v>CAIXA REFERENCIAL</v>
          </cell>
          <cell r="M1777" t="str">
            <v>1.530,65</v>
          </cell>
          <cell r="N1777">
            <v>2648.7499999999995</v>
          </cell>
          <cell r="O1777">
            <v>4179.3999999999996</v>
          </cell>
          <cell r="P1777">
            <v>0</v>
          </cell>
          <cell r="R1777" t="str">
            <v>SINAPI</v>
          </cell>
        </row>
        <row r="1778">
          <cell r="G1778">
            <v>101800</v>
          </cell>
          <cell r="H1778" t="str">
            <v>CAIXA COM GRELHA RETANGULAR DE FERRO FUNDIDO, EM ALVENARIA COM TIJOLOS CERÂMICOS MACIÇOS, DIMENSÕES INTERNAS: 0,30 X 1,00 X 1,00. AF_12/2020</v>
          </cell>
          <cell r="I1778" t="str">
            <v>UN</v>
          </cell>
          <cell r="J1778" t="str">
            <v>ATRIBUÍDO SÃO PAULO</v>
          </cell>
          <cell r="K1778" t="str">
            <v>1.557,24</v>
          </cell>
          <cell r="L1778" t="str">
            <v>CAIXA REFERENCIAL</v>
          </cell>
          <cell r="M1778" t="str">
            <v>345,77</v>
          </cell>
          <cell r="N1778">
            <v>1211.47</v>
          </cell>
          <cell r="O1778">
            <v>1557.24</v>
          </cell>
          <cell r="P1778">
            <v>0</v>
          </cell>
          <cell r="R1778" t="str">
            <v>SINAPI</v>
          </cell>
        </row>
        <row r="1779">
          <cell r="G1779">
            <v>101801</v>
          </cell>
          <cell r="H1779" t="str">
            <v>CAIXA COM GRELHA RETANGULAR DE FERRO FUNDIDO, EM ALVENARIA COM BLOCOS DE CONCRETO, DIMENSÕES INTERNAS: 0,30 X 1,00 X 1,00. AF_12/2020</v>
          </cell>
          <cell r="I1779" t="str">
            <v>UN</v>
          </cell>
          <cell r="J1779" t="str">
            <v>ATRIBUÍDO SÃO PAULO</v>
          </cell>
          <cell r="K1779" t="str">
            <v>1.079,84</v>
          </cell>
          <cell r="L1779" t="str">
            <v>CAIXA REFERENCIAL</v>
          </cell>
          <cell r="M1779" t="str">
            <v>215,42</v>
          </cell>
          <cell r="N1779">
            <v>864.42</v>
          </cell>
          <cell r="O1779">
            <v>1079.8399999999999</v>
          </cell>
          <cell r="P1779">
            <v>0</v>
          </cell>
          <cell r="R1779" t="str">
            <v>SINAPI</v>
          </cell>
        </row>
        <row r="1780">
          <cell r="G1780">
            <v>101806</v>
          </cell>
          <cell r="H1780" t="str">
            <v>CAIXA ENTERRADA DISTRIBUIDORA DE VAZÃO (SUMIDOUROS MÚLTIPLOS), RETANGULAR, EM ALVENARIA COM TIJOLOS MACIÇOS, DIMENSÕES INTERNAS: 0,60 X 0,60 X H=0,50 M. AF_12/2020</v>
          </cell>
          <cell r="I1780" t="str">
            <v>UN</v>
          </cell>
          <cell r="J1780" t="str">
            <v>ATRIBUÍDO SÃO PAULO</v>
          </cell>
          <cell r="K1780" t="str">
            <v>541,72</v>
          </cell>
          <cell r="L1780" t="str">
            <v>CAIXA REFERENCIAL</v>
          </cell>
          <cell r="M1780" t="str">
            <v>218,78</v>
          </cell>
          <cell r="N1780">
            <v>322.94000000000005</v>
          </cell>
          <cell r="O1780">
            <v>541.72</v>
          </cell>
          <cell r="P1780">
            <v>0</v>
          </cell>
          <cell r="R1780" t="str">
            <v>SINAPI</v>
          </cell>
        </row>
        <row r="1781">
          <cell r="G1781">
            <v>101807</v>
          </cell>
          <cell r="H1781" t="str">
            <v>CAIXA ENTERRADA DISTRIBUIDORA DE VAZÃO (SUMIDOUROS MÚLTIPLOS), RETANGULAR, EM ALVENARIA COM BLOCOS DE CONCRETO, DIMENSÕES INTERNAS: 0,60 X 0,60 X H=0,50 M. AF_12/2020</v>
          </cell>
          <cell r="I1781" t="str">
            <v>UN</v>
          </cell>
          <cell r="J1781" t="str">
            <v>ATRIBUÍDO SÃO PAULO</v>
          </cell>
          <cell r="K1781" t="str">
            <v>483,60</v>
          </cell>
          <cell r="L1781" t="str">
            <v>CAIXA REFERENCIAL</v>
          </cell>
          <cell r="M1781" t="str">
            <v>198,59</v>
          </cell>
          <cell r="N1781">
            <v>285.01</v>
          </cell>
          <cell r="O1781">
            <v>483.6</v>
          </cell>
          <cell r="P1781">
            <v>0</v>
          </cell>
          <cell r="R1781" t="str">
            <v>SINAPI</v>
          </cell>
        </row>
        <row r="1782">
          <cell r="G1782">
            <v>101808</v>
          </cell>
          <cell r="H1782" t="str">
            <v>CAIXA ENTERRADA DISTRIBUIDORA DE VAZÃO (SUMIDOUROS MÚLTIPLOS), RETANGULAR, EM CONCRETO PRÉ-MOLDADO, DIMENSÕES INTERNAS: 0,60 X 0,60 X H=0,50 M. AF_12/2020</v>
          </cell>
          <cell r="I1782" t="str">
            <v>UN</v>
          </cell>
          <cell r="J1782" t="str">
            <v>ATRIBUÍDO SÃO PAULO</v>
          </cell>
          <cell r="K1782" t="str">
            <v>536,53</v>
          </cell>
          <cell r="L1782" t="str">
            <v>CAIXA REFERENCIAL</v>
          </cell>
          <cell r="M1782" t="str">
            <v>48,28</v>
          </cell>
          <cell r="N1782">
            <v>488.25</v>
          </cell>
          <cell r="O1782">
            <v>536.53</v>
          </cell>
          <cell r="P1782">
            <v>0</v>
          </cell>
          <cell r="R1782" t="str">
            <v>SINAPI</v>
          </cell>
        </row>
        <row r="1783">
          <cell r="G1783">
            <v>101809</v>
          </cell>
          <cell r="H1783" t="str">
            <v>BASE PARA POCO DE VISITA RETANGULAR PARA ESGOTO E DRENAGEM, EM CONCRETO ESTRUTURAL, DIMENSÕES INTERNAS DE 90X150 M, PROFUNDIDADE DE 1,25 M, EXCLUINDO TAMPÃO. AF_12/2020_PA</v>
          </cell>
          <cell r="I1783" t="str">
            <v>UN</v>
          </cell>
          <cell r="J1783" t="str">
            <v>ATRIBUÍDO SÃO PAULO</v>
          </cell>
          <cell r="K1783" t="str">
            <v>3.060,25</v>
          </cell>
          <cell r="L1783" t="str">
            <v>CAIXA REFERENCIAL</v>
          </cell>
          <cell r="M1783" t="str">
            <v>779,79</v>
          </cell>
          <cell r="N1783">
            <v>2280.46</v>
          </cell>
          <cell r="O1783">
            <v>3060.25</v>
          </cell>
          <cell r="P1783">
            <v>0</v>
          </cell>
          <cell r="R1783" t="str">
            <v>SINAPI</v>
          </cell>
        </row>
        <row r="1784">
          <cell r="G1784">
            <v>102139</v>
          </cell>
          <cell r="H1784" t="str">
            <v>BASE PARA POÇO DE VISITA CIRCULAR PARA  ESGOTO, EM CONCRETO PRÉ-MOLDADO, DIÂMETRO INTERNO = 1,20 M, PROFUNDIDADE = 1,60 M, EXCLUINDO TAMPÃO. AF_12/2020_PA</v>
          </cell>
          <cell r="I1784" t="str">
            <v>UN</v>
          </cell>
          <cell r="J1784" t="str">
            <v>ATRIBUÍDO SÃO PAULO</v>
          </cell>
          <cell r="K1784" t="str">
            <v>1.785,80</v>
          </cell>
          <cell r="L1784" t="str">
            <v>CAIXA REFERENCIAL</v>
          </cell>
          <cell r="M1784" t="str">
            <v>245,13</v>
          </cell>
          <cell r="N1784">
            <v>1540.67</v>
          </cell>
          <cell r="O1784">
            <v>1785.8000000000002</v>
          </cell>
          <cell r="P1784">
            <v>0</v>
          </cell>
          <cell r="R1784" t="str">
            <v>SINAPI</v>
          </cell>
        </row>
        <row r="1785">
          <cell r="G1785">
            <v>102141</v>
          </cell>
          <cell r="H1785" t="str">
            <v>BASE PARA POÇO DE VISITA CIRCULAR PARA  ESGOTO, EM CONCRETO PRÉ-MOLDADO, DIÂMETRO INTERNO = 1,50 M, PROFUNDIDADE = 1,35 M, EXCLUINDO TAMPÃO. AF_12/2020_PA</v>
          </cell>
          <cell r="I1785" t="str">
            <v>UN</v>
          </cell>
          <cell r="J1785" t="str">
            <v>ATRIBUÍDO SÃO PAULO</v>
          </cell>
          <cell r="K1785" t="str">
            <v>2.766,81</v>
          </cell>
          <cell r="L1785" t="str">
            <v>CAIXA REFERENCIAL</v>
          </cell>
          <cell r="M1785" t="str">
            <v>352,83</v>
          </cell>
          <cell r="N1785">
            <v>2413.98</v>
          </cell>
          <cell r="O1785">
            <v>2766.81</v>
          </cell>
          <cell r="P1785">
            <v>0</v>
          </cell>
          <cell r="R1785" t="str">
            <v>SINAPI</v>
          </cell>
        </row>
        <row r="1786">
          <cell r="G1786">
            <v>102142</v>
          </cell>
          <cell r="H1786" t="str">
            <v>BASE PARA POÇO DE VISITA CIRCULAR PARA DRENAGEM, EM CONCRETO PRÉ-MOLDADO, DIÂMETRO INTERNO = 1,50 M, PROFUNDIDADE = 1,35 M, EXCLUINDO TAMPÃO. AF_12/2020_PA</v>
          </cell>
          <cell r="I1786" t="str">
            <v>UN</v>
          </cell>
          <cell r="J1786" t="str">
            <v>ATRIBUÍDO SÃO PAULO</v>
          </cell>
          <cell r="K1786" t="str">
            <v>2.723,91</v>
          </cell>
          <cell r="L1786" t="str">
            <v>CAIXA REFERENCIAL</v>
          </cell>
          <cell r="M1786" t="str">
            <v>351,69</v>
          </cell>
          <cell r="N1786">
            <v>2372.2199999999998</v>
          </cell>
          <cell r="O1786">
            <v>2723.91</v>
          </cell>
          <cell r="P1786">
            <v>0</v>
          </cell>
          <cell r="R1786" t="str">
            <v>SINAPI</v>
          </cell>
        </row>
        <row r="1787">
          <cell r="G1787">
            <v>102457</v>
          </cell>
          <cell r="H1787" t="str">
            <v>BASE PARA POÇO DE VISITA CIRCULAR PARA DRENAGEM, EM CONCRETO PRÉ-MOLDADO, DIÂMETRO INTERNO = 1,20 M, PROFUNDIDADE = 1,60 M, EXCLUINDO TAMPÃO. AF_05/2021_PA</v>
          </cell>
          <cell r="I1787" t="str">
            <v>UN</v>
          </cell>
          <cell r="J1787" t="str">
            <v>ATRIBUÍDO SÃO PAULO</v>
          </cell>
          <cell r="K1787" t="str">
            <v>1.718,48</v>
          </cell>
          <cell r="L1787" t="str">
            <v>CAIXA REFERENCIAL</v>
          </cell>
          <cell r="M1787" t="str">
            <v>230,48</v>
          </cell>
          <cell r="N1787">
            <v>1488</v>
          </cell>
          <cell r="O1787">
            <v>1718.48</v>
          </cell>
          <cell r="P1787">
            <v>0</v>
          </cell>
          <cell r="R1787" t="str">
            <v>SINAPI</v>
          </cell>
        </row>
        <row r="1788">
          <cell r="G1788">
            <v>94263</v>
          </cell>
          <cell r="H1788" t="str">
            <v>GUIA (MEIO-FIO) CONCRETO, MOLDADA  IN LOCO  EM TRECHO RETO COM EXTRUSORA, 13 CM BASE X 22 CM ALTURA. AF_06/2016</v>
          </cell>
          <cell r="I1788" t="str">
            <v>M</v>
          </cell>
          <cell r="J1788" t="str">
            <v>ATRIBUÍDO SÃO PAULO</v>
          </cell>
          <cell r="K1788" t="str">
            <v>37,95</v>
          </cell>
          <cell r="L1788" t="str">
            <v>CAIXA REFERENCIAL</v>
          </cell>
          <cell r="M1788" t="str">
            <v>12,12</v>
          </cell>
          <cell r="N1788">
            <v>25.830000000000005</v>
          </cell>
          <cell r="O1788">
            <v>37.950000000000003</v>
          </cell>
          <cell r="P1788">
            <v>0</v>
          </cell>
          <cell r="R1788" t="str">
            <v>SINAPI</v>
          </cell>
        </row>
        <row r="1789">
          <cell r="G1789">
            <v>94264</v>
          </cell>
          <cell r="H1789" t="str">
            <v>GUIA (MEIO-FIO) CONCRETO, MOLDADA  IN LOCO  EM TRECHO CURVO COM EXTRUSORA, 13 CM BASE X 22 CM ALTURA. AF_06/2016</v>
          </cell>
          <cell r="I1789" t="str">
            <v>M</v>
          </cell>
          <cell r="J1789" t="str">
            <v>ATRIBUÍDO SÃO PAULO</v>
          </cell>
          <cell r="K1789" t="str">
            <v>41,30</v>
          </cell>
          <cell r="L1789" t="str">
            <v>CAIXA REFERENCIAL</v>
          </cell>
          <cell r="M1789" t="str">
            <v>14,45</v>
          </cell>
          <cell r="N1789">
            <v>26.849999999999998</v>
          </cell>
          <cell r="O1789">
            <v>41.3</v>
          </cell>
          <cell r="P1789">
            <v>0</v>
          </cell>
          <cell r="R1789" t="str">
            <v>SINAPI</v>
          </cell>
        </row>
        <row r="1790">
          <cell r="G1790">
            <v>94265</v>
          </cell>
          <cell r="H1790" t="str">
            <v>GUIA (MEIO-FIO) CONCRETO, MOLDADA  IN LOCO  EM TRECHO RETO COM EXTRUSORA, 15 CM BASE X 30 CM ALTURA. AF_06/2016</v>
          </cell>
          <cell r="I1790" t="str">
            <v>M</v>
          </cell>
          <cell r="J1790" t="str">
            <v>ATRIBUÍDO SÃO PAULO</v>
          </cell>
          <cell r="K1790" t="str">
            <v>52,13</v>
          </cell>
          <cell r="L1790" t="str">
            <v>CAIXA REFERENCIAL</v>
          </cell>
          <cell r="M1790" t="str">
            <v>12,90</v>
          </cell>
          <cell r="N1790">
            <v>39.230000000000004</v>
          </cell>
          <cell r="O1790">
            <v>52.13</v>
          </cell>
          <cell r="P1790">
            <v>0</v>
          </cell>
          <cell r="R1790" t="str">
            <v>SINAPI</v>
          </cell>
        </row>
        <row r="1791">
          <cell r="G1791">
            <v>94266</v>
          </cell>
          <cell r="H1791" t="str">
            <v>GUIA (MEIO-FIO) CONCRETO, MOLDADA  IN LOCO  EM TRECHO CURVO COM EXTRUSORA, 15 CM BASE X 30 CM ALTURA. AF_06/2016</v>
          </cell>
          <cell r="I1791" t="str">
            <v>M</v>
          </cell>
          <cell r="J1791" t="str">
            <v>ATRIBUÍDO SÃO PAULO</v>
          </cell>
          <cell r="K1791" t="str">
            <v>55,96</v>
          </cell>
          <cell r="L1791" t="str">
            <v>CAIXA REFERENCIAL</v>
          </cell>
          <cell r="M1791" t="str">
            <v>15,58</v>
          </cell>
          <cell r="N1791">
            <v>40.380000000000003</v>
          </cell>
          <cell r="O1791">
            <v>55.96</v>
          </cell>
          <cell r="P1791">
            <v>0</v>
          </cell>
          <cell r="R1791" t="str">
            <v>SINAPI</v>
          </cell>
        </row>
        <row r="1792">
          <cell r="G1792">
            <v>94267</v>
          </cell>
          <cell r="H1792" t="str">
            <v>GUIA (MEIO-FIO) E SARJETA CONJUGADOS DE CONCRETO, MOLDADA  IN LOCO  EM TRECHO RETO COM EXTRUSORA, 45 CM BASE (15 CM BASE DA GUIA + 30 CM BASE DA SARJETA) X 22 CM ALTURA. AF_06/2016</v>
          </cell>
          <cell r="I1792" t="str">
            <v>M</v>
          </cell>
          <cell r="J1792" t="str">
            <v>ATRIBUÍDO SÃO PAULO</v>
          </cell>
          <cell r="K1792" t="str">
            <v>63,15</v>
          </cell>
          <cell r="L1792" t="str">
            <v>CAIXA REFERENCIAL</v>
          </cell>
          <cell r="M1792" t="str">
            <v>13,65</v>
          </cell>
          <cell r="N1792">
            <v>49.5</v>
          </cell>
          <cell r="O1792">
            <v>63.15</v>
          </cell>
          <cell r="P1792">
            <v>0</v>
          </cell>
          <cell r="R1792" t="str">
            <v>SINAPI</v>
          </cell>
        </row>
        <row r="1793">
          <cell r="G1793">
            <v>94268</v>
          </cell>
          <cell r="H1793" t="str">
            <v>GUIA (MEIO-FIO) E SARJETA CONJUGADOS DE CONCRETO, MOLDADA  IN LOCO  EM TRECHO CURVO COM EXTRUSORA, 45 CM BASE (15 CM BASE DA GUIA + 30 CM BASE DA SARJETA) X 22 CM ALTURA. AF_06/2016</v>
          </cell>
          <cell r="I1793" t="str">
            <v>M</v>
          </cell>
          <cell r="J1793" t="str">
            <v>ATRIBUÍDO SÃO PAULO</v>
          </cell>
          <cell r="K1793" t="str">
            <v>67,35</v>
          </cell>
          <cell r="L1793" t="str">
            <v>CAIXA REFERENCIAL</v>
          </cell>
          <cell r="M1793" t="str">
            <v>16,57</v>
          </cell>
          <cell r="N1793">
            <v>50.779999999999994</v>
          </cell>
          <cell r="O1793">
            <v>67.349999999999994</v>
          </cell>
          <cell r="P1793">
            <v>0</v>
          </cell>
          <cell r="R1793" t="str">
            <v>SINAPI</v>
          </cell>
        </row>
        <row r="1794">
          <cell r="G1794">
            <v>94269</v>
          </cell>
          <cell r="H1794" t="str">
            <v>GUIA (MEIO-FIO) E SARJETA CONJUGADOS DE CONCRETO, MOLDADA  IN LOCO  EM TRECHO RETO COM EXTRUSORA, 60 CM BASE (15 CM BASE DA GUIA + 45 CM BASE DA SARJETA) X 26 CM ALTURA. AF_06/2016</v>
          </cell>
          <cell r="I1794" t="str">
            <v>M</v>
          </cell>
          <cell r="J1794" t="str">
            <v>ATRIBUÍDO SÃO PAULO</v>
          </cell>
          <cell r="K1794" t="str">
            <v>92,40</v>
          </cell>
          <cell r="L1794" t="str">
            <v>CAIXA REFERENCIAL</v>
          </cell>
          <cell r="M1794" t="str">
            <v>16,44</v>
          </cell>
          <cell r="N1794">
            <v>75.960000000000008</v>
          </cell>
          <cell r="O1794">
            <v>92.4</v>
          </cell>
          <cell r="P1794">
            <v>0</v>
          </cell>
          <cell r="R1794" t="str">
            <v>SINAPI</v>
          </cell>
        </row>
        <row r="1795">
          <cell r="G1795">
            <v>94270</v>
          </cell>
          <cell r="H1795" t="str">
            <v>GUIA (MEIO-FIO) E SARJETA CONJUGADOS DE CONCRETO, MOLDADA IN LOCO  EM TRECHO CURVO COM EXTRUSORA, 60 CM BASE (15 CM BASE DA GUIA + 45 CM BASE DA SARJETA) X 26 CM ALTURA. AF_06/2016</v>
          </cell>
          <cell r="I1795" t="str">
            <v>M</v>
          </cell>
          <cell r="J1795" t="str">
            <v>ATRIBUÍDO SÃO PAULO</v>
          </cell>
          <cell r="K1795" t="str">
            <v>98,29</v>
          </cell>
          <cell r="L1795" t="str">
            <v>CAIXA REFERENCIAL</v>
          </cell>
          <cell r="M1795" t="str">
            <v>20,56</v>
          </cell>
          <cell r="N1795">
            <v>77.73</v>
          </cell>
          <cell r="O1795">
            <v>98.29</v>
          </cell>
          <cell r="P1795">
            <v>0</v>
          </cell>
          <cell r="R1795" t="str">
            <v>SINAPI</v>
          </cell>
        </row>
        <row r="1796">
          <cell r="G1796">
            <v>94271</v>
          </cell>
          <cell r="H1796" t="str">
            <v>GUIA (MEIO-FIO) E SARJETA CONJUGADOS DE CONCRETO, MOLDADA  IN LOCO  EM TRECHO RETO COM EXTRUSORA, 65 CM BASE (15 CM BASE DA GUIA + 50 CM BASE DA SARJETA) X 30 CM ALTURA. AF_06/2016</v>
          </cell>
          <cell r="I1796" t="str">
            <v>M</v>
          </cell>
          <cell r="J1796" t="str">
            <v>ATRIBUÍDO SÃO PAULO</v>
          </cell>
          <cell r="K1796" t="str">
            <v>112,75</v>
          </cell>
          <cell r="L1796" t="str">
            <v>CAIXA REFERENCIAL</v>
          </cell>
          <cell r="M1796" t="str">
            <v>19,76</v>
          </cell>
          <cell r="N1796">
            <v>92.99</v>
          </cell>
          <cell r="O1796">
            <v>112.75</v>
          </cell>
          <cell r="P1796">
            <v>0</v>
          </cell>
          <cell r="R1796" t="str">
            <v>SINAPI</v>
          </cell>
        </row>
        <row r="1797">
          <cell r="G1797">
            <v>94272</v>
          </cell>
          <cell r="H1797" t="str">
            <v>GUIA (MEIO-FIO) E SARJETA CONJUGADOS DE CONCRETO, MOLDADA  IN LOCO  EM TRECHO CURVO COM EXTRUSORA, 65 CM BASE (15 CM BASE DA GUIA + 50 CM BASE DA SARJETA) X 26 CM ALTURA. AF_06/2016</v>
          </cell>
          <cell r="I1797" t="str">
            <v>M</v>
          </cell>
          <cell r="J1797" t="str">
            <v>ATRIBUÍDO SÃO PAULO</v>
          </cell>
          <cell r="K1797" t="str">
            <v>120,58</v>
          </cell>
          <cell r="L1797" t="str">
            <v>CAIXA REFERENCIAL</v>
          </cell>
          <cell r="M1797" t="str">
            <v>25,27</v>
          </cell>
          <cell r="N1797">
            <v>95.31</v>
          </cell>
          <cell r="O1797">
            <v>120.58</v>
          </cell>
          <cell r="P1797">
            <v>0</v>
          </cell>
          <cell r="R1797" t="str">
            <v>SINAPI</v>
          </cell>
        </row>
        <row r="1798">
          <cell r="G1798">
            <v>94273</v>
          </cell>
          <cell r="H1798" t="str">
            <v>ASSENTAMENTO DE GUIA (MEIO-FIO) EM TRECHO RETO, CONFECCIONADA EM CONCRETO PRÉ-FABRICADO, DIMENSÕES 100X15X13X30 CM (COMPRIMENTO X BASE INFERIOR X BASE SUPERIOR X ALTURA), PARA VIAS URBANAS (USO VIÁRIO). AF_06/2016</v>
          </cell>
          <cell r="I1798" t="str">
            <v>M</v>
          </cell>
          <cell r="J1798" t="str">
            <v>COEFICIENTE DE REPRESENTATIVIDADE</v>
          </cell>
          <cell r="K1798" t="str">
            <v>58,00</v>
          </cell>
          <cell r="L1798" t="str">
            <v>CAIXA REFERENCIAL</v>
          </cell>
          <cell r="M1798" t="str">
            <v>13,41</v>
          </cell>
          <cell r="N1798">
            <v>44.59</v>
          </cell>
          <cell r="O1798">
            <v>58</v>
          </cell>
          <cell r="P1798">
            <v>0</v>
          </cell>
          <cell r="R1798" t="str">
            <v>SINAPI</v>
          </cell>
        </row>
        <row r="1799">
          <cell r="G1799">
            <v>94274</v>
          </cell>
          <cell r="H1799" t="str">
            <v>ASSENTAMENTO DE GUIA (MEIO-FIO) EM TRECHO CURVO, CONFECCIONADA EM CONCRETO PRÉ-FABRICADO, DIMENSÕES 100X15X13X30 CM (COMPRIMENTO X BASE INFERIOR X BASE SUPERIOR X ALTURA), PARA VIAS URBANAS (USO VIÁRIO). AF_06/2016</v>
          </cell>
          <cell r="I1799" t="str">
            <v>M</v>
          </cell>
          <cell r="J1799" t="str">
            <v>COEFICIENTE DE REPRESENTATIVIDADE</v>
          </cell>
          <cell r="K1799" t="str">
            <v>61,88</v>
          </cell>
          <cell r="L1799" t="str">
            <v>CAIXA REFERENCIAL</v>
          </cell>
          <cell r="M1799" t="str">
            <v>16,37</v>
          </cell>
          <cell r="N1799">
            <v>45.510000000000005</v>
          </cell>
          <cell r="O1799">
            <v>61.88000000000001</v>
          </cell>
          <cell r="P1799">
            <v>0</v>
          </cell>
          <cell r="R1799" t="str">
            <v>SINAPI</v>
          </cell>
        </row>
        <row r="1800">
          <cell r="G1800">
            <v>94275</v>
          </cell>
          <cell r="H1800" t="str">
            <v>ASSENTAMENTO DE GUIA (MEIO-FIO) EM TRECHO RETO, CONFECCIONADA EM CONCRETO PRÉ-FABRICADO, DIMENSÕES 100X15X13X20 CM (COMPRIMENTO X BASE INFERIOR X BASE SUPERIOR X ALTURA), PARA URBANIZAÇÃO INTERNA DE EMPREENDIMENTOS. AF_06/2016</v>
          </cell>
          <cell r="I1800" t="str">
            <v>M</v>
          </cell>
          <cell r="J1800" t="str">
            <v>COEFICIENTE DE REPRESENTATIVIDADE</v>
          </cell>
          <cell r="K1800" t="str">
            <v>52,14</v>
          </cell>
          <cell r="L1800" t="str">
            <v>CAIXA REFERENCIAL</v>
          </cell>
          <cell r="M1800" t="str">
            <v>12,14</v>
          </cell>
          <cell r="N1800">
            <v>40</v>
          </cell>
          <cell r="O1800">
            <v>52.14</v>
          </cell>
          <cell r="P1800">
            <v>0</v>
          </cell>
          <cell r="R1800" t="str">
            <v>SINAPI</v>
          </cell>
        </row>
        <row r="1801">
          <cell r="G1801">
            <v>94276</v>
          </cell>
          <cell r="H1801" t="str">
            <v>ASSENTAMENTO DE GUIA (MEIO-FIO) EM TRECHO CURVO, CONFECCIONADA EM CONCRETO PRÉ-FABRICADO, DIMENSÕES 100X15X13X20 CM (COMPRIMENTO X BASE INFERIOR X BASE SUPERIOR X ALTURA), PARA URBANIZAÇÃO INTERNA DE EMPREENDIMENTOS. AF_06/2016</v>
          </cell>
          <cell r="I1801" t="str">
            <v>M</v>
          </cell>
          <cell r="J1801" t="str">
            <v>COEFICIENTE DE REPRESENTATIVIDADE</v>
          </cell>
          <cell r="K1801" t="str">
            <v>56,03</v>
          </cell>
          <cell r="L1801" t="str">
            <v>CAIXA REFERENCIAL</v>
          </cell>
          <cell r="M1801" t="str">
            <v>15,12</v>
          </cell>
          <cell r="N1801">
            <v>40.910000000000004</v>
          </cell>
          <cell r="O1801">
            <v>56.03</v>
          </cell>
          <cell r="P1801">
            <v>0</v>
          </cell>
          <cell r="R1801" t="str">
            <v>SINAPI</v>
          </cell>
        </row>
        <row r="1802">
          <cell r="G1802">
            <v>94277</v>
          </cell>
          <cell r="H1802" t="str">
            <v>ASSENTAMENTO DE GUIA (MEIO-FIO) EM TRECHO RETO, CONFECCIONADA EM CONCRETO PRÉ-FABRICADO, DIMENSÕES 80X08X08X25 CM (COMPRIMENTO X BASE INFERIOR X BASE SUPERIOR X ALTURA), PARA URBANIZAÇÃO INTERNA DE EMPREENDIMENTOS. AF_06/2016</v>
          </cell>
          <cell r="I1802" t="str">
            <v>M</v>
          </cell>
          <cell r="J1802" t="str">
            <v>COEFICIENTE DE REPRESENTATIVIDADE</v>
          </cell>
          <cell r="K1802" t="str">
            <v>45,87</v>
          </cell>
          <cell r="L1802" t="str">
            <v>CAIXA REFERENCIAL</v>
          </cell>
          <cell r="M1802" t="str">
            <v>11,22</v>
          </cell>
          <cell r="N1802">
            <v>34.65</v>
          </cell>
          <cell r="O1802">
            <v>45.87</v>
          </cell>
          <cell r="P1802">
            <v>0</v>
          </cell>
          <cell r="R1802" t="str">
            <v>SINAPI</v>
          </cell>
        </row>
        <row r="1803">
          <cell r="G1803">
            <v>94278</v>
          </cell>
          <cell r="H1803" t="str">
            <v>ASSENTAMENTO DE GUIA (MEIO-FIO) EM TRECHO CURVO, CONFECCIONADA EM CONCRETO PRÉ-FABRICADO, DIMENSÕES 80X08X08X25 CM (COMPRIMENTO X BASE INFERIOR X BASE SUPERIOR X ALTURA), PARA URBANIZAÇÃO INTERNA DE EMPREENDIMENTOS. AF_06/2016</v>
          </cell>
          <cell r="I1803" t="str">
            <v>M</v>
          </cell>
          <cell r="J1803" t="str">
            <v>COEFICIENTE DE REPRESENTATIVIDADE</v>
          </cell>
          <cell r="K1803" t="str">
            <v>49,76</v>
          </cell>
          <cell r="L1803" t="str">
            <v>CAIXA REFERENCIAL</v>
          </cell>
          <cell r="M1803" t="str">
            <v>14,21</v>
          </cell>
          <cell r="N1803">
            <v>35.549999999999997</v>
          </cell>
          <cell r="O1803">
            <v>49.76</v>
          </cell>
          <cell r="P1803">
            <v>0</v>
          </cell>
          <cell r="R1803" t="str">
            <v>SINAPI</v>
          </cell>
        </row>
        <row r="1804">
          <cell r="G1804">
            <v>94279</v>
          </cell>
          <cell r="H1804" t="str">
            <v>ASSENTAMENTO DE GUIA (MEIO-FIO) EM TRECHO RETO, CONFECCIONADA EM CONCRETO PRÉ-FABRICADO, DIMENSÕES 39X6,5X6,5X19 CM (COMPRIMENTO X BASE INFERIOR X BASE SUPERIOR X ALTURA), PARA DELIMITAÇÃO DE JARDINS, PRAÇAS OU PASSEIOS. AF_05/2016</v>
          </cell>
          <cell r="I1804" t="str">
            <v>M</v>
          </cell>
          <cell r="J1804" t="str">
            <v>COEFICIENTE DE REPRESENTATIVIDADE</v>
          </cell>
          <cell r="K1804" t="str">
            <v>54,00</v>
          </cell>
          <cell r="L1804" t="str">
            <v>CAIXA REFERENCIAL</v>
          </cell>
          <cell r="M1804" t="str">
            <v>10,31</v>
          </cell>
          <cell r="N1804">
            <v>43.69</v>
          </cell>
          <cell r="O1804">
            <v>54</v>
          </cell>
          <cell r="P1804">
            <v>0</v>
          </cell>
          <cell r="R1804" t="str">
            <v>SINAPI</v>
          </cell>
        </row>
        <row r="1805">
          <cell r="G1805">
            <v>94280</v>
          </cell>
          <cell r="H1805" t="str">
            <v>ASSENTAMENTO DE GUIA (MEIO-FIO) EM TRECHO CURVO, CONFECCIONADA EM CONCRETO PRÉ-FABRICADO, DIMENSÕES 39X6,5X6,5X19 CM (COMPRIMENTO X BASE INFERIOR X BASE SUPERIOR X ALTURA), PARA DELIMITAÇÃO DE JARDINS, PRAÇAS OU PASSEIOS. AF_05/2016</v>
          </cell>
          <cell r="I1805" t="str">
            <v>M</v>
          </cell>
          <cell r="J1805" t="str">
            <v>COEFICIENTE DE REPRESENTATIVIDADE</v>
          </cell>
          <cell r="K1805" t="str">
            <v>57,88</v>
          </cell>
          <cell r="L1805" t="str">
            <v>CAIXA REFERENCIAL</v>
          </cell>
          <cell r="M1805" t="str">
            <v>13,29</v>
          </cell>
          <cell r="N1805">
            <v>44.59</v>
          </cell>
          <cell r="O1805">
            <v>57.88</v>
          </cell>
          <cell r="P1805">
            <v>0</v>
          </cell>
          <cell r="R1805" t="str">
            <v>SINAPI</v>
          </cell>
        </row>
        <row r="1806">
          <cell r="G1806">
            <v>94281</v>
          </cell>
          <cell r="H1806" t="str">
            <v>EXECUÇÃO DE SARJETA DE CONCRETO USINADO, MOLDADA  IN LOCO  EM TRECHO RETO, 30 CM BASE X 15 CM ALTURA. AF_06/2016</v>
          </cell>
          <cell r="I1806" t="str">
            <v>M</v>
          </cell>
          <cell r="J1806" t="str">
            <v>COEFICIENTE DE REPRESENTATIVIDADE</v>
          </cell>
          <cell r="K1806" t="str">
            <v>63,30</v>
          </cell>
          <cell r="L1806" t="str">
            <v>CAIXA REFERENCIAL</v>
          </cell>
          <cell r="M1806" t="str">
            <v>16,64</v>
          </cell>
          <cell r="N1806">
            <v>46.66</v>
          </cell>
          <cell r="O1806">
            <v>63.3</v>
          </cell>
          <cell r="P1806">
            <v>0</v>
          </cell>
          <cell r="R1806" t="str">
            <v>SINAPI</v>
          </cell>
        </row>
        <row r="1807">
          <cell r="G1807">
            <v>94282</v>
          </cell>
          <cell r="H1807" t="str">
            <v>EXECUÇÃO DE SARJETA DE CONCRETO USINADO, MOLDADA  IN LOCO  EM TRECHO CURVO, 30 CM BASE X 15 CM ALTURA. AF_06/2016</v>
          </cell>
          <cell r="I1807" t="str">
            <v>M</v>
          </cell>
          <cell r="J1807" t="str">
            <v>COEFICIENTE DE REPRESENTATIVIDADE</v>
          </cell>
          <cell r="K1807" t="str">
            <v>75,12</v>
          </cell>
          <cell r="L1807" t="str">
            <v>CAIXA REFERENCIAL</v>
          </cell>
          <cell r="M1807" t="str">
            <v>25,71</v>
          </cell>
          <cell r="N1807">
            <v>49.410000000000004</v>
          </cell>
          <cell r="O1807">
            <v>75.12</v>
          </cell>
          <cell r="P1807">
            <v>0</v>
          </cell>
          <cell r="R1807" t="str">
            <v>SINAPI</v>
          </cell>
        </row>
        <row r="1808">
          <cell r="G1808">
            <v>94283</v>
          </cell>
          <cell r="H1808" t="str">
            <v>EXECUÇÃO DE SARJETA DE CONCRETO USINADO, MOLDADA  IN LOCO  EM TRECHO RETO, 45 CM BASE X 15 CM ALTURA. AF_06/2016</v>
          </cell>
          <cell r="I1808" t="str">
            <v>M</v>
          </cell>
          <cell r="J1808" t="str">
            <v>COEFICIENTE DE REPRESENTATIVIDADE</v>
          </cell>
          <cell r="K1808" t="str">
            <v>84,15</v>
          </cell>
          <cell r="L1808" t="str">
            <v>CAIXA REFERENCIAL</v>
          </cell>
          <cell r="M1808" t="str">
            <v>18,14</v>
          </cell>
          <cell r="N1808">
            <v>66.010000000000005</v>
          </cell>
          <cell r="O1808">
            <v>84.15</v>
          </cell>
          <cell r="P1808">
            <v>0</v>
          </cell>
          <cell r="R1808" t="str">
            <v>SINAPI</v>
          </cell>
        </row>
        <row r="1809">
          <cell r="G1809">
            <v>94284</v>
          </cell>
          <cell r="H1809" t="str">
            <v>EXECUÇÃO DE SARJETA DE CONCRETO USINADO, MOLDADA  IN LOCO  EM TRECHO CURVO, 45 CM BASE X 15 CM ALTURA. AF_06/2016</v>
          </cell>
          <cell r="I1809" t="str">
            <v>M</v>
          </cell>
          <cell r="J1809" t="str">
            <v>COEFICIENTE DE REPRESENTATIVIDADE</v>
          </cell>
          <cell r="K1809" t="str">
            <v>95,97</v>
          </cell>
          <cell r="L1809" t="str">
            <v>CAIXA REFERENCIAL</v>
          </cell>
          <cell r="M1809" t="str">
            <v>27,22</v>
          </cell>
          <cell r="N1809">
            <v>68.75</v>
          </cell>
          <cell r="O1809">
            <v>95.97</v>
          </cell>
          <cell r="P1809">
            <v>0</v>
          </cell>
          <cell r="R1809" t="str">
            <v>SINAPI</v>
          </cell>
        </row>
        <row r="1810">
          <cell r="G1810">
            <v>94285</v>
          </cell>
          <cell r="H1810" t="str">
            <v>EXECUÇÃO DE SARJETA DE CONCRETO USINADO, MOLDADA  IN LOCO  EM TRECHO RETO, 60 CM BASE X 15 CM ALTURA. AF_06/2016</v>
          </cell>
          <cell r="I1810" t="str">
            <v>M</v>
          </cell>
          <cell r="J1810" t="str">
            <v>COEFICIENTE DE REPRESENTATIVIDADE</v>
          </cell>
          <cell r="K1810" t="str">
            <v>104,43</v>
          </cell>
          <cell r="L1810" t="str">
            <v>CAIXA REFERENCIAL</v>
          </cell>
          <cell r="M1810" t="str">
            <v>19,21</v>
          </cell>
          <cell r="N1810">
            <v>85.22</v>
          </cell>
          <cell r="O1810">
            <v>104.43</v>
          </cell>
          <cell r="P1810">
            <v>0</v>
          </cell>
          <cell r="R1810" t="str">
            <v>SINAPI</v>
          </cell>
        </row>
        <row r="1811">
          <cell r="G1811">
            <v>94286</v>
          </cell>
          <cell r="H1811" t="str">
            <v>EXECUÇÃO DE SARJETA DE CONCRETO USINADO, MOLDADA  IN LOCO  EM TRECHO CURVO, 60 CM BASE X 15 CM ALTURA. AF_06/2016</v>
          </cell>
          <cell r="I1811" t="str">
            <v>M</v>
          </cell>
          <cell r="J1811" t="str">
            <v>COEFICIENTE DE REPRESENTATIVIDADE</v>
          </cell>
          <cell r="K1811" t="str">
            <v>116,25</v>
          </cell>
          <cell r="L1811" t="str">
            <v>CAIXA REFERENCIAL</v>
          </cell>
          <cell r="M1811" t="str">
            <v>28,27</v>
          </cell>
          <cell r="N1811">
            <v>87.98</v>
          </cell>
          <cell r="O1811">
            <v>116.25</v>
          </cell>
          <cell r="P1811">
            <v>0</v>
          </cell>
          <cell r="R1811" t="str">
            <v>SINAPI</v>
          </cell>
        </row>
        <row r="1812">
          <cell r="G1812">
            <v>94287</v>
          </cell>
          <cell r="H1812" t="str">
            <v>EXECUÇÃO DE SARJETA DE CONCRETO USINADO, MOLDADA  IN LOCO  EM TRECHO RETO, 30 CM BASE X 10 CM ALTURA. AF_06/2016</v>
          </cell>
          <cell r="I1812" t="str">
            <v>M</v>
          </cell>
          <cell r="J1812" t="str">
            <v>COEFICIENTE DE REPRESENTATIVIDADE</v>
          </cell>
          <cell r="K1812" t="str">
            <v>47,96</v>
          </cell>
          <cell r="L1812" t="str">
            <v>CAIXA REFERENCIAL</v>
          </cell>
          <cell r="M1812" t="str">
            <v>15,17</v>
          </cell>
          <cell r="N1812">
            <v>32.79</v>
          </cell>
          <cell r="O1812">
            <v>47.96</v>
          </cell>
          <cell r="P1812">
            <v>0</v>
          </cell>
          <cell r="R1812" t="str">
            <v>SINAPI</v>
          </cell>
        </row>
        <row r="1813">
          <cell r="G1813">
            <v>94288</v>
          </cell>
          <cell r="H1813" t="str">
            <v>EXECUÇÃO DE SARJETA DE CONCRETO USINADO, MOLDADA  IN LOCO  EM TRECHO CURVO, 30 CM BASE X 10 CM ALTURA. AF_06/2016</v>
          </cell>
          <cell r="I1813" t="str">
            <v>M</v>
          </cell>
          <cell r="J1813" t="str">
            <v>COEFICIENTE DE REPRESENTATIVIDADE</v>
          </cell>
          <cell r="K1813" t="str">
            <v>58,30</v>
          </cell>
          <cell r="L1813" t="str">
            <v>CAIXA REFERENCIAL</v>
          </cell>
          <cell r="M1813" t="str">
            <v>23,10</v>
          </cell>
          <cell r="N1813">
            <v>35.199999999999996</v>
          </cell>
          <cell r="O1813">
            <v>58.3</v>
          </cell>
          <cell r="P1813">
            <v>0</v>
          </cell>
          <cell r="R1813" t="str">
            <v>SINAPI</v>
          </cell>
        </row>
        <row r="1814">
          <cell r="G1814">
            <v>94289</v>
          </cell>
          <cell r="H1814" t="str">
            <v>EXECUÇÃO DE SARJETA DE CONCRETO USINADO, MOLDADA  IN LOCO  EM TRECHO RETO, 45 CM BASE X 10 CM ALTURA. AF_06/2016</v>
          </cell>
          <cell r="I1814" t="str">
            <v>M</v>
          </cell>
          <cell r="J1814" t="str">
            <v>COEFICIENTE DE REPRESENTATIVIDADE</v>
          </cell>
          <cell r="K1814" t="str">
            <v>62,72</v>
          </cell>
          <cell r="L1814" t="str">
            <v>CAIXA REFERENCIAL</v>
          </cell>
          <cell r="M1814" t="str">
            <v>16,51</v>
          </cell>
          <cell r="N1814">
            <v>46.209999999999994</v>
          </cell>
          <cell r="O1814">
            <v>62.72</v>
          </cell>
          <cell r="P1814">
            <v>0</v>
          </cell>
          <cell r="R1814" t="str">
            <v>SINAPI</v>
          </cell>
        </row>
        <row r="1815">
          <cell r="G1815">
            <v>94290</v>
          </cell>
          <cell r="H1815" t="str">
            <v>EXECUÇÃO DE SARJETA DE CONCRETO USINADO, MOLDADA  IN LOCO  EM TRECHO CURVO, 45 CM BASE X 10 CM ALTURA. AF_06/2016</v>
          </cell>
          <cell r="I1815" t="str">
            <v>M</v>
          </cell>
          <cell r="J1815" t="str">
            <v>COEFICIENTE DE REPRESENTATIVIDADE</v>
          </cell>
          <cell r="K1815" t="str">
            <v>73,07</v>
          </cell>
          <cell r="L1815" t="str">
            <v>CAIXA REFERENCIAL</v>
          </cell>
          <cell r="M1815" t="str">
            <v>24,43</v>
          </cell>
          <cell r="N1815">
            <v>48.639999999999993</v>
          </cell>
          <cell r="O1815">
            <v>73.069999999999993</v>
          </cell>
          <cell r="P1815">
            <v>0</v>
          </cell>
          <cell r="R1815" t="str">
            <v>SINAPI</v>
          </cell>
        </row>
        <row r="1816">
          <cell r="G1816">
            <v>94291</v>
          </cell>
          <cell r="H1816" t="str">
            <v>EXECUÇÃO DE SARJETA DE CONCRETO USINADO, MOLDADA  IN LOCO  EM TRECHO RETO, 60 CM BASE X 10 CM ALTURA. AF_06/2016</v>
          </cell>
          <cell r="I1816" t="str">
            <v>M</v>
          </cell>
          <cell r="J1816" t="str">
            <v>COEFICIENTE DE REPRESENTATIVIDADE</v>
          </cell>
          <cell r="K1816" t="str">
            <v>76,97</v>
          </cell>
          <cell r="L1816" t="str">
            <v>CAIXA REFERENCIAL</v>
          </cell>
          <cell r="M1816" t="str">
            <v>17,45</v>
          </cell>
          <cell r="N1816">
            <v>59.519999999999996</v>
          </cell>
          <cell r="O1816">
            <v>76.97</v>
          </cell>
          <cell r="P1816">
            <v>0</v>
          </cell>
          <cell r="R1816" t="str">
            <v>SINAPI</v>
          </cell>
        </row>
        <row r="1817">
          <cell r="G1817">
            <v>94292</v>
          </cell>
          <cell r="H1817" t="str">
            <v>EXECUÇÃO DE SARJETA DE CONCRETO USINADO, MOLDADA  IN LOCO  EM TRECHO CURVO, 60 CM BASE X 10 CM ALTURA. AF_06/2016</v>
          </cell>
          <cell r="I1817" t="str">
            <v>M</v>
          </cell>
          <cell r="J1817" t="str">
            <v>COEFICIENTE DE REPRESENTATIVIDADE</v>
          </cell>
          <cell r="K1817" t="str">
            <v>87,31</v>
          </cell>
          <cell r="L1817" t="str">
            <v>CAIXA REFERENCIAL</v>
          </cell>
          <cell r="M1817" t="str">
            <v>25,38</v>
          </cell>
          <cell r="N1817">
            <v>61.930000000000007</v>
          </cell>
          <cell r="O1817">
            <v>87.31</v>
          </cell>
          <cell r="P1817">
            <v>0</v>
          </cell>
          <cell r="R1817" t="str">
            <v>SINAPI</v>
          </cell>
        </row>
        <row r="1818">
          <cell r="G1818">
            <v>94293</v>
          </cell>
          <cell r="H1818" t="str">
            <v>EXECUÇÃO DE SARJETÃO DE CONCRETO USINADO, MOLDADA  IN LOCO  EM TRECHO RETO, 100 CM BASE X 20 CM ALTURA. AF_06/2016</v>
          </cell>
          <cell r="I1818" t="str">
            <v>M</v>
          </cell>
          <cell r="J1818" t="str">
            <v>COEFICIENTE DE REPRESENTATIVIDADE</v>
          </cell>
          <cell r="K1818" t="str">
            <v>212,80</v>
          </cell>
          <cell r="L1818" t="str">
            <v>CAIXA REFERENCIAL</v>
          </cell>
          <cell r="M1818" t="str">
            <v>27,80</v>
          </cell>
          <cell r="N1818">
            <v>185</v>
          </cell>
          <cell r="O1818">
            <v>212.8</v>
          </cell>
          <cell r="P1818">
            <v>0</v>
          </cell>
          <cell r="R1818" t="str">
            <v>SINAPI</v>
          </cell>
        </row>
        <row r="1819">
          <cell r="G1819">
            <v>94294</v>
          </cell>
          <cell r="H1819" t="str">
            <v>EXECUÇÃO DE ESCORAS DE CONCRETO PARA CONTENÇÃO DE GUIAS PRÉ-FABRICADAS. AF_06/2016</v>
          </cell>
          <cell r="I1819" t="str">
            <v>M</v>
          </cell>
          <cell r="J1819" t="str">
            <v>COEFICIENTE DE REPRESENTATIVIDADE</v>
          </cell>
          <cell r="K1819" t="str">
            <v>9,79</v>
          </cell>
          <cell r="L1819" t="str">
            <v>CAIXA REFERENCIAL</v>
          </cell>
          <cell r="M1819" t="str">
            <v>2,33</v>
          </cell>
          <cell r="N1819">
            <v>7.4599999999999991</v>
          </cell>
          <cell r="O1819">
            <v>9.7899999999999991</v>
          </cell>
          <cell r="P1819">
            <v>0</v>
          </cell>
          <cell r="R1819" t="str">
            <v>SINAPI</v>
          </cell>
        </row>
        <row r="1820">
          <cell r="G1820">
            <v>104491</v>
          </cell>
          <cell r="H1820" t="str">
            <v>ADUELA/ GALERIA FECHADA PRE-MOLDADA DE CONCRETO ARMADO, SECAO QUADRANGULAR INTERNA DE 1,50 X 1,50 M (L X A), MISULA DE 20 X 20 CM, C = 1,00 M, ESPESSURA MIN = 15 CM, TB-45 E FCK DO CONCRETO = 30 MPA   FORNECIMENTO E ASSENTAMENTO. AF_01/2023</v>
          </cell>
          <cell r="I1820" t="str">
            <v>M</v>
          </cell>
          <cell r="J1820" t="str">
            <v>ATRIBUÍDO SÃO PAULO</v>
          </cell>
          <cell r="K1820" t="str">
            <v>3.936,61</v>
          </cell>
          <cell r="L1820" t="str">
            <v>CAIXA REFERENCIAL</v>
          </cell>
          <cell r="M1820" t="str">
            <v>46,44</v>
          </cell>
          <cell r="N1820">
            <v>3890.17</v>
          </cell>
          <cell r="O1820">
            <v>3936.61</v>
          </cell>
          <cell r="P1820">
            <v>0</v>
          </cell>
          <cell r="R1820" t="str">
            <v>SINAPI</v>
          </cell>
        </row>
        <row r="1821">
          <cell r="G1821">
            <v>104492</v>
          </cell>
          <cell r="H1821" t="str">
            <v>ADUELA/ GALERIA FECHADA PRE-MOLDADA DE CONCRETO ARMADO, SECAO QUADRANGULAR INTERNA DE 2,00 X 2,00 M (L X A), MISULA DE 20 X 20 CM, C = 1,00 M, ESPESSURA MIN = 15 CM, TB-45 E FCK DO CONCRETO = 30 MPA   FORNECIMENTO E ASSENTAMENTO. AF_01/2023</v>
          </cell>
          <cell r="I1821" t="str">
            <v>M</v>
          </cell>
          <cell r="J1821" t="str">
            <v>ATRIBUÍDO SÃO PAULO</v>
          </cell>
          <cell r="K1821" t="str">
            <v>4.923,47</v>
          </cell>
          <cell r="L1821" t="str">
            <v>CAIXA REFERENCIAL</v>
          </cell>
          <cell r="M1821" t="str">
            <v>57,22</v>
          </cell>
          <cell r="N1821">
            <v>4866.25</v>
          </cell>
          <cell r="O1821">
            <v>4923.47</v>
          </cell>
          <cell r="P1821">
            <v>0</v>
          </cell>
          <cell r="R1821" t="str">
            <v>SINAPI</v>
          </cell>
        </row>
        <row r="1822">
          <cell r="G1822">
            <v>104494</v>
          </cell>
          <cell r="H1822" t="str">
            <v>ADUELA/ GALERIA FECHADA PRE-MOLDADA DE CONCRETO ARMADO, SECAO QUADRANGULAR INTERNA DE 2,50 X 2,50 M (L X A), MISULA DE 20 X 20 CM, C = 1,00 M, ESPESSURA MIN = 15 CM, TB-45 E FCK DO CONCRETO = 30 MPA   FORNECIMENTO E ASSENTAMENTO. AF_01/2023</v>
          </cell>
          <cell r="I1822" t="str">
            <v>M</v>
          </cell>
          <cell r="J1822" t="str">
            <v>ATRIBUÍDO SÃO PAULO</v>
          </cell>
          <cell r="K1822" t="str">
            <v>6.651,43</v>
          </cell>
          <cell r="L1822" t="str">
            <v>CAIXA REFERENCIAL</v>
          </cell>
          <cell r="M1822" t="str">
            <v>67,52</v>
          </cell>
          <cell r="N1822">
            <v>6583.91</v>
          </cell>
          <cell r="O1822">
            <v>6651.43</v>
          </cell>
          <cell r="P1822">
            <v>0</v>
          </cell>
          <cell r="R1822" t="str">
            <v>SINAPI</v>
          </cell>
        </row>
        <row r="1823">
          <cell r="G1823">
            <v>104497</v>
          </cell>
          <cell r="H1823" t="str">
            <v>ADUELA/ GALERIA FECHADA PRE-MOLDADA DE CONCRETO ARMADO, SECAO QUADRANGULAR INTERNA DE 3,00 X 3,00 M (L X A), MISULA DE 20 X 20 CM, C = 1,00 M, ESPESSURA MIN = 20 CM, TB-45 E FCK DO CONCRETO = 30 MPA   FORNECIMENTO E ASSENTAMENTO. AF_01/2023</v>
          </cell>
          <cell r="I1823" t="str">
            <v>M</v>
          </cell>
          <cell r="J1823" t="str">
            <v>ATRIBUÍDO SÃO PAULO</v>
          </cell>
          <cell r="K1823" t="str">
            <v>7.960,10</v>
          </cell>
          <cell r="L1823" t="str">
            <v>CAIXA REFERENCIAL</v>
          </cell>
          <cell r="M1823" t="str">
            <v>83,34</v>
          </cell>
          <cell r="N1823">
            <v>7876.76</v>
          </cell>
          <cell r="O1823">
            <v>7960.1</v>
          </cell>
          <cell r="P1823">
            <v>0</v>
          </cell>
          <cell r="R1823" t="str">
            <v>SINAPI</v>
          </cell>
        </row>
        <row r="1824">
          <cell r="G1824">
            <v>104515</v>
          </cell>
          <cell r="H1824" t="str">
            <v>APLICAÇÃO DE MANTA GEOTÊXTIL NAS JUNTAS RÍGIDAS DE ADUELAS PRÉ-MOLDADAS DE CONCRETO ARMADO. AF_01/2023</v>
          </cell>
          <cell r="I1824" t="str">
            <v>M2</v>
          </cell>
          <cell r="J1824" t="str">
            <v>ATRIBUÍDO SÃO PAULO</v>
          </cell>
          <cell r="K1824" t="str">
            <v>27,57</v>
          </cell>
          <cell r="L1824" t="str">
            <v>CAIXA REFERENCIAL</v>
          </cell>
          <cell r="M1824" t="str">
            <v>0,27</v>
          </cell>
          <cell r="N1824">
            <v>27.3</v>
          </cell>
          <cell r="O1824">
            <v>27.57</v>
          </cell>
          <cell r="P1824">
            <v>0</v>
          </cell>
          <cell r="R1824" t="str">
            <v>SINAPI</v>
          </cell>
        </row>
        <row r="1825">
          <cell r="G1825">
            <v>102727</v>
          </cell>
          <cell r="H1825" t="str">
            <v>FABRICAÇÃO, MONTAGEM E DESMONTAGEM DE FÔRMA PARA BOCA PARA BUEIRO, EM CHAPA DE MADEIRA COMPENSADA RESINADA, E = 17 MM, 2 UTILIZAÇÕES. AF_07/2021</v>
          </cell>
          <cell r="I1825" t="str">
            <v>M2</v>
          </cell>
          <cell r="J1825" t="str">
            <v>COEFICIENTE DE REPRESENTATIVIDADE</v>
          </cell>
          <cell r="K1825" t="str">
            <v>105,35</v>
          </cell>
          <cell r="L1825" t="str">
            <v>CAIXA REFERENCIAL</v>
          </cell>
          <cell r="M1825" t="str">
            <v>31,01</v>
          </cell>
          <cell r="N1825">
            <v>74.339999999999989</v>
          </cell>
          <cell r="O1825">
            <v>105.35</v>
          </cell>
          <cell r="P1825">
            <v>0</v>
          </cell>
          <cell r="R1825" t="str">
            <v>SINAPI</v>
          </cell>
        </row>
        <row r="1826">
          <cell r="G1826">
            <v>102728</v>
          </cell>
          <cell r="H1826" t="str">
            <v>ARMAÇÃO DE MURO ALA E MURO TESTA UTILIZANDO AÇO CA-50 DE 6,3 MM - MONTAGEM. AF_07/2021</v>
          </cell>
          <cell r="I1826" t="str">
            <v>KG</v>
          </cell>
          <cell r="J1826" t="str">
            <v>ATRIBUÍDO SÃO PAULO</v>
          </cell>
          <cell r="K1826" t="str">
            <v>16,63</v>
          </cell>
          <cell r="L1826" t="str">
            <v>CAIXA REFERENCIAL</v>
          </cell>
          <cell r="M1826" t="str">
            <v>3,21</v>
          </cell>
          <cell r="N1826">
            <v>13.419999999999998</v>
          </cell>
          <cell r="O1826">
            <v>16.63</v>
          </cell>
          <cell r="P1826">
            <v>0</v>
          </cell>
          <cell r="R1826" t="str">
            <v>SINAPI</v>
          </cell>
        </row>
        <row r="1827">
          <cell r="G1827">
            <v>102729</v>
          </cell>
          <cell r="H1827" t="str">
            <v>ARMAÇÃO DE MURO ALA E MURO TESTA UTILIZANDO AÇO CA-50 DE 8 MM - MONTAGEM. AF_07/2021</v>
          </cell>
          <cell r="I1827" t="str">
            <v>KG</v>
          </cell>
          <cell r="J1827" t="str">
            <v>ATRIBUÍDO SÃO PAULO</v>
          </cell>
          <cell r="K1827" t="str">
            <v>15,87</v>
          </cell>
          <cell r="L1827" t="str">
            <v>CAIXA REFERENCIAL</v>
          </cell>
          <cell r="M1827" t="str">
            <v>2,23</v>
          </cell>
          <cell r="N1827">
            <v>13.639999999999999</v>
          </cell>
          <cell r="O1827">
            <v>15.87</v>
          </cell>
          <cell r="P1827">
            <v>0</v>
          </cell>
          <cell r="R1827" t="str">
            <v>SINAPI</v>
          </cell>
        </row>
        <row r="1828">
          <cell r="G1828">
            <v>102730</v>
          </cell>
          <cell r="H1828" t="str">
            <v>ARMAÇÃO DE MURO ALA E MURO TESTA UTILIZANDO AÇO CA-50 DE 10 MM - MONTAGEM. AF_07/2021</v>
          </cell>
          <cell r="I1828" t="str">
            <v>KG</v>
          </cell>
          <cell r="J1828" t="str">
            <v>ATRIBUÍDO SÃO PAULO</v>
          </cell>
          <cell r="K1828" t="str">
            <v>14,28</v>
          </cell>
          <cell r="L1828" t="str">
            <v>CAIXA REFERENCIAL</v>
          </cell>
          <cell r="M1828" t="str">
            <v>1,60</v>
          </cell>
          <cell r="N1828">
            <v>12.68</v>
          </cell>
          <cell r="O1828">
            <v>14.28</v>
          </cell>
          <cell r="P1828">
            <v>0</v>
          </cell>
          <cell r="R1828" t="str">
            <v>SINAPI</v>
          </cell>
        </row>
        <row r="1829">
          <cell r="G1829">
            <v>102731</v>
          </cell>
          <cell r="H1829" t="str">
            <v>ARMAÇÃO DE MURO ALA E MURO TESTA UTILIZANDO AÇO CA-50 DE 12,5 MM - MONTAGEM. AF_07/2021</v>
          </cell>
          <cell r="I1829" t="str">
            <v>KG</v>
          </cell>
          <cell r="J1829" t="str">
            <v>ATRIBUÍDO SÃO PAULO</v>
          </cell>
          <cell r="K1829" t="str">
            <v>12,11</v>
          </cell>
          <cell r="L1829" t="str">
            <v>CAIXA REFERENCIAL</v>
          </cell>
          <cell r="M1829" t="str">
            <v>1,13</v>
          </cell>
          <cell r="N1829">
            <v>10.98</v>
          </cell>
          <cell r="O1829">
            <v>12.11</v>
          </cell>
          <cell r="P1829">
            <v>0</v>
          </cell>
          <cell r="R1829" t="str">
            <v>SINAPI</v>
          </cell>
        </row>
        <row r="1830">
          <cell r="G1830">
            <v>102732</v>
          </cell>
          <cell r="H1830" t="str">
            <v>ARMAÇÃO DE MURO ALA E MURO TESTA UTILIZANDO AÇO CA-50 DE 16 MM - MONTAGEM. AF_07/2021</v>
          </cell>
          <cell r="I1830" t="str">
            <v>KG</v>
          </cell>
          <cell r="J1830" t="str">
            <v>ATRIBUÍDO SÃO PAULO</v>
          </cell>
          <cell r="K1830" t="str">
            <v>11,58</v>
          </cell>
          <cell r="L1830" t="str">
            <v>CAIXA REFERENCIAL</v>
          </cell>
          <cell r="M1830" t="str">
            <v>0,73</v>
          </cell>
          <cell r="N1830">
            <v>10.85</v>
          </cell>
          <cell r="O1830">
            <v>11.58</v>
          </cell>
          <cell r="P1830">
            <v>0</v>
          </cell>
          <cell r="R1830" t="str">
            <v>SINAPI</v>
          </cell>
        </row>
        <row r="1831">
          <cell r="G1831">
            <v>102733</v>
          </cell>
          <cell r="H1831" t="str">
            <v>ARMAÇÃO DE MURO ALA E MURO TESTA UTILIZANDO AÇO CA-50 DE 20 MM - MONTAGEM. AF_07/2021</v>
          </cell>
          <cell r="I1831" t="str">
            <v>KG</v>
          </cell>
          <cell r="J1831" t="str">
            <v>ATRIBUÍDO SÃO PAULO</v>
          </cell>
          <cell r="K1831" t="str">
            <v>13,04</v>
          </cell>
          <cell r="L1831" t="str">
            <v>CAIXA REFERENCIAL</v>
          </cell>
          <cell r="M1831" t="str">
            <v>0,48</v>
          </cell>
          <cell r="N1831">
            <v>12.559999999999999</v>
          </cell>
          <cell r="O1831">
            <v>13.04</v>
          </cell>
          <cell r="P1831">
            <v>0</v>
          </cell>
          <cell r="R1831" t="str">
            <v>SINAPI</v>
          </cell>
        </row>
        <row r="1832">
          <cell r="G1832">
            <v>102734</v>
          </cell>
          <cell r="H1832" t="str">
            <v>ARMAÇÃO DE SOLEIRA UTILIZANDO AÇO CA-50 DE 6,3 MM - MONTAGEM. AF_07/2021</v>
          </cell>
          <cell r="I1832" t="str">
            <v>KG</v>
          </cell>
          <cell r="J1832" t="str">
            <v>ATRIBUÍDO SÃO PAULO</v>
          </cell>
          <cell r="K1832" t="str">
            <v>15,84</v>
          </cell>
          <cell r="L1832" t="str">
            <v>CAIXA REFERENCIAL</v>
          </cell>
          <cell r="M1832" t="str">
            <v>2,39</v>
          </cell>
          <cell r="N1832">
            <v>13.45</v>
          </cell>
          <cell r="O1832">
            <v>15.84</v>
          </cell>
          <cell r="P1832">
            <v>0</v>
          </cell>
          <cell r="R1832" t="str">
            <v>SINAPI</v>
          </cell>
        </row>
        <row r="1833">
          <cell r="G1833">
            <v>102735</v>
          </cell>
          <cell r="H1833" t="str">
            <v>ARMAÇÃO DE SOLEIRA UTILIZANDO AÇO CA-50 DE 8 MM - MONTAGEM. AF_07/2021</v>
          </cell>
          <cell r="I1833" t="str">
            <v>KG</v>
          </cell>
          <cell r="J1833" t="str">
            <v>ATRIBUÍDO SÃO PAULO</v>
          </cell>
          <cell r="K1833" t="str">
            <v>15,17</v>
          </cell>
          <cell r="L1833" t="str">
            <v>CAIXA REFERENCIAL</v>
          </cell>
          <cell r="M1833" t="str">
            <v>1,61</v>
          </cell>
          <cell r="N1833">
            <v>13.56</v>
          </cell>
          <cell r="O1833">
            <v>15.17</v>
          </cell>
          <cell r="P1833">
            <v>0</v>
          </cell>
          <cell r="R1833" t="str">
            <v>SINAPI</v>
          </cell>
        </row>
        <row r="1834">
          <cell r="G1834">
            <v>102736</v>
          </cell>
          <cell r="H1834" t="str">
            <v>CONCRETAGEM DE BOCA PARA BUEIRO, FCK = 20 MPA, COM USO DE BOMBA - LANÇAMENTO, ADENSAMENTO E ACABAMENTO. AF_07/2021</v>
          </cell>
          <cell r="I1834" t="str">
            <v>M3</v>
          </cell>
          <cell r="J1834" t="str">
            <v>ATRIBUÍDO SÃO PAULO</v>
          </cell>
          <cell r="K1834" t="str">
            <v>817,31</v>
          </cell>
          <cell r="L1834" t="str">
            <v>CAIXA REFERENCIAL</v>
          </cell>
          <cell r="M1834" t="str">
            <v>31,20</v>
          </cell>
          <cell r="N1834">
            <v>786.1099999999999</v>
          </cell>
          <cell r="O1834">
            <v>817.31</v>
          </cell>
          <cell r="P1834">
            <v>0</v>
          </cell>
          <cell r="R1834" t="str">
            <v>SINAPI</v>
          </cell>
        </row>
        <row r="1835">
          <cell r="G1835">
            <v>102737</v>
          </cell>
          <cell r="H1835" t="str">
            <v>BOCA PARA BUEIRO SIMPLES TUBULAR D = 40 CM EM CONCRETO, ALAS COM ESCONSIDADE DE 0°, INCLUINDO FÔRMAS E MATERIAIS. AF_07/2021</v>
          </cell>
          <cell r="I1835" t="str">
            <v>UN</v>
          </cell>
          <cell r="J1835" t="str">
            <v>ATRIBUÍDO SÃO PAULO</v>
          </cell>
          <cell r="K1835" t="str">
            <v>1.238,40</v>
          </cell>
          <cell r="L1835" t="str">
            <v>CAIXA REFERENCIAL</v>
          </cell>
          <cell r="M1835" t="str">
            <v>212,95</v>
          </cell>
          <cell r="N1835">
            <v>1025.45</v>
          </cell>
          <cell r="O1835">
            <v>1238.4000000000001</v>
          </cell>
          <cell r="P1835">
            <v>0</v>
          </cell>
          <cell r="R1835" t="str">
            <v>SINAPI</v>
          </cell>
        </row>
        <row r="1836">
          <cell r="G1836">
            <v>102738</v>
          </cell>
          <cell r="H1836" t="str">
            <v>BOCA PARA BUEIRO SIMPLES TUBULAR D = 60 CM EM CONCRETO, ALAS COM ESCONSIDADE DE 0°, INCLUINDO FÔRMAS E MATERIAIS. AF_07/2021</v>
          </cell>
          <cell r="I1836" t="str">
            <v>UN</v>
          </cell>
          <cell r="J1836" t="str">
            <v>ATRIBUÍDO SÃO PAULO</v>
          </cell>
          <cell r="K1836" t="str">
            <v>2.549,27</v>
          </cell>
          <cell r="L1836" t="str">
            <v>CAIXA REFERENCIAL</v>
          </cell>
          <cell r="M1836" t="str">
            <v>416,94</v>
          </cell>
          <cell r="N1836">
            <v>2132.33</v>
          </cell>
          <cell r="O1836">
            <v>2549.27</v>
          </cell>
          <cell r="P1836">
            <v>0</v>
          </cell>
          <cell r="R1836" t="str">
            <v>SINAPI</v>
          </cell>
        </row>
        <row r="1837">
          <cell r="G1837">
            <v>102739</v>
          </cell>
          <cell r="H1837" t="str">
            <v>BOCA PARA BUEIRO SIMPLES TUBULAR D = 80 CM EM CONCRETO, ALAS COM ESCONSIDADE DE 0°, INCLUINDO FÔRMAS E MATERIAIS. AF_07/2021</v>
          </cell>
          <cell r="I1837" t="str">
            <v>UN</v>
          </cell>
          <cell r="J1837" t="str">
            <v>ATRIBUÍDO SÃO PAULO</v>
          </cell>
          <cell r="K1837" t="str">
            <v>4.283,62</v>
          </cell>
          <cell r="L1837" t="str">
            <v>CAIXA REFERENCIAL</v>
          </cell>
          <cell r="M1837" t="str">
            <v>681,92</v>
          </cell>
          <cell r="N1837">
            <v>3601.7</v>
          </cell>
          <cell r="O1837">
            <v>4283.62</v>
          </cell>
          <cell r="P1837">
            <v>0</v>
          </cell>
          <cell r="R1837" t="str">
            <v>SINAPI</v>
          </cell>
        </row>
        <row r="1838">
          <cell r="G1838">
            <v>102740</v>
          </cell>
          <cell r="H1838" t="str">
            <v>BOCA PARA BUEIRO SIMPLES TUBULAR D = 100 CM EM CONCRETO, ALAS COM ESCONSIDADE DE 0°, INCLUINDO FÔRMAS E MATERIAIS. AF_07/2021</v>
          </cell>
          <cell r="I1838" t="str">
            <v>UN</v>
          </cell>
          <cell r="J1838" t="str">
            <v>ATRIBUÍDO SÃO PAULO</v>
          </cell>
          <cell r="K1838" t="str">
            <v>6.439,25</v>
          </cell>
          <cell r="L1838" t="str">
            <v>CAIXA REFERENCIAL</v>
          </cell>
          <cell r="M1838" t="str">
            <v>998,25</v>
          </cell>
          <cell r="N1838">
            <v>5441</v>
          </cell>
          <cell r="O1838">
            <v>6439.25</v>
          </cell>
          <cell r="P1838">
            <v>0</v>
          </cell>
          <cell r="R1838" t="str">
            <v>SINAPI</v>
          </cell>
        </row>
        <row r="1839">
          <cell r="G1839">
            <v>102741</v>
          </cell>
          <cell r="H1839" t="str">
            <v>BOCA PARA BUEIRO SIMPLES TUBULAR D = 120 CM EM CONCRETO, ALAS COM ESCONSIDADE DE 0°, INCLUINDO FÔRMAS E MATERIAIS. AF_07/2021</v>
          </cell>
          <cell r="I1839" t="str">
            <v>UN</v>
          </cell>
          <cell r="J1839" t="str">
            <v>ATRIBUÍDO SÃO PAULO</v>
          </cell>
          <cell r="K1839" t="str">
            <v>9.061,27</v>
          </cell>
          <cell r="L1839" t="str">
            <v>CAIXA REFERENCIAL</v>
          </cell>
          <cell r="M1839" t="str">
            <v>1.369,55</v>
          </cell>
          <cell r="N1839">
            <v>7691.72</v>
          </cell>
          <cell r="O1839">
            <v>9061.27</v>
          </cell>
          <cell r="P1839">
            <v>0</v>
          </cell>
          <cell r="R1839" t="str">
            <v>SINAPI</v>
          </cell>
        </row>
        <row r="1840">
          <cell r="G1840">
            <v>102742</v>
          </cell>
          <cell r="H1840" t="str">
            <v>BOCA PARA BUEIRO SIMPLES TUBULAR D = 150 CM EM CONCRETO, ALAS COM ESCONSIDADE DE 0°, INCLUINDO FÔRMAS E MATERIAIS. AF_07/2021</v>
          </cell>
          <cell r="I1840" t="str">
            <v>UN</v>
          </cell>
          <cell r="J1840" t="str">
            <v>ATRIBUÍDO SÃO PAULO</v>
          </cell>
          <cell r="K1840" t="str">
            <v>15.729,55</v>
          </cell>
          <cell r="L1840" t="str">
            <v>CAIXA REFERENCIAL</v>
          </cell>
          <cell r="M1840" t="str">
            <v>2.314,44</v>
          </cell>
          <cell r="N1840">
            <v>13415.109999999999</v>
          </cell>
          <cell r="O1840">
            <v>15729.55</v>
          </cell>
          <cell r="P1840">
            <v>0</v>
          </cell>
          <cell r="R1840" t="str">
            <v>SINAPI</v>
          </cell>
        </row>
        <row r="1841">
          <cell r="G1841">
            <v>102743</v>
          </cell>
          <cell r="H1841" t="str">
            <v>BOCA PARA BUEIRO DUPLO TUBULAR D = 80 CM EM CONCRETO, ALAS COM ESCONSIDADE DE 0°, INCLUINDO FÔRMAS E MATERIAIS. AF_07/2021</v>
          </cell>
          <cell r="I1841" t="str">
            <v>UN</v>
          </cell>
          <cell r="J1841" t="str">
            <v>ATRIBUÍDO SÃO PAULO</v>
          </cell>
          <cell r="K1841" t="str">
            <v>5.185,67</v>
          </cell>
          <cell r="L1841" t="str">
            <v>CAIXA REFERENCIAL</v>
          </cell>
          <cell r="M1841" t="str">
            <v>821,38</v>
          </cell>
          <cell r="N1841">
            <v>4364.29</v>
          </cell>
          <cell r="O1841">
            <v>5185.67</v>
          </cell>
          <cell r="P1841">
            <v>0</v>
          </cell>
          <cell r="R1841" t="str">
            <v>SINAPI</v>
          </cell>
        </row>
        <row r="1842">
          <cell r="G1842">
            <v>102744</v>
          </cell>
          <cell r="H1842" t="str">
            <v>BOCA PARA BUEIRO DUPLO TUBULAR D = 100 CM EM CONCRETO, ALAS COM ESCONSIDADE DE 0°, INCLUINDO FÔRMAS E MATERIAIS. AF_07/2021</v>
          </cell>
          <cell r="I1842" t="str">
            <v>UN</v>
          </cell>
          <cell r="J1842" t="str">
            <v>ATRIBUÍDO SÃO PAULO</v>
          </cell>
          <cell r="K1842" t="str">
            <v>7.792,70</v>
          </cell>
          <cell r="L1842" t="str">
            <v>CAIXA REFERENCIAL</v>
          </cell>
          <cell r="M1842" t="str">
            <v>1.200,36</v>
          </cell>
          <cell r="N1842">
            <v>6592.34</v>
          </cell>
          <cell r="O1842">
            <v>7792.7</v>
          </cell>
          <cell r="P1842">
            <v>0</v>
          </cell>
          <cell r="R1842" t="str">
            <v>SINAPI</v>
          </cell>
        </row>
        <row r="1843">
          <cell r="G1843">
            <v>102745</v>
          </cell>
          <cell r="H1843" t="str">
            <v>BOCA PARA BUEIRO DUPLO TUBULAR D = 120 CM EM CONCRETO, ALAS COM ESCONSIDADE DE 0°, INCLUINDO FÔRMAS E MATERIAIS. AF_07/2021</v>
          </cell>
          <cell r="I1843" t="str">
            <v>UN</v>
          </cell>
          <cell r="J1843" t="str">
            <v>ATRIBUÍDO SÃO PAULO</v>
          </cell>
          <cell r="K1843" t="str">
            <v>10.983,08</v>
          </cell>
          <cell r="L1843" t="str">
            <v>CAIXA REFERENCIAL</v>
          </cell>
          <cell r="M1843" t="str">
            <v>1.647,32</v>
          </cell>
          <cell r="N1843">
            <v>9335.76</v>
          </cell>
          <cell r="O1843">
            <v>10983.08</v>
          </cell>
          <cell r="P1843">
            <v>0</v>
          </cell>
          <cell r="R1843" t="str">
            <v>SINAPI</v>
          </cell>
        </row>
        <row r="1844">
          <cell r="G1844">
            <v>102746</v>
          </cell>
          <cell r="H1844" t="str">
            <v>BOCA PARA BUEIRO DUPLO TUBULAR D = 150 CM EM CONCRETO, ALAS COM ESCONSIDADE DE 0°, INCLUINDO FÔRMAS E MATERIAIS. AF_07/2021</v>
          </cell>
          <cell r="I1844" t="str">
            <v>UN</v>
          </cell>
          <cell r="J1844" t="str">
            <v>ATRIBUÍDO SÃO PAULO</v>
          </cell>
          <cell r="K1844" t="str">
            <v>19.091,50</v>
          </cell>
          <cell r="L1844" t="str">
            <v>CAIXA REFERENCIAL</v>
          </cell>
          <cell r="M1844" t="str">
            <v>2.782,37</v>
          </cell>
          <cell r="N1844">
            <v>16309.130000000001</v>
          </cell>
          <cell r="O1844">
            <v>19091.5</v>
          </cell>
          <cell r="P1844">
            <v>0</v>
          </cell>
          <cell r="R1844" t="str">
            <v>SINAPI</v>
          </cell>
        </row>
        <row r="1845">
          <cell r="G1845">
            <v>102747</v>
          </cell>
          <cell r="H1845" t="str">
            <v>BOCA PARA BUEIRO TRIPLO TUBULAR D = 100 CM EM CONCRETO, ALAS COM ESCONSIDADE DE 0°, INCLUINDO FÔRMAS E MATERIAIS. AF_07/2021</v>
          </cell>
          <cell r="I1845" t="str">
            <v>UN</v>
          </cell>
          <cell r="J1845" t="str">
            <v>ATRIBUÍDO SÃO PAULO</v>
          </cell>
          <cell r="K1845" t="str">
            <v>9.680,85</v>
          </cell>
          <cell r="L1845" t="str">
            <v>CAIXA REFERENCIAL</v>
          </cell>
          <cell r="M1845" t="str">
            <v>1.470,53</v>
          </cell>
          <cell r="N1845">
            <v>8210.32</v>
          </cell>
          <cell r="O1845">
            <v>9680.85</v>
          </cell>
          <cell r="P1845">
            <v>0</v>
          </cell>
          <cell r="R1845" t="str">
            <v>SINAPI</v>
          </cell>
        </row>
        <row r="1846">
          <cell r="G1846">
            <v>102748</v>
          </cell>
          <cell r="H1846" t="str">
            <v>BOCA PARA BUEIRO TRIPLO TUBULAR D = 120 CM EM CONCRETO, ALAS COM ESCONSIDADE DE 0°, INCLUINDO FÔRMAS E MATERIAIS. AF_07/2021</v>
          </cell>
          <cell r="I1846" t="str">
            <v>UN</v>
          </cell>
          <cell r="J1846" t="str">
            <v>ATRIBUÍDO SÃO PAULO</v>
          </cell>
          <cell r="K1846" t="str">
            <v>13.583,77</v>
          </cell>
          <cell r="L1846" t="str">
            <v>CAIXA REFERENCIAL</v>
          </cell>
          <cell r="M1846" t="str">
            <v>2.010,98</v>
          </cell>
          <cell r="N1846">
            <v>11572.79</v>
          </cell>
          <cell r="O1846">
            <v>13583.77</v>
          </cell>
          <cell r="P1846">
            <v>0</v>
          </cell>
          <cell r="R1846" t="str">
            <v>SINAPI</v>
          </cell>
        </row>
        <row r="1847">
          <cell r="G1847">
            <v>102749</v>
          </cell>
          <cell r="H1847" t="str">
            <v>BOCA PARA BUEIRO TRIPLO TUBULAR D = 150 CM EM CONCRETO, ALAS COM ESCONSIDADE DE 0°, INCLUINDO FÔRMAS E MATERIAIS. AF_07/2021</v>
          </cell>
          <cell r="I1847" t="str">
            <v>UN</v>
          </cell>
          <cell r="J1847" t="str">
            <v>ATRIBUÍDO SÃO PAULO</v>
          </cell>
          <cell r="K1847" t="str">
            <v>23.383,11</v>
          </cell>
          <cell r="L1847" t="str">
            <v>CAIXA REFERENCIAL</v>
          </cell>
          <cell r="M1847" t="str">
            <v>3.363,32</v>
          </cell>
          <cell r="N1847">
            <v>20019.79</v>
          </cell>
          <cell r="O1847">
            <v>23383.11</v>
          </cell>
          <cell r="P1847">
            <v>0</v>
          </cell>
          <cell r="R1847" t="str">
            <v>SINAPI</v>
          </cell>
        </row>
        <row r="1848">
          <cell r="G1848">
            <v>102750</v>
          </cell>
          <cell r="H1848" t="str">
            <v>BOCA PARA BUEIRO SIMPLES TUBULAR D = 60 CM EM CONCRETO, ALAS COM ESCONSIDADE DE 30°, INCLUINDO FÔRMAS E MATERIAIS. AF_07/2021</v>
          </cell>
          <cell r="I1848" t="str">
            <v>UN</v>
          </cell>
          <cell r="J1848" t="str">
            <v>ATRIBUÍDO SÃO PAULO</v>
          </cell>
          <cell r="K1848" t="str">
            <v>3.114,66</v>
          </cell>
          <cell r="L1848" t="str">
            <v>CAIXA REFERENCIAL</v>
          </cell>
          <cell r="M1848" t="str">
            <v>500,00</v>
          </cell>
          <cell r="N1848">
            <v>2614.66</v>
          </cell>
          <cell r="O1848">
            <v>3114.66</v>
          </cell>
          <cell r="P1848">
            <v>0</v>
          </cell>
          <cell r="R1848" t="str">
            <v>SINAPI</v>
          </cell>
        </row>
        <row r="1849">
          <cell r="G1849">
            <v>102751</v>
          </cell>
          <cell r="H1849" t="str">
            <v>BOCA PARA BUEIRO SIMPLES TUBULAR D = 80 CM EM CONCRETO, ALAS COM ESCONSIDADE DE 30°, INCLUINDO FÔRMAS E MATERIAIS. AF_07/2021</v>
          </cell>
          <cell r="I1849" t="str">
            <v>UN</v>
          </cell>
          <cell r="J1849" t="str">
            <v>ATRIBUÍDO SÃO PAULO</v>
          </cell>
          <cell r="K1849" t="str">
            <v>5.442,97</v>
          </cell>
          <cell r="L1849" t="str">
            <v>CAIXA REFERENCIAL</v>
          </cell>
          <cell r="M1849" t="str">
            <v>831,48</v>
          </cell>
          <cell r="N1849">
            <v>4611.49</v>
          </cell>
          <cell r="O1849">
            <v>5442.9699999999993</v>
          </cell>
          <cell r="P1849">
            <v>0</v>
          </cell>
          <cell r="R1849" t="str">
            <v>SINAPI</v>
          </cell>
        </row>
        <row r="1850">
          <cell r="G1850">
            <v>102752</v>
          </cell>
          <cell r="H1850" t="str">
            <v>BOCA PARA BUEIRO SIMPLES TUBULAR D = 100 CM EM CONCRETO, ALAS COM ESCONSIDADE DE 30°, INCLUINDO FÔRMAS E MATERIAIS. AF_07/2021</v>
          </cell>
          <cell r="I1850" t="str">
            <v>UN</v>
          </cell>
          <cell r="J1850" t="str">
            <v>ATRIBUÍDO SÃO PAULO</v>
          </cell>
          <cell r="K1850" t="str">
            <v>8.707,97</v>
          </cell>
          <cell r="L1850" t="str">
            <v>CAIXA REFERENCIAL</v>
          </cell>
          <cell r="M1850" t="str">
            <v>1.281,18</v>
          </cell>
          <cell r="N1850">
            <v>7426.7899999999991</v>
          </cell>
          <cell r="O1850">
            <v>8707.9699999999993</v>
          </cell>
          <cell r="P1850">
            <v>0</v>
          </cell>
          <cell r="R1850" t="str">
            <v>SINAPI</v>
          </cell>
        </row>
        <row r="1851">
          <cell r="G1851">
            <v>102753</v>
          </cell>
          <cell r="H1851" t="str">
            <v>BOCA PARA BUEIRO SIMPLES TUBULAR D = 120 CM EM CONCRETO, ALAS COM ESCONSIDADE DE 30°, INCLUINDO FÔRMAS E MATERIAIS. AF_07/2021</v>
          </cell>
          <cell r="I1851" t="str">
            <v>UN</v>
          </cell>
          <cell r="J1851" t="str">
            <v>ATRIBUÍDO SÃO PAULO</v>
          </cell>
          <cell r="K1851" t="str">
            <v>12.937,57</v>
          </cell>
          <cell r="L1851" t="str">
            <v>CAIXA REFERENCIAL</v>
          </cell>
          <cell r="M1851" t="str">
            <v>1.841,12</v>
          </cell>
          <cell r="N1851">
            <v>11096.45</v>
          </cell>
          <cell r="O1851">
            <v>12937.57</v>
          </cell>
          <cell r="P1851">
            <v>0</v>
          </cell>
          <cell r="R1851" t="str">
            <v>SINAPI</v>
          </cell>
        </row>
        <row r="1852">
          <cell r="G1852">
            <v>102754</v>
          </cell>
          <cell r="H1852" t="str">
            <v>BOCA PARA BUEIRO SIMPLES TUBULAR D = 150 CM EM CONCRETO, ALAS COM ESCONSIDADE DE 30°, INCLUINDO FÔRMAS E MATERIAIS. AF_07/2021</v>
          </cell>
          <cell r="I1852" t="str">
            <v>UN</v>
          </cell>
          <cell r="J1852" t="str">
            <v>ATRIBUÍDO SÃO PAULO</v>
          </cell>
          <cell r="K1852" t="str">
            <v>24.663,09</v>
          </cell>
          <cell r="L1852" t="str">
            <v>CAIXA REFERENCIAL</v>
          </cell>
          <cell r="M1852" t="str">
            <v>3.394,06</v>
          </cell>
          <cell r="N1852">
            <v>21269.03</v>
          </cell>
          <cell r="O1852">
            <v>24663.09</v>
          </cell>
          <cell r="P1852">
            <v>0</v>
          </cell>
          <cell r="R1852" t="str">
            <v>SINAPI</v>
          </cell>
        </row>
        <row r="1853">
          <cell r="G1853">
            <v>102755</v>
          </cell>
          <cell r="H1853" t="str">
            <v>BOCA PARA BUEIRO DUPLO TUBULAR D = 100 CM EM CONCRETO, ALAS COM ESCONSIDADE DE 30°, INCLUINDO FÔRMAS E MATERIAIS. AF_07/2021</v>
          </cell>
          <cell r="I1853" t="str">
            <v>UN</v>
          </cell>
          <cell r="J1853" t="str">
            <v>ATRIBUÍDO SÃO PAULO</v>
          </cell>
          <cell r="K1853" t="str">
            <v>12.190,02</v>
          </cell>
          <cell r="L1853" t="str">
            <v>CAIXA REFERENCIAL</v>
          </cell>
          <cell r="M1853" t="str">
            <v>1.744,90</v>
          </cell>
          <cell r="N1853">
            <v>10445.120000000001</v>
          </cell>
          <cell r="O1853">
            <v>12190.02</v>
          </cell>
          <cell r="P1853">
            <v>0</v>
          </cell>
          <cell r="R1853" t="str">
            <v>SINAPI</v>
          </cell>
        </row>
        <row r="1854">
          <cell r="G1854">
            <v>102756</v>
          </cell>
          <cell r="H1854" t="str">
            <v>BOCA PARA BUEIRO DUPLO TUBULAR D = 120 CM EM CONCRETO, ALAS COM ESCONSIDADE DE 30°, INCLUINDO FÔRMAS E MATERIAIS. AF_07/2021</v>
          </cell>
          <cell r="I1854" t="str">
            <v>UN</v>
          </cell>
          <cell r="J1854" t="str">
            <v>ATRIBUÍDO SÃO PAULO</v>
          </cell>
          <cell r="K1854" t="str">
            <v>18.170,09</v>
          </cell>
          <cell r="L1854" t="str">
            <v>CAIXA REFERENCIAL</v>
          </cell>
          <cell r="M1854" t="str">
            <v>2.513,15</v>
          </cell>
          <cell r="N1854">
            <v>15656.94</v>
          </cell>
          <cell r="O1854">
            <v>18170.09</v>
          </cell>
          <cell r="P1854">
            <v>0</v>
          </cell>
          <cell r="R1854" t="str">
            <v>SINAPI</v>
          </cell>
        </row>
        <row r="1855">
          <cell r="G1855">
            <v>102757</v>
          </cell>
          <cell r="H1855" t="str">
            <v>BOCA PARA BUEIRO DUPLO TUBULAR D = 150 CM EM CONCRETO, ALAS COM ESCONSIDADE DE 30°, INCLUINDO FÔRMAS E MATERIAIS. AF_07/2021</v>
          </cell>
          <cell r="I1855" t="str">
            <v>UN</v>
          </cell>
          <cell r="J1855" t="str">
            <v>ATRIBUÍDO SÃO PAULO</v>
          </cell>
          <cell r="K1855" t="str">
            <v>33.894,29</v>
          </cell>
          <cell r="L1855" t="str">
            <v>CAIXA REFERENCIAL</v>
          </cell>
          <cell r="M1855" t="str">
            <v>4.531,00</v>
          </cell>
          <cell r="N1855">
            <v>29363.29</v>
          </cell>
          <cell r="O1855">
            <v>33894.29</v>
          </cell>
          <cell r="P1855">
            <v>0</v>
          </cell>
          <cell r="R1855" t="str">
            <v>SINAPI</v>
          </cell>
        </row>
        <row r="1856">
          <cell r="G1856">
            <v>102758</v>
          </cell>
          <cell r="H1856" t="str">
            <v>BOCA PARA BUEIRO TRIPLO TUBULAR D = 100 CM EM CONCRETO, ALAS COM ESCONSIDADE DE 30°, INCLUINDO FÔRMAS E MATERIAIS. AF_07/2021</v>
          </cell>
          <cell r="I1856" t="str">
            <v>UN</v>
          </cell>
          <cell r="J1856" t="str">
            <v>ATRIBUÍDO SÃO PAULO</v>
          </cell>
          <cell r="K1856" t="str">
            <v>15.687,28</v>
          </cell>
          <cell r="L1856" t="str">
            <v>CAIXA REFERENCIAL</v>
          </cell>
          <cell r="M1856" t="str">
            <v>2.211,88</v>
          </cell>
          <cell r="N1856">
            <v>13475.400000000001</v>
          </cell>
          <cell r="O1856">
            <v>15687.280000000002</v>
          </cell>
          <cell r="P1856">
            <v>0</v>
          </cell>
          <cell r="R1856" t="str">
            <v>SINAPI</v>
          </cell>
        </row>
        <row r="1857">
          <cell r="G1857">
            <v>102759</v>
          </cell>
          <cell r="H1857" t="str">
            <v>BOCA PARA BUEIRO TRIPLO TUBULAR D = 120 CM EM CONCRETO, ALAS COM ESCONSIDADE DE 30°, INCLUINDO FÔRMAS E MATERIAIS. AF_07/2021</v>
          </cell>
          <cell r="I1857" t="str">
            <v>UN</v>
          </cell>
          <cell r="J1857" t="str">
            <v>ATRIBUÍDO SÃO PAULO</v>
          </cell>
          <cell r="K1857" t="str">
            <v>23.425,70</v>
          </cell>
          <cell r="L1857" t="str">
            <v>CAIXA REFERENCIAL</v>
          </cell>
          <cell r="M1857" t="str">
            <v>3.189,99</v>
          </cell>
          <cell r="N1857">
            <v>20235.71</v>
          </cell>
          <cell r="O1857">
            <v>23425.699999999997</v>
          </cell>
          <cell r="P1857">
            <v>0</v>
          </cell>
          <cell r="R1857" t="str">
            <v>SINAPI</v>
          </cell>
        </row>
        <row r="1858">
          <cell r="G1858">
            <v>102760</v>
          </cell>
          <cell r="H1858" t="str">
            <v>BOCA PARA BUEIRO TRIPLO TUBULAR D = 150 CM EM CONCRETO, ALAS COM ESCONSIDADE DE 30°, INCLUINDO FÔRMAS E MATERIAIS. AF_07/2021</v>
          </cell>
          <cell r="I1858" t="str">
            <v>UN</v>
          </cell>
          <cell r="J1858" t="str">
            <v>ATRIBUÍDO SÃO PAULO</v>
          </cell>
          <cell r="K1858" t="str">
            <v>43.294,05</v>
          </cell>
          <cell r="L1858" t="str">
            <v>CAIXA REFERENCIAL</v>
          </cell>
          <cell r="M1858" t="str">
            <v>5.697,88</v>
          </cell>
          <cell r="N1858">
            <v>37596.170000000006</v>
          </cell>
          <cell r="O1858">
            <v>43294.05</v>
          </cell>
          <cell r="P1858">
            <v>0</v>
          </cell>
          <cell r="R1858" t="str">
            <v>SINAPI</v>
          </cell>
        </row>
        <row r="1859">
          <cell r="G1859">
            <v>102761</v>
          </cell>
          <cell r="H1859" t="str">
            <v>BOCA PARA BUEIRO SIMPLES CELULAR 150 X 150 CM EM CONCRETO, ALAS COM ESCONSIDADE DE 30°, INCLUINDO FÔRMAS E MATERIAIS. AF_07/2021</v>
          </cell>
          <cell r="I1859" t="str">
            <v>UN</v>
          </cell>
          <cell r="J1859" t="str">
            <v>ATRIBUÍDO SÃO PAULO</v>
          </cell>
          <cell r="K1859" t="str">
            <v>14.770,67</v>
          </cell>
          <cell r="L1859" t="str">
            <v>CAIXA REFERENCIAL</v>
          </cell>
          <cell r="M1859" t="str">
            <v>2.510,21</v>
          </cell>
          <cell r="N1859">
            <v>12260.46</v>
          </cell>
          <cell r="O1859">
            <v>14770.669999999998</v>
          </cell>
          <cell r="P1859">
            <v>0</v>
          </cell>
          <cell r="R1859" t="str">
            <v>SINAPI</v>
          </cell>
        </row>
        <row r="1860">
          <cell r="G1860">
            <v>102762</v>
          </cell>
          <cell r="H1860" t="str">
            <v>BOCA PARA BUEIRO SIMPLES CELULAR 200 X 200 CM EM CONCRETO, ALAS COM ESCONSIDADE DE 30°, INCLUINDO FÔRMAS E MATERIAIS. AF_07/2021</v>
          </cell>
          <cell r="I1860" t="str">
            <v>UN</v>
          </cell>
          <cell r="J1860" t="str">
            <v>ATRIBUÍDO SÃO PAULO</v>
          </cell>
          <cell r="K1860" t="str">
            <v>23.001,89</v>
          </cell>
          <cell r="L1860" t="str">
            <v>CAIXA REFERENCIAL</v>
          </cell>
          <cell r="M1860" t="str">
            <v>3.586,08</v>
          </cell>
          <cell r="N1860">
            <v>19415.809999999998</v>
          </cell>
          <cell r="O1860">
            <v>23001.89</v>
          </cell>
          <cell r="P1860">
            <v>0</v>
          </cell>
          <cell r="R1860" t="str">
            <v>SINAPI</v>
          </cell>
        </row>
        <row r="1861">
          <cell r="G1861">
            <v>102763</v>
          </cell>
          <cell r="H1861" t="str">
            <v>BOCA PARA BUEIRO SIMPLES CELULAR 250 X 250 CM EM CONCRETO, ALAS COM ESCONSIDADE DE 30°, INCLUINDO FÔRMAS E MATERIAIS. AF_07/2021</v>
          </cell>
          <cell r="I1861" t="str">
            <v>UN</v>
          </cell>
          <cell r="J1861" t="str">
            <v>ATRIBUÍDO SÃO PAULO</v>
          </cell>
          <cell r="K1861" t="str">
            <v>32.031,52</v>
          </cell>
          <cell r="L1861" t="str">
            <v>CAIXA REFERENCIAL</v>
          </cell>
          <cell r="M1861" t="str">
            <v>4.834,74</v>
          </cell>
          <cell r="N1861">
            <v>27196.78</v>
          </cell>
          <cell r="O1861">
            <v>32031.519999999997</v>
          </cell>
          <cell r="P1861">
            <v>0</v>
          </cell>
          <cell r="R1861" t="str">
            <v>SINAPI</v>
          </cell>
        </row>
        <row r="1862">
          <cell r="G1862">
            <v>102764</v>
          </cell>
          <cell r="H1862" t="str">
            <v>BOCA PARA BUEIRO SIMPLES CELULAR 300 X 300 CM EM CONCRETO, ALAS COM ESCONSIDADE DE 30°, INCLUINDO FÔRMAS E MATERIAIS. AF_07/2021</v>
          </cell>
          <cell r="I1862" t="str">
            <v>UN</v>
          </cell>
          <cell r="J1862" t="str">
            <v>ATRIBUÍDO SÃO PAULO</v>
          </cell>
          <cell r="K1862" t="str">
            <v>45.522,16</v>
          </cell>
          <cell r="L1862" t="str">
            <v>CAIXA REFERENCIAL</v>
          </cell>
          <cell r="M1862" t="str">
            <v>6.311,44</v>
          </cell>
          <cell r="N1862">
            <v>39210.720000000001</v>
          </cell>
          <cell r="O1862">
            <v>45522.16</v>
          </cell>
          <cell r="P1862">
            <v>0</v>
          </cell>
          <cell r="R1862" t="str">
            <v>SINAPI</v>
          </cell>
        </row>
        <row r="1863">
          <cell r="G1863">
            <v>102765</v>
          </cell>
          <cell r="H1863" t="str">
            <v>BOCA PARA BUEIRO DUPLO CELULAR 150 X 150 CM EM CONCRETO, ALAS COM ESCONSIDADE DE 30°, INCLUINDO FÔRMAS E MATERIAIS. AF_07/2021</v>
          </cell>
          <cell r="I1863" t="str">
            <v>UN</v>
          </cell>
          <cell r="J1863" t="str">
            <v>ATRIBUÍDO SÃO PAULO</v>
          </cell>
          <cell r="K1863" t="str">
            <v>18.399,83</v>
          </cell>
          <cell r="L1863" t="str">
            <v>CAIXA REFERENCIAL</v>
          </cell>
          <cell r="M1863" t="str">
            <v>3.106,91</v>
          </cell>
          <cell r="N1863">
            <v>15292.920000000002</v>
          </cell>
          <cell r="O1863">
            <v>18399.830000000002</v>
          </cell>
          <cell r="P1863">
            <v>0</v>
          </cell>
          <cell r="R1863" t="str">
            <v>SINAPI</v>
          </cell>
        </row>
        <row r="1864">
          <cell r="G1864">
            <v>102766</v>
          </cell>
          <cell r="H1864" t="str">
            <v>BOCA PARA BUEIRO DUPLO CELULAR 200 X 200 CM EM CONCRETO, ALAS COM ESCONSIDADE DE 30°, INCLUINDO FÔRMAS E MATERIAIS. AF_07/2021</v>
          </cell>
          <cell r="I1864" t="str">
            <v>UN</v>
          </cell>
          <cell r="J1864" t="str">
            <v>ATRIBUÍDO SÃO PAULO</v>
          </cell>
          <cell r="K1864" t="str">
            <v>27.928,07</v>
          </cell>
          <cell r="L1864" t="str">
            <v>CAIXA REFERENCIAL</v>
          </cell>
          <cell r="M1864" t="str">
            <v>4.331,77</v>
          </cell>
          <cell r="N1864">
            <v>23596.3</v>
          </cell>
          <cell r="O1864">
            <v>27928.07</v>
          </cell>
          <cell r="P1864">
            <v>0</v>
          </cell>
          <cell r="R1864" t="str">
            <v>SINAPI</v>
          </cell>
        </row>
        <row r="1865">
          <cell r="G1865">
            <v>102767</v>
          </cell>
          <cell r="H1865" t="str">
            <v>BOCA PARA BUEIRO DUPLO CELULAR 250 X 250 CM EM CONCRETO, ALAS COM ESCONSIDADE DE 30°, INCLUINDO FÔRMAS E MATERIAIS. AF_07/2021</v>
          </cell>
          <cell r="I1865" t="str">
            <v>UN</v>
          </cell>
          <cell r="J1865" t="str">
            <v>ATRIBUÍDO SÃO PAULO</v>
          </cell>
          <cell r="K1865" t="str">
            <v>39.126,62</v>
          </cell>
          <cell r="L1865" t="str">
            <v>CAIXA REFERENCIAL</v>
          </cell>
          <cell r="M1865" t="str">
            <v>5.856,82</v>
          </cell>
          <cell r="N1865">
            <v>33269.800000000003</v>
          </cell>
          <cell r="O1865">
            <v>39126.620000000003</v>
          </cell>
          <cell r="P1865">
            <v>0</v>
          </cell>
          <cell r="R1865" t="str">
            <v>SINAPI</v>
          </cell>
        </row>
        <row r="1866">
          <cell r="G1866">
            <v>102768</v>
          </cell>
          <cell r="H1866" t="str">
            <v>BOCA PARA BUEIRO DUPLO CELULAR 300 X 300 CM EM CONCRETO, ALAS COM ESCONSIDADE DE 30°, INCLUINDO FÔRMAS E MATERIAIS. AF_07/2021</v>
          </cell>
          <cell r="I1866" t="str">
            <v>UN</v>
          </cell>
          <cell r="J1866" t="str">
            <v>ATRIBUÍDO SÃO PAULO</v>
          </cell>
          <cell r="K1866" t="str">
            <v>55.098,53</v>
          </cell>
          <cell r="L1866" t="str">
            <v>CAIXA REFERENCIAL</v>
          </cell>
          <cell r="M1866" t="str">
            <v>7.561,60</v>
          </cell>
          <cell r="N1866">
            <v>47536.93</v>
          </cell>
          <cell r="O1866">
            <v>55098.53</v>
          </cell>
          <cell r="P1866">
            <v>0</v>
          </cell>
          <cell r="R1866" t="str">
            <v>SINAPI</v>
          </cell>
        </row>
        <row r="1867">
          <cell r="G1867">
            <v>102769</v>
          </cell>
          <cell r="H1867" t="str">
            <v>BOCA PARA BUEIRO TRIPLO CELULAR 150 X 150 CM EM CONCRETO, ALAS COM ESCONSIDADE DE 30°, INCLUINDO FÔRMAS E MATERIAIS. AF_07/2021</v>
          </cell>
          <cell r="I1867" t="str">
            <v>UN</v>
          </cell>
          <cell r="J1867" t="str">
            <v>ATRIBUÍDO SÃO PAULO</v>
          </cell>
          <cell r="K1867" t="str">
            <v>21.336,34</v>
          </cell>
          <cell r="L1867" t="str">
            <v>CAIXA REFERENCIAL</v>
          </cell>
          <cell r="M1867" t="str">
            <v>3.513,00</v>
          </cell>
          <cell r="N1867">
            <v>17823.34</v>
          </cell>
          <cell r="O1867">
            <v>21336.34</v>
          </cell>
          <cell r="P1867">
            <v>0</v>
          </cell>
          <cell r="R1867" t="str">
            <v>SINAPI</v>
          </cell>
        </row>
        <row r="1868">
          <cell r="G1868">
            <v>102770</v>
          </cell>
          <cell r="H1868" t="str">
            <v>BOCA PARA BUEIRO TRIPLO CELULAR 200 X 200 CM EM CONCRETO, ALAS COM ESCONSIDADE DE 30°, INCLUINDO FÔRMAS E MATERIAIS. AF_07/2021</v>
          </cell>
          <cell r="I1868" t="str">
            <v>UN</v>
          </cell>
          <cell r="J1868" t="str">
            <v>ATRIBUÍDO SÃO PAULO</v>
          </cell>
          <cell r="K1868" t="str">
            <v>32.918,28</v>
          </cell>
          <cell r="L1868" t="str">
            <v>CAIXA REFERENCIAL</v>
          </cell>
          <cell r="M1868" t="str">
            <v>5.080,15</v>
          </cell>
          <cell r="N1868">
            <v>27838.129999999997</v>
          </cell>
          <cell r="O1868">
            <v>32918.28</v>
          </cell>
          <cell r="P1868">
            <v>0</v>
          </cell>
          <cell r="R1868" t="str">
            <v>SINAPI</v>
          </cell>
        </row>
        <row r="1869">
          <cell r="G1869">
            <v>102771</v>
          </cell>
          <cell r="H1869" t="str">
            <v>BOCA PARA BUEIRO TRIPLO CELULAR 250 X 250 CM EM CONCRETO, ALAS COM ESCONSIDADE DE 30°, INCLUINDO FÔRMAS E MATERIAIS. AF_07/2021</v>
          </cell>
          <cell r="I1869" t="str">
            <v>UN</v>
          </cell>
          <cell r="J1869" t="str">
            <v>ATRIBUÍDO SÃO PAULO</v>
          </cell>
          <cell r="K1869" t="str">
            <v>46.094,96</v>
          </cell>
          <cell r="L1869" t="str">
            <v>CAIXA REFERENCIAL</v>
          </cell>
          <cell r="M1869" t="str">
            <v>6.864,05</v>
          </cell>
          <cell r="N1869">
            <v>39230.909999999996</v>
          </cell>
          <cell r="O1869">
            <v>46094.96</v>
          </cell>
          <cell r="P1869">
            <v>0</v>
          </cell>
          <cell r="R1869" t="str">
            <v>SINAPI</v>
          </cell>
        </row>
        <row r="1870">
          <cell r="G1870">
            <v>102772</v>
          </cell>
          <cell r="H1870" t="str">
            <v>BOCA PARA BUEIRO TRIPLO CELULAR 300 X 300 CM EM CONCRETO, ALAS COM ESCONSIDADE DE 30°, INCLUINDO FÔRMAS E MATERIAIS. AF_07/2021</v>
          </cell>
          <cell r="I1870" t="str">
            <v>UN</v>
          </cell>
          <cell r="J1870" t="str">
            <v>ATRIBUÍDO SÃO PAULO</v>
          </cell>
          <cell r="K1870" t="str">
            <v>65.351,33</v>
          </cell>
          <cell r="L1870" t="str">
            <v>CAIXA REFERENCIAL</v>
          </cell>
          <cell r="M1870" t="str">
            <v>8.867,72</v>
          </cell>
          <cell r="N1870">
            <v>56483.61</v>
          </cell>
          <cell r="O1870">
            <v>65351.33</v>
          </cell>
          <cell r="P1870">
            <v>0</v>
          </cell>
          <cell r="R1870" t="str">
            <v>SINAPI</v>
          </cell>
        </row>
        <row r="1871">
          <cell r="G1871">
            <v>102773</v>
          </cell>
          <cell r="H1871" t="str">
            <v>BOCA PARA BUEIRO SIMPLES TUBULAR D = 40 CM EM GABIÃO, ALAS COM ESCONSIDADE DE 45°, INCLUINDO FÔRMAS E MATERIAIS. AF_07/2021</v>
          </cell>
          <cell r="I1871" t="str">
            <v>UN</v>
          </cell>
          <cell r="J1871" t="str">
            <v>ATRIBUÍDO SÃO PAULO</v>
          </cell>
          <cell r="K1871" t="str">
            <v>8.217,40</v>
          </cell>
          <cell r="L1871" t="str">
            <v>CAIXA REFERENCIAL</v>
          </cell>
          <cell r="M1871" t="str">
            <v>1.207,33</v>
          </cell>
          <cell r="N1871">
            <v>7010.07</v>
          </cell>
          <cell r="O1871">
            <v>8217.4</v>
          </cell>
          <cell r="P1871">
            <v>0</v>
          </cell>
          <cell r="R1871" t="str">
            <v>SINAPI</v>
          </cell>
        </row>
        <row r="1872">
          <cell r="G1872">
            <v>102774</v>
          </cell>
          <cell r="H1872" t="str">
            <v>BOCA PARA BUEIRO SIMPLES TUBULAR D = 60 CM EM GABIÃO, ALAS COM ESCONSIDADE DE 45°, INCLUINDO FÔRMAS E MATERIAIS. AF_07/2021</v>
          </cell>
          <cell r="I1872" t="str">
            <v>UN</v>
          </cell>
          <cell r="J1872" t="str">
            <v>ATRIBUÍDO SÃO PAULO</v>
          </cell>
          <cell r="K1872" t="str">
            <v>8.217,40</v>
          </cell>
          <cell r="L1872" t="str">
            <v>CAIXA REFERENCIAL</v>
          </cell>
          <cell r="M1872" t="str">
            <v>1.207,33</v>
          </cell>
          <cell r="N1872">
            <v>7010.07</v>
          </cell>
          <cell r="O1872">
            <v>8217.4</v>
          </cell>
          <cell r="P1872">
            <v>0</v>
          </cell>
          <cell r="R1872" t="str">
            <v>SINAPI</v>
          </cell>
        </row>
        <row r="1873">
          <cell r="G1873">
            <v>102775</v>
          </cell>
          <cell r="H1873" t="str">
            <v>BOCA PARA BUEIRO SIMPLES TUBULAR D = 80 CM EM GABIÃO, ALAS COM ESCONSIDADE DE 45°, INCLUINDO FÔRMAS E MATERIAIS. AF_07/2021</v>
          </cell>
          <cell r="I1873" t="str">
            <v>UN</v>
          </cell>
          <cell r="J1873" t="str">
            <v>ATRIBUÍDO SÃO PAULO</v>
          </cell>
          <cell r="K1873" t="str">
            <v>12.309,70</v>
          </cell>
          <cell r="L1873" t="str">
            <v>CAIXA REFERENCIAL</v>
          </cell>
          <cell r="M1873" t="str">
            <v>1.815,49</v>
          </cell>
          <cell r="N1873">
            <v>10494.210000000001</v>
          </cell>
          <cell r="O1873">
            <v>12309.7</v>
          </cell>
          <cell r="P1873">
            <v>0</v>
          </cell>
          <cell r="R1873" t="str">
            <v>SINAPI</v>
          </cell>
        </row>
        <row r="1874">
          <cell r="G1874">
            <v>102776</v>
          </cell>
          <cell r="H1874" t="str">
            <v>BOCA PARA BUEIRO SIMPLES TUBULAR D = 100 CM EM GABIÃO, ALAS COM ESCONSIDADE DE 45°, INCLUINDO FÔRMAS E MATERIAIS. AF_07/2021</v>
          </cell>
          <cell r="I1874" t="str">
            <v>UN</v>
          </cell>
          <cell r="J1874" t="str">
            <v>ATRIBUÍDO SÃO PAULO</v>
          </cell>
          <cell r="K1874" t="str">
            <v>12.309,70</v>
          </cell>
          <cell r="L1874" t="str">
            <v>CAIXA REFERENCIAL</v>
          </cell>
          <cell r="M1874" t="str">
            <v>1.815,49</v>
          </cell>
          <cell r="N1874">
            <v>10494.210000000001</v>
          </cell>
          <cell r="O1874">
            <v>12309.7</v>
          </cell>
          <cell r="P1874">
            <v>0</v>
          </cell>
          <cell r="R1874" t="str">
            <v>SINAPI</v>
          </cell>
        </row>
        <row r="1875">
          <cell r="G1875">
            <v>102777</v>
          </cell>
          <cell r="H1875" t="str">
            <v>BOCA PARA BUEIRO SIMPLES TUBULAR D = 120 CM EM GABIÃO, ALAS COM ESCONSIDADE DE 45°, INCLUINDO FÔRMAS E MATERIAIS. AF_07/2021</v>
          </cell>
          <cell r="I1875" t="str">
            <v>UN</v>
          </cell>
          <cell r="J1875" t="str">
            <v>ATRIBUÍDO SÃO PAULO</v>
          </cell>
          <cell r="K1875" t="str">
            <v>18.659,32</v>
          </cell>
          <cell r="L1875" t="str">
            <v>CAIXA REFERENCIAL</v>
          </cell>
          <cell r="M1875" t="str">
            <v>2.756,35</v>
          </cell>
          <cell r="N1875">
            <v>15902.97</v>
          </cell>
          <cell r="O1875">
            <v>18659.32</v>
          </cell>
          <cell r="P1875">
            <v>0</v>
          </cell>
          <cell r="R1875" t="str">
            <v>SINAPI</v>
          </cell>
        </row>
        <row r="1876">
          <cell r="G1876">
            <v>102778</v>
          </cell>
          <cell r="H1876" t="str">
            <v>BOCA PARA BUEIRO SIMPLES TUBULAR D = 150 CM EM GABIÃO, ALAS COM ESCONSIDADE DE 45°, INCLUINDO FÔRMAS E MATERIAIS. AF_07/2021</v>
          </cell>
          <cell r="I1876" t="str">
            <v>UN</v>
          </cell>
          <cell r="J1876" t="str">
            <v>ATRIBUÍDO SÃO PAULO</v>
          </cell>
          <cell r="K1876" t="str">
            <v>28.234,77</v>
          </cell>
          <cell r="L1876" t="str">
            <v>CAIXA REFERENCIAL</v>
          </cell>
          <cell r="M1876" t="str">
            <v>2.935,34</v>
          </cell>
          <cell r="N1876">
            <v>25299.43</v>
          </cell>
          <cell r="O1876">
            <v>28234.77</v>
          </cell>
          <cell r="P1876">
            <v>0</v>
          </cell>
          <cell r="R1876" t="str">
            <v>SINAPI</v>
          </cell>
        </row>
        <row r="1877">
          <cell r="G1877">
            <v>102779</v>
          </cell>
          <cell r="H1877" t="str">
            <v>BOCA PARA BUEIRO DUPLO TUBULAR D = 40 CM EM GABIÃO, ALAS COM ESCONSIDADE DE 45°, INCLUINDO FÔRMAS E MATERIAIS. AF_07/2021</v>
          </cell>
          <cell r="I1877" t="str">
            <v>UN</v>
          </cell>
          <cell r="J1877" t="str">
            <v>ATRIBUÍDO SÃO PAULO</v>
          </cell>
          <cell r="K1877" t="str">
            <v>8.217,40</v>
          </cell>
          <cell r="L1877" t="str">
            <v>CAIXA REFERENCIAL</v>
          </cell>
          <cell r="M1877" t="str">
            <v>1.207,33</v>
          </cell>
          <cell r="N1877">
            <v>7010.07</v>
          </cell>
          <cell r="O1877">
            <v>8217.4</v>
          </cell>
          <cell r="P1877">
            <v>0</v>
          </cell>
          <cell r="R1877" t="str">
            <v>SINAPI</v>
          </cell>
        </row>
        <row r="1878">
          <cell r="G1878">
            <v>102780</v>
          </cell>
          <cell r="H1878" t="str">
            <v>BOCA PARA BUEIRO DUPLO TUBULAR D = 60 CM EM GABIÃO, ALAS COM ESCONSIDADE DE 45°, INCLUINDO FÔRMAS E MATERIAIS. AF_07/2021</v>
          </cell>
          <cell r="I1878" t="str">
            <v>UN</v>
          </cell>
          <cell r="J1878" t="str">
            <v>ATRIBUÍDO SÃO PAULO</v>
          </cell>
          <cell r="K1878" t="str">
            <v>9.451,65</v>
          </cell>
          <cell r="L1878" t="str">
            <v>CAIXA REFERENCIAL</v>
          </cell>
          <cell r="M1878" t="str">
            <v>1.387,98</v>
          </cell>
          <cell r="N1878">
            <v>8063.67</v>
          </cell>
          <cell r="O1878">
            <v>9451.65</v>
          </cell>
          <cell r="P1878">
            <v>0</v>
          </cell>
          <cell r="R1878" t="str">
            <v>SINAPI</v>
          </cell>
        </row>
        <row r="1879">
          <cell r="G1879">
            <v>102781</v>
          </cell>
          <cell r="H1879" t="str">
            <v>BOCA PARA BUEIRO DUPLO TUBULAR D = 80 CM EM GABIÃO, ALAS COM ESCONSIDADE DE 45°, INCLUINDO FÔRMAS E MATERIAIS. AF_07/2021</v>
          </cell>
          <cell r="I1879" t="str">
            <v>UN</v>
          </cell>
          <cell r="J1879" t="str">
            <v>ATRIBUÍDO SÃO PAULO</v>
          </cell>
          <cell r="K1879" t="str">
            <v>14.055,48</v>
          </cell>
          <cell r="L1879" t="str">
            <v>CAIXA REFERENCIAL</v>
          </cell>
          <cell r="M1879" t="str">
            <v>2.072,15</v>
          </cell>
          <cell r="N1879">
            <v>11983.33</v>
          </cell>
          <cell r="O1879">
            <v>14055.48</v>
          </cell>
          <cell r="P1879">
            <v>0</v>
          </cell>
          <cell r="R1879" t="str">
            <v>SINAPI</v>
          </cell>
        </row>
        <row r="1880">
          <cell r="G1880">
            <v>102782</v>
          </cell>
          <cell r="H1880" t="str">
            <v>BOCA PARA BUEIRO DUPLO TUBULAR D = 100 CM EM GABIÃO, ALAS COM ESCONSIDADE DE 45°, INCLUINDO FÔRMAS E MATERIAIS. AF_07/2021</v>
          </cell>
          <cell r="I1880" t="str">
            <v>UN</v>
          </cell>
          <cell r="J1880" t="str">
            <v>ATRIBUÍDO SÃO PAULO</v>
          </cell>
          <cell r="K1880" t="str">
            <v>15.711,95</v>
          </cell>
          <cell r="L1880" t="str">
            <v>CAIXA REFERENCIAL</v>
          </cell>
          <cell r="M1880" t="str">
            <v>2.119,18</v>
          </cell>
          <cell r="N1880">
            <v>13592.77</v>
          </cell>
          <cell r="O1880">
            <v>15711.95</v>
          </cell>
          <cell r="P1880">
            <v>0</v>
          </cell>
          <cell r="R1880" t="str">
            <v>SINAPI</v>
          </cell>
        </row>
        <row r="1881">
          <cell r="G1881">
            <v>102783</v>
          </cell>
          <cell r="H1881" t="str">
            <v>BOCA PARA BUEIRO DUPLO TUBULAR D = 120 CM EM GABIÃO, ALAS COM ESCONSIDADE DE 45°, INCLUINDO FÔRMAS E MATERIAIS. AF_07/2021</v>
          </cell>
          <cell r="I1881" t="str">
            <v>UN</v>
          </cell>
          <cell r="J1881" t="str">
            <v>ATRIBUÍDO SÃO PAULO</v>
          </cell>
          <cell r="K1881" t="str">
            <v>20.827,33</v>
          </cell>
          <cell r="L1881" t="str">
            <v>CAIXA REFERENCIAL</v>
          </cell>
          <cell r="M1881" t="str">
            <v>2.879,39</v>
          </cell>
          <cell r="N1881">
            <v>17947.940000000002</v>
          </cell>
          <cell r="O1881">
            <v>20827.330000000002</v>
          </cell>
          <cell r="P1881">
            <v>0</v>
          </cell>
          <cell r="R1881" t="str">
            <v>SINAPI</v>
          </cell>
        </row>
        <row r="1882">
          <cell r="G1882">
            <v>102784</v>
          </cell>
          <cell r="H1882" t="str">
            <v>BOCA PARA BUEIRO DUPLO TUBULAR D = 150 CM EM GABIÃO, ALAS COM ESCONSIDADE DE 45°, INCLUINDO FÔRMAS E MATERIAIS. AF_07/2021</v>
          </cell>
          <cell r="I1882" t="str">
            <v>UN</v>
          </cell>
          <cell r="J1882" t="str">
            <v>ATRIBUÍDO SÃO PAULO</v>
          </cell>
          <cell r="K1882" t="str">
            <v>33.022,50</v>
          </cell>
          <cell r="L1882" t="str">
            <v>CAIXA REFERENCIAL</v>
          </cell>
          <cell r="M1882" t="str">
            <v>3.024,81</v>
          </cell>
          <cell r="N1882">
            <v>29997.69</v>
          </cell>
          <cell r="O1882">
            <v>33022.5</v>
          </cell>
          <cell r="P1882">
            <v>0</v>
          </cell>
          <cell r="R1882" t="str">
            <v>SINAPI</v>
          </cell>
        </row>
        <row r="1883">
          <cell r="G1883">
            <v>102785</v>
          </cell>
          <cell r="H1883" t="str">
            <v>BOCA PARA BUEIRO TRIPLO TUBULAR D = 40 CM EM GABIÃO, ALAS COM ESCONSIDADE DE 45°, INCLUINDO FÔRMAS E MATERIAIS. AF_07/2021</v>
          </cell>
          <cell r="I1883" t="str">
            <v>UN</v>
          </cell>
          <cell r="J1883" t="str">
            <v>ATRIBUÍDO SÃO PAULO</v>
          </cell>
          <cell r="K1883" t="str">
            <v>9.451,65</v>
          </cell>
          <cell r="L1883" t="str">
            <v>CAIXA REFERENCIAL</v>
          </cell>
          <cell r="M1883" t="str">
            <v>1.387,98</v>
          </cell>
          <cell r="N1883">
            <v>8063.67</v>
          </cell>
          <cell r="O1883">
            <v>9451.65</v>
          </cell>
          <cell r="P1883">
            <v>0</v>
          </cell>
          <cell r="R1883" t="str">
            <v>SINAPI</v>
          </cell>
        </row>
        <row r="1884">
          <cell r="G1884">
            <v>102786</v>
          </cell>
          <cell r="H1884" t="str">
            <v>BOCA PARA BUEIRO TRIPLO TUBULAR D = 60 CM EM GABIÃO, ALAS COM ESCONSIDADE DE 45°, INCLUINDO FÔRMAS E MATERIAIS. AF_07/2021</v>
          </cell>
          <cell r="I1884" t="str">
            <v>UN</v>
          </cell>
          <cell r="J1884" t="str">
            <v>ATRIBUÍDO SÃO PAULO</v>
          </cell>
          <cell r="K1884" t="str">
            <v>10.596,58</v>
          </cell>
          <cell r="L1884" t="str">
            <v>CAIXA REFERENCIAL</v>
          </cell>
          <cell r="M1884" t="str">
            <v>1.358,96</v>
          </cell>
          <cell r="N1884">
            <v>9237.619999999999</v>
          </cell>
          <cell r="O1884">
            <v>10596.579999999998</v>
          </cell>
          <cell r="P1884">
            <v>0</v>
          </cell>
          <cell r="R1884" t="str">
            <v>SINAPI</v>
          </cell>
        </row>
        <row r="1885">
          <cell r="G1885">
            <v>102787</v>
          </cell>
          <cell r="H1885" t="str">
            <v>BOCA PARA BUEIRO TRIPLO TUBULAR D = 80 CM EM GABIÃO, ALAS COM ESCONSIDADE DE 45°, INCLUINDO FÔRMAS E MATERIAIS. AF_07/2021</v>
          </cell>
          <cell r="I1885" t="str">
            <v>UN</v>
          </cell>
          <cell r="J1885" t="str">
            <v>ATRIBUÍDO SÃO PAULO</v>
          </cell>
          <cell r="K1885" t="str">
            <v>15.711,95</v>
          </cell>
          <cell r="L1885" t="str">
            <v>CAIXA REFERENCIAL</v>
          </cell>
          <cell r="M1885" t="str">
            <v>2.119,18</v>
          </cell>
          <cell r="N1885">
            <v>13592.77</v>
          </cell>
          <cell r="O1885">
            <v>15711.95</v>
          </cell>
          <cell r="P1885">
            <v>0</v>
          </cell>
          <cell r="R1885" t="str">
            <v>SINAPI</v>
          </cell>
        </row>
        <row r="1886">
          <cell r="G1886">
            <v>102788</v>
          </cell>
          <cell r="H1886" t="str">
            <v>BOCA PARA BUEIRO TRIPLO TUBULAR D = 100 CM EM GABIÃO, ALAS COM ESCONSIDADE DE 45°, INCLUINDO FÔRMAS E MATERIAIS. AF_07/2021</v>
          </cell>
          <cell r="I1886" t="str">
            <v>UN</v>
          </cell>
          <cell r="J1886" t="str">
            <v>ATRIBUÍDO SÃO PAULO</v>
          </cell>
          <cell r="K1886" t="str">
            <v>17.351,67</v>
          </cell>
          <cell r="L1886" t="str">
            <v>CAIXA REFERENCIAL</v>
          </cell>
          <cell r="M1886" t="str">
            <v>2.126,87</v>
          </cell>
          <cell r="N1886">
            <v>15224.8</v>
          </cell>
          <cell r="O1886">
            <v>17351.669999999998</v>
          </cell>
          <cell r="P1886">
            <v>0</v>
          </cell>
          <cell r="R1886" t="str">
            <v>SINAPI</v>
          </cell>
        </row>
        <row r="1887">
          <cell r="G1887">
            <v>102789</v>
          </cell>
          <cell r="H1887" t="str">
            <v>BOCA PARA BUEIRO TRIPLO TUBULAR D = 120 CM EM GABIÃO, ALAS COM ESCONSIDADE DE 45°, INCLUINDO FÔRMAS E MATERIAIS. AF_07/2021</v>
          </cell>
          <cell r="I1887" t="str">
            <v>UN</v>
          </cell>
          <cell r="J1887" t="str">
            <v>ATRIBUÍDO SÃO PAULO</v>
          </cell>
          <cell r="K1887" t="str">
            <v>22.894,85</v>
          </cell>
          <cell r="L1887" t="str">
            <v>CAIXA REFERENCIAL</v>
          </cell>
          <cell r="M1887" t="str">
            <v>2.766,56</v>
          </cell>
          <cell r="N1887">
            <v>20128.289999999997</v>
          </cell>
          <cell r="O1887">
            <v>22894.85</v>
          </cell>
          <cell r="P1887">
            <v>0</v>
          </cell>
          <cell r="R1887" t="str">
            <v>SINAPI</v>
          </cell>
        </row>
        <row r="1888">
          <cell r="G1888">
            <v>102790</v>
          </cell>
          <cell r="H1888" t="str">
            <v>BOCA PARA BUEIRO TRIPLO TUBULAR D = 150 CM EM GABIÃO, ALAS COM ESCONSIDADE DE 45°, INCLUINDO FÔRMAS E MATERIAIS. AF_07/2021</v>
          </cell>
          <cell r="I1888" t="str">
            <v>UN</v>
          </cell>
          <cell r="J1888" t="str">
            <v>ATRIBUÍDO SÃO PAULO</v>
          </cell>
          <cell r="K1888" t="str">
            <v>38.089,35</v>
          </cell>
          <cell r="L1888" t="str">
            <v>CAIXA REFERENCIAL</v>
          </cell>
          <cell r="M1888" t="str">
            <v>3.769,48</v>
          </cell>
          <cell r="N1888">
            <v>34319.869999999995</v>
          </cell>
          <cell r="O1888">
            <v>38089.35</v>
          </cell>
          <cell r="P1888">
            <v>0</v>
          </cell>
          <cell r="R1888" t="str">
            <v>SINAPI</v>
          </cell>
        </row>
        <row r="1889">
          <cell r="G1889">
            <v>102791</v>
          </cell>
          <cell r="H1889" t="str">
            <v>BOCA PARA BUEIRO SIMPLES CELULAR 150 X 150 CM EM GABIÃO, ALAS COM ESCONSIDADE DE 45°, INCLUINDO FÔRMAS E MATERIAIS. AF_07/2021</v>
          </cell>
          <cell r="I1889" t="str">
            <v>UN</v>
          </cell>
          <cell r="J1889" t="str">
            <v>ATRIBUÍDO SÃO PAULO</v>
          </cell>
          <cell r="K1889" t="str">
            <v>30.274,85</v>
          </cell>
          <cell r="L1889" t="str">
            <v>CAIXA REFERENCIAL</v>
          </cell>
          <cell r="M1889" t="str">
            <v>3.974,97</v>
          </cell>
          <cell r="N1889">
            <v>26299.879999999997</v>
          </cell>
          <cell r="O1889">
            <v>30274.85</v>
          </cell>
          <cell r="P1889">
            <v>0</v>
          </cell>
          <cell r="R1889" t="str">
            <v>SINAPI</v>
          </cell>
        </row>
        <row r="1890">
          <cell r="G1890">
            <v>102792</v>
          </cell>
          <cell r="H1890" t="str">
            <v>BOCA PARA BUEIRO SIMPLES CELULAR 200 X 200 CM EM GABIÃO, ALAS COM ESCONSIDADE DE 45°, INCLUINDO FÔRMAS E MATERIAIS. AF_07/2021</v>
          </cell>
          <cell r="I1890" t="str">
            <v>UN</v>
          </cell>
          <cell r="J1890" t="str">
            <v>ATRIBUÍDO SÃO PAULO</v>
          </cell>
          <cell r="K1890" t="str">
            <v>49.451,78</v>
          </cell>
          <cell r="L1890" t="str">
            <v>CAIXA REFERENCIAL</v>
          </cell>
          <cell r="M1890" t="str">
            <v>6.071,81</v>
          </cell>
          <cell r="N1890">
            <v>43379.97</v>
          </cell>
          <cell r="O1890">
            <v>49451.78</v>
          </cell>
          <cell r="P1890">
            <v>0</v>
          </cell>
          <cell r="R1890" t="str">
            <v>SINAPI</v>
          </cell>
        </row>
        <row r="1891">
          <cell r="G1891">
            <v>102793</v>
          </cell>
          <cell r="H1891" t="str">
            <v>BOCA PARA BUEIRO SIMPLES CELULAR 250 X 250 CM EM GABIÃO, ALAS COM ESCONSIDADE DE 45°, INCLUINDO FÔRMAS E MATERIAIS. AF_07/2021</v>
          </cell>
          <cell r="I1891" t="str">
            <v>UN</v>
          </cell>
          <cell r="J1891" t="str">
            <v>ATRIBUÍDO SÃO PAULO</v>
          </cell>
          <cell r="K1891" t="str">
            <v>66.837,45</v>
          </cell>
          <cell r="L1891" t="str">
            <v>CAIXA REFERENCIAL</v>
          </cell>
          <cell r="M1891" t="str">
            <v>7.528,70</v>
          </cell>
          <cell r="N1891">
            <v>59308.75</v>
          </cell>
          <cell r="O1891">
            <v>66837.45</v>
          </cell>
          <cell r="P1891">
            <v>0</v>
          </cell>
          <cell r="R1891" t="str">
            <v>SINAPI</v>
          </cell>
        </row>
        <row r="1892">
          <cell r="G1892">
            <v>102794</v>
          </cell>
          <cell r="H1892" t="str">
            <v>BOCA PARA BUEIRO SIMPLES CELULAR 300 X 300 CM EM GABIÃO, ALAS COM ESCONSIDADE DE 45°, INCLUINDO FÔRMAS E MATERIAIS. AF_07/2021</v>
          </cell>
          <cell r="I1892" t="str">
            <v>UN</v>
          </cell>
          <cell r="J1892" t="str">
            <v>ATRIBUÍDO SÃO PAULO</v>
          </cell>
          <cell r="K1892" t="str">
            <v>96.025,70</v>
          </cell>
          <cell r="L1892" t="str">
            <v>CAIXA REFERENCIAL</v>
          </cell>
          <cell r="M1892" t="str">
            <v>10.532,59</v>
          </cell>
          <cell r="N1892">
            <v>85493.11</v>
          </cell>
          <cell r="O1892">
            <v>96025.7</v>
          </cell>
          <cell r="P1892">
            <v>0</v>
          </cell>
          <cell r="R1892" t="str">
            <v>SINAPI</v>
          </cell>
        </row>
        <row r="1893">
          <cell r="G1893">
            <v>102795</v>
          </cell>
          <cell r="H1893" t="str">
            <v>BOCA PARA BUEIRO DUPLO CELULAR 150 X 150 CM EM GABIÃO, ALAS COM ESCONSIDADE DE 45°, INCLUINDO FÔRMAS E MATERIAIS. AF_07/2021</v>
          </cell>
          <cell r="I1893" t="str">
            <v>UN</v>
          </cell>
          <cell r="J1893" t="str">
            <v>ATRIBUÍDO SÃO PAULO</v>
          </cell>
          <cell r="K1893" t="str">
            <v>32.261,31</v>
          </cell>
          <cell r="L1893" t="str">
            <v>CAIXA REFERENCIAL</v>
          </cell>
          <cell r="M1893" t="str">
            <v>4.237,29</v>
          </cell>
          <cell r="N1893">
            <v>28024.02</v>
          </cell>
          <cell r="O1893">
            <v>32261.31</v>
          </cell>
          <cell r="P1893">
            <v>0</v>
          </cell>
          <cell r="R1893" t="str">
            <v>SINAPI</v>
          </cell>
        </row>
        <row r="1894">
          <cell r="G1894">
            <v>102796</v>
          </cell>
          <cell r="H1894" t="str">
            <v>BOCA PARA BUEIRO DUPLO CELULAR 200 X 200 CM EM GABIÃO, ALAS COM ESCONSIDADE DE 45°, INCLUINDO FÔRMAS E MATERIAIS. AF_07/2021</v>
          </cell>
          <cell r="I1894" t="str">
            <v>UN</v>
          </cell>
          <cell r="J1894" t="str">
            <v>ATRIBUÍDO SÃO PAULO</v>
          </cell>
          <cell r="K1894" t="str">
            <v>52.286,81</v>
          </cell>
          <cell r="L1894" t="str">
            <v>CAIXA REFERENCIAL</v>
          </cell>
          <cell r="M1894" t="str">
            <v>6.359,27</v>
          </cell>
          <cell r="N1894">
            <v>45927.539999999994</v>
          </cell>
          <cell r="O1894">
            <v>52286.81</v>
          </cell>
          <cell r="P1894">
            <v>0</v>
          </cell>
          <cell r="R1894" t="str">
            <v>SINAPI</v>
          </cell>
        </row>
        <row r="1895">
          <cell r="G1895">
            <v>102797</v>
          </cell>
          <cell r="H1895" t="str">
            <v>BOCA PARA BUEIRO DUPLO CELULAR 250 X 250 CM EM GABIÃO, ALAS COM ESCONSIDADE DE 45°, INCLUINDO FÔRMAS E MATERIAIS. AF_07/2021</v>
          </cell>
          <cell r="I1895" t="str">
            <v>UN</v>
          </cell>
          <cell r="J1895" t="str">
            <v>ATRIBUÍDO SÃO PAULO</v>
          </cell>
          <cell r="K1895" t="str">
            <v>74.209,58</v>
          </cell>
          <cell r="L1895" t="str">
            <v>CAIXA REFERENCIAL</v>
          </cell>
          <cell r="M1895" t="str">
            <v>8.724,80</v>
          </cell>
          <cell r="N1895">
            <v>65484.78</v>
          </cell>
          <cell r="O1895">
            <v>74209.58</v>
          </cell>
          <cell r="P1895">
            <v>0</v>
          </cell>
          <cell r="R1895" t="str">
            <v>SINAPI</v>
          </cell>
        </row>
        <row r="1896">
          <cell r="G1896">
            <v>102798</v>
          </cell>
          <cell r="H1896" t="str">
            <v>BOCA PARA BUEIRO DUPLO CELULAR 300 X 300 CM EM GABIÃO, ALAS COM ESCONSIDADE DE 45°, INCLUINDO FÔRMAS E MATERIAIS. AF_07/2021</v>
          </cell>
          <cell r="I1896" t="str">
            <v>UN</v>
          </cell>
          <cell r="J1896" t="str">
            <v>ATRIBUÍDO SÃO PAULO</v>
          </cell>
          <cell r="K1896" t="str">
            <v>91.018,37</v>
          </cell>
          <cell r="L1896" t="str">
            <v>CAIXA REFERENCIAL</v>
          </cell>
          <cell r="M1896" t="str">
            <v>10.505,38</v>
          </cell>
          <cell r="N1896">
            <v>80512.989999999991</v>
          </cell>
          <cell r="O1896">
            <v>91018.37</v>
          </cell>
          <cell r="P1896">
            <v>0</v>
          </cell>
          <cell r="R1896" t="str">
            <v>SINAPI</v>
          </cell>
        </row>
        <row r="1897">
          <cell r="G1897">
            <v>102799</v>
          </cell>
          <cell r="H1897" t="str">
            <v>BOCA PARA BUEIRO TRIPLO CELULAR 150 X 150 CM EM GABIÃO, ALAS COM ESCONSIDADE DE 45°, INCLUINDO FÔRMAS E MATERIAIS. AF_07/2021</v>
          </cell>
          <cell r="I1897" t="str">
            <v>UN</v>
          </cell>
          <cell r="J1897" t="str">
            <v>ATRIBUÍDO SÃO PAULO</v>
          </cell>
          <cell r="K1897" t="str">
            <v>32.943,36</v>
          </cell>
          <cell r="L1897" t="str">
            <v>CAIXA REFERENCIAL</v>
          </cell>
          <cell r="M1897" t="str">
            <v>4.338,65</v>
          </cell>
          <cell r="N1897">
            <v>28604.71</v>
          </cell>
          <cell r="O1897">
            <v>32943.360000000001</v>
          </cell>
          <cell r="P1897">
            <v>0</v>
          </cell>
          <cell r="R1897" t="str">
            <v>SINAPI</v>
          </cell>
        </row>
        <row r="1898">
          <cell r="G1898">
            <v>102800</v>
          </cell>
          <cell r="H1898" t="str">
            <v>BOCA PARA BUEIRO TRIPLO CELULAR 200 X 200 CM EM GABIÃO, ALAS COM ESCONSIDADE DE 45°, INCLUINDO FÔRMAS E MATERIAIS. AF_07/2021</v>
          </cell>
          <cell r="I1898" t="str">
            <v>UN</v>
          </cell>
          <cell r="J1898" t="str">
            <v>ATRIBUÍDO SÃO PAULO</v>
          </cell>
          <cell r="K1898" t="str">
            <v>57.349,66</v>
          </cell>
          <cell r="L1898" t="str">
            <v>CAIXA REFERENCIAL</v>
          </cell>
          <cell r="M1898" t="str">
            <v>7.002,39</v>
          </cell>
          <cell r="N1898">
            <v>50347.270000000004</v>
          </cell>
          <cell r="O1898">
            <v>57349.66</v>
          </cell>
          <cell r="P1898">
            <v>0</v>
          </cell>
          <cell r="R1898" t="str">
            <v>SINAPI</v>
          </cell>
        </row>
        <row r="1899">
          <cell r="G1899">
            <v>102801</v>
          </cell>
          <cell r="H1899" t="str">
            <v>BOCA PARA BUEIRO TRIPLO CELULAR 250 X 250 CM EM GABIÃO, ALAS COM ESCONSIDADE DE 45°, INCLUINDO FÔRMAS E MATERIAIS. AF_07/2021</v>
          </cell>
          <cell r="I1899" t="str">
            <v>UN</v>
          </cell>
          <cell r="J1899" t="str">
            <v>ATRIBUÍDO SÃO PAULO</v>
          </cell>
          <cell r="K1899" t="str">
            <v>80.439,70</v>
          </cell>
          <cell r="L1899" t="str">
            <v>CAIXA REFERENCIAL</v>
          </cell>
          <cell r="M1899" t="str">
            <v>9.391,32</v>
          </cell>
          <cell r="N1899">
            <v>71048.38</v>
          </cell>
          <cell r="O1899">
            <v>80439.700000000012</v>
          </cell>
          <cell r="P1899">
            <v>0</v>
          </cell>
          <cell r="R1899" t="str">
            <v>SINAPI</v>
          </cell>
        </row>
        <row r="1900">
          <cell r="G1900">
            <v>102802</v>
          </cell>
          <cell r="H1900" t="str">
            <v>BOCA PARA BUEIRO TRIPLO CELULAR 300 X 300 CM EM GABIÃO, ALAS COM ESCONSIDADE DE 45°, INCLUINDO FÔRMAS E MATERIAIS. AF_07/2021</v>
          </cell>
          <cell r="I1900" t="str">
            <v>UN</v>
          </cell>
          <cell r="J1900" t="str">
            <v>ATRIBUÍDO SÃO PAULO</v>
          </cell>
          <cell r="K1900" t="str">
            <v>96.562,57</v>
          </cell>
          <cell r="L1900" t="str">
            <v>CAIXA REFERENCIAL</v>
          </cell>
          <cell r="M1900" t="str">
            <v>11.159,81</v>
          </cell>
          <cell r="N1900">
            <v>85402.760000000009</v>
          </cell>
          <cell r="O1900">
            <v>96562.57</v>
          </cell>
          <cell r="P1900">
            <v>0</v>
          </cell>
          <cell r="R1900" t="str">
            <v>SINAPI</v>
          </cell>
        </row>
        <row r="1901">
          <cell r="G1901">
            <v>101570</v>
          </cell>
          <cell r="H1901" t="str">
            <v>ESCORAMENTO DE VALA, TIPO PONTALETEAMENTO, COM PROFUNDIDADE DE 0 A 1,5 M, LARGURA MENOR QUE 1,5 M. AF_08/2020</v>
          </cell>
          <cell r="I1901" t="str">
            <v>M2</v>
          </cell>
          <cell r="J1901" t="str">
            <v>COEFICIENTE DE REPRESENTATIVIDADE</v>
          </cell>
          <cell r="K1901" t="str">
            <v>20,98</v>
          </cell>
          <cell r="L1901" t="str">
            <v>CAIXA REFERENCIAL</v>
          </cell>
          <cell r="M1901" t="str">
            <v>11,54</v>
          </cell>
          <cell r="N1901">
            <v>9.4400000000000013</v>
          </cell>
          <cell r="O1901">
            <v>20.98</v>
          </cell>
          <cell r="P1901">
            <v>0</v>
          </cell>
          <cell r="R1901" t="str">
            <v>SINAPI</v>
          </cell>
        </row>
        <row r="1902">
          <cell r="G1902">
            <v>101571</v>
          </cell>
          <cell r="H1902" t="str">
            <v>ESCORAMENTO DE VALA, TIPO PONTALETEAMENTO, COM PROFUNDIDADE DE 0 A 1,5 M, LARGURA MAIOR OU IGUAL A 1,5 M E MENOR QUE 2,5 M. AF_08/2020</v>
          </cell>
          <cell r="I1902" t="str">
            <v>M2</v>
          </cell>
          <cell r="J1902" t="str">
            <v>COEFICIENTE DE REPRESENTATIVIDADE</v>
          </cell>
          <cell r="K1902" t="str">
            <v>28,76</v>
          </cell>
          <cell r="L1902" t="str">
            <v>CAIXA REFERENCIAL</v>
          </cell>
          <cell r="M1902" t="str">
            <v>17,05</v>
          </cell>
          <cell r="N1902">
            <v>11.71</v>
          </cell>
          <cell r="O1902">
            <v>28.76</v>
          </cell>
          <cell r="P1902">
            <v>0</v>
          </cell>
          <cell r="R1902" t="str">
            <v>SINAPI</v>
          </cell>
        </row>
        <row r="1903">
          <cell r="G1903">
            <v>101572</v>
          </cell>
          <cell r="H1903" t="str">
            <v>ESCORAMENTO DE VALA, TIPO PONTALETEAMENTO, COM PROFUNDIDADE DE 1,5 A 3,0 M, LARGURA MENOR QUE 1,5 M. AF_08/2020</v>
          </cell>
          <cell r="I1903" t="str">
            <v>M2</v>
          </cell>
          <cell r="J1903" t="str">
            <v>COEFICIENTE DE REPRESENTATIVIDADE</v>
          </cell>
          <cell r="K1903" t="str">
            <v>16,51</v>
          </cell>
          <cell r="L1903" t="str">
            <v>CAIXA REFERENCIAL</v>
          </cell>
          <cell r="M1903" t="str">
            <v>8,58</v>
          </cell>
          <cell r="N1903">
            <v>7.9300000000000015</v>
          </cell>
          <cell r="O1903">
            <v>16.510000000000002</v>
          </cell>
          <cell r="P1903">
            <v>0</v>
          </cell>
          <cell r="R1903" t="str">
            <v>SINAPI</v>
          </cell>
        </row>
        <row r="1904">
          <cell r="G1904">
            <v>101573</v>
          </cell>
          <cell r="H1904" t="str">
            <v>ESCORAMENTO DE VALA, TIPO PONTALETEAMENTO, COM PROFUNDIDADE DE 1,5 A 3,0 M, LARGURA MAIOR OU IGUAL A 1,5 M E MENOR QUE 2,5 M. AF_08/2020</v>
          </cell>
          <cell r="I1904" t="str">
            <v>M2</v>
          </cell>
          <cell r="J1904" t="str">
            <v>COEFICIENTE DE REPRESENTATIVIDADE</v>
          </cell>
          <cell r="K1904" t="str">
            <v>24,30</v>
          </cell>
          <cell r="L1904" t="str">
            <v>CAIXA REFERENCIAL</v>
          </cell>
          <cell r="M1904" t="str">
            <v>14,11</v>
          </cell>
          <cell r="N1904">
            <v>10.190000000000001</v>
          </cell>
          <cell r="O1904">
            <v>24.3</v>
          </cell>
          <cell r="P1904">
            <v>0</v>
          </cell>
          <cell r="R1904" t="str">
            <v>SINAPI</v>
          </cell>
        </row>
        <row r="1905">
          <cell r="G1905">
            <v>101574</v>
          </cell>
          <cell r="H1905" t="str">
            <v>ESCORAMENTO DE VALA, TIPO PONTALETEAMENTO, COM PROFUNDIDADE DE 3,0 A 4,5 M, LARGURA MENOR QUE 1,5 M. AF_08/2020</v>
          </cell>
          <cell r="I1905" t="str">
            <v>M2</v>
          </cell>
          <cell r="J1905" t="str">
            <v>COEFICIENTE DE REPRESENTATIVIDADE</v>
          </cell>
          <cell r="K1905" t="str">
            <v>12,79</v>
          </cell>
          <cell r="L1905" t="str">
            <v>CAIXA REFERENCIAL</v>
          </cell>
          <cell r="M1905" t="str">
            <v>5,59</v>
          </cell>
          <cell r="N1905">
            <v>7.1999999999999993</v>
          </cell>
          <cell r="O1905">
            <v>12.79</v>
          </cell>
          <cell r="P1905">
            <v>0</v>
          </cell>
          <cell r="R1905" t="str">
            <v>SINAPI</v>
          </cell>
        </row>
        <row r="1906">
          <cell r="G1906">
            <v>101575</v>
          </cell>
          <cell r="H1906" t="str">
            <v>ESCORAMENTO DE VALA, TIPO PONTALETEAMENTO, COM PROFUNDIDADE DE 3,0 A 4,5 M, LARGURA MAIOR OU IGUAL A 1,5 M E MENOR QUE 2,5 M. AF_08/2020</v>
          </cell>
          <cell r="I1906" t="str">
            <v>M2</v>
          </cell>
          <cell r="J1906" t="str">
            <v>COEFICIENTE DE REPRESENTATIVIDADE</v>
          </cell>
          <cell r="K1906" t="str">
            <v>20,81</v>
          </cell>
          <cell r="L1906" t="str">
            <v>CAIXA REFERENCIAL</v>
          </cell>
          <cell r="M1906" t="str">
            <v>11,13</v>
          </cell>
          <cell r="N1906">
            <v>9.6799999999999979</v>
          </cell>
          <cell r="O1906">
            <v>20.81</v>
          </cell>
          <cell r="P1906">
            <v>0</v>
          </cell>
          <cell r="R1906" t="str">
            <v>SINAPI</v>
          </cell>
        </row>
        <row r="1907">
          <cell r="G1907">
            <v>101576</v>
          </cell>
          <cell r="H1907" t="str">
            <v>ESCORAMENTO DE VALA, TIPO DESCONTÍNUO, COM PROFUNDIDADE DE 0 A 1,5 M, LARGURA MENOR QUE 1,5 M. AF_08/2020</v>
          </cell>
          <cell r="I1907" t="str">
            <v>M2</v>
          </cell>
          <cell r="J1907" t="str">
            <v>COEFICIENTE DE REPRESENTATIVIDADE</v>
          </cell>
          <cell r="K1907" t="str">
            <v>36,96</v>
          </cell>
          <cell r="L1907" t="str">
            <v>CAIXA REFERENCIAL</v>
          </cell>
          <cell r="M1907" t="str">
            <v>14,94</v>
          </cell>
          <cell r="N1907">
            <v>22.020000000000003</v>
          </cell>
          <cell r="O1907">
            <v>36.96</v>
          </cell>
          <cell r="P1907">
            <v>0</v>
          </cell>
          <cell r="R1907" t="str">
            <v>SINAPI</v>
          </cell>
        </row>
        <row r="1908">
          <cell r="G1908">
            <v>101577</v>
          </cell>
          <cell r="H1908" t="str">
            <v>ESCORAMENTO DE VALA, TIPO DESCONTÍNUO, COM PROFUNDIDADE DE 0 A 1,5 M, LARGURA MAIOR OU IGUAL A 1,5 M E MENOR QUE 2,5 M. AF_08/2020</v>
          </cell>
          <cell r="I1908" t="str">
            <v>M2</v>
          </cell>
          <cell r="J1908" t="str">
            <v>COEFICIENTE DE REPRESENTATIVIDADE</v>
          </cell>
          <cell r="K1908" t="str">
            <v>46,86</v>
          </cell>
          <cell r="L1908" t="str">
            <v>CAIXA REFERENCIAL</v>
          </cell>
          <cell r="M1908" t="str">
            <v>22,10</v>
          </cell>
          <cell r="N1908">
            <v>24.759999999999998</v>
          </cell>
          <cell r="O1908">
            <v>46.86</v>
          </cell>
          <cell r="P1908">
            <v>0</v>
          </cell>
          <cell r="R1908" t="str">
            <v>SINAPI</v>
          </cell>
        </row>
        <row r="1909">
          <cell r="G1909">
            <v>101578</v>
          </cell>
          <cell r="H1909" t="str">
            <v>ESCORAMENTO DE VALA, TIPO DESCONTÍNUO, COM PROFUNDIDADE DE 1,5 M A 3,0 M, LARGURA MENOR QUE 1,5 M. AF_08/2020</v>
          </cell>
          <cell r="I1909" t="str">
            <v>M2</v>
          </cell>
          <cell r="J1909" t="str">
            <v>COEFICIENTE DE REPRESENTATIVIDADE</v>
          </cell>
          <cell r="K1909" t="str">
            <v>30,53</v>
          </cell>
          <cell r="L1909" t="str">
            <v>CAIXA REFERENCIAL</v>
          </cell>
          <cell r="M1909" t="str">
            <v>11,08</v>
          </cell>
          <cell r="N1909">
            <v>19.450000000000003</v>
          </cell>
          <cell r="O1909">
            <v>30.53</v>
          </cell>
          <cell r="P1909">
            <v>0</v>
          </cell>
          <cell r="R1909" t="str">
            <v>SINAPI</v>
          </cell>
        </row>
        <row r="1910">
          <cell r="G1910">
            <v>101579</v>
          </cell>
          <cell r="H1910" t="str">
            <v>ESCORAMENTO DE VALA, TIPO DESCONTÍNUO, COM PROFUNDIDADE DE 1,5 A 3,0 M, LARGURA MAIOR OU IGUAL A 1,5 M E MENOR QUE 2,5 M. AF_08/2020</v>
          </cell>
          <cell r="I1910" t="str">
            <v>M2</v>
          </cell>
          <cell r="J1910" t="str">
            <v>COEFICIENTE DE REPRESENTATIVIDADE</v>
          </cell>
          <cell r="K1910" t="str">
            <v>40,44</v>
          </cell>
          <cell r="L1910" t="str">
            <v>CAIXA REFERENCIAL</v>
          </cell>
          <cell r="M1910" t="str">
            <v>18,26</v>
          </cell>
          <cell r="N1910">
            <v>22.179999999999996</v>
          </cell>
          <cell r="O1910">
            <v>40.44</v>
          </cell>
          <cell r="P1910">
            <v>0</v>
          </cell>
          <cell r="R1910" t="str">
            <v>SINAPI</v>
          </cell>
        </row>
        <row r="1911">
          <cell r="G1911">
            <v>101580</v>
          </cell>
          <cell r="H1911" t="str">
            <v>ESCORAMENTO DE VALA, TIPO DESCONTÍNUO, COM PROFUNDIDADE DE 3,0 A 4,5 M, LARGURA MENOR QUE 1,5 M. AF_08/2020</v>
          </cell>
          <cell r="I1911" t="str">
            <v>M2</v>
          </cell>
          <cell r="J1911" t="str">
            <v>COEFICIENTE DE REPRESENTATIVIDADE</v>
          </cell>
          <cell r="K1911" t="str">
            <v>27,07</v>
          </cell>
          <cell r="L1911" t="str">
            <v>CAIXA REFERENCIAL</v>
          </cell>
          <cell r="M1911" t="str">
            <v>7,24</v>
          </cell>
          <cell r="N1911">
            <v>19.829999999999998</v>
          </cell>
          <cell r="O1911">
            <v>27.07</v>
          </cell>
          <cell r="P1911">
            <v>0</v>
          </cell>
          <cell r="R1911" t="str">
            <v>SINAPI</v>
          </cell>
        </row>
        <row r="1912">
          <cell r="G1912">
            <v>101581</v>
          </cell>
          <cell r="H1912" t="str">
            <v>ESCORAMENTO DE VALA, TIPO DESCONTÍNUO, COM PROFUNDIDADE DE 3,0 A 4,5 M, LARGURA MAIOR OU IGUAL A 1,5 E MENOR QUE 2,5 M. AF_08/2020</v>
          </cell>
          <cell r="I1912" t="str">
            <v>M2</v>
          </cell>
          <cell r="J1912" t="str">
            <v>COEFICIENTE DE REPRESENTATIVIDADE</v>
          </cell>
          <cell r="K1912" t="str">
            <v>37,20</v>
          </cell>
          <cell r="L1912" t="str">
            <v>CAIXA REFERENCIAL</v>
          </cell>
          <cell r="M1912" t="str">
            <v>14,42</v>
          </cell>
          <cell r="N1912">
            <v>22.78</v>
          </cell>
          <cell r="O1912">
            <v>37.200000000000003</v>
          </cell>
          <cell r="P1912">
            <v>0</v>
          </cell>
          <cell r="R1912" t="str">
            <v>SINAPI</v>
          </cell>
        </row>
        <row r="1913">
          <cell r="G1913">
            <v>101582</v>
          </cell>
          <cell r="H1913" t="str">
            <v>ESCORAMENTO DE VALA, TIPO CONTÍNUO, COM PROFUNDIDADE DE 0 A 1,5 M, LARGURA MENOR QUE 1,5 M. AF_08/2020</v>
          </cell>
          <cell r="I1913" t="str">
            <v>M2</v>
          </cell>
          <cell r="J1913" t="str">
            <v>COEFICIENTE DE REPRESENTATIVIDADE</v>
          </cell>
          <cell r="K1913" t="str">
            <v>60,44</v>
          </cell>
          <cell r="L1913" t="str">
            <v>CAIXA REFERENCIAL</v>
          </cell>
          <cell r="M1913" t="str">
            <v>23,64</v>
          </cell>
          <cell r="N1913">
            <v>36.799999999999997</v>
          </cell>
          <cell r="O1913">
            <v>60.44</v>
          </cell>
          <cell r="P1913">
            <v>0</v>
          </cell>
          <cell r="R1913" t="str">
            <v>SINAPI</v>
          </cell>
        </row>
        <row r="1914">
          <cell r="G1914">
            <v>101583</v>
          </cell>
          <cell r="H1914" t="str">
            <v>ESCORAMENTO DE VALA, TIPO CONTÍNUO, COM PROFUNDIDADE DE 0 A 1,5 M, LARGURA MAIOR OU IGUAL A 1,5 M E MENOR QUE 2,5 M. AF_08/2020</v>
          </cell>
          <cell r="I1914" t="str">
            <v>M2</v>
          </cell>
          <cell r="J1914" t="str">
            <v>COEFICIENTE DE REPRESENTATIVIDADE</v>
          </cell>
          <cell r="K1914" t="str">
            <v>75,72</v>
          </cell>
          <cell r="L1914" t="str">
            <v>CAIXA REFERENCIAL</v>
          </cell>
          <cell r="M1914" t="str">
            <v>34,99</v>
          </cell>
          <cell r="N1914">
            <v>40.729999999999997</v>
          </cell>
          <cell r="O1914">
            <v>75.72</v>
          </cell>
          <cell r="P1914">
            <v>0</v>
          </cell>
          <cell r="R1914" t="str">
            <v>SINAPI</v>
          </cell>
        </row>
        <row r="1915">
          <cell r="G1915">
            <v>101584</v>
          </cell>
          <cell r="H1915" t="str">
            <v>ESCORAMENTO DE VALA, TIPO CONTÍNUO, COM PROFUNDIDADE DE 1,5 M A 3,0 M, LARGURA MENOR QUE 1,5 M. AF_08/2020</v>
          </cell>
          <cell r="I1915" t="str">
            <v>M2</v>
          </cell>
          <cell r="J1915" t="str">
            <v>COEFICIENTE DE REPRESENTATIVIDADE</v>
          </cell>
          <cell r="K1915" t="str">
            <v>49,65</v>
          </cell>
          <cell r="L1915" t="str">
            <v>CAIXA REFERENCIAL</v>
          </cell>
          <cell r="M1915" t="str">
            <v>17,57</v>
          </cell>
          <cell r="N1915">
            <v>32.08</v>
          </cell>
          <cell r="O1915">
            <v>49.65</v>
          </cell>
          <cell r="P1915">
            <v>0</v>
          </cell>
          <cell r="R1915" t="str">
            <v>SINAPI</v>
          </cell>
        </row>
        <row r="1916">
          <cell r="G1916">
            <v>101585</v>
          </cell>
          <cell r="H1916" t="str">
            <v>ESCORAMENTO DE VALA, TIPO CONTÍNUO, COM PROFUNDIDADE DE 1,5 A 3,0 M, LARGURA MAIOR OU IGUAL A 1,5 M E MENOR QUE 2,5 M. AF_08/2020</v>
          </cell>
          <cell r="I1916" t="str">
            <v>M2</v>
          </cell>
          <cell r="J1916" t="str">
            <v>COEFICIENTE DE REPRESENTATIVIDADE</v>
          </cell>
          <cell r="K1916" t="str">
            <v>64,92</v>
          </cell>
          <cell r="L1916" t="str">
            <v>CAIXA REFERENCIAL</v>
          </cell>
          <cell r="M1916" t="str">
            <v>28,92</v>
          </cell>
          <cell r="N1916">
            <v>36</v>
          </cell>
          <cell r="O1916">
            <v>64.92</v>
          </cell>
          <cell r="P1916">
            <v>0</v>
          </cell>
          <cell r="R1916" t="str">
            <v>SINAPI</v>
          </cell>
        </row>
        <row r="1917">
          <cell r="G1917">
            <v>101586</v>
          </cell>
          <cell r="H1917" t="str">
            <v>ESCORAMENTO DE VALA, TIPO CONTÍNUO, COM PROFUNDIDADE DE 3,0 A 4,5 M, LARGURA MENOR QUE 1,5 M. AF_08/2020</v>
          </cell>
          <cell r="I1917" t="str">
            <v>M2</v>
          </cell>
          <cell r="J1917" t="str">
            <v>COEFICIENTE DE REPRESENTATIVIDADE</v>
          </cell>
          <cell r="K1917" t="str">
            <v>42,95</v>
          </cell>
          <cell r="L1917" t="str">
            <v>CAIXA REFERENCIAL</v>
          </cell>
          <cell r="M1917" t="str">
            <v>11,47</v>
          </cell>
          <cell r="N1917">
            <v>31.480000000000004</v>
          </cell>
          <cell r="O1917">
            <v>42.95</v>
          </cell>
          <cell r="P1917">
            <v>0</v>
          </cell>
          <cell r="R1917" t="str">
            <v>SINAPI</v>
          </cell>
        </row>
        <row r="1918">
          <cell r="G1918">
            <v>101587</v>
          </cell>
          <cell r="H1918" t="str">
            <v>ESCORAMENTO DE VALA, TIPO CONTÍNUO, COM PROFUNDIDADE DE 3,0 A 4,5 M, LARGURA MAIOR OU IGUAL A 1,5 E MENOR QUE 2,5 M. AF_08/2020</v>
          </cell>
          <cell r="I1918" t="str">
            <v>M2</v>
          </cell>
          <cell r="J1918" t="str">
            <v>COEFICIENTE DE REPRESENTATIVIDADE</v>
          </cell>
          <cell r="K1918" t="str">
            <v>58,45</v>
          </cell>
          <cell r="L1918" t="str">
            <v>CAIXA REFERENCIAL</v>
          </cell>
          <cell r="M1918" t="str">
            <v>22,83</v>
          </cell>
          <cell r="N1918">
            <v>35.620000000000005</v>
          </cell>
          <cell r="O1918">
            <v>58.45</v>
          </cell>
          <cell r="P1918">
            <v>0</v>
          </cell>
          <cell r="R1918" t="str">
            <v>SINAPI</v>
          </cell>
        </row>
        <row r="1919">
          <cell r="G1919">
            <v>101588</v>
          </cell>
          <cell r="H1919" t="str">
            <v>ESCORAMENTO DE VALA, TIPO CONTÍNUO COM PERFIL METÁLICO "U", COM PROFUNDIDADE DE 0 A 1,5 M, LARGURA MENOR QUE 1,5 M. AF_08/2020</v>
          </cell>
          <cell r="I1919" t="str">
            <v>M2</v>
          </cell>
          <cell r="J1919" t="str">
            <v>ATRIBUÍDO SÃO PAULO</v>
          </cell>
          <cell r="K1919" t="str">
            <v>81,95</v>
          </cell>
          <cell r="L1919" t="str">
            <v>CAIXA REFERENCIAL</v>
          </cell>
          <cell r="M1919" t="str">
            <v>28,01</v>
          </cell>
          <cell r="N1919">
            <v>53.94</v>
          </cell>
          <cell r="O1919">
            <v>81.95</v>
          </cell>
          <cell r="P1919">
            <v>0</v>
          </cell>
          <cell r="R1919" t="str">
            <v>SINAPI</v>
          </cell>
        </row>
        <row r="1920">
          <cell r="G1920">
            <v>101589</v>
          </cell>
          <cell r="H1920" t="str">
            <v>ESCORAMENTO DE VALA,TIPO CONTÍNUO COM PERFIL METÁLICO "U", COM PROFUNDIDADE DE 0 A 1,5 M, LARGURA MAIOR OU IGUAL A 1,5 E MENOR QUE 2,5 M. AF_08/2020</v>
          </cell>
          <cell r="I1920" t="str">
            <v>M2</v>
          </cell>
          <cell r="J1920" t="str">
            <v>ATRIBUÍDO SÃO PAULO</v>
          </cell>
          <cell r="K1920" t="str">
            <v>119,49</v>
          </cell>
          <cell r="L1920" t="str">
            <v>CAIXA REFERENCIAL</v>
          </cell>
          <cell r="M1920" t="str">
            <v>41,48</v>
          </cell>
          <cell r="N1920">
            <v>78.009999999999991</v>
          </cell>
          <cell r="O1920">
            <v>119.48999999999998</v>
          </cell>
          <cell r="P1920">
            <v>0</v>
          </cell>
          <cell r="R1920" t="str">
            <v>SINAPI</v>
          </cell>
        </row>
        <row r="1921">
          <cell r="G1921">
            <v>101590</v>
          </cell>
          <cell r="H1921" t="str">
            <v>ESCORAMENTO DE VALA, TIPO CONTÍNUO COM PERFIL METÁLICO "U", COM PROFUNDIDADE DE 1,5 A 3,0 M, LARGURA MENOR QUE 1,5 M. AF_08/2020</v>
          </cell>
          <cell r="I1921" t="str">
            <v>M2</v>
          </cell>
          <cell r="J1921" t="str">
            <v>ATRIBUÍDO SÃO PAULO</v>
          </cell>
          <cell r="K1921" t="str">
            <v>62,14</v>
          </cell>
          <cell r="L1921" t="str">
            <v>CAIXA REFERENCIAL</v>
          </cell>
          <cell r="M1921" t="str">
            <v>20,81</v>
          </cell>
          <cell r="N1921">
            <v>41.33</v>
          </cell>
          <cell r="O1921">
            <v>62.14</v>
          </cell>
          <cell r="P1921">
            <v>0</v>
          </cell>
          <cell r="R1921" t="str">
            <v>SINAPI</v>
          </cell>
        </row>
        <row r="1922">
          <cell r="G1922">
            <v>101591</v>
          </cell>
          <cell r="H1922" t="str">
            <v>ESCORAMENTO DE VALA, TIPO CONTÍNUO COM PERFIL METÁLICO "U", COM PROFUNDIDADE DE 1,5 A 3,0 M, LARGURA MAIOR OU IGUAL 1,5 M E MENOR QUE 2,5 M. AF_08/2020</v>
          </cell>
          <cell r="I1922" t="str">
            <v>M2</v>
          </cell>
          <cell r="J1922" t="str">
            <v>ATRIBUÍDO SÃO PAULO</v>
          </cell>
          <cell r="K1922" t="str">
            <v>99,67</v>
          </cell>
          <cell r="L1922" t="str">
            <v>CAIXA REFERENCIAL</v>
          </cell>
          <cell r="M1922" t="str">
            <v>34,26</v>
          </cell>
          <cell r="N1922">
            <v>65.41</v>
          </cell>
          <cell r="O1922">
            <v>99.669999999999987</v>
          </cell>
          <cell r="P1922">
            <v>0</v>
          </cell>
          <cell r="R1922" t="str">
            <v>SINAPI</v>
          </cell>
        </row>
        <row r="1923">
          <cell r="G1923">
            <v>101592</v>
          </cell>
          <cell r="H1923" t="str">
            <v>ESCORAMENTO DE VALA, TIPO CONTÍNUO COM PERFIL METÁLICO "U", COM PROFUNDIDADE DE 3,0 A 4,5 M, LARGURA MENOR QUE 1,5 M. AF_08/2020</v>
          </cell>
          <cell r="I1923" t="str">
            <v>M2</v>
          </cell>
          <cell r="J1923" t="str">
            <v>ATRIBUÍDO SÃO PAULO</v>
          </cell>
          <cell r="K1923" t="str">
            <v>43,87</v>
          </cell>
          <cell r="L1923" t="str">
            <v>CAIXA REFERENCIAL</v>
          </cell>
          <cell r="M1923" t="str">
            <v>13,60</v>
          </cell>
          <cell r="N1923">
            <v>30.269999999999996</v>
          </cell>
          <cell r="O1923">
            <v>43.87</v>
          </cell>
          <cell r="P1923">
            <v>0</v>
          </cell>
          <cell r="R1923" t="str">
            <v>SINAPI</v>
          </cell>
        </row>
        <row r="1924">
          <cell r="G1924">
            <v>101593</v>
          </cell>
          <cell r="H1924" t="str">
            <v>ESCORAMENTO DE VALA, TIPO CONTÍNUO COM PERFIL METÁLICO "U", COM PROFUNDIDADE DE 3,0 A 4,5 M, LARGURA MAIOR OU IGUAL A 1,5 M E MENOR QUE 2,5 M. AF_08/2020</v>
          </cell>
          <cell r="I1924" t="str">
            <v>M2</v>
          </cell>
          <cell r="J1924" t="str">
            <v>ATRIBUÍDO SÃO PAULO</v>
          </cell>
          <cell r="K1924" t="str">
            <v>81,60</v>
          </cell>
          <cell r="L1924" t="str">
            <v>CAIXA REFERENCIAL</v>
          </cell>
          <cell r="M1924" t="str">
            <v>27,03</v>
          </cell>
          <cell r="N1924">
            <v>54.569999999999993</v>
          </cell>
          <cell r="O1924">
            <v>81.599999999999994</v>
          </cell>
          <cell r="P1924">
            <v>0</v>
          </cell>
          <cell r="R1924" t="str">
            <v>SINAPI</v>
          </cell>
        </row>
        <row r="1925">
          <cell r="G1925">
            <v>101600</v>
          </cell>
          <cell r="H1925" t="str">
            <v>ESCORAMENTO DE VALA, TIPO BLINDAGEM, COM PROFUNDIDADE DE 0 A 1,5 M, LARGURA MENOR QUE 1,5 M - EXECUÇÃO, NÃO INCLUI MATERIAL. AF_08/2020</v>
          </cell>
          <cell r="I1925" t="str">
            <v>M2</v>
          </cell>
          <cell r="J1925" t="str">
            <v>ATRIBUÍDO SÃO PAULO</v>
          </cell>
          <cell r="K1925" t="str">
            <v>15,27</v>
          </cell>
          <cell r="L1925" t="str">
            <v>CAIXA REFERENCIAL</v>
          </cell>
          <cell r="M1925" t="str">
            <v>5,57</v>
          </cell>
          <cell r="N1925">
            <v>9.6999999999999993</v>
          </cell>
          <cell r="O1925">
            <v>15.27</v>
          </cell>
          <cell r="P1925">
            <v>0</v>
          </cell>
          <cell r="R1925" t="str">
            <v>SINAPI</v>
          </cell>
        </row>
        <row r="1926">
          <cell r="G1926">
            <v>101601</v>
          </cell>
          <cell r="H1926" t="str">
            <v>ESCORAMENTO DE VALA, TIPO BLINDAGEM COM PROFUNDIDADE DE 0 A 1,5 M, LARGURA MAIOR OU IGUAL A 1,5 M E MENOR QUE 2,5 M - EXECUÇÃO, NÃO INCLUI MATERIAL. AF_08/2020</v>
          </cell>
          <cell r="I1926" t="str">
            <v>M2</v>
          </cell>
          <cell r="J1926" t="str">
            <v>ATRIBUÍDO SÃO PAULO</v>
          </cell>
          <cell r="K1926" t="str">
            <v>22,60</v>
          </cell>
          <cell r="L1926" t="str">
            <v>CAIXA REFERENCIAL</v>
          </cell>
          <cell r="M1926" t="str">
            <v>8,26</v>
          </cell>
          <cell r="N1926">
            <v>14.340000000000002</v>
          </cell>
          <cell r="O1926">
            <v>22.6</v>
          </cell>
          <cell r="P1926">
            <v>0</v>
          </cell>
          <cell r="R1926" t="str">
            <v>SINAPI</v>
          </cell>
        </row>
        <row r="1927">
          <cell r="G1927">
            <v>101602</v>
          </cell>
          <cell r="H1927" t="str">
            <v>ESCORAMENTO DE VALA, TIPO BLINDAGEM, COM PROFUNDIDADE DE 1,5 A 3,0 M, LARGURA MENOR QUE 1,5 M - EXECUÇÃO, NÃO INCLUI MATERIAL. AF_08/2020</v>
          </cell>
          <cell r="I1927" t="str">
            <v>M2</v>
          </cell>
          <cell r="J1927" t="str">
            <v>ATRIBUÍDO SÃO PAULO</v>
          </cell>
          <cell r="K1927" t="str">
            <v>11,32</v>
          </cell>
          <cell r="L1927" t="str">
            <v>CAIXA REFERENCIAL</v>
          </cell>
          <cell r="M1927" t="str">
            <v>4,15</v>
          </cell>
          <cell r="N1927">
            <v>7.17</v>
          </cell>
          <cell r="O1927">
            <v>11.32</v>
          </cell>
          <cell r="P1927">
            <v>0</v>
          </cell>
          <cell r="R1927" t="str">
            <v>SINAPI</v>
          </cell>
        </row>
        <row r="1928">
          <cell r="G1928">
            <v>101603</v>
          </cell>
          <cell r="H1928" t="str">
            <v>ESCORAMENTO DE VALA, TIPO BLINDAGEM, COM PROFUNDIDADE DE 1,5 A 3,0 M, LARGURA MAIOR OU IGUAL A 1,5 M E MENOR QUE 2,5 M - EXECUÇÃO, NÃO INCLUI MATERIAL. AF_08/2020</v>
          </cell>
          <cell r="I1928" t="str">
            <v>M2</v>
          </cell>
          <cell r="J1928" t="str">
            <v>ATRIBUÍDO SÃO PAULO</v>
          </cell>
          <cell r="K1928" t="str">
            <v>18,65</v>
          </cell>
          <cell r="L1928" t="str">
            <v>CAIXA REFERENCIAL</v>
          </cell>
          <cell r="M1928" t="str">
            <v>6,82</v>
          </cell>
          <cell r="N1928">
            <v>11.829999999999998</v>
          </cell>
          <cell r="O1928">
            <v>18.649999999999999</v>
          </cell>
          <cell r="P1928">
            <v>0</v>
          </cell>
          <cell r="R1928" t="str">
            <v>SINAPI</v>
          </cell>
        </row>
        <row r="1929">
          <cell r="G1929">
            <v>101604</v>
          </cell>
          <cell r="H1929" t="str">
            <v>ESCORAMENTO DE VALA, TIPO BLINDAGEM, COM PROFUNDIDADE DE 3,0 A 4,5 M, LARGURA MENOR QUE 1,5 M - EXECUÇÃO, NÃO INCLUI MATERIAL. AF_08/2020</v>
          </cell>
          <cell r="I1929" t="str">
            <v>M2</v>
          </cell>
          <cell r="J1929" t="str">
            <v>ATRIBUÍDO SÃO PAULO</v>
          </cell>
          <cell r="K1929" t="str">
            <v>7,41</v>
          </cell>
          <cell r="L1929" t="str">
            <v>CAIXA REFERENCIAL</v>
          </cell>
          <cell r="M1929" t="str">
            <v>2,72</v>
          </cell>
          <cell r="N1929">
            <v>4.6899999999999995</v>
          </cell>
          <cell r="O1929">
            <v>7.41</v>
          </cell>
          <cell r="P1929">
            <v>0</v>
          </cell>
          <cell r="R1929" t="str">
            <v>SINAPI</v>
          </cell>
        </row>
        <row r="1930">
          <cell r="G1930">
            <v>101605</v>
          </cell>
          <cell r="H1930" t="str">
            <v>ESCORAMENTO DE VALA, TIPO BLINDAGEM, COM PROFUNDIDADE DE 3,0 A 4,5 M, LARGURA MAIOR OU IGUAL A 1,5 M E MENOR QUE 2,5 M - EXECUÇÃO, NÃO INCLUI MATERIAL. AF_08/2020</v>
          </cell>
          <cell r="I1930" t="str">
            <v>M2</v>
          </cell>
          <cell r="J1930" t="str">
            <v>ATRIBUÍDO SÃO PAULO</v>
          </cell>
          <cell r="K1930" t="str">
            <v>14,74</v>
          </cell>
          <cell r="L1930" t="str">
            <v>CAIXA REFERENCIAL</v>
          </cell>
          <cell r="M1930" t="str">
            <v>5,40</v>
          </cell>
          <cell r="N1930">
            <v>9.34</v>
          </cell>
          <cell r="O1930">
            <v>14.74</v>
          </cell>
          <cell r="P1930">
            <v>0</v>
          </cell>
          <cell r="R1930" t="str">
            <v>SINAPI</v>
          </cell>
        </row>
        <row r="1931">
          <cell r="G1931">
            <v>90788</v>
          </cell>
          <cell r="H1931" t="str">
            <v>KIT DE PORTA-PRONTA DE MADEIRA EM ACABAMENTO MELAMÍNICO BRANCO, FOLHA LEVE OU MÉDIA, 60X210CM, EXCLUSIVE FECHADURA, FIXAÇÃO COM PREENCHIMENTO PARCIAL DE ESPUMA EXPANSIVA - FORNECIMENTO E INSTALAÇÃO. AF_12/2019</v>
          </cell>
          <cell r="I1931" t="str">
            <v>UN</v>
          </cell>
          <cell r="J1931" t="str">
            <v>COEFICIENTE DE REPRESENTATIVIDADE</v>
          </cell>
          <cell r="K1931" t="str">
            <v>1.083,75</v>
          </cell>
          <cell r="L1931" t="str">
            <v>CAIXA REFERENCIAL</v>
          </cell>
          <cell r="M1931" t="str">
            <v>11,51</v>
          </cell>
          <cell r="N1931">
            <v>1072.24</v>
          </cell>
          <cell r="O1931">
            <v>1083.75</v>
          </cell>
          <cell r="P1931">
            <v>0</v>
          </cell>
          <cell r="R1931" t="str">
            <v>SINAPI</v>
          </cell>
        </row>
        <row r="1932">
          <cell r="G1932">
            <v>90789</v>
          </cell>
          <cell r="H1932" t="str">
            <v>KIT DE PORTA-PRONTA DE MADEIRA EM ACABAMENTO MELAMÍNICO BRANCO, FOLHA LEVE OU MÉDIA, 70X210CM, EXCLUSIVE FECHADURA, FIXAÇÃO COM PREENCHIMENTO PARCIAL DE ESPUMA EXPANSIVA - FORNECIMENTO E INSTALAÇÃO. AF_12/2019</v>
          </cell>
          <cell r="I1932" t="str">
            <v>UN</v>
          </cell>
          <cell r="J1932" t="str">
            <v>COEFICIENTE DE REPRESENTATIVIDADE</v>
          </cell>
          <cell r="K1932" t="str">
            <v>1.085,31</v>
          </cell>
          <cell r="L1932" t="str">
            <v>CAIXA REFERENCIAL</v>
          </cell>
          <cell r="M1932" t="str">
            <v>12,70</v>
          </cell>
          <cell r="N1932">
            <v>1072.6099999999999</v>
          </cell>
          <cell r="O1932">
            <v>1085.31</v>
          </cell>
          <cell r="P1932">
            <v>0</v>
          </cell>
          <cell r="R1932" t="str">
            <v>SINAPI</v>
          </cell>
        </row>
        <row r="1933">
          <cell r="G1933">
            <v>90790</v>
          </cell>
          <cell r="H1933" t="str">
            <v>KIT DE PORTA-PRONTA DE MADEIRA EM ACABAMENTO MELAMÍNICO BRANCO, FOLHA LEVE OU MÉDIA, 80X210CM, EXCLUSIVE FECHADURA, FIXAÇÃO COM PREENCHIMENTO PARCIAL DE ESPUMA EXPANSIVA - FORNECIMENTO E INSTALAÇÃO. AF_12/2019</v>
          </cell>
          <cell r="I1933" t="str">
            <v>UN</v>
          </cell>
          <cell r="J1933" t="str">
            <v>COEFICIENTE DE REPRESENTATIVIDADE</v>
          </cell>
          <cell r="K1933" t="str">
            <v>1.118,91</v>
          </cell>
          <cell r="L1933" t="str">
            <v>CAIXA REFERENCIAL</v>
          </cell>
          <cell r="M1933" t="str">
            <v>13,89</v>
          </cell>
          <cell r="N1933">
            <v>1105.02</v>
          </cell>
          <cell r="O1933">
            <v>1118.9100000000001</v>
          </cell>
          <cell r="P1933">
            <v>0</v>
          </cell>
          <cell r="R1933" t="str">
            <v>SINAPI</v>
          </cell>
        </row>
        <row r="1934">
          <cell r="G1934">
            <v>90791</v>
          </cell>
          <cell r="H1934" t="str">
            <v>KIT DE PORTA-PRONTA DE MADEIRA EM ACABAMENTO MELAMÍNICO BRANCO, FOLHA PESADA OU SUPERPESADA, 80X210CM, FIXAÇÃO COM PREENCHIMENTO PARCIAL DE ESPUMA EXPANSIVA - FORNECIMENTO E INSTALAÇÃO. AF_12/2019</v>
          </cell>
          <cell r="I1934" t="str">
            <v>UN</v>
          </cell>
          <cell r="J1934" t="str">
            <v>COEFICIENTE DE REPRESENTATIVIDADE</v>
          </cell>
          <cell r="K1934" t="str">
            <v>1.309,72</v>
          </cell>
          <cell r="L1934" t="str">
            <v>CAIXA REFERENCIAL</v>
          </cell>
          <cell r="M1934" t="str">
            <v>18,78</v>
          </cell>
          <cell r="N1934">
            <v>1290.94</v>
          </cell>
          <cell r="O1934">
            <v>1309.72</v>
          </cell>
          <cell r="P1934">
            <v>0</v>
          </cell>
          <cell r="R1934" t="str">
            <v>SINAPI</v>
          </cell>
        </row>
        <row r="1935">
          <cell r="G1935">
            <v>90793</v>
          </cell>
          <cell r="H1935" t="str">
            <v>KIT DE PORTA-PRONTA DE MADEIRA EM ACABAMENTO MELAMÍNICO BRANCO, FOLHA PESADA OU SUPERPESADA, 90X210CM, FIXAÇÃO COM PREENCHIMENTO TOTAL DE ESPUMA EXPANSIVA - FORNECIMENTO E INSTALAÇÃO. AF_12/2019</v>
          </cell>
          <cell r="I1935" t="str">
            <v>UN</v>
          </cell>
          <cell r="J1935" t="str">
            <v>COEFICIENTE DE REPRESENTATIVIDADE</v>
          </cell>
          <cell r="K1935" t="str">
            <v>1.385,54</v>
          </cell>
          <cell r="L1935" t="str">
            <v>CAIXA REFERENCIAL</v>
          </cell>
          <cell r="M1935" t="str">
            <v>23,26</v>
          </cell>
          <cell r="N1935">
            <v>1362.28</v>
          </cell>
          <cell r="O1935">
            <v>1385.54</v>
          </cell>
          <cell r="P1935">
            <v>0</v>
          </cell>
          <cell r="R1935" t="str">
            <v>SINAPI</v>
          </cell>
        </row>
        <row r="1936">
          <cell r="G1936">
            <v>90794</v>
          </cell>
          <cell r="H1936" t="str">
            <v>KIT DE PORTA-PRONTA DE MADEIRA EM ACABAMENTO MELAMÍNICO BRANCO, FOLHA LEVE OU MÉDIA, E BATENTE METÁLICO, 60X210CM, FIXAÇÃO COM ARGAMASSA - FORNECIMENTO E INSTALAÇÃO. AF_12/2019</v>
          </cell>
          <cell r="I1936" t="str">
            <v>UN</v>
          </cell>
          <cell r="J1936" t="str">
            <v>COEFICIENTE DE REPRESENTATIVIDADE</v>
          </cell>
          <cell r="K1936" t="str">
            <v>911,80</v>
          </cell>
          <cell r="L1936" t="str">
            <v>CAIXA REFERENCIAL</v>
          </cell>
          <cell r="M1936" t="str">
            <v>49,00</v>
          </cell>
          <cell r="N1936">
            <v>862.8</v>
          </cell>
          <cell r="O1936">
            <v>911.8</v>
          </cell>
          <cell r="P1936">
            <v>0</v>
          </cell>
          <cell r="R1936" t="str">
            <v>SINAPI</v>
          </cell>
        </row>
        <row r="1937">
          <cell r="G1937">
            <v>90795</v>
          </cell>
          <cell r="H1937" t="str">
            <v>KIT DE PORTA-PRONTA DE MADEIRA EM ACABAMENTO MELAMÍNICO BRANCO, FOLHA LEVE OU MÉDIA, E BATENTE METÁLICO, 70X210CM, FIXAÇÃO COM ARGAMASSA - FORNECIMENTO E INSTALAÇÃO. AF_12/2019</v>
          </cell>
          <cell r="I1937" t="str">
            <v>UN</v>
          </cell>
          <cell r="J1937" t="str">
            <v>COEFICIENTE DE REPRESENTATIVIDADE</v>
          </cell>
          <cell r="K1937" t="str">
            <v>918,50</v>
          </cell>
          <cell r="L1937" t="str">
            <v>CAIXA REFERENCIAL</v>
          </cell>
          <cell r="M1937" t="str">
            <v>54,06</v>
          </cell>
          <cell r="N1937">
            <v>864.44</v>
          </cell>
          <cell r="O1937">
            <v>918.5</v>
          </cell>
          <cell r="P1937">
            <v>0</v>
          </cell>
          <cell r="R1937" t="str">
            <v>SINAPI</v>
          </cell>
        </row>
        <row r="1938">
          <cell r="G1938">
            <v>90796</v>
          </cell>
          <cell r="H1938" t="str">
            <v>KIT DE PORTA-PRONTA DE MADEIRA EM ACABAMENTO MELAMÍNICO BRANCO, FOLHA LEVE OU MÉDIA, E BATENTE METÁLICO, 80X210CM, FIXAÇÃO COM ARGAMASSA - FORNECIMENTO E INSTALAÇÃO. AF_12/2019</v>
          </cell>
          <cell r="I1938" t="str">
            <v>UN</v>
          </cell>
          <cell r="J1938" t="str">
            <v>COEFICIENTE DE REPRESENTATIVIDADE</v>
          </cell>
          <cell r="K1938" t="str">
            <v>925,21</v>
          </cell>
          <cell r="L1938" t="str">
            <v>CAIXA REFERENCIAL</v>
          </cell>
          <cell r="M1938" t="str">
            <v>59,11</v>
          </cell>
          <cell r="N1938">
            <v>866.1</v>
          </cell>
          <cell r="O1938">
            <v>925.21</v>
          </cell>
          <cell r="P1938">
            <v>0</v>
          </cell>
          <cell r="R1938" t="str">
            <v>SINAPI</v>
          </cell>
        </row>
        <row r="1939">
          <cell r="G1939">
            <v>90797</v>
          </cell>
          <cell r="H1939" t="str">
            <v>KIT DE PORTA-PRONTA DE MADEIRA EM ACABAMENTO MELAMÍNICO BRANCO, FOLHA LEVE OU MÉDIA, E BATENTE METÁLICO, 90X210CM, FIXAÇÃO COM ARGAMASSA - FORNECIMENTO E INSTALAÇÃO. AF_12/2019</v>
          </cell>
          <cell r="I1939" t="str">
            <v>UN</v>
          </cell>
          <cell r="J1939" t="str">
            <v>COEFICIENTE DE REPRESENTATIVIDADE</v>
          </cell>
          <cell r="K1939" t="str">
            <v>931,93</v>
          </cell>
          <cell r="L1939" t="str">
            <v>CAIXA REFERENCIAL</v>
          </cell>
          <cell r="M1939" t="str">
            <v>64,16</v>
          </cell>
          <cell r="N1939">
            <v>867.77</v>
          </cell>
          <cell r="O1939">
            <v>931.93</v>
          </cell>
          <cell r="P1939">
            <v>0</v>
          </cell>
          <cell r="R1939" t="str">
            <v>SINAPI</v>
          </cell>
        </row>
        <row r="1940">
          <cell r="G1940">
            <v>90798</v>
          </cell>
          <cell r="H1940" t="str">
            <v>KIT DE PORTA-PRONTA DE MADEIRA EM ACABAMENTO MELAMÍNICO BRANCO, FOLHA PESADA OU SUPERPESADA, E BATENTE METÁLICO, 80X210CM, FIXAÇÃO COM ARGAMASSA - FORNECIMENTO E INSTALAÇÃO. AF_12/2019</v>
          </cell>
          <cell r="I1940" t="str">
            <v>UN</v>
          </cell>
          <cell r="J1940" t="str">
            <v>COEFICIENTE DE REPRESENTATIVIDADE</v>
          </cell>
          <cell r="K1940" t="str">
            <v>1.366,20</v>
          </cell>
          <cell r="L1940" t="str">
            <v>CAIXA REFERENCIAL</v>
          </cell>
          <cell r="M1940" t="str">
            <v>66,50</v>
          </cell>
          <cell r="N1940">
            <v>1299.7</v>
          </cell>
          <cell r="O1940">
            <v>1366.2</v>
          </cell>
          <cell r="P1940">
            <v>0</v>
          </cell>
          <cell r="R1940" t="str">
            <v>SINAPI</v>
          </cell>
        </row>
        <row r="1941">
          <cell r="G1941">
            <v>90799</v>
          </cell>
          <cell r="H1941" t="str">
            <v>KIT DE PORTA-PRONTA DE MADEIRA EM ACABAMENTO MELAMÍNICO BRANCO, FOLHA PESADA OU SUPERPESADA, E BATENTE METÁLICO, 90X210CM, FIXAÇÃO COM ARGAMASSA - FORNECIMENTO E INSTALAÇÃO. AF_12/2019</v>
          </cell>
          <cell r="I1941" t="str">
            <v>UN</v>
          </cell>
          <cell r="J1941" t="str">
            <v>COEFICIENTE DE REPRESENTATIVIDADE</v>
          </cell>
          <cell r="K1941" t="str">
            <v>1.408,06</v>
          </cell>
          <cell r="L1941" t="str">
            <v>CAIXA REFERENCIAL</v>
          </cell>
          <cell r="M1941" t="str">
            <v>72,21</v>
          </cell>
          <cell r="N1941">
            <v>1335.85</v>
          </cell>
          <cell r="O1941">
            <v>1408.06</v>
          </cell>
          <cell r="P1941">
            <v>0</v>
          </cell>
          <cell r="R1941" t="str">
            <v>SINAPI</v>
          </cell>
        </row>
        <row r="1942">
          <cell r="G1942">
            <v>90801</v>
          </cell>
          <cell r="H1942" t="str">
            <v>BATENTE PARA PORTA DE MADEIRA, PADRÃO MÉDIO - FORNECIMENTO E MONTAGEM. AF_12/2019</v>
          </cell>
          <cell r="I1942" t="str">
            <v>UN</v>
          </cell>
          <cell r="J1942" t="str">
            <v>COEFICIENTE DE REPRESENTATIVIDADE</v>
          </cell>
          <cell r="K1942" t="str">
            <v>310,83</v>
          </cell>
          <cell r="L1942" t="str">
            <v>CAIXA REFERENCIAL</v>
          </cell>
          <cell r="M1942" t="str">
            <v>68,47</v>
          </cell>
          <cell r="N1942">
            <v>242.35999999999999</v>
          </cell>
          <cell r="O1942">
            <v>310.83</v>
          </cell>
          <cell r="P1942">
            <v>0</v>
          </cell>
          <cell r="R1942" t="str">
            <v>SINAPI</v>
          </cell>
        </row>
        <row r="1943">
          <cell r="G1943">
            <v>90806</v>
          </cell>
          <cell r="H1943" t="str">
            <v>BATENTE PARA PORTA DE MADEIRA, FIXAÇÃO COM ARGAMASSA, PADRÃO MÉDIO - FORNECIMENTO E INSTALAÇÃO. AF_12/2019</v>
          </cell>
          <cell r="I1943" t="str">
            <v>UN</v>
          </cell>
          <cell r="J1943" t="str">
            <v>COEFICIENTE DE REPRESENTATIVIDADE</v>
          </cell>
          <cell r="K1943" t="str">
            <v>399,94</v>
          </cell>
          <cell r="L1943" t="str">
            <v>CAIXA REFERENCIAL</v>
          </cell>
          <cell r="M1943" t="str">
            <v>120,82</v>
          </cell>
          <cell r="N1943">
            <v>279.12</v>
          </cell>
          <cell r="O1943">
            <v>399.94</v>
          </cell>
          <cell r="P1943">
            <v>0</v>
          </cell>
          <cell r="R1943" t="str">
            <v>SINAPI</v>
          </cell>
        </row>
        <row r="1944">
          <cell r="G1944">
            <v>90820</v>
          </cell>
          <cell r="H1944" t="str">
            <v>PORTA DE MADEIRA PARA PINTURA, SEMI-OCA (LEVE OU MÉDIA), 60X210CM, ESPESSURA DE 3,5CM, INCLUSO DOBRADIÇAS - FORNECIMENTO E INSTALAÇÃO. AF_12/2019</v>
          </cell>
          <cell r="I1944" t="str">
            <v>UN</v>
          </cell>
          <cell r="J1944" t="str">
            <v>COEFICIENTE DE REPRESENTATIVIDADE</v>
          </cell>
          <cell r="K1944" t="str">
            <v>385,74</v>
          </cell>
          <cell r="L1944" t="str">
            <v>CAIXA REFERENCIAL</v>
          </cell>
          <cell r="M1944" t="str">
            <v>32,09</v>
          </cell>
          <cell r="N1944">
            <v>353.65</v>
          </cell>
          <cell r="O1944">
            <v>385.74</v>
          </cell>
          <cell r="P1944">
            <v>0</v>
          </cell>
          <cell r="R1944" t="str">
            <v>SINAPI</v>
          </cell>
        </row>
        <row r="1945">
          <cell r="G1945">
            <v>90821</v>
          </cell>
          <cell r="H1945" t="str">
            <v>PORTA DE MADEIRA PARA PINTURA, SEMI-OCA (LEVE OU MÉDIA), 70X210CM, ESPESSURA DE 3,5CM, INCLUSO DOBRADIÇAS - FORNECIMENTO E INSTALAÇÃO. AF_12/2019</v>
          </cell>
          <cell r="I1945" t="str">
            <v>UN</v>
          </cell>
          <cell r="J1945" t="str">
            <v>COEFICIENTE DE REPRESENTATIVIDADE</v>
          </cell>
          <cell r="K1945" t="str">
            <v>392,45</v>
          </cell>
          <cell r="L1945" t="str">
            <v>CAIXA REFERENCIAL</v>
          </cell>
          <cell r="M1945" t="str">
            <v>35,40</v>
          </cell>
          <cell r="N1945">
            <v>357.05</v>
          </cell>
          <cell r="O1945">
            <v>392.45</v>
          </cell>
          <cell r="P1945">
            <v>0</v>
          </cell>
          <cell r="R1945" t="str">
            <v>SINAPI</v>
          </cell>
        </row>
        <row r="1946">
          <cell r="G1946">
            <v>90822</v>
          </cell>
          <cell r="H1946" t="str">
            <v>PORTA DE MADEIRA PARA PINTURA, SEMI-OCA (LEVE OU MÉDIA), 80X210CM, ESPESSURA DE 3,5CM, INCLUSO DOBRADIÇAS - FORNECIMENTO E INSTALAÇÃO. AF_12/2019</v>
          </cell>
          <cell r="I1946" t="str">
            <v>UN</v>
          </cell>
          <cell r="J1946" t="str">
            <v>COEFICIENTE DE REPRESENTATIVIDADE</v>
          </cell>
          <cell r="K1946" t="str">
            <v>421,69</v>
          </cell>
          <cell r="L1946" t="str">
            <v>CAIXA REFERENCIAL</v>
          </cell>
          <cell r="M1946" t="str">
            <v>38,70</v>
          </cell>
          <cell r="N1946">
            <v>382.99</v>
          </cell>
          <cell r="O1946">
            <v>421.69</v>
          </cell>
          <cell r="P1946">
            <v>0</v>
          </cell>
          <cell r="R1946" t="str">
            <v>SINAPI</v>
          </cell>
        </row>
        <row r="1947">
          <cell r="G1947">
            <v>90823</v>
          </cell>
          <cell r="H1947" t="str">
            <v>PORTA DE MADEIRA PARA PINTURA, SEMI-OCA (LEVE OU MÉDIA), 90X210CM, ESPESSURA DE 3,5CM, INCLUSO DOBRADIÇAS - FORNECIMENTO E INSTALAÇÃO. AF_12/2019</v>
          </cell>
          <cell r="I1947" t="str">
            <v>UN</v>
          </cell>
          <cell r="J1947" t="str">
            <v>COEFICIENTE DE REPRESENTATIVIDADE</v>
          </cell>
          <cell r="K1947" t="str">
            <v>525,00</v>
          </cell>
          <cell r="L1947" t="str">
            <v>CAIXA REFERENCIAL</v>
          </cell>
          <cell r="M1947" t="str">
            <v>42,02</v>
          </cell>
          <cell r="N1947">
            <v>482.98</v>
          </cell>
          <cell r="O1947">
            <v>525</v>
          </cell>
          <cell r="P1947">
            <v>0</v>
          </cell>
          <cell r="R1947" t="str">
            <v>SINAPI</v>
          </cell>
        </row>
        <row r="1948">
          <cell r="G1948">
            <v>90824</v>
          </cell>
          <cell r="H1948" t="str">
            <v>PORTA DE MADEIRA PARA PINTURA, SEMI-OCA (PESADA OU SUPERPESADA), 80X210CM, ESPESSURA DE 3,5CM, INCLUSO DOBRADIÇAS - FORNECIMENTO E INSTALAÇÃO. AF_12/2019</v>
          </cell>
          <cell r="I1948" t="str">
            <v>UN</v>
          </cell>
          <cell r="J1948" t="str">
            <v>COEFICIENTE DE REPRESENTATIVIDADE</v>
          </cell>
          <cell r="K1948" t="str">
            <v>761,02</v>
          </cell>
          <cell r="L1948" t="str">
            <v>CAIXA REFERENCIAL</v>
          </cell>
          <cell r="M1948" t="str">
            <v>53,71</v>
          </cell>
          <cell r="N1948">
            <v>707.31</v>
          </cell>
          <cell r="O1948">
            <v>761.02</v>
          </cell>
          <cell r="P1948">
            <v>0</v>
          </cell>
          <cell r="R1948" t="str">
            <v>SINAPI</v>
          </cell>
        </row>
        <row r="1949">
          <cell r="G1949">
            <v>90825</v>
          </cell>
          <cell r="H1949" t="str">
            <v>PORTA DE MADEIRA, MACIÇA (PESADA OU SUPERPESADA), 90X210CM, ESPESSURA DE 3,5CM, INCLUSO DOBRADIÇAS - FORNECIMENTO E INSTALAÇÃO. AF_12/2019</v>
          </cell>
          <cell r="I1949" t="str">
            <v>UN</v>
          </cell>
          <cell r="J1949" t="str">
            <v>COEFICIENTE DE REPRESENTATIVIDADE</v>
          </cell>
          <cell r="K1949" t="str">
            <v>850,20</v>
          </cell>
          <cell r="L1949" t="str">
            <v>CAIXA REFERENCIAL</v>
          </cell>
          <cell r="M1949" t="str">
            <v>58,30</v>
          </cell>
          <cell r="N1949">
            <v>791.90000000000009</v>
          </cell>
          <cell r="O1949">
            <v>850.2</v>
          </cell>
          <cell r="P1949">
            <v>0</v>
          </cell>
          <cell r="R1949" t="str">
            <v>SINAPI</v>
          </cell>
        </row>
        <row r="1950">
          <cell r="G1950">
            <v>90830</v>
          </cell>
          <cell r="H1950" t="str">
            <v>FECHADURA DE EMBUTIR COM CILINDRO, EXTERNA, COMPLETA, ACABAMENTO PADRÃO MÉDIO, INCLUSO EXECUÇÃO DE FURO - FORNECIMENTO E INSTALAÇÃO. AF_12/2019</v>
          </cell>
          <cell r="I1950" t="str">
            <v>UN</v>
          </cell>
          <cell r="J1950" t="str">
            <v>COEFICIENTE DE REPRESENTATIVIDADE</v>
          </cell>
          <cell r="K1950" t="str">
            <v>189,68</v>
          </cell>
          <cell r="L1950" t="str">
            <v>CAIXA REFERENCIAL</v>
          </cell>
          <cell r="M1950" t="str">
            <v>25,08</v>
          </cell>
          <cell r="N1950">
            <v>164.60000000000002</v>
          </cell>
          <cell r="O1950">
            <v>189.68</v>
          </cell>
          <cell r="P1950">
            <v>0</v>
          </cell>
          <cell r="R1950" t="str">
            <v>SINAPI</v>
          </cell>
        </row>
        <row r="1951">
          <cell r="G1951">
            <v>90831</v>
          </cell>
          <cell r="H1951" t="str">
            <v>FECHADURA DE EMBUTIR PARA PORTA DE BANHEIRO, COMPLETA, ACABAMENTO PADRÃO MÉDIO, INCLUSO EXECUÇÃO DE FURO - FORNECIMENTO E INSTALAÇÃO. AF_12/2019</v>
          </cell>
          <cell r="I1951" t="str">
            <v>UN</v>
          </cell>
          <cell r="J1951" t="str">
            <v>COEFICIENTE DE REPRESENTATIVIDADE</v>
          </cell>
          <cell r="K1951" t="str">
            <v>167,30</v>
          </cell>
          <cell r="L1951" t="str">
            <v>CAIXA REFERENCIAL</v>
          </cell>
          <cell r="M1951" t="str">
            <v>19,20</v>
          </cell>
          <cell r="N1951">
            <v>148.10000000000002</v>
          </cell>
          <cell r="O1951">
            <v>167.3</v>
          </cell>
          <cell r="P1951">
            <v>0</v>
          </cell>
          <cell r="R1951" t="str">
            <v>SINAPI</v>
          </cell>
        </row>
        <row r="1952">
          <cell r="G1952">
            <v>90841</v>
          </cell>
          <cell r="H1952" t="str">
            <v>KIT DE PORTA DE MADEIRA PARA PINTURA, SEMI-OCA (LEVE OU MÉDIA), PADRÃO MÉDIO, 60X210CM, ESPESSURA DE 3,5CM, ITENS INCLUSOS: DOBRADIÇAS, MONTAGEM E INSTALAÇÃO DO BATENTE, FECHADURA COM EXECUÇÃO DO FURO - FORNECIMENTO E INSTALAÇÃO. AF_12/2019</v>
          </cell>
          <cell r="I1952" t="str">
            <v>UN</v>
          </cell>
          <cell r="J1952" t="str">
            <v>COEFICIENTE DE REPRESENTATIVIDADE</v>
          </cell>
          <cell r="K1952" t="str">
            <v>1.065,30</v>
          </cell>
          <cell r="L1952" t="str">
            <v>CAIXA REFERENCIAL</v>
          </cell>
          <cell r="M1952" t="str">
            <v>188,35</v>
          </cell>
          <cell r="N1952">
            <v>876.94999999999993</v>
          </cell>
          <cell r="O1952">
            <v>1065.3</v>
          </cell>
          <cell r="P1952">
            <v>0</v>
          </cell>
          <cell r="R1952" t="str">
            <v>SINAPI</v>
          </cell>
        </row>
        <row r="1953">
          <cell r="G1953">
            <v>90842</v>
          </cell>
          <cell r="H1953" t="str">
            <v>KIT DE PORTA DE MADEIRA PARA PINTURA, SEMI-OCA (LEVE OU MÉDIA), PADRÃO MÉDIO, 70X210CM, ESPESSURA DE 3,5CM, ITENS INCLUSOS: DOBRADIÇAS, MONTAGEM E INSTALAÇÃO DO BATENTE, FECHADURA COM EXECUÇÃO DO FURO - FORNECIMENTO E INSTALAÇÃO. AF_12/2019</v>
          </cell>
          <cell r="I1953" t="str">
            <v>UN</v>
          </cell>
          <cell r="J1953" t="str">
            <v>COEFICIENTE DE REPRESENTATIVIDADE</v>
          </cell>
          <cell r="K1953" t="str">
            <v>1.074,35</v>
          </cell>
          <cell r="L1953" t="str">
            <v>CAIXA REFERENCIAL</v>
          </cell>
          <cell r="M1953" t="str">
            <v>191,99</v>
          </cell>
          <cell r="N1953">
            <v>882.3599999999999</v>
          </cell>
          <cell r="O1953">
            <v>1074.3499999999999</v>
          </cell>
          <cell r="P1953">
            <v>0</v>
          </cell>
          <cell r="R1953" t="str">
            <v>SINAPI</v>
          </cell>
        </row>
        <row r="1954">
          <cell r="G1954">
            <v>90843</v>
          </cell>
          <cell r="H1954" t="str">
            <v>KIT DE PORTA DE MADEIRA PARA PINTURA, SEMI-OCA (LEVE OU MÉDIA), PADRÃO MÉDIO, 80X210CM, ESPESSURA DE 3,5CM, ITENS INCLUSOS: DOBRADIÇAS, MONTAGEM E INSTALAÇÃO DO BATENTE, FECHADURA COM EXECUÇÃO DO FURO - FORNECIMENTO E INSTALAÇÃO. AF_12/2019</v>
          </cell>
          <cell r="I1954" t="str">
            <v>UN</v>
          </cell>
          <cell r="J1954" t="str">
            <v>COEFICIENTE DE REPRESENTATIVIDADE</v>
          </cell>
          <cell r="K1954" t="str">
            <v>1.128,31</v>
          </cell>
          <cell r="L1954" t="str">
            <v>CAIXA REFERENCIAL</v>
          </cell>
          <cell r="M1954" t="str">
            <v>201,52</v>
          </cell>
          <cell r="N1954">
            <v>926.79</v>
          </cell>
          <cell r="O1954">
            <v>1128.31</v>
          </cell>
          <cell r="P1954">
            <v>0</v>
          </cell>
          <cell r="R1954" t="str">
            <v>SINAPI</v>
          </cell>
        </row>
        <row r="1955">
          <cell r="G1955">
            <v>90844</v>
          </cell>
          <cell r="H1955" t="str">
            <v>KIT DE PORTA DE MADEIRA PARA PINTURA, SEMI-OCA (LEVE OU MÉDIA), PADRÃO MÉDIO, 90X210CM, ESPESSURA DE 3,5CM, ITENS INCLUSOS: DOBRADIÇAS, MONTAGEM E INSTALAÇÃO DO BATENTE, FECHADURA COM EXECUÇÃO DO FURO - FORNECIMENTO E INSTALAÇÃO. AF_12/2019</v>
          </cell>
          <cell r="I1955" t="str">
            <v>UN</v>
          </cell>
          <cell r="J1955" t="str">
            <v>COEFICIENTE DE REPRESENTATIVIDADE</v>
          </cell>
          <cell r="K1955" t="str">
            <v>1.233,96</v>
          </cell>
          <cell r="L1955" t="str">
            <v>CAIXA REFERENCIAL</v>
          </cell>
          <cell r="M1955" t="str">
            <v>205,17</v>
          </cell>
          <cell r="N1955">
            <v>1028.79</v>
          </cell>
          <cell r="O1955">
            <v>1233.96</v>
          </cell>
          <cell r="P1955">
            <v>0</v>
          </cell>
          <cell r="R1955" t="str">
            <v>SINAPI</v>
          </cell>
        </row>
        <row r="1956">
          <cell r="G1956">
            <v>90845</v>
          </cell>
          <cell r="H1956" t="str">
            <v>KIT DE PORTA DE MADEIRA PARA PINTURA, SEMI-OCA (PESADA OU SUPERPESADA), PADRÃO MÉDIO, 80X210CM, ESPESSURA DE 3,5CM, ITENS INCLUSOS: DOBRADIÇAS, MONTAGEM E INSTALAÇÃO DO BATENTE, FECHADURA COM EXECUÇÃO DO FURO - FORNECIMENTO E INSTALAÇÃO. AF_12/2019</v>
          </cell>
          <cell r="I1956" t="str">
            <v>UN</v>
          </cell>
          <cell r="J1956" t="str">
            <v>COEFICIENTE DE REPRESENTATIVIDADE</v>
          </cell>
          <cell r="K1956" t="str">
            <v>1.467,64</v>
          </cell>
          <cell r="L1956" t="str">
            <v>CAIXA REFERENCIAL</v>
          </cell>
          <cell r="M1956" t="str">
            <v>216,50</v>
          </cell>
          <cell r="N1956">
            <v>1251.1400000000001</v>
          </cell>
          <cell r="O1956">
            <v>1467.64</v>
          </cell>
          <cell r="P1956">
            <v>0</v>
          </cell>
          <cell r="R1956" t="str">
            <v>SINAPI</v>
          </cell>
        </row>
        <row r="1957">
          <cell r="G1957">
            <v>90846</v>
          </cell>
          <cell r="H1957" t="str">
            <v>KIT DE PORTA DE MADEIRA PARA PINTURA, SEMI-OCA (PESADA OU SUPERPESADA), PADRÃO MÉDIO, 90X210CM, ESPESSURA DE 3,5CM, ITENS INCLUSOS: DOBRADIÇAS, MONTAGEM E INSTALAÇÃO DO BATENTE, FECHADURA COM EXECUÇÃO DO FURO - FORNECIMENTO E INSTALAÇÃO. AF_12/2019</v>
          </cell>
          <cell r="I1957" t="str">
            <v>UN</v>
          </cell>
          <cell r="J1957" t="str">
            <v>COEFICIENTE DE REPRESENTATIVIDADE</v>
          </cell>
          <cell r="K1957" t="str">
            <v>1.559,16</v>
          </cell>
          <cell r="L1957" t="str">
            <v>CAIXA REFERENCIAL</v>
          </cell>
          <cell r="M1957" t="str">
            <v>221,42</v>
          </cell>
          <cell r="N1957">
            <v>1337.74</v>
          </cell>
          <cell r="O1957">
            <v>1559.16</v>
          </cell>
          <cell r="P1957">
            <v>0</v>
          </cell>
          <cell r="R1957" t="str">
            <v>SINAPI</v>
          </cell>
        </row>
        <row r="1958">
          <cell r="G1958">
            <v>90847</v>
          </cell>
          <cell r="H1958" t="str">
            <v>KIT DE PORTA DE MADEIRA PARA PINTURA, SEMI-OCA (LEVE OU MÉDIA), PADRÃO MÉDIO, 60X210CM, ESPESSURA DE 3,5CM, ITENS INCLUSOS: DOBRADIÇAS, MONTAGEM E INSTALAÇÃO DO BATENTE, SEM FECHADURA - FORNECIMENTO E INSTALAÇÃO. AF_12/2019</v>
          </cell>
          <cell r="I1958" t="str">
            <v>UN</v>
          </cell>
          <cell r="J1958" t="str">
            <v>COEFICIENTE DE REPRESENTATIVIDADE</v>
          </cell>
          <cell r="K1958" t="str">
            <v>898,00</v>
          </cell>
          <cell r="L1958" t="str">
            <v>CAIXA REFERENCIAL</v>
          </cell>
          <cell r="M1958" t="str">
            <v>169,15</v>
          </cell>
          <cell r="N1958">
            <v>728.85</v>
          </cell>
          <cell r="O1958">
            <v>898</v>
          </cell>
          <cell r="P1958">
            <v>0</v>
          </cell>
          <cell r="R1958" t="str">
            <v>SINAPI</v>
          </cell>
        </row>
        <row r="1959">
          <cell r="G1959">
            <v>90848</v>
          </cell>
          <cell r="H1959" t="str">
            <v>KIT DE PORTA DE MADEIRA PARA PINTURA, SEMI-OCA (LEVE OU MÉDIA), PADRÃO MÉDIO, 70X210CM, ESPESSURA DE 3,5CM, ITENS INCLUSOS: DOBRADIÇAS, MONTAGEM E INSTALAÇÃO DO BATENTE, SEM FECHADURA - FORNECIMENTO E INSTALAÇÃO. AF_12/2019</v>
          </cell>
          <cell r="I1959" t="str">
            <v>UN</v>
          </cell>
          <cell r="J1959" t="str">
            <v>COEFICIENTE DE REPRESENTATIVIDADE</v>
          </cell>
          <cell r="K1959" t="str">
            <v>907,05</v>
          </cell>
          <cell r="L1959" t="str">
            <v>CAIXA REFERENCIAL</v>
          </cell>
          <cell r="M1959" t="str">
            <v>172,79</v>
          </cell>
          <cell r="N1959">
            <v>734.26</v>
          </cell>
          <cell r="O1959">
            <v>907.05</v>
          </cell>
          <cell r="P1959">
            <v>0</v>
          </cell>
          <cell r="R1959" t="str">
            <v>SINAPI</v>
          </cell>
        </row>
        <row r="1960">
          <cell r="G1960">
            <v>90849</v>
          </cell>
          <cell r="H1960" t="str">
            <v>KIT DE PORTA DE MADEIRA PARA PINTURA, SEMI-OCA (LEVE OU MÉDIA), PADRÃO MÉDIO, 80X210CM, ESPESSURA DE 3,5CM, ITENS INCLUSOS: DOBRADIÇAS, MONTAGEM E INSTALAÇÃO DO BATENTE, SEM FECHADURA - FORNECIMENTO E INSTALAÇÃO. AF_12/2019</v>
          </cell>
          <cell r="I1960" t="str">
            <v>UN</v>
          </cell>
          <cell r="J1960" t="str">
            <v>COEFICIENTE DE REPRESENTATIVIDADE</v>
          </cell>
          <cell r="K1960" t="str">
            <v>938,63</v>
          </cell>
          <cell r="L1960" t="str">
            <v>CAIXA REFERENCIAL</v>
          </cell>
          <cell r="M1960" t="str">
            <v>176,44</v>
          </cell>
          <cell r="N1960">
            <v>762.19</v>
          </cell>
          <cell r="O1960">
            <v>938.63000000000011</v>
          </cell>
          <cell r="P1960">
            <v>0</v>
          </cell>
          <cell r="R1960" t="str">
            <v>SINAPI</v>
          </cell>
        </row>
        <row r="1961">
          <cell r="G1961">
            <v>90850</v>
          </cell>
          <cell r="H1961" t="str">
            <v>KIT DE PORTA DE MADEIRA PARA PINTURA, SEMI-OCA (LEVE OU MÉDIA), PADRÃO MÉDIO, 90X210CM, ESPESSURA DE 3,5CM, ITENS INCLUSOS: DOBRADIÇAS, MONTAGEM E INSTALAÇÃO DO BATENTE, SEM FECHADURA - FORNECIMENTO E INSTALAÇÃO. AF_12/2019</v>
          </cell>
          <cell r="I1961" t="str">
            <v>UN</v>
          </cell>
          <cell r="J1961" t="str">
            <v>COEFICIENTE DE REPRESENTATIVIDADE</v>
          </cell>
          <cell r="K1961" t="str">
            <v>1.044,28</v>
          </cell>
          <cell r="L1961" t="str">
            <v>CAIXA REFERENCIAL</v>
          </cell>
          <cell r="M1961" t="str">
            <v>180,08</v>
          </cell>
          <cell r="N1961">
            <v>864.19999999999993</v>
          </cell>
          <cell r="O1961">
            <v>1044.28</v>
          </cell>
          <cell r="P1961">
            <v>0</v>
          </cell>
          <cell r="R1961" t="str">
            <v>SINAPI</v>
          </cell>
        </row>
        <row r="1962">
          <cell r="G1962">
            <v>90851</v>
          </cell>
          <cell r="H1962" t="str">
            <v>KIT DE PORTA DE MADEIRA PARA PINTURA, SEMI-OCA (PESADA OU SUPERPESADA), PADRÃO MÉDIO, 80X210CM, ESPESSURA DE 3,5CM, ITENS INCLUSOS: DOBRADIÇAS, MONTAGEM E INSTALAÇÃO DO BATENTE, SEM FECHADURA - FORNECIMENTO E INSTALAÇÃO. AF_12/2019</v>
          </cell>
          <cell r="I1962" t="str">
            <v>UN</v>
          </cell>
          <cell r="J1962" t="str">
            <v>COEFICIENTE DE REPRESENTATIVIDADE</v>
          </cell>
          <cell r="K1962" t="str">
            <v>1.277,96</v>
          </cell>
          <cell r="L1962" t="str">
            <v>CAIXA REFERENCIAL</v>
          </cell>
          <cell r="M1962" t="str">
            <v>191,41</v>
          </cell>
          <cell r="N1962">
            <v>1086.55</v>
          </cell>
          <cell r="O1962">
            <v>1277.96</v>
          </cell>
          <cell r="P1962">
            <v>0</v>
          </cell>
          <cell r="R1962" t="str">
            <v>SINAPI</v>
          </cell>
        </row>
        <row r="1963">
          <cell r="G1963">
            <v>90852</v>
          </cell>
          <cell r="H1963" t="str">
            <v>KIT DE PORTA DE MADEIRA PARA PINTURA, SEMI-OCA (PESADA OU SUPERPESADA), PADRÃO MÉDIO, 90X210CM, ESPESSURA DE 3,5CM, ITENS INCLUSOS: DOBRADIÇAS, MONTAGEM E INSTALAÇÃO DO BATENTE, SEM FECHADURA - FORNECIMENTO E INSTALAÇÃO. AF_12/2019</v>
          </cell>
          <cell r="I1963" t="str">
            <v>UN</v>
          </cell>
          <cell r="J1963" t="str">
            <v>COEFICIENTE DE REPRESENTATIVIDADE</v>
          </cell>
          <cell r="K1963" t="str">
            <v>1.369,48</v>
          </cell>
          <cell r="L1963" t="str">
            <v>CAIXA REFERENCIAL</v>
          </cell>
          <cell r="M1963" t="str">
            <v>196,33</v>
          </cell>
          <cell r="N1963">
            <v>1173.1500000000001</v>
          </cell>
          <cell r="O1963">
            <v>1369.48</v>
          </cell>
          <cell r="P1963">
            <v>0</v>
          </cell>
          <cell r="R1963" t="str">
            <v>SINAPI</v>
          </cell>
        </row>
        <row r="1964">
          <cell r="G1964">
            <v>91009</v>
          </cell>
          <cell r="H1964" t="str">
            <v>PORTA DE MADEIRA PARA VERNIZ, SEMI-OCA (LEVE OU MÉDIA), 60X210CM, ESPESSURA DE 3,5CM, INCLUSO DOBRADIÇAS - FORNECIMENTO E INSTALAÇÃO. AF_12/2019</v>
          </cell>
          <cell r="I1964" t="str">
            <v>UN</v>
          </cell>
          <cell r="J1964" t="str">
            <v>COEFICIENTE DE REPRESENTATIVIDADE</v>
          </cell>
          <cell r="K1964" t="str">
            <v>400,57</v>
          </cell>
          <cell r="L1964" t="str">
            <v>CAIXA REFERENCIAL</v>
          </cell>
          <cell r="M1964" t="str">
            <v>32,09</v>
          </cell>
          <cell r="N1964">
            <v>368.48</v>
          </cell>
          <cell r="O1964">
            <v>400.57000000000005</v>
          </cell>
          <cell r="P1964">
            <v>0</v>
          </cell>
          <cell r="R1964" t="str">
            <v>SINAPI</v>
          </cell>
        </row>
        <row r="1965">
          <cell r="G1965">
            <v>91010</v>
          </cell>
          <cell r="H1965" t="str">
            <v>PORTA DE MADEIRA PARA VERNIZ, SEMI-OCA (LEVE OU MÉDIA), 70X210CM, ESPESSURA DE 3,5CM, INCLUSO DOBRADIÇAS - FORNECIMENTO E INSTALAÇÃO. AF_12/2019</v>
          </cell>
          <cell r="I1965" t="str">
            <v>UN</v>
          </cell>
          <cell r="J1965" t="str">
            <v>COEFICIENTE DE REPRESENTATIVIDADE</v>
          </cell>
          <cell r="K1965" t="str">
            <v>407,98</v>
          </cell>
          <cell r="L1965" t="str">
            <v>CAIXA REFERENCIAL</v>
          </cell>
          <cell r="M1965" t="str">
            <v>35,40</v>
          </cell>
          <cell r="N1965">
            <v>372.58000000000004</v>
          </cell>
          <cell r="O1965">
            <v>407.98</v>
          </cell>
          <cell r="P1965">
            <v>0</v>
          </cell>
          <cell r="R1965" t="str">
            <v>SINAPI</v>
          </cell>
        </row>
        <row r="1966">
          <cell r="G1966">
            <v>91011</v>
          </cell>
          <cell r="H1966" t="str">
            <v>PORTA DE MADEIRA PARA VERNIZ, SEMI-OCA (LEVE OU MÉDIA), 80X210CM, ESPESSURA DE 3,5CM, INCLUSO DOBRADIÇAS - FORNECIMENTO E INSTALAÇÃO. AF_12/2019</v>
          </cell>
          <cell r="I1966" t="str">
            <v>UN</v>
          </cell>
          <cell r="J1966" t="str">
            <v>COEFICIENTE DE REPRESENTATIVIDADE</v>
          </cell>
          <cell r="K1966" t="str">
            <v>481,89</v>
          </cell>
          <cell r="L1966" t="str">
            <v>CAIXA REFERENCIAL</v>
          </cell>
          <cell r="M1966" t="str">
            <v>38,70</v>
          </cell>
          <cell r="N1966">
            <v>443.19</v>
          </cell>
          <cell r="O1966">
            <v>481.89</v>
          </cell>
          <cell r="P1966">
            <v>0</v>
          </cell>
          <cell r="R1966" t="str">
            <v>SINAPI</v>
          </cell>
        </row>
        <row r="1967">
          <cell r="G1967">
            <v>91012</v>
          </cell>
          <cell r="H1967" t="str">
            <v>PORTA DE MADEIRA PARA VERNIZ, SEMI-OCA (LEVE OU MÉDIA), 90X210CM, ESPESSURA DE 3,5CM, INCLUSO DOBRADIÇAS - FORNECIMENTO E INSTALAÇÃO. AF_12/2019</v>
          </cell>
          <cell r="I1967" t="str">
            <v>UN</v>
          </cell>
          <cell r="J1967" t="str">
            <v>COEFICIENTE DE REPRESENTATIVIDADE</v>
          </cell>
          <cell r="K1967" t="str">
            <v>538,15</v>
          </cell>
          <cell r="L1967" t="str">
            <v>CAIXA REFERENCIAL</v>
          </cell>
          <cell r="M1967" t="str">
            <v>42,02</v>
          </cell>
          <cell r="N1967">
            <v>496.13</v>
          </cell>
          <cell r="O1967">
            <v>538.15</v>
          </cell>
          <cell r="P1967">
            <v>0</v>
          </cell>
          <cell r="R1967" t="str">
            <v>SINAPI</v>
          </cell>
        </row>
        <row r="1968">
          <cell r="G1968">
            <v>91013</v>
          </cell>
          <cell r="H1968" t="str">
            <v>KIT DE PORTA DE MADEIRA PARA VERNIZ, SEMI-OCA (LEVE OU MÉDIA), PADRÃO MÉDIO, 60X210CM, ESPESSURA DE 3,5CM, ITENS INCLUSOS: DOBRADIÇAS, MONTAGEM E INSTALAÇÃO DO BATENTE, SEM FECHADURA - FORNECIMENTO E INSTALAÇÃO. AF_12/2019</v>
          </cell>
          <cell r="I1968" t="str">
            <v>UN</v>
          </cell>
          <cell r="J1968" t="str">
            <v>COEFICIENTE DE REPRESENTATIVIDADE</v>
          </cell>
          <cell r="K1968" t="str">
            <v>912,83</v>
          </cell>
          <cell r="L1968" t="str">
            <v>CAIXA REFERENCIAL</v>
          </cell>
          <cell r="M1968" t="str">
            <v>169,15</v>
          </cell>
          <cell r="N1968">
            <v>743.68000000000006</v>
          </cell>
          <cell r="O1968">
            <v>912.83</v>
          </cell>
          <cell r="P1968">
            <v>0</v>
          </cell>
          <cell r="R1968" t="str">
            <v>SINAPI</v>
          </cell>
        </row>
        <row r="1969">
          <cell r="G1969">
            <v>91014</v>
          </cell>
          <cell r="H1969" t="str">
            <v>KIT DE PORTA DE MADEIRA PARA VERNIZ, SEMI-OCA (LEVE OU MÉDIA), PADRÃO MÉDIO, 70X210CM, ESPESSURA DE 3,5CM, ITENS INCLUSOS: DOBRADIÇAS, MONTAGEM E INSTALAÇÃO DO BATENTE, SEM FECHADURA - FORNECIMENTO E INSTALAÇÃO. AF_12/2019</v>
          </cell>
          <cell r="I1969" t="str">
            <v>UN</v>
          </cell>
          <cell r="J1969" t="str">
            <v>COEFICIENTE DE REPRESENTATIVIDADE</v>
          </cell>
          <cell r="K1969" t="str">
            <v>922,58</v>
          </cell>
          <cell r="L1969" t="str">
            <v>CAIXA REFERENCIAL</v>
          </cell>
          <cell r="M1969" t="str">
            <v>172,79</v>
          </cell>
          <cell r="N1969">
            <v>749.79000000000008</v>
          </cell>
          <cell r="O1969">
            <v>922.58</v>
          </cell>
          <cell r="P1969">
            <v>0</v>
          </cell>
          <cell r="R1969" t="str">
            <v>SINAPI</v>
          </cell>
        </row>
        <row r="1970">
          <cell r="G1970">
            <v>91015</v>
          </cell>
          <cell r="H1970" t="str">
            <v>KIT DE PORTA DE MADEIRA PARA VERNIZ, SEMI-OCA (LEVE OU MÉDIA), PADRÃO MÉDIO, 80X210CM, ESPESSURA DE 3,5CM, ITENS INCLUSOS: DOBRADIÇAS, MONTAGEM E INSTALAÇÃO DO BATENTE, SEM FECHADURA - FORNECIMENTO E INSTALAÇÃO. AF_12/2019</v>
          </cell>
          <cell r="I1970" t="str">
            <v>UN</v>
          </cell>
          <cell r="J1970" t="str">
            <v>COEFICIENTE DE REPRESENTATIVIDADE</v>
          </cell>
          <cell r="K1970" t="str">
            <v>998,83</v>
          </cell>
          <cell r="L1970" t="str">
            <v>CAIXA REFERENCIAL</v>
          </cell>
          <cell r="M1970" t="str">
            <v>176,43</v>
          </cell>
          <cell r="N1970">
            <v>822.40000000000009</v>
          </cell>
          <cell r="O1970">
            <v>998.83000000000015</v>
          </cell>
          <cell r="P1970">
            <v>0</v>
          </cell>
          <cell r="R1970" t="str">
            <v>SINAPI</v>
          </cell>
        </row>
        <row r="1971">
          <cell r="G1971">
            <v>91016</v>
          </cell>
          <cell r="H1971" t="str">
            <v>KIT DE PORTA DE MADEIRA PARA VERNIZ, SEMI-OCA (LEVE OU MÉDIA), PADRÃO MÉDIO, 90X210CM, ESPESSURA DE 3,5CM, ITENS INCLUSOS: DOBRADIÇAS, MONTAGEM E INSTALAÇÃO DO BATENTE, SEM FECHADURA - FORNECIMENTO E INSTALAÇÃO. AF_12/2019</v>
          </cell>
          <cell r="I1971" t="str">
            <v>UN</v>
          </cell>
          <cell r="J1971" t="str">
            <v>COEFICIENTE DE REPRESENTATIVIDADE</v>
          </cell>
          <cell r="K1971" t="str">
            <v>1.057,43</v>
          </cell>
          <cell r="L1971" t="str">
            <v>CAIXA REFERENCIAL</v>
          </cell>
          <cell r="M1971" t="str">
            <v>180,08</v>
          </cell>
          <cell r="N1971">
            <v>877.35</v>
          </cell>
          <cell r="O1971">
            <v>1057.43</v>
          </cell>
          <cell r="P1971">
            <v>0</v>
          </cell>
          <cell r="R1971" t="str">
            <v>SINAPI</v>
          </cell>
        </row>
        <row r="1972">
          <cell r="G1972">
            <v>91287</v>
          </cell>
          <cell r="H1972" t="str">
            <v>BATENTE PARA PORTA DE MADEIRA, PADRÃO POPULAR - FORNECIMENTO E MONTAGEM. AF_12/2019</v>
          </cell>
          <cell r="I1972" t="str">
            <v>UN</v>
          </cell>
          <cell r="J1972" t="str">
            <v>COEFICIENTE DE REPRESENTATIVIDADE</v>
          </cell>
          <cell r="K1972" t="str">
            <v>227,09</v>
          </cell>
          <cell r="L1972" t="str">
            <v>CAIXA REFERENCIAL</v>
          </cell>
          <cell r="M1972" t="str">
            <v>68,73</v>
          </cell>
          <cell r="N1972">
            <v>158.36000000000001</v>
          </cell>
          <cell r="O1972">
            <v>227.09000000000003</v>
          </cell>
          <cell r="P1972">
            <v>0</v>
          </cell>
          <cell r="R1972" t="str">
            <v>SINAPI</v>
          </cell>
        </row>
        <row r="1973">
          <cell r="G1973">
            <v>91292</v>
          </cell>
          <cell r="H1973" t="str">
            <v>BATENTE PARA PORTA DE MADEIRA, FIXAÇÃO COM ARGAMASSA, PADRÃO POPULAR. FORNECIMENTO E INSTALAÇÃO. AF_12/2019</v>
          </cell>
          <cell r="I1973" t="str">
            <v>UN</v>
          </cell>
          <cell r="J1973" t="str">
            <v>COEFICIENTE DE REPRESENTATIVIDADE</v>
          </cell>
          <cell r="K1973" t="str">
            <v>316,20</v>
          </cell>
          <cell r="L1973" t="str">
            <v>CAIXA REFERENCIAL</v>
          </cell>
          <cell r="M1973" t="str">
            <v>121,10</v>
          </cell>
          <cell r="N1973">
            <v>195.1</v>
          </cell>
          <cell r="O1973">
            <v>316.2</v>
          </cell>
          <cell r="P1973">
            <v>0</v>
          </cell>
          <cell r="R1973" t="str">
            <v>SINAPI</v>
          </cell>
        </row>
        <row r="1974">
          <cell r="G1974">
            <v>91295</v>
          </cell>
          <cell r="H1974" t="str">
            <v>PORTA DE MADEIRA FRISADA, SEMI-OCA (LEVE OU MÉDIA), 60X210CM, ESPESSURA DE 3CM, INCLUSO DOBRADIÇAS - FORNECIMENTO E INSTALAÇÃO. AF_12/2019</v>
          </cell>
          <cell r="I1974" t="str">
            <v>UN</v>
          </cell>
          <cell r="J1974" t="str">
            <v>COEFICIENTE DE REPRESENTATIVIDADE</v>
          </cell>
          <cell r="K1974" t="str">
            <v>413,40</v>
          </cell>
          <cell r="L1974" t="str">
            <v>CAIXA REFERENCIAL</v>
          </cell>
          <cell r="M1974" t="str">
            <v>32,09</v>
          </cell>
          <cell r="N1974">
            <v>381.30999999999995</v>
          </cell>
          <cell r="O1974">
            <v>413.4</v>
          </cell>
          <cell r="P1974">
            <v>0</v>
          </cell>
          <cell r="R1974" t="str">
            <v>SINAPI</v>
          </cell>
        </row>
        <row r="1975">
          <cell r="G1975">
            <v>91296</v>
          </cell>
          <cell r="H1975" t="str">
            <v>PORTA DE MADEIRA FRISADA, SEMI-OCA (LEVE OU MÉDIA), 70X210CM, ESPESSURA DE 3CM, INCLUSO DOBRADIÇAS - FORNECIMENTO E INSTALAÇÃO. AF_12/2019</v>
          </cell>
          <cell r="I1975" t="str">
            <v>UN</v>
          </cell>
          <cell r="J1975" t="str">
            <v>COEFICIENTE DE REPRESENTATIVIDADE</v>
          </cell>
          <cell r="K1975" t="str">
            <v>443,85</v>
          </cell>
          <cell r="L1975" t="str">
            <v>CAIXA REFERENCIAL</v>
          </cell>
          <cell r="M1975" t="str">
            <v>35,40</v>
          </cell>
          <cell r="N1975">
            <v>408.45000000000005</v>
          </cell>
          <cell r="O1975">
            <v>443.85</v>
          </cell>
          <cell r="P1975">
            <v>0</v>
          </cell>
          <cell r="R1975" t="str">
            <v>SINAPI</v>
          </cell>
        </row>
        <row r="1976">
          <cell r="G1976">
            <v>91297</v>
          </cell>
          <cell r="H1976" t="str">
            <v>PORTA DE MADEIRA FRISADA, SEMI-OCA (LEVE OU MÉDIA), 80X210CM, ESPESSURA DE 3,5CM, INCLUSO DOBRADIÇAS - FORNECIMENTO E INSTALAÇÃO. AF_12/2019</v>
          </cell>
          <cell r="I1976" t="str">
            <v>UN</v>
          </cell>
          <cell r="J1976" t="str">
            <v>COEFICIENTE DE REPRESENTATIVIDADE</v>
          </cell>
          <cell r="K1976" t="str">
            <v>490,45</v>
          </cell>
          <cell r="L1976" t="str">
            <v>CAIXA REFERENCIAL</v>
          </cell>
          <cell r="M1976" t="str">
            <v>38,70</v>
          </cell>
          <cell r="N1976">
            <v>451.75</v>
          </cell>
          <cell r="O1976">
            <v>490.45</v>
          </cell>
          <cell r="P1976">
            <v>0</v>
          </cell>
          <cell r="R1976" t="str">
            <v>SINAPI</v>
          </cell>
        </row>
        <row r="1977">
          <cell r="G1977">
            <v>91298</v>
          </cell>
          <cell r="H1977" t="str">
            <v>PORTA DE MADEIRA TIPO VENEZIANA, 80X210CM, ESPESSURA DE 3CM, INCLUSO DOBRADIÇAS - FORNECIMENTO E INSTALAÇÃO. AF_12/2019</v>
          </cell>
          <cell r="I1977" t="str">
            <v>UN</v>
          </cell>
          <cell r="J1977" t="str">
            <v>ATRIBUÍDO SÃO PAULO</v>
          </cell>
          <cell r="K1977" t="str">
            <v>887,02</v>
          </cell>
          <cell r="L1977" t="str">
            <v>CAIXA REFERENCIAL</v>
          </cell>
          <cell r="M1977" t="str">
            <v>38,70</v>
          </cell>
          <cell r="N1977">
            <v>848.31999999999994</v>
          </cell>
          <cell r="O1977">
            <v>887.02</v>
          </cell>
          <cell r="P1977">
            <v>0</v>
          </cell>
          <cell r="R1977" t="str">
            <v>SINAPI</v>
          </cell>
        </row>
        <row r="1978">
          <cell r="G1978">
            <v>91299</v>
          </cell>
          <cell r="H1978" t="str">
            <v>PORTA DE MADEIRA, TIPO MEXICANA, MACIÇA (PESADA OU SUPERPESADA), 80X210CM, ESPESSURA DE 3,5CM, INCLUSO DOBRADIÇAS - FORNECIMENTO E INSTALAÇÃO. AF_12/2019</v>
          </cell>
          <cell r="I1978" t="str">
            <v>UN</v>
          </cell>
          <cell r="J1978" t="str">
            <v>ATRIBUÍDO SÃO PAULO</v>
          </cell>
          <cell r="K1978" t="str">
            <v>1.241,05</v>
          </cell>
          <cell r="L1978" t="str">
            <v>CAIXA REFERENCIAL</v>
          </cell>
          <cell r="M1978" t="str">
            <v>53,71</v>
          </cell>
          <cell r="N1978">
            <v>1187.3399999999999</v>
          </cell>
          <cell r="O1978">
            <v>1241.05</v>
          </cell>
          <cell r="P1978">
            <v>0</v>
          </cell>
          <cell r="R1978" t="str">
            <v>SINAPI</v>
          </cell>
        </row>
        <row r="1979">
          <cell r="G1979">
            <v>91304</v>
          </cell>
          <cell r="H1979" t="str">
            <v>FECHADURA DE EMBUTIR COM CILINDRO, EXTERNA, COMPLETA, ACABAMENTO PADRÃO POPULAR, INCLUSO EXECUÇÃO DE FURO - FORNECIMENTO E INSTALAÇÃO. AF_12/2019</v>
          </cell>
          <cell r="I1979" t="str">
            <v>UN</v>
          </cell>
          <cell r="J1979" t="str">
            <v>COEFICIENTE DE REPRESENTATIVIDADE</v>
          </cell>
          <cell r="K1979" t="str">
            <v>112,00</v>
          </cell>
          <cell r="L1979" t="str">
            <v>CAIXA REFERENCIAL</v>
          </cell>
          <cell r="M1979" t="str">
            <v>25,09</v>
          </cell>
          <cell r="N1979">
            <v>86.91</v>
          </cell>
          <cell r="O1979">
            <v>112</v>
          </cell>
          <cell r="P1979">
            <v>0</v>
          </cell>
          <cell r="R1979" t="str">
            <v>SINAPI</v>
          </cell>
        </row>
        <row r="1980">
          <cell r="G1980">
            <v>91305</v>
          </cell>
          <cell r="H1980" t="str">
            <v>FECHADURA DE EMBUTIR PARA PORTA DE BANHEIRO, COMPLETA, ACABAMENTO PADRÃO POPULAR, INCLUSO EXECUÇÃO DE FURO - FORNECIMENTO E INSTALAÇÃO. AF_12/2019</v>
          </cell>
          <cell r="I1980" t="str">
            <v>UN</v>
          </cell>
          <cell r="J1980" t="str">
            <v>COEFICIENTE DE REPRESENTATIVIDADE</v>
          </cell>
          <cell r="K1980" t="str">
            <v>113,86</v>
          </cell>
          <cell r="L1980" t="str">
            <v>CAIXA REFERENCIAL</v>
          </cell>
          <cell r="M1980" t="str">
            <v>19,20</v>
          </cell>
          <cell r="N1980">
            <v>94.66</v>
          </cell>
          <cell r="O1980">
            <v>113.86</v>
          </cell>
          <cell r="P1980">
            <v>0</v>
          </cell>
          <cell r="R1980" t="str">
            <v>SINAPI</v>
          </cell>
        </row>
        <row r="1981">
          <cell r="G1981">
            <v>91306</v>
          </cell>
          <cell r="H1981" t="str">
            <v>FECHADURA DE EMBUTIR PARA PORTAS INTERNAS, COMPLETA, ACABAMENTO PADRÃO MÉDIO, COM EXECUÇÃO DE FURO - FORNECIMENTO E INSTALAÇÃO. AF_12/2019</v>
          </cell>
          <cell r="I1981" t="str">
            <v>UN</v>
          </cell>
          <cell r="J1981" t="str">
            <v>COEFICIENTE DE REPRESENTATIVIDADE</v>
          </cell>
          <cell r="K1981" t="str">
            <v>167,30</v>
          </cell>
          <cell r="L1981" t="str">
            <v>CAIXA REFERENCIAL</v>
          </cell>
          <cell r="M1981" t="str">
            <v>19,20</v>
          </cell>
          <cell r="N1981">
            <v>148.10000000000002</v>
          </cell>
          <cell r="O1981">
            <v>167.3</v>
          </cell>
          <cell r="P1981">
            <v>0</v>
          </cell>
          <cell r="R1981" t="str">
            <v>SINAPI</v>
          </cell>
        </row>
        <row r="1982">
          <cell r="G1982">
            <v>91307</v>
          </cell>
          <cell r="H1982" t="str">
            <v>FECHADURA DE EMBUTIR PARA PORTAS INTERNAS, COMPLETA, ACABAMENTO PADRÃO POPULAR, COM EXECUÇÃO DE FURO - FORNECIMENTO E INSTALAÇÃO. AF_12/2019</v>
          </cell>
          <cell r="I1982" t="str">
            <v>UN</v>
          </cell>
          <cell r="J1982" t="str">
            <v>COEFICIENTE DE REPRESENTATIVIDADE</v>
          </cell>
          <cell r="K1982" t="str">
            <v>95,83</v>
          </cell>
          <cell r="L1982" t="str">
            <v>CAIXA REFERENCIAL</v>
          </cell>
          <cell r="M1982" t="str">
            <v>19,20</v>
          </cell>
          <cell r="N1982">
            <v>76.63</v>
          </cell>
          <cell r="O1982">
            <v>95.83</v>
          </cell>
          <cell r="P1982">
            <v>0</v>
          </cell>
          <cell r="R1982" t="str">
            <v>SINAPI</v>
          </cell>
        </row>
        <row r="1983">
          <cell r="G1983">
            <v>91312</v>
          </cell>
          <cell r="H1983" t="str">
            <v>KIT DE PORTA DE MADEIRA PARA PINTURA, SEMI-OCA (LEVE OU MÉDIA), PADRÃO POPULAR, 60X210CM, ESPESSURA DE 3,5CM, ITENS INCLUSOS: DOBRADIÇAS, MONTAGEM E INSTALAÇÃO DO BATENTE, FECHADURA COM EXECUÇÃO DO FURO - FORNECIMENTO E INSTALAÇÃO. AF_12/2019</v>
          </cell>
          <cell r="I1983" t="str">
            <v>UN</v>
          </cell>
          <cell r="J1983" t="str">
            <v>COEFICIENTE DE REPRESENTATIVIDADE</v>
          </cell>
          <cell r="K1983" t="str">
            <v>892,02</v>
          </cell>
          <cell r="L1983" t="str">
            <v>CAIXA REFERENCIAL</v>
          </cell>
          <cell r="M1983" t="str">
            <v>188,64</v>
          </cell>
          <cell r="N1983">
            <v>703.38</v>
          </cell>
          <cell r="O1983">
            <v>892.02</v>
          </cell>
          <cell r="P1983">
            <v>0</v>
          </cell>
          <cell r="R1983" t="str">
            <v>SINAPI</v>
          </cell>
        </row>
        <row r="1984">
          <cell r="G1984">
            <v>91313</v>
          </cell>
          <cell r="H1984" t="str">
            <v>KIT DE PORTA DE MADEIRA PARA PINTURA, SEMI-OCA (LEVE OU MÉDIA), PADRÃO POPULAR, 70X210CM, ESPESSURA DE 3,5CM, ITENS INCLUSOS: DOBRADIÇAS, MONTAGEM E INSTALAÇÃO DO BATENTE, FECHADURA COM EXECUÇÃO DO FURO - FORNECIMENTO E INSTALAÇÃO. AF_12/2019</v>
          </cell>
          <cell r="I1984" t="str">
            <v>UN</v>
          </cell>
          <cell r="J1984" t="str">
            <v>COEFICIENTE DE REPRESENTATIVIDADE</v>
          </cell>
          <cell r="K1984" t="str">
            <v>882,29</v>
          </cell>
          <cell r="L1984" t="str">
            <v>CAIXA REFERENCIAL</v>
          </cell>
          <cell r="M1984" t="str">
            <v>192,29</v>
          </cell>
          <cell r="N1984">
            <v>690</v>
          </cell>
          <cell r="O1984">
            <v>882.29</v>
          </cell>
          <cell r="P1984">
            <v>0</v>
          </cell>
          <cell r="R1984" t="str">
            <v>SINAPI</v>
          </cell>
        </row>
        <row r="1985">
          <cell r="G1985">
            <v>91314</v>
          </cell>
          <cell r="H1985" t="str">
            <v>KIT DE PORTA DE MADEIRA PARA PINTURA, SEMI-OCA (LEVE OU MÉDIA), PADRÃO POPULAR, 80X210CM, ESPESSURA DE 3,5CM, ITENS INCLUSOS: DOBRADIÇAS, MONTAGEM E INSTALAÇÃO DO BATENTE, FECHADURA COM EXECUÇÃO DO FURO - FORNECIMENTO E INSTALAÇÃO. AF_12/2019</v>
          </cell>
          <cell r="I1985" t="str">
            <v>UN</v>
          </cell>
          <cell r="J1985" t="str">
            <v>COEFICIENTE DE REPRESENTATIVIDADE</v>
          </cell>
          <cell r="K1985" t="str">
            <v>929,29</v>
          </cell>
          <cell r="L1985" t="str">
            <v>CAIXA REFERENCIAL</v>
          </cell>
          <cell r="M1985" t="str">
            <v>201,82</v>
          </cell>
          <cell r="N1985">
            <v>727.47</v>
          </cell>
          <cell r="O1985">
            <v>929.29</v>
          </cell>
          <cell r="P1985">
            <v>0</v>
          </cell>
          <cell r="R1985" t="str">
            <v>SINAPI</v>
          </cell>
        </row>
        <row r="1986">
          <cell r="G1986">
            <v>91315</v>
          </cell>
          <cell r="H1986" t="str">
            <v>KIT DE PORTA DE MADEIRA PARA PINTURA, SEMI-OCA (LEVE OU MÉDIA), PADRÃO POPULAR, 90X210CM, ESPESSURA DE 3,5CM, ITENS INCLUSOS: DOBRADIÇAS, MONTAGEM E INSTALAÇÃO DO BATENTE, FECHADURA COM EXECUÇÃO DO FURO - FORNECIMENTO E INSTALAÇÃO. AF_12/2019</v>
          </cell>
          <cell r="I1986" t="str">
            <v>UN</v>
          </cell>
          <cell r="J1986" t="str">
            <v>COEFICIENTE DE REPRESENTATIVIDADE</v>
          </cell>
          <cell r="K1986" t="str">
            <v>1.034,18</v>
          </cell>
          <cell r="L1986" t="str">
            <v>CAIXA REFERENCIAL</v>
          </cell>
          <cell r="M1986" t="str">
            <v>205,46</v>
          </cell>
          <cell r="N1986">
            <v>828.72</v>
          </cell>
          <cell r="O1986">
            <v>1034.18</v>
          </cell>
          <cell r="P1986">
            <v>0</v>
          </cell>
          <cell r="R1986" t="str">
            <v>SINAPI</v>
          </cell>
        </row>
        <row r="1987">
          <cell r="G1987">
            <v>91316</v>
          </cell>
          <cell r="H1987" t="str">
            <v>KIT DE PORTA DE MADEIRA PARA PINTURA, SEMI-OCA (PESADA OU SUPERPESADA), PADRÃO POPULAR, 80X210CM, ESPESSURA DE 3,5CM, ITENS INCLUSOS: DOBRADIÇAS, MONTAGEM E INSTALAÇÃO DO BATENTE, FECHADURA COM EXECUÇÃO DO FURO - FORNECIMENTO E INSTALAÇÃO. AF_12/2019</v>
          </cell>
          <cell r="I1987" t="str">
            <v>UN</v>
          </cell>
          <cell r="J1987" t="str">
            <v>COEFICIENTE DE REPRESENTATIVIDADE</v>
          </cell>
          <cell r="K1987" t="str">
            <v>1.268,62</v>
          </cell>
          <cell r="L1987" t="str">
            <v>CAIXA REFERENCIAL</v>
          </cell>
          <cell r="M1987" t="str">
            <v>216,78</v>
          </cell>
          <cell r="N1987">
            <v>1051.8399999999999</v>
          </cell>
          <cell r="O1987">
            <v>1268.6199999999999</v>
          </cell>
          <cell r="P1987">
            <v>0</v>
          </cell>
          <cell r="R1987" t="str">
            <v>SINAPI</v>
          </cell>
        </row>
        <row r="1988">
          <cell r="G1988">
            <v>91317</v>
          </cell>
          <cell r="H1988" t="str">
            <v>KIT DE PORTA DE MADEIRA PARA PINTURA, SEMI-OCA (PESADA OU SUPERPESADA), PADRÃO POPULAR, 90X210CM, ESPESSURA DE 3,5CM, ITENS INCLUSOS: DOBRADIÇAS, MONTAGEM E INSTALAÇÃO DO BATENTE, FECHADURA COM EXECUÇÃO DO FURO - FORNECIMENTO E INSTALAÇÃO. AF_12/2019</v>
          </cell>
          <cell r="I1988" t="str">
            <v>UN</v>
          </cell>
          <cell r="J1988" t="str">
            <v>COEFICIENTE DE REPRESENTATIVIDADE</v>
          </cell>
          <cell r="K1988" t="str">
            <v>1.359,38</v>
          </cell>
          <cell r="L1988" t="str">
            <v>CAIXA REFERENCIAL</v>
          </cell>
          <cell r="M1988" t="str">
            <v>221,69</v>
          </cell>
          <cell r="N1988">
            <v>1137.69</v>
          </cell>
          <cell r="O1988">
            <v>1359.38</v>
          </cell>
          <cell r="P1988">
            <v>0</v>
          </cell>
          <cell r="R1988" t="str">
            <v>SINAPI</v>
          </cell>
        </row>
        <row r="1989">
          <cell r="G1989">
            <v>91318</v>
          </cell>
          <cell r="H1989" t="str">
            <v>KIT DE PORTA DE MADEIRA PARA PINTURA, SEMI-OCA (LEVE OU MÉDIA), PADRÃO POPULAR, 60X210CM, ESPESSURA DE 3,5CM, ITENS INCLUSOS: DOBRADIÇAS, MONTAGEM E INSTALAÇÃO DO BATENTE, SEM FECHADURA - FORNECIMENTO E INSTALAÇÃO. AF_12/2019</v>
          </cell>
          <cell r="I1989" t="str">
            <v>UN</v>
          </cell>
          <cell r="J1989" t="str">
            <v>COEFICIENTE DE REPRESENTATIVIDADE</v>
          </cell>
          <cell r="K1989" t="str">
            <v>778,16</v>
          </cell>
          <cell r="L1989" t="str">
            <v>CAIXA REFERENCIAL</v>
          </cell>
          <cell r="M1989" t="str">
            <v>169,44</v>
          </cell>
          <cell r="N1989">
            <v>608.72</v>
          </cell>
          <cell r="O1989">
            <v>778.16000000000008</v>
          </cell>
          <cell r="P1989">
            <v>0</v>
          </cell>
          <cell r="R1989" t="str">
            <v>SINAPI</v>
          </cell>
        </row>
        <row r="1990">
          <cell r="G1990">
            <v>91319</v>
          </cell>
          <cell r="H1990" t="str">
            <v>KIT DE PORTA DE MADEIRA PARA PINTURA, SEMI-OCA (LEVE OU MÉDIA), PADRÃO POPULAR, 70X210CM, ESPESSURA DE 3,5CM, ITENS INCLUSOS: DOBRADIÇAS, MONTAGEM E INSTALAÇÃO DO BATENTE, SEM FECHADURA - FORNECIMENTO E INSTALAÇÃO. AF_12/2019</v>
          </cell>
          <cell r="I1990" t="str">
            <v>UN</v>
          </cell>
          <cell r="J1990" t="str">
            <v>COEFICIENTE DE REPRESENTATIVIDADE</v>
          </cell>
          <cell r="K1990" t="str">
            <v>786,46</v>
          </cell>
          <cell r="L1990" t="str">
            <v>CAIXA REFERENCIAL</v>
          </cell>
          <cell r="M1990" t="str">
            <v>173,08</v>
          </cell>
          <cell r="N1990">
            <v>613.38</v>
          </cell>
          <cell r="O1990">
            <v>786.46</v>
          </cell>
          <cell r="P1990">
            <v>0</v>
          </cell>
          <cell r="R1990" t="str">
            <v>SINAPI</v>
          </cell>
        </row>
        <row r="1991">
          <cell r="G1991">
            <v>91320</v>
          </cell>
          <cell r="H1991" t="str">
            <v>KIT DE PORTA DE MADEIRA PARA PINTURA, SEMI-OCA (LEVE OU MÉDIA), PADRÃO POPULAR, 80X210CM, ESPESSURA DE 3,5CM, ITENS INCLUSOS: DOBRADIÇAS, MONTAGEM E INSTALAÇÃO DO BATENTE, SEM FECHADURA - FORNECIMENTO E INSTALAÇÃO. AF_12/2019</v>
          </cell>
          <cell r="I1991" t="str">
            <v>UN</v>
          </cell>
          <cell r="J1991" t="str">
            <v>COEFICIENTE DE REPRESENTATIVIDADE</v>
          </cell>
          <cell r="K1991" t="str">
            <v>817,29</v>
          </cell>
          <cell r="L1991" t="str">
            <v>CAIXA REFERENCIAL</v>
          </cell>
          <cell r="M1991" t="str">
            <v>176,72</v>
          </cell>
          <cell r="N1991">
            <v>640.56999999999994</v>
          </cell>
          <cell r="O1991">
            <v>817.29</v>
          </cell>
          <cell r="P1991">
            <v>0</v>
          </cell>
          <cell r="R1991" t="str">
            <v>SINAPI</v>
          </cell>
        </row>
        <row r="1992">
          <cell r="G1992">
            <v>91321</v>
          </cell>
          <cell r="H1992" t="str">
            <v>KIT DE PORTA DE MADEIRA PARA PINTURA, SEMI-OCA (LEVE OU MÉDIA), PADRÃO POPULAR, 90X210CM, ESPESSURA DE 3,5CM, ITENS INCLUSOS: DOBRADIÇAS, MONTAGEM E INSTALAÇÃO DO BATENTE, SEM FECHADURA - FORNECIMENTO E INSTALAÇÃO. AF_12/2019</v>
          </cell>
          <cell r="I1992" t="str">
            <v>UN</v>
          </cell>
          <cell r="J1992" t="str">
            <v>COEFICIENTE DE REPRESENTATIVIDADE</v>
          </cell>
          <cell r="K1992" t="str">
            <v>922,18</v>
          </cell>
          <cell r="L1992" t="str">
            <v>CAIXA REFERENCIAL</v>
          </cell>
          <cell r="M1992" t="str">
            <v>180,36</v>
          </cell>
          <cell r="N1992">
            <v>741.81999999999994</v>
          </cell>
          <cell r="O1992">
            <v>922.18</v>
          </cell>
          <cell r="P1992">
            <v>0</v>
          </cell>
          <cell r="R1992" t="str">
            <v>SINAPI</v>
          </cell>
        </row>
        <row r="1993">
          <cell r="G1993">
            <v>91322</v>
          </cell>
          <cell r="H1993" t="str">
            <v>KIT DE PORTA DE MADEIRA PARA PINTURA, SEMI-OCA (PESADA OU SUPERPESADA), PADRÃO POPULAR, 80X210CM, ESPESSURA DE 3,5CM, ITENS INCLUSOS: DOBRADIÇAS, MONTAGEM E INSTALAÇÃO DO BATENTE, SEM FECHADURA - FORNECIMENTO E INSTALAÇÃO. AF_12/2019</v>
          </cell>
          <cell r="I1993" t="str">
            <v>UN</v>
          </cell>
          <cell r="J1993" t="str">
            <v>COEFICIENTE DE REPRESENTATIVIDADE</v>
          </cell>
          <cell r="K1993" t="str">
            <v>1.156,62</v>
          </cell>
          <cell r="L1993" t="str">
            <v>CAIXA REFERENCIAL</v>
          </cell>
          <cell r="M1993" t="str">
            <v>191,68</v>
          </cell>
          <cell r="N1993">
            <v>964.93999999999983</v>
          </cell>
          <cell r="O1993">
            <v>1156.6199999999999</v>
          </cell>
          <cell r="P1993">
            <v>0</v>
          </cell>
          <cell r="R1993" t="str">
            <v>SINAPI</v>
          </cell>
        </row>
        <row r="1994">
          <cell r="G1994">
            <v>91323</v>
          </cell>
          <cell r="H1994" t="str">
            <v>KIT DE PORTA DE MADEIRA PARA PINTURA, SEMI-OCA (PESADA OU SUPERPESADA), PADRÃO POPULAR, 90X210CM, ESPESSURA DE 3,5CM, ITENS INCLUSOS: DOBRADIÇAS, MONTAGEM E INSTALAÇÃO DO BATENTE, SEM FECHADURA - FORNECIMENTO E INSTALAÇÃO. AF_12/2019</v>
          </cell>
          <cell r="I1994" t="str">
            <v>UN</v>
          </cell>
          <cell r="J1994" t="str">
            <v>COEFICIENTE DE REPRESENTATIVIDADE</v>
          </cell>
          <cell r="K1994" t="str">
            <v>1.247,38</v>
          </cell>
          <cell r="L1994" t="str">
            <v>CAIXA REFERENCIAL</v>
          </cell>
          <cell r="M1994" t="str">
            <v>196,60</v>
          </cell>
          <cell r="N1994">
            <v>1050.7800000000002</v>
          </cell>
          <cell r="O1994">
            <v>1247.3800000000001</v>
          </cell>
          <cell r="P1994">
            <v>0</v>
          </cell>
          <cell r="R1994" t="str">
            <v>SINAPI</v>
          </cell>
        </row>
        <row r="1995">
          <cell r="G1995">
            <v>91324</v>
          </cell>
          <cell r="H1995" t="str">
            <v>KIT DE PORTA DE MADEIRA PARA VERNIZ, SEMI-OCA (LEVE OU MÉDIA), PADRÃO POPULAR, 60X210CM, ESPESSURA DE 3,5CM, ITENS INCLUSOS: DOBRADIÇAS, MONTAGEM E INSTALAÇÃO DO BATENTE, SEM FECHADURA - FORNECIMENTO E INSTALAÇÃO. AF_12/2019</v>
          </cell>
          <cell r="I1995" t="str">
            <v>UN</v>
          </cell>
          <cell r="J1995" t="str">
            <v>COEFICIENTE DE REPRESENTATIVIDADE</v>
          </cell>
          <cell r="K1995" t="str">
            <v>792,99</v>
          </cell>
          <cell r="L1995" t="str">
            <v>CAIXA REFERENCIAL</v>
          </cell>
          <cell r="M1995" t="str">
            <v>169,43</v>
          </cell>
          <cell r="N1995">
            <v>623.55999999999995</v>
          </cell>
          <cell r="O1995">
            <v>792.99</v>
          </cell>
          <cell r="P1995">
            <v>0</v>
          </cell>
          <cell r="R1995" t="str">
            <v>SINAPI</v>
          </cell>
        </row>
        <row r="1996">
          <cell r="G1996">
            <v>91325</v>
          </cell>
          <cell r="H1996" t="str">
            <v>KIT DE PORTA DE MADEIRA PARA VERNIZ, SEMI-OCA (LEVE OU MÉDIA), PADRÃO POPULAR, 70X210CM, ESPESSURA DE 3,5CM, ITENS INCLUSOS: DOBRADIÇAS, MONTAGEM E INSTALAÇÃO DO BATENTE, SEM FECHADURA - FORNECIMENTO E INSTALAÇÃO. AF_12/2019</v>
          </cell>
          <cell r="I1996" t="str">
            <v>UN</v>
          </cell>
          <cell r="J1996" t="str">
            <v>COEFICIENTE DE REPRESENTATIVIDADE</v>
          </cell>
          <cell r="K1996" t="str">
            <v>801,99</v>
          </cell>
          <cell r="L1996" t="str">
            <v>CAIXA REFERENCIAL</v>
          </cell>
          <cell r="M1996" t="str">
            <v>173,07</v>
          </cell>
          <cell r="N1996">
            <v>628.92000000000007</v>
          </cell>
          <cell r="O1996">
            <v>801.99</v>
          </cell>
          <cell r="P1996">
            <v>0</v>
          </cell>
          <cell r="R1996" t="str">
            <v>SINAPI</v>
          </cell>
        </row>
        <row r="1997">
          <cell r="G1997">
            <v>91326</v>
          </cell>
          <cell r="H1997" t="str">
            <v>KIT DE PORTA DE MADEIRA PARA VERNIZ, SEMI-OCA (LEVE OU MÉDIA), PADRÃO POPULAR, 80X210CM, ESPESSURA DE 3,5CM, ITENS INCLUSOS: DOBRADIÇAS, MONTAGEM E INSTALAÇÃO DO BATENTE, SEM FECHADURA - FORNECIMENTO E INSTALAÇÃO. AF_12/2019</v>
          </cell>
          <cell r="I1997" t="str">
            <v>UN</v>
          </cell>
          <cell r="J1997" t="str">
            <v>COEFICIENTE DE REPRESENTATIVIDADE</v>
          </cell>
          <cell r="K1997" t="str">
            <v>877,49</v>
          </cell>
          <cell r="L1997" t="str">
            <v>CAIXA REFERENCIAL</v>
          </cell>
          <cell r="M1997" t="str">
            <v>176,71</v>
          </cell>
          <cell r="N1997">
            <v>700.78</v>
          </cell>
          <cell r="O1997">
            <v>877.49</v>
          </cell>
          <cell r="P1997">
            <v>0</v>
          </cell>
          <cell r="R1997" t="str">
            <v>SINAPI</v>
          </cell>
        </row>
        <row r="1998">
          <cell r="G1998">
            <v>91327</v>
          </cell>
          <cell r="H1998" t="str">
            <v>KIT DE PORTA DE MADEIRA PARA VERNIZ, SEMI-OCA (LEVE OU MÉDIA), PADRÃO POPULAR, 90X210CM, ESPESSURA DE 3,5CM, ITENS INCLUSOS: DOBRADIÇAS, MONTAGEM E INSTALAÇÃO DO BATENTE, SEM FECHADURA - FORNECIMENTO E INSTALAÇÃO. AF_12/2019</v>
          </cell>
          <cell r="I1998" t="str">
            <v>UN</v>
          </cell>
          <cell r="J1998" t="str">
            <v>COEFICIENTE DE REPRESENTATIVIDADE</v>
          </cell>
          <cell r="K1998" t="str">
            <v>935,33</v>
          </cell>
          <cell r="L1998" t="str">
            <v>CAIXA REFERENCIAL</v>
          </cell>
          <cell r="M1998" t="str">
            <v>180,36</v>
          </cell>
          <cell r="N1998">
            <v>754.97</v>
          </cell>
          <cell r="O1998">
            <v>935.33</v>
          </cell>
          <cell r="P1998">
            <v>0</v>
          </cell>
          <cell r="R1998" t="str">
            <v>SINAPI</v>
          </cell>
        </row>
        <row r="1999">
          <cell r="G1999">
            <v>91328</v>
          </cell>
          <cell r="H1999" t="str">
            <v>KIT DE PORTA DE MADEIRA FRISADA, SEMI-OCA (LEVE OU MÉDIA), PADRÃO MÉDIO 60X210CM, ESPESSURA DE 3CM, ITENS INCLUSOS: DOBRADIÇAS, MONTAGEM E INSTALAÇÃO DO BATENTE, SEM FECHADURA - FORNECIMENTO E INSTALAÇÃO. AF_12/2019</v>
          </cell>
          <cell r="I1999" t="str">
            <v>UN</v>
          </cell>
          <cell r="J1999" t="str">
            <v>COEFICIENTE DE REPRESENTATIVIDADE</v>
          </cell>
          <cell r="K1999" t="str">
            <v>925,66</v>
          </cell>
          <cell r="L1999" t="str">
            <v>CAIXA REFERENCIAL</v>
          </cell>
          <cell r="M1999" t="str">
            <v>169,15</v>
          </cell>
          <cell r="N1999">
            <v>756.51</v>
          </cell>
          <cell r="O1999">
            <v>925.66</v>
          </cell>
          <cell r="P1999">
            <v>0</v>
          </cell>
          <cell r="R1999" t="str">
            <v>SINAPI</v>
          </cell>
        </row>
        <row r="2000">
          <cell r="G2000">
            <v>91329</v>
          </cell>
          <cell r="H2000" t="str">
            <v>KIT DE PORTA DE MADEIRA FRISADA, SEMI-OCA (LEVE OU MÉDIA), PADRÃO POPULAR, 60X210CM, ESPESSURA DE 3CM, ITENS INCLUSOS: DOBRADIÇAS, MONTAGEM E INSTALAÇÃO DO BATENTE, SEM FECHADURA - FORNECIMENTO E INSTALAÇÃO. AF_12/2019</v>
          </cell>
          <cell r="I2000" t="str">
            <v>UN</v>
          </cell>
          <cell r="J2000" t="str">
            <v>COEFICIENTE DE REPRESENTATIVIDADE</v>
          </cell>
          <cell r="K2000" t="str">
            <v>805,82</v>
          </cell>
          <cell r="L2000" t="str">
            <v>CAIXA REFERENCIAL</v>
          </cell>
          <cell r="M2000" t="str">
            <v>169,43</v>
          </cell>
          <cell r="N2000">
            <v>636.3900000000001</v>
          </cell>
          <cell r="O2000">
            <v>805.82000000000016</v>
          </cell>
          <cell r="P2000">
            <v>0</v>
          </cell>
          <cell r="R2000" t="str">
            <v>SINAPI</v>
          </cell>
        </row>
        <row r="2001">
          <cell r="G2001">
            <v>91330</v>
          </cell>
          <cell r="H2001" t="str">
            <v>KIT DE PORTA DE MADEIRA FRISADA, SEMI-OCA (LEVE OU MÉDIA), PADRÃO MÉDIO, 70X210CM, ESPESSURA DE 3CM, ITENS INCLUSOS: DOBRADIÇAS, MONTAGEM E INSTALAÇÃO DO BATENTE, SEM FECHADURA - FORNECIMENTO E INSTALAÇÃO. AF_12/2019</v>
          </cell>
          <cell r="I2001" t="str">
            <v>UN</v>
          </cell>
          <cell r="J2001" t="str">
            <v>COEFICIENTE DE REPRESENTATIVIDADE</v>
          </cell>
          <cell r="K2001" t="str">
            <v>958,45</v>
          </cell>
          <cell r="L2001" t="str">
            <v>CAIXA REFERENCIAL</v>
          </cell>
          <cell r="M2001" t="str">
            <v>172,78</v>
          </cell>
          <cell r="N2001">
            <v>785.67000000000007</v>
          </cell>
          <cell r="O2001">
            <v>958.45</v>
          </cell>
          <cell r="P2001">
            <v>0</v>
          </cell>
          <cell r="R2001" t="str">
            <v>SINAPI</v>
          </cell>
        </row>
        <row r="2002">
          <cell r="G2002">
            <v>91331</v>
          </cell>
          <cell r="H2002" t="str">
            <v>KIT DE PORTA DE MADEIRA FRISADA, SEMI-OCA (LEVE OU MÉDIA), PADRÃO POPULAR, 70X210CM, ESPESSURA DE 3CM, ITENS INCLUSOS: DOBRADIÇAS, MONTAGEM E INSTALAÇÃO DO BATENTE, SEM FECHADURA - FORNECIMENTO E INSTALAÇÃO. AF_12/2019</v>
          </cell>
          <cell r="I2002" t="str">
            <v>UN</v>
          </cell>
          <cell r="J2002" t="str">
            <v>COEFICIENTE DE REPRESENTATIVIDADE</v>
          </cell>
          <cell r="K2002" t="str">
            <v>837,86</v>
          </cell>
          <cell r="L2002" t="str">
            <v>CAIXA REFERENCIAL</v>
          </cell>
          <cell r="M2002" t="str">
            <v>173,06</v>
          </cell>
          <cell r="N2002">
            <v>664.8</v>
          </cell>
          <cell r="O2002">
            <v>837.8599999999999</v>
          </cell>
          <cell r="P2002">
            <v>0</v>
          </cell>
          <cell r="R2002" t="str">
            <v>SINAPI</v>
          </cell>
        </row>
        <row r="2003">
          <cell r="G2003">
            <v>91332</v>
          </cell>
          <cell r="H2003" t="str">
            <v>KIT DE PORTA DE MADEIRA FRISADA, SEMI-OCA (LEVE OU MÉDIA), PADRÃO MÉDIO, 80X210CM, ESPESSURA DE 3,5CM, ITENS INCLUSOS: DOBRADIÇAS, MONTAGEM E INSTALAÇÃO DO BATENTE, SEM FECHADURA - FORNECIMENTO E INSTALAÇÃO. AF_12/2019</v>
          </cell>
          <cell r="I2003" t="str">
            <v>UN</v>
          </cell>
          <cell r="J2003" t="str">
            <v>COEFICIENTE DE REPRESENTATIVIDADE</v>
          </cell>
          <cell r="K2003" t="str">
            <v>1.007,39</v>
          </cell>
          <cell r="L2003" t="str">
            <v>CAIXA REFERENCIAL</v>
          </cell>
          <cell r="M2003" t="str">
            <v>176,43</v>
          </cell>
          <cell r="N2003">
            <v>830.96</v>
          </cell>
          <cell r="O2003">
            <v>1007.3900000000001</v>
          </cell>
          <cell r="P2003">
            <v>0</v>
          </cell>
          <cell r="R2003" t="str">
            <v>SINAPI</v>
          </cell>
        </row>
        <row r="2004">
          <cell r="G2004">
            <v>91333</v>
          </cell>
          <cell r="H2004" t="str">
            <v>KIT DE PORTA DE MADEIRA FRISADA, SEMI-OCA (LEVE OU MÉDIA), PADRÃO POPULAR, 80X210CM, ESPESSURA DE 3,5CM, ITENS INCLUSOS: DOBRADIÇAS, MONTAGEM E INSTALAÇÃO DO BATENTE, SEM FECHADURA - FORNECIMENTO E INSTALAÇÃO. AF_12/2019</v>
          </cell>
          <cell r="I2004" t="str">
            <v>UN</v>
          </cell>
          <cell r="J2004" t="str">
            <v>COEFICIENTE DE REPRESENTATIVIDADE</v>
          </cell>
          <cell r="K2004" t="str">
            <v>886,05</v>
          </cell>
          <cell r="L2004" t="str">
            <v>CAIXA REFERENCIAL</v>
          </cell>
          <cell r="M2004" t="str">
            <v>176,71</v>
          </cell>
          <cell r="N2004">
            <v>709.33999999999992</v>
          </cell>
          <cell r="O2004">
            <v>886.05</v>
          </cell>
          <cell r="P2004">
            <v>0</v>
          </cell>
          <cell r="R2004" t="str">
            <v>SINAPI</v>
          </cell>
        </row>
        <row r="2005">
          <cell r="G2005">
            <v>91334</v>
          </cell>
          <cell r="H2005" t="str">
            <v>KIT DE PORTA DE MADEIRA TIPO VENEZIANA, PADRÃO MÉDIO, 80X210CM, ESPESSURA DE 3CM, ITENS INCLUSOS: DOBRADIÇAS, MONTAGEM E INSTALAÇÃO DO BATENTE, SEM FECHADURA - FORNECIMENTO E INSTALAÇÃO. AF_12/2019</v>
          </cell>
          <cell r="I2005" t="str">
            <v>UN</v>
          </cell>
          <cell r="J2005" t="str">
            <v>ATRIBUÍDO SÃO PAULO</v>
          </cell>
          <cell r="K2005" t="str">
            <v>1.403,96</v>
          </cell>
          <cell r="L2005" t="str">
            <v>CAIXA REFERENCIAL</v>
          </cell>
          <cell r="M2005" t="str">
            <v>176,38</v>
          </cell>
          <cell r="N2005">
            <v>1227.58</v>
          </cell>
          <cell r="O2005">
            <v>1403.96</v>
          </cell>
          <cell r="P2005">
            <v>0</v>
          </cell>
          <cell r="R2005" t="str">
            <v>SINAPI</v>
          </cell>
        </row>
        <row r="2006">
          <cell r="G2006">
            <v>91335</v>
          </cell>
          <cell r="H2006" t="str">
            <v>KIT DE PORTA DE MADEIRA TIPO VENEZIANA, PADRÃO POPULAR, 80X210CM, ESPESSURA DE 3CM, ITENS INCLUSOS: DOBRADIÇAS, MONTAGEM E INSTALAÇÃO DO BATENTE, SEM FECHADURA - FORNECIMENTO E INSTALAÇÃO. AF_12/2019</v>
          </cell>
          <cell r="I2006" t="str">
            <v>UN</v>
          </cell>
          <cell r="J2006" t="str">
            <v>ATRIBUÍDO SÃO PAULO</v>
          </cell>
          <cell r="K2006" t="str">
            <v>1.282,62</v>
          </cell>
          <cell r="L2006" t="str">
            <v>CAIXA REFERENCIAL</v>
          </cell>
          <cell r="M2006" t="str">
            <v>176,64</v>
          </cell>
          <cell r="N2006">
            <v>1105.98</v>
          </cell>
          <cell r="O2006">
            <v>1282.6199999999999</v>
          </cell>
          <cell r="P2006">
            <v>0</v>
          </cell>
          <cell r="R2006" t="str">
            <v>SINAPI</v>
          </cell>
        </row>
        <row r="2007">
          <cell r="G2007">
            <v>91336</v>
          </cell>
          <cell r="H2007" t="str">
            <v>KIT DE PORTA DE MADEIRA TIPO MEXICANA, MACIÇA (PESADA OU SUPERPESADA), PADRÃO MÉDIO, 80X210CM, ESPESSURA DE 3CM, ITENS INCLUSOS: DOBRADIÇAS, MONTAGEM E INSTALAÇÃO DO BATENTE, SEM FECHADURA - FORNECIMENTO E INSTALAÇÃO. AF_12/2019</v>
          </cell>
          <cell r="I2007" t="str">
            <v>UN</v>
          </cell>
          <cell r="J2007" t="str">
            <v>ATRIBUÍDO SÃO PAULO</v>
          </cell>
          <cell r="K2007" t="str">
            <v>1.757,99</v>
          </cell>
          <cell r="L2007" t="str">
            <v>CAIXA REFERENCIAL</v>
          </cell>
          <cell r="M2007" t="str">
            <v>191,37</v>
          </cell>
          <cell r="N2007">
            <v>1566.62</v>
          </cell>
          <cell r="O2007">
            <v>1757.9899999999998</v>
          </cell>
          <cell r="P2007">
            <v>0</v>
          </cell>
          <cell r="R2007" t="str">
            <v>SINAPI</v>
          </cell>
        </row>
        <row r="2008">
          <cell r="G2008">
            <v>91337</v>
          </cell>
          <cell r="H2008" t="str">
            <v>KIT DE PORTA DE MADEIRA TIPO MEXICANA, MACIÇA (PESADA OU SUPERPESADA), PADRÃO POPULAR, 80X210CM, ESPESSURA DE 3CM, ITENS INCLUSOS: DOBRADIÇAS, MONTAGEM E INSTALAÇÃO DO BATENTE, SEM FECHADURA - FORNECIMENTO E INSTALAÇÃO. AF_12/2019</v>
          </cell>
          <cell r="I2008" t="str">
            <v>UN</v>
          </cell>
          <cell r="J2008" t="str">
            <v>ATRIBUÍDO SÃO PAULO</v>
          </cell>
          <cell r="K2008" t="str">
            <v>1.636,65</v>
          </cell>
          <cell r="L2008" t="str">
            <v>CAIXA REFERENCIAL</v>
          </cell>
          <cell r="M2008" t="str">
            <v>191,63</v>
          </cell>
          <cell r="N2008">
            <v>1445.02</v>
          </cell>
          <cell r="O2008">
            <v>1636.65</v>
          </cell>
          <cell r="P2008">
            <v>0</v>
          </cell>
          <cell r="R2008" t="str">
            <v>SINAPI</v>
          </cell>
        </row>
        <row r="2009">
          <cell r="G2009">
            <v>100659</v>
          </cell>
          <cell r="H2009" t="str">
            <v>ALIZAR DE 5X1,5CM PARA PORTA FIXADO COM PREGOS, PADRÃO MÉDIO - FORNECIMENTO E INSTALAÇÃO. AF_12/2019</v>
          </cell>
          <cell r="I2009" t="str">
            <v>M</v>
          </cell>
          <cell r="J2009" t="str">
            <v>COEFICIENTE DE REPRESENTATIVIDADE</v>
          </cell>
          <cell r="K2009" t="str">
            <v>11,70</v>
          </cell>
          <cell r="L2009" t="str">
            <v>CAIXA REFERENCIAL</v>
          </cell>
          <cell r="M2009" t="str">
            <v>1,69</v>
          </cell>
          <cell r="N2009">
            <v>10.01</v>
          </cell>
          <cell r="O2009">
            <v>11.7</v>
          </cell>
          <cell r="P2009">
            <v>0</v>
          </cell>
          <cell r="R2009" t="str">
            <v>SINAPI</v>
          </cell>
        </row>
        <row r="2010">
          <cell r="G2010">
            <v>100660</v>
          </cell>
          <cell r="H2010" t="str">
            <v>ALIZAR DE 5X1,5CM PARA PORTA FIXADO COM PREGOS, PADRÃO POPULAR - FORNECIMENTO E INSTALAÇÃO. AF_12/2019</v>
          </cell>
          <cell r="I2010" t="str">
            <v>M</v>
          </cell>
          <cell r="J2010" t="str">
            <v>COEFICIENTE DE REPRESENTATIVIDADE</v>
          </cell>
          <cell r="K2010" t="str">
            <v>7,94</v>
          </cell>
          <cell r="L2010" t="str">
            <v>CAIXA REFERENCIAL</v>
          </cell>
          <cell r="M2010" t="str">
            <v>1,69</v>
          </cell>
          <cell r="N2010">
            <v>6.25</v>
          </cell>
          <cell r="O2010">
            <v>7.9399999999999995</v>
          </cell>
          <cell r="P2010">
            <v>0</v>
          </cell>
          <cell r="R2010" t="str">
            <v>SINAPI</v>
          </cell>
        </row>
        <row r="2011">
          <cell r="G2011">
            <v>100675</v>
          </cell>
          <cell r="H2011" t="str">
            <v>KIT DE PORTA-PRONTA DE MADEIRA EM ACABAMENTO MELAMÍNICO BRANCO, FOLHA LEVE OU MÉDIA, 90X210, EXCLUSIVE FECHADURA, FIXAÇÃO COM PREENCHIMENTO TOTAL DE ESPUMA EXPANSIVA - FORNECIMENTO E INSTALAÇÃO. AF_12/2019</v>
          </cell>
          <cell r="I2011" t="str">
            <v>UN</v>
          </cell>
          <cell r="J2011" t="str">
            <v>COEFICIENTE DE REPRESENTATIVIDADE</v>
          </cell>
          <cell r="K2011" t="str">
            <v>1.237,33</v>
          </cell>
          <cell r="L2011" t="str">
            <v>CAIXA REFERENCIAL</v>
          </cell>
          <cell r="M2011" t="str">
            <v>17,05</v>
          </cell>
          <cell r="N2011">
            <v>1220.28</v>
          </cell>
          <cell r="O2011">
            <v>1237.33</v>
          </cell>
          <cell r="P2011">
            <v>0</v>
          </cell>
          <cell r="R2011" t="str">
            <v>SINAPI</v>
          </cell>
        </row>
        <row r="2012">
          <cell r="G2012">
            <v>100676</v>
          </cell>
          <cell r="H2012" t="str">
            <v>BATENTE PARA PORTA COM BANDEIRA, FIXAÇÃO COM PARAFUSO E BUCHA. AF_12/2019</v>
          </cell>
          <cell r="I2012" t="str">
            <v>UN</v>
          </cell>
          <cell r="J2012" t="str">
            <v>COEFICIENTE DE REPRESENTATIVIDADE</v>
          </cell>
          <cell r="K2012" t="str">
            <v>188,96</v>
          </cell>
          <cell r="L2012" t="str">
            <v>CAIXA REFERENCIAL</v>
          </cell>
          <cell r="M2012" t="str">
            <v>54,53</v>
          </cell>
          <cell r="N2012">
            <v>134.43</v>
          </cell>
          <cell r="O2012">
            <v>188.96</v>
          </cell>
          <cell r="P2012">
            <v>0</v>
          </cell>
          <cell r="R2012" t="str">
            <v>SINAPI</v>
          </cell>
        </row>
        <row r="2013">
          <cell r="G2013">
            <v>100678</v>
          </cell>
          <cell r="H2013" t="str">
            <v>KIT DE PORTA DE MADEIRA PARA VERNIZ, SEMI-OCA (LEVE OU MÉDIA), PADRÃO MÉDIO, 60X210CM, ESPESSURA DE 3,5CM, ITENS INCLUSOS: DOBRADIÇAS, MONTAGEM E INSTALAÇÃO DE BATENTE, FECHADURA COM EXECUÇÃO DO FURO - FORNECIMENTO E INSTALAÇÃO. AF_12/2019</v>
          </cell>
          <cell r="I2013" t="str">
            <v>UN</v>
          </cell>
          <cell r="J2013" t="str">
            <v>COEFICIENTE DE REPRESENTATIVIDADE</v>
          </cell>
          <cell r="K2013" t="str">
            <v>1.080,13</v>
          </cell>
          <cell r="L2013" t="str">
            <v>CAIXA REFERENCIAL</v>
          </cell>
          <cell r="M2013" t="str">
            <v>188,34</v>
          </cell>
          <cell r="N2013">
            <v>891.79000000000008</v>
          </cell>
          <cell r="O2013">
            <v>1080.1300000000001</v>
          </cell>
          <cell r="P2013">
            <v>0</v>
          </cell>
          <cell r="R2013" t="str">
            <v>SINAPI</v>
          </cell>
        </row>
        <row r="2014">
          <cell r="G2014">
            <v>100679</v>
          </cell>
          <cell r="H2014" t="str">
            <v>KIT DE PORTA DE MADEIRA PARA VERNIZ, SEMI-OCA (LEVE OU MÉDIA), PADRÃO POPULAR, 60X210CM, ESPESSURA DE 3,5CM, ITENS INCLUSOS: DOBRADIÇAS, MONTAGEM E INSTALAÇÃO DE BATENTE, FECHADURA COM EXECUÇÃO DO FURO - FORNECIMENTO E INSTALAÇÃO. AF_12/2019</v>
          </cell>
          <cell r="I2014" t="str">
            <v>UN</v>
          </cell>
          <cell r="J2014" t="str">
            <v>COEFICIENTE DE REPRESENTATIVIDADE</v>
          </cell>
          <cell r="K2014" t="str">
            <v>906,85</v>
          </cell>
          <cell r="L2014" t="str">
            <v>CAIXA REFERENCIAL</v>
          </cell>
          <cell r="M2014" t="str">
            <v>188,63</v>
          </cell>
          <cell r="N2014">
            <v>718.22</v>
          </cell>
          <cell r="O2014">
            <v>906.85</v>
          </cell>
          <cell r="P2014">
            <v>0</v>
          </cell>
          <cell r="R2014" t="str">
            <v>SINAPI</v>
          </cell>
        </row>
        <row r="2015">
          <cell r="G2015">
            <v>100680</v>
          </cell>
          <cell r="H2015" t="str">
            <v>KIT DE PORTA DE MADEIRA PARA VERNIZ, SEMI-OCA (LEVE OU MÉDIA), PADRÃO MÉDIO, 70X210CM, ESPESSURA DE 3,5CM, ITENS INCLUSOS: DOBRADIÇAS, MONTAGEM E INSTALAÇÃO DE BATENTE, FECHADURA COM EXECUÇÃO DO FURO - FORNECIMENTO E INSTALAÇÃO. AF_12/2019</v>
          </cell>
          <cell r="I2015" t="str">
            <v>UN</v>
          </cell>
          <cell r="J2015" t="str">
            <v>COEFICIENTE DE REPRESENTATIVIDADE</v>
          </cell>
          <cell r="K2015" t="str">
            <v>1.089,88</v>
          </cell>
          <cell r="L2015" t="str">
            <v>CAIXA REFERENCIAL</v>
          </cell>
          <cell r="M2015" t="str">
            <v>191,98</v>
          </cell>
          <cell r="N2015">
            <v>897.90000000000009</v>
          </cell>
          <cell r="O2015">
            <v>1089.8800000000001</v>
          </cell>
          <cell r="P2015">
            <v>0</v>
          </cell>
          <cell r="R2015" t="str">
            <v>SINAPI</v>
          </cell>
        </row>
        <row r="2016">
          <cell r="G2016">
            <v>100681</v>
          </cell>
          <cell r="H2016" t="str">
            <v>KIT DE PORTA DE MADEIRA FRISADA, SEMI-OCA (LEVE OU MÉDIA), PADRÃO MÉDIO, 70X210CM, ESPESSURA DE 3CM, ITENS INCLUSOS: DOBRADIÇAS, MONTAGEM E INSTALAÇÃO DE BATENTE, FECHADURA COM EXECUÇÃO DO FURO - FORNECIMENTO E INSTALAÇÃO. AF_12/2019</v>
          </cell>
          <cell r="I2016" t="str">
            <v>UN</v>
          </cell>
          <cell r="J2016" t="str">
            <v>COEFICIENTE DE REPRESENTATIVIDADE</v>
          </cell>
          <cell r="K2016" t="str">
            <v>1.125,75</v>
          </cell>
          <cell r="L2016" t="str">
            <v>CAIXA REFERENCIAL</v>
          </cell>
          <cell r="M2016" t="str">
            <v>191,98</v>
          </cell>
          <cell r="N2016">
            <v>933.77</v>
          </cell>
          <cell r="O2016">
            <v>1125.75</v>
          </cell>
          <cell r="P2016">
            <v>0</v>
          </cell>
          <cell r="R2016" t="str">
            <v>SINAPI</v>
          </cell>
        </row>
        <row r="2017">
          <cell r="G2017">
            <v>100682</v>
          </cell>
          <cell r="H2017" t="str">
            <v>KIT DE PORTA DE MADEIRA FRISADA, SEMI-OCA (LEVE OU MÉDIA), PADRÃO POPULAR, 70X210CM, ESPESSURA DE 3CM, ITENS INCLUSOS: DOBRADIÇAS, MONTAGEM E INSTALAÇÃO DE BATENTE, FECHADURA COM EXECUÇÃO DO FURO - FORNECIMENTO E INSTALAÇÃO. AF_12/2019</v>
          </cell>
          <cell r="I2017" t="str">
            <v>UN</v>
          </cell>
          <cell r="J2017" t="str">
            <v>COEFICIENTE DE REPRESENTATIVIDADE</v>
          </cell>
          <cell r="K2017" t="str">
            <v>933,69</v>
          </cell>
          <cell r="L2017" t="str">
            <v>CAIXA REFERENCIAL</v>
          </cell>
          <cell r="M2017" t="str">
            <v>192,27</v>
          </cell>
          <cell r="N2017">
            <v>741.42000000000007</v>
          </cell>
          <cell r="O2017">
            <v>933.69</v>
          </cell>
          <cell r="P2017">
            <v>0</v>
          </cell>
          <cell r="R2017" t="str">
            <v>SINAPI</v>
          </cell>
        </row>
        <row r="2018">
          <cell r="G2018">
            <v>100683</v>
          </cell>
          <cell r="H2018" t="str">
            <v>KIT DE PORTA DE MADEIRA PARA VERNIZ, SEMI-OCA (LEVE OU MÉDIA), PADRÃO MÉDIO, 80X210CM, ESPESSURA DE 3,5CM, ITENS INCLUSOS: DOBRADIÇAS, MONTAGEM E INSTALAÇÃO DE BATENTE, FECHADURA COM EXECUÇÃO DO FURO - FORNECIMENTO E INSTALAÇÃO. AF_12/2019</v>
          </cell>
          <cell r="I2018" t="str">
            <v>UN</v>
          </cell>
          <cell r="J2018" t="str">
            <v>COEFICIENTE DE REPRESENTATIVIDADE</v>
          </cell>
          <cell r="K2018" t="str">
            <v>1.188,51</v>
          </cell>
          <cell r="L2018" t="str">
            <v>CAIXA REFERENCIAL</v>
          </cell>
          <cell r="M2018" t="str">
            <v>201,51</v>
          </cell>
          <cell r="N2018">
            <v>987</v>
          </cell>
          <cell r="O2018">
            <v>1188.51</v>
          </cell>
          <cell r="P2018">
            <v>0</v>
          </cell>
          <cell r="R2018" t="str">
            <v>SINAPI</v>
          </cell>
        </row>
        <row r="2019">
          <cell r="G2019">
            <v>100684</v>
          </cell>
          <cell r="H2019" t="str">
            <v>KIT DE PORTA DE MADEIRA PARA VERNIZ, SEMI-OCA (LEVE OU MÉDIA), PADRÃO POPULAR, 80X210CM, ESPESSURA DE 3,5CM, ITENS INCLUSOS: DOBRADIÇAS, MONTAGEM E INSTALAÇÃO DE BATENTE, FECHADURA COM EXECUÇÃO DO FURO - FORNECIMENTO E INSTALAÇÃO. AF_12/2019</v>
          </cell>
          <cell r="I2019" t="str">
            <v>UN</v>
          </cell>
          <cell r="J2019" t="str">
            <v>COEFICIENTE DE REPRESENTATIVIDADE</v>
          </cell>
          <cell r="K2019" t="str">
            <v>989,49</v>
          </cell>
          <cell r="L2019" t="str">
            <v>CAIXA REFERENCIAL</v>
          </cell>
          <cell r="M2019" t="str">
            <v>201,80</v>
          </cell>
          <cell r="N2019">
            <v>787.69</v>
          </cell>
          <cell r="O2019">
            <v>989.49</v>
          </cell>
          <cell r="P2019">
            <v>0</v>
          </cell>
          <cell r="R2019" t="str">
            <v>SINAPI</v>
          </cell>
        </row>
        <row r="2020">
          <cell r="G2020">
            <v>100685</v>
          </cell>
          <cell r="H2020" t="str">
            <v>KIT DE PORTA DE MADEIRA PARA VERNIZ, SEMI-OCA (LEVE OU MÉDIA), PADRÃO MÉDIO, 90X210CM, ESPESSURA DE 3,5CM, ITENS INCLUSOS: DOBRADIÇAS, MONTAGEM E INSTALAÇÃO DE BATENTE, FECHADURA COM EXECUÇÃO DO FURO - FORNECIMENTO E INSTALAÇÃO. AF_12/2019</v>
          </cell>
          <cell r="I2020" t="str">
            <v>UN</v>
          </cell>
          <cell r="J2020" t="str">
            <v>COEFICIENTE DE REPRESENTATIVIDADE</v>
          </cell>
          <cell r="K2020" t="str">
            <v>1.247,11</v>
          </cell>
          <cell r="L2020" t="str">
            <v>CAIXA REFERENCIAL</v>
          </cell>
          <cell r="M2020" t="str">
            <v>205,16</v>
          </cell>
          <cell r="N2020">
            <v>1041.9499999999998</v>
          </cell>
          <cell r="O2020">
            <v>1247.1099999999999</v>
          </cell>
          <cell r="P2020">
            <v>0</v>
          </cell>
          <cell r="R2020" t="str">
            <v>SINAPI</v>
          </cell>
        </row>
        <row r="2021">
          <cell r="G2021">
            <v>100686</v>
          </cell>
          <cell r="H2021" t="str">
            <v>KIT DE PORTA DE MADEIRA PARA VERNIZ, SEMI-OCA (LEVE OU MÉDIA), PADRÃO POPULAR, 90X210CM, ESPESSURA DE 3CM, ITENS INCLUSOS: DOBRADIÇAS, MONTAGEM E INSTALAÇÃO DE BATENTE, FECHADURA COM EXECUÇÃO DO FURO - FORNECIMENTO E INSTALAÇÃO. AF_12/2019</v>
          </cell>
          <cell r="I2021" t="str">
            <v>UN</v>
          </cell>
          <cell r="J2021" t="str">
            <v>COEFICIENTE DE REPRESENTATIVIDADE</v>
          </cell>
          <cell r="K2021" t="str">
            <v>1.047,33</v>
          </cell>
          <cell r="L2021" t="str">
            <v>CAIXA REFERENCIAL</v>
          </cell>
          <cell r="M2021" t="str">
            <v>205,45</v>
          </cell>
          <cell r="N2021">
            <v>841.87999999999988</v>
          </cell>
          <cell r="O2021">
            <v>1047.33</v>
          </cell>
          <cell r="P2021">
            <v>0</v>
          </cell>
          <cell r="R2021" t="str">
            <v>SINAPI</v>
          </cell>
        </row>
        <row r="2022">
          <cell r="G2022">
            <v>100687</v>
          </cell>
          <cell r="H2022" t="str">
            <v>KIT DE PORTA DE MADEIRA FRISADA, SEMI-OCA (LEVE OU MÉDIA), PADRÃO MÉDIO, 60X210CM, ESPESSURA DE 3,5CM, ITENS INCLUSOS: DOBRADIÇAS, MONTAGEM E INSTALAÇÃO DE BATENTE, FECHADURA COM EXECUÇÃO DO FURO - FORNECIMENTO E INSTALAÇÃO. AF_12/2019</v>
          </cell>
          <cell r="I2022" t="str">
            <v>UN</v>
          </cell>
          <cell r="J2022" t="str">
            <v>COEFICIENTE DE REPRESENTATIVIDADE</v>
          </cell>
          <cell r="K2022" t="str">
            <v>1.092,96</v>
          </cell>
          <cell r="L2022" t="str">
            <v>CAIXA REFERENCIAL</v>
          </cell>
          <cell r="M2022" t="str">
            <v>188,34</v>
          </cell>
          <cell r="N2022">
            <v>904.62</v>
          </cell>
          <cell r="O2022">
            <v>1092.96</v>
          </cell>
          <cell r="P2022">
            <v>0</v>
          </cell>
          <cell r="R2022" t="str">
            <v>SINAPI</v>
          </cell>
        </row>
        <row r="2023">
          <cell r="G2023">
            <v>100688</v>
          </cell>
          <cell r="H2023" t="str">
            <v>KIT DE PORTA DE MADEIRA FRISADA, SEMI-OCA (LEVE OU MÉDIA), PADRÃO POPULAR, 60X210CM, ESPESSURA DE 3CM, ITENS INCLUSOS: DOBRADIÇAS, MONTAGEM E INSTALAÇÃO DE BATENTE, FECHADURA COM EXECUÇÃO DO FURO - FORNECIMENTO E INSTALAÇÃO. AF_12/2019</v>
          </cell>
          <cell r="I2023" t="str">
            <v>UN</v>
          </cell>
          <cell r="J2023" t="str">
            <v>COEFICIENTE DE REPRESENTATIVIDADE</v>
          </cell>
          <cell r="K2023" t="str">
            <v>919,68</v>
          </cell>
          <cell r="L2023" t="str">
            <v>CAIXA REFERENCIAL</v>
          </cell>
          <cell r="M2023" t="str">
            <v>188,63</v>
          </cell>
          <cell r="N2023">
            <v>731.05</v>
          </cell>
          <cell r="O2023">
            <v>919.68</v>
          </cell>
          <cell r="P2023">
            <v>0</v>
          </cell>
          <cell r="R2023" t="str">
            <v>SINAPI</v>
          </cell>
        </row>
        <row r="2024">
          <cell r="G2024">
            <v>100689</v>
          </cell>
          <cell r="H2024" t="str">
            <v>KIT DE PORTA DE MADEIRA FRISADA, SEMI-OCA (LEVE OU MÉDIA), PADRÃO MÉDIO, 80X210CM, ESPESSURA DE 3,5CM, ITENS INCLUSOS: DOBRADIÇAS, MONTAGEM E INSTALAÇÃO DE BATENTE, FECHADURA COM EXECUÇÃO DO FURO - FORNECIMENTO E INSTALAÇÃO. AF_12/2019</v>
          </cell>
          <cell r="I2024" t="str">
            <v>UN</v>
          </cell>
          <cell r="J2024" t="str">
            <v>COEFICIENTE DE REPRESENTATIVIDADE</v>
          </cell>
          <cell r="K2024" t="str">
            <v>1.197,07</v>
          </cell>
          <cell r="L2024" t="str">
            <v>CAIXA REFERENCIAL</v>
          </cell>
          <cell r="M2024" t="str">
            <v>201,51</v>
          </cell>
          <cell r="N2024">
            <v>995.56</v>
          </cell>
          <cell r="O2024">
            <v>1197.07</v>
          </cell>
          <cell r="P2024">
            <v>0</v>
          </cell>
          <cell r="R2024" t="str">
            <v>SINAPI</v>
          </cell>
        </row>
        <row r="2025">
          <cell r="G2025">
            <v>100690</v>
          </cell>
          <cell r="H2025" t="str">
            <v>KIT DE PORTA DE MADEIRA FRISADA, SEMI-OCA (LEVE OU MÉDIA), PADRÃO POPULAR, 80X210CM, ESPESSURA DE 3,5CM, ITENS INCLUSOS: DOBRADIÇAS, MONTAGEM E INSTALAÇÃO DE BATENTE, FECHADURA COM EXECUÇÃO DO FURO - FORNECIMENTO E INSTALAÇÃO. AF_12/2019</v>
          </cell>
          <cell r="I2025" t="str">
            <v>UN</v>
          </cell>
          <cell r="J2025" t="str">
            <v>COEFICIENTE DE REPRESENTATIVIDADE</v>
          </cell>
          <cell r="K2025" t="str">
            <v>998,05</v>
          </cell>
          <cell r="L2025" t="str">
            <v>CAIXA REFERENCIAL</v>
          </cell>
          <cell r="M2025" t="str">
            <v>201,80</v>
          </cell>
          <cell r="N2025">
            <v>796.25</v>
          </cell>
          <cell r="O2025">
            <v>998.05</v>
          </cell>
          <cell r="P2025">
            <v>0</v>
          </cell>
          <cell r="R2025" t="str">
            <v>SINAPI</v>
          </cell>
        </row>
        <row r="2026">
          <cell r="G2026">
            <v>100691</v>
          </cell>
          <cell r="H2026" t="str">
            <v>KIT DE PORTA DE MADEIRA TIPO VENEZIANA, 80X210CM (ESPESSURA DE 3CM), PADRÃO MÉDIO, ITENS INCLUSOS: DOBRADIÇAS, MONTAGEM E INSTALAÇÃO DE BATENTE, FECHADURA COM EXECUÇÃO DO FURO - FORNECIMENTO E INSTALAÇÃO. AF_12/2019</v>
          </cell>
          <cell r="I2026" t="str">
            <v>UN</v>
          </cell>
          <cell r="J2026" t="str">
            <v>ATRIBUÍDO SÃO PAULO</v>
          </cell>
          <cell r="K2026" t="str">
            <v>1.593,64</v>
          </cell>
          <cell r="L2026" t="str">
            <v>CAIXA REFERENCIAL</v>
          </cell>
          <cell r="M2026" t="str">
            <v>201,47</v>
          </cell>
          <cell r="N2026">
            <v>1392.17</v>
          </cell>
          <cell r="O2026">
            <v>1593.64</v>
          </cell>
          <cell r="P2026">
            <v>0</v>
          </cell>
          <cell r="R2026" t="str">
            <v>SINAPI</v>
          </cell>
        </row>
        <row r="2027">
          <cell r="G2027">
            <v>100692</v>
          </cell>
          <cell r="H2027" t="str">
            <v>KIT DE PORTA DE MADEIRA TIPO VENEZIANA, 80X210CM (ESPESSURA DE 3CM), PADRÃO POPULAR, ITENS INCLUSOS: DOBRADIÇAS, MONTAGEM E INSTALAÇÃO DE BATENTE, FECHADURA COM EXECUÇÃO DO FURO - FORNECIMENTO E INSTALAÇÃO. AF_12/2019</v>
          </cell>
          <cell r="I2027" t="str">
            <v>UN</v>
          </cell>
          <cell r="J2027" t="str">
            <v>ATRIBUÍDO SÃO PAULO</v>
          </cell>
          <cell r="K2027" t="str">
            <v>1.394,62</v>
          </cell>
          <cell r="L2027" t="str">
            <v>CAIXA REFERENCIAL</v>
          </cell>
          <cell r="M2027" t="str">
            <v>201,74</v>
          </cell>
          <cell r="N2027">
            <v>1192.8799999999999</v>
          </cell>
          <cell r="O2027">
            <v>1394.62</v>
          </cell>
          <cell r="P2027">
            <v>0</v>
          </cell>
          <cell r="R2027" t="str">
            <v>SINAPI</v>
          </cell>
        </row>
        <row r="2028">
          <cell r="G2028">
            <v>100693</v>
          </cell>
          <cell r="H2028" t="str">
            <v>KIT DE PORTA DE MADEIRA TIPO MEXICANA, MACIÇA (PESADA OU SUPERPESADA), PADRÃO MÉDIO, 80X210CM, ESPESSURA DE 3,5CM, ITENS INCLUSOS: DOBRADIÇAS, MONTAGEM E INSTALAÇÃO DE BATENTE, FECHADURA COM EXECUÇÃO DO FURO - FORNECIMENTO E INSTALAÇÃO. AF_12/2019</v>
          </cell>
          <cell r="I2028" t="str">
            <v>UN</v>
          </cell>
          <cell r="J2028" t="str">
            <v>ATRIBUÍDO SÃO PAULO</v>
          </cell>
          <cell r="K2028" t="str">
            <v>1.947,67</v>
          </cell>
          <cell r="L2028" t="str">
            <v>CAIXA REFERENCIAL</v>
          </cell>
          <cell r="M2028" t="str">
            <v>216,46</v>
          </cell>
          <cell r="N2028">
            <v>1731.21</v>
          </cell>
          <cell r="O2028">
            <v>1947.67</v>
          </cell>
          <cell r="P2028">
            <v>0</v>
          </cell>
          <cell r="R2028" t="str">
            <v>SINAPI</v>
          </cell>
        </row>
        <row r="2029">
          <cell r="G2029">
            <v>100694</v>
          </cell>
          <cell r="H2029" t="str">
            <v>KIT DE PORTA DE MADEIRA TIPO MEXICANA, MACIÇA (PESADA OU SUPERPESADA), PADRÃO POPULAR, 80X210CM, ESPESSURA DE 3,5CM, ITENS INCLUSOS: DOBRADIÇAS, MONTAGEM E INSTALAÇÃO DE BATENTE, FECHADURA COM EXECUÇÃO DO FURO - FORNECIMENTO E INSTALAÇÃO. AF_12/2019</v>
          </cell>
          <cell r="I2029" t="str">
            <v>UN</v>
          </cell>
          <cell r="J2029" t="str">
            <v>ATRIBUÍDO SÃO PAULO</v>
          </cell>
          <cell r="K2029" t="str">
            <v>1.748,65</v>
          </cell>
          <cell r="L2029" t="str">
            <v>CAIXA REFERENCIAL</v>
          </cell>
          <cell r="M2029" t="str">
            <v>216,73</v>
          </cell>
          <cell r="N2029">
            <v>1531.92</v>
          </cell>
          <cell r="O2029">
            <v>1748.65</v>
          </cell>
          <cell r="P2029">
            <v>0</v>
          </cell>
          <cell r="R2029" t="str">
            <v>SINAPI</v>
          </cell>
        </row>
        <row r="2030">
          <cell r="G2030">
            <v>100695</v>
          </cell>
          <cell r="H2030" t="str">
            <v>RECOLOCAÇÃO DE FOLHAS DE PORTA DE MADEIRA LEVE OU MÉDIA DE 60CM DE LARGURA, CONSIDERANDO REAPROVEITAMENTO DO MATERIAL. AF_12/2019</v>
          </cell>
          <cell r="I2030" t="str">
            <v>UN</v>
          </cell>
          <cell r="J2030" t="str">
            <v>COEFICIENTE DE REPRESENTATIVIDADE</v>
          </cell>
          <cell r="K2030" t="str">
            <v>53,21</v>
          </cell>
          <cell r="L2030" t="str">
            <v>CAIXA REFERENCIAL</v>
          </cell>
          <cell r="M2030" t="str">
            <v>40,00</v>
          </cell>
          <cell r="N2030">
            <v>13.21</v>
          </cell>
          <cell r="O2030">
            <v>53.21</v>
          </cell>
          <cell r="P2030">
            <v>0</v>
          </cell>
          <cell r="R2030" t="str">
            <v>SINAPI</v>
          </cell>
        </row>
        <row r="2031">
          <cell r="G2031">
            <v>100696</v>
          </cell>
          <cell r="H2031" t="str">
            <v>RECOLOCAÇÃO DE FOLHAS DE PORTA DE MADEIRA LEVE OU MÉDIA DE 70CM DE LARGURA, CONSIDERANDO REAPROVEITAMENTO DO MATERIAL. AF_12/2019</v>
          </cell>
          <cell r="I2031" t="str">
            <v>UN</v>
          </cell>
          <cell r="J2031" t="str">
            <v>COEFICIENTE DE REPRESENTATIVIDADE</v>
          </cell>
          <cell r="K2031" t="str">
            <v>59,20</v>
          </cell>
          <cell r="L2031" t="str">
            <v>CAIXA REFERENCIAL</v>
          </cell>
          <cell r="M2031" t="str">
            <v>44,57</v>
          </cell>
          <cell r="N2031">
            <v>14.630000000000003</v>
          </cell>
          <cell r="O2031">
            <v>59.2</v>
          </cell>
          <cell r="P2031">
            <v>0</v>
          </cell>
          <cell r="R2031" t="str">
            <v>SINAPI</v>
          </cell>
        </row>
        <row r="2032">
          <cell r="G2032">
            <v>100697</v>
          </cell>
          <cell r="H2032" t="str">
            <v>RECOLOCAÇÃO DE FOLHAS DE PORTA DE MADEIRA LEVE OU MÉDIA DE 80CM DE LARGURA, CONSIDERANDO REAPROVEITAMENTO DO MATERIAL. AF_12/2019</v>
          </cell>
          <cell r="I2032" t="str">
            <v>UN</v>
          </cell>
          <cell r="J2032" t="str">
            <v>COEFICIENTE DE REPRESENTATIVIDADE</v>
          </cell>
          <cell r="K2032" t="str">
            <v>65,24</v>
          </cell>
          <cell r="L2032" t="str">
            <v>CAIXA REFERENCIAL</v>
          </cell>
          <cell r="M2032" t="str">
            <v>49,21</v>
          </cell>
          <cell r="N2032">
            <v>16.029999999999994</v>
          </cell>
          <cell r="O2032">
            <v>65.239999999999995</v>
          </cell>
          <cell r="P2032">
            <v>0</v>
          </cell>
          <cell r="R2032" t="str">
            <v>SINAPI</v>
          </cell>
        </row>
        <row r="2033">
          <cell r="G2033">
            <v>100698</v>
          </cell>
          <cell r="H2033" t="str">
            <v>RECOLOCAÇÃO DE FOLHAS DE PORTA DE MADEIRA LEVE OU MÉDIA DE 90CM DE LARGURA, CONSIDERANDO REAPROVEITAMENTO DO MATERIAL. AF_12/2019</v>
          </cell>
          <cell r="I2033" t="str">
            <v>UN</v>
          </cell>
          <cell r="J2033" t="str">
            <v>COEFICIENTE DE REPRESENTATIVIDADE</v>
          </cell>
          <cell r="K2033" t="str">
            <v>71,26</v>
          </cell>
          <cell r="L2033" t="str">
            <v>CAIXA REFERENCIAL</v>
          </cell>
          <cell r="M2033" t="str">
            <v>53,83</v>
          </cell>
          <cell r="N2033">
            <v>17.430000000000007</v>
          </cell>
          <cell r="O2033">
            <v>71.260000000000005</v>
          </cell>
          <cell r="P2033">
            <v>0</v>
          </cell>
          <cell r="R2033" t="str">
            <v>SINAPI</v>
          </cell>
        </row>
        <row r="2034">
          <cell r="G2034">
            <v>100699</v>
          </cell>
          <cell r="H2034" t="str">
            <v>RECOLOCAÇÃO DE FOLHAS DE PORTA DE MADEIRA PESADA OU SUPERPESADA DE 80CM DE LARGURA, CONSIDERANDO REAPROVEITAMENTO DO MATERIAL. AF_12/2019</v>
          </cell>
          <cell r="I2034" t="str">
            <v>UN</v>
          </cell>
          <cell r="J2034" t="str">
            <v>COEFICIENTE DE REPRESENTATIVIDADE</v>
          </cell>
          <cell r="K2034" t="str">
            <v>84,74</v>
          </cell>
          <cell r="L2034" t="str">
            <v>CAIXA REFERENCIAL</v>
          </cell>
          <cell r="M2034" t="str">
            <v>64,20</v>
          </cell>
          <cell r="N2034">
            <v>20.539999999999992</v>
          </cell>
          <cell r="O2034">
            <v>84.74</v>
          </cell>
          <cell r="P2034">
            <v>0</v>
          </cell>
          <cell r="R2034" t="str">
            <v>SINAPI</v>
          </cell>
        </row>
        <row r="2035">
          <cell r="G2035">
            <v>100700</v>
          </cell>
          <cell r="H2035" t="str">
            <v>PORTA DE MADEIRA COMPENSADA LISA PARA PINTURA, 120X210X3,5CM, 2 FOLHAS, INCLUSO ADUELA 2A, ALIZAR 2A E DOBRADIÇAS. AF_12/2019</v>
          </cell>
          <cell r="I2035" t="str">
            <v>UN</v>
          </cell>
          <cell r="J2035" t="str">
            <v>COEFICIENTE DE REPRESENTATIVIDADE</v>
          </cell>
          <cell r="K2035" t="str">
            <v>966,47</v>
          </cell>
          <cell r="L2035" t="str">
            <v>CAIXA REFERENCIAL</v>
          </cell>
          <cell r="M2035" t="str">
            <v>126,25</v>
          </cell>
          <cell r="N2035">
            <v>840.22</v>
          </cell>
          <cell r="O2035">
            <v>966.47</v>
          </cell>
          <cell r="P2035">
            <v>0</v>
          </cell>
          <cell r="R2035" t="str">
            <v>SINAPI</v>
          </cell>
        </row>
        <row r="2036">
          <cell r="G2036">
            <v>100712</v>
          </cell>
          <cell r="H2036" t="str">
            <v>KIT DE PORTA DE MADEIRA PARA VERNIZ, SEMI-OCA (LEVE OU MÉDIA), PADRÃO POPULAR, 70X210CM, ESPESSURA DE 3,5CM, ITENS INCLUSOS: DOBRADIÇAS, MONTAGEM E INSTALAÇÃO DE BATENTE, FECHADURA COM EXECUÇÃO DO FURO - FORNECIMENTO E INSTALAÇÃO. AF_12/2019</v>
          </cell>
          <cell r="I2036" t="str">
            <v>UN</v>
          </cell>
          <cell r="J2036" t="str">
            <v>COEFICIENTE DE REPRESENTATIVIDADE</v>
          </cell>
          <cell r="K2036" t="str">
            <v>897,82</v>
          </cell>
          <cell r="L2036" t="str">
            <v>CAIXA REFERENCIAL</v>
          </cell>
          <cell r="M2036" t="str">
            <v>192,28</v>
          </cell>
          <cell r="N2036">
            <v>705.54000000000008</v>
          </cell>
          <cell r="O2036">
            <v>897.82</v>
          </cell>
          <cell r="P2036">
            <v>0</v>
          </cell>
          <cell r="R2036" t="str">
            <v>SINAPI</v>
          </cell>
        </row>
        <row r="2037">
          <cell r="G2037">
            <v>100665</v>
          </cell>
          <cell r="H2037" t="str">
            <v>JANELA DE MADEIRA - CEDRINHO/ANGELIM OU EQUIVALENTE DA REGIÃO - DE ABRIR COM 4 FOLHAS (2 VENEZIANAS E 2 GUILHOTINAS PARA VIDRO), COM BATENTE, ALIZAR E FERRAGENS. EXCLUSIVE VIDROS, ACABAMENTO E CONTRAMARCO. FORNECIMENTO E INSTALAÇÃO. AF_12/2019</v>
          </cell>
          <cell r="I2037" t="str">
            <v>M2</v>
          </cell>
          <cell r="J2037" t="str">
            <v>ATRIBUÍDO SÃO PAULO</v>
          </cell>
          <cell r="K2037" t="str">
            <v>1.186,73</v>
          </cell>
          <cell r="L2037" t="str">
            <v>CAIXA REFERENCIAL</v>
          </cell>
          <cell r="M2037" t="str">
            <v>43,39</v>
          </cell>
          <cell r="N2037">
            <v>1143.3399999999999</v>
          </cell>
          <cell r="O2037">
            <v>1186.73</v>
          </cell>
          <cell r="P2037">
            <v>0</v>
          </cell>
          <cell r="R2037" t="str">
            <v>SINAPI</v>
          </cell>
        </row>
        <row r="2038">
          <cell r="G2038">
            <v>100666</v>
          </cell>
          <cell r="H2038" t="str">
            <v>JANELA DE MADEIRA (PINUS/EUCALIPTO OU EQUIV.) DE ABRIR COM 4 FOLHAS (2 VENEZIANAS E 2 GUILHOTINAS PARA VIDRO), COM BATENTE, ALIZAR E FERRAGENS. EXCLUSIVE VIDROS, ACABAMENTO E CONTRAMARCO. FORNECIMENTO E INSTALAÇÃO. AF_12/2019</v>
          </cell>
          <cell r="I2038" t="str">
            <v>M2</v>
          </cell>
          <cell r="J2038" t="str">
            <v>ATRIBUÍDO SÃO PAULO</v>
          </cell>
          <cell r="K2038" t="str">
            <v>931,50</v>
          </cell>
          <cell r="L2038" t="str">
            <v>CAIXA REFERENCIAL</v>
          </cell>
          <cell r="M2038" t="str">
            <v>43,39</v>
          </cell>
          <cell r="N2038">
            <v>888.11</v>
          </cell>
          <cell r="O2038">
            <v>931.5</v>
          </cell>
          <cell r="P2038">
            <v>0</v>
          </cell>
          <cell r="R2038" t="str">
            <v>SINAPI</v>
          </cell>
        </row>
        <row r="2039">
          <cell r="G2039">
            <v>100667</v>
          </cell>
          <cell r="H2039" t="str">
            <v>JANELA DE MADEIRA (IMBUIA/CEDRO OU EQUIV.) DE ABRIR COM 4 FOLHAS (2 VENEZIANAS E 2 GUILHOTINAS PARA VIDRO), COM BATENTE, ALIZAR E FERRAGENS. EXCLUSIVE VIDROS, ACABAMENTO E CONTRAMARCO. FORNECIMENTO E INSTALAÇÃO. AF_12/2019</v>
          </cell>
          <cell r="I2039" t="str">
            <v>M2</v>
          </cell>
          <cell r="J2039" t="str">
            <v>ATRIBUÍDO SÃO PAULO</v>
          </cell>
          <cell r="K2039" t="str">
            <v>1.547,55</v>
          </cell>
          <cell r="L2039" t="str">
            <v>CAIXA REFERENCIAL</v>
          </cell>
          <cell r="M2039" t="str">
            <v>43,39</v>
          </cell>
          <cell r="N2039">
            <v>1504.1599999999999</v>
          </cell>
          <cell r="O2039">
            <v>1547.55</v>
          </cell>
          <cell r="P2039">
            <v>0</v>
          </cell>
          <cell r="R2039" t="str">
            <v>SINAPI</v>
          </cell>
        </row>
        <row r="2040">
          <cell r="G2040">
            <v>100668</v>
          </cell>
          <cell r="H2040" t="str">
            <v>JANELA DE MADEIRA (CEDRINHO/ANGELIM OU EQUIV.) TIPO MAXIM-AR, PARA VIDRO, COM BATENTE, ALIZAR E FERRAGENS. EXCLUSIVE VIDRO, ACABAMENTO E CONTRAMARCO. FORNECIMENTO E INSTALAÇÃO. AF_12/2019</v>
          </cell>
          <cell r="I2040" t="str">
            <v>M2</v>
          </cell>
          <cell r="J2040" t="str">
            <v>ATRIBUÍDO SÃO PAULO</v>
          </cell>
          <cell r="K2040" t="str">
            <v>1.825,39</v>
          </cell>
          <cell r="L2040" t="str">
            <v>CAIXA REFERENCIAL</v>
          </cell>
          <cell r="M2040" t="str">
            <v>97,63</v>
          </cell>
          <cell r="N2040">
            <v>1727.7600000000002</v>
          </cell>
          <cell r="O2040">
            <v>1825.3900000000003</v>
          </cell>
          <cell r="P2040">
            <v>0</v>
          </cell>
          <cell r="R2040" t="str">
            <v>SINAPI</v>
          </cell>
        </row>
        <row r="2041">
          <cell r="G2041">
            <v>100669</v>
          </cell>
          <cell r="H2041" t="str">
            <v>JANELA DE MADEIRA (PINUS/EUCALIPTO OU EQUIV.) TIPO BASCULANTE COM 2 FOLHAS PARA VIDRO, COM BATENTE, ALIZAR E FERRAGENS. EXCLUSIVE VIDROS, ACABAMENTO E CONTRAMARCO. FORNECIMENTO E INSTALAÇÃO. AF_12/2019</v>
          </cell>
          <cell r="I2041" t="str">
            <v>M2</v>
          </cell>
          <cell r="J2041" t="str">
            <v>ATRIBUÍDO SÃO PAULO</v>
          </cell>
          <cell r="K2041" t="str">
            <v>1.097,36</v>
          </cell>
          <cell r="L2041" t="str">
            <v>CAIXA REFERENCIAL</v>
          </cell>
          <cell r="M2041" t="str">
            <v>62,50</v>
          </cell>
          <cell r="N2041">
            <v>1034.8599999999999</v>
          </cell>
          <cell r="O2041">
            <v>1097.3599999999999</v>
          </cell>
          <cell r="P2041">
            <v>0</v>
          </cell>
          <cell r="R2041" t="str">
            <v>SINAPI</v>
          </cell>
        </row>
        <row r="2042">
          <cell r="G2042">
            <v>100670</v>
          </cell>
          <cell r="H2042" t="str">
            <v>JANELA DE MADEIRA (CEDRINHO/ANGELIM OU EQUIV.) DE CORRER COM 6 FOLHAS (2 VENEZ. FIXAS, 2 VENEZ. DE CORRER E 2 DE CORRER PARA VIDRO), COM BATENTE, ALIZAR E FERRAGENS. EXCLUSIVE VIDROS, ACABAMENTO E CONTRAMARCO. FORNECIMENTO E INSTALAÇÃO. AF_12/2019</v>
          </cell>
          <cell r="I2042" t="str">
            <v>M2</v>
          </cell>
          <cell r="J2042" t="str">
            <v>ATRIBUÍDO SÃO PAULO</v>
          </cell>
          <cell r="K2042" t="str">
            <v>1.489,77</v>
          </cell>
          <cell r="L2042" t="str">
            <v>CAIXA REFERENCIAL</v>
          </cell>
          <cell r="M2042" t="str">
            <v>48,23</v>
          </cell>
          <cell r="N2042">
            <v>1441.54</v>
          </cell>
          <cell r="O2042">
            <v>1489.77</v>
          </cell>
          <cell r="P2042">
            <v>0</v>
          </cell>
          <cell r="R2042" t="str">
            <v>SINAPI</v>
          </cell>
        </row>
        <row r="2043">
          <cell r="G2043">
            <v>100671</v>
          </cell>
          <cell r="H2043" t="str">
            <v>JANELA DE MADEIRA (IMBUIA/CEDRO OU EQUIV) DE CORRER COM 6 FOLHAS (2 VENEZIANAS FIXAS, 2 VENEZIANAS DE CORRER E 2 DE CORRER PARA VIDRO), COM BATENTE, ALIZAR E FERRAGENS. EXCLUSIVE VIDROS, ACABAMENTO E CONTRAMARCO. FORNECIMENTO E INSTALAÇÃO. AF_12/2019</v>
          </cell>
          <cell r="I2043" t="str">
            <v>M2</v>
          </cell>
          <cell r="J2043" t="str">
            <v>ATRIBUÍDO SÃO PAULO</v>
          </cell>
          <cell r="K2043" t="str">
            <v>1.856,59</v>
          </cell>
          <cell r="L2043" t="str">
            <v>CAIXA REFERENCIAL</v>
          </cell>
          <cell r="M2043" t="str">
            <v>48,23</v>
          </cell>
          <cell r="N2043">
            <v>1808.36</v>
          </cell>
          <cell r="O2043">
            <v>1856.59</v>
          </cell>
          <cell r="P2043">
            <v>0</v>
          </cell>
          <cell r="R2043" t="str">
            <v>SINAPI</v>
          </cell>
        </row>
        <row r="2044">
          <cell r="G2044">
            <v>100672</v>
          </cell>
          <cell r="H2044" t="str">
            <v>JANELA DE MADEIRA (PINUS/EUCALIPTO OU EQUIV.) DE CORRER COM 6 FOLHAS (2 VENEZ. FIXAS, 2 VENEZ. DE CORRER E 2 DE CORRER PARA VIDRO), COM BATENTE, ALIZAR E FERRAGENS. EXCLUSIVE VIDROS, ACABAMENTO E CONTRAMARCO. FORNECIMENTO EINSTALAÇÃO. AF_12/2019</v>
          </cell>
          <cell r="I2044" t="str">
            <v>M2</v>
          </cell>
          <cell r="J2044" t="str">
            <v>ATRIBUÍDO SÃO PAULO</v>
          </cell>
          <cell r="K2044" t="str">
            <v>1.187,41</v>
          </cell>
          <cell r="L2044" t="str">
            <v>CAIXA REFERENCIAL</v>
          </cell>
          <cell r="M2044" t="str">
            <v>48,23</v>
          </cell>
          <cell r="N2044">
            <v>1139.18</v>
          </cell>
          <cell r="O2044">
            <v>1187.4100000000001</v>
          </cell>
          <cell r="P2044">
            <v>0</v>
          </cell>
          <cell r="R2044" t="str">
            <v>SINAPI</v>
          </cell>
        </row>
        <row r="2045">
          <cell r="G2045">
            <v>100701</v>
          </cell>
          <cell r="H2045" t="str">
            <v>PORTA DE FERRO, DE ABRIR, TIPO GRADE COM CHAPA, COM GUARNIÇÕES. AF_12/2019</v>
          </cell>
          <cell r="I2045" t="str">
            <v>M2</v>
          </cell>
          <cell r="J2045" t="str">
            <v>COEFICIENTE DE REPRESENTATIVIDADE</v>
          </cell>
          <cell r="K2045" t="str">
            <v>818,73</v>
          </cell>
          <cell r="L2045" t="str">
            <v>CAIXA REFERENCIAL</v>
          </cell>
          <cell r="M2045" t="str">
            <v>13,50</v>
          </cell>
          <cell r="N2045">
            <v>805.23</v>
          </cell>
          <cell r="O2045">
            <v>818.73</v>
          </cell>
          <cell r="P2045">
            <v>0</v>
          </cell>
          <cell r="R2045" t="str">
            <v>SINAPI</v>
          </cell>
        </row>
        <row r="2046">
          <cell r="G2046">
            <v>94559</v>
          </cell>
          <cell r="H2046" t="str">
            <v>JANELA DE AÇO TIPO BASCULANTE PARA VIDROS, COM BATENTE, FERRAGENS E PINTURA ANTICORROSIVA. EXCLUSIVE VIDROS, ACABAMENTO, ALIZAR E CONTRAMARCO. FORNECIMENTO E INSTALAÇÃO. AF_12/2019</v>
          </cell>
          <cell r="I2046" t="str">
            <v>M2</v>
          </cell>
          <cell r="J2046" t="str">
            <v>ATRIBUÍDO SÃO PAULO</v>
          </cell>
          <cell r="K2046" t="str">
            <v>637,72</v>
          </cell>
          <cell r="L2046" t="str">
            <v>CAIXA REFERENCIAL</v>
          </cell>
          <cell r="M2046" t="str">
            <v>122,99</v>
          </cell>
          <cell r="N2046">
            <v>514.73</v>
          </cell>
          <cell r="O2046">
            <v>637.72</v>
          </cell>
          <cell r="P2046">
            <v>0</v>
          </cell>
          <cell r="R2046" t="str">
            <v>SINAPI</v>
          </cell>
        </row>
        <row r="2047">
          <cell r="G2047">
            <v>94562</v>
          </cell>
          <cell r="H2047" t="str">
            <v>JANELA DE AÇO DE CORRER COM 4 FOLHAS PARA VIDRO, COM BATENTE, FERRAGENS E PINTURA ANTICORROSIVA. EXCLUSIVE VIDROS, ALIZAR E CONTRAMARCO. FORNECIMENTO E INSTALAÇÃO. AF_12/2019</v>
          </cell>
          <cell r="I2047" t="str">
            <v>M2</v>
          </cell>
          <cell r="J2047" t="str">
            <v>ATRIBUÍDO SÃO PAULO</v>
          </cell>
          <cell r="K2047" t="str">
            <v>593,09</v>
          </cell>
          <cell r="L2047" t="str">
            <v>CAIXA REFERENCIAL</v>
          </cell>
          <cell r="M2047" t="str">
            <v>56,14</v>
          </cell>
          <cell r="N2047">
            <v>536.95000000000005</v>
          </cell>
          <cell r="O2047">
            <v>593.09</v>
          </cell>
          <cell r="P2047">
            <v>0</v>
          </cell>
          <cell r="R2047" t="str">
            <v>SINAPI</v>
          </cell>
        </row>
        <row r="2048">
          <cell r="G2048">
            <v>94587</v>
          </cell>
          <cell r="H2048" t="str">
            <v>CONTRAMARCO DE AÇO, FIXAÇÃO COM ARGAMASSA - FORNECIMENTO E INSTALAÇÃO. AF_12/2019</v>
          </cell>
          <cell r="I2048" t="str">
            <v>M</v>
          </cell>
          <cell r="J2048" t="str">
            <v>ATRIBUÍDO SÃO PAULO</v>
          </cell>
          <cell r="K2048" t="str">
            <v>71,48</v>
          </cell>
          <cell r="L2048" t="str">
            <v>CAIXA REFERENCIAL</v>
          </cell>
          <cell r="M2048" t="str">
            <v>17,57</v>
          </cell>
          <cell r="N2048">
            <v>53.910000000000004</v>
          </cell>
          <cell r="O2048">
            <v>71.48</v>
          </cell>
          <cell r="P2048">
            <v>0</v>
          </cell>
          <cell r="R2048" t="str">
            <v>SINAPI</v>
          </cell>
        </row>
        <row r="2049">
          <cell r="G2049">
            <v>94588</v>
          </cell>
          <cell r="H2049" t="str">
            <v>CONTRAMARCO DE AÇO, FIXAÇÃO COM PARAFUSO - FORNECIMENTO E INSTALAÇÃO. AF_12/2019</v>
          </cell>
          <cell r="I2049" t="str">
            <v>M</v>
          </cell>
          <cell r="J2049" t="str">
            <v>ATRIBUÍDO SÃO PAULO</v>
          </cell>
          <cell r="K2049" t="str">
            <v>65,12</v>
          </cell>
          <cell r="L2049" t="str">
            <v>CAIXA REFERENCIAL</v>
          </cell>
          <cell r="M2049" t="str">
            <v>9,12</v>
          </cell>
          <cell r="N2049">
            <v>56.000000000000007</v>
          </cell>
          <cell r="O2049">
            <v>65.12</v>
          </cell>
          <cell r="P2049">
            <v>0</v>
          </cell>
          <cell r="R2049" t="str">
            <v>SINAPI</v>
          </cell>
        </row>
        <row r="2050">
          <cell r="G2050">
            <v>99837</v>
          </cell>
          <cell r="H2050" t="str">
            <v>GUARDA-CORPO DE AÇO GALVANIZADO DE 1,10M, MONTANTES TUBULARES DE 1.1/4 ESPAÇADOS DE 1,20M, TRAVESSA SUPERIOR DE 1.1/2, GRADIL FORMADO POR TUBOS HORIZONTAIS DE 1 E VERTICAIS DE 3/4, FIXADO COM CHUMBADOR MECÂNICO. AF_04/2019_PS</v>
          </cell>
          <cell r="I2050" t="str">
            <v>M</v>
          </cell>
          <cell r="J2050" t="str">
            <v>ATRIBUÍDO SÃO PAULO</v>
          </cell>
          <cell r="K2050" t="str">
            <v>560,92</v>
          </cell>
          <cell r="L2050" t="str">
            <v>CAIXA REFERENCIAL</v>
          </cell>
          <cell r="M2050" t="str">
            <v>173,58</v>
          </cell>
          <cell r="N2050">
            <v>387.33999999999992</v>
          </cell>
          <cell r="O2050">
            <v>560.91999999999996</v>
          </cell>
          <cell r="P2050">
            <v>0</v>
          </cell>
          <cell r="R2050" t="str">
            <v>SINAPI</v>
          </cell>
        </row>
        <row r="2051">
          <cell r="G2051">
            <v>99839</v>
          </cell>
          <cell r="H2051" t="str">
            <v>GUARDA-CORPO DE AÇO GALVANIZADO DE 1,10M DE ALTURA, MONTANTES TUBULARES DE 1.1/2  ESPAÇADOS DE 1,20M, TRAVESSA SUPERIOR DE 2 , GRADIL FORMADO POR BARRAS CHATAS EM FERRO DE 32X4,8MM, FIXADO COM CHUMBADOR MECÂNICO. AF_04/2019_PS</v>
          </cell>
          <cell r="I2051" t="str">
            <v>M</v>
          </cell>
          <cell r="J2051" t="str">
            <v>ATRIBUÍDO SÃO PAULO</v>
          </cell>
          <cell r="K2051" t="str">
            <v>463,05</v>
          </cell>
          <cell r="L2051" t="str">
            <v>CAIXA REFERENCIAL</v>
          </cell>
          <cell r="M2051" t="str">
            <v>182,09</v>
          </cell>
          <cell r="N2051">
            <v>280.96000000000004</v>
          </cell>
          <cell r="O2051">
            <v>463.05000000000007</v>
          </cell>
          <cell r="P2051">
            <v>0</v>
          </cell>
          <cell r="R2051" t="str">
            <v>SINAPI</v>
          </cell>
        </row>
        <row r="2052">
          <cell r="G2052">
            <v>99841</v>
          </cell>
          <cell r="H2052" t="str">
            <v>GUARDA-CORPO PANORÂMICO COM PERFIS DE ALUMÍNIO E VIDRO LAMINADO 8 MM, FIXADO COM CHUMBADOR MECÂNICO. AF_04/2019_PS</v>
          </cell>
          <cell r="I2052" t="str">
            <v>M</v>
          </cell>
          <cell r="J2052" t="str">
            <v>ATRIBUÍDO SÃO PAULO</v>
          </cell>
          <cell r="K2052" t="str">
            <v>1.316,57</v>
          </cell>
          <cell r="L2052" t="str">
            <v>CAIXA REFERENCIAL</v>
          </cell>
          <cell r="M2052" t="str">
            <v>105,60</v>
          </cell>
          <cell r="N2052">
            <v>1210.97</v>
          </cell>
          <cell r="O2052">
            <v>1316.57</v>
          </cell>
          <cell r="P2052">
            <v>0</v>
          </cell>
          <cell r="R2052" t="str">
            <v>SINAPI</v>
          </cell>
        </row>
        <row r="2053">
          <cell r="G2053">
            <v>99855</v>
          </cell>
          <cell r="H2053" t="str">
            <v>CORRIMÃO SIMPLES, DIÂMETRO EXTERNO = 1 1/2, EM AÇO GALVANIZADO. AF_04/2019_PS</v>
          </cell>
          <cell r="I2053" t="str">
            <v>M</v>
          </cell>
          <cell r="J2053" t="str">
            <v>ATRIBUÍDO SÃO PAULO</v>
          </cell>
          <cell r="K2053" t="str">
            <v>101,50</v>
          </cell>
          <cell r="L2053" t="str">
            <v>CAIXA REFERENCIAL</v>
          </cell>
          <cell r="M2053" t="str">
            <v>29,86</v>
          </cell>
          <cell r="N2053">
            <v>71.64</v>
          </cell>
          <cell r="O2053">
            <v>101.5</v>
          </cell>
          <cell r="P2053">
            <v>0</v>
          </cell>
          <cell r="R2053" t="str">
            <v>SINAPI</v>
          </cell>
        </row>
        <row r="2054">
          <cell r="G2054">
            <v>99857</v>
          </cell>
          <cell r="H2054" t="str">
            <v>CORRIMÃO SIMPLES, DIÂMETRO EXTERNO = 1 1/2, EM ALUMÍNIO. AF_04/2019_PS</v>
          </cell>
          <cell r="I2054" t="str">
            <v>M</v>
          </cell>
          <cell r="J2054" t="str">
            <v>ATRIBUÍDO SÃO PAULO</v>
          </cell>
          <cell r="K2054" t="str">
            <v>81,41</v>
          </cell>
          <cell r="L2054" t="str">
            <v>CAIXA REFERENCIAL</v>
          </cell>
          <cell r="M2054" t="str">
            <v>41,94</v>
          </cell>
          <cell r="N2054">
            <v>39.47</v>
          </cell>
          <cell r="O2054">
            <v>81.41</v>
          </cell>
          <cell r="P2054">
            <v>0</v>
          </cell>
          <cell r="R2054" t="str">
            <v>SINAPI</v>
          </cell>
        </row>
        <row r="2055">
          <cell r="G2055">
            <v>99861</v>
          </cell>
          <cell r="H2055" t="str">
            <v>GRADIL EM FERRO FIXADO EM VÃOS DE JANELAS, FORMADO POR BARRAS CHATAS DE 25X4,8 MM. AF_04/2019</v>
          </cell>
          <cell r="I2055" t="str">
            <v>M2</v>
          </cell>
          <cell r="J2055" t="str">
            <v>ATRIBUÍDO SÃO PAULO</v>
          </cell>
          <cell r="K2055" t="str">
            <v>585,91</v>
          </cell>
          <cell r="L2055" t="str">
            <v>CAIXA REFERENCIAL</v>
          </cell>
          <cell r="M2055" t="str">
            <v>268,12</v>
          </cell>
          <cell r="N2055">
            <v>317.78999999999996</v>
          </cell>
          <cell r="O2055">
            <v>585.91</v>
          </cell>
          <cell r="P2055">
            <v>0</v>
          </cell>
          <cell r="R2055" t="str">
            <v>SINAPI</v>
          </cell>
        </row>
        <row r="2056">
          <cell r="G2056">
            <v>99862</v>
          </cell>
          <cell r="H2056" t="str">
            <v>GRADIL EM ALUMÍNIO FIXADO EM VÃOS DE JANELAS, FORMADO POR TUBOS DE 3/4". AF_04/2019</v>
          </cell>
          <cell r="I2056" t="str">
            <v>M2</v>
          </cell>
          <cell r="J2056" t="str">
            <v>ATRIBUÍDO SÃO PAULO</v>
          </cell>
          <cell r="K2056" t="str">
            <v>537,64</v>
          </cell>
          <cell r="L2056" t="str">
            <v>CAIXA REFERENCIAL</v>
          </cell>
          <cell r="M2056" t="str">
            <v>278,42</v>
          </cell>
          <cell r="N2056">
            <v>259.21999999999997</v>
          </cell>
          <cell r="O2056">
            <v>537.64</v>
          </cell>
          <cell r="P2056">
            <v>0</v>
          </cell>
          <cell r="R2056" t="str">
            <v>SINAPI</v>
          </cell>
        </row>
        <row r="2057">
          <cell r="G2057">
            <v>90838</v>
          </cell>
          <cell r="H2057" t="str">
            <v>PORTA CORTA-FOGO 90X210X4CM - FORNECIMENTO E INSTALAÇÃO. AF_12/2019</v>
          </cell>
          <cell r="I2057" t="str">
            <v>UN</v>
          </cell>
          <cell r="J2057" t="str">
            <v>COEFICIENTE DE REPRESENTATIVIDADE</v>
          </cell>
          <cell r="K2057" t="str">
            <v>2.024,93</v>
          </cell>
          <cell r="L2057" t="str">
            <v>CAIXA REFERENCIAL</v>
          </cell>
          <cell r="M2057" t="str">
            <v>96,21</v>
          </cell>
          <cell r="N2057">
            <v>1928.72</v>
          </cell>
          <cell r="O2057">
            <v>2024.93</v>
          </cell>
          <cell r="P2057">
            <v>0</v>
          </cell>
          <cell r="R2057" t="str">
            <v>SINAPI</v>
          </cell>
        </row>
        <row r="2058">
          <cell r="G2058">
            <v>91338</v>
          </cell>
          <cell r="H2058" t="str">
            <v>PORTA DE ALUMÍNIO DE ABRIR COM LAMBRI, COM GUARNIÇÃO, FIXAÇÃO COM PARAFUSOS - FORNECIMENTO E INSTALAÇÃO. AF_12/2019</v>
          </cell>
          <cell r="I2058" t="str">
            <v>M2</v>
          </cell>
          <cell r="J2058" t="str">
            <v>ATRIBUÍDO SÃO PAULO</v>
          </cell>
          <cell r="K2058" t="str">
            <v>853,05</v>
          </cell>
          <cell r="L2058" t="str">
            <v>CAIXA REFERENCIAL</v>
          </cell>
          <cell r="M2058" t="str">
            <v>9,34</v>
          </cell>
          <cell r="N2058">
            <v>843.70999999999992</v>
          </cell>
          <cell r="O2058">
            <v>853.05</v>
          </cell>
          <cell r="P2058">
            <v>0</v>
          </cell>
          <cell r="R2058" t="str">
            <v>SINAPI</v>
          </cell>
        </row>
        <row r="2059">
          <cell r="G2059">
            <v>91341</v>
          </cell>
          <cell r="H2059" t="str">
            <v>PORTA EM ALUMÍNIO DE ABRIR TIPO VENEZIANA COM GUARNIÇÃO, FIXAÇÃO COM PARAFUSOS - FORNECIMENTO E INSTALAÇÃO. AF_12/2019</v>
          </cell>
          <cell r="I2059" t="str">
            <v>M2</v>
          </cell>
          <cell r="J2059" t="str">
            <v>ATRIBUÍDO SÃO PAULO</v>
          </cell>
          <cell r="K2059" t="str">
            <v>665,45</v>
          </cell>
          <cell r="L2059" t="str">
            <v>CAIXA REFERENCIAL</v>
          </cell>
          <cell r="M2059" t="str">
            <v>10,02</v>
          </cell>
          <cell r="N2059">
            <v>655.43000000000006</v>
          </cell>
          <cell r="O2059">
            <v>665.45</v>
          </cell>
          <cell r="P2059">
            <v>0</v>
          </cell>
          <cell r="R2059" t="str">
            <v>SINAPI</v>
          </cell>
        </row>
        <row r="2060">
          <cell r="G2060">
            <v>94805</v>
          </cell>
          <cell r="H2060" t="str">
            <v>PORTA DE ALUMÍNIO DE ABRIR PARA VIDRO SEM GUARNIÇÃO, 87X210CM, FIXAÇÃO COM PARAFUSOS, INCLUSIVE VIDROS - FORNECIMENTO E INSTALAÇÃO. AF_12/2019</v>
          </cell>
          <cell r="I2060" t="str">
            <v>UN</v>
          </cell>
          <cell r="J2060" t="str">
            <v>ATRIBUÍDO SÃO PAULO</v>
          </cell>
          <cell r="K2060" t="str">
            <v>845,25</v>
          </cell>
          <cell r="L2060" t="str">
            <v>CAIXA REFERENCIAL</v>
          </cell>
          <cell r="M2060" t="str">
            <v>17,09</v>
          </cell>
          <cell r="N2060">
            <v>828.16</v>
          </cell>
          <cell r="O2060">
            <v>845.25</v>
          </cell>
          <cell r="P2060">
            <v>0</v>
          </cell>
          <cell r="R2060" t="str">
            <v>SINAPI</v>
          </cell>
        </row>
        <row r="2061">
          <cell r="G2061">
            <v>94806</v>
          </cell>
          <cell r="H2061" t="str">
            <v>PORTA EM AÇO DE ABRIR PARA VIDRO SEM GUARNIÇÃO, 87X210CM, FIXAÇÃO COM PARAFUSOS, EXCLUSIVE VIDROS - FORNECIMENTO E INSTALAÇÃO. AF_12/2019</v>
          </cell>
          <cell r="I2061" t="str">
            <v>UN</v>
          </cell>
          <cell r="J2061" t="str">
            <v>COEFICIENTE DE REPRESENTATIVIDADE</v>
          </cell>
          <cell r="K2061" t="str">
            <v>944,65</v>
          </cell>
          <cell r="L2061" t="str">
            <v>CAIXA REFERENCIAL</v>
          </cell>
          <cell r="M2061" t="str">
            <v>24,15</v>
          </cell>
          <cell r="N2061">
            <v>920.5</v>
          </cell>
          <cell r="O2061">
            <v>944.65</v>
          </cell>
          <cell r="P2061">
            <v>0</v>
          </cell>
          <cell r="R2061" t="str">
            <v>SINAPI</v>
          </cell>
        </row>
        <row r="2062">
          <cell r="G2062">
            <v>94807</v>
          </cell>
          <cell r="H2062" t="str">
            <v>PORTA EM AÇO DE ABRIR TIPO VENEZIANA SEM GUARNIÇÃO, 87X210CM, FIXAÇÃO COM PARAFUSOS - FORNECIMENTO E INSTALAÇÃO. AF_12/2019</v>
          </cell>
          <cell r="I2062" t="str">
            <v>UN</v>
          </cell>
          <cell r="J2062" t="str">
            <v>COEFICIENTE DE REPRESENTATIVIDADE</v>
          </cell>
          <cell r="K2062" t="str">
            <v>858,16</v>
          </cell>
          <cell r="L2062" t="str">
            <v>CAIXA REFERENCIAL</v>
          </cell>
          <cell r="M2062" t="str">
            <v>25,44</v>
          </cell>
          <cell r="N2062">
            <v>832.71999999999991</v>
          </cell>
          <cell r="O2062">
            <v>858.16</v>
          </cell>
          <cell r="P2062">
            <v>0</v>
          </cell>
          <cell r="R2062" t="str">
            <v>SINAPI</v>
          </cell>
        </row>
        <row r="2063">
          <cell r="G2063">
            <v>100702</v>
          </cell>
          <cell r="H2063" t="str">
            <v>PORTA DE CORRER DE ALUMÍNIO, COM DUAS FOLHAS PARA VIDRO, INCLUSO VIDRO LISO INCOLOR, FECHADURA E PUXADOR, SEM ALIZAR. AF_12/2019</v>
          </cell>
          <cell r="I2063" t="str">
            <v>M2</v>
          </cell>
          <cell r="J2063" t="str">
            <v>ATRIBUÍDO SÃO PAULO</v>
          </cell>
          <cell r="K2063" t="str">
            <v>468,65</v>
          </cell>
          <cell r="L2063" t="str">
            <v>CAIXA REFERENCIAL</v>
          </cell>
          <cell r="M2063" t="str">
            <v>7,39</v>
          </cell>
          <cell r="N2063">
            <v>461.26</v>
          </cell>
          <cell r="O2063">
            <v>468.65</v>
          </cell>
          <cell r="P2063">
            <v>0</v>
          </cell>
          <cell r="R2063" t="str">
            <v>SINAPI</v>
          </cell>
        </row>
        <row r="2064">
          <cell r="G2064">
            <v>102188</v>
          </cell>
          <cell r="H2064" t="str">
            <v>MOLA HIDRAULICA DE PISO PARA PORTA DE VIDRO TEMPERADO. AF_01/2021</v>
          </cell>
          <cell r="I2064" t="str">
            <v>UN</v>
          </cell>
          <cell r="J2064" t="str">
            <v>COEFICIENTE DE REPRESENTATIVIDADE</v>
          </cell>
          <cell r="K2064" t="str">
            <v>1.059,40</v>
          </cell>
          <cell r="L2064" t="str">
            <v>CAIXA REFERENCIAL</v>
          </cell>
          <cell r="M2064" t="str">
            <v>55,01</v>
          </cell>
          <cell r="N2064">
            <v>1004.3900000000001</v>
          </cell>
          <cell r="O2064">
            <v>1059.4000000000001</v>
          </cell>
          <cell r="P2064">
            <v>0</v>
          </cell>
          <cell r="R2064" t="str">
            <v>SINAPI</v>
          </cell>
        </row>
        <row r="2065">
          <cell r="G2065">
            <v>102189</v>
          </cell>
          <cell r="H2065" t="str">
            <v>JOGO DE FERRAGENS CROMADAS PARA PORTA DE VIDRO TEMPERADO, UMA FOLHA COMPOSTO DE DOBRADICAS SUPERIOR E INFERIOR, TRINCO, FECHADURA, CONTRA FECHADURA COM CAPUCHINHO SEM MOLA E PUXADOR. AF_01/2021</v>
          </cell>
          <cell r="I2065" t="str">
            <v>UN</v>
          </cell>
          <cell r="J2065" t="str">
            <v>COEFICIENTE DE REPRESENTATIVIDADE</v>
          </cell>
          <cell r="K2065" t="str">
            <v>264,47</v>
          </cell>
          <cell r="L2065" t="str">
            <v>CAIXA REFERENCIAL</v>
          </cell>
          <cell r="M2065" t="str">
            <v>61,16</v>
          </cell>
          <cell r="N2065">
            <v>203.31000000000003</v>
          </cell>
          <cell r="O2065">
            <v>264.47000000000003</v>
          </cell>
          <cell r="P2065">
            <v>0</v>
          </cell>
          <cell r="R2065" t="str">
            <v>SINAPI</v>
          </cell>
        </row>
        <row r="2066">
          <cell r="G2066">
            <v>100703</v>
          </cell>
          <cell r="H2066" t="str">
            <v>PUXADOR CENTRAL PARA ESQUADRIA DE MADEIRA. AF_12/2019</v>
          </cell>
          <cell r="I2066" t="str">
            <v>UN</v>
          </cell>
          <cell r="J2066" t="str">
            <v>COEFICIENTE DE REPRESENTATIVIDADE</v>
          </cell>
          <cell r="K2066" t="str">
            <v>33,21</v>
          </cell>
          <cell r="L2066" t="str">
            <v>CAIXA REFERENCIAL</v>
          </cell>
          <cell r="M2066" t="str">
            <v>8,31</v>
          </cell>
          <cell r="N2066">
            <v>24.9</v>
          </cell>
          <cell r="O2066">
            <v>33.21</v>
          </cell>
          <cell r="P2066">
            <v>0</v>
          </cell>
          <cell r="R2066" t="str">
            <v>SINAPI</v>
          </cell>
        </row>
        <row r="2067">
          <cell r="G2067">
            <v>100704</v>
          </cell>
          <cell r="H2067" t="str">
            <v>PORTA CADEADO ZINCADO OXIDADO PRETO COM CADEADO DE AÇO INOX, LARGURA DE *50* MM. AF_12/2019</v>
          </cell>
          <cell r="I2067" t="str">
            <v>UN</v>
          </cell>
          <cell r="J2067" t="str">
            <v>COEFICIENTE DE REPRESENTATIVIDADE</v>
          </cell>
          <cell r="K2067" t="str">
            <v>71,67</v>
          </cell>
          <cell r="L2067" t="str">
            <v>CAIXA REFERENCIAL</v>
          </cell>
          <cell r="M2067" t="str">
            <v>13,29</v>
          </cell>
          <cell r="N2067">
            <v>58.38</v>
          </cell>
          <cell r="O2067">
            <v>71.67</v>
          </cell>
          <cell r="P2067">
            <v>0</v>
          </cell>
          <cell r="R2067" t="str">
            <v>SINAPI</v>
          </cell>
        </row>
        <row r="2068">
          <cell r="G2068">
            <v>100705</v>
          </cell>
          <cell r="H2068" t="str">
            <v>TARJETA TIPO LIVRE/OCUPADO PARA PORTA DE BANHEIRO. AF_12/2019</v>
          </cell>
          <cell r="I2068" t="str">
            <v>UN</v>
          </cell>
          <cell r="J2068" t="str">
            <v>COEFICIENTE DE REPRESENTATIVIDADE</v>
          </cell>
          <cell r="K2068" t="str">
            <v>80,34</v>
          </cell>
          <cell r="L2068" t="str">
            <v>CAIXA REFERENCIAL</v>
          </cell>
          <cell r="M2068" t="str">
            <v>22,89</v>
          </cell>
          <cell r="N2068">
            <v>57.45</v>
          </cell>
          <cell r="O2068">
            <v>80.34</v>
          </cell>
          <cell r="P2068">
            <v>0</v>
          </cell>
          <cell r="R2068" t="str">
            <v>SINAPI</v>
          </cell>
        </row>
        <row r="2069">
          <cell r="G2069">
            <v>100706</v>
          </cell>
          <cell r="H2069" t="str">
            <v>CREMONA EM LATÃO CROMADO OU POLIDO, COMPLETA. AF_12/2019</v>
          </cell>
          <cell r="I2069" t="str">
            <v>UN</v>
          </cell>
          <cell r="J2069" t="str">
            <v>COEFICIENTE DE REPRESENTATIVIDADE</v>
          </cell>
          <cell r="K2069" t="str">
            <v>68,98</v>
          </cell>
          <cell r="L2069" t="str">
            <v>CAIXA REFERENCIAL</v>
          </cell>
          <cell r="M2069" t="str">
            <v>29,69</v>
          </cell>
          <cell r="N2069">
            <v>39.290000000000006</v>
          </cell>
          <cell r="O2069">
            <v>68.98</v>
          </cell>
          <cell r="P2069">
            <v>0</v>
          </cell>
          <cell r="R2069" t="str">
            <v>SINAPI</v>
          </cell>
        </row>
        <row r="2070">
          <cell r="G2070">
            <v>100707</v>
          </cell>
          <cell r="H2070" t="str">
            <v>FECHO DE EMBUTIR TIPO UNHA 22CM. AF_12/2019</v>
          </cell>
          <cell r="I2070" t="str">
            <v>UN</v>
          </cell>
          <cell r="J2070" t="str">
            <v>COEFICIENTE DE REPRESENTATIVIDADE</v>
          </cell>
          <cell r="K2070" t="str">
            <v>151,59</v>
          </cell>
          <cell r="L2070" t="str">
            <v>CAIXA REFERENCIAL</v>
          </cell>
          <cell r="M2070" t="str">
            <v>28,20</v>
          </cell>
          <cell r="N2070">
            <v>123.39</v>
          </cell>
          <cell r="O2070">
            <v>151.59</v>
          </cell>
          <cell r="P2070">
            <v>0</v>
          </cell>
          <cell r="R2070" t="str">
            <v>SINAPI</v>
          </cell>
        </row>
        <row r="2071">
          <cell r="G2071">
            <v>100708</v>
          </cell>
          <cell r="H2071" t="str">
            <v>FECHO DE EMBUTIR TIPO UNHA 40CM. AF_12/2019</v>
          </cell>
          <cell r="I2071" t="str">
            <v>UN</v>
          </cell>
          <cell r="J2071" t="str">
            <v>COEFICIENTE DE REPRESENTATIVIDADE</v>
          </cell>
          <cell r="K2071" t="str">
            <v>190,97</v>
          </cell>
          <cell r="L2071" t="str">
            <v>CAIXA REFERENCIAL</v>
          </cell>
          <cell r="M2071" t="str">
            <v>31,26</v>
          </cell>
          <cell r="N2071">
            <v>159.71</v>
          </cell>
          <cell r="O2071">
            <v>190.97</v>
          </cell>
          <cell r="P2071">
            <v>0</v>
          </cell>
          <cell r="R2071" t="str">
            <v>SINAPI</v>
          </cell>
        </row>
        <row r="2072">
          <cell r="G2072">
            <v>100709</v>
          </cell>
          <cell r="H2072" t="str">
            <v>DOBRADIÇA EM AÇO/FERRO, 3" X 21/2", E=1,9 A 2MM, SEN ANEL, CROMADO OU ZINCADO, TAMPA BOLA, COM PARAFUSOS. AF_12/2019</v>
          </cell>
          <cell r="I2072" t="str">
            <v>UN</v>
          </cell>
          <cell r="J2072" t="str">
            <v>COEFICIENTE DE REPRESENTATIVIDADE</v>
          </cell>
          <cell r="K2072" t="str">
            <v>43,34</v>
          </cell>
          <cell r="L2072" t="str">
            <v>CAIXA REFERENCIAL</v>
          </cell>
          <cell r="M2072" t="str">
            <v>22,97</v>
          </cell>
          <cell r="N2072">
            <v>20.370000000000005</v>
          </cell>
          <cell r="O2072">
            <v>43.34</v>
          </cell>
          <cell r="P2072">
            <v>0</v>
          </cell>
          <cell r="R2072" t="str">
            <v>SINAPI</v>
          </cell>
        </row>
        <row r="2073">
          <cell r="G2073">
            <v>100710</v>
          </cell>
          <cell r="H2073" t="str">
            <v>DOBRADIÇA TIPO VAI E VEM EM LATÃO POLIDO 3". AF_12/2019</v>
          </cell>
          <cell r="I2073" t="str">
            <v>UN</v>
          </cell>
          <cell r="J2073" t="str">
            <v>COEFICIENTE DE REPRESENTATIVIDADE</v>
          </cell>
          <cell r="K2073" t="str">
            <v>111,47</v>
          </cell>
          <cell r="L2073" t="str">
            <v>CAIXA REFERENCIAL</v>
          </cell>
          <cell r="M2073" t="str">
            <v>30,59</v>
          </cell>
          <cell r="N2073">
            <v>80.88</v>
          </cell>
          <cell r="O2073">
            <v>111.47</v>
          </cell>
          <cell r="P2073">
            <v>0</v>
          </cell>
          <cell r="R2073" t="str">
            <v>SINAPI</v>
          </cell>
        </row>
        <row r="2074">
          <cell r="G2074">
            <v>102151</v>
          </cell>
          <cell r="H2074" t="str">
            <v>INSTALAÇÃO DE VIDRO LISO INCOLOR, E = 3 MM, EM ESQUADRIA DE MADEIRA, FIXADO COM BAGUETE. AF_01/2021</v>
          </cell>
          <cell r="I2074" t="str">
            <v>M2</v>
          </cell>
          <cell r="J2074" t="str">
            <v>COEFICIENTE DE REPRESENTATIVIDADE</v>
          </cell>
          <cell r="K2074" t="str">
            <v>216,50</v>
          </cell>
          <cell r="L2074" t="str">
            <v>CAIXA REFERENCIAL</v>
          </cell>
          <cell r="M2074" t="str">
            <v>19,54</v>
          </cell>
          <cell r="N2074">
            <v>196.96</v>
          </cell>
          <cell r="O2074">
            <v>216.5</v>
          </cell>
          <cell r="P2074">
            <v>0</v>
          </cell>
          <cell r="R2074" t="str">
            <v>SINAPI</v>
          </cell>
        </row>
        <row r="2075">
          <cell r="G2075">
            <v>102152</v>
          </cell>
          <cell r="H2075" t="str">
            <v>INSTALAÇÃO DE VIDRO LISO, E = 4 MM, EM ESQUADRIA DE MADEIRA, FIXADO COM BAGUETE. AF_01/2021</v>
          </cell>
          <cell r="I2075" t="str">
            <v>M2</v>
          </cell>
          <cell r="J2075" t="str">
            <v>COEFICIENTE DE REPRESENTATIVIDADE</v>
          </cell>
          <cell r="K2075" t="str">
            <v>241,50</v>
          </cell>
          <cell r="L2075" t="str">
            <v>CAIXA REFERENCIAL</v>
          </cell>
          <cell r="M2075" t="str">
            <v>19,54</v>
          </cell>
          <cell r="N2075">
            <v>221.96</v>
          </cell>
          <cell r="O2075">
            <v>241.5</v>
          </cell>
          <cell r="P2075">
            <v>0</v>
          </cell>
          <cell r="R2075" t="str">
            <v>SINAPI</v>
          </cell>
        </row>
        <row r="2076">
          <cell r="G2076">
            <v>102153</v>
          </cell>
          <cell r="H2076" t="str">
            <v>INSTALAÇÃO DE VIDRO LISO FUME, E = 4 MM, EM ESQUADRIA DE MADEIRA, FIXADO COM BAGUETE. AF_01/2021</v>
          </cell>
          <cell r="I2076" t="str">
            <v>M2</v>
          </cell>
          <cell r="J2076" t="str">
            <v>COEFICIENTE DE REPRESENTATIVIDADE</v>
          </cell>
          <cell r="K2076" t="str">
            <v>308,16</v>
          </cell>
          <cell r="L2076" t="str">
            <v>CAIXA REFERENCIAL</v>
          </cell>
          <cell r="M2076" t="str">
            <v>19,54</v>
          </cell>
          <cell r="N2076">
            <v>288.62</v>
          </cell>
          <cell r="O2076">
            <v>308.16000000000003</v>
          </cell>
          <cell r="P2076">
            <v>0</v>
          </cell>
          <cell r="R2076" t="str">
            <v>SINAPI</v>
          </cell>
        </row>
        <row r="2077">
          <cell r="G2077">
            <v>102154</v>
          </cell>
          <cell r="H2077" t="str">
            <v>INSTALAÇÃO DE VIDRO LISO INCOLOR, E = 5 MM, EM ESQUADRIA DE MADEIRA, FIXADO COM BAGUETE. AF_01/2021</v>
          </cell>
          <cell r="I2077" t="str">
            <v>M2</v>
          </cell>
          <cell r="J2077" t="str">
            <v>COEFICIENTE DE REPRESENTATIVIDADE</v>
          </cell>
          <cell r="K2077" t="str">
            <v>266,75</v>
          </cell>
          <cell r="L2077" t="str">
            <v>CAIXA REFERENCIAL</v>
          </cell>
          <cell r="M2077" t="str">
            <v>15,60</v>
          </cell>
          <cell r="N2077">
            <v>251.15</v>
          </cell>
          <cell r="O2077">
            <v>266.75</v>
          </cell>
          <cell r="P2077">
            <v>0</v>
          </cell>
          <cell r="R2077" t="str">
            <v>SINAPI</v>
          </cell>
        </row>
        <row r="2078">
          <cell r="G2078">
            <v>102155</v>
          </cell>
          <cell r="H2078" t="str">
            <v>INSTALAÇÃO DE VIDRO LISO FUME, E = 5 MM, EM ESQUADRIA DE MADEIRA, FIXADO COM BAGUETE. AF_01/2021</v>
          </cell>
          <cell r="I2078" t="str">
            <v>M2</v>
          </cell>
          <cell r="J2078" t="str">
            <v>COEFICIENTE DE REPRESENTATIVIDADE</v>
          </cell>
          <cell r="K2078" t="str">
            <v>321,28</v>
          </cell>
          <cell r="L2078" t="str">
            <v>CAIXA REFERENCIAL</v>
          </cell>
          <cell r="M2078" t="str">
            <v>15,60</v>
          </cell>
          <cell r="N2078">
            <v>305.67999999999995</v>
          </cell>
          <cell r="O2078">
            <v>321.27999999999997</v>
          </cell>
          <cell r="P2078">
            <v>0</v>
          </cell>
          <cell r="R2078" t="str">
            <v>SINAPI</v>
          </cell>
        </row>
        <row r="2079">
          <cell r="G2079">
            <v>102156</v>
          </cell>
          <cell r="H2079" t="str">
            <v>INSTALAÇÃO DE VIDRO LISO INCOLOR, E = 6 MM, EM ESQUADRIA DE MADEIRA, FIXADO COM BAGUETE. AF_01/2021</v>
          </cell>
          <cell r="I2079" t="str">
            <v>M2</v>
          </cell>
          <cell r="J2079" t="str">
            <v>COEFICIENTE DE REPRESENTATIVIDADE</v>
          </cell>
          <cell r="K2079" t="str">
            <v>308,96</v>
          </cell>
          <cell r="L2079" t="str">
            <v>CAIXA REFERENCIAL</v>
          </cell>
          <cell r="M2079" t="str">
            <v>11,90</v>
          </cell>
          <cell r="N2079">
            <v>297.06</v>
          </cell>
          <cell r="O2079">
            <v>308.95999999999998</v>
          </cell>
          <cell r="P2079">
            <v>0</v>
          </cell>
          <cell r="R2079" t="str">
            <v>SINAPI</v>
          </cell>
        </row>
        <row r="2080">
          <cell r="G2080">
            <v>102157</v>
          </cell>
          <cell r="H2080" t="str">
            <v>INSTALAÇÃO DE VIDRO LISO FUME, E = 6 MM, EM ESQUADRIA DE MADEIRA, FIXADO COM BAGUETE. AF_01/2021</v>
          </cell>
          <cell r="I2080" t="str">
            <v>M2</v>
          </cell>
          <cell r="J2080" t="str">
            <v>COEFICIENTE DE REPRESENTATIVIDADE</v>
          </cell>
          <cell r="K2080" t="str">
            <v>425,63</v>
          </cell>
          <cell r="L2080" t="str">
            <v>CAIXA REFERENCIAL</v>
          </cell>
          <cell r="M2080" t="str">
            <v>11,90</v>
          </cell>
          <cell r="N2080">
            <v>413.73</v>
          </cell>
          <cell r="O2080">
            <v>425.63</v>
          </cell>
          <cell r="P2080">
            <v>0</v>
          </cell>
          <cell r="R2080" t="str">
            <v>SINAPI</v>
          </cell>
        </row>
        <row r="2081">
          <cell r="G2081">
            <v>102158</v>
          </cell>
          <cell r="H2081" t="str">
            <v>INSTALAÇÃO DE VIDRO LISO INCOLOR, E = 8 MM, EM ESQUADRIA DE MADEIRA, FIXADO COM BAGUETE. AF_01/2021</v>
          </cell>
          <cell r="I2081" t="str">
            <v>M2</v>
          </cell>
          <cell r="J2081" t="str">
            <v>COEFICIENTE DE REPRESENTATIVIDADE</v>
          </cell>
          <cell r="K2081" t="str">
            <v>432,37</v>
          </cell>
          <cell r="L2081" t="str">
            <v>CAIXA REFERENCIAL</v>
          </cell>
          <cell r="M2081" t="str">
            <v>8,85</v>
          </cell>
          <cell r="N2081">
            <v>423.52</v>
          </cell>
          <cell r="O2081">
            <v>432.37</v>
          </cell>
          <cell r="P2081">
            <v>0</v>
          </cell>
          <cell r="R2081" t="str">
            <v>SINAPI</v>
          </cell>
        </row>
        <row r="2082">
          <cell r="G2082">
            <v>102159</v>
          </cell>
          <cell r="H2082" t="str">
            <v>INSTALAÇÃO DE VIDRO LISO INCOLOR, E = 10 MM, EM ESQUADRIA DE MADEIRA, FIXADO COM BAGUETE. AF_01/2021</v>
          </cell>
          <cell r="I2082" t="str">
            <v>M2</v>
          </cell>
          <cell r="J2082" t="str">
            <v>COEFICIENTE DE REPRESENTATIVIDADE</v>
          </cell>
          <cell r="K2082" t="str">
            <v>516,66</v>
          </cell>
          <cell r="L2082" t="str">
            <v>CAIXA REFERENCIAL</v>
          </cell>
          <cell r="M2082" t="str">
            <v>7,76</v>
          </cell>
          <cell r="N2082">
            <v>508.9</v>
          </cell>
          <cell r="O2082">
            <v>516.66</v>
          </cell>
          <cell r="P2082">
            <v>0</v>
          </cell>
          <cell r="R2082" t="str">
            <v>SINAPI</v>
          </cell>
        </row>
        <row r="2083">
          <cell r="G2083">
            <v>102160</v>
          </cell>
          <cell r="H2083" t="str">
            <v>INSTALAÇÃO DE VIDRO IMPRESSO, E = 4 MM, EM ESQUADRIA DE MADEIRA, FIXADO COM BAGUETE. AF_01/2021</v>
          </cell>
          <cell r="I2083" t="str">
            <v>M2</v>
          </cell>
          <cell r="J2083" t="str">
            <v>COEFICIENTE DE REPRESENTATIVIDADE</v>
          </cell>
          <cell r="K2083" t="str">
            <v>208,16</v>
          </cell>
          <cell r="L2083" t="str">
            <v>CAIXA REFERENCIAL</v>
          </cell>
          <cell r="M2083" t="str">
            <v>19,54</v>
          </cell>
          <cell r="N2083">
            <v>188.62</v>
          </cell>
          <cell r="O2083">
            <v>208.16</v>
          </cell>
          <cell r="P2083">
            <v>0</v>
          </cell>
          <cell r="R2083" t="str">
            <v>SINAPI</v>
          </cell>
        </row>
        <row r="2084">
          <cell r="G2084">
            <v>102161</v>
          </cell>
          <cell r="H2084" t="str">
            <v>INSTALAÇÃO DE VIDRO LISO INCOLOR, E = 3 MM, EM ESQUADRIA DE ALUMÍNIO OU PVC, FIXADO COM BAGUETE. AF_01/2021_PS</v>
          </cell>
          <cell r="I2084" t="str">
            <v>M2</v>
          </cell>
          <cell r="J2084" t="str">
            <v>ATRIBUÍDO SÃO PAULO</v>
          </cell>
          <cell r="K2084" t="str">
            <v>321,67</v>
          </cell>
          <cell r="L2084" t="str">
            <v>CAIXA REFERENCIAL</v>
          </cell>
          <cell r="M2084" t="str">
            <v>23,68</v>
          </cell>
          <cell r="N2084">
            <v>297.99</v>
          </cell>
          <cell r="O2084">
            <v>321.67</v>
          </cell>
          <cell r="P2084">
            <v>0</v>
          </cell>
          <cell r="R2084" t="str">
            <v>SINAPI</v>
          </cell>
        </row>
        <row r="2085">
          <cell r="G2085">
            <v>102162</v>
          </cell>
          <cell r="H2085" t="str">
            <v>INSTALAÇÃO DE VIDRO LISO INCOLOR, E = 4 MM, EM ESQUADRIA DE ALUMÍNIO OU PVC, FIXADO COM BAGUETE. AF_01/2021_PS</v>
          </cell>
          <cell r="I2085" t="str">
            <v>M2</v>
          </cell>
          <cell r="J2085" t="str">
            <v>ATRIBUÍDO SÃO PAULO</v>
          </cell>
          <cell r="K2085" t="str">
            <v>346,67</v>
          </cell>
          <cell r="L2085" t="str">
            <v>CAIXA REFERENCIAL</v>
          </cell>
          <cell r="M2085" t="str">
            <v>23,68</v>
          </cell>
          <cell r="N2085">
            <v>322.99</v>
          </cell>
          <cell r="O2085">
            <v>346.67</v>
          </cell>
          <cell r="P2085">
            <v>0</v>
          </cell>
          <cell r="R2085" t="str">
            <v>SINAPI</v>
          </cell>
        </row>
        <row r="2086">
          <cell r="G2086">
            <v>102163</v>
          </cell>
          <cell r="H2086" t="str">
            <v>INSTALAÇÃO DE VIDRO LISO FUME, E = 4 MM, EM ESQUADRIA DE ALUMÍNIO OU PVC, FIXADO COM BAGUETE. AF_01/2021_PS</v>
          </cell>
          <cell r="I2086" t="str">
            <v>M2</v>
          </cell>
          <cell r="J2086" t="str">
            <v>ATRIBUÍDO SÃO PAULO</v>
          </cell>
          <cell r="K2086" t="str">
            <v>413,33</v>
          </cell>
          <cell r="L2086" t="str">
            <v>CAIXA REFERENCIAL</v>
          </cell>
          <cell r="M2086" t="str">
            <v>23,68</v>
          </cell>
          <cell r="N2086">
            <v>389.65</v>
          </cell>
          <cell r="O2086">
            <v>413.33</v>
          </cell>
          <cell r="P2086">
            <v>0</v>
          </cell>
          <cell r="R2086" t="str">
            <v>SINAPI</v>
          </cell>
        </row>
        <row r="2087">
          <cell r="G2087">
            <v>102164</v>
          </cell>
          <cell r="H2087" t="str">
            <v>INSTALAÇÃO DE VIDRO LISO INCOLOR, E = 5 MM, EM ESQUADRIA DE ALUMÍNIO OU PVC, FIXADO COM BAGUETE. AF_01/2021_PS</v>
          </cell>
          <cell r="I2087" t="str">
            <v>M2</v>
          </cell>
          <cell r="J2087" t="str">
            <v>ATRIBUÍDO SÃO PAULO</v>
          </cell>
          <cell r="K2087" t="str">
            <v>352,58</v>
          </cell>
          <cell r="L2087" t="str">
            <v>CAIXA REFERENCIAL</v>
          </cell>
          <cell r="M2087" t="str">
            <v>18,94</v>
          </cell>
          <cell r="N2087">
            <v>333.64</v>
          </cell>
          <cell r="O2087">
            <v>352.58</v>
          </cell>
          <cell r="P2087">
            <v>0</v>
          </cell>
          <cell r="R2087" t="str">
            <v>SINAPI</v>
          </cell>
        </row>
        <row r="2088">
          <cell r="G2088">
            <v>102165</v>
          </cell>
          <cell r="H2088" t="str">
            <v>INSTALAÇÃO DE VIDRO LISO FUME, E = 5 MM, EM ESQUADRIA DE ALUMÍNIO OU PVC, FIXADO COM BAGUETE. AF_01/2021_PS</v>
          </cell>
          <cell r="I2088" t="str">
            <v>M2</v>
          </cell>
          <cell r="J2088" t="str">
            <v>ATRIBUÍDO SÃO PAULO</v>
          </cell>
          <cell r="K2088" t="str">
            <v>407,11</v>
          </cell>
          <cell r="L2088" t="str">
            <v>CAIXA REFERENCIAL</v>
          </cell>
          <cell r="M2088" t="str">
            <v>18,94</v>
          </cell>
          <cell r="N2088">
            <v>388.17</v>
          </cell>
          <cell r="O2088">
            <v>407.11</v>
          </cell>
          <cell r="P2088">
            <v>0</v>
          </cell>
          <cell r="R2088" t="str">
            <v>SINAPI</v>
          </cell>
        </row>
        <row r="2089">
          <cell r="G2089">
            <v>102166</v>
          </cell>
          <cell r="H2089" t="str">
            <v>INSTALAÇÃO DE VIDRO LISO INCOLOR, E = 6 MM, EM ESQUADRIA DE ALUMÍNIO OU PVC, FIXADO COM BAGUETE. AF_01/2021_PS</v>
          </cell>
          <cell r="I2089" t="str">
            <v>M2</v>
          </cell>
          <cell r="J2089" t="str">
            <v>ATRIBUÍDO SÃO PAULO</v>
          </cell>
          <cell r="K2089" t="str">
            <v>375,44</v>
          </cell>
          <cell r="L2089" t="str">
            <v>CAIXA REFERENCIAL</v>
          </cell>
          <cell r="M2089" t="str">
            <v>14,49</v>
          </cell>
          <cell r="N2089">
            <v>360.95</v>
          </cell>
          <cell r="O2089">
            <v>375.44</v>
          </cell>
          <cell r="P2089">
            <v>0</v>
          </cell>
          <cell r="R2089" t="str">
            <v>SINAPI</v>
          </cell>
        </row>
        <row r="2090">
          <cell r="G2090">
            <v>102167</v>
          </cell>
          <cell r="H2090" t="str">
            <v>INSTALAÇÃO DE VIDRO LISO FUME, E = 6 MM, EM ESQUADRIA DE ALUMÍNIO OU PVC, FIXADO COM BAGUETE. AF_01/2021_PS</v>
          </cell>
          <cell r="I2090" t="str">
            <v>M2</v>
          </cell>
          <cell r="J2090" t="str">
            <v>ATRIBUÍDO SÃO PAULO</v>
          </cell>
          <cell r="K2090" t="str">
            <v>492,11</v>
          </cell>
          <cell r="L2090" t="str">
            <v>CAIXA REFERENCIAL</v>
          </cell>
          <cell r="M2090" t="str">
            <v>14,49</v>
          </cell>
          <cell r="N2090">
            <v>477.62</v>
          </cell>
          <cell r="O2090">
            <v>492.11</v>
          </cell>
          <cell r="P2090">
            <v>0</v>
          </cell>
          <cell r="R2090" t="str">
            <v>SINAPI</v>
          </cell>
        </row>
        <row r="2091">
          <cell r="G2091">
            <v>102168</v>
          </cell>
          <cell r="H2091" t="str">
            <v>INSTALAÇÃO DE VIDRO LISO INCOLOR, E = 8 MM, EM ESQUADRIA DE ALUMÍNIO OU PVC, FIXADO COM BAGUETE. AF_01/2021_PS</v>
          </cell>
          <cell r="I2091" t="str">
            <v>M2</v>
          </cell>
          <cell r="J2091" t="str">
            <v>ATRIBUÍDO SÃO PAULO</v>
          </cell>
          <cell r="K2091" t="str">
            <v>481,63</v>
          </cell>
          <cell r="L2091" t="str">
            <v>CAIXA REFERENCIAL</v>
          </cell>
          <cell r="M2091" t="str">
            <v>10,75</v>
          </cell>
          <cell r="N2091">
            <v>470.88</v>
          </cell>
          <cell r="O2091">
            <v>481.63</v>
          </cell>
          <cell r="P2091">
            <v>0</v>
          </cell>
          <cell r="R2091" t="str">
            <v>SINAPI</v>
          </cell>
        </row>
        <row r="2092">
          <cell r="G2092">
            <v>102169</v>
          </cell>
          <cell r="H2092" t="str">
            <v>INSTALAÇÃO DE VIDRO LISO INCOLOR, E = 10 MM, EM ESQUADRIA DE ALUMÍNIO OU PVC, FIXADO COM BAGUETE. AF_01/2021_PS</v>
          </cell>
          <cell r="I2092" t="str">
            <v>M2</v>
          </cell>
          <cell r="J2092" t="str">
            <v>ATRIBUÍDO SÃO PAULO</v>
          </cell>
          <cell r="K2092" t="str">
            <v>559,55</v>
          </cell>
          <cell r="L2092" t="str">
            <v>CAIXA REFERENCIAL</v>
          </cell>
          <cell r="M2092" t="str">
            <v>9,42</v>
          </cell>
          <cell r="N2092">
            <v>550.13</v>
          </cell>
          <cell r="O2092">
            <v>559.54999999999995</v>
          </cell>
          <cell r="P2092">
            <v>0</v>
          </cell>
          <cell r="R2092" t="str">
            <v>SINAPI</v>
          </cell>
        </row>
        <row r="2093">
          <cell r="G2093">
            <v>102170</v>
          </cell>
          <cell r="H2093" t="str">
            <v>INSTALAÇÃO DE VIDRO IMPRESSO, E = 4 MM, EM ESQUADRIA DE ALUMÍNIO OU PVC, FIXADO COM BAGUETE. AF_01/2021_PS</v>
          </cell>
          <cell r="I2093" t="str">
            <v>M2</v>
          </cell>
          <cell r="J2093" t="str">
            <v>ATRIBUÍDO SÃO PAULO</v>
          </cell>
          <cell r="K2093" t="str">
            <v>313,33</v>
          </cell>
          <cell r="L2093" t="str">
            <v>CAIXA REFERENCIAL</v>
          </cell>
          <cell r="M2093" t="str">
            <v>23,68</v>
          </cell>
          <cell r="N2093">
            <v>289.64999999999998</v>
          </cell>
          <cell r="O2093">
            <v>313.33</v>
          </cell>
          <cell r="P2093">
            <v>0</v>
          </cell>
          <cell r="R2093" t="str">
            <v>SINAPI</v>
          </cell>
        </row>
        <row r="2094">
          <cell r="G2094">
            <v>102171</v>
          </cell>
          <cell r="H2094" t="str">
            <v>INSTALAÇÃO DE VIDRO ARAMADO, E = 6 MM, EM ESQUADRIA DE ALUMÍNIO OU PVC, FIXADO COM BAGUETE. AF_01/2021_PS</v>
          </cell>
          <cell r="I2094" t="str">
            <v>M2</v>
          </cell>
          <cell r="J2094" t="str">
            <v>ATRIBUÍDO SÃO PAULO</v>
          </cell>
          <cell r="K2094" t="str">
            <v>619,25</v>
          </cell>
          <cell r="L2094" t="str">
            <v>CAIXA REFERENCIAL</v>
          </cell>
          <cell r="M2094" t="str">
            <v>18,94</v>
          </cell>
          <cell r="N2094">
            <v>600.30999999999995</v>
          </cell>
          <cell r="O2094">
            <v>619.25</v>
          </cell>
          <cell r="P2094">
            <v>0</v>
          </cell>
          <cell r="R2094" t="str">
            <v>SINAPI</v>
          </cell>
        </row>
        <row r="2095">
          <cell r="G2095">
            <v>102172</v>
          </cell>
          <cell r="H2095" t="str">
            <v>INSTALAÇÃO DE VIDRO ARAMADO, E = 7 MM, EM ESQUADRIA DE ALUMÍNIO OU PVC, FIXADO COM BAGUETE. AF_01/2021_PS</v>
          </cell>
          <cell r="I2095" t="str">
            <v>M2</v>
          </cell>
          <cell r="J2095" t="str">
            <v>ATRIBUÍDO SÃO PAULO</v>
          </cell>
          <cell r="K2095" t="str">
            <v>608,77</v>
          </cell>
          <cell r="L2095" t="str">
            <v>CAIXA REFERENCIAL</v>
          </cell>
          <cell r="M2095" t="str">
            <v>14,49</v>
          </cell>
          <cell r="N2095">
            <v>594.28</v>
          </cell>
          <cell r="O2095">
            <v>608.77</v>
          </cell>
          <cell r="P2095">
            <v>0</v>
          </cell>
          <cell r="R2095" t="str">
            <v>SINAPI</v>
          </cell>
        </row>
        <row r="2096">
          <cell r="G2096">
            <v>102176</v>
          </cell>
          <cell r="H2096" t="str">
            <v>INSTALAÇÃO DE VIDRO LAMINADO, E = 8 MM (4+4), ENCAIXADO EM PERFIL U. AF_01/2021_PS</v>
          </cell>
          <cell r="I2096" t="str">
            <v>M2</v>
          </cell>
          <cell r="J2096" t="str">
            <v>ATRIBUÍDO SÃO PAULO</v>
          </cell>
          <cell r="K2096" t="str">
            <v>1.116,78</v>
          </cell>
          <cell r="L2096" t="str">
            <v>CAIXA REFERENCIAL</v>
          </cell>
          <cell r="M2096" t="str">
            <v>50,40</v>
          </cell>
          <cell r="N2096">
            <v>1066.3799999999999</v>
          </cell>
          <cell r="O2096">
            <v>1116.78</v>
          </cell>
          <cell r="P2096">
            <v>0</v>
          </cell>
          <cell r="R2096" t="str">
            <v>SINAPI</v>
          </cell>
        </row>
        <row r="2097">
          <cell r="G2097">
            <v>102177</v>
          </cell>
          <cell r="H2097" t="str">
            <v>INSTALAÇÃO DE VIDRO LAMINADO, E = 12 MM (4+4+4), ENCAIXADO EM PERFIL U. AF_01/2021_PS</v>
          </cell>
          <cell r="I2097" t="str">
            <v>M2</v>
          </cell>
          <cell r="J2097" t="str">
            <v>ATRIBUÍDO SÃO PAULO</v>
          </cell>
          <cell r="K2097" t="str">
            <v>2.307,94</v>
          </cell>
          <cell r="L2097" t="str">
            <v>CAIXA REFERENCIAL</v>
          </cell>
          <cell r="M2097" t="str">
            <v>45,84</v>
          </cell>
          <cell r="N2097">
            <v>2262.1</v>
          </cell>
          <cell r="O2097">
            <v>2307.94</v>
          </cell>
          <cell r="P2097">
            <v>0</v>
          </cell>
          <cell r="R2097" t="str">
            <v>SINAPI</v>
          </cell>
        </row>
        <row r="2098">
          <cell r="G2098">
            <v>102178</v>
          </cell>
          <cell r="H2098" t="str">
            <v>INSTALAÇÃO DE VIDRO LAMINADO, E = 15 MM (5+5+5), ENCAIXADO EM PERFIL U. AF_01/2021_PS</v>
          </cell>
          <cell r="I2098" t="str">
            <v>M2</v>
          </cell>
          <cell r="J2098" t="str">
            <v>ATRIBUÍDO SÃO PAULO</v>
          </cell>
          <cell r="K2098" t="str">
            <v>2.660,78</v>
          </cell>
          <cell r="L2098" t="str">
            <v>CAIXA REFERENCIAL</v>
          </cell>
          <cell r="M2098" t="str">
            <v>41,99</v>
          </cell>
          <cell r="N2098">
            <v>2618.7900000000004</v>
          </cell>
          <cell r="O2098">
            <v>2660.78</v>
          </cell>
          <cell r="P2098">
            <v>0</v>
          </cell>
          <cell r="R2098" t="str">
            <v>SINAPI</v>
          </cell>
        </row>
        <row r="2099">
          <cell r="G2099">
            <v>102179</v>
          </cell>
          <cell r="H2099" t="str">
            <v>INSTALAÇÃO DE VIDRO TEMPERADO, E = 6 MM, ENCAIXADO EM PERFIL U. AF_01/2021_PS</v>
          </cell>
          <cell r="I2099" t="str">
            <v>M2</v>
          </cell>
          <cell r="J2099" t="str">
            <v>ATRIBUÍDO SÃO PAULO</v>
          </cell>
          <cell r="K2099" t="str">
            <v>375,89</v>
          </cell>
          <cell r="L2099" t="str">
            <v>CAIXA REFERENCIAL</v>
          </cell>
          <cell r="M2099" t="str">
            <v>48,00</v>
          </cell>
          <cell r="N2099">
            <v>327.89</v>
          </cell>
          <cell r="O2099">
            <v>375.89</v>
          </cell>
          <cell r="P2099">
            <v>0</v>
          </cell>
          <cell r="R2099" t="str">
            <v>SINAPI</v>
          </cell>
        </row>
        <row r="2100">
          <cell r="G2100">
            <v>102180</v>
          </cell>
          <cell r="H2100" t="str">
            <v>INSTALAÇÃO DE VIDRO TEMPERADO, E = 8 MM, ENCAIXADO EM PERFIL U. AF_01/2021_PS</v>
          </cell>
          <cell r="I2100" t="str">
            <v>M2</v>
          </cell>
          <cell r="J2100" t="str">
            <v>ATRIBUÍDO SÃO PAULO</v>
          </cell>
          <cell r="K2100" t="str">
            <v>442,80</v>
          </cell>
          <cell r="L2100" t="str">
            <v>CAIXA REFERENCIAL</v>
          </cell>
          <cell r="M2100" t="str">
            <v>45,72</v>
          </cell>
          <cell r="N2100">
            <v>397.08000000000004</v>
          </cell>
          <cell r="O2100">
            <v>442.80000000000007</v>
          </cell>
          <cell r="P2100">
            <v>0</v>
          </cell>
          <cell r="R2100" t="str">
            <v>SINAPI</v>
          </cell>
        </row>
        <row r="2101">
          <cell r="G2101">
            <v>102181</v>
          </cell>
          <cell r="H2101" t="str">
            <v>INSTALAÇÃO DE VIDRO TEMPERADO, E = 10 MM, ENCAIXADO EM PERFIL U. AF_01/2021_PS</v>
          </cell>
          <cell r="I2101" t="str">
            <v>M2</v>
          </cell>
          <cell r="J2101" t="str">
            <v>ATRIBUÍDO SÃO PAULO</v>
          </cell>
          <cell r="K2101" t="str">
            <v>532,30</v>
          </cell>
          <cell r="L2101" t="str">
            <v>CAIXA REFERENCIAL</v>
          </cell>
          <cell r="M2101" t="str">
            <v>42,90</v>
          </cell>
          <cell r="N2101">
            <v>489.4</v>
          </cell>
          <cell r="O2101">
            <v>532.29999999999995</v>
          </cell>
          <cell r="P2101">
            <v>0</v>
          </cell>
          <cell r="R2101" t="str">
            <v>SINAPI</v>
          </cell>
        </row>
        <row r="2102">
          <cell r="G2102">
            <v>102182</v>
          </cell>
          <cell r="H2102" t="str">
            <v>PORTA PIVOTANTE DE VIDRO TEMPERADO, 90X210 CM, ESPESSURA 10 MM, INCLUSIVE ACESSÓRIOS. AF_01/2021</v>
          </cell>
          <cell r="I2102" t="str">
            <v>UN</v>
          </cell>
          <cell r="J2102" t="str">
            <v>ATRIBUÍDO SÃO PAULO</v>
          </cell>
          <cell r="K2102" t="str">
            <v>1.139,25</v>
          </cell>
          <cell r="L2102" t="str">
            <v>CAIXA REFERENCIAL</v>
          </cell>
          <cell r="M2102" t="str">
            <v>58,11</v>
          </cell>
          <cell r="N2102">
            <v>1081.1400000000001</v>
          </cell>
          <cell r="O2102">
            <v>1139.25</v>
          </cell>
          <cell r="P2102">
            <v>0</v>
          </cell>
          <cell r="R2102" t="str">
            <v>SINAPI</v>
          </cell>
        </row>
        <row r="2103">
          <cell r="G2103">
            <v>102183</v>
          </cell>
          <cell r="H2103" t="str">
            <v>PORTA PIVOTANTE DE VIDRO TEMPERADO, 2 FOLHAS DE 90X210 CM, ESPESSURA DE 10MM, INCLUSIVE ACESSÓRIOS. AF_01/2021</v>
          </cell>
          <cell r="I2103" t="str">
            <v>UN</v>
          </cell>
          <cell r="J2103" t="str">
            <v>ATRIBUÍDO SÃO PAULO</v>
          </cell>
          <cell r="K2103" t="str">
            <v>2.289,01</v>
          </cell>
          <cell r="L2103" t="str">
            <v>CAIXA REFERENCIAL</v>
          </cell>
          <cell r="M2103" t="str">
            <v>124,13</v>
          </cell>
          <cell r="N2103">
            <v>2164.88</v>
          </cell>
          <cell r="O2103">
            <v>2289.0100000000002</v>
          </cell>
          <cell r="P2103">
            <v>0</v>
          </cell>
          <cell r="R2103" t="str">
            <v>SINAPI</v>
          </cell>
        </row>
        <row r="2104">
          <cell r="G2104">
            <v>102184</v>
          </cell>
          <cell r="H2104" t="str">
            <v>PORTA DE ABRIR COM MOLA HIDRÁULICA, EM VIDRO TEMPERADO, 90X210 CM, ESPESSURA 10 MM, INCLUSIVE ACESSÓRIOS. AF_01/2021</v>
          </cell>
          <cell r="I2104" t="str">
            <v>UN</v>
          </cell>
          <cell r="J2104" t="str">
            <v>ATRIBUÍDO SÃO PAULO</v>
          </cell>
          <cell r="K2104" t="str">
            <v>2.179,09</v>
          </cell>
          <cell r="L2104" t="str">
            <v>CAIXA REFERENCIAL</v>
          </cell>
          <cell r="M2104" t="str">
            <v>98,46</v>
          </cell>
          <cell r="N2104">
            <v>2080.63</v>
          </cell>
          <cell r="O2104">
            <v>2179.09</v>
          </cell>
          <cell r="P2104">
            <v>0</v>
          </cell>
          <cell r="R2104" t="str">
            <v>SINAPI</v>
          </cell>
        </row>
        <row r="2105">
          <cell r="G2105">
            <v>102185</v>
          </cell>
          <cell r="H2105" t="str">
            <v>PORTA DE ABRIR COM MOLA HIDRÁULICA, EM VIDRO TEMPERADO, 2 FOLHAS DE 90X210 CM, ESPESSURA DD 10MM, INCLUSIVE ACESSÓRIOS. AF_01/2021</v>
          </cell>
          <cell r="I2105" t="str">
            <v>UN</v>
          </cell>
          <cell r="J2105" t="str">
            <v>ATRIBUÍDO SÃO PAULO</v>
          </cell>
          <cell r="K2105" t="str">
            <v>4.368,42</v>
          </cell>
          <cell r="L2105" t="str">
            <v>CAIXA REFERENCIAL</v>
          </cell>
          <cell r="M2105" t="str">
            <v>204,60</v>
          </cell>
          <cell r="N2105">
            <v>4163.82</v>
          </cell>
          <cell r="O2105">
            <v>4368.42</v>
          </cell>
          <cell r="P2105">
            <v>0</v>
          </cell>
          <cell r="R2105" t="str">
            <v>SINAPI</v>
          </cell>
        </row>
        <row r="2106">
          <cell r="G2106">
            <v>102190</v>
          </cell>
          <cell r="H2106" t="str">
            <v>REMOÇÃO DE VIDRO LISO COMUM DE ESQUADRIA COM BAGUETE DE MADEIRA. AF_01/2021</v>
          </cell>
          <cell r="I2106" t="str">
            <v>M2</v>
          </cell>
          <cell r="J2106" t="str">
            <v>COEFICIENTE DE REPRESENTATIVIDADE</v>
          </cell>
          <cell r="K2106" t="str">
            <v>16,16</v>
          </cell>
          <cell r="L2106" t="str">
            <v>CAIXA REFERENCIAL</v>
          </cell>
          <cell r="M2106" t="str">
            <v>12,20</v>
          </cell>
          <cell r="N2106">
            <v>3.9600000000000009</v>
          </cell>
          <cell r="O2106">
            <v>16.16</v>
          </cell>
          <cell r="P2106">
            <v>0</v>
          </cell>
          <cell r="R2106" t="str">
            <v>SINAPI</v>
          </cell>
        </row>
        <row r="2107">
          <cell r="G2107">
            <v>102191</v>
          </cell>
          <cell r="H2107" t="str">
            <v>REMOÇÃO DE VIDRO LISO COMUM DE ESQUADRIA COM BAGUETE DE ALUMÍNIO OU PVC. AF_01/2021</v>
          </cell>
          <cell r="I2107" t="str">
            <v>M2</v>
          </cell>
          <cell r="J2107" t="str">
            <v>COEFICIENTE DE REPRESENTATIVIDADE</v>
          </cell>
          <cell r="K2107" t="str">
            <v>19,64</v>
          </cell>
          <cell r="L2107" t="str">
            <v>CAIXA REFERENCIAL</v>
          </cell>
          <cell r="M2107" t="str">
            <v>14,79</v>
          </cell>
          <cell r="N2107">
            <v>4.8500000000000014</v>
          </cell>
          <cell r="O2107">
            <v>19.64</v>
          </cell>
          <cell r="P2107">
            <v>0</v>
          </cell>
          <cell r="R2107" t="str">
            <v>SINAPI</v>
          </cell>
        </row>
        <row r="2108">
          <cell r="G2108">
            <v>102192</v>
          </cell>
          <cell r="H2108" t="str">
            <v>REMOÇÃO DE VIDRO TEMPERADO FIXADO EM PERFIL U. AF_01/2021</v>
          </cell>
          <cell r="I2108" t="str">
            <v>M2</v>
          </cell>
          <cell r="J2108" t="str">
            <v>COEFICIENTE DE REPRESENTATIVIDADE</v>
          </cell>
          <cell r="K2108" t="str">
            <v>14,02</v>
          </cell>
          <cell r="L2108" t="str">
            <v>CAIXA REFERENCIAL</v>
          </cell>
          <cell r="M2108" t="str">
            <v>10,58</v>
          </cell>
          <cell r="N2108">
            <v>3.4399999999999995</v>
          </cell>
          <cell r="O2108">
            <v>14.02</v>
          </cell>
          <cell r="P2108">
            <v>0</v>
          </cell>
          <cell r="R2108" t="str">
            <v>SINAPI</v>
          </cell>
        </row>
        <row r="2109">
          <cell r="G2109">
            <v>94569</v>
          </cell>
          <cell r="H2109" t="str">
            <v>JANELA DE ALUMÍNIO TIPO MAXIM-AR, COM VIDROS, BATENTE E FERRAGENS. EXCLUSIVE ALIZAR, ACABAMENTO E CONTRAMARCO. FORNECIMENTO E INSTALAÇÃO. AF_12/2019</v>
          </cell>
          <cell r="I2109" t="str">
            <v>M2</v>
          </cell>
          <cell r="J2109" t="str">
            <v>ATRIBUÍDO SÃO PAULO</v>
          </cell>
          <cell r="K2109" t="str">
            <v>680,00</v>
          </cell>
          <cell r="L2109" t="str">
            <v>CAIXA REFERENCIAL</v>
          </cell>
          <cell r="M2109" t="str">
            <v>44,84</v>
          </cell>
          <cell r="N2109">
            <v>635.16</v>
          </cell>
          <cell r="O2109">
            <v>680</v>
          </cell>
          <cell r="P2109">
            <v>0</v>
          </cell>
          <cell r="R2109" t="str">
            <v>SINAPI</v>
          </cell>
        </row>
        <row r="2110">
          <cell r="G2110">
            <v>94570</v>
          </cell>
          <cell r="H2110" t="str">
            <v>JANELA DE ALUMÍNIO DE CORRER COM 2 FOLHAS PARA VIDROS, COM VIDROS, BATENTE, ACABAMENTO COM ACETATO OU BRILHANTE E FERRAGENS. EXCLUSIVE ALIZAR E CONTRAMARCO. FORNECIMENTO E INSTALAÇÃO. AF_12/2019</v>
          </cell>
          <cell r="I2110" t="str">
            <v>M2</v>
          </cell>
          <cell r="J2110" t="str">
            <v>ATRIBUÍDO SÃO PAULO</v>
          </cell>
          <cell r="K2110" t="str">
            <v>353,23</v>
          </cell>
          <cell r="L2110" t="str">
            <v>CAIXA REFERENCIAL</v>
          </cell>
          <cell r="M2110" t="str">
            <v>13,62</v>
          </cell>
          <cell r="N2110">
            <v>339.61</v>
          </cell>
          <cell r="O2110">
            <v>353.23</v>
          </cell>
          <cell r="P2110">
            <v>0</v>
          </cell>
          <cell r="R2110" t="str">
            <v>SINAPI</v>
          </cell>
        </row>
        <row r="2111">
          <cell r="G2111">
            <v>94572</v>
          </cell>
          <cell r="H2111" t="str">
            <v>JANELA DE ALUMÍNIO DE CORRER COM 3 FOLHAS (2 VENEZIANAS E 1 PARA VIDRO), COM VIDROS, BATENTE E FERRAGENS. EXCLUSIVE ACABAMENTO, ALIZAR E CONTRAMARCO. FORNECIMENTO E INSTALAÇÃO. AF_12/2019</v>
          </cell>
          <cell r="I2111" t="str">
            <v>M2</v>
          </cell>
          <cell r="J2111" t="str">
            <v>ATRIBUÍDO SÃO PAULO</v>
          </cell>
          <cell r="K2111" t="str">
            <v>502,65</v>
          </cell>
          <cell r="L2111" t="str">
            <v>CAIXA REFERENCIAL</v>
          </cell>
          <cell r="M2111" t="str">
            <v>18,30</v>
          </cell>
          <cell r="N2111">
            <v>484.34999999999997</v>
          </cell>
          <cell r="O2111">
            <v>502.65</v>
          </cell>
          <cell r="P2111">
            <v>0</v>
          </cell>
          <cell r="R2111" t="str">
            <v>SINAPI</v>
          </cell>
        </row>
        <row r="2112">
          <cell r="G2112">
            <v>94573</v>
          </cell>
          <cell r="H2112" t="str">
            <v>JANELA DE ALUMÍNIO DE CORRER COM 4 FOLHAS PARA VIDROS, COM VIDROS, BATENTE, ACABAMENTO COM ACETATO OU BRILHANTE E FERRAGENS. EXCLUSIVE ALIZAR E CONTRAMARCO. FORNECIMENTO E INSTALAÇÃO. AF_12/2019</v>
          </cell>
          <cell r="I2112" t="str">
            <v>M2</v>
          </cell>
          <cell r="J2112" t="str">
            <v>ATRIBUÍDO SÃO PAULO</v>
          </cell>
          <cell r="K2112" t="str">
            <v>407,62</v>
          </cell>
          <cell r="L2112" t="str">
            <v>CAIXA REFERENCIAL</v>
          </cell>
          <cell r="M2112" t="str">
            <v>25,22</v>
          </cell>
          <cell r="N2112">
            <v>382.4</v>
          </cell>
          <cell r="O2112">
            <v>407.62</v>
          </cell>
          <cell r="P2112">
            <v>0</v>
          </cell>
          <cell r="R2112" t="str">
            <v>SINAPI</v>
          </cell>
        </row>
        <row r="2113">
          <cell r="G2113">
            <v>94580</v>
          </cell>
          <cell r="H2113" t="str">
            <v>JANELA DE ALUMÍNIO DE CORRER COM 6 FOLHAS (2 VENEZIANAS FIXAS, 2 VENEZIANAS DE CORRER E 2 PARA VIDRO), COM VIDROS, BATENTE, ACABAMENTO COM ACETATO OU BRILHANTE E FERRAGENS. EXCLUSIVE ALIZAR E CONTRAMARCO. FORNECIMENTO E INSTALAÇÃO. AF_12/2019</v>
          </cell>
          <cell r="I2113" t="str">
            <v>M2</v>
          </cell>
          <cell r="J2113" t="str">
            <v>COEFICIENTE DE REPRESENTATIVIDADE</v>
          </cell>
          <cell r="K2113" t="str">
            <v>558,57</v>
          </cell>
          <cell r="L2113" t="str">
            <v>CAIXA REFERENCIAL</v>
          </cell>
          <cell r="M2113" t="str">
            <v>29,42</v>
          </cell>
          <cell r="N2113">
            <v>529.15000000000009</v>
          </cell>
          <cell r="O2113">
            <v>558.57000000000005</v>
          </cell>
          <cell r="P2113">
            <v>0</v>
          </cell>
          <cell r="R2113" t="str">
            <v>SINAPI</v>
          </cell>
        </row>
        <row r="2114">
          <cell r="G2114">
            <v>94589</v>
          </cell>
          <cell r="H2114" t="str">
            <v>CONTRAMARCO DE ALUMÍNIO, FIXAÇÃO COM ARGAMASSA - FORNECIMENTO E INSTALAÇÃO. AF_12/2019</v>
          </cell>
          <cell r="I2114" t="str">
            <v>M</v>
          </cell>
          <cell r="J2114" t="str">
            <v>COEFICIENTE DE REPRESENTATIVIDADE</v>
          </cell>
          <cell r="K2114" t="str">
            <v>20,55</v>
          </cell>
          <cell r="L2114" t="str">
            <v>CAIXA REFERENCIAL</v>
          </cell>
          <cell r="M2114" t="str">
            <v>9,40</v>
          </cell>
          <cell r="N2114">
            <v>11.15</v>
          </cell>
          <cell r="O2114">
            <v>20.55</v>
          </cell>
          <cell r="P2114">
            <v>0</v>
          </cell>
          <cell r="R2114" t="str">
            <v>SINAPI</v>
          </cell>
        </row>
        <row r="2115">
          <cell r="G2115">
            <v>94590</v>
          </cell>
          <cell r="H2115" t="str">
            <v>CONTRAMARCO DE ALUMÍNIO, FIXAÇÃO COM PARAFUSO - FORNECIMENTO E INSTALAÇÃO. AF_12/2019</v>
          </cell>
          <cell r="I2115" t="str">
            <v>M</v>
          </cell>
          <cell r="J2115" t="str">
            <v>COEFICIENTE DE REPRESENTATIVIDADE</v>
          </cell>
          <cell r="K2115" t="str">
            <v>18,15</v>
          </cell>
          <cell r="L2115" t="str">
            <v>CAIXA REFERENCIAL</v>
          </cell>
          <cell r="M2115" t="str">
            <v>3,99</v>
          </cell>
          <cell r="N2115">
            <v>14.159999999999998</v>
          </cell>
          <cell r="O2115">
            <v>18.149999999999999</v>
          </cell>
          <cell r="P2115">
            <v>0</v>
          </cell>
          <cell r="R2115" t="str">
            <v>SINAPI</v>
          </cell>
        </row>
        <row r="2116">
          <cell r="G2116">
            <v>100674</v>
          </cell>
          <cell r="H2116" t="str">
            <v>JANELA FIXA DE ALUMÍNIO PARA VIDRO, COM VIDRO, BATENTE E FERRAGENS. EXCLUSIVE ACABAMENTO, ALIZAR E CONTRAMARCO. FORNECIMENTO E INSTALAÇÃO. AF_12/2019</v>
          </cell>
          <cell r="I2116" t="str">
            <v>M2</v>
          </cell>
          <cell r="J2116" t="str">
            <v>ATRIBUÍDO SÃO PAULO</v>
          </cell>
          <cell r="K2116" t="str">
            <v>734,29</v>
          </cell>
          <cell r="L2116" t="str">
            <v>CAIXA REFERENCIAL</v>
          </cell>
          <cell r="M2116" t="str">
            <v>18,91</v>
          </cell>
          <cell r="N2116">
            <v>715.38</v>
          </cell>
          <cell r="O2116">
            <v>734.29</v>
          </cell>
          <cell r="P2116">
            <v>0</v>
          </cell>
          <cell r="R2116" t="str">
            <v>SINAPI</v>
          </cell>
        </row>
        <row r="2117">
          <cell r="G2117">
            <v>101096</v>
          </cell>
          <cell r="H2117" t="str">
            <v>TUBULÃO A CÉU ABERTO, DIÂMETRO DO FUSTE DE 70CM, ESCAVAÇÃO MANUAL, SEM ALARGAMENTO DE BASE, CONCRETO FEITO EM OBRA E LANÇADO COM JERICA. AF_05/2020_PA</v>
          </cell>
          <cell r="I2117" t="str">
            <v>M3</v>
          </cell>
          <cell r="J2117" t="str">
            <v>ATRIBUÍDO SÃO PAULO</v>
          </cell>
          <cell r="K2117" t="str">
            <v>1.289,58</v>
          </cell>
          <cell r="L2117" t="str">
            <v>CAIXA REFERENCIAL</v>
          </cell>
          <cell r="M2117" t="str">
            <v>430,70</v>
          </cell>
          <cell r="N2117">
            <v>858.87999999999988</v>
          </cell>
          <cell r="O2117">
            <v>1289.58</v>
          </cell>
          <cell r="P2117">
            <v>0</v>
          </cell>
          <cell r="R2117" t="str">
            <v>SINAPI</v>
          </cell>
        </row>
        <row r="2118">
          <cell r="G2118">
            <v>101097</v>
          </cell>
          <cell r="H2118" t="str">
            <v>TUBULÃO A CÉU ABERTO, DIÂMETRO DO FUSTE DE 80CM, ESCAVAÇÃO MANUAL, SEM ALARGAMENTO DE BASE, CONCRETO FEITO EM OBRA E LANÇADO COM JERICA. AF_05/2020_PA</v>
          </cell>
          <cell r="I2118" t="str">
            <v>M3</v>
          </cell>
          <cell r="J2118" t="str">
            <v>ATRIBUÍDO SÃO PAULO</v>
          </cell>
          <cell r="K2118" t="str">
            <v>1.231,99</v>
          </cell>
          <cell r="L2118" t="str">
            <v>CAIXA REFERENCIAL</v>
          </cell>
          <cell r="M2118" t="str">
            <v>385,70</v>
          </cell>
          <cell r="N2118">
            <v>846.29</v>
          </cell>
          <cell r="O2118">
            <v>1231.99</v>
          </cell>
          <cell r="P2118">
            <v>0</v>
          </cell>
          <cell r="R2118" t="str">
            <v>SINAPI</v>
          </cell>
        </row>
        <row r="2119">
          <cell r="G2119">
            <v>101098</v>
          </cell>
          <cell r="H2119" t="str">
            <v>TUBULÃO A CÉU ABERTO, DIÂMETRO DO FUSTE DE 100CM, ESCAVAÇÃO MANUAL, SEM ALARGAMENTO DE BASE, CONCRETO FEITO EM OBRA E LANÇADO COM JERICA. AF_05/2020_PA</v>
          </cell>
          <cell r="I2119" t="str">
            <v>M3</v>
          </cell>
          <cell r="J2119" t="str">
            <v>ATRIBUÍDO SÃO PAULO</v>
          </cell>
          <cell r="K2119" t="str">
            <v>1.161,68</v>
          </cell>
          <cell r="L2119" t="str">
            <v>CAIXA REFERENCIAL</v>
          </cell>
          <cell r="M2119" t="str">
            <v>323,06</v>
          </cell>
          <cell r="N2119">
            <v>838.62000000000012</v>
          </cell>
          <cell r="O2119">
            <v>1161.68</v>
          </cell>
          <cell r="P2119">
            <v>0</v>
          </cell>
          <cell r="R2119" t="str">
            <v>SINAPI</v>
          </cell>
        </row>
        <row r="2120">
          <cell r="G2120">
            <v>101099</v>
          </cell>
          <cell r="H2120" t="str">
            <v>TUBULÃO A CÉU ABERTO, DIÂMETRO DO FUSTE DE 120CM, ESCAVAÇÃO MANUAL, SEM ALARGAMENTO DE BASE, CONCRETO FEITO EM OBRA E LANÇADO COM JERICA. AF_05/2020_PA</v>
          </cell>
          <cell r="I2120" t="str">
            <v>M3</v>
          </cell>
          <cell r="J2120" t="str">
            <v>ATRIBUÍDO SÃO PAULO</v>
          </cell>
          <cell r="K2120" t="str">
            <v>1.071,83</v>
          </cell>
          <cell r="L2120" t="str">
            <v>CAIXA REFERENCIAL</v>
          </cell>
          <cell r="M2120" t="str">
            <v>281,57</v>
          </cell>
          <cell r="N2120">
            <v>790.26</v>
          </cell>
          <cell r="O2120">
            <v>1071.83</v>
          </cell>
          <cell r="P2120">
            <v>0</v>
          </cell>
          <cell r="R2120" t="str">
            <v>SINAPI</v>
          </cell>
        </row>
        <row r="2121">
          <cell r="G2121">
            <v>101100</v>
          </cell>
          <cell r="H2121" t="str">
            <v>TUBULÃO A CÉU ABERTO, DIÂMETRO DO FUSTE DE 70CM, ESCAVAÇÃO MECÂNICA, SEM ALARGAMENTO DE BASE, CONCRETO FEITO EM OBRA E LANÇADO COM JERICA. AF_05/2020_PA</v>
          </cell>
          <cell r="I2121" t="str">
            <v>M3</v>
          </cell>
          <cell r="J2121" t="str">
            <v>ATRIBUÍDO SÃO PAULO</v>
          </cell>
          <cell r="K2121" t="str">
            <v>1.024,96</v>
          </cell>
          <cell r="L2121" t="str">
            <v>CAIXA REFERENCIAL</v>
          </cell>
          <cell r="M2121" t="str">
            <v>135,21</v>
          </cell>
          <cell r="N2121">
            <v>889.75</v>
          </cell>
          <cell r="O2121">
            <v>1024.96</v>
          </cell>
          <cell r="P2121">
            <v>0</v>
          </cell>
          <cell r="R2121" t="str">
            <v>SINAPI</v>
          </cell>
        </row>
        <row r="2122">
          <cell r="G2122">
            <v>101101</v>
          </cell>
          <cell r="H2122" t="str">
            <v>TUBULÃO A CÉU ABERTO, DIÂMETRO DO FUSTE DE 80CM, ESCAVAÇÃO MECÂNICA, SEM ALARGAMENTO DE BASE, CONCRETO FEITO EM OBRA E LANÇADO COM JERICA (EXCLUSIVE MOBILIZAÇÃO E DESMOBILIZAÇÃO). AF_05/2020_PA</v>
          </cell>
          <cell r="I2122" t="str">
            <v>M3</v>
          </cell>
          <cell r="J2122" t="str">
            <v>ATRIBUÍDO SÃO PAULO</v>
          </cell>
          <cell r="K2122" t="str">
            <v>1.004,05</v>
          </cell>
          <cell r="L2122" t="str">
            <v>CAIXA REFERENCIAL</v>
          </cell>
          <cell r="M2122" t="str">
            <v>128,11</v>
          </cell>
          <cell r="N2122">
            <v>875.93999999999994</v>
          </cell>
          <cell r="O2122">
            <v>1004.05</v>
          </cell>
          <cell r="P2122">
            <v>0</v>
          </cell>
          <cell r="R2122" t="str">
            <v>SINAPI</v>
          </cell>
        </row>
        <row r="2123">
          <cell r="G2123">
            <v>101102</v>
          </cell>
          <cell r="H2123" t="str">
            <v>TUBULÃO A CÉU ABERTO, DIÂMETRO DO FUSTE DE 100CM, ESCAVAÇÃO MECÂNICA, SEM ALARGAMENTO DE BASE, CONCRETO FEITO EM OBRA E LANÇADO COM JERICA (EXCLUSIVE MOBILIZAÇÃO E DESMOBILIZAÇÃO). AF_05/2020_PA</v>
          </cell>
          <cell r="I2123" t="str">
            <v>M3</v>
          </cell>
          <cell r="J2123" t="str">
            <v>ATRIBUÍDO SÃO PAULO</v>
          </cell>
          <cell r="K2123" t="str">
            <v>984,43</v>
          </cell>
          <cell r="L2123" t="str">
            <v>CAIXA REFERENCIAL</v>
          </cell>
          <cell r="M2123" t="str">
            <v>117,21</v>
          </cell>
          <cell r="N2123">
            <v>867.21999999999991</v>
          </cell>
          <cell r="O2123">
            <v>984.43</v>
          </cell>
          <cell r="P2123">
            <v>0</v>
          </cell>
          <cell r="R2123" t="str">
            <v>SINAPI</v>
          </cell>
        </row>
        <row r="2124">
          <cell r="G2124">
            <v>101103</v>
          </cell>
          <cell r="H2124" t="str">
            <v>TUBULÃO A CÉU ABERTO, DIÂMETRO DO FUSTE DE 120CM, ESCAVAÇÃO MECÂNICA, SEM ALARGAMENTO DE BASE, CONCRETO FEITO EM OBRA E LANÇADO COM JERICA (EXCLUSIVE MOBILIZAÇÃO E DESMOBILIZAÇÃO). AF_05/2020_PA</v>
          </cell>
          <cell r="I2124" t="str">
            <v>M3</v>
          </cell>
          <cell r="J2124" t="str">
            <v>ATRIBUÍDO SÃO PAULO</v>
          </cell>
          <cell r="K2124" t="str">
            <v>927,44</v>
          </cell>
          <cell r="L2124" t="str">
            <v>CAIXA REFERENCIAL</v>
          </cell>
          <cell r="M2124" t="str">
            <v>109,25</v>
          </cell>
          <cell r="N2124">
            <v>818.19</v>
          </cell>
          <cell r="O2124">
            <v>927.44</v>
          </cell>
          <cell r="P2124">
            <v>0</v>
          </cell>
          <cell r="R2124" t="str">
            <v>SINAPI</v>
          </cell>
        </row>
        <row r="2125">
          <cell r="G2125">
            <v>101104</v>
          </cell>
          <cell r="H2125" t="str">
            <v>TUBULÃO A CÉU ABERTO, DIÂMETRO DO FUSTE DE 70CM, ESCAVAÇÃO MANUAL, SEM ALARGAMENTO DE BASE, CONCRETO USINADO E LANÇADO COM BOMBA OU DIRETAMENTE DO CAMINHÃO (EXCLUSIVE BOMBEAMENTO). AF_05/2020_PA</v>
          </cell>
          <cell r="I2125" t="str">
            <v>M3</v>
          </cell>
          <cell r="J2125" t="str">
            <v>ATRIBUÍDO SÃO PAULO</v>
          </cell>
          <cell r="K2125" t="str">
            <v>1.438,48</v>
          </cell>
          <cell r="L2125" t="str">
            <v>CAIXA REFERENCIAL</v>
          </cell>
          <cell r="M2125" t="str">
            <v>354,11</v>
          </cell>
          <cell r="N2125">
            <v>1084.3699999999999</v>
          </cell>
          <cell r="O2125">
            <v>1438.48</v>
          </cell>
          <cell r="P2125">
            <v>0</v>
          </cell>
          <cell r="R2125" t="str">
            <v>SINAPI</v>
          </cell>
        </row>
        <row r="2126">
          <cell r="G2126">
            <v>101105</v>
          </cell>
          <cell r="H2126" t="str">
            <v>TUBULÃO A CÉU ABERTO, DIÂMETRO DO FUSTE DE 80CM, ESCAVAÇÃO MANUAL, SEM ALARGAMENTO DE BASE, CONCRETO USINADO E LANÇADO COM BOMBA OU DIRETAMENTE DO CAMINHÃO (EXCLUSIVE BOMBEAMENTO). AF_05/2020_PA</v>
          </cell>
          <cell r="I2126" t="str">
            <v>M3</v>
          </cell>
          <cell r="J2126" t="str">
            <v>ATRIBUÍDO SÃO PAULO</v>
          </cell>
          <cell r="K2126" t="str">
            <v>1.378,63</v>
          </cell>
          <cell r="L2126" t="str">
            <v>CAIXA REFERENCIAL</v>
          </cell>
          <cell r="M2126" t="str">
            <v>310,49</v>
          </cell>
          <cell r="N2126">
            <v>1068.1400000000001</v>
          </cell>
          <cell r="O2126">
            <v>1378.63</v>
          </cell>
          <cell r="P2126">
            <v>0</v>
          </cell>
          <cell r="R2126" t="str">
            <v>SINAPI</v>
          </cell>
        </row>
        <row r="2127">
          <cell r="G2127">
            <v>101106</v>
          </cell>
          <cell r="H2127" t="str">
            <v>TUBULÃO A CÉU ABERTO, DIÂMETRO DO FUSTE DE 100CM, ESCAVAÇÃO MANUAL, SEM ALARGAMENTO DE BASE, CONCRETO USINADO E LANÇADO COM BOMBA OU DIRETAMENTE DO CAMINHÃO (EXCLUSIVE BOMBEAMENTO). AF_05/2020_PA</v>
          </cell>
          <cell r="I2127" t="str">
            <v>M3</v>
          </cell>
          <cell r="J2127" t="str">
            <v>ATRIBUÍDO SÃO PAULO</v>
          </cell>
          <cell r="K2127" t="str">
            <v>1.305,34</v>
          </cell>
          <cell r="L2127" t="str">
            <v>CAIXA REFERENCIAL</v>
          </cell>
          <cell r="M2127" t="str">
            <v>250,24</v>
          </cell>
          <cell r="N2127">
            <v>1055.0999999999999</v>
          </cell>
          <cell r="O2127">
            <v>1305.3399999999999</v>
          </cell>
          <cell r="P2127">
            <v>0</v>
          </cell>
          <cell r="R2127" t="str">
            <v>SINAPI</v>
          </cell>
        </row>
        <row r="2128">
          <cell r="G2128">
            <v>101107</v>
          </cell>
          <cell r="H2128" t="str">
            <v>TUBULÃO A CÉU ABERTO, DIÂMETRO DO FUSTE DE 120CM, ESCAVAÇÃO MANUAL, SEM ALARGAMENTO DE BASE, CONCRETO USINADO E LANÇADO COM BOMBA OU DIRETAMENTE DO CAMINHÃO (EXCLUSIVE BOMBEAMENTO). AF_05/2020_PA</v>
          </cell>
          <cell r="I2128" t="str">
            <v>M3</v>
          </cell>
          <cell r="J2128" t="str">
            <v>ATRIBUÍDO SÃO PAULO</v>
          </cell>
          <cell r="K2128" t="str">
            <v>1.210,98</v>
          </cell>
          <cell r="L2128" t="str">
            <v>CAIXA REFERENCIAL</v>
          </cell>
          <cell r="M2128" t="str">
            <v>211,53</v>
          </cell>
          <cell r="N2128">
            <v>999.45</v>
          </cell>
          <cell r="O2128">
            <v>1210.98</v>
          </cell>
          <cell r="P2128">
            <v>0</v>
          </cell>
          <cell r="R2128" t="str">
            <v>SINAPI</v>
          </cell>
        </row>
        <row r="2129">
          <cell r="G2129">
            <v>101108</v>
          </cell>
          <cell r="H2129" t="str">
            <v>TUBULÃO A CÉU ABERTO, DIÂMETRO DO FUSTE DE 70CM, ESCAVAÇÃO MECÂNICA, SEM ALARGAMENTO DE BASE, CONCRETO USINADO E LANÇADO COM BOMBA OU DIRETAMENTE DO CAMINHÃO (EXCLUSIVE BOMBEAMENTO, MOBILIZAÇÃO E DESMOBILIZAÇÃO). AF_05/2020_PA</v>
          </cell>
          <cell r="I2129" t="str">
            <v>M3</v>
          </cell>
          <cell r="J2129" t="str">
            <v>ATRIBUÍDO SÃO PAULO</v>
          </cell>
          <cell r="K2129" t="str">
            <v>1.168,64</v>
          </cell>
          <cell r="L2129" t="str">
            <v>CAIXA REFERENCIAL</v>
          </cell>
          <cell r="M2129" t="str">
            <v>53,67</v>
          </cell>
          <cell r="N2129">
            <v>1114.97</v>
          </cell>
          <cell r="O2129">
            <v>1168.6400000000001</v>
          </cell>
          <cell r="P2129">
            <v>0</v>
          </cell>
          <cell r="R2129" t="str">
            <v>SINAPI</v>
          </cell>
        </row>
        <row r="2130">
          <cell r="G2130">
            <v>101109</v>
          </cell>
          <cell r="H2130" t="str">
            <v>TUBULÃO A CÉU ABERTO, DIÂMETRO DO FUSTE DE 80CM, ESCAVAÇÃO MECÂNICA, SEM ALARGAMENTO DE BASE, CONCRETO USINADO E LANÇADO COM BOMBA OU DIRETAMENTE DO CAMINHÃO (EXCLUSIVE BOMBEAMENTO, MOBILIZAÇÃO E DESMOBILIZAÇÃO). AF_05/2020_PA</v>
          </cell>
          <cell r="I2130" t="str">
            <v>M3</v>
          </cell>
          <cell r="J2130" t="str">
            <v>ATRIBUÍDO SÃO PAULO</v>
          </cell>
          <cell r="K2130" t="str">
            <v>1.145,73</v>
          </cell>
          <cell r="L2130" t="str">
            <v>CAIXA REFERENCIAL</v>
          </cell>
          <cell r="M2130" t="str">
            <v>48,23</v>
          </cell>
          <cell r="N2130">
            <v>1097.5</v>
          </cell>
          <cell r="O2130">
            <v>1145.73</v>
          </cell>
          <cell r="P2130">
            <v>0</v>
          </cell>
          <cell r="R2130" t="str">
            <v>SINAPI</v>
          </cell>
        </row>
        <row r="2131">
          <cell r="G2131">
            <v>101110</v>
          </cell>
          <cell r="H2131" t="str">
            <v>TUBULÃO A CÉU ABERTO, DIÂMETRO DO FUSTE DE 100CM, ESCAVAÇÃO MECÂNICA, SEM ALARGAMENTO DE BASE, CONCRETO USINADO E LANÇADO COM BOMBA OU DIRETAMENTE DO CAMINHÃO (EXCLUSIVE BOMBEAMENTO, MOBILIZAÇÃO E DESMOBILIZAÇÃO). AF_05/2020_PA</v>
          </cell>
          <cell r="I2131" t="str">
            <v>M3</v>
          </cell>
          <cell r="J2131" t="str">
            <v>ATRIBUÍDO SÃO PAULO</v>
          </cell>
          <cell r="K2131" t="str">
            <v>1.123,74</v>
          </cell>
          <cell r="L2131" t="str">
            <v>CAIXA REFERENCIAL</v>
          </cell>
          <cell r="M2131" t="str">
            <v>40,25</v>
          </cell>
          <cell r="N2131">
            <v>1083.49</v>
          </cell>
          <cell r="O2131">
            <v>1123.74</v>
          </cell>
          <cell r="P2131">
            <v>0</v>
          </cell>
          <cell r="R2131" t="str">
            <v>SINAPI</v>
          </cell>
        </row>
        <row r="2132">
          <cell r="G2132">
            <v>101111</v>
          </cell>
          <cell r="H2132" t="str">
            <v>TUBULÃO A CÉU ABERTO, DIÂMETRO DO FUSTE DE 120CM, ESCAVAÇÃO MECÂNICA, SEM ALARGAMENTO DE BASE, CONCRETO USINADO E LANÇADO COM BOMBA OU DIRETAMENTE DO CAMINHÃO (EXCLUSIVE BOMBEAMENTO, MOBILIZAÇÃO E DESMOBILIZAÇÃO). AF_05/2020_PA</v>
          </cell>
          <cell r="I2132" t="str">
            <v>M3</v>
          </cell>
          <cell r="J2132" t="str">
            <v>ATRIBUÍDO SÃO PAULO</v>
          </cell>
          <cell r="K2132" t="str">
            <v>1.062,84</v>
          </cell>
          <cell r="L2132" t="str">
            <v>CAIXA REFERENCIAL</v>
          </cell>
          <cell r="M2132" t="str">
            <v>35,66</v>
          </cell>
          <cell r="N2132">
            <v>1027.1799999999998</v>
          </cell>
          <cell r="O2132">
            <v>1062.8399999999999</v>
          </cell>
          <cell r="P2132">
            <v>0</v>
          </cell>
          <cell r="R2132" t="str">
            <v>SINAPI</v>
          </cell>
        </row>
        <row r="2133">
          <cell r="G2133">
            <v>101112</v>
          </cell>
          <cell r="H2133" t="str">
            <v>ALARGAMENTO DE BASE DE TUBULÃO A CÉU ABERTO, ESCAVAÇÃO MANUAL, CONCRETO FEITO EM OBRA E LANÇADO COM JERICA. AF_05/2020</v>
          </cell>
          <cell r="I2133" t="str">
            <v>M3</v>
          </cell>
          <cell r="J2133" t="str">
            <v>ATRIBUÍDO SÃO PAULO</v>
          </cell>
          <cell r="K2133" t="str">
            <v>941,37</v>
          </cell>
          <cell r="L2133" t="str">
            <v>CAIXA REFERENCIAL</v>
          </cell>
          <cell r="M2133" t="str">
            <v>262,39</v>
          </cell>
          <cell r="N2133">
            <v>678.98</v>
          </cell>
          <cell r="O2133">
            <v>941.37</v>
          </cell>
          <cell r="P2133">
            <v>0</v>
          </cell>
          <cell r="R2133" t="str">
            <v>SINAPI</v>
          </cell>
        </row>
        <row r="2134">
          <cell r="G2134">
            <v>101113</v>
          </cell>
          <cell r="H2134" t="str">
            <v>ALARGAMENTO DE BASE DE TUBULÃO A CÉU ABERTO, ESCAVAÇÃO MANUAL, CONCRETO USINADO E LANÇADO COM BOMBA OU DIRETAMENTE DO CAMINHÃO (EXCLUSIVE BOMBEAMENTO). AF_05/2020</v>
          </cell>
          <cell r="I2134" t="str">
            <v>M3</v>
          </cell>
          <cell r="J2134" t="str">
            <v>ATRIBUÍDO SÃO PAULO</v>
          </cell>
          <cell r="K2134" t="str">
            <v>1.096,79</v>
          </cell>
          <cell r="L2134" t="str">
            <v>CAIXA REFERENCIAL</v>
          </cell>
          <cell r="M2134" t="str">
            <v>187,75</v>
          </cell>
          <cell r="N2134">
            <v>909.04</v>
          </cell>
          <cell r="O2134">
            <v>1096.79</v>
          </cell>
          <cell r="P2134">
            <v>0</v>
          </cell>
          <cell r="R2134" t="str">
            <v>SINAPI</v>
          </cell>
        </row>
        <row r="2135">
          <cell r="G2135">
            <v>95601</v>
          </cell>
          <cell r="H2135" t="str">
            <v>ARRASAMENTO MECANICO DE ESTACA DE CONCRETO ARMADO, DIAMETROS DE ATÉ 40 CM. AF_05/2021</v>
          </cell>
          <cell r="I2135" t="str">
            <v>UN</v>
          </cell>
          <cell r="J2135" t="str">
            <v>COEFICIENTE DE REPRESENTATIVIDADE</v>
          </cell>
          <cell r="K2135" t="str">
            <v>13,35</v>
          </cell>
          <cell r="L2135" t="str">
            <v>CAIXA REFERENCIAL</v>
          </cell>
          <cell r="M2135" t="str">
            <v>9,38</v>
          </cell>
          <cell r="N2135">
            <v>3.9699999999999989</v>
          </cell>
          <cell r="O2135">
            <v>13.35</v>
          </cell>
          <cell r="P2135">
            <v>0</v>
          </cell>
          <cell r="R2135" t="str">
            <v>SINAPI</v>
          </cell>
        </row>
        <row r="2136">
          <cell r="G2136">
            <v>95602</v>
          </cell>
          <cell r="H2136" t="str">
            <v>ARRASAMENTO MECANICO DE ESTACA DE CONCRETO ARMADO, DIAMETROS DE 41 CM A 60 CM. AF_05/2021</v>
          </cell>
          <cell r="I2136" t="str">
            <v>UN</v>
          </cell>
          <cell r="J2136" t="str">
            <v>COEFICIENTE DE REPRESENTATIVIDADE</v>
          </cell>
          <cell r="K2136" t="str">
            <v>21,37</v>
          </cell>
          <cell r="L2136" t="str">
            <v>CAIXA REFERENCIAL</v>
          </cell>
          <cell r="M2136" t="str">
            <v>14,95</v>
          </cell>
          <cell r="N2136">
            <v>6.4200000000000017</v>
          </cell>
          <cell r="O2136">
            <v>21.37</v>
          </cell>
          <cell r="P2136">
            <v>0</v>
          </cell>
          <cell r="R2136" t="str">
            <v>SINAPI</v>
          </cell>
        </row>
        <row r="2137">
          <cell r="G2137">
            <v>95603</v>
          </cell>
          <cell r="H2137" t="str">
            <v>ARRASAMENTO MECANICO DE ESTACA DE CONCRETO ARMADO, DIAMETROS DE 61 CM A 80 CM. AF_05/2021</v>
          </cell>
          <cell r="I2137" t="str">
            <v>UN</v>
          </cell>
          <cell r="J2137" t="str">
            <v>COEFICIENTE DE REPRESENTATIVIDADE</v>
          </cell>
          <cell r="K2137" t="str">
            <v>36,47</v>
          </cell>
          <cell r="L2137" t="str">
            <v>CAIXA REFERENCIAL</v>
          </cell>
          <cell r="M2137" t="str">
            <v>25,48</v>
          </cell>
          <cell r="N2137">
            <v>10.989999999999998</v>
          </cell>
          <cell r="O2137">
            <v>36.47</v>
          </cell>
          <cell r="P2137">
            <v>0</v>
          </cell>
          <cell r="R2137" t="str">
            <v>SINAPI</v>
          </cell>
        </row>
        <row r="2138">
          <cell r="G2138">
            <v>95604</v>
          </cell>
          <cell r="H2138" t="str">
            <v>ARRASAMENTO MECANICO DE ESTACA DE CONCRETO ARMADO, DIAMETROS DE 81 CM A 100 CM. AF_05/2021</v>
          </cell>
          <cell r="I2138" t="str">
            <v>UN</v>
          </cell>
          <cell r="J2138" t="str">
            <v>COEFICIENTE DE REPRESENTATIVIDADE</v>
          </cell>
          <cell r="K2138" t="str">
            <v>56,61</v>
          </cell>
          <cell r="L2138" t="str">
            <v>CAIXA REFERENCIAL</v>
          </cell>
          <cell r="M2138" t="str">
            <v>39,48</v>
          </cell>
          <cell r="N2138">
            <v>17.130000000000003</v>
          </cell>
          <cell r="O2138">
            <v>56.61</v>
          </cell>
          <cell r="P2138">
            <v>0</v>
          </cell>
          <cell r="R2138" t="str">
            <v>SINAPI</v>
          </cell>
        </row>
        <row r="2139">
          <cell r="G2139">
            <v>95605</v>
          </cell>
          <cell r="H2139" t="str">
            <v>ARRASAMENTO MECANICO DE ESTACA DE CONCRETO ARMADO, DIAMETROS DE 101 CM A 150 CM. AF_05/2021</v>
          </cell>
          <cell r="I2139" t="str">
            <v>UN</v>
          </cell>
          <cell r="J2139" t="str">
            <v>COEFICIENTE DE REPRESENTATIVIDADE</v>
          </cell>
          <cell r="K2139" t="str">
            <v>103,94</v>
          </cell>
          <cell r="L2139" t="str">
            <v>CAIXA REFERENCIAL</v>
          </cell>
          <cell r="M2139" t="str">
            <v>72,41</v>
          </cell>
          <cell r="N2139">
            <v>31.53</v>
          </cell>
          <cell r="O2139">
            <v>103.94</v>
          </cell>
          <cell r="P2139">
            <v>0</v>
          </cell>
          <cell r="R2139" t="str">
            <v>SINAPI</v>
          </cell>
        </row>
        <row r="2140">
          <cell r="G2140">
            <v>95607</v>
          </cell>
          <cell r="H2140" t="str">
            <v>ARRASAMENTO DE ESTACA METÁLICA, PERFIL LAMINADO TIPO  I  FAMÍLIA 250. AF_05/2021</v>
          </cell>
          <cell r="I2140" t="str">
            <v>UN</v>
          </cell>
          <cell r="J2140" t="str">
            <v>COEFICIENTE DE REPRESENTATIVIDADE</v>
          </cell>
          <cell r="K2140" t="str">
            <v>23,02</v>
          </cell>
          <cell r="L2140" t="str">
            <v>CAIXA REFERENCIAL</v>
          </cell>
          <cell r="M2140" t="str">
            <v>8,08</v>
          </cell>
          <cell r="N2140">
            <v>14.94</v>
          </cell>
          <cell r="O2140">
            <v>23.02</v>
          </cell>
          <cell r="P2140">
            <v>0</v>
          </cell>
          <cell r="R2140" t="str">
            <v>SINAPI</v>
          </cell>
        </row>
        <row r="2141">
          <cell r="G2141">
            <v>95608</v>
          </cell>
          <cell r="H2141" t="str">
            <v>ARRASAMENTO MECÂNICO DE ESTACA METÁLICA, PERFIL LAMINADO TIPO  H - FAMÍLIA 250. AF_05/2021</v>
          </cell>
          <cell r="I2141" t="str">
            <v>UN</v>
          </cell>
          <cell r="J2141" t="str">
            <v>COEFICIENTE DE REPRESENTATIVIDADE</v>
          </cell>
          <cell r="K2141" t="str">
            <v>33,40</v>
          </cell>
          <cell r="L2141" t="str">
            <v>CAIXA REFERENCIAL</v>
          </cell>
          <cell r="M2141" t="str">
            <v>11,70</v>
          </cell>
          <cell r="N2141">
            <v>21.7</v>
          </cell>
          <cell r="O2141">
            <v>33.4</v>
          </cell>
          <cell r="P2141">
            <v>0</v>
          </cell>
          <cell r="R2141" t="str">
            <v>SINAPI</v>
          </cell>
        </row>
        <row r="2142">
          <cell r="G2142">
            <v>95609</v>
          </cell>
          <cell r="H2142" t="str">
            <v>ARRASAMENTO MECÂNICO DE ESTACA METÁLICA, PERFIL LAMINADO TIPO  H - FAMÍLIA 310. AF_05/2021</v>
          </cell>
          <cell r="I2142" t="str">
            <v>UN</v>
          </cell>
          <cell r="J2142" t="str">
            <v>COEFICIENTE DE REPRESENTATIVIDADE</v>
          </cell>
          <cell r="K2142" t="str">
            <v>42,36</v>
          </cell>
          <cell r="L2142" t="str">
            <v>CAIXA REFERENCIAL</v>
          </cell>
          <cell r="M2142" t="str">
            <v>14,85</v>
          </cell>
          <cell r="N2142">
            <v>27.509999999999998</v>
          </cell>
          <cell r="O2142">
            <v>42.36</v>
          </cell>
          <cell r="P2142">
            <v>0</v>
          </cell>
          <cell r="R2142" t="str">
            <v>SINAPI</v>
          </cell>
        </row>
        <row r="2143">
          <cell r="G2143">
            <v>100651</v>
          </cell>
          <cell r="H2143" t="str">
            <v>ESTACA HÉLICE CONTÍNUA, DIÂMETRO DE 30 CM, INCLUSO CONCRETO FCK=30MPA E ARMADURA MÍNIMA (EXCLUSIVE BOMBEAMENTO, MOBILIZAÇÃO E DESMOBILIZAÇÃO). AF_12/2019_PA</v>
          </cell>
          <cell r="I2143" t="str">
            <v>M</v>
          </cell>
          <cell r="J2143" t="str">
            <v>ATRIBUÍDO SÃO PAULO</v>
          </cell>
          <cell r="K2143" t="str">
            <v>160,21</v>
          </cell>
          <cell r="L2143" t="str">
            <v>CAIXA REFERENCIAL</v>
          </cell>
          <cell r="M2143" t="str">
            <v>10,09</v>
          </cell>
          <cell r="N2143">
            <v>150.12</v>
          </cell>
          <cell r="O2143">
            <v>160.21</v>
          </cell>
          <cell r="P2143">
            <v>0</v>
          </cell>
          <cell r="R2143" t="str">
            <v>SINAPI</v>
          </cell>
        </row>
        <row r="2144">
          <cell r="G2144">
            <v>100652</v>
          </cell>
          <cell r="H2144" t="str">
            <v>ESTACA HÉLICE CONTÍNUA , DIÂMETRO DE 50 CM, INCLUSO CONCRETO FCK=30MPA E ARMADURA MÍNIMA (EXCLUSIVE BOMBEAMENTO, MOBILIZAÇÃO E DESMOBILIZAÇÃO). AF_12/2019_PA</v>
          </cell>
          <cell r="I2144" t="str">
            <v>M</v>
          </cell>
          <cell r="J2144" t="str">
            <v>ATRIBUÍDO SÃO PAULO</v>
          </cell>
          <cell r="K2144" t="str">
            <v>320,01</v>
          </cell>
          <cell r="L2144" t="str">
            <v>CAIXA REFERENCIAL</v>
          </cell>
          <cell r="M2144" t="str">
            <v>13,35</v>
          </cell>
          <cell r="N2144">
            <v>306.65999999999997</v>
          </cell>
          <cell r="O2144">
            <v>320.01</v>
          </cell>
          <cell r="P2144">
            <v>0</v>
          </cell>
          <cell r="R2144" t="str">
            <v>SINAPI</v>
          </cell>
        </row>
        <row r="2145">
          <cell r="G2145">
            <v>100653</v>
          </cell>
          <cell r="H2145" t="str">
            <v>ESTACA HÉLICE CONTÍNUA, DIÂMETRO DE 70 CM, INCLUSO CONCRETO FCK=30MPA E ARMADURA MÍNIMA (EXCLUSIVE BOMBEAMENTO, MOBILIZAÇÃO E DESMOBILIZAÇÃO). AF_12/2019_PA</v>
          </cell>
          <cell r="I2145" t="str">
            <v>M</v>
          </cell>
          <cell r="J2145" t="str">
            <v>ATRIBUÍDO SÃO PAULO</v>
          </cell>
          <cell r="K2145" t="str">
            <v>544,02</v>
          </cell>
          <cell r="L2145" t="str">
            <v>CAIXA REFERENCIAL</v>
          </cell>
          <cell r="M2145" t="str">
            <v>16,79</v>
          </cell>
          <cell r="N2145">
            <v>527.23</v>
          </cell>
          <cell r="O2145">
            <v>544.02</v>
          </cell>
          <cell r="P2145">
            <v>0</v>
          </cell>
          <cell r="R2145" t="str">
            <v>SINAPI</v>
          </cell>
        </row>
        <row r="2146">
          <cell r="G2146">
            <v>100654</v>
          </cell>
          <cell r="H2146" t="str">
            <v>ESTACA HÉLICE CONTÍNUA, DIÂMETRO DE 80 CM, INCLUSO CONCRETO FCK=30MPA E ARMADURA MÍNIMA (EXCLUSIVE BOMBEAMENTO, MOBILIZAÇÃO E DESMOBILIZAÇÃO). AF_12/2019_PA</v>
          </cell>
          <cell r="I2146" t="str">
            <v>M</v>
          </cell>
          <cell r="J2146" t="str">
            <v>ATRIBUÍDO SÃO PAULO</v>
          </cell>
          <cell r="K2146" t="str">
            <v>732,62</v>
          </cell>
          <cell r="L2146" t="str">
            <v>CAIXA REFERENCIAL</v>
          </cell>
          <cell r="M2146" t="str">
            <v>19,20</v>
          </cell>
          <cell r="N2146">
            <v>713.42</v>
          </cell>
          <cell r="O2146">
            <v>732.62</v>
          </cell>
          <cell r="P2146">
            <v>0</v>
          </cell>
          <cell r="R2146" t="str">
            <v>SINAPI</v>
          </cell>
        </row>
        <row r="2147">
          <cell r="G2147">
            <v>100655</v>
          </cell>
          <cell r="H2147" t="str">
            <v>ESTACA HÉLICE CONTÍNUA, DIÂMETRO DE 90 CM, INCLUSO CONCRETO FCK=30MPA E ARMADURA MÍNIMA (EXCLUSIVE BOMBEAMENTO, MOBILIZAÇÃO E DESMOBILIZAÇÃO). AF_12/2019_PA</v>
          </cell>
          <cell r="I2147" t="str">
            <v>M</v>
          </cell>
          <cell r="J2147" t="str">
            <v>ATRIBUÍDO SÃO PAULO</v>
          </cell>
          <cell r="K2147" t="str">
            <v>855,97</v>
          </cell>
          <cell r="L2147" t="str">
            <v>CAIXA REFERENCIAL</v>
          </cell>
          <cell r="M2147" t="str">
            <v>16,49</v>
          </cell>
          <cell r="N2147">
            <v>839.48</v>
          </cell>
          <cell r="O2147">
            <v>855.97</v>
          </cell>
          <cell r="P2147">
            <v>0</v>
          </cell>
          <cell r="R2147" t="str">
            <v>SINAPI</v>
          </cell>
        </row>
        <row r="2148">
          <cell r="G2148">
            <v>100656</v>
          </cell>
          <cell r="H2148" t="str">
            <v>ESTACA PRÉ-MOLDADA DE CONCRETO, SEÇÃO QUADRADA, CAPACIDADE DE 25 TONELADAS, INCLUSO EMENDA (EXCLUSIVE MOBILIZAÇÃO E DESMOBILIZAÇÃO). AF_12/2019</v>
          </cell>
          <cell r="I2148" t="str">
            <v>M</v>
          </cell>
          <cell r="J2148" t="str">
            <v>ATRIBUÍDO SÃO PAULO</v>
          </cell>
          <cell r="K2148" t="str">
            <v>112,77</v>
          </cell>
          <cell r="L2148" t="str">
            <v>CAIXA REFERENCIAL</v>
          </cell>
          <cell r="M2148" t="str">
            <v>10,27</v>
          </cell>
          <cell r="N2148">
            <v>102.5</v>
          </cell>
          <cell r="O2148">
            <v>112.77</v>
          </cell>
          <cell r="P2148">
            <v>0</v>
          </cell>
          <cell r="R2148" t="str">
            <v>SINAPI</v>
          </cell>
        </row>
        <row r="2149">
          <cell r="G2149">
            <v>100657</v>
          </cell>
          <cell r="H2149" t="str">
            <v>ESTACA PRÉ-MOLDADA DE CONCRETO SEÇÃO QUADRADA, CAPACIDADE DE 50 TONELADAS, INCLUSO EMENDA (EXCLUSIVE MOBILIZAÇÃO E DESMOBILIZAÇÃO). AF_12/2019</v>
          </cell>
          <cell r="I2149" t="str">
            <v>M</v>
          </cell>
          <cell r="J2149" t="str">
            <v>ATRIBUÍDO SÃO PAULO</v>
          </cell>
          <cell r="K2149" t="str">
            <v>146,85</v>
          </cell>
          <cell r="L2149" t="str">
            <v>CAIXA REFERENCIAL</v>
          </cell>
          <cell r="M2149" t="str">
            <v>10,80</v>
          </cell>
          <cell r="N2149">
            <v>136.04999999999998</v>
          </cell>
          <cell r="O2149">
            <v>146.85</v>
          </cell>
          <cell r="P2149">
            <v>0</v>
          </cell>
          <cell r="R2149" t="str">
            <v>SINAPI</v>
          </cell>
        </row>
        <row r="2150">
          <cell r="G2150">
            <v>100658</v>
          </cell>
          <cell r="H2150" t="str">
            <v>ESTACA PRÉ-MOLDADA DE CONCRETO CENTRIFUGADO, SEÇÃO CIRCULAR, CAPACIDADE DE 100 TONELADAS, INCLUSO EMENDA (EXCLUSIVE MOBILIZAÇÃO E DESMOBILIZAÇÃO). AF_12/2019</v>
          </cell>
          <cell r="I2150" t="str">
            <v>M</v>
          </cell>
          <cell r="J2150" t="str">
            <v>ATRIBUÍDO SÃO PAULO</v>
          </cell>
          <cell r="K2150" t="str">
            <v>345,40</v>
          </cell>
          <cell r="L2150" t="str">
            <v>CAIXA REFERENCIAL</v>
          </cell>
          <cell r="M2150" t="str">
            <v>14,82</v>
          </cell>
          <cell r="N2150">
            <v>330.58</v>
          </cell>
          <cell r="O2150">
            <v>345.4</v>
          </cell>
          <cell r="P2150">
            <v>0</v>
          </cell>
          <cell r="R2150" t="str">
            <v>SINAPI</v>
          </cell>
        </row>
        <row r="2151">
          <cell r="G2151">
            <v>100889</v>
          </cell>
          <cell r="H2151" t="str">
            <v>ESTACA METÁLICA PARA FUNDAÇÃO, UTILIZANDO PERFIL LAMINADO HP250X62 (EXCLUSIVE MOBILIZAÇÃO E DESMOBILIZAÇÃO). AF_01/2020</v>
          </cell>
          <cell r="I2151" t="str">
            <v>KG</v>
          </cell>
          <cell r="J2151" t="str">
            <v>ATRIBUÍDO SÃO PAULO</v>
          </cell>
          <cell r="K2151" t="str">
            <v>16,48</v>
          </cell>
          <cell r="L2151" t="str">
            <v>CAIXA REFERENCIAL</v>
          </cell>
          <cell r="M2151" t="str">
            <v>0,32</v>
          </cell>
          <cell r="N2151">
            <v>16.16</v>
          </cell>
          <cell r="O2151">
            <v>16.48</v>
          </cell>
          <cell r="P2151">
            <v>0</v>
          </cell>
          <cell r="R2151" t="str">
            <v>SINAPI</v>
          </cell>
        </row>
        <row r="2152">
          <cell r="G2152">
            <v>100890</v>
          </cell>
          <cell r="H2152" t="str">
            <v>ESTACA METÁLICA PARA FUNDAÇÃO, UTILIZANDO PERFIL LAMINADO HP310X79 (EXCLUSIVE MOBILIZAÇÃO E DESMOBILIZAÇÃO). AF_01/2020</v>
          </cell>
          <cell r="I2152" t="str">
            <v>KG</v>
          </cell>
          <cell r="J2152" t="str">
            <v>ATRIBUÍDO SÃO PAULO</v>
          </cell>
          <cell r="K2152" t="str">
            <v>16,33</v>
          </cell>
          <cell r="L2152" t="str">
            <v>CAIXA REFERENCIAL</v>
          </cell>
          <cell r="M2152" t="str">
            <v>0,25</v>
          </cell>
          <cell r="N2152">
            <v>16.079999999999998</v>
          </cell>
          <cell r="O2152">
            <v>16.329999999999998</v>
          </cell>
          <cell r="P2152">
            <v>0</v>
          </cell>
          <cell r="R2152" t="str">
            <v>SINAPI</v>
          </cell>
        </row>
        <row r="2153">
          <cell r="G2153">
            <v>100892</v>
          </cell>
          <cell r="H2153" t="str">
            <v>ESTACA METÁLICA PARA CONTENÇÃO, UTILIZANDO PERFIL LAMINADO W250X32,7 (EXCLUSIVE MOBILIZAÇÃO E DESMOBILIZAÇÃO). AF_01/2020</v>
          </cell>
          <cell r="I2153" t="str">
            <v>KG</v>
          </cell>
          <cell r="J2153" t="str">
            <v>ATRIBUÍDO SÃO PAULO</v>
          </cell>
          <cell r="K2153" t="str">
            <v>15,55</v>
          </cell>
          <cell r="L2153" t="str">
            <v>CAIXA REFERENCIAL</v>
          </cell>
          <cell r="M2153" t="str">
            <v>0,52</v>
          </cell>
          <cell r="N2153">
            <v>15.030000000000001</v>
          </cell>
          <cell r="O2153">
            <v>15.55</v>
          </cell>
          <cell r="P2153">
            <v>0</v>
          </cell>
          <cell r="R2153" t="str">
            <v>SINAPI</v>
          </cell>
        </row>
        <row r="2154">
          <cell r="G2154">
            <v>100893</v>
          </cell>
          <cell r="H2154" t="str">
            <v>ESTACA METÁLICA PARA CONTENÇÃO, UTILIZANDO PERFIL LAMINADO W250X38,5 (EXCLUSIVE MOBILIZAÇÃO E DESMOBILIZAÇÃO). AF_01/2020</v>
          </cell>
          <cell r="I2154" t="str">
            <v>KG</v>
          </cell>
          <cell r="J2154" t="str">
            <v>ATRIBUÍDO SÃO PAULO</v>
          </cell>
          <cell r="K2154" t="str">
            <v>15,40</v>
          </cell>
          <cell r="L2154" t="str">
            <v>CAIXA REFERENCIAL</v>
          </cell>
          <cell r="M2154" t="str">
            <v>0,43</v>
          </cell>
          <cell r="N2154">
            <v>14.97</v>
          </cell>
          <cell r="O2154">
            <v>15.4</v>
          </cell>
          <cell r="P2154">
            <v>0</v>
          </cell>
          <cell r="R2154" t="str">
            <v>SINAPI</v>
          </cell>
        </row>
        <row r="2155">
          <cell r="G2155">
            <v>100894</v>
          </cell>
          <cell r="H2155" t="str">
            <v>ESTACA METÁLICA PARA CONTENÇÃO, UTILIZANDO PERFIL LAMINADO W250X44,8 (EXCLUSIVE MOBILIZAÇÃO E DESMOBILIZAÇÃO). AF_01/2020</v>
          </cell>
          <cell r="I2155" t="str">
            <v>KG</v>
          </cell>
          <cell r="J2155" t="str">
            <v>ATRIBUÍDO SÃO PAULO</v>
          </cell>
          <cell r="K2155" t="str">
            <v>15,29</v>
          </cell>
          <cell r="L2155" t="str">
            <v>CAIXA REFERENCIAL</v>
          </cell>
          <cell r="M2155" t="str">
            <v>0,37</v>
          </cell>
          <cell r="N2155">
            <v>14.92</v>
          </cell>
          <cell r="O2155">
            <v>15.29</v>
          </cell>
          <cell r="P2155">
            <v>0</v>
          </cell>
          <cell r="R2155" t="str">
            <v>SINAPI</v>
          </cell>
        </row>
        <row r="2156">
          <cell r="G2156">
            <v>100896</v>
          </cell>
          <cell r="H2156" t="str">
            <v>ESTACA ESCAVADA MECANICAMENTE, SEM FLUIDO ESTABILIZANTE, COM 25CM DE DIÂMETRO, CONCRETO LANÇADO POR CAMINHÃO BETONEIRA (EXCLUSIVE MOBILIZAÇÃO E DESMOBILIZAÇÃO). AF_01/2020_PA</v>
          </cell>
          <cell r="I2156" t="str">
            <v>M</v>
          </cell>
          <cell r="J2156" t="str">
            <v>ATRIBUÍDO SÃO PAULO</v>
          </cell>
          <cell r="K2156" t="str">
            <v>70,49</v>
          </cell>
          <cell r="L2156" t="str">
            <v>CAIXA REFERENCIAL</v>
          </cell>
          <cell r="M2156" t="str">
            <v>5,32</v>
          </cell>
          <cell r="N2156">
            <v>65.169999999999987</v>
          </cell>
          <cell r="O2156">
            <v>70.489999999999981</v>
          </cell>
          <cell r="P2156">
            <v>0</v>
          </cell>
          <cell r="R2156" t="str">
            <v>SINAPI</v>
          </cell>
        </row>
        <row r="2157">
          <cell r="G2157">
            <v>100897</v>
          </cell>
          <cell r="H2157" t="str">
            <v>ESTACA ESCAVADA MECANICAMENTE, SEM FLUIDO ESTABILIZANTE, COM 40CM DE DIÂMETRO, CONCRETO LANÇADO POR CAMINHÃO BETONEIRA (EXCLUSIVE MOBILIZAÇÃO E DESMOBILIZAÇÃO). AF_01/2020_PA</v>
          </cell>
          <cell r="I2157" t="str">
            <v>M</v>
          </cell>
          <cell r="J2157" t="str">
            <v>ATRIBUÍDO SÃO PAULO</v>
          </cell>
          <cell r="K2157" t="str">
            <v>144,10</v>
          </cell>
          <cell r="L2157" t="str">
            <v>CAIXA REFERENCIAL</v>
          </cell>
          <cell r="M2157" t="str">
            <v>6,66</v>
          </cell>
          <cell r="N2157">
            <v>137.44</v>
          </cell>
          <cell r="O2157">
            <v>144.1</v>
          </cell>
          <cell r="P2157">
            <v>0</v>
          </cell>
          <cell r="R2157" t="str">
            <v>SINAPI</v>
          </cell>
        </row>
        <row r="2158">
          <cell r="G2158">
            <v>100898</v>
          </cell>
          <cell r="H2158" t="str">
            <v>ESTACA ESCAVADA MECANICAMENTE, SEM FLUIDO ESTABILIZANTE, COM 60CM DE DIÂMETRO, CONCRETO LANÇADO POR CAMINHÃO BETONEIRA (EXCLUSIVE MOBILIZAÇÃO E DESMOBILIZAÇÃO). AF_01/2020_PA</v>
          </cell>
          <cell r="I2158" t="str">
            <v>M</v>
          </cell>
          <cell r="J2158" t="str">
            <v>ATRIBUÍDO SÃO PAULO</v>
          </cell>
          <cell r="K2158" t="str">
            <v>287,44</v>
          </cell>
          <cell r="L2158" t="str">
            <v>CAIXA REFERENCIAL</v>
          </cell>
          <cell r="M2158" t="str">
            <v>8,25</v>
          </cell>
          <cell r="N2158">
            <v>279.19</v>
          </cell>
          <cell r="O2158">
            <v>287.44</v>
          </cell>
          <cell r="P2158">
            <v>0</v>
          </cell>
          <cell r="R2158" t="str">
            <v>SINAPI</v>
          </cell>
        </row>
        <row r="2159">
          <cell r="G2159">
            <v>100899</v>
          </cell>
          <cell r="H2159" t="str">
            <v>ESTACA ESCAVADA MECANICAMENTE, SEM FLUIDO ESTABILIZANTE, COM 25CM DE DIÂMETRO, CONCRETO LANÇADO MANUALMENTE (EXCLUSIVE MOBILIZAÇÃO E DESMOBILIZAÇÃO). AF_01/2020_PA</v>
          </cell>
          <cell r="I2159" t="str">
            <v>M</v>
          </cell>
          <cell r="J2159" t="str">
            <v>ATRIBUÍDO SÃO PAULO</v>
          </cell>
          <cell r="K2159" t="str">
            <v>91,74</v>
          </cell>
          <cell r="L2159" t="str">
            <v>CAIXA REFERENCIAL</v>
          </cell>
          <cell r="M2159" t="str">
            <v>21,96</v>
          </cell>
          <cell r="N2159">
            <v>69.78</v>
          </cell>
          <cell r="O2159">
            <v>91.740000000000009</v>
          </cell>
          <cell r="P2159">
            <v>0</v>
          </cell>
          <cell r="R2159" t="str">
            <v>SINAPI</v>
          </cell>
        </row>
        <row r="2160">
          <cell r="G2160">
            <v>100900</v>
          </cell>
          <cell r="H2160" t="str">
            <v>ESTACA ESCAVADA MECANICAMENTE, SEM FLUIDO ESTABILIZANTE, COM 60CM DE DIÂMETRO, CONCRETO LANÇADO POR BOMBA LANÇA (EXCLUSIVE BOMBEAMENTO, MOBILIZAÇÃO E DESMOBILIZAÇÃO). AF_01/2020_PA</v>
          </cell>
          <cell r="I2160" t="str">
            <v>M</v>
          </cell>
          <cell r="J2160" t="str">
            <v>ATRIBUÍDO SÃO PAULO</v>
          </cell>
          <cell r="K2160" t="str">
            <v>331,21</v>
          </cell>
          <cell r="L2160" t="str">
            <v>CAIXA REFERENCIAL</v>
          </cell>
          <cell r="M2160" t="str">
            <v>11,29</v>
          </cell>
          <cell r="N2160">
            <v>319.91999999999996</v>
          </cell>
          <cell r="O2160">
            <v>331.21</v>
          </cell>
          <cell r="P2160">
            <v>0</v>
          </cell>
          <cell r="R2160" t="str">
            <v>SINAPI</v>
          </cell>
        </row>
        <row r="2161">
          <cell r="G2161">
            <v>101173</v>
          </cell>
          <cell r="H2161" t="str">
            <v>ESTACA BROCA DE CONCRETO, DIÂMETRO DE 20CM, ESCAVAÇÃO MANUAL COM TRADO CONCHA, COM ARMADURA DE ARRANQUE. AF_05/2020</v>
          </cell>
          <cell r="I2161" t="str">
            <v>M</v>
          </cell>
          <cell r="J2161" t="str">
            <v>COEFICIENTE DE REPRESENTATIVIDADE</v>
          </cell>
          <cell r="K2161" t="str">
            <v>62,98</v>
          </cell>
          <cell r="L2161" t="str">
            <v>CAIXA REFERENCIAL</v>
          </cell>
          <cell r="M2161" t="str">
            <v>21,05</v>
          </cell>
          <cell r="N2161">
            <v>41.929999999999993</v>
          </cell>
          <cell r="O2161">
            <v>62.97999999999999</v>
          </cell>
          <cell r="P2161">
            <v>0</v>
          </cell>
          <cell r="R2161" t="str">
            <v>SINAPI</v>
          </cell>
        </row>
        <row r="2162">
          <cell r="G2162">
            <v>101174</v>
          </cell>
          <cell r="H2162" t="str">
            <v>ESTACA BROCA DE CONCRETO, DIÂMETRO DE 25CM, ESCAVAÇÃO MANUAL COM TRADO CONCHA, COM ARMADURA DE ARRANQUE. AF_05/2020</v>
          </cell>
          <cell r="I2162" t="str">
            <v>M</v>
          </cell>
          <cell r="J2162" t="str">
            <v>COEFICIENTE DE REPRESENTATIVIDADE</v>
          </cell>
          <cell r="K2162" t="str">
            <v>86,84</v>
          </cell>
          <cell r="L2162" t="str">
            <v>CAIXA REFERENCIAL</v>
          </cell>
          <cell r="M2162" t="str">
            <v>32,62</v>
          </cell>
          <cell r="N2162">
            <v>54.220000000000006</v>
          </cell>
          <cell r="O2162">
            <v>86.84</v>
          </cell>
          <cell r="P2162">
            <v>0</v>
          </cell>
          <cell r="R2162" t="str">
            <v>SINAPI</v>
          </cell>
        </row>
        <row r="2163">
          <cell r="G2163">
            <v>101175</v>
          </cell>
          <cell r="H2163" t="str">
            <v>ESTACA BROCA DE CONCRETO, DIÂMETRO DE 30CM, ESCAVAÇÃO MANUAL COM TRADO CONCHA, COM ARMADURA DE ARRANQUE. AF_05/2020</v>
          </cell>
          <cell r="I2163" t="str">
            <v>M</v>
          </cell>
          <cell r="J2163" t="str">
            <v>COEFICIENTE DE REPRESENTATIVIDADE</v>
          </cell>
          <cell r="K2163" t="str">
            <v>118,70</v>
          </cell>
          <cell r="L2163" t="str">
            <v>CAIXA REFERENCIAL</v>
          </cell>
          <cell r="M2163" t="str">
            <v>44,34</v>
          </cell>
          <cell r="N2163">
            <v>74.36</v>
          </cell>
          <cell r="O2163">
            <v>118.7</v>
          </cell>
          <cell r="P2163">
            <v>0</v>
          </cell>
          <cell r="R2163" t="str">
            <v>SINAPI</v>
          </cell>
        </row>
        <row r="2164">
          <cell r="G2164">
            <v>101176</v>
          </cell>
          <cell r="H2164" t="str">
            <v>ESTACA BROCA DE CONCRETO, DIÂMETRO DE 30CM, ESCAVAÇÃO MANUAL COM TRADO CONCHA, INTEIRAMENTE ARMADA. AF_05/2020_PA</v>
          </cell>
          <cell r="I2164" t="str">
            <v>M</v>
          </cell>
          <cell r="J2164" t="str">
            <v>ATRIBUÍDO SÃO PAULO</v>
          </cell>
          <cell r="K2164" t="str">
            <v>151,15</v>
          </cell>
          <cell r="L2164" t="str">
            <v>CAIXA REFERENCIAL</v>
          </cell>
          <cell r="M2164" t="str">
            <v>49,01</v>
          </cell>
          <cell r="N2164">
            <v>102.14000000000001</v>
          </cell>
          <cell r="O2164">
            <v>151.15</v>
          </cell>
          <cell r="P2164">
            <v>0</v>
          </cell>
          <cell r="R2164" t="str">
            <v>SINAPI</v>
          </cell>
        </row>
        <row r="2165">
          <cell r="G2165">
            <v>102521</v>
          </cell>
          <cell r="H2165" t="str">
            <v>ARRASAMENTO MECÂNICO DE ESTACA BARRETE DE CONCRETO ARMADO, SEÇÃO DE 0,40 X 2,50 M. AF_05/2021</v>
          </cell>
          <cell r="I2165" t="str">
            <v>UN</v>
          </cell>
          <cell r="J2165" t="str">
            <v>COEFICIENTE DE REPRESENTATIVIDADE</v>
          </cell>
          <cell r="K2165" t="str">
            <v>85,75</v>
          </cell>
          <cell r="L2165" t="str">
            <v>CAIXA REFERENCIAL</v>
          </cell>
          <cell r="M2165" t="str">
            <v>59,74</v>
          </cell>
          <cell r="N2165">
            <v>26.009999999999998</v>
          </cell>
          <cell r="O2165">
            <v>85.75</v>
          </cell>
          <cell r="P2165">
            <v>0</v>
          </cell>
          <cell r="R2165" t="str">
            <v>SINAPI</v>
          </cell>
        </row>
        <row r="2166">
          <cell r="G2166">
            <v>102522</v>
          </cell>
          <cell r="H2166" t="str">
            <v>ARRASAMENTO MECÂNICO DE ESTACA BARRETE DE CONCRETO ARMADO, SEÇÃO DE 0,60 X 2,50 M. AF_05/2021</v>
          </cell>
          <cell r="I2166" t="str">
            <v>UN</v>
          </cell>
          <cell r="J2166" t="str">
            <v>COEFICIENTE DE REPRESENTATIVIDADE</v>
          </cell>
          <cell r="K2166" t="str">
            <v>125,79</v>
          </cell>
          <cell r="L2166" t="str">
            <v>CAIXA REFERENCIAL</v>
          </cell>
          <cell r="M2166" t="str">
            <v>87,61</v>
          </cell>
          <cell r="N2166">
            <v>38.180000000000007</v>
          </cell>
          <cell r="O2166">
            <v>125.79</v>
          </cell>
          <cell r="P2166">
            <v>0</v>
          </cell>
          <cell r="R2166" t="str">
            <v>SINAPI</v>
          </cell>
        </row>
        <row r="2167">
          <cell r="G2167">
            <v>102523</v>
          </cell>
          <cell r="H2167" t="str">
            <v>ARRASAMENTO MECÂNICO DE ESTACA BARRETE DE CONCRETO ARMADO, SEÇÃO DE 0,80 X 2,50 M. AF_05/2021</v>
          </cell>
          <cell r="I2167" t="str">
            <v>UN</v>
          </cell>
          <cell r="J2167" t="str">
            <v>COEFICIENTE DE REPRESENTATIVIDADE</v>
          </cell>
          <cell r="K2167" t="str">
            <v>165,85</v>
          </cell>
          <cell r="L2167" t="str">
            <v>CAIXA REFERENCIAL</v>
          </cell>
          <cell r="M2167" t="str">
            <v>115,47</v>
          </cell>
          <cell r="N2167">
            <v>50.379999999999995</v>
          </cell>
          <cell r="O2167">
            <v>165.85</v>
          </cell>
          <cell r="P2167">
            <v>0</v>
          </cell>
          <cell r="R2167" t="str">
            <v>SINAPI</v>
          </cell>
        </row>
        <row r="2168">
          <cell r="G2168">
            <v>95240</v>
          </cell>
          <cell r="H2168" t="str">
            <v>LASTRO DE CONCRETO MAGRO, APLICADO EM PISOS, LAJES SOBRE SOLO OU RADIERS, ESPESSURA DE 3 CM. AF_07/2016</v>
          </cell>
          <cell r="I2168" t="str">
            <v>M2</v>
          </cell>
          <cell r="J2168" t="str">
            <v>COEFICIENTE DE REPRESENTATIVIDADE</v>
          </cell>
          <cell r="K2168" t="str">
            <v>19,59</v>
          </cell>
          <cell r="L2168" t="str">
            <v>CAIXA REFERENCIAL</v>
          </cell>
          <cell r="M2168" t="str">
            <v>5,39</v>
          </cell>
          <cell r="N2168">
            <v>14.2</v>
          </cell>
          <cell r="O2168">
            <v>19.59</v>
          </cell>
          <cell r="P2168">
            <v>0</v>
          </cell>
          <cell r="R2168" t="str">
            <v>SINAPI</v>
          </cell>
        </row>
        <row r="2169">
          <cell r="G2169">
            <v>95241</v>
          </cell>
          <cell r="H2169" t="str">
            <v>LASTRO DE CONCRETO MAGRO, APLICADO EM PISOS, LAJES SOBRE SOLO OU RADIERS, ESPESSURA DE 5 CM. AF_07/2016</v>
          </cell>
          <cell r="I2169" t="str">
            <v>M2</v>
          </cell>
          <cell r="J2169" t="str">
            <v>COEFICIENTE DE REPRESENTATIVIDADE</v>
          </cell>
          <cell r="K2169" t="str">
            <v>32,66</v>
          </cell>
          <cell r="L2169" t="str">
            <v>CAIXA REFERENCIAL</v>
          </cell>
          <cell r="M2169" t="str">
            <v>8,99</v>
          </cell>
          <cell r="N2169">
            <v>23.669999999999995</v>
          </cell>
          <cell r="O2169">
            <v>32.659999999999997</v>
          </cell>
          <cell r="P2169">
            <v>0</v>
          </cell>
          <cell r="R2169" t="str">
            <v>SINAPI</v>
          </cell>
        </row>
        <row r="2170">
          <cell r="G2170">
            <v>96616</v>
          </cell>
          <cell r="H2170" t="str">
            <v>LASTRO DE CONCRETO MAGRO, APLICADO EM BLOCOS DE COROAMENTO OU SAPATAS. AF_08/2017</v>
          </cell>
          <cell r="I2170" t="str">
            <v>M3</v>
          </cell>
          <cell r="J2170" t="str">
            <v>COEFICIENTE DE REPRESENTATIVIDADE</v>
          </cell>
          <cell r="K2170" t="str">
            <v>676,53</v>
          </cell>
          <cell r="L2170" t="str">
            <v>CAIXA REFERENCIAL</v>
          </cell>
          <cell r="M2170" t="str">
            <v>197,46</v>
          </cell>
          <cell r="N2170">
            <v>479.06999999999994</v>
          </cell>
          <cell r="O2170">
            <v>676.53</v>
          </cell>
          <cell r="P2170">
            <v>0</v>
          </cell>
          <cell r="R2170" t="str">
            <v>SINAPI</v>
          </cell>
        </row>
        <row r="2171">
          <cell r="G2171">
            <v>96617</v>
          </cell>
          <cell r="H2171" t="str">
            <v>LASTRO DE CONCRETO MAGRO, APLICADO EM BLOCOS DE COROAMENTO OU SAPATAS, ESPESSURA DE 3 CM. AF_08/2017</v>
          </cell>
          <cell r="I2171" t="str">
            <v>M2</v>
          </cell>
          <cell r="J2171" t="str">
            <v>COEFICIENTE DE REPRESENTATIVIDADE</v>
          </cell>
          <cell r="K2171" t="str">
            <v>20,28</v>
          </cell>
          <cell r="L2171" t="str">
            <v>CAIXA REFERENCIAL</v>
          </cell>
          <cell r="M2171" t="str">
            <v>5,93</v>
          </cell>
          <cell r="N2171">
            <v>14.350000000000001</v>
          </cell>
          <cell r="O2171">
            <v>20.28</v>
          </cell>
          <cell r="P2171">
            <v>0</v>
          </cell>
          <cell r="R2171" t="str">
            <v>SINAPI</v>
          </cell>
        </row>
        <row r="2172">
          <cell r="G2172">
            <v>96619</v>
          </cell>
          <cell r="H2172" t="str">
            <v>LASTRO DE CONCRETO MAGRO, APLICADO EM BLOCOS DE COROAMENTO OU SAPATAS, ESPESSURA DE 5 CM. AF_08/2017</v>
          </cell>
          <cell r="I2172" t="str">
            <v>M2</v>
          </cell>
          <cell r="J2172" t="str">
            <v>COEFICIENTE DE REPRESENTATIVIDADE</v>
          </cell>
          <cell r="K2172" t="str">
            <v>33,81</v>
          </cell>
          <cell r="L2172" t="str">
            <v>CAIXA REFERENCIAL</v>
          </cell>
          <cell r="M2172" t="str">
            <v>9,88</v>
          </cell>
          <cell r="N2172">
            <v>23.93</v>
          </cell>
          <cell r="O2172">
            <v>33.81</v>
          </cell>
          <cell r="P2172">
            <v>0</v>
          </cell>
          <cell r="R2172" t="str">
            <v>SINAPI</v>
          </cell>
        </row>
        <row r="2173">
          <cell r="G2173">
            <v>96620</v>
          </cell>
          <cell r="H2173" t="str">
            <v>LASTRO DE CONCRETO MAGRO, APLICADO EM PISOS, LAJES SOBRE SOLO OU RADIERS. AF_08/2017</v>
          </cell>
          <cell r="I2173" t="str">
            <v>M3</v>
          </cell>
          <cell r="J2173" t="str">
            <v>COEFICIENTE DE REPRESENTATIVIDADE</v>
          </cell>
          <cell r="K2173" t="str">
            <v>653,61</v>
          </cell>
          <cell r="L2173" t="str">
            <v>CAIXA REFERENCIAL</v>
          </cell>
          <cell r="M2173" t="str">
            <v>179,59</v>
          </cell>
          <cell r="N2173">
            <v>474.02</v>
          </cell>
          <cell r="O2173">
            <v>653.61</v>
          </cell>
          <cell r="P2173">
            <v>0</v>
          </cell>
          <cell r="R2173" t="str">
            <v>SINAPI</v>
          </cell>
        </row>
        <row r="2174">
          <cell r="G2174">
            <v>96621</v>
          </cell>
          <cell r="H2174" t="str">
            <v>LASTRO COM MATERIAL GRANULAR, APLICAÇÃO EM BLOCOS DE COROAMENTO, ESPESSURA DE *5 CM*. AF_08/2017</v>
          </cell>
          <cell r="I2174" t="str">
            <v>M3</v>
          </cell>
          <cell r="J2174" t="str">
            <v>ATRIBUÍDO SÃO PAULO</v>
          </cell>
          <cell r="K2174" t="str">
            <v>257,48</v>
          </cell>
          <cell r="L2174" t="str">
            <v>CAIXA REFERENCIAL</v>
          </cell>
          <cell r="M2174" t="str">
            <v>81,13</v>
          </cell>
          <cell r="N2174">
            <v>176.35000000000002</v>
          </cell>
          <cell r="O2174">
            <v>257.48</v>
          </cell>
          <cell r="P2174">
            <v>0</v>
          </cell>
          <cell r="R2174" t="str">
            <v>SINAPI</v>
          </cell>
        </row>
        <row r="2175">
          <cell r="G2175">
            <v>96622</v>
          </cell>
          <cell r="H2175" t="str">
            <v>LASTRO COM MATERIAL GRANULAR, APLICADO EM PISOS OU LAJES SOBRE SOLO, ESPESSURA DE *5 CM*. AF_08/2017</v>
          </cell>
          <cell r="I2175" t="str">
            <v>M3</v>
          </cell>
          <cell r="J2175" t="str">
            <v>ATRIBUÍDO SÃO PAULO</v>
          </cell>
          <cell r="K2175" t="str">
            <v>190,04</v>
          </cell>
          <cell r="L2175" t="str">
            <v>CAIXA REFERENCIAL</v>
          </cell>
          <cell r="M2175" t="str">
            <v>28,92</v>
          </cell>
          <cell r="N2175">
            <v>161.12</v>
          </cell>
          <cell r="O2175">
            <v>190.04000000000002</v>
          </cell>
          <cell r="P2175">
            <v>0</v>
          </cell>
          <cell r="R2175" t="str">
            <v>SINAPI</v>
          </cell>
        </row>
        <row r="2176">
          <cell r="G2176">
            <v>96623</v>
          </cell>
          <cell r="H2176" t="str">
            <v>LASTRO COM MATERIAL GRANULAR, APLICADO EM BLOCOS DE COROAMENTO, ESPESSURA DE *10 CM*. AF_08/2017</v>
          </cell>
          <cell r="I2176" t="str">
            <v>M3</v>
          </cell>
          <cell r="J2176" t="str">
            <v>ATRIBUÍDO SÃO PAULO</v>
          </cell>
          <cell r="K2176" t="str">
            <v>241,80</v>
          </cell>
          <cell r="L2176" t="str">
            <v>CAIXA REFERENCIAL</v>
          </cell>
          <cell r="M2176" t="str">
            <v>68,92</v>
          </cell>
          <cell r="N2176">
            <v>172.88</v>
          </cell>
          <cell r="O2176">
            <v>241.8</v>
          </cell>
          <cell r="P2176">
            <v>0</v>
          </cell>
          <cell r="R2176" t="str">
            <v>SINAPI</v>
          </cell>
        </row>
        <row r="2177">
          <cell r="G2177">
            <v>96624</v>
          </cell>
          <cell r="H2177" t="str">
            <v>LASTRO COM MATERIAL GRANULAR (PEDRA BRITADA N.2), APLICADO EM PISOS OU LAJES SOBRE SOLO, ESPESSURA DE *10 CM*. AF_08/2017</v>
          </cell>
          <cell r="I2177" t="str">
            <v>M3</v>
          </cell>
          <cell r="J2177" t="str">
            <v>ATRIBUÍDO SÃO PAULO</v>
          </cell>
          <cell r="K2177" t="str">
            <v>184,50</v>
          </cell>
          <cell r="L2177" t="str">
            <v>CAIXA REFERENCIAL</v>
          </cell>
          <cell r="M2177" t="str">
            <v>24,61</v>
          </cell>
          <cell r="N2177">
            <v>159.88999999999999</v>
          </cell>
          <cell r="O2177">
            <v>184.5</v>
          </cell>
          <cell r="P2177">
            <v>0</v>
          </cell>
          <cell r="R2177" t="str">
            <v>SINAPI</v>
          </cell>
        </row>
        <row r="2178">
          <cell r="G2178">
            <v>97082</v>
          </cell>
          <cell r="H2178" t="str">
            <v>ESCAVAÇÃO MANUAL DE VIGA DE BORDA PARA RADIER. AF_09/2021</v>
          </cell>
          <cell r="I2178" t="str">
            <v>M3</v>
          </cell>
          <cell r="J2178" t="str">
            <v>COLETADO</v>
          </cell>
          <cell r="K2178" t="str">
            <v>56,01</v>
          </cell>
          <cell r="L2178" t="str">
            <v>CAIXA REFERENCIAL</v>
          </cell>
          <cell r="M2178" t="str">
            <v>41,48</v>
          </cell>
          <cell r="N2178">
            <v>14.530000000000001</v>
          </cell>
          <cell r="O2178">
            <v>56.01</v>
          </cell>
          <cell r="P2178">
            <v>0</v>
          </cell>
          <cell r="R2178" t="str">
            <v>SINAPI</v>
          </cell>
        </row>
        <row r="2179">
          <cell r="G2179">
            <v>97083</v>
          </cell>
          <cell r="H2179" t="str">
            <v>COMPACTAÇÃO MECÂNICA DE SOLO PARA EXECUÇÃO DE RADIER, PISO DE CONCRETO OU LAJE SOBRE SOLO, COM COMPACTADOR DE SOLOS A PERCUSSÃO. AF_09/2021</v>
          </cell>
          <cell r="I2179" t="str">
            <v>M2</v>
          </cell>
          <cell r="J2179" t="str">
            <v>ATRIBUÍDO SÃO PAULO</v>
          </cell>
          <cell r="K2179" t="str">
            <v>2,99</v>
          </cell>
          <cell r="L2179" t="str">
            <v>CAIXA REFERENCIAL</v>
          </cell>
          <cell r="M2179" t="str">
            <v>2,18</v>
          </cell>
          <cell r="N2179">
            <v>0.81</v>
          </cell>
          <cell r="O2179">
            <v>2.99</v>
          </cell>
          <cell r="P2179">
            <v>0</v>
          </cell>
          <cell r="R2179" t="str">
            <v>SINAPI</v>
          </cell>
        </row>
        <row r="2180">
          <cell r="G2180">
            <v>97084</v>
          </cell>
          <cell r="H2180" t="str">
            <v>COMPACTAÇÃO MECÂNICA DE SOLO PARA EXECUÇÃO DE RADIER, PISO DE CONCRETO OU LAJE SOBRE SOLO, COM COMPACTADOR DE SOLOS TIPO PLACA VIBRATÓRIA. AF_09/2021</v>
          </cell>
          <cell r="I2180" t="str">
            <v>M2</v>
          </cell>
          <cell r="J2180" t="str">
            <v>ATRIBUÍDO SÃO PAULO</v>
          </cell>
          <cell r="K2180" t="str">
            <v>0,61</v>
          </cell>
          <cell r="L2180" t="str">
            <v>CAIXA REFERENCIAL</v>
          </cell>
          <cell r="M2180" t="str">
            <v>0,47</v>
          </cell>
          <cell r="N2180">
            <v>0.14000000000000001</v>
          </cell>
          <cell r="O2180">
            <v>0.61</v>
          </cell>
          <cell r="P2180">
            <v>0</v>
          </cell>
          <cell r="R2180" t="str">
            <v>SINAPI</v>
          </cell>
        </row>
        <row r="2181">
          <cell r="G2181">
            <v>97086</v>
          </cell>
          <cell r="H2181" t="str">
            <v>FABRICAÇÃO, MONTAGEM E DESMONTAGEM DE FORMA PARA RADIER, PISO DE CONCRETO OU LAJE SOBRE SOLO, EM MADEIRA SERRADA, 4 UTILIZAÇÕES. AF_09/2021</v>
          </cell>
          <cell r="I2181" t="str">
            <v>M2</v>
          </cell>
          <cell r="J2181" t="str">
            <v>COEFICIENTE DE REPRESENTATIVIDADE</v>
          </cell>
          <cell r="K2181" t="str">
            <v>117,21</v>
          </cell>
          <cell r="L2181" t="str">
            <v>CAIXA REFERENCIAL</v>
          </cell>
          <cell r="M2181" t="str">
            <v>66,84</v>
          </cell>
          <cell r="N2181">
            <v>50.36999999999999</v>
          </cell>
          <cell r="O2181">
            <v>117.21</v>
          </cell>
          <cell r="P2181">
            <v>0</v>
          </cell>
          <cell r="R2181" t="str">
            <v>SINAPI</v>
          </cell>
        </row>
        <row r="2182">
          <cell r="G2182">
            <v>97087</v>
          </cell>
          <cell r="H2182" t="str">
            <v>CAMADA SEPARADORA PARA EXECUÇÃO DE RADIER, PISO DE CONCRETO OU LAJE SOBRE SOLO, EM LONA PLÁSTICA. AF_09/2021</v>
          </cell>
          <cell r="I2182" t="str">
            <v>M2</v>
          </cell>
          <cell r="J2182" t="str">
            <v>COEFICIENTE DE REPRESENTATIVIDADE</v>
          </cell>
          <cell r="K2182" t="str">
            <v>2,16</v>
          </cell>
          <cell r="L2182" t="str">
            <v>CAIXA REFERENCIAL</v>
          </cell>
          <cell r="M2182" t="str">
            <v>0,32</v>
          </cell>
          <cell r="N2182">
            <v>1.84</v>
          </cell>
          <cell r="O2182">
            <v>2.16</v>
          </cell>
          <cell r="P2182">
            <v>0</v>
          </cell>
          <cell r="R2182" t="str">
            <v>SINAPI</v>
          </cell>
        </row>
        <row r="2183">
          <cell r="G2183">
            <v>97088</v>
          </cell>
          <cell r="H2183" t="str">
            <v>ARMAÇÃO PARA EXECUÇÃO DE RADIER, PISO DE CONCRETO OU LAJE SOBRE SOLO, COM USO DE TELA Q-92. AF_09/2021</v>
          </cell>
          <cell r="I2183" t="str">
            <v>KG</v>
          </cell>
          <cell r="J2183" t="str">
            <v>COEFICIENTE DE REPRESENTATIVIDADE</v>
          </cell>
          <cell r="K2183" t="str">
            <v>16,93</v>
          </cell>
          <cell r="L2183" t="str">
            <v>CAIXA REFERENCIAL</v>
          </cell>
          <cell r="M2183" t="str">
            <v>0,98</v>
          </cell>
          <cell r="N2183">
            <v>15.95</v>
          </cell>
          <cell r="O2183">
            <v>16.93</v>
          </cell>
          <cell r="P2183">
            <v>0</v>
          </cell>
          <cell r="R2183" t="str">
            <v>SINAPI</v>
          </cell>
        </row>
        <row r="2184">
          <cell r="G2184">
            <v>97089</v>
          </cell>
          <cell r="H2184" t="str">
            <v>ARMAÇÃO PARA EXECUÇÃO DE RADIER, PISO DE CONCRETO OU LAJE SOBRE SOLO, COM USO DE TELA Q-113. AF_09/2021</v>
          </cell>
          <cell r="I2184" t="str">
            <v>KG</v>
          </cell>
          <cell r="J2184" t="str">
            <v>COEFICIENTE DE REPRESENTATIVIDADE</v>
          </cell>
          <cell r="K2184" t="str">
            <v>15,47</v>
          </cell>
          <cell r="L2184" t="str">
            <v>CAIXA REFERENCIAL</v>
          </cell>
          <cell r="M2184" t="str">
            <v>0,85</v>
          </cell>
          <cell r="N2184">
            <v>14.620000000000001</v>
          </cell>
          <cell r="O2184">
            <v>15.47</v>
          </cell>
          <cell r="P2184">
            <v>0</v>
          </cell>
          <cell r="R2184" t="str">
            <v>SINAPI</v>
          </cell>
        </row>
        <row r="2185">
          <cell r="G2185">
            <v>97090</v>
          </cell>
          <cell r="H2185" t="str">
            <v>ARMAÇÃO PARA EXECUÇÃO DE RADIER, PISO DE CONCRETO OU LAJE SOBRE SOLO, COM USO DE TELA Q-138. AF_09/2021</v>
          </cell>
          <cell r="I2185" t="str">
            <v>KG</v>
          </cell>
          <cell r="J2185" t="str">
            <v>COEFICIENTE DE REPRESENTATIVIDADE</v>
          </cell>
          <cell r="K2185" t="str">
            <v>15,19</v>
          </cell>
          <cell r="L2185" t="str">
            <v>CAIXA REFERENCIAL</v>
          </cell>
          <cell r="M2185" t="str">
            <v>0,73</v>
          </cell>
          <cell r="N2185">
            <v>14.459999999999999</v>
          </cell>
          <cell r="O2185">
            <v>15.19</v>
          </cell>
          <cell r="P2185">
            <v>0</v>
          </cell>
          <cell r="R2185" t="str">
            <v>SINAPI</v>
          </cell>
        </row>
        <row r="2186">
          <cell r="G2186">
            <v>97091</v>
          </cell>
          <cell r="H2186" t="str">
            <v>ARMAÇÃO PARA EXECUÇÃO DE RADIER, PISO DE CONCRETO OU LAJE SOBRE SOLO, COM USO DE TELA Q-159. AF_09/2021</v>
          </cell>
          <cell r="I2186" t="str">
            <v>KG</v>
          </cell>
          <cell r="J2186" t="str">
            <v>COEFICIENTE DE REPRESENTATIVIDADE</v>
          </cell>
          <cell r="K2186" t="str">
            <v>14,73</v>
          </cell>
          <cell r="L2186" t="str">
            <v>CAIXA REFERENCIAL</v>
          </cell>
          <cell r="M2186" t="str">
            <v>0,65</v>
          </cell>
          <cell r="N2186">
            <v>14.08</v>
          </cell>
          <cell r="O2186">
            <v>14.73</v>
          </cell>
          <cell r="P2186">
            <v>0</v>
          </cell>
          <cell r="R2186" t="str">
            <v>SINAPI</v>
          </cell>
        </row>
        <row r="2187">
          <cell r="G2187">
            <v>97092</v>
          </cell>
          <cell r="H2187" t="str">
            <v>ARMAÇÃO PARA EXECUÇÃO DE RADIER, PISO DE CONCRETO OU LAJE SOBRE SOLO, COM USO DE TELA Q-196. AF_09/2021</v>
          </cell>
          <cell r="I2187" t="str">
            <v>KG</v>
          </cell>
          <cell r="J2187" t="str">
            <v>COEFICIENTE DE REPRESENTATIVIDADE</v>
          </cell>
          <cell r="K2187" t="str">
            <v>14,25</v>
          </cell>
          <cell r="L2187" t="str">
            <v>CAIXA REFERENCIAL</v>
          </cell>
          <cell r="M2187" t="str">
            <v>0,55</v>
          </cell>
          <cell r="N2187">
            <v>13.7</v>
          </cell>
          <cell r="O2187">
            <v>14.25</v>
          </cell>
          <cell r="P2187">
            <v>0</v>
          </cell>
          <cell r="R2187" t="str">
            <v>SINAPI</v>
          </cell>
        </row>
        <row r="2188">
          <cell r="G2188">
            <v>97093</v>
          </cell>
          <cell r="H2188" t="str">
            <v>ARMAÇÃO PARA EXECUÇÃO DE RADIER, PISO DE CONCRETO OU LAJE SOBRE SOLO, COM USO DE TELA Q-283. AF_09/2021</v>
          </cell>
          <cell r="I2188" t="str">
            <v>KG</v>
          </cell>
          <cell r="J2188" t="str">
            <v>COEFICIENTE DE REPRESENTATIVIDADE</v>
          </cell>
          <cell r="K2188" t="str">
            <v>13,36</v>
          </cell>
          <cell r="L2188" t="str">
            <v>CAIXA REFERENCIAL</v>
          </cell>
          <cell r="M2188" t="str">
            <v>0,42</v>
          </cell>
          <cell r="N2188">
            <v>12.94</v>
          </cell>
          <cell r="O2188">
            <v>13.36</v>
          </cell>
          <cell r="P2188">
            <v>0</v>
          </cell>
          <cell r="R2188" t="str">
            <v>SINAPI</v>
          </cell>
        </row>
        <row r="2189">
          <cell r="G2189">
            <v>97096</v>
          </cell>
          <cell r="H2189" t="str">
            <v>CONCRETAGEM DE RADIER, PISO DE CONCRETO OU LAJE SOBRE SOLO, FCK 30 MPA - LANÇAMENTO, ADENSAMENTO E ACABAMENTO. AF_09/2021</v>
          </cell>
          <cell r="I2189" t="str">
            <v>M3</v>
          </cell>
          <cell r="J2189" t="str">
            <v>ATRIBUÍDO SÃO PAULO</v>
          </cell>
          <cell r="K2189" t="str">
            <v>811,49</v>
          </cell>
          <cell r="L2189" t="str">
            <v>CAIXA REFERENCIAL</v>
          </cell>
          <cell r="M2189" t="str">
            <v>13,72</v>
          </cell>
          <cell r="N2189">
            <v>797.77</v>
          </cell>
          <cell r="O2189">
            <v>811.49</v>
          </cell>
          <cell r="P2189">
            <v>0</v>
          </cell>
          <cell r="R2189" t="str">
            <v>SINAPI</v>
          </cell>
        </row>
        <row r="2190">
          <cell r="G2190">
            <v>97097</v>
          </cell>
          <cell r="H2190" t="str">
            <v>ACABAMENTO POLIDO PARA PISO DE CONCRETO ARMADO OU LAJE SOBRE SOLO DE ALTA RESISTÊNCIA. AF_09/2021</v>
          </cell>
          <cell r="I2190" t="str">
            <v>M2</v>
          </cell>
          <cell r="J2190" t="str">
            <v>ATRIBUÍDO SÃO PAULO</v>
          </cell>
          <cell r="K2190" t="str">
            <v>42,12</v>
          </cell>
          <cell r="L2190" t="str">
            <v>CAIXA REFERENCIAL</v>
          </cell>
          <cell r="M2190" t="str">
            <v>1,67</v>
          </cell>
          <cell r="N2190">
            <v>40.449999999999996</v>
          </cell>
          <cell r="O2190">
            <v>42.12</v>
          </cell>
          <cell r="P2190">
            <v>0</v>
          </cell>
          <cell r="R2190" t="str">
            <v>SINAPI</v>
          </cell>
        </row>
        <row r="2191">
          <cell r="G2191">
            <v>97101</v>
          </cell>
          <cell r="H2191" t="str">
            <v>EXECUÇÃO DE RADIER, ESPESSURA DE 10 CM, FCK = 30 MPA, COM USO DE FORMAS EM MADEIRA SERRADA. AF_09/2021</v>
          </cell>
          <cell r="I2191" t="str">
            <v>M2</v>
          </cell>
          <cell r="J2191" t="str">
            <v>ATRIBUÍDO SÃO PAULO</v>
          </cell>
          <cell r="K2191" t="str">
            <v>200,68</v>
          </cell>
          <cell r="L2191" t="str">
            <v>CAIXA REFERENCIAL</v>
          </cell>
          <cell r="M2191" t="str">
            <v>16,66</v>
          </cell>
          <cell r="N2191">
            <v>184.02</v>
          </cell>
          <cell r="O2191">
            <v>200.68</v>
          </cell>
          <cell r="P2191">
            <v>0</v>
          </cell>
          <cell r="R2191" t="str">
            <v>SINAPI</v>
          </cell>
        </row>
        <row r="2192">
          <cell r="G2192">
            <v>97102</v>
          </cell>
          <cell r="H2192" t="str">
            <v>EXECUÇÃO DE RADIER, ESPESSURA DE 15 CM, FCK = 30 MPA, COM USO DE FORMAS EM MADEIRA SERRADA. AF_09/2021</v>
          </cell>
          <cell r="I2192" t="str">
            <v>M2</v>
          </cell>
          <cell r="J2192" t="str">
            <v>ATRIBUÍDO SÃO PAULO</v>
          </cell>
          <cell r="K2192" t="str">
            <v>254,74</v>
          </cell>
          <cell r="L2192" t="str">
            <v>CAIXA REFERENCIAL</v>
          </cell>
          <cell r="M2192" t="str">
            <v>18,84</v>
          </cell>
          <cell r="N2192">
            <v>235.9</v>
          </cell>
          <cell r="O2192">
            <v>254.74</v>
          </cell>
          <cell r="P2192">
            <v>0</v>
          </cell>
          <cell r="R2192" t="str">
            <v>SINAPI</v>
          </cell>
        </row>
        <row r="2193">
          <cell r="G2193">
            <v>97103</v>
          </cell>
          <cell r="H2193" t="str">
            <v>EXECUÇÃO DE RADIER, ESPESSURA DE 20 CM, FCK = 30 MPA, COM USO DE FORMAS EM MADEIRA SERRADA. AF_09/2021</v>
          </cell>
          <cell r="I2193" t="str">
            <v>M2</v>
          </cell>
          <cell r="J2193" t="str">
            <v>ATRIBUÍDO SÃO PAULO</v>
          </cell>
          <cell r="K2193" t="str">
            <v>305,06</v>
          </cell>
          <cell r="L2193" t="str">
            <v>CAIXA REFERENCIAL</v>
          </cell>
          <cell r="M2193" t="str">
            <v>20,90</v>
          </cell>
          <cell r="N2193">
            <v>284.16000000000003</v>
          </cell>
          <cell r="O2193">
            <v>305.06</v>
          </cell>
          <cell r="P2193">
            <v>0</v>
          </cell>
          <cell r="R2193" t="str">
            <v>SINAPI</v>
          </cell>
        </row>
        <row r="2194">
          <cell r="G2194">
            <v>100322</v>
          </cell>
          <cell r="H2194" t="str">
            <v>LASTRO COM MATERIAL GRANULAR (PEDRA BRITADA N.3), APLICADO EM PISOS OU LAJES SOBRE SOLO, ESPESSURA DE *10 CM*. AF_07/2019</v>
          </cell>
          <cell r="I2194" t="str">
            <v>M3</v>
          </cell>
          <cell r="J2194" t="str">
            <v>ATRIBUÍDO SÃO PAULO</v>
          </cell>
          <cell r="K2194" t="str">
            <v>175,29</v>
          </cell>
          <cell r="L2194" t="str">
            <v>CAIXA REFERENCIAL</v>
          </cell>
          <cell r="M2194" t="str">
            <v>24,61</v>
          </cell>
          <cell r="N2194">
            <v>150.68</v>
          </cell>
          <cell r="O2194">
            <v>175.29000000000002</v>
          </cell>
          <cell r="P2194">
            <v>0</v>
          </cell>
          <cell r="R2194" t="str">
            <v>SINAPI</v>
          </cell>
        </row>
        <row r="2195">
          <cell r="G2195">
            <v>100323</v>
          </cell>
          <cell r="H2195" t="str">
            <v>LASTRO COM MATERIAL GRANULAR (AREIA MÉDIA), APLICADO EM PISOS OU LAJES SOBRE SOLO, ESPESSURA DE *10 CM*. AF_07/2019</v>
          </cell>
          <cell r="I2195" t="str">
            <v>M3</v>
          </cell>
          <cell r="J2195" t="str">
            <v>ATRIBUÍDO SÃO PAULO</v>
          </cell>
          <cell r="K2195" t="str">
            <v>174,33</v>
          </cell>
          <cell r="L2195" t="str">
            <v>CAIXA REFERENCIAL</v>
          </cell>
          <cell r="M2195" t="str">
            <v>24,61</v>
          </cell>
          <cell r="N2195">
            <v>149.72000000000003</v>
          </cell>
          <cell r="O2195">
            <v>174.33000000000004</v>
          </cell>
          <cell r="P2195">
            <v>0</v>
          </cell>
          <cell r="R2195" t="str">
            <v>SINAPI</v>
          </cell>
        </row>
        <row r="2196">
          <cell r="G2196">
            <v>100324</v>
          </cell>
          <cell r="H2196" t="str">
            <v>LASTRO COM MATERIAL GRANULAR (PEDRA BRITADA N.1 E PEDRA BRITADA N.2), APLICADO EM PISOS OU LAJES SOBRE SOLO, ESPESSURA DE *10 CM*. AF_07/2019</v>
          </cell>
          <cell r="I2196" t="str">
            <v>M3</v>
          </cell>
          <cell r="J2196" t="str">
            <v>ATRIBUÍDO SÃO PAULO</v>
          </cell>
          <cell r="K2196" t="str">
            <v>184,09</v>
          </cell>
          <cell r="L2196" t="str">
            <v>CAIXA REFERENCIAL</v>
          </cell>
          <cell r="M2196" t="str">
            <v>24,61</v>
          </cell>
          <cell r="N2196">
            <v>159.48000000000002</v>
          </cell>
          <cell r="O2196">
            <v>184.09000000000003</v>
          </cell>
          <cell r="P2196">
            <v>0</v>
          </cell>
          <cell r="R2196" t="str">
            <v>SINAPI</v>
          </cell>
        </row>
        <row r="2197">
          <cell r="G2197">
            <v>103072</v>
          </cell>
          <cell r="H2197" t="str">
            <v>EXECUÇÃO DE RADIER, ESPESSURA DE 25 CM, FCK = 30 MPA, COM USO DE FORMAS EM MADEIRA SERRADA. AF_09/2021</v>
          </cell>
          <cell r="I2197" t="str">
            <v>M2</v>
          </cell>
          <cell r="J2197" t="str">
            <v>ATRIBUÍDO SÃO PAULO</v>
          </cell>
          <cell r="K2197" t="str">
            <v>362,37</v>
          </cell>
          <cell r="L2197" t="str">
            <v>CAIXA REFERENCIAL</v>
          </cell>
          <cell r="M2197" t="str">
            <v>23,08</v>
          </cell>
          <cell r="N2197">
            <v>339.29</v>
          </cell>
          <cell r="O2197">
            <v>362.37</v>
          </cell>
          <cell r="P2197">
            <v>0</v>
          </cell>
          <cell r="R2197" t="str">
            <v>SINAPI</v>
          </cell>
        </row>
        <row r="2198">
          <cell r="G2198">
            <v>103073</v>
          </cell>
          <cell r="H2198" t="str">
            <v>EXECUÇÃO DE RADIER, ESPESSURA DE 30 CM, FCK = 30 MPA, COM USO DE FORMAS EM MADEIRA SERRADA. AF_09/2021</v>
          </cell>
          <cell r="I2198" t="str">
            <v>M2</v>
          </cell>
          <cell r="J2198" t="str">
            <v>ATRIBUÍDO SÃO PAULO</v>
          </cell>
          <cell r="K2198" t="str">
            <v>436,36</v>
          </cell>
          <cell r="L2198" t="str">
            <v>CAIXA REFERENCIAL</v>
          </cell>
          <cell r="M2198" t="str">
            <v>25,46</v>
          </cell>
          <cell r="N2198">
            <v>410.90000000000003</v>
          </cell>
          <cell r="O2198">
            <v>436.36</v>
          </cell>
          <cell r="P2198">
            <v>0</v>
          </cell>
          <cell r="R2198" t="str">
            <v>SINAPI</v>
          </cell>
        </row>
        <row r="2199">
          <cell r="G2199">
            <v>103074</v>
          </cell>
          <cell r="H2199" t="str">
            <v>EXECUÇÃO DE PISO DE CONCRETO, SEM ACABAMENTO SUPERFICIAL, ESPESSURA DE 15 CM, FCK = 30 MPA, COM USO DE FORMAS EM MADEIRA SERRADA. AF_09/2021</v>
          </cell>
          <cell r="I2199" t="str">
            <v>M2</v>
          </cell>
          <cell r="J2199" t="str">
            <v>ATRIBUÍDO SÃO PAULO</v>
          </cell>
          <cell r="K2199" t="str">
            <v>201,35</v>
          </cell>
          <cell r="L2199" t="str">
            <v>CAIXA REFERENCIAL</v>
          </cell>
          <cell r="M2199" t="str">
            <v>15,33</v>
          </cell>
          <cell r="N2199">
            <v>186.01999999999998</v>
          </cell>
          <cell r="O2199">
            <v>201.35</v>
          </cell>
          <cell r="P2199">
            <v>0</v>
          </cell>
          <cell r="R2199" t="str">
            <v>SINAPI</v>
          </cell>
        </row>
        <row r="2200">
          <cell r="G2200">
            <v>103075</v>
          </cell>
          <cell r="H2200" t="str">
            <v>EXECUÇÃO DE PISO DE CONCRETO, COM ACABAMENTO SUPERFICIAL, ESPESSURA DE 15 CM, FCK = 30 MPA, COM USO DE FORMAS EM MADEIRA SERRADA. AF_09/2021</v>
          </cell>
          <cell r="I2200" t="str">
            <v>M2</v>
          </cell>
          <cell r="J2200" t="str">
            <v>ATRIBUÍDO SÃO PAULO</v>
          </cell>
          <cell r="K2200" t="str">
            <v>243,47</v>
          </cell>
          <cell r="L2200" t="str">
            <v>CAIXA REFERENCIAL</v>
          </cell>
          <cell r="M2200" t="str">
            <v>17,00</v>
          </cell>
          <cell r="N2200">
            <v>226.47</v>
          </cell>
          <cell r="O2200">
            <v>243.47</v>
          </cell>
          <cell r="P2200">
            <v>0</v>
          </cell>
          <cell r="R2200" t="str">
            <v>SINAPI</v>
          </cell>
        </row>
        <row r="2201">
          <cell r="G2201">
            <v>103076</v>
          </cell>
          <cell r="H2201" t="str">
            <v>EXECUÇÃO DE LAJE SOBRE SOLO, ESPESSURA DE 10 CM, FCK = 30 MPA, COM USO DE FORMAS EM MADEIRA SERRADA. AF_09/2021</v>
          </cell>
          <cell r="I2201" t="str">
            <v>M2</v>
          </cell>
          <cell r="J2201" t="str">
            <v>ATRIBUÍDO SÃO PAULO</v>
          </cell>
          <cell r="K2201" t="str">
            <v>169,80</v>
          </cell>
          <cell r="L2201" t="str">
            <v>CAIXA REFERENCIAL</v>
          </cell>
          <cell r="M2201" t="str">
            <v>14,67</v>
          </cell>
          <cell r="N2201">
            <v>155.13000000000002</v>
          </cell>
          <cell r="O2201">
            <v>169.8</v>
          </cell>
          <cell r="P2201">
            <v>0</v>
          </cell>
          <cell r="R2201" t="str">
            <v>SINAPI</v>
          </cell>
        </row>
        <row r="2202">
          <cell r="G2202">
            <v>103077</v>
          </cell>
          <cell r="H2202" t="str">
            <v>EXECUÇÃO DE LAJE SOBRE SOLO, ESPESSURA DE 15 CM, FCK = 30 MPA, COM USO DE FORMAS EM MADEIRA SERRADA. AF_09/2021</v>
          </cell>
          <cell r="I2202" t="str">
            <v>M2</v>
          </cell>
          <cell r="J2202" t="str">
            <v>ATRIBUÍDO SÃO PAULO</v>
          </cell>
          <cell r="K2202" t="str">
            <v>223,87</v>
          </cell>
          <cell r="L2202" t="str">
            <v>CAIXA REFERENCIAL</v>
          </cell>
          <cell r="M2202" t="str">
            <v>16,84</v>
          </cell>
          <cell r="N2202">
            <v>207.03</v>
          </cell>
          <cell r="O2202">
            <v>223.87</v>
          </cell>
          <cell r="P2202">
            <v>0</v>
          </cell>
          <cell r="R2202" t="str">
            <v>SINAPI</v>
          </cell>
        </row>
        <row r="2203">
          <cell r="G2203">
            <v>103078</v>
          </cell>
          <cell r="H2203" t="str">
            <v>EXECUÇÃO DE LAJE SOBRE SOLO, ESPESSURA DE 20 CM, FCK = 30 MPA, COM USO DE FORMAS EM MADEIRA SERRADA. AF_09/2021</v>
          </cell>
          <cell r="I2203" t="str">
            <v>M2</v>
          </cell>
          <cell r="J2203" t="str">
            <v>ATRIBUÍDO SÃO PAULO</v>
          </cell>
          <cell r="K2203" t="str">
            <v>274,18</v>
          </cell>
          <cell r="L2203" t="str">
            <v>CAIXA REFERENCIAL</v>
          </cell>
          <cell r="M2203" t="str">
            <v>18,92</v>
          </cell>
          <cell r="N2203">
            <v>255.26</v>
          </cell>
          <cell r="O2203">
            <v>274.18</v>
          </cell>
          <cell r="P2203">
            <v>0</v>
          </cell>
          <cell r="R2203" t="str">
            <v>SINAPI</v>
          </cell>
        </row>
        <row r="2204">
          <cell r="G2204">
            <v>103079</v>
          </cell>
          <cell r="H2204" t="str">
            <v>EXECUÇÃO DE LAJE SOBRE SOLO, ESPESSURA DE 25 CM, FCK = 30 MPA, COM USO DE FORMAS EM MADEIRA SERRADA. AF_09/2021</v>
          </cell>
          <cell r="I2204" t="str">
            <v>M2</v>
          </cell>
          <cell r="J2204" t="str">
            <v>ATRIBUÍDO SÃO PAULO</v>
          </cell>
          <cell r="K2204" t="str">
            <v>331,50</v>
          </cell>
          <cell r="L2204" t="str">
            <v>CAIXA REFERENCIAL</v>
          </cell>
          <cell r="M2204" t="str">
            <v>21,09</v>
          </cell>
          <cell r="N2204">
            <v>310.41000000000003</v>
          </cell>
          <cell r="O2204">
            <v>331.5</v>
          </cell>
          <cell r="P2204">
            <v>0</v>
          </cell>
          <cell r="R2204" t="str">
            <v>SINAPI</v>
          </cell>
        </row>
        <row r="2205">
          <cell r="G2205">
            <v>103080</v>
          </cell>
          <cell r="H2205" t="str">
            <v>EXECUÇÃO DE LAJE SOBRE SOLO, ESPESSURA DE 30 CM, FCK = 30 MPA, COM USO DE FORMAS EM MADEIRA SERRADA. AF_09/2021</v>
          </cell>
          <cell r="I2205" t="str">
            <v>M2</v>
          </cell>
          <cell r="J2205" t="str">
            <v>ATRIBUÍDO SÃO PAULO</v>
          </cell>
          <cell r="K2205" t="str">
            <v>405,49</v>
          </cell>
          <cell r="L2205" t="str">
            <v>CAIXA REFERENCIAL</v>
          </cell>
          <cell r="M2205" t="str">
            <v>23,46</v>
          </cell>
          <cell r="N2205">
            <v>382.03000000000003</v>
          </cell>
          <cell r="O2205">
            <v>405.49</v>
          </cell>
          <cell r="P2205">
            <v>0</v>
          </cell>
          <cell r="R2205" t="str">
            <v>SINAPI</v>
          </cell>
        </row>
        <row r="2206">
          <cell r="G2206">
            <v>92263</v>
          </cell>
          <cell r="H2206" t="str">
            <v>FABRICAÇÃO DE FÔRMA PARA PILARES E ESTRUTURAS SIMILARES, EM CHAPA DE MADEIRA COMPENSADA RESINADA, E = 17 MM. AF_09/2020</v>
          </cell>
          <cell r="I2206" t="str">
            <v>M2</v>
          </cell>
          <cell r="J2206" t="str">
            <v>COEFICIENTE DE REPRESENTATIVIDADE</v>
          </cell>
          <cell r="K2206" t="str">
            <v>187,15</v>
          </cell>
          <cell r="L2206" t="str">
            <v>CAIXA REFERENCIAL</v>
          </cell>
          <cell r="M2206" t="str">
            <v>30,78</v>
          </cell>
          <cell r="N2206">
            <v>156.37</v>
          </cell>
          <cell r="O2206">
            <v>187.15</v>
          </cell>
          <cell r="P2206">
            <v>0</v>
          </cell>
          <cell r="R2206" t="str">
            <v>SINAPI</v>
          </cell>
        </row>
        <row r="2207">
          <cell r="G2207">
            <v>92264</v>
          </cell>
          <cell r="H2207" t="str">
            <v>FABRICAÇÃO DE FÔRMA PARA PILARES E ESTRUTURAS SIMILARES, EM CHAPA DE MADEIRA COMPENSADA PLASTIFICADA, E = 18 MM. AF_09/2020</v>
          </cell>
          <cell r="I2207" t="str">
            <v>M2</v>
          </cell>
          <cell r="J2207" t="str">
            <v>COEFICIENTE DE REPRESENTATIVIDADE</v>
          </cell>
          <cell r="K2207" t="str">
            <v>243,04</v>
          </cell>
          <cell r="L2207" t="str">
            <v>CAIXA REFERENCIAL</v>
          </cell>
          <cell r="M2207" t="str">
            <v>30,78</v>
          </cell>
          <cell r="N2207">
            <v>212.26</v>
          </cell>
          <cell r="O2207">
            <v>243.04</v>
          </cell>
          <cell r="P2207">
            <v>0</v>
          </cell>
          <cell r="R2207" t="str">
            <v>SINAPI</v>
          </cell>
        </row>
        <row r="2208">
          <cell r="G2208">
            <v>92265</v>
          </cell>
          <cell r="H2208" t="str">
            <v>FABRICAÇÃO DE FÔRMA PARA VIGAS, EM CHAPA DE MADEIRA COMPENSADA RESINADA, E = 17 MM. AF_09/2020</v>
          </cell>
          <cell r="I2208" t="str">
            <v>M2</v>
          </cell>
          <cell r="J2208" t="str">
            <v>COEFICIENTE DE REPRESENTATIVIDADE</v>
          </cell>
          <cell r="K2208" t="str">
            <v>133,52</v>
          </cell>
          <cell r="L2208" t="str">
            <v>CAIXA REFERENCIAL</v>
          </cell>
          <cell r="M2208" t="str">
            <v>24,50</v>
          </cell>
          <cell r="N2208">
            <v>109.02000000000001</v>
          </cell>
          <cell r="O2208">
            <v>133.52000000000001</v>
          </cell>
          <cell r="P2208">
            <v>0</v>
          </cell>
          <cell r="R2208" t="str">
            <v>SINAPI</v>
          </cell>
        </row>
        <row r="2209">
          <cell r="G2209">
            <v>92266</v>
          </cell>
          <cell r="H2209" t="str">
            <v>FABRICAÇÃO DE FÔRMA PARA VIGAS, EM CHAPA DE MADEIRA COMPENSADA PLASTIFICADA, E = 18 MM. AF_09/2020</v>
          </cell>
          <cell r="I2209" t="str">
            <v>M2</v>
          </cell>
          <cell r="J2209" t="str">
            <v>COEFICIENTE DE REPRESENTATIVIDADE</v>
          </cell>
          <cell r="K2209" t="str">
            <v>181,47</v>
          </cell>
          <cell r="L2209" t="str">
            <v>CAIXA REFERENCIAL</v>
          </cell>
          <cell r="M2209" t="str">
            <v>24,49</v>
          </cell>
          <cell r="N2209">
            <v>156.97999999999999</v>
          </cell>
          <cell r="O2209">
            <v>181.47</v>
          </cell>
          <cell r="P2209">
            <v>0</v>
          </cell>
          <cell r="R2209" t="str">
            <v>SINAPI</v>
          </cell>
        </row>
        <row r="2210">
          <cell r="G2210">
            <v>92267</v>
          </cell>
          <cell r="H2210" t="str">
            <v>FABRICAÇÃO DE FÔRMA PARA LAJES, EM CHAPA DE MADEIRA COMPENSADA RESINADA, E = 17 MM. AF_09/2020</v>
          </cell>
          <cell r="I2210" t="str">
            <v>M2</v>
          </cell>
          <cell r="J2210" t="str">
            <v>COEFICIENTE DE REPRESENTATIVIDADE</v>
          </cell>
          <cell r="K2210" t="str">
            <v>64,05</v>
          </cell>
          <cell r="L2210" t="str">
            <v>CAIXA REFERENCIAL</v>
          </cell>
          <cell r="M2210" t="str">
            <v>0,54</v>
          </cell>
          <cell r="N2210">
            <v>63.51</v>
          </cell>
          <cell r="O2210">
            <v>64.05</v>
          </cell>
          <cell r="P2210">
            <v>0</v>
          </cell>
          <cell r="R2210" t="str">
            <v>SINAPI</v>
          </cell>
        </row>
        <row r="2211">
          <cell r="G2211">
            <v>92268</v>
          </cell>
          <cell r="H2211" t="str">
            <v>FABRICAÇÃO DE FÔRMA PARA LAJES, EM CHAPA DE MADEIRA COMPENSADA PLASTIFICADA, E = 18 MM. AF_09/2020</v>
          </cell>
          <cell r="I2211" t="str">
            <v>M2</v>
          </cell>
          <cell r="J2211" t="str">
            <v>COEFICIENTE DE REPRESENTATIVIDADE</v>
          </cell>
          <cell r="K2211" t="str">
            <v>107,98</v>
          </cell>
          <cell r="L2211" t="str">
            <v>CAIXA REFERENCIAL</v>
          </cell>
          <cell r="M2211" t="str">
            <v>0,54</v>
          </cell>
          <cell r="N2211">
            <v>107.44</v>
          </cell>
          <cell r="O2211">
            <v>107.98</v>
          </cell>
          <cell r="P2211">
            <v>0</v>
          </cell>
          <cell r="R2211" t="str">
            <v>SINAPI</v>
          </cell>
        </row>
        <row r="2212">
          <cell r="G2212">
            <v>92269</v>
          </cell>
          <cell r="H2212" t="str">
            <v>FABRICAÇÃO DE FÔRMA PARA PILARES E ESTRUTURAS SIMILARES, EM MADEIRA SERRADA, E=25 MM. AF_09/2020</v>
          </cell>
          <cell r="I2212" t="str">
            <v>M2</v>
          </cell>
          <cell r="J2212" t="str">
            <v>COEFICIENTE DE REPRESENTATIVIDADE</v>
          </cell>
          <cell r="K2212" t="str">
            <v>162,81</v>
          </cell>
          <cell r="L2212" t="str">
            <v>CAIXA REFERENCIAL</v>
          </cell>
          <cell r="M2212" t="str">
            <v>17,30</v>
          </cell>
          <cell r="N2212">
            <v>145.51</v>
          </cell>
          <cell r="O2212">
            <v>162.81</v>
          </cell>
          <cell r="P2212">
            <v>0</v>
          </cell>
          <cell r="R2212" t="str">
            <v>SINAPI</v>
          </cell>
        </row>
        <row r="2213">
          <cell r="G2213">
            <v>92270</v>
          </cell>
          <cell r="H2213" t="str">
            <v>FABRICAÇÃO DE FÔRMA PARA VIGAS, COM MADEIRA SERRADA, E = 25 MM. AF_09/2020</v>
          </cell>
          <cell r="I2213" t="str">
            <v>M2</v>
          </cell>
          <cell r="J2213" t="str">
            <v>COEFICIENTE DE REPRESENTATIVIDADE</v>
          </cell>
          <cell r="K2213" t="str">
            <v>155,87</v>
          </cell>
          <cell r="L2213" t="str">
            <v>CAIXA REFERENCIAL</v>
          </cell>
          <cell r="M2213" t="str">
            <v>21,78</v>
          </cell>
          <cell r="N2213">
            <v>134.09</v>
          </cell>
          <cell r="O2213">
            <v>155.87</v>
          </cell>
          <cell r="P2213">
            <v>0</v>
          </cell>
          <cell r="R2213" t="str">
            <v>SINAPI</v>
          </cell>
        </row>
        <row r="2214">
          <cell r="G2214">
            <v>92271</v>
          </cell>
          <cell r="H2214" t="str">
            <v>FABRICAÇÃO DE FÔRMA PARA LAJES, EM MADEIRA SERRADA, E=25 MM. AF_09/2020</v>
          </cell>
          <cell r="I2214" t="str">
            <v>M2</v>
          </cell>
          <cell r="J2214" t="str">
            <v>COEFICIENTE DE REPRESENTATIVIDADE</v>
          </cell>
          <cell r="K2214" t="str">
            <v>94,17</v>
          </cell>
          <cell r="L2214" t="str">
            <v>CAIXA REFERENCIAL</v>
          </cell>
          <cell r="M2214" t="str">
            <v>0,27</v>
          </cell>
          <cell r="N2214">
            <v>93.9</v>
          </cell>
          <cell r="O2214">
            <v>94.17</v>
          </cell>
          <cell r="P2214">
            <v>0</v>
          </cell>
          <cell r="R2214" t="str">
            <v>SINAPI</v>
          </cell>
        </row>
        <row r="2215">
          <cell r="G2215">
            <v>92272</v>
          </cell>
          <cell r="H2215" t="str">
            <v>FABRICAÇÃO DE ESCORAS DE VIGA DO TIPO GARFO, EM MADEIRA. AF_09/2020</v>
          </cell>
          <cell r="I2215" t="str">
            <v>M</v>
          </cell>
          <cell r="J2215" t="str">
            <v>COEFICIENTE DE REPRESENTATIVIDADE</v>
          </cell>
          <cell r="K2215" t="str">
            <v>45,09</v>
          </cell>
          <cell r="L2215" t="str">
            <v>CAIXA REFERENCIAL</v>
          </cell>
          <cell r="M2215" t="str">
            <v>3,62</v>
          </cell>
          <cell r="N2215">
            <v>41.470000000000006</v>
          </cell>
          <cell r="O2215">
            <v>45.09</v>
          </cell>
          <cell r="P2215">
            <v>0</v>
          </cell>
          <cell r="R2215" t="str">
            <v>SINAPI</v>
          </cell>
        </row>
        <row r="2216">
          <cell r="G2216">
            <v>92273</v>
          </cell>
          <cell r="H2216" t="str">
            <v>FABRICAÇÃO DE ESCORAS DO TIPO PONTALETE, EM MADEIRA, PARA PÉ-DIREITO SIMPLES. AF_09/2020</v>
          </cell>
          <cell r="I2216" t="str">
            <v>M</v>
          </cell>
          <cell r="J2216" t="str">
            <v>COEFICIENTE DE REPRESENTATIVIDADE</v>
          </cell>
          <cell r="K2216" t="str">
            <v>18,52</v>
          </cell>
          <cell r="L2216" t="str">
            <v>CAIXA REFERENCIAL</v>
          </cell>
          <cell r="M2216" t="str">
            <v>2,55</v>
          </cell>
          <cell r="N2216">
            <v>15.969999999999999</v>
          </cell>
          <cell r="O2216">
            <v>18.52</v>
          </cell>
          <cell r="P2216">
            <v>0</v>
          </cell>
          <cell r="R2216" t="str">
            <v>SINAPI</v>
          </cell>
        </row>
        <row r="2217">
          <cell r="G2217">
            <v>92409</v>
          </cell>
          <cell r="H2217" t="str">
            <v>MONTAGEM E DESMONTAGEM DE FÔRMA DE PILARES RETANGULARES E ESTRUTURAS SIMILARES, PÉ-DIREITO SIMPLES, EM MADEIRA SERRADA, 1 UTILIZAÇÃO. AF_09/2020</v>
          </cell>
          <cell r="I2217" t="str">
            <v>M2</v>
          </cell>
          <cell r="J2217" t="str">
            <v>COEFICIENTE DE REPRESENTATIVIDADE</v>
          </cell>
          <cell r="K2217" t="str">
            <v>250,71</v>
          </cell>
          <cell r="L2217" t="str">
            <v>CAIXA REFERENCIAL</v>
          </cell>
          <cell r="M2217" t="str">
            <v>83,48</v>
          </cell>
          <cell r="N2217">
            <v>167.23000000000002</v>
          </cell>
          <cell r="O2217">
            <v>250.71000000000004</v>
          </cell>
          <cell r="P2217">
            <v>0</v>
          </cell>
          <cell r="R2217" t="str">
            <v>SINAPI</v>
          </cell>
        </row>
        <row r="2218">
          <cell r="G2218">
            <v>92411</v>
          </cell>
          <cell r="H2218" t="str">
            <v>MONTAGEM E DESMONTAGEM DE FÔRMA DE PILARES RETANGULARES E ESTRUTURAS SIMILARES, PÉ-DIREITO SIMPLES, EM MADEIRA SERRADA, 2 UTILIZAÇÕES. AF_09/2020</v>
          </cell>
          <cell r="I2218" t="str">
            <v>M2</v>
          </cell>
          <cell r="J2218" t="str">
            <v>COEFICIENTE DE REPRESENTATIVIDADE</v>
          </cell>
          <cell r="K2218" t="str">
            <v>161,10</v>
          </cell>
          <cell r="L2218" t="str">
            <v>CAIXA REFERENCIAL</v>
          </cell>
          <cell r="M2218" t="str">
            <v>67,30</v>
          </cell>
          <cell r="N2218">
            <v>93.8</v>
          </cell>
          <cell r="O2218">
            <v>161.1</v>
          </cell>
          <cell r="P2218">
            <v>0</v>
          </cell>
          <cell r="R2218" t="str">
            <v>SINAPI</v>
          </cell>
        </row>
        <row r="2219">
          <cell r="G2219">
            <v>92413</v>
          </cell>
          <cell r="H2219" t="str">
            <v>MONTAGEM E DESMONTAGEM DE FÔRMA DE PILARES RETANGULARES E ESTRUTURAS SIMILARES, PÉ-DIREITO SIMPLES, EM MADEIRA SERRADA, 4 UTILIZAÇÕES. AF_09/2020</v>
          </cell>
          <cell r="I2219" t="str">
            <v>M2</v>
          </cell>
          <cell r="J2219" t="str">
            <v>COEFICIENTE DE REPRESENTATIVIDADE</v>
          </cell>
          <cell r="K2219" t="str">
            <v>102,54</v>
          </cell>
          <cell r="L2219" t="str">
            <v>CAIXA REFERENCIAL</v>
          </cell>
          <cell r="M2219" t="str">
            <v>49,49</v>
          </cell>
          <cell r="N2219">
            <v>53.050000000000004</v>
          </cell>
          <cell r="O2219">
            <v>102.54</v>
          </cell>
          <cell r="P2219">
            <v>0</v>
          </cell>
          <cell r="R2219" t="str">
            <v>SINAPI</v>
          </cell>
        </row>
        <row r="2220">
          <cell r="G2220">
            <v>92415</v>
          </cell>
          <cell r="H2220" t="str">
            <v>MONTAGEM E DESMONTAGEM DE FÔRMA DE PILARES RETANGULARES E ESTRUTURAS SIMILARES, PÉ-DIREITO SIMPLES, EM CHAPA DE MADEIRA COMPENSADA RESINADA, 2 UTILIZAÇÕES. AF_09/2020</v>
          </cell>
          <cell r="I2220" t="str">
            <v>M2</v>
          </cell>
          <cell r="J2220" t="str">
            <v>COEFICIENTE DE REPRESENTATIVIDADE</v>
          </cell>
          <cell r="K2220" t="str">
            <v>155,06</v>
          </cell>
          <cell r="L2220" t="str">
            <v>CAIXA REFERENCIAL</v>
          </cell>
          <cell r="M2220" t="str">
            <v>40,65</v>
          </cell>
          <cell r="N2220">
            <v>114.41</v>
          </cell>
          <cell r="O2220">
            <v>155.06</v>
          </cell>
          <cell r="P2220">
            <v>0</v>
          </cell>
          <cell r="R2220" t="str">
            <v>SINAPI</v>
          </cell>
        </row>
        <row r="2221">
          <cell r="G2221">
            <v>92417</v>
          </cell>
          <cell r="H2221" t="str">
            <v>MONTAGEM E DESMONTAGEM DE FÔRMA DE PILARES RETANGULARES E ESTRUTURAS SIMILARES, PÉ-DIREITO DUPLO, EM CHAPA DE MADEIRA COMPENSADA RESINADA, 2 UTILIZAÇÕES. AF_09/2020</v>
          </cell>
          <cell r="I2221" t="str">
            <v>M2</v>
          </cell>
          <cell r="J2221" t="str">
            <v>COEFICIENTE DE REPRESENTATIVIDADE</v>
          </cell>
          <cell r="K2221" t="str">
            <v>175,20</v>
          </cell>
          <cell r="L2221" t="str">
            <v>CAIXA REFERENCIAL</v>
          </cell>
          <cell r="M2221" t="str">
            <v>56,51</v>
          </cell>
          <cell r="N2221">
            <v>118.69</v>
          </cell>
          <cell r="O2221">
            <v>175.2</v>
          </cell>
          <cell r="P2221">
            <v>0</v>
          </cell>
          <cell r="R2221" t="str">
            <v>SINAPI</v>
          </cell>
        </row>
        <row r="2222">
          <cell r="G2222">
            <v>92419</v>
          </cell>
          <cell r="H2222" t="str">
            <v>MONTAGEM E DESMONTAGEM DE FÔRMA DE PILARES RETANGULARES E ESTRUTURAS SIMILARES, PÉ-DIREITO SIMPLES, EM CHAPA DE MADEIRA COMPENSADA RESINADA, 4 UTILIZAÇÕES. AF_09/2020</v>
          </cell>
          <cell r="I2222" t="str">
            <v>M2</v>
          </cell>
          <cell r="J2222" t="str">
            <v>COEFICIENTE DE REPRESENTATIVIDADE</v>
          </cell>
          <cell r="K2222" t="str">
            <v>98,87</v>
          </cell>
          <cell r="L2222" t="str">
            <v>CAIXA REFERENCIAL</v>
          </cell>
          <cell r="M2222" t="str">
            <v>26,96</v>
          </cell>
          <cell r="N2222">
            <v>71.91</v>
          </cell>
          <cell r="O2222">
            <v>98.87</v>
          </cell>
          <cell r="P2222">
            <v>0</v>
          </cell>
          <cell r="R2222" t="str">
            <v>SINAPI</v>
          </cell>
        </row>
        <row r="2223">
          <cell r="G2223">
            <v>92421</v>
          </cell>
          <cell r="H2223" t="str">
            <v>MONTAGEM E DESMONTAGEM DE FÔRMA DE PILARES RETANGULARES E ESTRUTURAS SIMILARES, PÉ-DIREITO DUPLO, EM CHAPA DE MADEIRA COMPENSADA RESINADA, 4 UTILIZAÇÕES. AF_09/2020</v>
          </cell>
          <cell r="I2223" t="str">
            <v>M2</v>
          </cell>
          <cell r="J2223" t="str">
            <v>COEFICIENTE DE REPRESENTATIVIDADE</v>
          </cell>
          <cell r="K2223" t="str">
            <v>114,31</v>
          </cell>
          <cell r="L2223" t="str">
            <v>CAIXA REFERENCIAL</v>
          </cell>
          <cell r="M2223" t="str">
            <v>39,13</v>
          </cell>
          <cell r="N2223">
            <v>75.180000000000007</v>
          </cell>
          <cell r="O2223">
            <v>114.31</v>
          </cell>
          <cell r="P2223">
            <v>0</v>
          </cell>
          <cell r="R2223" t="str">
            <v>SINAPI</v>
          </cell>
        </row>
        <row r="2224">
          <cell r="G2224">
            <v>92423</v>
          </cell>
          <cell r="H2224" t="str">
            <v>MONTAGEM E DESMONTAGEM DE FÔRMA DE PILARES RETANGULARES E ESTRUTURAS SIMILARES, PÉ-DIREITO SIMPLES, EM CHAPA DE MADEIRA COMPENSADA RESINADA, 6 UTILIZAÇÕES. AF_09/2020</v>
          </cell>
          <cell r="I2224" t="str">
            <v>M2</v>
          </cell>
          <cell r="J2224" t="str">
            <v>COEFICIENTE DE REPRESENTATIVIDADE</v>
          </cell>
          <cell r="K2224" t="str">
            <v>81,67</v>
          </cell>
          <cell r="L2224" t="str">
            <v>CAIXA REFERENCIAL</v>
          </cell>
          <cell r="M2224" t="str">
            <v>22,16</v>
          </cell>
          <cell r="N2224">
            <v>59.510000000000005</v>
          </cell>
          <cell r="O2224">
            <v>81.67</v>
          </cell>
          <cell r="P2224">
            <v>0</v>
          </cell>
          <cell r="R2224" t="str">
            <v>SINAPI</v>
          </cell>
        </row>
        <row r="2225">
          <cell r="G2225">
            <v>92425</v>
          </cell>
          <cell r="H2225" t="str">
            <v>MONTAGEM E DESMONTAGEM DE FÔRMA DE PILARES RETANGULARES E ESTRUTURAS SIMILARES, PÉ-DIREITO DUPLO, EM CHAPA DE MADEIRA COMPENSADA RESINADA, 6 UTILIZAÇÕES. AF_09/2020</v>
          </cell>
          <cell r="I2225" t="str">
            <v>M2</v>
          </cell>
          <cell r="J2225" t="str">
            <v>COEFICIENTE DE REPRESENTATIVIDADE</v>
          </cell>
          <cell r="K2225" t="str">
            <v>95,10</v>
          </cell>
          <cell r="L2225" t="str">
            <v>CAIXA REFERENCIAL</v>
          </cell>
          <cell r="M2225" t="str">
            <v>32,73</v>
          </cell>
          <cell r="N2225">
            <v>62.37</v>
          </cell>
          <cell r="O2225">
            <v>95.1</v>
          </cell>
          <cell r="P2225">
            <v>0</v>
          </cell>
          <cell r="R2225" t="str">
            <v>SINAPI</v>
          </cell>
        </row>
        <row r="2226">
          <cell r="G2226">
            <v>92427</v>
          </cell>
          <cell r="H2226" t="str">
            <v>MONTAGEM E DESMONTAGEM DE FÔRMA DE PILARES RETANGULARES E ESTRUTURAS SIMILARES, PÉ-DIREITO SIMPLES, EM CHAPA DE MADEIRA COMPENSADA RESINADA, 8 UTILIZAÇÕES. AF_09/2020</v>
          </cell>
          <cell r="I2226" t="str">
            <v>M2</v>
          </cell>
          <cell r="J2226" t="str">
            <v>COEFICIENTE DE REPRESENTATIVIDADE</v>
          </cell>
          <cell r="K2226" t="str">
            <v>72,98</v>
          </cell>
          <cell r="L2226" t="str">
            <v>CAIXA REFERENCIAL</v>
          </cell>
          <cell r="M2226" t="str">
            <v>19,73</v>
          </cell>
          <cell r="N2226">
            <v>53.25</v>
          </cell>
          <cell r="O2226">
            <v>72.98</v>
          </cell>
          <cell r="P2226">
            <v>0</v>
          </cell>
          <cell r="R2226" t="str">
            <v>SINAPI</v>
          </cell>
        </row>
        <row r="2227">
          <cell r="G2227">
            <v>92429</v>
          </cell>
          <cell r="H2227" t="str">
            <v>MONTAGEM E DESMONTAGEM DE FÔRMA DE PILARES RETANGULARES E ESTRUTURAS SIMILARES, PÉ-DIREITO DUPLO, EM CHAPA DE MADEIRA COMPENSADA RESINADA, 8 UTILIZAÇÕES. AF_09/2020</v>
          </cell>
          <cell r="I2227" t="str">
            <v>M2</v>
          </cell>
          <cell r="J2227" t="str">
            <v>COEFICIENTE DE REPRESENTATIVIDADE</v>
          </cell>
          <cell r="K2227" t="str">
            <v>85,42</v>
          </cell>
          <cell r="L2227" t="str">
            <v>CAIXA REFERENCIAL</v>
          </cell>
          <cell r="M2227" t="str">
            <v>29,52</v>
          </cell>
          <cell r="N2227">
            <v>55.900000000000006</v>
          </cell>
          <cell r="O2227">
            <v>85.42</v>
          </cell>
          <cell r="P2227">
            <v>0</v>
          </cell>
          <cell r="R2227" t="str">
            <v>SINAPI</v>
          </cell>
        </row>
        <row r="2228">
          <cell r="G2228">
            <v>92431</v>
          </cell>
          <cell r="H2228" t="str">
            <v>MONTAGEM E DESMONTAGEM DE FÔRMA DE PILARES RETANGULARES E ESTRUTURAS SIMILARES, PÉ-DIREITO SIMPLES, EM CHAPA DE MADEIRA COMPENSADA PLASTIFICADA, 10 UTILIZAÇÕES. AF_09/2020</v>
          </cell>
          <cell r="I2228" t="str">
            <v>M2</v>
          </cell>
          <cell r="J2228" t="str">
            <v>COEFICIENTE DE REPRESENTATIVIDADE</v>
          </cell>
          <cell r="K2228" t="str">
            <v>69,43</v>
          </cell>
          <cell r="L2228" t="str">
            <v>CAIXA REFERENCIAL</v>
          </cell>
          <cell r="M2228" t="str">
            <v>17,61</v>
          </cell>
          <cell r="N2228">
            <v>51.820000000000007</v>
          </cell>
          <cell r="O2228">
            <v>69.430000000000007</v>
          </cell>
          <cell r="P2228">
            <v>0</v>
          </cell>
          <cell r="R2228" t="str">
            <v>SINAPI</v>
          </cell>
        </row>
        <row r="2229">
          <cell r="G2229">
            <v>92433</v>
          </cell>
          <cell r="H2229" t="str">
            <v>MONTAGEM E DESMONTAGEM DE FÔRMA DE PILARES RETANGULARES E ESTRUTURAS SIMILARES, PÉ-DIREITO DUPLO, EM CHAPA DE MADEIRA COMPENSADA PLASTIFICADA, 10 UTILIZAÇÕES. AF_09/2020</v>
          </cell>
          <cell r="I2229" t="str">
            <v>M2</v>
          </cell>
          <cell r="J2229" t="str">
            <v>COEFICIENTE DE REPRESENTATIVIDADE</v>
          </cell>
          <cell r="K2229" t="str">
            <v>81,25</v>
          </cell>
          <cell r="L2229" t="str">
            <v>CAIXA REFERENCIAL</v>
          </cell>
          <cell r="M2229" t="str">
            <v>26,92</v>
          </cell>
          <cell r="N2229">
            <v>54.33</v>
          </cell>
          <cell r="O2229">
            <v>81.25</v>
          </cell>
          <cell r="P2229">
            <v>0</v>
          </cell>
          <cell r="R2229" t="str">
            <v>SINAPI</v>
          </cell>
        </row>
        <row r="2230">
          <cell r="G2230">
            <v>92435</v>
          </cell>
          <cell r="H2230" t="str">
            <v>MONTAGEM E DESMONTAGEM DE FÔRMA DE PILARES RETANGULARES E ESTRUTURAS SIMILARES, PÉ-DIREITO SIMPLES, EM CHAPA DE MADEIRA COMPENSADA PLASTIFICADA, 12 UTILIZAÇÕES. AF_09/2020</v>
          </cell>
          <cell r="I2230" t="str">
            <v>M2</v>
          </cell>
          <cell r="J2230" t="str">
            <v>COEFICIENTE DE REPRESENTATIVIDADE</v>
          </cell>
          <cell r="K2230" t="str">
            <v>66,13</v>
          </cell>
          <cell r="L2230" t="str">
            <v>CAIXA REFERENCIAL</v>
          </cell>
          <cell r="M2230" t="str">
            <v>16,79</v>
          </cell>
          <cell r="N2230">
            <v>49.339999999999996</v>
          </cell>
          <cell r="O2230">
            <v>66.13</v>
          </cell>
          <cell r="P2230">
            <v>0</v>
          </cell>
          <cell r="R2230" t="str">
            <v>SINAPI</v>
          </cell>
        </row>
        <row r="2231">
          <cell r="G2231">
            <v>92437</v>
          </cell>
          <cell r="H2231" t="str">
            <v>MONTAGEM E DESMONTAGEM DE FÔRMA DE PILARES RETANGULARES E ESTRUTURAS SIMILARES, PÉ-DIREITO DUPLO, EM CHAPA DE MADEIRA COMPENSADA PLASTIFICADA, 12 UTILIZAÇÕES. AF_09/2020</v>
          </cell>
          <cell r="I2231" t="str">
            <v>M2</v>
          </cell>
          <cell r="J2231" t="str">
            <v>COEFICIENTE DE REPRESENTATIVIDADE</v>
          </cell>
          <cell r="K2231" t="str">
            <v>77,55</v>
          </cell>
          <cell r="L2231" t="str">
            <v>CAIXA REFERENCIAL</v>
          </cell>
          <cell r="M2231" t="str">
            <v>25,78</v>
          </cell>
          <cell r="N2231">
            <v>51.769999999999996</v>
          </cell>
          <cell r="O2231">
            <v>77.55</v>
          </cell>
          <cell r="P2231">
            <v>0</v>
          </cell>
          <cell r="R2231" t="str">
            <v>SINAPI</v>
          </cell>
        </row>
        <row r="2232">
          <cell r="G2232">
            <v>92439</v>
          </cell>
          <cell r="H2232" t="str">
            <v>MONTAGEM E DESMONTAGEM DE FÔRMA DE PILARES RETANGULARES E ESTRUTURAS SIMILARES, PÉ-DIREITO SIMPLES, EM CHAPA DE MADEIRA COMPENSADA PLASTIFICADA, 14 UTILIZAÇÕES. AF_09/2020</v>
          </cell>
          <cell r="I2232" t="str">
            <v>M2</v>
          </cell>
          <cell r="J2232" t="str">
            <v>COEFICIENTE DE REPRESENTATIVIDADE</v>
          </cell>
          <cell r="K2232" t="str">
            <v>63,75</v>
          </cell>
          <cell r="L2232" t="str">
            <v>CAIXA REFERENCIAL</v>
          </cell>
          <cell r="M2232" t="str">
            <v>16,20</v>
          </cell>
          <cell r="N2232">
            <v>47.55</v>
          </cell>
          <cell r="O2232">
            <v>63.75</v>
          </cell>
          <cell r="P2232">
            <v>0</v>
          </cell>
          <cell r="R2232" t="str">
            <v>SINAPI</v>
          </cell>
        </row>
        <row r="2233">
          <cell r="G2233">
            <v>92441</v>
          </cell>
          <cell r="H2233" t="str">
            <v>MONTAGEM E DESMONTAGEM DE FÔRMA DE PILARES RETANGULARES E ESTRUTURAS SIMILARES, PÉ-DIREITO DUPLO, EM CHAPA DE MADEIRA COMPENSADA PLASTIFICADA, 14 UTILIZAÇÕES. AF_09/2020</v>
          </cell>
          <cell r="I2233" t="str">
            <v>M2</v>
          </cell>
          <cell r="J2233" t="str">
            <v>COEFICIENTE DE REPRESENTATIVIDADE</v>
          </cell>
          <cell r="K2233" t="str">
            <v>74,89</v>
          </cell>
          <cell r="L2233" t="str">
            <v>CAIXA REFERENCIAL</v>
          </cell>
          <cell r="M2233" t="str">
            <v>24,96</v>
          </cell>
          <cell r="N2233">
            <v>49.93</v>
          </cell>
          <cell r="O2233">
            <v>74.89</v>
          </cell>
          <cell r="P2233">
            <v>0</v>
          </cell>
          <cell r="R2233" t="str">
            <v>SINAPI</v>
          </cell>
        </row>
        <row r="2234">
          <cell r="G2234">
            <v>92443</v>
          </cell>
          <cell r="H2234" t="str">
            <v>MONTAGEM E DESMONTAGEM DE FÔRMA DE PILARES RETANGULARES E ESTRUTURAS SIMILARES, PÉ-DIREITO SIMPLES, EM CHAPA DE MADEIRA COMPENSADA PLASTIFICADA, 18 UTILIZAÇÕES. AF_09/2020</v>
          </cell>
          <cell r="I2234" t="str">
            <v>M2</v>
          </cell>
          <cell r="J2234" t="str">
            <v>COEFICIENTE DE REPRESENTATIVIDADE</v>
          </cell>
          <cell r="K2234" t="str">
            <v>58,52</v>
          </cell>
          <cell r="L2234" t="str">
            <v>CAIXA REFERENCIAL</v>
          </cell>
          <cell r="M2234" t="str">
            <v>15,13</v>
          </cell>
          <cell r="N2234">
            <v>43.39</v>
          </cell>
          <cell r="O2234">
            <v>58.52</v>
          </cell>
          <cell r="P2234">
            <v>0</v>
          </cell>
          <cell r="R2234" t="str">
            <v>SINAPI</v>
          </cell>
        </row>
        <row r="2235">
          <cell r="G2235">
            <v>92445</v>
          </cell>
          <cell r="H2235" t="str">
            <v>MONTAGEM E DESMONTAGEM DE FÔRMA DE PILARES RETANGULARES E ESTRUTURAS SIMILARES, PÉ-DIREITO DUPLO, EM CHAPA DE MADEIRA COMPENSADA PLASTIFICADA, 18 UTILIZAÇÕES. AF_09/2020</v>
          </cell>
          <cell r="I2235" t="str">
            <v>M2</v>
          </cell>
          <cell r="J2235" t="str">
            <v>COEFICIENTE DE REPRESENTATIVIDADE</v>
          </cell>
          <cell r="K2235" t="str">
            <v>69,26</v>
          </cell>
          <cell r="L2235" t="str">
            <v>CAIXA REFERENCIAL</v>
          </cell>
          <cell r="M2235" t="str">
            <v>23,61</v>
          </cell>
          <cell r="N2235">
            <v>45.650000000000006</v>
          </cell>
          <cell r="O2235">
            <v>69.260000000000005</v>
          </cell>
          <cell r="P2235">
            <v>0</v>
          </cell>
          <cell r="R2235" t="str">
            <v>SINAPI</v>
          </cell>
        </row>
        <row r="2236">
          <cell r="G2236">
            <v>92446</v>
          </cell>
          <cell r="H2236" t="str">
            <v>MONTAGEM E DESMONTAGEM DE FÔRMA DE VIGA, ESCORAMENTO COM PONTALETE DE MADEIRA, PÉ-DIREITO SIMPLES, EM MADEIRA SERRADA, 1 UTILIZAÇÃO. AF_09/2020</v>
          </cell>
          <cell r="I2236" t="str">
            <v>M2</v>
          </cell>
          <cell r="J2236" t="str">
            <v>COEFICIENTE DE REPRESENTATIVIDADE</v>
          </cell>
          <cell r="K2236" t="str">
            <v>276,19</v>
          </cell>
          <cell r="L2236" t="str">
            <v>CAIXA REFERENCIAL</v>
          </cell>
          <cell r="M2236" t="str">
            <v>80,62</v>
          </cell>
          <cell r="N2236">
            <v>195.57</v>
          </cell>
          <cell r="O2236">
            <v>276.19</v>
          </cell>
          <cell r="P2236">
            <v>0</v>
          </cell>
          <cell r="R2236" t="str">
            <v>SINAPI</v>
          </cell>
        </row>
        <row r="2237">
          <cell r="G2237">
            <v>92447</v>
          </cell>
          <cell r="H2237" t="str">
            <v>MONTAGEM E DESMONTAGEM DE FÔRMA DE VIGA, ESCORAMENTO COM PONTALETE DE MADEIRA, PÉ-DIREITO SIMPLES, EM MADEIRA SERRADA, 2 UTILIZAÇÕES. AF_09/2020</v>
          </cell>
          <cell r="I2237" t="str">
            <v>M2</v>
          </cell>
          <cell r="J2237" t="str">
            <v>COEFICIENTE DE REPRESENTATIVIDADE</v>
          </cell>
          <cell r="K2237" t="str">
            <v>193,52</v>
          </cell>
          <cell r="L2237" t="str">
            <v>CAIXA REFERENCIAL</v>
          </cell>
          <cell r="M2237" t="str">
            <v>62,28</v>
          </cell>
          <cell r="N2237">
            <v>131.24</v>
          </cell>
          <cell r="O2237">
            <v>193.52</v>
          </cell>
          <cell r="P2237">
            <v>0</v>
          </cell>
          <cell r="R2237" t="str">
            <v>SINAPI</v>
          </cell>
        </row>
        <row r="2238">
          <cell r="G2238">
            <v>92448</v>
          </cell>
          <cell r="H2238" t="str">
            <v>MONTAGEM E DESMONTAGEM DE FÔRMA DE VIGA, ESCORAMENTO COM PONTALETE DE MADEIRA, PÉ-DIREITO SIMPLES, EM MADEIRA SERRADA, 4 UTILIZAÇÕES. AF_09/2020</v>
          </cell>
          <cell r="I2238" t="str">
            <v>M2</v>
          </cell>
          <cell r="J2238" t="str">
            <v>COEFICIENTE DE REPRESENTATIVIDADE</v>
          </cell>
          <cell r="K2238" t="str">
            <v>154,40</v>
          </cell>
          <cell r="L2238" t="str">
            <v>CAIXA REFERENCIAL</v>
          </cell>
          <cell r="M2238" t="str">
            <v>50,75</v>
          </cell>
          <cell r="N2238">
            <v>103.65</v>
          </cell>
          <cell r="O2238">
            <v>154.4</v>
          </cell>
          <cell r="P2238">
            <v>0</v>
          </cell>
          <cell r="R2238" t="str">
            <v>SINAPI</v>
          </cell>
        </row>
        <row r="2239">
          <cell r="G2239">
            <v>92449</v>
          </cell>
          <cell r="H2239" t="str">
            <v>MONTAGEM E DESMONTAGEM DE FÔRMA DE VIGA, ESCORAMENTO COM GARFO DE MADEIRA, PÉ-DIREITO DUPLO, EM CHAPA DE MADEIRA RESINADA, 2 UTILIZAÇÕES. AF_09/2020</v>
          </cell>
          <cell r="I2239" t="str">
            <v>M2</v>
          </cell>
          <cell r="J2239" t="str">
            <v>COEFICIENTE DE REPRESENTATIVIDADE</v>
          </cell>
          <cell r="K2239" t="str">
            <v>305,75</v>
          </cell>
          <cell r="L2239" t="str">
            <v>CAIXA REFERENCIAL</v>
          </cell>
          <cell r="M2239" t="str">
            <v>64,47</v>
          </cell>
          <cell r="N2239">
            <v>241.28</v>
          </cell>
          <cell r="O2239">
            <v>305.75</v>
          </cell>
          <cell r="P2239">
            <v>0</v>
          </cell>
          <cell r="R2239" t="str">
            <v>SINAPI</v>
          </cell>
        </row>
        <row r="2240">
          <cell r="G2240">
            <v>92450</v>
          </cell>
          <cell r="H2240" t="str">
            <v>MONTAGEM E DESMONTAGEM DE FÔRMA DE VIGA, ESCORAMENTO METÁLICO, PÉ-DIREITO DUPLO, EM CHAPA DE MADEIRA RESINADA, 2 UTILIZAÇÕES. AF_09/2020</v>
          </cell>
          <cell r="I2240" t="str">
            <v>M2</v>
          </cell>
          <cell r="J2240" t="str">
            <v>COEFICIENTE DE REPRESENTATIVIDADE</v>
          </cell>
          <cell r="K2240" t="str">
            <v>382,55</v>
          </cell>
          <cell r="L2240" t="str">
            <v>CAIXA REFERENCIAL</v>
          </cell>
          <cell r="M2240" t="str">
            <v>66,50</v>
          </cell>
          <cell r="N2240">
            <v>316.05</v>
          </cell>
          <cell r="O2240">
            <v>382.55</v>
          </cell>
          <cell r="P2240">
            <v>0</v>
          </cell>
          <cell r="R2240" t="str">
            <v>SINAPI</v>
          </cell>
        </row>
        <row r="2241">
          <cell r="G2241">
            <v>92451</v>
          </cell>
          <cell r="H2241" t="str">
            <v>MONTAGEM E DESMONTAGEM DE FÔRMA DE VIGA, ESCORAMENTO COM GARFO DE MADEIRA, PÉ-DIREITO SIMPLES, EM CHAPA DE MADEIRA RESINADA, 2 UTILIZAÇÕES. AF_09/2020</v>
          </cell>
          <cell r="I2241" t="str">
            <v>M2</v>
          </cell>
          <cell r="J2241" t="str">
            <v>COEFICIENTE DE REPRESENTATIVIDADE</v>
          </cell>
          <cell r="K2241" t="str">
            <v>205,28</v>
          </cell>
          <cell r="L2241" t="str">
            <v>CAIXA REFERENCIAL</v>
          </cell>
          <cell r="M2241" t="str">
            <v>46,21</v>
          </cell>
          <cell r="N2241">
            <v>159.07</v>
          </cell>
          <cell r="O2241">
            <v>205.28</v>
          </cell>
          <cell r="P2241">
            <v>0</v>
          </cell>
          <cell r="R2241" t="str">
            <v>SINAPI</v>
          </cell>
        </row>
        <row r="2242">
          <cell r="G2242">
            <v>92452</v>
          </cell>
          <cell r="H2242" t="str">
            <v>MONTAGEM E DESMONTAGEM DE FÔRMA DE VIGA, ESCORAMENTO METÁLICO, PÉ-DIREITO SIMPLES, EM CHAPA DE MADEIRA RESINADA, 2 UTILIZAÇÕES. AF_09/2020</v>
          </cell>
          <cell r="I2242" t="str">
            <v>M2</v>
          </cell>
          <cell r="J2242" t="str">
            <v>COEFICIENTE DE REPRESENTATIVIDADE</v>
          </cell>
          <cell r="K2242" t="str">
            <v>205,70</v>
          </cell>
          <cell r="L2242" t="str">
            <v>CAIXA REFERENCIAL</v>
          </cell>
          <cell r="M2242" t="str">
            <v>53,73</v>
          </cell>
          <cell r="N2242">
            <v>151.97</v>
          </cell>
          <cell r="O2242">
            <v>205.7</v>
          </cell>
          <cell r="P2242">
            <v>0</v>
          </cell>
          <cell r="R2242" t="str">
            <v>SINAPI</v>
          </cell>
        </row>
        <row r="2243">
          <cell r="G2243">
            <v>92453</v>
          </cell>
          <cell r="H2243" t="str">
            <v>MONTAGEM E DESMONTAGEM DE FÔRMA DE VIGA, ESCORAMENTO COM GARFO DE MADEIRA, PÉ-DIREITO DUPLO, EM CHAPA DE MADEIRA RESINADA, 4 UTILIZAÇÕES. AF_09/2020</v>
          </cell>
          <cell r="I2243" t="str">
            <v>M2</v>
          </cell>
          <cell r="J2243" t="str">
            <v>COEFICIENTE DE REPRESENTATIVIDADE</v>
          </cell>
          <cell r="K2243" t="str">
            <v>263,25</v>
          </cell>
          <cell r="L2243" t="str">
            <v>CAIXA REFERENCIAL</v>
          </cell>
          <cell r="M2243" t="str">
            <v>56,04</v>
          </cell>
          <cell r="N2243">
            <v>207.21</v>
          </cell>
          <cell r="O2243">
            <v>263.25</v>
          </cell>
          <cell r="P2243">
            <v>0</v>
          </cell>
          <cell r="R2243" t="str">
            <v>SINAPI</v>
          </cell>
        </row>
        <row r="2244">
          <cell r="G2244">
            <v>92454</v>
          </cell>
          <cell r="H2244" t="str">
            <v>MONTAGEM E DESMONTAGEM DE FÔRMA DE VIGA, ESCORAMENTO METÁLICO, PÉ-DIREITO DUPLO, EM CHAPA DE MADEIRA RESINADA, 4 UTILIZAÇÕES. AF_09/2020</v>
          </cell>
          <cell r="I2244" t="str">
            <v>M2</v>
          </cell>
          <cell r="J2244" t="str">
            <v>COEFICIENTE DE REPRESENTATIVIDADE</v>
          </cell>
          <cell r="K2244" t="str">
            <v>349,99</v>
          </cell>
          <cell r="L2244" t="str">
            <v>CAIXA REFERENCIAL</v>
          </cell>
          <cell r="M2244" t="str">
            <v>57,56</v>
          </cell>
          <cell r="N2244">
            <v>292.43</v>
          </cell>
          <cell r="O2244">
            <v>349.99</v>
          </cell>
          <cell r="P2244">
            <v>0</v>
          </cell>
          <cell r="R2244" t="str">
            <v>SINAPI</v>
          </cell>
        </row>
        <row r="2245">
          <cell r="G2245">
            <v>92455</v>
          </cell>
          <cell r="H2245" t="str">
            <v>MONTAGEM E DESMONTAGEM DE FÔRMA DE VIGA, ESCORAMENTO COM GARFO DE MADEIRA, PÉ-DIREITO SIMPLES, EM CHAPA DE MADEIRA RESINADA, 4 UTILIZAÇÕES. AF_09/2020</v>
          </cell>
          <cell r="I2245" t="str">
            <v>M2</v>
          </cell>
          <cell r="J2245" t="str">
            <v>COEFICIENTE DE REPRESENTATIVIDADE</v>
          </cell>
          <cell r="K2245" t="str">
            <v>168,94</v>
          </cell>
          <cell r="L2245" t="str">
            <v>CAIXA REFERENCIAL</v>
          </cell>
          <cell r="M2245" t="str">
            <v>38,95</v>
          </cell>
          <cell r="N2245">
            <v>129.99</v>
          </cell>
          <cell r="O2245">
            <v>168.94</v>
          </cell>
          <cell r="P2245">
            <v>0</v>
          </cell>
          <cell r="R2245" t="str">
            <v>SINAPI</v>
          </cell>
        </row>
        <row r="2246">
          <cell r="G2246">
            <v>92456</v>
          </cell>
          <cell r="H2246" t="str">
            <v>MONTAGEM E DESMONTAGEM DE FÔRMA DE VIGA, ESCORAMENTO METÁLICO, PÉ-DIREITO SIMPLES, EM CHAPA DE MADEIRA RESINADA, 4 UTILIZAÇÕES. AF_09/2020</v>
          </cell>
          <cell r="I2246" t="str">
            <v>M2</v>
          </cell>
          <cell r="J2246" t="str">
            <v>COEFICIENTE DE REPRESENTATIVIDADE</v>
          </cell>
          <cell r="K2246" t="str">
            <v>172,04</v>
          </cell>
          <cell r="L2246" t="str">
            <v>CAIXA REFERENCIAL</v>
          </cell>
          <cell r="M2246" t="str">
            <v>45,72</v>
          </cell>
          <cell r="N2246">
            <v>126.32</v>
          </cell>
          <cell r="O2246">
            <v>172.04</v>
          </cell>
          <cell r="P2246">
            <v>0</v>
          </cell>
          <cell r="R2246" t="str">
            <v>SINAPI</v>
          </cell>
        </row>
        <row r="2247">
          <cell r="G2247">
            <v>92457</v>
          </cell>
          <cell r="H2247" t="str">
            <v>MONTAGEM E DESMONTAGEM DE FÔRMA DE VIGA, ESCORAMENTO COM GARFO DE MADEIRA, PÉ-DIREITO DUPLO, EM CHAPA DE MADEIRA RESINADA, 6 UTILIZAÇÕES. AF_09/2020</v>
          </cell>
          <cell r="I2247" t="str">
            <v>M2</v>
          </cell>
          <cell r="J2247" t="str">
            <v>COEFICIENTE DE REPRESENTATIVIDADE</v>
          </cell>
          <cell r="K2247" t="str">
            <v>228,35</v>
          </cell>
          <cell r="L2247" t="str">
            <v>CAIXA REFERENCIAL</v>
          </cell>
          <cell r="M2247" t="str">
            <v>49,34</v>
          </cell>
          <cell r="N2247">
            <v>179.01</v>
          </cell>
          <cell r="O2247">
            <v>228.35</v>
          </cell>
          <cell r="P2247">
            <v>0</v>
          </cell>
          <cell r="R2247" t="str">
            <v>SINAPI</v>
          </cell>
        </row>
        <row r="2248">
          <cell r="G2248">
            <v>92458</v>
          </cell>
          <cell r="H2248" t="str">
            <v>MONTAGEM E DESMONTAGEM DE FÔRMA DE VIGA, ESCORAMENTO METÁLICO, PÉ-DIREITO DUPLO, EM CHAPA DE MADEIRA RESINADA, 6 UTILIZAÇÕES. AF_12/2015</v>
          </cell>
          <cell r="I2248" t="str">
            <v>M2</v>
          </cell>
          <cell r="J2248" t="str">
            <v>COEFICIENTE DE REPRESENTATIVIDADE</v>
          </cell>
          <cell r="K2248" t="str">
            <v>329,79</v>
          </cell>
          <cell r="L2248" t="str">
            <v>CAIXA REFERENCIAL</v>
          </cell>
          <cell r="M2248" t="str">
            <v>51,09</v>
          </cell>
          <cell r="N2248">
            <v>278.70000000000005</v>
          </cell>
          <cell r="O2248">
            <v>329.79000000000008</v>
          </cell>
          <cell r="P2248">
            <v>0</v>
          </cell>
          <cell r="R2248" t="str">
            <v>SINAPI</v>
          </cell>
        </row>
        <row r="2249">
          <cell r="G2249">
            <v>92459</v>
          </cell>
          <cell r="H2249" t="str">
            <v>MONTAGEM E DESMONTAGEM DE FÔRMA DE VIGA, ESCORAMENTO COM GARFO DE MADEIRA, PÉ-DIREITO SIMPLES, EM CHAPA DE MADEIRA RESINADA, 6 UTILIZAÇÕES. AF_09/2020</v>
          </cell>
          <cell r="I2249" t="str">
            <v>M2</v>
          </cell>
          <cell r="J2249" t="str">
            <v>COEFICIENTE DE REPRESENTATIVIDADE</v>
          </cell>
          <cell r="K2249" t="str">
            <v>143,11</v>
          </cell>
          <cell r="L2249" t="str">
            <v>CAIXA REFERENCIAL</v>
          </cell>
          <cell r="M2249" t="str">
            <v>33,76</v>
          </cell>
          <cell r="N2249">
            <v>109.35000000000002</v>
          </cell>
          <cell r="O2249">
            <v>143.11000000000001</v>
          </cell>
          <cell r="P2249">
            <v>0</v>
          </cell>
          <cell r="R2249" t="str">
            <v>SINAPI</v>
          </cell>
        </row>
        <row r="2250">
          <cell r="G2250">
            <v>92460</v>
          </cell>
          <cell r="H2250" t="str">
            <v>MONTAGEM E DESMONTAGEM DE FÔRMA DE VIGA, ESCORAMENTO METÁLICO, PÉ-DIREITO SIMPLES, EM CHAPA DE MADEIRA RESINADA, 6 UTILIZAÇÕES. AF_09/2020</v>
          </cell>
          <cell r="I2250" t="str">
            <v>M2</v>
          </cell>
          <cell r="J2250" t="str">
            <v>COEFICIENTE DE REPRESENTATIVIDADE</v>
          </cell>
          <cell r="K2250" t="str">
            <v>143,69</v>
          </cell>
          <cell r="L2250" t="str">
            <v>CAIXA REFERENCIAL</v>
          </cell>
          <cell r="M2250" t="str">
            <v>40,17</v>
          </cell>
          <cell r="N2250">
            <v>103.52</v>
          </cell>
          <cell r="O2250">
            <v>143.69</v>
          </cell>
          <cell r="P2250">
            <v>0</v>
          </cell>
          <cell r="R2250" t="str">
            <v>SINAPI</v>
          </cell>
        </row>
        <row r="2251">
          <cell r="G2251">
            <v>92461</v>
          </cell>
          <cell r="H2251" t="str">
            <v>MONTAGEM E DESMONTAGEM DE FÔRMA DE VIGA, ESCORAMENTO COM GARFO DE MADEIRA, PÉ-DIREITO DUPLO, EM CHAPA DE MADEIRA RESINADA, 8 UTILIZAÇÕES. AF_09/2020</v>
          </cell>
          <cell r="I2251" t="str">
            <v>M2</v>
          </cell>
          <cell r="J2251" t="str">
            <v>COEFICIENTE DE REPRESENTATIVIDADE</v>
          </cell>
          <cell r="K2251" t="str">
            <v>211,03</v>
          </cell>
          <cell r="L2251" t="str">
            <v>CAIXA REFERENCIAL</v>
          </cell>
          <cell r="M2251" t="str">
            <v>45,02</v>
          </cell>
          <cell r="N2251">
            <v>166.01</v>
          </cell>
          <cell r="O2251">
            <v>211.03</v>
          </cell>
          <cell r="P2251">
            <v>0</v>
          </cell>
          <cell r="R2251" t="str">
            <v>SINAPI</v>
          </cell>
        </row>
        <row r="2252">
          <cell r="G2252">
            <v>92462</v>
          </cell>
          <cell r="H2252" t="str">
            <v>MONTAGEM E DESMONTAGEM DE FÔRMA DE VIGA, ESCORAMENTO METÁLICO, PÉ-DIREITO DUPLO, EM CHAPA DE MADEIRA RESINADA, 8 UTILIZAÇÕES. AF_09/2020</v>
          </cell>
          <cell r="I2252" t="str">
            <v>M2</v>
          </cell>
          <cell r="J2252" t="str">
            <v>COEFICIENTE DE REPRESENTATIVIDADE</v>
          </cell>
          <cell r="K2252" t="str">
            <v>317,41</v>
          </cell>
          <cell r="L2252" t="str">
            <v>CAIXA REFERENCIAL</v>
          </cell>
          <cell r="M2252" t="str">
            <v>46,24</v>
          </cell>
          <cell r="N2252">
            <v>271.17</v>
          </cell>
          <cell r="O2252">
            <v>317.41000000000003</v>
          </cell>
          <cell r="P2252">
            <v>0</v>
          </cell>
          <cell r="R2252" t="str">
            <v>SINAPI</v>
          </cell>
        </row>
        <row r="2253">
          <cell r="G2253">
            <v>92463</v>
          </cell>
          <cell r="H2253" t="str">
            <v>MONTAGEM E DESMONTAGEM DE FÔRMA DE VIGA, ESCORAMENTO COM GARFO DE MADEIRA, PÉ-DIREITO SIMPLES, EM CHAPA DE MADEIRA RESINADA, 8 UTILIZAÇÕES. AF_09/2020</v>
          </cell>
          <cell r="I2253" t="str">
            <v>M2</v>
          </cell>
          <cell r="J2253" t="str">
            <v>COEFICIENTE DE REPRESENTATIVIDADE</v>
          </cell>
          <cell r="K2253" t="str">
            <v>129,86</v>
          </cell>
          <cell r="L2253" t="str">
            <v>CAIXA REFERENCIAL</v>
          </cell>
          <cell r="M2253" t="str">
            <v>30,40</v>
          </cell>
          <cell r="N2253">
            <v>99.460000000000008</v>
          </cell>
          <cell r="O2253">
            <v>129.86000000000001</v>
          </cell>
          <cell r="P2253">
            <v>0</v>
          </cell>
          <cell r="R2253" t="str">
            <v>SINAPI</v>
          </cell>
        </row>
        <row r="2254">
          <cell r="G2254">
            <v>92464</v>
          </cell>
          <cell r="H2254" t="str">
            <v>MONTAGEM E DESMONTAGEM DE FÔRMA DE VIGA, ESCORAMENTO METÁLICO, PÉ-DIREITO SIMPLES, EM CHAPA DE MADEIRA RESINADA, 8 UTILIZAÇÕES. AF_09/2020</v>
          </cell>
          <cell r="I2254" t="str">
            <v>M2</v>
          </cell>
          <cell r="J2254" t="str">
            <v>COEFICIENTE DE REPRESENTATIVIDADE</v>
          </cell>
          <cell r="K2254" t="str">
            <v>139,20</v>
          </cell>
          <cell r="L2254" t="str">
            <v>CAIXA REFERENCIAL</v>
          </cell>
          <cell r="M2254" t="str">
            <v>36,17</v>
          </cell>
          <cell r="N2254">
            <v>103.02999999999999</v>
          </cell>
          <cell r="O2254">
            <v>139.19999999999999</v>
          </cell>
          <cell r="P2254">
            <v>0</v>
          </cell>
          <cell r="R2254" t="str">
            <v>SINAPI</v>
          </cell>
        </row>
        <row r="2255">
          <cell r="G2255">
            <v>92465</v>
          </cell>
          <cell r="H2255" t="str">
            <v>MONTAGEM E DESMONTAGEM DE FÔRMA DE VIGA, ESCORAMENTO COM GARFO DE MADEIRA, PÉ-DIREITO DUPLO, EM CHAPA DE MADEIRA PLASTIFICADA, 10 UTILIZAÇÕES. AF_09/2020</v>
          </cell>
          <cell r="I2255" t="str">
            <v>M2</v>
          </cell>
          <cell r="J2255" t="str">
            <v>COEFICIENTE DE REPRESENTATIVIDADE</v>
          </cell>
          <cell r="K2255" t="str">
            <v>166,61</v>
          </cell>
          <cell r="L2255" t="str">
            <v>CAIXA REFERENCIAL</v>
          </cell>
          <cell r="M2255" t="str">
            <v>37,91</v>
          </cell>
          <cell r="N2255">
            <v>128.70000000000002</v>
          </cell>
          <cell r="O2255">
            <v>166.61</v>
          </cell>
          <cell r="P2255">
            <v>0</v>
          </cell>
          <cell r="R2255" t="str">
            <v>SINAPI</v>
          </cell>
        </row>
        <row r="2256">
          <cell r="G2256">
            <v>92466</v>
          </cell>
          <cell r="H2256" t="str">
            <v>MONTAGEM E DESMONTAGEM DE FÔRMA DE VIGA, ESCORAMENTO METÁLICO, PÉ-DIREITO DUPLO, EM CHAPA DE MADEIRA PLASTIFICADA, 10 UTILIZAÇÕES. AF_09/2020</v>
          </cell>
          <cell r="I2256" t="str">
            <v>M2</v>
          </cell>
          <cell r="J2256" t="str">
            <v>COEFICIENTE DE REPRESENTATIVIDADE</v>
          </cell>
          <cell r="K2256" t="str">
            <v>311,93</v>
          </cell>
          <cell r="L2256" t="str">
            <v>CAIXA REFERENCIAL</v>
          </cell>
          <cell r="M2256" t="str">
            <v>41,46</v>
          </cell>
          <cell r="N2256">
            <v>270.47000000000003</v>
          </cell>
          <cell r="O2256">
            <v>311.93</v>
          </cell>
          <cell r="P2256">
            <v>0</v>
          </cell>
          <cell r="R2256" t="str">
            <v>SINAPI</v>
          </cell>
        </row>
        <row r="2257">
          <cell r="G2257">
            <v>92467</v>
          </cell>
          <cell r="H2257" t="str">
            <v>MONTAGEM E DESMONTAGEM DE FÔRMA DE VIGA, ESCORAMENTO COM GARFO DE MADEIRA, PÉ-DIREITO SIMPLES, EM CHAPA DE MADEIRA PLASTIFICADA, 10 UTILIZAÇÕES. AF_09/2020</v>
          </cell>
          <cell r="I2257" t="str">
            <v>M2</v>
          </cell>
          <cell r="J2257" t="str">
            <v>COEFICIENTE DE REPRESENTATIVIDADE</v>
          </cell>
          <cell r="K2257" t="str">
            <v>106,37</v>
          </cell>
          <cell r="L2257" t="str">
            <v>CAIXA REFERENCIAL</v>
          </cell>
          <cell r="M2257" t="str">
            <v>25,59</v>
          </cell>
          <cell r="N2257">
            <v>80.78</v>
          </cell>
          <cell r="O2257">
            <v>106.37</v>
          </cell>
          <cell r="P2257">
            <v>0</v>
          </cell>
          <cell r="R2257" t="str">
            <v>SINAPI</v>
          </cell>
        </row>
        <row r="2258">
          <cell r="G2258">
            <v>92468</v>
          </cell>
          <cell r="H2258" t="str">
            <v>MONTAGEM E DESMONTAGEM DE FÔRMA DE VIGA, ESCORAMENTO METÁLICO, PÉ-DIREITO SIMPLES, EM CHAPA DE MADEIRA PLASTIFICADA, 10 UTILIZAÇÕES. AF_09/2020</v>
          </cell>
          <cell r="I2258" t="str">
            <v>M2</v>
          </cell>
          <cell r="J2258" t="str">
            <v>COEFICIENTE DE REPRESENTATIVIDADE</v>
          </cell>
          <cell r="K2258" t="str">
            <v>133,67</v>
          </cell>
          <cell r="L2258" t="str">
            <v>CAIXA REFERENCIAL</v>
          </cell>
          <cell r="M2258" t="str">
            <v>32,15</v>
          </cell>
          <cell r="N2258">
            <v>101.51999999999998</v>
          </cell>
          <cell r="O2258">
            <v>133.66999999999999</v>
          </cell>
          <cell r="P2258">
            <v>0</v>
          </cell>
          <cell r="R2258" t="str">
            <v>SINAPI</v>
          </cell>
        </row>
        <row r="2259">
          <cell r="G2259">
            <v>92469</v>
          </cell>
          <cell r="H2259" t="str">
            <v>MONTAGEM E DESMONTAGEM DE FÔRMA DE VIGA, ESCORAMENTO COM GARFO DE MADEIRA, PÉ-DIREITO DUPLO, EM CHAPA DE MADEIRA PLASTIFICADA, 12 UTILIZAÇÕES. AF_09/2020</v>
          </cell>
          <cell r="I2259" t="str">
            <v>M2</v>
          </cell>
          <cell r="J2259" t="str">
            <v>COEFICIENTE DE REPRESENTATIVIDADE</v>
          </cell>
          <cell r="K2259" t="str">
            <v>151,32</v>
          </cell>
          <cell r="L2259" t="str">
            <v>CAIXA REFERENCIAL</v>
          </cell>
          <cell r="M2259" t="str">
            <v>34,71</v>
          </cell>
          <cell r="N2259">
            <v>116.60999999999999</v>
          </cell>
          <cell r="O2259">
            <v>151.32</v>
          </cell>
          <cell r="P2259">
            <v>0</v>
          </cell>
          <cell r="R2259" t="str">
            <v>SINAPI</v>
          </cell>
        </row>
        <row r="2260">
          <cell r="G2260">
            <v>92470</v>
          </cell>
          <cell r="H2260" t="str">
            <v>MONTAGEM E DESMONTAGEM DE FÔRMA DE VIGA, ESCORAMENTO METÁLICO, PÉ-DIREITO DUPLO, EM CHAPA DE MADEIRA PLASTIFICADA, 12 UTILIZAÇÕES. AF_09/2020</v>
          </cell>
          <cell r="I2260" t="str">
            <v>M2</v>
          </cell>
          <cell r="J2260" t="str">
            <v>COEFICIENTE DE REPRESENTATIVIDADE</v>
          </cell>
          <cell r="K2260" t="str">
            <v>305,23</v>
          </cell>
          <cell r="L2260" t="str">
            <v>CAIXA REFERENCIAL</v>
          </cell>
          <cell r="M2260" t="str">
            <v>38,20</v>
          </cell>
          <cell r="N2260">
            <v>267.03000000000003</v>
          </cell>
          <cell r="O2260">
            <v>305.23</v>
          </cell>
          <cell r="P2260">
            <v>0</v>
          </cell>
          <cell r="R2260" t="str">
            <v>SINAPI</v>
          </cell>
        </row>
        <row r="2261">
          <cell r="G2261">
            <v>92471</v>
          </cell>
          <cell r="H2261" t="str">
            <v>MONTAGEM E DESMONTAGEM DE FÔRMA DE VIGA, ESCORAMENTO COM GARFO DE MADEIRA, PÉ-DIREITO SIMPLES, EM CHAPA DE MADEIRA PLASTIFICADA, 12 UTILIZAÇÕES. AF_09/2020</v>
          </cell>
          <cell r="I2261" t="str">
            <v>M2</v>
          </cell>
          <cell r="J2261" t="str">
            <v>COEFICIENTE DE REPRESENTATIVIDADE</v>
          </cell>
          <cell r="K2261" t="str">
            <v>96,74</v>
          </cell>
          <cell r="L2261" t="str">
            <v>CAIXA REFERENCIAL</v>
          </cell>
          <cell r="M2261" t="str">
            <v>23,45</v>
          </cell>
          <cell r="N2261">
            <v>73.289999999999992</v>
          </cell>
          <cell r="O2261">
            <v>96.74</v>
          </cell>
          <cell r="P2261">
            <v>0</v>
          </cell>
          <cell r="R2261" t="str">
            <v>SINAPI</v>
          </cell>
        </row>
        <row r="2262">
          <cell r="G2262">
            <v>92472</v>
          </cell>
          <cell r="H2262" t="str">
            <v>MONTAGEM E DESMONTAGEM DE FÔRMA DE VIGA, ESCORAMENTO METÁLICO, PÉ-DIREITO SIMPLES, EM CHAPA DE MADEIRA PLASTIFICADA, 12 UTILIZAÇÕES. AF_09/2020</v>
          </cell>
          <cell r="I2262" t="str">
            <v>M2</v>
          </cell>
          <cell r="J2262" t="str">
            <v>COEFICIENTE DE REPRESENTATIVIDADE</v>
          </cell>
          <cell r="K2262" t="str">
            <v>127,63</v>
          </cell>
          <cell r="L2262" t="str">
            <v>CAIXA REFERENCIAL</v>
          </cell>
          <cell r="M2262" t="str">
            <v>29,60</v>
          </cell>
          <cell r="N2262">
            <v>98.03</v>
          </cell>
          <cell r="O2262">
            <v>127.63</v>
          </cell>
          <cell r="P2262">
            <v>0</v>
          </cell>
          <cell r="R2262" t="str">
            <v>SINAPI</v>
          </cell>
        </row>
        <row r="2263">
          <cell r="G2263">
            <v>92473</v>
          </cell>
          <cell r="H2263" t="str">
            <v>MONTAGEM E DESMONTAGEM DE FÔRMA DE VIGA, ESCORAMENTO COM GARFO DE MADEIRA, PÉ-DIREITO DUPLO, EM CHAPA DE MADEIRA PLASTIFICADA, 14 UTILIZAÇÕES. AF_09/2020</v>
          </cell>
          <cell r="I2263" t="str">
            <v>M2</v>
          </cell>
          <cell r="J2263" t="str">
            <v>COEFICIENTE DE REPRESENTATIVIDADE</v>
          </cell>
          <cell r="K2263" t="str">
            <v>139,07</v>
          </cell>
          <cell r="L2263" t="str">
            <v>CAIXA REFERENCIAL</v>
          </cell>
          <cell r="M2263" t="str">
            <v>31,93</v>
          </cell>
          <cell r="N2263">
            <v>107.13999999999999</v>
          </cell>
          <cell r="O2263">
            <v>139.07</v>
          </cell>
          <cell r="P2263">
            <v>0</v>
          </cell>
          <cell r="R2263" t="str">
            <v>SINAPI</v>
          </cell>
        </row>
        <row r="2264">
          <cell r="G2264">
            <v>92474</v>
          </cell>
          <cell r="H2264" t="str">
            <v>MONTAGEM E DESMONTAGEM DE FÔRMA DE VIGA, ESCORAMENTO METÁLICO, PÉ-DIREITO DUPLO, EM CHAPA DE MADEIRA PLASTIFICADA, 14 UTILIZAÇÕES. AF_09/2020</v>
          </cell>
          <cell r="I2264" t="str">
            <v>M2</v>
          </cell>
          <cell r="J2264" t="str">
            <v>COEFICIENTE DE REPRESENTATIVIDADE</v>
          </cell>
          <cell r="K2264" t="str">
            <v>299,55</v>
          </cell>
          <cell r="L2264" t="str">
            <v>CAIXA REFERENCIAL</v>
          </cell>
          <cell r="M2264" t="str">
            <v>35,29</v>
          </cell>
          <cell r="N2264">
            <v>264.26</v>
          </cell>
          <cell r="O2264">
            <v>299.55</v>
          </cell>
          <cell r="P2264">
            <v>0</v>
          </cell>
          <cell r="R2264" t="str">
            <v>SINAPI</v>
          </cell>
        </row>
        <row r="2265">
          <cell r="G2265">
            <v>92475</v>
          </cell>
          <cell r="H2265" t="str">
            <v>MONTAGEM E DESMONTAGEM DE FÔRMA DE VIGA, ESCORAMENTO COM GARFO DE MADEIRA, PÉ-DIREITO SIMPLES, EM CHAPA DE MADEIRA PLASTIFICADA, 14 UTILIZAÇÕES. AF_09/2020</v>
          </cell>
          <cell r="I2265" t="str">
            <v>M2</v>
          </cell>
          <cell r="J2265" t="str">
            <v>COEFICIENTE DE REPRESENTATIVIDADE</v>
          </cell>
          <cell r="K2265" t="str">
            <v>89,02</v>
          </cell>
          <cell r="L2265" t="str">
            <v>CAIXA REFERENCIAL</v>
          </cell>
          <cell r="M2265" t="str">
            <v>21,60</v>
          </cell>
          <cell r="N2265">
            <v>67.419999999999987</v>
          </cell>
          <cell r="O2265">
            <v>89.019999999999982</v>
          </cell>
          <cell r="P2265">
            <v>0</v>
          </cell>
          <cell r="R2265" t="str">
            <v>SINAPI</v>
          </cell>
        </row>
        <row r="2266">
          <cell r="G2266">
            <v>92476</v>
          </cell>
          <cell r="H2266" t="str">
            <v>MONTAGEM E DESMONTAGEM DE FÔRMA DE VIGA, ESCORAMENTO METÁLICO, PÉ-DIREITO SIMPLES, EM CHAPA DE MADEIRA PLASTIFICADA, 14 UTILIZAÇÕES. AF_09/2020</v>
          </cell>
          <cell r="I2266" t="str">
            <v>M2</v>
          </cell>
          <cell r="J2266" t="str">
            <v>COEFICIENTE DE REPRESENTATIVIDADE</v>
          </cell>
          <cell r="K2266" t="str">
            <v>122,57</v>
          </cell>
          <cell r="L2266" t="str">
            <v>CAIXA REFERENCIAL</v>
          </cell>
          <cell r="M2266" t="str">
            <v>27,31</v>
          </cell>
          <cell r="N2266">
            <v>95.259999999999991</v>
          </cell>
          <cell r="O2266">
            <v>122.57</v>
          </cell>
          <cell r="P2266">
            <v>0</v>
          </cell>
          <cell r="R2266" t="str">
            <v>SINAPI</v>
          </cell>
        </row>
        <row r="2267">
          <cell r="G2267">
            <v>92477</v>
          </cell>
          <cell r="H2267" t="str">
            <v>MONTAGEM E DESMONTAGEM DE FÔRMA DE VIGA, ESCORAMENTO COM GARFO DE MADEIRA, PÉ-DIREITO DUPLO, EM CHAPA DE MADEIRA PLASTIFICADA, 18 UTILIZAÇÕES. AF_09/2020</v>
          </cell>
          <cell r="I2267" t="str">
            <v>M2</v>
          </cell>
          <cell r="J2267" t="str">
            <v>COEFICIENTE DE REPRESENTATIVIDADE</v>
          </cell>
          <cell r="K2267" t="str">
            <v>112,53</v>
          </cell>
          <cell r="L2267" t="str">
            <v>CAIXA REFERENCIAL</v>
          </cell>
          <cell r="M2267" t="str">
            <v>26,58</v>
          </cell>
          <cell r="N2267">
            <v>85.95</v>
          </cell>
          <cell r="O2267">
            <v>112.53</v>
          </cell>
          <cell r="P2267">
            <v>0</v>
          </cell>
          <cell r="R2267" t="str">
            <v>SINAPI</v>
          </cell>
        </row>
        <row r="2268">
          <cell r="G2268">
            <v>92478</v>
          </cell>
          <cell r="H2268" t="str">
            <v>MONTAGEM E DESMONTAGEM DE FÔRMA DE VIGA, ESCORAMENTO METÁLICO, PÉ-DIREITO DUPLO, EM CHAPA DE MADEIRA PLASTIFICADA, 18 UTILIZAÇÕES. AF_09/2020</v>
          </cell>
          <cell r="I2268" t="str">
            <v>M2</v>
          </cell>
          <cell r="J2268" t="str">
            <v>COEFICIENTE DE REPRESENTATIVIDADE</v>
          </cell>
          <cell r="K2268" t="str">
            <v>288,14</v>
          </cell>
          <cell r="L2268" t="str">
            <v>CAIXA REFERENCIAL</v>
          </cell>
          <cell r="M2268" t="str">
            <v>29,86</v>
          </cell>
          <cell r="N2268">
            <v>258.27999999999997</v>
          </cell>
          <cell r="O2268">
            <v>288.14</v>
          </cell>
          <cell r="P2268">
            <v>0</v>
          </cell>
          <cell r="R2268" t="str">
            <v>SINAPI</v>
          </cell>
        </row>
        <row r="2269">
          <cell r="G2269">
            <v>92479</v>
          </cell>
          <cell r="H2269" t="str">
            <v>MONTAGEM E DESMONTAGEM DE FÔRMA DE VIGA, ESCORAMENTO COM GARFO DE MADEIRA, PÉ-DIREITO SIMPLES, EM CHAPA DE MADEIRA PLASTIFICADA, 18 UTILIZAÇÕES. AF_09/2020</v>
          </cell>
          <cell r="I2269" t="str">
            <v>M2</v>
          </cell>
          <cell r="J2269" t="str">
            <v>COEFICIENTE DE REPRESENTATIVIDADE</v>
          </cell>
          <cell r="K2269" t="str">
            <v>72,27</v>
          </cell>
          <cell r="L2269" t="str">
            <v>CAIXA REFERENCIAL</v>
          </cell>
          <cell r="M2269" t="str">
            <v>17,97</v>
          </cell>
          <cell r="N2269">
            <v>54.3</v>
          </cell>
          <cell r="O2269">
            <v>72.27</v>
          </cell>
          <cell r="P2269">
            <v>0</v>
          </cell>
          <cell r="R2269" t="str">
            <v>SINAPI</v>
          </cell>
        </row>
        <row r="2270">
          <cell r="G2270">
            <v>92480</v>
          </cell>
          <cell r="H2270" t="str">
            <v>MONTAGEM E DESMONTAGEM DE FÔRMA DE VIGA, ESCORAMENTO METÁLICO, PÉ-DIREITO SIMPLES, EM CHAPA DE MADEIRA PLASTIFICADA, 18 UTILIZAÇÕES. AF_09/2020</v>
          </cell>
          <cell r="I2270" t="str">
            <v>M2</v>
          </cell>
          <cell r="J2270" t="str">
            <v>COEFICIENTE DE REPRESENTATIVIDADE</v>
          </cell>
          <cell r="K2270" t="str">
            <v>112,27</v>
          </cell>
          <cell r="L2270" t="str">
            <v>CAIXA REFERENCIAL</v>
          </cell>
          <cell r="M2270" t="str">
            <v>23,08</v>
          </cell>
          <cell r="N2270">
            <v>89.19</v>
          </cell>
          <cell r="O2270">
            <v>112.27</v>
          </cell>
          <cell r="P2270">
            <v>0</v>
          </cell>
          <cell r="R2270" t="str">
            <v>SINAPI</v>
          </cell>
        </row>
        <row r="2271">
          <cell r="G2271">
            <v>92482</v>
          </cell>
          <cell r="H2271" t="str">
            <v>MONTAGEM E DESMONTAGEM DE FÔRMA DE LAJE MACIÇA, PÉ-DIREITO SIMPLES, EM MADEIRA SERRADA, 1 UTILIZAÇÃO. AF_09/2020</v>
          </cell>
          <cell r="I2271" t="str">
            <v>M2</v>
          </cell>
          <cell r="J2271" t="str">
            <v>COEFICIENTE DE REPRESENTATIVIDADE</v>
          </cell>
          <cell r="K2271" t="str">
            <v>297,60</v>
          </cell>
          <cell r="L2271" t="str">
            <v>CAIXA REFERENCIAL</v>
          </cell>
          <cell r="M2271" t="str">
            <v>90,40</v>
          </cell>
          <cell r="N2271">
            <v>207.20000000000002</v>
          </cell>
          <cell r="O2271">
            <v>297.60000000000002</v>
          </cell>
          <cell r="P2271">
            <v>0</v>
          </cell>
          <cell r="R2271" t="str">
            <v>SINAPI</v>
          </cell>
        </row>
        <row r="2272">
          <cell r="G2272">
            <v>92484</v>
          </cell>
          <cell r="H2272" t="str">
            <v>MONTAGEM E DESMONTAGEM DE FÔRMA DE LAJE MACIÇA, PÉ-DIREITO SIMPLES, EM MADEIRA SERRADA, 2 UTILIZAÇÕES. AF_09/2020</v>
          </cell>
          <cell r="I2272" t="str">
            <v>M2</v>
          </cell>
          <cell r="J2272" t="str">
            <v>COEFICIENTE DE REPRESENTATIVIDADE</v>
          </cell>
          <cell r="K2272" t="str">
            <v>207,45</v>
          </cell>
          <cell r="L2272" t="str">
            <v>CAIXA REFERENCIAL</v>
          </cell>
          <cell r="M2272" t="str">
            <v>74,74</v>
          </cell>
          <cell r="N2272">
            <v>132.70999999999998</v>
          </cell>
          <cell r="O2272">
            <v>207.45</v>
          </cell>
          <cell r="P2272">
            <v>0</v>
          </cell>
          <cell r="R2272" t="str">
            <v>SINAPI</v>
          </cell>
        </row>
        <row r="2273">
          <cell r="G2273">
            <v>92486</v>
          </cell>
          <cell r="H2273" t="str">
            <v>MONTAGEM E DESMONTAGEM DE FÔRMA DE LAJE MACIÇA, PÉ-DIREITO SIMPLES, EM MADEIRA SERRADA, 4 UTILIZAÇÕES. AF_09/2020</v>
          </cell>
          <cell r="I2273" t="str">
            <v>M2</v>
          </cell>
          <cell r="J2273" t="str">
            <v>COEFICIENTE DE REPRESENTATIVIDADE</v>
          </cell>
          <cell r="K2273" t="str">
            <v>149,58</v>
          </cell>
          <cell r="L2273" t="str">
            <v>CAIXA REFERENCIAL</v>
          </cell>
          <cell r="M2273" t="str">
            <v>61,76</v>
          </cell>
          <cell r="N2273">
            <v>87.820000000000022</v>
          </cell>
          <cell r="O2273">
            <v>149.58000000000001</v>
          </cell>
          <cell r="P2273">
            <v>0</v>
          </cell>
          <cell r="R2273" t="str">
            <v>SINAPI</v>
          </cell>
        </row>
        <row r="2274">
          <cell r="G2274">
            <v>92488</v>
          </cell>
          <cell r="H2274" t="str">
            <v>MONTAGEM E DESMONTAGEM DE FÔRMA DE LAJE NERVURADA COM CUBETA E ASSOALHO, PÉ-DIREITO DUPLO, EM CHAPA DE MADEIRA COMPENSADA RESINADA, 8 UTILIZAÇÕES. AF_09/2020</v>
          </cell>
          <cell r="I2274" t="str">
            <v>M2</v>
          </cell>
          <cell r="J2274" t="str">
            <v>ATRIBUÍDO SÃO PAULO</v>
          </cell>
          <cell r="K2274" t="str">
            <v>129,23</v>
          </cell>
          <cell r="L2274" t="str">
            <v>CAIXA REFERENCIAL</v>
          </cell>
          <cell r="M2274" t="str">
            <v>33,66</v>
          </cell>
          <cell r="N2274">
            <v>95.57</v>
          </cell>
          <cell r="O2274">
            <v>129.22999999999999</v>
          </cell>
          <cell r="P2274">
            <v>0</v>
          </cell>
          <cell r="R2274" t="str">
            <v>SINAPI</v>
          </cell>
        </row>
        <row r="2275">
          <cell r="G2275">
            <v>92490</v>
          </cell>
          <cell r="H2275" t="str">
            <v>MONTAGEM E DESMONTAGEM DE FÔRMA DE LAJE NERVURADA COM CUBETA E ASSOALHO, PÉ-DIREITO SIMPLES, EM CHAPA DE MADEIRA COMPENSADA RESINADA, 8 UTILIZAÇÕES. AF_09/2020</v>
          </cell>
          <cell r="I2275" t="str">
            <v>M2</v>
          </cell>
          <cell r="J2275" t="str">
            <v>ATRIBUÍDO SÃO PAULO</v>
          </cell>
          <cell r="K2275" t="str">
            <v>84,69</v>
          </cell>
          <cell r="L2275" t="str">
            <v>CAIXA REFERENCIAL</v>
          </cell>
          <cell r="M2275" t="str">
            <v>24,06</v>
          </cell>
          <cell r="N2275">
            <v>60.629999999999995</v>
          </cell>
          <cell r="O2275">
            <v>84.69</v>
          </cell>
          <cell r="P2275">
            <v>0</v>
          </cell>
          <cell r="R2275" t="str">
            <v>SINAPI</v>
          </cell>
        </row>
        <row r="2276">
          <cell r="G2276">
            <v>92492</v>
          </cell>
          <cell r="H2276" t="str">
            <v>MONTAGEM E DESMONTAGEM DE FÔRMA DE LAJE NERVURADA COM CUBETA E ASSOALHO, PÉ-DIREITO DUPLO, EM CHAPA DE MADEIRA COMPENSADA RESINADA, 10 UTILIZAÇÕES. AF_09/2020</v>
          </cell>
          <cell r="I2276" t="str">
            <v>M2</v>
          </cell>
          <cell r="J2276" t="str">
            <v>ATRIBUÍDO SÃO PAULO</v>
          </cell>
          <cell r="K2276" t="str">
            <v>123,67</v>
          </cell>
          <cell r="L2276" t="str">
            <v>CAIXA REFERENCIAL</v>
          </cell>
          <cell r="M2276" t="str">
            <v>31,10</v>
          </cell>
          <cell r="N2276">
            <v>92.57</v>
          </cell>
          <cell r="O2276">
            <v>123.66999999999999</v>
          </cell>
          <cell r="P2276">
            <v>0</v>
          </cell>
          <cell r="R2276" t="str">
            <v>SINAPI</v>
          </cell>
        </row>
        <row r="2277">
          <cell r="G2277">
            <v>92494</v>
          </cell>
          <cell r="H2277" t="str">
            <v>MONTAGEM E DESMONTAGEM DE FÔRMA DE LAJE NERVURADA COM CUBETA E ASSOALHO, PÉ-DIREITO SIMPLES, EM CHAPA DE MADEIRA COMPENSADA RESINADA, 10 UTILIZAÇÕES. AF_09/2020</v>
          </cell>
          <cell r="I2277" t="str">
            <v>M2</v>
          </cell>
          <cell r="J2277" t="str">
            <v>ATRIBUÍDO SÃO PAULO</v>
          </cell>
          <cell r="K2277" t="str">
            <v>80,09</v>
          </cell>
          <cell r="L2277" t="str">
            <v>CAIXA REFERENCIAL</v>
          </cell>
          <cell r="M2277" t="str">
            <v>22,24</v>
          </cell>
          <cell r="N2277">
            <v>57.850000000000009</v>
          </cell>
          <cell r="O2277">
            <v>80.09</v>
          </cell>
          <cell r="P2277">
            <v>0</v>
          </cell>
          <cell r="R2277" t="str">
            <v>SINAPI</v>
          </cell>
        </row>
        <row r="2278">
          <cell r="G2278">
            <v>92496</v>
          </cell>
          <cell r="H2278" t="str">
            <v>MONTAGEM E DESMONTAGEM DE FÔRMA DE LAJE NERVURADA COM CUBETA E ASSOALHO, PÉ-DIREITO DUPLO, EM CHAPA DE MADEIRA COMPENSADA RESINADA, 12 UTILIZAÇÕES. AF_09/2020</v>
          </cell>
          <cell r="I2278" t="str">
            <v>M2</v>
          </cell>
          <cell r="J2278" t="str">
            <v>ATRIBUÍDO SÃO PAULO</v>
          </cell>
          <cell r="K2278" t="str">
            <v>119,11</v>
          </cell>
          <cell r="L2278" t="str">
            <v>CAIXA REFERENCIAL</v>
          </cell>
          <cell r="M2278" t="str">
            <v>28,73</v>
          </cell>
          <cell r="N2278">
            <v>90.38</v>
          </cell>
          <cell r="O2278">
            <v>119.11</v>
          </cell>
          <cell r="P2278">
            <v>0</v>
          </cell>
          <cell r="R2278" t="str">
            <v>SINAPI</v>
          </cell>
        </row>
        <row r="2279">
          <cell r="G2279">
            <v>92498</v>
          </cell>
          <cell r="H2279" t="str">
            <v>MONTAGEM E DESMONTAGEM DE FÔRMA DE LAJE NERVURADA COM CUBETA E ASSOALHO, PÉ-DIREITO SIMPLES, EM CHAPA DE MADEIRA COMPENSADA RESINADA, 12 UTILIZAÇÕES. AF_09/2020</v>
          </cell>
          <cell r="I2279" t="str">
            <v>M2</v>
          </cell>
          <cell r="J2279" t="str">
            <v>ATRIBUÍDO SÃO PAULO</v>
          </cell>
          <cell r="K2279" t="str">
            <v>76,36</v>
          </cell>
          <cell r="L2279" t="str">
            <v>CAIXA REFERENCIAL</v>
          </cell>
          <cell r="M2279" t="str">
            <v>20,53</v>
          </cell>
          <cell r="N2279">
            <v>55.83</v>
          </cell>
          <cell r="O2279">
            <v>76.36</v>
          </cell>
          <cell r="P2279">
            <v>0</v>
          </cell>
          <cell r="R2279" t="str">
            <v>SINAPI</v>
          </cell>
        </row>
        <row r="2280">
          <cell r="G2280">
            <v>92500</v>
          </cell>
          <cell r="H2280" t="str">
            <v>MONTAGEM E DESMONTAGEM DE FÔRMA DE LAJE NERVURADA COM CUBETA E ASSOALHO, PÉ-DIREITO DUPLO, EM CHAPA DE MADEIRA COMPENSADA RESINADA, 14 UTILIZAÇÕES. AF_09/2020</v>
          </cell>
          <cell r="I2280" t="str">
            <v>M2</v>
          </cell>
          <cell r="J2280" t="str">
            <v>ATRIBUÍDO SÃO PAULO</v>
          </cell>
          <cell r="K2280" t="str">
            <v>115,63</v>
          </cell>
          <cell r="L2280" t="str">
            <v>CAIXA REFERENCIAL</v>
          </cell>
          <cell r="M2280" t="str">
            <v>26,54</v>
          </cell>
          <cell r="N2280">
            <v>89.09</v>
          </cell>
          <cell r="O2280">
            <v>115.63</v>
          </cell>
          <cell r="P2280">
            <v>0</v>
          </cell>
          <cell r="R2280" t="str">
            <v>SINAPI</v>
          </cell>
        </row>
        <row r="2281">
          <cell r="G2281">
            <v>92502</v>
          </cell>
          <cell r="H2281" t="str">
            <v>MONTAGEM E DESMONTAGEM DE FÔRMA DE LAJE NERVURADA COM CUBETA E ASSOALHO, PÉ-DIREITO SIMPLES, EM CHAPA DE MADEIRA COMPENSADA RESINADA, 14 UTILIZAÇÕES. AF_09/2020</v>
          </cell>
          <cell r="I2281" t="str">
            <v>M2</v>
          </cell>
          <cell r="J2281" t="str">
            <v>ATRIBUÍDO SÃO PAULO</v>
          </cell>
          <cell r="K2281" t="str">
            <v>73,67</v>
          </cell>
          <cell r="L2281" t="str">
            <v>CAIXA REFERENCIAL</v>
          </cell>
          <cell r="M2281" t="str">
            <v>18,96</v>
          </cell>
          <cell r="N2281">
            <v>54.71</v>
          </cell>
          <cell r="O2281">
            <v>73.67</v>
          </cell>
          <cell r="P2281">
            <v>0</v>
          </cell>
          <cell r="R2281" t="str">
            <v>SINAPI</v>
          </cell>
        </row>
        <row r="2282">
          <cell r="G2282">
            <v>92504</v>
          </cell>
          <cell r="H2282" t="str">
            <v>MONTAGEM E DESMONTAGEM DE FÔRMA DE LAJE NERVURADA COM CUBETA E ASSOALHO, PÉ-DIREITO DUPLO, EM CHAPA DE MADEIRA COMPENSADA RESINADA, 18 UTILIZAÇÕES. AF_09/2020</v>
          </cell>
          <cell r="I2282" t="str">
            <v>M2</v>
          </cell>
          <cell r="J2282" t="str">
            <v>ATRIBUÍDO SÃO PAULO</v>
          </cell>
          <cell r="K2282" t="str">
            <v>68,71</v>
          </cell>
          <cell r="L2282" t="str">
            <v>CAIXA REFERENCIAL</v>
          </cell>
          <cell r="M2282" t="str">
            <v>22,69</v>
          </cell>
          <cell r="N2282">
            <v>46.019999999999996</v>
          </cell>
          <cell r="O2282">
            <v>68.709999999999994</v>
          </cell>
          <cell r="P2282">
            <v>0</v>
          </cell>
          <cell r="R2282" t="str">
            <v>SINAPI</v>
          </cell>
        </row>
        <row r="2283">
          <cell r="G2283">
            <v>92506</v>
          </cell>
          <cell r="H2283" t="str">
            <v>MONTAGEM E DESMONTAGEM DE FÔRMA DE LAJE NERVURADA COM CUBETA E ASSOALHO, PÉ-DIREITO SIMPLES, EM CHAPA DE MADEIRA COMPENSADA RESINADA, 18 UTILIZAÇÕES. AF_09/2020</v>
          </cell>
          <cell r="I2283" t="str">
            <v>M2</v>
          </cell>
          <cell r="J2283" t="str">
            <v>ATRIBUÍDO SÃO PAULO</v>
          </cell>
          <cell r="K2283" t="str">
            <v>68,63</v>
          </cell>
          <cell r="L2283" t="str">
            <v>CAIXA REFERENCIAL</v>
          </cell>
          <cell r="M2283" t="str">
            <v>16,20</v>
          </cell>
          <cell r="N2283">
            <v>52.429999999999993</v>
          </cell>
          <cell r="O2283">
            <v>68.63</v>
          </cell>
          <cell r="P2283">
            <v>0</v>
          </cell>
          <cell r="R2283" t="str">
            <v>SINAPI</v>
          </cell>
        </row>
        <row r="2284">
          <cell r="G2284">
            <v>92508</v>
          </cell>
          <cell r="H2284" t="str">
            <v>MONTAGEM E DESMONTAGEM DE FÔRMA DE LAJE MACIÇA, PÉ-DIREITO DUPLO, EM CHAPA DE MADEIRA COMPENSADA RESINADA, 2 UTILIZAÇÕES. AF_09/2020</v>
          </cell>
          <cell r="I2284" t="str">
            <v>M2</v>
          </cell>
          <cell r="J2284" t="str">
            <v>ATRIBUÍDO SÃO PAULO</v>
          </cell>
          <cell r="K2284" t="str">
            <v>126,87</v>
          </cell>
          <cell r="L2284" t="str">
            <v>CAIXA REFERENCIAL</v>
          </cell>
          <cell r="M2284" t="str">
            <v>26,18</v>
          </cell>
          <cell r="N2284">
            <v>100.69</v>
          </cell>
          <cell r="O2284">
            <v>126.87</v>
          </cell>
          <cell r="P2284">
            <v>0</v>
          </cell>
          <cell r="R2284" t="str">
            <v>SINAPI</v>
          </cell>
        </row>
        <row r="2285">
          <cell r="G2285">
            <v>92510</v>
          </cell>
          <cell r="H2285" t="str">
            <v>MONTAGEM E DESMONTAGEM DE FÔRMA DE LAJE MACIÇA, PÉ-DIREITO SIMPLES, EM CHAPA DE MADEIRA COMPENSADA RESINADA, 2 UTILIZAÇÕES. AF_09/2020</v>
          </cell>
          <cell r="I2285" t="str">
            <v>M2</v>
          </cell>
          <cell r="J2285" t="str">
            <v>ATRIBUÍDO SÃO PAULO</v>
          </cell>
          <cell r="K2285" t="str">
            <v>80,69</v>
          </cell>
          <cell r="L2285" t="str">
            <v>CAIXA REFERENCIAL</v>
          </cell>
          <cell r="M2285" t="str">
            <v>15,27</v>
          </cell>
          <cell r="N2285">
            <v>65.42</v>
          </cell>
          <cell r="O2285">
            <v>80.69</v>
          </cell>
          <cell r="P2285">
            <v>0</v>
          </cell>
          <cell r="R2285" t="str">
            <v>SINAPI</v>
          </cell>
        </row>
        <row r="2286">
          <cell r="G2286">
            <v>92512</v>
          </cell>
          <cell r="H2286" t="str">
            <v>MONTAGEM E DESMONTAGEM DE FÔRMA DE LAJE MACIÇA, PÉ-DIREITO DUPLO, EM CHAPA DE MADEIRA COMPENSADA RESINADA, 4 UTILIZAÇÕES. AF_09/2020</v>
          </cell>
          <cell r="I2286" t="str">
            <v>M2</v>
          </cell>
          <cell r="J2286" t="str">
            <v>ATRIBUÍDO SÃO PAULO</v>
          </cell>
          <cell r="K2286" t="str">
            <v>109,29</v>
          </cell>
          <cell r="L2286" t="str">
            <v>CAIXA REFERENCIAL</v>
          </cell>
          <cell r="M2286" t="str">
            <v>24,10</v>
          </cell>
          <cell r="N2286">
            <v>85.19</v>
          </cell>
          <cell r="O2286">
            <v>109.28999999999999</v>
          </cell>
          <cell r="P2286">
            <v>0</v>
          </cell>
          <cell r="R2286" t="str">
            <v>SINAPI</v>
          </cell>
        </row>
        <row r="2287">
          <cell r="G2287">
            <v>92514</v>
          </cell>
          <cell r="H2287" t="str">
            <v>MONTAGEM E DESMONTAGEM DE FÔRMA DE LAJE MACIÇA, PÉ-DIREITO SIMPLES, EM CHAPA DE MADEIRA COMPENSADA RESINADA, 4 UTILIZAÇÕES. AF_09/2020</v>
          </cell>
          <cell r="I2287" t="str">
            <v>M2</v>
          </cell>
          <cell r="J2287" t="str">
            <v>ATRIBUÍDO SÃO PAULO</v>
          </cell>
          <cell r="K2287" t="str">
            <v>64,12</v>
          </cell>
          <cell r="L2287" t="str">
            <v>CAIXA REFERENCIAL</v>
          </cell>
          <cell r="M2287" t="str">
            <v>13,99</v>
          </cell>
          <cell r="N2287">
            <v>50.13</v>
          </cell>
          <cell r="O2287">
            <v>64.12</v>
          </cell>
          <cell r="P2287">
            <v>0</v>
          </cell>
          <cell r="R2287" t="str">
            <v>SINAPI</v>
          </cell>
        </row>
        <row r="2288">
          <cell r="G2288">
            <v>92515</v>
          </cell>
          <cell r="H2288" t="str">
            <v>MONTAGEM E DESMONTAGEM DE FÔRMA DE LAJE MACIÇA, PÉ-DIREITO DUPLO, EM CHAPA DE MADEIRA COMPENSADA RESINADA, 6 UTILIZAÇÕES. AF_09/2020</v>
          </cell>
          <cell r="I2288" t="str">
            <v>M2</v>
          </cell>
          <cell r="J2288" t="str">
            <v>ATRIBUÍDO SÃO PAULO</v>
          </cell>
          <cell r="K2288" t="str">
            <v>100,84</v>
          </cell>
          <cell r="L2288" t="str">
            <v>CAIXA REFERENCIAL</v>
          </cell>
          <cell r="M2288" t="str">
            <v>22,22</v>
          </cell>
          <cell r="N2288">
            <v>78.62</v>
          </cell>
          <cell r="O2288">
            <v>100.84</v>
          </cell>
          <cell r="P2288">
            <v>0</v>
          </cell>
          <cell r="R2288" t="str">
            <v>SINAPI</v>
          </cell>
        </row>
        <row r="2289">
          <cell r="G2289">
            <v>92518</v>
          </cell>
          <cell r="H2289" t="str">
            <v>MONTAGEM E DESMONTAGEM DE FÔRMA DE LAJE MACIÇA, PÉ-DIREITO SIMPLES, EM CHAPA DE MADEIRA COMPENSADA RESINADA, 6 UTILIZAÇÕES. AF_09/2020</v>
          </cell>
          <cell r="I2289" t="str">
            <v>M2</v>
          </cell>
          <cell r="J2289" t="str">
            <v>ATRIBUÍDO SÃO PAULO</v>
          </cell>
          <cell r="K2289" t="str">
            <v>56,66</v>
          </cell>
          <cell r="L2289" t="str">
            <v>CAIXA REFERENCIAL</v>
          </cell>
          <cell r="M2289" t="str">
            <v>12,90</v>
          </cell>
          <cell r="N2289">
            <v>43.76</v>
          </cell>
          <cell r="O2289">
            <v>56.66</v>
          </cell>
          <cell r="P2289">
            <v>0</v>
          </cell>
          <cell r="R2289" t="str">
            <v>SINAPI</v>
          </cell>
        </row>
        <row r="2290">
          <cell r="G2290">
            <v>92520</v>
          </cell>
          <cell r="H2290" t="str">
            <v>MONTAGEM E DESMONTAGEM DE FÔRMA DE LAJE MACIÇA, PÉ-DIREITO DUPLO, EM CHAPA DE MADEIRA COMPENSADA RESINADA, 8 UTILIZAÇÕES. AF_09/2020</v>
          </cell>
          <cell r="I2290" t="str">
            <v>M2</v>
          </cell>
          <cell r="J2290" t="str">
            <v>ATRIBUÍDO SÃO PAULO</v>
          </cell>
          <cell r="K2290" t="str">
            <v>95,50</v>
          </cell>
          <cell r="L2290" t="str">
            <v>CAIXA REFERENCIAL</v>
          </cell>
          <cell r="M2290" t="str">
            <v>20,52</v>
          </cell>
          <cell r="N2290">
            <v>74.98</v>
          </cell>
          <cell r="O2290">
            <v>95.5</v>
          </cell>
          <cell r="P2290">
            <v>0</v>
          </cell>
          <cell r="R2290" t="str">
            <v>SINAPI</v>
          </cell>
        </row>
        <row r="2291">
          <cell r="G2291">
            <v>92522</v>
          </cell>
          <cell r="H2291" t="str">
            <v>MONTAGEM E DESMONTAGEM DE FÔRMA DE LAJE MACIÇA, PÉ-DIREITO SIMPLES, EM CHAPA DE MADEIRA COMPENSADA RESINADA, 8 UTILIZAÇÕES. AF_09/2020</v>
          </cell>
          <cell r="I2291" t="str">
            <v>M2</v>
          </cell>
          <cell r="J2291" t="str">
            <v>ATRIBUÍDO SÃO PAULO</v>
          </cell>
          <cell r="K2291" t="str">
            <v>52,22</v>
          </cell>
          <cell r="L2291" t="str">
            <v>CAIXA REFERENCIAL</v>
          </cell>
          <cell r="M2291" t="str">
            <v>11,90</v>
          </cell>
          <cell r="N2291">
            <v>40.32</v>
          </cell>
          <cell r="O2291">
            <v>52.22</v>
          </cell>
          <cell r="P2291">
            <v>0</v>
          </cell>
          <cell r="R2291" t="str">
            <v>SINAPI</v>
          </cell>
        </row>
        <row r="2292">
          <cell r="G2292">
            <v>92524</v>
          </cell>
          <cell r="H2292" t="str">
            <v>MONTAGEM E DESMONTAGEM DE FÔRMA DE LAJE MACIÇA, PÉ-DIREITO DUPLO, EM CHAPA DE MADEIRA COMPENSADA PLASTIFICADA, 10 UTILIZAÇÕES. AF_09/2020</v>
          </cell>
          <cell r="I2292" t="str">
            <v>M2</v>
          </cell>
          <cell r="J2292" t="str">
            <v>ATRIBUÍDO SÃO PAULO</v>
          </cell>
          <cell r="K2292" t="str">
            <v>95,70</v>
          </cell>
          <cell r="L2292" t="str">
            <v>CAIXA REFERENCIAL</v>
          </cell>
          <cell r="M2292" t="str">
            <v>18,94</v>
          </cell>
          <cell r="N2292">
            <v>76.760000000000005</v>
          </cell>
          <cell r="O2292">
            <v>95.7</v>
          </cell>
          <cell r="P2292">
            <v>0</v>
          </cell>
          <cell r="R2292" t="str">
            <v>SINAPI</v>
          </cell>
        </row>
        <row r="2293">
          <cell r="G2293">
            <v>92526</v>
          </cell>
          <cell r="H2293" t="str">
            <v>MONTAGEM E DESMONTAGEM DE FÔRMA DE LAJE MACIÇA, PÉ-DIREITO SIMPLES, EM CHAPA DE MADEIRA COMPENSADA PLASTIFICADA, 10 UTILIZAÇÕES. AF_09/2020</v>
          </cell>
          <cell r="I2293" t="str">
            <v>M2</v>
          </cell>
          <cell r="J2293" t="str">
            <v>ATRIBUÍDO SÃO PAULO</v>
          </cell>
          <cell r="K2293" t="str">
            <v>53,24</v>
          </cell>
          <cell r="L2293" t="str">
            <v>CAIXA REFERENCIAL</v>
          </cell>
          <cell r="M2293" t="str">
            <v>10,98</v>
          </cell>
          <cell r="N2293">
            <v>42.260000000000005</v>
          </cell>
          <cell r="O2293">
            <v>53.240000000000009</v>
          </cell>
          <cell r="P2293">
            <v>0</v>
          </cell>
          <cell r="R2293" t="str">
            <v>SINAPI</v>
          </cell>
        </row>
        <row r="2294">
          <cell r="G2294">
            <v>92528</v>
          </cell>
          <cell r="H2294" t="str">
            <v>MONTAGEM E DESMONTAGEM DE FÔRMA DE LAJE MACIÇA, PÉ-DIREITO DUPLO, EM CHAPA DE MADEIRA COMPENSADA PLASTIFICADA, 12 UTILIZAÇÕES. AF_09/2020</v>
          </cell>
          <cell r="I2294" t="str">
            <v>M2</v>
          </cell>
          <cell r="J2294" t="str">
            <v>ATRIBUÍDO SÃO PAULO</v>
          </cell>
          <cell r="K2294" t="str">
            <v>92,36</v>
          </cell>
          <cell r="L2294" t="str">
            <v>CAIXA REFERENCIAL</v>
          </cell>
          <cell r="M2294" t="str">
            <v>17,49</v>
          </cell>
          <cell r="N2294">
            <v>74.87</v>
          </cell>
          <cell r="O2294">
            <v>92.36</v>
          </cell>
          <cell r="P2294">
            <v>0</v>
          </cell>
          <cell r="R2294" t="str">
            <v>SINAPI</v>
          </cell>
        </row>
        <row r="2295">
          <cell r="G2295">
            <v>92530</v>
          </cell>
          <cell r="H2295" t="str">
            <v>MONTAGEM E DESMONTAGEM DE FÔRMA DE LAJE MACIÇA, PÉ-DIREITO SIMPLES, EM CHAPA DE MADEIRA COMPENSADA PLASTIFICADA, 12 UTILIZAÇÕES. AF_09/2020</v>
          </cell>
          <cell r="I2295" t="str">
            <v>M2</v>
          </cell>
          <cell r="J2295" t="str">
            <v>ATRIBUÍDO SÃO PAULO</v>
          </cell>
          <cell r="K2295" t="str">
            <v>50,68</v>
          </cell>
          <cell r="L2295" t="str">
            <v>CAIXA REFERENCIAL</v>
          </cell>
          <cell r="M2295" t="str">
            <v>10,14</v>
          </cell>
          <cell r="N2295">
            <v>40.54</v>
          </cell>
          <cell r="O2295">
            <v>50.68</v>
          </cell>
          <cell r="P2295">
            <v>0</v>
          </cell>
          <cell r="R2295" t="str">
            <v>SINAPI</v>
          </cell>
        </row>
        <row r="2296">
          <cell r="G2296">
            <v>92532</v>
          </cell>
          <cell r="H2296" t="str">
            <v>MONTAGEM E DESMONTAGEM DE FÔRMA DE LAJE MACIÇA, PÉ-DIREITO DUPLO, EM CHAPA DE MADEIRA COMPENSADA PLASTIFICADA, 14 UTILIZAÇÕES. AF_09/2020</v>
          </cell>
          <cell r="I2296" t="str">
            <v>M2</v>
          </cell>
          <cell r="J2296" t="str">
            <v>ATRIBUÍDO SÃO PAULO</v>
          </cell>
          <cell r="K2296" t="str">
            <v>89,51</v>
          </cell>
          <cell r="L2296" t="str">
            <v>CAIXA REFERENCIAL</v>
          </cell>
          <cell r="M2296" t="str">
            <v>16,19</v>
          </cell>
          <cell r="N2296">
            <v>73.320000000000007</v>
          </cell>
          <cell r="O2296">
            <v>89.51</v>
          </cell>
          <cell r="P2296">
            <v>0</v>
          </cell>
          <cell r="R2296" t="str">
            <v>SINAPI</v>
          </cell>
        </row>
        <row r="2297">
          <cell r="G2297">
            <v>92534</v>
          </cell>
          <cell r="H2297" t="str">
            <v>MONTAGEM E DESMONTAGEM DE FÔRMA DE LAJE MACIÇA, PÉ-DIREITO SIMPLES, EM CHAPA DE MADEIRA COMPENSADA PLASTIFICADA, 14 UTILIZAÇÕES. AF_09/2020</v>
          </cell>
          <cell r="I2297" t="str">
            <v>M2</v>
          </cell>
          <cell r="J2297" t="str">
            <v>ATRIBUÍDO SÃO PAULO</v>
          </cell>
          <cell r="K2297" t="str">
            <v>48,53</v>
          </cell>
          <cell r="L2297" t="str">
            <v>CAIXA REFERENCIAL</v>
          </cell>
          <cell r="M2297" t="str">
            <v>9,37</v>
          </cell>
          <cell r="N2297">
            <v>39.160000000000004</v>
          </cell>
          <cell r="O2297">
            <v>48.53</v>
          </cell>
          <cell r="P2297">
            <v>0</v>
          </cell>
          <cell r="R2297" t="str">
            <v>SINAPI</v>
          </cell>
        </row>
        <row r="2298">
          <cell r="G2298">
            <v>92536</v>
          </cell>
          <cell r="H2298" t="str">
            <v>MONTAGEM E DESMONTAGEM DE FÔRMA DE LAJE MACIÇA, PÉ-DIREITO DUPLO, EM CHAPA DE MADEIRA COMPENSADA PLASTIFICADA, 18 UTILIZAÇÕES. AF_09/2020</v>
          </cell>
          <cell r="I2298" t="str">
            <v>M2</v>
          </cell>
          <cell r="J2298" t="str">
            <v>ATRIBUÍDO SÃO PAULO</v>
          </cell>
          <cell r="K2298" t="str">
            <v>83,93</v>
          </cell>
          <cell r="L2298" t="str">
            <v>CAIXA REFERENCIAL</v>
          </cell>
          <cell r="M2298" t="str">
            <v>13,81</v>
          </cell>
          <cell r="N2298">
            <v>70.12</v>
          </cell>
          <cell r="O2298">
            <v>83.93</v>
          </cell>
          <cell r="P2298">
            <v>0</v>
          </cell>
          <cell r="R2298" t="str">
            <v>SINAPI</v>
          </cell>
        </row>
        <row r="2299">
          <cell r="G2299">
            <v>92538</v>
          </cell>
          <cell r="H2299" t="str">
            <v>MONTAGEM E DESMONTAGEM DE FÔRMA DE LAJE MACIÇA, PÉ-DIREITO SIMPLES, EM CHAPA DE MADEIRA COMPENSADA PLASTIFICADA, 18 UTILIZAÇÕES. AF_09/2020</v>
          </cell>
          <cell r="I2299" t="str">
            <v>M2</v>
          </cell>
          <cell r="J2299" t="str">
            <v>ATRIBUÍDO SÃO PAULO</v>
          </cell>
          <cell r="K2299" t="str">
            <v>44,19</v>
          </cell>
          <cell r="L2299" t="str">
            <v>CAIXA REFERENCIAL</v>
          </cell>
          <cell r="M2299" t="str">
            <v>7,99</v>
          </cell>
          <cell r="N2299">
            <v>36.199999999999996</v>
          </cell>
          <cell r="O2299">
            <v>44.19</v>
          </cell>
          <cell r="P2299">
            <v>0</v>
          </cell>
          <cell r="R2299" t="str">
            <v>SINAPI</v>
          </cell>
        </row>
        <row r="2300">
          <cell r="G2300">
            <v>96252</v>
          </cell>
          <cell r="H2300" t="str">
            <v>FABRICAÇÃO DE FÔRMA PARA PILARES CIRCULARES, EM CHAPA DE MADEIRA COMPENSADA RESINADA. AF_06/2017</v>
          </cell>
          <cell r="I2300" t="str">
            <v>M2</v>
          </cell>
          <cell r="J2300" t="str">
            <v>COEFICIENTE DE REPRESENTATIVIDADE</v>
          </cell>
          <cell r="K2300" t="str">
            <v>269,92</v>
          </cell>
          <cell r="L2300" t="str">
            <v>CAIXA REFERENCIAL</v>
          </cell>
          <cell r="M2300" t="str">
            <v>49,46</v>
          </cell>
          <cell r="N2300">
            <v>220.46</v>
          </cell>
          <cell r="O2300">
            <v>269.92</v>
          </cell>
          <cell r="P2300">
            <v>0</v>
          </cell>
          <cell r="R2300" t="str">
            <v>SINAPI</v>
          </cell>
        </row>
        <row r="2301">
          <cell r="G2301">
            <v>96257</v>
          </cell>
          <cell r="H2301" t="str">
            <v>MONTAGEM E DESMONTAGEM DE FÔRMA DE PILARES CIRCULARES, COM ÁREA MÉDIA DAS SEÇÕES MENOR OU IGUAL A 0,28 M², PÉ-DIREITO SIMPLES, EM MADEIRA, 2 UTILIZAÇÕES. AF_06/2017</v>
          </cell>
          <cell r="I2301" t="str">
            <v>M2</v>
          </cell>
          <cell r="J2301" t="str">
            <v>COEFICIENTE DE REPRESENTATIVIDADE</v>
          </cell>
          <cell r="K2301" t="str">
            <v>212,09</v>
          </cell>
          <cell r="L2301" t="str">
            <v>CAIXA REFERENCIAL</v>
          </cell>
          <cell r="M2301" t="str">
            <v>70,88</v>
          </cell>
          <cell r="N2301">
            <v>141.21</v>
          </cell>
          <cell r="O2301">
            <v>212.09</v>
          </cell>
          <cell r="P2301">
            <v>0</v>
          </cell>
          <cell r="R2301" t="str">
            <v>SINAPI</v>
          </cell>
        </row>
        <row r="2302">
          <cell r="G2302">
            <v>96258</v>
          </cell>
          <cell r="H2302" t="str">
            <v>MONTAGEM E DESMONTAGEM DE FÔRMA DE PILARES CIRCULARES, COM ÁREA MÉDIA DAS SEÇÕES MAIOR QUE 0,28 M², PÉ-DIREITO SIMPLES, EM MADEIRA, 2 UTILIZAÇÕES. AF_06/2017</v>
          </cell>
          <cell r="I2302" t="str">
            <v>M2</v>
          </cell>
          <cell r="J2302" t="str">
            <v>COEFICIENTE DE REPRESENTATIVIDADE</v>
          </cell>
          <cell r="K2302" t="str">
            <v>198,81</v>
          </cell>
          <cell r="L2302" t="str">
            <v>CAIXA REFERENCIAL</v>
          </cell>
          <cell r="M2302" t="str">
            <v>64,09</v>
          </cell>
          <cell r="N2302">
            <v>134.72</v>
          </cell>
          <cell r="O2302">
            <v>198.81</v>
          </cell>
          <cell r="P2302">
            <v>0</v>
          </cell>
          <cell r="R2302" t="str">
            <v>SINAPI</v>
          </cell>
        </row>
        <row r="2303">
          <cell r="G2303">
            <v>96259</v>
          </cell>
          <cell r="H2303" t="str">
            <v>MONTAGEM E DESMONTAGEM DE FÔRMA DE PILARES CIRCULARES, COM ÁREA MÉDIA DAS SEÇÕES MENOR OU IGUAL A 0,28 M², PÉ-DIREITO DUPLO, EM MADEIRA, 2 UTILIZAÇÕES. AF_06/2017</v>
          </cell>
          <cell r="I2303" t="str">
            <v>M2</v>
          </cell>
          <cell r="J2303" t="str">
            <v>COEFICIENTE DE REPRESENTATIVIDADE</v>
          </cell>
          <cell r="K2303" t="str">
            <v>230,71</v>
          </cell>
          <cell r="L2303" t="str">
            <v>CAIXA REFERENCIAL</v>
          </cell>
          <cell r="M2303" t="str">
            <v>89,42</v>
          </cell>
          <cell r="N2303">
            <v>141.29000000000002</v>
          </cell>
          <cell r="O2303">
            <v>230.71000000000004</v>
          </cell>
          <cell r="P2303">
            <v>0</v>
          </cell>
          <cell r="R2303" t="str">
            <v>SINAPI</v>
          </cell>
        </row>
        <row r="2304">
          <cell r="G2304">
            <v>96529</v>
          </cell>
          <cell r="H2304" t="str">
            <v>FABRICAÇÃO, MONTAGEM E DESMONTAGEM DE FÔRMA PARA SAPATA, EM MADEIRA SERRADA, E=25 MM, 1 UTILIZAÇÃO. AF_06/2017</v>
          </cell>
          <cell r="I2304" t="str">
            <v>M2</v>
          </cell>
          <cell r="J2304" t="str">
            <v>COEFICIENTE DE REPRESENTATIVIDADE</v>
          </cell>
          <cell r="K2304" t="str">
            <v>330,80</v>
          </cell>
          <cell r="L2304" t="str">
            <v>CAIXA REFERENCIAL</v>
          </cell>
          <cell r="M2304" t="str">
            <v>110,79</v>
          </cell>
          <cell r="N2304">
            <v>220.01</v>
          </cell>
          <cell r="O2304">
            <v>330.8</v>
          </cell>
          <cell r="P2304">
            <v>0</v>
          </cell>
          <cell r="R2304" t="str">
            <v>SINAPI</v>
          </cell>
        </row>
        <row r="2305">
          <cell r="G2305">
            <v>96530</v>
          </cell>
          <cell r="H2305" t="str">
            <v>FABRICAÇÃO, MONTAGEM E DESMONTAGEM DE FÔRMA PARA VIGA BALDRAME, EM MADEIRA SERRADA, E=25 MM, 1 UTILIZAÇÃO. AF_06/2017</v>
          </cell>
          <cell r="I2305" t="str">
            <v>M2</v>
          </cell>
          <cell r="J2305" t="str">
            <v>COEFICIENTE DE REPRESENTATIVIDADE</v>
          </cell>
          <cell r="K2305" t="str">
            <v>178,98</v>
          </cell>
          <cell r="L2305" t="str">
            <v>CAIXA REFERENCIAL</v>
          </cell>
          <cell r="M2305" t="str">
            <v>39,84</v>
          </cell>
          <cell r="N2305">
            <v>139.13999999999999</v>
          </cell>
          <cell r="O2305">
            <v>178.98</v>
          </cell>
          <cell r="P2305">
            <v>0</v>
          </cell>
          <cell r="R2305" t="str">
            <v>SINAPI</v>
          </cell>
        </row>
        <row r="2306">
          <cell r="G2306">
            <v>96531</v>
          </cell>
          <cell r="H2306" t="str">
            <v>FABRICAÇÃO, MONTAGEM E DESMONTAGEM DE FÔRMA PARA BLOCO DE COROAMENTO, EM MADEIRA SERRADA, E=25 MM, 2 UTILIZAÇÕES. AF_06/2017</v>
          </cell>
          <cell r="I2306" t="str">
            <v>M2</v>
          </cell>
          <cell r="J2306" t="str">
            <v>COEFICIENTE DE REPRESENTATIVIDADE</v>
          </cell>
          <cell r="K2306" t="str">
            <v>123,43</v>
          </cell>
          <cell r="L2306" t="str">
            <v>CAIXA REFERENCIAL</v>
          </cell>
          <cell r="M2306" t="str">
            <v>40,03</v>
          </cell>
          <cell r="N2306">
            <v>83.4</v>
          </cell>
          <cell r="O2306">
            <v>123.43</v>
          </cell>
          <cell r="P2306">
            <v>0</v>
          </cell>
          <cell r="R2306" t="str">
            <v>SINAPI</v>
          </cell>
        </row>
        <row r="2307">
          <cell r="G2307">
            <v>96532</v>
          </cell>
          <cell r="H2307" t="str">
            <v>FABRICAÇÃO, MONTAGEM E DESMONTAGEM DE FÔRMA PARA SAPATA, EM MADEIRA SERRADA, E=25 MM, 2 UTILIZAÇÕES. AF_06/2017</v>
          </cell>
          <cell r="I2307" t="str">
            <v>M2</v>
          </cell>
          <cell r="J2307" t="str">
            <v>COEFICIENTE DE REPRESENTATIVIDADE</v>
          </cell>
          <cell r="K2307" t="str">
            <v>206,61</v>
          </cell>
          <cell r="L2307" t="str">
            <v>CAIXA REFERENCIAL</v>
          </cell>
          <cell r="M2307" t="str">
            <v>84,54</v>
          </cell>
          <cell r="N2307">
            <v>122.07000000000001</v>
          </cell>
          <cell r="O2307">
            <v>206.61</v>
          </cell>
          <cell r="P2307">
            <v>0</v>
          </cell>
          <cell r="R2307" t="str">
            <v>SINAPI</v>
          </cell>
        </row>
        <row r="2308">
          <cell r="G2308">
            <v>96533</v>
          </cell>
          <cell r="H2308" t="str">
            <v>FABRICAÇÃO, MONTAGEM E DESMONTAGEM DE FÔRMA PARA VIGA BALDRAME, EM MADEIRA SERRADA, E=25 MM, 2 UTILIZAÇÕES. AF_06/2017</v>
          </cell>
          <cell r="I2308" t="str">
            <v>M2</v>
          </cell>
          <cell r="J2308" t="str">
            <v>COEFICIENTE DE REPRESENTATIVIDADE</v>
          </cell>
          <cell r="K2308" t="str">
            <v>109,23</v>
          </cell>
          <cell r="L2308" t="str">
            <v>CAIXA REFERENCIAL</v>
          </cell>
          <cell r="M2308" t="str">
            <v>32,96</v>
          </cell>
          <cell r="N2308">
            <v>76.27000000000001</v>
          </cell>
          <cell r="O2308">
            <v>109.23000000000002</v>
          </cell>
          <cell r="P2308">
            <v>0</v>
          </cell>
          <cell r="R2308" t="str">
            <v>SINAPI</v>
          </cell>
        </row>
        <row r="2309">
          <cell r="G2309">
            <v>96534</v>
          </cell>
          <cell r="H2309" t="str">
            <v>FABRICAÇÃO, MONTAGEM E DESMONTAGEM DE FÔRMA PARA BLOCO DE COROAMENTO, EM MADEIRA SERRADA, E=25 MM, 4 UTILIZAÇÕES. AF_06/2017</v>
          </cell>
          <cell r="I2309" t="str">
            <v>M2</v>
          </cell>
          <cell r="J2309" t="str">
            <v>COEFICIENTE DE REPRESENTATIVIDADE</v>
          </cell>
          <cell r="K2309" t="str">
            <v>84,60</v>
          </cell>
          <cell r="L2309" t="str">
            <v>CAIXA REFERENCIAL</v>
          </cell>
          <cell r="M2309" t="str">
            <v>36,28</v>
          </cell>
          <cell r="N2309">
            <v>48.319999999999993</v>
          </cell>
          <cell r="O2309">
            <v>84.6</v>
          </cell>
          <cell r="P2309">
            <v>0</v>
          </cell>
          <cell r="R2309" t="str">
            <v>SINAPI</v>
          </cell>
        </row>
        <row r="2310">
          <cell r="G2310">
            <v>96535</v>
          </cell>
          <cell r="H2310" t="str">
            <v>FABRICAÇÃO, MONTAGEM E DESMONTAGEM DE FÔRMA PARA SAPATA, EM MADEIRA SERRADA, E=25 MM, 4 UTILIZAÇÕES. AF_06/2017</v>
          </cell>
          <cell r="I2310" t="str">
            <v>M2</v>
          </cell>
          <cell r="J2310" t="str">
            <v>COEFICIENTE DE REPRESENTATIVIDADE</v>
          </cell>
          <cell r="K2310" t="str">
            <v>141,93</v>
          </cell>
          <cell r="L2310" t="str">
            <v>CAIXA REFERENCIAL</v>
          </cell>
          <cell r="M2310" t="str">
            <v>70,86</v>
          </cell>
          <cell r="N2310">
            <v>71.070000000000007</v>
          </cell>
          <cell r="O2310">
            <v>141.93</v>
          </cell>
          <cell r="P2310">
            <v>0</v>
          </cell>
          <cell r="R2310" t="str">
            <v>SINAPI</v>
          </cell>
        </row>
        <row r="2311">
          <cell r="G2311">
            <v>96536</v>
          </cell>
          <cell r="H2311" t="str">
            <v>FABRICAÇÃO, MONTAGEM E DESMONTAGEM DE FÔRMA PARA VIGA BALDRAME, EM MADEIRA SERRADA, E=25 MM, 4 UTILIZAÇÕES. AF_06/2017</v>
          </cell>
          <cell r="I2311" t="str">
            <v>M2</v>
          </cell>
          <cell r="J2311" t="str">
            <v>COEFICIENTE DE REPRESENTATIVIDADE</v>
          </cell>
          <cell r="K2311" t="str">
            <v>72,95</v>
          </cell>
          <cell r="L2311" t="str">
            <v>CAIXA REFERENCIAL</v>
          </cell>
          <cell r="M2311" t="str">
            <v>29,38</v>
          </cell>
          <cell r="N2311">
            <v>43.570000000000007</v>
          </cell>
          <cell r="O2311">
            <v>72.95</v>
          </cell>
          <cell r="P2311">
            <v>0</v>
          </cell>
          <cell r="R2311" t="str">
            <v>SINAPI</v>
          </cell>
        </row>
        <row r="2312">
          <cell r="G2312">
            <v>96537</v>
          </cell>
          <cell r="H2312" t="str">
            <v>FABRICAÇÃO, MONTAGEM E DESMONTAGEM DE FÔRMA PARA BLOCO DE COROAMENTO, EM CHAPA DE MADEIRA COMPENSADA RESINADA, E=17 MM, 2 UTILIZAÇÕES. AF_06/2017</v>
          </cell>
          <cell r="I2312" t="str">
            <v>M2</v>
          </cell>
          <cell r="J2312" t="str">
            <v>COEFICIENTE DE REPRESENTATIVIDADE</v>
          </cell>
          <cell r="K2312" t="str">
            <v>198,10</v>
          </cell>
          <cell r="L2312" t="str">
            <v>CAIXA REFERENCIAL</v>
          </cell>
          <cell r="M2312" t="str">
            <v>65,67</v>
          </cell>
          <cell r="N2312">
            <v>132.43</v>
          </cell>
          <cell r="O2312">
            <v>198.10000000000002</v>
          </cell>
          <cell r="P2312">
            <v>0</v>
          </cell>
          <cell r="R2312" t="str">
            <v>SINAPI</v>
          </cell>
        </row>
        <row r="2313">
          <cell r="G2313">
            <v>96538</v>
          </cell>
          <cell r="H2313" t="str">
            <v>FABRICAÇÃO, MONTAGEM E DESMONTAGEM DE FÔRMA PARA SAPATA, EM CHAPA DE MADEIRA COMPENSADA RESINADA, E=17 MM, 2 UTILIZAÇÕES. AF_06/2017</v>
          </cell>
          <cell r="I2313" t="str">
            <v>M2</v>
          </cell>
          <cell r="J2313" t="str">
            <v>COEFICIENTE DE REPRESENTATIVIDADE</v>
          </cell>
          <cell r="K2313" t="str">
            <v>282,59</v>
          </cell>
          <cell r="L2313" t="str">
            <v>CAIXA REFERENCIAL</v>
          </cell>
          <cell r="M2313" t="str">
            <v>120,10</v>
          </cell>
          <cell r="N2313">
            <v>162.48999999999998</v>
          </cell>
          <cell r="O2313">
            <v>282.58999999999997</v>
          </cell>
          <cell r="P2313">
            <v>0</v>
          </cell>
          <cell r="R2313" t="str">
            <v>SINAPI</v>
          </cell>
        </row>
        <row r="2314">
          <cell r="G2314">
            <v>96539</v>
          </cell>
          <cell r="H2314" t="str">
            <v>FABRICAÇÃO, MONTAGEM E DESMONTAGEM DE FÔRMA PARA VIGA BALDRAME, EM CHAPA DE MADEIRA COMPENSADA RESINADA, E=17 MM, 2 UTILIZAÇÕES. AF_06/2017</v>
          </cell>
          <cell r="I2314" t="str">
            <v>M2</v>
          </cell>
          <cell r="J2314" t="str">
            <v>COEFICIENTE DE REPRESENTATIVIDADE</v>
          </cell>
          <cell r="K2314" t="str">
            <v>131,68</v>
          </cell>
          <cell r="L2314" t="str">
            <v>CAIXA REFERENCIAL</v>
          </cell>
          <cell r="M2314" t="str">
            <v>49,62</v>
          </cell>
          <cell r="N2314">
            <v>82.06</v>
          </cell>
          <cell r="O2314">
            <v>131.68</v>
          </cell>
          <cell r="P2314">
            <v>0</v>
          </cell>
          <cell r="R2314" t="str">
            <v>SINAPI</v>
          </cell>
        </row>
        <row r="2315">
          <cell r="G2315">
            <v>96540</v>
          </cell>
          <cell r="H2315" t="str">
            <v>FABRICAÇÃO, MONTAGEM E DESMONTAGEM DE FÔRMA PARA BLOCO DE COROAMENTO, EM CHAPA DE MADEIRA COMPENSADA RESINADA, E=17 MM, 4 UTILIZAÇÕES. AF_06/2017</v>
          </cell>
          <cell r="I2315" t="str">
            <v>M2</v>
          </cell>
          <cell r="J2315" t="str">
            <v>COEFICIENTE DE REPRESENTATIVIDADE</v>
          </cell>
          <cell r="K2315" t="str">
            <v>133,34</v>
          </cell>
          <cell r="L2315" t="str">
            <v>CAIXA REFERENCIAL</v>
          </cell>
          <cell r="M2315" t="str">
            <v>56,58</v>
          </cell>
          <cell r="N2315">
            <v>76.760000000000005</v>
          </cell>
          <cell r="O2315">
            <v>133.34</v>
          </cell>
          <cell r="P2315">
            <v>0</v>
          </cell>
          <cell r="R2315" t="str">
            <v>SINAPI</v>
          </cell>
        </row>
        <row r="2316">
          <cell r="G2316">
            <v>96541</v>
          </cell>
          <cell r="H2316" t="str">
            <v>FABRICAÇÃO, MONTAGEM E DESMONTAGEM DE FÔRMA PARA SAPATA, EM CHAPA DE MADEIRA COMPENSADA RESINADA, E=17 MM, 4 UTILIZAÇÕES. AF_06/2017</v>
          </cell>
          <cell r="I2316" t="str">
            <v>M2</v>
          </cell>
          <cell r="J2316" t="str">
            <v>COEFICIENTE DE REPRESENTATIVIDADE</v>
          </cell>
          <cell r="K2316" t="str">
            <v>192,53</v>
          </cell>
          <cell r="L2316" t="str">
            <v>CAIXA REFERENCIAL</v>
          </cell>
          <cell r="M2316" t="str">
            <v>96,73</v>
          </cell>
          <cell r="N2316">
            <v>95.8</v>
          </cell>
          <cell r="O2316">
            <v>192.53</v>
          </cell>
          <cell r="P2316">
            <v>0</v>
          </cell>
          <cell r="R2316" t="str">
            <v>SINAPI</v>
          </cell>
        </row>
        <row r="2317">
          <cell r="G2317">
            <v>96542</v>
          </cell>
          <cell r="H2317" t="str">
            <v>FABRICAÇÃO, MONTAGEM E DESMONTAGEM DE FÔRMA PARA VIGA BALDRAME, EM CHAPA DE MADEIRA COMPENSADA RESINADA, E=17 MM, 4 UTILIZAÇÕES. AF_06/2017</v>
          </cell>
          <cell r="I2317" t="str">
            <v>M2</v>
          </cell>
          <cell r="J2317" t="str">
            <v>COEFICIENTE DE REPRESENTATIVIDADE</v>
          </cell>
          <cell r="K2317" t="str">
            <v>93,86</v>
          </cell>
          <cell r="L2317" t="str">
            <v>CAIXA REFERENCIAL</v>
          </cell>
          <cell r="M2317" t="str">
            <v>44,89</v>
          </cell>
          <cell r="N2317">
            <v>48.97</v>
          </cell>
          <cell r="O2317">
            <v>93.86</v>
          </cell>
          <cell r="P2317">
            <v>0</v>
          </cell>
          <cell r="R2317" t="str">
            <v>SINAPI</v>
          </cell>
        </row>
        <row r="2318">
          <cell r="G2318">
            <v>96543</v>
          </cell>
          <cell r="H2318" t="str">
            <v>ARMAÇÃO DE BLOCO, VIGA BALDRAME E SAPATA UTILIZANDO AÇO CA-60 DE 5 MM - MONTAGEM. AF_06/2017</v>
          </cell>
          <cell r="I2318" t="str">
            <v>KG</v>
          </cell>
          <cell r="J2318" t="str">
            <v>ATRIBUÍDO SÃO PAULO</v>
          </cell>
          <cell r="K2318" t="str">
            <v>19,03</v>
          </cell>
          <cell r="L2318" t="str">
            <v>CAIXA REFERENCIAL</v>
          </cell>
          <cell r="M2318" t="str">
            <v>5,82</v>
          </cell>
          <cell r="N2318">
            <v>13.21</v>
          </cell>
          <cell r="O2318">
            <v>19.03</v>
          </cell>
          <cell r="P2318">
            <v>0</v>
          </cell>
          <cell r="R2318" t="str">
            <v>SINAPI</v>
          </cell>
        </row>
        <row r="2319">
          <cell r="G2319">
            <v>97747</v>
          </cell>
          <cell r="H2319" t="str">
            <v>MONTAGEM E DESMONTAGEM DE FÔRMA DE PILARES CIRCULARES, COM ÁREA MÉDIA DAS SEÇÕES MAIOR QUE 0,28 M², PÉ-DIREITO DUPLO, EM MADEIRA, 2 UTILIZAÇÕES.  AF_06/2017</v>
          </cell>
          <cell r="I2319" t="str">
            <v>M2</v>
          </cell>
          <cell r="J2319" t="str">
            <v>COEFICIENTE DE REPRESENTATIVIDADE</v>
          </cell>
          <cell r="K2319" t="str">
            <v>215,52</v>
          </cell>
          <cell r="L2319" t="str">
            <v>CAIXA REFERENCIAL</v>
          </cell>
          <cell r="M2319" t="str">
            <v>79,56</v>
          </cell>
          <cell r="N2319">
            <v>135.96</v>
          </cell>
          <cell r="O2319">
            <v>215.52</v>
          </cell>
          <cell r="P2319">
            <v>0</v>
          </cell>
          <cell r="R2319" t="str">
            <v>SINAPI</v>
          </cell>
        </row>
        <row r="2320">
          <cell r="G2320">
            <v>101791</v>
          </cell>
          <cell r="H2320" t="str">
            <v>FABRICAÇÃO DE ESCORAS DO TIPO PONTALETE, EM MADEIRA, PARA PÉ-DIREITO DUPLO. AF_09/2020</v>
          </cell>
          <cell r="I2320" t="str">
            <v>M</v>
          </cell>
          <cell r="J2320" t="str">
            <v>COEFICIENTE DE REPRESENTATIVIDADE</v>
          </cell>
          <cell r="K2320" t="str">
            <v>34,14</v>
          </cell>
          <cell r="L2320" t="str">
            <v>CAIXA REFERENCIAL</v>
          </cell>
          <cell r="M2320" t="str">
            <v>1,42</v>
          </cell>
          <cell r="N2320">
            <v>32.72</v>
          </cell>
          <cell r="O2320">
            <v>34.14</v>
          </cell>
          <cell r="P2320">
            <v>0</v>
          </cell>
          <cell r="R2320" t="str">
            <v>SINAPI</v>
          </cell>
        </row>
        <row r="2321">
          <cell r="G2321">
            <v>101792</v>
          </cell>
          <cell r="H2321" t="str">
            <v>ESCORAMENTO DE FÔRMAS DE LAJE EM MADEIRA NÃO APARELHADA, PÉ-DIREITO SIMPLES, INCLUSO TRAVAMENTO, 4 UTILIZAÇÕES. AF_09/2020</v>
          </cell>
          <cell r="I2321" t="str">
            <v>M3</v>
          </cell>
          <cell r="J2321" t="str">
            <v>COEFICIENTE DE REPRESENTATIVIDADE</v>
          </cell>
          <cell r="K2321" t="str">
            <v>17,67</v>
          </cell>
          <cell r="L2321" t="str">
            <v>CAIXA REFERENCIAL</v>
          </cell>
          <cell r="M2321" t="str">
            <v>5,18</v>
          </cell>
          <cell r="N2321">
            <v>12.490000000000002</v>
          </cell>
          <cell r="O2321">
            <v>17.670000000000002</v>
          </cell>
          <cell r="P2321">
            <v>0</v>
          </cell>
          <cell r="R2321" t="str">
            <v>SINAPI</v>
          </cell>
        </row>
        <row r="2322">
          <cell r="G2322">
            <v>101793</v>
          </cell>
          <cell r="H2322" t="str">
            <v>ESCORAMENTO DE FÔRMAS DE LAJE EM MADEIRA NÃO APARELHADA, PÉ-DIREITO DUPLO, INCLUSO TRAVAMENTO, 4 UTILIZAÇÕES. AF_09/2020</v>
          </cell>
          <cell r="I2322" t="str">
            <v>M3</v>
          </cell>
          <cell r="J2322" t="str">
            <v>COEFICIENTE DE REPRESENTATIVIDADE</v>
          </cell>
          <cell r="K2322" t="str">
            <v>28,77</v>
          </cell>
          <cell r="L2322" t="str">
            <v>CAIXA REFERENCIAL</v>
          </cell>
          <cell r="M2322" t="str">
            <v>7,08</v>
          </cell>
          <cell r="N2322">
            <v>21.689999999999998</v>
          </cell>
          <cell r="O2322">
            <v>28.769999999999996</v>
          </cell>
          <cell r="P2322">
            <v>0</v>
          </cell>
          <cell r="R2322" t="str">
            <v>SINAPI</v>
          </cell>
        </row>
        <row r="2323">
          <cell r="G2323">
            <v>101969</v>
          </cell>
          <cell r="H2323" t="str">
            <v>FABRICAÇÃO DE FÔRMA PARA ESCADAS, COM 2 LANCES EM "U" E LAJE PLANA, EM CHAPA DE MADEIRA COMPENSADA PLASTIFICADA, E=18 MM. AF_11/2020</v>
          </cell>
          <cell r="I2323" t="str">
            <v>M2</v>
          </cell>
          <cell r="J2323" t="str">
            <v>COEFICIENTE DE REPRESENTATIVIDADE</v>
          </cell>
          <cell r="K2323" t="str">
            <v>228,53</v>
          </cell>
          <cell r="L2323" t="str">
            <v>CAIXA REFERENCIAL</v>
          </cell>
          <cell r="M2323" t="str">
            <v>19,40</v>
          </cell>
          <cell r="N2323">
            <v>209.13</v>
          </cell>
          <cell r="O2323">
            <v>228.53</v>
          </cell>
          <cell r="P2323">
            <v>0</v>
          </cell>
          <cell r="R2323" t="str">
            <v>SINAPI</v>
          </cell>
        </row>
        <row r="2324">
          <cell r="G2324">
            <v>101971</v>
          </cell>
          <cell r="H2324" t="str">
            <v>FABRICAÇÃO DE FÔRMA PARA ESCADAS, COM 2 LANCES EM "U" E LAJE PLANA, EM CHAPA DE MADEIRA COMPENSADA RESINADA, E= 17 MM. AF_11/2020</v>
          </cell>
          <cell r="I2324" t="str">
            <v>M2</v>
          </cell>
          <cell r="J2324" t="str">
            <v>COEFICIENTE DE REPRESENTATIVIDADE</v>
          </cell>
          <cell r="K2324" t="str">
            <v>178,41</v>
          </cell>
          <cell r="L2324" t="str">
            <v>CAIXA REFERENCIAL</v>
          </cell>
          <cell r="M2324" t="str">
            <v>19,40</v>
          </cell>
          <cell r="N2324">
            <v>159.01</v>
          </cell>
          <cell r="O2324">
            <v>178.41</v>
          </cell>
          <cell r="P2324">
            <v>0</v>
          </cell>
          <cell r="R2324" t="str">
            <v>SINAPI</v>
          </cell>
        </row>
        <row r="2325">
          <cell r="G2325">
            <v>101973</v>
          </cell>
          <cell r="H2325" t="str">
            <v>FABRICAÇÃO DE FÔRMA PARA ESCADAS, COM 2 LANCES EM "U" E LAJE PLANA, EM MADEIRA SERRADA, E=25 MM. AF_11/2020</v>
          </cell>
          <cell r="I2325" t="str">
            <v>M2</v>
          </cell>
          <cell r="J2325" t="str">
            <v>COEFICIENTE DE REPRESENTATIVIDADE</v>
          </cell>
          <cell r="K2325" t="str">
            <v>192,61</v>
          </cell>
          <cell r="L2325" t="str">
            <v>CAIXA REFERENCIAL</v>
          </cell>
          <cell r="M2325" t="str">
            <v>21,11</v>
          </cell>
          <cell r="N2325">
            <v>171.5</v>
          </cell>
          <cell r="O2325">
            <v>192.61</v>
          </cell>
          <cell r="P2325">
            <v>0</v>
          </cell>
          <cell r="R2325" t="str">
            <v>SINAPI</v>
          </cell>
        </row>
        <row r="2326">
          <cell r="G2326">
            <v>101974</v>
          </cell>
          <cell r="H2326" t="str">
            <v>MONTAGEM E DESMONTAGEM DE FÔRMA PARA ESCADAS, COM 2 LANCES EM "U" E LAJE PLANA, EM MADEIRA SERRADA, 1 UTILIZAÇÃO. AF_11/2020</v>
          </cell>
          <cell r="I2326" t="str">
            <v>M2</v>
          </cell>
          <cell r="J2326" t="str">
            <v>COEFICIENTE DE REPRESENTATIVIDADE</v>
          </cell>
          <cell r="K2326" t="str">
            <v>457,77</v>
          </cell>
          <cell r="L2326" t="str">
            <v>CAIXA REFERENCIAL</v>
          </cell>
          <cell r="M2326" t="str">
            <v>167,52</v>
          </cell>
          <cell r="N2326">
            <v>290.25</v>
          </cell>
          <cell r="O2326">
            <v>457.77</v>
          </cell>
          <cell r="P2326">
            <v>0</v>
          </cell>
          <cell r="R2326" t="str">
            <v>SINAPI</v>
          </cell>
        </row>
        <row r="2327">
          <cell r="G2327">
            <v>101975</v>
          </cell>
          <cell r="H2327" t="str">
            <v>MONTAGEM E DESMONTAGEM DE FÔRMA PARA ESCADAS, COM 2 LANCES EM "U"  E LAJE PLANA, EM MADEIRA SERRADA, 2 UTILIZAÇÕES. AF_11/2020</v>
          </cell>
          <cell r="I2327" t="str">
            <v>M2</v>
          </cell>
          <cell r="J2327" t="str">
            <v>COEFICIENTE DE REPRESENTATIVIDADE</v>
          </cell>
          <cell r="K2327" t="str">
            <v>390,84</v>
          </cell>
          <cell r="L2327" t="str">
            <v>CAIXA REFERENCIAL</v>
          </cell>
          <cell r="M2327" t="str">
            <v>133,14</v>
          </cell>
          <cell r="N2327">
            <v>257.7</v>
          </cell>
          <cell r="O2327">
            <v>390.84</v>
          </cell>
          <cell r="P2327">
            <v>0</v>
          </cell>
          <cell r="R2327" t="str">
            <v>SINAPI</v>
          </cell>
        </row>
        <row r="2328">
          <cell r="G2328">
            <v>101977</v>
          </cell>
          <cell r="H2328" t="str">
            <v>MONTAGEM E DESMONTAGEM DE FÔRMA PARA ESCADAS, COM 2 LANCES EM "U" E LAJE PLANA, EM CHAPA DE MADEIRA COMPENSADA RESINADA, 2 UTILIZAÇÕES. AF_11/2020</v>
          </cell>
          <cell r="I2328" t="str">
            <v>M2</v>
          </cell>
          <cell r="J2328" t="str">
            <v>COEFICIENTE DE REPRESENTATIVIDADE</v>
          </cell>
          <cell r="K2328" t="str">
            <v>330,50</v>
          </cell>
          <cell r="L2328" t="str">
            <v>CAIXA REFERENCIAL</v>
          </cell>
          <cell r="M2328" t="str">
            <v>115,42</v>
          </cell>
          <cell r="N2328">
            <v>215.07999999999998</v>
          </cell>
          <cell r="O2328">
            <v>330.5</v>
          </cell>
          <cell r="P2328">
            <v>0</v>
          </cell>
          <cell r="R2328" t="str">
            <v>SINAPI</v>
          </cell>
        </row>
        <row r="2329">
          <cell r="G2329">
            <v>101980</v>
          </cell>
          <cell r="H2329" t="str">
            <v>MONTAGEM E DESMONTAGEM DE FÔRMA PARA ESCADAS, COM 2 LANCES EM "U" E LAJE PLANA, EM CHAPA DE MADEIRA COMPENSADA RESINADA, 4 UTILIZAÇÕES. AF_11/2020</v>
          </cell>
          <cell r="I2329" t="str">
            <v>M2</v>
          </cell>
          <cell r="J2329" t="str">
            <v>COEFICIENTE DE REPRESENTATIVIDADE</v>
          </cell>
          <cell r="K2329" t="str">
            <v>317,74</v>
          </cell>
          <cell r="L2329" t="str">
            <v>CAIXA REFERENCIAL</v>
          </cell>
          <cell r="M2329" t="str">
            <v>92,51</v>
          </cell>
          <cell r="N2329">
            <v>225.23000000000002</v>
          </cell>
          <cell r="O2329">
            <v>317.74</v>
          </cell>
          <cell r="P2329">
            <v>0</v>
          </cell>
          <cell r="R2329" t="str">
            <v>SINAPI</v>
          </cell>
        </row>
        <row r="2330">
          <cell r="G2330">
            <v>101981</v>
          </cell>
          <cell r="H2330" t="str">
            <v>MONTAGEM E DESMONTAGEM DE FÔRMA PARA ESCADAS, COM 2 LANCES EM "U" E LAJE PLANA, EM CHAPA DE MADEIRA COMPENSADA PLASTIFICADA, 6 UTILIZAÇÕES. AF_11/2020</v>
          </cell>
          <cell r="I2330" t="str">
            <v>M2</v>
          </cell>
          <cell r="J2330" t="str">
            <v>COEFICIENTE DE REPRESENTATIVIDADE</v>
          </cell>
          <cell r="K2330" t="str">
            <v>275,49</v>
          </cell>
          <cell r="L2330" t="str">
            <v>CAIXA REFERENCIAL</v>
          </cell>
          <cell r="M2330" t="str">
            <v>78,35</v>
          </cell>
          <cell r="N2330">
            <v>197.14000000000001</v>
          </cell>
          <cell r="O2330">
            <v>275.49</v>
          </cell>
          <cell r="P2330">
            <v>0</v>
          </cell>
          <cell r="R2330" t="str">
            <v>SINAPI</v>
          </cell>
        </row>
        <row r="2331">
          <cell r="G2331">
            <v>101982</v>
          </cell>
          <cell r="H2331" t="str">
            <v>MONTAGEM E DESMONTAGEM DE FÔRMA PARA ESCADAS, COM 2 LANCES EM "U" E LAJE PLANA, EM CHAPA DE MADEIRA COMPENSADA PLASTIFICADA, 8 UTILIZAÇÕES. AF_11/2020</v>
          </cell>
          <cell r="I2331" t="str">
            <v>M2</v>
          </cell>
          <cell r="J2331" t="str">
            <v>COEFICIENTE DE REPRESENTATIVIDADE</v>
          </cell>
          <cell r="K2331" t="str">
            <v>245,55</v>
          </cell>
          <cell r="L2331" t="str">
            <v>CAIXA REFERENCIAL</v>
          </cell>
          <cell r="M2331" t="str">
            <v>72,44</v>
          </cell>
          <cell r="N2331">
            <v>173.11</v>
          </cell>
          <cell r="O2331">
            <v>245.55</v>
          </cell>
          <cell r="P2331">
            <v>0</v>
          </cell>
          <cell r="R2331" t="str">
            <v>SINAPI</v>
          </cell>
        </row>
        <row r="2332">
          <cell r="G2332">
            <v>101983</v>
          </cell>
          <cell r="H2332" t="str">
            <v>MONTAGEM E DESMONTAGEM DE FÔRMA PARA ESCADAS, COM 2 LANCES EM "U" E LAJE PLANA, EM CHAPA DE MADEIRA COMPENSADA PLASTIFICADA, 10 UTILIZAÇÕES. AF_11/2020</v>
          </cell>
          <cell r="I2332" t="str">
            <v>M2</v>
          </cell>
          <cell r="J2332" t="str">
            <v>COEFICIENTE DE REPRESENTATIVIDADE</v>
          </cell>
          <cell r="K2332" t="str">
            <v>226,68</v>
          </cell>
          <cell r="L2332" t="str">
            <v>CAIXA REFERENCIAL</v>
          </cell>
          <cell r="M2332" t="str">
            <v>68,82</v>
          </cell>
          <cell r="N2332">
            <v>157.86000000000001</v>
          </cell>
          <cell r="O2332">
            <v>226.68</v>
          </cell>
          <cell r="P2332">
            <v>0</v>
          </cell>
          <cell r="R2332" t="str">
            <v>SINAPI</v>
          </cell>
        </row>
        <row r="2333">
          <cell r="G2333">
            <v>101985</v>
          </cell>
          <cell r="H2333" t="str">
            <v>FABRICAÇÃO DE FÔRMA PARA ESCADAS, COM 2 LANCES EM "U" E LAJE CASCATA, EM CHAPA DE MADEIRA COMPENSADA PLASTIFICADA, E=18 MM. AF_11/2020</v>
          </cell>
          <cell r="I2333" t="str">
            <v>M2</v>
          </cell>
          <cell r="J2333" t="str">
            <v>COEFICIENTE DE REPRESENTATIVIDADE</v>
          </cell>
          <cell r="K2333" t="str">
            <v>233,28</v>
          </cell>
          <cell r="L2333" t="str">
            <v>CAIXA REFERENCIAL</v>
          </cell>
          <cell r="M2333" t="str">
            <v>22,78</v>
          </cell>
          <cell r="N2333">
            <v>210.5</v>
          </cell>
          <cell r="O2333">
            <v>233.28</v>
          </cell>
          <cell r="P2333">
            <v>0</v>
          </cell>
          <cell r="R2333" t="str">
            <v>SINAPI</v>
          </cell>
        </row>
        <row r="2334">
          <cell r="G2334">
            <v>101986</v>
          </cell>
          <cell r="H2334" t="str">
            <v>FABRICAÇÃO DE FÔRMA PARA ESCADAS, COM 2 LANCES EM "U" E LAJE CASCATA, EM CHAPA DE MADEIRA COMPENSADA RESINADA, E= 17 MM. AF_11/2020</v>
          </cell>
          <cell r="I2334" t="str">
            <v>M2</v>
          </cell>
          <cell r="J2334" t="str">
            <v>COEFICIENTE DE REPRESENTATIVIDADE</v>
          </cell>
          <cell r="K2334" t="str">
            <v>169,56</v>
          </cell>
          <cell r="L2334" t="str">
            <v>CAIXA REFERENCIAL</v>
          </cell>
          <cell r="M2334" t="str">
            <v>22,79</v>
          </cell>
          <cell r="N2334">
            <v>146.77000000000001</v>
          </cell>
          <cell r="O2334">
            <v>169.56</v>
          </cell>
          <cell r="P2334">
            <v>0</v>
          </cell>
          <cell r="R2334" t="str">
            <v>SINAPI</v>
          </cell>
        </row>
        <row r="2335">
          <cell r="G2335">
            <v>101987</v>
          </cell>
          <cell r="H2335" t="str">
            <v>FABRICAÇÃO DE FÔRMA PARA ESCADAS, COM 2 LANCES EM "U" E LAJE CASCATA, EM MADEIRA SERRADA, E=25 MM. AF_11/2020</v>
          </cell>
          <cell r="I2335" t="str">
            <v>M2</v>
          </cell>
          <cell r="J2335" t="str">
            <v>COEFICIENTE DE REPRESENTATIVIDADE</v>
          </cell>
          <cell r="K2335" t="str">
            <v>221,41</v>
          </cell>
          <cell r="L2335" t="str">
            <v>CAIXA REFERENCIAL</v>
          </cell>
          <cell r="M2335" t="str">
            <v>22,20</v>
          </cell>
          <cell r="N2335">
            <v>199.21</v>
          </cell>
          <cell r="O2335">
            <v>221.41</v>
          </cell>
          <cell r="P2335">
            <v>0</v>
          </cell>
          <cell r="R2335" t="str">
            <v>SINAPI</v>
          </cell>
        </row>
        <row r="2336">
          <cell r="G2336">
            <v>101988</v>
          </cell>
          <cell r="H2336" t="str">
            <v>FABRICAÇÃO DE FÔRMA PARA ESCADAS, COM 2 LANCES EM "L" E LAJE PLANA, EM CHAPA DE MADEIRA COMPENSADA PLASTIFICADA, E=18 MM. AF_11/2020</v>
          </cell>
          <cell r="I2336" t="str">
            <v>M2</v>
          </cell>
          <cell r="J2336" t="str">
            <v>COEFICIENTE DE REPRESENTATIVIDADE</v>
          </cell>
          <cell r="K2336" t="str">
            <v>235,94</v>
          </cell>
          <cell r="L2336" t="str">
            <v>CAIXA REFERENCIAL</v>
          </cell>
          <cell r="M2336" t="str">
            <v>23,30</v>
          </cell>
          <cell r="N2336">
            <v>212.64</v>
          </cell>
          <cell r="O2336">
            <v>235.94</v>
          </cell>
          <cell r="P2336">
            <v>0</v>
          </cell>
          <cell r="R2336" t="str">
            <v>SINAPI</v>
          </cell>
        </row>
        <row r="2337">
          <cell r="G2337">
            <v>101989</v>
          </cell>
          <cell r="H2337" t="str">
            <v>FABRICAÇÃO DE FÔRMA PARA ESCADAS, COM 2 LANCES EM "L" E LAJE PLANA, EM CHAPA DE MADEIRA COMPENSADA RESINADA, E= 17 MM. AF_11/2020</v>
          </cell>
          <cell r="I2337" t="str">
            <v>M2</v>
          </cell>
          <cell r="J2337" t="str">
            <v>COEFICIENTE DE REPRESENTATIVIDADE</v>
          </cell>
          <cell r="K2337" t="str">
            <v>186,45</v>
          </cell>
          <cell r="L2337" t="str">
            <v>CAIXA REFERENCIAL</v>
          </cell>
          <cell r="M2337" t="str">
            <v>23,30</v>
          </cell>
          <cell r="N2337">
            <v>163.14999999999998</v>
          </cell>
          <cell r="O2337">
            <v>186.45</v>
          </cell>
          <cell r="P2337">
            <v>0</v>
          </cell>
          <cell r="R2337" t="str">
            <v>SINAPI</v>
          </cell>
        </row>
        <row r="2338">
          <cell r="G2338">
            <v>101990</v>
          </cell>
          <cell r="H2338" t="str">
            <v>FABRICAÇÃO DE FÔRMA PARA ESCADAS, COM 2 LANCES EM "L" E LAJE PLANA, EM MADEIRA SERRADA, E=25 MM. AF_11/2020</v>
          </cell>
          <cell r="I2338" t="str">
            <v>M2</v>
          </cell>
          <cell r="J2338" t="str">
            <v>COEFICIENTE DE REPRESENTATIVIDADE</v>
          </cell>
          <cell r="K2338" t="str">
            <v>206,95</v>
          </cell>
          <cell r="L2338" t="str">
            <v>CAIXA REFERENCIAL</v>
          </cell>
          <cell r="M2338" t="str">
            <v>22,97</v>
          </cell>
          <cell r="N2338">
            <v>183.98</v>
          </cell>
          <cell r="O2338">
            <v>206.95</v>
          </cell>
          <cell r="P2338">
            <v>0</v>
          </cell>
          <cell r="R2338" t="str">
            <v>SINAPI</v>
          </cell>
        </row>
        <row r="2339">
          <cell r="G2339">
            <v>101991</v>
          </cell>
          <cell r="H2339" t="str">
            <v>FABRICAÇÃO DE FÔRMA PARA ESCADAS, COM 2 LANCES EM "L" E LAJE CASCATA, EM CHAPA DE MADEIRA COMPENSADA PLASTIFICADA, E=18 MM. AF_11/2020</v>
          </cell>
          <cell r="I2339" t="str">
            <v>M2</v>
          </cell>
          <cell r="J2339" t="str">
            <v>COEFICIENTE DE REPRESENTATIVIDADE</v>
          </cell>
          <cell r="K2339" t="str">
            <v>232,11</v>
          </cell>
          <cell r="L2339" t="str">
            <v>CAIXA REFERENCIAL</v>
          </cell>
          <cell r="M2339" t="str">
            <v>26,12</v>
          </cell>
          <cell r="N2339">
            <v>205.99</v>
          </cell>
          <cell r="O2339">
            <v>232.11</v>
          </cell>
          <cell r="P2339">
            <v>0</v>
          </cell>
          <cell r="R2339" t="str">
            <v>SINAPI</v>
          </cell>
        </row>
        <row r="2340">
          <cell r="G2340">
            <v>101992</v>
          </cell>
          <cell r="H2340" t="str">
            <v>FABRICAÇÃO DE FÔRMA PARA ESCADAS, COM 2 LANCES EM "L" E LAJE CASCATA, EM CHAPA DE MADEIRA COMPENSADA RESINADA, E= 17 MM. AF_11/2020</v>
          </cell>
          <cell r="I2340" t="str">
            <v>M2</v>
          </cell>
          <cell r="J2340" t="str">
            <v>COEFICIENTE DE REPRESENTATIVIDADE</v>
          </cell>
          <cell r="K2340" t="str">
            <v>171,20</v>
          </cell>
          <cell r="L2340" t="str">
            <v>CAIXA REFERENCIAL</v>
          </cell>
          <cell r="M2340" t="str">
            <v>26,13</v>
          </cell>
          <cell r="N2340">
            <v>145.07</v>
          </cell>
          <cell r="O2340">
            <v>171.2</v>
          </cell>
          <cell r="P2340">
            <v>0</v>
          </cell>
          <cell r="R2340" t="str">
            <v>SINAPI</v>
          </cell>
        </row>
        <row r="2341">
          <cell r="G2341">
            <v>101993</v>
          </cell>
          <cell r="H2341" t="str">
            <v>FABRICAÇÃO DE FÔRMA PARA ESCADAS, COM 2 LANCES EM "L" E LAJE CASCATA, EM MADEIRA SERRADA, E=25 MM. AF_11/2020</v>
          </cell>
          <cell r="I2341" t="str">
            <v>M2</v>
          </cell>
          <cell r="J2341" t="str">
            <v>COEFICIENTE DE REPRESENTATIVIDADE</v>
          </cell>
          <cell r="K2341" t="str">
            <v>258,51</v>
          </cell>
          <cell r="L2341" t="str">
            <v>CAIXA REFERENCIAL</v>
          </cell>
          <cell r="M2341" t="str">
            <v>23,97</v>
          </cell>
          <cell r="N2341">
            <v>234.54</v>
          </cell>
          <cell r="O2341">
            <v>258.51</v>
          </cell>
          <cell r="P2341">
            <v>0</v>
          </cell>
          <cell r="R2341" t="str">
            <v>SINAPI</v>
          </cell>
        </row>
        <row r="2342">
          <cell r="G2342">
            <v>101994</v>
          </cell>
          <cell r="H2342" t="str">
            <v>FABRICAÇÃO DE FÔRMA PARA ESCADAS, COM 1 LANCE E LAJE PLANA, EM CHAPA DE MADEIRA COMPENSADA PLASTIFICADA, E=18 MM. AF_11/2020</v>
          </cell>
          <cell r="I2342" t="str">
            <v>M2</v>
          </cell>
          <cell r="J2342" t="str">
            <v>COEFICIENTE DE REPRESENTATIVIDADE</v>
          </cell>
          <cell r="K2342" t="str">
            <v>251,61</v>
          </cell>
          <cell r="L2342" t="str">
            <v>CAIXA REFERENCIAL</v>
          </cell>
          <cell r="M2342" t="str">
            <v>21,69</v>
          </cell>
          <cell r="N2342">
            <v>229.92000000000002</v>
          </cell>
          <cell r="O2342">
            <v>251.61</v>
          </cell>
          <cell r="P2342">
            <v>0</v>
          </cell>
          <cell r="R2342" t="str">
            <v>SINAPI</v>
          </cell>
        </row>
        <row r="2343">
          <cell r="G2343">
            <v>101995</v>
          </cell>
          <cell r="H2343" t="str">
            <v>FABRICAÇÃO DE FÔRMA PARA ESCADAS, COM 1 LANCE E LAJE PLANA, EM CHAPA DE MADEIRA COMPENSADA RESINADA, E= 17 MM. AF_11/2020</v>
          </cell>
          <cell r="I2343" t="str">
            <v>M2</v>
          </cell>
          <cell r="J2343" t="str">
            <v>COEFICIENTE DE REPRESENTATIVIDADE</v>
          </cell>
          <cell r="K2343" t="str">
            <v>196,04</v>
          </cell>
          <cell r="L2343" t="str">
            <v>CAIXA REFERENCIAL</v>
          </cell>
          <cell r="M2343" t="str">
            <v>21,69</v>
          </cell>
          <cell r="N2343">
            <v>174.35</v>
          </cell>
          <cell r="O2343">
            <v>196.04</v>
          </cell>
          <cell r="P2343">
            <v>0</v>
          </cell>
          <cell r="R2343" t="str">
            <v>SINAPI</v>
          </cell>
        </row>
        <row r="2344">
          <cell r="G2344">
            <v>101996</v>
          </cell>
          <cell r="H2344" t="str">
            <v>FABRICAÇÃO DE FÔRMA PARA ESCADAS, COM 1 LANCE E LAJE PLANA, EM MADEIRA SERRADA, E=25 MM. AF_11/2020</v>
          </cell>
          <cell r="I2344" t="str">
            <v>M2</v>
          </cell>
          <cell r="J2344" t="str">
            <v>COEFICIENTE DE REPRESENTATIVIDADE</v>
          </cell>
          <cell r="K2344" t="str">
            <v>221,90</v>
          </cell>
          <cell r="L2344" t="str">
            <v>CAIXA REFERENCIAL</v>
          </cell>
          <cell r="M2344" t="str">
            <v>22,88</v>
          </cell>
          <cell r="N2344">
            <v>199.02</v>
          </cell>
          <cell r="O2344">
            <v>221.9</v>
          </cell>
          <cell r="P2344">
            <v>0</v>
          </cell>
          <cell r="R2344" t="str">
            <v>SINAPI</v>
          </cell>
        </row>
        <row r="2345">
          <cell r="G2345">
            <v>101997</v>
          </cell>
          <cell r="H2345" t="str">
            <v>FABRICAÇÃO DE FÔRMA PARA ESCADAS, COM 1 LANCE E LAJE CASCATA, EM CHAPA DE MADEIRA COMPENSADA PLASTIFICADA, E=18 MM. AF_11/2020</v>
          </cell>
          <cell r="I2345" t="str">
            <v>M2</v>
          </cell>
          <cell r="J2345" t="str">
            <v>COEFICIENTE DE REPRESENTATIVIDADE</v>
          </cell>
          <cell r="K2345" t="str">
            <v>231,48</v>
          </cell>
          <cell r="L2345" t="str">
            <v>CAIXA REFERENCIAL</v>
          </cell>
          <cell r="M2345" t="str">
            <v>25,85</v>
          </cell>
          <cell r="N2345">
            <v>205.63</v>
          </cell>
          <cell r="O2345">
            <v>231.48</v>
          </cell>
          <cell r="P2345">
            <v>0</v>
          </cell>
          <cell r="R2345" t="str">
            <v>SINAPI</v>
          </cell>
        </row>
        <row r="2346">
          <cell r="G2346">
            <v>101998</v>
          </cell>
          <cell r="H2346" t="str">
            <v>FABRICAÇÃO DE FÔRMA PARA ESCADAS, COM 1 LANCE E LAJE CASCATA, EM CHAPA DE MADEIRA COMPENSADA RESINADA, E= 17 MM. AF_11/2020</v>
          </cell>
          <cell r="I2346" t="str">
            <v>M2</v>
          </cell>
          <cell r="J2346" t="str">
            <v>COEFICIENTE DE REPRESENTATIVIDADE</v>
          </cell>
          <cell r="K2346" t="str">
            <v>169,18</v>
          </cell>
          <cell r="L2346" t="str">
            <v>CAIXA REFERENCIAL</v>
          </cell>
          <cell r="M2346" t="str">
            <v>25,86</v>
          </cell>
          <cell r="N2346">
            <v>143.32</v>
          </cell>
          <cell r="O2346">
            <v>169.18</v>
          </cell>
          <cell r="P2346">
            <v>0</v>
          </cell>
          <cell r="R2346" t="str">
            <v>SINAPI</v>
          </cell>
        </row>
        <row r="2347">
          <cell r="G2347">
            <v>101999</v>
          </cell>
          <cell r="H2347" t="str">
            <v>FABRICAÇÃO DE FÔRMA PARA ESCADAS, COM 1 LANCE E LAJE CASCATA, EM MADEIRA SERRADA, E=25 MM. AF_11/2020</v>
          </cell>
          <cell r="I2347" t="str">
            <v>M2</v>
          </cell>
          <cell r="J2347" t="str">
            <v>COEFICIENTE DE REPRESENTATIVIDADE</v>
          </cell>
          <cell r="K2347" t="str">
            <v>276,37</v>
          </cell>
          <cell r="L2347" t="str">
            <v>CAIXA REFERENCIAL</v>
          </cell>
          <cell r="M2347" t="str">
            <v>24,52</v>
          </cell>
          <cell r="N2347">
            <v>251.85</v>
          </cell>
          <cell r="O2347">
            <v>276.37</v>
          </cell>
          <cell r="P2347">
            <v>0</v>
          </cell>
          <cell r="R2347" t="str">
            <v>SINAPI</v>
          </cell>
        </row>
        <row r="2348">
          <cell r="G2348">
            <v>102000</v>
          </cell>
          <cell r="H2348" t="str">
            <v>MONTAGEM E DESMONTAGEM DE FÔRMA PARA ESCADAS, COM 2 LANCES EM "U" E LAJE CASCATA, EM MADEIRA SERRADA, 1 UTILIZAÇÃO. AF_11/2020</v>
          </cell>
          <cell r="I2348" t="str">
            <v>M2</v>
          </cell>
          <cell r="J2348" t="str">
            <v>COEFICIENTE DE REPRESENTATIVIDADE</v>
          </cell>
          <cell r="K2348" t="str">
            <v>453,73</v>
          </cell>
          <cell r="L2348" t="str">
            <v>CAIXA REFERENCIAL</v>
          </cell>
          <cell r="M2348" t="str">
            <v>163,64</v>
          </cell>
          <cell r="N2348">
            <v>290.09000000000003</v>
          </cell>
          <cell r="O2348">
            <v>453.73</v>
          </cell>
          <cell r="P2348">
            <v>0</v>
          </cell>
          <cell r="R2348" t="str">
            <v>SINAPI</v>
          </cell>
        </row>
        <row r="2349">
          <cell r="G2349">
            <v>102001</v>
          </cell>
          <cell r="H2349" t="str">
            <v>MONTAGEM E DESMONTAGEM DE FÔRMA PARA ESCADAS, COM 2 LANCES EM "U" E LAJE CASCATA, EM MADEIRA SERRADA, 2 UTILIZAÇÕES. AF_11/2020</v>
          </cell>
          <cell r="I2349" t="str">
            <v>M2</v>
          </cell>
          <cell r="J2349" t="str">
            <v>COEFICIENTE DE REPRESENTATIVIDADE</v>
          </cell>
          <cell r="K2349" t="str">
            <v>391,43</v>
          </cell>
          <cell r="L2349" t="str">
            <v>CAIXA REFERENCIAL</v>
          </cell>
          <cell r="M2349" t="str">
            <v>130,01</v>
          </cell>
          <cell r="N2349">
            <v>261.42</v>
          </cell>
          <cell r="O2349">
            <v>391.43</v>
          </cell>
          <cell r="P2349">
            <v>0</v>
          </cell>
          <cell r="R2349" t="str">
            <v>SINAPI</v>
          </cell>
        </row>
        <row r="2350">
          <cell r="G2350">
            <v>102002</v>
          </cell>
          <cell r="H2350" t="str">
            <v>MONTAGEM E DESMONTAGEM DE FÔRMA PARA ESCADAS, COM 2 LANCES EM "U" E LAJE CASCATA, EM CHAPA DE MADEIRA COMPENSADA RESINADA, 2 UTILIZAÇÕES. AF_11/2020</v>
          </cell>
          <cell r="I2350" t="str">
            <v>M2</v>
          </cell>
          <cell r="J2350" t="str">
            <v>COEFICIENTE DE REPRESENTATIVIDADE</v>
          </cell>
          <cell r="K2350" t="str">
            <v>312,06</v>
          </cell>
          <cell r="L2350" t="str">
            <v>CAIXA REFERENCIAL</v>
          </cell>
          <cell r="M2350" t="str">
            <v>118,97</v>
          </cell>
          <cell r="N2350">
            <v>193.09</v>
          </cell>
          <cell r="O2350">
            <v>312.06</v>
          </cell>
          <cell r="P2350">
            <v>0</v>
          </cell>
          <cell r="R2350" t="str">
            <v>SINAPI</v>
          </cell>
        </row>
        <row r="2351">
          <cell r="G2351">
            <v>102003</v>
          </cell>
          <cell r="H2351" t="str">
            <v>MONTAGEM E DESMONTAGEM DE FÔRMA PARA ESCADAS, COM 2 LANCES EM "U" E LAJE CASCATA, EM CHAPA DE MADEIRA COMPENSADA RESINADA, 4 UTILIZAÇÕES. AF_11/2020</v>
          </cell>
          <cell r="I2351" t="str">
            <v>M2</v>
          </cell>
          <cell r="J2351" t="str">
            <v>COEFICIENTE DE REPRESENTATIVIDADE</v>
          </cell>
          <cell r="K2351" t="str">
            <v>296,71</v>
          </cell>
          <cell r="L2351" t="str">
            <v>CAIXA REFERENCIAL</v>
          </cell>
          <cell r="M2351" t="str">
            <v>96,49</v>
          </cell>
          <cell r="N2351">
            <v>200.21999999999997</v>
          </cell>
          <cell r="O2351">
            <v>296.70999999999998</v>
          </cell>
          <cell r="P2351">
            <v>0</v>
          </cell>
          <cell r="R2351" t="str">
            <v>SINAPI</v>
          </cell>
        </row>
        <row r="2352">
          <cell r="G2352">
            <v>102004</v>
          </cell>
          <cell r="H2352" t="str">
            <v>MONTAGEM E DESMONTAGEM DE FÔRMA PARA ESCADAS, COM 2 LANCES EM "U" E LAJE CASCATA, EM CHAPA DE MADEIRA COMPENSADA PLASTIFICADA, 6 UTILIZAÇÕES. AF_11/2020</v>
          </cell>
          <cell r="I2352" t="str">
            <v>M2</v>
          </cell>
          <cell r="J2352" t="str">
            <v>COEFICIENTE DE REPRESENTATIVIDADE</v>
          </cell>
          <cell r="K2352" t="str">
            <v>262,97</v>
          </cell>
          <cell r="L2352" t="str">
            <v>CAIXA REFERENCIAL</v>
          </cell>
          <cell r="M2352" t="str">
            <v>80,72</v>
          </cell>
          <cell r="N2352">
            <v>182.25000000000003</v>
          </cell>
          <cell r="O2352">
            <v>262.97000000000003</v>
          </cell>
          <cell r="P2352">
            <v>0</v>
          </cell>
          <cell r="R2352" t="str">
            <v>SINAPI</v>
          </cell>
        </row>
        <row r="2353">
          <cell r="G2353">
            <v>102005</v>
          </cell>
          <cell r="H2353" t="str">
            <v>MONTAGEM E DESMONTAGEM DE FÔRMA PARA ESCADAS, COM 2 LANCES EM "U" E LAJE CASCATA, EM CHAPA DE MADEIRA COMPENSADA PLASTIFICADA, 8 UTILIZAÇÕES. AF_11/2020</v>
          </cell>
          <cell r="I2353" t="str">
            <v>M2</v>
          </cell>
          <cell r="J2353" t="str">
            <v>COEFICIENTE DE REPRESENTATIVIDADE</v>
          </cell>
          <cell r="K2353" t="str">
            <v>232,51</v>
          </cell>
          <cell r="L2353" t="str">
            <v>CAIXA REFERENCIAL</v>
          </cell>
          <cell r="M2353" t="str">
            <v>74,42</v>
          </cell>
          <cell r="N2353">
            <v>158.08999999999997</v>
          </cell>
          <cell r="O2353">
            <v>232.51</v>
          </cell>
          <cell r="P2353">
            <v>0</v>
          </cell>
          <cell r="R2353" t="str">
            <v>SINAPI</v>
          </cell>
        </row>
        <row r="2354">
          <cell r="G2354">
            <v>102006</v>
          </cell>
          <cell r="H2354" t="str">
            <v>MONTAGEM E DESMONTAGEM DE FÔRMA PARA ESCADAS, COM 2 LANCES EM "U" E LAJE CASCATA, EM CHAPA DE MADEIRA COMPENSADA PLASTIFICADA, 10 UTILIZAÇÕES. AF_11/2020</v>
          </cell>
          <cell r="I2354" t="str">
            <v>M2</v>
          </cell>
          <cell r="J2354" t="str">
            <v>COEFICIENTE DE REPRESENTATIVIDADE</v>
          </cell>
          <cell r="K2354" t="str">
            <v>213,30</v>
          </cell>
          <cell r="L2354" t="str">
            <v>CAIXA REFERENCIAL</v>
          </cell>
          <cell r="M2354" t="str">
            <v>70,56</v>
          </cell>
          <cell r="N2354">
            <v>142.74</v>
          </cell>
          <cell r="O2354">
            <v>213.3</v>
          </cell>
          <cell r="P2354">
            <v>0</v>
          </cell>
          <cell r="R2354" t="str">
            <v>SINAPI</v>
          </cell>
        </row>
        <row r="2355">
          <cell r="G2355">
            <v>102007</v>
          </cell>
          <cell r="H2355" t="str">
            <v>MONTAGEM E DESMONTAGEM DE FÔRMA PARA ESCADAS, COM 2 LANCES EM "L" E LAJE PLANA, EM MADEIRA SERRADA, 1 UTILIZAÇÃO. AF_11/2020</v>
          </cell>
          <cell r="I2355" t="str">
            <v>M2</v>
          </cell>
          <cell r="J2355" t="str">
            <v>COEFICIENTE DE REPRESENTATIVIDADE</v>
          </cell>
          <cell r="K2355" t="str">
            <v>448,50</v>
          </cell>
          <cell r="L2355" t="str">
            <v>CAIXA REFERENCIAL</v>
          </cell>
          <cell r="M2355" t="str">
            <v>166,98</v>
          </cell>
          <cell r="N2355">
            <v>281.52</v>
          </cell>
          <cell r="O2355">
            <v>448.5</v>
          </cell>
          <cell r="P2355">
            <v>0</v>
          </cell>
          <cell r="R2355" t="str">
            <v>SINAPI</v>
          </cell>
        </row>
        <row r="2356">
          <cell r="G2356">
            <v>102008</v>
          </cell>
          <cell r="H2356" t="str">
            <v>MONTAGEM E DESMONTAGEM DE FÔRMA PARA ESCADAS, COM 2 LANCES EM "L" E LAJE PLANA, EM MADEIRA SERRADA, 2 UTILIZAÇÕES. AF_11/2020</v>
          </cell>
          <cell r="I2356" t="str">
            <v>M2</v>
          </cell>
          <cell r="J2356" t="str">
            <v>COEFICIENTE DE REPRESENTATIVIDADE</v>
          </cell>
          <cell r="K2356" t="str">
            <v>376,15</v>
          </cell>
          <cell r="L2356" t="str">
            <v>CAIXA REFERENCIAL</v>
          </cell>
          <cell r="M2356" t="str">
            <v>131,92</v>
          </cell>
          <cell r="N2356">
            <v>244.23</v>
          </cell>
          <cell r="O2356">
            <v>376.15</v>
          </cell>
          <cell r="P2356">
            <v>0</v>
          </cell>
          <cell r="R2356" t="str">
            <v>SINAPI</v>
          </cell>
        </row>
        <row r="2357">
          <cell r="G2357">
            <v>102009</v>
          </cell>
          <cell r="H2357" t="str">
            <v>MONTAGEM E DESMONTAGEM DE FÔRMA PARA ESCADAS, COM 2 LANCES EM "L" E LAJE PLANA, EM CHAPA DE MADEIRA COMPENSADA RESINADA, 2 UTILIZAÇÕES. AF_11/2020</v>
          </cell>
          <cell r="I2357" t="str">
            <v>M2</v>
          </cell>
          <cell r="J2357" t="str">
            <v>COEFICIENTE DE REPRESENTATIVIDADE</v>
          </cell>
          <cell r="K2357" t="str">
            <v>330,05</v>
          </cell>
          <cell r="L2357" t="str">
            <v>CAIXA REFERENCIAL</v>
          </cell>
          <cell r="M2357" t="str">
            <v>118,49</v>
          </cell>
          <cell r="N2357">
            <v>211.56</v>
          </cell>
          <cell r="O2357">
            <v>330.05</v>
          </cell>
          <cell r="P2357">
            <v>0</v>
          </cell>
          <cell r="R2357" t="str">
            <v>SINAPI</v>
          </cell>
        </row>
        <row r="2358">
          <cell r="G2358">
            <v>102010</v>
          </cell>
          <cell r="H2358" t="str">
            <v>MONTAGEM E DESMONTAGEM DE FÔRMA PARA ESCADAS, COM 2 LANCES EM "L" E LAJE PLANA, EM CHAPA DE MADEIRA COMPENSADA RESINADA, 4 UTILIZAÇÕES. AF_11/2020</v>
          </cell>
          <cell r="I2358" t="str">
            <v>M2</v>
          </cell>
          <cell r="J2358" t="str">
            <v>COEFICIENTE DE REPRESENTATIVIDADE</v>
          </cell>
          <cell r="K2358" t="str">
            <v>313,50</v>
          </cell>
          <cell r="L2358" t="str">
            <v>CAIXA REFERENCIAL</v>
          </cell>
          <cell r="M2358" t="str">
            <v>95,34</v>
          </cell>
          <cell r="N2358">
            <v>218.16</v>
          </cell>
          <cell r="O2358">
            <v>313.5</v>
          </cell>
          <cell r="P2358">
            <v>0</v>
          </cell>
          <cell r="R2358" t="str">
            <v>SINAPI</v>
          </cell>
        </row>
        <row r="2359">
          <cell r="G2359">
            <v>102011</v>
          </cell>
          <cell r="H2359" t="str">
            <v>MONTAGEM E DESMONTAGEM DE FÔRMA PARA ESCADAS, COM 2 LANCES EM "L" E LAJE PLANA, EM CHAPA DE MADEIRA COMPENSADA PLASTIFICADA, 6 UTILIZAÇÕES. AF_11/2020</v>
          </cell>
          <cell r="I2359" t="str">
            <v>M2</v>
          </cell>
          <cell r="J2359" t="str">
            <v>COEFICIENTE DE REPRESENTATIVIDADE</v>
          </cell>
          <cell r="K2359" t="str">
            <v>269,03</v>
          </cell>
          <cell r="L2359" t="str">
            <v>CAIXA REFERENCIAL</v>
          </cell>
          <cell r="M2359" t="str">
            <v>80,08</v>
          </cell>
          <cell r="N2359">
            <v>188.95</v>
          </cell>
          <cell r="O2359">
            <v>269.02999999999997</v>
          </cell>
          <cell r="P2359">
            <v>0</v>
          </cell>
          <cell r="R2359" t="str">
            <v>SINAPI</v>
          </cell>
        </row>
        <row r="2360">
          <cell r="G2360">
            <v>102012</v>
          </cell>
          <cell r="H2360" t="str">
            <v>MONTAGEM E DESMONTAGEM DE FÔRMA PARA ESCADAS, COM 2 LANCES EM "L" E LAJE PLANA, EM CHAPA DE MADEIRA COMPENSADA PLASTIFICADA, 8 UTILIZAÇÕES. AF_11/2020</v>
          </cell>
          <cell r="I2360" t="str">
            <v>M2</v>
          </cell>
          <cell r="J2360" t="str">
            <v>COEFICIENTE DE REPRESENTATIVIDADE</v>
          </cell>
          <cell r="K2360" t="str">
            <v>238,28</v>
          </cell>
          <cell r="L2360" t="str">
            <v>CAIXA REFERENCIAL</v>
          </cell>
          <cell r="M2360" t="str">
            <v>73,74</v>
          </cell>
          <cell r="N2360">
            <v>164.54000000000002</v>
          </cell>
          <cell r="O2360">
            <v>238.28000000000003</v>
          </cell>
          <cell r="P2360">
            <v>0</v>
          </cell>
          <cell r="R2360" t="str">
            <v>SINAPI</v>
          </cell>
        </row>
        <row r="2361">
          <cell r="G2361">
            <v>102013</v>
          </cell>
          <cell r="H2361" t="str">
            <v>MONTAGEM E DESMONTAGEM DE FÔRMA PARA ESCADAS, COM 2 LANCES EM "L" E LAJE PLANA, EM CHAPA DE MADEIRA COMPENSADA PLASTIFICADA, 10 UTILIZAÇÕES. AF_11/2020</v>
          </cell>
          <cell r="I2361" t="str">
            <v>M2</v>
          </cell>
          <cell r="J2361" t="str">
            <v>COEFICIENTE DE REPRESENTATIVIDADE</v>
          </cell>
          <cell r="K2361" t="str">
            <v>221,24</v>
          </cell>
          <cell r="L2361" t="str">
            <v>CAIXA REFERENCIAL</v>
          </cell>
          <cell r="M2361" t="str">
            <v>70,07</v>
          </cell>
          <cell r="N2361">
            <v>151.17000000000002</v>
          </cell>
          <cell r="O2361">
            <v>221.24</v>
          </cell>
          <cell r="P2361">
            <v>0</v>
          </cell>
          <cell r="R2361" t="str">
            <v>SINAPI</v>
          </cell>
        </row>
        <row r="2362">
          <cell r="G2362">
            <v>102014</v>
          </cell>
          <cell r="H2362" t="str">
            <v>MONTAGEM E DESMONTAGEM DE FÔRMA PARA ESCADAS, COM 2 LANCES EM "L" E LAJE CASCATA, EM MADEIRA SERRADA, 1 UTILIZAÇÃO. AF_11/2020</v>
          </cell>
          <cell r="I2362" t="str">
            <v>M2</v>
          </cell>
          <cell r="J2362" t="str">
            <v>COEFICIENTE DE REPRESENTATIVIDADE</v>
          </cell>
          <cell r="K2362" t="str">
            <v>490,46</v>
          </cell>
          <cell r="L2362" t="str">
            <v>CAIXA REFERENCIAL</v>
          </cell>
          <cell r="M2362" t="str">
            <v>165,18</v>
          </cell>
          <cell r="N2362">
            <v>325.27999999999997</v>
          </cell>
          <cell r="O2362">
            <v>490.46</v>
          </cell>
          <cell r="P2362">
            <v>0</v>
          </cell>
          <cell r="R2362" t="str">
            <v>SINAPI</v>
          </cell>
        </row>
        <row r="2363">
          <cell r="G2363">
            <v>102015</v>
          </cell>
          <cell r="H2363" t="str">
            <v>MONTAGEM E DESMONTAGEM DE FÔRMA PARA ESCADAS, COM 2 LANCES EM "L" E LAJE CASCATA, EM MADEIRA SERRADA, 2 UTILIZAÇÕES. AF_11/2020</v>
          </cell>
          <cell r="I2363" t="str">
            <v>M2</v>
          </cell>
          <cell r="J2363" t="str">
            <v>COEFICIENTE DE REPRESENTATIVIDADE</v>
          </cell>
          <cell r="K2363" t="str">
            <v>412,06</v>
          </cell>
          <cell r="L2363" t="str">
            <v>CAIXA REFERENCIAL</v>
          </cell>
          <cell r="M2363" t="str">
            <v>130,97</v>
          </cell>
          <cell r="N2363">
            <v>281.09000000000003</v>
          </cell>
          <cell r="O2363">
            <v>412.06000000000006</v>
          </cell>
          <cell r="P2363">
            <v>0</v>
          </cell>
          <cell r="R2363" t="str">
            <v>SINAPI</v>
          </cell>
        </row>
        <row r="2364">
          <cell r="G2364">
            <v>102016</v>
          </cell>
          <cell r="H2364" t="str">
            <v>MONTAGEM E DESMONTAGEM DE FÔRMA PARA ESCADAS, COM 2 LANCES EM "L" E LAJE CASCATA, EM CHAPA DE MADEIRA COMPENSADA RESINADA, 2 UTILIZAÇÕES. AF_11/2020</v>
          </cell>
          <cell r="I2364" t="str">
            <v>M2</v>
          </cell>
          <cell r="J2364" t="str">
            <v>COEFICIENTE DE REPRESENTATIVIDADE</v>
          </cell>
          <cell r="K2364" t="str">
            <v>308,01</v>
          </cell>
          <cell r="L2364" t="str">
            <v>CAIXA REFERENCIAL</v>
          </cell>
          <cell r="M2364" t="str">
            <v>121,55</v>
          </cell>
          <cell r="N2364">
            <v>186.45999999999998</v>
          </cell>
          <cell r="O2364">
            <v>308.01</v>
          </cell>
          <cell r="P2364">
            <v>0</v>
          </cell>
          <cell r="R2364" t="str">
            <v>SINAPI</v>
          </cell>
        </row>
        <row r="2365">
          <cell r="G2365">
            <v>102017</v>
          </cell>
          <cell r="H2365" t="str">
            <v>MONTAGEM E DESMONTAGEM DE FÔRMA PARA ESCADAS, COM 2 LANCES EM "L" E LAJE CASCATA, EM CHAPA DE MADEIRA COMPENSADA RESINADA, 4 UTILIZAÇÕES. AF_11/2020</v>
          </cell>
          <cell r="I2365" t="str">
            <v>M2</v>
          </cell>
          <cell r="J2365" t="str">
            <v>COEFICIENTE DE REPRESENTATIVIDADE</v>
          </cell>
          <cell r="K2365" t="str">
            <v>289,95</v>
          </cell>
          <cell r="L2365" t="str">
            <v>CAIXA REFERENCIAL</v>
          </cell>
          <cell r="M2365" t="str">
            <v>98,84</v>
          </cell>
          <cell r="N2365">
            <v>191.10999999999999</v>
          </cell>
          <cell r="O2365">
            <v>289.95</v>
          </cell>
          <cell r="P2365">
            <v>0</v>
          </cell>
          <cell r="R2365" t="str">
            <v>SINAPI</v>
          </cell>
        </row>
        <row r="2366">
          <cell r="G2366">
            <v>102036</v>
          </cell>
          <cell r="H2366" t="str">
            <v>MONTAGEM E DESMONTAGEM DE FÔRMA PARA ESCADAS, COM 2 LANCES EM "L" E LAJE CASCATA, EM CHAPA DE MADEIRA COMPENSADA PLASTIFICADA, 6 UTILIZAÇÕES. AF_11/2020</v>
          </cell>
          <cell r="I2366" t="str">
            <v>M2</v>
          </cell>
          <cell r="J2366" t="str">
            <v>COEFICIENTE DE REPRESENTATIVIDADE</v>
          </cell>
          <cell r="K2366" t="str">
            <v>254,48</v>
          </cell>
          <cell r="L2366" t="str">
            <v>CAIXA REFERENCIAL</v>
          </cell>
          <cell r="M2366" t="str">
            <v>82,14</v>
          </cell>
          <cell r="N2366">
            <v>172.33999999999997</v>
          </cell>
          <cell r="O2366">
            <v>254.47999999999996</v>
          </cell>
          <cell r="P2366">
            <v>0</v>
          </cell>
          <cell r="R2366" t="str">
            <v>SINAPI</v>
          </cell>
        </row>
        <row r="2367">
          <cell r="G2367">
            <v>102037</v>
          </cell>
          <cell r="H2367" t="str">
            <v>MONTAGEM E DESMONTAGEM DE FÔRMA PARA ESCADAS, COM 2 LANCES EM "L" E LAJE CASCATA, EM CHAPA DE MADEIRA COMPENSADA PLASTIFICADA, 8 UTILIZAÇÕES. AF_11/2020</v>
          </cell>
          <cell r="I2367" t="str">
            <v>M2</v>
          </cell>
          <cell r="J2367" t="str">
            <v>COEFICIENTE DE REPRESENTATIVIDADE</v>
          </cell>
          <cell r="K2367" t="str">
            <v>224,14</v>
          </cell>
          <cell r="L2367" t="str">
            <v>CAIXA REFERENCIAL</v>
          </cell>
          <cell r="M2367" t="str">
            <v>75,49</v>
          </cell>
          <cell r="N2367">
            <v>148.64999999999998</v>
          </cell>
          <cell r="O2367">
            <v>224.14</v>
          </cell>
          <cell r="P2367">
            <v>0</v>
          </cell>
          <cell r="R2367" t="str">
            <v>SINAPI</v>
          </cell>
        </row>
        <row r="2368">
          <cell r="G2368">
            <v>102038</v>
          </cell>
          <cell r="H2368" t="str">
            <v>MONTAGEM E DESMONTAGEM DE FÔRMA PARA ESCADAS, COM 2 LANCES EM "L" E LAJE CASCATA, EM CHAPA DE MADEIRA COMPENSADA PLASTIFICADA, 10 UTILIZAÇÕES. AF_11/2020</v>
          </cell>
          <cell r="I2368" t="str">
            <v>M2</v>
          </cell>
          <cell r="J2368" t="str">
            <v>COEFICIENTE DE REPRESENTATIVIDADE</v>
          </cell>
          <cell r="K2368" t="str">
            <v>207,34</v>
          </cell>
          <cell r="L2368" t="str">
            <v>CAIXA REFERENCIAL</v>
          </cell>
          <cell r="M2368" t="str">
            <v>71,65</v>
          </cell>
          <cell r="N2368">
            <v>135.69</v>
          </cell>
          <cell r="O2368">
            <v>207.34</v>
          </cell>
          <cell r="P2368">
            <v>0</v>
          </cell>
          <cell r="R2368" t="str">
            <v>SINAPI</v>
          </cell>
        </row>
        <row r="2369">
          <cell r="G2369">
            <v>102039</v>
          </cell>
          <cell r="H2369" t="str">
            <v>MONTAGEM E DESMONTAGEM DE FÔRMA PARA ESCADAS, COM 1 LANCE E LAJE PLANA, EM MADEIRA SERRADA, 1 UTILIZAÇÃO. AF_11/2020</v>
          </cell>
          <cell r="I2369" t="str">
            <v>M2</v>
          </cell>
          <cell r="J2369" t="str">
            <v>COEFICIENTE DE REPRESENTATIVIDADE</v>
          </cell>
          <cell r="K2369" t="str">
            <v>467,95</v>
          </cell>
          <cell r="L2369" t="str">
            <v>CAIXA REFERENCIAL</v>
          </cell>
          <cell r="M2369" t="str">
            <v>166,78</v>
          </cell>
          <cell r="N2369">
            <v>301.16999999999996</v>
          </cell>
          <cell r="O2369">
            <v>467.94999999999993</v>
          </cell>
          <cell r="P2369">
            <v>0</v>
          </cell>
          <cell r="R2369" t="str">
            <v>SINAPI</v>
          </cell>
        </row>
        <row r="2370">
          <cell r="G2370">
            <v>102040</v>
          </cell>
          <cell r="H2370" t="str">
            <v>MONTAGEM E DESMONTAGEM DE FÔRMA PARA ESCADAS, COM 1 LANCE E LAJE PLANA, EM MADEIRA SERRADA, 2 UTILIZAÇÕES. AF_11/2020</v>
          </cell>
          <cell r="I2370" t="str">
            <v>M2</v>
          </cell>
          <cell r="J2370" t="str">
            <v>COEFICIENTE DE REPRESENTATIVIDADE</v>
          </cell>
          <cell r="K2370" t="str">
            <v>391,31</v>
          </cell>
          <cell r="L2370" t="str">
            <v>CAIXA REFERENCIAL</v>
          </cell>
          <cell r="M2370" t="str">
            <v>131,52</v>
          </cell>
          <cell r="N2370">
            <v>259.78999999999996</v>
          </cell>
          <cell r="O2370">
            <v>391.30999999999995</v>
          </cell>
          <cell r="P2370">
            <v>0</v>
          </cell>
          <cell r="R2370" t="str">
            <v>SINAPI</v>
          </cell>
        </row>
        <row r="2371">
          <cell r="G2371">
            <v>102041</v>
          </cell>
          <cell r="H2371" t="str">
            <v>MONTAGEM E DESMONTAGEM DE FÔRMA PARA ESCADAS, COM 1 LANCE E LAJE PLANA, EM CHAPA DE MADEIRA COMPENSADA RESINADA, 2 UTILIZAÇÕES. AF_11/2020</v>
          </cell>
          <cell r="I2371" t="str">
            <v>M2</v>
          </cell>
          <cell r="J2371" t="str">
            <v>COEFICIENTE DE REPRESENTATIVIDADE</v>
          </cell>
          <cell r="K2371" t="str">
            <v>330,85</v>
          </cell>
          <cell r="L2371" t="str">
            <v>CAIXA REFERENCIAL</v>
          </cell>
          <cell r="M2371" t="str">
            <v>116,63</v>
          </cell>
          <cell r="N2371">
            <v>214.22000000000003</v>
          </cell>
          <cell r="O2371">
            <v>330.85</v>
          </cell>
          <cell r="P2371">
            <v>0</v>
          </cell>
          <cell r="R2371" t="str">
            <v>SINAPI</v>
          </cell>
        </row>
        <row r="2372">
          <cell r="G2372">
            <v>102042</v>
          </cell>
          <cell r="H2372" t="str">
            <v>MONTAGEM E DESMONTAGEM DE FÔRMA PARA ESCADAS, COM 1 LANCE E LAJE PLANA, EM CHAPA DE MADEIRA COMPENSADA RESINADA, 4 UTILIZAÇÕES. AF_11/2020</v>
          </cell>
          <cell r="I2372" t="str">
            <v>M2</v>
          </cell>
          <cell r="J2372" t="str">
            <v>COEFICIENTE DE REPRESENTATIVIDADE</v>
          </cell>
          <cell r="K2372" t="str">
            <v>310,36</v>
          </cell>
          <cell r="L2372" t="str">
            <v>CAIXA REFERENCIAL</v>
          </cell>
          <cell r="M2372" t="str">
            <v>93,27</v>
          </cell>
          <cell r="N2372">
            <v>217.09000000000003</v>
          </cell>
          <cell r="O2372">
            <v>310.36</v>
          </cell>
          <cell r="P2372">
            <v>0</v>
          </cell>
          <cell r="R2372" t="str">
            <v>SINAPI</v>
          </cell>
        </row>
        <row r="2373">
          <cell r="G2373">
            <v>102043</v>
          </cell>
          <cell r="H2373" t="str">
            <v>MONTAGEM E DESMONTAGEM DE FÔRMA PARA ESCADAS, COM 1 LANCE E LAJE PLANA, EM CHAPA DE MADEIRA COMPENSADA PLASTIFICADA, 6 UTILIZAÇÕES. AF_11/2020</v>
          </cell>
          <cell r="I2373" t="str">
            <v>M2</v>
          </cell>
          <cell r="J2373" t="str">
            <v>COEFICIENTE DE REPRESENTATIVIDADE</v>
          </cell>
          <cell r="K2373" t="str">
            <v>266,86</v>
          </cell>
          <cell r="L2373" t="str">
            <v>CAIXA REFERENCIAL</v>
          </cell>
          <cell r="M2373" t="str">
            <v>78,77</v>
          </cell>
          <cell r="N2373">
            <v>188.09000000000003</v>
          </cell>
          <cell r="O2373">
            <v>266.86</v>
          </cell>
          <cell r="P2373">
            <v>0</v>
          </cell>
          <cell r="R2373" t="str">
            <v>SINAPI</v>
          </cell>
        </row>
        <row r="2374">
          <cell r="G2374">
            <v>102044</v>
          </cell>
          <cell r="H2374" t="str">
            <v>MONTAGEM E DESMONTAGEM DE FÔRMA PARA ESCADAS, COM 1 LANCE E LAJE PLANA, EM CHAPA DE MADEIRA COMPENSADA PLASTIFICADA, 8 UTILIZAÇÕES. AF_11/2020</v>
          </cell>
          <cell r="I2374" t="str">
            <v>M2</v>
          </cell>
          <cell r="J2374" t="str">
            <v>COEFICIENTE DE REPRESENTATIVIDADE</v>
          </cell>
          <cell r="K2374" t="str">
            <v>236,90</v>
          </cell>
          <cell r="L2374" t="str">
            <v>CAIXA REFERENCIAL</v>
          </cell>
          <cell r="M2374" t="str">
            <v>72,82</v>
          </cell>
          <cell r="N2374">
            <v>164.08</v>
          </cell>
          <cell r="O2374">
            <v>236.9</v>
          </cell>
          <cell r="P2374">
            <v>0</v>
          </cell>
          <cell r="R2374" t="str">
            <v>SINAPI</v>
          </cell>
        </row>
        <row r="2375">
          <cell r="G2375">
            <v>102045</v>
          </cell>
          <cell r="H2375" t="str">
            <v>MONTAGEM E DESMONTAGEM DE FÔRMA PARA ESCADAS, COM 1 LANCE E LAJE PLANA, EM CHAPA DE MADEIRA COMPENSADA PLASTIFICADA, 10 UTILIZAÇÕES. AF_11/2020</v>
          </cell>
          <cell r="I2375" t="str">
            <v>M2</v>
          </cell>
          <cell r="J2375" t="str">
            <v>COEFICIENTE DE REPRESENTATIVIDADE</v>
          </cell>
          <cell r="K2375" t="str">
            <v>218,92</v>
          </cell>
          <cell r="L2375" t="str">
            <v>CAIXA REFERENCIAL</v>
          </cell>
          <cell r="M2375" t="str">
            <v>69,25</v>
          </cell>
          <cell r="N2375">
            <v>149.66999999999999</v>
          </cell>
          <cell r="O2375">
            <v>218.92</v>
          </cell>
          <cell r="P2375">
            <v>0</v>
          </cell>
          <cell r="R2375" t="str">
            <v>SINAPI</v>
          </cell>
        </row>
        <row r="2376">
          <cell r="G2376">
            <v>102046</v>
          </cell>
          <cell r="H2376" t="str">
            <v>MONTAGEM E DESMONTAGEM DE FÔRMA PARA ESCADAS, COM 1 LANCE E LAJE CASCATA, EM MADEIRA SERRADA, 1 UTILIZAÇÃO. AF_11/2020</v>
          </cell>
          <cell r="I2376" t="str">
            <v>M2</v>
          </cell>
          <cell r="J2376" t="str">
            <v>COEFICIENTE DE REPRESENTATIVIDADE</v>
          </cell>
          <cell r="K2376" t="str">
            <v>496,14</v>
          </cell>
          <cell r="L2376" t="str">
            <v>CAIXA REFERENCIAL</v>
          </cell>
          <cell r="M2376" t="str">
            <v>164,21</v>
          </cell>
          <cell r="N2376">
            <v>331.92999999999995</v>
          </cell>
          <cell r="O2376">
            <v>496.14</v>
          </cell>
          <cell r="P2376">
            <v>0</v>
          </cell>
          <cell r="R2376" t="str">
            <v>SINAPI</v>
          </cell>
        </row>
        <row r="2377">
          <cell r="G2377">
            <v>102047</v>
          </cell>
          <cell r="H2377" t="str">
            <v>MONTAGEM E DESMONTAGEM DE FÔRMA PARA ESCADAS, COM 1 LANCE E LAJE CASCATA, EM MADEIRA SERRADA, 2 UTILIZAÇÕES. AF_11/2020</v>
          </cell>
          <cell r="I2377" t="str">
            <v>M2</v>
          </cell>
          <cell r="J2377" t="str">
            <v>COEFICIENTE DE REPRESENTATIVIDADE</v>
          </cell>
          <cell r="K2377" t="str">
            <v>423,93</v>
          </cell>
          <cell r="L2377" t="str">
            <v>CAIXA REFERENCIAL</v>
          </cell>
          <cell r="M2377" t="str">
            <v>129,84</v>
          </cell>
          <cell r="N2377">
            <v>294.09000000000003</v>
          </cell>
          <cell r="O2377">
            <v>423.93000000000006</v>
          </cell>
          <cell r="P2377">
            <v>0</v>
          </cell>
          <cell r="R2377" t="str">
            <v>SINAPI</v>
          </cell>
        </row>
        <row r="2378">
          <cell r="G2378">
            <v>102048</v>
          </cell>
          <cell r="H2378" t="str">
            <v>MONTAGEM E DESMONTAGEM DE FÔRMA PARA ESCADAS, COM 1 LANCE E LAJE CASCATA, EM CHAPA DE MADEIRA COMPENSADA RESINADA, 2 UTILIZAÇÕES. AF_11/2020</v>
          </cell>
          <cell r="I2378" t="str">
            <v>M2</v>
          </cell>
          <cell r="J2378" t="str">
            <v>COEFICIENTE DE REPRESENTATIVIDADE</v>
          </cell>
          <cell r="K2378" t="str">
            <v>296,84</v>
          </cell>
          <cell r="L2378" t="str">
            <v>CAIXA REFERENCIAL</v>
          </cell>
          <cell r="M2378" t="str">
            <v>121,05</v>
          </cell>
          <cell r="N2378">
            <v>175.78999999999996</v>
          </cell>
          <cell r="O2378">
            <v>296.83999999999997</v>
          </cell>
          <cell r="P2378">
            <v>0</v>
          </cell>
          <cell r="R2378" t="str">
            <v>SINAPI</v>
          </cell>
        </row>
        <row r="2379">
          <cell r="G2379">
            <v>102049</v>
          </cell>
          <cell r="H2379" t="str">
            <v>MONTAGEM E DESMONTAGEM DE FÔRMA PARA ESCADAS, COM 1 LANCE E LAJE CASCATA, EM CHAPA DE MADEIRA COMPENSADA RESINADA, 4 UTILIZAÇÕES. AF_11/2020</v>
          </cell>
          <cell r="I2379" t="str">
            <v>M2</v>
          </cell>
          <cell r="J2379" t="str">
            <v>COEFICIENTE DE REPRESENTATIVIDADE</v>
          </cell>
          <cell r="K2379" t="str">
            <v>273,64</v>
          </cell>
          <cell r="L2379" t="str">
            <v>CAIXA REFERENCIAL</v>
          </cell>
          <cell r="M2379" t="str">
            <v>98,10</v>
          </cell>
          <cell r="N2379">
            <v>175.54</v>
          </cell>
          <cell r="O2379">
            <v>273.64</v>
          </cell>
          <cell r="P2379">
            <v>0</v>
          </cell>
          <cell r="R2379" t="str">
            <v>SINAPI</v>
          </cell>
        </row>
        <row r="2380">
          <cell r="G2380">
            <v>102050</v>
          </cell>
          <cell r="H2380" t="str">
            <v>MONTAGEM E DESMONTAGEM DE FÔRMA PARA ESCADAS, COM 1 LANCE E LAJE CASCATA, EM CHAPA DE MADEIRA COMPENSADA PLASTIFICADA, 6 UTILIZAÇÕES. AF_11/2020</v>
          </cell>
          <cell r="I2380" t="str">
            <v>M2</v>
          </cell>
          <cell r="J2380" t="str">
            <v>COEFICIENTE DE REPRESENTATIVIDADE</v>
          </cell>
          <cell r="K2380" t="str">
            <v>240,72</v>
          </cell>
          <cell r="L2380" t="str">
            <v>CAIXA REFERENCIAL</v>
          </cell>
          <cell r="M2380" t="str">
            <v>81,73</v>
          </cell>
          <cell r="N2380">
            <v>158.99</v>
          </cell>
          <cell r="O2380">
            <v>240.72000000000003</v>
          </cell>
          <cell r="P2380">
            <v>0</v>
          </cell>
          <cell r="R2380" t="str">
            <v>SINAPI</v>
          </cell>
        </row>
        <row r="2381">
          <cell r="G2381">
            <v>102051</v>
          </cell>
          <cell r="H2381" t="str">
            <v>MONTAGEM E DESMONTAGEM DE FÔRMA PARA ESCADAS, COM 1 LANCE E LAJE CASCATA, EM CHAPA DE MADEIRA COMPENSADA PLASTIFICADA, 8 UTILIZAÇÕES. AF_11/2020</v>
          </cell>
          <cell r="I2381" t="str">
            <v>M2</v>
          </cell>
          <cell r="J2381" t="str">
            <v>COEFICIENTE DE REPRESENTATIVIDADE</v>
          </cell>
          <cell r="K2381" t="str">
            <v>210,46</v>
          </cell>
          <cell r="L2381" t="str">
            <v>CAIXA REFERENCIAL</v>
          </cell>
          <cell r="M2381" t="str">
            <v>75,11</v>
          </cell>
          <cell r="N2381">
            <v>135.35000000000002</v>
          </cell>
          <cell r="O2381">
            <v>210.46000000000004</v>
          </cell>
          <cell r="P2381">
            <v>0</v>
          </cell>
          <cell r="R2381" t="str">
            <v>SINAPI</v>
          </cell>
        </row>
        <row r="2382">
          <cell r="G2382">
            <v>102052</v>
          </cell>
          <cell r="H2382" t="str">
            <v>MONTAGEM E DESMONTAGEM DE FÔRMA PARA ESCADAS, COM 1 LANCE E LAJE CASCATA, EM CHAPA DE MADEIRA COMPENSADA PLASTIFICADA, 10 UTILIZAÇÕES. AF_11/2020</v>
          </cell>
          <cell r="I2382" t="str">
            <v>M2</v>
          </cell>
          <cell r="J2382" t="str">
            <v>COEFICIENTE DE REPRESENTATIVIDADE</v>
          </cell>
          <cell r="K2382" t="str">
            <v>193,69</v>
          </cell>
          <cell r="L2382" t="str">
            <v>CAIXA REFERENCIAL</v>
          </cell>
          <cell r="M2382" t="str">
            <v>71,28</v>
          </cell>
          <cell r="N2382">
            <v>122.41</v>
          </cell>
          <cell r="O2382">
            <v>193.69</v>
          </cell>
          <cell r="P2382">
            <v>0</v>
          </cell>
          <cell r="R2382" t="str">
            <v>SINAPI</v>
          </cell>
        </row>
        <row r="2383">
          <cell r="G2383">
            <v>102059</v>
          </cell>
          <cell r="H2383" t="str">
            <v>MONTAGEM E DESMONTAGEM DE FÔRMA PARA ESCADA DUPLA COM 2 LANCES EM "X" E LAJE PLANA, EM MADEIRA SERRADA, 1 UTILIZAÇÃO. AF_11/2020</v>
          </cell>
          <cell r="I2383" t="str">
            <v>M2</v>
          </cell>
          <cell r="J2383" t="str">
            <v>COEFICIENTE DE REPRESENTATIVIDADE</v>
          </cell>
          <cell r="K2383" t="str">
            <v>438,69</v>
          </cell>
          <cell r="L2383" t="str">
            <v>CAIXA REFERENCIAL</v>
          </cell>
          <cell r="M2383" t="str">
            <v>151,62</v>
          </cell>
          <cell r="N2383">
            <v>287.07</v>
          </cell>
          <cell r="O2383">
            <v>438.69</v>
          </cell>
          <cell r="P2383">
            <v>0</v>
          </cell>
          <cell r="R2383" t="str">
            <v>SINAPI</v>
          </cell>
        </row>
        <row r="2384">
          <cell r="G2384">
            <v>102060</v>
          </cell>
          <cell r="H2384" t="str">
            <v>MONTAGEM E DESMONTAGEM DE FÔRMA PARA ESCADA DUPLA COM 2 LANCES EM "X" E LAJE PLANA, EM MADEIRA SERRADA, 2 UTILIZAÇÕES. AF_11/2020</v>
          </cell>
          <cell r="I2384" t="str">
            <v>M2</v>
          </cell>
          <cell r="J2384" t="str">
            <v>COEFICIENTE DE REPRESENTATIVIDADE</v>
          </cell>
          <cell r="K2384" t="str">
            <v>370,03</v>
          </cell>
          <cell r="L2384" t="str">
            <v>CAIXA REFERENCIAL</v>
          </cell>
          <cell r="M2384" t="str">
            <v>120,20</v>
          </cell>
          <cell r="N2384">
            <v>249.82999999999998</v>
          </cell>
          <cell r="O2384">
            <v>370.03</v>
          </cell>
          <cell r="P2384">
            <v>0</v>
          </cell>
          <cell r="R2384" t="str">
            <v>SINAPI</v>
          </cell>
        </row>
        <row r="2385">
          <cell r="G2385">
            <v>102061</v>
          </cell>
          <cell r="H2385" t="str">
            <v>MONTAGEM E DESMONTAGEM DE FÔRMA PARA ESCADA DUPLA COM 2 LANCES EM "X" E LAJE PLANA, EM CHAPA DE MADEIRA COMPENSADA RESINADA, 2 UTILIZAÇÕES. AF_11/2020</v>
          </cell>
          <cell r="I2385" t="str">
            <v>M2</v>
          </cell>
          <cell r="J2385" t="str">
            <v>COEFICIENTE DE REPRESENTATIVIDADE</v>
          </cell>
          <cell r="K2385" t="str">
            <v>312,25</v>
          </cell>
          <cell r="L2385" t="str">
            <v>CAIXA REFERENCIAL</v>
          </cell>
          <cell r="M2385" t="str">
            <v>101,23</v>
          </cell>
          <cell r="N2385">
            <v>211.01999999999998</v>
          </cell>
          <cell r="O2385">
            <v>312.25</v>
          </cell>
          <cell r="P2385">
            <v>0</v>
          </cell>
          <cell r="R2385" t="str">
            <v>SINAPI</v>
          </cell>
        </row>
        <row r="2386">
          <cell r="G2386">
            <v>102062</v>
          </cell>
          <cell r="H2386" t="str">
            <v>MONTAGEM E DESMONTAGEM DE FÔRMA PARA ESCADA DUPLA COM 2 LANCES EM "X" E LAJE PLANA, EM CHAPA DE MADEIRA COMPENSADA RESINADA, 4 UTILIZAÇÕES. AF_11/2020</v>
          </cell>
          <cell r="I2386" t="str">
            <v>M2</v>
          </cell>
          <cell r="J2386" t="str">
            <v>COEFICIENTE DE REPRESENTATIVIDADE</v>
          </cell>
          <cell r="K2386" t="str">
            <v>300,33</v>
          </cell>
          <cell r="L2386" t="str">
            <v>CAIXA REFERENCIAL</v>
          </cell>
          <cell r="M2386" t="str">
            <v>81,78</v>
          </cell>
          <cell r="N2386">
            <v>218.54999999999998</v>
          </cell>
          <cell r="O2386">
            <v>300.33</v>
          </cell>
          <cell r="P2386">
            <v>0</v>
          </cell>
          <cell r="R2386" t="str">
            <v>SINAPI</v>
          </cell>
        </row>
        <row r="2387">
          <cell r="G2387">
            <v>102063</v>
          </cell>
          <cell r="H2387" t="str">
            <v>MONTAGEM E DESMONTAGEM DE FÔRMA PARA ESCADA DUPLA COM 2 LANCES EM "X" E LAJE PLANA, EM CHAPA DE MADEIRA COMPENSADA PLASTIFICADA, 6 UTILIZAÇÕES. AF_11/2020</v>
          </cell>
          <cell r="I2387" t="str">
            <v>M2</v>
          </cell>
          <cell r="J2387" t="str">
            <v>COEFICIENTE DE REPRESENTATIVIDADE</v>
          </cell>
          <cell r="K2387" t="str">
            <v>257,95</v>
          </cell>
          <cell r="L2387" t="str">
            <v>CAIXA REFERENCIAL</v>
          </cell>
          <cell r="M2387" t="str">
            <v>68,28</v>
          </cell>
          <cell r="N2387">
            <v>189.67</v>
          </cell>
          <cell r="O2387">
            <v>257.95</v>
          </cell>
          <cell r="P2387">
            <v>0</v>
          </cell>
          <cell r="R2387" t="str">
            <v>SINAPI</v>
          </cell>
        </row>
        <row r="2388">
          <cell r="G2388">
            <v>102064</v>
          </cell>
          <cell r="H2388" t="str">
            <v>MONTAGEM E DESMONTAGEM DE FÔRMA PARA ESCADA DUPLA COM 2 LANCES EM "X" E LAJE PLANA, EM CHAPA DE MADEIRA COMPENSADA PLASTIFICADA, 8 UTILIZAÇÕES. AF_11/2020</v>
          </cell>
          <cell r="I2388" t="str">
            <v>M2</v>
          </cell>
          <cell r="J2388" t="str">
            <v>COEFICIENTE DE REPRESENTATIVIDADE</v>
          </cell>
          <cell r="K2388" t="str">
            <v>227,41</v>
          </cell>
          <cell r="L2388" t="str">
            <v>CAIXA REFERENCIAL</v>
          </cell>
          <cell r="M2388" t="str">
            <v>62,71</v>
          </cell>
          <cell r="N2388">
            <v>164.7</v>
          </cell>
          <cell r="O2388">
            <v>227.41</v>
          </cell>
          <cell r="P2388">
            <v>0</v>
          </cell>
          <cell r="R2388" t="str">
            <v>SINAPI</v>
          </cell>
        </row>
        <row r="2389">
          <cell r="G2389">
            <v>102065</v>
          </cell>
          <cell r="H2389" t="str">
            <v>MONTAGEM E DESMONTAGEM DE FÔRMA PARA ESCADA DUPLA COM 2 LANCES EM "X" E LAJE PLANA, EM CHAPA DE MADEIRA COMPENSADA PLASTIFICADA, 10 UTILIZAÇÕES. AF_11/2020</v>
          </cell>
          <cell r="I2389" t="str">
            <v>M2</v>
          </cell>
          <cell r="J2389" t="str">
            <v>COEFICIENTE DE REPRESENTATIVIDADE</v>
          </cell>
          <cell r="K2389" t="str">
            <v>210,52</v>
          </cell>
          <cell r="L2389" t="str">
            <v>CAIXA REFERENCIAL</v>
          </cell>
          <cell r="M2389" t="str">
            <v>59,51</v>
          </cell>
          <cell r="N2389">
            <v>151.01000000000002</v>
          </cell>
          <cell r="O2389">
            <v>210.52</v>
          </cell>
          <cell r="P2389">
            <v>0</v>
          </cell>
          <cell r="R2389" t="str">
            <v>SINAPI</v>
          </cell>
        </row>
        <row r="2390">
          <cell r="G2390">
            <v>102066</v>
          </cell>
          <cell r="H2390" t="str">
            <v>MONTAGEM E DESMONTAGEM DE FÔRMA PARA ESCADA DUPLA COM 2 LANCES EM "X" E LAJE CASCATA, EM MADEIRA SERRADA, 1 UTILIZAÇÃO. AF_11/2020</v>
          </cell>
          <cell r="I2390" t="str">
            <v>M2</v>
          </cell>
          <cell r="J2390" t="str">
            <v>COEFICIENTE DE REPRESENTATIVIDADE</v>
          </cell>
          <cell r="K2390" t="str">
            <v>446,48</v>
          </cell>
          <cell r="L2390" t="str">
            <v>CAIXA REFERENCIAL</v>
          </cell>
          <cell r="M2390" t="str">
            <v>149,16</v>
          </cell>
          <cell r="N2390">
            <v>297.32000000000005</v>
          </cell>
          <cell r="O2390">
            <v>446.48</v>
          </cell>
          <cell r="P2390">
            <v>0</v>
          </cell>
          <cell r="R2390" t="str">
            <v>SINAPI</v>
          </cell>
        </row>
        <row r="2391">
          <cell r="G2391">
            <v>102067</v>
          </cell>
          <cell r="H2391" t="str">
            <v>MONTAGEM E DESMONTAGEM DE FÔRMA PARA ESCADA DUPLA COM 2 LANCES EM "X" E LAJE CASCATA, EM MADEIRA SERRADA, 2 UTILIZAÇÕES. AF_11/2020</v>
          </cell>
          <cell r="I2391" t="str">
            <v>M2</v>
          </cell>
          <cell r="J2391" t="str">
            <v>COEFICIENTE DE REPRESENTATIVIDADE</v>
          </cell>
          <cell r="K2391" t="str">
            <v>383,16</v>
          </cell>
          <cell r="L2391" t="str">
            <v>CAIXA REFERENCIAL</v>
          </cell>
          <cell r="M2391" t="str">
            <v>118,64</v>
          </cell>
          <cell r="N2391">
            <v>264.52000000000004</v>
          </cell>
          <cell r="O2391">
            <v>383.16</v>
          </cell>
          <cell r="P2391">
            <v>0</v>
          </cell>
          <cell r="R2391" t="str">
            <v>SINAPI</v>
          </cell>
        </row>
        <row r="2392">
          <cell r="G2392">
            <v>102068</v>
          </cell>
          <cell r="H2392" t="str">
            <v>MONTAGEM E DESMONTAGEM DE FÔRMA PARA ESCADA DUPLA COM 2 LANCES EM "X" E LAJE CASCATA, EM CHAPA DE MADEIRA COMPENSADA RESINADA, 2 UTILIZAÇÕES. AF_11/2020</v>
          </cell>
          <cell r="I2392" t="str">
            <v>M2</v>
          </cell>
          <cell r="J2392" t="str">
            <v>COEFICIENTE DE REPRESENTATIVIDADE</v>
          </cell>
          <cell r="K2392" t="str">
            <v>279,21</v>
          </cell>
          <cell r="L2392" t="str">
            <v>CAIXA REFERENCIAL</v>
          </cell>
          <cell r="M2392" t="str">
            <v>103,30</v>
          </cell>
          <cell r="N2392">
            <v>175.90999999999997</v>
          </cell>
          <cell r="O2392">
            <v>279.20999999999998</v>
          </cell>
          <cell r="P2392">
            <v>0</v>
          </cell>
          <cell r="R2392" t="str">
            <v>SINAPI</v>
          </cell>
        </row>
        <row r="2393">
          <cell r="G2393">
            <v>102069</v>
          </cell>
          <cell r="H2393" t="str">
            <v>MONTAGEM E DESMONTAGEM DE FÔRMA PARA ESCADA DUPLA COM 2 LANCES EM "X" E LAJE CASCATA, EM CHAPA DE MADEIRA COMPENSADA RESINADA, 4 UTILIZAÇÕES. AF_11/2020</v>
          </cell>
          <cell r="I2393" t="str">
            <v>M2</v>
          </cell>
          <cell r="J2393" t="str">
            <v>COEFICIENTE DE REPRESENTATIVIDADE</v>
          </cell>
          <cell r="K2393" t="str">
            <v>265,82</v>
          </cell>
          <cell r="L2393" t="str">
            <v>CAIXA REFERENCIAL</v>
          </cell>
          <cell r="M2393" t="str">
            <v>84,29</v>
          </cell>
          <cell r="N2393">
            <v>181.52999999999997</v>
          </cell>
          <cell r="O2393">
            <v>265.82</v>
          </cell>
          <cell r="P2393">
            <v>0</v>
          </cell>
          <cell r="R2393" t="str">
            <v>SINAPI</v>
          </cell>
        </row>
        <row r="2394">
          <cell r="G2394">
            <v>102070</v>
          </cell>
          <cell r="H2394" t="str">
            <v>MONTAGEM E DESMONTAGEM DE FÔRMA PARA ESCADA DUPLA COM 2 LANCES EM "X" E LAJE CASCATA, EM CHAPA DE MADEIRA COMPENSADA PLASTIFICADA, 6 UTILIZAÇÕES. AF_11/2020</v>
          </cell>
          <cell r="I2394" t="str">
            <v>M2</v>
          </cell>
          <cell r="J2394" t="str">
            <v>COEFICIENTE DE REPRESENTATIVIDADE</v>
          </cell>
          <cell r="K2394" t="str">
            <v>234,18</v>
          </cell>
          <cell r="L2394" t="str">
            <v>CAIXA REFERENCIAL</v>
          </cell>
          <cell r="M2394" t="str">
            <v>69,72</v>
          </cell>
          <cell r="N2394">
            <v>164.46</v>
          </cell>
          <cell r="O2394">
            <v>234.18</v>
          </cell>
          <cell r="P2394">
            <v>0</v>
          </cell>
          <cell r="R2394" t="str">
            <v>SINAPI</v>
          </cell>
        </row>
        <row r="2395">
          <cell r="G2395">
            <v>102071</v>
          </cell>
          <cell r="H2395" t="str">
            <v>MONTAGEM E DESMONTAGEM DE FÔRMA PARA ESCADA DUPLA COM 2 LANCES EM "X" E LAJE CASCATA, EM CHAPA DE MADEIRA COMPENSADA PLASTIFICADA, 8 UTILIZAÇÕES. AF_11/2020</v>
          </cell>
          <cell r="I2395" t="str">
            <v>M2</v>
          </cell>
          <cell r="J2395" t="str">
            <v>COEFICIENTE DE REPRESENTATIVIDADE</v>
          </cell>
          <cell r="K2395" t="str">
            <v>205,89</v>
          </cell>
          <cell r="L2395" t="str">
            <v>CAIXA REFERENCIAL</v>
          </cell>
          <cell r="M2395" t="str">
            <v>63,97</v>
          </cell>
          <cell r="N2395">
            <v>141.91999999999999</v>
          </cell>
          <cell r="O2395">
            <v>205.89</v>
          </cell>
          <cell r="P2395">
            <v>0</v>
          </cell>
          <cell r="R2395" t="str">
            <v>SINAPI</v>
          </cell>
        </row>
        <row r="2396">
          <cell r="G2396">
            <v>102072</v>
          </cell>
          <cell r="H2396" t="str">
            <v>MONTAGEM E DESMONTAGEM DE FÔRMA PARA ESCADA DUPLA COM 2 LANCES EM "X" E LAJE CASCATA, EM CHAPA DE MADEIRA COMPENSADA PLASTIFICADA, 10 UTILIZAÇÕES. AF_11/2020</v>
          </cell>
          <cell r="I2396" t="str">
            <v>M2</v>
          </cell>
          <cell r="J2396" t="str">
            <v>COEFICIENTE DE REPRESENTATIVIDADE</v>
          </cell>
          <cell r="K2396" t="str">
            <v>197,95</v>
          </cell>
          <cell r="L2396" t="str">
            <v>CAIXA REFERENCIAL</v>
          </cell>
          <cell r="M2396" t="str">
            <v>59,78</v>
          </cell>
          <cell r="N2396">
            <v>138.16999999999999</v>
          </cell>
          <cell r="O2396">
            <v>197.95</v>
          </cell>
          <cell r="P2396">
            <v>0</v>
          </cell>
          <cell r="R2396" t="str">
            <v>SINAPI</v>
          </cell>
        </row>
        <row r="2397">
          <cell r="G2397">
            <v>102073</v>
          </cell>
          <cell r="H2397" t="str">
            <v>ESCADA EM CONCRETO ARMADO MOLDADO IN LOCO, FCK 25 MPA, COM 1 LANCE E LAJE PLANA, FÔRMA EM CHAPA DE MADEIRA COMPENSADA RESINADA. AF_11/2020_PA</v>
          </cell>
          <cell r="I2397" t="str">
            <v>M3</v>
          </cell>
          <cell r="J2397" t="str">
            <v>ATRIBUÍDO SÃO PAULO</v>
          </cell>
          <cell r="K2397" t="str">
            <v>4.215,05</v>
          </cell>
          <cell r="L2397" t="str">
            <v>CAIXA REFERENCIAL</v>
          </cell>
          <cell r="M2397" t="str">
            <v>938,68</v>
          </cell>
          <cell r="N2397">
            <v>3276.3700000000003</v>
          </cell>
          <cell r="O2397">
            <v>4215.05</v>
          </cell>
          <cell r="P2397">
            <v>0</v>
          </cell>
          <cell r="R2397" t="str">
            <v>SINAPI</v>
          </cell>
        </row>
        <row r="2398">
          <cell r="G2398">
            <v>102074</v>
          </cell>
          <cell r="H2398" t="str">
            <v>ESCADA EM CONCRETO ARMADO MOLDADO IN LOCO, FCK 25 MPA, COM 2 LANCES EM  U  E LAJE PLANA, FÔRMA EM CHAPA DE MADEIRA COMPENSADA RESINADA. AF_11/2020_PA</v>
          </cell>
          <cell r="I2398" t="str">
            <v>M3</v>
          </cell>
          <cell r="J2398" t="str">
            <v>ATRIBUÍDO SÃO PAULO</v>
          </cell>
          <cell r="K2398" t="str">
            <v>5.071,15</v>
          </cell>
          <cell r="L2398" t="str">
            <v>CAIXA REFERENCIAL</v>
          </cell>
          <cell r="M2398" t="str">
            <v>1.051,09</v>
          </cell>
          <cell r="N2398">
            <v>4020.0599999999995</v>
          </cell>
          <cell r="O2398">
            <v>5071.1499999999996</v>
          </cell>
          <cell r="P2398">
            <v>0</v>
          </cell>
          <cell r="R2398" t="str">
            <v>SINAPI</v>
          </cell>
        </row>
        <row r="2399">
          <cell r="G2399">
            <v>102075</v>
          </cell>
          <cell r="H2399" t="str">
            <v>ESCADA EM CONCRETO ARMADO MOLDADO IN LOCO, FCK 25 MPA, COM 2 LANCES EM  L  E LAJE PLANA, FÔRMA EM CHAPA DE MADEIRA COMPENSADA RESINADA. AF_11/2020_PA</v>
          </cell>
          <cell r="I2399" t="str">
            <v>M3</v>
          </cell>
          <cell r="J2399" t="str">
            <v>ATRIBUÍDO SÃO PAULO</v>
          </cell>
          <cell r="K2399" t="str">
            <v>5.250,12</v>
          </cell>
          <cell r="L2399" t="str">
            <v>CAIXA REFERENCIAL</v>
          </cell>
          <cell r="M2399" t="str">
            <v>1.090,54</v>
          </cell>
          <cell r="N2399">
            <v>4159.58</v>
          </cell>
          <cell r="O2399">
            <v>5250.12</v>
          </cell>
          <cell r="P2399">
            <v>0</v>
          </cell>
          <cell r="R2399" t="str">
            <v>SINAPI</v>
          </cell>
        </row>
        <row r="2400">
          <cell r="G2400">
            <v>102076</v>
          </cell>
          <cell r="H2400" t="str">
            <v>ESCADA EM CONCRETO ARMADO MOLDADO IN LOCO, FCK 25 MPA, COM 2 LANCES EM  X  E LAJE PLANA, FÔRMA EM CHAPA DE MADEIRA COMPENSADA RESINADA. AF_11/2020_PA</v>
          </cell>
          <cell r="I2400" t="str">
            <v>M3</v>
          </cell>
          <cell r="J2400" t="str">
            <v>ATRIBUÍDO SÃO PAULO</v>
          </cell>
          <cell r="K2400" t="str">
            <v>5.429,73</v>
          </cell>
          <cell r="L2400" t="str">
            <v>CAIXA REFERENCIAL</v>
          </cell>
          <cell r="M2400" t="str">
            <v>1.063,83</v>
          </cell>
          <cell r="N2400">
            <v>4365.8999999999996</v>
          </cell>
          <cell r="O2400">
            <v>5429.73</v>
          </cell>
          <cell r="P2400">
            <v>0</v>
          </cell>
          <cell r="R2400" t="str">
            <v>SINAPI</v>
          </cell>
        </row>
        <row r="2401">
          <cell r="G2401">
            <v>102077</v>
          </cell>
          <cell r="H2401" t="str">
            <v>ESCADA EM CONCRETO ARMADO MOLDADO IN LOCO, FCK 25 MPA, COM 1 LANCE E LAJE CASCATA, FÔRMA EM CHAPA DE MADEIRA COMPENSADA RESINADA. AF_11/2020_PA</v>
          </cell>
          <cell r="I2401" t="str">
            <v>M3</v>
          </cell>
          <cell r="J2401" t="str">
            <v>ATRIBUÍDO SÃO PAULO</v>
          </cell>
          <cell r="K2401" t="str">
            <v>5.674,01</v>
          </cell>
          <cell r="L2401" t="str">
            <v>CAIXA REFERENCIAL</v>
          </cell>
          <cell r="M2401" t="str">
            <v>1.408,98</v>
          </cell>
          <cell r="N2401">
            <v>4265.0300000000007</v>
          </cell>
          <cell r="O2401">
            <v>5674.01</v>
          </cell>
          <cell r="P2401">
            <v>0</v>
          </cell>
          <cell r="R2401" t="str">
            <v>SINAPI</v>
          </cell>
        </row>
        <row r="2402">
          <cell r="G2402">
            <v>102078</v>
          </cell>
          <cell r="H2402" t="str">
            <v>ESCADA EM CONCRETO ARMADO MOLDADO IN LOCO, FCK 25 MPA, COM 2 LANCES EM  U  E LAJE CASCATA, FÔRMA EM CHAPA DE MADEIRA COMPENSADA RESINADA. AF_11/2020_PA</v>
          </cell>
          <cell r="I2402" t="str">
            <v>M3</v>
          </cell>
          <cell r="J2402" t="str">
            <v>ATRIBUÍDO SÃO PAULO</v>
          </cell>
          <cell r="K2402" t="str">
            <v>5.874,01</v>
          </cell>
          <cell r="L2402" t="str">
            <v>CAIXA REFERENCIAL</v>
          </cell>
          <cell r="M2402" t="str">
            <v>1.388,36</v>
          </cell>
          <cell r="N2402">
            <v>4485.6500000000005</v>
          </cell>
          <cell r="O2402">
            <v>5874.01</v>
          </cell>
          <cell r="P2402">
            <v>0</v>
          </cell>
          <cell r="R2402" t="str">
            <v>SINAPI</v>
          </cell>
        </row>
        <row r="2403">
          <cell r="G2403">
            <v>102079</v>
          </cell>
          <cell r="H2403" t="str">
            <v>ESCADA EM CONCRETO ARMADO MOLDADO IN LOCO, FCK 25 MPA, COM 2 LANCES EM  L  E LAJE CASCATA, FÔRMA EM CHAPA DE MADEIRA COMPENSADA RESINADA. AF_11/2020_PA</v>
          </cell>
          <cell r="I2403" t="str">
            <v>M3</v>
          </cell>
          <cell r="J2403" t="str">
            <v>ATRIBUÍDO SÃO PAULO</v>
          </cell>
          <cell r="K2403" t="str">
            <v>5.623,77</v>
          </cell>
          <cell r="L2403" t="str">
            <v>CAIXA REFERENCIAL</v>
          </cell>
          <cell r="M2403" t="str">
            <v>1.327,28</v>
          </cell>
          <cell r="N2403">
            <v>4296.4900000000007</v>
          </cell>
          <cell r="O2403">
            <v>5623.77</v>
          </cell>
          <cell r="P2403">
            <v>0</v>
          </cell>
          <cell r="R2403" t="str">
            <v>SINAPI</v>
          </cell>
        </row>
        <row r="2404">
          <cell r="G2404">
            <v>102080</v>
          </cell>
          <cell r="H2404" t="str">
            <v>ESCADA EM CONCRETO ARMADO MOLDADO IN LOCO, FCK 25 MPA, COM 2 LANCES EM  X  E LAJE CASCATA, FÔRMA EM CHAPA DE MADEIRA COMPENSADA RESINADA. AF_11/2020_PA</v>
          </cell>
          <cell r="I2404" t="str">
            <v>M3</v>
          </cell>
          <cell r="J2404" t="str">
            <v>ATRIBUÍDO SÃO PAULO</v>
          </cell>
          <cell r="K2404" t="str">
            <v>4.986,61</v>
          </cell>
          <cell r="L2404" t="str">
            <v>CAIXA REFERENCIAL</v>
          </cell>
          <cell r="M2404" t="str">
            <v>1.060,59</v>
          </cell>
          <cell r="N2404">
            <v>3926.0199999999995</v>
          </cell>
          <cell r="O2404">
            <v>4986.6099999999997</v>
          </cell>
          <cell r="P2404">
            <v>0</v>
          </cell>
          <cell r="R2404" t="str">
            <v>SINAPI</v>
          </cell>
        </row>
        <row r="2405">
          <cell r="G2405">
            <v>102086</v>
          </cell>
          <cell r="H2405" t="str">
            <v>FABRICAÇÃO DE FÔRMA PARA ESCADA DUPLA COM 2 LANCES EM "X" E LAJE PLANA, EM CHAPA DE MADEIRA COMPENSADA PLASTIFICADA, E=18 MM. AF_11/2020</v>
          </cell>
          <cell r="I2405" t="str">
            <v>M2</v>
          </cell>
          <cell r="J2405" t="str">
            <v>COEFICIENTE DE REPRESENTATIVIDADE</v>
          </cell>
          <cell r="K2405" t="str">
            <v>240,99</v>
          </cell>
          <cell r="L2405" t="str">
            <v>CAIXA REFERENCIAL</v>
          </cell>
          <cell r="M2405" t="str">
            <v>21,76</v>
          </cell>
          <cell r="N2405">
            <v>219.23000000000002</v>
          </cell>
          <cell r="O2405">
            <v>240.99</v>
          </cell>
          <cell r="P2405">
            <v>0</v>
          </cell>
          <cell r="R2405" t="str">
            <v>SINAPI</v>
          </cell>
        </row>
        <row r="2406">
          <cell r="G2406">
            <v>102087</v>
          </cell>
          <cell r="H2406" t="str">
            <v>FABRICAÇÃO DE FÔRMA PARA ESCADA DUPLA COM 2 LANCES EM "X" E LAJE PLANA, EM CHAPA DE MADEIRA COMPENSADA RESINADA, E= 17 MM. AF_11/2020</v>
          </cell>
          <cell r="I2406" t="str">
            <v>M2</v>
          </cell>
          <cell r="J2406" t="str">
            <v>COEFICIENTE DE REPRESENTATIVIDADE</v>
          </cell>
          <cell r="K2406" t="str">
            <v>189,02</v>
          </cell>
          <cell r="L2406" t="str">
            <v>CAIXA REFERENCIAL</v>
          </cell>
          <cell r="M2406" t="str">
            <v>21,76</v>
          </cell>
          <cell r="N2406">
            <v>167.26000000000002</v>
          </cell>
          <cell r="O2406">
            <v>189.02</v>
          </cell>
          <cell r="P2406">
            <v>0</v>
          </cell>
          <cell r="R2406" t="str">
            <v>SINAPI</v>
          </cell>
        </row>
        <row r="2407">
          <cell r="G2407">
            <v>102088</v>
          </cell>
          <cell r="H2407" t="str">
            <v>FABRICAÇÃO DE FÔRMA PARA ESCADA DUPLA COM 2 LANCES EM X E LAJE PLANA, EM MADEIRA SERRADA, E=25 MM. AF_11/2020</v>
          </cell>
          <cell r="I2407" t="str">
            <v>M2</v>
          </cell>
          <cell r="J2407" t="str">
            <v>COEFICIENTE DE REPRESENTATIVIDADE</v>
          </cell>
          <cell r="K2407" t="str">
            <v>207,20</v>
          </cell>
          <cell r="L2407" t="str">
            <v>CAIXA REFERENCIAL</v>
          </cell>
          <cell r="M2407" t="str">
            <v>22,79</v>
          </cell>
          <cell r="N2407">
            <v>184.41</v>
          </cell>
          <cell r="O2407">
            <v>207.2</v>
          </cell>
          <cell r="P2407">
            <v>0</v>
          </cell>
          <cell r="R2407" t="str">
            <v>SINAPI</v>
          </cell>
        </row>
        <row r="2408">
          <cell r="G2408">
            <v>102089</v>
          </cell>
          <cell r="H2408" t="str">
            <v>FABRICAÇÃO DE FÔRMA PARA ESCADA DUPLA COM 2 LANCES EM "X" E LAJE CASCATA, EM CHAPA DE MADEIRA COMPENSADA PLASTIFICADA, E=18 MM. AF_11/2020</v>
          </cell>
          <cell r="I2408" t="str">
            <v>M2</v>
          </cell>
          <cell r="J2408" t="str">
            <v>COEFICIENTE DE REPRESENTATIVIDADE</v>
          </cell>
          <cell r="K2408" t="str">
            <v>220,60</v>
          </cell>
          <cell r="L2408" t="str">
            <v>CAIXA REFERENCIAL</v>
          </cell>
          <cell r="M2408" t="str">
            <v>23,53</v>
          </cell>
          <cell r="N2408">
            <v>197.07</v>
          </cell>
          <cell r="O2408">
            <v>220.6</v>
          </cell>
          <cell r="P2408">
            <v>0</v>
          </cell>
          <cell r="R2408" t="str">
            <v>SINAPI</v>
          </cell>
        </row>
        <row r="2409">
          <cell r="G2409">
            <v>102090</v>
          </cell>
          <cell r="H2409" t="str">
            <v>FABRICAÇÃO DE FÔRMA PARA ESCADA DUPLA COM 2 LANCES EM "X" E LAJE CASCATA, EM CHAPA DE MADEIRA COMPENSADA RESINADA, E= 17 MM. AF_11/2020</v>
          </cell>
          <cell r="I2409" t="str">
            <v>M2</v>
          </cell>
          <cell r="J2409" t="str">
            <v>COEFICIENTE DE REPRESENTATIVIDADE</v>
          </cell>
          <cell r="K2409" t="str">
            <v>161,65</v>
          </cell>
          <cell r="L2409" t="str">
            <v>CAIXA REFERENCIAL</v>
          </cell>
          <cell r="M2409" t="str">
            <v>23,54</v>
          </cell>
          <cell r="N2409">
            <v>138.11000000000001</v>
          </cell>
          <cell r="O2409">
            <v>161.65</v>
          </cell>
          <cell r="P2409">
            <v>0</v>
          </cell>
          <cell r="R2409" t="str">
            <v>SINAPI</v>
          </cell>
        </row>
        <row r="2410">
          <cell r="G2410">
            <v>102091</v>
          </cell>
          <cell r="H2410" t="str">
            <v>FABRICAÇÃO DE FÔRMA PARA ESCADA DUPLA COM 2 LANCES EM X E LAJE CASCATA, EM MADEIRA SERRADA, E=25 MM. AF_11/2020</v>
          </cell>
          <cell r="I2410" t="str">
            <v>M2</v>
          </cell>
          <cell r="J2410" t="str">
            <v>COEFICIENTE DE REPRESENTATIVIDADE</v>
          </cell>
          <cell r="K2410" t="str">
            <v>235,22</v>
          </cell>
          <cell r="L2410" t="str">
            <v>CAIXA REFERENCIAL</v>
          </cell>
          <cell r="M2410" t="str">
            <v>23,79</v>
          </cell>
          <cell r="N2410">
            <v>211.43</v>
          </cell>
          <cell r="O2410">
            <v>235.22</v>
          </cell>
          <cell r="P2410">
            <v>0</v>
          </cell>
          <cell r="R2410" t="str">
            <v>SINAPI</v>
          </cell>
        </row>
        <row r="2411">
          <cell r="G2411">
            <v>103760</v>
          </cell>
          <cell r="H2411" t="str">
            <v>MONTAGEM E DESMONTAGEM DE FÔRMA DE LAJE MACIÇA, PÉ-DIREITO SIMPLES, EM CHAPA DE MADEIRA COMPENSADA RESINADA E CIMBRAMENTO DE MADEIRA, 2 UTILIZAÇÕES. AF_03/2022</v>
          </cell>
          <cell r="I2411" t="str">
            <v>M2</v>
          </cell>
          <cell r="J2411" t="str">
            <v>COEFICIENTE DE REPRESENTATIVIDADE</v>
          </cell>
          <cell r="K2411" t="str">
            <v>117,83</v>
          </cell>
          <cell r="L2411" t="str">
            <v>CAIXA REFERENCIAL</v>
          </cell>
          <cell r="M2411" t="str">
            <v>24,66</v>
          </cell>
          <cell r="N2411">
            <v>93.17</v>
          </cell>
          <cell r="O2411">
            <v>117.83</v>
          </cell>
          <cell r="P2411">
            <v>0</v>
          </cell>
          <cell r="R2411" t="str">
            <v>SINAPI</v>
          </cell>
        </row>
        <row r="2412">
          <cell r="G2412">
            <v>103761</v>
          </cell>
          <cell r="H2412" t="str">
            <v>MONTAGEM E DESMONTAGEM DE FÔRMA DE LAJE MACIÇA, PÉ-DIREITO SIMPLES, EM CHAPA DE MADEIRA COMPENSADA RESINADA E CIMBRAMENTO DE MADEIRA, 4 UTILIZAÇÕES. AF_03/2022</v>
          </cell>
          <cell r="I2412" t="str">
            <v>M2</v>
          </cell>
          <cell r="J2412" t="str">
            <v>COEFICIENTE DE REPRESENTATIVIDADE</v>
          </cell>
          <cell r="K2412" t="str">
            <v>80,80</v>
          </cell>
          <cell r="L2412" t="str">
            <v>CAIXA REFERENCIAL</v>
          </cell>
          <cell r="M2412" t="str">
            <v>22,78</v>
          </cell>
          <cell r="N2412">
            <v>58.019999999999996</v>
          </cell>
          <cell r="O2412">
            <v>80.8</v>
          </cell>
          <cell r="P2412">
            <v>0</v>
          </cell>
          <cell r="R2412" t="str">
            <v>SINAPI</v>
          </cell>
        </row>
        <row r="2413">
          <cell r="G2413">
            <v>103762</v>
          </cell>
          <cell r="H2413" t="str">
            <v>MONTAGEM E DESMONTAGEM DE FÔRMA DE LAJE MACIÇA, PÉ-DIREITO SIMPLES, EM CHAPA DE MADEIRA COMPENSADA RESINADA E CIMBRAMENTO DE MADEIRA, 6 UTILIZAÇÕES. AF_03/2022</v>
          </cell>
          <cell r="I2413" t="str">
            <v>M2</v>
          </cell>
          <cell r="J2413" t="str">
            <v>COEFICIENTE DE REPRESENTATIVIDADE</v>
          </cell>
          <cell r="K2413" t="str">
            <v>68,53</v>
          </cell>
          <cell r="L2413" t="str">
            <v>CAIXA REFERENCIAL</v>
          </cell>
          <cell r="M2413" t="str">
            <v>20,95</v>
          </cell>
          <cell r="N2413">
            <v>47.58</v>
          </cell>
          <cell r="O2413">
            <v>68.53</v>
          </cell>
          <cell r="P2413">
            <v>0</v>
          </cell>
          <cell r="R2413" t="str">
            <v>SINAPI</v>
          </cell>
        </row>
        <row r="2414">
          <cell r="G2414">
            <v>103763</v>
          </cell>
          <cell r="H2414" t="str">
            <v>MONTAGEM E DESMONTAGEM DE FÔRMA DE LAJE MACIÇA, PÉ-DIREITO SIMPLES, EM CHAPA DE MADEIRA COMPENSADA RESINADA E CIMBRAMENTO DE MADEIRA, 8 UTILIZAÇÕES. AF_03/2022</v>
          </cell>
          <cell r="I2414" t="str">
            <v>M2</v>
          </cell>
          <cell r="J2414" t="str">
            <v>COEFICIENTE DE REPRESENTATIVIDADE</v>
          </cell>
          <cell r="K2414" t="str">
            <v>60,43</v>
          </cell>
          <cell r="L2414" t="str">
            <v>CAIXA REFERENCIAL</v>
          </cell>
          <cell r="M2414" t="str">
            <v>19,42</v>
          </cell>
          <cell r="N2414">
            <v>41.01</v>
          </cell>
          <cell r="O2414">
            <v>60.43</v>
          </cell>
          <cell r="P2414">
            <v>0</v>
          </cell>
          <cell r="R2414" t="str">
            <v>SINAPI</v>
          </cell>
        </row>
        <row r="2415">
          <cell r="G2415">
            <v>89996</v>
          </cell>
          <cell r="H2415" t="str">
            <v>ARMAÇÃO VERTICAL DE ALVENARIA ESTRUTURAL; DIÂMETRO DE 10,0 MM. AF_09/2021</v>
          </cell>
          <cell r="I2415" t="str">
            <v>KG</v>
          </cell>
          <cell r="J2415" t="str">
            <v>COEFICIENTE DE REPRESENTATIVIDADE</v>
          </cell>
          <cell r="K2415" t="str">
            <v>12,61</v>
          </cell>
          <cell r="L2415" t="str">
            <v>CAIXA REFERENCIAL</v>
          </cell>
          <cell r="M2415" t="str">
            <v>1,73</v>
          </cell>
          <cell r="N2415">
            <v>10.879999999999999</v>
          </cell>
          <cell r="O2415">
            <v>12.61</v>
          </cell>
          <cell r="P2415">
            <v>0</v>
          </cell>
          <cell r="R2415" t="str">
            <v>SINAPI</v>
          </cell>
        </row>
        <row r="2416">
          <cell r="G2416">
            <v>89997</v>
          </cell>
          <cell r="H2416" t="str">
            <v>ARMAÇÃO VERTICAL DE ALVENARIA ESTRUTURAL; DIÂMETRO DE 12,5 MM. AF_09/2021</v>
          </cell>
          <cell r="I2416" t="str">
            <v>KG</v>
          </cell>
          <cell r="J2416" t="str">
            <v>COEFICIENTE DE REPRESENTATIVIDADE</v>
          </cell>
          <cell r="K2416" t="str">
            <v>10,42</v>
          </cell>
          <cell r="L2416" t="str">
            <v>CAIXA REFERENCIAL</v>
          </cell>
          <cell r="M2416" t="str">
            <v>1,09</v>
          </cell>
          <cell r="N2416">
            <v>9.33</v>
          </cell>
          <cell r="O2416">
            <v>10.42</v>
          </cell>
          <cell r="P2416">
            <v>0</v>
          </cell>
          <cell r="R2416" t="str">
            <v>SINAPI</v>
          </cell>
        </row>
        <row r="2417">
          <cell r="G2417">
            <v>89998</v>
          </cell>
          <cell r="H2417" t="str">
            <v>ARMAÇÃO DE CINTA DE ALVENARIA ESTRUTURAL; DIÂMETRO DE 10,0 MM. AF_09/2021</v>
          </cell>
          <cell r="I2417" t="str">
            <v>KG</v>
          </cell>
          <cell r="J2417" t="str">
            <v>COEFICIENTE DE REPRESENTATIVIDADE</v>
          </cell>
          <cell r="K2417" t="str">
            <v>12,14</v>
          </cell>
          <cell r="L2417" t="str">
            <v>CAIXA REFERENCIAL</v>
          </cell>
          <cell r="M2417" t="str">
            <v>1,37</v>
          </cell>
          <cell r="N2417">
            <v>10.77</v>
          </cell>
          <cell r="O2417">
            <v>12.14</v>
          </cell>
          <cell r="P2417">
            <v>0</v>
          </cell>
          <cell r="R2417" t="str">
            <v>SINAPI</v>
          </cell>
        </row>
        <row r="2418">
          <cell r="G2418">
            <v>89999</v>
          </cell>
          <cell r="H2418" t="str">
            <v>ARMAÇÃO DE VERGA E CONTRAVERGA DE ALVENARIA ESTRUTURAL; DIÂMETRO DE 8,0 MM. AF_09/2021</v>
          </cell>
          <cell r="I2418" t="str">
            <v>KG</v>
          </cell>
          <cell r="J2418" t="str">
            <v>COEFICIENTE DE REPRESENTATIVIDADE</v>
          </cell>
          <cell r="K2418" t="str">
            <v>17,61</v>
          </cell>
          <cell r="L2418" t="str">
            <v>CAIXA REFERENCIAL</v>
          </cell>
          <cell r="M2418" t="str">
            <v>5,07</v>
          </cell>
          <cell r="N2418">
            <v>12.54</v>
          </cell>
          <cell r="O2418">
            <v>17.61</v>
          </cell>
          <cell r="P2418">
            <v>0</v>
          </cell>
          <cell r="R2418" t="str">
            <v>SINAPI</v>
          </cell>
        </row>
        <row r="2419">
          <cell r="G2419">
            <v>90000</v>
          </cell>
          <cell r="H2419" t="str">
            <v>ARMAÇÃO DE VERGA E CONTRAVERGA DE ALVENARIA ESTRUTURAL; DIÂMETRO DE 10,0 MM. AF_09/2021</v>
          </cell>
          <cell r="I2419" t="str">
            <v>KG</v>
          </cell>
          <cell r="J2419" t="str">
            <v>COEFICIENTE DE REPRESENTATIVIDADE</v>
          </cell>
          <cell r="K2419" t="str">
            <v>14,58</v>
          </cell>
          <cell r="L2419" t="str">
            <v>CAIXA REFERENCIAL</v>
          </cell>
          <cell r="M2419" t="str">
            <v>3,24</v>
          </cell>
          <cell r="N2419">
            <v>11.34</v>
          </cell>
          <cell r="O2419">
            <v>14.58</v>
          </cell>
          <cell r="P2419">
            <v>0</v>
          </cell>
          <cell r="R2419" t="str">
            <v>SINAPI</v>
          </cell>
        </row>
        <row r="2420">
          <cell r="G2420">
            <v>91593</v>
          </cell>
          <cell r="H2420" t="str">
            <v>ARMAÇÃO DO SISTEMA DE PAREDES DE CONCRETO, EXECUTADA EM PAREDES DE EDIFICAÇÕES DE MÚLTIPLOS PAVIMENTOS, TELA Q-138. AF_06/2019</v>
          </cell>
          <cell r="I2420" t="str">
            <v>KG</v>
          </cell>
          <cell r="J2420" t="str">
            <v>ATRIBUÍDO SÃO PAULO</v>
          </cell>
          <cell r="K2420" t="str">
            <v>10,69</v>
          </cell>
          <cell r="L2420" t="str">
            <v>CAIXA REFERENCIAL</v>
          </cell>
          <cell r="M2420" t="str">
            <v>0,55</v>
          </cell>
          <cell r="N2420">
            <v>10.139999999999999</v>
          </cell>
          <cell r="O2420">
            <v>10.69</v>
          </cell>
          <cell r="P2420">
            <v>0</v>
          </cell>
          <cell r="R2420" t="str">
            <v>SINAPI</v>
          </cell>
        </row>
        <row r="2421">
          <cell r="G2421">
            <v>91594</v>
          </cell>
          <cell r="H2421" t="str">
            <v>ARMAÇÃO DO SISTEMA DE PAREDES DE CONCRETO, EXECUTADA EM PAREDES DE EDIFICAÇÕES TÉRREAS OU DE MÚLTIPLOS PAVIMENTOS, TELA Q-92. AF_06/2019</v>
          </cell>
          <cell r="I2421" t="str">
            <v>KG</v>
          </cell>
          <cell r="J2421" t="str">
            <v>ATRIBUÍDO SÃO PAULO</v>
          </cell>
          <cell r="K2421" t="str">
            <v>11,10</v>
          </cell>
          <cell r="L2421" t="str">
            <v>CAIXA REFERENCIAL</v>
          </cell>
          <cell r="M2421" t="str">
            <v>0,81</v>
          </cell>
          <cell r="N2421">
            <v>10.29</v>
          </cell>
          <cell r="O2421">
            <v>11.1</v>
          </cell>
          <cell r="P2421">
            <v>0</v>
          </cell>
          <cell r="R2421" t="str">
            <v>SINAPI</v>
          </cell>
        </row>
        <row r="2422">
          <cell r="G2422">
            <v>91595</v>
          </cell>
          <cell r="H2422" t="str">
            <v>ARMAÇÃO DO SISTEMA DE PAREDES DE CONCRETO, EXECUTADA EM PAREDES DE EDIFICAÇÕES TÉRREAS, TELA Q-61. AF_06/2019</v>
          </cell>
          <cell r="I2422" t="str">
            <v>KG</v>
          </cell>
          <cell r="J2422" t="str">
            <v>ATRIBUÍDO SÃO PAULO</v>
          </cell>
          <cell r="K2422" t="str">
            <v>11,75</v>
          </cell>
          <cell r="L2422" t="str">
            <v>CAIXA REFERENCIAL</v>
          </cell>
          <cell r="M2422" t="str">
            <v>1,30</v>
          </cell>
          <cell r="N2422">
            <v>10.45</v>
          </cell>
          <cell r="O2422">
            <v>11.75</v>
          </cell>
          <cell r="P2422">
            <v>0</v>
          </cell>
          <cell r="R2422" t="str">
            <v>SINAPI</v>
          </cell>
        </row>
        <row r="2423">
          <cell r="G2423">
            <v>91596</v>
          </cell>
          <cell r="H2423" t="str">
            <v>ARMAÇÃO DO SISTEMA DE PAREDES DE CONCRETO, EXECUTADA COMO ARMADURA POSITIVA DE LAJES, TELA Q-138. AF_06/2019</v>
          </cell>
          <cell r="I2423" t="str">
            <v>KG</v>
          </cell>
          <cell r="J2423" t="str">
            <v>ATRIBUÍDO SÃO PAULO</v>
          </cell>
          <cell r="K2423" t="str">
            <v>10,98</v>
          </cell>
          <cell r="L2423" t="str">
            <v>CAIXA REFERENCIAL</v>
          </cell>
          <cell r="M2423" t="str">
            <v>0,77</v>
          </cell>
          <cell r="N2423">
            <v>10.210000000000001</v>
          </cell>
          <cell r="O2423">
            <v>10.98</v>
          </cell>
          <cell r="P2423">
            <v>0</v>
          </cell>
          <cell r="R2423" t="str">
            <v>SINAPI</v>
          </cell>
        </row>
        <row r="2424">
          <cell r="G2424">
            <v>91597</v>
          </cell>
          <cell r="H2424" t="str">
            <v>ARMAÇÃO DO SISTEMA DE PAREDES DE CONCRETO, EXECUTADA COMO ARMADURA NEGATIVA DE LAJES, TELA T-196. AF_06/2019</v>
          </cell>
          <cell r="I2424" t="str">
            <v>KG</v>
          </cell>
          <cell r="J2424" t="str">
            <v>ATRIBUÍDO SÃO PAULO</v>
          </cell>
          <cell r="K2424" t="str">
            <v>7,80</v>
          </cell>
          <cell r="L2424" t="str">
            <v>CAIXA REFERENCIAL</v>
          </cell>
          <cell r="M2424" t="str">
            <v>0,81</v>
          </cell>
          <cell r="N2424">
            <v>6.99</v>
          </cell>
          <cell r="O2424">
            <v>7.8000000000000007</v>
          </cell>
          <cell r="P2424">
            <v>0</v>
          </cell>
          <cell r="R2424" t="str">
            <v>SINAPI</v>
          </cell>
        </row>
        <row r="2425">
          <cell r="G2425">
            <v>91598</v>
          </cell>
          <cell r="H2425" t="str">
            <v>ARMAÇÃO DO SISTEMA DE PAREDES DE CONCRETO, EXECUTADA COMO ARMADURA POSITIVA DE LAJES, TELA Q-113. AF_06/2019</v>
          </cell>
          <cell r="I2425" t="str">
            <v>KG</v>
          </cell>
          <cell r="J2425" t="str">
            <v>ATRIBUÍDO SÃO PAULO</v>
          </cell>
          <cell r="K2425" t="str">
            <v>10,77</v>
          </cell>
          <cell r="L2425" t="str">
            <v>CAIXA REFERENCIAL</v>
          </cell>
          <cell r="M2425" t="str">
            <v>0,93</v>
          </cell>
          <cell r="N2425">
            <v>9.84</v>
          </cell>
          <cell r="O2425">
            <v>10.77</v>
          </cell>
          <cell r="P2425">
            <v>0</v>
          </cell>
          <cell r="R2425" t="str">
            <v>SINAPI</v>
          </cell>
        </row>
        <row r="2426">
          <cell r="G2426">
            <v>91599</v>
          </cell>
          <cell r="H2426" t="str">
            <v>ARMAÇÃO DO SISTEMA DE PAREDES DE CONCRETO, EXECUTADA COMO ARMADURA NEGATIVA DE LAJES, TELA L-159. AF_06/2019</v>
          </cell>
          <cell r="I2426" t="str">
            <v>KG</v>
          </cell>
          <cell r="J2426" t="str">
            <v>ATRIBUÍDO SÃO PAULO</v>
          </cell>
          <cell r="K2426" t="str">
            <v>8,15</v>
          </cell>
          <cell r="L2426" t="str">
            <v>CAIXA REFERENCIAL</v>
          </cell>
          <cell r="M2426" t="str">
            <v>1,01</v>
          </cell>
          <cell r="N2426">
            <v>7.1400000000000006</v>
          </cell>
          <cell r="O2426">
            <v>8.15</v>
          </cell>
          <cell r="P2426">
            <v>0</v>
          </cell>
          <cell r="R2426" t="str">
            <v>SINAPI</v>
          </cell>
        </row>
        <row r="2427">
          <cell r="G2427">
            <v>91600</v>
          </cell>
          <cell r="H2427" t="str">
            <v>ARMAÇÃO DO SISTEMA DE PAREDES DE CONCRETO, EXECUTADA EM PLATIBANDAS, TELA Q-92. AF_06/2019</v>
          </cell>
          <cell r="I2427" t="str">
            <v>KG</v>
          </cell>
          <cell r="J2427" t="str">
            <v>ATRIBUÍDO SÃO PAULO</v>
          </cell>
          <cell r="K2427" t="str">
            <v>13,34</v>
          </cell>
          <cell r="L2427" t="str">
            <v>CAIXA REFERENCIAL</v>
          </cell>
          <cell r="M2427" t="str">
            <v>2,46</v>
          </cell>
          <cell r="N2427">
            <v>10.879999999999999</v>
          </cell>
          <cell r="O2427">
            <v>13.34</v>
          </cell>
          <cell r="P2427">
            <v>0</v>
          </cell>
          <cell r="R2427" t="str">
            <v>SINAPI</v>
          </cell>
        </row>
        <row r="2428">
          <cell r="G2428">
            <v>91601</v>
          </cell>
          <cell r="H2428" t="str">
            <v>ARMAÇÃO DO SISTEMA DE PAREDES DE CONCRETO, EXECUTADA COMO REFORÇO, VERGALHÃO DE 6,3 MM DE DIÂMETRO. AF_06/2019</v>
          </cell>
          <cell r="I2428" t="str">
            <v>KG</v>
          </cell>
          <cell r="J2428" t="str">
            <v>COEFICIENTE DE REPRESENTATIVIDADE</v>
          </cell>
          <cell r="K2428" t="str">
            <v>14,73</v>
          </cell>
          <cell r="L2428" t="str">
            <v>CAIXA REFERENCIAL</v>
          </cell>
          <cell r="M2428" t="str">
            <v>1,81</v>
          </cell>
          <cell r="N2428">
            <v>12.92</v>
          </cell>
          <cell r="O2428">
            <v>14.73</v>
          </cell>
          <cell r="P2428">
            <v>0</v>
          </cell>
          <cell r="R2428" t="str">
            <v>SINAPI</v>
          </cell>
        </row>
        <row r="2429">
          <cell r="G2429">
            <v>91602</v>
          </cell>
          <cell r="H2429" t="str">
            <v>ARMAÇÃO DO SISTEMA DE PAREDES DE CONCRETO, EXECUTADA COMO REFORÇO, VERGALHÃO DE 8,0 MM DE DIÂMETRO. AF_06/2019</v>
          </cell>
          <cell r="I2429" t="str">
            <v>KG</v>
          </cell>
          <cell r="J2429" t="str">
            <v>COEFICIENTE DE REPRESENTATIVIDADE</v>
          </cell>
          <cell r="K2429" t="str">
            <v>13,87</v>
          </cell>
          <cell r="L2429" t="str">
            <v>CAIXA REFERENCIAL</v>
          </cell>
          <cell r="M2429" t="str">
            <v>1,09</v>
          </cell>
          <cell r="N2429">
            <v>12.78</v>
          </cell>
          <cell r="O2429">
            <v>13.87</v>
          </cell>
          <cell r="P2429">
            <v>0</v>
          </cell>
          <cell r="R2429" t="str">
            <v>SINAPI</v>
          </cell>
        </row>
        <row r="2430">
          <cell r="G2430">
            <v>91603</v>
          </cell>
          <cell r="H2430" t="str">
            <v>ARMAÇÃO DO SISTEMA DE PAREDES DE CONCRETO, EXECUTADA COMO REFORÇO, VERGALHÃO DE 10,0 MM DE DIÂMETRO. AF_06/2019</v>
          </cell>
          <cell r="I2430" t="str">
            <v>KG</v>
          </cell>
          <cell r="J2430" t="str">
            <v>COEFICIENTE DE REPRESENTATIVIDADE</v>
          </cell>
          <cell r="K2430" t="str">
            <v>13,09</v>
          </cell>
          <cell r="L2430" t="str">
            <v>CAIXA REFERENCIAL</v>
          </cell>
          <cell r="M2430" t="str">
            <v>1,03</v>
          </cell>
          <cell r="N2430">
            <v>12.06</v>
          </cell>
          <cell r="O2430">
            <v>13.09</v>
          </cell>
          <cell r="P2430">
            <v>0</v>
          </cell>
          <cell r="R2430" t="str">
            <v>SINAPI</v>
          </cell>
        </row>
        <row r="2431">
          <cell r="G2431">
            <v>92759</v>
          </cell>
          <cell r="H2431" t="str">
            <v>ARMAÇÃO DE PILAR OU VIGA DE ESTRUTURA CONVENCIONAL DE CONCRETO ARMADO UTILIZANDO AÇO CA-60 DE 5,0 MM - MONTAGEM. AF_06/2022</v>
          </cell>
          <cell r="I2431" t="str">
            <v>KG</v>
          </cell>
          <cell r="J2431" t="str">
            <v>ATRIBUÍDO SÃO PAULO</v>
          </cell>
          <cell r="K2431" t="str">
            <v>15,86</v>
          </cell>
          <cell r="L2431" t="str">
            <v>CAIXA REFERENCIAL</v>
          </cell>
          <cell r="M2431" t="str">
            <v>3,50</v>
          </cell>
          <cell r="N2431">
            <v>12.36</v>
          </cell>
          <cell r="O2431">
            <v>15.86</v>
          </cell>
          <cell r="P2431">
            <v>0</v>
          </cell>
          <cell r="R2431" t="str">
            <v>SINAPI</v>
          </cell>
        </row>
        <row r="2432">
          <cell r="G2432">
            <v>92760</v>
          </cell>
          <cell r="H2432" t="str">
            <v>ARMAÇÃO DE PILAR OU VIGA DE ESTRUTURA CONVENCIONAL DE CONCRETO ARMADO UTILIZANDO AÇO CA-50 DE 6,3 MM - MONTAGEM. AF_06/2022</v>
          </cell>
          <cell r="I2432" t="str">
            <v>KG</v>
          </cell>
          <cell r="J2432" t="str">
            <v>ATRIBUÍDO SÃO PAULO</v>
          </cell>
          <cell r="K2432" t="str">
            <v>15,49</v>
          </cell>
          <cell r="L2432" t="str">
            <v>CAIXA REFERENCIAL</v>
          </cell>
          <cell r="M2432" t="str">
            <v>2,32</v>
          </cell>
          <cell r="N2432">
            <v>13.17</v>
          </cell>
          <cell r="O2432">
            <v>15.49</v>
          </cell>
          <cell r="P2432">
            <v>0</v>
          </cell>
          <cell r="R2432" t="str">
            <v>SINAPI</v>
          </cell>
        </row>
        <row r="2433">
          <cell r="G2433">
            <v>92761</v>
          </cell>
          <cell r="H2433" t="str">
            <v>ARMAÇÃO DE PILAR OU VIGA DE ESTRUTURA CONVENCIONAL DE CONCRETO ARMADO UTILIZANDO AÇO CA-50 DE 8,0 MM - MONTAGEM. AF_06/2022</v>
          </cell>
          <cell r="I2433" t="str">
            <v>KG</v>
          </cell>
          <cell r="J2433" t="str">
            <v>ATRIBUÍDO SÃO PAULO</v>
          </cell>
          <cell r="K2433" t="str">
            <v>14,94</v>
          </cell>
          <cell r="L2433" t="str">
            <v>CAIXA REFERENCIAL</v>
          </cell>
          <cell r="M2433" t="str">
            <v>1,52</v>
          </cell>
          <cell r="N2433">
            <v>13.42</v>
          </cell>
          <cell r="O2433">
            <v>14.94</v>
          </cell>
          <cell r="P2433">
            <v>0</v>
          </cell>
          <cell r="R2433" t="str">
            <v>SINAPI</v>
          </cell>
        </row>
        <row r="2434">
          <cell r="G2434">
            <v>92762</v>
          </cell>
          <cell r="H2434" t="str">
            <v>ARMAÇÃO DE PILAR OU VIGA DE ESTRUTURA CONVENCIONAL DE CONCRETO ARMADO UTILIZANDO AÇO CA-50 DE 10,0 MM - MONTAGEM. AF_06/2022</v>
          </cell>
          <cell r="I2434" t="str">
            <v>KG</v>
          </cell>
          <cell r="J2434" t="str">
            <v>ATRIBUÍDO SÃO PAULO</v>
          </cell>
          <cell r="K2434" t="str">
            <v>13,51</v>
          </cell>
          <cell r="L2434" t="str">
            <v>CAIXA REFERENCIAL</v>
          </cell>
          <cell r="M2434" t="str">
            <v>0,98</v>
          </cell>
          <cell r="N2434">
            <v>12.53</v>
          </cell>
          <cell r="O2434">
            <v>13.51</v>
          </cell>
          <cell r="P2434">
            <v>0</v>
          </cell>
          <cell r="R2434" t="str">
            <v>SINAPI</v>
          </cell>
        </row>
        <row r="2435">
          <cell r="G2435">
            <v>92763</v>
          </cell>
          <cell r="H2435" t="str">
            <v>ARMAÇÃO DE PILAR OU VIGA DE ESTRUTURA CONVENCIONAL DE CONCRETO ARMADO UTILIZANDO AÇO CA-50 DE 12,5 MM - MONTAGEM. AF_06/2022</v>
          </cell>
          <cell r="I2435" t="str">
            <v>KG</v>
          </cell>
          <cell r="J2435" t="str">
            <v>ATRIBUÍDO SÃO PAULO</v>
          </cell>
          <cell r="K2435" t="str">
            <v>11,48</v>
          </cell>
          <cell r="L2435" t="str">
            <v>CAIXA REFERENCIAL</v>
          </cell>
          <cell r="M2435" t="str">
            <v>0,62</v>
          </cell>
          <cell r="N2435">
            <v>10.860000000000001</v>
          </cell>
          <cell r="O2435">
            <v>11.48</v>
          </cell>
          <cell r="P2435">
            <v>0</v>
          </cell>
          <cell r="R2435" t="str">
            <v>SINAPI</v>
          </cell>
        </row>
        <row r="2436">
          <cell r="G2436">
            <v>92764</v>
          </cell>
          <cell r="H2436" t="str">
            <v>ARMAÇÃO DE PILAR OU VIGA DE ESTRUTURA CONVENCIONAL DE CONCRETO ARMADO UTILIZANDO AÇO CA-50 DE 16,0 MM - MONTAGEM. AF_06/2022</v>
          </cell>
          <cell r="I2436" t="str">
            <v>KG</v>
          </cell>
          <cell r="J2436" t="str">
            <v>ATRIBUÍDO SÃO PAULO</v>
          </cell>
          <cell r="K2436" t="str">
            <v>11,20</v>
          </cell>
          <cell r="L2436" t="str">
            <v>CAIXA REFERENCIAL</v>
          </cell>
          <cell r="M2436" t="str">
            <v>0,44</v>
          </cell>
          <cell r="N2436">
            <v>10.76</v>
          </cell>
          <cell r="O2436">
            <v>11.2</v>
          </cell>
          <cell r="P2436">
            <v>0</v>
          </cell>
          <cell r="R2436" t="str">
            <v>SINAPI</v>
          </cell>
        </row>
        <row r="2437">
          <cell r="G2437">
            <v>92765</v>
          </cell>
          <cell r="H2437" t="str">
            <v>ARMAÇÃO DE PILAR OU VIGA DE ESTRUTURA CONVENCIONAL DE CONCRETO ARMADO UTILIZANDO AÇO CA-50 DE 20,0 MM - MONTAGEM. AF_06/2022</v>
          </cell>
          <cell r="I2437" t="str">
            <v>KG</v>
          </cell>
          <cell r="J2437" t="str">
            <v>ATRIBUÍDO SÃO PAULO</v>
          </cell>
          <cell r="K2437" t="str">
            <v>12,86</v>
          </cell>
          <cell r="L2437" t="str">
            <v>CAIXA REFERENCIAL</v>
          </cell>
          <cell r="M2437" t="str">
            <v>0,33</v>
          </cell>
          <cell r="N2437">
            <v>12.53</v>
          </cell>
          <cell r="O2437">
            <v>12.86</v>
          </cell>
          <cell r="P2437">
            <v>0</v>
          </cell>
          <cell r="R2437" t="str">
            <v>SINAPI</v>
          </cell>
        </row>
        <row r="2438">
          <cell r="G2438">
            <v>92766</v>
          </cell>
          <cell r="H2438" t="str">
            <v>ARMAÇÃO DE PILAR OU VIGA DE ESTRUTURA CONVENCIONAL DE CONCRETO ARMADO UTILIZANDO AÇO CA-50 DE 25,0 MM - MONTAGEM. AF_06/2022</v>
          </cell>
          <cell r="I2438" t="str">
            <v>KG</v>
          </cell>
          <cell r="J2438" t="str">
            <v>ATRIBUÍDO SÃO PAULO</v>
          </cell>
          <cell r="K2438" t="str">
            <v>12,75</v>
          </cell>
          <cell r="L2438" t="str">
            <v>CAIXA REFERENCIAL</v>
          </cell>
          <cell r="M2438" t="str">
            <v>0,26</v>
          </cell>
          <cell r="N2438">
            <v>12.49</v>
          </cell>
          <cell r="O2438">
            <v>12.75</v>
          </cell>
          <cell r="P2438">
            <v>0</v>
          </cell>
          <cell r="R2438" t="str">
            <v>SINAPI</v>
          </cell>
        </row>
        <row r="2439">
          <cell r="G2439">
            <v>92767</v>
          </cell>
          <cell r="H2439" t="str">
            <v>ARMAÇÃO DE LAJE DE ESTRUTURA CONVENCIONAL DE CONCRETO ARMADO UTILIZANDO AÇO CA-60 DE 4,2 MM - MONTAGEM. AF_06/2022</v>
          </cell>
          <cell r="I2439" t="str">
            <v>KG</v>
          </cell>
          <cell r="J2439" t="str">
            <v>ATRIBUÍDO SÃO PAULO</v>
          </cell>
          <cell r="K2439" t="str">
            <v>17,13</v>
          </cell>
          <cell r="L2439" t="str">
            <v>CAIXA REFERENCIAL</v>
          </cell>
          <cell r="M2439" t="str">
            <v>4,22</v>
          </cell>
          <cell r="N2439">
            <v>12.91</v>
          </cell>
          <cell r="O2439">
            <v>17.13</v>
          </cell>
          <cell r="P2439">
            <v>0</v>
          </cell>
          <cell r="R2439" t="str">
            <v>SINAPI</v>
          </cell>
        </row>
        <row r="2440">
          <cell r="G2440">
            <v>92768</v>
          </cell>
          <cell r="H2440" t="str">
            <v>ARMAÇÃO DE LAJE DE ESTRUTURA CONVENCIONAL DE CONCRETO ARMADO UTILIZANDO AÇO CA-60 DE 5,0 MM - MONTAGEM. AF_06/2022</v>
          </cell>
          <cell r="I2440" t="str">
            <v>KG</v>
          </cell>
          <cell r="J2440" t="str">
            <v>ATRIBUÍDO SÃO PAULO</v>
          </cell>
          <cell r="K2440" t="str">
            <v>15,42</v>
          </cell>
          <cell r="L2440" t="str">
            <v>CAIXA REFERENCIAL</v>
          </cell>
          <cell r="M2440" t="str">
            <v>2,99</v>
          </cell>
          <cell r="N2440">
            <v>12.43</v>
          </cell>
          <cell r="O2440">
            <v>15.42</v>
          </cell>
          <cell r="P2440">
            <v>0</v>
          </cell>
          <cell r="R2440" t="str">
            <v>SINAPI</v>
          </cell>
        </row>
        <row r="2441">
          <cell r="G2441">
            <v>92769</v>
          </cell>
          <cell r="H2441" t="str">
            <v>ARMAÇÃO DE LAJE DE ESTRUTURA CONVENCIONAL DE CONCRETO ARMADO UTILIZANDO AÇO CA-50 DE 6,3 MM - MONTAGEM. AF_06/2022</v>
          </cell>
          <cell r="I2441" t="str">
            <v>KG</v>
          </cell>
          <cell r="J2441" t="str">
            <v>ATRIBUÍDO SÃO PAULO</v>
          </cell>
          <cell r="K2441" t="str">
            <v>15,05</v>
          </cell>
          <cell r="L2441" t="str">
            <v>CAIXA REFERENCIAL</v>
          </cell>
          <cell r="M2441" t="str">
            <v>1,91</v>
          </cell>
          <cell r="N2441">
            <v>13.14</v>
          </cell>
          <cell r="O2441">
            <v>15.05</v>
          </cell>
          <cell r="P2441">
            <v>0</v>
          </cell>
          <cell r="R2441" t="str">
            <v>SINAPI</v>
          </cell>
        </row>
        <row r="2442">
          <cell r="G2442">
            <v>92770</v>
          </cell>
          <cell r="H2442" t="str">
            <v>ARMAÇÃO DE LAJE DE ESTRUTURA CONVENCIONAL DE CONCRETO ARMADO UTILIZANDO AÇO CA-50 DE 8,0 MM - MONTAGEM. AF_06/2022</v>
          </cell>
          <cell r="I2442" t="str">
            <v>KG</v>
          </cell>
          <cell r="J2442" t="str">
            <v>ATRIBUÍDO SÃO PAULO</v>
          </cell>
          <cell r="K2442" t="str">
            <v>14,51</v>
          </cell>
          <cell r="L2442" t="str">
            <v>CAIXA REFERENCIAL</v>
          </cell>
          <cell r="M2442" t="str">
            <v>1,18</v>
          </cell>
          <cell r="N2442">
            <v>13.33</v>
          </cell>
          <cell r="O2442">
            <v>14.51</v>
          </cell>
          <cell r="P2442">
            <v>0</v>
          </cell>
          <cell r="R2442" t="str">
            <v>SINAPI</v>
          </cell>
        </row>
        <row r="2443">
          <cell r="G2443">
            <v>92771</v>
          </cell>
          <cell r="H2443" t="str">
            <v>ARMAÇÃO DE LAJE DE ESTRUTURA CONVENCIONAL DE CONCRETO ARMADO UTILIZANDO AÇO CA-50 DE 10,0 MM - MONTAGEM. AF_06/2022</v>
          </cell>
          <cell r="I2443" t="str">
            <v>KG</v>
          </cell>
          <cell r="J2443" t="str">
            <v>ATRIBUÍDO SÃO PAULO</v>
          </cell>
          <cell r="K2443" t="str">
            <v>13,11</v>
          </cell>
          <cell r="L2443" t="str">
            <v>CAIXA REFERENCIAL</v>
          </cell>
          <cell r="M2443" t="str">
            <v>0,70</v>
          </cell>
          <cell r="N2443">
            <v>12.41</v>
          </cell>
          <cell r="O2443">
            <v>13.11</v>
          </cell>
          <cell r="P2443">
            <v>0</v>
          </cell>
          <cell r="R2443" t="str">
            <v>SINAPI</v>
          </cell>
        </row>
        <row r="2444">
          <cell r="G2444">
            <v>92772</v>
          </cell>
          <cell r="H2444" t="str">
            <v>ARMAÇÃO DE LAJE DE ESTRUTURA CONVENCIONAL DE CONCRETO ARMADO UTILIZANDO AÇO CA-50 DE 12,5 MM - MONTAGEM. AF_06/2022</v>
          </cell>
          <cell r="I2444" t="str">
            <v>KG</v>
          </cell>
          <cell r="J2444" t="str">
            <v>ATRIBUÍDO SÃO PAULO</v>
          </cell>
          <cell r="K2444" t="str">
            <v>11,11</v>
          </cell>
          <cell r="L2444" t="str">
            <v>CAIXA REFERENCIAL</v>
          </cell>
          <cell r="M2444" t="str">
            <v>0,38</v>
          </cell>
          <cell r="N2444">
            <v>10.729999999999999</v>
          </cell>
          <cell r="O2444">
            <v>11.11</v>
          </cell>
          <cell r="P2444">
            <v>0</v>
          </cell>
          <cell r="R2444" t="str">
            <v>SINAPI</v>
          </cell>
        </row>
        <row r="2445">
          <cell r="G2445">
            <v>92773</v>
          </cell>
          <cell r="H2445" t="str">
            <v>ARMAÇÃO DE LAJE DE ESTRUTURA CONVENCIONAL DE CONCRETO ARMADO UTILIZANDO AÇO CA-50 DE 16,0 MM - MONTAGEM. AF_06/2022</v>
          </cell>
          <cell r="I2445" t="str">
            <v>KG</v>
          </cell>
          <cell r="J2445" t="str">
            <v>COEFICIENTE DE REPRESENTATIVIDADE</v>
          </cell>
          <cell r="K2445" t="str">
            <v>10,96</v>
          </cell>
          <cell r="L2445" t="str">
            <v>CAIXA REFERENCIAL</v>
          </cell>
          <cell r="M2445" t="str">
            <v>0,28</v>
          </cell>
          <cell r="N2445">
            <v>10.680000000000001</v>
          </cell>
          <cell r="O2445">
            <v>10.96</v>
          </cell>
          <cell r="P2445">
            <v>0</v>
          </cell>
          <cell r="R2445" t="str">
            <v>SINAPI</v>
          </cell>
        </row>
        <row r="2446">
          <cell r="G2446">
            <v>92774</v>
          </cell>
          <cell r="H2446" t="str">
            <v>ARMAÇÃO DE LAJE DE ESTRUTURA CONVENCIONAL DE CONCRETO ARMADO UTILIZANDO AÇO CA-50 DE 20,0 MM - MONTAGEM. AF_06/2022</v>
          </cell>
          <cell r="I2446" t="str">
            <v>KG</v>
          </cell>
          <cell r="J2446" t="str">
            <v>COEFICIENTE DE REPRESENTATIVIDADE</v>
          </cell>
          <cell r="K2446" t="str">
            <v>12,73</v>
          </cell>
          <cell r="L2446" t="str">
            <v>CAIXA REFERENCIAL</v>
          </cell>
          <cell r="M2446" t="str">
            <v>0,24</v>
          </cell>
          <cell r="N2446">
            <v>12.49</v>
          </cell>
          <cell r="O2446">
            <v>12.73</v>
          </cell>
          <cell r="P2446">
            <v>0</v>
          </cell>
          <cell r="R2446" t="str">
            <v>SINAPI</v>
          </cell>
        </row>
        <row r="2447">
          <cell r="G2447">
            <v>92798</v>
          </cell>
          <cell r="H2447" t="str">
            <v>CORTE E DOBRA DE AÇO CA-50, DIÂMETRO DE 25,0 MM. AF_06/2022</v>
          </cell>
          <cell r="I2447" t="str">
            <v>KG</v>
          </cell>
          <cell r="J2447" t="str">
            <v>COEFICIENTE DE REPRESENTATIVIDADE</v>
          </cell>
          <cell r="K2447" t="str">
            <v>11,80</v>
          </cell>
          <cell r="L2447" t="str">
            <v>CAIXA REFERENCIAL</v>
          </cell>
          <cell r="M2447" t="str">
            <v>0,02</v>
          </cell>
          <cell r="N2447">
            <v>11.780000000000001</v>
          </cell>
          <cell r="O2447">
            <v>11.8</v>
          </cell>
          <cell r="P2447">
            <v>0</v>
          </cell>
          <cell r="R2447" t="str">
            <v>SINAPI</v>
          </cell>
        </row>
        <row r="2448">
          <cell r="G2448">
            <v>92799</v>
          </cell>
          <cell r="H2448" t="str">
            <v>CORTE E DOBRA DE AÇO CA-60, DIÂMETRO DE 4,2 MM. AF_06/2022</v>
          </cell>
          <cell r="I2448" t="str">
            <v>KG</v>
          </cell>
          <cell r="J2448" t="str">
            <v>COEFICIENTE DE REPRESENTATIVIDADE</v>
          </cell>
          <cell r="K2448" t="str">
            <v>13,02</v>
          </cell>
          <cell r="L2448" t="str">
            <v>CAIXA REFERENCIAL</v>
          </cell>
          <cell r="M2448" t="str">
            <v>1,98</v>
          </cell>
          <cell r="N2448">
            <v>11.04</v>
          </cell>
          <cell r="O2448">
            <v>13.02</v>
          </cell>
          <cell r="P2448">
            <v>0</v>
          </cell>
          <cell r="R2448" t="str">
            <v>SINAPI</v>
          </cell>
        </row>
        <row r="2449">
          <cell r="G2449">
            <v>92800</v>
          </cell>
          <cell r="H2449" t="str">
            <v>CORTE E DOBRA DE AÇO CA-60, DIÂMETRO DE 5,0 MM. AF_06/2022</v>
          </cell>
          <cell r="I2449" t="str">
            <v>KG</v>
          </cell>
          <cell r="J2449" t="str">
            <v>COEFICIENTE DE REPRESENTATIVIDADE</v>
          </cell>
          <cell r="K2449" t="str">
            <v>12,06</v>
          </cell>
          <cell r="L2449" t="str">
            <v>CAIXA REFERENCIAL</v>
          </cell>
          <cell r="M2449" t="str">
            <v>1,22</v>
          </cell>
          <cell r="N2449">
            <v>10.84</v>
          </cell>
          <cell r="O2449">
            <v>12.06</v>
          </cell>
          <cell r="P2449">
            <v>0</v>
          </cell>
          <cell r="R2449" t="str">
            <v>SINAPI</v>
          </cell>
        </row>
        <row r="2450">
          <cell r="G2450">
            <v>92801</v>
          </cell>
          <cell r="H2450" t="str">
            <v>CORTE E DOBRA DE AÇO CA-50, DIÂMETRO DE 6,3 MM. AF_06/2022</v>
          </cell>
          <cell r="I2450" t="str">
            <v>KG</v>
          </cell>
          <cell r="J2450" t="str">
            <v>COEFICIENTE DE REPRESENTATIVIDADE</v>
          </cell>
          <cell r="K2450" t="str">
            <v>12,51</v>
          </cell>
          <cell r="L2450" t="str">
            <v>CAIXA REFERENCIAL</v>
          </cell>
          <cell r="M2450" t="str">
            <v>0,65</v>
          </cell>
          <cell r="N2450">
            <v>11.86</v>
          </cell>
          <cell r="O2450">
            <v>12.51</v>
          </cell>
          <cell r="P2450">
            <v>0</v>
          </cell>
          <cell r="R2450" t="str">
            <v>SINAPI</v>
          </cell>
        </row>
        <row r="2451">
          <cell r="G2451">
            <v>92802</v>
          </cell>
          <cell r="H2451" t="str">
            <v>CORTE E DOBRA DE AÇO CA-50, DIÂMETRO DE 8,0 MM. AF_06/2022</v>
          </cell>
          <cell r="I2451" t="str">
            <v>KG</v>
          </cell>
          <cell r="J2451" t="str">
            <v>COEFICIENTE DE REPRESENTATIVIDADE</v>
          </cell>
          <cell r="K2451" t="str">
            <v>12,63</v>
          </cell>
          <cell r="L2451" t="str">
            <v>CAIXA REFERENCIAL</v>
          </cell>
          <cell r="M2451" t="str">
            <v>0,33</v>
          </cell>
          <cell r="N2451">
            <v>12.3</v>
          </cell>
          <cell r="O2451">
            <v>12.63</v>
          </cell>
          <cell r="P2451">
            <v>0</v>
          </cell>
          <cell r="R2451" t="str">
            <v>SINAPI</v>
          </cell>
        </row>
        <row r="2452">
          <cell r="G2452">
            <v>92803</v>
          </cell>
          <cell r="H2452" t="str">
            <v>CORTE E DOBRA DE AÇO CA-50, DIÂMETRO DE 10,0 MM. AF_06/2022</v>
          </cell>
          <cell r="I2452" t="str">
            <v>KG</v>
          </cell>
          <cell r="J2452" t="str">
            <v>COEFICIENTE DE REPRESENTATIVIDADE</v>
          </cell>
          <cell r="K2452" t="str">
            <v>11,71</v>
          </cell>
          <cell r="L2452" t="str">
            <v>CAIXA REFERENCIAL</v>
          </cell>
          <cell r="M2452" t="str">
            <v>0,17</v>
          </cell>
          <cell r="N2452">
            <v>11.540000000000001</v>
          </cell>
          <cell r="O2452">
            <v>11.71</v>
          </cell>
          <cell r="P2452">
            <v>0</v>
          </cell>
          <cell r="R2452" t="str">
            <v>SINAPI</v>
          </cell>
        </row>
        <row r="2453">
          <cell r="G2453">
            <v>92804</v>
          </cell>
          <cell r="H2453" t="str">
            <v>CORTE E DOBRA DE AÇO CA-50, DIÂMETRO DE 12,5 MM. AF_06/2022</v>
          </cell>
          <cell r="I2453" t="str">
            <v>KG</v>
          </cell>
          <cell r="J2453" t="str">
            <v>COEFICIENTE DE REPRESENTATIVIDADE</v>
          </cell>
          <cell r="K2453" t="str">
            <v>10,07</v>
          </cell>
          <cell r="L2453" t="str">
            <v>CAIXA REFERENCIAL</v>
          </cell>
          <cell r="M2453" t="str">
            <v>0,09</v>
          </cell>
          <cell r="N2453">
            <v>9.98</v>
          </cell>
          <cell r="O2453">
            <v>10.07</v>
          </cell>
          <cell r="P2453">
            <v>0</v>
          </cell>
          <cell r="R2453" t="str">
            <v>SINAPI</v>
          </cell>
        </row>
        <row r="2454">
          <cell r="G2454">
            <v>92805</v>
          </cell>
          <cell r="H2454" t="str">
            <v>CORTE E DOBRA DE AÇO CA-50, DIÂMETRO DE 16,0 MM. AF_06/2022</v>
          </cell>
          <cell r="I2454" t="str">
            <v>KG</v>
          </cell>
          <cell r="J2454" t="str">
            <v>COEFICIENTE DE REPRESENTATIVIDADE</v>
          </cell>
          <cell r="K2454" t="str">
            <v>10,01</v>
          </cell>
          <cell r="L2454" t="str">
            <v>CAIXA REFERENCIAL</v>
          </cell>
          <cell r="M2454" t="str">
            <v>0,04</v>
          </cell>
          <cell r="N2454">
            <v>9.9700000000000006</v>
          </cell>
          <cell r="O2454">
            <v>10.01</v>
          </cell>
          <cell r="P2454">
            <v>0</v>
          </cell>
          <cell r="R2454" t="str">
            <v>SINAPI</v>
          </cell>
        </row>
        <row r="2455">
          <cell r="G2455">
            <v>92806</v>
          </cell>
          <cell r="H2455" t="str">
            <v>CORTE E DOBRA DE AÇO CA-50, DIÂMETRO DE 20,0 MM. AF_06/2022</v>
          </cell>
          <cell r="I2455" t="str">
            <v>KG</v>
          </cell>
          <cell r="J2455" t="str">
            <v>COEFICIENTE DE REPRESENTATIVIDADE</v>
          </cell>
          <cell r="K2455" t="str">
            <v>11,81</v>
          </cell>
          <cell r="L2455" t="str">
            <v>CAIXA REFERENCIAL</v>
          </cell>
          <cell r="M2455" t="str">
            <v>0,02</v>
          </cell>
          <cell r="N2455">
            <v>11.790000000000001</v>
          </cell>
          <cell r="O2455">
            <v>11.81</v>
          </cell>
          <cell r="P2455">
            <v>0</v>
          </cell>
          <cell r="R2455" t="str">
            <v>SINAPI</v>
          </cell>
        </row>
        <row r="2456">
          <cell r="G2456">
            <v>92875</v>
          </cell>
          <cell r="H2456" t="str">
            <v>CORTE E DOBRA DE AÇO CA-25, DIÂMETRO DE 6,3 MM. AF_06/2022</v>
          </cell>
          <cell r="I2456" t="str">
            <v>KG</v>
          </cell>
          <cell r="J2456" t="str">
            <v>COEFICIENTE DE REPRESENTATIVIDADE</v>
          </cell>
          <cell r="K2456" t="str">
            <v>11,75</v>
          </cell>
          <cell r="L2456" t="str">
            <v>CAIXA REFERENCIAL</v>
          </cell>
          <cell r="M2456" t="str">
            <v>0,86</v>
          </cell>
          <cell r="N2456">
            <v>10.89</v>
          </cell>
          <cell r="O2456">
            <v>11.75</v>
          </cell>
          <cell r="P2456">
            <v>0</v>
          </cell>
          <cell r="R2456" t="str">
            <v>SINAPI</v>
          </cell>
        </row>
        <row r="2457">
          <cell r="G2457">
            <v>92876</v>
          </cell>
          <cell r="H2457" t="str">
            <v>CORTE E DOBRA DE AÇO CA-25, DIÂMETRO DE 8,0 MM. AF_06/2022</v>
          </cell>
          <cell r="I2457" t="str">
            <v>KG</v>
          </cell>
          <cell r="J2457" t="str">
            <v>COEFICIENTE DE REPRESENTATIVIDADE</v>
          </cell>
          <cell r="K2457" t="str">
            <v>11,63</v>
          </cell>
          <cell r="L2457" t="str">
            <v>CAIXA REFERENCIAL</v>
          </cell>
          <cell r="M2457" t="str">
            <v>0,45</v>
          </cell>
          <cell r="N2457">
            <v>11.180000000000001</v>
          </cell>
          <cell r="O2457">
            <v>11.63</v>
          </cell>
          <cell r="P2457">
            <v>0</v>
          </cell>
          <cell r="R2457" t="str">
            <v>SINAPI</v>
          </cell>
        </row>
        <row r="2458">
          <cell r="G2458">
            <v>92877</v>
          </cell>
          <cell r="H2458" t="str">
            <v>CORTE E DOBRA DE AÇO CA-25, DIÂMETRO DE 10,0 MM. AF_06/2022</v>
          </cell>
          <cell r="I2458" t="str">
            <v>KG</v>
          </cell>
          <cell r="J2458" t="str">
            <v>COEFICIENTE DE REPRESENTATIVIDADE</v>
          </cell>
          <cell r="K2458" t="str">
            <v>12,68</v>
          </cell>
          <cell r="L2458" t="str">
            <v>CAIXA REFERENCIAL</v>
          </cell>
          <cell r="M2458" t="str">
            <v>0,25</v>
          </cell>
          <cell r="N2458">
            <v>12.43</v>
          </cell>
          <cell r="O2458">
            <v>12.68</v>
          </cell>
          <cell r="P2458">
            <v>0</v>
          </cell>
          <cell r="R2458" t="str">
            <v>SINAPI</v>
          </cell>
        </row>
        <row r="2459">
          <cell r="G2459">
            <v>92878</v>
          </cell>
          <cell r="H2459" t="str">
            <v>CORTE E DOBRA DE AÇO CA-25, DIÂMETRO DE 12,5 MM. AF_06/2022</v>
          </cell>
          <cell r="I2459" t="str">
            <v>KG</v>
          </cell>
          <cell r="J2459" t="str">
            <v>COEFICIENTE DE REPRESENTATIVIDADE</v>
          </cell>
          <cell r="K2459" t="str">
            <v>12,52</v>
          </cell>
          <cell r="L2459" t="str">
            <v>CAIXA REFERENCIAL</v>
          </cell>
          <cell r="M2459" t="str">
            <v>0,14</v>
          </cell>
          <cell r="N2459">
            <v>12.379999999999999</v>
          </cell>
          <cell r="O2459">
            <v>12.52</v>
          </cell>
          <cell r="P2459">
            <v>0</v>
          </cell>
          <cell r="R2459" t="str">
            <v>SINAPI</v>
          </cell>
        </row>
        <row r="2460">
          <cell r="G2460">
            <v>92879</v>
          </cell>
          <cell r="H2460" t="str">
            <v>CORTE E DOBRA DE AÇO CA-25, DIÂMETRO DE 16,0 MM. AF_06/2022</v>
          </cell>
          <cell r="I2460" t="str">
            <v>KG</v>
          </cell>
          <cell r="J2460" t="str">
            <v>COEFICIENTE DE REPRESENTATIVIDADE</v>
          </cell>
          <cell r="K2460" t="str">
            <v>12,43</v>
          </cell>
          <cell r="L2460" t="str">
            <v>CAIXA REFERENCIAL</v>
          </cell>
          <cell r="M2460" t="str">
            <v>0,06</v>
          </cell>
          <cell r="N2460">
            <v>12.37</v>
          </cell>
          <cell r="O2460">
            <v>12.43</v>
          </cell>
          <cell r="P2460">
            <v>0</v>
          </cell>
          <cell r="R2460" t="str">
            <v>SINAPI</v>
          </cell>
        </row>
        <row r="2461">
          <cell r="G2461">
            <v>92880</v>
          </cell>
          <cell r="H2461" t="str">
            <v>CORTE E DOBRA DE AÇO CA-25, DIÂMETRO DE 20,0 MM. AF_06/2022</v>
          </cell>
          <cell r="I2461" t="str">
            <v>KG</v>
          </cell>
          <cell r="J2461" t="str">
            <v>COEFICIENTE DE REPRESENTATIVIDADE</v>
          </cell>
          <cell r="K2461" t="str">
            <v>12,72</v>
          </cell>
          <cell r="L2461" t="str">
            <v>CAIXA REFERENCIAL</v>
          </cell>
          <cell r="M2461" t="str">
            <v>0,03</v>
          </cell>
          <cell r="N2461">
            <v>12.690000000000001</v>
          </cell>
          <cell r="O2461">
            <v>12.72</v>
          </cell>
          <cell r="P2461">
            <v>0</v>
          </cell>
          <cell r="R2461" t="str">
            <v>SINAPI</v>
          </cell>
        </row>
        <row r="2462">
          <cell r="G2462">
            <v>92881</v>
          </cell>
          <cell r="H2462" t="str">
            <v>CORTE E DOBRA DE AÇO CA-25, DIÂMETRO DE 25,0 MM. AF_06/2022</v>
          </cell>
          <cell r="I2462" t="str">
            <v>KG</v>
          </cell>
          <cell r="J2462" t="str">
            <v>COEFICIENTE DE REPRESENTATIVIDADE</v>
          </cell>
          <cell r="K2462" t="str">
            <v>12,70</v>
          </cell>
          <cell r="L2462" t="str">
            <v>CAIXA REFERENCIAL</v>
          </cell>
          <cell r="M2462" t="str">
            <v>0,02</v>
          </cell>
          <cell r="N2462">
            <v>12.68</v>
          </cell>
          <cell r="O2462">
            <v>12.7</v>
          </cell>
          <cell r="P2462">
            <v>0</v>
          </cell>
          <cell r="R2462" t="str">
            <v>SINAPI</v>
          </cell>
        </row>
        <row r="2463">
          <cell r="G2463">
            <v>92882</v>
          </cell>
          <cell r="H2463" t="str">
            <v>ARMAÇÃO UTILIZANDO AÇO CA-25 DE 6,3 MM - MONTAGEM. AF_06/2022</v>
          </cell>
          <cell r="I2463" t="str">
            <v>KG</v>
          </cell>
          <cell r="J2463" t="str">
            <v>ATRIBUÍDO SÃO PAULO</v>
          </cell>
          <cell r="K2463" t="str">
            <v>15,16</v>
          </cell>
          <cell r="L2463" t="str">
            <v>CAIXA REFERENCIAL</v>
          </cell>
          <cell r="M2463" t="str">
            <v>2,88</v>
          </cell>
          <cell r="N2463">
            <v>12.280000000000001</v>
          </cell>
          <cell r="O2463">
            <v>15.16</v>
          </cell>
          <cell r="P2463">
            <v>0</v>
          </cell>
          <cell r="R2463" t="str">
            <v>SINAPI</v>
          </cell>
        </row>
        <row r="2464">
          <cell r="G2464">
            <v>92883</v>
          </cell>
          <cell r="H2464" t="str">
            <v>ARMAÇÃO UTILIZANDO AÇO CA-25 DE 8,0 MM - MONTAGEM. AF_06/2022</v>
          </cell>
          <cell r="I2464" t="str">
            <v>KG</v>
          </cell>
          <cell r="J2464" t="str">
            <v>ATRIBUÍDO SÃO PAULO</v>
          </cell>
          <cell r="K2464" t="str">
            <v>14,34</v>
          </cell>
          <cell r="L2464" t="str">
            <v>CAIXA REFERENCIAL</v>
          </cell>
          <cell r="M2464" t="str">
            <v>1,95</v>
          </cell>
          <cell r="N2464">
            <v>12.39</v>
          </cell>
          <cell r="O2464">
            <v>14.34</v>
          </cell>
          <cell r="P2464">
            <v>0</v>
          </cell>
          <cell r="R2464" t="str">
            <v>SINAPI</v>
          </cell>
        </row>
        <row r="2465">
          <cell r="G2465">
            <v>92884</v>
          </cell>
          <cell r="H2465" t="str">
            <v>ARMAÇÃO UTILIZANDO AÇO CA-25 DE 10,0 MM - MONTAGEM. AF_06/2022</v>
          </cell>
          <cell r="I2465" t="str">
            <v>KG</v>
          </cell>
          <cell r="J2465" t="str">
            <v>ATRIBUÍDO SÃO PAULO</v>
          </cell>
          <cell r="K2465" t="str">
            <v>14,85</v>
          </cell>
          <cell r="L2465" t="str">
            <v>CAIXA REFERENCIAL</v>
          </cell>
          <cell r="M2465" t="str">
            <v>1,36</v>
          </cell>
          <cell r="N2465">
            <v>13.49</v>
          </cell>
          <cell r="O2465">
            <v>14.85</v>
          </cell>
          <cell r="P2465">
            <v>0</v>
          </cell>
          <cell r="R2465" t="str">
            <v>SINAPI</v>
          </cell>
        </row>
        <row r="2466">
          <cell r="G2466">
            <v>92885</v>
          </cell>
          <cell r="H2466" t="str">
            <v>ARMAÇÃO UTILIZANDO AÇO CA-25 DE 12,5 MM - MONTAGEM. AF_06/2022</v>
          </cell>
          <cell r="I2466" t="str">
            <v>KG</v>
          </cell>
          <cell r="J2466" t="str">
            <v>ATRIBUÍDO SÃO PAULO</v>
          </cell>
          <cell r="K2466" t="str">
            <v>14,28</v>
          </cell>
          <cell r="L2466" t="str">
            <v>CAIXA REFERENCIAL</v>
          </cell>
          <cell r="M2466" t="str">
            <v>0,94</v>
          </cell>
          <cell r="N2466">
            <v>13.34</v>
          </cell>
          <cell r="O2466">
            <v>14.28</v>
          </cell>
          <cell r="P2466">
            <v>0</v>
          </cell>
          <cell r="R2466" t="str">
            <v>SINAPI</v>
          </cell>
        </row>
        <row r="2467">
          <cell r="G2467">
            <v>92886</v>
          </cell>
          <cell r="H2467" t="str">
            <v>ARMAÇÃO UTILIZANDO AÇO CA-25 DE 16,0 MM - MONTAGEM. AF_06/2022</v>
          </cell>
          <cell r="I2467" t="str">
            <v>KG</v>
          </cell>
          <cell r="J2467" t="str">
            <v>ATRIBUÍDO SÃO PAULO</v>
          </cell>
          <cell r="K2467" t="str">
            <v>13,81</v>
          </cell>
          <cell r="L2467" t="str">
            <v>CAIXA REFERENCIAL</v>
          </cell>
          <cell r="M2467" t="str">
            <v>0,59</v>
          </cell>
          <cell r="N2467">
            <v>13.22</v>
          </cell>
          <cell r="O2467">
            <v>13.81</v>
          </cell>
          <cell r="P2467">
            <v>0</v>
          </cell>
          <cell r="R2467" t="str">
            <v>SINAPI</v>
          </cell>
        </row>
        <row r="2468">
          <cell r="G2468">
            <v>92887</v>
          </cell>
          <cell r="H2468" t="str">
            <v>ARMAÇÃO UTILIZANDO AÇO CA-25 DE 20,0 MM - MONTAGEM. AF_06/2022</v>
          </cell>
          <cell r="I2468" t="str">
            <v>KG</v>
          </cell>
          <cell r="J2468" t="str">
            <v>ATRIBUÍDO SÃO PAULO</v>
          </cell>
          <cell r="K2468" t="str">
            <v>13,83</v>
          </cell>
          <cell r="L2468" t="str">
            <v>CAIXA REFERENCIAL</v>
          </cell>
          <cell r="M2468" t="str">
            <v>0,38</v>
          </cell>
          <cell r="N2468">
            <v>13.45</v>
          </cell>
          <cell r="O2468">
            <v>13.83</v>
          </cell>
          <cell r="P2468">
            <v>0</v>
          </cell>
          <cell r="R2468" t="str">
            <v>SINAPI</v>
          </cell>
        </row>
        <row r="2469">
          <cell r="G2469">
            <v>92888</v>
          </cell>
          <cell r="H2469" t="str">
            <v>ARMAÇÃO UTILIZANDO AÇO CA-25 DE 25,0 MM - MONTAGEM. AF_06/2022</v>
          </cell>
          <cell r="I2469" t="str">
            <v>KG</v>
          </cell>
          <cell r="J2469" t="str">
            <v>COEFICIENTE DE REPRESENTATIVIDADE</v>
          </cell>
          <cell r="K2469" t="str">
            <v>13,60</v>
          </cell>
          <cell r="L2469" t="str">
            <v>CAIXA REFERENCIAL</v>
          </cell>
          <cell r="M2469" t="str">
            <v>0,22</v>
          </cell>
          <cell r="N2469">
            <v>13.379999999999999</v>
          </cell>
          <cell r="O2469">
            <v>13.6</v>
          </cell>
          <cell r="P2469">
            <v>0</v>
          </cell>
          <cell r="R2469" t="str">
            <v>SINAPI</v>
          </cell>
        </row>
        <row r="2470">
          <cell r="G2470">
            <v>92915</v>
          </cell>
          <cell r="H2470" t="str">
            <v>ARMAÇÃO DE ESTRUTURAS DIVERSAS DE CONCRETO ARMADO, EXCETO VIGAS, PILARES, LAJES E FUNDAÇÕES, UTILIZANDO AÇO CA-60 DE 5,0 MM - MONTAGEM. AF_06/2022</v>
          </cell>
          <cell r="I2470" t="str">
            <v>KG</v>
          </cell>
          <cell r="J2470" t="str">
            <v>ATRIBUÍDO SÃO PAULO</v>
          </cell>
          <cell r="K2470" t="str">
            <v>18,21</v>
          </cell>
          <cell r="L2470" t="str">
            <v>CAIXA REFERENCIAL</v>
          </cell>
          <cell r="M2470" t="str">
            <v>5,34</v>
          </cell>
          <cell r="N2470">
            <v>12.870000000000001</v>
          </cell>
          <cell r="O2470">
            <v>18.21</v>
          </cell>
          <cell r="P2470">
            <v>0</v>
          </cell>
          <cell r="R2470" t="str">
            <v>SINAPI</v>
          </cell>
        </row>
        <row r="2471">
          <cell r="G2471">
            <v>92916</v>
          </cell>
          <cell r="H2471" t="str">
            <v>ARMAÇÃO DE ESTRUTURAS DIVERSAS DE CONCRETO ARMADO, EXCETO VIGAS, PILARES, LAJES E FUNDAÇÕES, UTILIZANDO AÇO CA-50 DE 6,3 MM - MONTAGEM. AF_06/2022</v>
          </cell>
          <cell r="I2471" t="str">
            <v>KG</v>
          </cell>
          <cell r="J2471" t="str">
            <v>ATRIBUÍDO SÃO PAULO</v>
          </cell>
          <cell r="K2471" t="str">
            <v>17,23</v>
          </cell>
          <cell r="L2471" t="str">
            <v>CAIXA REFERENCIAL</v>
          </cell>
          <cell r="M2471" t="str">
            <v>3,69</v>
          </cell>
          <cell r="N2471">
            <v>13.540000000000001</v>
          </cell>
          <cell r="O2471">
            <v>17.23</v>
          </cell>
          <cell r="P2471">
            <v>0</v>
          </cell>
          <cell r="R2471" t="str">
            <v>SINAPI</v>
          </cell>
        </row>
        <row r="2472">
          <cell r="G2472">
            <v>92917</v>
          </cell>
          <cell r="H2472" t="str">
            <v>ARMAÇÃO DE ESTRUTURAS DIVERSAS DE CONCRETO ARMADO, EXCETO VIGAS, PILARES, LAJES E FUNDAÇÕES, UTILIZANDO AÇO CA-50 DE 8,0 MM - MONTAGEM. AF_06/2022</v>
          </cell>
          <cell r="I2472" t="str">
            <v>KG</v>
          </cell>
          <cell r="J2472" t="str">
            <v>ATRIBUÍDO SÃO PAULO</v>
          </cell>
          <cell r="K2472" t="str">
            <v>16,18</v>
          </cell>
          <cell r="L2472" t="str">
            <v>CAIXA REFERENCIAL</v>
          </cell>
          <cell r="M2472" t="str">
            <v>2,50</v>
          </cell>
          <cell r="N2472">
            <v>13.68</v>
          </cell>
          <cell r="O2472">
            <v>16.18</v>
          </cell>
          <cell r="P2472">
            <v>0</v>
          </cell>
          <cell r="R2472" t="str">
            <v>SINAPI</v>
          </cell>
        </row>
        <row r="2473">
          <cell r="G2473">
            <v>92919</v>
          </cell>
          <cell r="H2473" t="str">
            <v>ARMAÇÃO DE ESTRUTURAS DIVERSAS DE CONCRETO ARMADO, EXCETO VIGAS, PILARES, LAJES E FUNDAÇÕES, UTILIZANDO AÇO CA-50 DE 10,0 MM - MONTAGEM. AF_06/2022</v>
          </cell>
          <cell r="I2473" t="str">
            <v>KG</v>
          </cell>
          <cell r="J2473" t="str">
            <v>ATRIBUÍDO SÃO PAULO</v>
          </cell>
          <cell r="K2473" t="str">
            <v>14,38</v>
          </cell>
          <cell r="L2473" t="str">
            <v>CAIXA REFERENCIAL</v>
          </cell>
          <cell r="M2473" t="str">
            <v>1,67</v>
          </cell>
          <cell r="N2473">
            <v>12.71</v>
          </cell>
          <cell r="O2473">
            <v>14.38</v>
          </cell>
          <cell r="P2473">
            <v>0</v>
          </cell>
          <cell r="R2473" t="str">
            <v>SINAPI</v>
          </cell>
        </row>
        <row r="2474">
          <cell r="G2474">
            <v>92921</v>
          </cell>
          <cell r="H2474" t="str">
            <v>ARMAÇÃO DE ESTRUTURAS DIVERSAS DE CONCRETO ARMADO, EXCETO VIGAS, PILARES, LAJES E FUNDAÇÕES, UTILIZANDO AÇO CA-50 DE 12,5 MM - MONTAGEM. AF_06/2022</v>
          </cell>
          <cell r="I2474" t="str">
            <v>KG</v>
          </cell>
          <cell r="J2474" t="str">
            <v>ATRIBUÍDO SÃO PAULO</v>
          </cell>
          <cell r="K2474" t="str">
            <v>12,04</v>
          </cell>
          <cell r="L2474" t="str">
            <v>CAIXA REFERENCIAL</v>
          </cell>
          <cell r="M2474" t="str">
            <v>1,06</v>
          </cell>
          <cell r="N2474">
            <v>10.979999999999999</v>
          </cell>
          <cell r="O2474">
            <v>12.04</v>
          </cell>
          <cell r="P2474">
            <v>0</v>
          </cell>
          <cell r="R2474" t="str">
            <v>SINAPI</v>
          </cell>
        </row>
        <row r="2475">
          <cell r="G2475">
            <v>92922</v>
          </cell>
          <cell r="H2475" t="str">
            <v>ARMAÇÃO DE ESTRUTURAS DIVERSAS DE CONCRETO ARMADO, EXCETO VIGAS, PILARES, LAJES E FUNDAÇÕES, UTILIZANDO AÇO CA-50 DE 16,0 MM - MONTAGEM. AF_06/2022</v>
          </cell>
          <cell r="I2475" t="str">
            <v>KG</v>
          </cell>
          <cell r="J2475" t="str">
            <v>ATRIBUÍDO SÃO PAULO</v>
          </cell>
          <cell r="K2475" t="str">
            <v>11,62</v>
          </cell>
          <cell r="L2475" t="str">
            <v>CAIXA REFERENCIAL</v>
          </cell>
          <cell r="M2475" t="str">
            <v>0,76</v>
          </cell>
          <cell r="N2475">
            <v>10.86</v>
          </cell>
          <cell r="O2475">
            <v>11.62</v>
          </cell>
          <cell r="P2475">
            <v>0</v>
          </cell>
          <cell r="R2475" t="str">
            <v>SINAPI</v>
          </cell>
        </row>
        <row r="2476">
          <cell r="G2476">
            <v>92923</v>
          </cell>
          <cell r="H2476" t="str">
            <v>ARMAÇÃO DE ESTRUTURAS DIVERSAS DE CONCRETO ARMADO, EXCETO VIGAS, PILARES, LAJES E FUNDAÇÕES, UTILIZANDO AÇO CA-50 DE 20,0 MM - MONTAGEM. AF_06/2022</v>
          </cell>
          <cell r="I2476" t="str">
            <v>KG</v>
          </cell>
          <cell r="J2476" t="str">
            <v>ATRIBUÍDO SÃO PAULO</v>
          </cell>
          <cell r="K2476" t="str">
            <v>13,20</v>
          </cell>
          <cell r="L2476" t="str">
            <v>CAIXA REFERENCIAL</v>
          </cell>
          <cell r="M2476" t="str">
            <v>0,59</v>
          </cell>
          <cell r="N2476">
            <v>12.61</v>
          </cell>
          <cell r="O2476">
            <v>13.2</v>
          </cell>
          <cell r="P2476">
            <v>0</v>
          </cell>
          <cell r="R2476" t="str">
            <v>SINAPI</v>
          </cell>
        </row>
        <row r="2477">
          <cell r="G2477">
            <v>92924</v>
          </cell>
          <cell r="H2477" t="str">
            <v>ARMAÇÃO DE ESTRUTURAS DIVERSAS DE CONCRETO ARMADO, EXCETO VIGAS, PILARES, LAJES E FUNDAÇÕES, UTILIZANDO AÇO CA-50 DE 25,0 MM - MONTAGEM. AF_06/2022</v>
          </cell>
          <cell r="I2477" t="str">
            <v>KG</v>
          </cell>
          <cell r="J2477" t="str">
            <v>ATRIBUÍDO SÃO PAULO</v>
          </cell>
          <cell r="K2477" t="str">
            <v>13,02</v>
          </cell>
          <cell r="L2477" t="str">
            <v>CAIXA REFERENCIAL</v>
          </cell>
          <cell r="M2477" t="str">
            <v>0,46</v>
          </cell>
          <cell r="N2477">
            <v>12.559999999999999</v>
          </cell>
          <cell r="O2477">
            <v>13.02</v>
          </cell>
          <cell r="P2477">
            <v>0</v>
          </cell>
          <cell r="R2477" t="str">
            <v>SINAPI</v>
          </cell>
        </row>
        <row r="2478">
          <cell r="G2478">
            <v>95448</v>
          </cell>
          <cell r="H2478" t="str">
            <v>CORTE E DOBRA DE AÇO CA-50, DIÂMERO DE 32 MM. AF_06/2022</v>
          </cell>
          <cell r="I2478" t="str">
            <v>KG</v>
          </cell>
          <cell r="J2478" t="str">
            <v>COEFICIENTE DE REPRESENTATIVIDADE</v>
          </cell>
          <cell r="K2478" t="str">
            <v>12,97</v>
          </cell>
          <cell r="L2478" t="str">
            <v>CAIXA REFERENCIAL</v>
          </cell>
          <cell r="M2478" t="str">
            <v>0,01</v>
          </cell>
          <cell r="N2478">
            <v>12.96</v>
          </cell>
          <cell r="O2478">
            <v>12.97</v>
          </cell>
          <cell r="P2478">
            <v>0</v>
          </cell>
          <cell r="R2478" t="str">
            <v>SINAPI</v>
          </cell>
        </row>
        <row r="2479">
          <cell r="G2479">
            <v>95576</v>
          </cell>
          <cell r="H2479" t="str">
            <v>MONTAGEM DE ARMADURA DE ESTACAS, DIÂMETRO = 8,0 MM. AF_09/2021_PS</v>
          </cell>
          <cell r="I2479" t="str">
            <v>KG</v>
          </cell>
          <cell r="J2479" t="str">
            <v>ATRIBUÍDO SÃO PAULO</v>
          </cell>
          <cell r="K2479" t="str">
            <v>15,08</v>
          </cell>
          <cell r="L2479" t="str">
            <v>CAIXA REFERENCIAL</v>
          </cell>
          <cell r="M2479" t="str">
            <v>1,72</v>
          </cell>
          <cell r="N2479">
            <v>13.36</v>
          </cell>
          <cell r="O2479">
            <v>15.08</v>
          </cell>
          <cell r="P2479">
            <v>0</v>
          </cell>
          <cell r="R2479" t="str">
            <v>SINAPI</v>
          </cell>
        </row>
        <row r="2480">
          <cell r="G2480">
            <v>95577</v>
          </cell>
          <cell r="H2480" t="str">
            <v>MONTAGEM DE ARMADURA DE ESTACAS, DIÂMETRO = 10,0 MM. AF_09/2021_PS</v>
          </cell>
          <cell r="I2480" t="str">
            <v>KG</v>
          </cell>
          <cell r="J2480" t="str">
            <v>ATRIBUÍDO SÃO PAULO</v>
          </cell>
          <cell r="K2480" t="str">
            <v>13,16</v>
          </cell>
          <cell r="L2480" t="str">
            <v>CAIXA REFERENCIAL</v>
          </cell>
          <cell r="M2480" t="str">
            <v>0,82</v>
          </cell>
          <cell r="N2480">
            <v>12.34</v>
          </cell>
          <cell r="O2480">
            <v>13.16</v>
          </cell>
          <cell r="P2480">
            <v>0</v>
          </cell>
          <cell r="R2480" t="str">
            <v>SINAPI</v>
          </cell>
        </row>
        <row r="2481">
          <cell r="G2481">
            <v>95578</v>
          </cell>
          <cell r="H2481" t="str">
            <v>MONTAGEM DE ARMADURA DE ESTACAS, DIÂMETRO = 12,5 MM. AF_09/2021_PS</v>
          </cell>
          <cell r="I2481" t="str">
            <v>KG</v>
          </cell>
          <cell r="J2481" t="str">
            <v>ATRIBUÍDO SÃO PAULO</v>
          </cell>
          <cell r="K2481" t="str">
            <v>11,11</v>
          </cell>
          <cell r="L2481" t="str">
            <v>CAIXA REFERENCIAL</v>
          </cell>
          <cell r="M2481" t="str">
            <v>0,44</v>
          </cell>
          <cell r="N2481">
            <v>10.67</v>
          </cell>
          <cell r="O2481">
            <v>11.11</v>
          </cell>
          <cell r="P2481">
            <v>0</v>
          </cell>
          <cell r="R2481" t="str">
            <v>SINAPI</v>
          </cell>
        </row>
        <row r="2482">
          <cell r="G2482">
            <v>95579</v>
          </cell>
          <cell r="H2482" t="str">
            <v>MONTAGEM DE ARMADURA DE ESTACAS, DIÂMETRO = 16,0 MM. AF_09/2021_PS</v>
          </cell>
          <cell r="I2482" t="str">
            <v>KG</v>
          </cell>
          <cell r="J2482" t="str">
            <v>ATRIBUÍDO SÃO PAULO</v>
          </cell>
          <cell r="K2482" t="str">
            <v>10,84</v>
          </cell>
          <cell r="L2482" t="str">
            <v>CAIXA REFERENCIAL</v>
          </cell>
          <cell r="M2482" t="str">
            <v>0,25</v>
          </cell>
          <cell r="N2482">
            <v>10.59</v>
          </cell>
          <cell r="O2482">
            <v>10.84</v>
          </cell>
          <cell r="P2482">
            <v>0</v>
          </cell>
          <cell r="R2482" t="str">
            <v>SINAPI</v>
          </cell>
        </row>
        <row r="2483">
          <cell r="G2483">
            <v>95580</v>
          </cell>
          <cell r="H2483" t="str">
            <v>MONTAGEM DE ARMADURA DE ESTACAS, DIÂMETRO = 20,0 MM. AF_09/2021_PS</v>
          </cell>
          <cell r="I2483" t="str">
            <v>KG</v>
          </cell>
          <cell r="J2483" t="str">
            <v>ATRIBUÍDO SÃO PAULO</v>
          </cell>
          <cell r="K2483" t="str">
            <v>12,56</v>
          </cell>
          <cell r="L2483" t="str">
            <v>CAIXA REFERENCIAL</v>
          </cell>
          <cell r="M2483" t="str">
            <v>0,19</v>
          </cell>
          <cell r="N2483">
            <v>12.370000000000001</v>
          </cell>
          <cell r="O2483">
            <v>12.56</v>
          </cell>
          <cell r="P2483">
            <v>0</v>
          </cell>
          <cell r="R2483" t="str">
            <v>SINAPI</v>
          </cell>
        </row>
        <row r="2484">
          <cell r="G2484">
            <v>95581</v>
          </cell>
          <cell r="H2484" t="str">
            <v>MONTAGEM DE ARMADURA DE ESTACAS, DIÂMETRO = 25,0 MM. AF_09/2021_PS</v>
          </cell>
          <cell r="I2484" t="str">
            <v>KG</v>
          </cell>
          <cell r="J2484" t="str">
            <v>ATRIBUÍDO SÃO PAULO</v>
          </cell>
          <cell r="K2484" t="str">
            <v>12,51</v>
          </cell>
          <cell r="L2484" t="str">
            <v>CAIXA REFERENCIAL</v>
          </cell>
          <cell r="M2484" t="str">
            <v>0,18</v>
          </cell>
          <cell r="N2484">
            <v>12.33</v>
          </cell>
          <cell r="O2484">
            <v>12.51</v>
          </cell>
          <cell r="P2484">
            <v>0</v>
          </cell>
          <cell r="R2484" t="str">
            <v>SINAPI</v>
          </cell>
        </row>
        <row r="2485">
          <cell r="G2485">
            <v>95582</v>
          </cell>
          <cell r="H2485" t="str">
            <v>MONTAGEM DE ARMADURA DE ESTACAS, DIÂMETRO = 32,0 MM. AF_09/2021_PS</v>
          </cell>
          <cell r="I2485" t="str">
            <v>KG</v>
          </cell>
          <cell r="J2485" t="str">
            <v>ATRIBUÍDO SÃO PAULO</v>
          </cell>
          <cell r="K2485" t="str">
            <v>13,66</v>
          </cell>
          <cell r="L2485" t="str">
            <v>CAIXA REFERENCIAL</v>
          </cell>
          <cell r="M2485" t="str">
            <v>0,16</v>
          </cell>
          <cell r="N2485">
            <v>13.5</v>
          </cell>
          <cell r="O2485">
            <v>13.66</v>
          </cell>
          <cell r="P2485">
            <v>0</v>
          </cell>
          <cell r="R2485" t="str">
            <v>SINAPI</v>
          </cell>
        </row>
        <row r="2486">
          <cell r="G2486">
            <v>95583</v>
          </cell>
          <cell r="H2486" t="str">
            <v>MONTAGEM DE ARMADURA TRANSVERSAL DE ESTACAS DE SEÇÃO CIRCULAR, DIÂMETRO = 5,0 MM. AF_09/2021_PS</v>
          </cell>
          <cell r="I2486" t="str">
            <v>KG</v>
          </cell>
          <cell r="J2486" t="str">
            <v>ATRIBUÍDO SÃO PAULO</v>
          </cell>
          <cell r="K2486" t="str">
            <v>17,43</v>
          </cell>
          <cell r="L2486" t="str">
            <v>CAIXA REFERENCIAL</v>
          </cell>
          <cell r="M2486" t="str">
            <v>4,82</v>
          </cell>
          <cell r="N2486">
            <v>12.61</v>
          </cell>
          <cell r="O2486">
            <v>17.43</v>
          </cell>
          <cell r="P2486">
            <v>0</v>
          </cell>
          <cell r="R2486" t="str">
            <v>SINAPI</v>
          </cell>
        </row>
        <row r="2487">
          <cell r="G2487">
            <v>95584</v>
          </cell>
          <cell r="H2487" t="str">
            <v>MONTAGEM DE ARMADURA TRANSVERSAL DE ESTACAS DE SEÇÃO CIRCULAR, DIÂMETRO = 6,30 MM. AF_09/2021_PS</v>
          </cell>
          <cell r="I2487" t="str">
            <v>KG</v>
          </cell>
          <cell r="J2487" t="str">
            <v>ATRIBUÍDO SÃO PAULO</v>
          </cell>
          <cell r="K2487" t="str">
            <v>16,13</v>
          </cell>
          <cell r="L2487" t="str">
            <v>CAIXA REFERENCIAL</v>
          </cell>
          <cell r="M2487" t="str">
            <v>2,91</v>
          </cell>
          <cell r="N2487">
            <v>13.219999999999999</v>
          </cell>
          <cell r="O2487">
            <v>16.13</v>
          </cell>
          <cell r="P2487">
            <v>0</v>
          </cell>
          <cell r="R2487" t="str">
            <v>SINAPI</v>
          </cell>
        </row>
        <row r="2488">
          <cell r="G2488">
            <v>95592</v>
          </cell>
          <cell r="H2488" t="str">
            <v>MONTAGEM DE ARMADURA TRANVERSAL DE ESTACAS DE SEÇÃO RETANGULAR, DIÂMETRO = 5,0 MM. AF_09/2021_PS</v>
          </cell>
          <cell r="I2488" t="str">
            <v>KG</v>
          </cell>
          <cell r="J2488" t="str">
            <v>ATRIBUÍDO SÃO PAULO</v>
          </cell>
          <cell r="K2488" t="str">
            <v>17,43</v>
          </cell>
          <cell r="L2488" t="str">
            <v>CAIXA REFERENCIAL</v>
          </cell>
          <cell r="M2488" t="str">
            <v>4,82</v>
          </cell>
          <cell r="N2488">
            <v>12.61</v>
          </cell>
          <cell r="O2488">
            <v>17.43</v>
          </cell>
          <cell r="P2488">
            <v>0</v>
          </cell>
          <cell r="R2488" t="str">
            <v>SINAPI</v>
          </cell>
        </row>
        <row r="2489">
          <cell r="G2489">
            <v>95593</v>
          </cell>
          <cell r="H2489" t="str">
            <v>MONTAGEM DE ARMADURA TRANSVERSAL DE ESTACAS DE SEÇÃO RETANGULAR, DIÂMETRO = 6,30 MM. AF_09/2021_PS</v>
          </cell>
          <cell r="I2489" t="str">
            <v>KG</v>
          </cell>
          <cell r="J2489" t="str">
            <v>ATRIBUÍDO SÃO PAULO</v>
          </cell>
          <cell r="K2489" t="str">
            <v>16,13</v>
          </cell>
          <cell r="L2489" t="str">
            <v>CAIXA REFERENCIAL</v>
          </cell>
          <cell r="M2489" t="str">
            <v>2,91</v>
          </cell>
          <cell r="N2489">
            <v>13.219999999999999</v>
          </cell>
          <cell r="O2489">
            <v>16.13</v>
          </cell>
          <cell r="P2489">
            <v>0</v>
          </cell>
          <cell r="R2489" t="str">
            <v>SINAPI</v>
          </cell>
        </row>
        <row r="2490">
          <cell r="G2490">
            <v>95943</v>
          </cell>
          <cell r="H2490" t="str">
            <v>ARMAÇÃO DE ESCADA, DE UMA ESTRUTURA CONVENCIONAL DE CONCRETO ARMADO UTILIZANDO AÇO CA-60 DE 5,0 MM - MONTAGEM. AF_11/2020</v>
          </cell>
          <cell r="I2490" t="str">
            <v>KG</v>
          </cell>
          <cell r="J2490" t="str">
            <v>ATRIBUÍDO SÃO PAULO</v>
          </cell>
          <cell r="K2490" t="str">
            <v>22,85</v>
          </cell>
          <cell r="L2490" t="str">
            <v>CAIXA REFERENCIAL</v>
          </cell>
          <cell r="M2490" t="str">
            <v>9,00</v>
          </cell>
          <cell r="N2490">
            <v>13.850000000000001</v>
          </cell>
          <cell r="O2490">
            <v>22.85</v>
          </cell>
          <cell r="P2490">
            <v>0</v>
          </cell>
          <cell r="R2490" t="str">
            <v>SINAPI</v>
          </cell>
        </row>
        <row r="2491">
          <cell r="G2491">
            <v>95944</v>
          </cell>
          <cell r="H2491" t="str">
            <v>ARMAÇÃO DE ESCADA, DE UMA ESTRUTURA CONVENCIONAL DE CONCRETO ARMADO UTILIZANDO AÇO CA-50 DE 6,3 MM - MONTAGEM. AF_11/2020</v>
          </cell>
          <cell r="I2491" t="str">
            <v>KG</v>
          </cell>
          <cell r="J2491" t="str">
            <v>ATRIBUÍDO SÃO PAULO</v>
          </cell>
          <cell r="K2491" t="str">
            <v>21,38</v>
          </cell>
          <cell r="L2491" t="str">
            <v>CAIXA REFERENCIAL</v>
          </cell>
          <cell r="M2491" t="str">
            <v>6,95</v>
          </cell>
          <cell r="N2491">
            <v>14.43</v>
          </cell>
          <cell r="O2491">
            <v>21.38</v>
          </cell>
          <cell r="P2491">
            <v>0</v>
          </cell>
          <cell r="R2491" t="str">
            <v>SINAPI</v>
          </cell>
        </row>
        <row r="2492">
          <cell r="G2492">
            <v>95945</v>
          </cell>
          <cell r="H2492" t="str">
            <v>ARMAÇÃO DE ESCADA, DE UMA ESTRUTURA CONVENCIONAL DE CONCRETO ARMADO UTILIZANDO AÇO CA-50 DE 8,0 MM - MONTAGEM. AF_11/2020</v>
          </cell>
          <cell r="I2492" t="str">
            <v>KG</v>
          </cell>
          <cell r="J2492" t="str">
            <v>ATRIBUÍDO SÃO PAULO</v>
          </cell>
          <cell r="K2492" t="str">
            <v>18,14</v>
          </cell>
          <cell r="L2492" t="str">
            <v>CAIXA REFERENCIAL</v>
          </cell>
          <cell r="M2492" t="str">
            <v>4,03</v>
          </cell>
          <cell r="N2492">
            <v>14.11</v>
          </cell>
          <cell r="O2492">
            <v>18.14</v>
          </cell>
          <cell r="P2492">
            <v>0</v>
          </cell>
          <cell r="R2492" t="str">
            <v>SINAPI</v>
          </cell>
        </row>
        <row r="2493">
          <cell r="G2493">
            <v>95946</v>
          </cell>
          <cell r="H2493" t="str">
            <v>ARMAÇÃO DE ESCADA, DE UMA ESTRUTURA CONVENCIONAL DE CONCRETO ARMADO UTILIZANDO AÇO CA-50 DE 10,0 MM - MONTAGEM. AF_11/2020</v>
          </cell>
          <cell r="I2493" t="str">
            <v>KG</v>
          </cell>
          <cell r="J2493" t="str">
            <v>ATRIBUÍDO SÃO PAULO</v>
          </cell>
          <cell r="K2493" t="str">
            <v>14,97</v>
          </cell>
          <cell r="L2493" t="str">
            <v>CAIXA REFERENCIAL</v>
          </cell>
          <cell r="M2493" t="str">
            <v>2,16</v>
          </cell>
          <cell r="N2493">
            <v>12.81</v>
          </cell>
          <cell r="O2493">
            <v>14.97</v>
          </cell>
          <cell r="P2493">
            <v>0</v>
          </cell>
          <cell r="R2493" t="str">
            <v>SINAPI</v>
          </cell>
        </row>
        <row r="2494">
          <cell r="G2494">
            <v>95947</v>
          </cell>
          <cell r="H2494" t="str">
            <v>ARMAÇÃO DE ESCADA, DE UMA ESTRUTURA CONVENCIONAL DE CONCRETO ARMADO UTILIZANDO AÇO CA-50 DE 12,5 MM - MONTAGEM. AF_11/2020</v>
          </cell>
          <cell r="I2494" t="str">
            <v>KG</v>
          </cell>
          <cell r="J2494" t="str">
            <v>ATRIBUÍDO SÃO PAULO</v>
          </cell>
          <cell r="K2494" t="str">
            <v>11,90</v>
          </cell>
          <cell r="L2494" t="str">
            <v>CAIXA REFERENCIAL</v>
          </cell>
          <cell r="M2494" t="str">
            <v>0,96</v>
          </cell>
          <cell r="N2494">
            <v>10.940000000000001</v>
          </cell>
          <cell r="O2494">
            <v>11.900000000000002</v>
          </cell>
          <cell r="P2494">
            <v>0</v>
          </cell>
          <cell r="R2494" t="str">
            <v>SINAPI</v>
          </cell>
        </row>
        <row r="2495">
          <cell r="G2495">
            <v>95948</v>
          </cell>
          <cell r="H2495" t="str">
            <v>ARMAÇÃO DE ESCADA, DE UMA ESTRUTURA CONVENCIONAL DE CONCRETO ARMADO UTILIZANDO AÇO CA-50 DE 16,0 MM - MONTAGEM. AF_11/2020</v>
          </cell>
          <cell r="I2495" t="str">
            <v>KG</v>
          </cell>
          <cell r="J2495" t="str">
            <v>ATRIBUÍDO SÃO PAULO</v>
          </cell>
          <cell r="K2495" t="str">
            <v>10,84</v>
          </cell>
          <cell r="L2495" t="str">
            <v>CAIXA REFERENCIAL</v>
          </cell>
          <cell r="M2495" t="str">
            <v>0,18</v>
          </cell>
          <cell r="N2495">
            <v>10.66</v>
          </cell>
          <cell r="O2495">
            <v>10.84</v>
          </cell>
          <cell r="P2495">
            <v>0</v>
          </cell>
          <cell r="R2495" t="str">
            <v>SINAPI</v>
          </cell>
        </row>
        <row r="2496">
          <cell r="G2496">
            <v>96544</v>
          </cell>
          <cell r="H2496" t="str">
            <v>ARMAÇÃO DE BLOCO, VIGA BALDRAME OU SAPATA UTILIZANDO AÇO CA-50 DE 6,3 MM - MONTAGEM. AF_06/2017</v>
          </cell>
          <cell r="I2496" t="str">
            <v>KG</v>
          </cell>
          <cell r="J2496" t="str">
            <v>ATRIBUÍDO SÃO PAULO</v>
          </cell>
          <cell r="K2496" t="str">
            <v>17,98</v>
          </cell>
          <cell r="L2496" t="str">
            <v>CAIXA REFERENCIAL</v>
          </cell>
          <cell r="M2496" t="str">
            <v>4,20</v>
          </cell>
          <cell r="N2496">
            <v>13.780000000000001</v>
          </cell>
          <cell r="O2496">
            <v>17.98</v>
          </cell>
          <cell r="P2496">
            <v>0</v>
          </cell>
          <cell r="R2496" t="str">
            <v>SINAPI</v>
          </cell>
        </row>
        <row r="2497">
          <cell r="G2497">
            <v>96545</v>
          </cell>
          <cell r="H2497" t="str">
            <v>ARMAÇÃO DE BLOCO, VIGA BALDRAME OU SAPATA UTILIZANDO AÇO CA-50 DE 8 MM - MONTAGEM. AF_06/2017</v>
          </cell>
          <cell r="I2497" t="str">
            <v>KG</v>
          </cell>
          <cell r="J2497" t="str">
            <v>ATRIBUÍDO SÃO PAULO</v>
          </cell>
          <cell r="K2497" t="str">
            <v>16,91</v>
          </cell>
          <cell r="L2497" t="str">
            <v>CAIXA REFERENCIAL</v>
          </cell>
          <cell r="M2497" t="str">
            <v>3,04</v>
          </cell>
          <cell r="N2497">
            <v>13.870000000000001</v>
          </cell>
          <cell r="O2497">
            <v>16.91</v>
          </cell>
          <cell r="P2497">
            <v>0</v>
          </cell>
          <cell r="R2497" t="str">
            <v>SINAPI</v>
          </cell>
        </row>
        <row r="2498">
          <cell r="G2498">
            <v>96546</v>
          </cell>
          <cell r="H2498" t="str">
            <v>ARMAÇÃO DE BLOCO, VIGA BALDRAME OU SAPATA UTILIZANDO AÇO CA-50 DE 10 MM - MONTAGEM. AF_06/2017</v>
          </cell>
          <cell r="I2498" t="str">
            <v>KG</v>
          </cell>
          <cell r="J2498" t="str">
            <v>ATRIBUÍDO SÃO PAULO</v>
          </cell>
          <cell r="K2498" t="str">
            <v>15,13</v>
          </cell>
          <cell r="L2498" t="str">
            <v>CAIXA REFERENCIAL</v>
          </cell>
          <cell r="M2498" t="str">
            <v>2,25</v>
          </cell>
          <cell r="N2498">
            <v>12.88</v>
          </cell>
          <cell r="O2498">
            <v>15.13</v>
          </cell>
          <cell r="P2498">
            <v>0</v>
          </cell>
          <cell r="R2498" t="str">
            <v>SINAPI</v>
          </cell>
        </row>
        <row r="2499">
          <cell r="G2499">
            <v>96547</v>
          </cell>
          <cell r="H2499" t="str">
            <v>ARMAÇÃO DE BLOCO, VIGA BALDRAME OU SAPATA UTILIZANDO AÇO CA-50 DE 12,5 MM - MONTAGEM. AF_06/2017</v>
          </cell>
          <cell r="I2499" t="str">
            <v>KG</v>
          </cell>
          <cell r="J2499" t="str">
            <v>ATRIBUÍDO SÃO PAULO</v>
          </cell>
          <cell r="K2499" t="str">
            <v>12,82</v>
          </cell>
          <cell r="L2499" t="str">
            <v>CAIXA REFERENCIAL</v>
          </cell>
          <cell r="M2499" t="str">
            <v>1,68</v>
          </cell>
          <cell r="N2499">
            <v>11.14</v>
          </cell>
          <cell r="O2499">
            <v>12.82</v>
          </cell>
          <cell r="P2499">
            <v>0</v>
          </cell>
          <cell r="R2499" t="str">
            <v>SINAPI</v>
          </cell>
        </row>
        <row r="2500">
          <cell r="G2500">
            <v>96548</v>
          </cell>
          <cell r="H2500" t="str">
            <v>ARMAÇÃO DE BLOCO, VIGA BALDRAME OU SAPATA UTILIZANDO AÇO CA-50 DE 16 MM - MONTAGEM. AF_06/2017</v>
          </cell>
          <cell r="I2500" t="str">
            <v>KG</v>
          </cell>
          <cell r="J2500" t="str">
            <v>ATRIBUÍDO SÃO PAULO</v>
          </cell>
          <cell r="K2500" t="str">
            <v>12,17</v>
          </cell>
          <cell r="L2500" t="str">
            <v>CAIXA REFERENCIAL</v>
          </cell>
          <cell r="M2500" t="str">
            <v>1,19</v>
          </cell>
          <cell r="N2500">
            <v>10.98</v>
          </cell>
          <cell r="O2500">
            <v>12.17</v>
          </cell>
          <cell r="P2500">
            <v>0</v>
          </cell>
          <cell r="R2500" t="str">
            <v>SINAPI</v>
          </cell>
        </row>
        <row r="2501">
          <cell r="G2501">
            <v>96549</v>
          </cell>
          <cell r="H2501" t="str">
            <v>ARMAÇÃO DE BLOCO, VIGA BALDRAME OU SAPATA UTILIZANDO AÇO CA-50 DE 20 MM - MONTAGEM. AF_06/2017</v>
          </cell>
          <cell r="I2501" t="str">
            <v>KG</v>
          </cell>
          <cell r="J2501" t="str">
            <v>ATRIBUÍDO SÃO PAULO</v>
          </cell>
          <cell r="K2501" t="str">
            <v>13,57</v>
          </cell>
          <cell r="L2501" t="str">
            <v>CAIXA REFERENCIAL</v>
          </cell>
          <cell r="M2501" t="str">
            <v>0,86</v>
          </cell>
          <cell r="N2501">
            <v>12.71</v>
          </cell>
          <cell r="O2501">
            <v>13.57</v>
          </cell>
          <cell r="P2501">
            <v>0</v>
          </cell>
          <cell r="R2501" t="str">
            <v>SINAPI</v>
          </cell>
        </row>
        <row r="2502">
          <cell r="G2502">
            <v>96550</v>
          </cell>
          <cell r="H2502" t="str">
            <v>ARMAÇÃO DE BLOCO, VIGA BALDRAME OU SAPATA UTILIZANDO AÇO CA-50 DE 25 MM - MONTAGEM. AF_06/2017</v>
          </cell>
          <cell r="I2502" t="str">
            <v>KG</v>
          </cell>
          <cell r="J2502" t="str">
            <v>ATRIBUÍDO SÃO PAULO</v>
          </cell>
          <cell r="K2502" t="str">
            <v>13,23</v>
          </cell>
          <cell r="L2502" t="str">
            <v>CAIXA REFERENCIAL</v>
          </cell>
          <cell r="M2502" t="str">
            <v>0,61</v>
          </cell>
          <cell r="N2502">
            <v>12.620000000000001</v>
          </cell>
          <cell r="O2502">
            <v>13.23</v>
          </cell>
          <cell r="P2502">
            <v>0</v>
          </cell>
          <cell r="R2502" t="str">
            <v>SINAPI</v>
          </cell>
        </row>
        <row r="2503">
          <cell r="G2503">
            <v>100064</v>
          </cell>
          <cell r="H2503" t="str">
            <v>ARMAÇÃO DO SISTEMA DE PAREDES DE CONCRETO, EXECUTADA COMO ARMADURA POSITIVA DE LAJES, TELA Q-159. AF_06/2019</v>
          </cell>
          <cell r="I2503" t="str">
            <v>KG</v>
          </cell>
          <cell r="J2503" t="str">
            <v>ATRIBUÍDO SÃO PAULO</v>
          </cell>
          <cell r="K2503" t="str">
            <v>10,94</v>
          </cell>
          <cell r="L2503" t="str">
            <v>CAIXA REFERENCIAL</v>
          </cell>
          <cell r="M2503" t="str">
            <v>0,65</v>
          </cell>
          <cell r="N2503">
            <v>10.29</v>
          </cell>
          <cell r="O2503">
            <v>10.94</v>
          </cell>
          <cell r="P2503">
            <v>0</v>
          </cell>
          <cell r="R2503" t="str">
            <v>SINAPI</v>
          </cell>
        </row>
        <row r="2504">
          <cell r="G2504">
            <v>100066</v>
          </cell>
          <cell r="H2504" t="str">
            <v>ARMAÇÃO DO SISTEMA DE PAREDES DE CONCRETO, EXECUTADA COMO ARMADURA POSITIVA DE LAJES, TELA Q-196. AF_06/2019</v>
          </cell>
          <cell r="I2504" t="str">
            <v>KG</v>
          </cell>
          <cell r="J2504" t="str">
            <v>ATRIBUÍDO SÃO PAULO</v>
          </cell>
          <cell r="K2504" t="str">
            <v>10,86</v>
          </cell>
          <cell r="L2504" t="str">
            <v>CAIXA REFERENCIAL</v>
          </cell>
          <cell r="M2504" t="str">
            <v>0,53</v>
          </cell>
          <cell r="N2504">
            <v>10.33</v>
          </cell>
          <cell r="O2504">
            <v>10.86</v>
          </cell>
          <cell r="P2504">
            <v>0</v>
          </cell>
          <cell r="R2504" t="str">
            <v>SINAPI</v>
          </cell>
        </row>
        <row r="2505">
          <cell r="G2505">
            <v>100067</v>
          </cell>
          <cell r="H2505" t="str">
            <v>ARMAÇÃO DO SISTEMA DE PAREDES DE CONCRETO, EXECUTADA COMO REFORÇO, VERGALHÃO DE 5,0 MM DE DIÂMETRO. AF_06/2019</v>
          </cell>
          <cell r="I2505" t="str">
            <v>KG</v>
          </cell>
          <cell r="J2505" t="str">
            <v>COEFICIENTE DE REPRESENTATIVIDADE</v>
          </cell>
          <cell r="K2505" t="str">
            <v>14,06</v>
          </cell>
          <cell r="L2505" t="str">
            <v>CAIXA REFERENCIAL</v>
          </cell>
          <cell r="M2505" t="str">
            <v>2,28</v>
          </cell>
          <cell r="N2505">
            <v>11.780000000000001</v>
          </cell>
          <cell r="O2505">
            <v>14.06</v>
          </cell>
          <cell r="P2505">
            <v>0</v>
          </cell>
          <cell r="R2505" t="str">
            <v>SINAPI</v>
          </cell>
        </row>
        <row r="2506">
          <cell r="G2506">
            <v>100068</v>
          </cell>
          <cell r="H2506" t="str">
            <v>ARMAÇÃO DO SISTEMA DE PAREDES DE CONCRETO, EXECUTADA COMO REFORÇO, VERGALHÃO DE 12,5 MM DE DIÂMETRO. AF_06/2019</v>
          </cell>
          <cell r="I2506" t="str">
            <v>KG</v>
          </cell>
          <cell r="J2506" t="str">
            <v>COEFICIENTE DE REPRESENTATIVIDADE</v>
          </cell>
          <cell r="K2506" t="str">
            <v>11,24</v>
          </cell>
          <cell r="L2506" t="str">
            <v>CAIXA REFERENCIAL</v>
          </cell>
          <cell r="M2506" t="str">
            <v>0,79</v>
          </cell>
          <cell r="N2506">
            <v>10.45</v>
          </cell>
          <cell r="O2506">
            <v>11.239999999999998</v>
          </cell>
          <cell r="P2506">
            <v>0</v>
          </cell>
          <cell r="R2506" t="str">
            <v>SINAPI</v>
          </cell>
        </row>
        <row r="2507">
          <cell r="G2507">
            <v>102920</v>
          </cell>
          <cell r="H2507" t="str">
            <v>ARMAÇÃO DE CINTA DE ALVENARIA ESTRUTURAL; DIÂMETRO DE 12,5 MM. AF_09/2021</v>
          </cell>
          <cell r="I2507" t="str">
            <v>KG</v>
          </cell>
          <cell r="J2507" t="str">
            <v>COEFICIENTE DE REPRESENTATIVIDADE</v>
          </cell>
          <cell r="K2507" t="str">
            <v>10,12</v>
          </cell>
          <cell r="L2507" t="str">
            <v>CAIXA REFERENCIAL</v>
          </cell>
          <cell r="M2507" t="str">
            <v>0,87</v>
          </cell>
          <cell r="N2507">
            <v>9.25</v>
          </cell>
          <cell r="O2507">
            <v>10.119999999999999</v>
          </cell>
          <cell r="P2507">
            <v>0</v>
          </cell>
          <cell r="R2507" t="str">
            <v>SINAPI</v>
          </cell>
        </row>
        <row r="2508">
          <cell r="G2508">
            <v>102921</v>
          </cell>
          <cell r="H2508" t="str">
            <v>ARMAÇÃO VERTICAL DE ALVENARIA ESTRUTURAL; DIÂMETRO DE 16,0 MM. AF_09/2021</v>
          </cell>
          <cell r="I2508" t="str">
            <v>KG</v>
          </cell>
          <cell r="J2508" t="str">
            <v>COEFICIENTE DE REPRESENTATIVIDADE</v>
          </cell>
          <cell r="K2508" t="str">
            <v>9,85</v>
          </cell>
          <cell r="L2508" t="str">
            <v>CAIXA REFERENCIAL</v>
          </cell>
          <cell r="M2508" t="str">
            <v>0,67</v>
          </cell>
          <cell r="N2508">
            <v>9.18</v>
          </cell>
          <cell r="O2508">
            <v>9.85</v>
          </cell>
          <cell r="P2508">
            <v>0</v>
          </cell>
          <cell r="R2508" t="str">
            <v>SINAPI</v>
          </cell>
        </row>
        <row r="2509">
          <cell r="G2509">
            <v>102922</v>
          </cell>
          <cell r="H2509" t="str">
            <v>ARMAÇÃO DE VERGA E CONTRAVERGA DE ALVENARIA ESTRUTURAL; DIÂMETRO DE 16,0 MM. AF_09/2021</v>
          </cell>
          <cell r="I2509" t="str">
            <v>KG</v>
          </cell>
          <cell r="J2509" t="str">
            <v>COEFICIENTE DE REPRESENTATIVIDADE</v>
          </cell>
          <cell r="K2509" t="str">
            <v>10,62</v>
          </cell>
          <cell r="L2509" t="str">
            <v>CAIXA REFERENCIAL</v>
          </cell>
          <cell r="M2509" t="str">
            <v>1,25</v>
          </cell>
          <cell r="N2509">
            <v>9.3699999999999992</v>
          </cell>
          <cell r="O2509">
            <v>10.62</v>
          </cell>
          <cell r="P2509">
            <v>0</v>
          </cell>
          <cell r="R2509" t="str">
            <v>SINAPI</v>
          </cell>
        </row>
        <row r="2510">
          <cell r="G2510">
            <v>102923</v>
          </cell>
          <cell r="H2510" t="str">
            <v>ARMAÇÃO DE CINTA DE ALVENARIA ESTRUTURAL; DIÂMETRO DE 16,0 MM. AF_09/2021</v>
          </cell>
          <cell r="I2510" t="str">
            <v>KG</v>
          </cell>
          <cell r="J2510" t="str">
            <v>COEFICIENTE DE REPRESENTATIVIDADE</v>
          </cell>
          <cell r="K2510" t="str">
            <v>9,67</v>
          </cell>
          <cell r="L2510" t="str">
            <v>CAIXA REFERENCIAL</v>
          </cell>
          <cell r="M2510" t="str">
            <v>0,52</v>
          </cell>
          <cell r="N2510">
            <v>9.15</v>
          </cell>
          <cell r="O2510">
            <v>9.67</v>
          </cell>
          <cell r="P2510">
            <v>0</v>
          </cell>
          <cell r="R2510" t="str">
            <v>SINAPI</v>
          </cell>
        </row>
        <row r="2511">
          <cell r="G2511">
            <v>103088</v>
          </cell>
          <cell r="H2511" t="str">
            <v>ARMAÇÃO DE VERGA E CONTRAVERGA DE ALVENARIA ESTRUTURAL; DIÂMETRO DE 12,5 MM. AF_09/2021</v>
          </cell>
          <cell r="I2511" t="str">
            <v>KG</v>
          </cell>
          <cell r="J2511" t="str">
            <v>COEFICIENTE DE REPRESENTATIVIDADE</v>
          </cell>
          <cell r="K2511" t="str">
            <v>11,68</v>
          </cell>
          <cell r="L2511" t="str">
            <v>CAIXA REFERENCIAL</v>
          </cell>
          <cell r="M2511" t="str">
            <v>2,07</v>
          </cell>
          <cell r="N2511">
            <v>9.61</v>
          </cell>
          <cell r="O2511">
            <v>11.68</v>
          </cell>
          <cell r="P2511">
            <v>0</v>
          </cell>
          <cell r="R2511" t="str">
            <v>SINAPI</v>
          </cell>
        </row>
        <row r="2512">
          <cell r="G2512">
            <v>104104</v>
          </cell>
          <cell r="H2512" t="str">
            <v>ARMAÇÃO DE ESTRUTURAS DIVERSAS DE CONCRETO ARMADO, EXCETO VIGAS, PILARES, LAJES E FUNDAÇÕES, UTILIZANDO AÇO CA-50 DE 32,0 MM - MONTAGEM. AF_06/2022</v>
          </cell>
          <cell r="I2512" t="str">
            <v>KG</v>
          </cell>
          <cell r="J2512" t="str">
            <v>COEFICIENTE DE REPRESENTATIVIDADE</v>
          </cell>
          <cell r="K2512" t="str">
            <v>13,83</v>
          </cell>
          <cell r="L2512" t="str">
            <v>CAIXA REFERENCIAL</v>
          </cell>
          <cell r="M2512" t="str">
            <v>0,19</v>
          </cell>
          <cell r="N2512">
            <v>13.64</v>
          </cell>
          <cell r="O2512">
            <v>13.83</v>
          </cell>
          <cell r="P2512">
            <v>0</v>
          </cell>
          <cell r="R2512" t="str">
            <v>SINAPI</v>
          </cell>
        </row>
        <row r="2513">
          <cell r="G2513">
            <v>104105</v>
          </cell>
          <cell r="H2513" t="str">
            <v>ARMAÇÃO DE PILAR OU VIGA DE ESTRUTURA CONVENCIONAL DE CONCRETO ARMADO UTILIZANDO AÇO CA-50 DE 32,0 MM. AF_06/2022</v>
          </cell>
          <cell r="I2513" t="str">
            <v>KG</v>
          </cell>
          <cell r="J2513" t="str">
            <v>COEFICIENTE DE REPRESENTATIVIDADE</v>
          </cell>
          <cell r="K2513" t="str">
            <v>13,84</v>
          </cell>
          <cell r="L2513" t="str">
            <v>CAIXA REFERENCIAL</v>
          </cell>
          <cell r="M2513" t="str">
            <v>0,20</v>
          </cell>
          <cell r="N2513">
            <v>13.64</v>
          </cell>
          <cell r="O2513">
            <v>13.84</v>
          </cell>
          <cell r="P2513">
            <v>0</v>
          </cell>
          <cell r="R2513" t="str">
            <v>SINAPI</v>
          </cell>
        </row>
        <row r="2514">
          <cell r="G2514">
            <v>104106</v>
          </cell>
          <cell r="H2514" t="str">
            <v>ARMAÇÃO DE PILAR OU VIGA DE ESTRUTURA DE CONCRETO ARMADO EMBUTIDA EM ALVENARIA DE VEDAÇÃO UTILIZANDO AÇO CA-50 DE 16,0 MM - MONTAGEM. AF_06/2022</v>
          </cell>
          <cell r="I2514" t="str">
            <v>KG</v>
          </cell>
          <cell r="J2514" t="str">
            <v>ATRIBUÍDO SÃO PAULO</v>
          </cell>
          <cell r="K2514" t="str">
            <v>12,20</v>
          </cell>
          <cell r="L2514" t="str">
            <v>CAIXA REFERENCIAL</v>
          </cell>
          <cell r="M2514" t="str">
            <v>1,22</v>
          </cell>
          <cell r="N2514">
            <v>10.979999999999999</v>
          </cell>
          <cell r="O2514">
            <v>12.2</v>
          </cell>
          <cell r="P2514">
            <v>0</v>
          </cell>
          <cell r="R2514" t="str">
            <v>SINAPI</v>
          </cell>
        </row>
        <row r="2515">
          <cell r="G2515">
            <v>104107</v>
          </cell>
          <cell r="H2515" t="str">
            <v>ARMAÇÃO DE PILAR OU VIGA DE ESTRUTURA DE CONCRETO ARMADO EMBUTIDA EM ALVENARIA DE VEDAÇÃO UTILIZANDO AÇO CA-50 DE 12,5 MM - MONTAGEM. AF_06/2022</v>
          </cell>
          <cell r="I2515" t="str">
            <v>KG</v>
          </cell>
          <cell r="J2515" t="str">
            <v>ATRIBUÍDO SÃO PAULO</v>
          </cell>
          <cell r="K2515" t="str">
            <v>12,80</v>
          </cell>
          <cell r="L2515" t="str">
            <v>CAIXA REFERENCIAL</v>
          </cell>
          <cell r="M2515" t="str">
            <v>1,66</v>
          </cell>
          <cell r="N2515">
            <v>11.14</v>
          </cell>
          <cell r="O2515">
            <v>12.8</v>
          </cell>
          <cell r="P2515">
            <v>0</v>
          </cell>
          <cell r="R2515" t="str">
            <v>SINAPI</v>
          </cell>
        </row>
        <row r="2516">
          <cell r="G2516">
            <v>104108</v>
          </cell>
          <cell r="H2516" t="str">
            <v>ARMAÇÃO DE PILAR OU VIGA DE ESTRUTURA DE CONCRETO ARMADO EMBUTIDA EM ALVENARIA DE VEDAÇÃO UTILIZANDO AÇO CA-50 DE 10,0 MM - MONTAGEM. AF_06/2022</v>
          </cell>
          <cell r="I2516" t="str">
            <v>KG</v>
          </cell>
          <cell r="J2516" t="str">
            <v>ATRIBUÍDO SÃO PAULO</v>
          </cell>
          <cell r="K2516" t="str">
            <v>15,05</v>
          </cell>
          <cell r="L2516" t="str">
            <v>CAIXA REFERENCIAL</v>
          </cell>
          <cell r="M2516" t="str">
            <v>2,20</v>
          </cell>
          <cell r="N2516">
            <v>12.850000000000001</v>
          </cell>
          <cell r="O2516">
            <v>15.05</v>
          </cell>
          <cell r="P2516">
            <v>0</v>
          </cell>
          <cell r="R2516" t="str">
            <v>SINAPI</v>
          </cell>
        </row>
        <row r="2517">
          <cell r="G2517">
            <v>104109</v>
          </cell>
          <cell r="H2517" t="str">
            <v>ARMAÇÃO DE PILAR OU VIGA DE ESTRUTURA DE CONCRETO ARMADO EMBUTIDA EM ALVENARIA DE VEDAÇÃO UTILIZANDO AÇO CA-50 DE 8,0 MM - MONTAGEM. AF_06/2022</v>
          </cell>
          <cell r="I2517" t="str">
            <v>KG</v>
          </cell>
          <cell r="J2517" t="str">
            <v>ATRIBUÍDO SÃO PAULO</v>
          </cell>
          <cell r="K2517" t="str">
            <v>17,85</v>
          </cell>
          <cell r="L2517" t="str">
            <v>CAIXA REFERENCIAL</v>
          </cell>
          <cell r="M2517" t="str">
            <v>3,78</v>
          </cell>
          <cell r="N2517">
            <v>14.070000000000002</v>
          </cell>
          <cell r="O2517">
            <v>17.850000000000001</v>
          </cell>
          <cell r="P2517">
            <v>0</v>
          </cell>
          <cell r="R2517" t="str">
            <v>SINAPI</v>
          </cell>
        </row>
        <row r="2518">
          <cell r="G2518">
            <v>104110</v>
          </cell>
          <cell r="H2518" t="str">
            <v>ARMAÇÃO DE PILAR OU VIGA DE ESTRUTURA DE CONCRETO ARMADO EMBUTIDA EM ALVENARIA DE VEDAÇÃO UTILIZANDO AÇO CA-50 DE 6,3 MM - MONTAGEM. AF_06/2022</v>
          </cell>
          <cell r="I2518" t="str">
            <v>KG</v>
          </cell>
          <cell r="J2518" t="str">
            <v>ATRIBUÍDO SÃO PAULO</v>
          </cell>
          <cell r="K2518" t="str">
            <v>19,57</v>
          </cell>
          <cell r="L2518" t="str">
            <v>CAIXA REFERENCIAL</v>
          </cell>
          <cell r="M2518" t="str">
            <v>5,51</v>
          </cell>
          <cell r="N2518">
            <v>14.06</v>
          </cell>
          <cell r="O2518">
            <v>19.57</v>
          </cell>
          <cell r="P2518">
            <v>0</v>
          </cell>
          <cell r="R2518" t="str">
            <v>SINAPI</v>
          </cell>
        </row>
        <row r="2519">
          <cell r="G2519">
            <v>104111</v>
          </cell>
          <cell r="H2519" t="str">
            <v>ARMAÇÃO DE PILAR OU VIGA DE ESTRUTURA DE CONCRETO ARMADO EMBUTIDA EM ALVENARIA DE VEDAÇÃO UTILIZANDO AÇO CA-60 DE 5,0 MM - MONTAGEM. AF_06/2022</v>
          </cell>
          <cell r="I2519" t="str">
            <v>KG</v>
          </cell>
          <cell r="J2519" t="str">
            <v>ATRIBUÍDO SÃO PAULO</v>
          </cell>
          <cell r="K2519" t="str">
            <v>21,38</v>
          </cell>
          <cell r="L2519" t="str">
            <v>CAIXA REFERENCIAL</v>
          </cell>
          <cell r="M2519" t="str">
            <v>7,82</v>
          </cell>
          <cell r="N2519">
            <v>13.559999999999999</v>
          </cell>
          <cell r="O2519">
            <v>21.38</v>
          </cell>
          <cell r="P2519">
            <v>0</v>
          </cell>
          <cell r="R2519" t="str">
            <v>SINAPI</v>
          </cell>
        </row>
        <row r="2520">
          <cell r="G2520">
            <v>89993</v>
          </cell>
          <cell r="H2520" t="str">
            <v>GRAUTEAMENTO VERTICAL EM ALVENARIA ESTRUTURAL. AF_09/2021</v>
          </cell>
          <cell r="I2520" t="str">
            <v>M3</v>
          </cell>
          <cell r="J2520" t="str">
            <v>COEFICIENTE DE REPRESENTATIVIDADE</v>
          </cell>
          <cell r="K2520" t="str">
            <v>1.064,21</v>
          </cell>
          <cell r="L2520" t="str">
            <v>CAIXA REFERENCIAL</v>
          </cell>
          <cell r="M2520" t="str">
            <v>307,84</v>
          </cell>
          <cell r="N2520">
            <v>756.37000000000012</v>
          </cell>
          <cell r="O2520">
            <v>1064.21</v>
          </cell>
          <cell r="P2520">
            <v>0</v>
          </cell>
          <cell r="R2520" t="str">
            <v>SINAPI</v>
          </cell>
        </row>
        <row r="2521">
          <cell r="G2521">
            <v>89994</v>
          </cell>
          <cell r="H2521" t="str">
            <v>GRAUTEAMENTO DE CINTA INTERMEDIÁRIA OU DE CONTRAVERGA EM ALVENARIA ESTRUTURAL. AF_09/2021</v>
          </cell>
          <cell r="I2521" t="str">
            <v>M3</v>
          </cell>
          <cell r="J2521" t="str">
            <v>COEFICIENTE DE REPRESENTATIVIDADE</v>
          </cell>
          <cell r="K2521" t="str">
            <v>935,89</v>
          </cell>
          <cell r="L2521" t="str">
            <v>CAIXA REFERENCIAL</v>
          </cell>
          <cell r="M2521" t="str">
            <v>208,89</v>
          </cell>
          <cell r="N2521">
            <v>727</v>
          </cell>
          <cell r="O2521">
            <v>935.89</v>
          </cell>
          <cell r="P2521">
            <v>0</v>
          </cell>
          <cell r="R2521" t="str">
            <v>SINAPI</v>
          </cell>
        </row>
        <row r="2522">
          <cell r="G2522">
            <v>89995</v>
          </cell>
          <cell r="H2522" t="str">
            <v>GRAUTEAMENTO DE CINTA SUPERIOR OU DE VERGA EM ALVENARIA ESTRUTURAL. AF_09/2021</v>
          </cell>
          <cell r="I2522" t="str">
            <v>M3</v>
          </cell>
          <cell r="J2522" t="str">
            <v>COEFICIENTE DE REPRESENTATIVIDADE</v>
          </cell>
          <cell r="K2522" t="str">
            <v>1.031,39</v>
          </cell>
          <cell r="L2522" t="str">
            <v>CAIXA REFERENCIAL</v>
          </cell>
          <cell r="M2522" t="str">
            <v>282,53</v>
          </cell>
          <cell r="N2522">
            <v>748.86000000000013</v>
          </cell>
          <cell r="O2522">
            <v>1031.3900000000001</v>
          </cell>
          <cell r="P2522">
            <v>0</v>
          </cell>
          <cell r="R2522" t="str">
            <v>SINAPI</v>
          </cell>
        </row>
        <row r="2523">
          <cell r="G2523">
            <v>90278</v>
          </cell>
          <cell r="H2523" t="str">
            <v>GRAUTE FGK=15 MPA; TRAÇO 1:0,04:2,2:2,5 (EM MASSA SECA DE CIMENTO/CAL/AREIA GROSSA/BRITA 0) - PREPARO MECÂNICO COM BETONEIRA 400 L. AF_09/2021</v>
          </cell>
          <cell r="I2523" t="str">
            <v>M3</v>
          </cell>
          <cell r="J2523" t="str">
            <v>COEFICIENTE DE REPRESENTATIVIDADE</v>
          </cell>
          <cell r="K2523" t="str">
            <v>570,91</v>
          </cell>
          <cell r="L2523" t="str">
            <v>CAIXA REFERENCIAL</v>
          </cell>
          <cell r="M2523" t="str">
            <v>53,04</v>
          </cell>
          <cell r="N2523">
            <v>517.87</v>
          </cell>
          <cell r="O2523">
            <v>570.91</v>
          </cell>
          <cell r="P2523">
            <v>0</v>
          </cell>
          <cell r="R2523" t="str">
            <v>SINAPI</v>
          </cell>
        </row>
        <row r="2524">
          <cell r="G2524">
            <v>90279</v>
          </cell>
          <cell r="H2524" t="str">
            <v>GRAUTE FGK=20 MPA; TRAÇO 1:0,04:1,8:2,1 (EM MASSA SECA DE CIMENTO/ CAL/ AREIA GROSSA/ BRITA 0) - PREPARO MECÂNICO COM BETONEIRA 400 L. AF_09/2021</v>
          </cell>
          <cell r="I2524" t="str">
            <v>M3</v>
          </cell>
          <cell r="J2524" t="str">
            <v>COEFICIENTE DE REPRESENTATIVIDADE</v>
          </cell>
          <cell r="K2524" t="str">
            <v>628,13</v>
          </cell>
          <cell r="L2524" t="str">
            <v>CAIXA REFERENCIAL</v>
          </cell>
          <cell r="M2524" t="str">
            <v>58,10</v>
          </cell>
          <cell r="N2524">
            <v>570.03</v>
          </cell>
          <cell r="O2524">
            <v>628.13</v>
          </cell>
          <cell r="P2524">
            <v>0</v>
          </cell>
          <cell r="R2524" t="str">
            <v>SINAPI</v>
          </cell>
        </row>
        <row r="2525">
          <cell r="G2525">
            <v>90280</v>
          </cell>
          <cell r="H2525" t="str">
            <v>GRAUTE FGK=25 MPA; TRAÇO 1:0,02:1,3:1,6 (EM MASSA SECA DE CIMENTO/ CAL/ AREIA GROSSA/ BRITA 0) - PREPARO MECÂNICO COM BETONEIRA 400 L. AF_09/2021</v>
          </cell>
          <cell r="I2525" t="str">
            <v>M3</v>
          </cell>
          <cell r="J2525" t="str">
            <v>COEFICIENTE DE REPRESENTATIVIDADE</v>
          </cell>
          <cell r="K2525" t="str">
            <v>697,58</v>
          </cell>
          <cell r="L2525" t="str">
            <v>CAIXA REFERENCIAL</v>
          </cell>
          <cell r="M2525" t="str">
            <v>58,11</v>
          </cell>
          <cell r="N2525">
            <v>639.47</v>
          </cell>
          <cell r="O2525">
            <v>697.58</v>
          </cell>
          <cell r="P2525">
            <v>0</v>
          </cell>
          <cell r="R2525" t="str">
            <v>SINAPI</v>
          </cell>
        </row>
        <row r="2526">
          <cell r="G2526">
            <v>90281</v>
          </cell>
          <cell r="H2526" t="str">
            <v>GRAUTE FGK=30 MPA; TRAÇO 1:0,02:0,9:1,2 (EM MASSA SECA DE CIMENTO/ CAL/ AREIA GROSSA/ BRITA 0) - PREPARO MECÂNICO COM BETONEIRA 400 L. AF_09/2021</v>
          </cell>
          <cell r="I2526" t="str">
            <v>M3</v>
          </cell>
          <cell r="J2526" t="str">
            <v>COEFICIENTE DE REPRESENTATIVIDADE</v>
          </cell>
          <cell r="K2526" t="str">
            <v>811,93</v>
          </cell>
          <cell r="L2526" t="str">
            <v>CAIXA REFERENCIAL</v>
          </cell>
          <cell r="M2526" t="str">
            <v>56,64</v>
          </cell>
          <cell r="N2526">
            <v>755.29</v>
          </cell>
          <cell r="O2526">
            <v>811.93</v>
          </cell>
          <cell r="P2526">
            <v>0</v>
          </cell>
          <cell r="R2526" t="str">
            <v>SINAPI</v>
          </cell>
        </row>
        <row r="2527">
          <cell r="G2527">
            <v>90282</v>
          </cell>
          <cell r="H2527" t="str">
            <v>GRAUTE FGK=15 MPA; TRAÇO 1:2,2:2,5:0,3 (EM MASSA SECA DE CIMENTO/ AREIA GROSSA/ BRITA 0/ ADITIVO) - PREPARO MECÂNICO COM BETONEIRA 400 L. AF_09/2021</v>
          </cell>
          <cell r="I2527" t="str">
            <v>M3</v>
          </cell>
          <cell r="J2527" t="str">
            <v>COEFICIENTE DE REPRESENTATIVIDADE</v>
          </cell>
          <cell r="K2527" t="str">
            <v>562,25</v>
          </cell>
          <cell r="L2527" t="str">
            <v>CAIXA REFERENCIAL</v>
          </cell>
          <cell r="M2527" t="str">
            <v>51,25</v>
          </cell>
          <cell r="N2527">
            <v>511</v>
          </cell>
          <cell r="O2527">
            <v>562.25</v>
          </cell>
          <cell r="P2527">
            <v>0</v>
          </cell>
          <cell r="R2527" t="str">
            <v>SINAPI</v>
          </cell>
        </row>
        <row r="2528">
          <cell r="G2528">
            <v>90283</v>
          </cell>
          <cell r="H2528" t="str">
            <v>GRAUTE FGK=20 MPA; TRAÇO 1:1,8:2,1:0,4 (EM MASSA SECA DE CIMENTO/ AREIA GROSSA/ BRITA 0/ ADITIVO) - PREPARO MECÂNICO COM BETONEIRA 400 L. AF_09/2021</v>
          </cell>
          <cell r="I2528" t="str">
            <v>M3</v>
          </cell>
          <cell r="J2528" t="str">
            <v>COEFICIENTE DE REPRESENTATIVIDADE</v>
          </cell>
          <cell r="K2528" t="str">
            <v>620,15</v>
          </cell>
          <cell r="L2528" t="str">
            <v>CAIXA REFERENCIAL</v>
          </cell>
          <cell r="M2528" t="str">
            <v>56,03</v>
          </cell>
          <cell r="N2528">
            <v>564.12</v>
          </cell>
          <cell r="O2528">
            <v>620.15</v>
          </cell>
          <cell r="P2528">
            <v>0</v>
          </cell>
          <cell r="R2528" t="str">
            <v>SINAPI</v>
          </cell>
        </row>
        <row r="2529">
          <cell r="G2529">
            <v>90284</v>
          </cell>
          <cell r="H2529" t="str">
            <v>GRAUTE FGK=25 MPA; TRAÇO 1:1,3:1,6:0,4 (EM MASSA SECA DE CIMENTO/ AREIA GROSSA/ BRITA 0/ ADITIVO) - PREPARO MECÂNICO COM BETONEIRA 400 L. AF_09/2021</v>
          </cell>
          <cell r="I2529" t="str">
            <v>M3</v>
          </cell>
          <cell r="J2529" t="str">
            <v>COEFICIENTE DE REPRESENTATIVIDADE</v>
          </cell>
          <cell r="K2529" t="str">
            <v>693,71</v>
          </cell>
          <cell r="L2529" t="str">
            <v>CAIXA REFERENCIAL</v>
          </cell>
          <cell r="M2529" t="str">
            <v>56,03</v>
          </cell>
          <cell r="N2529">
            <v>637.68000000000006</v>
          </cell>
          <cell r="O2529">
            <v>693.71</v>
          </cell>
          <cell r="P2529">
            <v>0</v>
          </cell>
          <cell r="R2529" t="str">
            <v>SINAPI</v>
          </cell>
        </row>
        <row r="2530">
          <cell r="G2530">
            <v>90285</v>
          </cell>
          <cell r="H2530" t="str">
            <v>GRAUTE FGK=30 MPA; TRAÇO 1:0,9:1,2:0,6 (EM MASSA SECA DE CIMENTO/ AREIA GROSSA/ BRITA 0/ ADITIVO) - PREPARO MECÂNICO COM BETONEIRA 400 L. AF_09/2021</v>
          </cell>
          <cell r="I2530" t="str">
            <v>M3</v>
          </cell>
          <cell r="J2530" t="str">
            <v>COEFICIENTE DE REPRESENTATIVIDADE</v>
          </cell>
          <cell r="K2530" t="str">
            <v>815,27</v>
          </cell>
          <cell r="L2530" t="str">
            <v>CAIXA REFERENCIAL</v>
          </cell>
          <cell r="M2530" t="str">
            <v>55,18</v>
          </cell>
          <cell r="N2530">
            <v>760.09</v>
          </cell>
          <cell r="O2530">
            <v>815.27</v>
          </cell>
          <cell r="P2530">
            <v>0</v>
          </cell>
          <cell r="R2530" t="str">
            <v>SINAPI</v>
          </cell>
        </row>
        <row r="2531">
          <cell r="G2531">
            <v>94962</v>
          </cell>
          <cell r="H2531" t="str">
            <v>CONCRETO MAGRO PARA LASTRO, TRAÇO 1:4,5:4,5 (EM MASSA SECA DE CIMENTO/ AREIA MÉDIA/ BRITA 1) - PREPARO MECÂNICO COM BETONEIRA 400 L. AF_05/2021</v>
          </cell>
          <cell r="I2531" t="str">
            <v>M3</v>
          </cell>
          <cell r="J2531" t="str">
            <v>COEFICIENTE DE REPRESENTATIVIDADE</v>
          </cell>
          <cell r="K2531" t="str">
            <v>437,32</v>
          </cell>
          <cell r="L2531" t="str">
            <v>CAIXA REFERENCIAL</v>
          </cell>
          <cell r="M2531" t="str">
            <v>53,46</v>
          </cell>
          <cell r="N2531">
            <v>383.86</v>
          </cell>
          <cell r="O2531">
            <v>437.32</v>
          </cell>
          <cell r="P2531">
            <v>0</v>
          </cell>
          <cell r="R2531" t="str">
            <v>SINAPI</v>
          </cell>
        </row>
        <row r="2532">
          <cell r="G2532">
            <v>94963</v>
          </cell>
          <cell r="H2532" t="str">
            <v>CONCRETO FCK = 15MPA, TRAÇO 1:3,4:3,5 (EM MASSA SECA DE CIMENTO/ AREIA MÉDIA/ BRITA 1) - PREPARO MECÂNICO COM BETONEIRA 400 L. AF_05/2021</v>
          </cell>
          <cell r="I2532" t="str">
            <v>M3</v>
          </cell>
          <cell r="J2532" t="str">
            <v>COEFICIENTE DE REPRESENTATIVIDADE</v>
          </cell>
          <cell r="K2532" t="str">
            <v>486,63</v>
          </cell>
          <cell r="L2532" t="str">
            <v>CAIXA REFERENCIAL</v>
          </cell>
          <cell r="M2532" t="str">
            <v>53,08</v>
          </cell>
          <cell r="N2532">
            <v>433.55</v>
          </cell>
          <cell r="O2532">
            <v>486.63</v>
          </cell>
          <cell r="P2532">
            <v>0</v>
          </cell>
          <cell r="R2532" t="str">
            <v>SINAPI</v>
          </cell>
        </row>
        <row r="2533">
          <cell r="G2533">
            <v>94964</v>
          </cell>
          <cell r="H2533" t="str">
            <v>CONCRETO FCK = 20MPA, TRAÇO 1:2,7:3 (EM MASSA SECA DE CIMENTO/ AREIA MÉDIA/ BRITA 1) - PREPARO MECÂNICO COM BETONEIRA 400 L. AF_05/2021</v>
          </cell>
          <cell r="I2533" t="str">
            <v>M3</v>
          </cell>
          <cell r="J2533" t="str">
            <v>COEFICIENTE DE REPRESENTATIVIDADE</v>
          </cell>
          <cell r="K2533" t="str">
            <v>531,01</v>
          </cell>
          <cell r="L2533" t="str">
            <v>CAIXA REFERENCIAL</v>
          </cell>
          <cell r="M2533" t="str">
            <v>57,85</v>
          </cell>
          <cell r="N2533">
            <v>473.15999999999997</v>
          </cell>
          <cell r="O2533">
            <v>531.01</v>
          </cell>
          <cell r="P2533">
            <v>0</v>
          </cell>
          <cell r="R2533" t="str">
            <v>SINAPI</v>
          </cell>
        </row>
        <row r="2534">
          <cell r="G2534">
            <v>94965</v>
          </cell>
          <cell r="H2534" t="str">
            <v>CONCRETO FCK = 25MPA, TRAÇO 1:2,3:2,7 (EM MASSA SECA DE CIMENTO/ AREIA MÉDIA/ BRITA 1) - PREPARO MECÂNICO COM BETONEIRA 400 L. AF_05/2021</v>
          </cell>
          <cell r="I2534" t="str">
            <v>M3</v>
          </cell>
          <cell r="J2534" t="str">
            <v>COEFICIENTE DE REPRESENTATIVIDADE</v>
          </cell>
          <cell r="K2534" t="str">
            <v>554,87</v>
          </cell>
          <cell r="L2534" t="str">
            <v>CAIXA REFERENCIAL</v>
          </cell>
          <cell r="M2534" t="str">
            <v>52,77</v>
          </cell>
          <cell r="N2534">
            <v>502.1</v>
          </cell>
          <cell r="O2534">
            <v>554.87</v>
          </cell>
          <cell r="P2534">
            <v>0</v>
          </cell>
          <cell r="R2534" t="str">
            <v>SINAPI</v>
          </cell>
        </row>
        <row r="2535">
          <cell r="G2535">
            <v>94966</v>
          </cell>
          <cell r="H2535" t="str">
            <v>CONCRETO FCK = 30MPA, TRAÇO 1:2,1:2,5 (EM MASSA SECA DE CIMENTO/ AREIA MÉDIA/ BRITA 1) - PREPARO MECÂNICO COM BETONEIRA 400 L. AF_05/2021</v>
          </cell>
          <cell r="I2535" t="str">
            <v>M3</v>
          </cell>
          <cell r="J2535" t="str">
            <v>COEFICIENTE DE REPRESENTATIVIDADE</v>
          </cell>
          <cell r="K2535" t="str">
            <v>574,38</v>
          </cell>
          <cell r="L2535" t="str">
            <v>CAIXA REFERENCIAL</v>
          </cell>
          <cell r="M2535" t="str">
            <v>52,34</v>
          </cell>
          <cell r="N2535">
            <v>522.04</v>
          </cell>
          <cell r="O2535">
            <v>574.38</v>
          </cell>
          <cell r="P2535">
            <v>0</v>
          </cell>
          <cell r="R2535" t="str">
            <v>SINAPI</v>
          </cell>
        </row>
        <row r="2536">
          <cell r="G2536">
            <v>94967</v>
          </cell>
          <cell r="H2536" t="str">
            <v>CONCRETO FCK = 40MPA, TRAÇO 1:1,6:1,9 (EM MASSA SECA DE CIMENTO/ AREIA MÉDIA/ BRITA 1) - PREPARO MECÂNICO COM BETONEIRA 400 L. AF_05/2021</v>
          </cell>
          <cell r="I2536" t="str">
            <v>M3</v>
          </cell>
          <cell r="J2536" t="str">
            <v>COEFICIENTE DE REPRESENTATIVIDADE</v>
          </cell>
          <cell r="K2536" t="str">
            <v>655,17</v>
          </cell>
          <cell r="L2536" t="str">
            <v>CAIXA REFERENCIAL</v>
          </cell>
          <cell r="M2536" t="str">
            <v>55,63</v>
          </cell>
          <cell r="N2536">
            <v>599.54</v>
          </cell>
          <cell r="O2536">
            <v>655.16999999999996</v>
          </cell>
          <cell r="P2536">
            <v>0</v>
          </cell>
          <cell r="R2536" t="str">
            <v>SINAPI</v>
          </cell>
        </row>
        <row r="2537">
          <cell r="G2537">
            <v>94968</v>
          </cell>
          <cell r="H2537" t="str">
            <v>CONCRETO MAGRO PARA LASTRO, TRAÇO 1:4,5:4,5 (EM MASSA SECA DE CIMENTO/ AREIA MÉDIA/ BRITA 1) - PREPARO MECÂNICO COM BETONEIRA 600 L. AF_05/2021</v>
          </cell>
          <cell r="I2537" t="str">
            <v>M3</v>
          </cell>
          <cell r="J2537" t="str">
            <v>COEFICIENTE DE REPRESENTATIVIDADE</v>
          </cell>
          <cell r="K2537" t="str">
            <v>436,05</v>
          </cell>
          <cell r="L2537" t="str">
            <v>CAIXA REFERENCIAL</v>
          </cell>
          <cell r="M2537" t="str">
            <v>48,04</v>
          </cell>
          <cell r="N2537">
            <v>388.01</v>
          </cell>
          <cell r="O2537">
            <v>436.05</v>
          </cell>
          <cell r="P2537">
            <v>0</v>
          </cell>
          <cell r="R2537" t="str">
            <v>SINAPI</v>
          </cell>
        </row>
        <row r="2538">
          <cell r="G2538">
            <v>94969</v>
          </cell>
          <cell r="H2538" t="str">
            <v>CONCRETO FCK = 15MPA, TRAÇO 1:3,4:3,5 (EM MASSA SECA DE CIMENTO/ AREIA MÉDIA/ BRITA 1) - PREPARO MECÂNICO COM BETONEIRA 600 L. AF_05/2021</v>
          </cell>
          <cell r="I2538" t="str">
            <v>M3</v>
          </cell>
          <cell r="J2538" t="str">
            <v>COEFICIENTE DE REPRESENTATIVIDADE</v>
          </cell>
          <cell r="K2538" t="str">
            <v>482,34</v>
          </cell>
          <cell r="L2538" t="str">
            <v>CAIXA REFERENCIAL</v>
          </cell>
          <cell r="M2538" t="str">
            <v>46,25</v>
          </cell>
          <cell r="N2538">
            <v>436.09</v>
          </cell>
          <cell r="O2538">
            <v>482.34</v>
          </cell>
          <cell r="P2538">
            <v>0</v>
          </cell>
          <cell r="R2538" t="str">
            <v>SINAPI</v>
          </cell>
        </row>
        <row r="2539">
          <cell r="G2539">
            <v>94970</v>
          </cell>
          <cell r="H2539" t="str">
            <v>CONCRETO FCK = 20MPA, TRAÇO 1:2,7:3 (EM MASSA SECA DE CIMENTO/ AREIA MÉDIA/ BRITA 1) - PREPARO MECÂNICO COM BETONEIRA 600 L. AF_05/2021</v>
          </cell>
          <cell r="I2539" t="str">
            <v>M3</v>
          </cell>
          <cell r="J2539" t="str">
            <v>COEFICIENTE DE REPRESENTATIVIDADE</v>
          </cell>
          <cell r="K2539" t="str">
            <v>521,61</v>
          </cell>
          <cell r="L2539" t="str">
            <v>CAIXA REFERENCIAL</v>
          </cell>
          <cell r="M2539" t="str">
            <v>46,17</v>
          </cell>
          <cell r="N2539">
            <v>475.44</v>
          </cell>
          <cell r="O2539">
            <v>521.61</v>
          </cell>
          <cell r="P2539">
            <v>0</v>
          </cell>
          <cell r="R2539" t="str">
            <v>SINAPI</v>
          </cell>
        </row>
        <row r="2540">
          <cell r="G2540">
            <v>94971</v>
          </cell>
          <cell r="H2540" t="str">
            <v>CONCRETO FCK = 25MPA, TRAÇO 1:2,3:2,7 (EM MASSA SECA DE CIMENTO/ AREIA MÉDIA/ BRITA 1) - PREPARO MECÂNICO COM BETONEIRA 600 L. AF_05/2021</v>
          </cell>
          <cell r="I2540" t="str">
            <v>M3</v>
          </cell>
          <cell r="J2540" t="str">
            <v>COEFICIENTE DE REPRESENTATIVIDADE</v>
          </cell>
          <cell r="K2540" t="str">
            <v>550,92</v>
          </cell>
          <cell r="L2540" t="str">
            <v>CAIXA REFERENCIAL</v>
          </cell>
          <cell r="M2540" t="str">
            <v>45,13</v>
          </cell>
          <cell r="N2540">
            <v>505.78999999999996</v>
          </cell>
          <cell r="O2540">
            <v>550.91999999999996</v>
          </cell>
          <cell r="P2540">
            <v>0</v>
          </cell>
          <cell r="R2540" t="str">
            <v>SINAPI</v>
          </cell>
        </row>
        <row r="2541">
          <cell r="G2541">
            <v>94972</v>
          </cell>
          <cell r="H2541" t="str">
            <v>CONCRETO FCK = 30MPA, TRAÇO 1:2,1:2,5 (EM MASSA SECA DE CIMENTO/ AREIA MÉDIA/ BRITA 1) - PREPARO MECÂNICO COM BETONEIRA 600 L. AF_05/2021</v>
          </cell>
          <cell r="I2541" t="str">
            <v>M3</v>
          </cell>
          <cell r="J2541" t="str">
            <v>COEFICIENTE DE REPRESENTATIVIDADE</v>
          </cell>
          <cell r="K2541" t="str">
            <v>570,38</v>
          </cell>
          <cell r="L2541" t="str">
            <v>CAIXA REFERENCIAL</v>
          </cell>
          <cell r="M2541" t="str">
            <v>44,76</v>
          </cell>
          <cell r="N2541">
            <v>525.62</v>
          </cell>
          <cell r="O2541">
            <v>570.38</v>
          </cell>
          <cell r="P2541">
            <v>0</v>
          </cell>
          <cell r="R2541" t="str">
            <v>SINAPI</v>
          </cell>
        </row>
        <row r="2542">
          <cell r="G2542">
            <v>94973</v>
          </cell>
          <cell r="H2542" t="str">
            <v>CONCRETO FCK = 40MPA, TRAÇO 1:1,6:1,9 (EM MASSA SECA DE CIMENTO/ AREIA MÉDIA/ BRITA 1) - PREPARO MECÂNICO COM BETONEIRA 600 L. AF_05/2021</v>
          </cell>
          <cell r="I2542" t="str">
            <v>M3</v>
          </cell>
          <cell r="J2542" t="str">
            <v>COEFICIENTE DE REPRESENTATIVIDADE</v>
          </cell>
          <cell r="K2542" t="str">
            <v>649,93</v>
          </cell>
          <cell r="L2542" t="str">
            <v>CAIXA REFERENCIAL</v>
          </cell>
          <cell r="M2542" t="str">
            <v>46,20</v>
          </cell>
          <cell r="N2542">
            <v>603.7299999999999</v>
          </cell>
          <cell r="O2542">
            <v>649.92999999999995</v>
          </cell>
          <cell r="P2542">
            <v>0</v>
          </cell>
          <cell r="R2542" t="str">
            <v>SINAPI</v>
          </cell>
        </row>
        <row r="2543">
          <cell r="G2543">
            <v>94974</v>
          </cell>
          <cell r="H2543" t="str">
            <v>CONCRETO MAGRO PARA LASTRO, TRAÇO 1:4,5:4,5 (EM MASSA SECA DE CIMENTO/ AREIA MÉDIA/ BRITA 1) - PREPARO MANUAL. AF_05/2021</v>
          </cell>
          <cell r="I2543" t="str">
            <v>M3</v>
          </cell>
          <cell r="J2543" t="str">
            <v>COEFICIENTE DE REPRESENTATIVIDADE</v>
          </cell>
          <cell r="K2543" t="str">
            <v>497,27</v>
          </cell>
          <cell r="L2543" t="str">
            <v>CAIXA REFERENCIAL</v>
          </cell>
          <cell r="M2543" t="str">
            <v>89,75</v>
          </cell>
          <cell r="N2543">
            <v>407.52</v>
          </cell>
          <cell r="O2543">
            <v>497.27</v>
          </cell>
          <cell r="P2543">
            <v>0</v>
          </cell>
          <cell r="R2543" t="str">
            <v>SINAPI</v>
          </cell>
        </row>
        <row r="2544">
          <cell r="G2544">
            <v>94975</v>
          </cell>
          <cell r="H2544" t="str">
            <v>CONCRETO FCK = 15MPA, TRAÇO 1:3,4:3,5 (EM MASSA SECA DE CIMENTO/ AREIA MÉDIA/ BRITA 1) - PREPARO MANUAL. AF_05/2021</v>
          </cell>
          <cell r="I2544" t="str">
            <v>M3</v>
          </cell>
          <cell r="J2544" t="str">
            <v>COEFICIENTE DE REPRESENTATIVIDADE</v>
          </cell>
          <cell r="K2544" t="str">
            <v>540,96</v>
          </cell>
          <cell r="L2544" t="str">
            <v>CAIXA REFERENCIAL</v>
          </cell>
          <cell r="M2544" t="str">
            <v>88,62</v>
          </cell>
          <cell r="N2544">
            <v>452.34000000000003</v>
          </cell>
          <cell r="O2544">
            <v>540.96</v>
          </cell>
          <cell r="P2544">
            <v>0</v>
          </cell>
          <cell r="R2544" t="str">
            <v>SINAPI</v>
          </cell>
        </row>
        <row r="2545">
          <cell r="G2545">
            <v>96555</v>
          </cell>
          <cell r="H2545" t="str">
            <v>CONCRETAGEM DE BLOCOS DE COROAMENTO E VIGAS BALDRAME, FCK 30 MPA, COM USO DE JERICA  LANÇAMENTO, ADENSAMENTO E ACABAMENTO. AF_06/2017</v>
          </cell>
          <cell r="I2545" t="str">
            <v>M3</v>
          </cell>
          <cell r="J2545" t="str">
            <v>ATRIBUÍDO SÃO PAULO</v>
          </cell>
          <cell r="K2545" t="str">
            <v>762,06</v>
          </cell>
          <cell r="L2545" t="str">
            <v>CAIXA REFERENCIAL</v>
          </cell>
          <cell r="M2545" t="str">
            <v>132,16</v>
          </cell>
          <cell r="N2545">
            <v>629.9</v>
          </cell>
          <cell r="O2545">
            <v>762.06</v>
          </cell>
          <cell r="P2545">
            <v>0</v>
          </cell>
          <cell r="R2545" t="str">
            <v>SINAPI</v>
          </cell>
        </row>
        <row r="2546">
          <cell r="G2546">
            <v>96556</v>
          </cell>
          <cell r="H2546" t="str">
            <v>CONCRETAGEM DE SAPATAS, FCK 30 MPA, COM USO DE JERICA  LANÇAMENTO, ADENSAMENTO E ACABAMENTO. AF_06/2017</v>
          </cell>
          <cell r="I2546" t="str">
            <v>M3</v>
          </cell>
          <cell r="J2546" t="str">
            <v>ATRIBUÍDO SÃO PAULO</v>
          </cell>
          <cell r="K2546" t="str">
            <v>839,95</v>
          </cell>
          <cell r="L2546" t="str">
            <v>CAIXA REFERENCIAL</v>
          </cell>
          <cell r="M2546" t="str">
            <v>192,52</v>
          </cell>
          <cell r="N2546">
            <v>647.43000000000006</v>
          </cell>
          <cell r="O2546">
            <v>839.95</v>
          </cell>
          <cell r="P2546">
            <v>0</v>
          </cell>
          <cell r="R2546" t="str">
            <v>SINAPI</v>
          </cell>
        </row>
        <row r="2547">
          <cell r="G2547">
            <v>96557</v>
          </cell>
          <cell r="H2547" t="str">
            <v>CONCRETAGEM DE BLOCOS DE COROAMENTO E VIGAS BALDRAMES, FCK 30 MPA, COM USO DE BOMBA  LANÇAMENTO, ADENSAMENTO E ACABAMENTO. AF_06/2017</v>
          </cell>
          <cell r="I2547" t="str">
            <v>M3</v>
          </cell>
          <cell r="J2547" t="str">
            <v>ATRIBUÍDO SÃO PAULO</v>
          </cell>
          <cell r="K2547" t="str">
            <v>880,33</v>
          </cell>
          <cell r="L2547" t="str">
            <v>CAIXA REFERENCIAL</v>
          </cell>
          <cell r="M2547" t="str">
            <v>14,69</v>
          </cell>
          <cell r="N2547">
            <v>865.64</v>
          </cell>
          <cell r="O2547">
            <v>880.33</v>
          </cell>
          <cell r="P2547">
            <v>0</v>
          </cell>
          <cell r="R2547" t="str">
            <v>SINAPI</v>
          </cell>
        </row>
        <row r="2548">
          <cell r="G2548">
            <v>96558</v>
          </cell>
          <cell r="H2548" t="str">
            <v>CONCRETAGEM DE SAPATAS, FCK 30 MPA, COM USO DE BOMBA  LANÇAMENTO, ADENSAMENTO E ACABAMENTO. AF_11/2016</v>
          </cell>
          <cell r="I2548" t="str">
            <v>M3</v>
          </cell>
          <cell r="J2548" t="str">
            <v>ATRIBUÍDO SÃO PAULO</v>
          </cell>
          <cell r="K2548" t="str">
            <v>887,33</v>
          </cell>
          <cell r="L2548" t="str">
            <v>CAIXA REFERENCIAL</v>
          </cell>
          <cell r="M2548" t="str">
            <v>19,98</v>
          </cell>
          <cell r="N2548">
            <v>867.35</v>
          </cell>
          <cell r="O2548">
            <v>887.33</v>
          </cell>
          <cell r="P2548">
            <v>0</v>
          </cell>
          <cell r="R2548" t="str">
            <v>SINAPI</v>
          </cell>
        </row>
        <row r="2549">
          <cell r="G2549">
            <v>99235</v>
          </cell>
          <cell r="H2549" t="str">
            <v>CONCRETAGEM DE EDIFICAÇÕES (PAREDES E LAJES) FEITAS COM SISTEMA DE FÔRMAS MANUSEÁVEIS, COM CONCRETO USINADO AUTOADENSÁVEL FCK 25 MPA - LANÇAMENTO E ACABAMENTO. AF_10/2021</v>
          </cell>
          <cell r="I2549" t="str">
            <v>M3</v>
          </cell>
          <cell r="J2549" t="str">
            <v>COEFICIENTE DE REPRESENTATIVIDADE</v>
          </cell>
          <cell r="K2549" t="str">
            <v>855,26</v>
          </cell>
          <cell r="L2549" t="str">
            <v>CAIXA REFERENCIAL</v>
          </cell>
          <cell r="M2549" t="str">
            <v>11,45</v>
          </cell>
          <cell r="N2549">
            <v>843.81</v>
          </cell>
          <cell r="O2549">
            <v>855.26</v>
          </cell>
          <cell r="P2549">
            <v>0</v>
          </cell>
          <cell r="R2549" t="str">
            <v>SINAPI</v>
          </cell>
        </row>
        <row r="2550">
          <cell r="G2550">
            <v>99431</v>
          </cell>
          <cell r="H2550" t="str">
            <v>CONCRETAGEM DE LAJES EM EDIFICAÇÕES UNIFAMILIARES FEITAS COM SISTEMA DE FÔRMAS MANUSEÁVEIS, COM CONCRETO USINADO BOMBEÁVEL FCK 25 MPA - LANÇAMENTO, ADENSAMENTO E ACABAMENTO (EXCLUSIVE BOMBA LANÇA). AF_10/2021</v>
          </cell>
          <cell r="I2550" t="str">
            <v>M3</v>
          </cell>
          <cell r="J2550" t="str">
            <v>ATRIBUÍDO SÃO PAULO</v>
          </cell>
          <cell r="K2550" t="str">
            <v>880,61</v>
          </cell>
          <cell r="L2550" t="str">
            <v>CAIXA REFERENCIAL</v>
          </cell>
          <cell r="M2550" t="str">
            <v>19,31</v>
          </cell>
          <cell r="N2550">
            <v>861.30000000000007</v>
          </cell>
          <cell r="O2550">
            <v>880.61</v>
          </cell>
          <cell r="P2550">
            <v>0</v>
          </cell>
          <cell r="R2550" t="str">
            <v>SINAPI</v>
          </cell>
        </row>
        <row r="2551">
          <cell r="G2551">
            <v>99432</v>
          </cell>
          <cell r="H2551" t="str">
            <v>CONCRETAGEM DE PAREDES EM EDIFICAÇÕES UNIFAMILIARES FEITAS COM SISTEMA DE FÔRMAS MANUSEÁVEIS, COM CONCRETO USINADO BOMBEÁVEL FCK 25 MPA - LANÇAMENTO, ADENSAMENTO E ACABAMENTO (EXCLUSIVE BOMBA LANÇA). AF_10/2021</v>
          </cell>
          <cell r="I2551" t="str">
            <v>M3</v>
          </cell>
          <cell r="J2551" t="str">
            <v>ATRIBUÍDO SÃO PAULO</v>
          </cell>
          <cell r="K2551" t="str">
            <v>855,66</v>
          </cell>
          <cell r="L2551" t="str">
            <v>CAIXA REFERENCIAL</v>
          </cell>
          <cell r="M2551" t="str">
            <v>17,90</v>
          </cell>
          <cell r="N2551">
            <v>837.76</v>
          </cell>
          <cell r="O2551">
            <v>855.66</v>
          </cell>
          <cell r="P2551">
            <v>0</v>
          </cell>
          <cell r="R2551" t="str">
            <v>SINAPI</v>
          </cell>
        </row>
        <row r="2552">
          <cell r="G2552">
            <v>99433</v>
          </cell>
          <cell r="H2552" t="str">
            <v>CONCRETAGEM DE PLATIBANDA EM EDIFICAÇÕES UNIFAMILIARES FEITAS COM SISTEMA DE FÔRMAS MANUSEÁVEIS, COM CONCRETO USINADO BOMBEÁVEL FCK 25 MPA, - LANÇAMENTO, ADENSAMENTO E ACABAMENTO (EXCLUSIVE BOMBA LANÇA). AF_10/2021</v>
          </cell>
          <cell r="I2552" t="str">
            <v>M3</v>
          </cell>
          <cell r="J2552" t="str">
            <v>ATRIBUÍDO SÃO PAULO</v>
          </cell>
          <cell r="K2552" t="str">
            <v>922,82</v>
          </cell>
          <cell r="L2552" t="str">
            <v>CAIXA REFERENCIAL</v>
          </cell>
          <cell r="M2552" t="str">
            <v>28,02</v>
          </cell>
          <cell r="N2552">
            <v>894.80000000000007</v>
          </cell>
          <cell r="O2552">
            <v>922.82</v>
          </cell>
          <cell r="P2552">
            <v>0</v>
          </cell>
          <cell r="R2552" t="str">
            <v>SINAPI</v>
          </cell>
        </row>
        <row r="2553">
          <cell r="G2553">
            <v>99434</v>
          </cell>
          <cell r="H2553" t="str">
            <v>CONCRETAGEM DE LAJES EM EDIFICAÇÕES MULTIFAMILIARES FEITAS COM SISTEMA DE FÔRMAS MANUSEÁVEIS, COM CONCRETO USINADO BOMBEÁVEL FCK 25 MPA - LANÇAMENTO, ADENSAMENTO E ACABAMENTO (EXCLUSIVE BOMBA LANÇA). AF_10/2021</v>
          </cell>
          <cell r="I2553" t="str">
            <v>M3</v>
          </cell>
          <cell r="J2553" t="str">
            <v>ATRIBUÍDO SÃO PAULO</v>
          </cell>
          <cell r="K2553" t="str">
            <v>884,39</v>
          </cell>
          <cell r="L2553" t="str">
            <v>CAIXA REFERENCIAL</v>
          </cell>
          <cell r="M2553" t="str">
            <v>22,19</v>
          </cell>
          <cell r="N2553">
            <v>862.19999999999993</v>
          </cell>
          <cell r="O2553">
            <v>884.39</v>
          </cell>
          <cell r="P2553">
            <v>0</v>
          </cell>
          <cell r="R2553" t="str">
            <v>SINAPI</v>
          </cell>
        </row>
        <row r="2554">
          <cell r="G2554">
            <v>99435</v>
          </cell>
          <cell r="H2554" t="str">
            <v>CONCRETAGEM DE PAREDES EM EDIFICAÇÕES MULTIFAMILIARES FEITAS COM SISTEMA DE FÔRMAS MANUSEÁVEIS, COM CONCRETO USINADO BOMBEÁVEL FCK 25 MPA - LANÇAMENTO, ADENSAMENTO E ACABAMENTO (EXCLUSIVE BOMBA LANÇA). AF_10/2021</v>
          </cell>
          <cell r="I2554" t="str">
            <v>M3</v>
          </cell>
          <cell r="J2554" t="str">
            <v>ATRIBUÍDO SÃO PAULO</v>
          </cell>
          <cell r="K2554" t="str">
            <v>858,23</v>
          </cell>
          <cell r="L2554" t="str">
            <v>CAIXA REFERENCIAL</v>
          </cell>
          <cell r="M2554" t="str">
            <v>19,88</v>
          </cell>
          <cell r="N2554">
            <v>838.35</v>
          </cell>
          <cell r="O2554">
            <v>858.23</v>
          </cell>
          <cell r="P2554">
            <v>0</v>
          </cell>
          <cell r="R2554" t="str">
            <v>SINAPI</v>
          </cell>
        </row>
        <row r="2555">
          <cell r="G2555">
            <v>99436</v>
          </cell>
          <cell r="H2555" t="str">
            <v>CONCRETAGEM DE PLATIBANDA EM EDIFICAÇÕES MULTIFAMILIARES FEITAS COM SISTEMA DE FÔRMAS MANUSEÁVEIS, COM CONCRETO USINADO BOMBEÁVEL FCK 25 MPA - LANÇAMENTO, ADENSAMENTO E ACABAMENTO (EXCLUSIVE BOMBA LANÇA). AF_10/2021</v>
          </cell>
          <cell r="I2555" t="str">
            <v>M3</v>
          </cell>
          <cell r="J2555" t="str">
            <v>ATRIBUÍDO SÃO PAULO</v>
          </cell>
          <cell r="K2555" t="str">
            <v>942,45</v>
          </cell>
          <cell r="L2555" t="str">
            <v>CAIXA REFERENCIAL</v>
          </cell>
          <cell r="M2555" t="str">
            <v>43,04</v>
          </cell>
          <cell r="N2555">
            <v>899.41000000000008</v>
          </cell>
          <cell r="O2555">
            <v>942.45</v>
          </cell>
          <cell r="P2555">
            <v>0</v>
          </cell>
          <cell r="R2555" t="str">
            <v>SINAPI</v>
          </cell>
        </row>
        <row r="2556">
          <cell r="G2556">
            <v>99437</v>
          </cell>
          <cell r="H2556" t="str">
            <v>CONCRETAGEM DE PLATIBANDA EM EDIFICAÇÕES UNIFAMILIARES FEITAS COM SISTEMA DE FÔRMAS MANUSEÁVEIS, COM CONCRETO USINADO AUTOADENSÁVEL FCK 25 MPA - LANÇAMENTO E ACABAMENTO. AF_10/2021</v>
          </cell>
          <cell r="I2556" t="str">
            <v>M3</v>
          </cell>
          <cell r="J2556" t="str">
            <v>COEFICIENTE DE REPRESENTATIVIDADE</v>
          </cell>
          <cell r="K2556" t="str">
            <v>905,52</v>
          </cell>
          <cell r="L2556" t="str">
            <v>CAIXA REFERENCIAL</v>
          </cell>
          <cell r="M2556" t="str">
            <v>14,52</v>
          </cell>
          <cell r="N2556">
            <v>891</v>
          </cell>
          <cell r="O2556">
            <v>905.52</v>
          </cell>
          <cell r="P2556">
            <v>0</v>
          </cell>
          <cell r="R2556" t="str">
            <v>SINAPI</v>
          </cell>
        </row>
        <row r="2557">
          <cell r="G2557">
            <v>99438</v>
          </cell>
          <cell r="H2557" t="str">
            <v>CONCRETAGEM DE PLATIBANDA EM EDIFICAÇÕES MULTIFAMILIARES FEITAS COM SISTEMA DE FÔRMAS MANUSEÁVEIS, COM CONCRETO USINADO AUTOADENSÁVEL FCK 25 MPA - LANÇAMENTO E ACABAMENTO. AF_10/2021</v>
          </cell>
          <cell r="I2557" t="str">
            <v>M3</v>
          </cell>
          <cell r="J2557" t="str">
            <v>COEFICIENTE DE REPRESENTATIVIDADE</v>
          </cell>
          <cell r="K2557" t="str">
            <v>910,91</v>
          </cell>
          <cell r="L2557" t="str">
            <v>CAIXA REFERENCIAL</v>
          </cell>
          <cell r="M2557" t="str">
            <v>18,67</v>
          </cell>
          <cell r="N2557">
            <v>892.24</v>
          </cell>
          <cell r="O2557">
            <v>910.91</v>
          </cell>
          <cell r="P2557">
            <v>0</v>
          </cell>
          <cell r="R2557" t="str">
            <v>SINAPI</v>
          </cell>
        </row>
        <row r="2558">
          <cell r="G2558">
            <v>99439</v>
          </cell>
          <cell r="H2558" t="str">
            <v>CONCRETAGEM DE EDIFICAÇÕES (PAREDES E LAJES) FEITAS COM SISTEMA DE FÔRMAS MANUSEÁVEIS, COM CONCRETO USINADO BOMBEÁVEL FCK 25 MPA - LANÇAMENTO, ADENSAMENTO E ACABAMENTO (EXCLUSIVE BOMBA LANÇA). AF_10/2021</v>
          </cell>
          <cell r="I2558" t="str">
            <v>M3</v>
          </cell>
          <cell r="J2558" t="str">
            <v>ATRIBUÍDO SÃO PAULO</v>
          </cell>
          <cell r="K2558" t="str">
            <v>866,28</v>
          </cell>
          <cell r="L2558" t="str">
            <v>CAIXA REFERENCIAL</v>
          </cell>
          <cell r="M2558" t="str">
            <v>20,14</v>
          </cell>
          <cell r="N2558">
            <v>846.14</v>
          </cell>
          <cell r="O2558">
            <v>866.28</v>
          </cell>
          <cell r="P2558">
            <v>0</v>
          </cell>
          <cell r="R2558" t="str">
            <v>SINAPI</v>
          </cell>
        </row>
        <row r="2559">
          <cell r="G2559">
            <v>102473</v>
          </cell>
          <cell r="H2559" t="str">
            <v>CONCRETO MAGRO PARA LASTRO, TRAÇO 1:4,5:4,5 (EM MASSA SECA DE CIMENTO/ AREIA MÉDIA/ SEIXO ROLADO) - PREPARO MECÂNICO COM BETONEIRA 400 L. AF_05/2021</v>
          </cell>
          <cell r="I2559" t="str">
            <v>M3</v>
          </cell>
          <cell r="J2559" t="str">
            <v>COEFICIENTE DE REPRESENTATIVIDADE</v>
          </cell>
          <cell r="K2559" t="str">
            <v>630,58</v>
          </cell>
          <cell r="L2559" t="str">
            <v>CAIXA REFERENCIAL</v>
          </cell>
          <cell r="M2559" t="str">
            <v>54,48</v>
          </cell>
          <cell r="N2559">
            <v>576.1</v>
          </cell>
          <cell r="O2559">
            <v>630.58000000000004</v>
          </cell>
          <cell r="P2559">
            <v>0</v>
          </cell>
          <cell r="R2559" t="str">
            <v>SINAPI</v>
          </cell>
        </row>
        <row r="2560">
          <cell r="G2560">
            <v>102474</v>
          </cell>
          <cell r="H2560" t="str">
            <v>CONCRETO FCK = 15MPA, TRAÇO 1:3,4:3,4 (EM MASSA SECA DE CIMENTO/ AREIA MÉDIA/ SEIXO ROLADO) - PREPARO MECÂNICO COM BETONEIRA 400 L. AF_05/2021</v>
          </cell>
          <cell r="I2560" t="str">
            <v>M3</v>
          </cell>
          <cell r="J2560" t="str">
            <v>COEFICIENTE DE REPRESENTATIVIDADE</v>
          </cell>
          <cell r="K2560" t="str">
            <v>675,28</v>
          </cell>
          <cell r="L2560" t="str">
            <v>CAIXA REFERENCIAL</v>
          </cell>
          <cell r="M2560" t="str">
            <v>54,15</v>
          </cell>
          <cell r="N2560">
            <v>621.13</v>
          </cell>
          <cell r="O2560">
            <v>675.28</v>
          </cell>
          <cell r="P2560">
            <v>0</v>
          </cell>
          <cell r="R2560" t="str">
            <v>SINAPI</v>
          </cell>
        </row>
        <row r="2561">
          <cell r="G2561">
            <v>102475</v>
          </cell>
          <cell r="H2561" t="str">
            <v>CONCRETO FCK = 20MPA, TRAÇO 1:2,6:2,9 (EM MASSA SECA DE CIMENTO/ AREIA MÉDIA/ SEIXO ROLADO) - PREPARO MECÂNICO COM BETONEIRA 400 L. AF_05/2021</v>
          </cell>
          <cell r="I2561" t="str">
            <v>M3</v>
          </cell>
          <cell r="J2561" t="str">
            <v>COEFICIENTE DE REPRESENTATIVIDADE</v>
          </cell>
          <cell r="K2561" t="str">
            <v>725,61</v>
          </cell>
          <cell r="L2561" t="str">
            <v>CAIXA REFERENCIAL</v>
          </cell>
          <cell r="M2561" t="str">
            <v>59,63</v>
          </cell>
          <cell r="N2561">
            <v>665.98</v>
          </cell>
          <cell r="O2561">
            <v>725.61</v>
          </cell>
          <cell r="P2561">
            <v>0</v>
          </cell>
          <cell r="R2561" t="str">
            <v>SINAPI</v>
          </cell>
        </row>
        <row r="2562">
          <cell r="G2562">
            <v>102476</v>
          </cell>
          <cell r="H2562" t="str">
            <v>CONCRETO FCK = 25MPA, TRAÇO 1:2,2:2,5 (EM MASSA SECA DE CIMENTO/ AREIA MÉDIA/ SEIXO ROLADO) - PREPARO MECÂNICO COM BETONEIRA 400 L. AF_05/2021</v>
          </cell>
          <cell r="I2562" t="str">
            <v>M3</v>
          </cell>
          <cell r="J2562" t="str">
            <v>COEFICIENTE DE REPRESENTATIVIDADE</v>
          </cell>
          <cell r="K2562" t="str">
            <v>750,16</v>
          </cell>
          <cell r="L2562" t="str">
            <v>CAIXA REFERENCIAL</v>
          </cell>
          <cell r="M2562" t="str">
            <v>51,29</v>
          </cell>
          <cell r="N2562">
            <v>698.87</v>
          </cell>
          <cell r="O2562">
            <v>750.16</v>
          </cell>
          <cell r="P2562">
            <v>0</v>
          </cell>
          <cell r="R2562" t="str">
            <v>SINAPI</v>
          </cell>
        </row>
        <row r="2563">
          <cell r="G2563">
            <v>102477</v>
          </cell>
          <cell r="H2563" t="str">
            <v>CONCRETO FCK = 30MPA, TRAÇO 1:1,9:2,3 (EM MASSA SECA DE CIMENTO/ AREIA MÉDIA/ SEIXO ROLADO) - PREPARO MECÂNICO COM BETONEIRA 400 L. AF_05/2021</v>
          </cell>
          <cell r="I2563" t="str">
            <v>M3</v>
          </cell>
          <cell r="J2563" t="str">
            <v>COEFICIENTE DE REPRESENTATIVIDADE</v>
          </cell>
          <cell r="K2563" t="str">
            <v>789,19</v>
          </cell>
          <cell r="L2563" t="str">
            <v>CAIXA REFERENCIAL</v>
          </cell>
          <cell r="M2563" t="str">
            <v>56,63</v>
          </cell>
          <cell r="N2563">
            <v>732.56000000000006</v>
          </cell>
          <cell r="O2563">
            <v>789.19</v>
          </cell>
          <cell r="P2563">
            <v>0</v>
          </cell>
          <cell r="R2563" t="str">
            <v>SINAPI</v>
          </cell>
        </row>
        <row r="2564">
          <cell r="G2564">
            <v>102478</v>
          </cell>
          <cell r="H2564" t="str">
            <v>CONCRETO FCK = 40MPA, TRAÇO 1:1,4:1,8 (EM MASSA SECA DE CIMENTO/ AREIA MÉDIA/ SEIXO ROLADO) - PREPARO MECÂNICO COM BETONEIRA 400 L. AF_05/2021</v>
          </cell>
          <cell r="I2564" t="str">
            <v>M3</v>
          </cell>
          <cell r="J2564" t="str">
            <v>COEFICIENTE DE REPRESENTATIVIDADE</v>
          </cell>
          <cell r="K2564" t="str">
            <v>850,34</v>
          </cell>
          <cell r="L2564" t="str">
            <v>CAIXA REFERENCIAL</v>
          </cell>
          <cell r="M2564" t="str">
            <v>51,30</v>
          </cell>
          <cell r="N2564">
            <v>799.04000000000008</v>
          </cell>
          <cell r="O2564">
            <v>850.34</v>
          </cell>
          <cell r="P2564">
            <v>0</v>
          </cell>
          <cell r="R2564" t="str">
            <v>SINAPI</v>
          </cell>
        </row>
        <row r="2565">
          <cell r="G2565">
            <v>102479</v>
          </cell>
          <cell r="H2565" t="str">
            <v>CONCRETO MAGRO PARA LASTRO, TRAÇO 1:4,5:4,5 (EM MASSA SECA DE CIMENTO/ AREIA MÉDIA/ SEIXO ROLADO) - PREPARO MECÂNICO COM BETONEIRA 600 L. AF_05/2021</v>
          </cell>
          <cell r="I2565" t="str">
            <v>M3</v>
          </cell>
          <cell r="J2565" t="str">
            <v>COEFICIENTE DE REPRESENTATIVIDADE</v>
          </cell>
          <cell r="K2565" t="str">
            <v>630,29</v>
          </cell>
          <cell r="L2565" t="str">
            <v>CAIXA REFERENCIAL</v>
          </cell>
          <cell r="M2565" t="str">
            <v>48,81</v>
          </cell>
          <cell r="N2565">
            <v>581.48</v>
          </cell>
          <cell r="O2565">
            <v>630.29</v>
          </cell>
          <cell r="P2565">
            <v>0</v>
          </cell>
          <cell r="R2565" t="str">
            <v>SINAPI</v>
          </cell>
        </row>
        <row r="2566">
          <cell r="G2566">
            <v>102480</v>
          </cell>
          <cell r="H2566" t="str">
            <v>CONCRETO FCK = 15MPA, TRAÇO 1:3,4:3,4 (EM MASSA SECA DE CIMENTO/ AREIA MÉDIA/ SEIXO ROLADO) - PREPARO MECÂNICO COM BETONEIRA 600 L. AF_05/2021</v>
          </cell>
          <cell r="I2566" t="str">
            <v>M3</v>
          </cell>
          <cell r="J2566" t="str">
            <v>COEFICIENTE DE REPRESENTATIVIDADE</v>
          </cell>
          <cell r="K2566" t="str">
            <v>671,69</v>
          </cell>
          <cell r="L2566" t="str">
            <v>CAIXA REFERENCIAL</v>
          </cell>
          <cell r="M2566" t="str">
            <v>47,27</v>
          </cell>
          <cell r="N2566">
            <v>624.42000000000007</v>
          </cell>
          <cell r="O2566">
            <v>671.69</v>
          </cell>
          <cell r="P2566">
            <v>0</v>
          </cell>
          <cell r="R2566" t="str">
            <v>SINAPI</v>
          </cell>
        </row>
        <row r="2567">
          <cell r="G2567">
            <v>102481</v>
          </cell>
          <cell r="H2567" t="str">
            <v>CONCRETO FCK = 20MPA, TRAÇO 1:2,6:2,9 (EM MASSA SECA DE CIMENTO/ AREIA MÉDIA/ SEIXO ROLADO) - PREPARO MECÂNICO COM BETONEIRA 600 L. AF_05/2021</v>
          </cell>
          <cell r="I2567" t="str">
            <v>M3</v>
          </cell>
          <cell r="J2567" t="str">
            <v>COEFICIENTE DE REPRESENTATIVIDADE</v>
          </cell>
          <cell r="K2567" t="str">
            <v>717,14</v>
          </cell>
          <cell r="L2567" t="str">
            <v>CAIXA REFERENCIAL</v>
          </cell>
          <cell r="M2567" t="str">
            <v>47,60</v>
          </cell>
          <cell r="N2567">
            <v>669.54</v>
          </cell>
          <cell r="O2567">
            <v>717.14</v>
          </cell>
          <cell r="P2567">
            <v>0</v>
          </cell>
          <cell r="R2567" t="str">
            <v>SINAPI</v>
          </cell>
        </row>
        <row r="2568">
          <cell r="G2568">
            <v>102482</v>
          </cell>
          <cell r="H2568" t="str">
            <v>CONCRETO FCK = 25MPA, TRAÇO 1:2,2:2,5 (EM MASSA SECA DE CIMENTO/ AREIA MÉDIA/ SEIXO ROLADO) - PREPARO MECÂNICO COM BETONEIRA 600 L. AF_05/2021</v>
          </cell>
          <cell r="I2568" t="str">
            <v>M3</v>
          </cell>
          <cell r="J2568" t="str">
            <v>COEFICIENTE DE REPRESENTATIVIDADE</v>
          </cell>
          <cell r="K2568" t="str">
            <v>750,24</v>
          </cell>
          <cell r="L2568" t="str">
            <v>CAIXA REFERENCIAL</v>
          </cell>
          <cell r="M2568" t="str">
            <v>45,45</v>
          </cell>
          <cell r="N2568">
            <v>704.79</v>
          </cell>
          <cell r="O2568">
            <v>750.24</v>
          </cell>
          <cell r="P2568">
            <v>0</v>
          </cell>
          <cell r="R2568" t="str">
            <v>SINAPI</v>
          </cell>
        </row>
        <row r="2569">
          <cell r="G2569">
            <v>102483</v>
          </cell>
          <cell r="H2569" t="str">
            <v>CONCRETO FCK = 30MPA, TRAÇO 1:1,9:2,3 (EM MASSA SECA DE CIMENTO/ AREIA MÉDIA/ SEIXO ROLADO) - PREPARO MECÂNICO COM BETONEIRA 600 L. AF_05/2021</v>
          </cell>
          <cell r="I2569" t="str">
            <v>M3</v>
          </cell>
          <cell r="J2569" t="str">
            <v>COEFICIENTE DE REPRESENTATIVIDADE</v>
          </cell>
          <cell r="K2569" t="str">
            <v>786,21</v>
          </cell>
          <cell r="L2569" t="str">
            <v>CAIXA REFERENCIAL</v>
          </cell>
          <cell r="M2569" t="str">
            <v>46,94</v>
          </cell>
          <cell r="N2569">
            <v>739.27</v>
          </cell>
          <cell r="O2569">
            <v>786.21</v>
          </cell>
          <cell r="P2569">
            <v>0</v>
          </cell>
          <cell r="R2569" t="str">
            <v>SINAPI</v>
          </cell>
        </row>
        <row r="2570">
          <cell r="G2570">
            <v>102484</v>
          </cell>
          <cell r="H2570" t="str">
            <v>CONCRETO FCK = 40MPA, TRAÇO 1:1,4:1,8 (EM MASSA SECA DE CIMENTO/ AREIA MÉDIA/ SEIXO ROLADO) - PREPARO MECÂNICO COM BETONEIRA 600 L. AF_05/2021</v>
          </cell>
          <cell r="I2570" t="str">
            <v>M3</v>
          </cell>
          <cell r="J2570" t="str">
            <v>COEFICIENTE DE REPRESENTATIVIDADE</v>
          </cell>
          <cell r="K2570" t="str">
            <v>851,79</v>
          </cell>
          <cell r="L2570" t="str">
            <v>CAIXA REFERENCIAL</v>
          </cell>
          <cell r="M2570" t="str">
            <v>46,93</v>
          </cell>
          <cell r="N2570">
            <v>804.86</v>
          </cell>
          <cell r="O2570">
            <v>851.79</v>
          </cell>
          <cell r="P2570">
            <v>0</v>
          </cell>
          <cell r="R2570" t="str">
            <v>SINAPI</v>
          </cell>
        </row>
        <row r="2571">
          <cell r="G2571">
            <v>102485</v>
          </cell>
          <cell r="H2571" t="str">
            <v>CONCRETO MAGRO PARA LASTRO, TRAÇO 1:4,5:4,5 (EM MASSA SECA DE CIMENTO/ AREIA MÉDIA/ SEIXO ROLADO) - PREPARO MANUAL. AF_05/2021</v>
          </cell>
          <cell r="I2571" t="str">
            <v>M3</v>
          </cell>
          <cell r="J2571" t="str">
            <v>COEFICIENTE DE REPRESENTATIVIDADE</v>
          </cell>
          <cell r="K2571" t="str">
            <v>695,29</v>
          </cell>
          <cell r="L2571" t="str">
            <v>CAIXA REFERENCIAL</v>
          </cell>
          <cell r="M2571" t="str">
            <v>89,98</v>
          </cell>
          <cell r="N2571">
            <v>605.30999999999995</v>
          </cell>
          <cell r="O2571">
            <v>695.29</v>
          </cell>
          <cell r="P2571">
            <v>0</v>
          </cell>
          <cell r="R2571" t="str">
            <v>SINAPI</v>
          </cell>
        </row>
        <row r="2572">
          <cell r="G2572">
            <v>102486</v>
          </cell>
          <cell r="H2572" t="str">
            <v>CONCRETO FCK = 15MPA, TRAÇO 1:3,4:3,4 (EM MASSA SECA DE CIMENTO/ AREIA MÉDIA/ SEIXO ROLADO) - PREPARO MANUAL. AF_05/2021</v>
          </cell>
          <cell r="I2572" t="str">
            <v>M3</v>
          </cell>
          <cell r="J2572" t="str">
            <v>COEFICIENTE DE REPRESENTATIVIDADE</v>
          </cell>
          <cell r="K2572" t="str">
            <v>731,63</v>
          </cell>
          <cell r="L2572" t="str">
            <v>CAIXA REFERENCIAL</v>
          </cell>
          <cell r="M2572" t="str">
            <v>89,07</v>
          </cell>
          <cell r="N2572">
            <v>642.55999999999995</v>
          </cell>
          <cell r="O2572">
            <v>731.62999999999988</v>
          </cell>
          <cell r="P2572">
            <v>0</v>
          </cell>
          <cell r="R2572" t="str">
            <v>SINAPI</v>
          </cell>
        </row>
        <row r="2573">
          <cell r="G2573">
            <v>102487</v>
          </cell>
          <cell r="H2573" t="str">
            <v>CONCRETO CICLÓPICO FCK = 15MPA, 30% PEDRA DE MÃO EM VOLUME REAL, INCLUSIVE LANÇAMENTO. AF_05/2021</v>
          </cell>
          <cell r="I2573" t="str">
            <v>M3</v>
          </cell>
          <cell r="J2573" t="str">
            <v>ATRIBUÍDO SÃO PAULO</v>
          </cell>
          <cell r="K2573" t="str">
            <v>615,04</v>
          </cell>
          <cell r="L2573" t="str">
            <v>CAIXA REFERENCIAL</v>
          </cell>
          <cell r="M2573" t="str">
            <v>167,11</v>
          </cell>
          <cell r="N2573">
            <v>447.92999999999995</v>
          </cell>
          <cell r="O2573">
            <v>615.04</v>
          </cell>
          <cell r="P2573">
            <v>0</v>
          </cell>
          <cell r="R2573" t="str">
            <v>SINAPI</v>
          </cell>
        </row>
        <row r="2574">
          <cell r="G2574">
            <v>103183</v>
          </cell>
          <cell r="H2574" t="str">
            <v>CONCRETAGEM DE ESCADAS EM EDIFICAÇÕES MULTIFAMILIARES FEITAS COM SISTEMA DE FÔRMAS MANUSEÁVEIS - CONCRETO USINADO BOMBEÁVEL, FCK 25 MPA - LANÇAMENTO, ADENSAMENTO E ACABAMENTO (EXCLUSIVE BOMBA LANÇA). AF_10/2021</v>
          </cell>
          <cell r="I2574" t="str">
            <v>M3</v>
          </cell>
          <cell r="J2574" t="str">
            <v>ATRIBUÍDO SÃO PAULO</v>
          </cell>
          <cell r="K2574" t="str">
            <v>903,35</v>
          </cell>
          <cell r="L2574" t="str">
            <v>CAIXA REFERENCIAL</v>
          </cell>
          <cell r="M2574" t="str">
            <v>48,49</v>
          </cell>
          <cell r="N2574">
            <v>854.86</v>
          </cell>
          <cell r="O2574">
            <v>903.35</v>
          </cell>
          <cell r="P2574">
            <v>0</v>
          </cell>
          <cell r="R2574" t="str">
            <v>SINAPI</v>
          </cell>
        </row>
        <row r="2575">
          <cell r="G2575">
            <v>103184</v>
          </cell>
          <cell r="H2575" t="str">
            <v>CONCRETAGEM DE ESCADAS EM EDIFICAÇÕES MULTIFAMILIARES FEITAS COM SISTEMA DE FÔRMAS MANUSEÁVEIS - CONCRETO USINADO AUTOADENSÁVEL, FCK 25 MPA - LANÇAMENTO, ADENSAMENTO E ACABAMENTO. AF_10/2021</v>
          </cell>
          <cell r="I2575" t="str">
            <v>M3</v>
          </cell>
          <cell r="J2575" t="str">
            <v>COEFICIENTE DE REPRESENTATIVIDADE</v>
          </cell>
          <cell r="K2575" t="str">
            <v>866,15</v>
          </cell>
          <cell r="L2575" t="str">
            <v>CAIXA REFERENCIAL</v>
          </cell>
          <cell r="M2575" t="str">
            <v>19,82</v>
          </cell>
          <cell r="N2575">
            <v>846.32999999999993</v>
          </cell>
          <cell r="O2575">
            <v>866.15</v>
          </cell>
          <cell r="P2575">
            <v>0</v>
          </cell>
          <cell r="R2575" t="str">
            <v>SINAPI</v>
          </cell>
        </row>
        <row r="2576">
          <cell r="G2576">
            <v>103669</v>
          </cell>
          <cell r="H2576" t="str">
            <v>CONCRETAGEM DE PILARES, FCK = 25 MPA,  COM USO DE BALDES - LANÇAMENTO, ADENSAMENTO E ACABAMENTO. AF_02/2022</v>
          </cell>
          <cell r="I2576" t="str">
            <v>M3</v>
          </cell>
          <cell r="J2576" t="str">
            <v>ATRIBUÍDO SÃO PAULO</v>
          </cell>
          <cell r="K2576" t="str">
            <v>1.113,00</v>
          </cell>
          <cell r="L2576" t="str">
            <v>CAIXA REFERENCIAL</v>
          </cell>
          <cell r="M2576" t="str">
            <v>199,04</v>
          </cell>
          <cell r="N2576">
            <v>913.96</v>
          </cell>
          <cell r="O2576">
            <v>1113</v>
          </cell>
          <cell r="P2576">
            <v>0</v>
          </cell>
          <cell r="R2576" t="str">
            <v>SINAPI</v>
          </cell>
        </row>
        <row r="2577">
          <cell r="G2577">
            <v>103670</v>
          </cell>
          <cell r="H2577" t="str">
            <v>LANÇAMENTO COM USO DE BALDES, ADENSAMENTO E ACABAMENTO DE CONCRETO EM ESTRUTURAS. AF_02/2022</v>
          </cell>
          <cell r="I2577" t="str">
            <v>M3</v>
          </cell>
          <cell r="J2577" t="str">
            <v>ATRIBUÍDO SÃO PAULO</v>
          </cell>
          <cell r="K2577" t="str">
            <v>263,04</v>
          </cell>
          <cell r="L2577" t="str">
            <v>CAIXA REFERENCIAL</v>
          </cell>
          <cell r="M2577" t="str">
            <v>199,12</v>
          </cell>
          <cell r="N2577">
            <v>63.920000000000016</v>
          </cell>
          <cell r="O2577">
            <v>263.04000000000002</v>
          </cell>
          <cell r="P2577">
            <v>0</v>
          </cell>
          <cell r="R2577" t="str">
            <v>SINAPI</v>
          </cell>
        </row>
        <row r="2578">
          <cell r="G2578">
            <v>103671</v>
          </cell>
          <cell r="H2578" t="str">
            <v>CONCRETAGEM DE PILARES, FCK = 25 MPA, COM USO DE GRUA - LANÇAMENTO, ADENSAMENTO E ACABAMENTO. AF_02/2022</v>
          </cell>
          <cell r="I2578" t="str">
            <v>M3</v>
          </cell>
          <cell r="J2578" t="str">
            <v>ATRIBUÍDO SÃO PAULO</v>
          </cell>
          <cell r="K2578" t="str">
            <v>892,61</v>
          </cell>
          <cell r="L2578" t="str">
            <v>CAIXA REFERENCIAL</v>
          </cell>
          <cell r="M2578" t="str">
            <v>32,25</v>
          </cell>
          <cell r="N2578">
            <v>860.36</v>
          </cell>
          <cell r="O2578">
            <v>892.61</v>
          </cell>
          <cell r="P2578">
            <v>0</v>
          </cell>
          <cell r="R2578" t="str">
            <v>SINAPI</v>
          </cell>
        </row>
        <row r="2579">
          <cell r="G2579">
            <v>103672</v>
          </cell>
          <cell r="H2579" t="str">
            <v>CONCRETAGEM DE PILARES, FCK = 25 MPA, COM USO DE BOMBA - LANÇAMENTO, ADENSAMENTO E ACABAMENTO. AF_02/2022_PS</v>
          </cell>
          <cell r="I2579" t="str">
            <v>M3</v>
          </cell>
          <cell r="J2579" t="str">
            <v>ATRIBUÍDO SÃO PAULO</v>
          </cell>
          <cell r="K2579" t="str">
            <v>837,95</v>
          </cell>
          <cell r="L2579" t="str">
            <v>CAIXA REFERENCIAL</v>
          </cell>
          <cell r="M2579" t="str">
            <v>27,70</v>
          </cell>
          <cell r="N2579">
            <v>810.25</v>
          </cell>
          <cell r="O2579">
            <v>837.95</v>
          </cell>
          <cell r="P2579">
            <v>0</v>
          </cell>
          <cell r="R2579" t="str">
            <v>SINAPI</v>
          </cell>
        </row>
        <row r="2580">
          <cell r="G2580">
            <v>103673</v>
          </cell>
          <cell r="H2580" t="str">
            <v>LANÇAMENTO COM USO DE BOMBA, ADENSAMENTO E ACABAMENTO DE CONCRETO EM ESTRUTURAS. AF_02/2022</v>
          </cell>
          <cell r="I2580" t="str">
            <v>M3</v>
          </cell>
          <cell r="J2580" t="str">
            <v>ATRIBUÍDO SÃO PAULO</v>
          </cell>
          <cell r="K2580" t="str">
            <v>36,91</v>
          </cell>
          <cell r="L2580" t="str">
            <v>CAIXA REFERENCIAL</v>
          </cell>
          <cell r="M2580" t="str">
            <v>27,80</v>
          </cell>
          <cell r="N2580">
            <v>9.1099999999999959</v>
          </cell>
          <cell r="O2580">
            <v>36.909999999999997</v>
          </cell>
          <cell r="P2580">
            <v>0</v>
          </cell>
          <cell r="R2580" t="str">
            <v>SINAPI</v>
          </cell>
        </row>
        <row r="2581">
          <cell r="G2581">
            <v>103674</v>
          </cell>
          <cell r="H2581" t="str">
            <v>CONCRETAGEM DE VIGAS E LAJES, FCK=25 MPA, PARA LAJES PREMOLDADAS COM USO DE BOMBA - LANÇAMENTO, ADENSAMENTO E ACABAMENTO. AF_02/2022_PS</v>
          </cell>
          <cell r="I2581" t="str">
            <v>M3</v>
          </cell>
          <cell r="J2581" t="str">
            <v>ATRIBUÍDO SÃO PAULO</v>
          </cell>
          <cell r="K2581" t="str">
            <v>856,02</v>
          </cell>
          <cell r="L2581" t="str">
            <v>CAIXA REFERENCIAL</v>
          </cell>
          <cell r="M2581" t="str">
            <v>41,95</v>
          </cell>
          <cell r="N2581">
            <v>814.06999999999994</v>
          </cell>
          <cell r="O2581">
            <v>856.02</v>
          </cell>
          <cell r="P2581">
            <v>0</v>
          </cell>
          <cell r="R2581" t="str">
            <v>SINAPI</v>
          </cell>
        </row>
        <row r="2582">
          <cell r="G2582">
            <v>103675</v>
          </cell>
          <cell r="H2582" t="str">
            <v>CONCRETAGEM DE VIGAS E LAJES, FCK=25 MPA, PARA LAJES MACIÇAS OU NERVURADAS COM USO DE BOMBA - LANÇAMENTO, ADENSAMENTO E ACABAMENTO. AF_02/2022_PS</v>
          </cell>
          <cell r="I2582" t="str">
            <v>M3</v>
          </cell>
          <cell r="J2582" t="str">
            <v>ATRIBUÍDO SÃO PAULO</v>
          </cell>
          <cell r="K2582" t="str">
            <v>838,49</v>
          </cell>
          <cell r="L2582" t="str">
            <v>CAIXA REFERENCIAL</v>
          </cell>
          <cell r="M2582" t="str">
            <v>28,55</v>
          </cell>
          <cell r="N2582">
            <v>809.94</v>
          </cell>
          <cell r="O2582">
            <v>838.49</v>
          </cell>
          <cell r="P2582">
            <v>0</v>
          </cell>
          <cell r="R2582" t="str">
            <v>SINAPI</v>
          </cell>
        </row>
        <row r="2583">
          <cell r="G2583">
            <v>103676</v>
          </cell>
          <cell r="H2583" t="str">
            <v>CONCRETAGEM DE VIGAS E LAJES, FCK=25 MPA, PARA LAJES PREMOLDADAS COM JERICAS EM ELEVADOR DE CABO EM EDIFICAÇÃO DE MULTIPAVIMENTOS ATÉ 16 ANDARES - LANÇAMENTO, ADENSAMENTO E ACABAMENTO. AF_02/2022</v>
          </cell>
          <cell r="I2583" t="str">
            <v>M3</v>
          </cell>
          <cell r="J2583" t="str">
            <v>ATRIBUÍDO SÃO PAULO</v>
          </cell>
          <cell r="K2583" t="str">
            <v>1.162,90</v>
          </cell>
          <cell r="L2583" t="str">
            <v>CAIXA REFERENCIAL</v>
          </cell>
          <cell r="M2583" t="str">
            <v>236,17</v>
          </cell>
          <cell r="N2583">
            <v>926.73000000000013</v>
          </cell>
          <cell r="O2583">
            <v>1162.9000000000001</v>
          </cell>
          <cell r="P2583">
            <v>0</v>
          </cell>
          <cell r="R2583" t="str">
            <v>SINAPI</v>
          </cell>
        </row>
        <row r="2584">
          <cell r="G2584">
            <v>103677</v>
          </cell>
          <cell r="H2584" t="str">
            <v>CONCRETAGEM DE VIGAS E LAJES, FCK=25 MPA, PARA LAJES MACIÇAS OU NERVURADAS COM JERICAS EM ELEVADOR DE CABO EM EDIFICAÇÃO DE MULTIPAVIMENTOS ATÉ 16 ANDARES  - LANÇAMENTO, ADENSAMENTO E ACABAMENTO. AF_02/2022</v>
          </cell>
          <cell r="I2584" t="str">
            <v>M3</v>
          </cell>
          <cell r="J2584" t="str">
            <v>ATRIBUÍDO SÃO PAULO</v>
          </cell>
          <cell r="K2584" t="str">
            <v>1.012,17</v>
          </cell>
          <cell r="L2584" t="str">
            <v>CAIXA REFERENCIAL</v>
          </cell>
          <cell r="M2584" t="str">
            <v>122,41</v>
          </cell>
          <cell r="N2584">
            <v>889.76</v>
          </cell>
          <cell r="O2584">
            <v>1012.17</v>
          </cell>
          <cell r="P2584">
            <v>0</v>
          </cell>
          <cell r="R2584" t="str">
            <v>SINAPI</v>
          </cell>
        </row>
        <row r="2585">
          <cell r="G2585">
            <v>103678</v>
          </cell>
          <cell r="H2585" t="str">
            <v>CONCRETAGEM DE VIGAS E LAJES, FCK=25 MPA, PARA LAJES PREMOLDADAS COM JERICAS EM CREMALHEIRA EM EDIFICAÇÃO DE MULTIPAVIMENTOS ATÉ 16 ANDARES  - LANÇAMENTO, ADENSAMENTO E ACABAMENTO. AF_02/2022</v>
          </cell>
          <cell r="I2585" t="str">
            <v>M3</v>
          </cell>
          <cell r="J2585" t="str">
            <v>ATRIBUÍDO SÃO PAULO</v>
          </cell>
          <cell r="K2585" t="str">
            <v>1.078,61</v>
          </cell>
          <cell r="L2585" t="str">
            <v>CAIXA REFERENCIAL</v>
          </cell>
          <cell r="M2585" t="str">
            <v>171,92</v>
          </cell>
          <cell r="N2585">
            <v>906.68999999999994</v>
          </cell>
          <cell r="O2585">
            <v>1078.6099999999999</v>
          </cell>
          <cell r="P2585">
            <v>0</v>
          </cell>
          <cell r="R2585" t="str">
            <v>SINAPI</v>
          </cell>
        </row>
        <row r="2586">
          <cell r="G2586">
            <v>103679</v>
          </cell>
          <cell r="H2586" t="str">
            <v>CONCRETAGEM DE VIGAS E LAJES, FCK=25 MPA, PARA LAJES MACIÇAS OU NERVURADAS COM JERICAS EM CREMALHEIRA EM EDIFICAÇÃO DE MULTIPAVIMENTOS ATÉ 16 ANDARES - LANÇAMENTO, ADENSAMENTO E ACABAMENTO. AF_02/2022</v>
          </cell>
          <cell r="I2586" t="str">
            <v>M3</v>
          </cell>
          <cell r="J2586" t="str">
            <v>ATRIBUÍDO SÃO PAULO</v>
          </cell>
          <cell r="K2586" t="str">
            <v>974,76</v>
          </cell>
          <cell r="L2586" t="str">
            <v>CAIXA REFERENCIAL</v>
          </cell>
          <cell r="M2586" t="str">
            <v>93,84</v>
          </cell>
          <cell r="N2586">
            <v>880.92</v>
          </cell>
          <cell r="O2586">
            <v>974.76</v>
          </cell>
          <cell r="P2586">
            <v>0</v>
          </cell>
          <cell r="R2586" t="str">
            <v>SINAPI</v>
          </cell>
        </row>
        <row r="2587">
          <cell r="G2587">
            <v>103680</v>
          </cell>
          <cell r="H2587" t="str">
            <v>CONCRETAGEM DE VIGAS E LAJES, FCK=25 MPA, PARA LAJES PREMOLDADAS COM GRUA DE CAÇAMBA DE 350 L EM EDIFICAÇÃO DE MULTIPAVIMENTOS ATÉ 16 ANDARES - LANÇAMENTO, ADENSAMENTO E ACABAMENTO. AF_02/2022</v>
          </cell>
          <cell r="I2587" t="str">
            <v>M3</v>
          </cell>
          <cell r="J2587" t="str">
            <v>ATRIBUÍDO SÃO PAULO</v>
          </cell>
          <cell r="K2587" t="str">
            <v>1.016,85</v>
          </cell>
          <cell r="L2587" t="str">
            <v>CAIXA REFERENCIAL</v>
          </cell>
          <cell r="M2587" t="str">
            <v>128,19</v>
          </cell>
          <cell r="N2587">
            <v>888.66000000000008</v>
          </cell>
          <cell r="O2587">
            <v>1016.8500000000001</v>
          </cell>
          <cell r="P2587">
            <v>0</v>
          </cell>
          <cell r="R2587" t="str">
            <v>SINAPI</v>
          </cell>
        </row>
        <row r="2588">
          <cell r="G2588">
            <v>103681</v>
          </cell>
          <cell r="H2588" t="str">
            <v>CONCRETAGEM DE VIGAS E LAJES, FCK=25 MPA, PARA LAJES MACIÇAS OU NERVURADAS COM GRUA DE CAÇAMBA DE 500 L EM EDIFICAÇÃO DE MULTIPAVIMENTOS ATÉ 16 ANDARES - LANÇAMENTO, ADENSAMENTO E ACABAMENTO. AF_02/2022</v>
          </cell>
          <cell r="I2588" t="str">
            <v>M3</v>
          </cell>
          <cell r="J2588" t="str">
            <v>ATRIBUÍDO SÃO PAULO</v>
          </cell>
          <cell r="K2588" t="str">
            <v>915,65</v>
          </cell>
          <cell r="L2588" t="str">
            <v>CAIXA REFERENCIAL</v>
          </cell>
          <cell r="M2588" t="str">
            <v>50,44</v>
          </cell>
          <cell r="N2588">
            <v>865.21</v>
          </cell>
          <cell r="O2588">
            <v>915.65000000000009</v>
          </cell>
          <cell r="P2588">
            <v>0</v>
          </cell>
          <cell r="R2588" t="str">
            <v>SINAPI</v>
          </cell>
        </row>
        <row r="2589">
          <cell r="G2589">
            <v>103682</v>
          </cell>
          <cell r="H2589" t="str">
            <v>CONCRETAGEM DE VIGAS E LAJES, FCK=25 MPA, PARA QUALQUER TIPO DE LAJE COM BALDES EM EDIFICAÇÃO TÉRREA - LANÇAMENTO, ADENSAMENTO E ACABAMENTO. AF_02/2022</v>
          </cell>
          <cell r="I2589" t="str">
            <v>M3</v>
          </cell>
          <cell r="J2589" t="str">
            <v>ATRIBUÍDO SÃO PAULO</v>
          </cell>
          <cell r="K2589" t="str">
            <v>1.128,88</v>
          </cell>
          <cell r="L2589" t="str">
            <v>CAIXA REFERENCIAL</v>
          </cell>
          <cell r="M2589" t="str">
            <v>211,00</v>
          </cell>
          <cell r="N2589">
            <v>917.88000000000011</v>
          </cell>
          <cell r="O2589">
            <v>1128.8800000000001</v>
          </cell>
          <cell r="P2589">
            <v>0</v>
          </cell>
          <cell r="R2589" t="str">
            <v>SINAPI</v>
          </cell>
        </row>
        <row r="2590">
          <cell r="G2590">
            <v>103683</v>
          </cell>
          <cell r="H2590" t="str">
            <v>CONCRETAGEM DE VIGAS E LAJES, FCK=25 MPA, PARA QUALQUER TIPO DE LAJE COM BALDES EM EDIFICAÇÃO DE MULTIPAVIMENTOS ATÉ 04 ANDARES - LANÇAMENTO, ADENSAMENTO E ACABAMENTO. AF_02/2022</v>
          </cell>
          <cell r="I2590" t="str">
            <v>M3</v>
          </cell>
          <cell r="J2590" t="str">
            <v>ATRIBUÍDO SÃO PAULO</v>
          </cell>
          <cell r="K2590" t="str">
            <v>1.384,24</v>
          </cell>
          <cell r="L2590" t="str">
            <v>CAIXA REFERENCIAL</v>
          </cell>
          <cell r="M2590" t="str">
            <v>404,20</v>
          </cell>
          <cell r="N2590">
            <v>980.04</v>
          </cell>
          <cell r="O2590">
            <v>1384.24</v>
          </cell>
          <cell r="P2590">
            <v>0</v>
          </cell>
          <cell r="R2590" t="str">
            <v>SINAPI</v>
          </cell>
        </row>
        <row r="2591">
          <cell r="G2591">
            <v>103684</v>
          </cell>
          <cell r="H2591" t="str">
            <v>CONCRETAGEM DE RESERVATÓRIOS, FCK=25 MPA, COM USO DE BOMBA - LANÇAMENTO, ADENSAMENTO E ACABAMENTO. AF_02/2022_PS</v>
          </cell>
          <cell r="I2591" t="str">
            <v>M3</v>
          </cell>
          <cell r="J2591" t="str">
            <v>ATRIBUÍDO SÃO PAULO</v>
          </cell>
          <cell r="K2591" t="str">
            <v>853,66</v>
          </cell>
          <cell r="L2591" t="str">
            <v>CAIXA REFERENCIAL</v>
          </cell>
          <cell r="M2591" t="str">
            <v>40,18</v>
          </cell>
          <cell r="N2591">
            <v>813.48</v>
          </cell>
          <cell r="O2591">
            <v>853.66</v>
          </cell>
          <cell r="P2591">
            <v>0</v>
          </cell>
          <cell r="R2591" t="str">
            <v>SINAPI</v>
          </cell>
        </row>
        <row r="2592">
          <cell r="G2592">
            <v>103685</v>
          </cell>
          <cell r="H2592" t="str">
            <v>CONCRETAGEM DE MURETAS, FCK=25 MPA, COM USO DE BOMBA - LANÇAMENTO, ADENSAMENTO E ACABAMENTO. AF_02/2022_PS</v>
          </cell>
          <cell r="I2592" t="str">
            <v>M3</v>
          </cell>
          <cell r="J2592" t="str">
            <v>ATRIBUÍDO SÃO PAULO</v>
          </cell>
          <cell r="K2592" t="str">
            <v>842,53</v>
          </cell>
          <cell r="L2592" t="str">
            <v>CAIXA REFERENCIAL</v>
          </cell>
          <cell r="M2592" t="str">
            <v>31,72</v>
          </cell>
          <cell r="N2592">
            <v>810.81</v>
          </cell>
          <cell r="O2592">
            <v>842.53</v>
          </cell>
          <cell r="P2592">
            <v>0</v>
          </cell>
          <cell r="R2592" t="str">
            <v>SINAPI</v>
          </cell>
        </row>
        <row r="2593">
          <cell r="G2593">
            <v>103686</v>
          </cell>
          <cell r="H2593" t="str">
            <v>CONCRETAGEM DE ESCADAS, FCK=25 MPA, COM USO DE BOMBA - LANÇAMENTO, ADENSAMENTO E ACABAMENTO. AF_02/2022_PS</v>
          </cell>
          <cell r="I2593" t="str">
            <v>M3</v>
          </cell>
          <cell r="J2593" t="str">
            <v>ATRIBUÍDO SÃO PAULO</v>
          </cell>
          <cell r="K2593" t="str">
            <v>895,75</v>
          </cell>
          <cell r="L2593" t="str">
            <v>CAIXA REFERENCIAL</v>
          </cell>
          <cell r="M2593" t="str">
            <v>73,57</v>
          </cell>
          <cell r="N2593">
            <v>822.18000000000006</v>
          </cell>
          <cell r="O2593">
            <v>895.75</v>
          </cell>
          <cell r="P2593">
            <v>0</v>
          </cell>
          <cell r="R2593" t="str">
            <v>SINAPI</v>
          </cell>
        </row>
        <row r="2594">
          <cell r="G2594">
            <v>103687</v>
          </cell>
          <cell r="H2594" t="str">
            <v>CONCRETAGEM DE PILARES, FCK=25 MPA, COM USO DE JERICAS EM ELEVADOR DE CABO - LANÇAMENTO, ADENSAMENTO E ACABAMENTO. AF_02/2022</v>
          </cell>
          <cell r="I2594" t="str">
            <v>M3</v>
          </cell>
          <cell r="J2594" t="str">
            <v>ATRIBUÍDO SÃO PAULO</v>
          </cell>
          <cell r="K2594" t="str">
            <v>1.222,32</v>
          </cell>
          <cell r="L2594" t="str">
            <v>CAIXA REFERENCIAL</v>
          </cell>
          <cell r="M2594" t="str">
            <v>282,07</v>
          </cell>
          <cell r="N2594">
            <v>940.25</v>
          </cell>
          <cell r="O2594">
            <v>1222.32</v>
          </cell>
          <cell r="P2594">
            <v>0</v>
          </cell>
          <cell r="R2594" t="str">
            <v>SINAPI</v>
          </cell>
        </row>
        <row r="2595">
          <cell r="G2595">
            <v>103688</v>
          </cell>
          <cell r="H2595" t="str">
            <v>CONCRETAGEM DE PILARES, FCK=25 MPA, COM USO DE JERICAS EM CREMALHEIRA - LANÇAMENTO, ADENSAMENTO E ACABAMENTO. AF_02/2022</v>
          </cell>
          <cell r="I2595" t="str">
            <v>M3</v>
          </cell>
          <cell r="J2595" t="str">
            <v>ATRIBUÍDO SÃO PAULO</v>
          </cell>
          <cell r="K2595" t="str">
            <v>1.006,41</v>
          </cell>
          <cell r="L2595" t="str">
            <v>CAIXA REFERENCIAL</v>
          </cell>
          <cell r="M2595" t="str">
            <v>118,18</v>
          </cell>
          <cell r="N2595">
            <v>888.23</v>
          </cell>
          <cell r="O2595">
            <v>1006.4100000000001</v>
          </cell>
          <cell r="P2595">
            <v>0</v>
          </cell>
          <cell r="R2595" t="str">
            <v>SINAPI</v>
          </cell>
        </row>
        <row r="2596">
          <cell r="G2596">
            <v>101963</v>
          </cell>
          <cell r="H2596" t="str">
            <v>LAJE PRÉ-MOLDADA UNIDIRECIONAL, BIAPOIADA, PARA PISO, ENCHIMENTO EM CERÂMICA, VIGOTA CONVENCIONAL, ALTURA TOTAL DA LAJE (ENCHIMENTO+CAPA) = (8+4). AF_11/2020_PA</v>
          </cell>
          <cell r="I2596" t="str">
            <v>M2</v>
          </cell>
          <cell r="J2596" t="str">
            <v>ATRIBUÍDO SÃO PAULO</v>
          </cell>
          <cell r="K2596" t="str">
            <v>199,61</v>
          </cell>
          <cell r="L2596" t="str">
            <v>CAIXA REFERENCIAL</v>
          </cell>
          <cell r="M2596" t="str">
            <v>24,32</v>
          </cell>
          <cell r="N2596">
            <v>175.29000000000002</v>
          </cell>
          <cell r="O2596">
            <v>199.61</v>
          </cell>
          <cell r="P2596">
            <v>0</v>
          </cell>
          <cell r="R2596" t="str">
            <v>SINAPI</v>
          </cell>
        </row>
        <row r="2597">
          <cell r="G2597">
            <v>101964</v>
          </cell>
          <cell r="H2597" t="str">
            <v>LAJE PRÉ-MOLDADA UNIDIRECIONAL, BIAPOIADA, PARA FORRO, ENCHIMENTO EM CERÂMICA, VIGOTA CONVENCIONAL, ALTURA TOTAL DA LAJE (ENCHIMENTO+CAPA) = (8+3). AF_11/2020_PA</v>
          </cell>
          <cell r="I2597" t="str">
            <v>M2</v>
          </cell>
          <cell r="J2597" t="str">
            <v>ATRIBUÍDO SÃO PAULO</v>
          </cell>
          <cell r="K2597" t="str">
            <v>184,92</v>
          </cell>
          <cell r="L2597" t="str">
            <v>CAIXA REFERENCIAL</v>
          </cell>
          <cell r="M2597" t="str">
            <v>22,99</v>
          </cell>
          <cell r="N2597">
            <v>161.92999999999998</v>
          </cell>
          <cell r="O2597">
            <v>184.92</v>
          </cell>
          <cell r="P2597">
            <v>0</v>
          </cell>
          <cell r="R2597" t="str">
            <v>SINAPI</v>
          </cell>
        </row>
        <row r="2598">
          <cell r="G2598">
            <v>101165</v>
          </cell>
          <cell r="H2598" t="str">
            <v>ALVENARIA DE EMBASAMENTO COM BLOCO ESTRUTURAL DE CONCRETO, DE 14X19X29CM E ARGAMASSA DE ASSENTAMENTO COM PREPARO EM BETONEIRA. AF_05/2020</v>
          </cell>
          <cell r="I2598" t="str">
            <v>M3</v>
          </cell>
          <cell r="J2598" t="str">
            <v>COEFICIENTE DE REPRESENTATIVIDADE</v>
          </cell>
          <cell r="K2598" t="str">
            <v>948,71</v>
          </cell>
          <cell r="L2598" t="str">
            <v>CAIXA REFERENCIAL</v>
          </cell>
          <cell r="M2598" t="str">
            <v>277,74</v>
          </cell>
          <cell r="N2598">
            <v>670.97</v>
          </cell>
          <cell r="O2598">
            <v>948.71</v>
          </cell>
          <cell r="P2598">
            <v>0</v>
          </cell>
          <cell r="R2598" t="str">
            <v>SINAPI</v>
          </cell>
        </row>
        <row r="2599">
          <cell r="G2599">
            <v>101166</v>
          </cell>
          <cell r="H2599" t="str">
            <v>ALVENARIA DE EMBASAMENTO COM BLOCO ESTRUTURAL DE CERÂMICA, DE 14X19X29CM E ARGAMASSA DE ASSENTAMENTO COM PREPARO EM BETONEIRA. AF_05/2020</v>
          </cell>
          <cell r="I2599" t="str">
            <v>M3</v>
          </cell>
          <cell r="J2599" t="str">
            <v>COEFICIENTE DE REPRESENTATIVIDADE</v>
          </cell>
          <cell r="K2599" t="str">
            <v>673,19</v>
          </cell>
          <cell r="L2599" t="str">
            <v>CAIXA REFERENCIAL</v>
          </cell>
          <cell r="M2599" t="str">
            <v>227,29</v>
          </cell>
          <cell r="N2599">
            <v>445.90000000000009</v>
          </cell>
          <cell r="O2599">
            <v>673.19</v>
          </cell>
          <cell r="P2599">
            <v>0</v>
          </cell>
          <cell r="R2599" t="str">
            <v>SINAPI</v>
          </cell>
        </row>
        <row r="2600">
          <cell r="G2600">
            <v>98575</v>
          </cell>
          <cell r="H2600" t="str">
            <v>TRATAMENTO DE JUNTA DE DILATAÇÃO, COM TARUGO DE POLIETILENO E SELANTE PU, INCLUSO PREENCHIMENTO COM ESPUMA EXPANSIVA PU. AF_06/2018</v>
          </cell>
          <cell r="I2600" t="str">
            <v>M</v>
          </cell>
          <cell r="J2600" t="str">
            <v>COEFICIENTE DE REPRESENTATIVIDADE</v>
          </cell>
          <cell r="K2600" t="str">
            <v>109,85</v>
          </cell>
          <cell r="L2600" t="str">
            <v>CAIXA REFERENCIAL</v>
          </cell>
          <cell r="M2600" t="str">
            <v>40,77</v>
          </cell>
          <cell r="N2600">
            <v>69.079999999999984</v>
          </cell>
          <cell r="O2600">
            <v>109.85</v>
          </cell>
          <cell r="P2600">
            <v>0</v>
          </cell>
          <cell r="R2600" t="str">
            <v>SINAPI</v>
          </cell>
        </row>
        <row r="2601">
          <cell r="G2601">
            <v>98576</v>
          </cell>
          <cell r="H2601" t="str">
            <v>TRATAMENTO DE JUNTA DE DILATAÇÃO COM MANTA ASFÁLTICA ADERIDA COM MAÇARICO. AF_06/2018</v>
          </cell>
          <cell r="I2601" t="str">
            <v>M</v>
          </cell>
          <cell r="J2601" t="str">
            <v>ATRIBUÍDO SÃO PAULO</v>
          </cell>
          <cell r="K2601" t="str">
            <v>26,68</v>
          </cell>
          <cell r="L2601" t="str">
            <v>CAIXA REFERENCIAL</v>
          </cell>
          <cell r="M2601" t="str">
            <v>0,50</v>
          </cell>
          <cell r="N2601">
            <v>26.18</v>
          </cell>
          <cell r="O2601">
            <v>26.68</v>
          </cell>
          <cell r="P2601">
            <v>0</v>
          </cell>
          <cell r="R2601" t="str">
            <v>SINAPI</v>
          </cell>
        </row>
        <row r="2602">
          <cell r="G2602">
            <v>98577</v>
          </cell>
          <cell r="H2602" t="str">
            <v>TRATAMENTO DE JUNTA SERRADA, COM TARUGO DE POLIETILENO E SELANTE À BASE DE SILICONE. AF_06/2018</v>
          </cell>
          <cell r="I2602" t="str">
            <v>M</v>
          </cell>
          <cell r="J2602" t="str">
            <v>COEFICIENTE DE REPRESENTATIVIDADE</v>
          </cell>
          <cell r="K2602" t="str">
            <v>45,00</v>
          </cell>
          <cell r="L2602" t="str">
            <v>CAIXA REFERENCIAL</v>
          </cell>
          <cell r="M2602" t="str">
            <v>25,72</v>
          </cell>
          <cell r="N2602">
            <v>19.28</v>
          </cell>
          <cell r="O2602">
            <v>45</v>
          </cell>
          <cell r="P2602">
            <v>0</v>
          </cell>
          <cell r="R2602" t="str">
            <v>SINAPI</v>
          </cell>
        </row>
        <row r="2603">
          <cell r="G2603">
            <v>93182</v>
          </cell>
          <cell r="H2603" t="str">
            <v>VERGA PRÉ-MOLDADA PARA JANELAS COM ATÉ 1,5 M DE VÃO. AF_03/2016</v>
          </cell>
          <cell r="I2603" t="str">
            <v>M</v>
          </cell>
          <cell r="J2603" t="str">
            <v>ATRIBUÍDO SÃO PAULO</v>
          </cell>
          <cell r="K2603" t="str">
            <v>48,39</v>
          </cell>
          <cell r="L2603" t="str">
            <v>CAIXA REFERENCIAL</v>
          </cell>
          <cell r="M2603" t="str">
            <v>8,01</v>
          </cell>
          <cell r="N2603">
            <v>40.380000000000003</v>
          </cell>
          <cell r="O2603">
            <v>48.39</v>
          </cell>
          <cell r="P2603">
            <v>0</v>
          </cell>
          <cell r="R2603" t="str">
            <v>SINAPI</v>
          </cell>
        </row>
        <row r="2604">
          <cell r="G2604">
            <v>93183</v>
          </cell>
          <cell r="H2604" t="str">
            <v>VERGA PRÉ-MOLDADA PARA JANELAS COM MAIS DE 1,5 M DE VÃO. AF_03/2016</v>
          </cell>
          <cell r="I2604" t="str">
            <v>M</v>
          </cell>
          <cell r="J2604" t="str">
            <v>ATRIBUÍDO SÃO PAULO</v>
          </cell>
          <cell r="K2604" t="str">
            <v>62,17</v>
          </cell>
          <cell r="L2604" t="str">
            <v>CAIXA REFERENCIAL</v>
          </cell>
          <cell r="M2604" t="str">
            <v>8,83</v>
          </cell>
          <cell r="N2604">
            <v>53.34</v>
          </cell>
          <cell r="O2604">
            <v>62.17</v>
          </cell>
          <cell r="P2604">
            <v>0</v>
          </cell>
          <cell r="R2604" t="str">
            <v>SINAPI</v>
          </cell>
        </row>
        <row r="2605">
          <cell r="G2605">
            <v>93184</v>
          </cell>
          <cell r="H2605" t="str">
            <v>VERGA PRÉ-MOLDADA PARA PORTAS COM ATÉ 1,5 M DE VÃO. AF_03/2016</v>
          </cell>
          <cell r="I2605" t="str">
            <v>M</v>
          </cell>
          <cell r="J2605" t="str">
            <v>ATRIBUÍDO SÃO PAULO</v>
          </cell>
          <cell r="K2605" t="str">
            <v>35,70</v>
          </cell>
          <cell r="L2605" t="str">
            <v>CAIXA REFERENCIAL</v>
          </cell>
          <cell r="M2605" t="str">
            <v>7,03</v>
          </cell>
          <cell r="N2605">
            <v>28.67</v>
          </cell>
          <cell r="O2605">
            <v>35.700000000000003</v>
          </cell>
          <cell r="P2605">
            <v>0</v>
          </cell>
          <cell r="R2605" t="str">
            <v>SINAPI</v>
          </cell>
        </row>
        <row r="2606">
          <cell r="G2606">
            <v>93185</v>
          </cell>
          <cell r="H2606" t="str">
            <v>VERGA PRÉ-MOLDADA PARA PORTAS COM MAIS DE 1,5 M DE VÃO. AF_03/2016</v>
          </cell>
          <cell r="I2606" t="str">
            <v>M</v>
          </cell>
          <cell r="J2606" t="str">
            <v>ATRIBUÍDO SÃO PAULO</v>
          </cell>
          <cell r="K2606" t="str">
            <v>61,30</v>
          </cell>
          <cell r="L2606" t="str">
            <v>CAIXA REFERENCIAL</v>
          </cell>
          <cell r="M2606" t="str">
            <v>8,45</v>
          </cell>
          <cell r="N2606">
            <v>52.849999999999994</v>
          </cell>
          <cell r="O2606">
            <v>61.3</v>
          </cell>
          <cell r="P2606">
            <v>0</v>
          </cell>
          <cell r="R2606" t="str">
            <v>SINAPI</v>
          </cell>
        </row>
        <row r="2607">
          <cell r="G2607">
            <v>93186</v>
          </cell>
          <cell r="H2607" t="str">
            <v>VERGA MOLDADA IN LOCO EM CONCRETO PARA JANELAS COM ATÉ 1,5 M DE VÃO. AF_03/2016</v>
          </cell>
          <cell r="I2607" t="str">
            <v>M</v>
          </cell>
          <cell r="J2607" t="str">
            <v>ATRIBUÍDO SÃO PAULO</v>
          </cell>
          <cell r="K2607" t="str">
            <v>88,10</v>
          </cell>
          <cell r="L2607" t="str">
            <v>CAIXA REFERENCIAL</v>
          </cell>
          <cell r="M2607" t="str">
            <v>18,65</v>
          </cell>
          <cell r="N2607">
            <v>69.449999999999989</v>
          </cell>
          <cell r="O2607">
            <v>88.1</v>
          </cell>
          <cell r="P2607">
            <v>0</v>
          </cell>
          <cell r="R2607" t="str">
            <v>SINAPI</v>
          </cell>
        </row>
        <row r="2608">
          <cell r="G2608">
            <v>93187</v>
          </cell>
          <cell r="H2608" t="str">
            <v>VERGA MOLDADA IN LOCO EM CONCRETO PARA JANELAS COM MAIS DE 1,5 M DE VÃO. AF_03/2016</v>
          </cell>
          <cell r="I2608" t="str">
            <v>M</v>
          </cell>
          <cell r="J2608" t="str">
            <v>ATRIBUÍDO SÃO PAULO</v>
          </cell>
          <cell r="K2608" t="str">
            <v>100,87</v>
          </cell>
          <cell r="L2608" t="str">
            <v>CAIXA REFERENCIAL</v>
          </cell>
          <cell r="M2608" t="str">
            <v>19,53</v>
          </cell>
          <cell r="N2608">
            <v>81.34</v>
          </cell>
          <cell r="O2608">
            <v>100.87</v>
          </cell>
          <cell r="P2608">
            <v>0</v>
          </cell>
          <cell r="R2608" t="str">
            <v>SINAPI</v>
          </cell>
        </row>
        <row r="2609">
          <cell r="G2609">
            <v>93188</v>
          </cell>
          <cell r="H2609" t="str">
            <v>VERGA MOLDADA IN LOCO EM CONCRETO PARA PORTAS COM ATÉ 1,5 M DE VÃO. AF_03/2016</v>
          </cell>
          <cell r="I2609" t="str">
            <v>M</v>
          </cell>
          <cell r="J2609" t="str">
            <v>ATRIBUÍDO SÃO PAULO</v>
          </cell>
          <cell r="K2609" t="str">
            <v>84,85</v>
          </cell>
          <cell r="L2609" t="str">
            <v>CAIXA REFERENCIAL</v>
          </cell>
          <cell r="M2609" t="str">
            <v>17,60</v>
          </cell>
          <cell r="N2609">
            <v>67.25</v>
          </cell>
          <cell r="O2609">
            <v>84.85</v>
          </cell>
          <cell r="P2609">
            <v>0</v>
          </cell>
          <cell r="R2609" t="str">
            <v>SINAPI</v>
          </cell>
        </row>
        <row r="2610">
          <cell r="G2610">
            <v>93189</v>
          </cell>
          <cell r="H2610" t="str">
            <v>VERGA MOLDADA IN LOCO EM CONCRETO PARA PORTAS COM MAIS DE 1,5 M DE VÃO. AF_03/2016</v>
          </cell>
          <cell r="I2610" t="str">
            <v>M</v>
          </cell>
          <cell r="J2610" t="str">
            <v>ATRIBUÍDO SÃO PAULO</v>
          </cell>
          <cell r="K2610" t="str">
            <v>102,31</v>
          </cell>
          <cell r="L2610" t="str">
            <v>CAIXA REFERENCIAL</v>
          </cell>
          <cell r="M2610" t="str">
            <v>19,27</v>
          </cell>
          <cell r="N2610">
            <v>83.04</v>
          </cell>
          <cell r="O2610">
            <v>102.31</v>
          </cell>
          <cell r="P2610">
            <v>0</v>
          </cell>
          <cell r="R2610" t="str">
            <v>SINAPI</v>
          </cell>
        </row>
        <row r="2611">
          <cell r="G2611">
            <v>93190</v>
          </cell>
          <cell r="H2611" t="str">
            <v>VERGA MOLDADA IN LOCO COM UTILIZAÇÃO DE BLOCOS CANALETA PARA JANELAS COM ATÉ 1,5 M DE VÃO. AF_03/2016</v>
          </cell>
          <cell r="I2611" t="str">
            <v>M</v>
          </cell>
          <cell r="J2611" t="str">
            <v>COEFICIENTE DE REPRESENTATIVIDADE</v>
          </cell>
          <cell r="K2611" t="str">
            <v>50,67</v>
          </cell>
          <cell r="L2611" t="str">
            <v>CAIXA REFERENCIAL</v>
          </cell>
          <cell r="M2611" t="str">
            <v>8,33</v>
          </cell>
          <cell r="N2611">
            <v>42.34</v>
          </cell>
          <cell r="O2611">
            <v>50.67</v>
          </cell>
          <cell r="P2611">
            <v>0</v>
          </cell>
          <cell r="R2611" t="str">
            <v>SINAPI</v>
          </cell>
        </row>
        <row r="2612">
          <cell r="G2612">
            <v>93191</v>
          </cell>
          <cell r="H2612" t="str">
            <v>VERGA MOLDADA IN LOCO COM UTILIZAÇÃO DE BLOCOS CANALETA PARA JANELAS COM MAIS DE 1,5 M DE VÃO. AF_03/2016</v>
          </cell>
          <cell r="I2612" t="str">
            <v>M</v>
          </cell>
          <cell r="J2612" t="str">
            <v>COEFICIENTE DE REPRESENTATIVIDADE</v>
          </cell>
          <cell r="K2612" t="str">
            <v>52,63</v>
          </cell>
          <cell r="L2612" t="str">
            <v>CAIXA REFERENCIAL</v>
          </cell>
          <cell r="M2612" t="str">
            <v>7,84</v>
          </cell>
          <cell r="N2612">
            <v>44.790000000000006</v>
          </cell>
          <cell r="O2612">
            <v>52.63000000000001</v>
          </cell>
          <cell r="P2612">
            <v>0</v>
          </cell>
          <cell r="R2612" t="str">
            <v>SINAPI</v>
          </cell>
        </row>
        <row r="2613">
          <cell r="G2613">
            <v>93192</v>
          </cell>
          <cell r="H2613" t="str">
            <v>VERGA MOLDADA IN LOCO COM UTILIZAÇÃO DE BLOCOS CANALETA PARA PORTAS COM ATÉ 1,5 M DE VÃO. AF_03/2016</v>
          </cell>
          <cell r="I2613" t="str">
            <v>M</v>
          </cell>
          <cell r="J2613" t="str">
            <v>COEFICIENTE DE REPRESENTATIVIDADE</v>
          </cell>
          <cell r="K2613" t="str">
            <v>58,26</v>
          </cell>
          <cell r="L2613" t="str">
            <v>CAIXA REFERENCIAL</v>
          </cell>
          <cell r="M2613" t="str">
            <v>8,63</v>
          </cell>
          <cell r="N2613">
            <v>49.629999999999995</v>
          </cell>
          <cell r="O2613">
            <v>58.26</v>
          </cell>
          <cell r="P2613">
            <v>0</v>
          </cell>
          <cell r="R2613" t="str">
            <v>SINAPI</v>
          </cell>
        </row>
        <row r="2614">
          <cell r="G2614">
            <v>93193</v>
          </cell>
          <cell r="H2614" t="str">
            <v>VERGA MOLDADA IN LOCO COM UTILIZAÇÃO DE BLOCOS CANALETA PARA PORTAS COM MAIS DE 1,5 M DE VÃO. AF_03/2016</v>
          </cell>
          <cell r="I2614" t="str">
            <v>M</v>
          </cell>
          <cell r="J2614" t="str">
            <v>COEFICIENTE DE REPRESENTATIVIDADE</v>
          </cell>
          <cell r="K2614" t="str">
            <v>54,18</v>
          </cell>
          <cell r="L2614" t="str">
            <v>CAIXA REFERENCIAL</v>
          </cell>
          <cell r="M2614" t="str">
            <v>7,56</v>
          </cell>
          <cell r="N2614">
            <v>46.62</v>
          </cell>
          <cell r="O2614">
            <v>54.18</v>
          </cell>
          <cell r="P2614">
            <v>0</v>
          </cell>
          <cell r="R2614" t="str">
            <v>SINAPI</v>
          </cell>
        </row>
        <row r="2615">
          <cell r="G2615">
            <v>93194</v>
          </cell>
          <cell r="H2615" t="str">
            <v>CONTRAVERGA PRÉ-MOLDADA PARA VÃOS DE ATÉ 1,5 M DE COMPRIMENTO. AF_03/2016</v>
          </cell>
          <cell r="I2615" t="str">
            <v>M</v>
          </cell>
          <cell r="J2615" t="str">
            <v>ATRIBUÍDO SÃO PAULO</v>
          </cell>
          <cell r="K2615" t="str">
            <v>47,46</v>
          </cell>
          <cell r="L2615" t="str">
            <v>CAIXA REFERENCIAL</v>
          </cell>
          <cell r="M2615" t="str">
            <v>7,89</v>
          </cell>
          <cell r="N2615">
            <v>39.57</v>
          </cell>
          <cell r="O2615">
            <v>47.46</v>
          </cell>
          <cell r="P2615">
            <v>0</v>
          </cell>
          <cell r="R2615" t="str">
            <v>SINAPI</v>
          </cell>
        </row>
        <row r="2616">
          <cell r="G2616">
            <v>93195</v>
          </cell>
          <cell r="H2616" t="str">
            <v>CONTRAVERGA PRÉ-MOLDADA PARA VÃOS DE MAIS DE 1,5 M DE COMPRIMENTO. AF_03/2016</v>
          </cell>
          <cell r="I2616" t="str">
            <v>M</v>
          </cell>
          <cell r="J2616" t="str">
            <v>ATRIBUÍDO SÃO PAULO</v>
          </cell>
          <cell r="K2616" t="str">
            <v>57,70</v>
          </cell>
          <cell r="L2616" t="str">
            <v>CAIXA REFERENCIAL</v>
          </cell>
          <cell r="M2616" t="str">
            <v>8,79</v>
          </cell>
          <cell r="N2616">
            <v>48.910000000000004</v>
          </cell>
          <cell r="O2616">
            <v>57.7</v>
          </cell>
          <cell r="P2616">
            <v>0</v>
          </cell>
          <cell r="R2616" t="str">
            <v>SINAPI</v>
          </cell>
        </row>
        <row r="2617">
          <cell r="G2617">
            <v>93196</v>
          </cell>
          <cell r="H2617" t="str">
            <v>CONTRAVERGA MOLDADA IN LOCO EM CONCRETO PARA VÃOS DE ATÉ 1,5 M DE COMPRIMENTO. AF_03/2016</v>
          </cell>
          <cell r="I2617" t="str">
            <v>M</v>
          </cell>
          <cell r="J2617" t="str">
            <v>ATRIBUÍDO SÃO PAULO</v>
          </cell>
          <cell r="K2617" t="str">
            <v>84,17</v>
          </cell>
          <cell r="L2617" t="str">
            <v>CAIXA REFERENCIAL</v>
          </cell>
          <cell r="M2617" t="str">
            <v>18,65</v>
          </cell>
          <cell r="N2617">
            <v>65.52000000000001</v>
          </cell>
          <cell r="O2617">
            <v>84.170000000000016</v>
          </cell>
          <cell r="P2617">
            <v>0</v>
          </cell>
          <cell r="R2617" t="str">
            <v>SINAPI</v>
          </cell>
        </row>
        <row r="2618">
          <cell r="G2618">
            <v>93197</v>
          </cell>
          <cell r="H2618" t="str">
            <v>CONTRAVERGA MOLDADA IN LOCO EM CONCRETO PARA VÃOS DE MAIS DE 1,5 M DE COMPRIMENTO. AF_03/2016</v>
          </cell>
          <cell r="I2618" t="str">
            <v>M</v>
          </cell>
          <cell r="J2618" t="str">
            <v>ATRIBUÍDO SÃO PAULO</v>
          </cell>
          <cell r="K2618" t="str">
            <v>94,56</v>
          </cell>
          <cell r="L2618" t="str">
            <v>CAIXA REFERENCIAL</v>
          </cell>
          <cell r="M2618" t="str">
            <v>19,59</v>
          </cell>
          <cell r="N2618">
            <v>74.97</v>
          </cell>
          <cell r="O2618">
            <v>94.56</v>
          </cell>
          <cell r="P2618">
            <v>0</v>
          </cell>
          <cell r="R2618" t="str">
            <v>SINAPI</v>
          </cell>
        </row>
        <row r="2619">
          <cell r="G2619">
            <v>93198</v>
          </cell>
          <cell r="H2619" t="str">
            <v>CONTRAVERGA MOLDADA IN LOCO COM UTILIZAÇÃO DE BLOCOS CANALETA PARA VÃOS DE ATÉ 1,5 M DE COMPRIMENTO. AF_03/2016</v>
          </cell>
          <cell r="I2619" t="str">
            <v>M</v>
          </cell>
          <cell r="J2619" t="str">
            <v>COEFICIENTE DE REPRESENTATIVIDADE</v>
          </cell>
          <cell r="K2619" t="str">
            <v>43,81</v>
          </cell>
          <cell r="L2619" t="str">
            <v>CAIXA REFERENCIAL</v>
          </cell>
          <cell r="M2619" t="str">
            <v>8,33</v>
          </cell>
          <cell r="N2619">
            <v>35.480000000000004</v>
          </cell>
          <cell r="O2619">
            <v>43.81</v>
          </cell>
          <cell r="P2619">
            <v>0</v>
          </cell>
          <cell r="R2619" t="str">
            <v>SINAPI</v>
          </cell>
        </row>
        <row r="2620">
          <cell r="G2620">
            <v>93199</v>
          </cell>
          <cell r="H2620" t="str">
            <v>CONTRAVERGA MOLDADA IN LOCO COM UTILIZAÇÃO DE BLOCOS CANALETA PARA VÃOS DE MAIS DE 1,5 M DE COMPRIMENTO. AF_03/2016</v>
          </cell>
          <cell r="I2620" t="str">
            <v>M</v>
          </cell>
          <cell r="J2620" t="str">
            <v>COEFICIENTE DE REPRESENTATIVIDADE</v>
          </cell>
          <cell r="K2620" t="str">
            <v>43,27</v>
          </cell>
          <cell r="L2620" t="str">
            <v>CAIXA REFERENCIAL</v>
          </cell>
          <cell r="M2620" t="str">
            <v>7,90</v>
          </cell>
          <cell r="N2620">
            <v>35.370000000000005</v>
          </cell>
          <cell r="O2620">
            <v>43.27</v>
          </cell>
          <cell r="P2620">
            <v>0</v>
          </cell>
          <cell r="R2620" t="str">
            <v>SINAPI</v>
          </cell>
        </row>
        <row r="2621">
          <cell r="G2621">
            <v>93200</v>
          </cell>
          <cell r="H2621" t="str">
            <v>FIXAÇÃO (ENCUNHAMENTO) DE ALVENARIA DE VEDAÇÃO COM ARGAMASSA APLICADA COM BISNAGA. AF_03/2016</v>
          </cell>
          <cell r="I2621" t="str">
            <v>M</v>
          </cell>
          <cell r="J2621" t="str">
            <v>COEFICIENTE DE REPRESENTATIVIDADE</v>
          </cell>
          <cell r="K2621" t="str">
            <v>3,12</v>
          </cell>
          <cell r="L2621" t="str">
            <v>CAIXA REFERENCIAL</v>
          </cell>
          <cell r="M2621" t="str">
            <v>1,17</v>
          </cell>
          <cell r="N2621">
            <v>1.9500000000000002</v>
          </cell>
          <cell r="O2621">
            <v>3.12</v>
          </cell>
          <cell r="P2621">
            <v>0</v>
          </cell>
          <cell r="R2621" t="str">
            <v>SINAPI</v>
          </cell>
        </row>
        <row r="2622">
          <cell r="G2622">
            <v>93201</v>
          </cell>
          <cell r="H2622" t="str">
            <v>FIXAÇÃO (ENCUNHAMENTO) DE ALVENARIA DE VEDAÇÃO COM ARGAMASSA APLICADA COM COLHER. AF_03/2016</v>
          </cell>
          <cell r="I2622" t="str">
            <v>M</v>
          </cell>
          <cell r="J2622" t="str">
            <v>COEFICIENTE DE REPRESENTATIVIDADE</v>
          </cell>
          <cell r="K2622" t="str">
            <v>6,12</v>
          </cell>
          <cell r="L2622" t="str">
            <v>CAIXA REFERENCIAL</v>
          </cell>
          <cell r="M2622" t="str">
            <v>3,55</v>
          </cell>
          <cell r="N2622">
            <v>2.5700000000000003</v>
          </cell>
          <cell r="O2622">
            <v>6.12</v>
          </cell>
          <cell r="P2622">
            <v>0</v>
          </cell>
          <cell r="R2622" t="str">
            <v>SINAPI</v>
          </cell>
        </row>
        <row r="2623">
          <cell r="G2623">
            <v>93202</v>
          </cell>
          <cell r="H2623" t="str">
            <v>FIXAÇÃO (ENCUNHAMENTO) DE ALVENARIA DE VEDAÇÃO COM TIJOLO MACIÇO. AF_03/2016</v>
          </cell>
          <cell r="I2623" t="str">
            <v>M</v>
          </cell>
          <cell r="J2623" t="str">
            <v>COEFICIENTE DE REPRESENTATIVIDADE</v>
          </cell>
          <cell r="K2623" t="str">
            <v>26,59</v>
          </cell>
          <cell r="L2623" t="str">
            <v>CAIXA REFERENCIAL</v>
          </cell>
          <cell r="M2623" t="str">
            <v>11,99</v>
          </cell>
          <cell r="N2623">
            <v>14.6</v>
          </cell>
          <cell r="O2623">
            <v>26.59</v>
          </cell>
          <cell r="P2623">
            <v>0</v>
          </cell>
          <cell r="R2623" t="str">
            <v>SINAPI</v>
          </cell>
        </row>
        <row r="2624">
          <cell r="G2624">
            <v>93203</v>
          </cell>
          <cell r="H2624" t="str">
            <v>FIXAÇÃO (ENCUNHAMENTO) DE ALVENARIA DE VEDAÇÃO COM ESPUMA DE POLIURETANO EXPANSIVA. AF_03/2016</v>
          </cell>
          <cell r="I2624" t="str">
            <v>M</v>
          </cell>
          <cell r="J2624" t="str">
            <v>COLETADO</v>
          </cell>
          <cell r="K2624" t="str">
            <v>21,08</v>
          </cell>
          <cell r="L2624" t="str">
            <v>CAIXA REFERENCIAL</v>
          </cell>
          <cell r="M2624" t="str">
            <v>1,67</v>
          </cell>
          <cell r="N2624">
            <v>19.409999999999997</v>
          </cell>
          <cell r="O2624">
            <v>21.08</v>
          </cell>
          <cell r="P2624">
            <v>0</v>
          </cell>
          <cell r="R2624" t="str">
            <v>SINAPI</v>
          </cell>
        </row>
        <row r="2625">
          <cell r="G2625">
            <v>93204</v>
          </cell>
          <cell r="H2625" t="str">
            <v>CINTA DE AMARRAÇÃO DE ALVENARIA MOLDADA IN LOCO EM CONCRETO. AF_03/2016</v>
          </cell>
          <cell r="I2625" t="str">
            <v>M</v>
          </cell>
          <cell r="J2625" t="str">
            <v>ATRIBUÍDO SÃO PAULO</v>
          </cell>
          <cell r="K2625" t="str">
            <v>62,73</v>
          </cell>
          <cell r="L2625" t="str">
            <v>CAIXA REFERENCIAL</v>
          </cell>
          <cell r="M2625" t="str">
            <v>14,79</v>
          </cell>
          <cell r="N2625">
            <v>47.94</v>
          </cell>
          <cell r="O2625">
            <v>62.73</v>
          </cell>
          <cell r="P2625">
            <v>0</v>
          </cell>
          <cell r="R2625" t="str">
            <v>SINAPI</v>
          </cell>
        </row>
        <row r="2626">
          <cell r="G2626">
            <v>93205</v>
          </cell>
          <cell r="H2626" t="str">
            <v>CINTA DE AMARRAÇÃO DE ALVENARIA MOLDADA IN LOCO COM UTILIZAÇÃO DE BLOCOS CANALETA. AF_03/2016</v>
          </cell>
          <cell r="I2626" t="str">
            <v>M</v>
          </cell>
          <cell r="J2626" t="str">
            <v>COEFICIENTE DE REPRESENTATIVIDADE</v>
          </cell>
          <cell r="K2626" t="str">
            <v>42,11</v>
          </cell>
          <cell r="L2626" t="str">
            <v>CAIXA REFERENCIAL</v>
          </cell>
          <cell r="M2626" t="str">
            <v>7,65</v>
          </cell>
          <cell r="N2626">
            <v>34.46</v>
          </cell>
          <cell r="O2626">
            <v>42.11</v>
          </cell>
          <cell r="P2626">
            <v>0</v>
          </cell>
          <cell r="R2626" t="str">
            <v>SINAPI</v>
          </cell>
        </row>
        <row r="2627">
          <cell r="G2627">
            <v>97733</v>
          </cell>
          <cell r="H2627" t="str">
            <v>PEÇA RETANGULAR PRÉ-MOLDADA, VOLUME DE CONCRETO DE ATÉ 10 LITROS, TAXA DE AÇO APROXIMADA DE 30KG/M³. AF_01/2018</v>
          </cell>
          <cell r="I2627" t="str">
            <v>M3</v>
          </cell>
          <cell r="J2627" t="str">
            <v>ATRIBUÍDO SÃO PAULO</v>
          </cell>
          <cell r="K2627" t="str">
            <v>3.291,10</v>
          </cell>
          <cell r="L2627" t="str">
            <v>CAIXA REFERENCIAL</v>
          </cell>
          <cell r="M2627" t="str">
            <v>1.528,38</v>
          </cell>
          <cell r="N2627">
            <v>1762.7199999999998</v>
          </cell>
          <cell r="O2627">
            <v>3291.1</v>
          </cell>
          <cell r="P2627">
            <v>0</v>
          </cell>
          <cell r="R2627" t="str">
            <v>SINAPI</v>
          </cell>
        </row>
        <row r="2628">
          <cell r="G2628">
            <v>97734</v>
          </cell>
          <cell r="H2628" t="str">
            <v>PEÇA RETANGULAR PRÉ-MOLDADA, VOLUME DE CONCRETO DE 10 A 30 LITROS, TAXA DE AÇO APROXIMADA DE 30KG/M³. AF_01/2018</v>
          </cell>
          <cell r="I2628" t="str">
            <v>M3</v>
          </cell>
          <cell r="J2628" t="str">
            <v>ATRIBUÍDO SÃO PAULO</v>
          </cell>
          <cell r="K2628" t="str">
            <v>2.867,60</v>
          </cell>
          <cell r="L2628" t="str">
            <v>CAIXA REFERENCIAL</v>
          </cell>
          <cell r="M2628" t="str">
            <v>1.369,94</v>
          </cell>
          <cell r="N2628">
            <v>1497.6599999999999</v>
          </cell>
          <cell r="O2628">
            <v>2867.6</v>
          </cell>
          <cell r="P2628">
            <v>0</v>
          </cell>
          <cell r="R2628" t="str">
            <v>SINAPI</v>
          </cell>
        </row>
        <row r="2629">
          <cell r="G2629">
            <v>97735</v>
          </cell>
          <cell r="H2629" t="str">
            <v>PEÇA RETANGULAR PRÉ-MOLDADA, VOLUME DE CONCRETO DE 30 A 100 LITROS, TAXA DE AÇO APROXIMADA DE 30KG/M³. AF_01/2018</v>
          </cell>
          <cell r="I2629" t="str">
            <v>M3</v>
          </cell>
          <cell r="J2629" t="str">
            <v>ATRIBUÍDO SÃO PAULO</v>
          </cell>
          <cell r="K2629" t="str">
            <v>2.408,38</v>
          </cell>
          <cell r="L2629" t="str">
            <v>CAIXA REFERENCIAL</v>
          </cell>
          <cell r="M2629" t="str">
            <v>1.029,77</v>
          </cell>
          <cell r="N2629">
            <v>1378.6100000000001</v>
          </cell>
          <cell r="O2629">
            <v>2408.38</v>
          </cell>
          <cell r="P2629">
            <v>0</v>
          </cell>
          <cell r="R2629" t="str">
            <v>SINAPI</v>
          </cell>
        </row>
        <row r="2630">
          <cell r="G2630">
            <v>97736</v>
          </cell>
          <cell r="H2630" t="str">
            <v>PEÇA RETANGULAR PRÉ-MOLDADA, VOLUME DE CONCRETO ACIMA DE 100 LITROS, TAXA DE AÇO APROXIMADA DE 30KG/M³. AF_01/2018</v>
          </cell>
          <cell r="I2630" t="str">
            <v>M3</v>
          </cell>
          <cell r="J2630" t="str">
            <v>ATRIBUÍDO SÃO PAULO</v>
          </cell>
          <cell r="K2630" t="str">
            <v>1.635,52</v>
          </cell>
          <cell r="L2630" t="str">
            <v>CAIXA REFERENCIAL</v>
          </cell>
          <cell r="M2630" t="str">
            <v>392,41</v>
          </cell>
          <cell r="N2630">
            <v>1243.1099999999999</v>
          </cell>
          <cell r="O2630">
            <v>1635.52</v>
          </cell>
          <cell r="P2630">
            <v>0</v>
          </cell>
          <cell r="R2630" t="str">
            <v>SINAPI</v>
          </cell>
        </row>
        <row r="2631">
          <cell r="G2631">
            <v>97737</v>
          </cell>
          <cell r="H2631" t="str">
            <v>PEÇA RETANGULAR PRÉ-MOLDADA, VOLUME DE CONCRETO DE 30 A 70 LITROS , TAXA DE AÇO APROXIMADA DE 70KG/M³. AF_01/2018</v>
          </cell>
          <cell r="I2631" t="str">
            <v>M3</v>
          </cell>
          <cell r="J2631" t="str">
            <v>ATRIBUÍDO SÃO PAULO</v>
          </cell>
          <cell r="K2631" t="str">
            <v>3.256,89</v>
          </cell>
          <cell r="L2631" t="str">
            <v>CAIXA REFERENCIAL</v>
          </cell>
          <cell r="M2631" t="str">
            <v>1.225,80</v>
          </cell>
          <cell r="N2631">
            <v>2031.09</v>
          </cell>
          <cell r="O2631">
            <v>3256.89</v>
          </cell>
          <cell r="P2631">
            <v>0</v>
          </cell>
          <cell r="R2631" t="str">
            <v>SINAPI</v>
          </cell>
        </row>
        <row r="2632">
          <cell r="G2632">
            <v>97738</v>
          </cell>
          <cell r="H2632" t="str">
            <v>PEÇA CIRCULAR PRÉ-MOLDADA, VOLUME DE CONCRETO DE 10 A 30 LITROS, TAXA DE FIBRA DE POLIPROPILENO APROXIMADA DE 6 KG/M³. AF_01/2018_PS</v>
          </cell>
          <cell r="I2632" t="str">
            <v>M3</v>
          </cell>
          <cell r="J2632" t="str">
            <v>ATRIBUÍDO SÃO PAULO</v>
          </cell>
          <cell r="K2632" t="str">
            <v>5.276,18</v>
          </cell>
          <cell r="L2632" t="str">
            <v>CAIXA REFERENCIAL</v>
          </cell>
          <cell r="M2632" t="str">
            <v>1.636,33</v>
          </cell>
          <cell r="N2632">
            <v>3639.8500000000004</v>
          </cell>
          <cell r="O2632">
            <v>5276.18</v>
          </cell>
          <cell r="P2632">
            <v>0</v>
          </cell>
          <cell r="R2632" t="str">
            <v>SINAPI</v>
          </cell>
        </row>
        <row r="2633">
          <cell r="G2633">
            <v>97739</v>
          </cell>
          <cell r="H2633" t="str">
            <v>PEÇA CIRCULAR PRÉ-MOLDADA, VOLUME DE CONCRETO DE 30 A 100 LITROS, TAXA DE AÇO APROXIMADA DE 30KG/M³. AF_01/2018</v>
          </cell>
          <cell r="I2633" t="str">
            <v>M3</v>
          </cell>
          <cell r="J2633" t="str">
            <v>ATRIBUÍDO SÃO PAULO</v>
          </cell>
          <cell r="K2633" t="str">
            <v>2.919,40</v>
          </cell>
          <cell r="L2633" t="str">
            <v>CAIXA REFERENCIAL</v>
          </cell>
          <cell r="M2633" t="str">
            <v>1.082,79</v>
          </cell>
          <cell r="N2633">
            <v>1836.6100000000001</v>
          </cell>
          <cell r="O2633">
            <v>2919.4</v>
          </cell>
          <cell r="P2633">
            <v>0</v>
          </cell>
          <cell r="R2633" t="str">
            <v>SINAPI</v>
          </cell>
        </row>
        <row r="2634">
          <cell r="G2634">
            <v>97740</v>
          </cell>
          <cell r="H2634" t="str">
            <v>PEÇA CIRCULAR PRÉ-MOLDADA, VOLUME DE CONCRETO ACIMA DE 100 LITROS, TAXA DE AÇO APROXIMADA DE 30KG/M³. AF_01/2018</v>
          </cell>
          <cell r="I2634" t="str">
            <v>M3</v>
          </cell>
          <cell r="J2634" t="str">
            <v>ATRIBUÍDO SÃO PAULO</v>
          </cell>
          <cell r="K2634" t="str">
            <v>2.266,00</v>
          </cell>
          <cell r="L2634" t="str">
            <v>CAIXA REFERENCIAL</v>
          </cell>
          <cell r="M2634" t="str">
            <v>511,13</v>
          </cell>
          <cell r="N2634">
            <v>1754.87</v>
          </cell>
          <cell r="O2634">
            <v>2266</v>
          </cell>
          <cell r="P2634">
            <v>0</v>
          </cell>
          <cell r="R2634" t="str">
            <v>SINAPI</v>
          </cell>
        </row>
        <row r="2635">
          <cell r="G2635">
            <v>98615</v>
          </cell>
          <cell r="H2635" t="str">
            <v>CONTENÇÃO EM CORTINA COM ESTACAS ESPAÇADAS COM 30 CM DE DIÂMETRO E PROFUNDIDADE MENOR OU IGUAL A 10 M. AF_06/2018</v>
          </cell>
          <cell r="I2635" t="str">
            <v>M2</v>
          </cell>
          <cell r="J2635" t="str">
            <v>ATRIBUÍDO SÃO PAULO</v>
          </cell>
          <cell r="K2635" t="str">
            <v>165,21</v>
          </cell>
          <cell r="L2635" t="str">
            <v>CAIXA REFERENCIAL</v>
          </cell>
          <cell r="M2635" t="str">
            <v>13,59</v>
          </cell>
          <cell r="N2635">
            <v>151.62</v>
          </cell>
          <cell r="O2635">
            <v>165.21</v>
          </cell>
          <cell r="P2635">
            <v>0</v>
          </cell>
          <cell r="R2635" t="str">
            <v>SINAPI</v>
          </cell>
        </row>
        <row r="2636">
          <cell r="G2636">
            <v>98616</v>
          </cell>
          <cell r="H2636" t="str">
            <v>CONTENÇÃO EM CORTINA COM ESTACAS ESPAÇADAS COM 30 CM DE DIÂMETRO E PROFUNDIDADE MAIOR QUE 10 M E MENOR OU IGUAL A 15 M. AF_06/2018</v>
          </cell>
          <cell r="I2636" t="str">
            <v>M2</v>
          </cell>
          <cell r="J2636" t="str">
            <v>ATRIBUÍDO SÃO PAULO</v>
          </cell>
          <cell r="K2636" t="str">
            <v>136,18</v>
          </cell>
          <cell r="L2636" t="str">
            <v>CAIXA REFERENCIAL</v>
          </cell>
          <cell r="M2636" t="str">
            <v>8,52</v>
          </cell>
          <cell r="N2636">
            <v>127.66000000000001</v>
          </cell>
          <cell r="O2636">
            <v>136.18</v>
          </cell>
          <cell r="P2636">
            <v>0</v>
          </cell>
          <cell r="R2636" t="str">
            <v>SINAPI</v>
          </cell>
        </row>
        <row r="2637">
          <cell r="G2637">
            <v>98617</v>
          </cell>
          <cell r="H2637" t="str">
            <v>CONTENÇÃO EM CORTINA COM ESTACAS ESPAÇADAS COM 30 CM DE DIÂMETRO E PROFUNDIDADE MAIOR QUE 15 M. AF_06/2018</v>
          </cell>
          <cell r="I2637" t="str">
            <v>M2</v>
          </cell>
          <cell r="J2637" t="str">
            <v>ATRIBUÍDO SÃO PAULO</v>
          </cell>
          <cell r="K2637" t="str">
            <v>128,10</v>
          </cell>
          <cell r="L2637" t="str">
            <v>CAIXA REFERENCIAL</v>
          </cell>
          <cell r="M2637" t="str">
            <v>6,70</v>
          </cell>
          <cell r="N2637">
            <v>121.39999999999999</v>
          </cell>
          <cell r="O2637">
            <v>128.1</v>
          </cell>
          <cell r="P2637">
            <v>0</v>
          </cell>
          <cell r="R2637" t="str">
            <v>SINAPI</v>
          </cell>
        </row>
        <row r="2638">
          <cell r="G2638">
            <v>98618</v>
          </cell>
          <cell r="H2638" t="str">
            <v>CONTENÇÃO EM CORTINA COM ESTACAS ESPAÇADAS COM 40 CM DE DIÂMETRO E PROFUNDIDADE MENOR OU IGUAL A 10 M. AF_06/2018</v>
          </cell>
          <cell r="I2638" t="str">
            <v>M2</v>
          </cell>
          <cell r="J2638" t="str">
            <v>ATRIBUÍDO SÃO PAULO</v>
          </cell>
          <cell r="K2638" t="str">
            <v>174,72</v>
          </cell>
          <cell r="L2638" t="str">
            <v>CAIXA REFERENCIAL</v>
          </cell>
          <cell r="M2638" t="str">
            <v>9,91</v>
          </cell>
          <cell r="N2638">
            <v>164.81</v>
          </cell>
          <cell r="O2638">
            <v>174.72</v>
          </cell>
          <cell r="P2638">
            <v>0</v>
          </cell>
          <cell r="R2638" t="str">
            <v>SINAPI</v>
          </cell>
        </row>
        <row r="2639">
          <cell r="G2639">
            <v>98619</v>
          </cell>
          <cell r="H2639" t="str">
            <v>CONTENÇÃO EM CORTINA COM ESTACAS ESPAÇADAS COM 40 CM DE DIÂMETRO E PROFUNDIDADE MAIOR QUE 10 M E MENOR OU IGUAL A 15 M. AF_06/2018</v>
          </cell>
          <cell r="I2639" t="str">
            <v>M2</v>
          </cell>
          <cell r="J2639" t="str">
            <v>ATRIBUÍDO SÃO PAULO</v>
          </cell>
          <cell r="K2639" t="str">
            <v>162,42</v>
          </cell>
          <cell r="L2639" t="str">
            <v>CAIXA REFERENCIAL</v>
          </cell>
          <cell r="M2639" t="str">
            <v>7,12</v>
          </cell>
          <cell r="N2639">
            <v>155.29999999999998</v>
          </cell>
          <cell r="O2639">
            <v>162.41999999999999</v>
          </cell>
          <cell r="P2639">
            <v>0</v>
          </cell>
          <cell r="R2639" t="str">
            <v>SINAPI</v>
          </cell>
        </row>
        <row r="2640">
          <cell r="G2640">
            <v>98620</v>
          </cell>
          <cell r="H2640" t="str">
            <v>CONTENÇÃO EM CORTINA COM ESTACAS ESPAÇADAS COM 40 CM DE DIÂMETRO E PROFUNDIDADE MAIOR QUE 15 M. AF_06/2018</v>
          </cell>
          <cell r="I2640" t="str">
            <v>M2</v>
          </cell>
          <cell r="J2640" t="str">
            <v>ATRIBUÍDO SÃO PAULO</v>
          </cell>
          <cell r="K2640" t="str">
            <v>156,19</v>
          </cell>
          <cell r="L2640" t="str">
            <v>CAIXA REFERENCIAL</v>
          </cell>
          <cell r="M2640" t="str">
            <v>5,76</v>
          </cell>
          <cell r="N2640">
            <v>150.43</v>
          </cell>
          <cell r="O2640">
            <v>156.19</v>
          </cell>
          <cell r="P2640">
            <v>0</v>
          </cell>
          <cell r="R2640" t="str">
            <v>SINAPI</v>
          </cell>
        </row>
        <row r="2641">
          <cell r="G2641">
            <v>98621</v>
          </cell>
          <cell r="H2641" t="str">
            <v>CONTENÇÃO EM CORTINA COM ESTACAS ESPAÇADAS COM 50 CM DE DIÂMETRO E PROFUNDIDADE MENOR OU IGUAL A 10 M. AF_06/2018</v>
          </cell>
          <cell r="I2641" t="str">
            <v>M2</v>
          </cell>
          <cell r="J2641" t="str">
            <v>ATRIBUÍDO SÃO PAULO</v>
          </cell>
          <cell r="K2641" t="str">
            <v>202,43</v>
          </cell>
          <cell r="L2641" t="str">
            <v>CAIXA REFERENCIAL</v>
          </cell>
          <cell r="M2641" t="str">
            <v>8,63</v>
          </cell>
          <cell r="N2641">
            <v>193.8</v>
          </cell>
          <cell r="O2641">
            <v>202.43</v>
          </cell>
          <cell r="P2641">
            <v>0</v>
          </cell>
          <cell r="R2641" t="str">
            <v>SINAPI</v>
          </cell>
        </row>
        <row r="2642">
          <cell r="G2642">
            <v>98622</v>
          </cell>
          <cell r="H2642" t="str">
            <v>CONTENÇÃO EM CORTINA COM ESTACAS ESPAÇADAS COM 50 CM DE DIÂMETRO E PROFUNDIDADE MAIOR QUE 10 M E MENOR OU IGUAL A 15 M. AF_06/2018</v>
          </cell>
          <cell r="I2642" t="str">
            <v>M2</v>
          </cell>
          <cell r="J2642" t="str">
            <v>ATRIBUÍDO SÃO PAULO</v>
          </cell>
          <cell r="K2642" t="str">
            <v>192,50</v>
          </cell>
          <cell r="L2642" t="str">
            <v>CAIXA REFERENCIAL</v>
          </cell>
          <cell r="M2642" t="str">
            <v>6,43</v>
          </cell>
          <cell r="N2642">
            <v>186.07</v>
          </cell>
          <cell r="O2642">
            <v>192.5</v>
          </cell>
          <cell r="P2642">
            <v>0</v>
          </cell>
          <cell r="R2642" t="str">
            <v>SINAPI</v>
          </cell>
        </row>
        <row r="2643">
          <cell r="G2643">
            <v>98623</v>
          </cell>
          <cell r="H2643" t="str">
            <v>CONTENÇÃO EM CORTINA COM ESTACAS ESPAÇADAS COM 50 CM DE DIÂMETRO E PROFUNDIDADE MAIOR QUE 15 M. AF_06/2018</v>
          </cell>
          <cell r="I2643" t="str">
            <v>M2</v>
          </cell>
          <cell r="J2643" t="str">
            <v>ATRIBUÍDO SÃO PAULO</v>
          </cell>
          <cell r="K2643" t="str">
            <v>187,43</v>
          </cell>
          <cell r="L2643" t="str">
            <v>CAIXA REFERENCIAL</v>
          </cell>
          <cell r="M2643" t="str">
            <v>5,31</v>
          </cell>
          <cell r="N2643">
            <v>182.12</v>
          </cell>
          <cell r="O2643">
            <v>187.43</v>
          </cell>
          <cell r="P2643">
            <v>0</v>
          </cell>
          <cell r="R2643" t="str">
            <v>SINAPI</v>
          </cell>
        </row>
        <row r="2644">
          <cell r="G2644">
            <v>98624</v>
          </cell>
          <cell r="H2644" t="str">
            <v>CONTENÇÃO EM CORTINA COM ESTACAS ESPAÇADAS COM 60 CM DE DIÂMETRO E PROFUNDIDADE MENOR OU IGUAL A 10 M. AF_06/2018</v>
          </cell>
          <cell r="I2644" t="str">
            <v>M2</v>
          </cell>
          <cell r="J2644" t="str">
            <v>ATRIBUÍDO SÃO PAULO</v>
          </cell>
          <cell r="K2644" t="str">
            <v>231,81</v>
          </cell>
          <cell r="L2644" t="str">
            <v>CAIXA REFERENCIAL</v>
          </cell>
          <cell r="M2644" t="str">
            <v>7,95</v>
          </cell>
          <cell r="N2644">
            <v>223.86</v>
          </cell>
          <cell r="O2644">
            <v>231.81</v>
          </cell>
          <cell r="P2644">
            <v>0</v>
          </cell>
          <cell r="R2644" t="str">
            <v>SINAPI</v>
          </cell>
        </row>
        <row r="2645">
          <cell r="G2645">
            <v>98625</v>
          </cell>
          <cell r="H2645" t="str">
            <v>CONTENÇÃO EM CORTINA COM ESTACAS ESPAÇADAS COM 60 CM DE DIÂMETRO E PROFUNDIDADE MAIOR QUE 10 M E MENOR OU IGUAL A 15 M. AF_06/2018</v>
          </cell>
          <cell r="I2645" t="str">
            <v>M2</v>
          </cell>
          <cell r="J2645" t="str">
            <v>ATRIBUÍDO SÃO PAULO</v>
          </cell>
          <cell r="K2645" t="str">
            <v>223,39</v>
          </cell>
          <cell r="L2645" t="str">
            <v>CAIXA REFERENCIAL</v>
          </cell>
          <cell r="M2645" t="str">
            <v>6,10</v>
          </cell>
          <cell r="N2645">
            <v>217.29</v>
          </cell>
          <cell r="O2645">
            <v>223.39</v>
          </cell>
          <cell r="P2645">
            <v>0</v>
          </cell>
          <cell r="R2645" t="str">
            <v>SINAPI</v>
          </cell>
        </row>
        <row r="2646">
          <cell r="G2646">
            <v>98626</v>
          </cell>
          <cell r="H2646" t="str">
            <v>CONTENÇÃO EM CORTINA COM ESTACAS ESPAÇADAS COM 60 CM DE DIÂMETRO E PROFUNDIDADE MAIOR QUE 15 M. AF_06/2018</v>
          </cell>
          <cell r="I2646" t="str">
            <v>M2</v>
          </cell>
          <cell r="J2646" t="str">
            <v>ATRIBUÍDO SÃO PAULO</v>
          </cell>
          <cell r="K2646" t="str">
            <v>218,98</v>
          </cell>
          <cell r="L2646" t="str">
            <v>CAIXA REFERENCIAL</v>
          </cell>
          <cell r="M2646" t="str">
            <v>5,20</v>
          </cell>
          <cell r="N2646">
            <v>213.78</v>
          </cell>
          <cell r="O2646">
            <v>218.98</v>
          </cell>
          <cell r="P2646">
            <v>0</v>
          </cell>
          <cell r="R2646" t="str">
            <v>SINAPI</v>
          </cell>
        </row>
        <row r="2647">
          <cell r="G2647">
            <v>98655</v>
          </cell>
          <cell r="H2647" t="str">
            <v>EXECUÇÃO DE MURETA GUIA PARA CONTENÇÃO/ FUNDAÇÃO COM 30 CM DE ESPESSURA. AF_06/2018</v>
          </cell>
          <cell r="I2647" t="str">
            <v>M</v>
          </cell>
          <cell r="J2647" t="str">
            <v>ATRIBUÍDO SÃO PAULO</v>
          </cell>
          <cell r="K2647" t="str">
            <v>698,75</v>
          </cell>
          <cell r="L2647" t="str">
            <v>CAIXA REFERENCIAL</v>
          </cell>
          <cell r="M2647" t="str">
            <v>140,04</v>
          </cell>
          <cell r="N2647">
            <v>558.71</v>
          </cell>
          <cell r="O2647">
            <v>698.75</v>
          </cell>
          <cell r="P2647">
            <v>0</v>
          </cell>
          <cell r="R2647" t="str">
            <v>SINAPI</v>
          </cell>
        </row>
        <row r="2648">
          <cell r="G2648">
            <v>98656</v>
          </cell>
          <cell r="H2648" t="str">
            <v>EXECUÇÃO DE MURETA GUIA PARA CONTENÇÃO/ FUNDAÇÃO COM 40 CM DE ESPESSURA. AF_06/2018</v>
          </cell>
          <cell r="I2648" t="str">
            <v>M</v>
          </cell>
          <cell r="J2648" t="str">
            <v>ATRIBUÍDO SÃO PAULO</v>
          </cell>
          <cell r="K2648" t="str">
            <v>709,66</v>
          </cell>
          <cell r="L2648" t="str">
            <v>CAIXA REFERENCIAL</v>
          </cell>
          <cell r="M2648" t="str">
            <v>141,25</v>
          </cell>
          <cell r="N2648">
            <v>568.41</v>
          </cell>
          <cell r="O2648">
            <v>709.66</v>
          </cell>
          <cell r="P2648">
            <v>0</v>
          </cell>
          <cell r="R2648" t="str">
            <v>SINAPI</v>
          </cell>
        </row>
        <row r="2649">
          <cell r="G2649">
            <v>98657</v>
          </cell>
          <cell r="H2649" t="str">
            <v>EXECUÇÃO DE MURETA GUIA PARA CONTENÇÃO/ FUNDAÇÃO COM 50 CM DE ESPESSURA. AF_06/2018</v>
          </cell>
          <cell r="I2649" t="str">
            <v>M</v>
          </cell>
          <cell r="J2649" t="str">
            <v>ATRIBUÍDO SÃO PAULO</v>
          </cell>
          <cell r="K2649" t="str">
            <v>720,57</v>
          </cell>
          <cell r="L2649" t="str">
            <v>CAIXA REFERENCIAL</v>
          </cell>
          <cell r="M2649" t="str">
            <v>142,47</v>
          </cell>
          <cell r="N2649">
            <v>578.1</v>
          </cell>
          <cell r="O2649">
            <v>720.57</v>
          </cell>
          <cell r="P2649">
            <v>0</v>
          </cell>
          <cell r="R2649" t="str">
            <v>SINAPI</v>
          </cell>
        </row>
        <row r="2650">
          <cell r="G2650">
            <v>98658</v>
          </cell>
          <cell r="H2650" t="str">
            <v>EXECUÇÃO DE MURETA GUIA PARA CONTENÇÃO/ FUNDAÇÃO COM 60 CM DE ESPESSURA. AF_06/2018</v>
          </cell>
          <cell r="I2650" t="str">
            <v>M</v>
          </cell>
          <cell r="J2650" t="str">
            <v>ATRIBUÍDO SÃO PAULO</v>
          </cell>
          <cell r="K2650" t="str">
            <v>731,49</v>
          </cell>
          <cell r="L2650" t="str">
            <v>CAIXA REFERENCIAL</v>
          </cell>
          <cell r="M2650" t="str">
            <v>143,71</v>
          </cell>
          <cell r="N2650">
            <v>587.78</v>
          </cell>
          <cell r="O2650">
            <v>731.49</v>
          </cell>
          <cell r="P2650">
            <v>0</v>
          </cell>
          <cell r="R2650" t="str">
            <v>SINAPI</v>
          </cell>
        </row>
        <row r="2651">
          <cell r="G2651">
            <v>98659</v>
          </cell>
          <cell r="H2651" t="str">
            <v>EXECUÇÃO DE MURETA GUIA PARA CONTENÇÃO/ FUNDAÇÃO COM 80 CM DE ESPESSURA. AF_06/2018</v>
          </cell>
          <cell r="I2651" t="str">
            <v>M</v>
          </cell>
          <cell r="J2651" t="str">
            <v>ATRIBUÍDO SÃO PAULO</v>
          </cell>
          <cell r="K2651" t="str">
            <v>753,31</v>
          </cell>
          <cell r="L2651" t="str">
            <v>CAIXA REFERENCIAL</v>
          </cell>
          <cell r="M2651" t="str">
            <v>146,16</v>
          </cell>
          <cell r="N2651">
            <v>607.15</v>
          </cell>
          <cell r="O2651">
            <v>753.31</v>
          </cell>
          <cell r="P2651">
            <v>0</v>
          </cell>
          <cell r="R2651" t="str">
            <v>SINAPI</v>
          </cell>
        </row>
        <row r="2652">
          <cell r="G2652">
            <v>98746</v>
          </cell>
          <cell r="H2652" t="str">
            <v>SOLDA DE TOPO EM CHAPA/PERFIL/TUBO DE AÇO CHANFRADO, ESPESSURA=1/4''. AF_06/2018</v>
          </cell>
          <cell r="I2652" t="str">
            <v>M</v>
          </cell>
          <cell r="J2652" t="str">
            <v>COEFICIENTE DE REPRESENTATIVIDADE</v>
          </cell>
          <cell r="K2652" t="str">
            <v>57,35</v>
          </cell>
          <cell r="L2652" t="str">
            <v>CAIXA REFERENCIAL</v>
          </cell>
          <cell r="M2652" t="str">
            <v>29,59</v>
          </cell>
          <cell r="N2652">
            <v>27.76</v>
          </cell>
          <cell r="O2652">
            <v>57.35</v>
          </cell>
          <cell r="P2652">
            <v>0</v>
          </cell>
          <cell r="R2652" t="str">
            <v>SINAPI</v>
          </cell>
        </row>
        <row r="2653">
          <cell r="G2653">
            <v>98749</v>
          </cell>
          <cell r="H2653" t="str">
            <v>SOLDA DE TOPO EM CHAPA/PERFIL/TUBO DE AÇO CHANFRADO, ESPESSURA=5/16''. AF_06/2018</v>
          </cell>
          <cell r="I2653" t="str">
            <v>M</v>
          </cell>
          <cell r="J2653" t="str">
            <v>COEFICIENTE DE REPRESENTATIVIDADE</v>
          </cell>
          <cell r="K2653" t="str">
            <v>68,21</v>
          </cell>
          <cell r="L2653" t="str">
            <v>CAIXA REFERENCIAL</v>
          </cell>
          <cell r="M2653" t="str">
            <v>30,71</v>
          </cell>
          <cell r="N2653">
            <v>37.499999999999993</v>
          </cell>
          <cell r="O2653">
            <v>68.209999999999994</v>
          </cell>
          <cell r="P2653">
            <v>0</v>
          </cell>
          <cell r="R2653" t="str">
            <v>SINAPI</v>
          </cell>
        </row>
        <row r="2654">
          <cell r="G2654">
            <v>98750</v>
          </cell>
          <cell r="H2654" t="str">
            <v>SOLDA DE TOPO EM CHAPA/PERFIL/TUBO DE AÇO CHANFRADO, ESPESSURA=3/8''. AF_06/2018</v>
          </cell>
          <cell r="I2654" t="str">
            <v>M</v>
          </cell>
          <cell r="J2654" t="str">
            <v>COEFICIENTE DE REPRESENTATIVIDADE</v>
          </cell>
          <cell r="K2654" t="str">
            <v>81,30</v>
          </cell>
          <cell r="L2654" t="str">
            <v>CAIXA REFERENCIAL</v>
          </cell>
          <cell r="M2654" t="str">
            <v>31,66</v>
          </cell>
          <cell r="N2654">
            <v>49.64</v>
          </cell>
          <cell r="O2654">
            <v>81.3</v>
          </cell>
          <cell r="P2654">
            <v>0</v>
          </cell>
          <cell r="R2654" t="str">
            <v>SINAPI</v>
          </cell>
        </row>
        <row r="2655">
          <cell r="G2655">
            <v>98751</v>
          </cell>
          <cell r="H2655" t="str">
            <v>SOLDA DE TOPO EM CHAPA/PERFIL/TUBO DE AÇO CHANFRADO, ESPESSURA=1/2''. AF_06/2018</v>
          </cell>
          <cell r="I2655" t="str">
            <v>M</v>
          </cell>
          <cell r="J2655" t="str">
            <v>COEFICIENTE DE REPRESENTATIVIDADE</v>
          </cell>
          <cell r="K2655" t="str">
            <v>115,48</v>
          </cell>
          <cell r="L2655" t="str">
            <v>CAIXA REFERENCIAL</v>
          </cell>
          <cell r="M2655" t="str">
            <v>33,93</v>
          </cell>
          <cell r="N2655">
            <v>81.550000000000011</v>
          </cell>
          <cell r="O2655">
            <v>115.48000000000002</v>
          </cell>
          <cell r="P2655">
            <v>0</v>
          </cell>
          <cell r="R2655" t="str">
            <v>SINAPI</v>
          </cell>
        </row>
        <row r="2656">
          <cell r="G2656">
            <v>98752</v>
          </cell>
          <cell r="H2656" t="str">
            <v>SOLDA DE TOPO EM CHAPA/PERFIL/TUBO DE AÇO CHANFRADO, ESPESSURA=5/8''. AF_06/2018</v>
          </cell>
          <cell r="I2656" t="str">
            <v>M</v>
          </cell>
          <cell r="J2656" t="str">
            <v>COEFICIENTE DE REPRESENTATIVIDADE</v>
          </cell>
          <cell r="K2656" t="str">
            <v>156,59</v>
          </cell>
          <cell r="L2656" t="str">
            <v>CAIXA REFERENCIAL</v>
          </cell>
          <cell r="M2656" t="str">
            <v>36,01</v>
          </cell>
          <cell r="N2656">
            <v>120.58000000000001</v>
          </cell>
          <cell r="O2656">
            <v>156.59</v>
          </cell>
          <cell r="P2656">
            <v>0</v>
          </cell>
          <cell r="R2656" t="str">
            <v>SINAPI</v>
          </cell>
        </row>
        <row r="2657">
          <cell r="G2657">
            <v>98753</v>
          </cell>
          <cell r="H2657" t="str">
            <v>SOLDA DE TOPO EM CHAPA/PERFIL/TUBO DE AÇO CHANFRADO, ESPESSURA=3/4''. AF_06/2018</v>
          </cell>
          <cell r="I2657" t="str">
            <v>M</v>
          </cell>
          <cell r="J2657" t="str">
            <v>COEFICIENTE DE REPRESENTATIVIDADE</v>
          </cell>
          <cell r="K2657" t="str">
            <v>207,65</v>
          </cell>
          <cell r="L2657" t="str">
            <v>CAIXA REFERENCIAL</v>
          </cell>
          <cell r="M2657" t="str">
            <v>38,10</v>
          </cell>
          <cell r="N2657">
            <v>169.55</v>
          </cell>
          <cell r="O2657">
            <v>207.65</v>
          </cell>
          <cell r="P2657">
            <v>0</v>
          </cell>
          <cell r="R2657" t="str">
            <v>SINAPI</v>
          </cell>
        </row>
        <row r="2658">
          <cell r="G2658">
            <v>100763</v>
          </cell>
          <cell r="H2658" t="str">
            <v>VIGA METÁLICA EM PERFIL LAMINADO OU SOLDADO EM AÇO ESTRUTURAL, COM CONEXÕES PARAFUSADAS, INCLUSOS MÃO DE OBRA, TRANSPORTE E IÇAMENTO UTILIZANDO GUINDASTE - FORNECIMENTO E INSTALAÇÃO. AF_01/2020_PSA</v>
          </cell>
          <cell r="I2658" t="str">
            <v>KG</v>
          </cell>
          <cell r="J2658" t="str">
            <v>ATRIBUÍDO SÃO PAULO</v>
          </cell>
          <cell r="K2658" t="str">
            <v>18,55</v>
          </cell>
          <cell r="L2658" t="str">
            <v>CAIXA REFERENCIAL</v>
          </cell>
          <cell r="M2658" t="str">
            <v>0,63</v>
          </cell>
          <cell r="N2658">
            <v>17.920000000000002</v>
          </cell>
          <cell r="O2658">
            <v>18.55</v>
          </cell>
          <cell r="P2658">
            <v>0</v>
          </cell>
          <cell r="R2658" t="str">
            <v>SINAPI</v>
          </cell>
        </row>
        <row r="2659">
          <cell r="G2659">
            <v>100764</v>
          </cell>
          <cell r="H2659" t="str">
            <v>VIGA METÁLICA EM PERFIL LAMINADO OU SOLDADO EM AÇO ESTRUTURAL, COM CONEXÕES SOLDADAS, INCLUSOS MÃO DE OBRA, TRANSPORTE E IÇAMENTO UTILIZANDO GUINDASTE - FORNECIMENTO E INSTALAÇÃO. AF_01/2020_PA</v>
          </cell>
          <cell r="I2659" t="str">
            <v>KG</v>
          </cell>
          <cell r="J2659" t="str">
            <v>ATRIBUÍDO SÃO PAULO</v>
          </cell>
          <cell r="K2659" t="str">
            <v>18,34</v>
          </cell>
          <cell r="L2659" t="str">
            <v>CAIXA REFERENCIAL</v>
          </cell>
          <cell r="M2659" t="str">
            <v>0,77</v>
          </cell>
          <cell r="N2659">
            <v>17.57</v>
          </cell>
          <cell r="O2659">
            <v>18.34</v>
          </cell>
          <cell r="P2659">
            <v>0</v>
          </cell>
          <cell r="R2659" t="str">
            <v>SINAPI</v>
          </cell>
        </row>
        <row r="2660">
          <cell r="G2660">
            <v>100765</v>
          </cell>
          <cell r="H2660" t="str">
            <v>PILAR METÁLICO PERFIL LAMINADO/SOLDADO EM AÇO ESTRUTURAL, COM CONEXÕES PARAFUSADAS, INCLUSOS MÃO DE OBRA, TRANSPORTE E IÇAMENTO UTILIZANDO GUINDASTE - FORNECIMENTO E INSTALAÇÃO. AF_01/2020_PSA</v>
          </cell>
          <cell r="I2660" t="str">
            <v>KG</v>
          </cell>
          <cell r="J2660" t="str">
            <v>ATRIBUÍDO SÃO PAULO</v>
          </cell>
          <cell r="K2660" t="str">
            <v>18,34</v>
          </cell>
          <cell r="L2660" t="str">
            <v>CAIXA REFERENCIAL</v>
          </cell>
          <cell r="M2660" t="str">
            <v>0,30</v>
          </cell>
          <cell r="N2660">
            <v>18.04</v>
          </cell>
          <cell r="O2660">
            <v>18.34</v>
          </cell>
          <cell r="P2660">
            <v>0</v>
          </cell>
          <cell r="R2660" t="str">
            <v>SINAPI</v>
          </cell>
        </row>
        <row r="2661">
          <cell r="G2661">
            <v>100766</v>
          </cell>
          <cell r="H2661" t="str">
            <v>PILAR METÁLICO PERFIL LAMINADO OU SOLDADO EM AÇO ESTRUTURAL, COM CONEXÕES SOLDADAS, INCLUSOS MÃO DE OBRA, TRANSPORTE E IÇAMENTO UTILIZANDO GUINDASTE - FORNECIMENTO E INSTALAÇÃO. AF_01/2020_PA</v>
          </cell>
          <cell r="I2661" t="str">
            <v>KG</v>
          </cell>
          <cell r="J2661" t="str">
            <v>ATRIBUÍDO SÃO PAULO</v>
          </cell>
          <cell r="K2661" t="str">
            <v>18,46</v>
          </cell>
          <cell r="L2661" t="str">
            <v>CAIXA REFERENCIAL</v>
          </cell>
          <cell r="M2661" t="str">
            <v>0,69</v>
          </cell>
          <cell r="N2661">
            <v>17.77</v>
          </cell>
          <cell r="O2661">
            <v>18.46</v>
          </cell>
          <cell r="P2661">
            <v>0</v>
          </cell>
          <cell r="R2661" t="str">
            <v>SINAPI</v>
          </cell>
        </row>
        <row r="2662">
          <cell r="G2662">
            <v>100767</v>
          </cell>
          <cell r="H2662" t="str">
            <v>CONTRAVENTAMENTO COM CANTONEIRAS DE AÇO, ABAS IGUAIS, COM CONEXÕES PARAFUSADAS, INCLUSOS MÃO DE OBRA, TRANSPORTE E IÇAMENTO UTILIZANDO TALHA MANUAL, PARA EDIFÍCIOS DE ATÉ 2 PAVIMENTOS - FORNECIMENTO E INSTALAÇÃO. AF_01/2020_PSA</v>
          </cell>
          <cell r="I2662" t="str">
            <v>KG</v>
          </cell>
          <cell r="J2662" t="str">
            <v>ATRIBUÍDO SÃO PAULO</v>
          </cell>
          <cell r="K2662" t="str">
            <v>17,96</v>
          </cell>
          <cell r="L2662" t="str">
            <v>CAIXA REFERENCIAL</v>
          </cell>
          <cell r="M2662" t="str">
            <v>2,22</v>
          </cell>
          <cell r="N2662">
            <v>15.74</v>
          </cell>
          <cell r="O2662">
            <v>17.96</v>
          </cell>
          <cell r="P2662">
            <v>0</v>
          </cell>
          <cell r="R2662" t="str">
            <v>SINAPI</v>
          </cell>
        </row>
        <row r="2663">
          <cell r="G2663">
            <v>100768</v>
          </cell>
          <cell r="H2663" t="str">
            <v>CONTRAVENTAMENTO COM CANTONEIRAS DE AÇO, ABAS IGUAIS, COM CONEXÕES SOLDADAS, INCLUSOS MÃO DE OBRA, TRANSPORTE E IÇAMENTO UTILIZANDO TALHA MANUAL, PARA EDIFÍCIOS DE ATÉ 2 PAVIMENTOS - FORNECIMENTO E INSTALAÇÃO. AF_01/2020_PA</v>
          </cell>
          <cell r="I2663" t="str">
            <v>KG</v>
          </cell>
          <cell r="J2663" t="str">
            <v>ATRIBUÍDO SÃO PAULO</v>
          </cell>
          <cell r="K2663" t="str">
            <v>17,32</v>
          </cell>
          <cell r="L2663" t="str">
            <v>CAIXA REFERENCIAL</v>
          </cell>
          <cell r="M2663" t="str">
            <v>2,63</v>
          </cell>
          <cell r="N2663">
            <v>14.690000000000001</v>
          </cell>
          <cell r="O2663">
            <v>17.32</v>
          </cell>
          <cell r="P2663">
            <v>0</v>
          </cell>
          <cell r="R2663" t="str">
            <v>SINAPI</v>
          </cell>
        </row>
        <row r="2664">
          <cell r="G2664">
            <v>100769</v>
          </cell>
          <cell r="H2664" t="str">
            <v>CONTRAVENTAMENTO COM CANTONEIRAS DE AÇO, ABAS IGUAIS, COM CONEXÕES PARAFUSADAS, INCLUSOS MÃO DE OBRA, TRANSPORTE E IÇAMENTO UTILIZANDO GUINDASTE, PARA EDIFÍCIOS DE 3 A 5 PAVIMENTOS - FORNECIMENTO E INSTALAÇÃO. AF_01/2020_PSA</v>
          </cell>
          <cell r="I2664" t="str">
            <v>KG</v>
          </cell>
          <cell r="J2664" t="str">
            <v>ATRIBUÍDO SÃO PAULO</v>
          </cell>
          <cell r="K2664" t="str">
            <v>23,32</v>
          </cell>
          <cell r="L2664" t="str">
            <v>CAIXA REFERENCIAL</v>
          </cell>
          <cell r="M2664" t="str">
            <v>1,79</v>
          </cell>
          <cell r="N2664">
            <v>21.53</v>
          </cell>
          <cell r="O2664">
            <v>23.32</v>
          </cell>
          <cell r="P2664">
            <v>0</v>
          </cell>
          <cell r="R2664" t="str">
            <v>SINAPI</v>
          </cell>
        </row>
        <row r="2665">
          <cell r="G2665">
            <v>100770</v>
          </cell>
          <cell r="H2665" t="str">
            <v>CONTRAVENTAMENTO COM CANTONEIRAS DE AÇO, ABAS IGUAIS, COM CONEXÕES SOLDADAS, INCLUSOS MÃO DE OBRA, TRANSPORTE E IÇAMENTO UTILIZANDO GUINDASTE, PARA EDIFÍCIOS DE 3 A 5 PAVIMENTOS - FORNECIMENTO E INSTALAÇÃO. AF_01/2020_PA</v>
          </cell>
          <cell r="I2665" t="str">
            <v>KG</v>
          </cell>
          <cell r="J2665" t="str">
            <v>ATRIBUÍDO SÃO PAULO</v>
          </cell>
          <cell r="K2665" t="str">
            <v>22,40</v>
          </cell>
          <cell r="L2665" t="str">
            <v>CAIXA REFERENCIAL</v>
          </cell>
          <cell r="M2665" t="str">
            <v>2,05</v>
          </cell>
          <cell r="N2665">
            <v>20.349999999999998</v>
          </cell>
          <cell r="O2665">
            <v>22.4</v>
          </cell>
          <cell r="P2665">
            <v>0</v>
          </cell>
          <cell r="R2665" t="str">
            <v>SINAPI</v>
          </cell>
        </row>
        <row r="2666">
          <cell r="G2666">
            <v>100771</v>
          </cell>
          <cell r="H2666" t="str">
            <v>CONTRAVENTAMENTO COM CANTONEIRAS DE AÇO, ABAS IGUAIS, COM CONEXÕES PARAFUSADAS, INCLUSOS MÃO DE OBRA, TRANSPORTE E IÇAMENTO UTILIZANDO GRUA, PARA EDIFÍCIOS DE 6 A 10 PAVIMENTOS - FORNECIMENTO E INSTALAÇÃO. AF_01/2020_PSA</v>
          </cell>
          <cell r="I2666" t="str">
            <v>KG</v>
          </cell>
          <cell r="J2666" t="str">
            <v>ATRIBUÍDO SÃO PAULO</v>
          </cell>
          <cell r="K2666" t="str">
            <v>18,32</v>
          </cell>
          <cell r="L2666" t="str">
            <v>CAIXA REFERENCIAL</v>
          </cell>
          <cell r="M2666" t="str">
            <v>1,59</v>
          </cell>
          <cell r="N2666">
            <v>16.73</v>
          </cell>
          <cell r="O2666">
            <v>18.32</v>
          </cell>
          <cell r="P2666">
            <v>0</v>
          </cell>
          <cell r="R2666" t="str">
            <v>SINAPI</v>
          </cell>
        </row>
        <row r="2667">
          <cell r="G2667">
            <v>100772</v>
          </cell>
          <cell r="H2667" t="str">
            <v>CONTRAVENTAMENTO COM CANTONEIRAS DE AÇO, ABAS IGUAIS, COM CONEXÕES SOLDADAS, INCLUSOS MÃO DE OBRA, TRANSPORTE E IÇAMENTO UTILIZANDO GRUA, PARA EDIFÍCIOS DE 6 A 10 PAVIMENTOS - FORNECIMENTO E INSTALAÇÃO. AF_01/2020_PA</v>
          </cell>
          <cell r="I2667" t="str">
            <v>KG</v>
          </cell>
          <cell r="J2667" t="str">
            <v>ATRIBUÍDO SÃO PAULO</v>
          </cell>
          <cell r="K2667" t="str">
            <v>17,49</v>
          </cell>
          <cell r="L2667" t="str">
            <v>CAIXA REFERENCIAL</v>
          </cell>
          <cell r="M2667" t="str">
            <v>1,85</v>
          </cell>
          <cell r="N2667">
            <v>15.639999999999999</v>
          </cell>
          <cell r="O2667">
            <v>17.489999999999998</v>
          </cell>
          <cell r="P2667">
            <v>0</v>
          </cell>
          <cell r="R2667" t="str">
            <v>SINAPI</v>
          </cell>
        </row>
        <row r="2668">
          <cell r="G2668">
            <v>100773</v>
          </cell>
          <cell r="H2668" t="str">
            <v>ESTRUTURA TRELIÇADA DE COBERTURA, TIPO ARCO, COM LIGAÇÕES SOLDADAS, INCLUSOS PERFIS METÁLICOS, CHAPAS METÁLICAS, MÃO DE OBRA E TRANSPORTE COM GUINDASTE - FORNECIMENTO E INSTALAÇÃO. AF_01/2020_PSA</v>
          </cell>
          <cell r="I2668" t="str">
            <v>KG</v>
          </cell>
          <cell r="J2668" t="str">
            <v>ATRIBUÍDO SÃO PAULO</v>
          </cell>
          <cell r="K2668" t="str">
            <v>21,70</v>
          </cell>
          <cell r="L2668" t="str">
            <v>CAIXA REFERENCIAL</v>
          </cell>
          <cell r="M2668" t="str">
            <v>1,02</v>
          </cell>
          <cell r="N2668">
            <v>20.68</v>
          </cell>
          <cell r="O2668">
            <v>21.7</v>
          </cell>
          <cell r="P2668">
            <v>0</v>
          </cell>
          <cell r="R2668" t="str">
            <v>SINAPI</v>
          </cell>
        </row>
        <row r="2669">
          <cell r="G2669">
            <v>100774</v>
          </cell>
          <cell r="H2669" t="str">
            <v>ESTRUTURA TRELIÇADA DE COBERTURA, TIPO SHED, COM LIGAÇÕES SOLDADAS, INCLUSOS PERFIS METÁLICOS, CHAPAS METÁLICAS, MÃO DE OBRA E TRANSPORTE COM GUINDASTE - FORNECIMENTO E INSTALAÇÃO. AF_01/2020_PSA</v>
          </cell>
          <cell r="I2669" t="str">
            <v>KG</v>
          </cell>
          <cell r="J2669" t="str">
            <v>ATRIBUÍDO SÃO PAULO</v>
          </cell>
          <cell r="K2669" t="str">
            <v>14,10</v>
          </cell>
          <cell r="L2669" t="str">
            <v>CAIXA REFERENCIAL</v>
          </cell>
          <cell r="M2669" t="str">
            <v>0,25</v>
          </cell>
          <cell r="N2669">
            <v>13.85</v>
          </cell>
          <cell r="O2669">
            <v>14.1</v>
          </cell>
          <cell r="P2669">
            <v>0</v>
          </cell>
          <cell r="R2669" t="str">
            <v>SINAPI</v>
          </cell>
        </row>
        <row r="2670">
          <cell r="G2670">
            <v>100775</v>
          </cell>
          <cell r="H2670" t="str">
            <v>ESTRUTURA TRELIÇADA DE COBERTURA, TIPO FINK, COM LIGAÇÕES SOLDADAS, INCLUSOS PERFIS METÁLICOS, CHAPAS METÁLICAS, MÃO DE OBRA E TRANSPORTE COM GUINDASTE - FORNECIMENTO E INSTALAÇÃO. AF_01/2020_PSA</v>
          </cell>
          <cell r="I2670" t="str">
            <v>KG</v>
          </cell>
          <cell r="J2670" t="str">
            <v>ATRIBUÍDO SÃO PAULO</v>
          </cell>
          <cell r="K2670" t="str">
            <v>15,95</v>
          </cell>
          <cell r="L2670" t="str">
            <v>CAIXA REFERENCIAL</v>
          </cell>
          <cell r="M2670" t="str">
            <v>0,69</v>
          </cell>
          <cell r="N2670">
            <v>15.26</v>
          </cell>
          <cell r="O2670">
            <v>15.95</v>
          </cell>
          <cell r="P2670">
            <v>0</v>
          </cell>
          <cell r="R2670" t="str">
            <v>SINAPI</v>
          </cell>
        </row>
        <row r="2671">
          <cell r="G2671">
            <v>100776</v>
          </cell>
          <cell r="H2671" t="str">
            <v>ESTRUTURA TRELIÇADA DE COBERTURA, TIPO ARCO, COM LIGAÇÕES PARAFUSADAS, INCLUSOS PERFIS METÁLICOS, CHAPAS METÁLICAS, MÃO DE OBRA E TRANSPORTE COM GUINDASTE - FORNECIMENTO E INSTALAÇÃO. AF_01/2020_PSA</v>
          </cell>
          <cell r="I2671" t="str">
            <v>KG</v>
          </cell>
          <cell r="J2671" t="str">
            <v>ATRIBUÍDO SÃO PAULO</v>
          </cell>
          <cell r="K2671" t="str">
            <v>21,88</v>
          </cell>
          <cell r="L2671" t="str">
            <v>CAIXA REFERENCIAL</v>
          </cell>
          <cell r="M2671" t="str">
            <v>0,96</v>
          </cell>
          <cell r="N2671">
            <v>20.919999999999998</v>
          </cell>
          <cell r="O2671">
            <v>21.88</v>
          </cell>
          <cell r="P2671">
            <v>0</v>
          </cell>
          <cell r="R2671" t="str">
            <v>SINAPI</v>
          </cell>
        </row>
        <row r="2672">
          <cell r="G2672">
            <v>100777</v>
          </cell>
          <cell r="H2672" t="str">
            <v>ESTRUTURA TRELIÇADA DE COBERTURA, TIPO SHED, COM LIGAÇÕES PARAFUSADAS, INCLUSOS PERFIS METÁLICOS, CHAPAS METÁLICAS, MÃO DE OBRA E TRANSPORTE COM GUINDASTE - FORNECIMENTO E INSTALAÇÃO. AF_01/2020_PSA</v>
          </cell>
          <cell r="I2672" t="str">
            <v>KG</v>
          </cell>
          <cell r="J2672" t="str">
            <v>ATRIBUÍDO SÃO PAULO</v>
          </cell>
          <cell r="K2672" t="str">
            <v>16,15</v>
          </cell>
          <cell r="L2672" t="str">
            <v>CAIXA REFERENCIAL</v>
          </cell>
          <cell r="M2672" t="str">
            <v>0,73</v>
          </cell>
          <cell r="N2672">
            <v>15.419999999999998</v>
          </cell>
          <cell r="O2672">
            <v>16.149999999999999</v>
          </cell>
          <cell r="P2672">
            <v>0</v>
          </cell>
          <cell r="R2672" t="str">
            <v>SINAPI</v>
          </cell>
        </row>
        <row r="2673">
          <cell r="G2673">
            <v>100778</v>
          </cell>
          <cell r="H2673" t="str">
            <v>ESTRUTURA TRELIÇADA DE COBERTURA, TIPO FINK, COM LIGAÇÕES PARAFUSADAS, INCLUSOS PERFIS METÁLICOS, CHAPAS METÁLICAS, MÃO DE OBRA E TRANSPORTE COM GUINDASTE - FORNECIMENTO E INSTALAÇÃO. AF_01/2020_PSA</v>
          </cell>
          <cell r="I2673" t="str">
            <v>KG</v>
          </cell>
          <cell r="J2673" t="str">
            <v>ATRIBUÍDO SÃO PAULO</v>
          </cell>
          <cell r="K2673" t="str">
            <v>12,86</v>
          </cell>
          <cell r="L2673" t="str">
            <v>CAIXA REFERENCIAL</v>
          </cell>
          <cell r="M2673" t="str">
            <v>0,06</v>
          </cell>
          <cell r="N2673">
            <v>12.799999999999999</v>
          </cell>
          <cell r="O2673">
            <v>12.86</v>
          </cell>
          <cell r="P2673">
            <v>0</v>
          </cell>
          <cell r="R2673" t="str">
            <v>SINAPI</v>
          </cell>
        </row>
        <row r="2674">
          <cell r="G2674">
            <v>103795</v>
          </cell>
          <cell r="H2674" t="str">
            <v>FABRICAÇÃO, MONTAGEM E DESMONTAGEM DE FÔRMA PARA ESCADA HIDRÁULICA, EM CHAPA DE MADEIRA COMPENSADA RESINADA, E = 17 MM, 3 UTILIZAÇÕES. AF_08/2022</v>
          </cell>
          <cell r="I2674" t="str">
            <v>M2</v>
          </cell>
          <cell r="J2674" t="str">
            <v>COEFICIENTE DE REPRESENTATIVIDADE</v>
          </cell>
          <cell r="K2674" t="str">
            <v>88,57</v>
          </cell>
          <cell r="L2674" t="str">
            <v>CAIXA REFERENCIAL</v>
          </cell>
          <cell r="M2674" t="str">
            <v>28,76</v>
          </cell>
          <cell r="N2674">
            <v>59.809999999999988</v>
          </cell>
          <cell r="O2674">
            <v>88.57</v>
          </cell>
          <cell r="P2674">
            <v>0</v>
          </cell>
          <cell r="R2674" t="str">
            <v>SINAPI</v>
          </cell>
        </row>
        <row r="2675">
          <cell r="G2675">
            <v>103796</v>
          </cell>
          <cell r="H2675" t="str">
            <v>FABRICAÇÃO, MONTAGEM E DESMONTAGEM DE FÔRMA PARA BACIA DE DISSIPAÇÃO, EM MADEIRA SERRADA, E = 25 MM, 2 UTILIZAÇÕES. AF_08/2022</v>
          </cell>
          <cell r="I2675" t="str">
            <v>M2</v>
          </cell>
          <cell r="J2675" t="str">
            <v>COEFICIENTE DE REPRESENTATIVIDADE</v>
          </cell>
          <cell r="K2675" t="str">
            <v>69,80</v>
          </cell>
          <cell r="L2675" t="str">
            <v>CAIXA REFERENCIAL</v>
          </cell>
          <cell r="M2675" t="str">
            <v>10,12</v>
          </cell>
          <cell r="N2675">
            <v>59.68</v>
          </cell>
          <cell r="O2675">
            <v>69.8</v>
          </cell>
          <cell r="P2675">
            <v>0</v>
          </cell>
          <cell r="R2675" t="str">
            <v>SINAPI</v>
          </cell>
        </row>
        <row r="2676">
          <cell r="G2676">
            <v>103797</v>
          </cell>
          <cell r="H2676" t="str">
            <v>ARMAÇÃO DE DESCIDA DÁGUA UTILIZANDO AÇO CA-60 DE 5 MM - MONTAGEM. AF_08/2022</v>
          </cell>
          <cell r="I2676" t="str">
            <v>KG</v>
          </cell>
          <cell r="J2676" t="str">
            <v>COEFICIENTE DE REPRESENTATIVIDADE</v>
          </cell>
          <cell r="K2676" t="str">
            <v>17,61</v>
          </cell>
          <cell r="L2676" t="str">
            <v>CAIXA REFERENCIAL</v>
          </cell>
          <cell r="M2676" t="str">
            <v>5,03</v>
          </cell>
          <cell r="N2676">
            <v>12.579999999999998</v>
          </cell>
          <cell r="O2676">
            <v>17.61</v>
          </cell>
          <cell r="P2676">
            <v>0</v>
          </cell>
          <cell r="R2676" t="str">
            <v>SINAPI</v>
          </cell>
        </row>
        <row r="2677">
          <cell r="G2677">
            <v>103798</v>
          </cell>
          <cell r="H2677" t="str">
            <v>CONCRETAGEM DE DISSIPADOR DE ENERGIA, CONCRETO USINADO, FCK = 20 MPA, COM USO DE BOMBA - LANÇAMENTO, ADENSAMENTO E ACABAMENTO. AF_08/2022</v>
          </cell>
          <cell r="I2677" t="str">
            <v>M3</v>
          </cell>
          <cell r="J2677" t="str">
            <v>ATRIBUÍDO SÃO PAULO</v>
          </cell>
          <cell r="K2677" t="str">
            <v>832,76</v>
          </cell>
          <cell r="L2677" t="str">
            <v>CAIXA REFERENCIAL</v>
          </cell>
          <cell r="M2677" t="str">
            <v>42,57</v>
          </cell>
          <cell r="N2677">
            <v>790.18999999999994</v>
          </cell>
          <cell r="O2677">
            <v>832.76</v>
          </cell>
          <cell r="P2677">
            <v>0</v>
          </cell>
          <cell r="R2677" t="str">
            <v>SINAPI</v>
          </cell>
        </row>
        <row r="2678">
          <cell r="G2678">
            <v>103799</v>
          </cell>
          <cell r="H2678" t="str">
            <v>PEDRA DE MÃO FIXADA COM CONCRETO PARA BACIA DE DISSIPAÇÃO, 40% DE CONCRETO EM VOLUME, FCK = 20 MPA, COM USO DE JERICA E PREPARO EM BETONEIRA DE 600 L - AREIA, BRITA E PEDRA DE MÃO COMERCIAIS - LANÇAMENTO, ADENSAMENTO E ACABAMENTO. AF_08/2022</v>
          </cell>
          <cell r="I2678" t="str">
            <v>M3</v>
          </cell>
          <cell r="J2678" t="str">
            <v>COEFICIENTE DE REPRESENTATIVIDADE</v>
          </cell>
          <cell r="K2678" t="str">
            <v>458,55</v>
          </cell>
          <cell r="L2678" t="str">
            <v>CAIXA REFERENCIAL</v>
          </cell>
          <cell r="M2678" t="str">
            <v>107,12</v>
          </cell>
          <cell r="N2678">
            <v>351.43</v>
          </cell>
          <cell r="O2678">
            <v>458.55</v>
          </cell>
          <cell r="P2678">
            <v>0</v>
          </cell>
          <cell r="R2678" t="str">
            <v>SINAPI</v>
          </cell>
        </row>
        <row r="2679">
          <cell r="G2679">
            <v>103800</v>
          </cell>
          <cell r="H2679" t="str">
            <v>PEDRA ARGAMASSADA COM CIMENTO E AREIA 1:3, 40% DE ARGAMASSA EM VOLUME - AREIA E PEDRA DE MÃO COMERCIAIS - FORNECIMENTO E ASSENTAMENTO. AF_08/2022</v>
          </cell>
          <cell r="I2679" t="str">
            <v>M3</v>
          </cell>
          <cell r="J2679" t="str">
            <v>COEFICIENTE DE REPRESENTATIVIDADE</v>
          </cell>
          <cell r="K2679" t="str">
            <v>544,08</v>
          </cell>
          <cell r="L2679" t="str">
            <v>CAIXA REFERENCIAL</v>
          </cell>
          <cell r="M2679" t="str">
            <v>140,72</v>
          </cell>
          <cell r="N2679">
            <v>403.36</v>
          </cell>
          <cell r="O2679">
            <v>544.08000000000004</v>
          </cell>
          <cell r="P2679">
            <v>0</v>
          </cell>
          <cell r="R2679" t="str">
            <v>SINAPI</v>
          </cell>
        </row>
        <row r="2680">
          <cell r="G2680">
            <v>103801</v>
          </cell>
          <cell r="H2680" t="str">
            <v>CONCRETAGEM DE DISSIPADOR DE ENERGIA, FCK = 20 MPA, COM USO DE JERICAS E PREPARO EM BETONEIRA DE 600 L - AREIA E BRITA COMERCIAIS - LANÇAMENTO, ADENSAMENTO E ACABAMENTO. AF_08/2022</v>
          </cell>
          <cell r="I2680" t="str">
            <v>M3</v>
          </cell>
          <cell r="J2680" t="str">
            <v>ATRIBUÍDO SÃO PAULO</v>
          </cell>
          <cell r="K2680" t="str">
            <v>692,15</v>
          </cell>
          <cell r="L2680" t="str">
            <v>CAIXA REFERENCIAL</v>
          </cell>
          <cell r="M2680" t="str">
            <v>138,85</v>
          </cell>
          <cell r="N2680">
            <v>553.29999999999995</v>
          </cell>
          <cell r="O2680">
            <v>692.15</v>
          </cell>
          <cell r="P2680">
            <v>0</v>
          </cell>
          <cell r="R2680" t="str">
            <v>SINAPI</v>
          </cell>
        </row>
        <row r="2681">
          <cell r="G2681">
            <v>103925</v>
          </cell>
          <cell r="H2681" t="str">
            <v>ESCADA HIDRÁULICA, LARGURA ATÉ 1M, TIPO DESCIDA DÁGUA DE CORTE OU ATERRO EM DEGRAUS (DCD 02, 04 E DAD 02), EM CONCRETO USINADO, FCK = 20 MPA, LANÇADO COM BOMBA, INCLUINDO ARMAÇÃO, MATERIAIS E FÔRMAS (3 UTILIZAÇÕES). AF_08/2022</v>
          </cell>
          <cell r="I2681" t="str">
            <v>M3</v>
          </cell>
          <cell r="J2681" t="str">
            <v>ATRIBUÍDO SÃO PAULO</v>
          </cell>
          <cell r="K2681" t="str">
            <v>1.936,96</v>
          </cell>
          <cell r="L2681" t="str">
            <v>CAIXA REFERENCIAL</v>
          </cell>
          <cell r="M2681" t="str">
            <v>380,36</v>
          </cell>
          <cell r="N2681">
            <v>1556.6</v>
          </cell>
          <cell r="O2681">
            <v>1936.96</v>
          </cell>
          <cell r="P2681">
            <v>0</v>
          </cell>
          <cell r="R2681" t="str">
            <v>SINAPI</v>
          </cell>
        </row>
        <row r="2682">
          <cell r="G2682">
            <v>103926</v>
          </cell>
          <cell r="H2682" t="str">
            <v>ESCADA HIDRÁULICA, LARGURA DE 1 A 4,1 M, TIPO DESCIDA DÁGUA DE ATERRO EM DEGRAUS (DAD 04, 06, 08, 10, 12, 14, 16, 18), EM CONCRETO USINADO, FCK = 20 MPA, LANÇADO COM BOMBA, INCLUINDO ARMAÇÃO, MATERIAIS E FÔRMAS (3 UTILIZAÇÕES). AF_08/2022</v>
          </cell>
          <cell r="I2682" t="str">
            <v>M3</v>
          </cell>
          <cell r="J2682" t="str">
            <v>ATRIBUÍDO SÃO PAULO</v>
          </cell>
          <cell r="K2682" t="str">
            <v>1.594,01</v>
          </cell>
          <cell r="L2682" t="str">
            <v>CAIXA REFERENCIAL</v>
          </cell>
          <cell r="M2682" t="str">
            <v>274,36</v>
          </cell>
          <cell r="N2682">
            <v>1319.65</v>
          </cell>
          <cell r="O2682">
            <v>1594.0100000000002</v>
          </cell>
          <cell r="P2682">
            <v>0</v>
          </cell>
          <cell r="R2682" t="str">
            <v>SINAPI</v>
          </cell>
        </row>
        <row r="2683">
          <cell r="G2683">
            <v>103928</v>
          </cell>
          <cell r="H2683" t="str">
            <v>BACIA DE DISSIPAÇÃO, TIPO BACIA EM PEDRA DE MÃO ARGAMASSADA (DES 01, 02, 03, 04), LANÇADO MANUALMENTE, INCLUINDO MATERIAIS E FÔRMAS (2 UTILIZAÇÕES). AF_08/2022</v>
          </cell>
          <cell r="I2683" t="str">
            <v>M3</v>
          </cell>
          <cell r="J2683" t="str">
            <v>COEFICIENTE DE REPRESENTATIVIDADE</v>
          </cell>
          <cell r="K2683" t="str">
            <v>544,08</v>
          </cell>
          <cell r="L2683" t="str">
            <v>CAIXA REFERENCIAL</v>
          </cell>
          <cell r="M2683" t="str">
            <v>140,72</v>
          </cell>
          <cell r="N2683">
            <v>403.36</v>
          </cell>
          <cell r="O2683">
            <v>544.08000000000004</v>
          </cell>
          <cell r="P2683">
            <v>0</v>
          </cell>
          <cell r="R2683" t="str">
            <v>SINAPI</v>
          </cell>
        </row>
        <row r="2684">
          <cell r="G2684">
            <v>103929</v>
          </cell>
          <cell r="H2684" t="str">
            <v>BACIA DE DISSIPAÇÃO, TIPO BACIA COM DENTES DE CONCRETO (01), COM PREPARO MANUAL, FCK = 20 MPA, LANÇADO MANUALMENTE, INCLUINDO MATERIAIS E FÔRMAS (2 UTILIZAÇÕES). AF_08/2022</v>
          </cell>
          <cell r="I2684" t="str">
            <v>M3</v>
          </cell>
          <cell r="J2684" t="str">
            <v>ATRIBUÍDO SÃO PAULO</v>
          </cell>
          <cell r="K2684" t="str">
            <v>1.390,22</v>
          </cell>
          <cell r="L2684" t="str">
            <v>CAIXA REFERENCIAL</v>
          </cell>
          <cell r="M2684" t="str">
            <v>240,17</v>
          </cell>
          <cell r="N2684">
            <v>1150.05</v>
          </cell>
          <cell r="O2684">
            <v>1390.22</v>
          </cell>
          <cell r="P2684">
            <v>0</v>
          </cell>
          <cell r="R2684" t="str">
            <v>SINAPI</v>
          </cell>
        </row>
        <row r="2685">
          <cell r="G2685">
            <v>103930</v>
          </cell>
          <cell r="H2685" t="str">
            <v>BACIA DE DISSIPAÇÃO, LARGURA ATÉ 1 M, TIPO BACIA EM PEDRA DE MÃO FIXADA COM CONCRETO (DEB 01, 02), COM PREPARO MANUAL, FCK = 20 MPA, LANÇADO MANUALMENTE, INCLUINDO MATERIAIS E FÔRMAS (2 UTILIZAÇÕES). AF_08/2022</v>
          </cell>
          <cell r="I2685" t="str">
            <v>M3</v>
          </cell>
          <cell r="J2685" t="str">
            <v>ATRIBUÍDO SÃO PAULO</v>
          </cell>
          <cell r="K2685" t="str">
            <v>854,12</v>
          </cell>
          <cell r="L2685" t="str">
            <v>CAIXA REFERENCIAL</v>
          </cell>
          <cell r="M2685" t="str">
            <v>163,53</v>
          </cell>
          <cell r="N2685">
            <v>690.59</v>
          </cell>
          <cell r="O2685">
            <v>854.12</v>
          </cell>
          <cell r="P2685">
            <v>0</v>
          </cell>
          <cell r="R2685" t="str">
            <v>SINAPI</v>
          </cell>
        </row>
        <row r="2686">
          <cell r="G2686">
            <v>103931</v>
          </cell>
          <cell r="H2686" t="str">
            <v>BACIA DE DISSIPAÇÃO, LARGURA DE 1 A 4 M, TIPO BACIA EM PEDRA DE MÃO FIXADA COM CONCRETO (DEB 03, 04, 05, 06), COM PREPARO MANUAL, FCK = 20 MPA, LANÇADO MANUALMENTE, INCLUINDO MATERIAIS E FÔRMAS (2 UTILIZAÇÕES). AF_08/2022</v>
          </cell>
          <cell r="I2686" t="str">
            <v>M3</v>
          </cell>
          <cell r="J2686" t="str">
            <v>ATRIBUÍDO SÃO PAULO</v>
          </cell>
          <cell r="K2686" t="str">
            <v>620,26</v>
          </cell>
          <cell r="L2686" t="str">
            <v>CAIXA REFERENCIAL</v>
          </cell>
          <cell r="M2686" t="str">
            <v>129,88</v>
          </cell>
          <cell r="N2686">
            <v>490.38</v>
          </cell>
          <cell r="O2686">
            <v>620.26</v>
          </cell>
          <cell r="P2686">
            <v>0</v>
          </cell>
          <cell r="R2686" t="str">
            <v>SINAPI</v>
          </cell>
        </row>
        <row r="2687">
          <cell r="G2687">
            <v>103932</v>
          </cell>
          <cell r="H2687" t="str">
            <v>BACIA DE DISSIPAÇÃO, LARGURA DE 4 A 9,2 M, TIPO BACIA EM PEDRA DE MÃO FIXADA COM CONCRETO (DEB 07, 08, 09, 10, 11, 12, 13), COM PREPARO MANUAL, FCK = 20 MPA, LANÇADO MANUALMENTE, INCLUINDO MATERIAIS E FÔRMAS (2 UTILIZAÇÕES). AF_08/2022</v>
          </cell>
          <cell r="I2687" t="str">
            <v>M3</v>
          </cell>
          <cell r="J2687" t="str">
            <v>ATRIBUÍDO SÃO PAULO</v>
          </cell>
          <cell r="K2687" t="str">
            <v>586,00</v>
          </cell>
          <cell r="L2687" t="str">
            <v>CAIXA REFERENCIAL</v>
          </cell>
          <cell r="M2687" t="str">
            <v>124,95</v>
          </cell>
          <cell r="N2687">
            <v>461.05</v>
          </cell>
          <cell r="O2687">
            <v>586</v>
          </cell>
          <cell r="P2687">
            <v>0</v>
          </cell>
          <cell r="R2687" t="str">
            <v>SINAPI</v>
          </cell>
        </row>
        <row r="2688">
          <cell r="G2688">
            <v>103933</v>
          </cell>
          <cell r="H2688" t="str">
            <v>DESCIDA D'ÁGUA RÁPIDA (DAR 03), EM CONCRETO USINADO, FCK = 20 MPA, LANÇADO COM BOMBA, INCLUINDO ARMAÇÃO, MATERIAIS E FÔRMAS (2 UTILIZAÇÕES). AF_08/2022</v>
          </cell>
          <cell r="I2688" t="str">
            <v>M3</v>
          </cell>
          <cell r="J2688" t="str">
            <v>ATRIBUÍDO SÃO PAULO</v>
          </cell>
          <cell r="K2688" t="str">
            <v>1.835,96</v>
          </cell>
          <cell r="L2688" t="str">
            <v>CAIXA REFERENCIAL</v>
          </cell>
          <cell r="M2688" t="str">
            <v>249,65</v>
          </cell>
          <cell r="N2688">
            <v>1586.31</v>
          </cell>
          <cell r="O2688">
            <v>1835.96</v>
          </cell>
          <cell r="P2688">
            <v>0</v>
          </cell>
          <cell r="R2688" t="str">
            <v>SINAPI</v>
          </cell>
        </row>
        <row r="2689">
          <cell r="G2689">
            <v>104466</v>
          </cell>
          <cell r="H2689" t="str">
            <v>COMPOSIÇÃO PARAMÉTRICA PARA FORNECIMENTO E MONTAGEM DE ESTRUTURA METÁLICA PARA ESTRUTURA PRINCIPAL DE EDIFICAÇÕES (PILARES, VIGAS E CONTRAVENTAMENTO). AF_11/2022</v>
          </cell>
          <cell r="I2689" t="str">
            <v>KG</v>
          </cell>
          <cell r="J2689" t="str">
            <v>ATRIBUÍDO SÃO PAULO</v>
          </cell>
          <cell r="K2689" t="str">
            <v>31,08</v>
          </cell>
          <cell r="L2689" t="str">
            <v>CAIXA REFERENCIAL</v>
          </cell>
          <cell r="M2689" t="str">
            <v>1,92</v>
          </cell>
          <cell r="N2689">
            <v>29.159999999999997</v>
          </cell>
          <cell r="O2689">
            <v>31.08</v>
          </cell>
          <cell r="P2689">
            <v>0</v>
          </cell>
          <cell r="R2689" t="str">
            <v>SINAPI</v>
          </cell>
        </row>
        <row r="2690">
          <cell r="G2690">
            <v>104467</v>
          </cell>
          <cell r="H2690" t="str">
            <v>COMPOSIÇÃO PARAMÉTRICA PARA FORNECIMENTO E MONTAGEM DE ESTRUTURA METÁLICA PARA COBERTURA DE EDIFICAÇÕES COM ESTRUTURA DE APOIO. AF_11/2022</v>
          </cell>
          <cell r="I2690" t="str">
            <v>KG</v>
          </cell>
          <cell r="J2690" t="str">
            <v>ATRIBUÍDO SÃO PAULO</v>
          </cell>
          <cell r="K2690" t="str">
            <v>41,17</v>
          </cell>
          <cell r="L2690" t="str">
            <v>CAIXA REFERENCIAL</v>
          </cell>
          <cell r="M2690" t="str">
            <v>3,29</v>
          </cell>
          <cell r="N2690">
            <v>37.880000000000003</v>
          </cell>
          <cell r="O2690">
            <v>41.17</v>
          </cell>
          <cell r="P2690">
            <v>0</v>
          </cell>
          <cell r="R2690" t="str">
            <v>SINAPI</v>
          </cell>
        </row>
        <row r="2691">
          <cell r="G2691">
            <v>104468</v>
          </cell>
          <cell r="H2691" t="str">
            <v>COMPOSIÇÃO PARAMÉTRICA PARA FORNECIMENTO E MONTAGEM DE ESTRUTURA METÁLICA PARA GALPÕES SEM PONTE ROLANTE. AF_11/2022</v>
          </cell>
          <cell r="I2691" t="str">
            <v>KG</v>
          </cell>
          <cell r="J2691" t="str">
            <v>ATRIBUÍDO SÃO PAULO</v>
          </cell>
          <cell r="K2691" t="str">
            <v>54,25</v>
          </cell>
          <cell r="L2691" t="str">
            <v>CAIXA REFERENCIAL</v>
          </cell>
          <cell r="M2691" t="str">
            <v>4,56</v>
          </cell>
          <cell r="N2691">
            <v>49.69</v>
          </cell>
          <cell r="O2691">
            <v>54.25</v>
          </cell>
          <cell r="P2691">
            <v>0</v>
          </cell>
          <cell r="R2691" t="str">
            <v>SINAPI</v>
          </cell>
        </row>
        <row r="2692">
          <cell r="G2692">
            <v>104469</v>
          </cell>
          <cell r="H2692" t="str">
            <v>COMPOSIÇÃO PARAMÉTRICA PARA FORNECIMENTO E MONTAGEM DE ESTRUTURA METÁLICA PARA GALPÕES COM PONTE ROLANTE. AF_11/2022</v>
          </cell>
          <cell r="I2692" t="str">
            <v>KG</v>
          </cell>
          <cell r="J2692" t="str">
            <v>ATRIBUÍDO SÃO PAULO</v>
          </cell>
          <cell r="K2692" t="str">
            <v>57,75</v>
          </cell>
          <cell r="L2692" t="str">
            <v>CAIXA REFERENCIAL</v>
          </cell>
          <cell r="M2692" t="str">
            <v>4,49</v>
          </cell>
          <cell r="N2692">
            <v>53.26</v>
          </cell>
          <cell r="O2692">
            <v>57.75</v>
          </cell>
          <cell r="P2692">
            <v>0</v>
          </cell>
          <cell r="R2692" t="str">
            <v>SINAPI</v>
          </cell>
        </row>
        <row r="2693">
          <cell r="G2693">
            <v>104470</v>
          </cell>
          <cell r="H2693" t="str">
            <v>COMPOSIÇÃO PARAMÉTRICA PARA FORNECIMENTO E MONTAGEM DE ESTRUTURA METÁLICA PARA COBERTURA DE GALPÕES COM ESTRUTURA DE APOIO EM VIGAS. AF_11/2022</v>
          </cell>
          <cell r="I2693" t="str">
            <v>KG</v>
          </cell>
          <cell r="J2693" t="str">
            <v>ATRIBUÍDO SÃO PAULO</v>
          </cell>
          <cell r="K2693" t="str">
            <v>32,00</v>
          </cell>
          <cell r="L2693" t="str">
            <v>CAIXA REFERENCIAL</v>
          </cell>
          <cell r="M2693" t="str">
            <v>2,51</v>
          </cell>
          <cell r="N2693">
            <v>29.490000000000002</v>
          </cell>
          <cell r="O2693">
            <v>32</v>
          </cell>
          <cell r="P2693">
            <v>0</v>
          </cell>
          <cell r="R2693" t="str">
            <v>SINAPI</v>
          </cell>
        </row>
        <row r="2694">
          <cell r="G2694">
            <v>104471</v>
          </cell>
          <cell r="H2694" t="str">
            <v>COMPOSIÇÃO PARAMÉTRICA PARA FORNECIMENTO E MONTAGEM DE ESTRUTURA METÁLICA PARA COBERTURA DE GALPÕES COM ESTRUTURA DE APOIO EM TRELIÇA TIPO FINK. AF_11/2022</v>
          </cell>
          <cell r="I2694" t="str">
            <v>KG</v>
          </cell>
          <cell r="J2694" t="str">
            <v>ATRIBUÍDO SÃO PAULO</v>
          </cell>
          <cell r="K2694" t="str">
            <v>28,45</v>
          </cell>
          <cell r="L2694" t="str">
            <v>CAIXA REFERENCIAL</v>
          </cell>
          <cell r="M2694" t="str">
            <v>2,23</v>
          </cell>
          <cell r="N2694">
            <v>26.22</v>
          </cell>
          <cell r="O2694">
            <v>28.45</v>
          </cell>
          <cell r="P2694">
            <v>0</v>
          </cell>
          <cell r="R2694" t="str">
            <v>SINAPI</v>
          </cell>
        </row>
        <row r="2695">
          <cell r="G2695">
            <v>104472</v>
          </cell>
          <cell r="H2695" t="str">
            <v>COMPOSIÇÃO PARAMÉTRICA PARA FORNECIMENTO E MONTAGEM DE ESTRUTURA METÁLICA PARA COBERTURA DE GALPÕES COM ESTRUTURA DE APOIO EM TRELIÇA TIPO ARCO. AF_11/2022</v>
          </cell>
          <cell r="I2695" t="str">
            <v>KG</v>
          </cell>
          <cell r="J2695" t="str">
            <v>ATRIBUÍDO SÃO PAULO</v>
          </cell>
          <cell r="K2695" t="str">
            <v>42,26</v>
          </cell>
          <cell r="L2695" t="str">
            <v>CAIXA REFERENCIAL</v>
          </cell>
          <cell r="M2695" t="str">
            <v>3,28</v>
          </cell>
          <cell r="N2695">
            <v>38.979999999999997</v>
          </cell>
          <cell r="O2695">
            <v>42.26</v>
          </cell>
          <cell r="P2695">
            <v>0</v>
          </cell>
          <cell r="R2695" t="str">
            <v>SINAPI</v>
          </cell>
        </row>
        <row r="2696">
          <cell r="G2696">
            <v>104483</v>
          </cell>
          <cell r="H2696" t="str">
            <v>COMPOSIÇÃO PARAMÉTRICA PARA EXECUÇÃO DE ESTRUTURAS DE CONCRETO ARMADO CONVENCIONAL, PARA EDIFICAÇÃO HABITACIONAL MULTIFAMILIAR (PRÉDIO), ATÉ 4 PAVIMENTOS, FCK = 25 MPA. AF_11/2022</v>
          </cell>
          <cell r="I2696" t="str">
            <v>M3</v>
          </cell>
          <cell r="J2696" t="str">
            <v>ATRIBUÍDO SÃO PAULO</v>
          </cell>
          <cell r="K2696" t="str">
            <v>2.680,66</v>
          </cell>
          <cell r="L2696" t="str">
            <v>CAIXA REFERENCIAL</v>
          </cell>
          <cell r="M2696" t="str">
            <v>365,62</v>
          </cell>
          <cell r="N2696">
            <v>2315.04</v>
          </cell>
          <cell r="O2696">
            <v>2680.66</v>
          </cell>
          <cell r="P2696">
            <v>0</v>
          </cell>
          <cell r="R2696" t="str">
            <v>SINAPI</v>
          </cell>
        </row>
        <row r="2697">
          <cell r="G2697">
            <v>104484</v>
          </cell>
          <cell r="H2697" t="str">
            <v>COMPOSIÇÃO PARAMÉTRICA PARA EXECUÇÃO DE ESTRUTURAS DE CONCRETO ARMADO, PARA EDIFICAÇÃO HABITACIONAL UNIFAMILIAR COM DOIS PAVIMENTOS (CASA ISOLADA), FCK = 25 MPA. AF_11/2022</v>
          </cell>
          <cell r="I2697" t="str">
            <v>M3</v>
          </cell>
          <cell r="J2697" t="str">
            <v>ATRIBUÍDO SÃO PAULO</v>
          </cell>
          <cell r="K2697" t="str">
            <v>4.266,54</v>
          </cell>
          <cell r="L2697" t="str">
            <v>CAIXA REFERENCIAL</v>
          </cell>
          <cell r="M2697" t="str">
            <v>997,44</v>
          </cell>
          <cell r="N2697">
            <v>3269.1</v>
          </cell>
          <cell r="O2697">
            <v>4266.54</v>
          </cell>
          <cell r="P2697">
            <v>0</v>
          </cell>
          <cell r="R2697" t="str">
            <v>SINAPI</v>
          </cell>
        </row>
        <row r="2698">
          <cell r="G2698">
            <v>104485</v>
          </cell>
          <cell r="H2698" t="str">
            <v>COMPOSIÇÃO PARAMÉTRICA EXECUÇÃO DE ESTRUTURAS DE CONCRETO ARMADO, PARA EDIFICAÇÃO HABITACIONAL UNIFAMILIAR COM DOIS PAVIMENTOS (CASA EM EMPREENDIMENTOS), FCK = 25 MPA. AF_11/2022</v>
          </cell>
          <cell r="I2698" t="str">
            <v>M3</v>
          </cell>
          <cell r="J2698" t="str">
            <v>ATRIBUÍDO SÃO PAULO</v>
          </cell>
          <cell r="K2698" t="str">
            <v>3.455,64</v>
          </cell>
          <cell r="L2698" t="str">
            <v>CAIXA REFERENCIAL</v>
          </cell>
          <cell r="M2698" t="str">
            <v>641,73</v>
          </cell>
          <cell r="N2698">
            <v>2813.91</v>
          </cell>
          <cell r="O2698">
            <v>3455.64</v>
          </cell>
          <cell r="P2698">
            <v>0</v>
          </cell>
          <cell r="R2698" t="str">
            <v>SINAPI</v>
          </cell>
        </row>
        <row r="2699">
          <cell r="G2699">
            <v>104486</v>
          </cell>
          <cell r="H2699" t="str">
            <v>COMPOSIÇÃO PARAMÉTRICA PARA EXECUÇÃO DE ESTRUTURAS DE CONCRETO ARMADO, PARA EDIFICAÇÃO HABITACIONAL UNIFAMILIAR TÉRREA (CASA ISOLADA), FCK = 25 MPA. AF_11/2022</v>
          </cell>
          <cell r="I2699" t="str">
            <v>M3</v>
          </cell>
          <cell r="J2699" t="str">
            <v>ATRIBUÍDO SÃO PAULO</v>
          </cell>
          <cell r="K2699" t="str">
            <v>3.646,55</v>
          </cell>
          <cell r="L2699" t="str">
            <v>CAIXA REFERENCIAL</v>
          </cell>
          <cell r="M2699" t="str">
            <v>738,10</v>
          </cell>
          <cell r="N2699">
            <v>2908.4500000000003</v>
          </cell>
          <cell r="O2699">
            <v>3646.55</v>
          </cell>
          <cell r="P2699">
            <v>0</v>
          </cell>
          <cell r="R2699" t="str">
            <v>SINAPI</v>
          </cell>
        </row>
        <row r="2700">
          <cell r="G2700">
            <v>104487</v>
          </cell>
          <cell r="H2700" t="str">
            <v>COMPOSIÇÃO PARAMÉTRICA PARA EXECUÇÃO DE ESTRUTURAS DE CONCRETO ARMADO, PARA EDIFICAÇÃO HABITACIONAL UNIFAMILIAR TÉRREA (CASA EM EMPREENDIMENTOS), FCK = 25 MPA. AF_11/2022</v>
          </cell>
          <cell r="I2700" t="str">
            <v>M3</v>
          </cell>
          <cell r="J2700" t="str">
            <v>ATRIBUÍDO SÃO PAULO</v>
          </cell>
          <cell r="K2700" t="str">
            <v>3.016,19</v>
          </cell>
          <cell r="L2700" t="str">
            <v>CAIXA REFERENCIAL</v>
          </cell>
          <cell r="M2700" t="str">
            <v>503,62</v>
          </cell>
          <cell r="N2700">
            <v>2512.5700000000002</v>
          </cell>
          <cell r="O2700">
            <v>3016.19</v>
          </cell>
          <cell r="P2700">
            <v>0</v>
          </cell>
          <cell r="R2700" t="str">
            <v>SINAPI</v>
          </cell>
        </row>
        <row r="2701">
          <cell r="G2701">
            <v>104488</v>
          </cell>
          <cell r="H2701" t="str">
            <v>COMPOSIÇÃO PARAMÉTRICA PARA EXECUÇÃO DE ESTRUTURAS DE CONCRETO ARMADO, PARA EDIFICAÇÃO INSTITUCIONAL TÉRREA, FCK = 25 MPA. AF_11/2022</v>
          </cell>
          <cell r="I2701" t="str">
            <v>M3</v>
          </cell>
          <cell r="J2701" t="str">
            <v>ATRIBUÍDO SÃO PAULO</v>
          </cell>
          <cell r="K2701" t="str">
            <v>2.962,35</v>
          </cell>
          <cell r="L2701" t="str">
            <v>CAIXA REFERENCIAL</v>
          </cell>
          <cell r="M2701" t="str">
            <v>390,98</v>
          </cell>
          <cell r="N2701">
            <v>2571.37</v>
          </cell>
          <cell r="O2701">
            <v>2962.35</v>
          </cell>
          <cell r="P2701">
            <v>0</v>
          </cell>
          <cell r="R2701" t="str">
            <v>SINAPI</v>
          </cell>
        </row>
        <row r="2702">
          <cell r="G2702">
            <v>104489</v>
          </cell>
          <cell r="H2702" t="str">
            <v>COMPOSIÇÃO PARAMÉTRICA PARA EXECUÇÃO DE ESCADA EM CONCRETO ARMADO, MOLDADA IN LOCO, FCK = 25 MPA. AF_11/2022</v>
          </cell>
          <cell r="I2702" t="str">
            <v>M3</v>
          </cell>
          <cell r="J2702" t="str">
            <v>ATRIBUÍDO SÃO PAULO</v>
          </cell>
          <cell r="K2702" t="str">
            <v>4.557,78</v>
          </cell>
          <cell r="L2702" t="str">
            <v>CAIXA REFERENCIAL</v>
          </cell>
          <cell r="M2702" t="str">
            <v>1.084,30</v>
          </cell>
          <cell r="N2702">
            <v>3473.4799999999996</v>
          </cell>
          <cell r="O2702">
            <v>4557.78</v>
          </cell>
          <cell r="P2702">
            <v>0</v>
          </cell>
          <cell r="R2702" t="str">
            <v>SINAPI</v>
          </cell>
        </row>
        <row r="2703">
          <cell r="G2703">
            <v>104490</v>
          </cell>
          <cell r="H2703" t="str">
            <v>COMPOSIÇÃO PARAMÉTRICA PARA EXECUÇÃO DE ESTRUTURAS DE CONCRETO ARMADO CONVENCIONAL, PARA EDIFICAÇÃO HABITACIONAL MULTIFAMILIAR (PRÉDIO), DE 5 A 8 PAVIMENTOS, FCK = 25 MPA. AF_11/2022</v>
          </cell>
          <cell r="I2703" t="str">
            <v>M3</v>
          </cell>
          <cell r="J2703" t="str">
            <v>ATRIBUÍDO SÃO PAULO</v>
          </cell>
          <cell r="K2703" t="str">
            <v>2.890,69</v>
          </cell>
          <cell r="L2703" t="str">
            <v>CAIXA REFERENCIAL</v>
          </cell>
          <cell r="M2703" t="str">
            <v>377,54</v>
          </cell>
          <cell r="N2703">
            <v>2513.15</v>
          </cell>
          <cell r="O2703">
            <v>2890.69</v>
          </cell>
          <cell r="P2703">
            <v>0</v>
          </cell>
          <cell r="R2703" t="str">
            <v>SINAPI</v>
          </cell>
        </row>
        <row r="2704">
          <cell r="G2704">
            <v>98560</v>
          </cell>
          <cell r="H2704" t="str">
            <v>IMPERMEABILIZAÇÃO DE PISO COM ARGAMASSA DE CIMENTO E AREIA, COM ADITIVO IMPERMEABILIZANTE, E = 2CM. AF_06/2018</v>
          </cell>
          <cell r="I2704" t="str">
            <v>M2</v>
          </cell>
          <cell r="J2704" t="str">
            <v>COEFICIENTE DE REPRESENTATIVIDADE</v>
          </cell>
          <cell r="K2704" t="str">
            <v>48,15</v>
          </cell>
          <cell r="L2704" t="str">
            <v>CAIXA REFERENCIAL</v>
          </cell>
          <cell r="M2704" t="str">
            <v>23,01</v>
          </cell>
          <cell r="N2704">
            <v>25.139999999999997</v>
          </cell>
          <cell r="O2704">
            <v>48.15</v>
          </cell>
          <cell r="P2704">
            <v>0</v>
          </cell>
          <cell r="R2704" t="str">
            <v>SINAPI</v>
          </cell>
        </row>
        <row r="2705">
          <cell r="G2705">
            <v>98561</v>
          </cell>
          <cell r="H2705" t="str">
            <v>IMPERMEABILIZAÇÃO DE PAREDES COM ARGAMASSA DE CIMENTO E AREIA, COM ADITIVO IMPERMEABILIZANTE, E = 2CM. AF_06/2018</v>
          </cell>
          <cell r="I2705" t="str">
            <v>M2</v>
          </cell>
          <cell r="J2705" t="str">
            <v>COEFICIENTE DE REPRESENTATIVIDADE</v>
          </cell>
          <cell r="K2705" t="str">
            <v>42,26</v>
          </cell>
          <cell r="L2705" t="str">
            <v>CAIXA REFERENCIAL</v>
          </cell>
          <cell r="M2705" t="str">
            <v>20,87</v>
          </cell>
          <cell r="N2705">
            <v>21.389999999999997</v>
          </cell>
          <cell r="O2705">
            <v>42.26</v>
          </cell>
          <cell r="P2705">
            <v>0</v>
          </cell>
          <cell r="R2705" t="str">
            <v>SINAPI</v>
          </cell>
        </row>
        <row r="2706">
          <cell r="G2706">
            <v>98562</v>
          </cell>
          <cell r="H2706" t="str">
            <v>IMPERMEABILIZAÇÃO DE FLOREIRA OU VIGA BALDRAME COM ARGAMASSA DE CIMENTO E AREIA, COM ADITIVO IMPERMEABILIZANTE, E = 2 CM. AF_06/2018</v>
          </cell>
          <cell r="I2706" t="str">
            <v>M2</v>
          </cell>
          <cell r="J2706" t="str">
            <v>COEFICIENTE DE REPRESENTATIVIDADE</v>
          </cell>
          <cell r="K2706" t="str">
            <v>43,50</v>
          </cell>
          <cell r="L2706" t="str">
            <v>CAIXA REFERENCIAL</v>
          </cell>
          <cell r="M2706" t="str">
            <v>17,60</v>
          </cell>
          <cell r="N2706">
            <v>25.9</v>
          </cell>
          <cell r="O2706">
            <v>43.5</v>
          </cell>
          <cell r="P2706">
            <v>0</v>
          </cell>
          <cell r="R2706" t="str">
            <v>SINAPI</v>
          </cell>
        </row>
        <row r="2707">
          <cell r="G2707">
            <v>98555</v>
          </cell>
          <cell r="H2707" t="str">
            <v>IMPERMEABILIZAÇÃO DE SUPERFÍCIE COM ARGAMASSA POLIMÉRICA / MEMBRANA ACRÍLICA, 3 DEMÃOS. AF_06/2018</v>
          </cell>
          <cell r="I2707" t="str">
            <v>M2</v>
          </cell>
          <cell r="J2707" t="str">
            <v>COEFICIENTE DE REPRESENTATIVIDADE</v>
          </cell>
          <cell r="K2707" t="str">
            <v>25,78</v>
          </cell>
          <cell r="L2707" t="str">
            <v>CAIXA REFERENCIAL</v>
          </cell>
          <cell r="M2707" t="str">
            <v>10,60</v>
          </cell>
          <cell r="N2707">
            <v>15.180000000000001</v>
          </cell>
          <cell r="O2707">
            <v>25.78</v>
          </cell>
          <cell r="P2707">
            <v>0</v>
          </cell>
          <cell r="R2707" t="str">
            <v>SINAPI</v>
          </cell>
        </row>
        <row r="2708">
          <cell r="G2708">
            <v>98556</v>
          </cell>
          <cell r="H2708" t="str">
            <v>IMPERMEABILIZAÇÃO DE SUPERFÍCIE COM ARGAMASSA POLIMÉRICA / MEMBRANA ACRÍLICA, 4 DEMÃOS, REFORÇADA COM VÉU DE POLIÉSTER (MAV). AF_06/2018</v>
          </cell>
          <cell r="I2708" t="str">
            <v>M2</v>
          </cell>
          <cell r="J2708" t="str">
            <v>ATRIBUÍDO SÃO PAULO</v>
          </cell>
          <cell r="K2708" t="str">
            <v>49,43</v>
          </cell>
          <cell r="L2708" t="str">
            <v>CAIXA REFERENCIAL</v>
          </cell>
          <cell r="M2708" t="str">
            <v>17,51</v>
          </cell>
          <cell r="N2708">
            <v>31.919999999999998</v>
          </cell>
          <cell r="O2708">
            <v>49.43</v>
          </cell>
          <cell r="P2708">
            <v>0</v>
          </cell>
          <cell r="R2708" t="str">
            <v>SINAPI</v>
          </cell>
        </row>
        <row r="2709">
          <cell r="G2709">
            <v>98558</v>
          </cell>
          <cell r="H2709" t="str">
            <v>TRATAMENTO DE RALO OU PONTO EMERGENTE COM ARGAMASSA POLIMÉRICA / MEMBRANA ACRÍLICA REFORÇADO COM VÉU DE POLIÉSTER (MAV). AF_06/2018</v>
          </cell>
          <cell r="I2709" t="str">
            <v>UN</v>
          </cell>
          <cell r="J2709" t="str">
            <v>ATRIBUÍDO SÃO PAULO</v>
          </cell>
          <cell r="K2709" t="str">
            <v>7,71</v>
          </cell>
          <cell r="L2709" t="str">
            <v>CAIXA REFERENCIAL</v>
          </cell>
          <cell r="M2709" t="str">
            <v>2,38</v>
          </cell>
          <cell r="N2709">
            <v>5.33</v>
          </cell>
          <cell r="O2709">
            <v>7.71</v>
          </cell>
          <cell r="P2709">
            <v>0</v>
          </cell>
          <cell r="R2709" t="str">
            <v>SINAPI</v>
          </cell>
        </row>
        <row r="2710">
          <cell r="G2710">
            <v>98559</v>
          </cell>
          <cell r="H2710" t="str">
            <v>TRATAMENTO DE RODAPÉ COM VÉU DE POLIÉSTER. AF_06/2018</v>
          </cell>
          <cell r="I2710" t="str">
            <v>M</v>
          </cell>
          <cell r="J2710" t="str">
            <v>ATRIBUÍDO SÃO PAULO</v>
          </cell>
          <cell r="K2710" t="str">
            <v>4,74</v>
          </cell>
          <cell r="L2710" t="str">
            <v>CAIXA REFERENCIAL</v>
          </cell>
          <cell r="M2710" t="str">
            <v>1,14</v>
          </cell>
          <cell r="N2710">
            <v>3.6000000000000005</v>
          </cell>
          <cell r="O2710">
            <v>4.74</v>
          </cell>
          <cell r="P2710">
            <v>0</v>
          </cell>
          <cell r="R2710" t="str">
            <v>SINAPI</v>
          </cell>
        </row>
        <row r="2711">
          <cell r="G2711">
            <v>98546</v>
          </cell>
          <cell r="H2711" t="str">
            <v>IMPERMEABILIZAÇÃO DE SUPERFÍCIE COM MANTA ASFÁLTICA, UMA CAMADA, INCLUSIVE APLICAÇÃO DE PRIMER ASFÁLTICO, E=3MM. AF_06/2018</v>
          </cell>
          <cell r="I2711" t="str">
            <v>M2</v>
          </cell>
          <cell r="J2711" t="str">
            <v>ATRIBUÍDO SÃO PAULO</v>
          </cell>
          <cell r="K2711" t="str">
            <v>115,70</v>
          </cell>
          <cell r="L2711" t="str">
            <v>CAIXA REFERENCIAL</v>
          </cell>
          <cell r="M2711" t="str">
            <v>18,85</v>
          </cell>
          <cell r="N2711">
            <v>96.85</v>
          </cell>
          <cell r="O2711">
            <v>115.69999999999999</v>
          </cell>
          <cell r="P2711">
            <v>0</v>
          </cell>
          <cell r="R2711" t="str">
            <v>SINAPI</v>
          </cell>
        </row>
        <row r="2712">
          <cell r="G2712">
            <v>98547</v>
          </cell>
          <cell r="H2712" t="str">
            <v>IMPERMEABILIZAÇÃO DE SUPERFÍCIE COM MANTA ASFÁLTICA, DUAS CAMADAS, INCLUSIVE APLICAÇÃO DE PRIMER ASFÁLTICO, E=3MM E E=4MM. AF_06/2018</v>
          </cell>
          <cell r="I2712" t="str">
            <v>M2</v>
          </cell>
          <cell r="J2712" t="str">
            <v>ATRIBUÍDO SÃO PAULO</v>
          </cell>
          <cell r="K2712" t="str">
            <v>213,87</v>
          </cell>
          <cell r="L2712" t="str">
            <v>CAIXA REFERENCIAL</v>
          </cell>
          <cell r="M2712" t="str">
            <v>27,35</v>
          </cell>
          <cell r="N2712">
            <v>186.52</v>
          </cell>
          <cell r="O2712">
            <v>213.87</v>
          </cell>
          <cell r="P2712">
            <v>0</v>
          </cell>
          <cell r="R2712" t="str">
            <v>SINAPI</v>
          </cell>
        </row>
        <row r="2713">
          <cell r="G2713">
            <v>98553</v>
          </cell>
          <cell r="H2713" t="str">
            <v>IMPERMEABILIZAÇÃO DE SUPERFÍCIE COM MEMBRANA À BASE DE POLIURETANO, 2 DEMÃOS. AF_06/2018</v>
          </cell>
          <cell r="I2713" t="str">
            <v>M2</v>
          </cell>
          <cell r="J2713" t="str">
            <v>COEFICIENTE DE REPRESENTATIVIDADE</v>
          </cell>
          <cell r="K2713" t="str">
            <v>147,32</v>
          </cell>
          <cell r="L2713" t="str">
            <v>CAIXA REFERENCIAL</v>
          </cell>
          <cell r="M2713" t="str">
            <v>9,45</v>
          </cell>
          <cell r="N2713">
            <v>137.87</v>
          </cell>
          <cell r="O2713">
            <v>147.32</v>
          </cell>
          <cell r="P2713">
            <v>0</v>
          </cell>
          <cell r="R2713" t="str">
            <v>SINAPI</v>
          </cell>
        </row>
        <row r="2714">
          <cell r="G2714">
            <v>98554</v>
          </cell>
          <cell r="H2714" t="str">
            <v>IMPERMEABILIZAÇÃO DE SUPERFÍCIE COM MEMBRANA À BASE DE RESINA ACRÍLICA, 3 DEMÃOS. AF_06/2018</v>
          </cell>
          <cell r="I2714" t="str">
            <v>M2</v>
          </cell>
          <cell r="J2714" t="str">
            <v>COEFICIENTE DE REPRESENTATIVIDADE</v>
          </cell>
          <cell r="K2714" t="str">
            <v>46,42</v>
          </cell>
          <cell r="L2714" t="str">
            <v>CAIXA REFERENCIAL</v>
          </cell>
          <cell r="M2714" t="str">
            <v>11,49</v>
          </cell>
          <cell r="N2714">
            <v>34.93</v>
          </cell>
          <cell r="O2714">
            <v>46.42</v>
          </cell>
          <cell r="P2714">
            <v>0</v>
          </cell>
          <cell r="R2714" t="str">
            <v>SINAPI</v>
          </cell>
        </row>
        <row r="2715">
          <cell r="G2715">
            <v>98557</v>
          </cell>
          <cell r="H2715" t="str">
            <v>IMPERMEABILIZAÇÃO DE SUPERFÍCIE COM EMULSÃO ASFÁLTICA, 2 DEMÃOS AF_06/2018</v>
          </cell>
          <cell r="I2715" t="str">
            <v>M2</v>
          </cell>
          <cell r="J2715" t="str">
            <v>COEFICIENTE DE REPRESENTATIVIDADE</v>
          </cell>
          <cell r="K2715" t="str">
            <v>65,50</v>
          </cell>
          <cell r="L2715" t="str">
            <v>CAIXA REFERENCIAL</v>
          </cell>
          <cell r="M2715" t="str">
            <v>8,37</v>
          </cell>
          <cell r="N2715">
            <v>57.13</v>
          </cell>
          <cell r="O2715">
            <v>65.5</v>
          </cell>
          <cell r="P2715">
            <v>0</v>
          </cell>
          <cell r="R2715" t="str">
            <v>SINAPI</v>
          </cell>
        </row>
        <row r="2716">
          <cell r="G2716">
            <v>98563</v>
          </cell>
          <cell r="H2716" t="str">
            <v>PROTEÇÃO MECÂNICA DE SUPERFÍCIE HORIZONTAL COM ARGAMASSA DE CIMENTO E AREIA, TRAÇO 1:3, E=2CM. AF_06/2018</v>
          </cell>
          <cell r="I2716" t="str">
            <v>M2</v>
          </cell>
          <cell r="J2716" t="str">
            <v>ATRIBUÍDO SÃO PAULO</v>
          </cell>
          <cell r="K2716" t="str">
            <v>35,95</v>
          </cell>
          <cell r="L2716" t="str">
            <v>CAIXA REFERENCIAL</v>
          </cell>
          <cell r="M2716" t="str">
            <v>13,40</v>
          </cell>
          <cell r="N2716">
            <v>22.550000000000004</v>
          </cell>
          <cell r="O2716">
            <v>35.950000000000003</v>
          </cell>
          <cell r="P2716">
            <v>0</v>
          </cell>
          <cell r="R2716" t="str">
            <v>SINAPI</v>
          </cell>
        </row>
        <row r="2717">
          <cell r="G2717">
            <v>98564</v>
          </cell>
          <cell r="H2717" t="str">
            <v>PROTEÇÃO MECÂNICA DE SUPERFÍCIE VERTICAL COM ARGAMASSA DE CIMENTO E AREIA, TRAÇO 1:3, E=2CM. AF_06/2018</v>
          </cell>
          <cell r="I2717" t="str">
            <v>M2</v>
          </cell>
          <cell r="J2717" t="str">
            <v>COEFICIENTE DE REPRESENTATIVIDADE</v>
          </cell>
          <cell r="K2717" t="str">
            <v>55,08</v>
          </cell>
          <cell r="L2717" t="str">
            <v>CAIXA REFERENCIAL</v>
          </cell>
          <cell r="M2717" t="str">
            <v>14,44</v>
          </cell>
          <cell r="N2717">
            <v>40.64</v>
          </cell>
          <cell r="O2717">
            <v>55.08</v>
          </cell>
          <cell r="P2717">
            <v>0</v>
          </cell>
          <cell r="R2717" t="str">
            <v>SINAPI</v>
          </cell>
        </row>
        <row r="2718">
          <cell r="G2718">
            <v>98565</v>
          </cell>
          <cell r="H2718" t="str">
            <v>PROTEÇÃO MECÂNICA DE SUPERFICIE HORIZONTAL COM ARGAMASSA DE CIMENTO E AREIA, TRAÇO 1:3, E=3CM. AF_06/2018</v>
          </cell>
          <cell r="I2718" t="str">
            <v>M2</v>
          </cell>
          <cell r="J2718" t="str">
            <v>ATRIBUÍDO SÃO PAULO</v>
          </cell>
          <cell r="K2718" t="str">
            <v>51,39</v>
          </cell>
          <cell r="L2718" t="str">
            <v>CAIXA REFERENCIAL</v>
          </cell>
          <cell r="M2718" t="str">
            <v>20,35</v>
          </cell>
          <cell r="N2718">
            <v>31.04</v>
          </cell>
          <cell r="O2718">
            <v>51.39</v>
          </cell>
          <cell r="P2718">
            <v>0</v>
          </cell>
          <cell r="R2718" t="str">
            <v>SINAPI</v>
          </cell>
        </row>
        <row r="2719">
          <cell r="G2719">
            <v>98566</v>
          </cell>
          <cell r="H2719" t="str">
            <v>PROTEÇÃO MECÂNICA DE SUPERFÍCIE VERTICAL COM ARGAMASSA DE CIMENTO E AREIA, TRAÇO 1:3, E=3CM. AF_06/2018</v>
          </cell>
          <cell r="I2719" t="str">
            <v>M2</v>
          </cell>
          <cell r="J2719" t="str">
            <v>COEFICIENTE DE REPRESENTATIVIDADE</v>
          </cell>
          <cell r="K2719" t="str">
            <v>70,50</v>
          </cell>
          <cell r="L2719" t="str">
            <v>CAIXA REFERENCIAL</v>
          </cell>
          <cell r="M2719" t="str">
            <v>21,38</v>
          </cell>
          <cell r="N2719">
            <v>49.120000000000005</v>
          </cell>
          <cell r="O2719">
            <v>70.5</v>
          </cell>
          <cell r="P2719">
            <v>0</v>
          </cell>
          <cell r="R2719" t="str">
            <v>SINAPI</v>
          </cell>
        </row>
        <row r="2720">
          <cell r="G2720">
            <v>98567</v>
          </cell>
          <cell r="H2720" t="str">
            <v>PROTEÇÃO MECÂNICA DE SUPERFICIE HORIZONTAL COM ARGAMASSA DE CIMENTO E AREIA, TRAÇO 1:3, E=4CM. AF_06/2018</v>
          </cell>
          <cell r="I2720" t="str">
            <v>M2</v>
          </cell>
          <cell r="J2720" t="str">
            <v>ATRIBUÍDO SÃO PAULO</v>
          </cell>
          <cell r="K2720" t="str">
            <v>65,98</v>
          </cell>
          <cell r="L2720" t="str">
            <v>CAIXA REFERENCIAL</v>
          </cell>
          <cell r="M2720" t="str">
            <v>27,15</v>
          </cell>
          <cell r="N2720">
            <v>38.830000000000005</v>
          </cell>
          <cell r="O2720">
            <v>65.98</v>
          </cell>
          <cell r="P2720">
            <v>0</v>
          </cell>
          <cell r="R2720" t="str">
            <v>SINAPI</v>
          </cell>
        </row>
        <row r="2721">
          <cell r="G2721">
            <v>98568</v>
          </cell>
          <cell r="H2721" t="str">
            <v>PROTEÇÃO MECÂNICA DE SUPERFÍCIE VERTICAL COM ARGAMASSA DE CIMENTO E AREIA, TRAÇO 1:3, E=4CM. AF_06/2018</v>
          </cell>
          <cell r="I2721" t="str">
            <v>M2</v>
          </cell>
          <cell r="J2721" t="str">
            <v>COEFICIENTE DE REPRESENTATIVIDADE</v>
          </cell>
          <cell r="K2721" t="str">
            <v>85,07</v>
          </cell>
          <cell r="L2721" t="str">
            <v>CAIXA REFERENCIAL</v>
          </cell>
          <cell r="M2721" t="str">
            <v>28,16</v>
          </cell>
          <cell r="N2721">
            <v>56.91</v>
          </cell>
          <cell r="O2721">
            <v>85.07</v>
          </cell>
          <cell r="P2721">
            <v>0</v>
          </cell>
          <cell r="R2721" t="str">
            <v>SINAPI</v>
          </cell>
        </row>
        <row r="2722">
          <cell r="G2722">
            <v>98569</v>
          </cell>
          <cell r="H2722" t="str">
            <v>PROTEÇÃO MECÂNICA DE SUPERFICIE HORIZONTAL COM ARGAMASSA DE CIMENTO E AREIA, TRAÇO 1:3, E=5CM. AF_06/2018</v>
          </cell>
          <cell r="I2722" t="str">
            <v>M2</v>
          </cell>
          <cell r="J2722" t="str">
            <v>ATRIBUÍDO SÃO PAULO</v>
          </cell>
          <cell r="K2722" t="str">
            <v>81,38</v>
          </cell>
          <cell r="L2722" t="str">
            <v>CAIXA REFERENCIAL</v>
          </cell>
          <cell r="M2722" t="str">
            <v>34,07</v>
          </cell>
          <cell r="N2722">
            <v>47.309999999999995</v>
          </cell>
          <cell r="O2722">
            <v>81.38</v>
          </cell>
          <cell r="P2722">
            <v>0</v>
          </cell>
          <cell r="R2722" t="str">
            <v>SINAPI</v>
          </cell>
        </row>
        <row r="2723">
          <cell r="G2723">
            <v>98570</v>
          </cell>
          <cell r="H2723" t="str">
            <v>PROTEÇÃO MECÂNICA DE SUPERFÍCIE VERTICAL COM ARGAMASSA DE CIMENTO E AREIA, TRAÇO 1:3, E=5CM. AF_06/2018</v>
          </cell>
          <cell r="I2723" t="str">
            <v>M2</v>
          </cell>
          <cell r="J2723" t="str">
            <v>COEFICIENTE DE REPRESENTATIVIDADE</v>
          </cell>
          <cell r="K2723" t="str">
            <v>100,52</v>
          </cell>
          <cell r="L2723" t="str">
            <v>CAIXA REFERENCIAL</v>
          </cell>
          <cell r="M2723" t="str">
            <v>35,12</v>
          </cell>
          <cell r="N2723">
            <v>65.400000000000006</v>
          </cell>
          <cell r="O2723">
            <v>100.52000000000001</v>
          </cell>
          <cell r="P2723">
            <v>0</v>
          </cell>
          <cell r="R2723" t="str">
            <v>SINAPI</v>
          </cell>
        </row>
        <row r="2724">
          <cell r="G2724">
            <v>98571</v>
          </cell>
          <cell r="H2724" t="str">
            <v>PROTEÇÃO MECÂNICA DE SUPERFICIE HORIZONTAL COM CONCRETO 15 MPA, E=4CM. AF_06/2018</v>
          </cell>
          <cell r="I2724" t="str">
            <v>M2</v>
          </cell>
          <cell r="J2724" t="str">
            <v>ATRIBUÍDO SÃO PAULO</v>
          </cell>
          <cell r="K2724" t="str">
            <v>47,95</v>
          </cell>
          <cell r="L2724" t="str">
            <v>CAIXA REFERENCIAL</v>
          </cell>
          <cell r="M2724" t="str">
            <v>14,03</v>
          </cell>
          <cell r="N2724">
            <v>33.92</v>
          </cell>
          <cell r="O2724">
            <v>47.95</v>
          </cell>
          <cell r="P2724">
            <v>0</v>
          </cell>
          <cell r="R2724" t="str">
            <v>SINAPI</v>
          </cell>
        </row>
        <row r="2725">
          <cell r="G2725">
            <v>98572</v>
          </cell>
          <cell r="H2725" t="str">
            <v>PROTEÇÃO MECÂNICA DE SUPERFICIE HORIZONTAL COM CONCRETO 15 MPA, E=5CM. AF_06/2018</v>
          </cell>
          <cell r="I2725" t="str">
            <v>M2</v>
          </cell>
          <cell r="J2725" t="str">
            <v>ATRIBUÍDO SÃO PAULO</v>
          </cell>
          <cell r="K2725" t="str">
            <v>58,96</v>
          </cell>
          <cell r="L2725" t="str">
            <v>CAIXA REFERENCIAL</v>
          </cell>
          <cell r="M2725" t="str">
            <v>17,74</v>
          </cell>
          <cell r="N2725">
            <v>41.22</v>
          </cell>
          <cell r="O2725">
            <v>58.959999999999994</v>
          </cell>
          <cell r="P2725">
            <v>0</v>
          </cell>
          <cell r="R2725" t="str">
            <v>SINAPI</v>
          </cell>
        </row>
        <row r="2726">
          <cell r="G2726">
            <v>98573</v>
          </cell>
          <cell r="H2726" t="str">
            <v>PROTEÇÃO MECÂNICA DE SUPERFÍCIE VERTICAL COM CONCRETO 15 MPA, E=5CM. AF_06/2018</v>
          </cell>
          <cell r="I2726" t="str">
            <v>M2</v>
          </cell>
          <cell r="J2726" t="str">
            <v>COEFICIENTE DE REPRESENTATIVIDADE</v>
          </cell>
          <cell r="K2726" t="str">
            <v>77,70</v>
          </cell>
          <cell r="L2726" t="str">
            <v>CAIXA REFERENCIAL</v>
          </cell>
          <cell r="M2726" t="str">
            <v>18,49</v>
          </cell>
          <cell r="N2726">
            <v>59.210000000000008</v>
          </cell>
          <cell r="O2726">
            <v>77.7</v>
          </cell>
          <cell r="P2726">
            <v>0</v>
          </cell>
          <cell r="R2726" t="str">
            <v>SINAPI</v>
          </cell>
        </row>
        <row r="2727">
          <cell r="G2727">
            <v>91831</v>
          </cell>
          <cell r="H2727" t="str">
            <v>ELETRODUTO FLEXÍVEL CORRUGADO, PVC, DN 20 MM (1/2"), PARA CIRCUITOS TERMINAIS, INSTALADO EM FORRO - FORNECIMENTO E INSTALAÇÃO. AF_03/2023</v>
          </cell>
          <cell r="I2727" t="str">
            <v>M</v>
          </cell>
          <cell r="J2727" t="str">
            <v>COEFICIENTE DE REPRESENTATIVIDADE</v>
          </cell>
          <cell r="K2727" t="str">
            <v>9,83</v>
          </cell>
          <cell r="L2727" t="str">
            <v>CAIXA REFERENCIAL</v>
          </cell>
          <cell r="M2727" t="str">
            <v>4,40</v>
          </cell>
          <cell r="N2727">
            <v>5.43</v>
          </cell>
          <cell r="O2727">
            <v>9.83</v>
          </cell>
          <cell r="P2727">
            <v>0</v>
          </cell>
          <cell r="R2727" t="str">
            <v>SINAPI</v>
          </cell>
        </row>
        <row r="2728">
          <cell r="G2728">
            <v>91833</v>
          </cell>
          <cell r="H2728" t="str">
            <v>ELETRODUTO FLEXÍVEL CORRUGADO REFORÇADO, PVC, DN 20 MM (1/2"), PARA CIRCUITOS TERMINAIS, INSTALADO EM FORRO - FORNECIMENTO E INSTALAÇÃO. AF_03/2023</v>
          </cell>
          <cell r="I2728" t="str">
            <v>M</v>
          </cell>
          <cell r="J2728" t="str">
            <v>COEFICIENTE DE REPRESENTATIVIDADE</v>
          </cell>
          <cell r="K2728" t="str">
            <v>10,46</v>
          </cell>
          <cell r="L2728" t="str">
            <v>CAIXA REFERENCIAL</v>
          </cell>
          <cell r="M2728" t="str">
            <v>4,40</v>
          </cell>
          <cell r="N2728">
            <v>6.0600000000000005</v>
          </cell>
          <cell r="O2728">
            <v>10.46</v>
          </cell>
          <cell r="P2728">
            <v>0</v>
          </cell>
          <cell r="R2728" t="str">
            <v>SINAPI</v>
          </cell>
        </row>
        <row r="2729">
          <cell r="G2729">
            <v>91834</v>
          </cell>
          <cell r="H2729" t="str">
            <v>ELETRODUTO FLEXÍVEL CORRUGADO, PVC, DN 25 MM (3/4"), PARA CIRCUITOS TERMINAIS, INSTALADO EM FORRO - FORNECIMENTO E INSTALAÇÃO. AF_03/2023</v>
          </cell>
          <cell r="I2729" t="str">
            <v>M</v>
          </cell>
          <cell r="J2729" t="str">
            <v>COEFICIENTE DE REPRESENTATIVIDADE</v>
          </cell>
          <cell r="K2729" t="str">
            <v>10,58</v>
          </cell>
          <cell r="L2729" t="str">
            <v>CAIXA REFERENCIAL</v>
          </cell>
          <cell r="M2729" t="str">
            <v>4,80</v>
          </cell>
          <cell r="N2729">
            <v>5.78</v>
          </cell>
          <cell r="O2729">
            <v>10.58</v>
          </cell>
          <cell r="P2729">
            <v>0</v>
          </cell>
          <cell r="R2729" t="str">
            <v>SINAPI</v>
          </cell>
        </row>
        <row r="2730">
          <cell r="G2730">
            <v>91835</v>
          </cell>
          <cell r="H2730" t="str">
            <v>ELETRODUTO FLEXÍVEL CORRUGADO REFORÇADO, PVC, DN 25 MM (3/4"), PARA CIRCUITOS TERMINAIS, INSTALADO EM FORRO - FORNECIMENTO E INSTALAÇÃO. AF_03/2023</v>
          </cell>
          <cell r="I2730" t="str">
            <v>M</v>
          </cell>
          <cell r="J2730" t="str">
            <v>COEFICIENTE DE REPRESENTATIVIDADE</v>
          </cell>
          <cell r="K2730" t="str">
            <v>12,21</v>
          </cell>
          <cell r="L2730" t="str">
            <v>CAIXA REFERENCIAL</v>
          </cell>
          <cell r="M2730" t="str">
            <v>4,79</v>
          </cell>
          <cell r="N2730">
            <v>7.4200000000000008</v>
          </cell>
          <cell r="O2730">
            <v>12.21</v>
          </cell>
          <cell r="P2730">
            <v>0</v>
          </cell>
          <cell r="R2730" t="str">
            <v>SINAPI</v>
          </cell>
        </row>
        <row r="2731">
          <cell r="G2731">
            <v>91836</v>
          </cell>
          <cell r="H2731" t="str">
            <v>ELETRODUTO FLEXÍVEL CORRUGADO, PVC, DN 32 MM (1"), PARA CIRCUITOS TERMINAIS, INSTALADO EM FORRO - FORNECIMENTO E INSTALAÇÃO. AF_03/2023</v>
          </cell>
          <cell r="I2731" t="str">
            <v>M</v>
          </cell>
          <cell r="J2731" t="str">
            <v>COEFICIENTE DE REPRESENTATIVIDADE</v>
          </cell>
          <cell r="K2731" t="str">
            <v>13,44</v>
          </cell>
          <cell r="L2731" t="str">
            <v>CAIXA REFERENCIAL</v>
          </cell>
          <cell r="M2731" t="str">
            <v>5,29</v>
          </cell>
          <cell r="N2731">
            <v>8.1499999999999986</v>
          </cell>
          <cell r="O2731">
            <v>13.439999999999998</v>
          </cell>
          <cell r="P2731">
            <v>0</v>
          </cell>
          <cell r="R2731" t="str">
            <v>SINAPI</v>
          </cell>
        </row>
        <row r="2732">
          <cell r="G2732">
            <v>91837</v>
          </cell>
          <cell r="H2732" t="str">
            <v>ELETRODUTO FLEXÍVEL CORRUGADO REFORÇADO, PVC, DN 32 MM (1"), PARA CIRCUITOS TERMINAIS, INSTALADO EM FORRO - FORNECIMENTO E INSTALAÇÃO. AF_03/2023</v>
          </cell>
          <cell r="I2732" t="str">
            <v>M</v>
          </cell>
          <cell r="J2732" t="str">
            <v>COEFICIENTE DE REPRESENTATIVIDADE</v>
          </cell>
          <cell r="K2732" t="str">
            <v>17,23</v>
          </cell>
          <cell r="L2732" t="str">
            <v>CAIXA REFERENCIAL</v>
          </cell>
          <cell r="M2732" t="str">
            <v>5,27</v>
          </cell>
          <cell r="N2732">
            <v>11.96</v>
          </cell>
          <cell r="O2732">
            <v>17.23</v>
          </cell>
          <cell r="P2732">
            <v>0</v>
          </cell>
          <cell r="R2732" t="str">
            <v>SINAPI</v>
          </cell>
        </row>
        <row r="2733">
          <cell r="G2733">
            <v>91839</v>
          </cell>
          <cell r="H2733" t="str">
            <v>ELETRODUTO FLEXÍVEL LISO, PEAD, DN 32 MM (1"), PARA CIRCUITOS TERMINAIS, INSTALADO EM FORRO - FORNECIMENTO E INSTALAÇÃO. AF_03/2023</v>
          </cell>
          <cell r="I2733" t="str">
            <v>M</v>
          </cell>
          <cell r="J2733" t="str">
            <v>COEFICIENTE DE REPRESENTATIVIDADE</v>
          </cell>
          <cell r="K2733" t="str">
            <v>11,44</v>
          </cell>
          <cell r="L2733" t="str">
            <v>CAIXA REFERENCIAL</v>
          </cell>
          <cell r="M2733" t="str">
            <v>5,30</v>
          </cell>
          <cell r="N2733">
            <v>6.14</v>
          </cell>
          <cell r="O2733">
            <v>11.44</v>
          </cell>
          <cell r="P2733">
            <v>0</v>
          </cell>
          <cell r="R2733" t="str">
            <v>SINAPI</v>
          </cell>
        </row>
        <row r="2734">
          <cell r="G2734">
            <v>91840</v>
          </cell>
          <cell r="H2734" t="str">
            <v>ELETRODUTO FLEXÍVEL CORRUGADO, PEAD, DN 40 MM (1 1/4"), PARA CIRCUITOS TERMINAIS, INSTALADO EM FORRO - FORNECIMENTO E INSTALAÇÃO. AF_03/2023</v>
          </cell>
          <cell r="I2734" t="str">
            <v>M</v>
          </cell>
          <cell r="J2734" t="str">
            <v>COEFICIENTE DE REPRESENTATIVIDADE</v>
          </cell>
          <cell r="K2734" t="str">
            <v>13,97</v>
          </cell>
          <cell r="L2734" t="str">
            <v>CAIXA REFERENCIAL</v>
          </cell>
          <cell r="M2734" t="str">
            <v>5,93</v>
          </cell>
          <cell r="N2734">
            <v>8.0400000000000009</v>
          </cell>
          <cell r="O2734">
            <v>13.97</v>
          </cell>
          <cell r="P2734">
            <v>0</v>
          </cell>
          <cell r="R2734" t="str">
            <v>SINAPI</v>
          </cell>
        </row>
        <row r="2735">
          <cell r="G2735">
            <v>91841</v>
          </cell>
          <cell r="H2735" t="str">
            <v>ELETRODUTO FLEXÍVEL LISO, PEAD, DN 40 MM (1 1/4"), PARA CIRCUITOS TERMINAIS, INSTALADO EM FORRO - FORNECIMENTO E INSTALAÇÃO. AF_03/2023</v>
          </cell>
          <cell r="I2735" t="str">
            <v>M</v>
          </cell>
          <cell r="J2735" t="str">
            <v>COEFICIENTE DE REPRESENTATIVIDADE</v>
          </cell>
          <cell r="K2735" t="str">
            <v>13,20</v>
          </cell>
          <cell r="L2735" t="str">
            <v>CAIXA REFERENCIAL</v>
          </cell>
          <cell r="M2735" t="str">
            <v>5,93</v>
          </cell>
          <cell r="N2735">
            <v>7.27</v>
          </cell>
          <cell r="O2735">
            <v>13.2</v>
          </cell>
          <cell r="P2735">
            <v>0</v>
          </cell>
          <cell r="R2735" t="str">
            <v>SINAPI</v>
          </cell>
        </row>
        <row r="2736">
          <cell r="G2736">
            <v>91842</v>
          </cell>
          <cell r="H2736" t="str">
            <v>ELETRODUTO FLEXÍVEL CORRUGADO, PVC, DN 20 MM (1/2"), PARA CIRCUITOS TERMINAIS, INSTALADO EM LAJE - FORNECIMENTO E INSTALAÇÃO. AF_03/2023</v>
          </cell>
          <cell r="I2736" t="str">
            <v>M</v>
          </cell>
          <cell r="J2736" t="str">
            <v>COEFICIENTE DE REPRESENTATIVIDADE</v>
          </cell>
          <cell r="K2736" t="str">
            <v>5,72</v>
          </cell>
          <cell r="L2736" t="str">
            <v>CAIXA REFERENCIAL</v>
          </cell>
          <cell r="M2736" t="str">
            <v>2,20</v>
          </cell>
          <cell r="N2736">
            <v>3.5199999999999996</v>
          </cell>
          <cell r="O2736">
            <v>5.72</v>
          </cell>
          <cell r="P2736">
            <v>0</v>
          </cell>
          <cell r="R2736" t="str">
            <v>SINAPI</v>
          </cell>
        </row>
        <row r="2737">
          <cell r="G2737">
            <v>91843</v>
          </cell>
          <cell r="H2737" t="str">
            <v>ELETRODUTO FLEXÍVEL CORRUGADO REFORÇADO, PVC, DN 20 MM (1/2"), PARA CIRCUITOS TERMINAIS, INSTALADO EM LAJE - FORNECIMENTO E INSTALAÇÃO. AF_03/2023</v>
          </cell>
          <cell r="I2737" t="str">
            <v>M</v>
          </cell>
          <cell r="J2737" t="str">
            <v>COEFICIENTE DE REPRESENTATIVIDADE</v>
          </cell>
          <cell r="K2737" t="str">
            <v>6,35</v>
          </cell>
          <cell r="L2737" t="str">
            <v>CAIXA REFERENCIAL</v>
          </cell>
          <cell r="M2737" t="str">
            <v>2,19</v>
          </cell>
          <cell r="N2737">
            <v>4.16</v>
          </cell>
          <cell r="O2737">
            <v>6.35</v>
          </cell>
          <cell r="P2737">
            <v>0</v>
          </cell>
          <cell r="R2737" t="str">
            <v>SINAPI</v>
          </cell>
        </row>
        <row r="2738">
          <cell r="G2738">
            <v>91844</v>
          </cell>
          <cell r="H2738" t="str">
            <v>ELETRODUTO FLEXÍVEL CORRUGADO, PVC, DN 25 MM (3/4"), PARA CIRCUITOS TERMINAIS, INSTALADO EM LAJE - FORNECIMENTO E INSTALAÇÃO. AF_03/2023</v>
          </cell>
          <cell r="I2738" t="str">
            <v>M</v>
          </cell>
          <cell r="J2738" t="str">
            <v>COEFICIENTE DE REPRESENTATIVIDADE</v>
          </cell>
          <cell r="K2738" t="str">
            <v>6,42</v>
          </cell>
          <cell r="L2738" t="str">
            <v>CAIXA REFERENCIAL</v>
          </cell>
          <cell r="M2738" t="str">
            <v>2,54</v>
          </cell>
          <cell r="N2738">
            <v>3.88</v>
          </cell>
          <cell r="O2738">
            <v>6.42</v>
          </cell>
          <cell r="P2738">
            <v>0</v>
          </cell>
          <cell r="R2738" t="str">
            <v>SINAPI</v>
          </cell>
        </row>
        <row r="2739">
          <cell r="G2739">
            <v>91845</v>
          </cell>
          <cell r="H2739" t="str">
            <v>ELETRODUTO FLEXÍVEL CORRUGADO REFORÇADO, PVC, DN 25 MM (3/4"), PARA CIRCUITOS TERMINAIS, INSTALADO EM LAJE - FORNECIMENTO E INSTALAÇÃO. AF_03/2023</v>
          </cell>
          <cell r="I2739" t="str">
            <v>M</v>
          </cell>
          <cell r="J2739" t="str">
            <v>COEFICIENTE DE REPRESENTATIVIDADE</v>
          </cell>
          <cell r="K2739" t="str">
            <v>8,05</v>
          </cell>
          <cell r="L2739" t="str">
            <v>CAIXA REFERENCIAL</v>
          </cell>
          <cell r="M2739" t="str">
            <v>2,54</v>
          </cell>
          <cell r="N2739">
            <v>5.5100000000000007</v>
          </cell>
          <cell r="O2739">
            <v>8.0500000000000007</v>
          </cell>
          <cell r="P2739">
            <v>0</v>
          </cell>
          <cell r="R2739" t="str">
            <v>SINAPI</v>
          </cell>
        </row>
        <row r="2740">
          <cell r="G2740">
            <v>91846</v>
          </cell>
          <cell r="H2740" t="str">
            <v>ELETRODUTO FLEXÍVEL CORRUGADO, PVC, DN 32 MM (1"), PARA CIRCUITOS TERMINAIS, INSTALADO EM LAJE - FORNECIMENTO E INSTALAÇÃO. AF_03/2023</v>
          </cell>
          <cell r="I2740" t="str">
            <v>M</v>
          </cell>
          <cell r="J2740" t="str">
            <v>COEFICIENTE DE REPRESENTATIVIDADE</v>
          </cell>
          <cell r="K2740" t="str">
            <v>9,33</v>
          </cell>
          <cell r="L2740" t="str">
            <v>CAIXA REFERENCIAL</v>
          </cell>
          <cell r="M2740" t="str">
            <v>3,08</v>
          </cell>
          <cell r="N2740">
            <v>6.25</v>
          </cell>
          <cell r="O2740">
            <v>9.33</v>
          </cell>
          <cell r="P2740">
            <v>0</v>
          </cell>
          <cell r="R2740" t="str">
            <v>SINAPI</v>
          </cell>
        </row>
        <row r="2741">
          <cell r="G2741">
            <v>91847</v>
          </cell>
          <cell r="H2741" t="str">
            <v>ELETRODUTO FLEXÍVEL CORRUGADO REFORÇADO, PVC, DN 32 MM (1"), PARA CIRCUITOS TERMINAIS, INSTALADO EM LAJE - FORNECIMENTO E INSTALAÇÃO. AF_03/2023</v>
          </cell>
          <cell r="I2741" t="str">
            <v>M</v>
          </cell>
          <cell r="J2741" t="str">
            <v>COEFICIENTE DE REPRESENTATIVIDADE</v>
          </cell>
          <cell r="K2741" t="str">
            <v>13,12</v>
          </cell>
          <cell r="L2741" t="str">
            <v>CAIXA REFERENCIAL</v>
          </cell>
          <cell r="M2741" t="str">
            <v>3,07</v>
          </cell>
          <cell r="N2741">
            <v>10.049999999999999</v>
          </cell>
          <cell r="O2741">
            <v>13.12</v>
          </cell>
          <cell r="P2741">
            <v>0</v>
          </cell>
          <cell r="R2741" t="str">
            <v>SINAPI</v>
          </cell>
        </row>
        <row r="2742">
          <cell r="G2742">
            <v>91849</v>
          </cell>
          <cell r="H2742" t="str">
            <v>ELETRODUTO FLEXÍVEL LISO, PEAD, DN 32 MM (1"), PARA CIRCUITOS TERMINAIS, INSTALADO EM LAJE - FORNECIMENTO E INSTALAÇÃO. AF_03/2023</v>
          </cell>
          <cell r="I2742" t="str">
            <v>M</v>
          </cell>
          <cell r="J2742" t="str">
            <v>COEFICIENTE DE REPRESENTATIVIDADE</v>
          </cell>
          <cell r="K2742" t="str">
            <v>7,33</v>
          </cell>
          <cell r="L2742" t="str">
            <v>CAIXA REFERENCIAL</v>
          </cell>
          <cell r="M2742" t="str">
            <v>3,09</v>
          </cell>
          <cell r="N2742">
            <v>4.24</v>
          </cell>
          <cell r="O2742">
            <v>7.33</v>
          </cell>
          <cell r="P2742">
            <v>0</v>
          </cell>
          <cell r="R2742" t="str">
            <v>SINAPI</v>
          </cell>
        </row>
        <row r="2743">
          <cell r="G2743">
            <v>91850</v>
          </cell>
          <cell r="H2743" t="str">
            <v>ELETRODUTO FLEXÍVEL CORRUGADO, PEAD, DN 40 MM (1 1/4"), PARA CIRCUITOS TERMINAIS, INSTALADO EM LAJE - FORNECIMENTO E INSTALAÇÃO. AF_03/2023</v>
          </cell>
          <cell r="I2743" t="str">
            <v>M</v>
          </cell>
          <cell r="J2743" t="str">
            <v>COEFICIENTE DE REPRESENTATIVIDADE</v>
          </cell>
          <cell r="K2743" t="str">
            <v>9,81</v>
          </cell>
          <cell r="L2743" t="str">
            <v>CAIXA REFERENCIAL</v>
          </cell>
          <cell r="M2743" t="str">
            <v>3,70</v>
          </cell>
          <cell r="N2743">
            <v>6.11</v>
          </cell>
          <cell r="O2743">
            <v>9.81</v>
          </cell>
          <cell r="P2743">
            <v>0</v>
          </cell>
          <cell r="R2743" t="str">
            <v>SINAPI</v>
          </cell>
        </row>
        <row r="2744">
          <cell r="G2744">
            <v>91851</v>
          </cell>
          <cell r="H2744" t="str">
            <v>ELETRODUTO FLEXÍVEL LISO, PEAD, DN 40 MM (1 1/4"), PARA CIRCUITOS TERMINAIS, INSTALADO EM LAJE - FORNECIMENTO E INSTALAÇÃO. AF_03/2023</v>
          </cell>
          <cell r="I2744" t="str">
            <v>M</v>
          </cell>
          <cell r="J2744" t="str">
            <v>COEFICIENTE DE REPRESENTATIVIDADE</v>
          </cell>
          <cell r="K2744" t="str">
            <v>9,04</v>
          </cell>
          <cell r="L2744" t="str">
            <v>CAIXA REFERENCIAL</v>
          </cell>
          <cell r="M2744" t="str">
            <v>3,70</v>
          </cell>
          <cell r="N2744">
            <v>5.339999999999999</v>
          </cell>
          <cell r="O2744">
            <v>9.0399999999999991</v>
          </cell>
          <cell r="P2744">
            <v>0</v>
          </cell>
          <cell r="R2744" t="str">
            <v>SINAPI</v>
          </cell>
        </row>
        <row r="2745">
          <cell r="G2745">
            <v>91852</v>
          </cell>
          <cell r="H2745" t="str">
            <v>ELETRODUTO FLEXÍVEL CORRUGADO, PVC, DN 20 MM (1/2"), PARA CIRCUITOS TERMINAIS, INSTALADO EM PAREDE - FORNECIMENTO E INSTALAÇÃO. AF_03/2023</v>
          </cell>
          <cell r="I2745" t="str">
            <v>M</v>
          </cell>
          <cell r="J2745" t="str">
            <v>COEFICIENTE DE REPRESENTATIVIDADE</v>
          </cell>
          <cell r="K2745" t="str">
            <v>8,36</v>
          </cell>
          <cell r="L2745" t="str">
            <v>CAIXA REFERENCIAL</v>
          </cell>
          <cell r="M2745" t="str">
            <v>4,47</v>
          </cell>
          <cell r="N2745">
            <v>3.8899999999999997</v>
          </cell>
          <cell r="O2745">
            <v>8.36</v>
          </cell>
          <cell r="P2745">
            <v>0</v>
          </cell>
          <cell r="R2745" t="str">
            <v>SINAPI</v>
          </cell>
        </row>
        <row r="2746">
          <cell r="G2746">
            <v>91853</v>
          </cell>
          <cell r="H2746" t="str">
            <v>ELETRODUTO FLEXÍVEL CORRUGADO REFORÇADO, PVC, DN 20 MM (1/2"), PARA CIRCUITOS TERMINAIS, INSTALADO EM PAREDE - FORNECIMENTO E INSTALAÇÃO. AF_03/2023</v>
          </cell>
          <cell r="I2746" t="str">
            <v>M</v>
          </cell>
          <cell r="J2746" t="str">
            <v>COEFICIENTE DE REPRESENTATIVIDADE</v>
          </cell>
          <cell r="K2746" t="str">
            <v>8,95</v>
          </cell>
          <cell r="L2746" t="str">
            <v>CAIXA REFERENCIAL</v>
          </cell>
          <cell r="M2746" t="str">
            <v>4,45</v>
          </cell>
          <cell r="N2746">
            <v>4.4999999999999991</v>
          </cell>
          <cell r="O2746">
            <v>8.9499999999999993</v>
          </cell>
          <cell r="P2746">
            <v>0</v>
          </cell>
          <cell r="R2746" t="str">
            <v>SINAPI</v>
          </cell>
        </row>
        <row r="2747">
          <cell r="G2747">
            <v>91854</v>
          </cell>
          <cell r="H2747" t="str">
            <v>ELETRODUTO FLEXÍVEL CORRUGADO, PVC, DN 25 MM (3/4"), PARA CIRCUITOS TERMINAIS, INSTALADO EM PAREDE - FORNECIMENTO E INSTALAÇÃO. AF_03/2023</v>
          </cell>
          <cell r="I2747" t="str">
            <v>M</v>
          </cell>
          <cell r="J2747" t="str">
            <v>COEFICIENTE DE REPRESENTATIVIDADE</v>
          </cell>
          <cell r="K2747" t="str">
            <v>9,05</v>
          </cell>
          <cell r="L2747" t="str">
            <v>CAIXA REFERENCIAL</v>
          </cell>
          <cell r="M2747" t="str">
            <v>4,83</v>
          </cell>
          <cell r="N2747">
            <v>4.2200000000000006</v>
          </cell>
          <cell r="O2747">
            <v>9.0500000000000007</v>
          </cell>
          <cell r="P2747">
            <v>0</v>
          </cell>
          <cell r="R2747" t="str">
            <v>SINAPI</v>
          </cell>
        </row>
        <row r="2748">
          <cell r="G2748">
            <v>91855</v>
          </cell>
          <cell r="H2748" t="str">
            <v>ELETRODUTO FLEXÍVEL CORRUGADO REFORÇADO, PVC, DN 25 MM (3/4"), PARA CIRCUITOS TERMINAIS, INSTALADO EM PAREDE - FORNECIMENTO E INSTALAÇÃO. AF_03/2023</v>
          </cell>
          <cell r="I2748" t="str">
            <v>M</v>
          </cell>
          <cell r="J2748" t="str">
            <v>COEFICIENTE DE REPRESENTATIVIDADE</v>
          </cell>
          <cell r="K2748" t="str">
            <v>10,56</v>
          </cell>
          <cell r="L2748" t="str">
            <v>CAIXA REFERENCIAL</v>
          </cell>
          <cell r="M2748" t="str">
            <v>4,81</v>
          </cell>
          <cell r="N2748">
            <v>5.7500000000000009</v>
          </cell>
          <cell r="O2748">
            <v>10.56</v>
          </cell>
          <cell r="P2748">
            <v>0</v>
          </cell>
          <cell r="R2748" t="str">
            <v>SINAPI</v>
          </cell>
        </row>
        <row r="2749">
          <cell r="G2749">
            <v>91856</v>
          </cell>
          <cell r="H2749" t="str">
            <v>ELETRODUTO FLEXÍVEL CORRUGADO, PVC, DN 32 MM (1"), PARA CIRCUITOS TERMINAIS, INSTALADO EM PAREDE - FORNECIMENTO E INSTALAÇÃO. AF_03/2023</v>
          </cell>
          <cell r="I2749" t="str">
            <v>M</v>
          </cell>
          <cell r="J2749" t="str">
            <v>COEFICIENTE DE REPRESENTATIVIDADE</v>
          </cell>
          <cell r="K2749" t="str">
            <v>11,78</v>
          </cell>
          <cell r="L2749" t="str">
            <v>CAIXA REFERENCIAL</v>
          </cell>
          <cell r="M2749" t="str">
            <v>5,35</v>
          </cell>
          <cell r="N2749">
            <v>6.43</v>
          </cell>
          <cell r="O2749">
            <v>11.78</v>
          </cell>
          <cell r="P2749">
            <v>0</v>
          </cell>
          <cell r="R2749" t="str">
            <v>SINAPI</v>
          </cell>
        </row>
        <row r="2750">
          <cell r="G2750">
            <v>91857</v>
          </cell>
          <cell r="H2750" t="str">
            <v>ELETRODUTO FLEXÍVEL CORRUGADO REFORÇADO, PVC, DN 32 MM (1"), PARA CIRCUITOS TERMINAIS, INSTALADO EM PAREDE - FORNECIMENTO E INSTALAÇÃO. AF_03/2023</v>
          </cell>
          <cell r="I2750" t="str">
            <v>M</v>
          </cell>
          <cell r="J2750" t="str">
            <v>COEFICIENTE DE REPRESENTATIVIDADE</v>
          </cell>
          <cell r="K2750" t="str">
            <v>15,29</v>
          </cell>
          <cell r="L2750" t="str">
            <v>CAIXA REFERENCIAL</v>
          </cell>
          <cell r="M2750" t="str">
            <v>5,34</v>
          </cell>
          <cell r="N2750">
            <v>9.9499999999999993</v>
          </cell>
          <cell r="O2750">
            <v>15.29</v>
          </cell>
          <cell r="P2750">
            <v>0</v>
          </cell>
          <cell r="R2750" t="str">
            <v>SINAPI</v>
          </cell>
        </row>
        <row r="2751">
          <cell r="G2751">
            <v>91859</v>
          </cell>
          <cell r="H2751" t="str">
            <v>ELETRODUTO FLEXÍVEL LISO, PEAD, DN 32 MM (1"), PARA CIRCUITOS TERMINAIS, INSTALADO EM PAREDE - FORNECIMENTO E INSTALAÇÃO. AF_03/2023</v>
          </cell>
          <cell r="I2751" t="str">
            <v>M</v>
          </cell>
          <cell r="J2751" t="str">
            <v>COEFICIENTE DE REPRESENTATIVIDADE</v>
          </cell>
          <cell r="K2751" t="str">
            <v>9,93</v>
          </cell>
          <cell r="L2751" t="str">
            <v>CAIXA REFERENCIAL</v>
          </cell>
          <cell r="M2751" t="str">
            <v>5,37</v>
          </cell>
          <cell r="N2751">
            <v>4.5599999999999996</v>
          </cell>
          <cell r="O2751">
            <v>9.93</v>
          </cell>
          <cell r="P2751">
            <v>0</v>
          </cell>
          <cell r="R2751" t="str">
            <v>SINAPI</v>
          </cell>
        </row>
        <row r="2752">
          <cell r="G2752">
            <v>91860</v>
          </cell>
          <cell r="H2752" t="str">
            <v>ELETRODUTO FLEXÍVEL CORRUGADO, PEAD, DN 40 MM (1 1/4"), PARA CIRCUITOS TERMINAIS, INSTALADO EM PAREDE - FORNECIMENTO E INSTALAÇÃO. AF_03/2023</v>
          </cell>
          <cell r="I2752" t="str">
            <v>M</v>
          </cell>
          <cell r="J2752" t="str">
            <v>COEFICIENTE DE REPRESENTATIVIDADE</v>
          </cell>
          <cell r="K2752" t="str">
            <v>12,29</v>
          </cell>
          <cell r="L2752" t="str">
            <v>CAIXA REFERENCIAL</v>
          </cell>
          <cell r="M2752" t="str">
            <v>5,95</v>
          </cell>
          <cell r="N2752">
            <v>6.339999999999999</v>
          </cell>
          <cell r="O2752">
            <v>12.29</v>
          </cell>
          <cell r="P2752">
            <v>0</v>
          </cell>
          <cell r="R2752" t="str">
            <v>SINAPI</v>
          </cell>
        </row>
        <row r="2753">
          <cell r="G2753">
            <v>91861</v>
          </cell>
          <cell r="H2753" t="str">
            <v>ELETRODUTO FLEXÍVEL LISO, PEAD, DN 40 MM (1 1/4"), PARA CIRCUITOS TERMINAIS, INSTALADO EM PAREDE - FORNECIMENTO E INSTALAÇÃO. AF_03/2023</v>
          </cell>
          <cell r="I2753" t="str">
            <v>M</v>
          </cell>
          <cell r="J2753" t="str">
            <v>COEFICIENTE DE REPRESENTATIVIDADE</v>
          </cell>
          <cell r="K2753" t="str">
            <v>11,58</v>
          </cell>
          <cell r="L2753" t="str">
            <v>CAIXA REFERENCIAL</v>
          </cell>
          <cell r="M2753" t="str">
            <v>5,96</v>
          </cell>
          <cell r="N2753">
            <v>5.62</v>
          </cell>
          <cell r="O2753">
            <v>11.58</v>
          </cell>
          <cell r="P2753">
            <v>0</v>
          </cell>
          <cell r="R2753" t="str">
            <v>SINAPI</v>
          </cell>
        </row>
        <row r="2754">
          <cell r="G2754">
            <v>91862</v>
          </cell>
          <cell r="H2754" t="str">
            <v>ELETRODUTO RÍGIDO ROSCÁVEL, PVC, DN 20 MM (1/2"), PARA CIRCUITOS TERMINAIS, INSTALADO EM FORRO - FORNECIMENTO E INSTALAÇÃO. AF_03/2023</v>
          </cell>
          <cell r="I2754" t="str">
            <v>M</v>
          </cell>
          <cell r="J2754" t="str">
            <v>COEFICIENTE DE REPRESENTATIVIDADE</v>
          </cell>
          <cell r="K2754" t="str">
            <v>9,23</v>
          </cell>
          <cell r="L2754" t="str">
            <v>CAIXA REFERENCIAL</v>
          </cell>
          <cell r="M2754" t="str">
            <v>3,77</v>
          </cell>
          <cell r="N2754">
            <v>5.4600000000000009</v>
          </cell>
          <cell r="O2754">
            <v>9.23</v>
          </cell>
          <cell r="P2754">
            <v>0</v>
          </cell>
          <cell r="R2754" t="str">
            <v>SINAPI</v>
          </cell>
        </row>
        <row r="2755">
          <cell r="G2755">
            <v>91863</v>
          </cell>
          <cell r="H2755" t="str">
            <v>ELETRODUTO RÍGIDO ROSCÁVEL, PVC, DN 25 MM (3/4"), PARA CIRCUITOS TERMINAIS, INSTALADO EM FORRO - FORNECIMENTO E INSTALAÇÃO. AF_03/2023</v>
          </cell>
          <cell r="I2755" t="str">
            <v>M</v>
          </cell>
          <cell r="J2755" t="str">
            <v>COEFICIENTE DE REPRESENTATIVIDADE</v>
          </cell>
          <cell r="K2755" t="str">
            <v>10,96</v>
          </cell>
          <cell r="L2755" t="str">
            <v>CAIXA REFERENCIAL</v>
          </cell>
          <cell r="M2755" t="str">
            <v>4,27</v>
          </cell>
          <cell r="N2755">
            <v>6.6900000000000013</v>
          </cell>
          <cell r="O2755">
            <v>10.96</v>
          </cell>
          <cell r="P2755">
            <v>0</v>
          </cell>
          <cell r="R2755" t="str">
            <v>SINAPI</v>
          </cell>
        </row>
        <row r="2756">
          <cell r="G2756">
            <v>91864</v>
          </cell>
          <cell r="H2756" t="str">
            <v>ELETRODUTO RÍGIDO ROSCÁVEL, PVC, DN 32 MM (1"), PARA CIRCUITOS TERMINAIS, INSTALADO EM FORRO - FORNECIMENTO E INSTALAÇÃO. AF_03/2023</v>
          </cell>
          <cell r="I2756" t="str">
            <v>M</v>
          </cell>
          <cell r="J2756" t="str">
            <v>COEFICIENTE DE REPRESENTATIVIDADE</v>
          </cell>
          <cell r="K2756" t="str">
            <v>14,95</v>
          </cell>
          <cell r="L2756" t="str">
            <v>CAIXA REFERENCIAL</v>
          </cell>
          <cell r="M2756" t="str">
            <v>4,99</v>
          </cell>
          <cell r="N2756">
            <v>9.9599999999999991</v>
          </cell>
          <cell r="O2756">
            <v>14.95</v>
          </cell>
          <cell r="P2756">
            <v>0</v>
          </cell>
          <cell r="R2756" t="str">
            <v>SINAPI</v>
          </cell>
        </row>
        <row r="2757">
          <cell r="G2757">
            <v>91865</v>
          </cell>
          <cell r="H2757" t="str">
            <v>ELETRODUTO RÍGIDO ROSCÁVEL, PVC, DN 40 MM (1 1/4"), PARA CIRCUITOS TERMINAIS, INSTALADO EM FORRO - FORNECIMENTO E INSTALAÇÃO. AF_03/2023</v>
          </cell>
          <cell r="I2757" t="str">
            <v>M</v>
          </cell>
          <cell r="J2757" t="str">
            <v>COEFICIENTE DE REPRESENTATIVIDADE</v>
          </cell>
          <cell r="K2757" t="str">
            <v>18,85</v>
          </cell>
          <cell r="L2757" t="str">
            <v>CAIXA REFERENCIAL</v>
          </cell>
          <cell r="M2757" t="str">
            <v>5,80</v>
          </cell>
          <cell r="N2757">
            <v>13.05</v>
          </cell>
          <cell r="O2757">
            <v>18.850000000000001</v>
          </cell>
          <cell r="P2757">
            <v>0</v>
          </cell>
          <cell r="R2757" t="str">
            <v>SINAPI</v>
          </cell>
        </row>
        <row r="2758">
          <cell r="G2758">
            <v>91866</v>
          </cell>
          <cell r="H2758" t="str">
            <v>ELETRODUTO RÍGIDO ROSCÁVEL, PVC, DN 20 MM (1/2"), PARA CIRCUITOS TERMINAIS, INSTALADO EM LAJE - FORNECIMENTO E INSTALAÇÃO. AF_03/2023</v>
          </cell>
          <cell r="I2758" t="str">
            <v>M</v>
          </cell>
          <cell r="J2758" t="str">
            <v>COEFICIENTE DE REPRESENTATIVIDADE</v>
          </cell>
          <cell r="K2758" t="str">
            <v>8,11</v>
          </cell>
          <cell r="L2758" t="str">
            <v>CAIXA REFERENCIAL</v>
          </cell>
          <cell r="M2758" t="str">
            <v>2,87</v>
          </cell>
          <cell r="N2758">
            <v>5.2399999999999993</v>
          </cell>
          <cell r="O2758">
            <v>8.11</v>
          </cell>
          <cell r="P2758">
            <v>0</v>
          </cell>
          <cell r="R2758" t="str">
            <v>SINAPI</v>
          </cell>
        </row>
        <row r="2759">
          <cell r="G2759">
            <v>91867</v>
          </cell>
          <cell r="H2759" t="str">
            <v>ELETRODUTO RÍGIDO ROSCÁVEL, PVC, DN 25 MM (3/4"), PARA CIRCUITOS TERMINAIS, INSTALADO EM LAJE - FORNECIMENTO E INSTALAÇÃO. AF_03/2023</v>
          </cell>
          <cell r="I2759" t="str">
            <v>M</v>
          </cell>
          <cell r="J2759" t="str">
            <v>COEFICIENTE DE REPRESENTATIVIDADE</v>
          </cell>
          <cell r="K2759" t="str">
            <v>9,84</v>
          </cell>
          <cell r="L2759" t="str">
            <v>CAIXA REFERENCIAL</v>
          </cell>
          <cell r="M2759" t="str">
            <v>3,37</v>
          </cell>
          <cell r="N2759">
            <v>6.47</v>
          </cell>
          <cell r="O2759">
            <v>9.84</v>
          </cell>
          <cell r="P2759">
            <v>0</v>
          </cell>
          <cell r="R2759" t="str">
            <v>SINAPI</v>
          </cell>
        </row>
        <row r="2760">
          <cell r="G2760">
            <v>91868</v>
          </cell>
          <cell r="H2760" t="str">
            <v>ELETRODUTO RÍGIDO ROSCÁVEL, PVC, DN 32 MM (1"), PARA CIRCUITOS TERMINAIS, INSTALADO EM LAJE - FORNECIMENTO E INSTALAÇÃO. AF_03/2023</v>
          </cell>
          <cell r="I2760" t="str">
            <v>M</v>
          </cell>
          <cell r="J2760" t="str">
            <v>COEFICIENTE DE REPRESENTATIVIDADE</v>
          </cell>
          <cell r="K2760" t="str">
            <v>13,84</v>
          </cell>
          <cell r="L2760" t="str">
            <v>CAIXA REFERENCIAL</v>
          </cell>
          <cell r="M2760" t="str">
            <v>4,09</v>
          </cell>
          <cell r="N2760">
            <v>9.75</v>
          </cell>
          <cell r="O2760">
            <v>13.84</v>
          </cell>
          <cell r="P2760">
            <v>0</v>
          </cell>
          <cell r="R2760" t="str">
            <v>SINAPI</v>
          </cell>
        </row>
        <row r="2761">
          <cell r="G2761">
            <v>91869</v>
          </cell>
          <cell r="H2761" t="str">
            <v>ELETRODUTO RÍGIDO ROSCÁVEL, PVC, DN 40 MM (1 1/4"), PARA CIRCUITOS TERMINAIS, INSTALADO EM LAJE - FORNECIMENTO E INSTALAÇÃO. AF_03/2023</v>
          </cell>
          <cell r="I2761" t="str">
            <v>M</v>
          </cell>
          <cell r="J2761" t="str">
            <v>COEFICIENTE DE REPRESENTATIVIDADE</v>
          </cell>
          <cell r="K2761" t="str">
            <v>17,70</v>
          </cell>
          <cell r="L2761" t="str">
            <v>CAIXA REFERENCIAL</v>
          </cell>
          <cell r="M2761" t="str">
            <v>4,88</v>
          </cell>
          <cell r="N2761">
            <v>12.82</v>
          </cell>
          <cell r="O2761">
            <v>17.7</v>
          </cell>
          <cell r="P2761">
            <v>0</v>
          </cell>
          <cell r="R2761" t="str">
            <v>SINAPI</v>
          </cell>
        </row>
        <row r="2762">
          <cell r="G2762">
            <v>91870</v>
          </cell>
          <cell r="H2762" t="str">
            <v>ELETRODUTO RÍGIDO ROSCÁVEL, PVC, DN 20 MM (1/2"), PARA CIRCUITOS TERMINAIS, INSTALADO EM PAREDE - FORNECIMENTO E INSTALAÇÃO. AF_03/2023</v>
          </cell>
          <cell r="I2762" t="str">
            <v>M</v>
          </cell>
          <cell r="J2762" t="str">
            <v>COEFICIENTE DE REPRESENTATIVIDADE</v>
          </cell>
          <cell r="K2762" t="str">
            <v>11,91</v>
          </cell>
          <cell r="L2762" t="str">
            <v>CAIXA REFERENCIAL</v>
          </cell>
          <cell r="M2762" t="str">
            <v>5,84</v>
          </cell>
          <cell r="N2762">
            <v>6.07</v>
          </cell>
          <cell r="O2762">
            <v>11.91</v>
          </cell>
          <cell r="P2762">
            <v>0</v>
          </cell>
          <cell r="R2762" t="str">
            <v>SINAPI</v>
          </cell>
        </row>
        <row r="2763">
          <cell r="G2763">
            <v>91871</v>
          </cell>
          <cell r="H2763" t="str">
            <v>ELETRODUTO RÍGIDO ROSCÁVEL, PVC, DN 25 MM (3/4"), PARA CIRCUITOS TERMINAIS, INSTALADO EM PAREDE - FORNECIMENTO E INSTALAÇÃO. AF_03/2023</v>
          </cell>
          <cell r="I2763" t="str">
            <v>M</v>
          </cell>
          <cell r="J2763" t="str">
            <v>COEFICIENTE DE REPRESENTATIVIDADE</v>
          </cell>
          <cell r="K2763" t="str">
            <v>13,63</v>
          </cell>
          <cell r="L2763" t="str">
            <v>CAIXA REFERENCIAL</v>
          </cell>
          <cell r="M2763" t="str">
            <v>6,34</v>
          </cell>
          <cell r="N2763">
            <v>7.2900000000000009</v>
          </cell>
          <cell r="O2763">
            <v>13.63</v>
          </cell>
          <cell r="P2763">
            <v>0</v>
          </cell>
          <cell r="R2763" t="str">
            <v>SINAPI</v>
          </cell>
        </row>
        <row r="2764">
          <cell r="G2764">
            <v>91872</v>
          </cell>
          <cell r="H2764" t="str">
            <v>ELETRODUTO RÍGIDO ROSCÁVEL, PVC, DN 32 MM (1"), PARA CIRCUITOS TERMINAIS, INSTALADO EM PAREDE - FORNECIMENTO E INSTALAÇÃO. AF_03/2023</v>
          </cell>
          <cell r="I2764" t="str">
            <v>M</v>
          </cell>
          <cell r="J2764" t="str">
            <v>COEFICIENTE DE REPRESENTATIVIDADE</v>
          </cell>
          <cell r="K2764" t="str">
            <v>17,63</v>
          </cell>
          <cell r="L2764" t="str">
            <v>CAIXA REFERENCIAL</v>
          </cell>
          <cell r="M2764" t="str">
            <v>7,06</v>
          </cell>
          <cell r="N2764">
            <v>10.57</v>
          </cell>
          <cell r="O2764">
            <v>17.63</v>
          </cell>
          <cell r="P2764">
            <v>0</v>
          </cell>
          <cell r="R2764" t="str">
            <v>SINAPI</v>
          </cell>
        </row>
        <row r="2765">
          <cell r="G2765">
            <v>91873</v>
          </cell>
          <cell r="H2765" t="str">
            <v>ELETRODUTO RÍGIDO ROSCÁVEL, PVC, DN 40 MM (1 1/4"), PARA CIRCUITOS TERMINAIS, INSTALADO EM PAREDE - FORNECIMENTO E INSTALAÇÃO. AF_03/2023</v>
          </cell>
          <cell r="I2765" t="str">
            <v>M</v>
          </cell>
          <cell r="J2765" t="str">
            <v>COEFICIENTE DE REPRESENTATIVIDADE</v>
          </cell>
          <cell r="K2765" t="str">
            <v>21,49</v>
          </cell>
          <cell r="L2765" t="str">
            <v>CAIXA REFERENCIAL</v>
          </cell>
          <cell r="M2765" t="str">
            <v>7,86</v>
          </cell>
          <cell r="N2765">
            <v>13.629999999999999</v>
          </cell>
          <cell r="O2765">
            <v>21.49</v>
          </cell>
          <cell r="P2765">
            <v>0</v>
          </cell>
          <cell r="R2765" t="str">
            <v>SINAPI</v>
          </cell>
        </row>
        <row r="2766">
          <cell r="G2766">
            <v>93008</v>
          </cell>
          <cell r="H2766" t="str">
            <v>ELETRODUTO RÍGIDO ROSCÁVEL, PVC, DN 50 MM (1 1/2"), PARA REDE ENTERRADA DE DISTRIBUIÇÃO DE ENERGIA ELÉTRICA - FORNECIMENTO E INSTALAÇÃO. AF_12/2021</v>
          </cell>
          <cell r="I2766" t="str">
            <v>M</v>
          </cell>
          <cell r="J2766" t="str">
            <v>COEFICIENTE DE REPRESENTATIVIDADE</v>
          </cell>
          <cell r="K2766" t="str">
            <v>18,70</v>
          </cell>
          <cell r="L2766" t="str">
            <v>CAIXA REFERENCIAL</v>
          </cell>
          <cell r="M2766" t="str">
            <v>4,01</v>
          </cell>
          <cell r="N2766">
            <v>14.69</v>
          </cell>
          <cell r="O2766">
            <v>18.7</v>
          </cell>
          <cell r="P2766">
            <v>0</v>
          </cell>
          <cell r="R2766" t="str">
            <v>SINAPI</v>
          </cell>
        </row>
        <row r="2767">
          <cell r="G2767">
            <v>93009</v>
          </cell>
          <cell r="H2767" t="str">
            <v>ELETRODUTO RÍGIDO ROSCÁVEL, PVC, DN 60 MM (2"), PARA REDE ENTERRADA DE DISTRIBUIÇÃO DE ENERGIA ELÉTRICA - FORNECIMENTO E INSTALAÇÃO. AF_12/2021</v>
          </cell>
          <cell r="I2767" t="str">
            <v>M</v>
          </cell>
          <cell r="J2767" t="str">
            <v>COEFICIENTE DE REPRESENTATIVIDADE</v>
          </cell>
          <cell r="K2767" t="str">
            <v>28,06</v>
          </cell>
          <cell r="L2767" t="str">
            <v>CAIXA REFERENCIAL</v>
          </cell>
          <cell r="M2767" t="str">
            <v>4,61</v>
          </cell>
          <cell r="N2767">
            <v>23.45</v>
          </cell>
          <cell r="O2767">
            <v>28.06</v>
          </cell>
          <cell r="P2767">
            <v>0</v>
          </cell>
          <cell r="R2767" t="str">
            <v>SINAPI</v>
          </cell>
        </row>
        <row r="2768">
          <cell r="G2768">
            <v>93010</v>
          </cell>
          <cell r="H2768" t="str">
            <v>ELETRODUTO RÍGIDO ROSCÁVEL, PVC, DN 75 MM (2 1/2"), PARA REDE ENTERRADA DE DISTRIBUIÇÃO DE ENERGIA ELÉTRICA - FORNECIMENTO E INSTALAÇÃO. AF_12/2021</v>
          </cell>
          <cell r="I2768" t="str">
            <v>M</v>
          </cell>
          <cell r="J2768" t="str">
            <v>COEFICIENTE DE REPRESENTATIVIDADE</v>
          </cell>
          <cell r="K2768" t="str">
            <v>39,37</v>
          </cell>
          <cell r="L2768" t="str">
            <v>CAIXA REFERENCIAL</v>
          </cell>
          <cell r="M2768" t="str">
            <v>5,50</v>
          </cell>
          <cell r="N2768">
            <v>33.869999999999997</v>
          </cell>
          <cell r="O2768">
            <v>39.369999999999997</v>
          </cell>
          <cell r="P2768">
            <v>0</v>
          </cell>
          <cell r="R2768" t="str">
            <v>SINAPI</v>
          </cell>
        </row>
        <row r="2769">
          <cell r="G2769">
            <v>93011</v>
          </cell>
          <cell r="H2769" t="str">
            <v>ELETRODUTO RÍGIDO ROSCÁVEL, PVC, DN 85 MM (3"), PARA REDE ENTERRADA DE DISTRIBUIÇÃO DE ENERGIA ELÉTRICA - FORNECIMENTO E INSTALAÇÃO. AF_12/2021</v>
          </cell>
          <cell r="I2769" t="str">
            <v>M</v>
          </cell>
          <cell r="J2769" t="str">
            <v>COEFICIENTE DE REPRESENTATIVIDADE</v>
          </cell>
          <cell r="K2769" t="str">
            <v>48,33</v>
          </cell>
          <cell r="L2769" t="str">
            <v>CAIXA REFERENCIAL</v>
          </cell>
          <cell r="M2769" t="str">
            <v>6,11</v>
          </cell>
          <cell r="N2769">
            <v>42.22</v>
          </cell>
          <cell r="O2769">
            <v>48.33</v>
          </cell>
          <cell r="P2769">
            <v>0</v>
          </cell>
          <cell r="R2769" t="str">
            <v>SINAPI</v>
          </cell>
        </row>
        <row r="2770">
          <cell r="G2770">
            <v>93012</v>
          </cell>
          <cell r="H2770" t="str">
            <v>ELETRODUTO RÍGIDO ROSCÁVEL, PVC, DN 110 MM (4"), PARA REDE ENTERRADA DE DISTRIBUIÇÃO DE ENERGIA ELÉTRICA - FORNECIMENTO E INSTALAÇÃO. AF_12/2021</v>
          </cell>
          <cell r="I2770" t="str">
            <v>M</v>
          </cell>
          <cell r="J2770" t="str">
            <v>COEFICIENTE DE REPRESENTATIVIDADE</v>
          </cell>
          <cell r="K2770" t="str">
            <v>73,56</v>
          </cell>
          <cell r="L2770" t="str">
            <v>CAIXA REFERENCIAL</v>
          </cell>
          <cell r="M2770" t="str">
            <v>7,60</v>
          </cell>
          <cell r="N2770">
            <v>65.960000000000008</v>
          </cell>
          <cell r="O2770">
            <v>73.56</v>
          </cell>
          <cell r="P2770">
            <v>0</v>
          </cell>
          <cell r="R2770" t="str">
            <v>SINAPI</v>
          </cell>
        </row>
        <row r="2771">
          <cell r="G2771">
            <v>95726</v>
          </cell>
          <cell r="H2771" t="str">
            <v>ELETRODUTO RÍGIDO SOLDÁVEL, PVC, DN 20 MM (½''), APARENTE - FORNECIMENTO E INSTALAÇÃO. AF_10/2022</v>
          </cell>
          <cell r="I2771" t="str">
            <v>M</v>
          </cell>
          <cell r="J2771" t="str">
            <v>COEFICIENTE DE REPRESENTATIVIDADE</v>
          </cell>
          <cell r="K2771" t="str">
            <v>8,86</v>
          </cell>
          <cell r="L2771" t="str">
            <v>CAIXA REFERENCIAL</v>
          </cell>
          <cell r="M2771" t="str">
            <v>3,82</v>
          </cell>
          <cell r="N2771">
            <v>5.0399999999999991</v>
          </cell>
          <cell r="O2771">
            <v>8.86</v>
          </cell>
          <cell r="P2771">
            <v>0</v>
          </cell>
          <cell r="R2771" t="str">
            <v>SINAPI</v>
          </cell>
        </row>
        <row r="2772">
          <cell r="G2772">
            <v>95727</v>
          </cell>
          <cell r="H2772" t="str">
            <v>ELETRODUTO RÍGIDO SOLDÁVEL, PVC, DN 25 MM (3/4''), APARENTE - FORNECIMENTO E INSTALAÇÃO. AF_10/2022</v>
          </cell>
          <cell r="I2772" t="str">
            <v>M</v>
          </cell>
          <cell r="J2772" t="str">
            <v>COEFICIENTE DE REPRESENTATIVIDADE</v>
          </cell>
          <cell r="K2772" t="str">
            <v>12,20</v>
          </cell>
          <cell r="L2772" t="str">
            <v>CAIXA REFERENCIAL</v>
          </cell>
          <cell r="M2772" t="str">
            <v>5,92</v>
          </cell>
          <cell r="N2772">
            <v>6.2799999999999994</v>
          </cell>
          <cell r="O2772">
            <v>12.2</v>
          </cell>
          <cell r="P2772">
            <v>0</v>
          </cell>
          <cell r="R2772" t="str">
            <v>SINAPI</v>
          </cell>
        </row>
        <row r="2773">
          <cell r="G2773">
            <v>95728</v>
          </cell>
          <cell r="H2773" t="str">
            <v>ELETRODUTO RÍGIDO SOLDÁVEL, PVC, DN 32 MM (1''), APARENTE - FORNECIMENTO E INSTALAÇÃO. AF_10/2022</v>
          </cell>
          <cell r="I2773" t="str">
            <v>M</v>
          </cell>
          <cell r="J2773" t="str">
            <v>COEFICIENTE DE REPRESENTATIVIDADE</v>
          </cell>
          <cell r="K2773" t="str">
            <v>17,75</v>
          </cell>
          <cell r="L2773" t="str">
            <v>CAIXA REFERENCIAL</v>
          </cell>
          <cell r="M2773" t="str">
            <v>8,79</v>
          </cell>
          <cell r="N2773">
            <v>8.9600000000000009</v>
          </cell>
          <cell r="O2773">
            <v>17.75</v>
          </cell>
          <cell r="P2773">
            <v>0</v>
          </cell>
          <cell r="R2773" t="str">
            <v>SINAPI</v>
          </cell>
        </row>
        <row r="2774">
          <cell r="G2774">
            <v>97667</v>
          </cell>
          <cell r="H2774" t="str">
            <v>ELETRODUTO FLEXÍVEL CORRUGADO, PEAD, DN 50 (1 1/2"), PARA REDE ENTERRADA DE DISTRIBUIÇÃO DE ENERGIA ELÉTRICA - FORNECIMENTO E INSTALAÇÃO. AF_12/2021</v>
          </cell>
          <cell r="I2774" t="str">
            <v>M</v>
          </cell>
          <cell r="J2774" t="str">
            <v>COEFICIENTE DE REPRESENTATIVIDADE</v>
          </cell>
          <cell r="K2774" t="str">
            <v>8,86</v>
          </cell>
          <cell r="L2774" t="str">
            <v>CAIXA REFERENCIAL</v>
          </cell>
          <cell r="M2774" t="str">
            <v>2,41</v>
          </cell>
          <cell r="N2774">
            <v>6.4499999999999993</v>
          </cell>
          <cell r="O2774">
            <v>8.86</v>
          </cell>
          <cell r="P2774">
            <v>0</v>
          </cell>
          <cell r="R2774" t="str">
            <v>SINAPI</v>
          </cell>
        </row>
        <row r="2775">
          <cell r="G2775">
            <v>97668</v>
          </cell>
          <cell r="H2775" t="str">
            <v>ELETRODUTO FLEXÍVEL CORRUGADO, PEAD, DN 63 (2"), PARA REDE ENTERRADA DE DISTRIBUIÇÃO DE ENERGIA ELÉTRICA - FORNECIMENTO E INSTALAÇÃO. AF_12/2021</v>
          </cell>
          <cell r="I2775" t="str">
            <v>M</v>
          </cell>
          <cell r="J2775" t="str">
            <v>COEFICIENTE DE REPRESENTATIVIDADE</v>
          </cell>
          <cell r="K2775" t="str">
            <v>12,64</v>
          </cell>
          <cell r="L2775" t="str">
            <v>CAIXA REFERENCIAL</v>
          </cell>
          <cell r="M2775" t="str">
            <v>3,38</v>
          </cell>
          <cell r="N2775">
            <v>9.2600000000000016</v>
          </cell>
          <cell r="O2775">
            <v>12.64</v>
          </cell>
          <cell r="P2775">
            <v>0</v>
          </cell>
          <cell r="R2775" t="str">
            <v>SINAPI</v>
          </cell>
        </row>
        <row r="2776">
          <cell r="G2776">
            <v>97669</v>
          </cell>
          <cell r="H2776" t="str">
            <v>ELETRODUTO FLEXÍVEL CORRUGADO, PEAD, DN 90 (3"), PARA REDE ENTERRADA DE DISTRIBUIÇÃO DE ENERGIA ELÉTRICA - FORNECIMENTO E INSTALAÇÃO. AF_12/2021</v>
          </cell>
          <cell r="I2776" t="str">
            <v>M</v>
          </cell>
          <cell r="J2776" t="str">
            <v>COEFICIENTE DE REPRESENTATIVIDADE</v>
          </cell>
          <cell r="K2776" t="str">
            <v>18,57</v>
          </cell>
          <cell r="L2776" t="str">
            <v>CAIXA REFERENCIAL</v>
          </cell>
          <cell r="M2776" t="str">
            <v>5,40</v>
          </cell>
          <cell r="N2776">
            <v>13.17</v>
          </cell>
          <cell r="O2776">
            <v>18.57</v>
          </cell>
          <cell r="P2776">
            <v>0</v>
          </cell>
          <cell r="R2776" t="str">
            <v>SINAPI</v>
          </cell>
        </row>
        <row r="2777">
          <cell r="G2777">
            <v>97670</v>
          </cell>
          <cell r="H2777" t="str">
            <v>ELETRODUTO FLEXÍVEL CORRUGADO, PEAD, DN 100 (4"), PARA REDE ENTERRADA DE DISTRIBUIÇÃO DE ENERGIA ELÉTRICA - FORNECIMENTO E INSTALAÇÃO. AF_12/2021</v>
          </cell>
          <cell r="I2777" t="str">
            <v>M</v>
          </cell>
          <cell r="J2777" t="str">
            <v>COEFICIENTE DE REPRESENTATIVIDADE</v>
          </cell>
          <cell r="K2777" t="str">
            <v>24,11</v>
          </cell>
          <cell r="L2777" t="str">
            <v>CAIXA REFERENCIAL</v>
          </cell>
          <cell r="M2777" t="str">
            <v>6,17</v>
          </cell>
          <cell r="N2777">
            <v>17.939999999999998</v>
          </cell>
          <cell r="O2777">
            <v>24.11</v>
          </cell>
          <cell r="P2777">
            <v>0</v>
          </cell>
          <cell r="R2777" t="str">
            <v>SINAPI</v>
          </cell>
        </row>
        <row r="2778">
          <cell r="G2778">
            <v>91874</v>
          </cell>
          <cell r="H2778" t="str">
            <v>LUVA PARA ELETRODUTO, PVC, ROSCÁVEL, DN 20 MM (1/2"), PARA CIRCUITOS TERMINAIS, INSTALADA EM FORRO - FORNECIMENTO E INSTALAÇÃO. AF_03/2023</v>
          </cell>
          <cell r="I2778" t="str">
            <v>UN</v>
          </cell>
          <cell r="J2778" t="str">
            <v>COEFICIENTE DE REPRESENTATIVIDADE</v>
          </cell>
          <cell r="K2778" t="str">
            <v>6,47</v>
          </cell>
          <cell r="L2778" t="str">
            <v>CAIXA REFERENCIAL</v>
          </cell>
          <cell r="M2778" t="str">
            <v>4,38</v>
          </cell>
          <cell r="N2778">
            <v>2.09</v>
          </cell>
          <cell r="O2778">
            <v>6.47</v>
          </cell>
          <cell r="P2778">
            <v>0</v>
          </cell>
          <cell r="R2778" t="str">
            <v>SINAPI</v>
          </cell>
        </row>
        <row r="2779">
          <cell r="G2779">
            <v>91875</v>
          </cell>
          <cell r="H2779" t="str">
            <v>LUVA PARA ELETRODUTO, PVC, ROSCÁVEL, DN 25 MM (3/4"), PARA CIRCUITOS TERMINAIS, INSTALADA EM FORRO - FORNECIMENTO E INSTALAÇÃO. AF_03/2023</v>
          </cell>
          <cell r="I2779" t="str">
            <v>UN</v>
          </cell>
          <cell r="J2779" t="str">
            <v>COEFICIENTE DE REPRESENTATIVIDADE</v>
          </cell>
          <cell r="K2779" t="str">
            <v>7,63</v>
          </cell>
          <cell r="L2779" t="str">
            <v>CAIXA REFERENCIAL</v>
          </cell>
          <cell r="M2779" t="str">
            <v>4,96</v>
          </cell>
          <cell r="N2779">
            <v>2.67</v>
          </cell>
          <cell r="O2779">
            <v>7.63</v>
          </cell>
          <cell r="P2779">
            <v>0</v>
          </cell>
          <cell r="R2779" t="str">
            <v>SINAPI</v>
          </cell>
        </row>
        <row r="2780">
          <cell r="G2780">
            <v>91876</v>
          </cell>
          <cell r="H2780" t="str">
            <v>LUVA PARA ELETRODUTO, PVC, ROSCÁVEL, DN 32 MM (1"), PARA CIRCUITOS TERMINAIS, INSTALADA EM FORRO - FORNECIMENTO E INSTALAÇÃO. AF_03/2023</v>
          </cell>
          <cell r="I2780" t="str">
            <v>UN</v>
          </cell>
          <cell r="J2780" t="str">
            <v>COEFICIENTE DE REPRESENTATIVIDADE</v>
          </cell>
          <cell r="K2780" t="str">
            <v>9,21</v>
          </cell>
          <cell r="L2780" t="str">
            <v>CAIXA REFERENCIAL</v>
          </cell>
          <cell r="M2780" t="str">
            <v>5,76</v>
          </cell>
          <cell r="N2780">
            <v>3.4500000000000011</v>
          </cell>
          <cell r="O2780">
            <v>9.2100000000000009</v>
          </cell>
          <cell r="P2780">
            <v>0</v>
          </cell>
          <cell r="R2780" t="str">
            <v>SINAPI</v>
          </cell>
        </row>
        <row r="2781">
          <cell r="G2781">
            <v>91877</v>
          </cell>
          <cell r="H2781" t="str">
            <v>LUVA PARA ELETRODUTO, PVC, ROSCÁVEL, DN 40 MM (1 1/4"), PARA CIRCUITOS TERMINAIS, INSTALADA EM FORRO - FORNECIMENTO E INSTALAÇÃO. AF_03/2023</v>
          </cell>
          <cell r="I2781" t="str">
            <v>UN</v>
          </cell>
          <cell r="J2781" t="str">
            <v>COEFICIENTE DE REPRESENTATIVIDADE</v>
          </cell>
          <cell r="K2781" t="str">
            <v>11,44</v>
          </cell>
          <cell r="L2781" t="str">
            <v>CAIXA REFERENCIAL</v>
          </cell>
          <cell r="M2781" t="str">
            <v>6,68</v>
          </cell>
          <cell r="N2781">
            <v>4.76</v>
          </cell>
          <cell r="O2781">
            <v>11.44</v>
          </cell>
          <cell r="P2781">
            <v>0</v>
          </cell>
          <cell r="R2781" t="str">
            <v>SINAPI</v>
          </cell>
        </row>
        <row r="2782">
          <cell r="G2782">
            <v>91878</v>
          </cell>
          <cell r="H2782" t="str">
            <v>LUVA PARA ELETRODUTO, PVC, ROSCÁVEL, DN 20 MM (1/2"), PARA CIRCUITOS TERMINAIS, INSTALADA EM LAJE - FORNECIMENTO E INSTALAÇÃO. AF_03/2023</v>
          </cell>
          <cell r="I2782" t="str">
            <v>UN</v>
          </cell>
          <cell r="J2782" t="str">
            <v>COEFICIENTE DE REPRESENTATIVIDADE</v>
          </cell>
          <cell r="K2782" t="str">
            <v>5,13</v>
          </cell>
          <cell r="L2782" t="str">
            <v>CAIXA REFERENCIAL</v>
          </cell>
          <cell r="M2782" t="str">
            <v>3,32</v>
          </cell>
          <cell r="N2782">
            <v>1.81</v>
          </cell>
          <cell r="O2782">
            <v>5.13</v>
          </cell>
          <cell r="P2782">
            <v>0</v>
          </cell>
          <cell r="R2782" t="str">
            <v>SINAPI</v>
          </cell>
        </row>
        <row r="2783">
          <cell r="G2783">
            <v>91879</v>
          </cell>
          <cell r="H2783" t="str">
            <v>LUVA PARA ELETRODUTO, PVC, ROSCÁVEL, DN 25 MM (3/4"), PARA CIRCUITOS TERMINAIS, INSTALADA EM LAJE - FORNECIMENTO E INSTALAÇÃO. AF_03/2023</v>
          </cell>
          <cell r="I2783" t="str">
            <v>UN</v>
          </cell>
          <cell r="J2783" t="str">
            <v>COEFICIENTE DE REPRESENTATIVIDADE</v>
          </cell>
          <cell r="K2783" t="str">
            <v>6,30</v>
          </cell>
          <cell r="L2783" t="str">
            <v>CAIXA REFERENCIAL</v>
          </cell>
          <cell r="M2783" t="str">
            <v>3,90</v>
          </cell>
          <cell r="N2783">
            <v>2.4</v>
          </cell>
          <cell r="O2783">
            <v>6.3</v>
          </cell>
          <cell r="P2783">
            <v>0</v>
          </cell>
          <cell r="R2783" t="str">
            <v>SINAPI</v>
          </cell>
        </row>
        <row r="2784">
          <cell r="G2784">
            <v>91880</v>
          </cell>
          <cell r="H2784" t="str">
            <v>LUVA PARA ELETRODUTO, PVC, ROSCÁVEL, DN 32 MM (1"), PARA CIRCUITOS TERMINAIS, INSTALADA EM LAJE - FORNECIMENTO E INSTALAÇÃO. AF_03/2023</v>
          </cell>
          <cell r="I2784" t="str">
            <v>UN</v>
          </cell>
          <cell r="J2784" t="str">
            <v>COEFICIENTE DE REPRESENTATIVIDADE</v>
          </cell>
          <cell r="K2784" t="str">
            <v>7,88</v>
          </cell>
          <cell r="L2784" t="str">
            <v>CAIXA REFERENCIAL</v>
          </cell>
          <cell r="M2784" t="str">
            <v>4,72</v>
          </cell>
          <cell r="N2784">
            <v>3.16</v>
          </cell>
          <cell r="O2784">
            <v>7.88</v>
          </cell>
          <cell r="P2784">
            <v>0</v>
          </cell>
          <cell r="R2784" t="str">
            <v>SINAPI</v>
          </cell>
        </row>
        <row r="2785">
          <cell r="G2785">
            <v>91881</v>
          </cell>
          <cell r="H2785" t="str">
            <v>LUVA PARA ELETRODUTO, PVC, ROSCÁVEL, DN 40 MM (1 1/4"), PARA CIRCUITOS TERMINAIS, INSTALADA EM LAJE - FORNECIMENTO E INSTALAÇÃO. AF_03/2023</v>
          </cell>
          <cell r="I2785" t="str">
            <v>UN</v>
          </cell>
          <cell r="J2785" t="str">
            <v>COEFICIENTE DE REPRESENTATIVIDADE</v>
          </cell>
          <cell r="K2785" t="str">
            <v>10,10</v>
          </cell>
          <cell r="L2785" t="str">
            <v>CAIXA REFERENCIAL</v>
          </cell>
          <cell r="M2785" t="str">
            <v>5,65</v>
          </cell>
          <cell r="N2785">
            <v>4.4499999999999993</v>
          </cell>
          <cell r="O2785">
            <v>10.1</v>
          </cell>
          <cell r="P2785">
            <v>0</v>
          </cell>
          <cell r="R2785" t="str">
            <v>SINAPI</v>
          </cell>
        </row>
        <row r="2786">
          <cell r="G2786">
            <v>91882</v>
          </cell>
          <cell r="H2786" t="str">
            <v>LUVA PARA ELETRODUTO, PVC, ROSCÁVEL, DN 20 MM (1/2"), PARA CIRCUITOS TERMINAIS, INSTALADA EM PAREDE - FORNECIMENTO E INSTALAÇÃO. AF_03/2023</v>
          </cell>
          <cell r="I2786" t="str">
            <v>UN</v>
          </cell>
          <cell r="J2786" t="str">
            <v>COEFICIENTE DE REPRESENTATIVIDADE</v>
          </cell>
          <cell r="K2786" t="str">
            <v>9,23</v>
          </cell>
          <cell r="L2786" t="str">
            <v>CAIXA REFERENCIAL</v>
          </cell>
          <cell r="M2786" t="str">
            <v>6,52</v>
          </cell>
          <cell r="N2786">
            <v>2.7100000000000009</v>
          </cell>
          <cell r="O2786">
            <v>9.23</v>
          </cell>
          <cell r="P2786">
            <v>0</v>
          </cell>
          <cell r="R2786" t="str">
            <v>SINAPI</v>
          </cell>
        </row>
        <row r="2787">
          <cell r="G2787">
            <v>91884</v>
          </cell>
          <cell r="H2787" t="str">
            <v>LUVA PARA ELETRODUTO, PVC, ROSCÁVEL, DN 25 MM (3/4"), PARA CIRCUITOS TERMINAIS, INSTALADA EM PAREDE - FORNECIMENTO E INSTALAÇÃO. AF_03/2023</v>
          </cell>
          <cell r="I2787" t="str">
            <v>UN</v>
          </cell>
          <cell r="J2787" t="str">
            <v>COEFICIENTE DE REPRESENTATIVIDADE</v>
          </cell>
          <cell r="K2787" t="str">
            <v>10,41</v>
          </cell>
          <cell r="L2787" t="str">
            <v>CAIXA REFERENCIAL</v>
          </cell>
          <cell r="M2787" t="str">
            <v>7,09</v>
          </cell>
          <cell r="N2787">
            <v>3.3200000000000003</v>
          </cell>
          <cell r="O2787">
            <v>10.41</v>
          </cell>
          <cell r="P2787">
            <v>0</v>
          </cell>
          <cell r="R2787" t="str">
            <v>SINAPI</v>
          </cell>
        </row>
        <row r="2788">
          <cell r="G2788">
            <v>91885</v>
          </cell>
          <cell r="H2788" t="str">
            <v>LUVA PARA ELETRODUTO, PVC, ROSCÁVEL, DN 32 MM (1"), PARA CIRCUITOS TERMINAIS, INSTALADA EM PAREDE - FORNECIMENTO E INSTALAÇÃO. AF_03/2023</v>
          </cell>
          <cell r="I2788" t="str">
            <v>UN</v>
          </cell>
          <cell r="J2788" t="str">
            <v>COEFICIENTE DE REPRESENTATIVIDADE</v>
          </cell>
          <cell r="K2788" t="str">
            <v>11,95</v>
          </cell>
          <cell r="L2788" t="str">
            <v>CAIXA REFERENCIAL</v>
          </cell>
          <cell r="M2788" t="str">
            <v>7,90</v>
          </cell>
          <cell r="N2788">
            <v>4.0499999999999989</v>
          </cell>
          <cell r="O2788">
            <v>11.95</v>
          </cell>
          <cell r="P2788">
            <v>0</v>
          </cell>
          <cell r="R2788" t="str">
            <v>SINAPI</v>
          </cell>
        </row>
        <row r="2789">
          <cell r="G2789">
            <v>91886</v>
          </cell>
          <cell r="H2789" t="str">
            <v>LUVA PARA ELETRODUTO, PVC, ROSCÁVEL, DN 40 MM (1 1/4"), PARA CIRCUITOS TERMINAIS, INSTALADA EM PAREDE - FORNECIMENTO E INSTALAÇÃO. AF_03/2023</v>
          </cell>
          <cell r="I2789" t="str">
            <v>UN</v>
          </cell>
          <cell r="J2789" t="str">
            <v>COEFICIENTE DE REPRESENTATIVIDADE</v>
          </cell>
          <cell r="K2789" t="str">
            <v>14,12</v>
          </cell>
          <cell r="L2789" t="str">
            <v>CAIXA REFERENCIAL</v>
          </cell>
          <cell r="M2789" t="str">
            <v>8,79</v>
          </cell>
          <cell r="N2789">
            <v>5.33</v>
          </cell>
          <cell r="O2789">
            <v>14.12</v>
          </cell>
          <cell r="P2789">
            <v>0</v>
          </cell>
          <cell r="R2789" t="str">
            <v>SINAPI</v>
          </cell>
        </row>
        <row r="2790">
          <cell r="G2790">
            <v>91887</v>
          </cell>
          <cell r="H2790" t="str">
            <v>CURVA 90 GRAUS PARA ELETRODUTO, PVC, ROSCÁVEL, DN 20 MM (1/2"), PARA CIRCUITOS TERMINAIS, INSTALADA EM FORRO - FORNECIMENTO E INSTALAÇÃO. AF_03/2023</v>
          </cell>
          <cell r="I2790" t="str">
            <v>UN</v>
          </cell>
          <cell r="J2790" t="str">
            <v>COEFICIENTE DE REPRESENTATIVIDADE</v>
          </cell>
          <cell r="K2790" t="str">
            <v>11,39</v>
          </cell>
          <cell r="L2790" t="str">
            <v>CAIXA REFERENCIAL</v>
          </cell>
          <cell r="M2790" t="str">
            <v>6,56</v>
          </cell>
          <cell r="N2790">
            <v>4.830000000000001</v>
          </cell>
          <cell r="O2790">
            <v>11.39</v>
          </cell>
          <cell r="P2790">
            <v>0</v>
          </cell>
          <cell r="R2790" t="str">
            <v>SINAPI</v>
          </cell>
        </row>
        <row r="2791">
          <cell r="G2791">
            <v>91889</v>
          </cell>
          <cell r="H2791" t="str">
            <v>CURVA 180 GRAUS PARA ELETRODUTO, PVC, ROSCÁVEL, DN 20 MM (1/2"), PARA CIRCUITOS TERMINAIS, INSTALADA EM FORRO - FORNECIMENTO E INSTALAÇÃO. AF_03/2023</v>
          </cell>
          <cell r="I2791" t="str">
            <v>UN</v>
          </cell>
          <cell r="J2791" t="str">
            <v>COEFICIENTE DE REPRESENTATIVIDADE</v>
          </cell>
          <cell r="K2791" t="str">
            <v>11,06</v>
          </cell>
          <cell r="L2791" t="str">
            <v>CAIXA REFERENCIAL</v>
          </cell>
          <cell r="M2791" t="str">
            <v>6,56</v>
          </cell>
          <cell r="N2791">
            <v>4.5000000000000009</v>
          </cell>
          <cell r="O2791">
            <v>11.06</v>
          </cell>
          <cell r="P2791">
            <v>0</v>
          </cell>
          <cell r="R2791" t="str">
            <v>SINAPI</v>
          </cell>
        </row>
        <row r="2792">
          <cell r="G2792">
            <v>91890</v>
          </cell>
          <cell r="H2792" t="str">
            <v>CURVA 90 GRAUS PARA ELETRODUTO, PVC, ROSCÁVEL, DN 25 MM (3/4"), PARA CIRCUITOS TERMINAIS, INSTALADA EM FORRO - FORNECIMENTO E INSTALAÇÃO. AF_03/2023</v>
          </cell>
          <cell r="I2792" t="str">
            <v>UN</v>
          </cell>
          <cell r="J2792" t="str">
            <v>COEFICIENTE DE REPRESENTATIVIDADE</v>
          </cell>
          <cell r="K2792" t="str">
            <v>12,54</v>
          </cell>
          <cell r="L2792" t="str">
            <v>CAIXA REFERENCIAL</v>
          </cell>
          <cell r="M2792" t="str">
            <v>7,42</v>
          </cell>
          <cell r="N2792">
            <v>5.1199999999999992</v>
          </cell>
          <cell r="O2792">
            <v>12.54</v>
          </cell>
          <cell r="P2792">
            <v>0</v>
          </cell>
          <cell r="R2792" t="str">
            <v>SINAPI</v>
          </cell>
        </row>
        <row r="2793">
          <cell r="G2793">
            <v>91892</v>
          </cell>
          <cell r="H2793" t="str">
            <v>CURVA 180 GRAUS PARA ELETRODUTO, PVC, ROSCÁVEL, DN 25 MM (3/4"), PARA CIRCUITOS TERMINAIS, INSTALADA EM FORRO - FORNECIMENTO E INSTALAÇÃO. AF_03/2023</v>
          </cell>
          <cell r="I2793" t="str">
            <v>UN</v>
          </cell>
          <cell r="J2793" t="str">
            <v>COEFICIENTE DE REPRESENTATIVIDADE</v>
          </cell>
          <cell r="K2793" t="str">
            <v>14,71</v>
          </cell>
          <cell r="L2793" t="str">
            <v>CAIXA REFERENCIAL</v>
          </cell>
          <cell r="M2793" t="str">
            <v>7,41</v>
          </cell>
          <cell r="N2793">
            <v>7.3000000000000007</v>
          </cell>
          <cell r="O2793">
            <v>14.71</v>
          </cell>
          <cell r="P2793">
            <v>0</v>
          </cell>
          <cell r="R2793" t="str">
            <v>SINAPI</v>
          </cell>
        </row>
        <row r="2794">
          <cell r="G2794">
            <v>91893</v>
          </cell>
          <cell r="H2794" t="str">
            <v>CURVA 90 GRAUS PARA ELETRODUTO, PVC, ROSCÁVEL, DN 32 MM (1"), PARA CIRCUITOS TERMINAIS, INSTALADA EM FORRO - FORNECIMENTO E INSTALAÇÃO. AF_03/2023</v>
          </cell>
          <cell r="I2794" t="str">
            <v>UN</v>
          </cell>
          <cell r="J2794" t="str">
            <v>COEFICIENTE DE REPRESENTATIVIDADE</v>
          </cell>
          <cell r="K2794" t="str">
            <v>15,67</v>
          </cell>
          <cell r="L2794" t="str">
            <v>CAIXA REFERENCIAL</v>
          </cell>
          <cell r="M2794" t="str">
            <v>8,63</v>
          </cell>
          <cell r="N2794">
            <v>7.0399999999999991</v>
          </cell>
          <cell r="O2794">
            <v>15.67</v>
          </cell>
          <cell r="P2794">
            <v>0</v>
          </cell>
          <cell r="R2794" t="str">
            <v>SINAPI</v>
          </cell>
        </row>
        <row r="2795">
          <cell r="G2795">
            <v>91895</v>
          </cell>
          <cell r="H2795" t="str">
            <v>CURVA 180 GRAUS PARA ELETRODUTO, PVC, ROSCÁVEL, DN 32 MM (1"), PARA CIRCUITOS TERMINAIS, INSTALADA EM FORRO - FORNECIMENTO E INSTALAÇÃO. AF_03/2023</v>
          </cell>
          <cell r="I2795" t="str">
            <v>UN</v>
          </cell>
          <cell r="J2795" t="str">
            <v>COEFICIENTE DE REPRESENTATIVIDADE</v>
          </cell>
          <cell r="K2795" t="str">
            <v>17,88</v>
          </cell>
          <cell r="L2795" t="str">
            <v>CAIXA REFERENCIAL</v>
          </cell>
          <cell r="M2795" t="str">
            <v>8,61</v>
          </cell>
          <cell r="N2795">
            <v>9.27</v>
          </cell>
          <cell r="O2795">
            <v>17.88</v>
          </cell>
          <cell r="P2795">
            <v>0</v>
          </cell>
          <cell r="R2795" t="str">
            <v>SINAPI</v>
          </cell>
        </row>
        <row r="2796">
          <cell r="G2796">
            <v>91896</v>
          </cell>
          <cell r="H2796" t="str">
            <v>CURVA 90 GRAUS PARA ELETRODUTO, PVC, ROSCÁVEL, DN 40 MM (1 1/4"), PARA CIRCUITOS TERMINAIS, INSTALADA EM FORRO - FORNECIMENTO E INSTALAÇÃO. AF_03/2023</v>
          </cell>
          <cell r="I2796" t="str">
            <v>UN</v>
          </cell>
          <cell r="J2796" t="str">
            <v>COEFICIENTE DE REPRESENTATIVIDADE</v>
          </cell>
          <cell r="K2796" t="str">
            <v>18,02</v>
          </cell>
          <cell r="L2796" t="str">
            <v>CAIXA REFERENCIAL</v>
          </cell>
          <cell r="M2796" t="str">
            <v>9,99</v>
          </cell>
          <cell r="N2796">
            <v>8.0299999999999994</v>
          </cell>
          <cell r="O2796">
            <v>18.02</v>
          </cell>
          <cell r="P2796">
            <v>0</v>
          </cell>
          <cell r="R2796" t="str">
            <v>SINAPI</v>
          </cell>
        </row>
        <row r="2797">
          <cell r="G2797">
            <v>91898</v>
          </cell>
          <cell r="H2797" t="str">
            <v>CURVA 180 GRAUS PARA ELETRODUTO, PVC, ROSCÁVEL, DN 40 MM (1 1/4"), PARA CIRCUITOS TERMINAIS, INSTALADA EM FORRO - FORNECIMENTO E INSTALAÇÃO. AF_03/2023</v>
          </cell>
          <cell r="I2797" t="str">
            <v>UN</v>
          </cell>
          <cell r="J2797" t="str">
            <v>COEFICIENTE DE REPRESENTATIVIDADE</v>
          </cell>
          <cell r="K2797" t="str">
            <v>20,39</v>
          </cell>
          <cell r="L2797" t="str">
            <v>CAIXA REFERENCIAL</v>
          </cell>
          <cell r="M2797" t="str">
            <v>9,98</v>
          </cell>
          <cell r="N2797">
            <v>10.41</v>
          </cell>
          <cell r="O2797">
            <v>20.39</v>
          </cell>
          <cell r="P2797">
            <v>0</v>
          </cell>
          <cell r="R2797" t="str">
            <v>SINAPI</v>
          </cell>
        </row>
        <row r="2798">
          <cell r="G2798">
            <v>91899</v>
          </cell>
          <cell r="H2798" t="str">
            <v>CURVA 90 GRAUS PARA ELETRODUTO, PVC, ROSCÁVEL, DN 20 MM (1/2"), PARA CIRCUITOS TERMINAIS, INSTALADA EM LAJE - FORNECIMENTO E INSTALAÇÃO. AF_03/2023</v>
          </cell>
          <cell r="I2798" t="str">
            <v>UN</v>
          </cell>
          <cell r="J2798" t="str">
            <v>COEFICIENTE DE REPRESENTATIVIDADE</v>
          </cell>
          <cell r="K2798" t="str">
            <v>9,37</v>
          </cell>
          <cell r="L2798" t="str">
            <v>CAIXA REFERENCIAL</v>
          </cell>
          <cell r="M2798" t="str">
            <v>4,98</v>
          </cell>
          <cell r="N2798">
            <v>4.3899999999999988</v>
          </cell>
          <cell r="O2798">
            <v>9.3699999999999992</v>
          </cell>
          <cell r="P2798">
            <v>0</v>
          </cell>
          <cell r="R2798" t="str">
            <v>SINAPI</v>
          </cell>
        </row>
        <row r="2799">
          <cell r="G2799">
            <v>91901</v>
          </cell>
          <cell r="H2799" t="str">
            <v>CURVA 180 GRAUS PARA ELETRODUTO, PVC, ROSCÁVEL, DN 20 MM (1/2"), PARA CIRCUITOS TERMINAIS, INSTALADA EM LAJE - FORNECIMENTO E INSTALAÇÃO. AF_03/2023</v>
          </cell>
          <cell r="I2799" t="str">
            <v>UN</v>
          </cell>
          <cell r="J2799" t="str">
            <v>COEFICIENTE DE REPRESENTATIVIDADE</v>
          </cell>
          <cell r="K2799" t="str">
            <v>9,04</v>
          </cell>
          <cell r="L2799" t="str">
            <v>CAIXA REFERENCIAL</v>
          </cell>
          <cell r="M2799" t="str">
            <v>4,98</v>
          </cell>
          <cell r="N2799">
            <v>4.0599999999999987</v>
          </cell>
          <cell r="O2799">
            <v>9.0399999999999991</v>
          </cell>
          <cell r="P2799">
            <v>0</v>
          </cell>
          <cell r="R2799" t="str">
            <v>SINAPI</v>
          </cell>
        </row>
        <row r="2800">
          <cell r="G2800">
            <v>91902</v>
          </cell>
          <cell r="H2800" t="str">
            <v>CURVA 90 GRAUS PARA ELETRODUTO, PVC, ROSCÁVEL, DN 25 MM (3/4"), PARA CIRCUITOS TERMINAIS, INSTALADA EM LAJE - FORNECIMENTO E INSTALAÇÃO. AF_03/2023</v>
          </cell>
          <cell r="I2800" t="str">
            <v>UN</v>
          </cell>
          <cell r="J2800" t="str">
            <v>COEFICIENTE DE REPRESENTATIVIDADE</v>
          </cell>
          <cell r="K2800" t="str">
            <v>10,51</v>
          </cell>
          <cell r="L2800" t="str">
            <v>CAIXA REFERENCIAL</v>
          </cell>
          <cell r="M2800" t="str">
            <v>5,82</v>
          </cell>
          <cell r="N2800">
            <v>4.6899999999999995</v>
          </cell>
          <cell r="O2800">
            <v>10.51</v>
          </cell>
          <cell r="P2800">
            <v>0</v>
          </cell>
          <cell r="R2800" t="str">
            <v>SINAPI</v>
          </cell>
        </row>
        <row r="2801">
          <cell r="G2801">
            <v>91904</v>
          </cell>
          <cell r="H2801" t="str">
            <v>CURVA 180 GRAUS PARA ELETRODUTO, PVC, ROSCÁVEL, DN 25 MM (3/4"), PARA CIRCUITOS TERMINAIS, INSTALADA EM LAJE - FORNECIMENTO E INSTALAÇÃO. AF_03/2023</v>
          </cell>
          <cell r="I2801" t="str">
            <v>UN</v>
          </cell>
          <cell r="J2801" t="str">
            <v>COEFICIENTE DE REPRESENTATIVIDADE</v>
          </cell>
          <cell r="K2801" t="str">
            <v>12,68</v>
          </cell>
          <cell r="L2801" t="str">
            <v>CAIXA REFERENCIAL</v>
          </cell>
          <cell r="M2801" t="str">
            <v>5,81</v>
          </cell>
          <cell r="N2801">
            <v>6.87</v>
          </cell>
          <cell r="O2801">
            <v>12.68</v>
          </cell>
          <cell r="P2801">
            <v>0</v>
          </cell>
          <cell r="R2801" t="str">
            <v>SINAPI</v>
          </cell>
        </row>
        <row r="2802">
          <cell r="G2802">
            <v>91905</v>
          </cell>
          <cell r="H2802" t="str">
            <v>CURVA 90 GRAUS PARA ELETRODUTO, PVC, ROSCÁVEL, DN 32 MM (1"), PARA CIRCUITOS TERMINAIS, INSTALADA EM LAJE - FORNECIMENTO E INSTALAÇÃO. AF_03/2023</v>
          </cell>
          <cell r="I2802" t="str">
            <v>UN</v>
          </cell>
          <cell r="J2802" t="str">
            <v>COEFICIENTE DE REPRESENTATIVIDADE</v>
          </cell>
          <cell r="K2802" t="str">
            <v>13,64</v>
          </cell>
          <cell r="L2802" t="str">
            <v>CAIXA REFERENCIAL</v>
          </cell>
          <cell r="M2802" t="str">
            <v>7,04</v>
          </cell>
          <cell r="N2802">
            <v>6.6000000000000005</v>
          </cell>
          <cell r="O2802">
            <v>13.64</v>
          </cell>
          <cell r="P2802">
            <v>0</v>
          </cell>
          <cell r="R2802" t="str">
            <v>SINAPI</v>
          </cell>
        </row>
        <row r="2803">
          <cell r="G2803">
            <v>91907</v>
          </cell>
          <cell r="H2803" t="str">
            <v>CURVA 180 GRAUS PARA ELETRODUTO, PVC, ROSCÁVEL, DN 32 MM (1"), PARA CIRCUITOS TERMINAIS, INSTALADA EM LAJE - FORNECIMENTO E INSTALAÇÃO. AF_03/2023</v>
          </cell>
          <cell r="I2803" t="str">
            <v>UN</v>
          </cell>
          <cell r="J2803" t="str">
            <v>COEFICIENTE DE REPRESENTATIVIDADE</v>
          </cell>
          <cell r="K2803" t="str">
            <v>15,85</v>
          </cell>
          <cell r="L2803" t="str">
            <v>CAIXA REFERENCIAL</v>
          </cell>
          <cell r="M2803" t="str">
            <v>7,02</v>
          </cell>
          <cell r="N2803">
            <v>8.83</v>
          </cell>
          <cell r="O2803">
            <v>15.85</v>
          </cell>
          <cell r="P2803">
            <v>0</v>
          </cell>
          <cell r="R2803" t="str">
            <v>SINAPI</v>
          </cell>
        </row>
        <row r="2804">
          <cell r="G2804">
            <v>91908</v>
          </cell>
          <cell r="H2804" t="str">
            <v>CURVA 90 GRAUS PARA ELETRODUTO, PVC, ROSCÁVEL, DN 40 MM (1 1/4"), PARA CIRCUITOS TERMINAIS, INSTALADA EM LAJE - FORNECIMENTO E INSTALAÇÃO. AF_03/2023</v>
          </cell>
          <cell r="I2804" t="str">
            <v>UN</v>
          </cell>
          <cell r="J2804" t="str">
            <v>COEFICIENTE DE REPRESENTATIVIDADE</v>
          </cell>
          <cell r="K2804" t="str">
            <v>16,03</v>
          </cell>
          <cell r="L2804" t="str">
            <v>CAIXA REFERENCIAL</v>
          </cell>
          <cell r="M2804" t="str">
            <v>8,45</v>
          </cell>
          <cell r="N2804">
            <v>7.5800000000000018</v>
          </cell>
          <cell r="O2804">
            <v>16.03</v>
          </cell>
          <cell r="P2804">
            <v>0</v>
          </cell>
          <cell r="R2804" t="str">
            <v>SINAPI</v>
          </cell>
        </row>
        <row r="2805">
          <cell r="G2805">
            <v>91910</v>
          </cell>
          <cell r="H2805" t="str">
            <v>CURVA 180 GRAUS PARA ELETRODUTO, PVC, ROSCÁVEL, DN 40 MM (1 1/4"), PARA CIRCUITOS TERMINAIS, INSTALADA EM LAJE - FORNECIMENTO E INSTALAÇÃO. AF_03/2023</v>
          </cell>
          <cell r="I2805" t="str">
            <v>UN</v>
          </cell>
          <cell r="J2805" t="str">
            <v>COEFICIENTE DE REPRESENTATIVIDADE</v>
          </cell>
          <cell r="K2805" t="str">
            <v>18,40</v>
          </cell>
          <cell r="L2805" t="str">
            <v>CAIXA REFERENCIAL</v>
          </cell>
          <cell r="M2805" t="str">
            <v>8,43</v>
          </cell>
          <cell r="N2805">
            <v>9.9699999999999989</v>
          </cell>
          <cell r="O2805">
            <v>18.399999999999999</v>
          </cell>
          <cell r="P2805">
            <v>0</v>
          </cell>
          <cell r="R2805" t="str">
            <v>SINAPI</v>
          </cell>
        </row>
        <row r="2806">
          <cell r="G2806">
            <v>91911</v>
          </cell>
          <cell r="H2806" t="str">
            <v>CURVA 90 GRAUS PARA ELETRODUTO, PVC, ROSCÁVEL, DN 20 MM (1/2"), PARA CIRCUITOS TERMINAIS, INSTALADA EM PAREDE - FORNECIMENTO E INSTALAÇÃO. AF_03/2023</v>
          </cell>
          <cell r="I2806" t="str">
            <v>UN</v>
          </cell>
          <cell r="J2806" t="str">
            <v>COEFICIENTE DE REPRESENTATIVIDADE</v>
          </cell>
          <cell r="K2806" t="str">
            <v>15,55</v>
          </cell>
          <cell r="L2806" t="str">
            <v>CAIXA REFERENCIAL</v>
          </cell>
          <cell r="M2806" t="str">
            <v>9,77</v>
          </cell>
          <cell r="N2806">
            <v>5.7800000000000011</v>
          </cell>
          <cell r="O2806">
            <v>15.55</v>
          </cell>
          <cell r="P2806">
            <v>0</v>
          </cell>
          <cell r="R2806" t="str">
            <v>SINAPI</v>
          </cell>
        </row>
        <row r="2807">
          <cell r="G2807">
            <v>91913</v>
          </cell>
          <cell r="H2807" t="str">
            <v>CURVA 180 GRAUS PARA ELETRODUTO, PVC, ROSCÁVEL, DN 20 MM (1/2"), PARA CIRCUITOS TERMINAIS, INSTALADA EM PAREDE - FORNECIMENTO E INSTALAÇÃO. AF_03/2023</v>
          </cell>
          <cell r="I2807" t="str">
            <v>UN</v>
          </cell>
          <cell r="J2807" t="str">
            <v>COEFICIENTE DE REPRESENTATIVIDADE</v>
          </cell>
          <cell r="K2807" t="str">
            <v>15,22</v>
          </cell>
          <cell r="L2807" t="str">
            <v>CAIXA REFERENCIAL</v>
          </cell>
          <cell r="M2807" t="str">
            <v>9,77</v>
          </cell>
          <cell r="N2807">
            <v>5.4500000000000011</v>
          </cell>
          <cell r="O2807">
            <v>15.22</v>
          </cell>
          <cell r="P2807">
            <v>0</v>
          </cell>
          <cell r="R2807" t="str">
            <v>SINAPI</v>
          </cell>
        </row>
        <row r="2808">
          <cell r="G2808">
            <v>91914</v>
          </cell>
          <cell r="H2808" t="str">
            <v>CURVA 90 GRAUS PARA ELETRODUTO, PVC, ROSCÁVEL, DN 25 MM (3/4"), PARA CIRCUITOS TERMINAIS, INSTALADA EM PAREDE - FORNECIMENTO E INSTALAÇÃO. AF_03/2023</v>
          </cell>
          <cell r="I2808" t="str">
            <v>UN</v>
          </cell>
          <cell r="J2808" t="str">
            <v>COEFICIENTE DE REPRESENTATIVIDADE</v>
          </cell>
          <cell r="K2808" t="str">
            <v>16,65</v>
          </cell>
          <cell r="L2808" t="str">
            <v>CAIXA REFERENCIAL</v>
          </cell>
          <cell r="M2808" t="str">
            <v>10,59</v>
          </cell>
          <cell r="N2808">
            <v>6.0599999999999987</v>
          </cell>
          <cell r="O2808">
            <v>16.649999999999999</v>
          </cell>
          <cell r="P2808">
            <v>0</v>
          </cell>
          <cell r="R2808" t="str">
            <v>SINAPI</v>
          </cell>
        </row>
        <row r="2809">
          <cell r="G2809">
            <v>91916</v>
          </cell>
          <cell r="H2809" t="str">
            <v>CURVA 180 GRAUS PARA ELETRODUTO, PVC, ROSCÁVEL, DN 25 MM (3/4"), PARA CIRCUITOS TERMINAIS, INSTALADA EM PAREDE - FORNECIMENTO E INSTALAÇÃO. AF_03/2023</v>
          </cell>
          <cell r="I2809" t="str">
            <v>UN</v>
          </cell>
          <cell r="J2809" t="str">
            <v>COEFICIENTE DE REPRESENTATIVIDADE</v>
          </cell>
          <cell r="K2809" t="str">
            <v>18,82</v>
          </cell>
          <cell r="L2809" t="str">
            <v>CAIXA REFERENCIAL</v>
          </cell>
          <cell r="M2809" t="str">
            <v>10,59</v>
          </cell>
          <cell r="N2809">
            <v>8.23</v>
          </cell>
          <cell r="O2809">
            <v>18.82</v>
          </cell>
          <cell r="P2809">
            <v>0</v>
          </cell>
          <cell r="R2809" t="str">
            <v>SINAPI</v>
          </cell>
        </row>
        <row r="2810">
          <cell r="G2810">
            <v>91917</v>
          </cell>
          <cell r="H2810" t="str">
            <v>CURVA 90 GRAUS PARA ELETRODUTO, PVC, ROSCÁVEL, DN 32 MM (1"), PARA CIRCUITOS TERMINAIS, INSTALADA EM PAREDE - FORNECIMENTO E INSTALAÇÃO. AF_03/2023</v>
          </cell>
          <cell r="I2810" t="str">
            <v>UN</v>
          </cell>
          <cell r="J2810" t="str">
            <v>COEFICIENTE DE REPRESENTATIVIDADE</v>
          </cell>
          <cell r="K2810" t="str">
            <v>19,73</v>
          </cell>
          <cell r="L2810" t="str">
            <v>CAIXA REFERENCIAL</v>
          </cell>
          <cell r="M2810" t="str">
            <v>11,77</v>
          </cell>
          <cell r="N2810">
            <v>7.9600000000000009</v>
          </cell>
          <cell r="O2810">
            <v>19.73</v>
          </cell>
          <cell r="P2810">
            <v>0</v>
          </cell>
          <cell r="R2810" t="str">
            <v>SINAPI</v>
          </cell>
        </row>
        <row r="2811">
          <cell r="G2811">
            <v>91919</v>
          </cell>
          <cell r="H2811" t="str">
            <v>CURVA 180 GRAUS PARA ELETRODUTO, PVC, ROSCÁVEL, DN 32 MM (1"), PARA CIRCUITOS TERMINAIS, INSTALADA EM PAREDE - FORNECIMENTO E INSTALAÇÃO. AF_03/2023</v>
          </cell>
          <cell r="I2811" t="str">
            <v>UN</v>
          </cell>
          <cell r="J2811" t="str">
            <v>COEFICIENTE DE REPRESENTATIVIDADE</v>
          </cell>
          <cell r="K2811" t="str">
            <v>21,94</v>
          </cell>
          <cell r="L2811" t="str">
            <v>CAIXA REFERENCIAL</v>
          </cell>
          <cell r="M2811" t="str">
            <v>11,77</v>
          </cell>
          <cell r="N2811">
            <v>10.170000000000002</v>
          </cell>
          <cell r="O2811">
            <v>21.94</v>
          </cell>
          <cell r="P2811">
            <v>0</v>
          </cell>
          <cell r="R2811" t="str">
            <v>SINAPI</v>
          </cell>
        </row>
        <row r="2812">
          <cell r="G2812">
            <v>91920</v>
          </cell>
          <cell r="H2812" t="str">
            <v>CURVA 90 GRAUS PARA ELETRODUTO, PVC, ROSCÁVEL, DN 40 MM (1 1/4"), PARA CIRCUITOS TERMINAIS, INSTALADA EM PAREDE - FORNECIMENTO E INSTALAÇÃO. AF_03/2023</v>
          </cell>
          <cell r="I2812" t="str">
            <v>UN</v>
          </cell>
          <cell r="J2812" t="str">
            <v>COEFICIENTE DE REPRESENTATIVIDADE</v>
          </cell>
          <cell r="K2812" t="str">
            <v>22,03</v>
          </cell>
          <cell r="L2812" t="str">
            <v>CAIXA REFERENCIAL</v>
          </cell>
          <cell r="M2812" t="str">
            <v>13,11</v>
          </cell>
          <cell r="N2812">
            <v>8.9200000000000017</v>
          </cell>
          <cell r="O2812">
            <v>22.03</v>
          </cell>
          <cell r="P2812">
            <v>0</v>
          </cell>
          <cell r="R2812" t="str">
            <v>SINAPI</v>
          </cell>
        </row>
        <row r="2813">
          <cell r="G2813">
            <v>91922</v>
          </cell>
          <cell r="H2813" t="str">
            <v>CURVA 180 GRAUS PARA ELETRODUTO, PVC, ROSCÁVEL, DN 40 MM (1 1/4"), PARA CIRCUITOS TERMINAIS, INSTALADA EM PAREDE - FORNECIMENTO E INSTALAÇÃO. AF_03/2023</v>
          </cell>
          <cell r="I2813" t="str">
            <v>UN</v>
          </cell>
          <cell r="J2813" t="str">
            <v>COEFICIENTE DE REPRESENTATIVIDADE</v>
          </cell>
          <cell r="K2813" t="str">
            <v>24,40</v>
          </cell>
          <cell r="L2813" t="str">
            <v>CAIXA REFERENCIAL</v>
          </cell>
          <cell r="M2813" t="str">
            <v>13,11</v>
          </cell>
          <cell r="N2813">
            <v>11.29</v>
          </cell>
          <cell r="O2813">
            <v>24.4</v>
          </cell>
          <cell r="P2813">
            <v>0</v>
          </cell>
          <cell r="R2813" t="str">
            <v>SINAPI</v>
          </cell>
        </row>
        <row r="2814">
          <cell r="G2814">
            <v>93013</v>
          </cell>
          <cell r="H2814" t="str">
            <v>LUVA PARA ELETRODUTO, PVC, ROSCÁVEL, DN 50 MM (1 1/2"), PARA REDE ENTERRADA DE DISTRIBUIÇÃO DE ENERGIA ELÉTRICA - FORNECIMENTO E INSTALAÇÃO. AF_12/2021</v>
          </cell>
          <cell r="I2814" t="str">
            <v>UN</v>
          </cell>
          <cell r="J2814" t="str">
            <v>COEFICIENTE DE REPRESENTATIVIDADE</v>
          </cell>
          <cell r="K2814" t="str">
            <v>14,28</v>
          </cell>
          <cell r="L2814" t="str">
            <v>CAIXA REFERENCIAL</v>
          </cell>
          <cell r="M2814" t="str">
            <v>8,06</v>
          </cell>
          <cell r="N2814">
            <v>6.2199999999999989</v>
          </cell>
          <cell r="O2814">
            <v>14.28</v>
          </cell>
          <cell r="P2814">
            <v>0</v>
          </cell>
          <cell r="R2814" t="str">
            <v>SINAPI</v>
          </cell>
        </row>
        <row r="2815">
          <cell r="G2815">
            <v>93014</v>
          </cell>
          <cell r="H2815" t="str">
            <v>LUVA PARA ELETRODUTO, PVC, ROSCÁVEL, DN 60 MM (2"), PARA REDE ENTERRADA DE DISTRIBUIÇÃO DE ENERGIA ELÉTRICA - FORNECIMENTO E INSTALAÇÃO. AF_12/2021</v>
          </cell>
          <cell r="I2815" t="str">
            <v>UN</v>
          </cell>
          <cell r="J2815" t="str">
            <v>COEFICIENTE DE REPRESENTATIVIDADE</v>
          </cell>
          <cell r="K2815" t="str">
            <v>17,58</v>
          </cell>
          <cell r="L2815" t="str">
            <v>CAIXA REFERENCIAL</v>
          </cell>
          <cell r="M2815" t="str">
            <v>9,26</v>
          </cell>
          <cell r="N2815">
            <v>8.3199999999999985</v>
          </cell>
          <cell r="O2815">
            <v>17.579999999999998</v>
          </cell>
          <cell r="P2815">
            <v>0</v>
          </cell>
          <cell r="R2815" t="str">
            <v>SINAPI</v>
          </cell>
        </row>
        <row r="2816">
          <cell r="G2816">
            <v>93015</v>
          </cell>
          <cell r="H2816" t="str">
            <v>LUVA PARA ELETRODUTO, PVC, ROSCÁVEL, DN 75 MM (2 1/2"), PARA REDE ENTERRADA DE DISTRIBUIÇÃO DE ENERGIA ELÉTRICA - FORNECIMENTO E INSTALAÇÃO. AF_12/2021</v>
          </cell>
          <cell r="I2816" t="str">
            <v>UN</v>
          </cell>
          <cell r="J2816" t="str">
            <v>COEFICIENTE DE REPRESENTATIVIDADE</v>
          </cell>
          <cell r="K2816" t="str">
            <v>26,87</v>
          </cell>
          <cell r="L2816" t="str">
            <v>CAIXA REFERENCIAL</v>
          </cell>
          <cell r="M2816" t="str">
            <v>11,05</v>
          </cell>
          <cell r="N2816">
            <v>15.82</v>
          </cell>
          <cell r="O2816">
            <v>26.87</v>
          </cell>
          <cell r="P2816">
            <v>0</v>
          </cell>
          <cell r="R2816" t="str">
            <v>SINAPI</v>
          </cell>
        </row>
        <row r="2817">
          <cell r="G2817">
            <v>93016</v>
          </cell>
          <cell r="H2817" t="str">
            <v>LUVA PARA ELETRODUTO, PVC, ROSCÁVEL, DN 85 MM (3"), PARA REDE ENTERRADA DE DISTRIBUIÇÃO DE ENERGIA ELÉTRICA - FORNECIMENTO E INSTALAÇÃO. AF_12/2021</v>
          </cell>
          <cell r="I2817" t="str">
            <v>UN</v>
          </cell>
          <cell r="J2817" t="str">
            <v>COEFICIENTE DE REPRESENTATIVIDADE</v>
          </cell>
          <cell r="K2817" t="str">
            <v>32,75</v>
          </cell>
          <cell r="L2817" t="str">
            <v>CAIXA REFERENCIAL</v>
          </cell>
          <cell r="M2817" t="str">
            <v>12,26</v>
          </cell>
          <cell r="N2817">
            <v>20.490000000000002</v>
          </cell>
          <cell r="O2817">
            <v>32.75</v>
          </cell>
          <cell r="P2817">
            <v>0</v>
          </cell>
          <cell r="R2817" t="str">
            <v>SINAPI</v>
          </cell>
        </row>
        <row r="2818">
          <cell r="G2818">
            <v>93017</v>
          </cell>
          <cell r="H2818" t="str">
            <v>LUVA PARA ELETRODUTO, PVC, ROSCÁVEL, DN 110 MM (4"), PARA REDE ENTERRADA DE DISTRIBUIÇÃO DE ENERGIA ELÉTRICA - FORNECIMENTO E INSTALAÇÃO. AF_12/2021</v>
          </cell>
          <cell r="I2818" t="str">
            <v>UN</v>
          </cell>
          <cell r="J2818" t="str">
            <v>COEFICIENTE DE REPRESENTATIVIDADE</v>
          </cell>
          <cell r="K2818" t="str">
            <v>49,48</v>
          </cell>
          <cell r="L2818" t="str">
            <v>CAIXA REFERENCIAL</v>
          </cell>
          <cell r="M2818" t="str">
            <v>15,26</v>
          </cell>
          <cell r="N2818">
            <v>34.22</v>
          </cell>
          <cell r="O2818">
            <v>49.48</v>
          </cell>
          <cell r="P2818">
            <v>0</v>
          </cell>
          <cell r="R2818" t="str">
            <v>SINAPI</v>
          </cell>
        </row>
        <row r="2819">
          <cell r="G2819">
            <v>93018</v>
          </cell>
          <cell r="H2819" t="str">
            <v>CURVA 90 GRAUS PARA ELETRODUTO, PVC, ROSCÁVEL, DN 50 MM (1 1/2"), PARA REDE ENTERRADA DE DISTRIBUIÇÃO DE ENERGIA ELÉTRICA - FORNECIMENTO E INSTALAÇÃO. AF_12/2021</v>
          </cell>
          <cell r="I2819" t="str">
            <v>UN</v>
          </cell>
          <cell r="J2819" t="str">
            <v>COEFICIENTE DE REPRESENTATIVIDADE</v>
          </cell>
          <cell r="K2819" t="str">
            <v>21,82</v>
          </cell>
          <cell r="L2819" t="str">
            <v>CAIXA REFERENCIAL</v>
          </cell>
          <cell r="M2819" t="str">
            <v>12,08</v>
          </cell>
          <cell r="N2819">
            <v>9.74</v>
          </cell>
          <cell r="O2819">
            <v>21.82</v>
          </cell>
          <cell r="P2819">
            <v>0</v>
          </cell>
          <cell r="R2819" t="str">
            <v>SINAPI</v>
          </cell>
        </row>
        <row r="2820">
          <cell r="G2820">
            <v>93020</v>
          </cell>
          <cell r="H2820" t="str">
            <v>CURVA 90 GRAUS PARA ELETRODUTO, PVC, ROSCÁVEL, DN 60 MM (2"), PARA REDE ENTERRADA DE DISTRIBUIÇÃO DE ENERGIA ELÉTRICA - FORNECIMENTO E INSTALAÇÃO. AF_12/2021</v>
          </cell>
          <cell r="I2820" t="str">
            <v>UN</v>
          </cell>
          <cell r="J2820" t="str">
            <v>COEFICIENTE DE REPRESENTATIVIDADE</v>
          </cell>
          <cell r="K2820" t="str">
            <v>28,07</v>
          </cell>
          <cell r="L2820" t="str">
            <v>CAIXA REFERENCIAL</v>
          </cell>
          <cell r="M2820" t="str">
            <v>13,86</v>
          </cell>
          <cell r="N2820">
            <v>14.21</v>
          </cell>
          <cell r="O2820">
            <v>28.07</v>
          </cell>
          <cell r="P2820">
            <v>0</v>
          </cell>
          <cell r="R2820" t="str">
            <v>SINAPI</v>
          </cell>
        </row>
        <row r="2821">
          <cell r="G2821">
            <v>93022</v>
          </cell>
          <cell r="H2821" t="str">
            <v>CURVA 90 GRAUS PARA ELETRODUTO, PVC, ROSCÁVEL, DN 75 MM (2 1/2"), PARA REDE ENTERRADA DE DISTRIBUIÇÃO DE ENERGIA ELÉTRICA - FORNECIMENTO E INSTALAÇÃO. AF_12/2021</v>
          </cell>
          <cell r="I2821" t="str">
            <v>UN</v>
          </cell>
          <cell r="J2821" t="str">
            <v>COEFICIENTE DE REPRESENTATIVIDADE</v>
          </cell>
          <cell r="K2821" t="str">
            <v>47,43</v>
          </cell>
          <cell r="L2821" t="str">
            <v>CAIXA REFERENCIAL</v>
          </cell>
          <cell r="M2821" t="str">
            <v>16,57</v>
          </cell>
          <cell r="N2821">
            <v>30.86</v>
          </cell>
          <cell r="O2821">
            <v>47.43</v>
          </cell>
          <cell r="P2821">
            <v>0</v>
          </cell>
          <cell r="R2821" t="str">
            <v>SINAPI</v>
          </cell>
        </row>
        <row r="2822">
          <cell r="G2822">
            <v>93024</v>
          </cell>
          <cell r="H2822" t="str">
            <v>CURVA 90 GRAUS PARA ELETRODUTO, PVC, ROSCÁVEL, DN 85 MM (3"), PARA REDE ENTERRADA DE DISTRIBUIÇÃO DE ENERGIA ELÉTRICA - FORNECIMENTO E INSTALAÇÃO. AF_12/2021</v>
          </cell>
          <cell r="I2822" t="str">
            <v>UN</v>
          </cell>
          <cell r="J2822" t="str">
            <v>COEFICIENTE DE REPRESENTATIVIDADE</v>
          </cell>
          <cell r="K2822" t="str">
            <v>49,79</v>
          </cell>
          <cell r="L2822" t="str">
            <v>CAIXA REFERENCIAL</v>
          </cell>
          <cell r="M2822" t="str">
            <v>18,39</v>
          </cell>
          <cell r="N2822">
            <v>31.4</v>
          </cell>
          <cell r="O2822">
            <v>49.79</v>
          </cell>
          <cell r="P2822">
            <v>0</v>
          </cell>
          <cell r="R2822" t="str">
            <v>SINAPI</v>
          </cell>
        </row>
        <row r="2823">
          <cell r="G2823">
            <v>93026</v>
          </cell>
          <cell r="H2823" t="str">
            <v>CURVA 90 GRAUS PARA ELETRODUTO, PVC, ROSCÁVEL, DN 110 MM (4"), PARA REDE ENTERRADA DE DISTRIBUIÇÃO DE ENERGIA ELÉTRICA - FORNECIMENTO E INSTALAÇÃO. AF_12/2021</v>
          </cell>
          <cell r="I2823" t="str">
            <v>UN</v>
          </cell>
          <cell r="J2823" t="str">
            <v>COEFICIENTE DE REPRESENTATIVIDADE</v>
          </cell>
          <cell r="K2823" t="str">
            <v>81,96</v>
          </cell>
          <cell r="L2823" t="str">
            <v>CAIXA REFERENCIAL</v>
          </cell>
          <cell r="M2823" t="str">
            <v>22,89</v>
          </cell>
          <cell r="N2823">
            <v>59.069999999999993</v>
          </cell>
          <cell r="O2823">
            <v>81.96</v>
          </cell>
          <cell r="P2823">
            <v>0</v>
          </cell>
          <cell r="R2823" t="str">
            <v>SINAPI</v>
          </cell>
        </row>
        <row r="2824">
          <cell r="G2824">
            <v>97559</v>
          </cell>
          <cell r="H2824" t="str">
            <v>CURVA 135 GRAUS PARA ELETRODUTO, PVC, ROSCÁVEL, DN 25 MM (3/4"), PARA CIRCUITOS TERMINAIS, INSTALADA EM FORRO - FORNECIMENTO E INSTALAÇÃO. AF_03/2023</v>
          </cell>
          <cell r="I2824" t="str">
            <v>UN</v>
          </cell>
          <cell r="J2824" t="str">
            <v>COEFICIENTE DE REPRESENTATIVIDADE</v>
          </cell>
          <cell r="K2824" t="str">
            <v>12,29</v>
          </cell>
          <cell r="L2824" t="str">
            <v>CAIXA REFERENCIAL</v>
          </cell>
          <cell r="M2824" t="str">
            <v>7,42</v>
          </cell>
          <cell r="N2824">
            <v>4.8699999999999992</v>
          </cell>
          <cell r="O2824">
            <v>12.29</v>
          </cell>
          <cell r="P2824">
            <v>0</v>
          </cell>
          <cell r="R2824" t="str">
            <v>SINAPI</v>
          </cell>
        </row>
        <row r="2825">
          <cell r="G2825">
            <v>97562</v>
          </cell>
          <cell r="H2825" t="str">
            <v>CURVA 135 GRAUS PARA ELETRODUTO, PVC, ROSCÁVEL, DN 25 MM (3/4"), PARA CIRCUITOS TERMINAIS, INSTALADA EM LAJE - FORNECIMENTO E INSTALAÇÃO. AF_03/2023</v>
          </cell>
          <cell r="I2825" t="str">
            <v>UN</v>
          </cell>
          <cell r="J2825" t="str">
            <v>COEFICIENTE DE REPRESENTATIVIDADE</v>
          </cell>
          <cell r="K2825" t="str">
            <v>10,26</v>
          </cell>
          <cell r="L2825" t="str">
            <v>CAIXA REFERENCIAL</v>
          </cell>
          <cell r="M2825" t="str">
            <v>5,82</v>
          </cell>
          <cell r="N2825">
            <v>4.4399999999999995</v>
          </cell>
          <cell r="O2825">
            <v>10.26</v>
          </cell>
          <cell r="P2825">
            <v>0</v>
          </cell>
          <cell r="R2825" t="str">
            <v>SINAPI</v>
          </cell>
        </row>
        <row r="2826">
          <cell r="G2826">
            <v>97564</v>
          </cell>
          <cell r="H2826" t="str">
            <v>CURVA 135 GRAUS PARA ELETRODUTO, PVC, ROSCÁVEL, DN 25 MM (3/4"), PARA CIRCUITOS TERMINAIS, INSTALADA EM PAREDE - FORNECIMENTO E INSTALAÇÃO. AF_03/2023</v>
          </cell>
          <cell r="I2826" t="str">
            <v>UN</v>
          </cell>
          <cell r="J2826" t="str">
            <v>COEFICIENTE DE REPRESENTATIVIDADE</v>
          </cell>
          <cell r="K2826" t="str">
            <v>16,40</v>
          </cell>
          <cell r="L2826" t="str">
            <v>CAIXA REFERENCIAL</v>
          </cell>
          <cell r="M2826" t="str">
            <v>10,59</v>
          </cell>
          <cell r="N2826">
            <v>5.8099999999999987</v>
          </cell>
          <cell r="O2826">
            <v>16.399999999999999</v>
          </cell>
          <cell r="P2826">
            <v>0</v>
          </cell>
          <cell r="R2826" t="str">
            <v>SINAPI</v>
          </cell>
        </row>
        <row r="2827">
          <cell r="G2827">
            <v>104395</v>
          </cell>
          <cell r="H2827" t="str">
            <v>CONDULETE DE PVC, TIPO E, PARA ELETRODUTO DE PVC SOLDÁVEL DN 20 MM (1/2''), APARENTE - FORNECIMENTO E INSTALAÇÃO. AF_10/2022</v>
          </cell>
          <cell r="I2827" t="str">
            <v>UN</v>
          </cell>
          <cell r="J2827" t="str">
            <v>COEFICIENTE DE REPRESENTATIVIDADE</v>
          </cell>
          <cell r="K2827" t="str">
            <v>20,83</v>
          </cell>
          <cell r="L2827" t="str">
            <v>CAIXA REFERENCIAL</v>
          </cell>
          <cell r="M2827" t="str">
            <v>7,70</v>
          </cell>
          <cell r="N2827">
            <v>13.129999999999999</v>
          </cell>
          <cell r="O2827">
            <v>20.83</v>
          </cell>
          <cell r="P2827">
            <v>0</v>
          </cell>
          <cell r="R2827" t="str">
            <v>SINAPI</v>
          </cell>
        </row>
        <row r="2828">
          <cell r="G2828">
            <v>91924</v>
          </cell>
          <cell r="H2828" t="str">
            <v>CABO DE COBRE FLEXÍVEL ISOLADO, 1,5 MM², ANTI-CHAMA 450/750 V, PARA CIRCUITOS TERMINAIS - FORNECIMENTO E INSTALAÇÃO. AF_03/2023</v>
          </cell>
          <cell r="I2828" t="str">
            <v>M</v>
          </cell>
          <cell r="J2828" t="str">
            <v>COEFICIENTE DE REPRESENTATIVIDADE</v>
          </cell>
          <cell r="K2828" t="str">
            <v>2,75</v>
          </cell>
          <cell r="L2828" t="str">
            <v>CAIXA REFERENCIAL</v>
          </cell>
          <cell r="M2828" t="str">
            <v>0,82</v>
          </cell>
          <cell r="N2828">
            <v>1.9300000000000002</v>
          </cell>
          <cell r="O2828">
            <v>2.75</v>
          </cell>
          <cell r="P2828">
            <v>0</v>
          </cell>
          <cell r="R2828" t="str">
            <v>SINAPI</v>
          </cell>
        </row>
        <row r="2829">
          <cell r="G2829">
            <v>91925</v>
          </cell>
          <cell r="H2829" t="str">
            <v>CABO DE COBRE FLEXÍVEL ISOLADO, 1,5 MM², ANTI-CHAMA 0,6/1,0 KV, PARA CIRCUITOS TERMINAIS - FORNECIMENTO E INSTALAÇÃO. AF_03/2023</v>
          </cell>
          <cell r="I2829" t="str">
            <v>M</v>
          </cell>
          <cell r="J2829" t="str">
            <v>COEFICIENTE DE REPRESENTATIVIDADE</v>
          </cell>
          <cell r="K2829" t="str">
            <v>3,32</v>
          </cell>
          <cell r="L2829" t="str">
            <v>CAIXA REFERENCIAL</v>
          </cell>
          <cell r="M2829" t="str">
            <v>0,81</v>
          </cell>
          <cell r="N2829">
            <v>2.5099999999999998</v>
          </cell>
          <cell r="O2829">
            <v>3.32</v>
          </cell>
          <cell r="P2829">
            <v>0</v>
          </cell>
          <cell r="R2829" t="str">
            <v>SINAPI</v>
          </cell>
        </row>
        <row r="2830">
          <cell r="G2830">
            <v>91926</v>
          </cell>
          <cell r="H2830" t="str">
            <v>CABO DE COBRE FLEXÍVEL ISOLADO, 2,5 MM², ANTI-CHAMA 450/750 V, PARA CIRCUITOS TERMINAIS - FORNECIMENTO E INSTALAÇÃO. AF_03/2023</v>
          </cell>
          <cell r="I2830" t="str">
            <v>M</v>
          </cell>
          <cell r="J2830" t="str">
            <v>COEFICIENTE DE REPRESENTATIVIDADE</v>
          </cell>
          <cell r="K2830" t="str">
            <v>3,98</v>
          </cell>
          <cell r="L2830" t="str">
            <v>CAIXA REFERENCIAL</v>
          </cell>
          <cell r="M2830" t="str">
            <v>1,03</v>
          </cell>
          <cell r="N2830">
            <v>2.95</v>
          </cell>
          <cell r="O2830">
            <v>3.9800000000000004</v>
          </cell>
          <cell r="P2830">
            <v>0</v>
          </cell>
          <cell r="R2830" t="str">
            <v>SINAPI</v>
          </cell>
        </row>
        <row r="2831">
          <cell r="G2831">
            <v>91927</v>
          </cell>
          <cell r="H2831" t="str">
            <v>CABO DE COBRE FLEXÍVEL ISOLADO, 2,5 MM², ANTI-CHAMA 0,6/1,0 KV, PARA CIRCUITOS TERMINAIS - FORNECIMENTO E INSTALAÇÃO. AF_03/2023</v>
          </cell>
          <cell r="I2831" t="str">
            <v>M</v>
          </cell>
          <cell r="J2831" t="str">
            <v>COEFICIENTE DE REPRESENTATIVIDADE</v>
          </cell>
          <cell r="K2831" t="str">
            <v>4,47</v>
          </cell>
          <cell r="L2831" t="str">
            <v>CAIXA REFERENCIAL</v>
          </cell>
          <cell r="M2831" t="str">
            <v>1,03</v>
          </cell>
          <cell r="N2831">
            <v>3.4399999999999995</v>
          </cell>
          <cell r="O2831">
            <v>4.47</v>
          </cell>
          <cell r="P2831">
            <v>0</v>
          </cell>
          <cell r="R2831" t="str">
            <v>SINAPI</v>
          </cell>
        </row>
        <row r="2832">
          <cell r="G2832">
            <v>91928</v>
          </cell>
          <cell r="H2832" t="str">
            <v>CABO DE COBRE FLEXÍVEL ISOLADO, 4 MM², ANTI-CHAMA 450/750 V, PARA CIRCUITOS TERMINAIS - FORNECIMENTO E INSTALAÇÃO. AF_03/2023</v>
          </cell>
          <cell r="I2832" t="str">
            <v>M</v>
          </cell>
          <cell r="J2832" t="str">
            <v>COEFICIENTE DE REPRESENTATIVIDADE</v>
          </cell>
          <cell r="K2832" t="str">
            <v>6,16</v>
          </cell>
          <cell r="L2832" t="str">
            <v>CAIXA REFERENCIAL</v>
          </cell>
          <cell r="M2832" t="str">
            <v>1,38</v>
          </cell>
          <cell r="N2832">
            <v>4.78</v>
          </cell>
          <cell r="O2832">
            <v>6.16</v>
          </cell>
          <cell r="P2832">
            <v>0</v>
          </cell>
          <cell r="R2832" t="str">
            <v>SINAPI</v>
          </cell>
        </row>
        <row r="2833">
          <cell r="G2833">
            <v>91929</v>
          </cell>
          <cell r="H2833" t="str">
            <v>CABO DE COBRE FLEXÍVEL ISOLADO, 4 MM², ANTI-CHAMA 0,6/1,0 KV, PARA CIRCUITOS TERMINAIS - FORNECIMENTO E INSTALAÇÃO. AF_03/2023</v>
          </cell>
          <cell r="I2833" t="str">
            <v>M</v>
          </cell>
          <cell r="J2833" t="str">
            <v>COEFICIENTE DE REPRESENTATIVIDADE</v>
          </cell>
          <cell r="K2833" t="str">
            <v>6,59</v>
          </cell>
          <cell r="L2833" t="str">
            <v>CAIXA REFERENCIAL</v>
          </cell>
          <cell r="M2833" t="str">
            <v>1,38</v>
          </cell>
          <cell r="N2833">
            <v>5.21</v>
          </cell>
          <cell r="O2833">
            <v>6.59</v>
          </cell>
          <cell r="P2833">
            <v>0</v>
          </cell>
          <cell r="R2833" t="str">
            <v>SINAPI</v>
          </cell>
        </row>
        <row r="2834">
          <cell r="G2834">
            <v>91930</v>
          </cell>
          <cell r="H2834" t="str">
            <v>CABO DE COBRE FLEXÍVEL ISOLADO, 6 MM², ANTI-CHAMA 450/750 V, PARA CIRCUITOS TERMINAIS - FORNECIMENTO E INSTALAÇÃO. AF_03/2023</v>
          </cell>
          <cell r="I2834" t="str">
            <v>M</v>
          </cell>
          <cell r="J2834" t="str">
            <v>COEFICIENTE DE REPRESENTATIVIDADE</v>
          </cell>
          <cell r="K2834" t="str">
            <v>8,63</v>
          </cell>
          <cell r="L2834" t="str">
            <v>CAIXA REFERENCIAL</v>
          </cell>
          <cell r="M2834" t="str">
            <v>1,82</v>
          </cell>
          <cell r="N2834">
            <v>6.8100000000000005</v>
          </cell>
          <cell r="O2834">
            <v>8.6300000000000008</v>
          </cell>
          <cell r="P2834">
            <v>0</v>
          </cell>
          <cell r="R2834" t="str">
            <v>SINAPI</v>
          </cell>
        </row>
        <row r="2835">
          <cell r="G2835">
            <v>91931</v>
          </cell>
          <cell r="H2835" t="str">
            <v>CABO DE COBRE FLEXÍVEL ISOLADO, 6 MM², ANTI-CHAMA 0,6/1,0 KV, PARA CIRCUITOS TERMINAIS - FORNECIMENTO E INSTALAÇÃO. AF_03/2023</v>
          </cell>
          <cell r="I2835" t="str">
            <v>M</v>
          </cell>
          <cell r="J2835" t="str">
            <v>COEFICIENTE DE REPRESENTATIVIDADE</v>
          </cell>
          <cell r="K2835" t="str">
            <v>9,32</v>
          </cell>
          <cell r="L2835" t="str">
            <v>CAIXA REFERENCIAL</v>
          </cell>
          <cell r="M2835" t="str">
            <v>1,82</v>
          </cell>
          <cell r="N2835">
            <v>7.5</v>
          </cell>
          <cell r="O2835">
            <v>9.32</v>
          </cell>
          <cell r="P2835">
            <v>0</v>
          </cell>
          <cell r="R2835" t="str">
            <v>SINAPI</v>
          </cell>
        </row>
        <row r="2836">
          <cell r="G2836">
            <v>91932</v>
          </cell>
          <cell r="H2836" t="str">
            <v>CABO DE COBRE FLEXÍVEL ISOLADO, 10 MM², ANTI-CHAMA 450/750 V, PARA CIRCUITOS TERMINAIS - FORNECIMENTO E INSTALAÇÃO. AF_03/2023</v>
          </cell>
          <cell r="I2836" t="str">
            <v>M</v>
          </cell>
          <cell r="J2836" t="str">
            <v>COEFICIENTE DE REPRESENTATIVIDADE</v>
          </cell>
          <cell r="K2836" t="str">
            <v>15,46</v>
          </cell>
          <cell r="L2836" t="str">
            <v>CAIXA REFERENCIAL</v>
          </cell>
          <cell r="M2836" t="str">
            <v>2,71</v>
          </cell>
          <cell r="N2836">
            <v>12.75</v>
          </cell>
          <cell r="O2836">
            <v>15.46</v>
          </cell>
          <cell r="P2836">
            <v>0</v>
          </cell>
          <cell r="R2836" t="str">
            <v>SINAPI</v>
          </cell>
        </row>
        <row r="2837">
          <cell r="G2837">
            <v>91933</v>
          </cell>
          <cell r="H2837" t="str">
            <v>CABO DE COBRE FLEXÍVEL ISOLADO, 10 MM², ANTI-CHAMA 0,6/1,0 KV, PARA CIRCUITOS TERMINAIS - FORNECIMENTO E INSTALAÇÃO. AF_03/2023</v>
          </cell>
          <cell r="I2837" t="str">
            <v>M</v>
          </cell>
          <cell r="J2837" t="str">
            <v>COEFICIENTE DE REPRESENTATIVIDADE</v>
          </cell>
          <cell r="K2837" t="str">
            <v>14,90</v>
          </cell>
          <cell r="L2837" t="str">
            <v>CAIXA REFERENCIAL</v>
          </cell>
          <cell r="M2837" t="str">
            <v>2,71</v>
          </cell>
          <cell r="N2837">
            <v>12.190000000000001</v>
          </cell>
          <cell r="O2837">
            <v>14.900000000000002</v>
          </cell>
          <cell r="P2837">
            <v>0</v>
          </cell>
          <cell r="R2837" t="str">
            <v>SINAPI</v>
          </cell>
        </row>
        <row r="2838">
          <cell r="G2838">
            <v>91934</v>
          </cell>
          <cell r="H2838" t="str">
            <v>CABO DE COBRE FLEXÍVEL ISOLADO, 16 MM², ANTI-CHAMA 450/750 V, PARA CIRCUITOS TERMINAIS - FORNECIMENTO E INSTALAÇÃO. AF_03/2023</v>
          </cell>
          <cell r="I2838" t="str">
            <v>M</v>
          </cell>
          <cell r="J2838" t="str">
            <v>COEFICIENTE DE REPRESENTATIVIDADE</v>
          </cell>
          <cell r="K2838" t="str">
            <v>22,32</v>
          </cell>
          <cell r="L2838" t="str">
            <v>CAIXA REFERENCIAL</v>
          </cell>
          <cell r="M2838" t="str">
            <v>4,08</v>
          </cell>
          <cell r="N2838">
            <v>18.240000000000002</v>
          </cell>
          <cell r="O2838">
            <v>22.32</v>
          </cell>
          <cell r="P2838">
            <v>0</v>
          </cell>
          <cell r="R2838" t="str">
            <v>SINAPI</v>
          </cell>
        </row>
        <row r="2839">
          <cell r="G2839">
            <v>91935</v>
          </cell>
          <cell r="H2839" t="str">
            <v>CABO DE COBRE FLEXÍVEL ISOLADO, 16 MM², ANTI-CHAMA 0,6/1,0 KV, PARA CIRCUITOS TERMINAIS - FORNECIMENTO E INSTALAÇÃO. AF_03/2023</v>
          </cell>
          <cell r="I2839" t="str">
            <v>M</v>
          </cell>
          <cell r="J2839" t="str">
            <v>COEFICIENTE DE REPRESENTATIVIDADE</v>
          </cell>
          <cell r="K2839" t="str">
            <v>23,39</v>
          </cell>
          <cell r="L2839" t="str">
            <v>CAIXA REFERENCIAL</v>
          </cell>
          <cell r="M2839" t="str">
            <v>4,07</v>
          </cell>
          <cell r="N2839">
            <v>19.32</v>
          </cell>
          <cell r="O2839">
            <v>23.39</v>
          </cell>
          <cell r="P2839">
            <v>0</v>
          </cell>
          <cell r="R2839" t="str">
            <v>SINAPI</v>
          </cell>
        </row>
        <row r="2840">
          <cell r="G2840">
            <v>92979</v>
          </cell>
          <cell r="H2840" t="str">
            <v>CABO DE COBRE FLEXÍVEL ISOLADO, 10 MM², ANTI-CHAMA 450/750 V, PARA DISTRIBUIÇÃO - FORNECIMENTO E INSTALAÇÃO. AF_12/2015</v>
          </cell>
          <cell r="I2840" t="str">
            <v>M</v>
          </cell>
          <cell r="J2840" t="str">
            <v>COEFICIENTE DE REPRESENTATIVIDADE</v>
          </cell>
          <cell r="K2840" t="str">
            <v>10,28</v>
          </cell>
          <cell r="L2840" t="str">
            <v>CAIXA REFERENCIAL</v>
          </cell>
          <cell r="M2840" t="str">
            <v>0,30</v>
          </cell>
          <cell r="N2840">
            <v>9.9799999999999986</v>
          </cell>
          <cell r="O2840">
            <v>10.28</v>
          </cell>
          <cell r="P2840">
            <v>0</v>
          </cell>
          <cell r="R2840" t="str">
            <v>SINAPI</v>
          </cell>
        </row>
        <row r="2841">
          <cell r="G2841">
            <v>92980</v>
          </cell>
          <cell r="H2841" t="str">
            <v>CABO DE COBRE FLEXÍVEL ISOLADO, 10 MM², ANTI-CHAMA 0,6/1,0 KV, PARA DISTRIBUIÇÃO - FORNECIMENTO E INSTALAÇÃO. AF_12/2015</v>
          </cell>
          <cell r="I2841" t="str">
            <v>M</v>
          </cell>
          <cell r="J2841" t="str">
            <v>COEFICIENTE DE REPRESENTATIVIDADE</v>
          </cell>
          <cell r="K2841" t="str">
            <v>9,82</v>
          </cell>
          <cell r="L2841" t="str">
            <v>CAIXA REFERENCIAL</v>
          </cell>
          <cell r="M2841" t="str">
            <v>0,30</v>
          </cell>
          <cell r="N2841">
            <v>9.52</v>
          </cell>
          <cell r="O2841">
            <v>9.82</v>
          </cell>
          <cell r="P2841">
            <v>0</v>
          </cell>
          <cell r="R2841" t="str">
            <v>SINAPI</v>
          </cell>
        </row>
        <row r="2842">
          <cell r="G2842">
            <v>92981</v>
          </cell>
          <cell r="H2842" t="str">
            <v>CABO DE COBRE FLEXÍVEL ISOLADO, 16 MM², ANTI-CHAMA 450/750 V, PARA DISTRIBUIÇÃO - FORNECIMENTO E INSTALAÇÃO. AF_12/2015</v>
          </cell>
          <cell r="I2842" t="str">
            <v>M</v>
          </cell>
          <cell r="J2842" t="str">
            <v>COEFICIENTE DE REPRESENTATIVIDADE</v>
          </cell>
          <cell r="K2842" t="str">
            <v>14,69</v>
          </cell>
          <cell r="L2842" t="str">
            <v>CAIXA REFERENCIAL</v>
          </cell>
          <cell r="M2842" t="str">
            <v>0,44</v>
          </cell>
          <cell r="N2842">
            <v>14.25</v>
          </cell>
          <cell r="O2842">
            <v>14.69</v>
          </cell>
          <cell r="P2842">
            <v>0</v>
          </cell>
          <cell r="R2842" t="str">
            <v>SINAPI</v>
          </cell>
        </row>
        <row r="2843">
          <cell r="G2843">
            <v>92982</v>
          </cell>
          <cell r="H2843" t="str">
            <v>CABO DE COBRE FLEXÍVEL ISOLADO, 16 MM², ANTI-CHAMA 0,6/1,0 KV, PARA DISTRIBUIÇÃO - FORNECIMENTO E INSTALAÇÃO. AF_12/2015</v>
          </cell>
          <cell r="I2843" t="str">
            <v>M</v>
          </cell>
          <cell r="J2843" t="str">
            <v>COEFICIENTE DE REPRESENTATIVIDADE</v>
          </cell>
          <cell r="K2843" t="str">
            <v>15,58</v>
          </cell>
          <cell r="L2843" t="str">
            <v>CAIXA REFERENCIAL</v>
          </cell>
          <cell r="M2843" t="str">
            <v>0,44</v>
          </cell>
          <cell r="N2843">
            <v>15.14</v>
          </cell>
          <cell r="O2843">
            <v>15.58</v>
          </cell>
          <cell r="P2843">
            <v>0</v>
          </cell>
          <cell r="R2843" t="str">
            <v>SINAPI</v>
          </cell>
        </row>
        <row r="2844">
          <cell r="G2844">
            <v>92984</v>
          </cell>
          <cell r="H2844" t="str">
            <v>CABO DE COBRE FLEXÍVEL ISOLADO, 25 MM², ANTI-CHAMA 0,6/1,0 KV, PARA REDE ENTERRADA DE DISTRIBUIÇÃO DE ENERGIA ELÉTRICA - FORNECIMENTO E INSTALAÇÃO. AF_12/2021</v>
          </cell>
          <cell r="I2844" t="str">
            <v>M</v>
          </cell>
          <cell r="J2844" t="str">
            <v>COEFICIENTE DE REPRESENTATIVIDADE</v>
          </cell>
          <cell r="K2844" t="str">
            <v>25,73</v>
          </cell>
          <cell r="L2844" t="str">
            <v>CAIXA REFERENCIAL</v>
          </cell>
          <cell r="M2844" t="str">
            <v>2,15</v>
          </cell>
          <cell r="N2844">
            <v>23.580000000000002</v>
          </cell>
          <cell r="O2844">
            <v>25.73</v>
          </cell>
          <cell r="P2844">
            <v>0</v>
          </cell>
          <cell r="R2844" t="str">
            <v>SINAPI</v>
          </cell>
        </row>
        <row r="2845">
          <cell r="G2845">
            <v>92986</v>
          </cell>
          <cell r="H2845" t="str">
            <v>CABO DE COBRE FLEXÍVEL ISOLADO, 35 MM², ANTI-CHAMA 0,6/1,0 KV, PARA REDE ENTERRADA DE DISTRIBUIÇÃO DE ENERGIA ELÉTRICA - FORNECIMENTO E INSTALAÇÃO. AF_12/2021</v>
          </cell>
          <cell r="I2845" t="str">
            <v>M</v>
          </cell>
          <cell r="J2845" t="str">
            <v>COEFICIENTE DE REPRESENTATIVIDADE</v>
          </cell>
          <cell r="K2845" t="str">
            <v>35,62</v>
          </cell>
          <cell r="L2845" t="str">
            <v>CAIXA REFERENCIAL</v>
          </cell>
          <cell r="M2845" t="str">
            <v>2,49</v>
          </cell>
          <cell r="N2845">
            <v>33.129999999999995</v>
          </cell>
          <cell r="O2845">
            <v>35.619999999999997</v>
          </cell>
          <cell r="P2845">
            <v>0</v>
          </cell>
          <cell r="R2845" t="str">
            <v>SINAPI</v>
          </cell>
        </row>
        <row r="2846">
          <cell r="G2846">
            <v>92988</v>
          </cell>
          <cell r="H2846" t="str">
            <v>CABO DE COBRE FLEXÍVEL ISOLADO, 50 MM², ANTI-CHAMA 0,6/1,0 KV, PARA REDE ENTERRADA DE DISTRIBUIÇÃO DE ENERGIA ELÉTRICA - FORNECIMENTO E INSTALAÇÃO. AF_12/2021</v>
          </cell>
          <cell r="I2846" t="str">
            <v>M</v>
          </cell>
          <cell r="J2846" t="str">
            <v>COEFICIENTE DE REPRESENTATIVIDADE</v>
          </cell>
          <cell r="K2846" t="str">
            <v>51,73</v>
          </cell>
          <cell r="L2846" t="str">
            <v>CAIXA REFERENCIAL</v>
          </cell>
          <cell r="M2846" t="str">
            <v>2,95</v>
          </cell>
          <cell r="N2846">
            <v>48.779999999999994</v>
          </cell>
          <cell r="O2846">
            <v>51.73</v>
          </cell>
          <cell r="P2846">
            <v>0</v>
          </cell>
          <cell r="R2846" t="str">
            <v>SINAPI</v>
          </cell>
        </row>
        <row r="2847">
          <cell r="G2847">
            <v>92990</v>
          </cell>
          <cell r="H2847" t="str">
            <v>CABO DE COBRE FLEXÍVEL ISOLADO, 70 MM², ANTI-CHAMA 0,6/1,0 KV, PARA REDE ENTERRADA DE DISTRIBUIÇÃO DE ENERGIA ELÉTRICA - FORNECIMENTO E INSTALAÇÃO. AF_12/2021</v>
          </cell>
          <cell r="I2847" t="str">
            <v>M</v>
          </cell>
          <cell r="J2847" t="str">
            <v>COEFICIENTE DE REPRESENTATIVIDADE</v>
          </cell>
          <cell r="K2847" t="str">
            <v>71,65</v>
          </cell>
          <cell r="L2847" t="str">
            <v>CAIXA REFERENCIAL</v>
          </cell>
          <cell r="M2847" t="str">
            <v>3,59</v>
          </cell>
          <cell r="N2847">
            <v>68.06</v>
          </cell>
          <cell r="O2847">
            <v>71.650000000000006</v>
          </cell>
          <cell r="P2847">
            <v>0</v>
          </cell>
          <cell r="R2847" t="str">
            <v>SINAPI</v>
          </cell>
        </row>
        <row r="2848">
          <cell r="G2848">
            <v>92992</v>
          </cell>
          <cell r="H2848" t="str">
            <v>CABO DE COBRE FLEXÍVEL ISOLADO, 95 MM², ANTI-CHAMA 0,6/1,0 KV, PARA REDE ENTERRADA DE DISTRIBUIÇÃO DE ENERGIA ELÉTRICA - FORNECIMENTO E INSTALAÇÃO. AF_12/2021</v>
          </cell>
          <cell r="I2848" t="str">
            <v>M</v>
          </cell>
          <cell r="J2848" t="str">
            <v>COEFICIENTE DE REPRESENTATIVIDADE</v>
          </cell>
          <cell r="K2848" t="str">
            <v>92,66</v>
          </cell>
          <cell r="L2848" t="str">
            <v>CAIXA REFERENCIAL</v>
          </cell>
          <cell r="M2848" t="str">
            <v>4,38</v>
          </cell>
          <cell r="N2848">
            <v>88.28</v>
          </cell>
          <cell r="O2848">
            <v>92.66</v>
          </cell>
          <cell r="P2848">
            <v>0</v>
          </cell>
          <cell r="R2848" t="str">
            <v>SINAPI</v>
          </cell>
        </row>
        <row r="2849">
          <cell r="G2849">
            <v>92994</v>
          </cell>
          <cell r="H2849" t="str">
            <v>CABO DE COBRE FLEXÍVEL ISOLADO, 120 MM², ANTI-CHAMA 0,6/1,0 KV, PARA REDE ENTERRADA DE DISTRIBUIÇÃO DE ENERGIA ELÉTRICA - FORNECIMENTO E INSTALAÇÃO. AF_12/2021</v>
          </cell>
          <cell r="I2849" t="str">
            <v>M</v>
          </cell>
          <cell r="J2849" t="str">
            <v>COEFICIENTE DE REPRESENTATIVIDADE</v>
          </cell>
          <cell r="K2849" t="str">
            <v>120,44</v>
          </cell>
          <cell r="L2849" t="str">
            <v>CAIXA REFERENCIAL</v>
          </cell>
          <cell r="M2849" t="str">
            <v>5,18</v>
          </cell>
          <cell r="N2849">
            <v>115.25999999999999</v>
          </cell>
          <cell r="O2849">
            <v>120.44</v>
          </cell>
          <cell r="P2849">
            <v>0</v>
          </cell>
          <cell r="R2849" t="str">
            <v>SINAPI</v>
          </cell>
        </row>
        <row r="2850">
          <cell r="G2850">
            <v>92996</v>
          </cell>
          <cell r="H2850" t="str">
            <v>CABO DE COBRE FLEXÍVEL ISOLADO, 150 MM², ANTI-CHAMA 0,6/1,0 KV, PARA REDE ENTERRADA DE DISTRIBUIÇÃO DE ENERGIA ELÉTRICA - FORNECIMENTO E INSTALAÇÃO. AF_12/2021</v>
          </cell>
          <cell r="I2850" t="str">
            <v>M</v>
          </cell>
          <cell r="J2850" t="str">
            <v>COEFICIENTE DE REPRESENTATIVIDADE</v>
          </cell>
          <cell r="K2850" t="str">
            <v>145,71</v>
          </cell>
          <cell r="L2850" t="str">
            <v>CAIXA REFERENCIAL</v>
          </cell>
          <cell r="M2850" t="str">
            <v>6,13</v>
          </cell>
          <cell r="N2850">
            <v>139.58000000000001</v>
          </cell>
          <cell r="O2850">
            <v>145.71</v>
          </cell>
          <cell r="P2850">
            <v>0</v>
          </cell>
          <cell r="R2850" t="str">
            <v>SINAPI</v>
          </cell>
        </row>
        <row r="2851">
          <cell r="G2851">
            <v>92998</v>
          </cell>
          <cell r="H2851" t="str">
            <v>CABO DE COBRE FLEXÍVEL ISOLADO, 185 MM², ANTI-CHAMA 0,6/1,0 KV, PARA REDE ENTERRADA DE DISTRIBUIÇÃO DE ENERGIA ELÉTRICA - FORNECIMENTO E INSTALAÇÃO. AF_12/2021</v>
          </cell>
          <cell r="I2851" t="str">
            <v>M</v>
          </cell>
          <cell r="J2851" t="str">
            <v>COEFICIENTE DE REPRESENTATIVIDADE</v>
          </cell>
          <cell r="K2851" t="str">
            <v>178,61</v>
          </cell>
          <cell r="L2851" t="str">
            <v>CAIXA REFERENCIAL</v>
          </cell>
          <cell r="M2851" t="str">
            <v>7,23</v>
          </cell>
          <cell r="N2851">
            <v>171.38000000000002</v>
          </cell>
          <cell r="O2851">
            <v>178.61</v>
          </cell>
          <cell r="P2851">
            <v>0</v>
          </cell>
          <cell r="R2851" t="str">
            <v>SINAPI</v>
          </cell>
        </row>
        <row r="2852">
          <cell r="G2852">
            <v>93000</v>
          </cell>
          <cell r="H2852" t="str">
            <v>CABO DE COBRE FLEXÍVEL ISOLADO, 240 MM², ANTI-CHAMA 0,6/1,0 KV, PARA REDE ENTERRADA DE DISTRIBUIÇÃO DE ENERGIA ELÉTRICA - FORNECIMENTO E INSTALAÇÃO. AF_12/2021</v>
          </cell>
          <cell r="I2852" t="str">
            <v>M</v>
          </cell>
          <cell r="J2852" t="str">
            <v>COEFICIENTE DE REPRESENTATIVIDADE</v>
          </cell>
          <cell r="K2852" t="str">
            <v>236,51</v>
          </cell>
          <cell r="L2852" t="str">
            <v>CAIXA REFERENCIAL</v>
          </cell>
          <cell r="M2852" t="str">
            <v>8,97</v>
          </cell>
          <cell r="N2852">
            <v>227.54</v>
          </cell>
          <cell r="O2852">
            <v>236.51</v>
          </cell>
          <cell r="P2852">
            <v>0</v>
          </cell>
          <cell r="R2852" t="str">
            <v>SINAPI</v>
          </cell>
        </row>
        <row r="2853">
          <cell r="G2853">
            <v>93002</v>
          </cell>
          <cell r="H2853" t="str">
            <v>CABO DE COBRE FLEXÍVEL ISOLADO, 300 MM², ANTI-CHAMA 0,6/1,0 KV, PARA REDE ENTERRADA DE DISTRIBUIÇÃO DE ENERGIA ELÉTRICA - FORNECIMENTO E INSTALAÇÃO. AF_12/2021</v>
          </cell>
          <cell r="I2853" t="str">
            <v>M</v>
          </cell>
          <cell r="J2853" t="str">
            <v>COEFICIENTE DE REPRESENTATIVIDADE</v>
          </cell>
          <cell r="K2853" t="str">
            <v>305,87</v>
          </cell>
          <cell r="L2853" t="str">
            <v>CAIXA REFERENCIAL</v>
          </cell>
          <cell r="M2853" t="str">
            <v>10,87</v>
          </cell>
          <cell r="N2853">
            <v>295</v>
          </cell>
          <cell r="O2853">
            <v>305.87</v>
          </cell>
          <cell r="P2853">
            <v>0</v>
          </cell>
          <cell r="R2853" t="str">
            <v>SINAPI</v>
          </cell>
        </row>
        <row r="2854">
          <cell r="G2854">
            <v>101884</v>
          </cell>
          <cell r="H2854" t="str">
            <v>CABO DE COBRE ISOLADO, 10 MM², ANTI-CHAMA 450/750 V, INSTALADO EM ELETROCALHA OU PERFILADO - FORNECIMENTO E INSTALAÇÃO. AF_10/2020</v>
          </cell>
          <cell r="I2854" t="str">
            <v>M</v>
          </cell>
          <cell r="J2854" t="str">
            <v>COEFICIENTE DE REPRESENTATIVIDADE</v>
          </cell>
          <cell r="K2854" t="str">
            <v>10,04</v>
          </cell>
          <cell r="L2854" t="str">
            <v>CAIXA REFERENCIAL</v>
          </cell>
          <cell r="M2854" t="str">
            <v>0,12</v>
          </cell>
          <cell r="N2854">
            <v>9.92</v>
          </cell>
          <cell r="O2854">
            <v>10.039999999999999</v>
          </cell>
          <cell r="P2854">
            <v>0</v>
          </cell>
          <cell r="R2854" t="str">
            <v>SINAPI</v>
          </cell>
        </row>
        <row r="2855">
          <cell r="G2855">
            <v>101885</v>
          </cell>
          <cell r="H2855" t="str">
            <v>CABO DE COBRE ISOLADO, 10 MM², ANTI-CHAMA 0,6/1 KV, INSTALADO EM ELETROCALHA OU PERFILADO - FORNECIMENTO E INSTALAÇÃO. AF_10/2020</v>
          </cell>
          <cell r="I2855" t="str">
            <v>M</v>
          </cell>
          <cell r="J2855" t="str">
            <v>COEFICIENTE DE REPRESENTATIVIDADE</v>
          </cell>
          <cell r="K2855" t="str">
            <v>9,58</v>
          </cell>
          <cell r="L2855" t="str">
            <v>CAIXA REFERENCIAL</v>
          </cell>
          <cell r="M2855" t="str">
            <v>0,12</v>
          </cell>
          <cell r="N2855">
            <v>9.4600000000000009</v>
          </cell>
          <cell r="O2855">
            <v>9.58</v>
          </cell>
          <cell r="P2855">
            <v>0</v>
          </cell>
          <cell r="R2855" t="str">
            <v>SINAPI</v>
          </cell>
        </row>
        <row r="2856">
          <cell r="G2856">
            <v>101886</v>
          </cell>
          <cell r="H2856" t="str">
            <v>CABO DE COBRE ISOLADO, 16 MM², ANTI-CHAMA 450/750 V, INSTALADO EM ELETROCALHA OU PERFILADO - FORNECIMENTO E INSTALAÇÃO. AF_10/2020</v>
          </cell>
          <cell r="I2856" t="str">
            <v>M</v>
          </cell>
          <cell r="J2856" t="str">
            <v>COEFICIENTE DE REPRESENTATIVIDADE</v>
          </cell>
          <cell r="K2856" t="str">
            <v>14,41</v>
          </cell>
          <cell r="L2856" t="str">
            <v>CAIXA REFERENCIAL</v>
          </cell>
          <cell r="M2856" t="str">
            <v>0,23</v>
          </cell>
          <cell r="N2856">
            <v>14.18</v>
          </cell>
          <cell r="O2856">
            <v>14.41</v>
          </cell>
          <cell r="P2856">
            <v>0</v>
          </cell>
          <cell r="R2856" t="str">
            <v>SINAPI</v>
          </cell>
        </row>
        <row r="2857">
          <cell r="G2857">
            <v>101887</v>
          </cell>
          <cell r="H2857" t="str">
            <v>CABO DE COBRE ISOLADO, 16 MM², ANTI-CHAMA 0,6/1 KV, INSTALADO EM ELETROCALHA OU PERFILADO - FORNECIMENTO E INSTALAÇÃO. AF_10/2020</v>
          </cell>
          <cell r="I2857" t="str">
            <v>M</v>
          </cell>
          <cell r="J2857" t="str">
            <v>COEFICIENTE DE REPRESENTATIVIDADE</v>
          </cell>
          <cell r="K2857" t="str">
            <v>15,30</v>
          </cell>
          <cell r="L2857" t="str">
            <v>CAIXA REFERENCIAL</v>
          </cell>
          <cell r="M2857" t="str">
            <v>0,23</v>
          </cell>
          <cell r="N2857">
            <v>15.07</v>
          </cell>
          <cell r="O2857">
            <v>15.3</v>
          </cell>
          <cell r="P2857">
            <v>0</v>
          </cell>
          <cell r="R2857" t="str">
            <v>SINAPI</v>
          </cell>
        </row>
        <row r="2858">
          <cell r="G2858">
            <v>101888</v>
          </cell>
          <cell r="H2858" t="str">
            <v>CABO DE COBRE ISOLADO, 25 MM², ANTI-CHAMA 450/750 V, INSTALADO EM ELETROCALHA OU PERFILADO - FORNECIMENTO E INSTALAÇÃO. AF_10/2020</v>
          </cell>
          <cell r="I2858" t="str">
            <v>M</v>
          </cell>
          <cell r="J2858" t="str">
            <v>COEFICIENTE DE REPRESENTATIVIDADE</v>
          </cell>
          <cell r="K2858" t="str">
            <v>22,60</v>
          </cell>
          <cell r="L2858" t="str">
            <v>CAIXA REFERENCIAL</v>
          </cell>
          <cell r="M2858" t="str">
            <v>0,40</v>
          </cell>
          <cell r="N2858">
            <v>22.200000000000003</v>
          </cell>
          <cell r="O2858">
            <v>22.6</v>
          </cell>
          <cell r="P2858">
            <v>0</v>
          </cell>
          <cell r="R2858" t="str">
            <v>SINAPI</v>
          </cell>
        </row>
        <row r="2859">
          <cell r="G2859">
            <v>101889</v>
          </cell>
          <cell r="H2859" t="str">
            <v>CABO DE COBRE ISOLADO, 25 MM², ANTI-CHAMA 0,6/1 KV, INSTALADO EM ELETROCALHA OU PERFILADO - FORNECIMENTO E INSTALAÇÃO. AF_10/2020</v>
          </cell>
          <cell r="I2859" t="str">
            <v>M</v>
          </cell>
          <cell r="J2859" t="str">
            <v>COEFICIENTE DE REPRESENTATIVIDADE</v>
          </cell>
          <cell r="K2859" t="str">
            <v>23,75</v>
          </cell>
          <cell r="L2859" t="str">
            <v>CAIXA REFERENCIAL</v>
          </cell>
          <cell r="M2859" t="str">
            <v>0,40</v>
          </cell>
          <cell r="N2859">
            <v>23.35</v>
          </cell>
          <cell r="O2859">
            <v>23.75</v>
          </cell>
          <cell r="P2859">
            <v>0</v>
          </cell>
          <cell r="R2859" t="str">
            <v>SINAPI</v>
          </cell>
        </row>
        <row r="2860">
          <cell r="G2860">
            <v>91936</v>
          </cell>
          <cell r="H2860" t="str">
            <v>CAIXA OCTOGONAL 4" X 4", PVC, INSTALADA EM LAJE - FORNECIMENTO E INSTALAÇÃO. AF_03/2023</v>
          </cell>
          <cell r="I2860" t="str">
            <v>UN</v>
          </cell>
          <cell r="J2860" t="str">
            <v>COEFICIENTE DE REPRESENTATIVIDADE</v>
          </cell>
          <cell r="K2860" t="str">
            <v>17,02</v>
          </cell>
          <cell r="L2860" t="str">
            <v>CAIXA REFERENCIAL</v>
          </cell>
          <cell r="M2860" t="str">
            <v>7,95</v>
          </cell>
          <cell r="N2860">
            <v>9.07</v>
          </cell>
          <cell r="O2860">
            <v>17.02</v>
          </cell>
          <cell r="P2860">
            <v>0</v>
          </cell>
          <cell r="R2860" t="str">
            <v>SINAPI</v>
          </cell>
        </row>
        <row r="2861">
          <cell r="G2861">
            <v>91937</v>
          </cell>
          <cell r="H2861" t="str">
            <v>CAIXA OCTOGONAL 3" X 3", PVC, INSTALADA EM LAJE - FORNECIMENTO E INSTALAÇÃO. AF_03/2023</v>
          </cell>
          <cell r="I2861" t="str">
            <v>UN</v>
          </cell>
          <cell r="J2861" t="str">
            <v>COEFICIENTE DE REPRESENTATIVIDADE</v>
          </cell>
          <cell r="K2861" t="str">
            <v>14,93</v>
          </cell>
          <cell r="L2861" t="str">
            <v>CAIXA REFERENCIAL</v>
          </cell>
          <cell r="M2861" t="str">
            <v>7,97</v>
          </cell>
          <cell r="N2861">
            <v>6.96</v>
          </cell>
          <cell r="O2861">
            <v>14.93</v>
          </cell>
          <cell r="P2861">
            <v>0</v>
          </cell>
          <cell r="R2861" t="str">
            <v>SINAPI</v>
          </cell>
        </row>
        <row r="2862">
          <cell r="G2862">
            <v>91939</v>
          </cell>
          <cell r="H2862" t="str">
            <v>CAIXA RETANGULAR 4" X 2" ALTA (2,00 M DO PISO), PVC, INSTALADA EM PAREDE - FORNECIMENTO E INSTALAÇÃO. AF_03/2023</v>
          </cell>
          <cell r="I2862" t="str">
            <v>UN</v>
          </cell>
          <cell r="J2862" t="str">
            <v>COEFICIENTE DE REPRESENTATIVIDADE</v>
          </cell>
          <cell r="K2862" t="str">
            <v>28,64</v>
          </cell>
          <cell r="L2862" t="str">
            <v>CAIXA REFERENCIAL</v>
          </cell>
          <cell r="M2862" t="str">
            <v>19,89</v>
          </cell>
          <cell r="N2862">
            <v>8.75</v>
          </cell>
          <cell r="O2862">
            <v>28.64</v>
          </cell>
          <cell r="P2862">
            <v>0</v>
          </cell>
          <cell r="R2862" t="str">
            <v>SINAPI</v>
          </cell>
        </row>
        <row r="2863">
          <cell r="G2863">
            <v>91940</v>
          </cell>
          <cell r="H2863" t="str">
            <v>CAIXA RETANGULAR 4" X 2" MÉDIA (1,30 M DO PISO), PVC, INSTALADA EM PAREDE - FORNECIMENTO E INSTALAÇÃO. AF_03/2023</v>
          </cell>
          <cell r="I2863" t="str">
            <v>UN</v>
          </cell>
          <cell r="J2863" t="str">
            <v>COEFICIENTE DE REPRESENTATIVIDADE</v>
          </cell>
          <cell r="K2863" t="str">
            <v>16,69</v>
          </cell>
          <cell r="L2863" t="str">
            <v>CAIXA REFERENCIAL</v>
          </cell>
          <cell r="M2863" t="str">
            <v>10,57</v>
          </cell>
          <cell r="N2863">
            <v>6.120000000000001</v>
          </cell>
          <cell r="O2863">
            <v>16.690000000000001</v>
          </cell>
          <cell r="P2863">
            <v>0</v>
          </cell>
          <cell r="R2863" t="str">
            <v>SINAPI</v>
          </cell>
        </row>
        <row r="2864">
          <cell r="G2864">
            <v>91941</v>
          </cell>
          <cell r="H2864" t="str">
            <v>CAIXA RETANGULAR 4" X 2" BAIXA (0,30 M DO PISO), PVC, INSTALADA EM PAREDE - FORNECIMENTO E INSTALAÇÃO. AF_03/2023</v>
          </cell>
          <cell r="I2864" t="str">
            <v>UN</v>
          </cell>
          <cell r="J2864" t="str">
            <v>COEFICIENTE DE REPRESENTATIVIDADE</v>
          </cell>
          <cell r="K2864" t="str">
            <v>10,82</v>
          </cell>
          <cell r="L2864" t="str">
            <v>CAIXA REFERENCIAL</v>
          </cell>
          <cell r="M2864" t="str">
            <v>6,02</v>
          </cell>
          <cell r="N2864">
            <v>4.8000000000000007</v>
          </cell>
          <cell r="O2864">
            <v>10.82</v>
          </cell>
          <cell r="P2864">
            <v>0</v>
          </cell>
          <cell r="R2864" t="str">
            <v>SINAPI</v>
          </cell>
        </row>
        <row r="2865">
          <cell r="G2865">
            <v>91942</v>
          </cell>
          <cell r="H2865" t="str">
            <v>CAIXA RETANGULAR 4" X 4" ALTA (2,00 M DO PISO), PVC, INSTALADA EM PAREDE - FORNECIMENTO E INSTALAÇÃO. AF_03/2023</v>
          </cell>
          <cell r="I2865" t="str">
            <v>UN</v>
          </cell>
          <cell r="J2865" t="str">
            <v>COEFICIENTE DE REPRESENTATIVIDADE</v>
          </cell>
          <cell r="K2865" t="str">
            <v>32,32</v>
          </cell>
          <cell r="L2865" t="str">
            <v>CAIXA REFERENCIAL</v>
          </cell>
          <cell r="M2865" t="str">
            <v>20,59</v>
          </cell>
          <cell r="N2865">
            <v>11.73</v>
          </cell>
          <cell r="O2865">
            <v>32.32</v>
          </cell>
          <cell r="P2865">
            <v>0</v>
          </cell>
          <cell r="R2865" t="str">
            <v>SINAPI</v>
          </cell>
        </row>
        <row r="2866">
          <cell r="G2866">
            <v>91943</v>
          </cell>
          <cell r="H2866" t="str">
            <v>CAIXA RETANGULAR 4" X 4" MÉDIA (1,30 M DO PISO), PVC, INSTALADA EM PAREDE - FORNECIMENTO E INSTALAÇÃO. AF_03/2023</v>
          </cell>
          <cell r="I2866" t="str">
            <v>UN</v>
          </cell>
          <cell r="J2866" t="str">
            <v>COEFICIENTE DE REPRESENTATIVIDADE</v>
          </cell>
          <cell r="K2866" t="str">
            <v>19,95</v>
          </cell>
          <cell r="L2866" t="str">
            <v>CAIXA REFERENCIAL</v>
          </cell>
          <cell r="M2866" t="str">
            <v>10,96</v>
          </cell>
          <cell r="N2866">
            <v>8.9899999999999984</v>
          </cell>
          <cell r="O2866">
            <v>19.95</v>
          </cell>
          <cell r="P2866">
            <v>0</v>
          </cell>
          <cell r="R2866" t="str">
            <v>SINAPI</v>
          </cell>
        </row>
        <row r="2867">
          <cell r="G2867">
            <v>91944</v>
          </cell>
          <cell r="H2867" t="str">
            <v>CAIXA RETANGULAR 4" X 4" BAIXA (0,30 M DO PISO), PVC, INSTALADA EM PAREDE - FORNECIMENTO E INSTALAÇÃO. AF_03/2023</v>
          </cell>
          <cell r="I2867" t="str">
            <v>UN</v>
          </cell>
          <cell r="J2867" t="str">
            <v>COEFICIENTE DE REPRESENTATIVIDADE</v>
          </cell>
          <cell r="K2867" t="str">
            <v>13,85</v>
          </cell>
          <cell r="L2867" t="str">
            <v>CAIXA REFERENCIAL</v>
          </cell>
          <cell r="M2867" t="str">
            <v>6,21</v>
          </cell>
          <cell r="N2867">
            <v>7.64</v>
          </cell>
          <cell r="O2867">
            <v>13.85</v>
          </cell>
          <cell r="P2867">
            <v>0</v>
          </cell>
          <cell r="R2867" t="str">
            <v>SINAPI</v>
          </cell>
        </row>
        <row r="2868">
          <cell r="G2868">
            <v>92865</v>
          </cell>
          <cell r="H2868" t="str">
            <v>CAIXA OCTOGONAL 4" X 4", METÁLICA, INSTALADA EM LAJE - FORNECIMENTO E INSTALAÇÃO. AF_03/2023</v>
          </cell>
          <cell r="I2868" t="str">
            <v>UN</v>
          </cell>
          <cell r="J2868" t="str">
            <v>COEFICIENTE DE REPRESENTATIVIDADE</v>
          </cell>
          <cell r="K2868" t="str">
            <v>14,23</v>
          </cell>
          <cell r="L2868" t="str">
            <v>CAIXA REFERENCIAL</v>
          </cell>
          <cell r="M2868" t="str">
            <v>7,97</v>
          </cell>
          <cell r="N2868">
            <v>6.2600000000000007</v>
          </cell>
          <cell r="O2868">
            <v>14.23</v>
          </cell>
          <cell r="P2868">
            <v>0</v>
          </cell>
          <cell r="R2868" t="str">
            <v>SINAPI</v>
          </cell>
        </row>
        <row r="2869">
          <cell r="G2869">
            <v>92866</v>
          </cell>
          <cell r="H2869" t="str">
            <v>CAIXA SEXTAVADA 3" X 3", METÁLICA, INSTALADA EM LAJE - FORNECIMENTO E INSTALAÇÃO. AF_03/2023</v>
          </cell>
          <cell r="I2869" t="str">
            <v>UN</v>
          </cell>
          <cell r="J2869" t="str">
            <v>COEFICIENTE DE REPRESENTATIVIDADE</v>
          </cell>
          <cell r="K2869" t="str">
            <v>12,07</v>
          </cell>
          <cell r="L2869" t="str">
            <v>CAIXA REFERENCIAL</v>
          </cell>
          <cell r="M2869" t="str">
            <v>7,97</v>
          </cell>
          <cell r="N2869">
            <v>4.1000000000000005</v>
          </cell>
          <cell r="O2869">
            <v>12.07</v>
          </cell>
          <cell r="P2869">
            <v>0</v>
          </cell>
          <cell r="R2869" t="str">
            <v>SINAPI</v>
          </cell>
        </row>
        <row r="2870">
          <cell r="G2870">
            <v>92867</v>
          </cell>
          <cell r="H2870" t="str">
            <v>CAIXA RETANGULAR 4" X 2" ALTA (2,00 M DO PISO), METÁLICA, INSTALADA EM PAREDE - FORNECIMENTO E INSTALAÇÃO. AF_03/2023</v>
          </cell>
          <cell r="I2870" t="str">
            <v>UN</v>
          </cell>
          <cell r="J2870" t="str">
            <v>COEFICIENTE DE REPRESENTATIVIDADE</v>
          </cell>
          <cell r="K2870" t="str">
            <v>27,91</v>
          </cell>
          <cell r="L2870" t="str">
            <v>CAIXA REFERENCIAL</v>
          </cell>
          <cell r="M2870" t="str">
            <v>19,89</v>
          </cell>
          <cell r="N2870">
            <v>8.02</v>
          </cell>
          <cell r="O2870">
            <v>27.91</v>
          </cell>
          <cell r="P2870">
            <v>0</v>
          </cell>
          <cell r="R2870" t="str">
            <v>SINAPI</v>
          </cell>
        </row>
        <row r="2871">
          <cell r="G2871">
            <v>92868</v>
          </cell>
          <cell r="H2871" t="str">
            <v>CAIXA RETANGULAR 4" X 2" MÉDIA (1,30 M DO PISO), METÁLICA, INSTALADA EM PAREDE - FORNECIMENTO E INSTALAÇÃO. AF_03/2023</v>
          </cell>
          <cell r="I2871" t="str">
            <v>UN</v>
          </cell>
          <cell r="J2871" t="str">
            <v>COEFICIENTE DE REPRESENTATIVIDADE</v>
          </cell>
          <cell r="K2871" t="str">
            <v>15,96</v>
          </cell>
          <cell r="L2871" t="str">
            <v>CAIXA REFERENCIAL</v>
          </cell>
          <cell r="M2871" t="str">
            <v>10,57</v>
          </cell>
          <cell r="N2871">
            <v>5.3900000000000006</v>
          </cell>
          <cell r="O2871">
            <v>15.96</v>
          </cell>
          <cell r="P2871">
            <v>0</v>
          </cell>
          <cell r="R2871" t="str">
            <v>SINAPI</v>
          </cell>
        </row>
        <row r="2872">
          <cell r="G2872">
            <v>92869</v>
          </cell>
          <cell r="H2872" t="str">
            <v>CAIXA RETANGULAR 4" X 2" BAIXA (0,30 M DO PISO), METÁLICA, INSTALADA EM PAREDE - FORNECIMENTO E INSTALAÇÃO. AF_03/2023</v>
          </cell>
          <cell r="I2872" t="str">
            <v>UN</v>
          </cell>
          <cell r="J2872" t="str">
            <v>COEFICIENTE DE REPRESENTATIVIDADE</v>
          </cell>
          <cell r="K2872" t="str">
            <v>10,09</v>
          </cell>
          <cell r="L2872" t="str">
            <v>CAIXA REFERENCIAL</v>
          </cell>
          <cell r="M2872" t="str">
            <v>6,03</v>
          </cell>
          <cell r="N2872">
            <v>4.0599999999999996</v>
          </cell>
          <cell r="O2872">
            <v>10.09</v>
          </cell>
          <cell r="P2872">
            <v>0</v>
          </cell>
          <cell r="R2872" t="str">
            <v>SINAPI</v>
          </cell>
        </row>
        <row r="2873">
          <cell r="G2873">
            <v>92870</v>
          </cell>
          <cell r="H2873" t="str">
            <v>CAIXA RETANGULAR 4" X 4" ALTA (2,00 M DO PISO), METÁLICA, INSTALADA EM PAREDE - FORNECIMENTO E INSTALAÇÃO. AF_03/2023</v>
          </cell>
          <cell r="I2873" t="str">
            <v>UN</v>
          </cell>
          <cell r="J2873" t="str">
            <v>COEFICIENTE DE REPRESENTATIVIDADE</v>
          </cell>
          <cell r="K2873" t="str">
            <v>31,10</v>
          </cell>
          <cell r="L2873" t="str">
            <v>CAIXA REFERENCIAL</v>
          </cell>
          <cell r="M2873" t="str">
            <v>20,59</v>
          </cell>
          <cell r="N2873">
            <v>10.510000000000002</v>
          </cell>
          <cell r="O2873">
            <v>31.1</v>
          </cell>
          <cell r="P2873">
            <v>0</v>
          </cell>
          <cell r="R2873" t="str">
            <v>SINAPI</v>
          </cell>
        </row>
        <row r="2874">
          <cell r="G2874">
            <v>92871</v>
          </cell>
          <cell r="H2874" t="str">
            <v>CAIXA RETANGULAR 4" X 4" MÉDIA (1,30 M DO PISO), METÁLICA, INSTALADA EM PAREDE - FORNECIMENTO E INSTALAÇÃO. AF_03/2023</v>
          </cell>
          <cell r="I2874" t="str">
            <v>UN</v>
          </cell>
          <cell r="J2874" t="str">
            <v>COEFICIENTE DE REPRESENTATIVIDADE</v>
          </cell>
          <cell r="K2874" t="str">
            <v>18,73</v>
          </cell>
          <cell r="L2874" t="str">
            <v>CAIXA REFERENCIAL</v>
          </cell>
          <cell r="M2874" t="str">
            <v>10,96</v>
          </cell>
          <cell r="N2874">
            <v>7.77</v>
          </cell>
          <cell r="O2874">
            <v>18.73</v>
          </cell>
          <cell r="P2874">
            <v>0</v>
          </cell>
          <cell r="R2874" t="str">
            <v>SINAPI</v>
          </cell>
        </row>
        <row r="2875">
          <cell r="G2875">
            <v>92872</v>
          </cell>
          <cell r="H2875" t="str">
            <v>CAIXA RETANGULAR 4" X 4" BAIXA (0,30 M DO PISO), METÁLICA, INSTALADA EM PAREDE - FORNECIMENTO E INSTALAÇÃO. AF_03/2023</v>
          </cell>
          <cell r="I2875" t="str">
            <v>UN</v>
          </cell>
          <cell r="J2875" t="str">
            <v>COEFICIENTE DE REPRESENTATIVIDADE</v>
          </cell>
          <cell r="K2875" t="str">
            <v>12,63</v>
          </cell>
          <cell r="L2875" t="str">
            <v>CAIXA REFERENCIAL</v>
          </cell>
          <cell r="M2875" t="str">
            <v>6,21</v>
          </cell>
          <cell r="N2875">
            <v>6.4200000000000008</v>
          </cell>
          <cell r="O2875">
            <v>12.63</v>
          </cell>
          <cell r="P2875">
            <v>0</v>
          </cell>
          <cell r="R2875" t="str">
            <v>SINAPI</v>
          </cell>
        </row>
        <row r="2876">
          <cell r="G2876">
            <v>95777</v>
          </cell>
          <cell r="H2876" t="str">
            <v>CONDULETE DE ALUMÍNIO, TIPO B, PARA ELETRODUTO DE AÇO GALVANIZADO DN 20 MM (3/4''), APARENTE - FORNECIMENTO E INSTALAÇÃO. AF_10/2022</v>
          </cell>
          <cell r="I2876" t="str">
            <v>UN</v>
          </cell>
          <cell r="J2876" t="str">
            <v>COEFICIENTE DE REPRESENTATIVIDADE</v>
          </cell>
          <cell r="K2876" t="str">
            <v>23,26</v>
          </cell>
          <cell r="L2876" t="str">
            <v>CAIXA REFERENCIAL</v>
          </cell>
          <cell r="M2876" t="str">
            <v>8,24</v>
          </cell>
          <cell r="N2876">
            <v>15.020000000000001</v>
          </cell>
          <cell r="O2876">
            <v>23.26</v>
          </cell>
          <cell r="P2876">
            <v>0</v>
          </cell>
          <cell r="R2876" t="str">
            <v>SINAPI</v>
          </cell>
        </row>
        <row r="2877">
          <cell r="G2877">
            <v>95778</v>
          </cell>
          <cell r="H2877" t="str">
            <v>CONDULETE DE ALUMÍNIO, TIPO C, PARA ELETRODUTO DE AÇO GALVANIZADO DN 20 MM (3/4''), APARENTE - FORNECIMENTO E INSTALAÇÃO. AF_10/2022</v>
          </cell>
          <cell r="I2877" t="str">
            <v>UN</v>
          </cell>
          <cell r="J2877" t="str">
            <v>COEFICIENTE DE REPRESENTATIVIDADE</v>
          </cell>
          <cell r="K2877" t="str">
            <v>25,95</v>
          </cell>
          <cell r="L2877" t="str">
            <v>CAIXA REFERENCIAL</v>
          </cell>
          <cell r="M2877" t="str">
            <v>9,78</v>
          </cell>
          <cell r="N2877">
            <v>16.170000000000002</v>
          </cell>
          <cell r="O2877">
            <v>25.950000000000003</v>
          </cell>
          <cell r="P2877">
            <v>0</v>
          </cell>
          <cell r="R2877" t="str">
            <v>SINAPI</v>
          </cell>
        </row>
        <row r="2878">
          <cell r="G2878">
            <v>95779</v>
          </cell>
          <cell r="H2878" t="str">
            <v>CONDULETE DE ALUMÍNIO, TIPO E, PARA ELETRODUTO DE AÇO GALVANIZADO DN 20 MM (3/4''), APARENTE - FORNECIMENTO E INSTALAÇÃO. AF_10/2022</v>
          </cell>
          <cell r="I2878" t="str">
            <v>UN</v>
          </cell>
          <cell r="J2878" t="str">
            <v>COEFICIENTE DE REPRESENTATIVIDADE</v>
          </cell>
          <cell r="K2878" t="str">
            <v>21,53</v>
          </cell>
          <cell r="L2878" t="str">
            <v>CAIXA REFERENCIAL</v>
          </cell>
          <cell r="M2878" t="str">
            <v>8,24</v>
          </cell>
          <cell r="N2878">
            <v>13.290000000000001</v>
          </cell>
          <cell r="O2878">
            <v>21.53</v>
          </cell>
          <cell r="P2878">
            <v>0</v>
          </cell>
          <cell r="R2878" t="str">
            <v>SINAPI</v>
          </cell>
        </row>
        <row r="2879">
          <cell r="G2879">
            <v>95780</v>
          </cell>
          <cell r="H2879" t="str">
            <v>CONDULETE DE ALUMÍNIO, TIPO B, PARA ELETRODUTO DE AÇO GALVANIZADO DN 25 MM (1''), APARENTE - FORNECIMENTO E INSTALAÇÃO. AF_10/2022</v>
          </cell>
          <cell r="I2879" t="str">
            <v>UN</v>
          </cell>
          <cell r="J2879" t="str">
            <v>COEFICIENTE DE REPRESENTATIVIDADE</v>
          </cell>
          <cell r="K2879" t="str">
            <v>27,84</v>
          </cell>
          <cell r="L2879" t="str">
            <v>CAIXA REFERENCIAL</v>
          </cell>
          <cell r="M2879" t="str">
            <v>9,14</v>
          </cell>
          <cell r="N2879">
            <v>18.7</v>
          </cell>
          <cell r="O2879">
            <v>27.84</v>
          </cell>
          <cell r="P2879">
            <v>0</v>
          </cell>
          <cell r="R2879" t="str">
            <v>SINAPI</v>
          </cell>
        </row>
        <row r="2880">
          <cell r="G2880">
            <v>95781</v>
          </cell>
          <cell r="H2880" t="str">
            <v>CONDULETE DE ALUMÍNIO, TIPO C, PARA ELETRODUTO DE AÇO GALVANIZADO DN 25 MM (1''), APARENTE - FORNECIMENTO E INSTALAÇÃO. AF_10/2022</v>
          </cell>
          <cell r="I2880" t="str">
            <v>UN</v>
          </cell>
          <cell r="J2880" t="str">
            <v>COEFICIENTE DE REPRESENTATIVIDADE</v>
          </cell>
          <cell r="K2880" t="str">
            <v>31,51</v>
          </cell>
          <cell r="L2880" t="str">
            <v>CAIXA REFERENCIAL</v>
          </cell>
          <cell r="M2880" t="str">
            <v>11,57</v>
          </cell>
          <cell r="N2880">
            <v>19.940000000000001</v>
          </cell>
          <cell r="O2880">
            <v>31.51</v>
          </cell>
          <cell r="P2880">
            <v>0</v>
          </cell>
          <cell r="R2880" t="str">
            <v>SINAPI</v>
          </cell>
        </row>
        <row r="2881">
          <cell r="G2881">
            <v>95782</v>
          </cell>
          <cell r="H2881" t="str">
            <v>CONDULETE DE ALUMÍNIO, TIPO E, ELETRODUTO DE AÇO GALVANIZADO DN 25 MM (1''), APARENTE - FORNECIMENTO E INSTALAÇÃO. AF_10/2022</v>
          </cell>
          <cell r="I2881" t="str">
            <v>UN</v>
          </cell>
          <cell r="J2881" t="str">
            <v>COEFICIENTE DE REPRESENTATIVIDADE</v>
          </cell>
          <cell r="K2881" t="str">
            <v>29,82</v>
          </cell>
          <cell r="L2881" t="str">
            <v>CAIXA REFERENCIAL</v>
          </cell>
          <cell r="M2881" t="str">
            <v>9,14</v>
          </cell>
          <cell r="N2881">
            <v>20.68</v>
          </cell>
          <cell r="O2881">
            <v>29.82</v>
          </cell>
          <cell r="P2881">
            <v>0</v>
          </cell>
          <cell r="R2881" t="str">
            <v>SINAPI</v>
          </cell>
        </row>
        <row r="2882">
          <cell r="G2882">
            <v>95785</v>
          </cell>
          <cell r="H2882" t="str">
            <v>CONDULETE DE ALUMÍNIO, TIPO E, PARA ELETRODUTO DE AÇO GALVANIZADO DN 32 MM (1 1/4''), APARENTE - FORNECIMENTO E INSTALAÇÃO. AF_10/2022</v>
          </cell>
          <cell r="I2882" t="str">
            <v>UN</v>
          </cell>
          <cell r="J2882" t="str">
            <v>COEFICIENTE DE REPRESENTATIVIDADE</v>
          </cell>
          <cell r="K2882" t="str">
            <v>35,41</v>
          </cell>
          <cell r="L2882" t="str">
            <v>CAIXA REFERENCIAL</v>
          </cell>
          <cell r="M2882" t="str">
            <v>10,37</v>
          </cell>
          <cell r="N2882">
            <v>25.04</v>
          </cell>
          <cell r="O2882">
            <v>35.409999999999997</v>
          </cell>
          <cell r="P2882">
            <v>0</v>
          </cell>
          <cell r="R2882" t="str">
            <v>SINAPI</v>
          </cell>
        </row>
        <row r="2883">
          <cell r="G2883">
            <v>95787</v>
          </cell>
          <cell r="H2883" t="str">
            <v>CONDULETE DE ALUMÍNIO, TIPO LR, PARA ELETRODUTO DE AÇO GALVANIZADO DN 20 MM (3/4''), APARENTE - FORNECIMENTO E INSTALAÇÃO. AF_10/2022</v>
          </cell>
          <cell r="I2883" t="str">
            <v>UN</v>
          </cell>
          <cell r="J2883" t="str">
            <v>COEFICIENTE DE REPRESENTATIVIDADE</v>
          </cell>
          <cell r="K2883" t="str">
            <v>25,80</v>
          </cell>
          <cell r="L2883" t="str">
            <v>CAIXA REFERENCIAL</v>
          </cell>
          <cell r="M2883" t="str">
            <v>11,31</v>
          </cell>
          <cell r="N2883">
            <v>14.49</v>
          </cell>
          <cell r="O2883">
            <v>25.8</v>
          </cell>
          <cell r="P2883">
            <v>0</v>
          </cell>
          <cell r="R2883" t="str">
            <v>SINAPI</v>
          </cell>
        </row>
        <row r="2884">
          <cell r="G2884">
            <v>95789</v>
          </cell>
          <cell r="H2884" t="str">
            <v>CONDULETE DE ALUMÍNIO, TIPO LR, PARA ELETRODUTO DE AÇO GALVANIZADO DN 25 MM (1''), APARENTE - FORNECIMENTO E INSTALAÇÃO. AF_10/2022</v>
          </cell>
          <cell r="I2884" t="str">
            <v>UN</v>
          </cell>
          <cell r="J2884" t="str">
            <v>COEFICIENTE DE REPRESENTATIVIDADE</v>
          </cell>
          <cell r="K2884" t="str">
            <v>35,47</v>
          </cell>
          <cell r="L2884" t="str">
            <v>CAIXA REFERENCIAL</v>
          </cell>
          <cell r="M2884" t="str">
            <v>14,00</v>
          </cell>
          <cell r="N2884">
            <v>21.47</v>
          </cell>
          <cell r="O2884">
            <v>35.47</v>
          </cell>
          <cell r="P2884">
            <v>0</v>
          </cell>
          <cell r="R2884" t="str">
            <v>SINAPI</v>
          </cell>
        </row>
        <row r="2885">
          <cell r="G2885">
            <v>95791</v>
          </cell>
          <cell r="H2885" t="str">
            <v>CONDULETE DE ALUMÍNIO, TIPO LR, PARA ELETRODUTO DE AÇO GALVANIZADO DN 32 MM (1 1/4''), APARENTE - FORNECIMENTO E INSTALAÇÃO. AF_10/2022</v>
          </cell>
          <cell r="I2885" t="str">
            <v>UN</v>
          </cell>
          <cell r="J2885" t="str">
            <v>COEFICIENTE DE REPRESENTATIVIDADE</v>
          </cell>
          <cell r="K2885" t="str">
            <v>49,65</v>
          </cell>
          <cell r="L2885" t="str">
            <v>CAIXA REFERENCIAL</v>
          </cell>
          <cell r="M2885" t="str">
            <v>17,73</v>
          </cell>
          <cell r="N2885">
            <v>31.919999999999998</v>
          </cell>
          <cell r="O2885">
            <v>49.65</v>
          </cell>
          <cell r="P2885">
            <v>0</v>
          </cell>
          <cell r="R2885" t="str">
            <v>SINAPI</v>
          </cell>
        </row>
        <row r="2886">
          <cell r="G2886">
            <v>95795</v>
          </cell>
          <cell r="H2886" t="str">
            <v>CONDULETE DE ALUMÍNIO, TIPO T, PARA ELETRODUTO DE AÇO GALVANIZADO DN 20 MM (3/4''), APARENTE - FORNECIMENTO E INSTALAÇÃO. AF_10/2022</v>
          </cell>
          <cell r="I2886" t="str">
            <v>UN</v>
          </cell>
          <cell r="J2886" t="str">
            <v>COEFICIENTE DE REPRESENTATIVIDADE</v>
          </cell>
          <cell r="K2886" t="str">
            <v>29,44</v>
          </cell>
          <cell r="L2886" t="str">
            <v>CAIXA REFERENCIAL</v>
          </cell>
          <cell r="M2886" t="str">
            <v>12,84</v>
          </cell>
          <cell r="N2886">
            <v>16.600000000000001</v>
          </cell>
          <cell r="O2886">
            <v>29.44</v>
          </cell>
          <cell r="P2886">
            <v>0</v>
          </cell>
          <cell r="R2886" t="str">
            <v>SINAPI</v>
          </cell>
        </row>
        <row r="2887">
          <cell r="G2887">
            <v>95796</v>
          </cell>
          <cell r="H2887" t="str">
            <v>CONDULETE DE ALUMÍNIO, TIPO T, PARA ELETRODUTO DE AÇO GALVANIZADO DN 25 MM (1''), APARENTE - FORNECIMENTO E INSTALAÇÃO. AF_10/2022</v>
          </cell>
          <cell r="I2887" t="str">
            <v>UN</v>
          </cell>
          <cell r="J2887" t="str">
            <v>COEFICIENTE DE REPRESENTATIVIDADE</v>
          </cell>
          <cell r="K2887" t="str">
            <v>41,69</v>
          </cell>
          <cell r="L2887" t="str">
            <v>CAIXA REFERENCIAL</v>
          </cell>
          <cell r="M2887" t="str">
            <v>16,41</v>
          </cell>
          <cell r="N2887">
            <v>25.279999999999998</v>
          </cell>
          <cell r="O2887">
            <v>41.69</v>
          </cell>
          <cell r="P2887">
            <v>0</v>
          </cell>
          <cell r="R2887" t="str">
            <v>SINAPI</v>
          </cell>
        </row>
        <row r="2888">
          <cell r="G2888">
            <v>95797</v>
          </cell>
          <cell r="H2888" t="str">
            <v>CONDULETE DE ALUMÍNIO, TIPO T, PARA ELETRODUTO DE AÇO GALVANIZADO DN 32 MM (1 1/4''), APARENTE - FORNECIMENTO E INSTALAÇÃO. AF_10/2022</v>
          </cell>
          <cell r="I2888" t="str">
            <v>UN</v>
          </cell>
          <cell r="J2888" t="str">
            <v>COEFICIENTE DE REPRESENTATIVIDADE</v>
          </cell>
          <cell r="K2888" t="str">
            <v>57,92</v>
          </cell>
          <cell r="L2888" t="str">
            <v>CAIXA REFERENCIAL</v>
          </cell>
          <cell r="M2888" t="str">
            <v>21,39</v>
          </cell>
          <cell r="N2888">
            <v>36.53</v>
          </cell>
          <cell r="O2888">
            <v>57.92</v>
          </cell>
          <cell r="P2888">
            <v>0</v>
          </cell>
          <cell r="R2888" t="str">
            <v>SINAPI</v>
          </cell>
        </row>
        <row r="2889">
          <cell r="G2889">
            <v>95801</v>
          </cell>
          <cell r="H2889" t="str">
            <v>CONDULETE DE ALUMÍNIO, TIPO X, PARA ELETRODUTO DE AÇO GALVANIZADO DN 20 MM (3/4''), APARENTE - FORNECIMENTO E INSTALAÇÃO. AF_10/2022</v>
          </cell>
          <cell r="I2889" t="str">
            <v>UN</v>
          </cell>
          <cell r="J2889" t="str">
            <v>COEFICIENTE DE REPRESENTATIVIDADE</v>
          </cell>
          <cell r="K2889" t="str">
            <v>35,43</v>
          </cell>
          <cell r="L2889" t="str">
            <v>CAIXA REFERENCIAL</v>
          </cell>
          <cell r="M2889" t="str">
            <v>14,38</v>
          </cell>
          <cell r="N2889">
            <v>21.049999999999997</v>
          </cell>
          <cell r="O2889">
            <v>35.43</v>
          </cell>
          <cell r="P2889">
            <v>0</v>
          </cell>
          <cell r="R2889" t="str">
            <v>SINAPI</v>
          </cell>
        </row>
        <row r="2890">
          <cell r="G2890">
            <v>95802</v>
          </cell>
          <cell r="H2890" t="str">
            <v>CONDULETE DE ALUMÍNIO, TIPO X, PARA ELETRODUTO DE AÇO GALVANIZADO DN 25 MM (1''), APARENTE - FORNECIMENTO E INSTALAÇÃO. AF_10/2022</v>
          </cell>
          <cell r="I2890" t="str">
            <v>UN</v>
          </cell>
          <cell r="J2890" t="str">
            <v>COEFICIENTE DE REPRESENTATIVIDADE</v>
          </cell>
          <cell r="K2890" t="str">
            <v>43,95</v>
          </cell>
          <cell r="L2890" t="str">
            <v>CAIXA REFERENCIAL</v>
          </cell>
          <cell r="M2890" t="str">
            <v>18,83</v>
          </cell>
          <cell r="N2890">
            <v>25.120000000000005</v>
          </cell>
          <cell r="O2890">
            <v>43.95</v>
          </cell>
          <cell r="P2890">
            <v>0</v>
          </cell>
          <cell r="R2890" t="str">
            <v>SINAPI</v>
          </cell>
        </row>
        <row r="2891">
          <cell r="G2891">
            <v>95803</v>
          </cell>
          <cell r="H2891" t="str">
            <v>CONDULETE DE ALUMÍNIO, TIPO X, PARA ELETRODUTO DE AÇO GALVANIZADO DN 32 MM (1 1/4''), APARENTE - FORNECIMENTO E INSTALAÇÃO. AF_10/2022</v>
          </cell>
          <cell r="I2891" t="str">
            <v>UN</v>
          </cell>
          <cell r="J2891" t="str">
            <v>COEFICIENTE DE REPRESENTATIVIDADE</v>
          </cell>
          <cell r="K2891" t="str">
            <v>64,37</v>
          </cell>
          <cell r="L2891" t="str">
            <v>CAIXA REFERENCIAL</v>
          </cell>
          <cell r="M2891" t="str">
            <v>25,09</v>
          </cell>
          <cell r="N2891">
            <v>39.28</v>
          </cell>
          <cell r="O2891">
            <v>64.37</v>
          </cell>
          <cell r="P2891">
            <v>0</v>
          </cell>
          <cell r="R2891" t="str">
            <v>SINAPI</v>
          </cell>
        </row>
        <row r="2892">
          <cell r="G2892">
            <v>95804</v>
          </cell>
          <cell r="H2892" t="str">
            <v>CONDULETE DE PVC, TIPO B, PARA ELETRODUTO DE PVC SOLDÁVEL DN 20 MM (1/2''), APARENTE - FORNECIMENTO E INSTALAÇÃO. AF_10/2022</v>
          </cell>
          <cell r="I2892" t="str">
            <v>UN</v>
          </cell>
          <cell r="J2892" t="str">
            <v>COEFICIENTE DE REPRESENTATIVIDADE</v>
          </cell>
          <cell r="K2892" t="str">
            <v>21,33</v>
          </cell>
          <cell r="L2892" t="str">
            <v>CAIXA REFERENCIAL</v>
          </cell>
          <cell r="M2892" t="str">
            <v>7,70</v>
          </cell>
          <cell r="N2892">
            <v>13.629999999999999</v>
          </cell>
          <cell r="O2892">
            <v>21.33</v>
          </cell>
          <cell r="P2892">
            <v>0</v>
          </cell>
          <cell r="R2892" t="str">
            <v>SINAPI</v>
          </cell>
        </row>
        <row r="2893">
          <cell r="G2893">
            <v>95805</v>
          </cell>
          <cell r="H2893" t="str">
            <v>CONDULETE DE PVC, TIPO B, PARA ELETRODUTO DE PVC SOLDÁVEL DN 25 MM (3/4''), APARENTE - FORNECIMENTO E INSTALAÇÃO. AF_10/2022</v>
          </cell>
          <cell r="I2893" t="str">
            <v>UN</v>
          </cell>
          <cell r="J2893" t="str">
            <v>COEFICIENTE DE REPRESENTATIVIDADE</v>
          </cell>
          <cell r="K2893" t="str">
            <v>22,48</v>
          </cell>
          <cell r="L2893" t="str">
            <v>CAIXA REFERENCIAL</v>
          </cell>
          <cell r="M2893" t="str">
            <v>8,59</v>
          </cell>
          <cell r="N2893">
            <v>13.89</v>
          </cell>
          <cell r="O2893">
            <v>22.48</v>
          </cell>
          <cell r="P2893">
            <v>0</v>
          </cell>
          <cell r="R2893" t="str">
            <v>SINAPI</v>
          </cell>
        </row>
        <row r="2894">
          <cell r="G2894">
            <v>95806</v>
          </cell>
          <cell r="H2894" t="str">
            <v>CONDULETE DE PVC, TIPO B, PARA ELETRODUTO DE PVC SOLDÁVEL DN 32 MM (1''), APARENTE - FORNECIMENTO E INSTALAÇÃO. AF_10/2022</v>
          </cell>
          <cell r="I2894" t="str">
            <v>UN</v>
          </cell>
          <cell r="J2894" t="str">
            <v>COEFICIENTE DE REPRESENTATIVIDADE</v>
          </cell>
          <cell r="K2894" t="str">
            <v>24,60</v>
          </cell>
          <cell r="L2894" t="str">
            <v>CAIXA REFERENCIAL</v>
          </cell>
          <cell r="M2894" t="str">
            <v>9,85</v>
          </cell>
          <cell r="N2894">
            <v>14.750000000000002</v>
          </cell>
          <cell r="O2894">
            <v>24.6</v>
          </cell>
          <cell r="P2894">
            <v>0</v>
          </cell>
          <cell r="R2894" t="str">
            <v>SINAPI</v>
          </cell>
        </row>
        <row r="2895">
          <cell r="G2895">
            <v>95807</v>
          </cell>
          <cell r="H2895" t="str">
            <v>CONDULETE DE PVC, TIPO LL, PARA ELETRODUTO DE PVC SOLDÁVEL DN 20 MM (1/2''), APARENTE - FORNECIMENTO E INSTALAÇÃO. AF_10/2022</v>
          </cell>
          <cell r="I2895" t="str">
            <v>UN</v>
          </cell>
          <cell r="J2895" t="str">
            <v>COEFICIENTE DE REPRESENTATIVIDADE</v>
          </cell>
          <cell r="K2895" t="str">
            <v>24,98</v>
          </cell>
          <cell r="L2895" t="str">
            <v>CAIXA REFERENCIAL</v>
          </cell>
          <cell r="M2895" t="str">
            <v>9,67</v>
          </cell>
          <cell r="N2895">
            <v>15.31</v>
          </cell>
          <cell r="O2895">
            <v>24.98</v>
          </cell>
          <cell r="P2895">
            <v>0</v>
          </cell>
          <cell r="R2895" t="str">
            <v>SINAPI</v>
          </cell>
        </row>
        <row r="2896">
          <cell r="G2896">
            <v>95808</v>
          </cell>
          <cell r="H2896" t="str">
            <v>CONDULETE DE PVC, TIPO LL, PARA ELETRODUTO DE PVC SOLDÁVEL DN 25 MM (3/4''), APARENTE - FORNECIMENTO E INSTALAÇÃO. AF_10/2022</v>
          </cell>
          <cell r="I2896" t="str">
            <v>UN</v>
          </cell>
          <cell r="J2896" t="str">
            <v>COEFICIENTE DE REPRESENTATIVIDADE</v>
          </cell>
          <cell r="K2896" t="str">
            <v>28,43</v>
          </cell>
          <cell r="L2896" t="str">
            <v>CAIXA REFERENCIAL</v>
          </cell>
          <cell r="M2896" t="str">
            <v>12,35</v>
          </cell>
          <cell r="N2896">
            <v>16.079999999999998</v>
          </cell>
          <cell r="O2896">
            <v>28.43</v>
          </cell>
          <cell r="P2896">
            <v>0</v>
          </cell>
          <cell r="R2896" t="str">
            <v>SINAPI</v>
          </cell>
        </row>
        <row r="2897">
          <cell r="G2897">
            <v>95809</v>
          </cell>
          <cell r="H2897" t="str">
            <v>CONDULETE DE PVC, TIPO LL, PARA ELETRODUTO DE PVC SOLDÁVEL DN 32 MM (1''), APARENTE - FORNECIMENTO E INSTALAÇÃO. AF_10/2022</v>
          </cell>
          <cell r="I2897" t="str">
            <v>UN</v>
          </cell>
          <cell r="J2897" t="str">
            <v>COEFICIENTE DE REPRESENTATIVIDADE</v>
          </cell>
          <cell r="K2897" t="str">
            <v>35,25</v>
          </cell>
          <cell r="L2897" t="str">
            <v>CAIXA REFERENCIAL</v>
          </cell>
          <cell r="M2897" t="str">
            <v>16,09</v>
          </cell>
          <cell r="N2897">
            <v>19.16</v>
          </cell>
          <cell r="O2897">
            <v>35.25</v>
          </cell>
          <cell r="P2897">
            <v>0</v>
          </cell>
          <cell r="R2897" t="str">
            <v>SINAPI</v>
          </cell>
        </row>
        <row r="2898">
          <cell r="G2898">
            <v>95810</v>
          </cell>
          <cell r="H2898" t="str">
            <v>CONDULETE DE PVC, TIPO LB, PARA ELETRODUTO DE PVC SOLDÁVEL DN 20 MM (1/2''), APARENTE - FORNECIMENTO E INSTALAÇÃO. AF_10/2022</v>
          </cell>
          <cell r="I2898" t="str">
            <v>UN</v>
          </cell>
          <cell r="J2898" t="str">
            <v>COEFICIENTE DE REPRESENTATIVIDADE</v>
          </cell>
          <cell r="K2898" t="str">
            <v>15,92</v>
          </cell>
          <cell r="L2898" t="str">
            <v>CAIXA REFERENCIAL</v>
          </cell>
          <cell r="M2898" t="str">
            <v>2,93</v>
          </cell>
          <cell r="N2898">
            <v>12.99</v>
          </cell>
          <cell r="O2898">
            <v>15.92</v>
          </cell>
          <cell r="P2898">
            <v>0</v>
          </cell>
          <cell r="R2898" t="str">
            <v>SINAPI</v>
          </cell>
        </row>
        <row r="2899">
          <cell r="G2899">
            <v>95811</v>
          </cell>
          <cell r="H2899" t="str">
            <v>CONDULETE DE PVC, TIPO LB, PARA ELETRODUTO DE PVC SOLDÁVEL DN 25 MM (3/4''), APARENTE - FORNECIMENTO E INSTALAÇÃO. AF_10/2022</v>
          </cell>
          <cell r="I2899" t="str">
            <v>UN</v>
          </cell>
          <cell r="J2899" t="str">
            <v>COEFICIENTE DE REPRESENTATIVIDADE</v>
          </cell>
          <cell r="K2899" t="str">
            <v>19,38</v>
          </cell>
          <cell r="L2899" t="str">
            <v>CAIXA REFERENCIAL</v>
          </cell>
          <cell r="M2899" t="str">
            <v>5,63</v>
          </cell>
          <cell r="N2899">
            <v>13.75</v>
          </cell>
          <cell r="O2899">
            <v>19.38</v>
          </cell>
          <cell r="P2899">
            <v>0</v>
          </cell>
          <cell r="R2899" t="str">
            <v>SINAPI</v>
          </cell>
        </row>
        <row r="2900">
          <cell r="G2900">
            <v>95812</v>
          </cell>
          <cell r="H2900" t="str">
            <v>CONDULETE DE PVC, TIPO LB, PARA ELETRODUTO DE PVC SOLDÁVEL DN 32 MM (1''), APARENTE - FORNECIMENTO E INSTALAÇÃO. AF_10/2022</v>
          </cell>
          <cell r="I2900" t="str">
            <v>UN</v>
          </cell>
          <cell r="J2900" t="str">
            <v>COEFICIENTE DE REPRESENTATIVIDADE</v>
          </cell>
          <cell r="K2900" t="str">
            <v>26,19</v>
          </cell>
          <cell r="L2900" t="str">
            <v>CAIXA REFERENCIAL</v>
          </cell>
          <cell r="M2900" t="str">
            <v>9,38</v>
          </cell>
          <cell r="N2900">
            <v>16.810000000000002</v>
          </cell>
          <cell r="O2900">
            <v>26.190000000000005</v>
          </cell>
          <cell r="P2900">
            <v>0</v>
          </cell>
          <cell r="R2900" t="str">
            <v>SINAPI</v>
          </cell>
        </row>
        <row r="2901">
          <cell r="G2901">
            <v>95813</v>
          </cell>
          <cell r="H2901" t="str">
            <v>CONDULETE DE PVC, TIPO TB, PARA ELETRODUTO DE PVC SOLDÁVEL DN 20 MM (1/2''), APARENTE - FORNECIMENTO E INSTALAÇÃO. AF_10/2022</v>
          </cell>
          <cell r="I2901" t="str">
            <v>UN</v>
          </cell>
          <cell r="J2901" t="str">
            <v>COEFICIENTE DE REPRESENTATIVIDADE</v>
          </cell>
          <cell r="K2901" t="str">
            <v>18,45</v>
          </cell>
          <cell r="L2901" t="str">
            <v>CAIXA REFERENCIAL</v>
          </cell>
          <cell r="M2901" t="str">
            <v>3,92</v>
          </cell>
          <cell r="N2901">
            <v>14.53</v>
          </cell>
          <cell r="O2901">
            <v>18.45</v>
          </cell>
          <cell r="P2901">
            <v>0</v>
          </cell>
          <cell r="R2901" t="str">
            <v>SINAPI</v>
          </cell>
        </row>
        <row r="2902">
          <cell r="G2902">
            <v>95814</v>
          </cell>
          <cell r="H2902" t="str">
            <v>CONDULETE DE PVC, TIPO TB, PARA ELETRODUTO DE PVC SOLDÁVEL DN 25 MM (3/4''), APARENTE - FORNECIMENTO E INSTALAÇÃO. AF_10/2022</v>
          </cell>
          <cell r="I2902" t="str">
            <v>UN</v>
          </cell>
          <cell r="J2902" t="str">
            <v>COEFICIENTE DE REPRESENTATIVIDADE</v>
          </cell>
          <cell r="K2902" t="str">
            <v>23,05</v>
          </cell>
          <cell r="L2902" t="str">
            <v>CAIXA REFERENCIAL</v>
          </cell>
          <cell r="M2902" t="str">
            <v>7,50</v>
          </cell>
          <cell r="N2902">
            <v>15.55</v>
          </cell>
          <cell r="O2902">
            <v>23.05</v>
          </cell>
          <cell r="P2902">
            <v>0</v>
          </cell>
          <cell r="R2902" t="str">
            <v>SINAPI</v>
          </cell>
        </row>
        <row r="2903">
          <cell r="G2903">
            <v>95815</v>
          </cell>
          <cell r="H2903" t="str">
            <v>CONDULETE DE PVC, TIPO TB, PARA ELETRODUTO DE PVC SOLDÁVEL DN 32 MM (1''), APARENTE - FORNECIMENTO E INSTALAÇÃO. AF_10/2022</v>
          </cell>
          <cell r="I2903" t="str">
            <v>UN</v>
          </cell>
          <cell r="J2903" t="str">
            <v>COEFICIENTE DE REPRESENTATIVIDADE</v>
          </cell>
          <cell r="K2903" t="str">
            <v>33,75</v>
          </cell>
          <cell r="L2903" t="str">
            <v>CAIXA REFERENCIAL</v>
          </cell>
          <cell r="M2903" t="str">
            <v>12,50</v>
          </cell>
          <cell r="N2903">
            <v>21.25</v>
          </cell>
          <cell r="O2903">
            <v>33.75</v>
          </cell>
          <cell r="P2903">
            <v>0</v>
          </cell>
          <cell r="R2903" t="str">
            <v>SINAPI</v>
          </cell>
        </row>
        <row r="2904">
          <cell r="G2904">
            <v>95816</v>
          </cell>
          <cell r="H2904" t="str">
            <v>CONDULETE DE PVC, TIPO X, PARA ELETRODUTO DE PVC SOLDÁVEL DN 20 MM (1/2''), APARENTE - FORNECIMENTO E INSTALAÇÃO. AF_10/2022</v>
          </cell>
          <cell r="I2904" t="str">
            <v>UN</v>
          </cell>
          <cell r="J2904" t="str">
            <v>COEFICIENTE DE REPRESENTATIVIDADE</v>
          </cell>
          <cell r="K2904" t="str">
            <v>30,29</v>
          </cell>
          <cell r="L2904" t="str">
            <v>CAIXA REFERENCIAL</v>
          </cell>
          <cell r="M2904" t="str">
            <v>11,64</v>
          </cell>
          <cell r="N2904">
            <v>18.649999999999999</v>
          </cell>
          <cell r="O2904">
            <v>30.29</v>
          </cell>
          <cell r="P2904">
            <v>0</v>
          </cell>
          <cell r="R2904" t="str">
            <v>SINAPI</v>
          </cell>
        </row>
        <row r="2905">
          <cell r="G2905">
            <v>95817</v>
          </cell>
          <cell r="H2905" t="str">
            <v>CONDULETE DE PVC, TIPO X, PARA ELETRODUTO DE PVC SOLDÁVEL DN 25 MM (3/4), APARENTE - FORNECIMENTO E INSTALAÇÃO. AF_10/2022</v>
          </cell>
          <cell r="I2905" t="str">
            <v>UN</v>
          </cell>
          <cell r="J2905" t="str">
            <v>COEFICIENTE DE REPRESENTATIVIDADE</v>
          </cell>
          <cell r="K2905" t="str">
            <v>35,54</v>
          </cell>
          <cell r="L2905" t="str">
            <v>CAIXA REFERENCIAL</v>
          </cell>
          <cell r="M2905" t="str">
            <v>16,09</v>
          </cell>
          <cell r="N2905">
            <v>19.45</v>
          </cell>
          <cell r="O2905">
            <v>35.54</v>
          </cell>
          <cell r="P2905">
            <v>0</v>
          </cell>
          <cell r="R2905" t="str">
            <v>SINAPI</v>
          </cell>
        </row>
        <row r="2906">
          <cell r="G2906">
            <v>95818</v>
          </cell>
          <cell r="H2906" t="str">
            <v>CONDULETE DE PVC, TIPO X, PARA ELETRODUTO DE PVC SOLDÁVEL DN 32 MM (1''), APARENTE - FORNECIMENTO E INSTALAÇÃO. AF_10/2022</v>
          </cell>
          <cell r="I2906" t="str">
            <v>UN</v>
          </cell>
          <cell r="J2906" t="str">
            <v>COEFICIENTE DE REPRESENTATIVIDADE</v>
          </cell>
          <cell r="K2906" t="str">
            <v>49,37</v>
          </cell>
          <cell r="L2906" t="str">
            <v>CAIXA REFERENCIAL</v>
          </cell>
          <cell r="M2906" t="str">
            <v>22,34</v>
          </cell>
          <cell r="N2906">
            <v>27.029999999999998</v>
          </cell>
          <cell r="O2906">
            <v>49.37</v>
          </cell>
          <cell r="P2906">
            <v>0</v>
          </cell>
          <cell r="R2906" t="str">
            <v>SINAPI</v>
          </cell>
        </row>
        <row r="2907">
          <cell r="G2907">
            <v>97881</v>
          </cell>
          <cell r="H2907" t="str">
            <v>CAIXA ENTERRADA ELÉTRICA RETANGULAR, EM CONCRETO PRÉ-MOLDADO, FUNDO COM BRITA, DIMENSÕES INTERNAS: 0,3X0,3X0,3 M. AF_12/2020</v>
          </cell>
          <cell r="I2907" t="str">
            <v>UN</v>
          </cell>
          <cell r="J2907" t="str">
            <v>ATRIBUÍDO SÃO PAULO</v>
          </cell>
          <cell r="K2907" t="str">
            <v>134,42</v>
          </cell>
          <cell r="L2907" t="str">
            <v>CAIXA REFERENCIAL</v>
          </cell>
          <cell r="M2907" t="str">
            <v>18,29</v>
          </cell>
          <cell r="N2907">
            <v>116.13</v>
          </cell>
          <cell r="O2907">
            <v>134.41999999999999</v>
          </cell>
          <cell r="P2907">
            <v>0</v>
          </cell>
          <cell r="R2907" t="str">
            <v>SINAPI</v>
          </cell>
        </row>
        <row r="2908">
          <cell r="G2908">
            <v>97882</v>
          </cell>
          <cell r="H2908" t="str">
            <v>CAIXA ENTERRADA ELÉTRICA RETANGULAR, EM CONCRETO PRÉ-MOLDADO, FUNDO COM BRITA, DIMENSÕES INTERNAS: 0,4X0,4X0,4 M. AF_12/2020</v>
          </cell>
          <cell r="I2908" t="str">
            <v>UN</v>
          </cell>
          <cell r="J2908" t="str">
            <v>ATRIBUÍDO SÃO PAULO</v>
          </cell>
          <cell r="K2908" t="str">
            <v>212,29</v>
          </cell>
          <cell r="L2908" t="str">
            <v>CAIXA REFERENCIAL</v>
          </cell>
          <cell r="M2908" t="str">
            <v>26,15</v>
          </cell>
          <cell r="N2908">
            <v>186.14</v>
          </cell>
          <cell r="O2908">
            <v>212.29</v>
          </cell>
          <cell r="P2908">
            <v>0</v>
          </cell>
          <cell r="R2908" t="str">
            <v>SINAPI</v>
          </cell>
        </row>
        <row r="2909">
          <cell r="G2909">
            <v>97883</v>
          </cell>
          <cell r="H2909" t="str">
            <v>CAIXA ENTERRADA ELÉTRICA RETANGULAR, EM CONCRETO PRÉ-MOLDADO, FUNDO COM BRITA, DIMENSÕES INTERNAS: 0,6X0,6X0,5 M. AF_12/2020</v>
          </cell>
          <cell r="I2909" t="str">
            <v>UN</v>
          </cell>
          <cell r="J2909" t="str">
            <v>ATRIBUÍDO SÃO PAULO</v>
          </cell>
          <cell r="K2909" t="str">
            <v>410,43</v>
          </cell>
          <cell r="L2909" t="str">
            <v>CAIXA REFERENCIAL</v>
          </cell>
          <cell r="M2909" t="str">
            <v>45,43</v>
          </cell>
          <cell r="N2909">
            <v>365</v>
          </cell>
          <cell r="O2909">
            <v>410.43</v>
          </cell>
          <cell r="P2909">
            <v>0</v>
          </cell>
          <cell r="R2909" t="str">
            <v>SINAPI</v>
          </cell>
        </row>
        <row r="2910">
          <cell r="G2910">
            <v>97884</v>
          </cell>
          <cell r="H2910" t="str">
            <v>CAIXA ENTERRADA ELÉTRICA RETANGULAR, EM CONCRETO PRÉ-MOLDADO, FUNDO COM BRITA, DIMENSÕES INTERNAS: 0,8X0,8X0,5 M. AF_12/2020</v>
          </cell>
          <cell r="I2910" t="str">
            <v>UN</v>
          </cell>
          <cell r="J2910" t="str">
            <v>ATRIBUÍDO SÃO PAULO</v>
          </cell>
          <cell r="K2910" t="str">
            <v>806,40</v>
          </cell>
          <cell r="L2910" t="str">
            <v>CAIXA REFERENCIAL</v>
          </cell>
          <cell r="M2910" t="str">
            <v>76,21</v>
          </cell>
          <cell r="N2910">
            <v>730.18999999999994</v>
          </cell>
          <cell r="O2910">
            <v>806.4</v>
          </cell>
          <cell r="P2910">
            <v>0</v>
          </cell>
          <cell r="R2910" t="str">
            <v>SINAPI</v>
          </cell>
        </row>
        <row r="2911">
          <cell r="G2911">
            <v>97885</v>
          </cell>
          <cell r="H2911" t="str">
            <v>CAIXA ENTERRADA ELÉTRICA RETANGULAR, EM CONCRETO PRÉ-MOLDADO, FUNDO COM BRITA, DIMENSÕES INTERNAS: 1X1X0,5 M. AF_12/2020</v>
          </cell>
          <cell r="I2911" t="str">
            <v>UN</v>
          </cell>
          <cell r="J2911" t="str">
            <v>ATRIBUÍDO SÃO PAULO</v>
          </cell>
          <cell r="K2911" t="str">
            <v>1.242,69</v>
          </cell>
          <cell r="L2911" t="str">
            <v>CAIXA REFERENCIAL</v>
          </cell>
          <cell r="M2911" t="str">
            <v>103,00</v>
          </cell>
          <cell r="N2911">
            <v>1139.69</v>
          </cell>
          <cell r="O2911">
            <v>1242.69</v>
          </cell>
          <cell r="P2911">
            <v>0</v>
          </cell>
          <cell r="R2911" t="str">
            <v>SINAPI</v>
          </cell>
        </row>
        <row r="2912">
          <cell r="G2912">
            <v>97886</v>
          </cell>
          <cell r="H2912" t="str">
            <v>CAIXA ENTERRADA ELÉTRICA RETANGULAR, EM ALVENARIA COM TIJOLOS CERÂMICOS MACIÇOS, FUNDO COM BRITA, DIMENSÕES INTERNAS: 0,3X0,3X0,3 M. AF_12/2020</v>
          </cell>
          <cell r="I2912" t="str">
            <v>UN</v>
          </cell>
          <cell r="J2912" t="str">
            <v>ATRIBUÍDO SÃO PAULO</v>
          </cell>
          <cell r="K2912" t="str">
            <v>165,53</v>
          </cell>
          <cell r="L2912" t="str">
            <v>CAIXA REFERENCIAL</v>
          </cell>
          <cell r="M2912" t="str">
            <v>68,07</v>
          </cell>
          <cell r="N2912">
            <v>97.460000000000008</v>
          </cell>
          <cell r="O2912">
            <v>165.53</v>
          </cell>
          <cell r="P2912">
            <v>0</v>
          </cell>
          <cell r="R2912" t="str">
            <v>SINAPI</v>
          </cell>
        </row>
        <row r="2913">
          <cell r="G2913">
            <v>97887</v>
          </cell>
          <cell r="H2913" t="str">
            <v>CAIXA ENTERRADA ELÉTRICA RETANGULAR, EM ALVENARIA COM TIJOLOS CERÂMICOS MACIÇOS, FUNDO COM BRITA, DIMENSÕES INTERNAS: 0,4X0,4X0,4 M. AF_12/2020</v>
          </cell>
          <cell r="I2913" t="str">
            <v>UN</v>
          </cell>
          <cell r="J2913" t="str">
            <v>ATRIBUÍDO SÃO PAULO</v>
          </cell>
          <cell r="K2913" t="str">
            <v>260,86</v>
          </cell>
          <cell r="L2913" t="str">
            <v>CAIXA REFERENCIAL</v>
          </cell>
          <cell r="M2913" t="str">
            <v>106,72</v>
          </cell>
          <cell r="N2913">
            <v>154.14000000000001</v>
          </cell>
          <cell r="O2913">
            <v>260.86</v>
          </cell>
          <cell r="P2913">
            <v>0</v>
          </cell>
          <cell r="R2913" t="str">
            <v>SINAPI</v>
          </cell>
        </row>
        <row r="2914">
          <cell r="G2914">
            <v>97888</v>
          </cell>
          <cell r="H2914" t="str">
            <v>CAIXA ENTERRADA ELÉTRICA RETANGULAR, EM ALVENARIA COM TIJOLOS CERÂMICOS MACIÇOS, FUNDO COM BRITA, DIMENSÕES INTERNAS: 0,6X0,6X0,6 M. AF_12/2020</v>
          </cell>
          <cell r="I2914" t="str">
            <v>UN</v>
          </cell>
          <cell r="J2914" t="str">
            <v>ATRIBUÍDO SÃO PAULO</v>
          </cell>
          <cell r="K2914" t="str">
            <v>506,33</v>
          </cell>
          <cell r="L2914" t="str">
            <v>CAIXA REFERENCIAL</v>
          </cell>
          <cell r="M2914" t="str">
            <v>199,05</v>
          </cell>
          <cell r="N2914">
            <v>307.27999999999997</v>
          </cell>
          <cell r="O2914">
            <v>506.33</v>
          </cell>
          <cell r="P2914">
            <v>0</v>
          </cell>
          <cell r="R2914" t="str">
            <v>SINAPI</v>
          </cell>
        </row>
        <row r="2915">
          <cell r="G2915">
            <v>97889</v>
          </cell>
          <cell r="H2915" t="str">
            <v>CAIXA ENTERRADA ELÉTRICA RETANGULAR, EM ALVENARIA COM TIJOLOS CERÂMICOS MACIÇOS, FUNDO COM BRITA, DIMENSÕES INTERNAS: 0,8X0,8X0,6 M. AF_12/2020</v>
          </cell>
          <cell r="I2915" t="str">
            <v>UN</v>
          </cell>
          <cell r="J2915" t="str">
            <v>ATRIBUÍDO SÃO PAULO</v>
          </cell>
          <cell r="K2915" t="str">
            <v>686,05</v>
          </cell>
          <cell r="L2915" t="str">
            <v>CAIXA REFERENCIAL</v>
          </cell>
          <cell r="M2915" t="str">
            <v>270,78</v>
          </cell>
          <cell r="N2915">
            <v>415.27</v>
          </cell>
          <cell r="O2915">
            <v>686.05</v>
          </cell>
          <cell r="P2915">
            <v>0</v>
          </cell>
          <cell r="R2915" t="str">
            <v>SINAPI</v>
          </cell>
        </row>
        <row r="2916">
          <cell r="G2916">
            <v>97890</v>
          </cell>
          <cell r="H2916" t="str">
            <v>CAIXA ENTERRADA ELÉTRICA RETANGULAR, EM ALVENARIA COM TIJOLOS CERÂMICOS MACIÇOS, FUNDO COM BRITA, DIMENSÕES INTERNAS: 1X1X0,6 M. AF_12/2020</v>
          </cell>
          <cell r="I2916" t="str">
            <v>UN</v>
          </cell>
          <cell r="J2916" t="str">
            <v>ATRIBUÍDO SÃO PAULO</v>
          </cell>
          <cell r="K2916" t="str">
            <v>796,35</v>
          </cell>
          <cell r="L2916" t="str">
            <v>CAIXA REFERENCIAL</v>
          </cell>
          <cell r="M2916" t="str">
            <v>275,97</v>
          </cell>
          <cell r="N2916">
            <v>520.38</v>
          </cell>
          <cell r="O2916">
            <v>796.35</v>
          </cell>
          <cell r="P2916">
            <v>0</v>
          </cell>
          <cell r="R2916" t="str">
            <v>SINAPI</v>
          </cell>
        </row>
        <row r="2917">
          <cell r="G2917">
            <v>97891</v>
          </cell>
          <cell r="H2917" t="str">
            <v>CAIXA ENTERRADA ELÉTRICA RETANGULAR, EM ALVENARIA COM BLOCOS DE CONCRETO, FUNDO COM BRITA, DIMENSÕES INTERNAS: 0,4X0,4X0,4 M. AF_12/2020</v>
          </cell>
          <cell r="I2917" t="str">
            <v>UN</v>
          </cell>
          <cell r="J2917" t="str">
            <v>ATRIBUÍDO SÃO PAULO</v>
          </cell>
          <cell r="K2917" t="str">
            <v>197,05</v>
          </cell>
          <cell r="L2917" t="str">
            <v>CAIXA REFERENCIAL</v>
          </cell>
          <cell r="M2917" t="str">
            <v>83,28</v>
          </cell>
          <cell r="N2917">
            <v>113.77000000000001</v>
          </cell>
          <cell r="O2917">
            <v>197.05</v>
          </cell>
          <cell r="P2917">
            <v>0</v>
          </cell>
          <cell r="R2917" t="str">
            <v>SINAPI</v>
          </cell>
        </row>
        <row r="2918">
          <cell r="G2918">
            <v>97892</v>
          </cell>
          <cell r="H2918" t="str">
            <v>CAIXA ENTERRADA ELÉTRICA RETANGULAR, EM ALVENARIA COM BLOCOS DE CONCRETO, FUNDO COM BRITA, DIMENSÕES INTERNAS: 0,6X0,6X0,6 M. AF_12/2020</v>
          </cell>
          <cell r="I2918" t="str">
            <v>UN</v>
          </cell>
          <cell r="J2918" t="str">
            <v>ATRIBUÍDO SÃO PAULO</v>
          </cell>
          <cell r="K2918" t="str">
            <v>371,43</v>
          </cell>
          <cell r="L2918" t="str">
            <v>CAIXA REFERENCIAL</v>
          </cell>
          <cell r="M2918" t="str">
            <v>149,46</v>
          </cell>
          <cell r="N2918">
            <v>221.97</v>
          </cell>
          <cell r="O2918">
            <v>371.43</v>
          </cell>
          <cell r="P2918">
            <v>0</v>
          </cell>
          <cell r="R2918" t="str">
            <v>SINAPI</v>
          </cell>
        </row>
        <row r="2919">
          <cell r="G2919">
            <v>97893</v>
          </cell>
          <cell r="H2919" t="str">
            <v>CAIXA ENTERRADA ELÉTRICA RETANGULAR, EM ALVENARIA COM BLOCOS DE CONCRETO, FUNDO COM BRITA, DIMENSÕES INTERNAS: 0,8X0,8X0,6 M. AF_12/2020</v>
          </cell>
          <cell r="I2919" t="str">
            <v>UN</v>
          </cell>
          <cell r="J2919" t="str">
            <v>ATRIBUÍDO SÃO PAULO</v>
          </cell>
          <cell r="K2919" t="str">
            <v>513,99</v>
          </cell>
          <cell r="L2919" t="str">
            <v>CAIXA REFERENCIAL</v>
          </cell>
          <cell r="M2919" t="str">
            <v>207,56</v>
          </cell>
          <cell r="N2919">
            <v>306.43</v>
          </cell>
          <cell r="O2919">
            <v>513.99</v>
          </cell>
          <cell r="P2919">
            <v>0</v>
          </cell>
          <cell r="R2919" t="str">
            <v>SINAPI</v>
          </cell>
        </row>
        <row r="2920">
          <cell r="G2920">
            <v>97894</v>
          </cell>
          <cell r="H2920" t="str">
            <v>CAIXA ENTERRADA ELÉTRICA RETANGULAR, EM ALVENARIA COM BLOCOS DE CONCRETO, FUNDO COM BRITA, DIMENSÕES INTERNAS: 1X1X0,6 M. AF_12/2020</v>
          </cell>
          <cell r="I2920" t="str">
            <v>UN</v>
          </cell>
          <cell r="J2920" t="str">
            <v>ATRIBUÍDO SÃO PAULO</v>
          </cell>
          <cell r="K2920" t="str">
            <v>587,87</v>
          </cell>
          <cell r="L2920" t="str">
            <v>CAIXA REFERENCIAL</v>
          </cell>
          <cell r="M2920" t="str">
            <v>199,33</v>
          </cell>
          <cell r="N2920">
            <v>388.53999999999996</v>
          </cell>
          <cell r="O2920">
            <v>587.87</v>
          </cell>
          <cell r="P2920">
            <v>0</v>
          </cell>
          <cell r="R2920" t="str">
            <v>SINAPI</v>
          </cell>
        </row>
        <row r="2921">
          <cell r="G2921">
            <v>104396</v>
          </cell>
          <cell r="H2921" t="str">
            <v>CONDULETE DE PVC, TIPO E, PARA ELETRODUTO DE PVC SOLDÁVEL DN 25 MM (3/4''), APARENTE - FORNECIMENTO E INSTALAÇÃO. AF_10/2022</v>
          </cell>
          <cell r="I2921" t="str">
            <v>UN</v>
          </cell>
          <cell r="J2921" t="str">
            <v>COEFICIENTE DE REPRESENTATIVIDADE</v>
          </cell>
          <cell r="K2921" t="str">
            <v>21,13</v>
          </cell>
          <cell r="L2921" t="str">
            <v>CAIXA REFERENCIAL</v>
          </cell>
          <cell r="M2921" t="str">
            <v>8,59</v>
          </cell>
          <cell r="N2921">
            <v>12.54</v>
          </cell>
          <cell r="O2921">
            <v>21.13</v>
          </cell>
          <cell r="P2921">
            <v>0</v>
          </cell>
          <cell r="R2921" t="str">
            <v>SINAPI</v>
          </cell>
        </row>
        <row r="2922">
          <cell r="G2922">
            <v>104397</v>
          </cell>
          <cell r="H2922" t="str">
            <v>CONDULETE DE PVC, TIPO E, PARA ELETRODUTO DE PVC SOLDÁVEL DN 32 MM (1''), APARENTE - FORNECIMENTO E INSTALAÇÃO. AF_10/2022</v>
          </cell>
          <cell r="I2922" t="str">
            <v>UN</v>
          </cell>
          <cell r="J2922" t="str">
            <v>COEFICIENTE DE REPRESENTATIVIDADE</v>
          </cell>
          <cell r="K2922" t="str">
            <v>25,24</v>
          </cell>
          <cell r="L2922" t="str">
            <v>CAIXA REFERENCIAL</v>
          </cell>
          <cell r="M2922" t="str">
            <v>9,85</v>
          </cell>
          <cell r="N2922">
            <v>15.389999999999999</v>
          </cell>
          <cell r="O2922">
            <v>25.24</v>
          </cell>
          <cell r="P2922">
            <v>0</v>
          </cell>
          <cell r="R2922" t="str">
            <v>SINAPI</v>
          </cell>
        </row>
        <row r="2923">
          <cell r="G2923">
            <v>104398</v>
          </cell>
          <cell r="H2923" t="str">
            <v>CONDULETE DE PVC, TIPO LR, PARA ELETRODUTO DE PVC SOLDÁVEL DN 20 MM (1/2''), APARENTE - FORNECIMENTO E INSTALAÇÃO. AF_10/2022</v>
          </cell>
          <cell r="I2923" t="str">
            <v>UN</v>
          </cell>
          <cell r="J2923" t="str">
            <v>COEFICIENTE DE REPRESENTATIVIDADE</v>
          </cell>
          <cell r="K2923" t="str">
            <v>24,97</v>
          </cell>
          <cell r="L2923" t="str">
            <v>CAIXA REFERENCIAL</v>
          </cell>
          <cell r="M2923" t="str">
            <v>9,67</v>
          </cell>
          <cell r="N2923">
            <v>15.299999999999999</v>
          </cell>
          <cell r="O2923">
            <v>24.97</v>
          </cell>
          <cell r="P2923">
            <v>0</v>
          </cell>
          <cell r="R2923" t="str">
            <v>SINAPI</v>
          </cell>
        </row>
        <row r="2924">
          <cell r="G2924">
            <v>104399</v>
          </cell>
          <cell r="H2924" t="str">
            <v>CONDULETE DE PVC, TIPO LR, PARA ELETRODUTO DE PVC SOLDÁVEL DN 25 MM (3/4''), APARENTE - FORNECIMENTO E INSTALAÇÃO. AF_10/2022</v>
          </cell>
          <cell r="I2924" t="str">
            <v>UN</v>
          </cell>
          <cell r="J2924" t="str">
            <v>COEFICIENTE DE REPRESENTATIVIDADE</v>
          </cell>
          <cell r="K2924" t="str">
            <v>27,08</v>
          </cell>
          <cell r="L2924" t="str">
            <v>CAIXA REFERENCIAL</v>
          </cell>
          <cell r="M2924" t="str">
            <v>12,35</v>
          </cell>
          <cell r="N2924">
            <v>14.729999999999999</v>
          </cell>
          <cell r="O2924">
            <v>27.08</v>
          </cell>
          <cell r="P2924">
            <v>0</v>
          </cell>
          <cell r="R2924" t="str">
            <v>SINAPI</v>
          </cell>
        </row>
        <row r="2925">
          <cell r="G2925">
            <v>104400</v>
          </cell>
          <cell r="H2925" t="str">
            <v>CONDULETE DE PVC, TIPO LR, PARA ELETRODUTO DE PVC SOLDÁVEL DN 32 MM (1''), APARENTE - FORNECIMENTO E INSTALAÇÃO. AF_10/2022</v>
          </cell>
          <cell r="I2925" t="str">
            <v>UN</v>
          </cell>
          <cell r="J2925" t="str">
            <v>COEFICIENTE DE REPRESENTATIVIDADE</v>
          </cell>
          <cell r="K2925" t="str">
            <v>34,67</v>
          </cell>
          <cell r="L2925" t="str">
            <v>CAIXA REFERENCIAL</v>
          </cell>
          <cell r="M2925" t="str">
            <v>16,09</v>
          </cell>
          <cell r="N2925">
            <v>18.580000000000002</v>
          </cell>
          <cell r="O2925">
            <v>34.67</v>
          </cell>
          <cell r="P2925">
            <v>0</v>
          </cell>
          <cell r="R2925" t="str">
            <v>SINAPI</v>
          </cell>
        </row>
        <row r="2926">
          <cell r="G2926">
            <v>104401</v>
          </cell>
          <cell r="H2926" t="str">
            <v>CONDULETE DE PVC, TIPO C, PARA ELETRODUTO DE PVC SOLDÁVEL DN 20 MM (1/2''), APARENTE - FORNECIMENTO E INSTALAÇÃO. AF_10/2022</v>
          </cell>
          <cell r="I2926" t="str">
            <v>UN</v>
          </cell>
          <cell r="J2926" t="str">
            <v>COEFICIENTE DE REPRESENTATIVIDADE</v>
          </cell>
          <cell r="K2926" t="str">
            <v>23,70</v>
          </cell>
          <cell r="L2926" t="str">
            <v>CAIXA REFERENCIAL</v>
          </cell>
          <cell r="M2926" t="str">
            <v>8,68</v>
          </cell>
          <cell r="N2926">
            <v>15.02</v>
          </cell>
          <cell r="O2926">
            <v>23.7</v>
          </cell>
          <cell r="P2926">
            <v>0</v>
          </cell>
          <cell r="R2926" t="str">
            <v>SINAPI</v>
          </cell>
        </row>
        <row r="2927">
          <cell r="G2927">
            <v>104402</v>
          </cell>
          <cell r="H2927" t="str">
            <v>CONDULETE DE PVC, TIPO C, PARA ELETRODUTO DE PVC SOLDÁVEL DN 25 MM (3/4''), APARENTE - FORNECIMENTO E INSTALAÇÃO. AF_10/2022</v>
          </cell>
          <cell r="I2927" t="str">
            <v>UN</v>
          </cell>
          <cell r="J2927" t="str">
            <v>COEFICIENTE DE REPRESENTATIVIDADE</v>
          </cell>
          <cell r="K2927" t="str">
            <v>24,66</v>
          </cell>
          <cell r="L2927" t="str">
            <v>CAIXA REFERENCIAL</v>
          </cell>
          <cell r="M2927" t="str">
            <v>10,46</v>
          </cell>
          <cell r="N2927">
            <v>14.2</v>
          </cell>
          <cell r="O2927">
            <v>24.66</v>
          </cell>
          <cell r="P2927">
            <v>0</v>
          </cell>
          <cell r="R2927" t="str">
            <v>SINAPI</v>
          </cell>
        </row>
        <row r="2928">
          <cell r="G2928">
            <v>104403</v>
          </cell>
          <cell r="H2928" t="str">
            <v>CONDULETE DE PVC, TIPO C, PARA ELETRODUTO DE PVC SOLDÁVEL DN 32 MM (1''), APARENTE - FORNECIMENTO E INSTALAÇÃO. AF_10/2022</v>
          </cell>
          <cell r="I2928" t="str">
            <v>UN</v>
          </cell>
          <cell r="J2928" t="str">
            <v>COEFICIENTE DE REPRESENTATIVIDADE</v>
          </cell>
          <cell r="K2928" t="str">
            <v>30,65</v>
          </cell>
          <cell r="L2928" t="str">
            <v>CAIXA REFERENCIAL</v>
          </cell>
          <cell r="M2928" t="str">
            <v>12,97</v>
          </cell>
          <cell r="N2928">
            <v>17.68</v>
          </cell>
          <cell r="O2928">
            <v>30.65</v>
          </cell>
          <cell r="P2928">
            <v>0</v>
          </cell>
          <cell r="R2928" t="str">
            <v>SINAPI</v>
          </cell>
        </row>
        <row r="2929">
          <cell r="G2929">
            <v>104404</v>
          </cell>
          <cell r="H2929" t="str">
            <v>CONDULETE DE PVC, TIPO T, PARA ELETRODUTO DE PVC SOLDÁVEL DN 25 MM (3/4''), APARENTE - FORNECIMENTO E INSTALAÇÃO. AF_10/2022</v>
          </cell>
          <cell r="I2929" t="str">
            <v>UN</v>
          </cell>
          <cell r="J2929" t="str">
            <v>COEFICIENTE DE REPRESENTATIVIDADE</v>
          </cell>
          <cell r="K2929" t="str">
            <v>31,67</v>
          </cell>
          <cell r="L2929" t="str">
            <v>CAIXA REFERENCIAL</v>
          </cell>
          <cell r="M2929" t="str">
            <v>14,21</v>
          </cell>
          <cell r="N2929">
            <v>17.46</v>
          </cell>
          <cell r="O2929">
            <v>31.67</v>
          </cell>
          <cell r="P2929">
            <v>0</v>
          </cell>
          <cell r="R2929" t="str">
            <v>SINAPI</v>
          </cell>
        </row>
        <row r="2930">
          <cell r="G2930">
            <v>104405</v>
          </cell>
          <cell r="H2930" t="str">
            <v>CONDULETE DE PVC, TIPO T, PARA ELETRODUTO DE PVC SOLDÁVEL DN 32 MM (1''), APARENTE - FORNECIMENTO E INSTALAÇÃO. AF_10/2022</v>
          </cell>
          <cell r="I2930" t="str">
            <v>UN</v>
          </cell>
          <cell r="J2930" t="str">
            <v>COEFICIENTE DE REPRESENTATIVIDADE</v>
          </cell>
          <cell r="K2930" t="str">
            <v>42,81</v>
          </cell>
          <cell r="L2930" t="str">
            <v>CAIXA REFERENCIAL</v>
          </cell>
          <cell r="M2930" t="str">
            <v>19,22</v>
          </cell>
          <cell r="N2930">
            <v>23.590000000000003</v>
          </cell>
          <cell r="O2930">
            <v>42.81</v>
          </cell>
          <cell r="P2930">
            <v>0</v>
          </cell>
          <cell r="R2930" t="str">
            <v>SINAPI</v>
          </cell>
        </row>
        <row r="2931">
          <cell r="G2931">
            <v>93653</v>
          </cell>
          <cell r="H2931" t="str">
            <v>DISJUNTOR MONOPOLAR TIPO DIN, CORRENTE NOMINAL DE 10A - FORNECIMENTO E INSTALAÇÃO. AF_10/2020</v>
          </cell>
          <cell r="I2931" t="str">
            <v>UN</v>
          </cell>
          <cell r="J2931" t="str">
            <v>COEFICIENTE DE REPRESENTATIVIDADE</v>
          </cell>
          <cell r="K2931" t="str">
            <v>11,63</v>
          </cell>
          <cell r="L2931" t="str">
            <v>CAIXA REFERENCIAL</v>
          </cell>
          <cell r="M2931" t="str">
            <v>1,25</v>
          </cell>
          <cell r="N2931">
            <v>10.38</v>
          </cell>
          <cell r="O2931">
            <v>11.63</v>
          </cell>
          <cell r="P2931">
            <v>0</v>
          </cell>
          <cell r="R2931" t="str">
            <v>SINAPI</v>
          </cell>
        </row>
        <row r="2932">
          <cell r="G2932">
            <v>93654</v>
          </cell>
          <cell r="H2932" t="str">
            <v>DISJUNTOR MONOPOLAR TIPO DIN, CORRENTE NOMINAL DE 16A - FORNECIMENTO E INSTALAÇÃO. AF_10/2020</v>
          </cell>
          <cell r="I2932" t="str">
            <v>UN</v>
          </cell>
          <cell r="J2932" t="str">
            <v>COEFICIENTE DE REPRESENTATIVIDADE</v>
          </cell>
          <cell r="K2932" t="str">
            <v>12,20</v>
          </cell>
          <cell r="L2932" t="str">
            <v>CAIXA REFERENCIAL</v>
          </cell>
          <cell r="M2932" t="str">
            <v>1,68</v>
          </cell>
          <cell r="N2932">
            <v>10.52</v>
          </cell>
          <cell r="O2932">
            <v>12.2</v>
          </cell>
          <cell r="P2932">
            <v>0</v>
          </cell>
          <cell r="R2932" t="str">
            <v>SINAPI</v>
          </cell>
        </row>
        <row r="2933">
          <cell r="G2933">
            <v>93655</v>
          </cell>
          <cell r="H2933" t="str">
            <v>DISJUNTOR MONOPOLAR TIPO DIN, CORRENTE NOMINAL DE 20A - FORNECIMENTO E INSTALAÇÃO. AF_10/2020</v>
          </cell>
          <cell r="I2933" t="str">
            <v>UN</v>
          </cell>
          <cell r="J2933" t="str">
            <v>COEFICIENTE DE REPRESENTATIVIDADE</v>
          </cell>
          <cell r="K2933" t="str">
            <v>13,41</v>
          </cell>
          <cell r="L2933" t="str">
            <v>CAIXA REFERENCIAL</v>
          </cell>
          <cell r="M2933" t="str">
            <v>2,36</v>
          </cell>
          <cell r="N2933">
            <v>11.05</v>
          </cell>
          <cell r="O2933">
            <v>13.41</v>
          </cell>
          <cell r="P2933">
            <v>0</v>
          </cell>
          <cell r="R2933" t="str">
            <v>SINAPI</v>
          </cell>
        </row>
        <row r="2934">
          <cell r="G2934">
            <v>93656</v>
          </cell>
          <cell r="H2934" t="str">
            <v>DISJUNTOR MONOPOLAR TIPO DIN, CORRENTE NOMINAL DE 25A - FORNECIMENTO E INSTALAÇÃO. AF_10/2020</v>
          </cell>
          <cell r="I2934" t="str">
            <v>UN</v>
          </cell>
          <cell r="J2934" t="str">
            <v>COEFICIENTE DE REPRESENTATIVIDADE</v>
          </cell>
          <cell r="K2934" t="str">
            <v>13,41</v>
          </cell>
          <cell r="L2934" t="str">
            <v>CAIXA REFERENCIAL</v>
          </cell>
          <cell r="M2934" t="str">
            <v>2,36</v>
          </cell>
          <cell r="N2934">
            <v>11.05</v>
          </cell>
          <cell r="O2934">
            <v>13.41</v>
          </cell>
          <cell r="P2934">
            <v>0</v>
          </cell>
          <cell r="R2934" t="str">
            <v>SINAPI</v>
          </cell>
        </row>
        <row r="2935">
          <cell r="G2935">
            <v>93657</v>
          </cell>
          <cell r="H2935" t="str">
            <v>DISJUNTOR MONOPOLAR TIPO DIN, CORRENTE NOMINAL DE 32A - FORNECIMENTO E INSTALAÇÃO. AF_10/2020</v>
          </cell>
          <cell r="I2935" t="str">
            <v>UN</v>
          </cell>
          <cell r="J2935" t="str">
            <v>COEFICIENTE DE REPRESENTATIVIDADE</v>
          </cell>
          <cell r="K2935" t="str">
            <v>14,85</v>
          </cell>
          <cell r="L2935" t="str">
            <v>CAIXA REFERENCIAL</v>
          </cell>
          <cell r="M2935" t="str">
            <v>3,26</v>
          </cell>
          <cell r="N2935">
            <v>11.59</v>
          </cell>
          <cell r="O2935">
            <v>14.85</v>
          </cell>
          <cell r="P2935">
            <v>0</v>
          </cell>
          <cell r="R2935" t="str">
            <v>SINAPI</v>
          </cell>
        </row>
        <row r="2936">
          <cell r="G2936">
            <v>93658</v>
          </cell>
          <cell r="H2936" t="str">
            <v>DISJUNTOR MONOPOLAR TIPO DIN, CORRENTE NOMINAL DE 40A - FORNECIMENTO E INSTALAÇÃO. AF_10/2020</v>
          </cell>
          <cell r="I2936" t="str">
            <v>UN</v>
          </cell>
          <cell r="J2936" t="str">
            <v>COEFICIENTE DE REPRESENTATIVIDADE</v>
          </cell>
          <cell r="K2936" t="str">
            <v>21,31</v>
          </cell>
          <cell r="L2936" t="str">
            <v>CAIXA REFERENCIAL</v>
          </cell>
          <cell r="M2936" t="str">
            <v>4,85</v>
          </cell>
          <cell r="N2936">
            <v>16.46</v>
          </cell>
          <cell r="O2936">
            <v>21.310000000000002</v>
          </cell>
          <cell r="P2936">
            <v>0</v>
          </cell>
          <cell r="R2936" t="str">
            <v>SINAPI</v>
          </cell>
        </row>
        <row r="2937">
          <cell r="G2937">
            <v>93659</v>
          </cell>
          <cell r="H2937" t="str">
            <v>DISJUNTOR MONOPOLAR TIPO DIN, CORRENTE NOMINAL DE 50A - FORNECIMENTO E INSTALAÇÃO. AF_10/2020</v>
          </cell>
          <cell r="I2937" t="str">
            <v>UN</v>
          </cell>
          <cell r="J2937" t="str">
            <v>COEFICIENTE DE REPRESENTATIVIDADE</v>
          </cell>
          <cell r="K2937" t="str">
            <v>24,15</v>
          </cell>
          <cell r="L2937" t="str">
            <v>CAIXA REFERENCIAL</v>
          </cell>
          <cell r="M2937" t="str">
            <v>6,77</v>
          </cell>
          <cell r="N2937">
            <v>17.38</v>
          </cell>
          <cell r="O2937">
            <v>24.15</v>
          </cell>
          <cell r="P2937">
            <v>0</v>
          </cell>
          <cell r="R2937" t="str">
            <v>SINAPI</v>
          </cell>
        </row>
        <row r="2938">
          <cell r="G2938">
            <v>93660</v>
          </cell>
          <cell r="H2938" t="str">
            <v>DISJUNTOR BIPOLAR TIPO DIN, CORRENTE NOMINAL DE 10A - FORNECIMENTO E INSTALAÇÃO. AF_10/2020</v>
          </cell>
          <cell r="I2938" t="str">
            <v>UN</v>
          </cell>
          <cell r="J2938" t="str">
            <v>COEFICIENTE DE REPRESENTATIVIDADE</v>
          </cell>
          <cell r="K2938" t="str">
            <v>56,36</v>
          </cell>
          <cell r="L2938" t="str">
            <v>CAIXA REFERENCIAL</v>
          </cell>
          <cell r="M2938" t="str">
            <v>2,51</v>
          </cell>
          <cell r="N2938">
            <v>53.85</v>
          </cell>
          <cell r="O2938">
            <v>56.36</v>
          </cell>
          <cell r="P2938">
            <v>0</v>
          </cell>
          <cell r="R2938" t="str">
            <v>SINAPI</v>
          </cell>
        </row>
        <row r="2939">
          <cell r="G2939">
            <v>93661</v>
          </cell>
          <cell r="H2939" t="str">
            <v>DISJUNTOR BIPOLAR TIPO DIN, CORRENTE NOMINAL DE 16A - FORNECIMENTO E INSTALAÇÃO. AF_10/2020</v>
          </cell>
          <cell r="I2939" t="str">
            <v>UN</v>
          </cell>
          <cell r="J2939" t="str">
            <v>COEFICIENTE DE REPRESENTATIVIDADE</v>
          </cell>
          <cell r="K2939" t="str">
            <v>57,51</v>
          </cell>
          <cell r="L2939" t="str">
            <v>CAIXA REFERENCIAL</v>
          </cell>
          <cell r="M2939" t="str">
            <v>3,39</v>
          </cell>
          <cell r="N2939">
            <v>54.12</v>
          </cell>
          <cell r="O2939">
            <v>57.51</v>
          </cell>
          <cell r="P2939">
            <v>0</v>
          </cell>
          <cell r="R2939" t="str">
            <v>SINAPI</v>
          </cell>
        </row>
        <row r="2940">
          <cell r="G2940">
            <v>93662</v>
          </cell>
          <cell r="H2940" t="str">
            <v>DISJUNTOR BIPOLAR TIPO DIN, CORRENTE NOMINAL DE 20A - FORNECIMENTO E INSTALAÇÃO. AF_10/2020</v>
          </cell>
          <cell r="I2940" t="str">
            <v>UN</v>
          </cell>
          <cell r="J2940" t="str">
            <v>COEFICIENTE DE REPRESENTATIVIDADE</v>
          </cell>
          <cell r="K2940" t="str">
            <v>59,94</v>
          </cell>
          <cell r="L2940" t="str">
            <v>CAIXA REFERENCIAL</v>
          </cell>
          <cell r="M2940" t="str">
            <v>4,72</v>
          </cell>
          <cell r="N2940">
            <v>55.22</v>
          </cell>
          <cell r="O2940">
            <v>59.94</v>
          </cell>
          <cell r="P2940">
            <v>0</v>
          </cell>
          <cell r="R2940" t="str">
            <v>SINAPI</v>
          </cell>
        </row>
        <row r="2941">
          <cell r="G2941">
            <v>93663</v>
          </cell>
          <cell r="H2941" t="str">
            <v>DISJUNTOR BIPOLAR TIPO DIN, CORRENTE NOMINAL DE 25A - FORNECIMENTO E INSTALAÇÃO. AF_10/2020</v>
          </cell>
          <cell r="I2941" t="str">
            <v>UN</v>
          </cell>
          <cell r="J2941" t="str">
            <v>COEFICIENTE DE REPRESENTATIVIDADE</v>
          </cell>
          <cell r="K2941" t="str">
            <v>59,94</v>
          </cell>
          <cell r="L2941" t="str">
            <v>CAIXA REFERENCIAL</v>
          </cell>
          <cell r="M2941" t="str">
            <v>4,72</v>
          </cell>
          <cell r="N2941">
            <v>55.22</v>
          </cell>
          <cell r="O2941">
            <v>59.94</v>
          </cell>
          <cell r="P2941">
            <v>0</v>
          </cell>
          <cell r="R2941" t="str">
            <v>SINAPI</v>
          </cell>
        </row>
        <row r="2942">
          <cell r="G2942">
            <v>93664</v>
          </cell>
          <cell r="H2942" t="str">
            <v>DISJUNTOR BIPOLAR TIPO DIN, CORRENTE NOMINAL DE 32A - FORNECIMENTO E INSTALAÇÃO. AF_10/2020</v>
          </cell>
          <cell r="I2942" t="str">
            <v>UN</v>
          </cell>
          <cell r="J2942" t="str">
            <v>COEFICIENTE DE REPRESENTATIVIDADE</v>
          </cell>
          <cell r="K2942" t="str">
            <v>62,82</v>
          </cell>
          <cell r="L2942" t="str">
            <v>CAIXA REFERENCIAL</v>
          </cell>
          <cell r="M2942" t="str">
            <v>6,52</v>
          </cell>
          <cell r="N2942">
            <v>56.3</v>
          </cell>
          <cell r="O2942">
            <v>62.819999999999993</v>
          </cell>
          <cell r="P2942">
            <v>0</v>
          </cell>
          <cell r="R2942" t="str">
            <v>SINAPI</v>
          </cell>
        </row>
        <row r="2943">
          <cell r="G2943">
            <v>93665</v>
          </cell>
          <cell r="H2943" t="str">
            <v>DISJUNTOR BIPOLAR TIPO DIN, CORRENTE NOMINAL DE 40A - FORNECIMENTO E INSTALAÇÃO. AF_10/2020</v>
          </cell>
          <cell r="I2943" t="str">
            <v>UN</v>
          </cell>
          <cell r="J2943" t="str">
            <v>COEFICIENTE DE REPRESENTATIVIDADE</v>
          </cell>
          <cell r="K2943" t="str">
            <v>66,39</v>
          </cell>
          <cell r="L2943" t="str">
            <v>CAIXA REFERENCIAL</v>
          </cell>
          <cell r="M2943" t="str">
            <v>9,68</v>
          </cell>
          <cell r="N2943">
            <v>56.71</v>
          </cell>
          <cell r="O2943">
            <v>66.39</v>
          </cell>
          <cell r="P2943">
            <v>0</v>
          </cell>
          <cell r="R2943" t="str">
            <v>SINAPI</v>
          </cell>
        </row>
        <row r="2944">
          <cell r="G2944">
            <v>93666</v>
          </cell>
          <cell r="H2944" t="str">
            <v>DISJUNTOR BIPOLAR TIPO DIN, CORRENTE NOMINAL DE 50A - FORNECIMENTO E INSTALAÇÃO. AF_10/2020</v>
          </cell>
          <cell r="I2944" t="str">
            <v>UN</v>
          </cell>
          <cell r="J2944" t="str">
            <v>COEFICIENTE DE REPRESENTATIVIDADE</v>
          </cell>
          <cell r="K2944" t="str">
            <v>72,09</v>
          </cell>
          <cell r="L2944" t="str">
            <v>CAIXA REFERENCIAL</v>
          </cell>
          <cell r="M2944" t="str">
            <v>13,55</v>
          </cell>
          <cell r="N2944">
            <v>58.540000000000006</v>
          </cell>
          <cell r="O2944">
            <v>72.09</v>
          </cell>
          <cell r="P2944">
            <v>0</v>
          </cell>
          <cell r="R2944" t="str">
            <v>SINAPI</v>
          </cell>
        </row>
        <row r="2945">
          <cell r="G2945">
            <v>93667</v>
          </cell>
          <cell r="H2945" t="str">
            <v>DISJUNTOR TRIPOLAR TIPO DIN, CORRENTE NOMINAL DE 10A - FORNECIMENTO E INSTALAÇÃO. AF_10/2020</v>
          </cell>
          <cell r="I2945" t="str">
            <v>UN</v>
          </cell>
          <cell r="J2945" t="str">
            <v>COEFICIENTE DE REPRESENTATIVIDADE</v>
          </cell>
          <cell r="K2945" t="str">
            <v>70,58</v>
          </cell>
          <cell r="L2945" t="str">
            <v>CAIXA REFERENCIAL</v>
          </cell>
          <cell r="M2945" t="str">
            <v>3,76</v>
          </cell>
          <cell r="N2945">
            <v>66.819999999999993</v>
          </cell>
          <cell r="O2945">
            <v>70.58</v>
          </cell>
          <cell r="P2945">
            <v>0</v>
          </cell>
          <cell r="R2945" t="str">
            <v>SINAPI</v>
          </cell>
        </row>
        <row r="2946">
          <cell r="G2946">
            <v>93668</v>
          </cell>
          <cell r="H2946" t="str">
            <v>DISJUNTOR TRIPOLAR TIPO DIN, CORRENTE NOMINAL DE 16A - FORNECIMENTO E INSTALAÇÃO. AF_10/2020</v>
          </cell>
          <cell r="I2946" t="str">
            <v>UN</v>
          </cell>
          <cell r="J2946" t="str">
            <v>COEFICIENTE DE REPRESENTATIVIDADE</v>
          </cell>
          <cell r="K2946" t="str">
            <v>72,31</v>
          </cell>
          <cell r="L2946" t="str">
            <v>CAIXA REFERENCIAL</v>
          </cell>
          <cell r="M2946" t="str">
            <v>5,09</v>
          </cell>
          <cell r="N2946">
            <v>67.22</v>
          </cell>
          <cell r="O2946">
            <v>72.31</v>
          </cell>
          <cell r="P2946">
            <v>0</v>
          </cell>
          <cell r="R2946" t="str">
            <v>SINAPI</v>
          </cell>
        </row>
        <row r="2947">
          <cell r="G2947">
            <v>93669</v>
          </cell>
          <cell r="H2947" t="str">
            <v>DISJUNTOR TRIPOLAR TIPO DIN, CORRENTE NOMINAL DE 20A - FORNECIMENTO E INSTALAÇÃO. AF_10/2020</v>
          </cell>
          <cell r="I2947" t="str">
            <v>UN</v>
          </cell>
          <cell r="J2947" t="str">
            <v>COEFICIENTE DE REPRESENTATIVIDADE</v>
          </cell>
          <cell r="K2947" t="str">
            <v>75,93</v>
          </cell>
          <cell r="L2947" t="str">
            <v>CAIXA REFERENCIAL</v>
          </cell>
          <cell r="M2947" t="str">
            <v>7,10</v>
          </cell>
          <cell r="N2947">
            <v>68.830000000000013</v>
          </cell>
          <cell r="O2947">
            <v>75.930000000000007</v>
          </cell>
          <cell r="P2947">
            <v>0</v>
          </cell>
          <cell r="R2947" t="str">
            <v>SINAPI</v>
          </cell>
        </row>
        <row r="2948">
          <cell r="G2948">
            <v>93670</v>
          </cell>
          <cell r="H2948" t="str">
            <v>DISJUNTOR TRIPOLAR TIPO DIN, CORRENTE NOMINAL DE 25A - FORNECIMENTO E INSTALAÇÃO. AF_10/2020</v>
          </cell>
          <cell r="I2948" t="str">
            <v>UN</v>
          </cell>
          <cell r="J2948" t="str">
            <v>COEFICIENTE DE REPRESENTATIVIDADE</v>
          </cell>
          <cell r="K2948" t="str">
            <v>75,93</v>
          </cell>
          <cell r="L2948" t="str">
            <v>CAIXA REFERENCIAL</v>
          </cell>
          <cell r="M2948" t="str">
            <v>7,10</v>
          </cell>
          <cell r="N2948">
            <v>68.830000000000013</v>
          </cell>
          <cell r="O2948">
            <v>75.930000000000007</v>
          </cell>
          <cell r="P2948">
            <v>0</v>
          </cell>
          <cell r="R2948" t="str">
            <v>SINAPI</v>
          </cell>
        </row>
        <row r="2949">
          <cell r="G2949">
            <v>93671</v>
          </cell>
          <cell r="H2949" t="str">
            <v>DISJUNTOR TRIPOLAR TIPO DIN, CORRENTE NOMINAL DE 32A - FORNECIMENTO E INSTALAÇÃO. AF_10/2020</v>
          </cell>
          <cell r="I2949" t="str">
            <v>UN</v>
          </cell>
          <cell r="J2949" t="str">
            <v>COEFICIENTE DE REPRESENTATIVIDADE</v>
          </cell>
          <cell r="K2949" t="str">
            <v>80,25</v>
          </cell>
          <cell r="L2949" t="str">
            <v>CAIXA REFERENCIAL</v>
          </cell>
          <cell r="M2949" t="str">
            <v>9,78</v>
          </cell>
          <cell r="N2949">
            <v>70.47</v>
          </cell>
          <cell r="O2949">
            <v>80.25</v>
          </cell>
          <cell r="P2949">
            <v>0</v>
          </cell>
          <cell r="R2949" t="str">
            <v>SINAPI</v>
          </cell>
        </row>
        <row r="2950">
          <cell r="G2950">
            <v>93672</v>
          </cell>
          <cell r="H2950" t="str">
            <v>DISJUNTOR TRIPOLAR TIPO DIN, CORRENTE NOMINAL DE 40A - FORNECIMENTO E INSTALAÇÃO. AF_10/2020</v>
          </cell>
          <cell r="I2950" t="str">
            <v>UN</v>
          </cell>
          <cell r="J2950" t="str">
            <v>COEFICIENTE DE REPRESENTATIVIDADE</v>
          </cell>
          <cell r="K2950" t="str">
            <v>86,78</v>
          </cell>
          <cell r="L2950" t="str">
            <v>CAIXA REFERENCIAL</v>
          </cell>
          <cell r="M2950" t="str">
            <v>14,53</v>
          </cell>
          <cell r="N2950">
            <v>72.25</v>
          </cell>
          <cell r="O2950">
            <v>86.78</v>
          </cell>
          <cell r="P2950">
            <v>0</v>
          </cell>
          <cell r="R2950" t="str">
            <v>SINAPI</v>
          </cell>
        </row>
        <row r="2951">
          <cell r="G2951">
            <v>93673</v>
          </cell>
          <cell r="H2951" t="str">
            <v>DISJUNTOR TRIPOLAR TIPO DIN, CORRENTE NOMINAL DE 50A - FORNECIMENTO E INSTALAÇÃO. AF_10/2020</v>
          </cell>
          <cell r="I2951" t="str">
            <v>UN</v>
          </cell>
          <cell r="J2951" t="str">
            <v>COEFICIENTE DE REPRESENTATIVIDADE</v>
          </cell>
          <cell r="K2951" t="str">
            <v>95,34</v>
          </cell>
          <cell r="L2951" t="str">
            <v>CAIXA REFERENCIAL</v>
          </cell>
          <cell r="M2951" t="str">
            <v>20,34</v>
          </cell>
          <cell r="N2951">
            <v>75</v>
          </cell>
          <cell r="O2951">
            <v>95.34</v>
          </cell>
          <cell r="P2951">
            <v>0</v>
          </cell>
          <cell r="R2951" t="str">
            <v>SINAPI</v>
          </cell>
        </row>
        <row r="2952">
          <cell r="G2952">
            <v>97359</v>
          </cell>
          <cell r="H2952" t="str">
            <v>QUADRO DE MEDIÇÃO GERAL DE ENERGIA COM 8 MEDIDORES - FORNECIMENTO E INSTALAÇÃO. AF_10/2020</v>
          </cell>
          <cell r="I2952" t="str">
            <v>UN</v>
          </cell>
          <cell r="J2952" t="str">
            <v>COEFICIENTE DE REPRESENTATIVIDADE</v>
          </cell>
          <cell r="K2952" t="str">
            <v>3.914,39</v>
          </cell>
          <cell r="L2952" t="str">
            <v>CAIXA REFERENCIAL</v>
          </cell>
          <cell r="M2952" t="str">
            <v>131,12</v>
          </cell>
          <cell r="N2952">
            <v>3783.27</v>
          </cell>
          <cell r="O2952">
            <v>3914.39</v>
          </cell>
          <cell r="P2952">
            <v>0</v>
          </cell>
          <cell r="R2952" t="str">
            <v>SINAPI</v>
          </cell>
        </row>
        <row r="2953">
          <cell r="G2953">
            <v>97360</v>
          </cell>
          <cell r="H2953" t="str">
            <v>QUADRO DE MEDIÇÃO GERAL DE ENERGIA COM 12 MEDIDORES - FORNECIMENTO E INSTALAÇÃO. AF_10/2020</v>
          </cell>
          <cell r="I2953" t="str">
            <v>UN</v>
          </cell>
          <cell r="J2953" t="str">
            <v>COEFICIENTE DE REPRESENTATIVIDADE</v>
          </cell>
          <cell r="K2953" t="str">
            <v>7.557,03</v>
          </cell>
          <cell r="L2953" t="str">
            <v>CAIXA REFERENCIAL</v>
          </cell>
          <cell r="M2953" t="str">
            <v>196,69</v>
          </cell>
          <cell r="N2953">
            <v>7360.34</v>
          </cell>
          <cell r="O2953">
            <v>7557.03</v>
          </cell>
          <cell r="P2953">
            <v>0</v>
          </cell>
          <cell r="R2953" t="str">
            <v>SINAPI</v>
          </cell>
        </row>
        <row r="2954">
          <cell r="G2954">
            <v>97361</v>
          </cell>
          <cell r="H2954" t="str">
            <v>QUADRO DE MEDIÇÃO GERAL DE ENERGIA COM 16 MEDIDORES - FORNECIMENTO E INSTALAÇÃO. AF_10/2020</v>
          </cell>
          <cell r="I2954" t="str">
            <v>UN</v>
          </cell>
          <cell r="J2954" t="str">
            <v>COEFICIENTE DE REPRESENTATIVIDADE</v>
          </cell>
          <cell r="K2954" t="str">
            <v>10.076,04</v>
          </cell>
          <cell r="L2954" t="str">
            <v>CAIXA REFERENCIAL</v>
          </cell>
          <cell r="M2954" t="str">
            <v>262,28</v>
          </cell>
          <cell r="N2954">
            <v>9813.76</v>
          </cell>
          <cell r="O2954">
            <v>10076.040000000001</v>
          </cell>
          <cell r="P2954">
            <v>0</v>
          </cell>
          <cell r="R2954" t="str">
            <v>SINAPI</v>
          </cell>
        </row>
        <row r="2955">
          <cell r="G2955">
            <v>97362</v>
          </cell>
          <cell r="H2955" t="str">
            <v>QUADRO DE MEDIÇÃO GERAL DE ENERGIA PARA BARRAMENTO BLINDADO COM 4 MEDIDORES - FORNECIMENTO E INSTALAÇÃO. AF_10/2020</v>
          </cell>
          <cell r="I2955" t="str">
            <v>UN</v>
          </cell>
          <cell r="J2955" t="str">
            <v>COEFICIENTE DE REPRESENTATIVIDADE</v>
          </cell>
          <cell r="K2955" t="str">
            <v>2.151,38</v>
          </cell>
          <cell r="L2955" t="str">
            <v>CAIXA REFERENCIAL</v>
          </cell>
          <cell r="M2955" t="str">
            <v>30,38</v>
          </cell>
          <cell r="N2955">
            <v>2121</v>
          </cell>
          <cell r="O2955">
            <v>2151.38</v>
          </cell>
          <cell r="P2955">
            <v>0</v>
          </cell>
          <cell r="R2955" t="str">
            <v>SINAPI</v>
          </cell>
        </row>
        <row r="2956">
          <cell r="G2956">
            <v>101875</v>
          </cell>
          <cell r="H2956" t="str">
            <v>QUADRO DE DISTRIBUIÇÃO DE ENERGIA EM CHAPA DE AÇO GALVANIZADO, DE EMBUTIR, COM BARRAMENTO TRIFÁSICO, PARA 12 DISJUNTORES DIN 100A - FORNECIMENTO E INSTALAÇÃO. AF_10/2020</v>
          </cell>
          <cell r="I2956" t="str">
            <v>UN</v>
          </cell>
          <cell r="J2956" t="str">
            <v>COEFICIENTE DE REPRESENTATIVIDADE</v>
          </cell>
          <cell r="K2956" t="str">
            <v>458,39</v>
          </cell>
          <cell r="L2956" t="str">
            <v>CAIXA REFERENCIAL</v>
          </cell>
          <cell r="M2956" t="str">
            <v>19,09</v>
          </cell>
          <cell r="N2956">
            <v>439.3</v>
          </cell>
          <cell r="O2956">
            <v>458.39</v>
          </cell>
          <cell r="P2956">
            <v>0</v>
          </cell>
          <cell r="R2956" t="str">
            <v>SINAPI</v>
          </cell>
        </row>
        <row r="2957">
          <cell r="G2957">
            <v>101876</v>
          </cell>
          <cell r="H2957" t="str">
            <v>QUADRO DE DISTRIBUIÇÃO DE ENERGIA EM PVC, DE EMBUTIR, SEM BARRAMENTO, PARA 6 DISJUNTORES - FORNECIMENTO E INSTALAÇÃO. AF_10/2020</v>
          </cell>
          <cell r="I2957" t="str">
            <v>UN</v>
          </cell>
          <cell r="J2957" t="str">
            <v>COEFICIENTE DE REPRESENTATIVIDADE</v>
          </cell>
          <cell r="K2957" t="str">
            <v>85,89</v>
          </cell>
          <cell r="L2957" t="str">
            <v>CAIXA REFERENCIAL</v>
          </cell>
          <cell r="M2957" t="str">
            <v>12,37</v>
          </cell>
          <cell r="N2957">
            <v>73.52</v>
          </cell>
          <cell r="O2957">
            <v>85.89</v>
          </cell>
          <cell r="P2957">
            <v>0</v>
          </cell>
          <cell r="R2957" t="str">
            <v>SINAPI</v>
          </cell>
        </row>
        <row r="2958">
          <cell r="G2958">
            <v>101877</v>
          </cell>
          <cell r="H2958" t="str">
            <v>QUADRO DE DISTRIBUIÇÃO DE ENERGIA EM PVC, DE EMBUTIR, SEM BARRAMENTO, PARA 3 DISJUNTORES - FORNECIMENTO E INSTALAÇÃO. AF_10/2020</v>
          </cell>
          <cell r="I2958" t="str">
            <v>UN</v>
          </cell>
          <cell r="J2958" t="str">
            <v>COEFICIENTE DE REPRESENTATIVIDADE</v>
          </cell>
          <cell r="K2958" t="str">
            <v>58,73</v>
          </cell>
          <cell r="L2958" t="str">
            <v>CAIXA REFERENCIAL</v>
          </cell>
          <cell r="M2958" t="str">
            <v>10,97</v>
          </cell>
          <cell r="N2958">
            <v>47.76</v>
          </cell>
          <cell r="O2958">
            <v>58.73</v>
          </cell>
          <cell r="P2958">
            <v>0</v>
          </cell>
          <cell r="R2958" t="str">
            <v>SINAPI</v>
          </cell>
        </row>
        <row r="2959">
          <cell r="G2959">
            <v>101878</v>
          </cell>
          <cell r="H2959" t="str">
            <v>QUADRO DE DISTRIBUIÇÃO DE ENERGIA EM CHAPA DE AÇO GALVANIZADO, DE SOBREPOR, COM BARRAMENTO TRIFÁSICO, PARA 18 DISJUNTORES DIN 100A - FORNECIMENTO E INSTALAÇÃO. AF_10/2020</v>
          </cell>
          <cell r="I2959" t="str">
            <v>UN</v>
          </cell>
          <cell r="J2959" t="str">
            <v>COEFICIENTE DE REPRESENTATIVIDADE</v>
          </cell>
          <cell r="K2959" t="str">
            <v>625,37</v>
          </cell>
          <cell r="L2959" t="str">
            <v>CAIXA REFERENCIAL</v>
          </cell>
          <cell r="M2959" t="str">
            <v>54,56</v>
          </cell>
          <cell r="N2959">
            <v>570.80999999999995</v>
          </cell>
          <cell r="O2959">
            <v>625.36999999999989</v>
          </cell>
          <cell r="P2959">
            <v>0</v>
          </cell>
          <cell r="R2959" t="str">
            <v>SINAPI</v>
          </cell>
        </row>
        <row r="2960">
          <cell r="G2960">
            <v>101879</v>
          </cell>
          <cell r="H2960" t="str">
            <v>QUADRO DE DISTRIBUIÇÃO DE ENERGIA EM CHAPA DE AÇO GALVANIZADO, DE EMBUTIR, COM BARRAMENTO TRIFÁSICO, PARA 24 DISJUNTORES DIN 100A - FORNECIMENTO E INSTALAÇÃO. AF_10/2020</v>
          </cell>
          <cell r="I2960" t="str">
            <v>UN</v>
          </cell>
          <cell r="J2960" t="str">
            <v>COEFICIENTE DE REPRESENTATIVIDADE</v>
          </cell>
          <cell r="K2960" t="str">
            <v>665,05</v>
          </cell>
          <cell r="L2960" t="str">
            <v>CAIXA REFERENCIAL</v>
          </cell>
          <cell r="M2960" t="str">
            <v>21,44</v>
          </cell>
          <cell r="N2960">
            <v>643.6099999999999</v>
          </cell>
          <cell r="O2960">
            <v>665.05</v>
          </cell>
          <cell r="P2960">
            <v>0</v>
          </cell>
          <cell r="R2960" t="str">
            <v>SINAPI</v>
          </cell>
        </row>
        <row r="2961">
          <cell r="G2961">
            <v>101880</v>
          </cell>
          <cell r="H2961" t="str">
            <v>QUADRO DE DISTRIBUIÇÃO DE ENERGIA EM CHAPA DE AÇO GALVANIZADO, DE EMBUTIR, COM BARRAMENTO TRIFÁSICO, PARA 30 DISJUNTORES DIN 150A - FORNECIMENTO E INSTALAÇÃO. AF_10/2020</v>
          </cell>
          <cell r="I2961" t="str">
            <v>UN</v>
          </cell>
          <cell r="J2961" t="str">
            <v>COEFICIENTE DE REPRESENTATIVIDADE</v>
          </cell>
          <cell r="K2961" t="str">
            <v>765,53</v>
          </cell>
          <cell r="L2961" t="str">
            <v>CAIXA REFERENCIAL</v>
          </cell>
          <cell r="M2961" t="str">
            <v>25,76</v>
          </cell>
          <cell r="N2961">
            <v>739.77</v>
          </cell>
          <cell r="O2961">
            <v>765.53</v>
          </cell>
          <cell r="P2961">
            <v>0</v>
          </cell>
          <cell r="R2961" t="str">
            <v>SINAPI</v>
          </cell>
        </row>
        <row r="2962">
          <cell r="G2962">
            <v>101881</v>
          </cell>
          <cell r="H2962" t="str">
            <v>QUADRO DE DISTRIBUIÇÃO DE ENERGIA EM CHAPA DE AÇO GALVANIZADO, DE EMBUTIR, COM BARRAMENTO TRIFÁSICO, PARA 40 DISJUNTORES DIN 100A - FORNECIMENTO E INSTALAÇÃO. AF_10/2020</v>
          </cell>
          <cell r="I2962" t="str">
            <v>UN</v>
          </cell>
          <cell r="J2962" t="str">
            <v>COEFICIENTE DE REPRESENTATIVIDADE</v>
          </cell>
          <cell r="K2962" t="str">
            <v>1.103,32</v>
          </cell>
          <cell r="L2962" t="str">
            <v>CAIXA REFERENCIAL</v>
          </cell>
          <cell r="M2962" t="str">
            <v>25,87</v>
          </cell>
          <cell r="N2962">
            <v>1077.45</v>
          </cell>
          <cell r="O2962">
            <v>1103.32</v>
          </cell>
          <cell r="P2962">
            <v>0</v>
          </cell>
          <cell r="R2962" t="str">
            <v>SINAPI</v>
          </cell>
        </row>
        <row r="2963">
          <cell r="G2963">
            <v>101882</v>
          </cell>
          <cell r="H2963" t="str">
            <v>QUADRO DE DISTRIBUIÇÃO DE ENERGIA EM CHAPA DE AÇO GALVANIZADO, DE EMBUTIR, COM BARRAMENTO TRIFÁSICO, PARA 30 DISJUNTORES DIN 225A - FORNECIMENTO E INSTALAÇÃO. AF_10/2020</v>
          </cell>
          <cell r="I2963" t="str">
            <v>UN</v>
          </cell>
          <cell r="J2963" t="str">
            <v>COEFICIENTE DE REPRESENTATIVIDADE</v>
          </cell>
          <cell r="K2963" t="str">
            <v>1.568,93</v>
          </cell>
          <cell r="L2963" t="str">
            <v>CAIXA REFERENCIAL</v>
          </cell>
          <cell r="M2963" t="str">
            <v>25,81</v>
          </cell>
          <cell r="N2963">
            <v>1543.1200000000001</v>
          </cell>
          <cell r="O2963">
            <v>1568.93</v>
          </cell>
          <cell r="P2963">
            <v>0</v>
          </cell>
          <cell r="R2963" t="str">
            <v>SINAPI</v>
          </cell>
        </row>
        <row r="2964">
          <cell r="G2964">
            <v>101883</v>
          </cell>
          <cell r="H2964" t="str">
            <v>QUADRO DE DISTRIBUIÇÃO DE ENERGIA EM CHAPA DE AÇO GALVANIZADO, DE EMBUTIR, COM BARRAMENTO TRIFÁSICO, PARA 18 DISJUNTORES DIN 100A - FORNECIMENTO E INSTALAÇÃO. AF_10/2020</v>
          </cell>
          <cell r="I2964" t="str">
            <v>UN</v>
          </cell>
          <cell r="J2964" t="str">
            <v>COEFICIENTE DE REPRESENTATIVIDADE</v>
          </cell>
          <cell r="K2964" t="str">
            <v>633,77</v>
          </cell>
          <cell r="L2964" t="str">
            <v>CAIXA REFERENCIAL</v>
          </cell>
          <cell r="M2964" t="str">
            <v>21,24</v>
          </cell>
          <cell r="N2964">
            <v>612.53</v>
          </cell>
          <cell r="O2964">
            <v>633.77</v>
          </cell>
          <cell r="P2964">
            <v>0</v>
          </cell>
          <cell r="R2964" t="str">
            <v>SINAPI</v>
          </cell>
        </row>
        <row r="2965">
          <cell r="G2965">
            <v>101890</v>
          </cell>
          <cell r="H2965" t="str">
            <v>DISJUNTOR MONOPOLAR TIPO NEMA, CORRENTE NOMINAL DE 10 ATÉ 30A - FORNECIMENTO E INSTALAÇÃO. AF_10/2020</v>
          </cell>
          <cell r="I2965" t="str">
            <v>UN</v>
          </cell>
          <cell r="J2965" t="str">
            <v>COEFICIENTE DE REPRESENTATIVIDADE</v>
          </cell>
          <cell r="K2965" t="str">
            <v>16,03</v>
          </cell>
          <cell r="L2965" t="str">
            <v>CAIXA REFERENCIAL</v>
          </cell>
          <cell r="M2965" t="str">
            <v>2,36</v>
          </cell>
          <cell r="N2965">
            <v>13.670000000000002</v>
          </cell>
          <cell r="O2965">
            <v>16.03</v>
          </cell>
          <cell r="P2965">
            <v>0</v>
          </cell>
          <cell r="R2965" t="str">
            <v>SINAPI</v>
          </cell>
        </row>
        <row r="2966">
          <cell r="G2966">
            <v>101891</v>
          </cell>
          <cell r="H2966" t="str">
            <v>DISJUNTOR MONOPOLAR TIPO NEMA, CORRENTE NOMINAL DE 35 ATÉ 50A - FORNECIMENTO E INSTALAÇÃO. AF_10/2020</v>
          </cell>
          <cell r="I2966" t="str">
            <v>UN</v>
          </cell>
          <cell r="J2966" t="str">
            <v>COEFICIENTE DE REPRESENTATIVIDADE</v>
          </cell>
          <cell r="K2966" t="str">
            <v>27,43</v>
          </cell>
          <cell r="L2966" t="str">
            <v>CAIXA REFERENCIAL</v>
          </cell>
          <cell r="M2966" t="str">
            <v>4,84</v>
          </cell>
          <cell r="N2966">
            <v>22.59</v>
          </cell>
          <cell r="O2966">
            <v>27.43</v>
          </cell>
          <cell r="P2966">
            <v>0</v>
          </cell>
          <cell r="R2966" t="str">
            <v>SINAPI</v>
          </cell>
        </row>
        <row r="2967">
          <cell r="G2967">
            <v>101892</v>
          </cell>
          <cell r="H2967" t="str">
            <v>DISJUNTOR BIPOLAR TIPO NEMA, CORRENTE NOMINAL DE 10 ATÉ 50A - FORNECIMENTO E INSTALAÇÃO. AF_10/2020</v>
          </cell>
          <cell r="I2967" t="str">
            <v>UN</v>
          </cell>
          <cell r="J2967" t="str">
            <v>COEFICIENTE DE REPRESENTATIVIDADE</v>
          </cell>
          <cell r="K2967" t="str">
            <v>70,93</v>
          </cell>
          <cell r="L2967" t="str">
            <v>CAIXA REFERENCIAL</v>
          </cell>
          <cell r="M2967" t="str">
            <v>4,72</v>
          </cell>
          <cell r="N2967">
            <v>66.210000000000008</v>
          </cell>
          <cell r="O2967">
            <v>70.930000000000007</v>
          </cell>
          <cell r="P2967">
            <v>0</v>
          </cell>
          <cell r="R2967" t="str">
            <v>SINAPI</v>
          </cell>
        </row>
        <row r="2968">
          <cell r="G2968">
            <v>101893</v>
          </cell>
          <cell r="H2968" t="str">
            <v>DISJUNTOR TRIPOLAR TIPO NEMA, CORRENTE NOMINAL DE 10 ATÉ 50A - FORNECIMENTO E INSTALAÇÃO. AF_10/2020</v>
          </cell>
          <cell r="I2968" t="str">
            <v>UN</v>
          </cell>
          <cell r="J2968" t="str">
            <v>COEFICIENTE DE REPRESENTATIVIDADE</v>
          </cell>
          <cell r="K2968" t="str">
            <v>90,76</v>
          </cell>
          <cell r="L2968" t="str">
            <v>CAIXA REFERENCIAL</v>
          </cell>
          <cell r="M2968" t="str">
            <v>7,10</v>
          </cell>
          <cell r="N2968">
            <v>83.660000000000011</v>
          </cell>
          <cell r="O2968">
            <v>90.76</v>
          </cell>
          <cell r="P2968">
            <v>0</v>
          </cell>
          <cell r="R2968" t="str">
            <v>SINAPI</v>
          </cell>
        </row>
        <row r="2969">
          <cell r="G2969">
            <v>101894</v>
          </cell>
          <cell r="H2969" t="str">
            <v>DISJUNTOR TRIPOLAR TIPO NEMA, CORRENTE NOMINAL DE 60 ATÉ 100A - FORNECIMENTO E INSTALAÇÃO. AF_10/2020</v>
          </cell>
          <cell r="I2969" t="str">
            <v>UN</v>
          </cell>
          <cell r="J2969" t="str">
            <v>COEFICIENTE DE REPRESENTATIVIDADE</v>
          </cell>
          <cell r="K2969" t="str">
            <v>154,29</v>
          </cell>
          <cell r="L2969" t="str">
            <v>CAIXA REFERENCIAL</v>
          </cell>
          <cell r="M2969" t="str">
            <v>28,04</v>
          </cell>
          <cell r="N2969">
            <v>126.25</v>
          </cell>
          <cell r="O2969">
            <v>154.29</v>
          </cell>
          <cell r="P2969">
            <v>0</v>
          </cell>
          <cell r="R2969" t="str">
            <v>SINAPI</v>
          </cell>
        </row>
        <row r="2970">
          <cell r="G2970">
            <v>101895</v>
          </cell>
          <cell r="H2970" t="str">
            <v>DISJUNTOR TERMOMAGNÉTICO TRIPOLAR , CORRENTE NOMINAL DE 125A - FORNECIMENTO E INSTALAÇÃO. AF_10/2020</v>
          </cell>
          <cell r="I2970" t="str">
            <v>UN</v>
          </cell>
          <cell r="J2970" t="str">
            <v>COEFICIENTE DE REPRESENTATIVIDADE</v>
          </cell>
          <cell r="K2970" t="str">
            <v>419,44</v>
          </cell>
          <cell r="L2970" t="str">
            <v>CAIXA REFERENCIAL</v>
          </cell>
          <cell r="M2970" t="str">
            <v>47,40</v>
          </cell>
          <cell r="N2970">
            <v>372.04</v>
          </cell>
          <cell r="O2970">
            <v>419.44</v>
          </cell>
          <cell r="P2970">
            <v>0</v>
          </cell>
          <cell r="R2970" t="str">
            <v>SINAPI</v>
          </cell>
        </row>
        <row r="2971">
          <cell r="G2971">
            <v>101896</v>
          </cell>
          <cell r="H2971" t="str">
            <v>DISJUNTOR TERMOMAGNÉTICO TRIPOLAR , CORRENTE NOMINAL DE 200A - FORNECIMENTO E INSTALAÇÃO. AF_10/2020</v>
          </cell>
          <cell r="I2971" t="str">
            <v>UN</v>
          </cell>
          <cell r="J2971" t="str">
            <v>COEFICIENTE DE REPRESENTATIVIDADE</v>
          </cell>
          <cell r="K2971" t="str">
            <v>630,59</v>
          </cell>
          <cell r="L2971" t="str">
            <v>CAIXA REFERENCIAL</v>
          </cell>
          <cell r="M2971" t="str">
            <v>47,40</v>
          </cell>
          <cell r="N2971">
            <v>583.19000000000005</v>
          </cell>
          <cell r="O2971">
            <v>630.59</v>
          </cell>
          <cell r="P2971">
            <v>0</v>
          </cell>
          <cell r="R2971" t="str">
            <v>SINAPI</v>
          </cell>
        </row>
        <row r="2972">
          <cell r="G2972">
            <v>101897</v>
          </cell>
          <cell r="H2972" t="str">
            <v>DISJUNTOR TERMOMAGNÉTICO TRIPOLAR , CORRENTE NOMINAL DE 250A - FORNECIMENTO E INSTALAÇÃO. AF_10/2020</v>
          </cell>
          <cell r="I2972" t="str">
            <v>UN</v>
          </cell>
          <cell r="J2972" t="str">
            <v>COEFICIENTE DE REPRESENTATIVIDADE</v>
          </cell>
          <cell r="K2972" t="str">
            <v>1.007,17</v>
          </cell>
          <cell r="L2972" t="str">
            <v>CAIXA REFERENCIAL</v>
          </cell>
          <cell r="M2972" t="str">
            <v>47,40</v>
          </cell>
          <cell r="N2972">
            <v>959.77</v>
          </cell>
          <cell r="O2972">
            <v>1007.17</v>
          </cell>
          <cell r="P2972">
            <v>0</v>
          </cell>
          <cell r="R2972" t="str">
            <v>SINAPI</v>
          </cell>
        </row>
        <row r="2973">
          <cell r="G2973">
            <v>101898</v>
          </cell>
          <cell r="H2973" t="str">
            <v>DISJUNTOR TERMOMAGNÉTICO TRIPOLAR , CORRENTE NOMINAL DE 400A - FORNECIMENTO E INSTALAÇÃO. AF_10/2020</v>
          </cell>
          <cell r="I2973" t="str">
            <v>UN</v>
          </cell>
          <cell r="J2973" t="str">
            <v>COEFICIENTE DE REPRESENTATIVIDADE</v>
          </cell>
          <cell r="K2973" t="str">
            <v>1.345,72</v>
          </cell>
          <cell r="L2973" t="str">
            <v>CAIXA REFERENCIAL</v>
          </cell>
          <cell r="M2973" t="str">
            <v>47,40</v>
          </cell>
          <cell r="N2973">
            <v>1298.32</v>
          </cell>
          <cell r="O2973">
            <v>1345.72</v>
          </cell>
          <cell r="P2973">
            <v>0</v>
          </cell>
          <cell r="R2973" t="str">
            <v>SINAPI</v>
          </cell>
        </row>
        <row r="2974">
          <cell r="G2974">
            <v>101899</v>
          </cell>
          <cell r="H2974" t="str">
            <v>DISJUNTOR TERMOMAGNÉTICO TRIPOLAR , CORRENTE NOMINAL DE 600A - FORNECIMENTO E INSTALAÇÃO. AF_10/2020</v>
          </cell>
          <cell r="I2974" t="str">
            <v>UN</v>
          </cell>
          <cell r="J2974" t="str">
            <v>COEFICIENTE DE REPRESENTATIVIDADE</v>
          </cell>
          <cell r="K2974" t="str">
            <v>2.151,00</v>
          </cell>
          <cell r="L2974" t="str">
            <v>CAIXA REFERENCIAL</v>
          </cell>
          <cell r="M2974" t="str">
            <v>47,40</v>
          </cell>
          <cell r="N2974">
            <v>2103.6</v>
          </cell>
          <cell r="O2974">
            <v>2151</v>
          </cell>
          <cell r="P2974">
            <v>0</v>
          </cell>
          <cell r="R2974" t="str">
            <v>SINAPI</v>
          </cell>
        </row>
        <row r="2975">
          <cell r="G2975">
            <v>101900</v>
          </cell>
          <cell r="H2975" t="str">
            <v>DISJUNTOR BAIXA TENSÃO TRIPOLAR A SECO  800A/600V - FORNECIMENTO E INSTALAÇÃO. AF_10/2020</v>
          </cell>
          <cell r="I2975" t="str">
            <v>UN</v>
          </cell>
          <cell r="J2975" t="str">
            <v>COEFICIENTE DE REPRESENTATIVIDADE</v>
          </cell>
          <cell r="K2975" t="str">
            <v>4.483,44</v>
          </cell>
          <cell r="L2975" t="str">
            <v>CAIXA REFERENCIAL</v>
          </cell>
          <cell r="M2975" t="str">
            <v>47,40</v>
          </cell>
          <cell r="N2975">
            <v>4436.04</v>
          </cell>
          <cell r="O2975">
            <v>4483.4399999999996</v>
          </cell>
          <cell r="P2975">
            <v>0</v>
          </cell>
          <cell r="R2975" t="str">
            <v>SINAPI</v>
          </cell>
        </row>
        <row r="2976">
          <cell r="G2976">
            <v>101901</v>
          </cell>
          <cell r="H2976" t="str">
            <v>CONTATOR TRIPOLAR I NOMINAL 12A - FORNECIMENTO E INSTALAÇÃO. AF_10/2020</v>
          </cell>
          <cell r="I2976" t="str">
            <v>UN</v>
          </cell>
          <cell r="J2976" t="str">
            <v>COEFICIENTE DE REPRESENTATIVIDADE</v>
          </cell>
          <cell r="K2976" t="str">
            <v>129,45</v>
          </cell>
          <cell r="L2976" t="str">
            <v>CAIXA REFERENCIAL</v>
          </cell>
          <cell r="M2976" t="str">
            <v>5,09</v>
          </cell>
          <cell r="N2976">
            <v>124.35999999999999</v>
          </cell>
          <cell r="O2976">
            <v>129.44999999999999</v>
          </cell>
          <cell r="P2976">
            <v>0</v>
          </cell>
          <cell r="R2976" t="str">
            <v>SINAPI</v>
          </cell>
        </row>
        <row r="2977">
          <cell r="G2977">
            <v>101902</v>
          </cell>
          <cell r="H2977" t="str">
            <v>CONTATOR TRIPOLAR I NOMINAL 22A - FORNECIMENTO E INSTALAÇÃO. AF_10/2020</v>
          </cell>
          <cell r="I2977" t="str">
            <v>UN</v>
          </cell>
          <cell r="J2977" t="str">
            <v>COEFICIENTE DE REPRESENTATIVIDADE</v>
          </cell>
          <cell r="K2977" t="str">
            <v>160,08</v>
          </cell>
          <cell r="L2977" t="str">
            <v>CAIXA REFERENCIAL</v>
          </cell>
          <cell r="M2977" t="str">
            <v>7,10</v>
          </cell>
          <cell r="N2977">
            <v>152.98000000000002</v>
          </cell>
          <cell r="O2977">
            <v>160.08000000000001</v>
          </cell>
          <cell r="P2977">
            <v>0</v>
          </cell>
          <cell r="R2977" t="str">
            <v>SINAPI</v>
          </cell>
        </row>
        <row r="2978">
          <cell r="G2978">
            <v>101903</v>
          </cell>
          <cell r="H2978" t="str">
            <v>CONTATOR TRIPOLAR I NOMINAL 38A - FORNECIMENTO E INSTALAÇÃO. AF_10/2020</v>
          </cell>
          <cell r="I2978" t="str">
            <v>UN</v>
          </cell>
          <cell r="J2978" t="str">
            <v>COEFICIENTE DE REPRESENTATIVIDADE</v>
          </cell>
          <cell r="K2978" t="str">
            <v>332,99</v>
          </cell>
          <cell r="L2978" t="str">
            <v>CAIXA REFERENCIAL</v>
          </cell>
          <cell r="M2978" t="str">
            <v>14,52</v>
          </cell>
          <cell r="N2978">
            <v>318.47000000000003</v>
          </cell>
          <cell r="O2978">
            <v>332.99</v>
          </cell>
          <cell r="P2978">
            <v>0</v>
          </cell>
          <cell r="R2978" t="str">
            <v>SINAPI</v>
          </cell>
        </row>
        <row r="2979">
          <cell r="G2979">
            <v>101904</v>
          </cell>
          <cell r="H2979" t="str">
            <v>CONTATOR TRIPOLAR I NOMIMAL 95A - FORNECIMENTO E INSTALAÇÃO. AF_10/2020</v>
          </cell>
          <cell r="I2979" t="str">
            <v>UN</v>
          </cell>
          <cell r="J2979" t="str">
            <v>COEFICIENTE DE REPRESENTATIVIDADE</v>
          </cell>
          <cell r="K2979" t="str">
            <v>1.219,14</v>
          </cell>
          <cell r="L2979" t="str">
            <v>CAIXA REFERENCIAL</v>
          </cell>
          <cell r="M2979" t="str">
            <v>28,04</v>
          </cell>
          <cell r="N2979">
            <v>1191.1000000000001</v>
          </cell>
          <cell r="O2979">
            <v>1219.1400000000001</v>
          </cell>
          <cell r="P2979">
            <v>0</v>
          </cell>
          <cell r="R2979" t="str">
            <v>SINAPI</v>
          </cell>
        </row>
        <row r="2980">
          <cell r="G2980">
            <v>101938</v>
          </cell>
          <cell r="H2980" t="str">
            <v>CAIXA DE PROTEÇÃO PARA MEDIDOR MONOFÁSICO DE EMBUTIR - FORNECIMENTO E INSTALAÇÃO. AF_10/2020</v>
          </cell>
          <cell r="I2980" t="str">
            <v>UN</v>
          </cell>
          <cell r="J2980" t="str">
            <v>COEFICIENTE DE REPRESENTATIVIDADE</v>
          </cell>
          <cell r="K2980" t="str">
            <v>115,55</v>
          </cell>
          <cell r="L2980" t="str">
            <v>CAIXA REFERENCIAL</v>
          </cell>
          <cell r="M2980" t="str">
            <v>15,49</v>
          </cell>
          <cell r="N2980">
            <v>100.06</v>
          </cell>
          <cell r="O2980">
            <v>115.55</v>
          </cell>
          <cell r="P2980">
            <v>0</v>
          </cell>
          <cell r="R2980" t="str">
            <v>SINAPI</v>
          </cell>
        </row>
        <row r="2981">
          <cell r="G2981">
            <v>101946</v>
          </cell>
          <cell r="H2981" t="str">
            <v>QUADRO DE MEDIÇÃO GERAL DE ENERGIA PARA 1 MEDIDOR DE SOBREPOR - FORNECIMENTO E INSTALAÇÃO. AF_10/2020</v>
          </cell>
          <cell r="I2981" t="str">
            <v>UN</v>
          </cell>
          <cell r="J2981" t="str">
            <v>COEFICIENTE DE REPRESENTATIVIDADE</v>
          </cell>
          <cell r="K2981" t="str">
            <v>162,41</v>
          </cell>
          <cell r="L2981" t="str">
            <v>CAIXA REFERENCIAL</v>
          </cell>
          <cell r="M2981" t="str">
            <v>54,58</v>
          </cell>
          <cell r="N2981">
            <v>107.83</v>
          </cell>
          <cell r="O2981">
            <v>162.41</v>
          </cell>
          <cell r="P2981">
            <v>0</v>
          </cell>
          <cell r="R2981" t="str">
            <v>SINAPI</v>
          </cell>
        </row>
        <row r="2982">
          <cell r="G2982">
            <v>91945</v>
          </cell>
          <cell r="H2982" t="str">
            <v>SUPORTE PARAFUSADO COM PLACA DE ENCAIXE 4" X 2" ALTO (2,00 M DO PISO) PARA PONTO ELÉTRICO - FORNECIMENTO E INSTALAÇÃO. AF_03/2023</v>
          </cell>
          <cell r="I2982" t="str">
            <v>UN</v>
          </cell>
          <cell r="J2982" t="str">
            <v>COEFICIENTE DE REPRESENTATIVIDADE</v>
          </cell>
          <cell r="K2982" t="str">
            <v>12,76</v>
          </cell>
          <cell r="L2982" t="str">
            <v>CAIXA REFERENCIAL</v>
          </cell>
          <cell r="M2982" t="str">
            <v>6,72</v>
          </cell>
          <cell r="N2982">
            <v>6.04</v>
          </cell>
          <cell r="O2982">
            <v>12.76</v>
          </cell>
          <cell r="P2982">
            <v>0</v>
          </cell>
          <cell r="R2982" t="str">
            <v>SINAPI</v>
          </cell>
        </row>
        <row r="2983">
          <cell r="G2983">
            <v>91946</v>
          </cell>
          <cell r="H2983" t="str">
            <v>SUPORTE PARAFUSADO COM PLACA DE ENCAIXE 4" X 2" MÉDIO (1,30 M DO PISO) PARA PONTO ELÉTRICO - FORNECIMENTO E INSTALAÇÃO. AF_03/2023</v>
          </cell>
          <cell r="I2983" t="str">
            <v>UN</v>
          </cell>
          <cell r="J2983" t="str">
            <v>COEFICIENTE DE REPRESENTATIVIDADE</v>
          </cell>
          <cell r="K2983" t="str">
            <v>10,03</v>
          </cell>
          <cell r="L2983" t="str">
            <v>CAIXA REFERENCIAL</v>
          </cell>
          <cell r="M2983" t="str">
            <v>4,60</v>
          </cell>
          <cell r="N2983">
            <v>5.43</v>
          </cell>
          <cell r="O2983">
            <v>10.029999999999999</v>
          </cell>
          <cell r="P2983">
            <v>0</v>
          </cell>
          <cell r="R2983" t="str">
            <v>SINAPI</v>
          </cell>
        </row>
        <row r="2984">
          <cell r="G2984">
            <v>91947</v>
          </cell>
          <cell r="H2984" t="str">
            <v>SUPORTE PARAFUSADO COM PLACA DE ENCAIXE 4" X 2" BAIXO (0,30 M DO PISO) PARA PONTO ELÉTRICO - FORNECIMENTO E INSTALAÇÃO. AF_03/2023</v>
          </cell>
          <cell r="I2984" t="str">
            <v>UN</v>
          </cell>
          <cell r="J2984" t="str">
            <v>COEFICIENTE DE REPRESENTATIVIDADE</v>
          </cell>
          <cell r="K2984" t="str">
            <v>8,32</v>
          </cell>
          <cell r="L2984" t="str">
            <v>CAIXA REFERENCIAL</v>
          </cell>
          <cell r="M2984" t="str">
            <v>3,27</v>
          </cell>
          <cell r="N2984">
            <v>5.0500000000000007</v>
          </cell>
          <cell r="O2984">
            <v>8.32</v>
          </cell>
          <cell r="P2984">
            <v>0</v>
          </cell>
          <cell r="R2984" t="str">
            <v>SINAPI</v>
          </cell>
        </row>
        <row r="2985">
          <cell r="G2985">
            <v>91949</v>
          </cell>
          <cell r="H2985" t="str">
            <v>SUPORTE PARAFUSADO COM PLACA DE ENCAIXE 4" X 4" ALTO (2,00 M DO PISO) PARA PONTO ELÉTRICO - FORNECIMENTO E INSTALAÇÃO. AF_03/2023</v>
          </cell>
          <cell r="I2985" t="str">
            <v>UN</v>
          </cell>
          <cell r="J2985" t="str">
            <v>COEFICIENTE DE REPRESENTATIVIDADE</v>
          </cell>
          <cell r="K2985" t="str">
            <v>18,08</v>
          </cell>
          <cell r="L2985" t="str">
            <v>CAIXA REFERENCIAL</v>
          </cell>
          <cell r="M2985" t="str">
            <v>7,95</v>
          </cell>
          <cell r="N2985">
            <v>10.129999999999999</v>
          </cell>
          <cell r="O2985">
            <v>18.079999999999998</v>
          </cell>
          <cell r="P2985">
            <v>0</v>
          </cell>
          <cell r="R2985" t="str">
            <v>SINAPI</v>
          </cell>
        </row>
        <row r="2986">
          <cell r="G2986">
            <v>91950</v>
          </cell>
          <cell r="H2986" t="str">
            <v>SUPORTE PARAFUSADO COM PLACA DE ENCAIXE 4" X 4" MÉDIO (1,30 M DO PISO) PARA PONTO ELÉTRICO - FORNECIMENTO E INSTALAÇÃO. AF_03/2023</v>
          </cell>
          <cell r="I2986" t="str">
            <v>UN</v>
          </cell>
          <cell r="J2986" t="str">
            <v>COEFICIENTE DE REPRESENTATIVIDADE</v>
          </cell>
          <cell r="K2986" t="str">
            <v>14,76</v>
          </cell>
          <cell r="L2986" t="str">
            <v>CAIXA REFERENCIAL</v>
          </cell>
          <cell r="M2986" t="str">
            <v>5,36</v>
          </cell>
          <cell r="N2986">
            <v>9.3999999999999986</v>
          </cell>
          <cell r="O2986">
            <v>14.759999999999998</v>
          </cell>
          <cell r="P2986">
            <v>0</v>
          </cell>
          <cell r="R2986" t="str">
            <v>SINAPI</v>
          </cell>
        </row>
        <row r="2987">
          <cell r="G2987">
            <v>91951</v>
          </cell>
          <cell r="H2987" t="str">
            <v>SUPORTE PARAFUSADO COM PLACA DE ENCAIXE 4" X 4" BAIXO (0,30 M DO PISO) PARA PONTO ELÉTRICO - FORNECIMENTO E INSTALAÇÃO. AF_03/2023</v>
          </cell>
          <cell r="I2987" t="str">
            <v>UN</v>
          </cell>
          <cell r="J2987" t="str">
            <v>COEFICIENTE DE REPRESENTATIVIDADE</v>
          </cell>
          <cell r="K2987" t="str">
            <v>12,77</v>
          </cell>
          <cell r="L2987" t="str">
            <v>CAIXA REFERENCIAL</v>
          </cell>
          <cell r="M2987" t="str">
            <v>3,83</v>
          </cell>
          <cell r="N2987">
            <v>8.94</v>
          </cell>
          <cell r="O2987">
            <v>12.77</v>
          </cell>
          <cell r="P2987">
            <v>0</v>
          </cell>
          <cell r="R2987" t="str">
            <v>SINAPI</v>
          </cell>
        </row>
        <row r="2988">
          <cell r="G2988">
            <v>91952</v>
          </cell>
          <cell r="H2988" t="str">
            <v>INTERRUPTOR SIMPLES (1 MÓDULO), 10A/250V, SEM SUPORTE E SEM PLACA - FORNECIMENTO E INSTALAÇÃO. AF_03/2023</v>
          </cell>
          <cell r="I2988" t="str">
            <v>UN</v>
          </cell>
          <cell r="J2988" t="str">
            <v>COEFICIENTE DE REPRESENTATIVIDADE</v>
          </cell>
          <cell r="K2988" t="str">
            <v>17,12</v>
          </cell>
          <cell r="L2988" t="str">
            <v>CAIXA REFERENCIAL</v>
          </cell>
          <cell r="M2988" t="str">
            <v>8,32</v>
          </cell>
          <cell r="N2988">
            <v>8.8000000000000007</v>
          </cell>
          <cell r="O2988">
            <v>17.12</v>
          </cell>
          <cell r="P2988">
            <v>0</v>
          </cell>
          <cell r="R2988" t="str">
            <v>SINAPI</v>
          </cell>
        </row>
        <row r="2989">
          <cell r="G2989">
            <v>91953</v>
          </cell>
          <cell r="H2989" t="str">
            <v>INTERRUPTOR SIMPLES (1 MÓDULO), 10A/250V, INCLUINDO SUPORTE E PLACA - FORNECIMENTO E INSTALAÇÃO. AF_03/2023</v>
          </cell>
          <cell r="I2989" t="str">
            <v>UN</v>
          </cell>
          <cell r="J2989" t="str">
            <v>COEFICIENTE DE REPRESENTATIVIDADE</v>
          </cell>
          <cell r="K2989" t="str">
            <v>27,15</v>
          </cell>
          <cell r="L2989" t="str">
            <v>CAIXA REFERENCIAL</v>
          </cell>
          <cell r="M2989" t="str">
            <v>12,92</v>
          </cell>
          <cell r="N2989">
            <v>14.229999999999999</v>
          </cell>
          <cell r="O2989">
            <v>27.15</v>
          </cell>
          <cell r="P2989">
            <v>0</v>
          </cell>
          <cell r="R2989" t="str">
            <v>SINAPI</v>
          </cell>
        </row>
        <row r="2990">
          <cell r="G2990">
            <v>91954</v>
          </cell>
          <cell r="H2990" t="str">
            <v>INTERRUPTOR PARALELO (1 MÓDULO), 10A/250V, SEM SUPORTE E SEM PLACA - FORNECIMENTO E INSTALAÇÃO. AF_03/2023</v>
          </cell>
          <cell r="I2990" t="str">
            <v>UN</v>
          </cell>
          <cell r="J2990" t="str">
            <v>COEFICIENTE DE REPRESENTATIVIDADE</v>
          </cell>
          <cell r="K2990" t="str">
            <v>23,00</v>
          </cell>
          <cell r="L2990" t="str">
            <v>CAIXA REFERENCIAL</v>
          </cell>
          <cell r="M2990" t="str">
            <v>11,35</v>
          </cell>
          <cell r="N2990">
            <v>11.65</v>
          </cell>
          <cell r="O2990">
            <v>23</v>
          </cell>
          <cell r="P2990">
            <v>0</v>
          </cell>
          <cell r="R2990" t="str">
            <v>SINAPI</v>
          </cell>
        </row>
        <row r="2991">
          <cell r="G2991">
            <v>91955</v>
          </cell>
          <cell r="H2991" t="str">
            <v>INTERRUPTOR PARALELO (1 MÓDULO), 10A/250V, INCLUINDO SUPORTE E PLACA - FORNECIMENTO E INSTALAÇÃO. AF_03/2023</v>
          </cell>
          <cell r="I2991" t="str">
            <v>UN</v>
          </cell>
          <cell r="J2991" t="str">
            <v>COEFICIENTE DE REPRESENTATIVIDADE</v>
          </cell>
          <cell r="K2991" t="str">
            <v>33,03</v>
          </cell>
          <cell r="L2991" t="str">
            <v>CAIXA REFERENCIAL</v>
          </cell>
          <cell r="M2991" t="str">
            <v>15,96</v>
          </cell>
          <cell r="N2991">
            <v>17.07</v>
          </cell>
          <cell r="O2991">
            <v>33.03</v>
          </cell>
          <cell r="P2991">
            <v>0</v>
          </cell>
          <cell r="R2991" t="str">
            <v>SINAPI</v>
          </cell>
        </row>
        <row r="2992">
          <cell r="G2992">
            <v>91956</v>
          </cell>
          <cell r="H2992" t="str">
            <v>INTERRUPTOR SIMPLES (1 MÓDULO) COM INTERRUPTOR PARALELO (1 MÓDULO), 10A/250V, SEM SUPORTE E SEM PLACA - FORNECIMENTO E INSTALAÇÃO. AF_03/2023</v>
          </cell>
          <cell r="I2992" t="str">
            <v>UN</v>
          </cell>
          <cell r="J2992" t="str">
            <v>COEFICIENTE DE REPRESENTATIVIDADE</v>
          </cell>
          <cell r="K2992" t="str">
            <v>37,22</v>
          </cell>
          <cell r="L2992" t="str">
            <v>CAIXA REFERENCIAL</v>
          </cell>
          <cell r="M2992" t="str">
            <v>17,42</v>
          </cell>
          <cell r="N2992">
            <v>19.799999999999997</v>
          </cell>
          <cell r="O2992">
            <v>37.22</v>
          </cell>
          <cell r="P2992">
            <v>0</v>
          </cell>
          <cell r="R2992" t="str">
            <v>SINAPI</v>
          </cell>
        </row>
        <row r="2993">
          <cell r="G2993">
            <v>91957</v>
          </cell>
          <cell r="H2993" t="str">
            <v>INTERRUPTOR SIMPLES (1 MÓDULO) COM INTERRUPTOR PARALELO (1 MÓDULO), 10A/250V, INCLUINDO SUPORTE E PLACA - FORNECIMENTO E INSTALAÇÃO. AF_03/2023</v>
          </cell>
          <cell r="I2993" t="str">
            <v>UN</v>
          </cell>
          <cell r="J2993" t="str">
            <v>COEFICIENTE DE REPRESENTATIVIDADE</v>
          </cell>
          <cell r="K2993" t="str">
            <v>47,25</v>
          </cell>
          <cell r="L2993" t="str">
            <v>CAIXA REFERENCIAL</v>
          </cell>
          <cell r="M2993" t="str">
            <v>22,02</v>
          </cell>
          <cell r="N2993">
            <v>25.23</v>
          </cell>
          <cell r="O2993">
            <v>47.25</v>
          </cell>
          <cell r="P2993">
            <v>0</v>
          </cell>
          <cell r="R2993" t="str">
            <v>SINAPI</v>
          </cell>
        </row>
        <row r="2994">
          <cell r="G2994">
            <v>91958</v>
          </cell>
          <cell r="H2994" t="str">
            <v>INTERRUPTOR SIMPLES (2 MÓDULOS), 10A/250V, SEM SUPORTE E SEM PLACA - FORNECIMENTO E INSTALAÇÃO. AF_03/2023</v>
          </cell>
          <cell r="I2994" t="str">
            <v>UN</v>
          </cell>
          <cell r="J2994" t="str">
            <v>COEFICIENTE DE REPRESENTATIVIDADE</v>
          </cell>
          <cell r="K2994" t="str">
            <v>31,39</v>
          </cell>
          <cell r="L2994" t="str">
            <v>CAIXA REFERENCIAL</v>
          </cell>
          <cell r="M2994" t="str">
            <v>14,43</v>
          </cell>
          <cell r="N2994">
            <v>16.96</v>
          </cell>
          <cell r="O2994">
            <v>31.39</v>
          </cell>
          <cell r="P2994">
            <v>0</v>
          </cell>
          <cell r="R2994" t="str">
            <v>SINAPI</v>
          </cell>
        </row>
        <row r="2995">
          <cell r="G2995">
            <v>91959</v>
          </cell>
          <cell r="H2995" t="str">
            <v>INTERRUPTOR SIMPLES (2 MÓDULOS), 10A/250V, INCLUINDO SUPORTE E PLACA - FORNECIMENTO E INSTALAÇÃO. AF_03/2023</v>
          </cell>
          <cell r="I2995" t="str">
            <v>UN</v>
          </cell>
          <cell r="J2995" t="str">
            <v>COEFICIENTE DE REPRESENTATIVIDADE</v>
          </cell>
          <cell r="K2995" t="str">
            <v>41,42</v>
          </cell>
          <cell r="L2995" t="str">
            <v>CAIXA REFERENCIAL</v>
          </cell>
          <cell r="M2995" t="str">
            <v>19,03</v>
          </cell>
          <cell r="N2995">
            <v>22.39</v>
          </cell>
          <cell r="O2995">
            <v>41.42</v>
          </cell>
          <cell r="P2995">
            <v>0</v>
          </cell>
          <cell r="R2995" t="str">
            <v>SINAPI</v>
          </cell>
        </row>
        <row r="2996">
          <cell r="G2996">
            <v>91960</v>
          </cell>
          <cell r="H2996" t="str">
            <v>INTERRUPTOR PARALELO (2 MÓDULOS), 10A/250V, SEM SUPORTE E SEM PLACA - FORNECIMENTO E INSTALAÇÃO. AF_03/2023</v>
          </cell>
          <cell r="I2996" t="str">
            <v>UN</v>
          </cell>
          <cell r="J2996" t="str">
            <v>COEFICIENTE DE REPRESENTATIVIDADE</v>
          </cell>
          <cell r="K2996" t="str">
            <v>43,14</v>
          </cell>
          <cell r="L2996" t="str">
            <v>CAIXA REFERENCIAL</v>
          </cell>
          <cell r="M2996" t="str">
            <v>20,49</v>
          </cell>
          <cell r="N2996">
            <v>22.650000000000002</v>
          </cell>
          <cell r="O2996">
            <v>43.14</v>
          </cell>
          <cell r="P2996">
            <v>0</v>
          </cell>
          <cell r="R2996" t="str">
            <v>SINAPI</v>
          </cell>
        </row>
        <row r="2997">
          <cell r="G2997">
            <v>91961</v>
          </cell>
          <cell r="H2997" t="str">
            <v>INTERRUPTOR PARALELO (2 MÓDULOS), 10A/250V, INCLUINDO SUPORTE E PLACA - FORNECIMENTO E INSTALAÇÃO. AF_03/2023</v>
          </cell>
          <cell r="I2997" t="str">
            <v>UN</v>
          </cell>
          <cell r="J2997" t="str">
            <v>COEFICIENTE DE REPRESENTATIVIDADE</v>
          </cell>
          <cell r="K2997" t="str">
            <v>53,17</v>
          </cell>
          <cell r="L2997" t="str">
            <v>CAIXA REFERENCIAL</v>
          </cell>
          <cell r="M2997" t="str">
            <v>25,09</v>
          </cell>
          <cell r="N2997">
            <v>28.080000000000002</v>
          </cell>
          <cell r="O2997">
            <v>53.17</v>
          </cell>
          <cell r="P2997">
            <v>0</v>
          </cell>
          <cell r="R2997" t="str">
            <v>SINAPI</v>
          </cell>
        </row>
        <row r="2998">
          <cell r="G2998">
            <v>91962</v>
          </cell>
          <cell r="H2998" t="str">
            <v>INTERRUPTOR SIMPLES (1 MÓDULO) COM INTERRUPTOR PARALELO (2 MÓDULOS), 10A/250V, SEM SUPORTE E SEM PLACA - FORNECIMENTO E INSTALAÇÃO. AF_03/2023</v>
          </cell>
          <cell r="I2998" t="str">
            <v>UN</v>
          </cell>
          <cell r="J2998" t="str">
            <v>COEFICIENTE DE REPRESENTATIVIDADE</v>
          </cell>
          <cell r="K2998" t="str">
            <v>57,36</v>
          </cell>
          <cell r="L2998" t="str">
            <v>CAIXA REFERENCIAL</v>
          </cell>
          <cell r="M2998" t="str">
            <v>26,56</v>
          </cell>
          <cell r="N2998">
            <v>30.8</v>
          </cell>
          <cell r="O2998">
            <v>57.36</v>
          </cell>
          <cell r="P2998">
            <v>0</v>
          </cell>
          <cell r="R2998" t="str">
            <v>SINAPI</v>
          </cell>
        </row>
        <row r="2999">
          <cell r="G2999">
            <v>91963</v>
          </cell>
          <cell r="H2999" t="str">
            <v>INTERRUPTOR SIMPLES (1 MÓDULO) COM INTERRUPTOR PARALELO (2 MÓDULOS), 10A/250V, INCLUINDO SUPORTE E PLACA - FORNECIMENTO E INSTALAÇÃO. AF_03/2023</v>
          </cell>
          <cell r="I2999" t="str">
            <v>UN</v>
          </cell>
          <cell r="J2999" t="str">
            <v>COEFICIENTE DE REPRESENTATIVIDADE</v>
          </cell>
          <cell r="K2999" t="str">
            <v>67,39</v>
          </cell>
          <cell r="L2999" t="str">
            <v>CAIXA REFERENCIAL</v>
          </cell>
          <cell r="M2999" t="str">
            <v>31,16</v>
          </cell>
          <cell r="N2999">
            <v>36.230000000000004</v>
          </cell>
          <cell r="O2999">
            <v>67.39</v>
          </cell>
          <cell r="P2999">
            <v>0</v>
          </cell>
          <cell r="R2999" t="str">
            <v>SINAPI</v>
          </cell>
        </row>
        <row r="3000">
          <cell r="G3000">
            <v>91964</v>
          </cell>
          <cell r="H3000" t="str">
            <v>INTERRUPTOR SIMPLES (2 MÓDULOS) COM INTERRUPTOR PARALELO (1 MÓDULO), 10A/250V, SEM SUPORTE E SEM PLACA - FORNECIMENTO E INSTALAÇÃO. AF_03/2023</v>
          </cell>
          <cell r="I3000" t="str">
            <v>UN</v>
          </cell>
          <cell r="J3000" t="str">
            <v>COEFICIENTE DE REPRESENTATIVIDADE</v>
          </cell>
          <cell r="K3000" t="str">
            <v>51,49</v>
          </cell>
          <cell r="L3000" t="str">
            <v>CAIXA REFERENCIAL</v>
          </cell>
          <cell r="M3000" t="str">
            <v>23,52</v>
          </cell>
          <cell r="N3000">
            <v>27.970000000000002</v>
          </cell>
          <cell r="O3000">
            <v>51.49</v>
          </cell>
          <cell r="P3000">
            <v>0</v>
          </cell>
          <cell r="R3000" t="str">
            <v>SINAPI</v>
          </cell>
        </row>
        <row r="3001">
          <cell r="G3001">
            <v>91965</v>
          </cell>
          <cell r="H3001" t="str">
            <v>INTERRUPTOR SIMPLES (2 MÓDULOS) COM INTERRUPTOR PARALELO (1 MÓDULO), 10A/250V, INCLUINDO SUPORTE E PLACA - FORNECIMENTO E INSTALAÇÃO. AF_03/2023</v>
          </cell>
          <cell r="I3001" t="str">
            <v>UN</v>
          </cell>
          <cell r="J3001" t="str">
            <v>COEFICIENTE DE REPRESENTATIVIDADE</v>
          </cell>
          <cell r="K3001" t="str">
            <v>61,52</v>
          </cell>
          <cell r="L3001" t="str">
            <v>CAIXA REFERENCIAL</v>
          </cell>
          <cell r="M3001" t="str">
            <v>28,12</v>
          </cell>
          <cell r="N3001">
            <v>33.400000000000006</v>
          </cell>
          <cell r="O3001">
            <v>61.52000000000001</v>
          </cell>
          <cell r="P3001">
            <v>0</v>
          </cell>
          <cell r="R3001" t="str">
            <v>SINAPI</v>
          </cell>
        </row>
        <row r="3002">
          <cell r="G3002">
            <v>91966</v>
          </cell>
          <cell r="H3002" t="str">
            <v>INTERRUPTOR SIMPLES (3 MÓDULOS), 10A/250V, SEM SUPORTE E SEM PLACA - FORNECIMENTO E INSTALAÇÃO. AF_03/2023</v>
          </cell>
          <cell r="I3002" t="str">
            <v>UN</v>
          </cell>
          <cell r="J3002" t="str">
            <v>COEFICIENTE DE REPRESENTATIVIDADE</v>
          </cell>
          <cell r="K3002" t="str">
            <v>45,66</v>
          </cell>
          <cell r="L3002" t="str">
            <v>CAIXA REFERENCIAL</v>
          </cell>
          <cell r="M3002" t="str">
            <v>20,49</v>
          </cell>
          <cell r="N3002">
            <v>25.169999999999998</v>
          </cell>
          <cell r="O3002">
            <v>45.66</v>
          </cell>
          <cell r="P3002">
            <v>0</v>
          </cell>
          <cell r="R3002" t="str">
            <v>SINAPI</v>
          </cell>
        </row>
        <row r="3003">
          <cell r="G3003">
            <v>91967</v>
          </cell>
          <cell r="H3003" t="str">
            <v>INTERRUPTOR SIMPLES (3 MÓDULOS), 10A/250V, INCLUINDO SUPORTE E PLACA - FORNECIMENTO E INSTALAÇÃO. AF_03/2023</v>
          </cell>
          <cell r="I3003" t="str">
            <v>UN</v>
          </cell>
          <cell r="J3003" t="str">
            <v>COEFICIENTE DE REPRESENTATIVIDADE</v>
          </cell>
          <cell r="K3003" t="str">
            <v>55,69</v>
          </cell>
          <cell r="L3003" t="str">
            <v>CAIXA REFERENCIAL</v>
          </cell>
          <cell r="M3003" t="str">
            <v>25,09</v>
          </cell>
          <cell r="N3003">
            <v>30.599999999999998</v>
          </cell>
          <cell r="O3003">
            <v>55.69</v>
          </cell>
          <cell r="P3003">
            <v>0</v>
          </cell>
          <cell r="R3003" t="str">
            <v>SINAPI</v>
          </cell>
        </row>
        <row r="3004">
          <cell r="G3004">
            <v>91968</v>
          </cell>
          <cell r="H3004" t="str">
            <v>INTERRUPTOR PARALELO (3 MÓDULOS), 10A/250V, SEM SUPORTE E SEM PLACA - FORNECIMENTO E INSTALAÇÃO. AF_03/2023</v>
          </cell>
          <cell r="I3004" t="str">
            <v>UN</v>
          </cell>
          <cell r="J3004" t="str">
            <v>COEFICIENTE DE REPRESENTATIVIDADE</v>
          </cell>
          <cell r="K3004" t="str">
            <v>63,23</v>
          </cell>
          <cell r="L3004" t="str">
            <v>CAIXA REFERENCIAL</v>
          </cell>
          <cell r="M3004" t="str">
            <v>29,59</v>
          </cell>
          <cell r="N3004">
            <v>33.64</v>
          </cell>
          <cell r="O3004">
            <v>63.230000000000004</v>
          </cell>
          <cell r="P3004">
            <v>0</v>
          </cell>
          <cell r="R3004" t="str">
            <v>SINAPI</v>
          </cell>
        </row>
        <row r="3005">
          <cell r="G3005">
            <v>91969</v>
          </cell>
          <cell r="H3005" t="str">
            <v>INTERRUPTOR PARALELO (3 MÓDULOS), 10A/250V, INCLUINDO SUPORTE E PLACA - FORNECIMENTO E INSTALAÇÃO. AF_03/2023</v>
          </cell>
          <cell r="I3005" t="str">
            <v>UN</v>
          </cell>
          <cell r="J3005" t="str">
            <v>COEFICIENTE DE REPRESENTATIVIDADE</v>
          </cell>
          <cell r="K3005" t="str">
            <v>73,26</v>
          </cell>
          <cell r="L3005" t="str">
            <v>CAIXA REFERENCIAL</v>
          </cell>
          <cell r="M3005" t="str">
            <v>34,19</v>
          </cell>
          <cell r="N3005">
            <v>39.070000000000007</v>
          </cell>
          <cell r="O3005">
            <v>73.260000000000005</v>
          </cell>
          <cell r="P3005">
            <v>0</v>
          </cell>
          <cell r="R3005" t="str">
            <v>SINAPI</v>
          </cell>
        </row>
        <row r="3006">
          <cell r="G3006">
            <v>91970</v>
          </cell>
          <cell r="H3006" t="str">
            <v>INTERRUPTOR SIMPLES (3 MÓDULOS) COM INTERRUPTOR PARALELO (1 MÓDULO), 10A/250V, SEM SUPORTE E SEM PLACA - FORNECIMENTO E INSTALAÇÃO. AF_03/2023</v>
          </cell>
          <cell r="I3006" t="str">
            <v>UN</v>
          </cell>
          <cell r="J3006" t="str">
            <v>COEFICIENTE DE REPRESENTATIVIDADE</v>
          </cell>
          <cell r="K3006" t="str">
            <v>66,08</v>
          </cell>
          <cell r="L3006" t="str">
            <v>CAIXA REFERENCIAL</v>
          </cell>
          <cell r="M3006" t="str">
            <v>29,87</v>
          </cell>
          <cell r="N3006">
            <v>36.209999999999994</v>
          </cell>
          <cell r="O3006">
            <v>66.08</v>
          </cell>
          <cell r="P3006">
            <v>0</v>
          </cell>
          <cell r="R3006" t="str">
            <v>SINAPI</v>
          </cell>
        </row>
        <row r="3007">
          <cell r="G3007">
            <v>91971</v>
          </cell>
          <cell r="H3007" t="str">
            <v>INTERRUPTOR SIMPLES (3 MÓDULOS) COM INTERRUPTOR PARALELO (1 MÓDULO), 10A/250V, INCLUINDO SUPORTE E PLACA - FORNECIMENTO E INSTALAÇÃO. AF_03/2023</v>
          </cell>
          <cell r="I3007" t="str">
            <v>UN</v>
          </cell>
          <cell r="J3007" t="str">
            <v>COEFICIENTE DE REPRESENTATIVIDADE</v>
          </cell>
          <cell r="K3007" t="str">
            <v>80,84</v>
          </cell>
          <cell r="L3007" t="str">
            <v>CAIXA REFERENCIAL</v>
          </cell>
          <cell r="M3007" t="str">
            <v>35,24</v>
          </cell>
          <cell r="N3007">
            <v>45.6</v>
          </cell>
          <cell r="O3007">
            <v>80.84</v>
          </cell>
          <cell r="P3007">
            <v>0</v>
          </cell>
          <cell r="R3007" t="str">
            <v>SINAPI</v>
          </cell>
        </row>
        <row r="3008">
          <cell r="G3008">
            <v>91972</v>
          </cell>
          <cell r="H3008" t="str">
            <v>INTERRUPTOR SIMPLES (2 MÓDULOS) COM INTERRUPTOR PARALELO (2 MÓDULOS), 10A/250V, SEM SUPORTE E SEM PLACA - FORNECIMENTO E INSTALAÇÃO. AF_03/2023</v>
          </cell>
          <cell r="I3008" t="str">
            <v>UN</v>
          </cell>
          <cell r="J3008" t="str">
            <v>COEFICIENTE DE REPRESENTATIVIDADE</v>
          </cell>
          <cell r="K3008" t="str">
            <v>72,00</v>
          </cell>
          <cell r="L3008" t="str">
            <v>CAIXA REFERENCIAL</v>
          </cell>
          <cell r="M3008" t="str">
            <v>32,94</v>
          </cell>
          <cell r="N3008">
            <v>39.06</v>
          </cell>
          <cell r="O3008">
            <v>72</v>
          </cell>
          <cell r="P3008">
            <v>0</v>
          </cell>
          <cell r="R3008" t="str">
            <v>SINAPI</v>
          </cell>
        </row>
        <row r="3009">
          <cell r="G3009">
            <v>91973</v>
          </cell>
          <cell r="H3009" t="str">
            <v>INTERRUPTOR SIMPLES (2 MÓDULOS) COM INTERRUPTOR PARALELO (2 MÓDULOS), 10A/250V, INCLUINDO SUPORTE E PLACA - FORNECIMENTO E INSTALAÇÃO. AF_03/2023</v>
          </cell>
          <cell r="I3009" t="str">
            <v>UN</v>
          </cell>
          <cell r="J3009" t="str">
            <v>COEFICIENTE DE REPRESENTATIVIDADE</v>
          </cell>
          <cell r="K3009" t="str">
            <v>86,76</v>
          </cell>
          <cell r="L3009" t="str">
            <v>CAIXA REFERENCIAL</v>
          </cell>
          <cell r="M3009" t="str">
            <v>38,31</v>
          </cell>
          <cell r="N3009">
            <v>48.45</v>
          </cell>
          <cell r="O3009">
            <v>86.76</v>
          </cell>
          <cell r="P3009">
            <v>0</v>
          </cell>
          <cell r="R3009" t="str">
            <v>SINAPI</v>
          </cell>
        </row>
        <row r="3010">
          <cell r="G3010">
            <v>91974</v>
          </cell>
          <cell r="H3010" t="str">
            <v>INTERRUPTOR SIMPLES (4 MÓDULOS), 10A/250V, SEM SUPORTE E SEM PLACA - FORNECIMENTO E INSTALAÇÃO. AF_03/2023</v>
          </cell>
          <cell r="I3010" t="str">
            <v>UN</v>
          </cell>
          <cell r="J3010" t="str">
            <v>COEFICIENTE DE REPRESENTATIVIDADE</v>
          </cell>
          <cell r="K3010" t="str">
            <v>60,21</v>
          </cell>
          <cell r="L3010" t="str">
            <v>CAIXA REFERENCIAL</v>
          </cell>
          <cell r="M3010" t="str">
            <v>26,80</v>
          </cell>
          <cell r="N3010">
            <v>33.409999999999997</v>
          </cell>
          <cell r="O3010">
            <v>60.209999999999994</v>
          </cell>
          <cell r="P3010">
            <v>0</v>
          </cell>
          <cell r="R3010" t="str">
            <v>SINAPI</v>
          </cell>
        </row>
        <row r="3011">
          <cell r="G3011">
            <v>91975</v>
          </cell>
          <cell r="H3011" t="str">
            <v>INTERRUPTOR SIMPLES (4 MÓDULOS), 10A/250V, INCLUINDO SUPORTE E PLACA - FORNECIMENTO E INSTALAÇÃO. AF_03/2023</v>
          </cell>
          <cell r="I3011" t="str">
            <v>UN</v>
          </cell>
          <cell r="J3011" t="str">
            <v>COEFICIENTE DE REPRESENTATIVIDADE</v>
          </cell>
          <cell r="K3011" t="str">
            <v>74,97</v>
          </cell>
          <cell r="L3011" t="str">
            <v>CAIXA REFERENCIAL</v>
          </cell>
          <cell r="M3011" t="str">
            <v>32,17</v>
          </cell>
          <cell r="N3011">
            <v>42.8</v>
          </cell>
          <cell r="O3011">
            <v>74.97</v>
          </cell>
          <cell r="P3011">
            <v>0</v>
          </cell>
          <cell r="R3011" t="str">
            <v>SINAPI</v>
          </cell>
        </row>
        <row r="3012">
          <cell r="G3012">
            <v>91976</v>
          </cell>
          <cell r="H3012" t="str">
            <v>INTERRUPTOR SIMPLES (6 MÓDULOS), 10A/250V, SEM SUPORTE E SEM PLACA - FORNECIMENTO E INSTALAÇÃO. AF_03/2023</v>
          </cell>
          <cell r="I3012" t="str">
            <v>UN</v>
          </cell>
          <cell r="J3012" t="str">
            <v>COEFICIENTE DE REPRESENTATIVIDADE</v>
          </cell>
          <cell r="K3012" t="str">
            <v>88,79</v>
          </cell>
          <cell r="L3012" t="str">
            <v>CAIXA REFERENCIAL</v>
          </cell>
          <cell r="M3012" t="str">
            <v>39,03</v>
          </cell>
          <cell r="N3012">
            <v>49.760000000000005</v>
          </cell>
          <cell r="O3012">
            <v>88.79</v>
          </cell>
          <cell r="P3012">
            <v>0</v>
          </cell>
          <cell r="R3012" t="str">
            <v>SINAPI</v>
          </cell>
        </row>
        <row r="3013">
          <cell r="G3013">
            <v>91977</v>
          </cell>
          <cell r="H3013" t="str">
            <v>INTERRUPTOR SIMPLES (6 MÓDULOS), 10A/250V, INCLUINDO SUPORTE E PLACA - FORNECIMENTO E INSTALAÇÃO. AF_03/2023</v>
          </cell>
          <cell r="I3013" t="str">
            <v>UN</v>
          </cell>
          <cell r="J3013" t="str">
            <v>COEFICIENTE DE REPRESENTATIVIDADE</v>
          </cell>
          <cell r="K3013" t="str">
            <v>103,55</v>
          </cell>
          <cell r="L3013" t="str">
            <v>CAIXA REFERENCIAL</v>
          </cell>
          <cell r="M3013" t="str">
            <v>44,40</v>
          </cell>
          <cell r="N3013">
            <v>59.15</v>
          </cell>
          <cell r="O3013">
            <v>103.55</v>
          </cell>
          <cell r="P3013">
            <v>0</v>
          </cell>
          <cell r="R3013" t="str">
            <v>SINAPI</v>
          </cell>
        </row>
        <row r="3014">
          <cell r="G3014">
            <v>91978</v>
          </cell>
          <cell r="H3014" t="str">
            <v>INTERRUPTOR INTERMEDIÁRIO (1 MÓDULO), 10A/250V, SEM SUPORTE E SEM PLACA - FORNECIMENTO E INSTALAÇÃO. AF_03/2023</v>
          </cell>
          <cell r="I3014" t="str">
            <v>UN</v>
          </cell>
          <cell r="J3014" t="str">
            <v>COEFICIENTE DE REPRESENTATIVIDADE</v>
          </cell>
          <cell r="K3014" t="str">
            <v>36,32</v>
          </cell>
          <cell r="L3014" t="str">
            <v>CAIXA REFERENCIAL</v>
          </cell>
          <cell r="M3014" t="str">
            <v>14,42</v>
          </cell>
          <cell r="N3014">
            <v>21.9</v>
          </cell>
          <cell r="O3014">
            <v>36.32</v>
          </cell>
          <cell r="P3014">
            <v>0</v>
          </cell>
          <cell r="R3014" t="str">
            <v>SINAPI</v>
          </cell>
        </row>
        <row r="3015">
          <cell r="G3015">
            <v>91979</v>
          </cell>
          <cell r="H3015" t="str">
            <v>INTERRUPTOR INTERMEDIÁRIO (1 MÓDULO), 10A/250V, INCLUINDO SUPORTE E PLACA - FORNECIMENTO E INSTALAÇÃO. AF_03/2023</v>
          </cell>
          <cell r="I3015" t="str">
            <v>UN</v>
          </cell>
          <cell r="J3015" t="str">
            <v>COEFICIENTE DE REPRESENTATIVIDADE</v>
          </cell>
          <cell r="K3015" t="str">
            <v>46,35</v>
          </cell>
          <cell r="L3015" t="str">
            <v>CAIXA REFERENCIAL</v>
          </cell>
          <cell r="M3015" t="str">
            <v>19,02</v>
          </cell>
          <cell r="N3015">
            <v>27.330000000000002</v>
          </cell>
          <cell r="O3015">
            <v>46.35</v>
          </cell>
          <cell r="P3015">
            <v>0</v>
          </cell>
          <cell r="R3015" t="str">
            <v>SINAPI</v>
          </cell>
        </row>
        <row r="3016">
          <cell r="G3016">
            <v>91980</v>
          </cell>
          <cell r="H3016" t="str">
            <v>INTERRUPTOR BIPOLAR (1 MÓDULO), 10A/250V, SEM SUPORTE E SEM PLACA - FORNECIMENTO E INSTALAÇÃO. AF_03/2023</v>
          </cell>
          <cell r="I3016" t="str">
            <v>UN</v>
          </cell>
          <cell r="J3016" t="str">
            <v>COEFICIENTE DE REPRESENTATIVIDADE</v>
          </cell>
          <cell r="K3016" t="str">
            <v>35,19</v>
          </cell>
          <cell r="L3016" t="str">
            <v>CAIXA REFERENCIAL</v>
          </cell>
          <cell r="M3016" t="str">
            <v>14,43</v>
          </cell>
          <cell r="N3016">
            <v>20.759999999999998</v>
          </cell>
          <cell r="O3016">
            <v>35.19</v>
          </cell>
          <cell r="P3016">
            <v>0</v>
          </cell>
          <cell r="R3016" t="str">
            <v>SINAPI</v>
          </cell>
        </row>
        <row r="3017">
          <cell r="G3017">
            <v>91981</v>
          </cell>
          <cell r="H3017" t="str">
            <v>INTERRUPTOR BIPOLAR (1 MÓDULO), 10A/250V, INCLUINDO SUPORTE E PLACA - FORNECIMENTO E INSTALAÇÃO. AF_03/2023</v>
          </cell>
          <cell r="I3017" t="str">
            <v>UN</v>
          </cell>
          <cell r="J3017" t="str">
            <v>COEFICIENTE DE REPRESENTATIVIDADE</v>
          </cell>
          <cell r="K3017" t="str">
            <v>45,22</v>
          </cell>
          <cell r="L3017" t="str">
            <v>CAIXA REFERENCIAL</v>
          </cell>
          <cell r="M3017" t="str">
            <v>19,03</v>
          </cell>
          <cell r="N3017">
            <v>26.189999999999998</v>
          </cell>
          <cell r="O3017">
            <v>45.22</v>
          </cell>
          <cell r="P3017">
            <v>0</v>
          </cell>
          <cell r="R3017" t="str">
            <v>SINAPI</v>
          </cell>
        </row>
        <row r="3018">
          <cell r="G3018">
            <v>91982</v>
          </cell>
          <cell r="H3018" t="str">
            <v>DIMMER ROTATIVO (1 MÓDULO), 220V/600W, SEM SUPORTE E SEM PLACA - FORNECIMENTO E INSTALAÇÃO. AF_03/2023</v>
          </cell>
          <cell r="I3018" t="str">
            <v>UN</v>
          </cell>
          <cell r="J3018" t="str">
            <v>COEFICIENTE DE REPRESENTATIVIDADE</v>
          </cell>
          <cell r="K3018" t="str">
            <v>82,20</v>
          </cell>
          <cell r="L3018" t="str">
            <v>CAIXA REFERENCIAL</v>
          </cell>
          <cell r="M3018" t="str">
            <v>8,29</v>
          </cell>
          <cell r="N3018">
            <v>73.91</v>
          </cell>
          <cell r="O3018">
            <v>82.199999999999989</v>
          </cell>
          <cell r="P3018">
            <v>0</v>
          </cell>
          <cell r="R3018" t="str">
            <v>SINAPI</v>
          </cell>
        </row>
        <row r="3019">
          <cell r="G3019">
            <v>91983</v>
          </cell>
          <cell r="H3019" t="str">
            <v>DIMMER ROTATIVO (1 MÓDULO), 220V/600W, INCLUINDO SUPORTE E PLACA - FORNECIMENTO E INSTALAÇÃO. AF_03/2023</v>
          </cell>
          <cell r="I3019" t="str">
            <v>UN</v>
          </cell>
          <cell r="J3019" t="str">
            <v>COEFICIENTE DE REPRESENTATIVIDADE</v>
          </cell>
          <cell r="K3019" t="str">
            <v>92,23</v>
          </cell>
          <cell r="L3019" t="str">
            <v>CAIXA REFERENCIAL</v>
          </cell>
          <cell r="M3019" t="str">
            <v>12,87</v>
          </cell>
          <cell r="N3019">
            <v>79.36</v>
          </cell>
          <cell r="O3019">
            <v>92.23</v>
          </cell>
          <cell r="P3019">
            <v>0</v>
          </cell>
          <cell r="R3019" t="str">
            <v>SINAPI</v>
          </cell>
        </row>
        <row r="3020">
          <cell r="G3020">
            <v>91984</v>
          </cell>
          <cell r="H3020" t="str">
            <v>INTERRUPTOR PULSADOR CAMPAINHA (1 MÓDULO), 10A/250V, SEM SUPORTE E SEM PLACA - FORNECIMENTO E INSTALAÇÃO. AF_03/2023</v>
          </cell>
          <cell r="I3020" t="str">
            <v>UN</v>
          </cell>
          <cell r="J3020" t="str">
            <v>COEFICIENTE DE REPRESENTATIVIDADE</v>
          </cell>
          <cell r="K3020" t="str">
            <v>16,08</v>
          </cell>
          <cell r="L3020" t="str">
            <v>CAIXA REFERENCIAL</v>
          </cell>
          <cell r="M3020" t="str">
            <v>8,33</v>
          </cell>
          <cell r="N3020">
            <v>7.7499999999999982</v>
          </cell>
          <cell r="O3020">
            <v>16.079999999999998</v>
          </cell>
          <cell r="P3020">
            <v>0</v>
          </cell>
          <cell r="R3020" t="str">
            <v>SINAPI</v>
          </cell>
        </row>
        <row r="3021">
          <cell r="G3021">
            <v>91985</v>
          </cell>
          <cell r="H3021" t="str">
            <v>INTERRUPTOR PULSADOR CAMPAINHA (1 MÓDULO), 10A/250V, INCLUINDO SUPORTE E PLACA - FORNECIMENTO E INSTALAÇÃO. AF_03/2023</v>
          </cell>
          <cell r="I3021" t="str">
            <v>UN</v>
          </cell>
          <cell r="J3021" t="str">
            <v>COEFICIENTE DE REPRESENTATIVIDADE</v>
          </cell>
          <cell r="K3021" t="str">
            <v>26,11</v>
          </cell>
          <cell r="L3021" t="str">
            <v>CAIXA REFERENCIAL</v>
          </cell>
          <cell r="M3021" t="str">
            <v>12,92</v>
          </cell>
          <cell r="N3021">
            <v>13.19</v>
          </cell>
          <cell r="O3021">
            <v>26.11</v>
          </cell>
          <cell r="P3021">
            <v>0</v>
          </cell>
          <cell r="R3021" t="str">
            <v>SINAPI</v>
          </cell>
        </row>
        <row r="3022">
          <cell r="G3022">
            <v>91986</v>
          </cell>
          <cell r="H3022" t="str">
            <v>CAMPAINHA CIGARRA (1 MÓDULO), 10A/250V, SEM SUPORTE E SEM PLACA - FORNECIMENTO E INSTALAÇÃO. AF_03/2023</v>
          </cell>
          <cell r="I3022" t="str">
            <v>UN</v>
          </cell>
          <cell r="J3022" t="str">
            <v>COEFICIENTE DE REPRESENTATIVIDADE</v>
          </cell>
          <cell r="K3022" t="str">
            <v>33,87</v>
          </cell>
          <cell r="L3022" t="str">
            <v>CAIXA REFERENCIAL</v>
          </cell>
          <cell r="M3022" t="str">
            <v>12,93</v>
          </cell>
          <cell r="N3022">
            <v>20.939999999999998</v>
          </cell>
          <cell r="O3022">
            <v>33.869999999999997</v>
          </cell>
          <cell r="P3022">
            <v>0</v>
          </cell>
          <cell r="R3022" t="str">
            <v>SINAPI</v>
          </cell>
        </row>
        <row r="3023">
          <cell r="G3023">
            <v>91987</v>
          </cell>
          <cell r="H3023" t="str">
            <v>CAMPAINHA CIGARRA (1 MÓDULO), 10A/250V, INCLUINDO SUPORTE E PLACA - FORNECIMENTO E INSTALAÇÃO. AF_03/2023</v>
          </cell>
          <cell r="I3023" t="str">
            <v>UN</v>
          </cell>
          <cell r="J3023" t="str">
            <v>COEFICIENTE DE REPRESENTATIVIDADE</v>
          </cell>
          <cell r="K3023" t="str">
            <v>43,90</v>
          </cell>
          <cell r="L3023" t="str">
            <v>CAIXA REFERENCIAL</v>
          </cell>
          <cell r="M3023" t="str">
            <v>17,53</v>
          </cell>
          <cell r="N3023">
            <v>26.369999999999997</v>
          </cell>
          <cell r="O3023">
            <v>43.9</v>
          </cell>
          <cell r="P3023">
            <v>0</v>
          </cell>
          <cell r="R3023" t="str">
            <v>SINAPI</v>
          </cell>
        </row>
        <row r="3024">
          <cell r="G3024">
            <v>91988</v>
          </cell>
          <cell r="H3024" t="str">
            <v>INTERRUPTOR PULSADOR MINUTERIA (1 MÓDULO), 10A/250V, SEM SUPORTE E SEM PLACA - FORNECIMENTO E INSTALAÇÃO. AF_03/2023</v>
          </cell>
          <cell r="I3024" t="str">
            <v>UN</v>
          </cell>
          <cell r="J3024" t="str">
            <v>COEFICIENTE DE REPRESENTATIVIDADE</v>
          </cell>
          <cell r="K3024" t="str">
            <v>19,86</v>
          </cell>
          <cell r="L3024" t="str">
            <v>CAIXA REFERENCIAL</v>
          </cell>
          <cell r="M3024" t="str">
            <v>8,31</v>
          </cell>
          <cell r="N3024">
            <v>11.549999999999999</v>
          </cell>
          <cell r="O3024">
            <v>19.86</v>
          </cell>
          <cell r="P3024">
            <v>0</v>
          </cell>
          <cell r="R3024" t="str">
            <v>SINAPI</v>
          </cell>
        </row>
        <row r="3025">
          <cell r="G3025">
            <v>91989</v>
          </cell>
          <cell r="H3025" t="str">
            <v>INTERRUPTOR PULSADOR MINUTERIA (1 MÓDULO), 10A/250V, INCLUINDO SUPORTE E PLACA - FORNECIMENTO E INSTALAÇÃO. AF_03/2023</v>
          </cell>
          <cell r="I3025" t="str">
            <v>UN</v>
          </cell>
          <cell r="J3025" t="str">
            <v>COEFICIENTE DE REPRESENTATIVIDADE</v>
          </cell>
          <cell r="K3025" t="str">
            <v>29,89</v>
          </cell>
          <cell r="L3025" t="str">
            <v>CAIXA REFERENCIAL</v>
          </cell>
          <cell r="M3025" t="str">
            <v>12,92</v>
          </cell>
          <cell r="N3025">
            <v>16.97</v>
          </cell>
          <cell r="O3025">
            <v>29.89</v>
          </cell>
          <cell r="P3025">
            <v>0</v>
          </cell>
          <cell r="R3025" t="str">
            <v>SINAPI</v>
          </cell>
        </row>
        <row r="3026">
          <cell r="G3026">
            <v>91990</v>
          </cell>
          <cell r="H3026" t="str">
            <v>TOMADA ALTA DE EMBUTIR (1 MÓDULO), 2P+T 10 A, SEM SUPORTE E SEM PLACA - FORNECIMENTO E INSTALAÇÃO. AF_03/2023</v>
          </cell>
          <cell r="I3026" t="str">
            <v>UN</v>
          </cell>
          <cell r="J3026" t="str">
            <v>COEFICIENTE DE REPRESENTATIVIDADE</v>
          </cell>
          <cell r="K3026" t="str">
            <v>30,89</v>
          </cell>
          <cell r="L3026" t="str">
            <v>CAIXA REFERENCIAL</v>
          </cell>
          <cell r="M3026" t="str">
            <v>18,34</v>
          </cell>
          <cell r="N3026">
            <v>12.55</v>
          </cell>
          <cell r="O3026">
            <v>30.89</v>
          </cell>
          <cell r="P3026">
            <v>0</v>
          </cell>
          <cell r="R3026" t="str">
            <v>SINAPI</v>
          </cell>
        </row>
        <row r="3027">
          <cell r="G3027">
            <v>91991</v>
          </cell>
          <cell r="H3027" t="str">
            <v>TOMADA ALTA DE EMBUTIR (1 MÓDULO), 2P+T 20 A, SEM SUPORTE E SEM PLACA - FORNECIMENTO E INSTALAÇÃO. AF_03/2023</v>
          </cell>
          <cell r="I3027" t="str">
            <v>UN</v>
          </cell>
          <cell r="J3027" t="str">
            <v>COEFICIENTE DE REPRESENTATIVIDADE</v>
          </cell>
          <cell r="K3027" t="str">
            <v>32,93</v>
          </cell>
          <cell r="L3027" t="str">
            <v>CAIXA REFERENCIAL</v>
          </cell>
          <cell r="M3027" t="str">
            <v>18,34</v>
          </cell>
          <cell r="N3027">
            <v>14.59</v>
          </cell>
          <cell r="O3027">
            <v>32.93</v>
          </cell>
          <cell r="P3027">
            <v>0</v>
          </cell>
          <cell r="R3027" t="str">
            <v>SINAPI</v>
          </cell>
        </row>
        <row r="3028">
          <cell r="G3028">
            <v>91992</v>
          </cell>
          <cell r="H3028" t="str">
            <v>TOMADA ALTA DE EMBUTIR (1 MÓDULO), 2P+T 10 A, INCLUINDO SUPORTE E PLACA - FORNECIMENTO E INSTALAÇÃO. AF_03/2023</v>
          </cell>
          <cell r="I3028" t="str">
            <v>UN</v>
          </cell>
          <cell r="J3028" t="str">
            <v>COEFICIENTE DE REPRESENTATIVIDADE</v>
          </cell>
          <cell r="K3028" t="str">
            <v>40,92</v>
          </cell>
          <cell r="L3028" t="str">
            <v>CAIXA REFERENCIAL</v>
          </cell>
          <cell r="M3028" t="str">
            <v>22,95</v>
          </cell>
          <cell r="N3028">
            <v>17.970000000000002</v>
          </cell>
          <cell r="O3028">
            <v>40.92</v>
          </cell>
          <cell r="P3028">
            <v>0</v>
          </cell>
          <cell r="R3028" t="str">
            <v>SINAPI</v>
          </cell>
        </row>
        <row r="3029">
          <cell r="G3029">
            <v>91993</v>
          </cell>
          <cell r="H3029" t="str">
            <v>TOMADA ALTA DE EMBUTIR (1 MÓDULO), 2P+T 20 A, INCLUINDO SUPORTE E PLACA - FORNECIMENTO E INSTALAÇÃO. AF_03/2023</v>
          </cell>
          <cell r="I3029" t="str">
            <v>UN</v>
          </cell>
          <cell r="J3029" t="str">
            <v>COEFICIENTE DE REPRESENTATIVIDADE</v>
          </cell>
          <cell r="K3029" t="str">
            <v>42,96</v>
          </cell>
          <cell r="L3029" t="str">
            <v>CAIXA REFERENCIAL</v>
          </cell>
          <cell r="M3029" t="str">
            <v>22,94</v>
          </cell>
          <cell r="N3029">
            <v>20.02</v>
          </cell>
          <cell r="O3029">
            <v>42.96</v>
          </cell>
          <cell r="P3029">
            <v>0</v>
          </cell>
          <cell r="R3029" t="str">
            <v>SINAPI</v>
          </cell>
        </row>
        <row r="3030">
          <cell r="G3030">
            <v>91994</v>
          </cell>
          <cell r="H3030" t="str">
            <v>TOMADA MÉDIA DE EMBUTIR (1 MÓDULO), 2P+T 10 A, SEM SUPORTE E SEM PLACA - FORNECIMENTO E INSTALAÇÃO. AF_03/2023</v>
          </cell>
          <cell r="I3030" t="str">
            <v>UN</v>
          </cell>
          <cell r="J3030" t="str">
            <v>COEFICIENTE DE REPRESENTATIVIDADE</v>
          </cell>
          <cell r="K3030" t="str">
            <v>21,94</v>
          </cell>
          <cell r="L3030" t="str">
            <v>CAIXA REFERENCIAL</v>
          </cell>
          <cell r="M3030" t="str">
            <v>11,37</v>
          </cell>
          <cell r="N3030">
            <v>10.570000000000002</v>
          </cell>
          <cell r="O3030">
            <v>21.94</v>
          </cell>
          <cell r="P3030">
            <v>0</v>
          </cell>
          <cell r="R3030" t="str">
            <v>SINAPI</v>
          </cell>
        </row>
        <row r="3031">
          <cell r="G3031">
            <v>91995</v>
          </cell>
          <cell r="H3031" t="str">
            <v>TOMADA MÉDIA DE EMBUTIR (1 MÓDULO), 2P+T 20 A, SEM SUPORTE E SEM PLACA - FORNECIMENTO E INSTALAÇÃO. AF_03/2023</v>
          </cell>
          <cell r="I3031" t="str">
            <v>UN</v>
          </cell>
          <cell r="J3031" t="str">
            <v>COEFICIENTE DE REPRESENTATIVIDADE</v>
          </cell>
          <cell r="K3031" t="str">
            <v>23,98</v>
          </cell>
          <cell r="L3031" t="str">
            <v>CAIXA REFERENCIAL</v>
          </cell>
          <cell r="M3031" t="str">
            <v>11,35</v>
          </cell>
          <cell r="N3031">
            <v>12.63</v>
          </cell>
          <cell r="O3031">
            <v>23.98</v>
          </cell>
          <cell r="P3031">
            <v>0</v>
          </cell>
          <cell r="R3031" t="str">
            <v>SINAPI</v>
          </cell>
        </row>
        <row r="3032">
          <cell r="G3032">
            <v>91996</v>
          </cell>
          <cell r="H3032" t="str">
            <v>TOMADA MÉDIA DE EMBUTIR (1 MÓDULO), 2P+T 10 A, INCLUINDO SUPORTE E PLACA - FORNECIMENTO E INSTALAÇÃO. AF_03/2023</v>
          </cell>
          <cell r="I3032" t="str">
            <v>UN</v>
          </cell>
          <cell r="J3032" t="str">
            <v>COEFICIENTE DE REPRESENTATIVIDADE</v>
          </cell>
          <cell r="K3032" t="str">
            <v>31,97</v>
          </cell>
          <cell r="L3032" t="str">
            <v>CAIXA REFERENCIAL</v>
          </cell>
          <cell r="M3032" t="str">
            <v>15,96</v>
          </cell>
          <cell r="N3032">
            <v>16.009999999999998</v>
          </cell>
          <cell r="O3032">
            <v>31.97</v>
          </cell>
          <cell r="P3032">
            <v>0</v>
          </cell>
          <cell r="R3032" t="str">
            <v>SINAPI</v>
          </cell>
        </row>
        <row r="3033">
          <cell r="G3033">
            <v>91997</v>
          </cell>
          <cell r="H3033" t="str">
            <v>TOMADA MÉDIA DE EMBUTIR (1 MÓDULO), 2P+T 20 A, INCLUINDO SUPORTE E PLACA - FORNECIMENTO E INSTALAÇÃO. AF_03/2023</v>
          </cell>
          <cell r="I3033" t="str">
            <v>UN</v>
          </cell>
          <cell r="J3033" t="str">
            <v>COEFICIENTE DE REPRESENTATIVIDADE</v>
          </cell>
          <cell r="K3033" t="str">
            <v>34,01</v>
          </cell>
          <cell r="L3033" t="str">
            <v>CAIXA REFERENCIAL</v>
          </cell>
          <cell r="M3033" t="str">
            <v>15,96</v>
          </cell>
          <cell r="N3033">
            <v>18.049999999999997</v>
          </cell>
          <cell r="O3033">
            <v>34.01</v>
          </cell>
          <cell r="P3033">
            <v>0</v>
          </cell>
          <cell r="R3033" t="str">
            <v>SINAPI</v>
          </cell>
        </row>
        <row r="3034">
          <cell r="G3034">
            <v>91998</v>
          </cell>
          <cell r="H3034" t="str">
            <v>TOMADA BAIXA DE EMBUTIR (1 MÓDULO), 2P+T 10 A, SEM SUPORTE E SEM PLACA - FORNECIMENTO E INSTALAÇÃO. AF_03/2023</v>
          </cell>
          <cell r="I3034" t="str">
            <v>UN</v>
          </cell>
          <cell r="J3034" t="str">
            <v>COEFICIENTE DE REPRESENTATIVIDADE</v>
          </cell>
          <cell r="K3034" t="str">
            <v>18,48</v>
          </cell>
          <cell r="L3034" t="str">
            <v>CAIXA REFERENCIAL</v>
          </cell>
          <cell r="M3034" t="str">
            <v>8,68</v>
          </cell>
          <cell r="N3034">
            <v>9.8000000000000007</v>
          </cell>
          <cell r="O3034">
            <v>18.48</v>
          </cell>
          <cell r="P3034">
            <v>0</v>
          </cell>
          <cell r="R3034" t="str">
            <v>SINAPI</v>
          </cell>
        </row>
        <row r="3035">
          <cell r="G3035">
            <v>91999</v>
          </cell>
          <cell r="H3035" t="str">
            <v>TOMADA BAIXA DE EMBUTIR (1 MÓDULO), 2P+T 20 A, SEM SUPORTE E SEM PLACA - FORNECIMENTO E INSTALAÇÃO. AF_03/2023</v>
          </cell>
          <cell r="I3035" t="str">
            <v>UN</v>
          </cell>
          <cell r="J3035" t="str">
            <v>COEFICIENTE DE REPRESENTATIVIDADE</v>
          </cell>
          <cell r="K3035" t="str">
            <v>20,52</v>
          </cell>
          <cell r="L3035" t="str">
            <v>CAIXA REFERENCIAL</v>
          </cell>
          <cell r="M3035" t="str">
            <v>8,68</v>
          </cell>
          <cell r="N3035">
            <v>11.84</v>
          </cell>
          <cell r="O3035">
            <v>20.52</v>
          </cell>
          <cell r="P3035">
            <v>0</v>
          </cell>
          <cell r="R3035" t="str">
            <v>SINAPI</v>
          </cell>
        </row>
        <row r="3036">
          <cell r="G3036">
            <v>92000</v>
          </cell>
          <cell r="H3036" t="str">
            <v>TOMADA BAIXA DE EMBUTIR (1 MÓDULO), 2P+T 10 A, INCLUINDO SUPORTE E PLACA - FORNECIMENTO E INSTALAÇÃO. AF_03/2023</v>
          </cell>
          <cell r="I3036" t="str">
            <v>UN</v>
          </cell>
          <cell r="J3036" t="str">
            <v>COEFICIENTE DE REPRESENTATIVIDADE</v>
          </cell>
          <cell r="K3036" t="str">
            <v>28,51</v>
          </cell>
          <cell r="L3036" t="str">
            <v>CAIXA REFERENCIAL</v>
          </cell>
          <cell r="M3036" t="str">
            <v>13,28</v>
          </cell>
          <cell r="N3036">
            <v>15.230000000000002</v>
          </cell>
          <cell r="O3036">
            <v>28.51</v>
          </cell>
          <cell r="P3036">
            <v>0</v>
          </cell>
          <cell r="R3036" t="str">
            <v>SINAPI</v>
          </cell>
        </row>
        <row r="3037">
          <cell r="G3037">
            <v>92001</v>
          </cell>
          <cell r="H3037" t="str">
            <v>TOMADA BAIXA DE EMBUTIR (1 MÓDULO), 2P+T 20 A, INCLUINDO SUPORTE E PLACA - FORNECIMENTO E INSTALAÇÃO. AF_03/2023</v>
          </cell>
          <cell r="I3037" t="str">
            <v>UN</v>
          </cell>
          <cell r="J3037" t="str">
            <v>COEFICIENTE DE REPRESENTATIVIDADE</v>
          </cell>
          <cell r="K3037" t="str">
            <v>30,55</v>
          </cell>
          <cell r="L3037" t="str">
            <v>CAIXA REFERENCIAL</v>
          </cell>
          <cell r="M3037" t="str">
            <v>13,28</v>
          </cell>
          <cell r="N3037">
            <v>17.270000000000003</v>
          </cell>
          <cell r="O3037">
            <v>30.550000000000004</v>
          </cell>
          <cell r="P3037">
            <v>0</v>
          </cell>
          <cell r="R3037" t="str">
            <v>SINAPI</v>
          </cell>
        </row>
        <row r="3038">
          <cell r="G3038">
            <v>92002</v>
          </cell>
          <cell r="H3038" t="str">
            <v>TOMADA MÉDIA DE EMBUTIR (2 MÓDULOS), 2P+T 10 A, SEM SUPORTE E SEM PLACA - FORNECIMENTO E INSTALAÇÃO. AF_03/2023</v>
          </cell>
          <cell r="I3038" t="str">
            <v>UN</v>
          </cell>
          <cell r="J3038" t="str">
            <v>COEFICIENTE DE REPRESENTATIVIDADE</v>
          </cell>
          <cell r="K3038" t="str">
            <v>41,02</v>
          </cell>
          <cell r="L3038" t="str">
            <v>CAIXA REFERENCIAL</v>
          </cell>
          <cell r="M3038" t="str">
            <v>20,49</v>
          </cell>
          <cell r="N3038">
            <v>20.530000000000005</v>
          </cell>
          <cell r="O3038">
            <v>41.02</v>
          </cell>
          <cell r="P3038">
            <v>0</v>
          </cell>
          <cell r="R3038" t="str">
            <v>SINAPI</v>
          </cell>
        </row>
        <row r="3039">
          <cell r="G3039">
            <v>92003</v>
          </cell>
          <cell r="H3039" t="str">
            <v>TOMADA MÉDIA DE EMBUTIR (2 MÓDULOS), 2P+T 20 A, SEM SUPORTE E SEM PLACA - FORNECIMENTO E INSTALAÇÃO. AF_03/2023</v>
          </cell>
          <cell r="I3039" t="str">
            <v>UN</v>
          </cell>
          <cell r="J3039" t="str">
            <v>COEFICIENTE DE REPRESENTATIVIDADE</v>
          </cell>
          <cell r="K3039" t="str">
            <v>45,10</v>
          </cell>
          <cell r="L3039" t="str">
            <v>CAIXA REFERENCIAL</v>
          </cell>
          <cell r="M3039" t="str">
            <v>20,49</v>
          </cell>
          <cell r="N3039">
            <v>24.610000000000003</v>
          </cell>
          <cell r="O3039">
            <v>45.1</v>
          </cell>
          <cell r="P3039">
            <v>0</v>
          </cell>
          <cell r="R3039" t="str">
            <v>SINAPI</v>
          </cell>
        </row>
        <row r="3040">
          <cell r="G3040">
            <v>92004</v>
          </cell>
          <cell r="H3040" t="str">
            <v>TOMADA MÉDIA DE EMBUTIR (2 MÓDULOS), 2P+T 10 A, INCLUINDO SUPORTE E PLACA - FORNECIMENTO E INSTALAÇÃO. AF_03/2023</v>
          </cell>
          <cell r="I3040" t="str">
            <v>UN</v>
          </cell>
          <cell r="J3040" t="str">
            <v>COEFICIENTE DE REPRESENTATIVIDADE</v>
          </cell>
          <cell r="K3040" t="str">
            <v>51,05</v>
          </cell>
          <cell r="L3040" t="str">
            <v>CAIXA REFERENCIAL</v>
          </cell>
          <cell r="M3040" t="str">
            <v>25,09</v>
          </cell>
          <cell r="N3040">
            <v>25.959999999999997</v>
          </cell>
          <cell r="O3040">
            <v>51.05</v>
          </cell>
          <cell r="P3040">
            <v>0</v>
          </cell>
          <cell r="R3040" t="str">
            <v>SINAPI</v>
          </cell>
        </row>
        <row r="3041">
          <cell r="G3041">
            <v>92005</v>
          </cell>
          <cell r="H3041" t="str">
            <v>TOMADA MÉDIA DE EMBUTIR (2 MÓDULOS), 2P+T 20 A, INCLUINDO SUPORTE E PLACA - FORNECIMENTO E INSTALAÇÃO. AF_03/2023</v>
          </cell>
          <cell r="I3041" t="str">
            <v>UN</v>
          </cell>
          <cell r="J3041" t="str">
            <v>COEFICIENTE DE REPRESENTATIVIDADE</v>
          </cell>
          <cell r="K3041" t="str">
            <v>55,13</v>
          </cell>
          <cell r="L3041" t="str">
            <v>CAIXA REFERENCIAL</v>
          </cell>
          <cell r="M3041" t="str">
            <v>25,09</v>
          </cell>
          <cell r="N3041">
            <v>30.040000000000003</v>
          </cell>
          <cell r="O3041">
            <v>55.13</v>
          </cell>
          <cell r="P3041">
            <v>0</v>
          </cell>
          <cell r="R3041" t="str">
            <v>SINAPI</v>
          </cell>
        </row>
        <row r="3042">
          <cell r="G3042">
            <v>92006</v>
          </cell>
          <cell r="H3042" t="str">
            <v>TOMADA BAIXA DE EMBUTIR (2 MÓDULOS), 2P+T 10 A, SEM SUPORTE E SEM PLACA - FORNECIMENTO E INSTALAÇÃO. AF_03/2023</v>
          </cell>
          <cell r="I3042" t="str">
            <v>UN</v>
          </cell>
          <cell r="J3042" t="str">
            <v>COEFICIENTE DE REPRESENTATIVIDADE</v>
          </cell>
          <cell r="K3042" t="str">
            <v>34,05</v>
          </cell>
          <cell r="L3042" t="str">
            <v>CAIXA REFERENCIAL</v>
          </cell>
          <cell r="M3042" t="str">
            <v>15,10</v>
          </cell>
          <cell r="N3042">
            <v>18.949999999999996</v>
          </cell>
          <cell r="O3042">
            <v>34.049999999999997</v>
          </cell>
          <cell r="P3042">
            <v>0</v>
          </cell>
          <cell r="R3042" t="str">
            <v>SINAPI</v>
          </cell>
        </row>
        <row r="3043">
          <cell r="G3043">
            <v>92007</v>
          </cell>
          <cell r="H3043" t="str">
            <v>TOMADA BAIXA DE EMBUTIR (2 MÓDULOS), 2P+T 20 A, SEM SUPORTE E SEM PLACA - FORNECIMENTO E INSTALAÇÃO. AF_03/2023</v>
          </cell>
          <cell r="I3043" t="str">
            <v>UN</v>
          </cell>
          <cell r="J3043" t="str">
            <v>COEFICIENTE DE REPRESENTATIVIDADE</v>
          </cell>
          <cell r="K3043" t="str">
            <v>38,13</v>
          </cell>
          <cell r="L3043" t="str">
            <v>CAIXA REFERENCIAL</v>
          </cell>
          <cell r="M3043" t="str">
            <v>15,10</v>
          </cell>
          <cell r="N3043">
            <v>23.03</v>
          </cell>
          <cell r="O3043">
            <v>38.130000000000003</v>
          </cell>
          <cell r="P3043">
            <v>0</v>
          </cell>
          <cell r="R3043" t="str">
            <v>SINAPI</v>
          </cell>
        </row>
        <row r="3044">
          <cell r="G3044">
            <v>92008</v>
          </cell>
          <cell r="H3044" t="str">
            <v>TOMADA BAIXA DE EMBUTIR (2 MÓDULOS), 2P+T 10 A, INCLUINDO SUPORTE E PLACA - FORNECIMENTO E INSTALAÇÃO. AF_03/2023</v>
          </cell>
          <cell r="I3044" t="str">
            <v>UN</v>
          </cell>
          <cell r="J3044" t="str">
            <v>COEFICIENTE DE REPRESENTATIVIDADE</v>
          </cell>
          <cell r="K3044" t="str">
            <v>44,08</v>
          </cell>
          <cell r="L3044" t="str">
            <v>CAIXA REFERENCIAL</v>
          </cell>
          <cell r="M3044" t="str">
            <v>19,71</v>
          </cell>
          <cell r="N3044">
            <v>24.369999999999997</v>
          </cell>
          <cell r="O3044">
            <v>44.08</v>
          </cell>
          <cell r="P3044">
            <v>0</v>
          </cell>
          <cell r="R3044" t="str">
            <v>SINAPI</v>
          </cell>
        </row>
        <row r="3045">
          <cell r="G3045">
            <v>92009</v>
          </cell>
          <cell r="H3045" t="str">
            <v>TOMADA BAIXA DE EMBUTIR (2 MÓDULOS), 2P+T 20 A, INCLUINDO SUPORTE E PLACA - FORNECIMENTO E INSTALAÇÃO. AF_03/2023</v>
          </cell>
          <cell r="I3045" t="str">
            <v>UN</v>
          </cell>
          <cell r="J3045" t="str">
            <v>COEFICIENTE DE REPRESENTATIVIDADE</v>
          </cell>
          <cell r="K3045" t="str">
            <v>48,16</v>
          </cell>
          <cell r="L3045" t="str">
            <v>CAIXA REFERENCIAL</v>
          </cell>
          <cell r="M3045" t="str">
            <v>19,70</v>
          </cell>
          <cell r="N3045">
            <v>28.459999999999997</v>
          </cell>
          <cell r="O3045">
            <v>48.16</v>
          </cell>
          <cell r="P3045">
            <v>0</v>
          </cell>
          <cell r="R3045" t="str">
            <v>SINAPI</v>
          </cell>
        </row>
        <row r="3046">
          <cell r="G3046">
            <v>92010</v>
          </cell>
          <cell r="H3046" t="str">
            <v>TOMADA MÉDIA DE EMBUTIR (3 MÓDULOS), 2P+T 10 A, SEM SUPORTE E SEM PLACA - FORNECIMENTO E INSTALAÇÃO. AF_03/2023</v>
          </cell>
          <cell r="I3046" t="str">
            <v>UN</v>
          </cell>
          <cell r="J3046" t="str">
            <v>COEFICIENTE DE REPRESENTATIVIDADE</v>
          </cell>
          <cell r="K3046" t="str">
            <v>60,05</v>
          </cell>
          <cell r="L3046" t="str">
            <v>CAIXA REFERENCIAL</v>
          </cell>
          <cell r="M3046" t="str">
            <v>29,59</v>
          </cell>
          <cell r="N3046">
            <v>30.459999999999997</v>
          </cell>
          <cell r="O3046">
            <v>60.05</v>
          </cell>
          <cell r="P3046">
            <v>0</v>
          </cell>
          <cell r="R3046" t="str">
            <v>SINAPI</v>
          </cell>
        </row>
        <row r="3047">
          <cell r="G3047">
            <v>92011</v>
          </cell>
          <cell r="H3047" t="str">
            <v>TOMADA MÉDIA DE EMBUTIR (3 MÓDULOS), 2P+T 20 A, SEM SUPORTE E SEM PLACA - FORNECIMENTO E INSTALAÇÃO. AF_03/2023</v>
          </cell>
          <cell r="I3047" t="str">
            <v>UN</v>
          </cell>
          <cell r="J3047" t="str">
            <v>COEFICIENTE DE REPRESENTATIVIDADE</v>
          </cell>
          <cell r="K3047" t="str">
            <v>66,17</v>
          </cell>
          <cell r="L3047" t="str">
            <v>CAIXA REFERENCIAL</v>
          </cell>
          <cell r="M3047" t="str">
            <v>29,59</v>
          </cell>
          <cell r="N3047">
            <v>36.58</v>
          </cell>
          <cell r="O3047">
            <v>66.17</v>
          </cell>
          <cell r="P3047">
            <v>0</v>
          </cell>
          <cell r="R3047" t="str">
            <v>SINAPI</v>
          </cell>
        </row>
        <row r="3048">
          <cell r="G3048">
            <v>92012</v>
          </cell>
          <cell r="H3048" t="str">
            <v>TOMADA MÉDIA DE EMBUTIR (3 MÓDULOS), 2P+T 10 A, INCLUINDO SUPORTE E PLACA - FORNECIMENTO E INSTALAÇÃO. AF_03/2023</v>
          </cell>
          <cell r="I3048" t="str">
            <v>UN</v>
          </cell>
          <cell r="J3048" t="str">
            <v>COEFICIENTE DE REPRESENTATIVIDADE</v>
          </cell>
          <cell r="K3048" t="str">
            <v>70,08</v>
          </cell>
          <cell r="L3048" t="str">
            <v>CAIXA REFERENCIAL</v>
          </cell>
          <cell r="M3048" t="str">
            <v>34,19</v>
          </cell>
          <cell r="N3048">
            <v>35.89</v>
          </cell>
          <cell r="O3048">
            <v>70.08</v>
          </cell>
          <cell r="P3048">
            <v>0</v>
          </cell>
          <cell r="R3048" t="str">
            <v>SINAPI</v>
          </cell>
        </row>
        <row r="3049">
          <cell r="G3049">
            <v>92013</v>
          </cell>
          <cell r="H3049" t="str">
            <v>TOMADA MÉDIA DE EMBUTIR (3 MÓDULOS), 2P+T 20 A, INCLUINDO SUPORTE E PLACA - FORNECIMENTO E INSTALAÇÃO. AF_03/2023</v>
          </cell>
          <cell r="I3049" t="str">
            <v>UN</v>
          </cell>
          <cell r="J3049" t="str">
            <v>COEFICIENTE DE REPRESENTATIVIDADE</v>
          </cell>
          <cell r="K3049" t="str">
            <v>76,20</v>
          </cell>
          <cell r="L3049" t="str">
            <v>CAIXA REFERENCIAL</v>
          </cell>
          <cell r="M3049" t="str">
            <v>34,19</v>
          </cell>
          <cell r="N3049">
            <v>42.010000000000005</v>
          </cell>
          <cell r="O3049">
            <v>76.2</v>
          </cell>
          <cell r="P3049">
            <v>0</v>
          </cell>
          <cell r="R3049" t="str">
            <v>SINAPI</v>
          </cell>
        </row>
        <row r="3050">
          <cell r="G3050">
            <v>92014</v>
          </cell>
          <cell r="H3050" t="str">
            <v>TOMADA BAIXA DE EMBUTIR (3 MÓDULOS), 2P+T 10 A, SEM SUPORTE E SEM PLACA - FORNECIMENTO E INSTALAÇÃO. AF_03/2023</v>
          </cell>
          <cell r="I3050" t="str">
            <v>UN</v>
          </cell>
          <cell r="J3050" t="str">
            <v>COEFICIENTE DE REPRESENTATIVIDADE</v>
          </cell>
          <cell r="K3050" t="str">
            <v>49,63</v>
          </cell>
          <cell r="L3050" t="str">
            <v>CAIXA REFERENCIAL</v>
          </cell>
          <cell r="M3050" t="str">
            <v>21,50</v>
          </cell>
          <cell r="N3050">
            <v>28.130000000000003</v>
          </cell>
          <cell r="O3050">
            <v>49.63</v>
          </cell>
          <cell r="P3050">
            <v>0</v>
          </cell>
          <cell r="R3050" t="str">
            <v>SINAPI</v>
          </cell>
        </row>
        <row r="3051">
          <cell r="G3051">
            <v>92015</v>
          </cell>
          <cell r="H3051" t="str">
            <v>TOMADA BAIXA DE EMBUTIR (3 MÓDULOS), 2P+T 20 A, SEM SUPORTE E SEM PLACA - FORNECIMENTO E INSTALAÇÃO. AF_03/2023</v>
          </cell>
          <cell r="I3051" t="str">
            <v>UN</v>
          </cell>
          <cell r="J3051" t="str">
            <v>COEFICIENTE DE REPRESENTATIVIDADE</v>
          </cell>
          <cell r="K3051" t="str">
            <v>55,75</v>
          </cell>
          <cell r="L3051" t="str">
            <v>CAIXA REFERENCIAL</v>
          </cell>
          <cell r="M3051" t="str">
            <v>21,50</v>
          </cell>
          <cell r="N3051">
            <v>34.25</v>
          </cell>
          <cell r="O3051">
            <v>55.75</v>
          </cell>
          <cell r="P3051">
            <v>0</v>
          </cell>
          <cell r="R3051" t="str">
            <v>SINAPI</v>
          </cell>
        </row>
        <row r="3052">
          <cell r="G3052">
            <v>92016</v>
          </cell>
          <cell r="H3052" t="str">
            <v>TOMADA BAIXA DE EMBUTIR (3 MÓDULOS), 2P+T 10 A, INCLUINDO SUPORTE E PLACA - FORNECIMENTO E INSTALAÇÃO. AF_03/2023</v>
          </cell>
          <cell r="I3052" t="str">
            <v>UN</v>
          </cell>
          <cell r="J3052" t="str">
            <v>COEFICIENTE DE REPRESENTATIVIDADE</v>
          </cell>
          <cell r="K3052" t="str">
            <v>59,66</v>
          </cell>
          <cell r="L3052" t="str">
            <v>CAIXA REFERENCIAL</v>
          </cell>
          <cell r="M3052" t="str">
            <v>26,10</v>
          </cell>
          <cell r="N3052">
            <v>33.559999999999995</v>
          </cell>
          <cell r="O3052">
            <v>59.66</v>
          </cell>
          <cell r="P3052">
            <v>0</v>
          </cell>
          <cell r="R3052" t="str">
            <v>SINAPI</v>
          </cell>
        </row>
        <row r="3053">
          <cell r="G3053">
            <v>92017</v>
          </cell>
          <cell r="H3053" t="str">
            <v>TOMADA BAIXA DE EMBUTIR (3 MÓDULOS), 2P+T 20 A, INCLUINDO SUPORTE E PLACA - FORNECIMENTO E INSTALAÇÃO. AF_03/2023</v>
          </cell>
          <cell r="I3053" t="str">
            <v>UN</v>
          </cell>
          <cell r="J3053" t="str">
            <v>COEFICIENTE DE REPRESENTATIVIDADE</v>
          </cell>
          <cell r="K3053" t="str">
            <v>65,78</v>
          </cell>
          <cell r="L3053" t="str">
            <v>CAIXA REFERENCIAL</v>
          </cell>
          <cell r="M3053" t="str">
            <v>26,10</v>
          </cell>
          <cell r="N3053">
            <v>39.68</v>
          </cell>
          <cell r="O3053">
            <v>65.78</v>
          </cell>
          <cell r="P3053">
            <v>0</v>
          </cell>
          <cell r="R3053" t="str">
            <v>SINAPI</v>
          </cell>
        </row>
        <row r="3054">
          <cell r="G3054">
            <v>92018</v>
          </cell>
          <cell r="H3054" t="str">
            <v>TOMADA BAIXA DE EMBUTIR (4 MÓDULOS), 2P+T 10 A, SEM SUPORTE E SEM PLACA - FORNECIMENTO E INSTALAÇÃO. AF_03/2023</v>
          </cell>
          <cell r="I3054" t="str">
            <v>UN</v>
          </cell>
          <cell r="J3054" t="str">
            <v>COEFICIENTE DE REPRESENTATIVIDADE</v>
          </cell>
          <cell r="K3054" t="str">
            <v>65,70</v>
          </cell>
          <cell r="L3054" t="str">
            <v>CAIXA REFERENCIAL</v>
          </cell>
          <cell r="M3054" t="str">
            <v>28,31</v>
          </cell>
          <cell r="N3054">
            <v>37.39</v>
          </cell>
          <cell r="O3054">
            <v>65.7</v>
          </cell>
          <cell r="P3054">
            <v>0</v>
          </cell>
          <cell r="R3054" t="str">
            <v>SINAPI</v>
          </cell>
        </row>
        <row r="3055">
          <cell r="G3055">
            <v>92019</v>
          </cell>
          <cell r="H3055" t="str">
            <v>TOMADA BAIXA DE EMBUTIR (4 MÓDULOS), 2P+T 10 A, INCLUINDO SUPORTE E PLACA - FORNECIMENTO E INSTALAÇÃO. AF_03/2023</v>
          </cell>
          <cell r="I3055" t="str">
            <v>UN</v>
          </cell>
          <cell r="J3055" t="str">
            <v>COEFICIENTE DE REPRESENTATIVIDADE</v>
          </cell>
          <cell r="K3055" t="str">
            <v>80,46</v>
          </cell>
          <cell r="L3055" t="str">
            <v>CAIXA REFERENCIAL</v>
          </cell>
          <cell r="M3055" t="str">
            <v>33,68</v>
          </cell>
          <cell r="N3055">
            <v>46.779999999999994</v>
          </cell>
          <cell r="O3055">
            <v>80.459999999999994</v>
          </cell>
          <cell r="P3055">
            <v>0</v>
          </cell>
          <cell r="R3055" t="str">
            <v>SINAPI</v>
          </cell>
        </row>
        <row r="3056">
          <cell r="G3056">
            <v>92020</v>
          </cell>
          <cell r="H3056" t="str">
            <v>TOMADA BAIXA DE EMBUTIR (6 MÓDULOS), 2P+T 10 A, SEM SUPORTE E SEM PLACA - FORNECIMENTO E INSTALAÇÃO. AF_03/2023</v>
          </cell>
          <cell r="I3056" t="str">
            <v>UN</v>
          </cell>
          <cell r="J3056" t="str">
            <v>COEFICIENTE DE REPRESENTATIVIDADE</v>
          </cell>
          <cell r="K3056" t="str">
            <v>97,09</v>
          </cell>
          <cell r="L3056" t="str">
            <v>CAIXA REFERENCIAL</v>
          </cell>
          <cell r="M3056" t="str">
            <v>41,32</v>
          </cell>
          <cell r="N3056">
            <v>55.77</v>
          </cell>
          <cell r="O3056">
            <v>97.09</v>
          </cell>
          <cell r="P3056">
            <v>0</v>
          </cell>
          <cell r="R3056" t="str">
            <v>SINAPI</v>
          </cell>
        </row>
        <row r="3057">
          <cell r="G3057">
            <v>92021</v>
          </cell>
          <cell r="H3057" t="str">
            <v>TOMADA BAIXA DE EMBUTIR (6 MÓDULOS), 2P+T 10 A, INCLUINDO SUPORTE E PLACA - FORNECIMENTO E INSTALAÇÃO. AF_03/2023</v>
          </cell>
          <cell r="I3057" t="str">
            <v>UN</v>
          </cell>
          <cell r="J3057" t="str">
            <v>COEFICIENTE DE REPRESENTATIVIDADE</v>
          </cell>
          <cell r="K3057" t="str">
            <v>111,85</v>
          </cell>
          <cell r="L3057" t="str">
            <v>CAIXA REFERENCIAL</v>
          </cell>
          <cell r="M3057" t="str">
            <v>46,69</v>
          </cell>
          <cell r="N3057">
            <v>65.16</v>
          </cell>
          <cell r="O3057">
            <v>111.85</v>
          </cell>
          <cell r="P3057">
            <v>0</v>
          </cell>
          <cell r="R3057" t="str">
            <v>SINAPI</v>
          </cell>
        </row>
        <row r="3058">
          <cell r="G3058">
            <v>92022</v>
          </cell>
          <cell r="H3058" t="str">
            <v>INTERRUPTOR SIMPLES (1 MÓDULO) COM 1 TOMADA DE EMBUTIR 2P+T 10 A, SEM SUPORTE E SEM PLACA - FORNECIMENTO E INSTALAÇÃO. AF_03/2023</v>
          </cell>
          <cell r="I3058" t="str">
            <v>UN</v>
          </cell>
          <cell r="J3058" t="str">
            <v>COEFICIENTE DE REPRESENTATIVIDADE</v>
          </cell>
          <cell r="K3058" t="str">
            <v>36,16</v>
          </cell>
          <cell r="L3058" t="str">
            <v>CAIXA REFERENCIAL</v>
          </cell>
          <cell r="M3058" t="str">
            <v>17,42</v>
          </cell>
          <cell r="N3058">
            <v>18.739999999999995</v>
          </cell>
          <cell r="O3058">
            <v>36.159999999999997</v>
          </cell>
          <cell r="P3058">
            <v>0</v>
          </cell>
          <cell r="R3058" t="str">
            <v>SINAPI</v>
          </cell>
        </row>
        <row r="3059">
          <cell r="G3059">
            <v>92023</v>
          </cell>
          <cell r="H3059" t="str">
            <v>INTERRUPTOR SIMPLES (1 MÓDULO) COM 1 TOMADA DE EMBUTIR 2P+T 10 A, INCLUINDO SUPORTE E PLACA - FORNECIMENTO E INSTALAÇÃO. AF_03/2023</v>
          </cell>
          <cell r="I3059" t="str">
            <v>UN</v>
          </cell>
          <cell r="J3059" t="str">
            <v>COEFICIENTE DE REPRESENTATIVIDADE</v>
          </cell>
          <cell r="K3059" t="str">
            <v>46,19</v>
          </cell>
          <cell r="L3059" t="str">
            <v>CAIXA REFERENCIAL</v>
          </cell>
          <cell r="M3059" t="str">
            <v>22,03</v>
          </cell>
          <cell r="N3059">
            <v>24.159999999999997</v>
          </cell>
          <cell r="O3059">
            <v>46.19</v>
          </cell>
          <cell r="P3059">
            <v>0</v>
          </cell>
          <cell r="R3059" t="str">
            <v>SINAPI</v>
          </cell>
        </row>
        <row r="3060">
          <cell r="G3060">
            <v>92024</v>
          </cell>
          <cell r="H3060" t="str">
            <v>INTERRUPTOR SIMPLES (1 MÓDULO) COM 2 TOMADAS DE EMBUTIR 2P+T 10 A, SEM SUPORTE E SEM PLACA - FORNECIMENTO E INSTALAÇÃO. AF_03/2023</v>
          </cell>
          <cell r="I3060" t="str">
            <v>UN</v>
          </cell>
          <cell r="J3060" t="str">
            <v>COEFICIENTE DE REPRESENTATIVIDADE</v>
          </cell>
          <cell r="K3060" t="str">
            <v>55,24</v>
          </cell>
          <cell r="L3060" t="str">
            <v>CAIXA REFERENCIAL</v>
          </cell>
          <cell r="M3060" t="str">
            <v>26,56</v>
          </cell>
          <cell r="N3060">
            <v>28.680000000000003</v>
          </cell>
          <cell r="O3060">
            <v>55.24</v>
          </cell>
          <cell r="P3060">
            <v>0</v>
          </cell>
          <cell r="R3060" t="str">
            <v>SINAPI</v>
          </cell>
        </row>
        <row r="3061">
          <cell r="G3061">
            <v>92025</v>
          </cell>
          <cell r="H3061" t="str">
            <v>INTERRUPTOR SIMPLES (1 MÓDULO) COM 2 TOMADAS DE EMBUTIR 2P+T 10 A, INCLUINDO SUPORTE E PLACA - FORNECIMENTO E INSTALAÇÃO. AF_03/2023</v>
          </cell>
          <cell r="I3061" t="str">
            <v>UN</v>
          </cell>
          <cell r="J3061" t="str">
            <v>COEFICIENTE DE REPRESENTATIVIDADE</v>
          </cell>
          <cell r="K3061" t="str">
            <v>65,27</v>
          </cell>
          <cell r="L3061" t="str">
            <v>CAIXA REFERENCIAL</v>
          </cell>
          <cell r="M3061" t="str">
            <v>31,16</v>
          </cell>
          <cell r="N3061">
            <v>34.11</v>
          </cell>
          <cell r="O3061">
            <v>65.27</v>
          </cell>
          <cell r="P3061">
            <v>0</v>
          </cell>
          <cell r="R3061" t="str">
            <v>SINAPI</v>
          </cell>
        </row>
        <row r="3062">
          <cell r="G3062">
            <v>92026</v>
          </cell>
          <cell r="H3062" t="str">
            <v>INTERRUPTOR SIMPLES (2 MÓDULOS) COM 1 TOMADA DE EMBUTIR 2P+T 10 A, SEM SUPORTE E SEM PLACA - FORNECIMENTO E INSTALAÇÃO. AF_03/2023</v>
          </cell>
          <cell r="I3062" t="str">
            <v>UN</v>
          </cell>
          <cell r="J3062" t="str">
            <v>COEFICIENTE DE REPRESENTATIVIDADE</v>
          </cell>
          <cell r="K3062" t="str">
            <v>50,43</v>
          </cell>
          <cell r="L3062" t="str">
            <v>CAIXA REFERENCIAL</v>
          </cell>
          <cell r="M3062" t="str">
            <v>23,52</v>
          </cell>
          <cell r="N3062">
            <v>26.91</v>
          </cell>
          <cell r="O3062">
            <v>50.43</v>
          </cell>
          <cell r="P3062">
            <v>0</v>
          </cell>
          <cell r="R3062" t="str">
            <v>SINAPI</v>
          </cell>
        </row>
        <row r="3063">
          <cell r="G3063">
            <v>92027</v>
          </cell>
          <cell r="H3063" t="str">
            <v>INTERRUPTOR SIMPLES (2 MÓDULOS) COM 1 TOMADA DE EMBUTIR 2P+T 10 A, INCLUINDO SUPORTE E PLACA - FORNECIMENTO E INSTALAÇÃO. AF_03/2023</v>
          </cell>
          <cell r="I3063" t="str">
            <v>UN</v>
          </cell>
          <cell r="J3063" t="str">
            <v>COEFICIENTE DE REPRESENTATIVIDADE</v>
          </cell>
          <cell r="K3063" t="str">
            <v>60,46</v>
          </cell>
          <cell r="L3063" t="str">
            <v>CAIXA REFERENCIAL</v>
          </cell>
          <cell r="M3063" t="str">
            <v>28,12</v>
          </cell>
          <cell r="N3063">
            <v>32.340000000000003</v>
          </cell>
          <cell r="O3063">
            <v>60.460000000000008</v>
          </cell>
          <cell r="P3063">
            <v>0</v>
          </cell>
          <cell r="R3063" t="str">
            <v>SINAPI</v>
          </cell>
        </row>
        <row r="3064">
          <cell r="G3064">
            <v>92028</v>
          </cell>
          <cell r="H3064" t="str">
            <v>INTERRUPTOR PARALELO (1 MÓDULO) COM 1 TOMADA DE EMBUTIR 2P+T 10 A, SEM SUPORTE E SEM PLACA - FORNECIMENTO E INSTALAÇÃO. AF_03/2023</v>
          </cell>
          <cell r="I3064" t="str">
            <v>UN</v>
          </cell>
          <cell r="J3064" t="str">
            <v>COEFICIENTE DE REPRESENTATIVIDADE</v>
          </cell>
          <cell r="K3064" t="str">
            <v>42,08</v>
          </cell>
          <cell r="L3064" t="str">
            <v>CAIXA REFERENCIAL</v>
          </cell>
          <cell r="M3064" t="str">
            <v>20,49</v>
          </cell>
          <cell r="N3064">
            <v>21.59</v>
          </cell>
          <cell r="O3064">
            <v>42.08</v>
          </cell>
          <cell r="P3064">
            <v>0</v>
          </cell>
          <cell r="R3064" t="str">
            <v>SINAPI</v>
          </cell>
        </row>
        <row r="3065">
          <cell r="G3065">
            <v>92029</v>
          </cell>
          <cell r="H3065" t="str">
            <v>INTERRUPTOR PARALELO (1 MÓDULO) COM 1 TOMADA DE EMBUTIR 2P+T 10 A, INCLUINDO SUPORTE E PLACA - FORNECIMENTO E INSTALAÇÃO. AF_03/2023</v>
          </cell>
          <cell r="I3065" t="str">
            <v>UN</v>
          </cell>
          <cell r="J3065" t="str">
            <v>COEFICIENTE DE REPRESENTATIVIDADE</v>
          </cell>
          <cell r="K3065" t="str">
            <v>52,11</v>
          </cell>
          <cell r="L3065" t="str">
            <v>CAIXA REFERENCIAL</v>
          </cell>
          <cell r="M3065" t="str">
            <v>25,09</v>
          </cell>
          <cell r="N3065">
            <v>27.02</v>
          </cell>
          <cell r="O3065">
            <v>52.11</v>
          </cell>
          <cell r="P3065">
            <v>0</v>
          </cell>
          <cell r="R3065" t="str">
            <v>SINAPI</v>
          </cell>
        </row>
        <row r="3066">
          <cell r="G3066">
            <v>92030</v>
          </cell>
          <cell r="H3066" t="str">
            <v>INTERRUPTOR PARALELO (1 MÓDULO) COM 2 TOMADAS DE EMBUTIR 2P+T 10 A, SEM SUPORTE E SEM PLACA - FORNECIMENTO E INSTALAÇÃO. AF_03/2023</v>
          </cell>
          <cell r="I3066" t="str">
            <v>UN</v>
          </cell>
          <cell r="J3066" t="str">
            <v>COEFICIENTE DE REPRESENTATIVIDADE</v>
          </cell>
          <cell r="K3066" t="str">
            <v>61,11</v>
          </cell>
          <cell r="L3066" t="str">
            <v>CAIXA REFERENCIAL</v>
          </cell>
          <cell r="M3066" t="str">
            <v>29,59</v>
          </cell>
          <cell r="N3066">
            <v>31.52</v>
          </cell>
          <cell r="O3066">
            <v>61.11</v>
          </cell>
          <cell r="P3066">
            <v>0</v>
          </cell>
          <cell r="R3066" t="str">
            <v>SINAPI</v>
          </cell>
        </row>
        <row r="3067">
          <cell r="G3067">
            <v>92031</v>
          </cell>
          <cell r="H3067" t="str">
            <v>INTERRUPTOR PARALELO (1 MÓDULO) COM 2 TOMADAS DE EMBUTIR 2P+T 10 A, INCLUINDO SUPORTE E PLACA - FORNECIMENTO E INSTALAÇÃO. AF_03/2023</v>
          </cell>
          <cell r="I3067" t="str">
            <v>UN</v>
          </cell>
          <cell r="J3067" t="str">
            <v>COEFICIENTE DE REPRESENTATIVIDADE</v>
          </cell>
          <cell r="K3067" t="str">
            <v>71,14</v>
          </cell>
          <cell r="L3067" t="str">
            <v>CAIXA REFERENCIAL</v>
          </cell>
          <cell r="M3067" t="str">
            <v>34,19</v>
          </cell>
          <cell r="N3067">
            <v>36.950000000000003</v>
          </cell>
          <cell r="O3067">
            <v>71.14</v>
          </cell>
          <cell r="P3067">
            <v>0</v>
          </cell>
          <cell r="R3067" t="str">
            <v>SINAPI</v>
          </cell>
        </row>
        <row r="3068">
          <cell r="G3068">
            <v>92032</v>
          </cell>
          <cell r="H3068" t="str">
            <v>INTERRUPTOR PARALELO (2 MÓDULOS) COM 1 TOMADA DE EMBUTIR 2P+T 10 A, SEM SUPORTE E SEM PLACA - FORNECIMENTO E INSTALAÇÃO. AF_03/2023</v>
          </cell>
          <cell r="I3068" t="str">
            <v>UN</v>
          </cell>
          <cell r="J3068" t="str">
            <v>COEFICIENTE DE REPRESENTATIVIDADE</v>
          </cell>
          <cell r="K3068" t="str">
            <v>62,17</v>
          </cell>
          <cell r="L3068" t="str">
            <v>CAIXA REFERENCIAL</v>
          </cell>
          <cell r="M3068" t="str">
            <v>29,59</v>
          </cell>
          <cell r="N3068">
            <v>32.58</v>
          </cell>
          <cell r="O3068">
            <v>62.17</v>
          </cell>
          <cell r="P3068">
            <v>0</v>
          </cell>
          <cell r="R3068" t="str">
            <v>SINAPI</v>
          </cell>
        </row>
        <row r="3069">
          <cell r="G3069">
            <v>92033</v>
          </cell>
          <cell r="H3069" t="str">
            <v>INTERRUPTOR PARALELO (2 MÓDULOS) COM 1 TOMADA DE EMBUTIR 2P+T 10 A, INCLUINDO SUPORTE E PLACA - FORNECIMENTO E INSTALAÇÃO. AF_03/2023</v>
          </cell>
          <cell r="I3069" t="str">
            <v>UN</v>
          </cell>
          <cell r="J3069" t="str">
            <v>COEFICIENTE DE REPRESENTATIVIDADE</v>
          </cell>
          <cell r="K3069" t="str">
            <v>72,20</v>
          </cell>
          <cell r="L3069" t="str">
            <v>CAIXA REFERENCIAL</v>
          </cell>
          <cell r="M3069" t="str">
            <v>34,19</v>
          </cell>
          <cell r="N3069">
            <v>38.010000000000005</v>
          </cell>
          <cell r="O3069">
            <v>72.2</v>
          </cell>
          <cell r="P3069">
            <v>0</v>
          </cell>
          <cell r="R3069" t="str">
            <v>SINAPI</v>
          </cell>
        </row>
        <row r="3070">
          <cell r="G3070">
            <v>92034</v>
          </cell>
          <cell r="H3070" t="str">
            <v>INTERRUPTOR SIMPLES (1 MÓDULO), INTERRUPTOR PARALELO (1 MÓDULO) E 1 TOMADA DE EMBUTIR 2P+T 10 A, SEM SUPORTE E SEM PLACA - FORNECIMENTO E INSTALAÇÃO. AF_03/2023</v>
          </cell>
          <cell r="I3070" t="str">
            <v>UN</v>
          </cell>
          <cell r="J3070" t="str">
            <v>COEFICIENTE DE REPRESENTATIVIDADE</v>
          </cell>
          <cell r="K3070" t="str">
            <v>56,30</v>
          </cell>
          <cell r="L3070" t="str">
            <v>CAIXA REFERENCIAL</v>
          </cell>
          <cell r="M3070" t="str">
            <v>26,56</v>
          </cell>
          <cell r="N3070">
            <v>29.74</v>
          </cell>
          <cell r="O3070">
            <v>56.3</v>
          </cell>
          <cell r="P3070">
            <v>0</v>
          </cell>
          <cell r="R3070" t="str">
            <v>SINAPI</v>
          </cell>
        </row>
        <row r="3071">
          <cell r="G3071">
            <v>92035</v>
          </cell>
          <cell r="H3071" t="str">
            <v>INTERRUPTOR SIMPLES (1 MÓDULO), INTERRUPTOR PARALELO (1 MÓDULO) E 1 TOMADA DE EMBUTIR 2P+T 10 A, INCLUINDO SUPORTE E PLACA - FORNECIMENTO E INSTALAÇÃO. AF_03/2023</v>
          </cell>
          <cell r="I3071" t="str">
            <v>UN</v>
          </cell>
          <cell r="J3071" t="str">
            <v>COEFICIENTE DE REPRESENTATIVIDADE</v>
          </cell>
          <cell r="K3071" t="str">
            <v>66,33</v>
          </cell>
          <cell r="L3071" t="str">
            <v>CAIXA REFERENCIAL</v>
          </cell>
          <cell r="M3071" t="str">
            <v>31,16</v>
          </cell>
          <cell r="N3071">
            <v>35.17</v>
          </cell>
          <cell r="O3071">
            <v>66.33</v>
          </cell>
          <cell r="P3071">
            <v>0</v>
          </cell>
          <cell r="R3071" t="str">
            <v>SINAPI</v>
          </cell>
        </row>
        <row r="3072">
          <cell r="G3072">
            <v>97583</v>
          </cell>
          <cell r="H3072" t="str">
            <v>LUMINÁRIA TIPO CALHA, DE SOBREPOR, COM 1 LÂMPADA TUBULAR FLUORESCENTE DE 18 W, COM REATOR DE PARTIDA RÁPIDA - FORNECIMENTO E INSTALAÇÃO. AF_02/2020</v>
          </cell>
          <cell r="I3072" t="str">
            <v>UN</v>
          </cell>
          <cell r="J3072" t="str">
            <v>ATRIBUÍDO SÃO PAULO</v>
          </cell>
          <cell r="K3072" t="str">
            <v>85,81</v>
          </cell>
          <cell r="L3072" t="str">
            <v>CAIXA REFERENCIAL</v>
          </cell>
          <cell r="M3072" t="str">
            <v>9,70</v>
          </cell>
          <cell r="N3072">
            <v>76.11</v>
          </cell>
          <cell r="O3072">
            <v>85.81</v>
          </cell>
          <cell r="P3072">
            <v>0</v>
          </cell>
          <cell r="R3072" t="str">
            <v>SINAPI</v>
          </cell>
        </row>
        <row r="3073">
          <cell r="G3073">
            <v>97584</v>
          </cell>
          <cell r="H3073" t="str">
            <v>LUMINÁRIA TIPO CALHA, DE SOBREPOR, COM 1 LÂMPADA TUBULAR FLUORESCENTE DE 36 W, COM REATOR DE PARTIDA RÁPIDA - FORNECIMENTO E INSTALAÇÃO. AF_02/2020</v>
          </cell>
          <cell r="I3073" t="str">
            <v>UN</v>
          </cell>
          <cell r="J3073" t="str">
            <v>ATRIBUÍDO SÃO PAULO</v>
          </cell>
          <cell r="K3073" t="str">
            <v>120,72</v>
          </cell>
          <cell r="L3073" t="str">
            <v>CAIXA REFERENCIAL</v>
          </cell>
          <cell r="M3073" t="str">
            <v>9,70</v>
          </cell>
          <cell r="N3073">
            <v>111.02</v>
          </cell>
          <cell r="O3073">
            <v>120.72</v>
          </cell>
          <cell r="P3073">
            <v>0</v>
          </cell>
          <cell r="R3073" t="str">
            <v>SINAPI</v>
          </cell>
        </row>
        <row r="3074">
          <cell r="G3074">
            <v>97585</v>
          </cell>
          <cell r="H3074" t="str">
            <v>LUMINÁRIA TIPO CALHA, DE SOBREPOR, COM 2 LÂMPADAS TUBULARES FLUORESCENTES DE 18 W, COM REATOR DE PARTIDA RÁPIDA - FORNECIMENTO E INSTALAÇÃO. AF_02/2020</v>
          </cell>
          <cell r="I3074" t="str">
            <v>UN</v>
          </cell>
          <cell r="J3074" t="str">
            <v>ATRIBUÍDO SÃO PAULO</v>
          </cell>
          <cell r="K3074" t="str">
            <v>115,83</v>
          </cell>
          <cell r="L3074" t="str">
            <v>CAIXA REFERENCIAL</v>
          </cell>
          <cell r="M3074" t="str">
            <v>11,04</v>
          </cell>
          <cell r="N3074">
            <v>104.78999999999999</v>
          </cell>
          <cell r="O3074">
            <v>115.82999999999998</v>
          </cell>
          <cell r="P3074">
            <v>0</v>
          </cell>
          <cell r="R3074" t="str">
            <v>SINAPI</v>
          </cell>
        </row>
        <row r="3075">
          <cell r="G3075">
            <v>97586</v>
          </cell>
          <cell r="H3075" t="str">
            <v>LUMINÁRIA TIPO CALHA, DE SOBREPOR, COM 2 LÂMPADAS TUBULARES FLUORESCENTES DE 36 W, COM REATOR DE PARTIDA RÁPIDA - FORNECIMENTO E INSTALAÇÃO. AF_02/2020</v>
          </cell>
          <cell r="I3075" t="str">
            <v>UN</v>
          </cell>
          <cell r="J3075" t="str">
            <v>ATRIBUÍDO SÃO PAULO</v>
          </cell>
          <cell r="K3075" t="str">
            <v>157,99</v>
          </cell>
          <cell r="L3075" t="str">
            <v>CAIXA REFERENCIAL</v>
          </cell>
          <cell r="M3075" t="str">
            <v>11,04</v>
          </cell>
          <cell r="N3075">
            <v>146.95000000000002</v>
          </cell>
          <cell r="O3075">
            <v>157.99</v>
          </cell>
          <cell r="P3075">
            <v>0</v>
          </cell>
          <cell r="R3075" t="str">
            <v>SINAPI</v>
          </cell>
        </row>
        <row r="3076">
          <cell r="G3076">
            <v>97587</v>
          </cell>
          <cell r="H3076" t="str">
            <v>LUMINÁRIA TIPO CALHA, DE EMBUTIR, COM 2 LÂMPADAS FLUORESCENTES DE 14 W, COM REATOR DE PARTIDA RÁPIDA - FORNECIMENTO E INSTALAÇÃO. AF_02/2020</v>
          </cell>
          <cell r="I3076" t="str">
            <v>UN</v>
          </cell>
          <cell r="J3076" t="str">
            <v>ATRIBUÍDO SÃO PAULO</v>
          </cell>
          <cell r="K3076" t="str">
            <v>290,14</v>
          </cell>
          <cell r="L3076" t="str">
            <v>CAIXA REFERENCIAL</v>
          </cell>
          <cell r="M3076" t="str">
            <v>9,45</v>
          </cell>
          <cell r="N3076">
            <v>280.69</v>
          </cell>
          <cell r="O3076">
            <v>290.14</v>
          </cell>
          <cell r="P3076">
            <v>0</v>
          </cell>
          <cell r="R3076" t="str">
            <v>SINAPI</v>
          </cell>
        </row>
        <row r="3077">
          <cell r="G3077">
            <v>97589</v>
          </cell>
          <cell r="H3077" t="str">
            <v>LUMINÁRIA TIPO PLAFON EM PLÁSTICO, DE SOBREPOR, COM 1 LÂMPADA FLUORESCENTE DE 15 W, SEM REATOR - FORNECIMENTO E INSTALAÇÃO. AF_02/2020</v>
          </cell>
          <cell r="I3077" t="str">
            <v>UN</v>
          </cell>
          <cell r="J3077" t="str">
            <v>ATRIBUÍDO SÃO PAULO</v>
          </cell>
          <cell r="K3077" t="str">
            <v>34,82</v>
          </cell>
          <cell r="L3077" t="str">
            <v>CAIXA REFERENCIAL</v>
          </cell>
          <cell r="M3077" t="str">
            <v>14,28</v>
          </cell>
          <cell r="N3077">
            <v>20.54</v>
          </cell>
          <cell r="O3077">
            <v>34.82</v>
          </cell>
          <cell r="P3077">
            <v>0</v>
          </cell>
          <cell r="R3077" t="str">
            <v>SINAPI</v>
          </cell>
        </row>
        <row r="3078">
          <cell r="G3078">
            <v>97590</v>
          </cell>
          <cell r="H3078" t="str">
            <v>LUMINÁRIA TIPO PLAFON REDONDO COM VIDRO FOSCO, DE SOBREPOR, COM 1 LÂMPADA FLUORESCENTE DE 15 W, SEM REATOR - FORNECIMENTO E INSTALAÇÃO. AF_02/2020</v>
          </cell>
          <cell r="I3078" t="str">
            <v>UN</v>
          </cell>
          <cell r="J3078" t="str">
            <v>ATRIBUÍDO SÃO PAULO</v>
          </cell>
          <cell r="K3078" t="str">
            <v>93,06</v>
          </cell>
          <cell r="L3078" t="str">
            <v>CAIXA REFERENCIAL</v>
          </cell>
          <cell r="M3078" t="str">
            <v>14,27</v>
          </cell>
          <cell r="N3078">
            <v>78.790000000000006</v>
          </cell>
          <cell r="O3078">
            <v>93.06</v>
          </cell>
          <cell r="P3078">
            <v>0</v>
          </cell>
          <cell r="R3078" t="str">
            <v>SINAPI</v>
          </cell>
        </row>
        <row r="3079">
          <cell r="G3079">
            <v>97591</v>
          </cell>
          <cell r="H3079" t="str">
            <v>LUMINÁRIA TIPO PLAFON REDONDO COM VIDRO FOSCO, DE SOBREPOR, COM 2 LÂMPADAS FLUORESCENTES DE 15 W, SEM REATOR - FORNECIMENTO E INSTALAÇÃO. AF_02/2020</v>
          </cell>
          <cell r="I3079" t="str">
            <v>UN</v>
          </cell>
          <cell r="J3079" t="str">
            <v>ATRIBUÍDO SÃO PAULO</v>
          </cell>
          <cell r="K3079" t="str">
            <v>118,39</v>
          </cell>
          <cell r="L3079" t="str">
            <v>CAIXA REFERENCIAL</v>
          </cell>
          <cell r="M3079" t="str">
            <v>18,45</v>
          </cell>
          <cell r="N3079">
            <v>99.94</v>
          </cell>
          <cell r="O3079">
            <v>118.39</v>
          </cell>
          <cell r="P3079">
            <v>0</v>
          </cell>
          <cell r="R3079" t="str">
            <v>SINAPI</v>
          </cell>
        </row>
        <row r="3080">
          <cell r="G3080">
            <v>97593</v>
          </cell>
          <cell r="H3080" t="str">
            <v>LUMINÁRIA TIPO SPOT, DE SOBREPOR, COM 1 LÂMPADA FLUORESCENTE DE 15 W, SEM REATOR - FORNECIMENTO E INSTALAÇÃO. AF_02/2020</v>
          </cell>
          <cell r="I3080" t="str">
            <v>UN</v>
          </cell>
          <cell r="J3080" t="str">
            <v>ATRIBUÍDO SÃO PAULO</v>
          </cell>
          <cell r="K3080" t="str">
            <v>138,12</v>
          </cell>
          <cell r="L3080" t="str">
            <v>CAIXA REFERENCIAL</v>
          </cell>
          <cell r="M3080" t="str">
            <v>11,94</v>
          </cell>
          <cell r="N3080">
            <v>126.18</v>
          </cell>
          <cell r="O3080">
            <v>138.12</v>
          </cell>
          <cell r="P3080">
            <v>0</v>
          </cell>
          <cell r="R3080" t="str">
            <v>SINAPI</v>
          </cell>
        </row>
        <row r="3081">
          <cell r="G3081">
            <v>97594</v>
          </cell>
          <cell r="H3081" t="str">
            <v>LUMINÁRIA TIPO SPOT, DE SOBREPOR, COM 2 LÂMPADAS FLUORESCENTES DE 15 W, SEM REATOR - FORNECIMENTO E INSTALAÇÃO. AF_02/2020</v>
          </cell>
          <cell r="I3081" t="str">
            <v>UN</v>
          </cell>
          <cell r="J3081" t="str">
            <v>ATRIBUÍDO SÃO PAULO</v>
          </cell>
          <cell r="K3081" t="str">
            <v>119,50</v>
          </cell>
          <cell r="L3081" t="str">
            <v>CAIXA REFERENCIAL</v>
          </cell>
          <cell r="M3081" t="str">
            <v>15,56</v>
          </cell>
          <cell r="N3081">
            <v>103.94</v>
          </cell>
          <cell r="O3081">
            <v>119.5</v>
          </cell>
          <cell r="P3081">
            <v>0</v>
          </cell>
          <cell r="R3081" t="str">
            <v>SINAPI</v>
          </cell>
        </row>
        <row r="3082">
          <cell r="G3082">
            <v>97595</v>
          </cell>
          <cell r="H3082" t="str">
            <v>SENSOR DE PRESENÇA COM FOTOCÉLULA, FIXAÇÃO EM PAREDE - FORNECIMENTO E INSTALAÇÃO. AF_02/2020</v>
          </cell>
          <cell r="I3082" t="str">
            <v>UN</v>
          </cell>
          <cell r="J3082" t="str">
            <v>ATRIBUÍDO SÃO PAULO</v>
          </cell>
          <cell r="K3082" t="str">
            <v>101,64</v>
          </cell>
          <cell r="L3082" t="str">
            <v>CAIXA REFERENCIAL</v>
          </cell>
          <cell r="M3082" t="str">
            <v>15,04</v>
          </cell>
          <cell r="N3082">
            <v>86.6</v>
          </cell>
          <cell r="O3082">
            <v>101.63999999999999</v>
          </cell>
          <cell r="P3082">
            <v>0</v>
          </cell>
          <cell r="R3082" t="str">
            <v>SINAPI</v>
          </cell>
        </row>
        <row r="3083">
          <cell r="G3083">
            <v>97596</v>
          </cell>
          <cell r="H3083" t="str">
            <v>SENSOR DE PRESENÇA SEM FOTOCÉLULA, FIXAÇÃO EM PAREDE - FORNECIMENTO E INSTALAÇÃO. AF_02/2020</v>
          </cell>
          <cell r="I3083" t="str">
            <v>UN</v>
          </cell>
          <cell r="J3083" t="str">
            <v>ATRIBUÍDO SÃO PAULO</v>
          </cell>
          <cell r="K3083" t="str">
            <v>70,17</v>
          </cell>
          <cell r="L3083" t="str">
            <v>CAIXA REFERENCIAL</v>
          </cell>
          <cell r="M3083" t="str">
            <v>15,04</v>
          </cell>
          <cell r="N3083">
            <v>55.13</v>
          </cell>
          <cell r="O3083">
            <v>70.17</v>
          </cell>
          <cell r="P3083">
            <v>0</v>
          </cell>
          <cell r="R3083" t="str">
            <v>SINAPI</v>
          </cell>
        </row>
        <row r="3084">
          <cell r="G3084">
            <v>97597</v>
          </cell>
          <cell r="H3084" t="str">
            <v>SENSOR DE PRESENÇA COM FOTOCÉLULA, FIXAÇÃO EM TETO - FORNECIMENTO E INSTALAÇÃO. AF_02/2020</v>
          </cell>
          <cell r="I3084" t="str">
            <v>UN</v>
          </cell>
          <cell r="J3084" t="str">
            <v>ATRIBUÍDO SÃO PAULO</v>
          </cell>
          <cell r="K3084" t="str">
            <v>70,16</v>
          </cell>
          <cell r="L3084" t="str">
            <v>CAIXA REFERENCIAL</v>
          </cell>
          <cell r="M3084" t="str">
            <v>10,01</v>
          </cell>
          <cell r="N3084">
            <v>60.15</v>
          </cell>
          <cell r="O3084">
            <v>70.16</v>
          </cell>
          <cell r="P3084">
            <v>0</v>
          </cell>
          <cell r="R3084" t="str">
            <v>SINAPI</v>
          </cell>
        </row>
        <row r="3085">
          <cell r="G3085">
            <v>97598</v>
          </cell>
          <cell r="H3085" t="str">
            <v>SENSOR DE PRESENÇA SEM FOTOCÉLULA, FIXAÇÃO EM TETO - FORNECIMENTO E INSTALAÇÃO. AF_02/2020</v>
          </cell>
          <cell r="I3085" t="str">
            <v>UN</v>
          </cell>
          <cell r="J3085" t="str">
            <v>ATRIBUÍDO SÃO PAULO</v>
          </cell>
          <cell r="K3085" t="str">
            <v>66,14</v>
          </cell>
          <cell r="L3085" t="str">
            <v>CAIXA REFERENCIAL</v>
          </cell>
          <cell r="M3085" t="str">
            <v>10,02</v>
          </cell>
          <cell r="N3085">
            <v>56.120000000000005</v>
          </cell>
          <cell r="O3085">
            <v>66.14</v>
          </cell>
          <cell r="P3085">
            <v>0</v>
          </cell>
          <cell r="R3085" t="str">
            <v>SINAPI</v>
          </cell>
        </row>
        <row r="3086">
          <cell r="G3086">
            <v>97599</v>
          </cell>
          <cell r="H3086" t="str">
            <v>LUMINÁRIA DE EMERGÊNCIA, COM 30 LÂMPADAS LED DE 2 W, SEM REATOR - FORNECIMENTO E INSTALAÇÃO. AF_02/2020</v>
          </cell>
          <cell r="I3086" t="str">
            <v>UN</v>
          </cell>
          <cell r="J3086" t="str">
            <v>COEFICIENTE DE REPRESENTATIVIDADE</v>
          </cell>
          <cell r="K3086" t="str">
            <v>21,15</v>
          </cell>
          <cell r="L3086" t="str">
            <v>CAIXA REFERENCIAL</v>
          </cell>
          <cell r="M3086" t="str">
            <v>4,78</v>
          </cell>
          <cell r="N3086">
            <v>16.369999999999997</v>
          </cell>
          <cell r="O3086">
            <v>21.15</v>
          </cell>
          <cell r="P3086">
            <v>0</v>
          </cell>
          <cell r="R3086" t="str">
            <v>SINAPI</v>
          </cell>
        </row>
        <row r="3087">
          <cell r="G3087">
            <v>97609</v>
          </cell>
          <cell r="H3087" t="str">
            <v>LÂMPADA COMPACTA DE LED 6 W, BASE E27 - FORNECIMENTO E INSTALAÇÃO. AF_02/2020</v>
          </cell>
          <cell r="I3087" t="str">
            <v>UN</v>
          </cell>
          <cell r="J3087" t="str">
            <v>COEFICIENTE DE REPRESENTATIVIDADE</v>
          </cell>
          <cell r="K3087" t="str">
            <v>14,15</v>
          </cell>
          <cell r="L3087" t="str">
            <v>CAIXA REFERENCIAL</v>
          </cell>
          <cell r="M3087" t="str">
            <v>4,42</v>
          </cell>
          <cell r="N3087">
            <v>9.73</v>
          </cell>
          <cell r="O3087">
            <v>14.15</v>
          </cell>
          <cell r="P3087">
            <v>0</v>
          </cell>
          <cell r="R3087" t="str">
            <v>SINAPI</v>
          </cell>
        </row>
        <row r="3088">
          <cell r="G3088">
            <v>97610</v>
          </cell>
          <cell r="H3088" t="str">
            <v>LÂMPADA COMPACTA DE LED 10 W, BASE E27 - FORNECIMENTO E INSTALAÇÃO. AF_02/2020</v>
          </cell>
          <cell r="I3088" t="str">
            <v>UN</v>
          </cell>
          <cell r="J3088" t="str">
            <v>COEFICIENTE DE REPRESENTATIVIDADE</v>
          </cell>
          <cell r="K3088" t="str">
            <v>14,94</v>
          </cell>
          <cell r="L3088" t="str">
            <v>CAIXA REFERENCIAL</v>
          </cell>
          <cell r="M3088" t="str">
            <v>4,42</v>
          </cell>
          <cell r="N3088">
            <v>10.52</v>
          </cell>
          <cell r="O3088">
            <v>14.94</v>
          </cell>
          <cell r="P3088">
            <v>0</v>
          </cell>
          <cell r="R3088" t="str">
            <v>SINAPI</v>
          </cell>
        </row>
        <row r="3089">
          <cell r="G3089">
            <v>97611</v>
          </cell>
          <cell r="H3089" t="str">
            <v>LÂMPADA COMPACTA FLUORESCENTE DE 15 W, BASE E27 - FORNECIMENTO E INSTALAÇÃO. AF_02/2020</v>
          </cell>
          <cell r="I3089" t="str">
            <v>UN</v>
          </cell>
          <cell r="J3089" t="str">
            <v>COEFICIENTE DE REPRESENTATIVIDADE</v>
          </cell>
          <cell r="K3089" t="str">
            <v>18,67</v>
          </cell>
          <cell r="L3089" t="str">
            <v>CAIXA REFERENCIAL</v>
          </cell>
          <cell r="M3089" t="str">
            <v>4,41</v>
          </cell>
          <cell r="N3089">
            <v>14.260000000000002</v>
          </cell>
          <cell r="O3089">
            <v>18.670000000000002</v>
          </cell>
          <cell r="P3089">
            <v>0</v>
          </cell>
          <cell r="R3089" t="str">
            <v>SINAPI</v>
          </cell>
        </row>
        <row r="3090">
          <cell r="G3090">
            <v>97612</v>
          </cell>
          <cell r="H3090" t="str">
            <v>LÂMPADA COMPACTA FLUORESCENTE DE 20 W, BASE E27 - FORNECIMENTO E INSTALAÇÃO. AF_02/2020</v>
          </cell>
          <cell r="I3090" t="str">
            <v>UN</v>
          </cell>
          <cell r="J3090" t="str">
            <v>COEFICIENTE DE REPRESENTATIVIDADE</v>
          </cell>
          <cell r="K3090" t="str">
            <v>20,05</v>
          </cell>
          <cell r="L3090" t="str">
            <v>CAIXA REFERENCIAL</v>
          </cell>
          <cell r="M3090" t="str">
            <v>4,41</v>
          </cell>
          <cell r="N3090">
            <v>15.64</v>
          </cell>
          <cell r="O3090">
            <v>20.05</v>
          </cell>
          <cell r="P3090">
            <v>0</v>
          </cell>
          <cell r="R3090" t="str">
            <v>SINAPI</v>
          </cell>
        </row>
        <row r="3091">
          <cell r="G3091">
            <v>97613</v>
          </cell>
          <cell r="H3091" t="str">
            <v>LÂMPADA COMPACTA DE VAPOR MERCURIO 125 W, BASE E27 - FORNECIMENTO E INSTALAÇÃO. AF_02/2020</v>
          </cell>
          <cell r="I3091" t="str">
            <v>UN</v>
          </cell>
          <cell r="J3091" t="str">
            <v>COEFICIENTE DE REPRESENTATIVIDADE</v>
          </cell>
          <cell r="K3091" t="str">
            <v>24,60</v>
          </cell>
          <cell r="L3091" t="str">
            <v>CAIXA REFERENCIAL</v>
          </cell>
          <cell r="M3091" t="str">
            <v>4,41</v>
          </cell>
          <cell r="N3091">
            <v>20.190000000000001</v>
          </cell>
          <cell r="O3091">
            <v>24.6</v>
          </cell>
          <cell r="P3091">
            <v>0</v>
          </cell>
          <cell r="R3091" t="str">
            <v>SINAPI</v>
          </cell>
        </row>
        <row r="3092">
          <cell r="G3092">
            <v>97614</v>
          </cell>
          <cell r="H3092" t="str">
            <v>LÂMPADA COMPACTA DE VAPOR METÁLICO OVOIDE 150 W, BASE E27 - FORNECIMENTO E INSTALAÇÃO. AF_02/2020</v>
          </cell>
          <cell r="I3092" t="str">
            <v>UN</v>
          </cell>
          <cell r="J3092" t="str">
            <v>COEFICIENTE DE REPRESENTATIVIDADE</v>
          </cell>
          <cell r="K3092" t="str">
            <v>41,05</v>
          </cell>
          <cell r="L3092" t="str">
            <v>CAIXA REFERENCIAL</v>
          </cell>
          <cell r="M3092" t="str">
            <v>4,40</v>
          </cell>
          <cell r="N3092">
            <v>36.65</v>
          </cell>
          <cell r="O3092">
            <v>41.05</v>
          </cell>
          <cell r="P3092">
            <v>0</v>
          </cell>
          <cell r="R3092" t="str">
            <v>SINAPI</v>
          </cell>
        </row>
        <row r="3093">
          <cell r="G3093">
            <v>97615</v>
          </cell>
          <cell r="H3093" t="str">
            <v>LÂMPADA TUBULAR FLUORESCENTE T8 DE 16/18 W, BASE G13 - FORNECIMENTO E INSTALAÇÃO. AF_02/2020_PS</v>
          </cell>
          <cell r="I3093" t="str">
            <v>UN</v>
          </cell>
          <cell r="J3093" t="str">
            <v>ATRIBUÍDO SÃO PAULO</v>
          </cell>
          <cell r="K3093" t="str">
            <v>51,08</v>
          </cell>
          <cell r="L3093" t="str">
            <v>CAIXA REFERENCIAL</v>
          </cell>
          <cell r="M3093" t="str">
            <v>6,60</v>
          </cell>
          <cell r="N3093">
            <v>44.48</v>
          </cell>
          <cell r="O3093">
            <v>51.08</v>
          </cell>
          <cell r="P3093">
            <v>0</v>
          </cell>
          <cell r="R3093" t="str">
            <v>SINAPI</v>
          </cell>
        </row>
        <row r="3094">
          <cell r="G3094">
            <v>97616</v>
          </cell>
          <cell r="H3094" t="str">
            <v>LÂMPADA TUBULAR FLUORESCENTE T8 DE 32/36 W, BASE G13 - FORNECIMENTO E INSTALAÇÃO. AF_02/2020_PS</v>
          </cell>
          <cell r="I3094" t="str">
            <v>UN</v>
          </cell>
          <cell r="J3094" t="str">
            <v>ATRIBUÍDO SÃO PAULO</v>
          </cell>
          <cell r="K3094" t="str">
            <v>58,95</v>
          </cell>
          <cell r="L3094" t="str">
            <v>CAIXA REFERENCIAL</v>
          </cell>
          <cell r="M3094" t="str">
            <v>6,60</v>
          </cell>
          <cell r="N3094">
            <v>52.35</v>
          </cell>
          <cell r="O3094">
            <v>58.95</v>
          </cell>
          <cell r="P3094">
            <v>0</v>
          </cell>
          <cell r="R3094" t="str">
            <v>SINAPI</v>
          </cell>
        </row>
        <row r="3095">
          <cell r="G3095">
            <v>97617</v>
          </cell>
          <cell r="H3095" t="str">
            <v>LÂMPADA TUBULAR FLUORESCENTE T10 DE 20/40 W, BASE G13 - FORNECIMENTO E INSTALAÇÃO. AF_02/2020_PS</v>
          </cell>
          <cell r="I3095" t="str">
            <v>UN</v>
          </cell>
          <cell r="J3095" t="str">
            <v>ATRIBUÍDO SÃO PAULO</v>
          </cell>
          <cell r="K3095" t="str">
            <v>58,73</v>
          </cell>
          <cell r="L3095" t="str">
            <v>CAIXA REFERENCIAL</v>
          </cell>
          <cell r="M3095" t="str">
            <v>6,60</v>
          </cell>
          <cell r="N3095">
            <v>52.129999999999995</v>
          </cell>
          <cell r="O3095">
            <v>58.73</v>
          </cell>
          <cell r="P3095">
            <v>0</v>
          </cell>
          <cell r="R3095" t="str">
            <v>SINAPI</v>
          </cell>
        </row>
        <row r="3096">
          <cell r="G3096">
            <v>97618</v>
          </cell>
          <cell r="H3096" t="str">
            <v>LÂMPADA TUBULAR FLUORESCENTE T5 DE 14 W, BASE G13 - FORNECIMENTO E INSTALAÇÃO. AF_02/2020_PS</v>
          </cell>
          <cell r="I3096" t="str">
            <v>UN</v>
          </cell>
          <cell r="J3096" t="str">
            <v>ATRIBUÍDO SÃO PAULO</v>
          </cell>
          <cell r="K3096" t="str">
            <v>53,00</v>
          </cell>
          <cell r="L3096" t="str">
            <v>CAIXA REFERENCIAL</v>
          </cell>
          <cell r="M3096" t="str">
            <v>6,60</v>
          </cell>
          <cell r="N3096">
            <v>46.4</v>
          </cell>
          <cell r="O3096">
            <v>53</v>
          </cell>
          <cell r="P3096">
            <v>0</v>
          </cell>
          <cell r="R3096" t="str">
            <v>SINAPI</v>
          </cell>
        </row>
        <row r="3097">
          <cell r="G3097">
            <v>100902</v>
          </cell>
          <cell r="H3097" t="str">
            <v>LÂMPADA TUBULAR LED DE 9/10 W, BASE G13 - FORNECIMENTO E INSTALAÇÃO. AF_02/2020_PS</v>
          </cell>
          <cell r="I3097" t="str">
            <v>UN</v>
          </cell>
          <cell r="J3097" t="str">
            <v>COEFICIENTE DE REPRESENTATIVIDADE</v>
          </cell>
          <cell r="K3097" t="str">
            <v>23,07</v>
          </cell>
          <cell r="L3097" t="str">
            <v>CAIXA REFERENCIAL</v>
          </cell>
          <cell r="M3097" t="str">
            <v>6,61</v>
          </cell>
          <cell r="N3097">
            <v>16.46</v>
          </cell>
          <cell r="O3097">
            <v>23.07</v>
          </cell>
          <cell r="P3097">
            <v>0</v>
          </cell>
          <cell r="R3097" t="str">
            <v>SINAPI</v>
          </cell>
        </row>
        <row r="3098">
          <cell r="G3098">
            <v>100903</v>
          </cell>
          <cell r="H3098" t="str">
            <v>LÂMPADA TUBULAR LED DE 18/20 W, BASE G13 - FORNECIMENTO E INSTALAÇÃO. AF_02/2020_PS</v>
          </cell>
          <cell r="I3098" t="str">
            <v>UN</v>
          </cell>
          <cell r="J3098" t="str">
            <v>COEFICIENTE DE REPRESENTATIVIDADE</v>
          </cell>
          <cell r="K3098" t="str">
            <v>26,55</v>
          </cell>
          <cell r="L3098" t="str">
            <v>CAIXA REFERENCIAL</v>
          </cell>
          <cell r="M3098" t="str">
            <v>6,61</v>
          </cell>
          <cell r="N3098">
            <v>19.940000000000001</v>
          </cell>
          <cell r="O3098">
            <v>26.55</v>
          </cell>
          <cell r="P3098">
            <v>0</v>
          </cell>
          <cell r="R3098" t="str">
            <v>SINAPI</v>
          </cell>
        </row>
        <row r="3099">
          <cell r="G3099">
            <v>100904</v>
          </cell>
          <cell r="H3099" t="str">
            <v>LUMINÁRIA TIPO CALHA, DE SOBREPOR, COM 1 LÂMPADA TUBULAR FLUORESCENTE DE 20 W, COM REATOR DE PARTIDA CONVENCIONAL - FORNECIMENTO E INSTALAÇÃO. AF_02/2020</v>
          </cell>
          <cell r="I3099" t="str">
            <v>UN</v>
          </cell>
          <cell r="J3099" t="str">
            <v>ATRIBUÍDO SÃO PAULO</v>
          </cell>
          <cell r="K3099" t="str">
            <v>85,81</v>
          </cell>
          <cell r="L3099" t="str">
            <v>CAIXA REFERENCIAL</v>
          </cell>
          <cell r="M3099" t="str">
            <v>9,70</v>
          </cell>
          <cell r="N3099">
            <v>76.11</v>
          </cell>
          <cell r="O3099">
            <v>85.81</v>
          </cell>
          <cell r="P3099">
            <v>0</v>
          </cell>
          <cell r="R3099" t="str">
            <v>SINAPI</v>
          </cell>
        </row>
        <row r="3100">
          <cell r="G3100">
            <v>100905</v>
          </cell>
          <cell r="H3100" t="str">
            <v>LUMINÁRIA DUPLA TIPO CALHA, DE SOBREPOR, COM 4 LÂMPADAS TUBULARES FLUORESCENTES DE 18 W,COM REATORES DE PARTIDA RÁPIDA - FORNECIMENTO E INSTALAÇÃO. AF_02/2020</v>
          </cell>
          <cell r="I3100" t="str">
            <v>UN</v>
          </cell>
          <cell r="J3100" t="str">
            <v>ATRIBUÍDO SÃO PAULO</v>
          </cell>
          <cell r="K3100" t="str">
            <v>231,66</v>
          </cell>
          <cell r="L3100" t="str">
            <v>CAIXA REFERENCIAL</v>
          </cell>
          <cell r="M3100" t="str">
            <v>22,09</v>
          </cell>
          <cell r="N3100">
            <v>209.57</v>
          </cell>
          <cell r="O3100">
            <v>231.66</v>
          </cell>
          <cell r="P3100">
            <v>0</v>
          </cell>
          <cell r="R3100" t="str">
            <v>SINAPI</v>
          </cell>
        </row>
        <row r="3101">
          <cell r="G3101">
            <v>100906</v>
          </cell>
          <cell r="H3101" t="str">
            <v>LUMINÁRIA DUPLA TIPO CALHA, DE SOBREPOR, COM 4 LÂMPADAS TUBULARES FLUORESCENTES DE 36 W, COM REATORES DE PARTIDA RÁPIDA -FORNECIMENTO E INSTALAÇÃO. AF_02/2020</v>
          </cell>
          <cell r="I3101" t="str">
            <v>UN</v>
          </cell>
          <cell r="J3101" t="str">
            <v>ATRIBUÍDO SÃO PAULO</v>
          </cell>
          <cell r="K3101" t="str">
            <v>315,98</v>
          </cell>
          <cell r="L3101" t="str">
            <v>CAIXA REFERENCIAL</v>
          </cell>
          <cell r="M3101" t="str">
            <v>22,09</v>
          </cell>
          <cell r="N3101">
            <v>293.89000000000004</v>
          </cell>
          <cell r="O3101">
            <v>315.98</v>
          </cell>
          <cell r="P3101">
            <v>0</v>
          </cell>
          <cell r="R3101" t="str">
            <v>SINAPI</v>
          </cell>
        </row>
        <row r="3102">
          <cell r="G3102">
            <v>100919</v>
          </cell>
          <cell r="H3102" t="str">
            <v>LÂMPADA FLUORESCENTE ESPIRAL BRANCA 45 W, BASE E27 - FORNECIMENTO E INSTALAÇÃO. AF_02/2020</v>
          </cell>
          <cell r="I3102" t="str">
            <v>UN</v>
          </cell>
          <cell r="J3102" t="str">
            <v>COEFICIENTE DE REPRESENTATIVIDADE</v>
          </cell>
          <cell r="K3102" t="str">
            <v>46,42</v>
          </cell>
          <cell r="L3102" t="str">
            <v>CAIXA REFERENCIAL</v>
          </cell>
          <cell r="M3102" t="str">
            <v>4,40</v>
          </cell>
          <cell r="N3102">
            <v>42.02</v>
          </cell>
          <cell r="O3102">
            <v>46.42</v>
          </cell>
          <cell r="P3102">
            <v>0</v>
          </cell>
          <cell r="R3102" t="str">
            <v>SINAPI</v>
          </cell>
        </row>
        <row r="3103">
          <cell r="G3103">
            <v>100920</v>
          </cell>
          <cell r="H3103" t="str">
            <v>LÂMPADA FLUORESCENTE ESPIRAL BRANCA 65 W, BASE E27 - FORNECIMENTO E INSTALAÇÃO. AF_02/2020</v>
          </cell>
          <cell r="I3103" t="str">
            <v>UN</v>
          </cell>
          <cell r="J3103" t="str">
            <v>COEFICIENTE DE REPRESENTATIVIDADE</v>
          </cell>
          <cell r="K3103" t="str">
            <v>76,75</v>
          </cell>
          <cell r="L3103" t="str">
            <v>CAIXA REFERENCIAL</v>
          </cell>
          <cell r="M3103" t="str">
            <v>4,40</v>
          </cell>
          <cell r="N3103">
            <v>72.349999999999994</v>
          </cell>
          <cell r="O3103">
            <v>76.75</v>
          </cell>
          <cell r="P3103">
            <v>0</v>
          </cell>
          <cell r="R3103" t="str">
            <v>SINAPI</v>
          </cell>
        </row>
        <row r="3104">
          <cell r="G3104">
            <v>100921</v>
          </cell>
          <cell r="H3104" t="str">
            <v>REATOR DE PARTIDA RÁPIDA PARA LÂMPADA FLUORESCENTE 2X40W - FORNECIMENTO E INSTALAÇÃO. AF_02/2020</v>
          </cell>
          <cell r="I3104" t="str">
            <v>UN</v>
          </cell>
          <cell r="J3104" t="str">
            <v>ATRIBUÍDO SÃO PAULO</v>
          </cell>
          <cell r="K3104" t="str">
            <v>64,41</v>
          </cell>
          <cell r="L3104" t="str">
            <v>CAIXA REFERENCIAL</v>
          </cell>
          <cell r="M3104" t="str">
            <v>18,37</v>
          </cell>
          <cell r="N3104">
            <v>46.039999999999992</v>
          </cell>
          <cell r="O3104">
            <v>64.41</v>
          </cell>
          <cell r="P3104">
            <v>0</v>
          </cell>
          <cell r="R3104" t="str">
            <v>SINAPI</v>
          </cell>
        </row>
        <row r="3105">
          <cell r="G3105">
            <v>100922</v>
          </cell>
          <cell r="H3105" t="str">
            <v>REATOR DE PARTIDA RÁPIDA PARA LÂMPADA FLUORESCENTE 1X20W - FORNECIMENTO E INSTALAÇÃO. AF_02/2020</v>
          </cell>
          <cell r="I3105" t="str">
            <v>UN</v>
          </cell>
          <cell r="J3105" t="str">
            <v>ATRIBUÍDO SÃO PAULO</v>
          </cell>
          <cell r="K3105" t="str">
            <v>46,33</v>
          </cell>
          <cell r="L3105" t="str">
            <v>CAIXA REFERENCIAL</v>
          </cell>
          <cell r="M3105" t="str">
            <v>12,64</v>
          </cell>
          <cell r="N3105">
            <v>33.69</v>
          </cell>
          <cell r="O3105">
            <v>46.33</v>
          </cell>
          <cell r="P3105">
            <v>0</v>
          </cell>
          <cell r="R3105" t="str">
            <v>SINAPI</v>
          </cell>
        </row>
        <row r="3106">
          <cell r="G3106">
            <v>100923</v>
          </cell>
          <cell r="H3106" t="str">
            <v>REATOR DE PARTIDA RÁPIDA PARA LÂMPADA FLUORESCENTE 1X40W - FORNECIMENTO E INSTALAÇÃO. AF_02/2020</v>
          </cell>
          <cell r="I3106" t="str">
            <v>UN</v>
          </cell>
          <cell r="J3106" t="str">
            <v>ATRIBUÍDO SÃO PAULO</v>
          </cell>
          <cell r="K3106" t="str">
            <v>53,85</v>
          </cell>
          <cell r="L3106" t="str">
            <v>CAIXA REFERENCIAL</v>
          </cell>
          <cell r="M3106" t="str">
            <v>12,64</v>
          </cell>
          <cell r="N3106">
            <v>41.21</v>
          </cell>
          <cell r="O3106">
            <v>53.85</v>
          </cell>
          <cell r="P3106">
            <v>0</v>
          </cell>
          <cell r="R3106" t="str">
            <v>SINAPI</v>
          </cell>
        </row>
        <row r="3107">
          <cell r="G3107">
            <v>103782</v>
          </cell>
          <cell r="H3107" t="str">
            <v>LUMINÁRIA TIPO PLAFON CIRCULAR, DE SOBREPOR, COM LED DE 12/13 W - FORNECIMENTO E INSTALAÇÃO. AF_03/2022</v>
          </cell>
          <cell r="I3107" t="str">
            <v>UN</v>
          </cell>
          <cell r="J3107" t="str">
            <v>COEFICIENTE DE REPRESENTATIVIDADE</v>
          </cell>
          <cell r="K3107" t="str">
            <v>30,84</v>
          </cell>
          <cell r="L3107" t="str">
            <v>CAIXA REFERENCIAL</v>
          </cell>
          <cell r="M3107" t="str">
            <v>13,26</v>
          </cell>
          <cell r="N3107">
            <v>17.579999999999998</v>
          </cell>
          <cell r="O3107">
            <v>30.839999999999996</v>
          </cell>
          <cell r="P3107">
            <v>0</v>
          </cell>
          <cell r="R3107" t="str">
            <v>SINAPI</v>
          </cell>
        </row>
        <row r="3108">
          <cell r="G3108">
            <v>101489</v>
          </cell>
          <cell r="H3108" t="str">
            <v>ENTRADA DE ENERGIA ELÉTRICA, AÉREA, MONOFÁSICA, COM CAIXA DE SOBREPOR, CABO DE 10 MM2 E DISJUNTOR DIN 50A (NÃO INCLUSO O POSTE DE CONCRETO). AF_07/2020_PS</v>
          </cell>
          <cell r="I3108" t="str">
            <v>UN</v>
          </cell>
          <cell r="J3108" t="str">
            <v>ATRIBUÍDO SÃO PAULO</v>
          </cell>
          <cell r="K3108" t="str">
            <v>1.392,41</v>
          </cell>
          <cell r="L3108" t="str">
            <v>CAIXA REFERENCIAL</v>
          </cell>
          <cell r="M3108" t="str">
            <v>305,54</v>
          </cell>
          <cell r="N3108">
            <v>1086.8700000000001</v>
          </cell>
          <cell r="O3108">
            <v>1392.41</v>
          </cell>
          <cell r="P3108">
            <v>0</v>
          </cell>
          <cell r="R3108" t="str">
            <v>SINAPI</v>
          </cell>
        </row>
        <row r="3109">
          <cell r="G3109">
            <v>101490</v>
          </cell>
          <cell r="H3109" t="str">
            <v>ENTRADA DE ENERGIA ELÉTRICA, AÉREA, MONOFÁSICA, COM CAIXA DE SOBREPOR, CABO DE 16 MM2 E DISJUNTOR DIN 50A (NÃO INCLUSO O POSTE DE CONCRETO). AF_07/2020_PS</v>
          </cell>
          <cell r="I3109" t="str">
            <v>UN</v>
          </cell>
          <cell r="J3109" t="str">
            <v>ATRIBUÍDO SÃO PAULO</v>
          </cell>
          <cell r="K3109" t="str">
            <v>1.485,80</v>
          </cell>
          <cell r="L3109" t="str">
            <v>CAIXA REFERENCIAL</v>
          </cell>
          <cell r="M3109" t="str">
            <v>320,57</v>
          </cell>
          <cell r="N3109">
            <v>1165.23</v>
          </cell>
          <cell r="O3109">
            <v>1485.8</v>
          </cell>
          <cell r="P3109">
            <v>0</v>
          </cell>
          <cell r="R3109" t="str">
            <v>SINAPI</v>
          </cell>
        </row>
        <row r="3110">
          <cell r="G3110">
            <v>101491</v>
          </cell>
          <cell r="H3110" t="str">
            <v>ENTRADA DE ENERGIA ELÉTRICA, AÉREA, MONOFÁSICA, COM CAIXA DE SOBREPOR, CABO DE 25 MM2 E DISJUNTOR DIN 50A (NÃO INCLUSO O POSTE DE CONCRETO). AF_07/2020_PS</v>
          </cell>
          <cell r="I3110" t="str">
            <v>UN</v>
          </cell>
          <cell r="J3110" t="str">
            <v>ATRIBUÍDO SÃO PAULO</v>
          </cell>
          <cell r="K3110" t="str">
            <v>1.511,54</v>
          </cell>
          <cell r="L3110" t="str">
            <v>CAIXA REFERENCIAL</v>
          </cell>
          <cell r="M3110" t="str">
            <v>299,44</v>
          </cell>
          <cell r="N3110">
            <v>1212.0999999999999</v>
          </cell>
          <cell r="O3110">
            <v>1511.54</v>
          </cell>
          <cell r="P3110">
            <v>0</v>
          </cell>
          <cell r="R3110" t="str">
            <v>SINAPI</v>
          </cell>
        </row>
        <row r="3111">
          <cell r="G3111">
            <v>101492</v>
          </cell>
          <cell r="H3111" t="str">
            <v>ENTRADA DE ENERGIA ELÉTRICA, AÉREA, MONOFÁSICA, COM CAIXA DE SOBREPOR, CABO DE 35 MM2 E DISJUNTOR DIN 50A (NÃO INCLUSO O POSTE DE CONCRETO). AF_07/2020_PS</v>
          </cell>
          <cell r="I3111" t="str">
            <v>UN</v>
          </cell>
          <cell r="J3111" t="str">
            <v>ATRIBUÍDO SÃO PAULO</v>
          </cell>
          <cell r="K3111" t="str">
            <v>1.650,61</v>
          </cell>
          <cell r="L3111" t="str">
            <v>CAIXA REFERENCIAL</v>
          </cell>
          <cell r="M3111" t="str">
            <v>311,54</v>
          </cell>
          <cell r="N3111">
            <v>1339.07</v>
          </cell>
          <cell r="O3111">
            <v>1650.61</v>
          </cell>
          <cell r="P3111">
            <v>0</v>
          </cell>
          <cell r="R3111" t="str">
            <v>SINAPI</v>
          </cell>
        </row>
        <row r="3112">
          <cell r="G3112">
            <v>101493</v>
          </cell>
          <cell r="H3112" t="str">
            <v>ENTRADA DE ENERGIA ELÉTRICA, AÉREA, MONOFÁSICA, COM CAIXA DE EMBUTIR, CABO DE 10 MM2 E DISJUNTOR DIN 50A (NÃO INCLUSO O POSTE DE CONCRETO). AF_07/2020_PS</v>
          </cell>
          <cell r="I3112" t="str">
            <v>UN</v>
          </cell>
          <cell r="J3112" t="str">
            <v>ATRIBUÍDO SÃO PAULO</v>
          </cell>
          <cell r="K3112" t="str">
            <v>1.378,97</v>
          </cell>
          <cell r="L3112" t="str">
            <v>CAIXA REFERENCIAL</v>
          </cell>
          <cell r="M3112" t="str">
            <v>292,33</v>
          </cell>
          <cell r="N3112">
            <v>1086.6400000000001</v>
          </cell>
          <cell r="O3112">
            <v>1378.97</v>
          </cell>
          <cell r="P3112">
            <v>0</v>
          </cell>
          <cell r="R3112" t="str">
            <v>SINAPI</v>
          </cell>
        </row>
        <row r="3113">
          <cell r="G3113">
            <v>101494</v>
          </cell>
          <cell r="H3113" t="str">
            <v>ENTRADA DE ENERGIA ELÉTRICA, AÉREA, MONOFÁSICA, COM CAIXA DE EMBUTIR, CABO DE 16 MM2 E DISJUNTOR DIN 50A (NÃO INCLUSO O POSTE DE CONCRETO). AF_07/2020_PS</v>
          </cell>
          <cell r="I3113" t="str">
            <v>UN</v>
          </cell>
          <cell r="J3113" t="str">
            <v>ATRIBUÍDO SÃO PAULO</v>
          </cell>
          <cell r="K3113" t="str">
            <v>1.472,36</v>
          </cell>
          <cell r="L3113" t="str">
            <v>CAIXA REFERENCIAL</v>
          </cell>
          <cell r="M3113" t="str">
            <v>307,35</v>
          </cell>
          <cell r="N3113">
            <v>1165.0099999999998</v>
          </cell>
          <cell r="O3113">
            <v>1472.3599999999997</v>
          </cell>
          <cell r="P3113">
            <v>0</v>
          </cell>
          <cell r="R3113" t="str">
            <v>SINAPI</v>
          </cell>
        </row>
        <row r="3114">
          <cell r="G3114">
            <v>101495</v>
          </cell>
          <cell r="H3114" t="str">
            <v>ENTRADA DE ENERGIA ELÉTRICA, AÉREA, MONOFÁSICA, COM CAIXA DE EMBUTIR, CABO DE 25 MM2 E DISJUNTOR DIN 50A (NÃO INCLUSO O POSTE DE CONCRETO). AF_07/2020_PS</v>
          </cell>
          <cell r="I3114" t="str">
            <v>UN</v>
          </cell>
          <cell r="J3114" t="str">
            <v>ATRIBUÍDO SÃO PAULO</v>
          </cell>
          <cell r="K3114" t="str">
            <v>1.498,10</v>
          </cell>
          <cell r="L3114" t="str">
            <v>CAIXA REFERENCIAL</v>
          </cell>
          <cell r="M3114" t="str">
            <v>286,23</v>
          </cell>
          <cell r="N3114">
            <v>1211.8699999999999</v>
          </cell>
          <cell r="O3114">
            <v>1498.1</v>
          </cell>
          <cell r="P3114">
            <v>0</v>
          </cell>
          <cell r="R3114" t="str">
            <v>SINAPI</v>
          </cell>
        </row>
        <row r="3115">
          <cell r="G3115">
            <v>101496</v>
          </cell>
          <cell r="H3115" t="str">
            <v>ENTRADA DE ENERGIA ELÉTRICA, AÉREA, MONOFÁSICA, COM CAIXA DE EMBUTIR, CABO DE 35 MM2 E DISJUNTOR DIN 50A (NÃO INCLUSO O POSTE DE CONCRETO). AF_07/2020_PS</v>
          </cell>
          <cell r="I3115" t="str">
            <v>UN</v>
          </cell>
          <cell r="J3115" t="str">
            <v>ATRIBUÍDO SÃO PAULO</v>
          </cell>
          <cell r="K3115" t="str">
            <v>1.637,17</v>
          </cell>
          <cell r="L3115" t="str">
            <v>CAIXA REFERENCIAL</v>
          </cell>
          <cell r="M3115" t="str">
            <v>298,33</v>
          </cell>
          <cell r="N3115">
            <v>1338.8400000000001</v>
          </cell>
          <cell r="O3115">
            <v>1637.17</v>
          </cell>
          <cell r="P3115">
            <v>0</v>
          </cell>
          <cell r="R3115" t="str">
            <v>SINAPI</v>
          </cell>
        </row>
        <row r="3116">
          <cell r="G3116">
            <v>101497</v>
          </cell>
          <cell r="H3116" t="str">
            <v>ENTRADA DE ENERGIA ELÉTRICA, AÉREA, BIFÁSICA, COM CAIXA DE SOBREPOR, CABO DE 10 MM2 E DISJUNTOR DIN 50A (NÃO INCLUSO O POSTE DE CONCRETO). AF_07/2020_PS</v>
          </cell>
          <cell r="I3116" t="str">
            <v>UN</v>
          </cell>
          <cell r="J3116" t="str">
            <v>ATRIBUÍDO SÃO PAULO</v>
          </cell>
          <cell r="K3116" t="str">
            <v>1.649,77</v>
          </cell>
          <cell r="L3116" t="str">
            <v>CAIXA REFERENCIAL</v>
          </cell>
          <cell r="M3116" t="str">
            <v>327,62</v>
          </cell>
          <cell r="N3116">
            <v>1322.15</v>
          </cell>
          <cell r="O3116">
            <v>1649.77</v>
          </cell>
          <cell r="P3116">
            <v>0</v>
          </cell>
          <cell r="R3116" t="str">
            <v>SINAPI</v>
          </cell>
        </row>
        <row r="3117">
          <cell r="G3117">
            <v>101498</v>
          </cell>
          <cell r="H3117" t="str">
            <v>ENTRADA DE ENERGIA ELÉTRICA, AÉREA, BIFÁSICA, COM CAIXA DE SOBREPOR, CABO DE 16 MM2 E DISJUNTOR DIN 50A (NÃO INCLUSO O POSTE DE CONCRETO). AF_07/2020_PS</v>
          </cell>
          <cell r="I3117" t="str">
            <v>UN</v>
          </cell>
          <cell r="J3117" t="str">
            <v>ATRIBUÍDO SÃO PAULO</v>
          </cell>
          <cell r="K3117" t="str">
            <v>1.791,13</v>
          </cell>
          <cell r="L3117" t="str">
            <v>CAIXA REFERENCIAL</v>
          </cell>
          <cell r="M3117" t="str">
            <v>350,36</v>
          </cell>
          <cell r="N3117">
            <v>1440.77</v>
          </cell>
          <cell r="O3117">
            <v>1791.13</v>
          </cell>
          <cell r="P3117">
            <v>0</v>
          </cell>
          <cell r="R3117" t="str">
            <v>SINAPI</v>
          </cell>
        </row>
        <row r="3118">
          <cell r="G3118">
            <v>101499</v>
          </cell>
          <cell r="H3118" t="str">
            <v>ENTRADA DE ENERGIA ELÉTRICA, AÉREA, BIFÁSICA, COM CAIXA DE SOBREPOR, CABO DE 25 MM2 E DISJUNTOR DIN 50A (NÃO INCLUSO O POSTE DE CONCRETO). AF_07/2020_PS</v>
          </cell>
          <cell r="I3118" t="str">
            <v>UN</v>
          </cell>
          <cell r="J3118" t="str">
            <v>ATRIBUÍDO SÃO PAULO</v>
          </cell>
          <cell r="K3118" t="str">
            <v>1.830,09</v>
          </cell>
          <cell r="L3118" t="str">
            <v>CAIXA REFERENCIAL</v>
          </cell>
          <cell r="M3118" t="str">
            <v>318,39</v>
          </cell>
          <cell r="N3118">
            <v>1511.6999999999998</v>
          </cell>
          <cell r="O3118">
            <v>1830.0899999999997</v>
          </cell>
          <cell r="P3118">
            <v>0</v>
          </cell>
          <cell r="R3118" t="str">
            <v>SINAPI</v>
          </cell>
        </row>
        <row r="3119">
          <cell r="G3119">
            <v>101500</v>
          </cell>
          <cell r="H3119" t="str">
            <v>ENTRADA DE ENERGIA ELÉTRICA, AÉREA, BIFÁSICA, COM CAIXA DE SOBREPOR, CABO DE 35 MM2 E DISJUNTOR DIN 50A (NÃO INCLUSO O POSTE DE CONCRETO). AF_07/2020_PS</v>
          </cell>
          <cell r="I3119" t="str">
            <v>UN</v>
          </cell>
          <cell r="J3119" t="str">
            <v>ATRIBUÍDO SÃO PAULO</v>
          </cell>
          <cell r="K3119" t="str">
            <v>2.025,04</v>
          </cell>
          <cell r="L3119" t="str">
            <v>CAIXA REFERENCIAL</v>
          </cell>
          <cell r="M3119" t="str">
            <v>332,40</v>
          </cell>
          <cell r="N3119">
            <v>1692.6399999999999</v>
          </cell>
          <cell r="O3119">
            <v>2025.04</v>
          </cell>
          <cell r="P3119">
            <v>0</v>
          </cell>
          <cell r="R3119" t="str">
            <v>SINAPI</v>
          </cell>
        </row>
        <row r="3120">
          <cell r="G3120">
            <v>101501</v>
          </cell>
          <cell r="H3120" t="str">
            <v>ENTRADA DE ENERGIA ELÉTRICA, AÉREA, BIFÁSICA, COM CAIXA DE EMBUTIR, CABO DE 10 MM2 E DISJUNTOR DIN 50A (NÃO INCLUSO O POSTE DE CONCRETO). AF_07/2020_PS</v>
          </cell>
          <cell r="I3120" t="str">
            <v>UN</v>
          </cell>
          <cell r="J3120" t="str">
            <v>ATRIBUÍDO SÃO PAULO</v>
          </cell>
          <cell r="K3120" t="str">
            <v>1.644,15</v>
          </cell>
          <cell r="L3120" t="str">
            <v>CAIXA REFERENCIAL</v>
          </cell>
          <cell r="M3120" t="str">
            <v>317,19</v>
          </cell>
          <cell r="N3120">
            <v>1326.96</v>
          </cell>
          <cell r="O3120">
            <v>1644.15</v>
          </cell>
          <cell r="P3120">
            <v>0</v>
          </cell>
          <cell r="R3120" t="str">
            <v>SINAPI</v>
          </cell>
        </row>
        <row r="3121">
          <cell r="G3121">
            <v>101502</v>
          </cell>
          <cell r="H3121" t="str">
            <v>ENTRADA DE ENERGIA ELÉTRICA, AÉREA, BIFÁSICA, COM CAIXA DE EMBUTIR, CABO DE 16 MM2 E DISJUNTOR DIN 50A (NÃO INCLUSO O POSTE DE CONCRETO). AF_07/2020_PS</v>
          </cell>
          <cell r="I3121" t="str">
            <v>UN</v>
          </cell>
          <cell r="J3121" t="str">
            <v>ATRIBUÍDO SÃO PAULO</v>
          </cell>
          <cell r="K3121" t="str">
            <v>1.785,51</v>
          </cell>
          <cell r="L3121" t="str">
            <v>CAIXA REFERENCIAL</v>
          </cell>
          <cell r="M3121" t="str">
            <v>339,92</v>
          </cell>
          <cell r="N3121">
            <v>1445.59</v>
          </cell>
          <cell r="O3121">
            <v>1785.51</v>
          </cell>
          <cell r="P3121">
            <v>0</v>
          </cell>
          <cell r="R3121" t="str">
            <v>SINAPI</v>
          </cell>
        </row>
        <row r="3122">
          <cell r="G3122">
            <v>101503</v>
          </cell>
          <cell r="H3122" t="str">
            <v>ENTRADA DE ENERGIA ELÉTRICA, AÉREA, BIFÁSICA, COM CAIXA DE EMBUTIR, CABO DE 25 MM2 E DISJUNTOR DIN 50A (NÃO INCLUSO O POSTE DE CONCRETO). AF_07/2020_PS</v>
          </cell>
          <cell r="I3122" t="str">
            <v>UN</v>
          </cell>
          <cell r="J3122" t="str">
            <v>ATRIBUÍDO SÃO PAULO</v>
          </cell>
          <cell r="K3122" t="str">
            <v>1.824,47</v>
          </cell>
          <cell r="L3122" t="str">
            <v>CAIXA REFERENCIAL</v>
          </cell>
          <cell r="M3122" t="str">
            <v>307,96</v>
          </cell>
          <cell r="N3122">
            <v>1516.51</v>
          </cell>
          <cell r="O3122">
            <v>1824.47</v>
          </cell>
          <cell r="P3122">
            <v>0</v>
          </cell>
          <cell r="R3122" t="str">
            <v>SINAPI</v>
          </cell>
        </row>
        <row r="3123">
          <cell r="G3123">
            <v>101504</v>
          </cell>
          <cell r="H3123" t="str">
            <v>ENTRADA DE ENERGIA ELÉTRICA, AÉREA, BIFÁSICA, COM CAIXA DE EMBUTIR, CABO DE 35 MM2 E DISJUNTOR DIN 50A (NÃO INCLUSO O POSTE DE CONCRETO). AF_07/2020_PS</v>
          </cell>
          <cell r="I3123" t="str">
            <v>UN</v>
          </cell>
          <cell r="J3123" t="str">
            <v>ATRIBUÍDO SÃO PAULO</v>
          </cell>
          <cell r="K3123" t="str">
            <v>2.019,42</v>
          </cell>
          <cell r="L3123" t="str">
            <v>CAIXA REFERENCIAL</v>
          </cell>
          <cell r="M3123" t="str">
            <v>321,97</v>
          </cell>
          <cell r="N3123">
            <v>1697.45</v>
          </cell>
          <cell r="O3123">
            <v>2019.42</v>
          </cell>
          <cell r="P3123">
            <v>0</v>
          </cell>
          <cell r="R3123" t="str">
            <v>SINAPI</v>
          </cell>
        </row>
        <row r="3124">
          <cell r="G3124">
            <v>101505</v>
          </cell>
          <cell r="H3124" t="str">
            <v>ENTRADA DE ENERGIA ELÉTRICA, AÉREA, TRIFÁSICA, COM CAIXA DE SOBREPOR, CABO DE 10 MM2 E DISJUNTOR DIN 50A (NÃO INCLUSO O POSTE DE CONCRETO). AF_07/2020_PS</v>
          </cell>
          <cell r="I3124" t="str">
            <v>UN</v>
          </cell>
          <cell r="J3124" t="str">
            <v>ATRIBUÍDO SÃO PAULO</v>
          </cell>
          <cell r="K3124" t="str">
            <v>1.755,72</v>
          </cell>
          <cell r="L3124" t="str">
            <v>CAIXA REFERENCIAL</v>
          </cell>
          <cell r="M3124" t="str">
            <v>349,48</v>
          </cell>
          <cell r="N3124">
            <v>1406.24</v>
          </cell>
          <cell r="O3124">
            <v>1755.72</v>
          </cell>
          <cell r="P3124">
            <v>0</v>
          </cell>
          <cell r="R3124" t="str">
            <v>SINAPI</v>
          </cell>
        </row>
        <row r="3125">
          <cell r="G3125">
            <v>101506</v>
          </cell>
          <cell r="H3125" t="str">
            <v>ENTRADA DE ENERGIA ELÉTRICA, AÉREA, TRIFÁSICA, COM CAIXA DE SOBREPOR, CABO DE 16 MM2 E DISJUNTOR DIN 50A (NÃO INCLUSO O POSTE DE CONCRETO). AF_07/2020_PS</v>
          </cell>
          <cell r="I3125" t="str">
            <v>UN</v>
          </cell>
          <cell r="J3125" t="str">
            <v>ATRIBUÍDO SÃO PAULO</v>
          </cell>
          <cell r="K3125" t="str">
            <v>1.944,19</v>
          </cell>
          <cell r="L3125" t="str">
            <v>CAIXA REFERENCIAL</v>
          </cell>
          <cell r="M3125" t="str">
            <v>379,79</v>
          </cell>
          <cell r="N3125">
            <v>1564.4</v>
          </cell>
          <cell r="O3125">
            <v>1944.19</v>
          </cell>
          <cell r="P3125">
            <v>0</v>
          </cell>
          <cell r="R3125" t="str">
            <v>SINAPI</v>
          </cell>
        </row>
        <row r="3126">
          <cell r="G3126">
            <v>101507</v>
          </cell>
          <cell r="H3126" t="str">
            <v>ENTRADA DE ENERGIA ELÉTRICA, AÉREA, TRIFÁSICA, COM CAIXA DE SOBREPOR, CABO DE 25 MM2 E DISJUNTOR DIN 50A (NÃO INCLUSO O POSTE DE CONCRETO). AF_07/2020_PS</v>
          </cell>
          <cell r="I3126" t="str">
            <v>UN</v>
          </cell>
          <cell r="J3126" t="str">
            <v>ATRIBUÍDO SÃO PAULO</v>
          </cell>
          <cell r="K3126" t="str">
            <v>1.996,14</v>
          </cell>
          <cell r="L3126" t="str">
            <v>CAIXA REFERENCIAL</v>
          </cell>
          <cell r="M3126" t="str">
            <v>337,16</v>
          </cell>
          <cell r="N3126">
            <v>1658.98</v>
          </cell>
          <cell r="O3126">
            <v>1996.14</v>
          </cell>
          <cell r="P3126">
            <v>0</v>
          </cell>
          <cell r="R3126" t="str">
            <v>SINAPI</v>
          </cell>
        </row>
        <row r="3127">
          <cell r="G3127">
            <v>101508</v>
          </cell>
          <cell r="H3127" t="str">
            <v>ENTRADA DE ENERGIA ELÉTRICA, AÉREA, TRIFÁSICA, COM CAIXA DE SOBREPOR, CABO DE 35 MM2 E DISJUNTOR DIN 50A (NÃO INCLUSO O POSTE DE CONCRETO). AF_07/2020_PS</v>
          </cell>
          <cell r="I3127" t="str">
            <v>UN</v>
          </cell>
          <cell r="J3127" t="str">
            <v>ATRIBUÍDO SÃO PAULO</v>
          </cell>
          <cell r="K3127" t="str">
            <v>2.245,98</v>
          </cell>
          <cell r="L3127" t="str">
            <v>CAIXA REFERENCIAL</v>
          </cell>
          <cell r="M3127" t="str">
            <v>353,06</v>
          </cell>
          <cell r="N3127">
            <v>1892.92</v>
          </cell>
          <cell r="O3127">
            <v>2245.98</v>
          </cell>
          <cell r="P3127">
            <v>0</v>
          </cell>
          <cell r="R3127" t="str">
            <v>SINAPI</v>
          </cell>
        </row>
        <row r="3128">
          <cell r="G3128">
            <v>101509</v>
          </cell>
          <cell r="H3128" t="str">
            <v>ENTRADA DE ENERGIA ELÉTRICA, AÉREA, TRIFÁSICA, COM CAIXA DE EMBUTIR, CABO DE 10 MM2 E DISJUNTOR DIN 50A (NÃO INCLUSO O POSTE DE CONCRETO). AF_07/2020_PS</v>
          </cell>
          <cell r="I3128" t="str">
            <v>UN</v>
          </cell>
          <cell r="J3128" t="str">
            <v>ATRIBUÍDO SÃO PAULO</v>
          </cell>
          <cell r="K3128" t="str">
            <v>1.855,77</v>
          </cell>
          <cell r="L3128" t="str">
            <v>CAIXA REFERENCIAL</v>
          </cell>
          <cell r="M3128" t="str">
            <v>339,46</v>
          </cell>
          <cell r="N3128">
            <v>1516.31</v>
          </cell>
          <cell r="O3128">
            <v>1855.77</v>
          </cell>
          <cell r="P3128">
            <v>0</v>
          </cell>
          <cell r="R3128" t="str">
            <v>SINAPI</v>
          </cell>
        </row>
        <row r="3129">
          <cell r="G3129">
            <v>101510</v>
          </cell>
          <cell r="H3129" t="str">
            <v>ENTRADA DE ENERGIA ELÉTRICA, AÉREA, TRIFÁSICA, COM CAIXA DE EMBUTIR, CABO DE 16 MM2 E DISJUNTOR DIN 50A (NÃO INCLUSO O POSTE DE CONCRETO). AF_07/2020_PS</v>
          </cell>
          <cell r="I3129" t="str">
            <v>UN</v>
          </cell>
          <cell r="J3129" t="str">
            <v>ATRIBUÍDO SÃO PAULO</v>
          </cell>
          <cell r="K3129" t="str">
            <v>2.044,24</v>
          </cell>
          <cell r="L3129" t="str">
            <v>CAIXA REFERENCIAL</v>
          </cell>
          <cell r="M3129" t="str">
            <v>369,78</v>
          </cell>
          <cell r="N3129">
            <v>1674.46</v>
          </cell>
          <cell r="O3129">
            <v>2044.24</v>
          </cell>
          <cell r="P3129">
            <v>0</v>
          </cell>
          <cell r="R3129" t="str">
            <v>SINAPI</v>
          </cell>
        </row>
        <row r="3130">
          <cell r="G3130">
            <v>101511</v>
          </cell>
          <cell r="H3130" t="str">
            <v>ENTRADA DE ENERGIA ELÉTRICA, AÉREA, TRIFÁSICA, COM CAIXA DE EMBUTIR, CABO DE 25 MM2 E DISJUNTOR DIN 50A (NÃO INCLUSO O POSTE DE CONCRETO). AF_07/2020_PS</v>
          </cell>
          <cell r="I3130" t="str">
            <v>UN</v>
          </cell>
          <cell r="J3130" t="str">
            <v>ATRIBUÍDO SÃO PAULO</v>
          </cell>
          <cell r="K3130" t="str">
            <v>2.096,19</v>
          </cell>
          <cell r="L3130" t="str">
            <v>CAIXA REFERENCIAL</v>
          </cell>
          <cell r="M3130" t="str">
            <v>327,16</v>
          </cell>
          <cell r="N3130">
            <v>1769.03</v>
          </cell>
          <cell r="O3130">
            <v>2096.19</v>
          </cell>
          <cell r="P3130">
            <v>0</v>
          </cell>
          <cell r="R3130" t="str">
            <v>SINAPI</v>
          </cell>
        </row>
        <row r="3131">
          <cell r="G3131">
            <v>101512</v>
          </cell>
          <cell r="H3131" t="str">
            <v>ENTRADA DE ENERGIA ELÉTRICA, AÉREA, TRIFÁSICA, COM CAIXA DE EMBUTIR, CABO DE 35 MM2 E DISJUNTOR DIN 50A (NÃO INCLUSO O POSTE DE CONCRETO). AF_07/2020_PS</v>
          </cell>
          <cell r="I3131" t="str">
            <v>UN</v>
          </cell>
          <cell r="J3131" t="str">
            <v>ATRIBUÍDO SÃO PAULO</v>
          </cell>
          <cell r="K3131" t="str">
            <v>2.346,03</v>
          </cell>
          <cell r="L3131" t="str">
            <v>CAIXA REFERENCIAL</v>
          </cell>
          <cell r="M3131" t="str">
            <v>343,06</v>
          </cell>
          <cell r="N3131">
            <v>2002.9700000000003</v>
          </cell>
          <cell r="O3131">
            <v>2346.0300000000002</v>
          </cell>
          <cell r="P3131">
            <v>0</v>
          </cell>
          <cell r="R3131" t="str">
            <v>SINAPI</v>
          </cell>
        </row>
        <row r="3132">
          <cell r="G3132">
            <v>101513</v>
          </cell>
          <cell r="H3132" t="str">
            <v>ENTRADA DE ENERGIA ELÉTRICA, SUBTERRÂNEA, MONOFÁSICA, COM CAIXA DE SOBREPOR, CABO DE 10 MM2 E DISJUNTOR DIN 50A (NÃO INCLUSA MURETA DE ALVENARIA). AF_07/2020_PS</v>
          </cell>
          <cell r="I3132" t="str">
            <v>UN</v>
          </cell>
          <cell r="J3132" t="str">
            <v>COEFICIENTE DE REPRESENTATIVIDADE</v>
          </cell>
          <cell r="K3132" t="str">
            <v>780,59</v>
          </cell>
          <cell r="L3132" t="str">
            <v>CAIXA REFERENCIAL</v>
          </cell>
          <cell r="M3132" t="str">
            <v>131,83</v>
          </cell>
          <cell r="N3132">
            <v>648.76</v>
          </cell>
          <cell r="O3132">
            <v>780.59</v>
          </cell>
          <cell r="P3132">
            <v>0</v>
          </cell>
          <cell r="R3132" t="str">
            <v>SINAPI</v>
          </cell>
        </row>
        <row r="3133">
          <cell r="G3133">
            <v>101514</v>
          </cell>
          <cell r="H3133" t="str">
            <v>ENTRADA DE ENERGIA ELÉTRICA, SUBTERRÂNEA, MONOFÁSICA, COM CAIXA DE SOBREPOR, CABO DE 16 MM2 E DISJUNTOR DIN 50A (NÃO INCLUSA MURETA DE ALVENARIA). AF_07/2020_PS</v>
          </cell>
          <cell r="I3133" t="str">
            <v>UN</v>
          </cell>
          <cell r="J3133" t="str">
            <v>COEFICIENTE DE REPRESENTATIVIDADE</v>
          </cell>
          <cell r="K3133" t="str">
            <v>892,65</v>
          </cell>
          <cell r="L3133" t="str">
            <v>CAIXA REFERENCIAL</v>
          </cell>
          <cell r="M3133" t="str">
            <v>149,85</v>
          </cell>
          <cell r="N3133">
            <v>742.8</v>
          </cell>
          <cell r="O3133">
            <v>892.65</v>
          </cell>
          <cell r="P3133">
            <v>0</v>
          </cell>
          <cell r="R3133" t="str">
            <v>SINAPI</v>
          </cell>
        </row>
        <row r="3134">
          <cell r="G3134">
            <v>101515</v>
          </cell>
          <cell r="H3134" t="str">
            <v>ENTRADA DE ENERGIA ELÉTRICA, SUBTERRÂNEA, MONOFÁSICA, COM CAIXA DE SOBREPOR, CABO DE 25 MM2 E DISJUNTOR DIN 50A (NÃO INCLUSA MURETA DE ALVENARIA). AF_07/2020_PS</v>
          </cell>
          <cell r="I3134" t="str">
            <v>UN</v>
          </cell>
          <cell r="J3134" t="str">
            <v>COEFICIENTE DE REPRESENTATIVIDADE</v>
          </cell>
          <cell r="K3134" t="str">
            <v>923,54</v>
          </cell>
          <cell r="L3134" t="str">
            <v>CAIXA REFERENCIAL</v>
          </cell>
          <cell r="M3134" t="str">
            <v>124,49</v>
          </cell>
          <cell r="N3134">
            <v>799.05</v>
          </cell>
          <cell r="O3134">
            <v>923.54</v>
          </cell>
          <cell r="P3134">
            <v>0</v>
          </cell>
          <cell r="R3134" t="str">
            <v>SINAPI</v>
          </cell>
        </row>
        <row r="3135">
          <cell r="G3135">
            <v>101516</v>
          </cell>
          <cell r="H3135" t="str">
            <v>ENTRADA DE ENERGIA ELÉTRICA, SUBTERRÂNEA, MONOFÁSICA, COM CAIXA DE SOBREPOR, CABO DE 35 MM2 E DISJUNTOR DIN 50A (NÃO INCLUSA MURETA DE ALVENARIA). AF_07/2020_PS</v>
          </cell>
          <cell r="I3135" t="str">
            <v>UN</v>
          </cell>
          <cell r="J3135" t="str">
            <v>COEFICIENTE DE REPRESENTATIVIDADE</v>
          </cell>
          <cell r="K3135" t="str">
            <v>1.054,09</v>
          </cell>
          <cell r="L3135" t="str">
            <v>CAIXA REFERENCIAL</v>
          </cell>
          <cell r="M3135" t="str">
            <v>128,96</v>
          </cell>
          <cell r="N3135">
            <v>925.12999999999988</v>
          </cell>
          <cell r="O3135">
            <v>1054.0899999999999</v>
          </cell>
          <cell r="P3135">
            <v>0</v>
          </cell>
          <cell r="R3135" t="str">
            <v>SINAPI</v>
          </cell>
        </row>
        <row r="3136">
          <cell r="G3136">
            <v>101517</v>
          </cell>
          <cell r="H3136" t="str">
            <v>ENTRADA DE ENERGIA ELÉTRICA, SUBTERRÂNEA, MONOFÁSICA, COM CAIXA DE EMBUTIR, CABO DE 10 MM2 E DISJUNTOR DIN 50A (NÃO INCLUSA MURETA DE ALVENARIA). AF_07/2020_PS</v>
          </cell>
          <cell r="I3136" t="str">
            <v>UN</v>
          </cell>
          <cell r="J3136" t="str">
            <v>COEFICIENTE DE REPRESENTATIVIDADE</v>
          </cell>
          <cell r="K3136" t="str">
            <v>767,15</v>
          </cell>
          <cell r="L3136" t="str">
            <v>CAIXA REFERENCIAL</v>
          </cell>
          <cell r="M3136" t="str">
            <v>118,60</v>
          </cell>
          <cell r="N3136">
            <v>648.54999999999995</v>
          </cell>
          <cell r="O3136">
            <v>767.15</v>
          </cell>
          <cell r="P3136">
            <v>0</v>
          </cell>
          <cell r="R3136" t="str">
            <v>SINAPI</v>
          </cell>
        </row>
        <row r="3137">
          <cell r="G3137">
            <v>101518</v>
          </cell>
          <cell r="H3137" t="str">
            <v>ENTRADA DE ENERGIA ELÉTRICA, SUBTERRÂNEA, MONOFÁSICA, COM CAIXA DE EMBUTIR, CABO DE 16 MM2 E DISJUNTOR DIN 50A (NÃO INCLUSA MURETA DE ALVENARIA). AF_07/2020_PS</v>
          </cell>
          <cell r="I3137" t="str">
            <v>UN</v>
          </cell>
          <cell r="J3137" t="str">
            <v>COEFICIENTE DE REPRESENTATIVIDADE</v>
          </cell>
          <cell r="K3137" t="str">
            <v>879,21</v>
          </cell>
          <cell r="L3137" t="str">
            <v>CAIXA REFERENCIAL</v>
          </cell>
          <cell r="M3137" t="str">
            <v>136,63</v>
          </cell>
          <cell r="N3137">
            <v>742.58</v>
          </cell>
          <cell r="O3137">
            <v>879.21</v>
          </cell>
          <cell r="P3137">
            <v>0</v>
          </cell>
          <cell r="R3137" t="str">
            <v>SINAPI</v>
          </cell>
        </row>
        <row r="3138">
          <cell r="G3138">
            <v>101519</v>
          </cell>
          <cell r="H3138" t="str">
            <v>ENTRADA DE ENERGIA ELÉTRICA, SUBTERRÂNEA, MONOFÁSICA, COM CAIXA DE EMBUTIR, CABO DE 25 MM2 E DISJUNTOR DIN 50A (NÃO INCLUSA MURETA DE ALVENARIA). AF_07/2020_PS</v>
          </cell>
          <cell r="I3138" t="str">
            <v>UN</v>
          </cell>
          <cell r="J3138" t="str">
            <v>COEFICIENTE DE REPRESENTATIVIDADE</v>
          </cell>
          <cell r="K3138" t="str">
            <v>910,10</v>
          </cell>
          <cell r="L3138" t="str">
            <v>CAIXA REFERENCIAL</v>
          </cell>
          <cell r="M3138" t="str">
            <v>111,26</v>
          </cell>
          <cell r="N3138">
            <v>798.84</v>
          </cell>
          <cell r="O3138">
            <v>910.1</v>
          </cell>
          <cell r="P3138">
            <v>0</v>
          </cell>
          <cell r="R3138" t="str">
            <v>SINAPI</v>
          </cell>
        </row>
        <row r="3139">
          <cell r="G3139">
            <v>101520</v>
          </cell>
          <cell r="H3139" t="str">
            <v>ENTRADA DE ENERGIA ELÉTRICA, SUBTERRÂNEA, MONOFÁSICA, COM CAIXA DE EMBUTIR, CABO DE 35 MM2 E DISJUNTOR DIN 50A (NÃO INCLUSA MURETA DE ALVENARIA). AF_07/2020_PS</v>
          </cell>
          <cell r="I3139" t="str">
            <v>UN</v>
          </cell>
          <cell r="J3139" t="str">
            <v>COEFICIENTE DE REPRESENTATIVIDADE</v>
          </cell>
          <cell r="K3139" t="str">
            <v>1.040,65</v>
          </cell>
          <cell r="L3139" t="str">
            <v>CAIXA REFERENCIAL</v>
          </cell>
          <cell r="M3139" t="str">
            <v>115,74</v>
          </cell>
          <cell r="N3139">
            <v>924.91000000000008</v>
          </cell>
          <cell r="O3139">
            <v>1040.6500000000001</v>
          </cell>
          <cell r="P3139">
            <v>0</v>
          </cell>
          <cell r="R3139" t="str">
            <v>SINAPI</v>
          </cell>
        </row>
        <row r="3140">
          <cell r="G3140">
            <v>101521</v>
          </cell>
          <cell r="H3140" t="str">
            <v>ENTRADA DE ENERGIA ELÉTRICA, SUBTERRÂNEA, BIFÁSICA, COM CAIXA DE SOBREPOR, CABO DE 10 MM2 E DISJUNTOR DIN 50A (NÃO INCLUSA MURETA DE ALVENARIA). AF_07/2020_PS</v>
          </cell>
          <cell r="I3140" t="str">
            <v>UN</v>
          </cell>
          <cell r="J3140" t="str">
            <v>COEFICIENTE DE REPRESENTATIVIDADE</v>
          </cell>
          <cell r="K3140" t="str">
            <v>1.052,11</v>
          </cell>
          <cell r="L3140" t="str">
            <v>CAIXA REFERENCIAL</v>
          </cell>
          <cell r="M3140" t="str">
            <v>156,47</v>
          </cell>
          <cell r="N3140">
            <v>895.63999999999987</v>
          </cell>
          <cell r="O3140">
            <v>1052.1099999999999</v>
          </cell>
          <cell r="P3140">
            <v>0</v>
          </cell>
          <cell r="R3140" t="str">
            <v>SINAPI</v>
          </cell>
        </row>
        <row r="3141">
          <cell r="G3141">
            <v>101522</v>
          </cell>
          <cell r="H3141" t="str">
            <v>ENTRADA DE ENERGIA ELÉTRICA, SUBTERRÂNEA, BIFÁSICA, COM CAIXA DE SOBREPOR, CABO DE 16 MM2 E DISJUNTOR DIN 50A (NÃO INCLUSA MURETA DE ALVENARIA). AF_07/2020_PS</v>
          </cell>
          <cell r="I3141" t="str">
            <v>UN</v>
          </cell>
          <cell r="J3141" t="str">
            <v>COEFICIENTE DE REPRESENTATIVIDADE</v>
          </cell>
          <cell r="K3141" t="str">
            <v>1.220,21</v>
          </cell>
          <cell r="L3141" t="str">
            <v>CAIXA REFERENCIAL</v>
          </cell>
          <cell r="M3141" t="str">
            <v>183,48</v>
          </cell>
          <cell r="N3141">
            <v>1036.73</v>
          </cell>
          <cell r="O3141">
            <v>1220.21</v>
          </cell>
          <cell r="P3141">
            <v>0</v>
          </cell>
          <cell r="R3141" t="str">
            <v>SINAPI</v>
          </cell>
        </row>
        <row r="3142">
          <cell r="G3142">
            <v>101523</v>
          </cell>
          <cell r="H3142" t="str">
            <v>ENTRADA DE ENERGIA ELÉTRICA, SUBTERRÂNEA, BIFÁSICA, COM CAIXA DE SOBREPOR, CABO DE 25 MM2 E DISJUNTOR DIN 50A (NÃO INCLUSA MURETA DE ALVENARIA). AF_07/2020_PS</v>
          </cell>
          <cell r="I3142" t="str">
            <v>UN</v>
          </cell>
          <cell r="J3142" t="str">
            <v>COEFICIENTE DE REPRESENTATIVIDADE</v>
          </cell>
          <cell r="K3142" t="str">
            <v>1.266,54</v>
          </cell>
          <cell r="L3142" t="str">
            <v>CAIXA REFERENCIAL</v>
          </cell>
          <cell r="M3142" t="str">
            <v>145,48</v>
          </cell>
          <cell r="N3142">
            <v>1121.06</v>
          </cell>
          <cell r="O3142">
            <v>1266.54</v>
          </cell>
          <cell r="P3142">
            <v>0</v>
          </cell>
          <cell r="R3142" t="str">
            <v>SINAPI</v>
          </cell>
        </row>
        <row r="3143">
          <cell r="G3143">
            <v>101524</v>
          </cell>
          <cell r="H3143" t="str">
            <v>ENTRADA DE ENERGIA ELÉTRICA, SUBTERRÂNEA, BIFÁSICA, COM CAIXA DE SOBREPOR, CABO DE 35 MM2 E DISJUNTOR DIN 50A (NÃO INCLUSA MURETA DE ALVENARIA). AF_07/2020_PS</v>
          </cell>
          <cell r="I3143" t="str">
            <v>UN</v>
          </cell>
          <cell r="J3143" t="str">
            <v>COEFICIENTE DE REPRESENTATIVIDADE</v>
          </cell>
          <cell r="K3143" t="str">
            <v>1.462,36</v>
          </cell>
          <cell r="L3143" t="str">
            <v>CAIXA REFERENCIAL</v>
          </cell>
          <cell r="M3143" t="str">
            <v>152,20</v>
          </cell>
          <cell r="N3143">
            <v>1310.1599999999999</v>
          </cell>
          <cell r="O3143">
            <v>1462.36</v>
          </cell>
          <cell r="P3143">
            <v>0</v>
          </cell>
          <cell r="R3143" t="str">
            <v>SINAPI</v>
          </cell>
        </row>
        <row r="3144">
          <cell r="G3144">
            <v>101525</v>
          </cell>
          <cell r="H3144" t="str">
            <v>ENTRADA DE ENERGIA ELÉTRICA, SUBTERRÂNEA, BIFÁSICA, COM CAIXA DE EMBUTIR, CABO DE 10 MM2 E DISJUNTOR DIN 50A (NÃO INCLUSA MURETA DE ALVENARIA). AF_07/2020_PS</v>
          </cell>
          <cell r="I3144" t="str">
            <v>UN</v>
          </cell>
          <cell r="J3144" t="str">
            <v>COEFICIENTE DE REPRESENTATIVIDADE</v>
          </cell>
          <cell r="K3144" t="str">
            <v>1.046,50</v>
          </cell>
          <cell r="L3144" t="str">
            <v>CAIXA REFERENCIAL</v>
          </cell>
          <cell r="M3144" t="str">
            <v>146,03</v>
          </cell>
          <cell r="N3144">
            <v>900.47</v>
          </cell>
          <cell r="O3144">
            <v>1046.5</v>
          </cell>
          <cell r="P3144">
            <v>0</v>
          </cell>
          <cell r="R3144" t="str">
            <v>SINAPI</v>
          </cell>
        </row>
        <row r="3145">
          <cell r="G3145">
            <v>101526</v>
          </cell>
          <cell r="H3145" t="str">
            <v>ENTRADA DE ENERGIA ELÉTRICA, SUBTERRÂNEA, BIFÁSICA, COM CAIXA DE EMBUTIR, CABO DE 16 MM2 E DISJUNTOR DIN 50A (NÃO INCLUSA MURETA DE ALVENARIA). AF_07/2020_PS</v>
          </cell>
          <cell r="I3145" t="str">
            <v>UN</v>
          </cell>
          <cell r="J3145" t="str">
            <v>COEFICIENTE DE REPRESENTATIVIDADE</v>
          </cell>
          <cell r="K3145" t="str">
            <v>1.214,60</v>
          </cell>
          <cell r="L3145" t="str">
            <v>CAIXA REFERENCIAL</v>
          </cell>
          <cell r="M3145" t="str">
            <v>173,05</v>
          </cell>
          <cell r="N3145">
            <v>1041.55</v>
          </cell>
          <cell r="O3145">
            <v>1214.5999999999999</v>
          </cell>
          <cell r="P3145">
            <v>0</v>
          </cell>
          <cell r="R3145" t="str">
            <v>SINAPI</v>
          </cell>
        </row>
        <row r="3146">
          <cell r="G3146">
            <v>101527</v>
          </cell>
          <cell r="H3146" t="str">
            <v>ENTRADA DE ENERGIA ELÉTRICA, SUBTERRÂNEA, BIFÁSICA, COM CAIXA DE EMBUTIR, CABO DE 25 MM2 E DISJUNTOR DIN 50A (NÃO INCLUSA MURETA DE ALVENARIA). AF_07/2020_PS</v>
          </cell>
          <cell r="I3146" t="str">
            <v>UN</v>
          </cell>
          <cell r="J3146" t="str">
            <v>COEFICIENTE DE REPRESENTATIVIDADE</v>
          </cell>
          <cell r="K3146" t="str">
            <v>1.260,93</v>
          </cell>
          <cell r="L3146" t="str">
            <v>CAIXA REFERENCIAL</v>
          </cell>
          <cell r="M3146" t="str">
            <v>135,04</v>
          </cell>
          <cell r="N3146">
            <v>1125.8900000000001</v>
          </cell>
          <cell r="O3146">
            <v>1260.93</v>
          </cell>
          <cell r="P3146">
            <v>0</v>
          </cell>
          <cell r="R3146" t="str">
            <v>SINAPI</v>
          </cell>
        </row>
        <row r="3147">
          <cell r="G3147">
            <v>101528</v>
          </cell>
          <cell r="H3147" t="str">
            <v>ENTRADA DE ENERGIA ELÉTRICA, SUBTERRÂNEA, BIFÁSICA, COM CAIXA DE EMBUTIR, CABO DE 35 MM2 E DISJUNTOR DIN 50A (NÃO INCLUSA MURETA DE ALVENARIA). AF_07/2020_PS</v>
          </cell>
          <cell r="I3147" t="str">
            <v>UN</v>
          </cell>
          <cell r="J3147" t="str">
            <v>COEFICIENTE DE REPRESENTATIVIDADE</v>
          </cell>
          <cell r="K3147" t="str">
            <v>1.456,75</v>
          </cell>
          <cell r="L3147" t="str">
            <v>CAIXA REFERENCIAL</v>
          </cell>
          <cell r="M3147" t="str">
            <v>141,76</v>
          </cell>
          <cell r="N3147">
            <v>1314.99</v>
          </cell>
          <cell r="O3147">
            <v>1456.75</v>
          </cell>
          <cell r="P3147">
            <v>0</v>
          </cell>
          <cell r="R3147" t="str">
            <v>SINAPI</v>
          </cell>
        </row>
        <row r="3148">
          <cell r="G3148">
            <v>101529</v>
          </cell>
          <cell r="H3148" t="str">
            <v>ENTRADA DE ENERGIA ELÉTRICA, SUBTERRÂNEA, TRIFÁSICA, COM CAIXA DE SOBREPOR, CABO DE 10 MM2 E DISJUNTOR DIN 50A (NÃO INCLUSA MURETA DE ALVENARIA). AF_07/2020_PS</v>
          </cell>
          <cell r="I3148" t="str">
            <v>UN</v>
          </cell>
          <cell r="J3148" t="str">
            <v>COEFICIENTE DE REPRESENTATIVIDADE</v>
          </cell>
          <cell r="K3148" t="str">
            <v>1.173,70</v>
          </cell>
          <cell r="L3148" t="str">
            <v>CAIXA REFERENCIAL</v>
          </cell>
          <cell r="M3148" t="str">
            <v>181,16</v>
          </cell>
          <cell r="N3148">
            <v>992.54000000000008</v>
          </cell>
          <cell r="O3148">
            <v>1173.7</v>
          </cell>
          <cell r="P3148">
            <v>0</v>
          </cell>
          <cell r="R3148" t="str">
            <v>SINAPI</v>
          </cell>
        </row>
        <row r="3149">
          <cell r="G3149">
            <v>101530</v>
          </cell>
          <cell r="H3149" t="str">
            <v>ENTRADA DE ENERGIA ELÉTRICA, SUBTERRÂNEA, TRIFÁSICA, COM CAIXA DE SOBREPOR, CABO DE 16 MM2 E DISJUNTOR DIN 50A (NÃO INCLUSA MURETA DE ALVENARIA). AF_07/2020_PS</v>
          </cell>
          <cell r="I3149" t="str">
            <v>UN</v>
          </cell>
          <cell r="J3149" t="str">
            <v>COEFICIENTE DE REPRESENTATIVIDADE</v>
          </cell>
          <cell r="K3149" t="str">
            <v>1.397,83</v>
          </cell>
          <cell r="L3149" t="str">
            <v>CAIXA REFERENCIAL</v>
          </cell>
          <cell r="M3149" t="str">
            <v>217,20</v>
          </cell>
          <cell r="N3149">
            <v>1180.6299999999999</v>
          </cell>
          <cell r="O3149">
            <v>1397.83</v>
          </cell>
          <cell r="P3149">
            <v>0</v>
          </cell>
          <cell r="R3149" t="str">
            <v>SINAPI</v>
          </cell>
        </row>
        <row r="3150">
          <cell r="G3150">
            <v>101531</v>
          </cell>
          <cell r="H3150" t="str">
            <v>ENTRADA DE ENERGIA ELÉTRICA, SUBTERRÂNEA, TRIFÁSICA, COM CAIXA DE SOBREPOR, CABO DE 25 MM2 E DISJUNTOR DIN 50A (NÃO INCLUSA MURETA DE ALVENARIA). AF_07/2020_PS</v>
          </cell>
          <cell r="I3150" t="str">
            <v>UN</v>
          </cell>
          <cell r="J3150" t="str">
            <v>COEFICIENTE DE REPRESENTATIVIDADE</v>
          </cell>
          <cell r="K3150" t="str">
            <v>1.459,61</v>
          </cell>
          <cell r="L3150" t="str">
            <v>CAIXA REFERENCIAL</v>
          </cell>
          <cell r="M3150" t="str">
            <v>166,51</v>
          </cell>
          <cell r="N3150">
            <v>1293.0999999999999</v>
          </cell>
          <cell r="O3150">
            <v>1459.61</v>
          </cell>
          <cell r="P3150">
            <v>0</v>
          </cell>
          <cell r="R3150" t="str">
            <v>SINAPI</v>
          </cell>
        </row>
        <row r="3151">
          <cell r="G3151">
            <v>101532</v>
          </cell>
          <cell r="H3151" t="str">
            <v>ENTRADA DE ENERGIA ELÉTRICA, SUBTERRÂNEA, TRIFÁSICA, COM CAIXA DE SOBREPOR, CABO DE 35 MM2 E DISJUNTOR DIN 50A (NÃO INCLUSA MURETA DE ALVENARIA). AF_07/2020_PS</v>
          </cell>
          <cell r="I3151" t="str">
            <v>UN</v>
          </cell>
          <cell r="J3151" t="str">
            <v>COEFICIENTE DE REPRESENTATIVIDADE</v>
          </cell>
          <cell r="K3151" t="str">
            <v>1.720,70</v>
          </cell>
          <cell r="L3151" t="str">
            <v>CAIXA REFERENCIAL</v>
          </cell>
          <cell r="M3151" t="str">
            <v>175,46</v>
          </cell>
          <cell r="N3151">
            <v>1545.24</v>
          </cell>
          <cell r="O3151">
            <v>1720.7</v>
          </cell>
          <cell r="P3151">
            <v>0</v>
          </cell>
          <cell r="R3151" t="str">
            <v>SINAPI</v>
          </cell>
        </row>
        <row r="3152">
          <cell r="G3152">
            <v>101533</v>
          </cell>
          <cell r="H3152" t="str">
            <v>ENTRADA DE ENERGIA ELÉTRICA, SUBTERRÂNEA, TRIFÁSICA, COM CAIXA DE EMBUTIR, CABO DE 10 MM2 E DISJUNTOR DIN 50A (NÃO INCLUSA MURETA DE ALVENARIA). AF_07/2020_PS</v>
          </cell>
          <cell r="I3152" t="str">
            <v>UN</v>
          </cell>
          <cell r="J3152" t="str">
            <v>COEFICIENTE DE REPRESENTATIVIDADE</v>
          </cell>
          <cell r="K3152" t="str">
            <v>1.273,76</v>
          </cell>
          <cell r="L3152" t="str">
            <v>CAIXA REFERENCIAL</v>
          </cell>
          <cell r="M3152" t="str">
            <v>171,14</v>
          </cell>
          <cell r="N3152">
            <v>1102.6199999999999</v>
          </cell>
          <cell r="O3152">
            <v>1273.7599999999998</v>
          </cell>
          <cell r="P3152">
            <v>0</v>
          </cell>
          <cell r="R3152" t="str">
            <v>SINAPI</v>
          </cell>
        </row>
        <row r="3153">
          <cell r="G3153">
            <v>101534</v>
          </cell>
          <cell r="H3153" t="str">
            <v>ENTRADA DE ENERGIA ELÉTRICA, SUBTERRÂNEA, TRIFÁSICA, COM CAIXA DE EMBUTIR, CABO DE 16 MM2 E DISJUNTOR DIN 50A (NÃO INCLUSA MURETA DE ALVENARIA). AF_07/2020_PS</v>
          </cell>
          <cell r="I3153" t="str">
            <v>UN</v>
          </cell>
          <cell r="J3153" t="str">
            <v>COEFICIENTE DE REPRESENTATIVIDADE</v>
          </cell>
          <cell r="K3153" t="str">
            <v>1.497,89</v>
          </cell>
          <cell r="L3153" t="str">
            <v>CAIXA REFERENCIAL</v>
          </cell>
          <cell r="M3153" t="str">
            <v>207,17</v>
          </cell>
          <cell r="N3153">
            <v>1290.72</v>
          </cell>
          <cell r="O3153">
            <v>1497.89</v>
          </cell>
          <cell r="P3153">
            <v>0</v>
          </cell>
          <cell r="R3153" t="str">
            <v>SINAPI</v>
          </cell>
        </row>
        <row r="3154">
          <cell r="G3154">
            <v>101535</v>
          </cell>
          <cell r="H3154" t="str">
            <v>ENTRADA DE ENERGIA ELÉTRICA, SUBTERRÂNEA, TRIFÁSICA, COM CAIXA DE EMBUTIR, CABO DE 25 MM2 E DISJUNTOR DIN 50A (NÃO INCLUSA MURETA DE ALVENARIA). AF_07/2020_PS</v>
          </cell>
          <cell r="I3154" t="str">
            <v>UN</v>
          </cell>
          <cell r="J3154" t="str">
            <v>COEFICIENTE DE REPRESENTATIVIDADE</v>
          </cell>
          <cell r="K3154" t="str">
            <v>1.559,67</v>
          </cell>
          <cell r="L3154" t="str">
            <v>CAIXA REFERENCIAL</v>
          </cell>
          <cell r="M3154" t="str">
            <v>156,50</v>
          </cell>
          <cell r="N3154">
            <v>1403.17</v>
          </cell>
          <cell r="O3154">
            <v>1559.67</v>
          </cell>
          <cell r="P3154">
            <v>0</v>
          </cell>
          <cell r="R3154" t="str">
            <v>SINAPI</v>
          </cell>
        </row>
        <row r="3155">
          <cell r="G3155">
            <v>101536</v>
          </cell>
          <cell r="H3155" t="str">
            <v>ENTRADA DE ENERGIA ELÉTRICA, SUBTERRÂNEA, TRIFÁSICA, COM CAIXA DE EMBUTIR, CABO DE 35 MM2 E DISJUNTOR DIN 50A (NÃO INCLUSA MURETA DE ALVENARIA). AF_07/2020_PS</v>
          </cell>
          <cell r="I3155" t="str">
            <v>UN</v>
          </cell>
          <cell r="J3155" t="str">
            <v>COEFICIENTE DE REPRESENTATIVIDADE</v>
          </cell>
          <cell r="K3155" t="str">
            <v>1.820,76</v>
          </cell>
          <cell r="L3155" t="str">
            <v>CAIXA REFERENCIAL</v>
          </cell>
          <cell r="M3155" t="str">
            <v>165,46</v>
          </cell>
          <cell r="N3155">
            <v>1655.3</v>
          </cell>
          <cell r="O3155">
            <v>1820.76</v>
          </cell>
          <cell r="P3155">
            <v>0</v>
          </cell>
          <cell r="R3155" t="str">
            <v>SINAPI</v>
          </cell>
        </row>
        <row r="3156">
          <cell r="G3156">
            <v>101537</v>
          </cell>
          <cell r="H3156" t="str">
            <v>APARELHO SINALIZADOR DE SAÍDA DE GARAGEM, COM CÉLULA FOTOELÉTRICA - FORNECIMENTO E INSTALAÇÃO. AF_07/2020</v>
          </cell>
          <cell r="I3156" t="str">
            <v>UN</v>
          </cell>
          <cell r="J3156" t="str">
            <v>COEFICIENTE DE REPRESENTATIVIDADE</v>
          </cell>
          <cell r="K3156" t="str">
            <v>103,00</v>
          </cell>
          <cell r="L3156" t="str">
            <v>CAIXA REFERENCIAL</v>
          </cell>
          <cell r="M3156" t="str">
            <v>29,13</v>
          </cell>
          <cell r="N3156">
            <v>73.87</v>
          </cell>
          <cell r="O3156">
            <v>103</v>
          </cell>
          <cell r="P3156">
            <v>0</v>
          </cell>
          <cell r="R3156" t="str">
            <v>SINAPI</v>
          </cell>
        </row>
        <row r="3157">
          <cell r="G3157">
            <v>101538</v>
          </cell>
          <cell r="H3157" t="str">
            <v>ARMAÇÃO SECUNDÁRIA, COM 1 ESTRIBO E 1 ISOLADOR - FORNECIMENTO E INSTALAÇÃO. AF_07/2020</v>
          </cell>
          <cell r="I3157" t="str">
            <v>UN</v>
          </cell>
          <cell r="J3157" t="str">
            <v>ATRIBUÍDO SÃO PAULO</v>
          </cell>
          <cell r="K3157" t="str">
            <v>66,19</v>
          </cell>
          <cell r="L3157" t="str">
            <v>CAIXA REFERENCIAL</v>
          </cell>
          <cell r="M3157" t="str">
            <v>8,15</v>
          </cell>
          <cell r="N3157">
            <v>58.04</v>
          </cell>
          <cell r="O3157">
            <v>66.19</v>
          </cell>
          <cell r="P3157">
            <v>0</v>
          </cell>
          <cell r="R3157" t="str">
            <v>SINAPI</v>
          </cell>
        </row>
        <row r="3158">
          <cell r="G3158">
            <v>101539</v>
          </cell>
          <cell r="H3158" t="str">
            <v>ARMAÇÃO SECUNDÁRIA, COM 2 ESTRIBOS E 2 ISOLADORES - FORNECIMENTO E INSTALAÇÃO. AF_07/2020</v>
          </cell>
          <cell r="I3158" t="str">
            <v>UN</v>
          </cell>
          <cell r="J3158" t="str">
            <v>ATRIBUÍDO SÃO PAULO</v>
          </cell>
          <cell r="K3158" t="str">
            <v>106,01</v>
          </cell>
          <cell r="L3158" t="str">
            <v>CAIXA REFERENCIAL</v>
          </cell>
          <cell r="M3158" t="str">
            <v>16,32</v>
          </cell>
          <cell r="N3158">
            <v>89.69</v>
          </cell>
          <cell r="O3158">
            <v>106.00999999999999</v>
          </cell>
          <cell r="P3158">
            <v>0</v>
          </cell>
          <cell r="R3158" t="str">
            <v>SINAPI</v>
          </cell>
        </row>
        <row r="3159">
          <cell r="G3159">
            <v>101540</v>
          </cell>
          <cell r="H3159" t="str">
            <v>ARMAÇÃO SECUNDÁRIA, COM 3 ESTRIBOS E 3 ISOLADORES - FORNECIMENTO E INSTALAÇÃO. AF_07/2020</v>
          </cell>
          <cell r="I3159" t="str">
            <v>UN</v>
          </cell>
          <cell r="J3159" t="str">
            <v>ATRIBUÍDO SÃO PAULO</v>
          </cell>
          <cell r="K3159" t="str">
            <v>182,47</v>
          </cell>
          <cell r="L3159" t="str">
            <v>CAIXA REFERENCIAL</v>
          </cell>
          <cell r="M3159" t="str">
            <v>24,49</v>
          </cell>
          <cell r="N3159">
            <v>157.97999999999999</v>
          </cell>
          <cell r="O3159">
            <v>182.47</v>
          </cell>
          <cell r="P3159">
            <v>0</v>
          </cell>
          <cell r="R3159" t="str">
            <v>SINAPI</v>
          </cell>
        </row>
        <row r="3160">
          <cell r="G3160">
            <v>101541</v>
          </cell>
          <cell r="H3160" t="str">
            <v>ARMAÇÃO SECUNDÁRIA, COM 4 ESTRIBOS E 4 ISOLADORES - FORNECIMENTO E INSTALAÇÃO. AF_07/2020</v>
          </cell>
          <cell r="I3160" t="str">
            <v>UN</v>
          </cell>
          <cell r="J3160" t="str">
            <v>ATRIBUÍDO SÃO PAULO</v>
          </cell>
          <cell r="K3160" t="str">
            <v>237,11</v>
          </cell>
          <cell r="L3160" t="str">
            <v>CAIXA REFERENCIAL</v>
          </cell>
          <cell r="M3160" t="str">
            <v>32,65</v>
          </cell>
          <cell r="N3160">
            <v>204.46</v>
          </cell>
          <cell r="O3160">
            <v>237.11</v>
          </cell>
          <cell r="P3160">
            <v>0</v>
          </cell>
          <cell r="R3160" t="str">
            <v>SINAPI</v>
          </cell>
        </row>
        <row r="3161">
          <cell r="G3161">
            <v>101542</v>
          </cell>
          <cell r="H3161" t="str">
            <v>ARMAÇÃO SECUNDÁRIA, COM 1 ESTRIBO, SEM ISOLADOR - FORNECIMENTO E INSTALAÇÃO. AF_07/2020</v>
          </cell>
          <cell r="I3161" t="str">
            <v>UN</v>
          </cell>
          <cell r="J3161" t="str">
            <v>ATRIBUÍDO SÃO PAULO</v>
          </cell>
          <cell r="K3161" t="str">
            <v>49,05</v>
          </cell>
          <cell r="L3161" t="str">
            <v>CAIXA REFERENCIAL</v>
          </cell>
          <cell r="M3161" t="str">
            <v>6,81</v>
          </cell>
          <cell r="N3161">
            <v>42.239999999999995</v>
          </cell>
          <cell r="O3161">
            <v>49.05</v>
          </cell>
          <cell r="P3161">
            <v>0</v>
          </cell>
          <cell r="R3161" t="str">
            <v>SINAPI</v>
          </cell>
        </row>
        <row r="3162">
          <cell r="G3162">
            <v>101543</v>
          </cell>
          <cell r="H3162" t="str">
            <v>ARMAÇÃO SECUNDÁRIA, COM 2 ESTRIBOS, SEM ISOLADOR - FORNECIMENTO E INSTALAÇÃO. AF_07/2020</v>
          </cell>
          <cell r="I3162" t="str">
            <v>UN</v>
          </cell>
          <cell r="J3162" t="str">
            <v>ATRIBUÍDO SÃO PAULO</v>
          </cell>
          <cell r="K3162" t="str">
            <v>85,31</v>
          </cell>
          <cell r="L3162" t="str">
            <v>CAIXA REFERENCIAL</v>
          </cell>
          <cell r="M3162" t="str">
            <v>13,62</v>
          </cell>
          <cell r="N3162">
            <v>71.69</v>
          </cell>
          <cell r="O3162">
            <v>85.31</v>
          </cell>
          <cell r="P3162">
            <v>0</v>
          </cell>
          <cell r="R3162" t="str">
            <v>SINAPI</v>
          </cell>
        </row>
        <row r="3163">
          <cell r="G3163">
            <v>101544</v>
          </cell>
          <cell r="H3163" t="str">
            <v>ARMAÇÃO SECUNDÁRIA, COM 3 ESTRIBOS, SEM ISOLADOR - FORNECIMENTO E INSTALAÇÃO. AF_07/2020</v>
          </cell>
          <cell r="I3163" t="str">
            <v>UN</v>
          </cell>
          <cell r="J3163" t="str">
            <v>ATRIBUÍDO SÃO PAULO</v>
          </cell>
          <cell r="K3163" t="str">
            <v>138,13</v>
          </cell>
          <cell r="L3163" t="str">
            <v>CAIXA REFERENCIAL</v>
          </cell>
          <cell r="M3163" t="str">
            <v>20,44</v>
          </cell>
          <cell r="N3163">
            <v>117.69</v>
          </cell>
          <cell r="O3163">
            <v>138.13</v>
          </cell>
          <cell r="P3163">
            <v>0</v>
          </cell>
          <cell r="R3163" t="str">
            <v>SINAPI</v>
          </cell>
        </row>
        <row r="3164">
          <cell r="G3164">
            <v>101545</v>
          </cell>
          <cell r="H3164" t="str">
            <v>ARMAÇÃO SECUNDÁRIA, COM 4 ESTRIBOS, SEM ISOLADOR - FORNECIMENTO E INSTALAÇÃO. AF_07/2020</v>
          </cell>
          <cell r="I3164" t="str">
            <v>UN</v>
          </cell>
          <cell r="J3164" t="str">
            <v>ATRIBUÍDO SÃO PAULO</v>
          </cell>
          <cell r="K3164" t="str">
            <v>203,39</v>
          </cell>
          <cell r="L3164" t="str">
            <v>CAIXA REFERENCIAL</v>
          </cell>
          <cell r="M3164" t="str">
            <v>27,24</v>
          </cell>
          <cell r="N3164">
            <v>176.14999999999998</v>
          </cell>
          <cell r="O3164">
            <v>203.39</v>
          </cell>
          <cell r="P3164">
            <v>0</v>
          </cell>
          <cell r="R3164" t="str">
            <v>SINAPI</v>
          </cell>
        </row>
        <row r="3165">
          <cell r="G3165">
            <v>101546</v>
          </cell>
          <cell r="H3165" t="str">
            <v>ISOLADOR, TIPO PINO, PARA TENSÃO 15 KV - FORNECIMENTO E INSTALAÇÃO. AF_07/2020</v>
          </cell>
          <cell r="I3165" t="str">
            <v>UN</v>
          </cell>
          <cell r="J3165" t="str">
            <v>COEFICIENTE DE REPRESENTATIVIDADE</v>
          </cell>
          <cell r="K3165" t="str">
            <v>31,50</v>
          </cell>
          <cell r="L3165" t="str">
            <v>CAIXA REFERENCIAL</v>
          </cell>
          <cell r="M3165" t="str">
            <v>1,33</v>
          </cell>
          <cell r="N3165">
            <v>30.17</v>
          </cell>
          <cell r="O3165">
            <v>31.5</v>
          </cell>
          <cell r="P3165">
            <v>0</v>
          </cell>
          <cell r="R3165" t="str">
            <v>SINAPI</v>
          </cell>
        </row>
        <row r="3166">
          <cell r="G3166">
            <v>101547</v>
          </cell>
          <cell r="H3166" t="str">
            <v>ISOLADOR, TIPO DISCO, PARA TENSÃO 15 KV - FORNECIMENTO E INSTALAÇÃO. AF_07/2020</v>
          </cell>
          <cell r="I3166" t="str">
            <v>UN</v>
          </cell>
          <cell r="J3166" t="str">
            <v>COEFICIENTE DE REPRESENTATIVIDADE</v>
          </cell>
          <cell r="K3166" t="str">
            <v>99,05</v>
          </cell>
          <cell r="L3166" t="str">
            <v>CAIXA REFERENCIAL</v>
          </cell>
          <cell r="M3166" t="str">
            <v>1,33</v>
          </cell>
          <cell r="N3166">
            <v>97.72</v>
          </cell>
          <cell r="O3166">
            <v>99.05</v>
          </cell>
          <cell r="P3166">
            <v>0</v>
          </cell>
          <cell r="R3166" t="str">
            <v>SINAPI</v>
          </cell>
        </row>
        <row r="3167">
          <cell r="G3167">
            <v>101548</v>
          </cell>
          <cell r="H3167" t="str">
            <v>ISOLADOR, TIPO ROLDANA, PARA BAIXA TENSÃO - FORNECIMENTO E INSTALAÇÃO. AF_07/2020</v>
          </cell>
          <cell r="I3167" t="str">
            <v>UN</v>
          </cell>
          <cell r="J3167" t="str">
            <v>COEFICIENTE DE REPRESENTATIVIDADE</v>
          </cell>
          <cell r="K3167" t="str">
            <v>7,67</v>
          </cell>
          <cell r="L3167" t="str">
            <v>CAIXA REFERENCIAL</v>
          </cell>
          <cell r="M3167" t="str">
            <v>1,34</v>
          </cell>
          <cell r="N3167">
            <v>6.33</v>
          </cell>
          <cell r="O3167">
            <v>7.67</v>
          </cell>
          <cell r="P3167">
            <v>0</v>
          </cell>
          <cell r="R3167" t="str">
            <v>SINAPI</v>
          </cell>
        </row>
        <row r="3168">
          <cell r="G3168">
            <v>101549</v>
          </cell>
          <cell r="H3168" t="str">
            <v>GRAMPO PARALELO METÁLICO, PARA REDES AÉREAS DE DISTRIBUIÇÃO DE ENERGIA ELÉTRICA DE BAIXA TENSÃO - FORNECIMENTO E INSTALAÇÃO. AF_07/2020</v>
          </cell>
          <cell r="I3168" t="str">
            <v>UN</v>
          </cell>
          <cell r="J3168" t="str">
            <v>COEFICIENTE DE REPRESENTATIVIDADE</v>
          </cell>
          <cell r="K3168" t="str">
            <v>19,52</v>
          </cell>
          <cell r="L3168" t="str">
            <v>CAIXA REFERENCIAL</v>
          </cell>
          <cell r="M3168" t="str">
            <v>4,38</v>
          </cell>
          <cell r="N3168">
            <v>15.14</v>
          </cell>
          <cell r="O3168">
            <v>19.52</v>
          </cell>
          <cell r="P3168">
            <v>0</v>
          </cell>
          <cell r="R3168" t="str">
            <v>SINAPI</v>
          </cell>
        </row>
        <row r="3169">
          <cell r="G3169">
            <v>101553</v>
          </cell>
          <cell r="H3169" t="str">
            <v>ALÇA PREFORMADA DE DISTRIBUIÇÃO, EM  AÇO GALVANIZADO, AWG 1 - FORNECIMENTO E INSTALAÇÃO. AF_07/2020</v>
          </cell>
          <cell r="I3169" t="str">
            <v>UN</v>
          </cell>
          <cell r="J3169" t="str">
            <v>COEFICIENTE DE REPRESENTATIVIDADE</v>
          </cell>
          <cell r="K3169" t="str">
            <v>23,20</v>
          </cell>
          <cell r="L3169" t="str">
            <v>CAIXA REFERENCIAL</v>
          </cell>
          <cell r="M3169" t="str">
            <v>3,43</v>
          </cell>
          <cell r="N3169">
            <v>19.77</v>
          </cell>
          <cell r="O3169">
            <v>23.2</v>
          </cell>
          <cell r="P3169">
            <v>0</v>
          </cell>
          <cell r="R3169" t="str">
            <v>SINAPI</v>
          </cell>
        </row>
        <row r="3170">
          <cell r="G3170">
            <v>101554</v>
          </cell>
          <cell r="H3170" t="str">
            <v>ALÇA PREFORMADA DE DISTRIBUIÇÃO, EM  AÇO GALVANIZADO, AWG 2 - FORNECIMENTO E INSTALAÇÃO. AF_07/2020</v>
          </cell>
          <cell r="I3170" t="str">
            <v>UN</v>
          </cell>
          <cell r="J3170" t="str">
            <v>COEFICIENTE DE REPRESENTATIVIDADE</v>
          </cell>
          <cell r="K3170" t="str">
            <v>15,72</v>
          </cell>
          <cell r="L3170" t="str">
            <v>CAIXA REFERENCIAL</v>
          </cell>
          <cell r="M3170" t="str">
            <v>3,43</v>
          </cell>
          <cell r="N3170">
            <v>12.290000000000001</v>
          </cell>
          <cell r="O3170">
            <v>15.72</v>
          </cell>
          <cell r="P3170">
            <v>0</v>
          </cell>
          <cell r="R3170" t="str">
            <v>SINAPI</v>
          </cell>
        </row>
        <row r="3171">
          <cell r="G3171">
            <v>101555</v>
          </cell>
          <cell r="H3171" t="str">
            <v>ALÇA PREFORMADA DE DISTRIBUIÇÃO, EM  AÇO GALVANIZADO, AWG 4 - FORNECIMENTO E INSTALAÇÃO. AF_07/2020</v>
          </cell>
          <cell r="I3171" t="str">
            <v>UN</v>
          </cell>
          <cell r="J3171" t="str">
            <v>COEFICIENTE DE REPRESENTATIVIDADE</v>
          </cell>
          <cell r="K3171" t="str">
            <v>8,90</v>
          </cell>
          <cell r="L3171" t="str">
            <v>CAIXA REFERENCIAL</v>
          </cell>
          <cell r="M3171" t="str">
            <v>3,45</v>
          </cell>
          <cell r="N3171">
            <v>5.45</v>
          </cell>
          <cell r="O3171">
            <v>8.9</v>
          </cell>
          <cell r="P3171">
            <v>0</v>
          </cell>
          <cell r="R3171" t="str">
            <v>SINAPI</v>
          </cell>
        </row>
        <row r="3172">
          <cell r="G3172">
            <v>101556</v>
          </cell>
          <cell r="H3172" t="str">
            <v>ALÇA PREFORMADA DE DISTRIBUIÇÃO, EM  AÇO GALVANIZADO, AWG 6 - FORNECIMENTO E INSTALAÇÃO. AF_07/2020</v>
          </cell>
          <cell r="I3172" t="str">
            <v>UN</v>
          </cell>
          <cell r="J3172" t="str">
            <v>COEFICIENTE DE REPRESENTATIVIDADE</v>
          </cell>
          <cell r="K3172" t="str">
            <v>7,81</v>
          </cell>
          <cell r="L3172" t="str">
            <v>CAIXA REFERENCIAL</v>
          </cell>
          <cell r="M3172" t="str">
            <v>3,45</v>
          </cell>
          <cell r="N3172">
            <v>4.3599999999999994</v>
          </cell>
          <cell r="O3172">
            <v>7.81</v>
          </cell>
          <cell r="P3172">
            <v>0</v>
          </cell>
          <cell r="R3172" t="str">
            <v>SINAPI</v>
          </cell>
        </row>
        <row r="3173">
          <cell r="G3173">
            <v>101560</v>
          </cell>
          <cell r="H3173" t="str">
            <v>CABO DE COBRE FLEXÍVEL ISOLADO, 10 MM², 0,6/1,0 KV, PARA REDE AÉREA DE DISTRIBUIÇÃO DE ENERGIA ELÉTRICA DE BAIXA TENSÃO - FORNECIMENTO E INSTALAÇÃO. AF_07/2020</v>
          </cell>
          <cell r="I3173" t="str">
            <v>M</v>
          </cell>
          <cell r="J3173" t="str">
            <v>COEFICIENTE DE REPRESENTATIVIDADE</v>
          </cell>
          <cell r="K3173" t="str">
            <v>9,57</v>
          </cell>
          <cell r="L3173" t="str">
            <v>CAIXA REFERENCIAL</v>
          </cell>
          <cell r="M3173" t="str">
            <v>0,05</v>
          </cell>
          <cell r="N3173">
            <v>9.52</v>
          </cell>
          <cell r="O3173">
            <v>9.57</v>
          </cell>
          <cell r="P3173">
            <v>0</v>
          </cell>
          <cell r="R3173" t="str">
            <v>SINAPI</v>
          </cell>
        </row>
        <row r="3174">
          <cell r="G3174">
            <v>101561</v>
          </cell>
          <cell r="H3174" t="str">
            <v>CABO DE COBRE FLEXÍVEL ISOLADO, 16 MM², 0,6/1,0 KV, PARA REDE AÉREA DE DISTRIBUIÇÃO DE ENERGIA ELÉTRICA DE BAIXA TENSÃO - FORNECIMENTO E INSTALAÇÃO. AF_07/2020</v>
          </cell>
          <cell r="I3174" t="str">
            <v>M</v>
          </cell>
          <cell r="J3174" t="str">
            <v>COEFICIENTE DE REPRESENTATIVIDADE</v>
          </cell>
          <cell r="K3174" t="str">
            <v>15,21</v>
          </cell>
          <cell r="L3174" t="str">
            <v>CAIXA REFERENCIAL</v>
          </cell>
          <cell r="M3174" t="str">
            <v>0,05</v>
          </cell>
          <cell r="N3174">
            <v>15.16</v>
          </cell>
          <cell r="O3174">
            <v>15.21</v>
          </cell>
          <cell r="P3174">
            <v>0</v>
          </cell>
          <cell r="R3174" t="str">
            <v>SINAPI</v>
          </cell>
        </row>
        <row r="3175">
          <cell r="G3175">
            <v>101562</v>
          </cell>
          <cell r="H3175" t="str">
            <v>CABO DE COBRE FLEXÍVEL ISOLADO, 25 MM², 0,6/1,0 KV, PARA REDE AÉREA DE DISTRIBUIÇÃO DE ENERGIA ELÉTRICA DE BAIXA TENSÃO - FORNECIMENTO E INSTALAÇÃO. AF_07/2020</v>
          </cell>
          <cell r="I3175" t="str">
            <v>M</v>
          </cell>
          <cell r="J3175" t="str">
            <v>COEFICIENTE DE REPRESENTATIVIDADE</v>
          </cell>
          <cell r="K3175" t="str">
            <v>23,54</v>
          </cell>
          <cell r="L3175" t="str">
            <v>CAIXA REFERENCIAL</v>
          </cell>
          <cell r="M3175" t="str">
            <v>0,05</v>
          </cell>
          <cell r="N3175">
            <v>23.49</v>
          </cell>
          <cell r="O3175">
            <v>23.54</v>
          </cell>
          <cell r="P3175">
            <v>0</v>
          </cell>
          <cell r="R3175" t="str">
            <v>SINAPI</v>
          </cell>
        </row>
        <row r="3176">
          <cell r="G3176">
            <v>101563</v>
          </cell>
          <cell r="H3176" t="str">
            <v>CABO DE COBRE FLEXÍVEL ISOLADO, 35 MM², 0,6/1,0 KV, PARA REDE AÉREA DE DISTRIBUIÇÃO DE ENERGIA ELÉTRICA DE BAIXA TENSÃO - FORNECIMENTO E INSTALAÇÃO. AF_07/2020</v>
          </cell>
          <cell r="I3176" t="str">
            <v>M</v>
          </cell>
          <cell r="J3176" t="str">
            <v>COEFICIENTE DE REPRESENTATIVIDADE</v>
          </cell>
          <cell r="K3176" t="str">
            <v>33,24</v>
          </cell>
          <cell r="L3176" t="str">
            <v>CAIXA REFERENCIAL</v>
          </cell>
          <cell r="M3176" t="str">
            <v>0,05</v>
          </cell>
          <cell r="N3176">
            <v>33.190000000000005</v>
          </cell>
          <cell r="O3176">
            <v>33.24</v>
          </cell>
          <cell r="P3176">
            <v>0</v>
          </cell>
          <cell r="R3176" t="str">
            <v>SINAPI</v>
          </cell>
        </row>
        <row r="3177">
          <cell r="G3177">
            <v>101564</v>
          </cell>
          <cell r="H3177" t="str">
            <v>CABO DE COBRE FLEXÍVEL ISOLADO, 50 MM², 0,6/1,0 KV, PARA REDE AÉREA DE DISTRIBUIÇÃO DE ENERGIA ELÉTRICA DE BAIXA TENSÃO - FORNECIMENTO E INSTALAÇÃO. AF_07/2020</v>
          </cell>
          <cell r="I3177" t="str">
            <v>M</v>
          </cell>
          <cell r="J3177" t="str">
            <v>COEFICIENTE DE REPRESENTATIVIDADE</v>
          </cell>
          <cell r="K3177" t="str">
            <v>49,13</v>
          </cell>
          <cell r="L3177" t="str">
            <v>CAIXA REFERENCIAL</v>
          </cell>
          <cell r="M3177" t="str">
            <v>0,05</v>
          </cell>
          <cell r="N3177">
            <v>49.080000000000005</v>
          </cell>
          <cell r="O3177">
            <v>49.13</v>
          </cell>
          <cell r="P3177">
            <v>0</v>
          </cell>
          <cell r="R3177" t="str">
            <v>SINAPI</v>
          </cell>
        </row>
        <row r="3178">
          <cell r="G3178">
            <v>101565</v>
          </cell>
          <cell r="H3178" t="str">
            <v>CABO DE COBRE FLEXÍVEL ISOLADO, 70 MM², 0,6/1,0 KV, PARA REDE AÉREA DE DISTRIBUIÇÃO DE ENERGIA ELÉTRICA DE BAIXA TENSÃO - FORNECIMENTO E INSTALAÇÃO. AF_07/2020</v>
          </cell>
          <cell r="I3178" t="str">
            <v>M</v>
          </cell>
          <cell r="J3178" t="str">
            <v>COEFICIENTE DE REPRESENTATIVIDADE</v>
          </cell>
          <cell r="K3178" t="str">
            <v>68,70</v>
          </cell>
          <cell r="L3178" t="str">
            <v>CAIXA REFERENCIAL</v>
          </cell>
          <cell r="M3178" t="str">
            <v>0,06</v>
          </cell>
          <cell r="N3178">
            <v>68.64</v>
          </cell>
          <cell r="O3178">
            <v>68.7</v>
          </cell>
          <cell r="P3178">
            <v>0</v>
          </cell>
          <cell r="R3178" t="str">
            <v>SINAPI</v>
          </cell>
        </row>
        <row r="3179">
          <cell r="G3179">
            <v>101567</v>
          </cell>
          <cell r="H3179" t="str">
            <v>CABO DE COBRE FLEXÍVEL ISOLADO, 95 MM², 0,6/1,0 KV, PARA REDE AÉREA DE DISTRIBUIÇÃO DE ENERGIA ELÉTRICA DE BAIXA TENSÃO - FORNECIMENTO E INSTALAÇÃO. AF_07/2020</v>
          </cell>
          <cell r="I3179" t="str">
            <v>M</v>
          </cell>
          <cell r="J3179" t="str">
            <v>COEFICIENTE DE REPRESENTATIVIDADE</v>
          </cell>
          <cell r="K3179" t="str">
            <v>89,19</v>
          </cell>
          <cell r="L3179" t="str">
            <v>CAIXA REFERENCIAL</v>
          </cell>
          <cell r="M3179" t="str">
            <v>0,06</v>
          </cell>
          <cell r="N3179">
            <v>89.13</v>
          </cell>
          <cell r="O3179">
            <v>89.19</v>
          </cell>
          <cell r="P3179">
            <v>0</v>
          </cell>
          <cell r="R3179" t="str">
            <v>SINAPI</v>
          </cell>
        </row>
        <row r="3180">
          <cell r="G3180">
            <v>101568</v>
          </cell>
          <cell r="H3180" t="str">
            <v>CABO DE COBRE FLEXÍVEL ISOLADO, 120 MM², 0,6/1,0 KV, PARA REDE AÉREA DE DISTRIBUIÇÃO DE ENERGIA ELÉTRICA DE BAIXA TENSÃO - FORNECIMENTO E INSTALAÇÃO. AF_07/2020</v>
          </cell>
          <cell r="I3180" t="str">
            <v>M</v>
          </cell>
          <cell r="J3180" t="str">
            <v>COEFICIENTE DE REPRESENTATIVIDADE</v>
          </cell>
          <cell r="K3180" t="str">
            <v>116,61</v>
          </cell>
          <cell r="L3180" t="str">
            <v>CAIXA REFERENCIAL</v>
          </cell>
          <cell r="M3180" t="str">
            <v>0,06</v>
          </cell>
          <cell r="N3180">
            <v>116.55</v>
          </cell>
          <cell r="O3180">
            <v>116.61</v>
          </cell>
          <cell r="P3180">
            <v>0</v>
          </cell>
          <cell r="R3180" t="str">
            <v>SINAPI</v>
          </cell>
        </row>
        <row r="3181">
          <cell r="G3181">
            <v>101626</v>
          </cell>
          <cell r="H3181" t="str">
            <v>REATOR PARA LÂMPADA VAPOR DE MERCÚRIO 400 W, USO EXTERNO - FORNECIMENTO E INSTALAÇÃO. AF_08/2020</v>
          </cell>
          <cell r="I3181" t="str">
            <v>UN</v>
          </cell>
          <cell r="J3181" t="str">
            <v>ATRIBUÍDO SÃO PAULO</v>
          </cell>
          <cell r="K3181" t="str">
            <v>171,35</v>
          </cell>
          <cell r="L3181" t="str">
            <v>CAIXA REFERENCIAL</v>
          </cell>
          <cell r="M3181" t="str">
            <v>6,94</v>
          </cell>
          <cell r="N3181">
            <v>164.41</v>
          </cell>
          <cell r="O3181">
            <v>171.35</v>
          </cell>
          <cell r="P3181">
            <v>0</v>
          </cell>
          <cell r="R3181" t="str">
            <v>SINAPI</v>
          </cell>
        </row>
        <row r="3182">
          <cell r="G3182">
            <v>101627</v>
          </cell>
          <cell r="H3182" t="str">
            <v>REATOR PARA LÂMPADA VAPOR DE SÓDIO 250 W, USO EXTERNO - FORNECIMENTO E INSTALAÇÃO. AF_08/2020</v>
          </cell>
          <cell r="I3182" t="str">
            <v>UN</v>
          </cell>
          <cell r="J3182" t="str">
            <v>ATRIBUÍDO SÃO PAULO</v>
          </cell>
          <cell r="K3182" t="str">
            <v>266,79</v>
          </cell>
          <cell r="L3182" t="str">
            <v>CAIXA REFERENCIAL</v>
          </cell>
          <cell r="M3182" t="str">
            <v>6,94</v>
          </cell>
          <cell r="N3182">
            <v>259.85000000000002</v>
          </cell>
          <cell r="O3182">
            <v>266.79000000000002</v>
          </cell>
          <cell r="P3182">
            <v>0</v>
          </cell>
          <cell r="R3182" t="str">
            <v>SINAPI</v>
          </cell>
        </row>
        <row r="3183">
          <cell r="G3183">
            <v>101628</v>
          </cell>
          <cell r="H3183" t="str">
            <v>REATOR PARA LÂMPADA VAPOR DE MERCÚRIO 125 W, USO EXTERNO - FORNECIMENTO E INSTALAÇÃO. AF_08/2020</v>
          </cell>
          <cell r="I3183" t="str">
            <v>UN</v>
          </cell>
          <cell r="J3183" t="str">
            <v>ATRIBUÍDO SÃO PAULO</v>
          </cell>
          <cell r="K3183" t="str">
            <v>127,20</v>
          </cell>
          <cell r="L3183" t="str">
            <v>CAIXA REFERENCIAL</v>
          </cell>
          <cell r="M3183" t="str">
            <v>6,94</v>
          </cell>
          <cell r="N3183">
            <v>120.26</v>
          </cell>
          <cell r="O3183">
            <v>127.2</v>
          </cell>
          <cell r="P3183">
            <v>0</v>
          </cell>
          <cell r="R3183" t="str">
            <v>SINAPI</v>
          </cell>
        </row>
        <row r="3184">
          <cell r="G3184">
            <v>101629</v>
          </cell>
          <cell r="H3184" t="str">
            <v>REATOR PARA LÂMPADA VAPOR DE MERCÚRIO 250 W, USO EXTERNO - FORNECIMENTO E INSTALAÇÃO. AF_08/2020</v>
          </cell>
          <cell r="I3184" t="str">
            <v>UN</v>
          </cell>
          <cell r="J3184" t="str">
            <v>ATRIBUÍDO SÃO PAULO</v>
          </cell>
          <cell r="K3184" t="str">
            <v>149,94</v>
          </cell>
          <cell r="L3184" t="str">
            <v>CAIXA REFERENCIAL</v>
          </cell>
          <cell r="M3184" t="str">
            <v>6,94</v>
          </cell>
          <cell r="N3184">
            <v>143</v>
          </cell>
          <cell r="O3184">
            <v>149.94</v>
          </cell>
          <cell r="P3184">
            <v>0</v>
          </cell>
          <cell r="R3184" t="str">
            <v>SINAPI</v>
          </cell>
        </row>
        <row r="3185">
          <cell r="G3185">
            <v>101630</v>
          </cell>
          <cell r="H3185" t="str">
            <v>SUBSTITUIÇÃO DE REATOR PARA ILUMINAÇÃO PÚBLICA (NÃO INCLUI FORNECIMENTO). AF_08/2020</v>
          </cell>
          <cell r="I3185" t="str">
            <v>UN</v>
          </cell>
          <cell r="J3185" t="str">
            <v>ATRIBUÍDO SÃO PAULO</v>
          </cell>
          <cell r="K3185" t="str">
            <v>69,87</v>
          </cell>
          <cell r="L3185" t="str">
            <v>CAIXA REFERENCIAL</v>
          </cell>
          <cell r="M3185" t="str">
            <v>15,06</v>
          </cell>
          <cell r="N3185">
            <v>54.81</v>
          </cell>
          <cell r="O3185">
            <v>69.87</v>
          </cell>
          <cell r="P3185">
            <v>0</v>
          </cell>
          <cell r="R3185" t="str">
            <v>SINAPI</v>
          </cell>
        </row>
        <row r="3186">
          <cell r="G3186">
            <v>101631</v>
          </cell>
          <cell r="H3186" t="str">
            <v>IGNITOR PARA PARTIDA LÂMPADA VAPOR SÓDIO / VAPOR METÁLICO ATÉ 400 W - FORNECIMENTO E INSTALAÇÃO. AF_08/2020</v>
          </cell>
          <cell r="I3186" t="str">
            <v>UN</v>
          </cell>
          <cell r="J3186" t="str">
            <v>COEFICIENTE DE REPRESENTATIVIDADE</v>
          </cell>
          <cell r="K3186" t="str">
            <v>30,23</v>
          </cell>
          <cell r="L3186" t="str">
            <v>CAIXA REFERENCIAL</v>
          </cell>
          <cell r="M3186" t="str">
            <v>6,95</v>
          </cell>
          <cell r="N3186">
            <v>23.28</v>
          </cell>
          <cell r="O3186">
            <v>30.23</v>
          </cell>
          <cell r="P3186">
            <v>0</v>
          </cell>
          <cell r="R3186" t="str">
            <v>SINAPI</v>
          </cell>
        </row>
        <row r="3187">
          <cell r="G3187">
            <v>101632</v>
          </cell>
          <cell r="H3187" t="str">
            <v>RELÉ FOTOELÉTRICO PARA COMANDO DE ILUMINAÇÃO EXTERNA 1000 W - FORNECIMENTO E INSTALAÇÃO. AF_08/2020</v>
          </cell>
          <cell r="I3187" t="str">
            <v>UN</v>
          </cell>
          <cell r="J3187" t="str">
            <v>ATRIBUÍDO SÃO PAULO</v>
          </cell>
          <cell r="K3187" t="str">
            <v>38,19</v>
          </cell>
          <cell r="L3187" t="str">
            <v>CAIXA REFERENCIAL</v>
          </cell>
          <cell r="M3187" t="str">
            <v>0,58</v>
          </cell>
          <cell r="N3187">
            <v>37.61</v>
          </cell>
          <cell r="O3187">
            <v>38.19</v>
          </cell>
          <cell r="P3187">
            <v>0</v>
          </cell>
          <cell r="R3187" t="str">
            <v>SINAPI</v>
          </cell>
        </row>
        <row r="3188">
          <cell r="G3188">
            <v>101633</v>
          </cell>
          <cell r="H3188" t="str">
            <v>SUBSTITUIÇÃO DE RELÉ FOTOELÉTRICO PARA COMANDO DE ILUMINAÇÃO EXTERNA 1000 W - FORNECIMENTO E INSTALAÇÃO. AF_08/2020</v>
          </cell>
          <cell r="I3188" t="str">
            <v>UN</v>
          </cell>
          <cell r="J3188" t="str">
            <v>ATRIBUÍDO SÃO PAULO</v>
          </cell>
          <cell r="K3188" t="str">
            <v>96,01</v>
          </cell>
          <cell r="L3188" t="str">
            <v>CAIXA REFERENCIAL</v>
          </cell>
          <cell r="M3188" t="str">
            <v>6,29</v>
          </cell>
          <cell r="N3188">
            <v>89.72</v>
          </cell>
          <cell r="O3188">
            <v>96.01</v>
          </cell>
          <cell r="P3188">
            <v>0</v>
          </cell>
          <cell r="R3188" t="str">
            <v>SINAPI</v>
          </cell>
        </row>
        <row r="3189">
          <cell r="G3189">
            <v>101636</v>
          </cell>
          <cell r="H3189" t="str">
            <v>BRAÇO PARA ILUMINAÇÃO PÚBLICA, EM TUBO DE AÇO GALVANIZADO, COMPRIMENTO DE 1,50 M, PARA FIXAÇÃO EM POSTE DE CONCRETO - FORNECIMENTO E INSTALAÇÃO. AF_08/2020</v>
          </cell>
          <cell r="I3189" t="str">
            <v>UN</v>
          </cell>
          <cell r="J3189" t="str">
            <v>ATRIBUÍDO SÃO PAULO</v>
          </cell>
          <cell r="K3189" t="str">
            <v>141,67</v>
          </cell>
          <cell r="L3189" t="str">
            <v>CAIXA REFERENCIAL</v>
          </cell>
          <cell r="M3189" t="str">
            <v>29,23</v>
          </cell>
          <cell r="N3189">
            <v>112.43999999999998</v>
          </cell>
          <cell r="O3189">
            <v>141.66999999999999</v>
          </cell>
          <cell r="P3189">
            <v>0</v>
          </cell>
          <cell r="R3189" t="str">
            <v>SINAPI</v>
          </cell>
        </row>
        <row r="3190">
          <cell r="G3190">
            <v>101637</v>
          </cell>
          <cell r="H3190" t="str">
            <v>BRAÇO PARA ILUMINAÇÃO PÚBLICA, EM TUBO DE AÇO GALVANIZADO, COMPRIMENTO DE 1,50 M, PARA FIXAÇÃO EM POSTE METÁLICO - FORNECIMENTO E INSTALAÇÃO. AF_08/2020</v>
          </cell>
          <cell r="I3190" t="str">
            <v>UN</v>
          </cell>
          <cell r="J3190" t="str">
            <v>ATRIBUÍDO SÃO PAULO</v>
          </cell>
          <cell r="K3190" t="str">
            <v>136,67</v>
          </cell>
          <cell r="L3190" t="str">
            <v>CAIXA REFERENCIAL</v>
          </cell>
          <cell r="M3190" t="str">
            <v>29,23</v>
          </cell>
          <cell r="N3190">
            <v>107.43999999999998</v>
          </cell>
          <cell r="O3190">
            <v>136.66999999999999</v>
          </cell>
          <cell r="P3190">
            <v>0</v>
          </cell>
          <cell r="R3190" t="str">
            <v>SINAPI</v>
          </cell>
        </row>
        <row r="3191">
          <cell r="G3191">
            <v>101640</v>
          </cell>
          <cell r="H3191" t="str">
            <v>LÂMPADA VAPOR METÁLICO 400 W - FORNECIMENTO E INSTALAÇÃO. AF_08/2020</v>
          </cell>
          <cell r="I3191" t="str">
            <v>UN</v>
          </cell>
          <cell r="J3191" t="str">
            <v>COEFICIENTE DE REPRESENTATIVIDADE</v>
          </cell>
          <cell r="K3191" t="str">
            <v>64,07</v>
          </cell>
          <cell r="L3191" t="str">
            <v>CAIXA REFERENCIAL</v>
          </cell>
          <cell r="M3191" t="str">
            <v>0,97</v>
          </cell>
          <cell r="N3191">
            <v>63.099999999999994</v>
          </cell>
          <cell r="O3191">
            <v>64.069999999999993</v>
          </cell>
          <cell r="P3191">
            <v>0</v>
          </cell>
          <cell r="R3191" t="str">
            <v>SINAPI</v>
          </cell>
        </row>
        <row r="3192">
          <cell r="G3192">
            <v>101641</v>
          </cell>
          <cell r="H3192" t="str">
            <v>LÂMPADA VAPOR METÁLICO 150 W - FORNECIMENTO E INSTALAÇÃO. AF_08/2020</v>
          </cell>
          <cell r="I3192" t="str">
            <v>UN</v>
          </cell>
          <cell r="J3192" t="str">
            <v>COEFICIENTE DE REPRESENTATIVIDADE</v>
          </cell>
          <cell r="K3192" t="str">
            <v>33,36</v>
          </cell>
          <cell r="L3192" t="str">
            <v>CAIXA REFERENCIAL</v>
          </cell>
          <cell r="M3192" t="str">
            <v>0,97</v>
          </cell>
          <cell r="N3192">
            <v>32.39</v>
          </cell>
          <cell r="O3192">
            <v>33.36</v>
          </cell>
          <cell r="P3192">
            <v>0</v>
          </cell>
          <cell r="R3192" t="str">
            <v>SINAPI</v>
          </cell>
        </row>
        <row r="3193">
          <cell r="G3193">
            <v>101642</v>
          </cell>
          <cell r="H3193" t="str">
            <v>LÂMPADA VAPOR DE MERCÚRIO 125 W - FORNECIMENTO E INSTALAÇÃO. AF_08/2020</v>
          </cell>
          <cell r="I3193" t="str">
            <v>UN</v>
          </cell>
          <cell r="J3193" t="str">
            <v>COEFICIENTE DE REPRESENTATIVIDADE</v>
          </cell>
          <cell r="K3193" t="str">
            <v>16,91</v>
          </cell>
          <cell r="L3193" t="str">
            <v>CAIXA REFERENCIAL</v>
          </cell>
          <cell r="M3193" t="str">
            <v>0,97</v>
          </cell>
          <cell r="N3193">
            <v>15.94</v>
          </cell>
          <cell r="O3193">
            <v>16.91</v>
          </cell>
          <cell r="P3193">
            <v>0</v>
          </cell>
          <cell r="R3193" t="str">
            <v>SINAPI</v>
          </cell>
        </row>
        <row r="3194">
          <cell r="G3194">
            <v>101643</v>
          </cell>
          <cell r="H3194" t="str">
            <v>LÂMPADA VAPOR DE MERCÚRIO 250 W - FORNECIMENTO E INSTALAÇÃO. AF_08/2020</v>
          </cell>
          <cell r="I3194" t="str">
            <v>UN</v>
          </cell>
          <cell r="J3194" t="str">
            <v>COEFICIENTE DE REPRESENTATIVIDADE</v>
          </cell>
          <cell r="K3194" t="str">
            <v>29,16</v>
          </cell>
          <cell r="L3194" t="str">
            <v>CAIXA REFERENCIAL</v>
          </cell>
          <cell r="M3194" t="str">
            <v>0,97</v>
          </cell>
          <cell r="N3194">
            <v>28.19</v>
          </cell>
          <cell r="O3194">
            <v>29.16</v>
          </cell>
          <cell r="P3194">
            <v>0</v>
          </cell>
          <cell r="R3194" t="str">
            <v>SINAPI</v>
          </cell>
        </row>
        <row r="3195">
          <cell r="G3195">
            <v>101644</v>
          </cell>
          <cell r="H3195" t="str">
            <v>LÂMPADA VAPOR DE MERCÚRIO 400 W - FORNECIMENTO E INSTALAÇÃO. AF_08/2020</v>
          </cell>
          <cell r="I3195" t="str">
            <v>UN</v>
          </cell>
          <cell r="J3195" t="str">
            <v>COEFICIENTE DE REPRESENTATIVIDADE</v>
          </cell>
          <cell r="K3195" t="str">
            <v>39,33</v>
          </cell>
          <cell r="L3195" t="str">
            <v>CAIXA REFERENCIAL</v>
          </cell>
          <cell r="M3195" t="str">
            <v>0,97</v>
          </cell>
          <cell r="N3195">
            <v>38.36</v>
          </cell>
          <cell r="O3195">
            <v>39.33</v>
          </cell>
          <cell r="P3195">
            <v>0</v>
          </cell>
          <cell r="R3195" t="str">
            <v>SINAPI</v>
          </cell>
        </row>
        <row r="3196">
          <cell r="G3196">
            <v>101645</v>
          </cell>
          <cell r="H3196" t="str">
            <v>LÂMPADA MISTA 160 W - FORNECIMENTO E INSTALAÇÃO. AF_08/2020</v>
          </cell>
          <cell r="I3196" t="str">
            <v>UN</v>
          </cell>
          <cell r="J3196" t="str">
            <v>COEFICIENTE DE REPRESENTATIVIDADE</v>
          </cell>
          <cell r="K3196" t="str">
            <v>18,81</v>
          </cell>
          <cell r="L3196" t="str">
            <v>CAIXA REFERENCIAL</v>
          </cell>
          <cell r="M3196" t="str">
            <v>0,97</v>
          </cell>
          <cell r="N3196">
            <v>17.84</v>
          </cell>
          <cell r="O3196">
            <v>18.809999999999999</v>
          </cell>
          <cell r="P3196">
            <v>0</v>
          </cell>
          <cell r="R3196" t="str">
            <v>SINAPI</v>
          </cell>
        </row>
        <row r="3197">
          <cell r="G3197">
            <v>101646</v>
          </cell>
          <cell r="H3197" t="str">
            <v>LÂMPADA MISTA 250 W - FORNECIMENTO E INSTALAÇÃO. AF_08/2020</v>
          </cell>
          <cell r="I3197" t="str">
            <v>UN</v>
          </cell>
          <cell r="J3197" t="str">
            <v>COEFICIENTE DE REPRESENTATIVIDADE</v>
          </cell>
          <cell r="K3197" t="str">
            <v>24,86</v>
          </cell>
          <cell r="L3197" t="str">
            <v>CAIXA REFERENCIAL</v>
          </cell>
          <cell r="M3197" t="str">
            <v>0,97</v>
          </cell>
          <cell r="N3197">
            <v>23.89</v>
          </cell>
          <cell r="O3197">
            <v>24.86</v>
          </cell>
          <cell r="P3197">
            <v>0</v>
          </cell>
          <cell r="R3197" t="str">
            <v>SINAPI</v>
          </cell>
        </row>
        <row r="3198">
          <cell r="G3198">
            <v>101647</v>
          </cell>
          <cell r="H3198" t="str">
            <v>LÂMPADA MISTA 500 W - FORNECIMENTO E INSTALAÇÃO. AF_08/2020</v>
          </cell>
          <cell r="I3198" t="str">
            <v>UN</v>
          </cell>
          <cell r="J3198" t="str">
            <v>COEFICIENTE DE REPRESENTATIVIDADE</v>
          </cell>
          <cell r="K3198" t="str">
            <v>45,36</v>
          </cell>
          <cell r="L3198" t="str">
            <v>CAIXA REFERENCIAL</v>
          </cell>
          <cell r="M3198" t="str">
            <v>0,97</v>
          </cell>
          <cell r="N3198">
            <v>44.39</v>
          </cell>
          <cell r="O3198">
            <v>45.36</v>
          </cell>
          <cell r="P3198">
            <v>0</v>
          </cell>
          <cell r="R3198" t="str">
            <v>SINAPI</v>
          </cell>
        </row>
        <row r="3199">
          <cell r="G3199">
            <v>101648</v>
          </cell>
          <cell r="H3199" t="str">
            <v>LÂMPADA VAPOR DE SÓDIO 150 W - FORNECIMENTO E INSTALAÇÃO. AF_08/2020</v>
          </cell>
          <cell r="I3199" t="str">
            <v>UN</v>
          </cell>
          <cell r="J3199" t="str">
            <v>COEFICIENTE DE REPRESENTATIVIDADE</v>
          </cell>
          <cell r="K3199" t="str">
            <v>35,17</v>
          </cell>
          <cell r="L3199" t="str">
            <v>CAIXA REFERENCIAL</v>
          </cell>
          <cell r="M3199" t="str">
            <v>0,97</v>
          </cell>
          <cell r="N3199">
            <v>34.200000000000003</v>
          </cell>
          <cell r="O3199">
            <v>35.17</v>
          </cell>
          <cell r="P3199">
            <v>0</v>
          </cell>
          <cell r="R3199" t="str">
            <v>SINAPI</v>
          </cell>
        </row>
        <row r="3200">
          <cell r="G3200">
            <v>101649</v>
          </cell>
          <cell r="H3200" t="str">
            <v>LÂMPADA VAPOR DE SÓDIO 250 W - FORNECIMENTO E INSTALAÇÃO. AF_08/2020</v>
          </cell>
          <cell r="I3200" t="str">
            <v>UN</v>
          </cell>
          <cell r="J3200" t="str">
            <v>COEFICIENTE DE REPRESENTATIVIDADE</v>
          </cell>
          <cell r="K3200" t="str">
            <v>40,46</v>
          </cell>
          <cell r="L3200" t="str">
            <v>CAIXA REFERENCIAL</v>
          </cell>
          <cell r="M3200" t="str">
            <v>0,97</v>
          </cell>
          <cell r="N3200">
            <v>39.49</v>
          </cell>
          <cell r="O3200">
            <v>40.46</v>
          </cell>
          <cell r="P3200">
            <v>0</v>
          </cell>
          <cell r="R3200" t="str">
            <v>SINAPI</v>
          </cell>
        </row>
        <row r="3201">
          <cell r="G3201">
            <v>101650</v>
          </cell>
          <cell r="H3201" t="str">
            <v>LÂMPADA VAPOR DE SÓDIO 400 W - FORNECIMENTO E INSTALAÇÃO. AF_08/2020</v>
          </cell>
          <cell r="I3201" t="str">
            <v>UN</v>
          </cell>
          <cell r="J3201" t="str">
            <v>COEFICIENTE DE REPRESENTATIVIDADE</v>
          </cell>
          <cell r="K3201" t="str">
            <v>46,97</v>
          </cell>
          <cell r="L3201" t="str">
            <v>CAIXA REFERENCIAL</v>
          </cell>
          <cell r="M3201" t="str">
            <v>0,97</v>
          </cell>
          <cell r="N3201">
            <v>46</v>
          </cell>
          <cell r="O3201">
            <v>46.97</v>
          </cell>
          <cell r="P3201">
            <v>0</v>
          </cell>
          <cell r="R3201" t="str">
            <v>SINAPI</v>
          </cell>
        </row>
        <row r="3202">
          <cell r="G3202">
            <v>101651</v>
          </cell>
          <cell r="H3202" t="str">
            <v>SUBSTITUIÇÃO DE LÂMPADA PARA ILUMINAÇÃO PÚBLICA (NÃO INCLUI FORNECIMENTO). AF_08/2020</v>
          </cell>
          <cell r="I3202" t="str">
            <v>UN</v>
          </cell>
          <cell r="J3202" t="str">
            <v>ATRIBUÍDO SÃO PAULO</v>
          </cell>
          <cell r="K3202" t="str">
            <v>59,74</v>
          </cell>
          <cell r="L3202" t="str">
            <v>CAIXA REFERENCIAL</v>
          </cell>
          <cell r="M3202" t="str">
            <v>7,20</v>
          </cell>
          <cell r="N3202">
            <v>52.54</v>
          </cell>
          <cell r="O3202">
            <v>59.74</v>
          </cell>
          <cell r="P3202">
            <v>0</v>
          </cell>
          <cell r="R3202" t="str">
            <v>SINAPI</v>
          </cell>
        </row>
        <row r="3203">
          <cell r="G3203">
            <v>101652</v>
          </cell>
          <cell r="H3203" t="str">
            <v>LUMINÁRIA FECHADA, PARA ILUMINAÇÃO PÚBLICA, PARA LÂMPADA DE VAPOR - FORNECIMENTO E INSTALAÇÃO (EXCLUSIVE LÂMPADA E REATOR). AF_08/2020</v>
          </cell>
          <cell r="I3203" t="str">
            <v>UN</v>
          </cell>
          <cell r="J3203" t="str">
            <v>ATRIBUÍDO SÃO PAULO</v>
          </cell>
          <cell r="K3203" t="str">
            <v>505,11</v>
          </cell>
          <cell r="L3203" t="str">
            <v>CAIXA REFERENCIAL</v>
          </cell>
          <cell r="M3203" t="str">
            <v>34,13</v>
          </cell>
          <cell r="N3203">
            <v>470.98</v>
          </cell>
          <cell r="O3203">
            <v>505.11</v>
          </cell>
          <cell r="P3203">
            <v>0</v>
          </cell>
          <cell r="R3203" t="str">
            <v>SINAPI</v>
          </cell>
        </row>
        <row r="3204">
          <cell r="G3204">
            <v>101653</v>
          </cell>
          <cell r="H3204" t="str">
            <v>LUMINÁRIA ABERTA PARA ILUMINAÇÃO PÚBLICA, PARA LÂMPADA VAPOR DE MERCÚRIO ATÉ 400 W E MISTA ATÉ 500 W, COM BRAÇO EM TUBO DE AÇO GALV 1", COMPRIMENTO DE 1,50 M, PARA POSTE DE CONCRETO - FORNECIMENTO E INSTALAÇÃO (EXCLUSIVE LÂMPADA E REATOR). AF_08/2020</v>
          </cell>
          <cell r="I3204" t="str">
            <v>UN</v>
          </cell>
          <cell r="J3204" t="str">
            <v>ATRIBUÍDO SÃO PAULO</v>
          </cell>
          <cell r="K3204" t="str">
            <v>267,14</v>
          </cell>
          <cell r="L3204" t="str">
            <v>CAIXA REFERENCIAL</v>
          </cell>
          <cell r="M3204" t="str">
            <v>58,27</v>
          </cell>
          <cell r="N3204">
            <v>208.86999999999998</v>
          </cell>
          <cell r="O3204">
            <v>267.14</v>
          </cell>
          <cell r="P3204">
            <v>0</v>
          </cell>
          <cell r="R3204" t="str">
            <v>SINAPI</v>
          </cell>
        </row>
        <row r="3205">
          <cell r="G3205">
            <v>101654</v>
          </cell>
          <cell r="H3205" t="str">
            <v>LUMINÁRIA DE LED PARA ILUMINAÇÃO PÚBLICA, DE 33 W ATÉ 50 W - FORNECIMENTO E INSTALAÇÃO. AF_08/2020</v>
          </cell>
          <cell r="I3205" t="str">
            <v>UN</v>
          </cell>
          <cell r="J3205" t="str">
            <v>ATRIBUÍDO SÃO PAULO</v>
          </cell>
          <cell r="K3205" t="str">
            <v>222,46</v>
          </cell>
          <cell r="L3205" t="str">
            <v>CAIXA REFERENCIAL</v>
          </cell>
          <cell r="M3205" t="str">
            <v>13,62</v>
          </cell>
          <cell r="N3205">
            <v>208.84</v>
          </cell>
          <cell r="O3205">
            <v>222.46</v>
          </cell>
          <cell r="P3205">
            <v>0</v>
          </cell>
          <cell r="R3205" t="str">
            <v>SINAPI</v>
          </cell>
        </row>
        <row r="3206">
          <cell r="G3206">
            <v>101655</v>
          </cell>
          <cell r="H3206" t="str">
            <v>LUMINÁRIA DE LED PARA ILUMINAÇÃO PÚBLICA, DE 51 W ATÉ 67 W - FORNECIMENTO E INSTALAÇÃO. AF_08/2020</v>
          </cell>
          <cell r="I3206" t="str">
            <v>UN</v>
          </cell>
          <cell r="J3206" t="str">
            <v>ATRIBUÍDO SÃO PAULO</v>
          </cell>
          <cell r="K3206" t="str">
            <v>352,94</v>
          </cell>
          <cell r="L3206" t="str">
            <v>CAIXA REFERENCIAL</v>
          </cell>
          <cell r="M3206" t="str">
            <v>13,62</v>
          </cell>
          <cell r="N3206">
            <v>339.32</v>
          </cell>
          <cell r="O3206">
            <v>352.94</v>
          </cell>
          <cell r="P3206">
            <v>0</v>
          </cell>
          <cell r="R3206" t="str">
            <v>SINAPI</v>
          </cell>
        </row>
        <row r="3207">
          <cell r="G3207">
            <v>101656</v>
          </cell>
          <cell r="H3207" t="str">
            <v>LUMINÁRIA DE LED PARA ILUMINAÇÃO PÚBLICA, DE 68 W ATÉ 97 W - FORNECIMENTO E INSTALAÇÃO. AF_08/2020</v>
          </cell>
          <cell r="I3207" t="str">
            <v>UN</v>
          </cell>
          <cell r="J3207" t="str">
            <v>ATRIBUÍDO SÃO PAULO</v>
          </cell>
          <cell r="K3207" t="str">
            <v>383,40</v>
          </cell>
          <cell r="L3207" t="str">
            <v>CAIXA REFERENCIAL</v>
          </cell>
          <cell r="M3207" t="str">
            <v>13,62</v>
          </cell>
          <cell r="N3207">
            <v>369.78</v>
          </cell>
          <cell r="O3207">
            <v>383.4</v>
          </cell>
          <cell r="P3207">
            <v>0</v>
          </cell>
          <cell r="R3207" t="str">
            <v>SINAPI</v>
          </cell>
        </row>
        <row r="3208">
          <cell r="G3208">
            <v>101657</v>
          </cell>
          <cell r="H3208" t="str">
            <v>LUMINÁRIA DE LED PARA ILUMINAÇÃO PÚBLICA, DE 98 W ATÉ 137 W - FORNECIMENTO E INSTALAÇÃO. AF_08/2020</v>
          </cell>
          <cell r="I3208" t="str">
            <v>UN</v>
          </cell>
          <cell r="J3208" t="str">
            <v>ATRIBUÍDO SÃO PAULO</v>
          </cell>
          <cell r="K3208" t="str">
            <v>448,29</v>
          </cell>
          <cell r="L3208" t="str">
            <v>CAIXA REFERENCIAL</v>
          </cell>
          <cell r="M3208" t="str">
            <v>13,62</v>
          </cell>
          <cell r="N3208">
            <v>434.67</v>
          </cell>
          <cell r="O3208">
            <v>448.29</v>
          </cell>
          <cell r="P3208">
            <v>0</v>
          </cell>
          <cell r="R3208" t="str">
            <v>SINAPI</v>
          </cell>
        </row>
        <row r="3209">
          <cell r="G3209">
            <v>101658</v>
          </cell>
          <cell r="H3209" t="str">
            <v>LUMINÁRIA DE LED PARA ILUMINAÇÃO PÚBLICA, DE 138 W ATÉ 180 W - FORNECIMENTO E INSTALAÇÃO. AF_08/2020</v>
          </cell>
          <cell r="I3209" t="str">
            <v>UN</v>
          </cell>
          <cell r="J3209" t="str">
            <v>ATRIBUÍDO SÃO PAULO</v>
          </cell>
          <cell r="K3209" t="str">
            <v>581,73</v>
          </cell>
          <cell r="L3209" t="str">
            <v>CAIXA REFERENCIAL</v>
          </cell>
          <cell r="M3209" t="str">
            <v>13,62</v>
          </cell>
          <cell r="N3209">
            <v>568.11</v>
          </cell>
          <cell r="O3209">
            <v>581.73</v>
          </cell>
          <cell r="P3209">
            <v>0</v>
          </cell>
          <cell r="R3209" t="str">
            <v>SINAPI</v>
          </cell>
        </row>
        <row r="3210">
          <cell r="G3210">
            <v>101659</v>
          </cell>
          <cell r="H3210" t="str">
            <v>LUMINÁRIA DE LED PARA ILUMINAÇÃO PÚBLICA, DE 181 W ATÉ 239 W - FORNECIMENTO E INSTALAÇÃO. AF_08/2020</v>
          </cell>
          <cell r="I3210" t="str">
            <v>UN</v>
          </cell>
          <cell r="J3210" t="str">
            <v>ATRIBUÍDO SÃO PAULO</v>
          </cell>
          <cell r="K3210" t="str">
            <v>664,72</v>
          </cell>
          <cell r="L3210" t="str">
            <v>CAIXA REFERENCIAL</v>
          </cell>
          <cell r="M3210" t="str">
            <v>13,62</v>
          </cell>
          <cell r="N3210">
            <v>651.1</v>
          </cell>
          <cell r="O3210">
            <v>664.72</v>
          </cell>
          <cell r="P3210">
            <v>0</v>
          </cell>
          <cell r="R3210" t="str">
            <v>SINAPI</v>
          </cell>
        </row>
        <row r="3211">
          <cell r="G3211">
            <v>101660</v>
          </cell>
          <cell r="H3211" t="str">
            <v>LUMINÁRIA DE LED PARA ILUMINAÇÃO PÚBLICA, DE 240 W ATÉ 350 W - FORNECIMENTO E INSTALAÇÃO. AF_08/2020</v>
          </cell>
          <cell r="I3211" t="str">
            <v>UN</v>
          </cell>
          <cell r="J3211" t="str">
            <v>ATRIBUÍDO SÃO PAULO</v>
          </cell>
          <cell r="K3211" t="str">
            <v>1.056,50</v>
          </cell>
          <cell r="L3211" t="str">
            <v>CAIXA REFERENCIAL</v>
          </cell>
          <cell r="M3211" t="str">
            <v>13,62</v>
          </cell>
          <cell r="N3211">
            <v>1042.8800000000001</v>
          </cell>
          <cell r="O3211">
            <v>1056.5</v>
          </cell>
          <cell r="P3211">
            <v>0</v>
          </cell>
          <cell r="R3211" t="str">
            <v>SINAPI</v>
          </cell>
        </row>
        <row r="3212">
          <cell r="G3212">
            <v>101661</v>
          </cell>
          <cell r="H3212" t="str">
            <v>SUBSTITUIÇÃO DE LUMINÁRIA DE VAPOR DE MERCÚRIO/VAPOR DE SÓDIO POR LUMINÁRIA DE LED PARA ILUMINAÇÃO PÚBLICA (NÃO INCLUI FORNECIMENTO). AF_08/2020</v>
          </cell>
          <cell r="I3212" t="str">
            <v>UN</v>
          </cell>
          <cell r="J3212" t="str">
            <v>ATRIBUÍDO SÃO PAULO</v>
          </cell>
          <cell r="K3212" t="str">
            <v>105,47</v>
          </cell>
          <cell r="L3212" t="str">
            <v>CAIXA REFERENCIAL</v>
          </cell>
          <cell r="M3212" t="str">
            <v>42,73</v>
          </cell>
          <cell r="N3212">
            <v>62.74</v>
          </cell>
          <cell r="O3212">
            <v>105.47</v>
          </cell>
          <cell r="P3212">
            <v>0</v>
          </cell>
          <cell r="R3212" t="str">
            <v>SINAPI</v>
          </cell>
        </row>
        <row r="3213">
          <cell r="G3213">
            <v>101662</v>
          </cell>
          <cell r="H3213" t="str">
            <v>LUMINÁRIA FECHADA PARA ILUMINAÇÃO PÚBLICA, COM REATOR DE PARTIDA RÁPIDA, COM LÂMPADA VAPOR DE MERCÚRIO 250 W - FORNECIMENTO E INSTALAÇÃO. AF_08/2020</v>
          </cell>
          <cell r="I3213" t="str">
            <v>UN</v>
          </cell>
          <cell r="J3213" t="str">
            <v>ATRIBUÍDO SÃO PAULO</v>
          </cell>
          <cell r="K3213" t="str">
            <v>684,23</v>
          </cell>
          <cell r="L3213" t="str">
            <v>CAIXA REFERENCIAL</v>
          </cell>
          <cell r="M3213" t="str">
            <v>42,08</v>
          </cell>
          <cell r="N3213">
            <v>642.15</v>
          </cell>
          <cell r="O3213">
            <v>684.23</v>
          </cell>
          <cell r="P3213">
            <v>0</v>
          </cell>
          <cell r="R3213" t="str">
            <v>SINAPI</v>
          </cell>
        </row>
        <row r="3214">
          <cell r="G3214">
            <v>101663</v>
          </cell>
          <cell r="H3214" t="str">
            <v>ABRAÇADEIRA DE FIXAÇÃO DE BRAÇOS DE LUMINÁRIAS DE 2" - FORNECIMENTO E INSTALAÇÃO. AF_08/2020</v>
          </cell>
          <cell r="I3214" t="str">
            <v>UN</v>
          </cell>
          <cell r="J3214" t="str">
            <v>ATRIBUÍDO SÃO PAULO</v>
          </cell>
          <cell r="K3214" t="str">
            <v>25,87</v>
          </cell>
          <cell r="L3214" t="str">
            <v>CAIXA REFERENCIAL</v>
          </cell>
          <cell r="M3214" t="str">
            <v>13,20</v>
          </cell>
          <cell r="N3214">
            <v>12.670000000000002</v>
          </cell>
          <cell r="O3214">
            <v>25.87</v>
          </cell>
          <cell r="P3214">
            <v>0</v>
          </cell>
          <cell r="R3214" t="str">
            <v>SINAPI</v>
          </cell>
        </row>
        <row r="3215">
          <cell r="G3215">
            <v>101664</v>
          </cell>
          <cell r="H3215" t="str">
            <v>ABRAÇADEIRA DE FIXAÇÃO DE BRAÇOS DE LUMINÁRIAS DE 3" - FORNECIMENTO E INSTALAÇÃO. AF_08/2020</v>
          </cell>
          <cell r="I3215" t="str">
            <v>UN</v>
          </cell>
          <cell r="J3215" t="str">
            <v>ATRIBUÍDO SÃO PAULO</v>
          </cell>
          <cell r="K3215" t="str">
            <v>27,16</v>
          </cell>
          <cell r="L3215" t="str">
            <v>CAIXA REFERENCIAL</v>
          </cell>
          <cell r="M3215" t="str">
            <v>13,18</v>
          </cell>
          <cell r="N3215">
            <v>13.98</v>
          </cell>
          <cell r="O3215">
            <v>27.16</v>
          </cell>
          <cell r="P3215">
            <v>0</v>
          </cell>
          <cell r="R3215" t="str">
            <v>SINAPI</v>
          </cell>
        </row>
        <row r="3216">
          <cell r="G3216">
            <v>101665</v>
          </cell>
          <cell r="H3216" t="str">
            <v>ABRAÇADEIRA DE FIXAÇÃO DE BRAÇOS DE LUMINÁRIAS DE 4" - FORNECIMENTO E INSTALAÇÃO. AF_08/2020</v>
          </cell>
          <cell r="I3216" t="str">
            <v>UN</v>
          </cell>
          <cell r="J3216" t="str">
            <v>ATRIBUÍDO SÃO PAULO</v>
          </cell>
          <cell r="K3216" t="str">
            <v>32,75</v>
          </cell>
          <cell r="L3216" t="str">
            <v>CAIXA REFERENCIAL</v>
          </cell>
          <cell r="M3216" t="str">
            <v>13,18</v>
          </cell>
          <cell r="N3216">
            <v>19.57</v>
          </cell>
          <cell r="O3216">
            <v>32.75</v>
          </cell>
          <cell r="P3216">
            <v>0</v>
          </cell>
          <cell r="R3216" t="str">
            <v>SINAPI</v>
          </cell>
        </row>
        <row r="3217">
          <cell r="G3217">
            <v>101666</v>
          </cell>
          <cell r="H3217" t="str">
            <v>REFLETOR RETANGULAR FECHADO, COM LÂMPADA VAPOR METÁLICO 400 W - FORNECIMENTO E INSTALAÇÃO. AF_08/2020</v>
          </cell>
          <cell r="I3217" t="str">
            <v>UN</v>
          </cell>
          <cell r="J3217" t="str">
            <v>ATRIBUÍDO SÃO PAULO</v>
          </cell>
          <cell r="K3217" t="str">
            <v>366,12</v>
          </cell>
          <cell r="L3217" t="str">
            <v>CAIXA REFERENCIAL</v>
          </cell>
          <cell r="M3217" t="str">
            <v>21,08</v>
          </cell>
          <cell r="N3217">
            <v>345.04</v>
          </cell>
          <cell r="O3217">
            <v>366.12</v>
          </cell>
          <cell r="P3217">
            <v>0</v>
          </cell>
          <cell r="R3217" t="str">
            <v>SINAPI</v>
          </cell>
        </row>
        <row r="3218">
          <cell r="G3218">
            <v>102085</v>
          </cell>
          <cell r="H3218" t="str">
            <v>LUMINÁRIA ESTANQUE COM PROTEÇÃO CONTRA ÁGUA, POEIRA OU IMPACTOS - FORNECIMENTO E INSTALAÇÃO. AF_08/2020</v>
          </cell>
          <cell r="I3218" t="str">
            <v>UN</v>
          </cell>
          <cell r="J3218" t="str">
            <v>ATRIBUÍDO SÃO PAULO</v>
          </cell>
          <cell r="K3218" t="str">
            <v>198,07</v>
          </cell>
          <cell r="L3218" t="str">
            <v>CAIXA REFERENCIAL</v>
          </cell>
          <cell r="M3218" t="str">
            <v>23,95</v>
          </cell>
          <cell r="N3218">
            <v>174.12</v>
          </cell>
          <cell r="O3218">
            <v>198.07</v>
          </cell>
          <cell r="P3218">
            <v>0</v>
          </cell>
          <cell r="R3218" t="str">
            <v>SINAPI</v>
          </cell>
        </row>
        <row r="3219">
          <cell r="G3219">
            <v>100578</v>
          </cell>
          <cell r="H3219" t="str">
            <v>ASSENTAMENTO DE POSTE DE CONCRETO COM COMPRIMENTO NOMINAL DE 9 M, CARGA NOMINAL MENOR OU IGUAL A 1000 DAN, ENGASTAMENTO SIMPLES COM 1,5 M DE SOLO (NÃO INCLUI FORNECIMENTO). AF_11/2019</v>
          </cell>
          <cell r="I3219" t="str">
            <v>UN</v>
          </cell>
          <cell r="J3219" t="str">
            <v>ATRIBUÍDO SÃO PAULO</v>
          </cell>
          <cell r="K3219" t="str">
            <v>458,81</v>
          </cell>
          <cell r="L3219" t="str">
            <v>CAIXA REFERENCIAL</v>
          </cell>
          <cell r="M3219" t="str">
            <v>101,69</v>
          </cell>
          <cell r="N3219">
            <v>357.12</v>
          </cell>
          <cell r="O3219">
            <v>458.81</v>
          </cell>
          <cell r="P3219">
            <v>0</v>
          </cell>
          <cell r="R3219" t="str">
            <v>SINAPI</v>
          </cell>
        </row>
        <row r="3220">
          <cell r="G3220">
            <v>100579</v>
          </cell>
          <cell r="H3220" t="str">
            <v>ASSENTAMENTO DE POSTE DE CONCRETO COM COMPRIMENTO NOMINAL DE 10 M, CARGA NOMINAL MENOR OU IGUAL A 1000 DAN, ENGASTAMENTO SIMPLES COM 1,6 M DE SOLO (NÃO INCLUI FORNECIMENTO). AF_11/2019</v>
          </cell>
          <cell r="I3220" t="str">
            <v>UN</v>
          </cell>
          <cell r="J3220" t="str">
            <v>ATRIBUÍDO SÃO PAULO</v>
          </cell>
          <cell r="K3220" t="str">
            <v>503,51</v>
          </cell>
          <cell r="L3220" t="str">
            <v>CAIXA REFERENCIAL</v>
          </cell>
          <cell r="M3220" t="str">
            <v>109,30</v>
          </cell>
          <cell r="N3220">
            <v>394.21</v>
          </cell>
          <cell r="O3220">
            <v>503.51</v>
          </cell>
          <cell r="P3220">
            <v>0</v>
          </cell>
          <cell r="R3220" t="str">
            <v>SINAPI</v>
          </cell>
        </row>
        <row r="3221">
          <cell r="G3221">
            <v>100580</v>
          </cell>
          <cell r="H3221" t="str">
            <v>ASSENTAMENTO DE POSTE DE CONCRETO COM COMPRIMENTO NOMINAL DE 10 M, CARGA NOMINAL MAIOR QUE 1000 DAN, ENGASTAMENTO SIMPLES COM 1,6 M DE SOLO (NÃO INCLUI FORNECIMENTO). AF_11/2019</v>
          </cell>
          <cell r="I3221" t="str">
            <v>UN</v>
          </cell>
          <cell r="J3221" t="str">
            <v>ATRIBUÍDO SÃO PAULO</v>
          </cell>
          <cell r="K3221" t="str">
            <v>547,74</v>
          </cell>
          <cell r="L3221" t="str">
            <v>CAIXA REFERENCIAL</v>
          </cell>
          <cell r="M3221" t="str">
            <v>142,45</v>
          </cell>
          <cell r="N3221">
            <v>405.29</v>
          </cell>
          <cell r="O3221">
            <v>547.74</v>
          </cell>
          <cell r="P3221">
            <v>0</v>
          </cell>
          <cell r="R3221" t="str">
            <v>SINAPI</v>
          </cell>
        </row>
        <row r="3222">
          <cell r="G3222">
            <v>100581</v>
          </cell>
          <cell r="H3222" t="str">
            <v>ASSENTAMENTO DE POSTE DE CONCRETO COM COMPRIMENTO NOMINAL DE 10,5 M, CARGA NOMINAL MENOR OU IGUAL A 1000 DAN, ENGASTAMENTO SIMPLES COM 1,65 M DE SOLO (NÃO INCLUI FORNECIMENTO). AF_11/2019</v>
          </cell>
          <cell r="I3222" t="str">
            <v>UN</v>
          </cell>
          <cell r="J3222" t="str">
            <v>ATRIBUÍDO SÃO PAULO</v>
          </cell>
          <cell r="K3222" t="str">
            <v>525,66</v>
          </cell>
          <cell r="L3222" t="str">
            <v>CAIXA REFERENCIAL</v>
          </cell>
          <cell r="M3222" t="str">
            <v>113,04</v>
          </cell>
          <cell r="N3222">
            <v>412.61999999999995</v>
          </cell>
          <cell r="O3222">
            <v>525.66</v>
          </cell>
          <cell r="P3222">
            <v>0</v>
          </cell>
          <cell r="R3222" t="str">
            <v>SINAPI</v>
          </cell>
        </row>
        <row r="3223">
          <cell r="G3223">
            <v>100582</v>
          </cell>
          <cell r="H3223" t="str">
            <v>ASSENTAMENTO DE POSTE DE CONCRETO COM COMPRIMENTO NOMINAL DE 10,5 M, CARGA NOMINAL MAIOR QUE 1000 DAN, ENGASTAMENTO SIMPLES COM 1,65 M DE SOLO (NÃO INCLUI FORNECIMENTO). AF_11/2019</v>
          </cell>
          <cell r="I3223" t="str">
            <v>UN</v>
          </cell>
          <cell r="J3223" t="str">
            <v>ATRIBUÍDO SÃO PAULO</v>
          </cell>
          <cell r="K3223" t="str">
            <v>605,37</v>
          </cell>
          <cell r="L3223" t="str">
            <v>CAIXA REFERENCIAL</v>
          </cell>
          <cell r="M3223" t="str">
            <v>173,12</v>
          </cell>
          <cell r="N3223">
            <v>432.25</v>
          </cell>
          <cell r="O3223">
            <v>605.37</v>
          </cell>
          <cell r="P3223">
            <v>0</v>
          </cell>
          <cell r="R3223" t="str">
            <v>SINAPI</v>
          </cell>
        </row>
        <row r="3224">
          <cell r="G3224">
            <v>100583</v>
          </cell>
          <cell r="H3224" t="str">
            <v>ASSENTAMENTO DE POSTE DE CONCRETO COM COMPRIMENTO NOMINAL DE 11 M, CARGA NOMINAL MENOR OU IGUAL A 1000 DAN, ENGASTAMENTO SIMPLES COM 1,7 M DE SOLO (NÃO INCLUI FORNECIMENTO). AF_11/2019</v>
          </cell>
          <cell r="I3224" t="str">
            <v>UN</v>
          </cell>
          <cell r="J3224" t="str">
            <v>ATRIBUÍDO SÃO PAULO</v>
          </cell>
          <cell r="K3224" t="str">
            <v>549,28</v>
          </cell>
          <cell r="L3224" t="str">
            <v>CAIXA REFERENCIAL</v>
          </cell>
          <cell r="M3224" t="str">
            <v>117,75</v>
          </cell>
          <cell r="N3224">
            <v>431.53</v>
          </cell>
          <cell r="O3224">
            <v>549.28</v>
          </cell>
          <cell r="P3224">
            <v>0</v>
          </cell>
          <cell r="R3224" t="str">
            <v>SINAPI</v>
          </cell>
        </row>
        <row r="3225">
          <cell r="G3225">
            <v>100584</v>
          </cell>
          <cell r="H3225" t="str">
            <v>ASSENTAMENTO DE POSTE DE CONCRETO COM COMPRIMENTO NOMINAL DE 11 M, CARGA NOMINAL MAIOR QUE 1000 DAN, ENGASTAMENTO SIMPLES COM 1,7 M DE SOLO (NÃO INCLUI FORNECIMENTO). AF_11/2019</v>
          </cell>
          <cell r="I3225" t="str">
            <v>UN</v>
          </cell>
          <cell r="J3225" t="str">
            <v>ATRIBUÍDO SÃO PAULO</v>
          </cell>
          <cell r="K3225" t="str">
            <v>597,22</v>
          </cell>
          <cell r="L3225" t="str">
            <v>CAIXA REFERENCIAL</v>
          </cell>
          <cell r="M3225" t="str">
            <v>153,66</v>
          </cell>
          <cell r="N3225">
            <v>443.56000000000006</v>
          </cell>
          <cell r="O3225">
            <v>597.22</v>
          </cell>
          <cell r="P3225">
            <v>0</v>
          </cell>
          <cell r="R3225" t="str">
            <v>SINAPI</v>
          </cell>
        </row>
        <row r="3226">
          <cell r="G3226">
            <v>100585</v>
          </cell>
          <cell r="H3226" t="str">
            <v>ASSENTAMENTO DE POSTE DE CONCRETO COM COMPRIMENTO NOMINAL DE 12 M, CARGA NOMINAL MENOR OU IGUAL A 1000 DAN, ENGASTAMENTO SIMPLES COM 1,8 M DE SOLO (NÃO INCLUI FORNECIMENTO). AF_11/2019</v>
          </cell>
          <cell r="I3226" t="str">
            <v>UN</v>
          </cell>
          <cell r="J3226" t="str">
            <v>ATRIBUÍDO SÃO PAULO</v>
          </cell>
          <cell r="K3226" t="str">
            <v>595,27</v>
          </cell>
          <cell r="L3226" t="str">
            <v>CAIXA REFERENCIAL</v>
          </cell>
          <cell r="M3226" t="str">
            <v>126,39</v>
          </cell>
          <cell r="N3226">
            <v>468.88</v>
          </cell>
          <cell r="O3226">
            <v>595.27</v>
          </cell>
          <cell r="P3226">
            <v>0</v>
          </cell>
          <cell r="R3226" t="str">
            <v>SINAPI</v>
          </cell>
        </row>
        <row r="3227">
          <cell r="G3227">
            <v>100586</v>
          </cell>
          <cell r="H3227" t="str">
            <v>ASSENTAMENTO DE POSTE DE CONCRETO COM COMPRIMENTO NOMINAL DE 12 M, CARGA NOMINAL MAIOR QUE 1000 DAN, ENGASTAMENTO SIMPLES COM 1,8 M DE SOLO (NÃO INCLUI FORNECIMENTO). AF_11/2019</v>
          </cell>
          <cell r="I3227" t="str">
            <v>UN</v>
          </cell>
          <cell r="J3227" t="str">
            <v>ATRIBUÍDO SÃO PAULO</v>
          </cell>
          <cell r="K3227" t="str">
            <v>671,69</v>
          </cell>
          <cell r="L3227" t="str">
            <v>CAIXA REFERENCIAL</v>
          </cell>
          <cell r="M3227" t="str">
            <v>183,36</v>
          </cell>
          <cell r="N3227">
            <v>488.33000000000004</v>
          </cell>
          <cell r="O3227">
            <v>671.69</v>
          </cell>
          <cell r="P3227">
            <v>0</v>
          </cell>
          <cell r="R3227" t="str">
            <v>SINAPI</v>
          </cell>
        </row>
        <row r="3228">
          <cell r="G3228">
            <v>100587</v>
          </cell>
          <cell r="H3228" t="str">
            <v>ASSENTAMENTO DE POSTE DE CONCRETO COM COMPRIMENTO NOMINAL DE 13 M, CARGA NOMINAL MENOR OU IGUAL A 1000 DAN, ENGASTAMENTO SIMPLES COM 1,9 M DE SOLO (NÃO INCLUI FORNECIMENTO). AF_11/2019</v>
          </cell>
          <cell r="I3228" t="str">
            <v>UN</v>
          </cell>
          <cell r="J3228" t="str">
            <v>ATRIBUÍDO SÃO PAULO</v>
          </cell>
          <cell r="K3228" t="str">
            <v>642,77</v>
          </cell>
          <cell r="L3228" t="str">
            <v>CAIXA REFERENCIAL</v>
          </cell>
          <cell r="M3228" t="str">
            <v>136,20</v>
          </cell>
          <cell r="N3228">
            <v>506.57</v>
          </cell>
          <cell r="O3228">
            <v>642.77</v>
          </cell>
          <cell r="P3228">
            <v>0</v>
          </cell>
          <cell r="R3228" t="str">
            <v>SINAPI</v>
          </cell>
        </row>
        <row r="3229">
          <cell r="G3229">
            <v>100588</v>
          </cell>
          <cell r="H3229" t="str">
            <v>ASSENTAMENTO DE POSTE DE CONCRETO COM COMPRIMENTO NOMINAL DE 13 M, CARGA NOMINAL MAIOR QUE 1000 DAN, ENGASTAMENTO SIMPLES COM 1,9 M DE SOLO (NÃO INCLUI FORNECIMENTO). AF_11/2019</v>
          </cell>
          <cell r="I3229" t="str">
            <v>UN</v>
          </cell>
          <cell r="J3229" t="str">
            <v>ATRIBUÍDO SÃO PAULO</v>
          </cell>
          <cell r="K3229" t="str">
            <v>702,17</v>
          </cell>
          <cell r="L3229" t="str">
            <v>CAIXA REFERENCIAL</v>
          </cell>
          <cell r="M3229" t="str">
            <v>180,45</v>
          </cell>
          <cell r="N3229">
            <v>521.72</v>
          </cell>
          <cell r="O3229">
            <v>702.17000000000007</v>
          </cell>
          <cell r="P3229">
            <v>0</v>
          </cell>
          <cell r="R3229" t="str">
            <v>SINAPI</v>
          </cell>
        </row>
        <row r="3230">
          <cell r="G3230">
            <v>100589</v>
          </cell>
          <cell r="H3230" t="str">
            <v>ASSENTAMENTO DE POSTE DE CONCRETO COM COMPRIMENTO NOMINAL DE 13,5 M, CARGA NOMINAL MENOR OU IGUAL A 1000 DAN, ENGASTAMENTO SIMPLES COM 1,95 M DE SOLO (NÃO INCLUI FORNECIMENTO). AF_11/2019</v>
          </cell>
          <cell r="I3230" t="str">
            <v>UN</v>
          </cell>
          <cell r="J3230" t="str">
            <v>ATRIBUÍDO SÃO PAULO</v>
          </cell>
          <cell r="K3230" t="str">
            <v>707,64</v>
          </cell>
          <cell r="L3230" t="str">
            <v>CAIXA REFERENCIAL</v>
          </cell>
          <cell r="M3230" t="str">
            <v>172,57</v>
          </cell>
          <cell r="N3230">
            <v>535.06999999999994</v>
          </cell>
          <cell r="O3230">
            <v>707.63999999999987</v>
          </cell>
          <cell r="P3230">
            <v>0</v>
          </cell>
          <cell r="R3230" t="str">
            <v>SINAPI</v>
          </cell>
        </row>
        <row r="3231">
          <cell r="G3231">
            <v>100590</v>
          </cell>
          <cell r="H3231" t="str">
            <v>ASSENTAMENTO DE POSTE DE CONCRETO COM COMPRIMENTO NOMINAL DE 13,5 M, CARGA NOMINAL MAIOR QUE 1000 DAN, ENGASTAMENTO SIMPLES COM 1,95 M DE SOLO (NÃO INCLUI FORNECIMENTO). AF_11/2019</v>
          </cell>
          <cell r="I3231" t="str">
            <v>UN</v>
          </cell>
          <cell r="J3231" t="str">
            <v>ATRIBUÍDO SÃO PAULO</v>
          </cell>
          <cell r="K3231" t="str">
            <v>766,30</v>
          </cell>
          <cell r="L3231" t="str">
            <v>CAIXA REFERENCIAL</v>
          </cell>
          <cell r="M3231" t="str">
            <v>216,91</v>
          </cell>
          <cell r="N3231">
            <v>549.39</v>
          </cell>
          <cell r="O3231">
            <v>766.3</v>
          </cell>
          <cell r="P3231">
            <v>0</v>
          </cell>
          <cell r="R3231" t="str">
            <v>SINAPI</v>
          </cell>
        </row>
        <row r="3232">
          <cell r="G3232">
            <v>100591</v>
          </cell>
          <cell r="H3232" t="str">
            <v>ASSENTAMENTO DE POSTE DE CONCRETO COM COMPRIMENTO NOMINAL DE 14 M, CARGA NOMINAL MENOR OU IGUAL A 1000 DAN, ENGASTAMENTO SIMPLES COM 2 M DE SOLO (NÃO INCLUI FORNECIMENTO). AF_11/2019</v>
          </cell>
          <cell r="I3232" t="str">
            <v>UN</v>
          </cell>
          <cell r="J3232" t="str">
            <v>ATRIBUÍDO SÃO PAULO</v>
          </cell>
          <cell r="K3232" t="str">
            <v>705,85</v>
          </cell>
          <cell r="L3232" t="str">
            <v>CAIXA REFERENCIAL</v>
          </cell>
          <cell r="M3232" t="str">
            <v>157,30</v>
          </cell>
          <cell r="N3232">
            <v>548.54999999999995</v>
          </cell>
          <cell r="O3232">
            <v>705.84999999999991</v>
          </cell>
          <cell r="P3232">
            <v>0</v>
          </cell>
          <cell r="R3232" t="str">
            <v>SINAPI</v>
          </cell>
        </row>
        <row r="3233">
          <cell r="G3233">
            <v>100592</v>
          </cell>
          <cell r="H3233" t="str">
            <v>ASSENTAMENTO DE POSTE DE CONCRETO COM COMPRIMENTO NOMINAL DE 14 M, CARGA NOMINAL MAIOR QUE 1000 DAN, ENGASTAMENTO SIMPLES COM 2 M DE SOLO (NÃO INCLUI FORNECIMENTO). AF_11/2019</v>
          </cell>
          <cell r="I3233" t="str">
            <v>UN</v>
          </cell>
          <cell r="J3233" t="str">
            <v>ATRIBUÍDO SÃO PAULO</v>
          </cell>
          <cell r="K3233" t="str">
            <v>754,48</v>
          </cell>
          <cell r="L3233" t="str">
            <v>CAIXA REFERENCIAL</v>
          </cell>
          <cell r="M3233" t="str">
            <v>193,91</v>
          </cell>
          <cell r="N3233">
            <v>560.57000000000005</v>
          </cell>
          <cell r="O3233">
            <v>754.48</v>
          </cell>
          <cell r="P3233">
            <v>0</v>
          </cell>
          <cell r="R3233" t="str">
            <v>SINAPI</v>
          </cell>
        </row>
        <row r="3234">
          <cell r="G3234">
            <v>100593</v>
          </cell>
          <cell r="H3234" t="str">
            <v>ASSENTAMENTO DE POSTE DE CONCRETO COM COMPRIMENTO NOMINAL DE 15 M, CARGA NOMINAL MENOR OU IGUAL A 1000 DAN, ENGASTAMENTO SIMPLES COM 2,1 M DE SOLO (NÃO INCLUI FORNECIMENTO). AF_11/2019</v>
          </cell>
          <cell r="I3234" t="str">
            <v>UN</v>
          </cell>
          <cell r="J3234" t="str">
            <v>ATRIBUÍDO SÃO PAULO</v>
          </cell>
          <cell r="K3234" t="str">
            <v>756,02</v>
          </cell>
          <cell r="L3234" t="str">
            <v>CAIXA REFERENCIAL</v>
          </cell>
          <cell r="M3234" t="str">
            <v>169,04</v>
          </cell>
          <cell r="N3234">
            <v>586.98</v>
          </cell>
          <cell r="O3234">
            <v>756.02</v>
          </cell>
          <cell r="P3234">
            <v>0</v>
          </cell>
          <cell r="R3234" t="str">
            <v>SINAPI</v>
          </cell>
        </row>
        <row r="3235">
          <cell r="G3235">
            <v>100594</v>
          </cell>
          <cell r="H3235" t="str">
            <v>ASSENTAMENTO DE POSTE DE CONCRETO COM COMPRIMENTO NOMINAL DE 15 M, CARGA NOMINAL MAIOR QUE 1000 DAN, ENGASTAMENTO SIMPLES COM 2,1 M DE SOLO (NÃO INCLUI FORNECIMENTO). AF_11/2019</v>
          </cell>
          <cell r="I3235" t="str">
            <v>UN</v>
          </cell>
          <cell r="J3235" t="str">
            <v>ATRIBUÍDO SÃO PAULO</v>
          </cell>
          <cell r="K3235" t="str">
            <v>838,49</v>
          </cell>
          <cell r="L3235" t="str">
            <v>CAIXA REFERENCIAL</v>
          </cell>
          <cell r="M3235" t="str">
            <v>230,61</v>
          </cell>
          <cell r="N3235">
            <v>607.88</v>
          </cell>
          <cell r="O3235">
            <v>838.49</v>
          </cell>
          <cell r="P3235">
            <v>0</v>
          </cell>
          <cell r="R3235" t="str">
            <v>SINAPI</v>
          </cell>
        </row>
        <row r="3236">
          <cell r="G3236">
            <v>100595</v>
          </cell>
          <cell r="H3236" t="str">
            <v>ASSENTAMENTO DE POSTE DE CONCRETO COM COMPRIMENTO NOMINAL DE 18 M, CARGA NOMINAL MENOR OU IGUAL A 1000 DAN, ENGASTAMENTO SIMPLES COM 2,4 M DE SOLO (NÃO INCLUI FORNECIMENTO). AF_11/2019</v>
          </cell>
          <cell r="I3236" t="str">
            <v>UN</v>
          </cell>
          <cell r="J3236" t="str">
            <v>ATRIBUÍDO SÃO PAULO</v>
          </cell>
          <cell r="K3236" t="str">
            <v>906,48</v>
          </cell>
          <cell r="L3236" t="str">
            <v>CAIXA REFERENCIAL</v>
          </cell>
          <cell r="M3236" t="str">
            <v>204,59</v>
          </cell>
          <cell r="N3236">
            <v>701.89</v>
          </cell>
          <cell r="O3236">
            <v>906.48</v>
          </cell>
          <cell r="P3236">
            <v>0</v>
          </cell>
          <cell r="R3236" t="str">
            <v>SINAPI</v>
          </cell>
        </row>
        <row r="3237">
          <cell r="G3237">
            <v>100596</v>
          </cell>
          <cell r="H3237" t="str">
            <v>ASSENTAMENTO DE POSTE DE CONCRETO COM COMPRIMENTO NOMINAL DE 18 M, CARGA NOMINAL MAIOR QUE 1000 DAN, ENGASTAMENTO SIMPLES COM 2,4 M DE SOLO (NÃO INCLUI FORNECIMENTO). AF_11/2019</v>
          </cell>
          <cell r="I3237" t="str">
            <v>UN</v>
          </cell>
          <cell r="J3237" t="str">
            <v>ATRIBUÍDO SÃO PAULO</v>
          </cell>
          <cell r="K3237" t="str">
            <v>1.017,79</v>
          </cell>
          <cell r="L3237" t="str">
            <v>CAIXA REFERENCIAL</v>
          </cell>
          <cell r="M3237" t="str">
            <v>287,19</v>
          </cell>
          <cell r="N3237">
            <v>730.59999999999991</v>
          </cell>
          <cell r="O3237">
            <v>1017.79</v>
          </cell>
          <cell r="P3237">
            <v>0</v>
          </cell>
          <cell r="R3237" t="str">
            <v>SINAPI</v>
          </cell>
        </row>
        <row r="3238">
          <cell r="G3238">
            <v>100597</v>
          </cell>
          <cell r="H3238" t="str">
            <v>ASSENTAMENTO DE POSTE DE CONCRETO COM COMPRIMENTO NOMINAL DE 20 M, CARGA NOMINAL MENOR OU IGUAL A 1000 DAN, ENGASTAMENTO SIMPLES COM 2,6 M DE SOLO (NÃO INCLUI FORNECIMENTO). AF_11/2019</v>
          </cell>
          <cell r="I3238" t="str">
            <v>UN</v>
          </cell>
          <cell r="J3238" t="str">
            <v>ATRIBUÍDO SÃO PAULO</v>
          </cell>
          <cell r="K3238" t="str">
            <v>1.044,62</v>
          </cell>
          <cell r="L3238" t="str">
            <v>CAIXA REFERENCIAL</v>
          </cell>
          <cell r="M3238" t="str">
            <v>256,51</v>
          </cell>
          <cell r="N3238">
            <v>788.1099999999999</v>
          </cell>
          <cell r="O3238">
            <v>1044.6199999999999</v>
          </cell>
          <cell r="P3238">
            <v>0</v>
          </cell>
          <cell r="R3238" t="str">
            <v>SINAPI</v>
          </cell>
        </row>
        <row r="3239">
          <cell r="G3239">
            <v>100598</v>
          </cell>
          <cell r="H3239" t="str">
            <v>ASSENTAMENTO DE POSTE DE CONCRETO COM COMPRIMENTO NOMINAL DE 20 M, CARGA NOMINAL MAIOR QUE 1000, ENGASTAMENTO SIMPLES COM 2,6 M DE SOLO (NÃO INCLUI FORNECIMENTO). AF_11/2019</v>
          </cell>
          <cell r="I3239" t="str">
            <v>UN</v>
          </cell>
          <cell r="J3239" t="str">
            <v>ATRIBUÍDO SÃO PAULO</v>
          </cell>
          <cell r="K3239" t="str">
            <v>1.136,41</v>
          </cell>
          <cell r="L3239" t="str">
            <v>CAIXA REFERENCIAL</v>
          </cell>
          <cell r="M3239" t="str">
            <v>324,57</v>
          </cell>
          <cell r="N3239">
            <v>811.84000000000015</v>
          </cell>
          <cell r="O3239">
            <v>1136.4100000000001</v>
          </cell>
          <cell r="P3239">
            <v>0</v>
          </cell>
          <cell r="R3239" t="str">
            <v>SINAPI</v>
          </cell>
        </row>
        <row r="3240">
          <cell r="G3240">
            <v>100599</v>
          </cell>
          <cell r="H3240" t="str">
            <v>ASSENTAMENTO DE POSTE DE CONCRETO COM COMPRIMENTO NOMINAL DE 9 M, CARGA NOMINAL DE 150 DAN, ENGASTAMENTO BASE CONCRETADA COM 1 M DE CONCRETO E 0,5 M DE SOLO (NÃO INCLUI FORNECIMENTO). AF_11/2019</v>
          </cell>
          <cell r="I3240" t="str">
            <v>UN</v>
          </cell>
          <cell r="J3240" t="str">
            <v>ATRIBUÍDO SÃO PAULO</v>
          </cell>
          <cell r="K3240" t="str">
            <v>489,82</v>
          </cell>
          <cell r="L3240" t="str">
            <v>CAIXA REFERENCIAL</v>
          </cell>
          <cell r="M3240" t="str">
            <v>84,31</v>
          </cell>
          <cell r="N3240">
            <v>405.51</v>
          </cell>
          <cell r="O3240">
            <v>489.82</v>
          </cell>
          <cell r="P3240">
            <v>0</v>
          </cell>
          <cell r="R3240" t="str">
            <v>SINAPI</v>
          </cell>
        </row>
        <row r="3241">
          <cell r="G3241">
            <v>100600</v>
          </cell>
          <cell r="H3241" t="str">
            <v>ASSENTAMENTO DE POSTE DE CONCRETO COM COMPRIMENTO NOMINAL DE 9 M, CARGA NOMINAL DE 300 DAN, ENGASTAMENTO BASE CONCRETADA COM 1 M DE CONCRETO E 0,5 M DE SOLO (NÃO INCLUI FORNECIMENTO). AF_11/2019</v>
          </cell>
          <cell r="I3241" t="str">
            <v>UN</v>
          </cell>
          <cell r="J3241" t="str">
            <v>ATRIBUÍDO SÃO PAULO</v>
          </cell>
          <cell r="K3241" t="str">
            <v>585,40</v>
          </cell>
          <cell r="L3241" t="str">
            <v>CAIXA REFERENCIAL</v>
          </cell>
          <cell r="M3241" t="str">
            <v>122,99</v>
          </cell>
          <cell r="N3241">
            <v>462.40999999999997</v>
          </cell>
          <cell r="O3241">
            <v>585.4</v>
          </cell>
          <cell r="P3241">
            <v>0</v>
          </cell>
          <cell r="R3241" t="str">
            <v>SINAPI</v>
          </cell>
        </row>
        <row r="3242">
          <cell r="G3242">
            <v>100601</v>
          </cell>
          <cell r="H3242" t="str">
            <v>ASSENTAMENTO DE POSTE DE CONCRETO COM COMPRIMENTO NOMINAL DE 9 M, CARGA NOMINAL DE 400 DAN, ENGASTAMENTO BASE CONCRETADA COM 1 M DE CONCRETO E 0,5 M DE SOLO (NÃO INCLUI FORNECIMENTO). AF_11/2019</v>
          </cell>
          <cell r="I3242" t="str">
            <v>UN</v>
          </cell>
          <cell r="J3242" t="str">
            <v>ATRIBUÍDO SÃO PAULO</v>
          </cell>
          <cell r="K3242" t="str">
            <v>751,59</v>
          </cell>
          <cell r="L3242" t="str">
            <v>CAIXA REFERENCIAL</v>
          </cell>
          <cell r="M3242" t="str">
            <v>180,51</v>
          </cell>
          <cell r="N3242">
            <v>571.08000000000004</v>
          </cell>
          <cell r="O3242">
            <v>751.59</v>
          </cell>
          <cell r="P3242">
            <v>0</v>
          </cell>
          <cell r="R3242" t="str">
            <v>SINAPI</v>
          </cell>
        </row>
        <row r="3243">
          <cell r="G3243">
            <v>100602</v>
          </cell>
          <cell r="H3243" t="str">
            <v>ASSENTAMENTO DE POSTE DE CONCRETO COM COMPRIMENTO NOMINAL DE 9 M, CARGA NOMINAL DE 600 DAN, ENGASTAMENTO BASE CONCRETADA COM 1 M DE CONCRETO E 0,5 M DE SOLO (NÃO INCLUI FORNECIMENTO). AF_11/2019</v>
          </cell>
          <cell r="I3243" t="str">
            <v>UN</v>
          </cell>
          <cell r="J3243" t="str">
            <v>ATRIBUÍDO SÃO PAULO</v>
          </cell>
          <cell r="K3243" t="str">
            <v>958,86</v>
          </cell>
          <cell r="L3243" t="str">
            <v>CAIXA REFERENCIAL</v>
          </cell>
          <cell r="M3243" t="str">
            <v>252,38</v>
          </cell>
          <cell r="N3243">
            <v>706.48</v>
          </cell>
          <cell r="O3243">
            <v>958.86</v>
          </cell>
          <cell r="P3243">
            <v>0</v>
          </cell>
          <cell r="R3243" t="str">
            <v>SINAPI</v>
          </cell>
        </row>
        <row r="3244">
          <cell r="G3244">
            <v>100603</v>
          </cell>
          <cell r="H3244" t="str">
            <v>ASSENTAMENTO DE POSTE DE CONCRETO COM COMPRIMENTO NOMINAL DE 9 M, CARGA NOMINAL DE 1000 DAN, ENGASTAMENTO BASE CONCRETADA COM 1 M DE CONCRETO E 0,5 M DE SOLO (NÃO INCLUI FORNECIMENTO). AF_11/2019</v>
          </cell>
          <cell r="I3244" t="str">
            <v>UN</v>
          </cell>
          <cell r="J3244" t="str">
            <v>ATRIBUÍDO SÃO PAULO</v>
          </cell>
          <cell r="K3244" t="str">
            <v>1.490,32</v>
          </cell>
          <cell r="L3244" t="str">
            <v>CAIXA REFERENCIAL</v>
          </cell>
          <cell r="M3244" t="str">
            <v>439,89</v>
          </cell>
          <cell r="N3244">
            <v>1050.4299999999998</v>
          </cell>
          <cell r="O3244">
            <v>1490.3199999999997</v>
          </cell>
          <cell r="P3244">
            <v>0</v>
          </cell>
          <cell r="R3244" t="str">
            <v>SINAPI</v>
          </cell>
        </row>
        <row r="3245">
          <cell r="G3245">
            <v>100604</v>
          </cell>
          <cell r="H3245" t="str">
            <v>ASSENTAMENTO DE POSTE DE CONCRETO COM COMPRIMENTO NOMINAL DE 10 M, CARGA NOMINAL DE 300 DAN, ENGASTAMENTO BASE CONCRETADA COM 1 M DE CONCRETO E 0,6 M DE SOLO (NÃO INCLUI FORNECIMENTO). AF_11/2019</v>
          </cell>
          <cell r="I3245" t="str">
            <v>UN</v>
          </cell>
          <cell r="J3245" t="str">
            <v>ATRIBUÍDO SÃO PAULO</v>
          </cell>
          <cell r="K3245" t="str">
            <v>620,11</v>
          </cell>
          <cell r="L3245" t="str">
            <v>CAIXA REFERENCIAL</v>
          </cell>
          <cell r="M3245" t="str">
            <v>126,95</v>
          </cell>
          <cell r="N3245">
            <v>493.16</v>
          </cell>
          <cell r="O3245">
            <v>620.11</v>
          </cell>
          <cell r="P3245">
            <v>0</v>
          </cell>
          <cell r="R3245" t="str">
            <v>SINAPI</v>
          </cell>
        </row>
        <row r="3246">
          <cell r="G3246">
            <v>100605</v>
          </cell>
          <cell r="H3246" t="str">
            <v>ASSENTAMENTO DE POSTE DE CONCRETO COM COMPRIMENTO NOMINAL DE 10 M, CARGA NOMINAL DE 600 DAN, ENGASTAMENTO BASE CONCRETADA COM 1 M DE CONCRETO E 0,6 M DE SOLO (NÃO INCLUI FORNECIMENTO). AF_11/2019</v>
          </cell>
          <cell r="I3246" t="str">
            <v>UN</v>
          </cell>
          <cell r="J3246" t="str">
            <v>ATRIBUÍDO SÃO PAULO</v>
          </cell>
          <cell r="K3246" t="str">
            <v>1.001,52</v>
          </cell>
          <cell r="L3246" t="str">
            <v>CAIXA REFERENCIAL</v>
          </cell>
          <cell r="M3246" t="str">
            <v>262,87</v>
          </cell>
          <cell r="N3246">
            <v>738.65</v>
          </cell>
          <cell r="O3246">
            <v>1001.52</v>
          </cell>
          <cell r="P3246">
            <v>0</v>
          </cell>
          <cell r="R3246" t="str">
            <v>SINAPI</v>
          </cell>
        </row>
        <row r="3247">
          <cell r="G3247">
            <v>100606</v>
          </cell>
          <cell r="H3247" t="str">
            <v>ASSENTAMENTO DE POSTE DE CONCRETO COM COMPRIMENTO NOMINAL DE 10 M, CARGA NOMINAL DE 1000 DAN, ENGASTAMENTO BASE CONCRETADA COM 1 M DE CONCRETO E 0,6 M DE SOLO (NÃO INCLUI FORNECIMENTO). AF_11/2019</v>
          </cell>
          <cell r="I3247" t="str">
            <v>UN</v>
          </cell>
          <cell r="J3247" t="str">
            <v>ATRIBUÍDO SÃO PAULO</v>
          </cell>
          <cell r="K3247" t="str">
            <v>1.543,14</v>
          </cell>
          <cell r="L3247" t="str">
            <v>CAIXA REFERENCIAL</v>
          </cell>
          <cell r="M3247" t="str">
            <v>459,12</v>
          </cell>
          <cell r="N3247">
            <v>1084.02</v>
          </cell>
          <cell r="O3247">
            <v>1543.1399999999999</v>
          </cell>
          <cell r="P3247">
            <v>0</v>
          </cell>
          <cell r="R3247" t="str">
            <v>SINAPI</v>
          </cell>
        </row>
        <row r="3248">
          <cell r="G3248">
            <v>100607</v>
          </cell>
          <cell r="H3248" t="str">
            <v>ASSENTAMENTO DE POSTE DE CONCRETO COM COMPRIMENTO NOMINAL DE 10,5 M, CARGA NOMINAL DE 300 DAN, ENGASTAMENTO BASE CONCRETADA COM 1 M DE CONCRETO E 0,65 M DE SOLO (NÃO INCLUI FORNECIMENTO). AF_11/2019</v>
          </cell>
          <cell r="I3248" t="str">
            <v>UN</v>
          </cell>
          <cell r="J3248" t="str">
            <v>ATRIBUÍDO SÃO PAULO</v>
          </cell>
          <cell r="K3248" t="str">
            <v>636,52</v>
          </cell>
          <cell r="L3248" t="str">
            <v>CAIXA REFERENCIAL</v>
          </cell>
          <cell r="M3248" t="str">
            <v>128,77</v>
          </cell>
          <cell r="N3248">
            <v>507.75</v>
          </cell>
          <cell r="O3248">
            <v>636.52</v>
          </cell>
          <cell r="P3248">
            <v>0</v>
          </cell>
          <cell r="R3248" t="str">
            <v>SINAPI</v>
          </cell>
        </row>
        <row r="3249">
          <cell r="G3249">
            <v>100608</v>
          </cell>
          <cell r="H3249" t="str">
            <v>ASSENTAMENTO DE POSTE DE CONCRETO COM COMPRIMENTO NOMINAL DE 10,5 M, CARGA NOMINAL DE 600 DAN, ENGASTAMENTO BASE CONCRETADA COM 1 M DE CONCRETO E 0,65 M DE SOLO (NÃO INCLUI FORNECIMENTO). AF_11/2019</v>
          </cell>
          <cell r="I3249" t="str">
            <v>UN</v>
          </cell>
          <cell r="J3249" t="str">
            <v>ATRIBUÍDO SÃO PAULO</v>
          </cell>
          <cell r="K3249" t="str">
            <v>1.022,55</v>
          </cell>
          <cell r="L3249" t="str">
            <v>CAIXA REFERENCIAL</v>
          </cell>
          <cell r="M3249" t="str">
            <v>268,04</v>
          </cell>
          <cell r="N3249">
            <v>754.51</v>
          </cell>
          <cell r="O3249">
            <v>1022.55</v>
          </cell>
          <cell r="P3249">
            <v>0</v>
          </cell>
          <cell r="R3249" t="str">
            <v>SINAPI</v>
          </cell>
        </row>
        <row r="3250">
          <cell r="G3250">
            <v>100609</v>
          </cell>
          <cell r="H3250" t="str">
            <v>ASSENTAMENTO DE POSTE DE CONCRETO COM COMPRIMENTO NOMINAL DE 10,5 M, CARGA NOMINAL DE 1000 DAN, ENGASTAMENTO BASE CONCRETADA COM 1 M DE CONCRETO E 0,65 M DE SOLO (NÃO INCLUI FORNECIMENTO). AF_11/2019</v>
          </cell>
          <cell r="I3250" t="str">
            <v>UN</v>
          </cell>
          <cell r="J3250" t="str">
            <v>ATRIBUÍDO SÃO PAULO</v>
          </cell>
          <cell r="K3250" t="str">
            <v>1.571,32</v>
          </cell>
          <cell r="L3250" t="str">
            <v>CAIXA REFERENCIAL</v>
          </cell>
          <cell r="M3250" t="str">
            <v>469,90</v>
          </cell>
          <cell r="N3250">
            <v>1101.42</v>
          </cell>
          <cell r="O3250">
            <v>1571.3200000000002</v>
          </cell>
          <cell r="P3250">
            <v>0</v>
          </cell>
          <cell r="R3250" t="str">
            <v>SINAPI</v>
          </cell>
        </row>
        <row r="3251">
          <cell r="G3251">
            <v>100610</v>
          </cell>
          <cell r="H3251" t="str">
            <v>ASSENTAMENTO DE POSTE DE CONCRETO COM COMPRIMENTO NOMINAL DE 11 M, CARGA NOMINAL DE 300 DAN, ENGASTAMENTO BASE CONCRETADA COM 1 M DE CONCRETO E 0,7 M DE SOLO (NÃO INCLUI FORNECIMENTO). AF_11/2019</v>
          </cell>
          <cell r="I3251" t="str">
            <v>UN</v>
          </cell>
          <cell r="J3251" t="str">
            <v>ATRIBUÍDO SÃO PAULO</v>
          </cell>
          <cell r="K3251" t="str">
            <v>652,87</v>
          </cell>
          <cell r="L3251" t="str">
            <v>CAIXA REFERENCIAL</v>
          </cell>
          <cell r="M3251" t="str">
            <v>130,39</v>
          </cell>
          <cell r="N3251">
            <v>522.48</v>
          </cell>
          <cell r="O3251">
            <v>652.87</v>
          </cell>
          <cell r="P3251">
            <v>0</v>
          </cell>
          <cell r="R3251" t="str">
            <v>SINAPI</v>
          </cell>
        </row>
        <row r="3252">
          <cell r="G3252">
            <v>100611</v>
          </cell>
          <cell r="H3252" t="str">
            <v>ASSENTAMENTO DE POSTE DE CONCRETO COM COMPRIMENTO NOMINAL DE 11 M, CARGA NOMINAL DE 400 DAN, ENGASTAMENTO BASE CONCRETADA COM 1 M DE CONCRETO E 0,7 M DE SOLO (NÃO INCLUI FORNECIMENTO). AF_11/2019</v>
          </cell>
          <cell r="I3252" t="str">
            <v>UN</v>
          </cell>
          <cell r="J3252" t="str">
            <v>ATRIBUÍDO SÃO PAULO</v>
          </cell>
          <cell r="K3252" t="str">
            <v>826,08</v>
          </cell>
          <cell r="L3252" t="str">
            <v>CAIXA REFERENCIAL</v>
          </cell>
          <cell r="M3252" t="str">
            <v>193,74</v>
          </cell>
          <cell r="N3252">
            <v>632.34</v>
          </cell>
          <cell r="O3252">
            <v>826.08</v>
          </cell>
          <cell r="P3252">
            <v>0</v>
          </cell>
          <cell r="R3252" t="str">
            <v>SINAPI</v>
          </cell>
        </row>
        <row r="3253">
          <cell r="G3253">
            <v>100612</v>
          </cell>
          <cell r="H3253" t="str">
            <v>ASSENTAMENTO DE POSTE DE CONCRETO COM COMPRIMENTO NOMINAL DE 11 M, CARGA NOMINAL DE 600 DAN, ENGASTAMENTO BASE CONCRETADA COM 1 M DE CONCRETO E 0,7 M DE SOLO (NÃO INCLUI FORNECIMENTO). AF_11/2019</v>
          </cell>
          <cell r="I3253" t="str">
            <v>UN</v>
          </cell>
          <cell r="J3253" t="str">
            <v>ATRIBUÍDO SÃO PAULO</v>
          </cell>
          <cell r="K3253" t="str">
            <v>1.043,12</v>
          </cell>
          <cell r="L3253" t="str">
            <v>CAIXA REFERENCIAL</v>
          </cell>
          <cell r="M3253" t="str">
            <v>272,99</v>
          </cell>
          <cell r="N3253">
            <v>770.12999999999988</v>
          </cell>
          <cell r="O3253">
            <v>1043.1199999999999</v>
          </cell>
          <cell r="P3253">
            <v>0</v>
          </cell>
          <cell r="R3253" t="str">
            <v>SINAPI</v>
          </cell>
        </row>
        <row r="3254">
          <cell r="G3254">
            <v>100613</v>
          </cell>
          <cell r="H3254" t="str">
            <v>ASSENTAMENTO DE POSTE DE CONCRETO COM COMPRIMENTO NOMINAL DE 11 M, CARGA NOMINAL DE 1000 DAN, ENGASTAMENTO BASE CONCRETADA COM 1 M DE CONCRETO E 0,7 M DE SOLO (NÃO INCLUI FORNECIMENTO). AF_11/2019</v>
          </cell>
          <cell r="I3254" t="str">
            <v>UN</v>
          </cell>
          <cell r="J3254" t="str">
            <v>ATRIBUÍDO SÃO PAULO</v>
          </cell>
          <cell r="K3254" t="str">
            <v>1.598,77</v>
          </cell>
          <cell r="L3254" t="str">
            <v>CAIXA REFERENCIAL</v>
          </cell>
          <cell r="M3254" t="str">
            <v>480,54</v>
          </cell>
          <cell r="N3254">
            <v>1118.23</v>
          </cell>
          <cell r="O3254">
            <v>1598.77</v>
          </cell>
          <cell r="P3254">
            <v>0</v>
          </cell>
          <cell r="R3254" t="str">
            <v>SINAPI</v>
          </cell>
        </row>
        <row r="3255">
          <cell r="G3255">
            <v>100614</v>
          </cell>
          <cell r="H3255" t="str">
            <v>ASSENTAMENTO DE POSTE DE CONCRETO COM COMPRIMENTO NOMINAL DE 12 M, CARGA NOMINAL DE 400 DAN, ENGASTAMENTO BASE CONCRETADA COM 1 M DE CONCRETO E 0,8 M DE SOLO (NÃO INCLUI FORNECIMENTO). AF_11/2019</v>
          </cell>
          <cell r="I3255" t="str">
            <v>UN</v>
          </cell>
          <cell r="J3255" t="str">
            <v>ATRIBUÍDO SÃO PAULO</v>
          </cell>
          <cell r="K3255" t="str">
            <v>862,59</v>
          </cell>
          <cell r="L3255" t="str">
            <v>CAIXA REFERENCIAL</v>
          </cell>
          <cell r="M3255" t="str">
            <v>199,98</v>
          </cell>
          <cell r="N3255">
            <v>662.61</v>
          </cell>
          <cell r="O3255">
            <v>862.59</v>
          </cell>
          <cell r="P3255">
            <v>0</v>
          </cell>
          <cell r="R3255" t="str">
            <v>SINAPI</v>
          </cell>
        </row>
        <row r="3256">
          <cell r="G3256">
            <v>100615</v>
          </cell>
          <cell r="H3256" t="str">
            <v>ASSENTAMENTO DE POSTE DE CONCRETO COM COMPRIMENTO NOMINAL DE 12 M, CARGA NOMINAL DE 600 DAN, ENGASTAMENTO BASE CONCRETADA COM 1 M DE CONCRETO E 0,8 M DE SOLO (NÃO INCLUI FORNECIMENTO). AF_11/2019</v>
          </cell>
          <cell r="I3256" t="str">
            <v>UN</v>
          </cell>
          <cell r="J3256" t="str">
            <v>ATRIBUÍDO SÃO PAULO</v>
          </cell>
          <cell r="K3256" t="str">
            <v>1.083,86</v>
          </cell>
          <cell r="L3256" t="str">
            <v>CAIXA REFERENCIAL</v>
          </cell>
          <cell r="M3256" t="str">
            <v>282,83</v>
          </cell>
          <cell r="N3256">
            <v>801.03</v>
          </cell>
          <cell r="O3256">
            <v>1083.8599999999999</v>
          </cell>
          <cell r="P3256">
            <v>0</v>
          </cell>
          <cell r="R3256" t="str">
            <v>SINAPI</v>
          </cell>
        </row>
        <row r="3257">
          <cell r="G3257">
            <v>100616</v>
          </cell>
          <cell r="H3257" t="str">
            <v>ASSENTAMENTO DE POSTE DE CONCRETO COM COMPRIMENTO NOMINAL DE 12 M, CARGA NOMINAL DE 1000 DAN, ENGASTAMENTO BASE CONCRETADA COM 1 M DE CONCRETO E 0,8 M DE SOLO (NÃO INCLUI FORNECIMENTO). AF_11/2019</v>
          </cell>
          <cell r="I3257" t="str">
            <v>UN</v>
          </cell>
          <cell r="J3257" t="str">
            <v>ATRIBUÍDO SÃO PAULO</v>
          </cell>
          <cell r="K3257" t="str">
            <v>1.656,28</v>
          </cell>
          <cell r="L3257" t="str">
            <v>CAIXA REFERENCIAL</v>
          </cell>
          <cell r="M3257" t="str">
            <v>503,66</v>
          </cell>
          <cell r="N3257">
            <v>1152.6199999999999</v>
          </cell>
          <cell r="O3257">
            <v>1656.28</v>
          </cell>
          <cell r="P3257">
            <v>0</v>
          </cell>
          <cell r="R3257" t="str">
            <v>SINAPI</v>
          </cell>
        </row>
        <row r="3258">
          <cell r="G3258">
            <v>100617</v>
          </cell>
          <cell r="H3258" t="str">
            <v>ASSENTAMENTO DE POSTE DE CONCRETO COM COMPRIMENTO NOMINAL DE 13 M, CARGA NOMINAL DE 600 DAN, ENGASTAMENTO BASE CONCRETADA COM 1 M DE CONCRETO E 0,9 M DE SOLO (NÃO INCLUI FORNECIMENTO). AF_11/2019</v>
          </cell>
          <cell r="I3258" t="str">
            <v>UN</v>
          </cell>
          <cell r="J3258" t="str">
            <v>ATRIBUÍDO SÃO PAULO</v>
          </cell>
          <cell r="K3258" t="str">
            <v>1.124,34</v>
          </cell>
          <cell r="L3258" t="str">
            <v>CAIXA REFERENCIAL</v>
          </cell>
          <cell r="M3258" t="str">
            <v>292,77</v>
          </cell>
          <cell r="N3258">
            <v>831.56999999999994</v>
          </cell>
          <cell r="O3258">
            <v>1124.3399999999999</v>
          </cell>
          <cell r="P3258">
            <v>0</v>
          </cell>
          <cell r="R3258" t="str">
            <v>SINAPI</v>
          </cell>
        </row>
        <row r="3259">
          <cell r="G3259">
            <v>100618</v>
          </cell>
          <cell r="H3259" t="str">
            <v>ASSENTAMENTO DE POSTE DE CONCRETO COM COMPRIMENTO NOMINAL DE 13 M, CARGA NOMINAL DE 1000 DAN, ENGASTAMENTO BASE CONCRETADA COM 1 M DE CONCRETO E 0,9 M DE SOLO - SOMENTE INSTALAÇÃO, SEM FORNECIMENTO. AF_11/2019</v>
          </cell>
          <cell r="I3259" t="str">
            <v>UN</v>
          </cell>
          <cell r="J3259" t="str">
            <v>ATRIBUÍDO SÃO PAULO</v>
          </cell>
          <cell r="K3259" t="str">
            <v>1.721,36</v>
          </cell>
          <cell r="L3259" t="str">
            <v>CAIXA REFERENCIAL</v>
          </cell>
          <cell r="M3259" t="str">
            <v>524,86</v>
          </cell>
          <cell r="N3259">
            <v>1196.5</v>
          </cell>
          <cell r="O3259">
            <v>1721.3600000000001</v>
          </cell>
          <cell r="P3259">
            <v>0</v>
          </cell>
          <cell r="R3259" t="str">
            <v>SINAPI</v>
          </cell>
        </row>
        <row r="3260">
          <cell r="G3260">
            <v>100619</v>
          </cell>
          <cell r="H3260" t="str">
            <v>POSTE DECORATIVO PARA JARDIM EM AÇO TUBULAR, H = *2,5* M, SEM LUMINÁRIA - FORNECIMENTO E INSTALAÇÃO. AF_11/2019</v>
          </cell>
          <cell r="I3260" t="str">
            <v>UN</v>
          </cell>
          <cell r="J3260" t="str">
            <v>ATRIBUÍDO SÃO PAULO</v>
          </cell>
          <cell r="K3260" t="str">
            <v>582,66</v>
          </cell>
          <cell r="L3260" t="str">
            <v>CAIXA REFERENCIAL</v>
          </cell>
          <cell r="M3260" t="str">
            <v>85,78</v>
          </cell>
          <cell r="N3260">
            <v>496.88</v>
          </cell>
          <cell r="O3260">
            <v>582.66</v>
          </cell>
          <cell r="P3260">
            <v>0</v>
          </cell>
          <cell r="R3260" t="str">
            <v>SINAPI</v>
          </cell>
        </row>
        <row r="3261">
          <cell r="G3261">
            <v>100620</v>
          </cell>
          <cell r="H3261" t="str">
            <v>POSTE DE AÇO CONICO CONTÍNUO CURVO SIMPLES, FLANGEADO, H=9M, INCLUSIVE LUMINÁRIA, SEM LÂMPADA - FORNECIMENTO E INSTALACAO. AF_11/2019</v>
          </cell>
          <cell r="I3261" t="str">
            <v>UN</v>
          </cell>
          <cell r="J3261" t="str">
            <v>ATRIBUÍDO SÃO PAULO</v>
          </cell>
          <cell r="K3261" t="str">
            <v>2.826,59</v>
          </cell>
          <cell r="L3261" t="str">
            <v>CAIXA REFERENCIAL</v>
          </cell>
          <cell r="M3261" t="str">
            <v>55,84</v>
          </cell>
          <cell r="N3261">
            <v>2770.75</v>
          </cell>
          <cell r="O3261">
            <v>2826.59</v>
          </cell>
          <cell r="P3261">
            <v>0</v>
          </cell>
          <cell r="R3261" t="str">
            <v>SINAPI</v>
          </cell>
        </row>
        <row r="3262">
          <cell r="G3262">
            <v>100621</v>
          </cell>
          <cell r="H3262" t="str">
            <v>POSTE DE AÇO CONICO CONTÍNUO CURVO DUPLO, FLANGEADO, H=9M, INCLUSIVE LUMINÁRIAS, SEM LÂMPADAS - FORNECIMENTO E INSTALACAO. AF_11/2019</v>
          </cell>
          <cell r="I3262" t="str">
            <v>UN</v>
          </cell>
          <cell r="J3262" t="str">
            <v>ATRIBUÍDO SÃO PAULO</v>
          </cell>
          <cell r="K3262" t="str">
            <v>3.288,79</v>
          </cell>
          <cell r="L3262" t="str">
            <v>CAIXA REFERENCIAL</v>
          </cell>
          <cell r="M3262" t="str">
            <v>79,33</v>
          </cell>
          <cell r="N3262">
            <v>3209.46</v>
          </cell>
          <cell r="O3262">
            <v>3288.79</v>
          </cell>
          <cell r="P3262">
            <v>0</v>
          </cell>
          <cell r="R3262" t="str">
            <v>SINAPI</v>
          </cell>
        </row>
        <row r="3263">
          <cell r="G3263">
            <v>100622</v>
          </cell>
          <cell r="H3263" t="str">
            <v>POSTE DE AÇO CONICO CONTÍNUO CURVO SIMPLES, ENGASTADO, H=9M, INCLUSIVE LUMINÁRIA, SEM LÂMPADA - FORNECIMENTO E INSTALACAO. AF_11/2019</v>
          </cell>
          <cell r="I3263" t="str">
            <v>UN</v>
          </cell>
          <cell r="J3263" t="str">
            <v>ATRIBUÍDO SÃO PAULO</v>
          </cell>
          <cell r="K3263" t="str">
            <v>2.486,46</v>
          </cell>
          <cell r="L3263" t="str">
            <v>CAIXA REFERENCIAL</v>
          </cell>
          <cell r="M3263" t="str">
            <v>93,53</v>
          </cell>
          <cell r="N3263">
            <v>2392.9299999999998</v>
          </cell>
          <cell r="O3263">
            <v>2486.46</v>
          </cell>
          <cell r="P3263">
            <v>0</v>
          </cell>
          <cell r="R3263" t="str">
            <v>SINAPI</v>
          </cell>
        </row>
        <row r="3264">
          <cell r="G3264">
            <v>100623</v>
          </cell>
          <cell r="H3264" t="str">
            <v>POSTE DE AÇO CONICO CONTÍNUO CURVO DUPLO, ENGASTADO, H=9M, INCLUSIVE LUMINÁRIAS, SEM LÂMPADAS - FORNECIMENTO E INSTALACAO. AF_11/2019</v>
          </cell>
          <cell r="I3264" t="str">
            <v>UN</v>
          </cell>
          <cell r="J3264" t="str">
            <v>ATRIBUÍDO SÃO PAULO</v>
          </cell>
          <cell r="K3264" t="str">
            <v>2.671,31</v>
          </cell>
          <cell r="L3264" t="str">
            <v>CAIXA REFERENCIAL</v>
          </cell>
          <cell r="M3264" t="str">
            <v>117,00</v>
          </cell>
          <cell r="N3264">
            <v>2554.31</v>
          </cell>
          <cell r="O3264">
            <v>2671.31</v>
          </cell>
          <cell r="P3264">
            <v>0</v>
          </cell>
          <cell r="R3264" t="str">
            <v>SINAPI</v>
          </cell>
        </row>
        <row r="3265">
          <cell r="G3265">
            <v>97600</v>
          </cell>
          <cell r="H3265" t="str">
            <v>REFLETOR EM ALUMÍNIO, DE SUPORTE E ALÇA, COM 1 LÂMPADA VAPOR DE MERCÚRIO DE 125 W, COM REATOR ALTO FATOR DE POTÊNCIA - FORNECIMENTO E INSTALAÇÃO. AF_02/2020</v>
          </cell>
          <cell r="I3265" t="str">
            <v>UN</v>
          </cell>
          <cell r="J3265" t="str">
            <v>ATRIBUÍDO SÃO PAULO</v>
          </cell>
          <cell r="K3265" t="str">
            <v>336,31</v>
          </cell>
          <cell r="L3265" t="str">
            <v>CAIXA REFERENCIAL</v>
          </cell>
          <cell r="M3265" t="str">
            <v>11,10</v>
          </cell>
          <cell r="N3265">
            <v>325.20999999999998</v>
          </cell>
          <cell r="O3265">
            <v>336.31</v>
          </cell>
          <cell r="P3265">
            <v>0</v>
          </cell>
          <cell r="R3265" t="str">
            <v>SINAPI</v>
          </cell>
        </row>
        <row r="3266">
          <cell r="G3266">
            <v>97601</v>
          </cell>
          <cell r="H3266" t="str">
            <v>REFLETOR EM ALUMÍNIO, DE SUPORTE E ALÇA, COM LÂMPADA VAPOR DE MERCÚRIO DE 250 W, COM REATOR ALTO FATOR DE POTÊNCIA - FORNECIMENTO E INSTALAÇÃO. AF_02/2020</v>
          </cell>
          <cell r="I3266" t="str">
            <v>UN</v>
          </cell>
          <cell r="J3266" t="str">
            <v>ATRIBUÍDO SÃO PAULO</v>
          </cell>
          <cell r="K3266" t="str">
            <v>348,56</v>
          </cell>
          <cell r="L3266" t="str">
            <v>CAIXA REFERENCIAL</v>
          </cell>
          <cell r="M3266" t="str">
            <v>11,10</v>
          </cell>
          <cell r="N3266">
            <v>337.46</v>
          </cell>
          <cell r="O3266">
            <v>348.56</v>
          </cell>
          <cell r="P3266">
            <v>0</v>
          </cell>
          <cell r="R3266" t="str">
            <v>SINAPI</v>
          </cell>
        </row>
        <row r="3267">
          <cell r="G3267">
            <v>97605</v>
          </cell>
          <cell r="H3267" t="str">
            <v>LUMINÁRIA ARANDELA TIPO MEIA LUA, DE SOBREPOR, COM 1 LÂMPADA LED DE 6 W, SEM REATOR - FORNECIMENTO E INSTALAÇÃO. AF_02/2020</v>
          </cell>
          <cell r="I3267" t="str">
            <v>UN</v>
          </cell>
          <cell r="J3267" t="str">
            <v>ATRIBUÍDO SÃO PAULO</v>
          </cell>
          <cell r="K3267" t="str">
            <v>89,99</v>
          </cell>
          <cell r="L3267" t="str">
            <v>CAIXA REFERENCIAL</v>
          </cell>
          <cell r="M3267" t="str">
            <v>12,61</v>
          </cell>
          <cell r="N3267">
            <v>77.38</v>
          </cell>
          <cell r="O3267">
            <v>89.99</v>
          </cell>
          <cell r="P3267">
            <v>0</v>
          </cell>
          <cell r="R3267" t="str">
            <v>SINAPI</v>
          </cell>
        </row>
        <row r="3268">
          <cell r="G3268">
            <v>97606</v>
          </cell>
          <cell r="H3268" t="str">
            <v>LUMINÁRIA ARANDELA TIPO MEIA LUA, DE SOBREPOR, COM 1 LÂMPADA FLUORESCENTE DE 15 W, SEM REATOR - FORNECIMENTO E INSTALAÇÃO. AF_02/2020</v>
          </cell>
          <cell r="I3268" t="str">
            <v>UN</v>
          </cell>
          <cell r="J3268" t="str">
            <v>ATRIBUÍDO SÃO PAULO</v>
          </cell>
          <cell r="K3268" t="str">
            <v>94,51</v>
          </cell>
          <cell r="L3268" t="str">
            <v>CAIXA REFERENCIAL</v>
          </cell>
          <cell r="M3268" t="str">
            <v>12,61</v>
          </cell>
          <cell r="N3268">
            <v>81.900000000000006</v>
          </cell>
          <cell r="O3268">
            <v>94.51</v>
          </cell>
          <cell r="P3268">
            <v>0</v>
          </cell>
          <cell r="R3268" t="str">
            <v>SINAPI</v>
          </cell>
        </row>
        <row r="3269">
          <cell r="G3269">
            <v>97607</v>
          </cell>
          <cell r="H3269" t="str">
            <v>LUMINÁRIA ARANDELA TIPO TARTARUGA, DE SOBREPOR, COM 1 LÂMPADA LED DE 6 W, SEM REATOR - FORNECIMENTO E INSTALAÇÃO. AF_02/2020</v>
          </cell>
          <cell r="I3269" t="str">
            <v>UN</v>
          </cell>
          <cell r="J3269" t="str">
            <v>ATRIBUÍDO SÃO PAULO</v>
          </cell>
          <cell r="K3269" t="str">
            <v>109,00</v>
          </cell>
          <cell r="L3269" t="str">
            <v>CAIXA REFERENCIAL</v>
          </cell>
          <cell r="M3269" t="str">
            <v>14,70</v>
          </cell>
          <cell r="N3269">
            <v>94.3</v>
          </cell>
          <cell r="O3269">
            <v>109</v>
          </cell>
          <cell r="P3269">
            <v>0</v>
          </cell>
          <cell r="R3269" t="str">
            <v>SINAPI</v>
          </cell>
        </row>
        <row r="3270">
          <cell r="G3270">
            <v>97608</v>
          </cell>
          <cell r="H3270" t="str">
            <v>LUMINÁRIA ARANDELA TIPO TARTARUGA, COM GRADE, DE SOBREPOR, COM 1 LÂMPADA FLUORESCENTE DE 15 W, SEM REATOR - FORNECIMENTO E INSTALAÇÃO. AF_02/2020</v>
          </cell>
          <cell r="I3270" t="str">
            <v>UN</v>
          </cell>
          <cell r="J3270" t="str">
            <v>ATRIBUÍDO SÃO PAULO</v>
          </cell>
          <cell r="K3270" t="str">
            <v>113,52</v>
          </cell>
          <cell r="L3270" t="str">
            <v>CAIXA REFERENCIAL</v>
          </cell>
          <cell r="M3270" t="str">
            <v>14,70</v>
          </cell>
          <cell r="N3270">
            <v>98.82</v>
          </cell>
          <cell r="O3270">
            <v>113.52</v>
          </cell>
          <cell r="P3270">
            <v>0</v>
          </cell>
          <cell r="R3270" t="str">
            <v>SINAPI</v>
          </cell>
        </row>
        <row r="3271">
          <cell r="G3271">
            <v>102102</v>
          </cell>
          <cell r="H3271" t="str">
            <v>TRANSFORMADOR DE DISTRIBUIÇÃO, 30 KVA, TRIFÁSICO, 60 HZ, CLASSE 15 KV, IMERSO EM ÓLEO MINERAL, INSTALAÇÃO EM POSTE (NÃO INCLUSO SUPORTE) - FORNECIMENTO E INSTALAÇÃO. AF_12/2020</v>
          </cell>
          <cell r="I3271" t="str">
            <v>UN</v>
          </cell>
          <cell r="J3271" t="str">
            <v>ATRIBUÍDO SÃO PAULO</v>
          </cell>
          <cell r="K3271" t="str">
            <v>20.210,66</v>
          </cell>
          <cell r="L3271" t="str">
            <v>CAIXA REFERENCIAL</v>
          </cell>
          <cell r="M3271" t="str">
            <v>315,76</v>
          </cell>
          <cell r="N3271">
            <v>19894.900000000001</v>
          </cell>
          <cell r="O3271">
            <v>20210.66</v>
          </cell>
          <cell r="P3271">
            <v>0</v>
          </cell>
          <cell r="R3271" t="str">
            <v>SINAPI</v>
          </cell>
        </row>
        <row r="3272">
          <cell r="G3272">
            <v>102103</v>
          </cell>
          <cell r="H3272" t="str">
            <v>TRANSFORMADOR DE DISTRIBUIÇÃO, 45 KVA, TRIFÁSICO, 60 HZ, CLASSE 15 KV, IMERSO EM ÓLEO MINERAL, INSTALAÇÃO EM POSTE (NÃO INCLUSO SUPORTE) - FORNECIMENTO E INSTALAÇÃO. AF_12/2020</v>
          </cell>
          <cell r="I3272" t="str">
            <v>UN</v>
          </cell>
          <cell r="J3272" t="str">
            <v>ATRIBUÍDO SÃO PAULO</v>
          </cell>
          <cell r="K3272" t="str">
            <v>22.534,87</v>
          </cell>
          <cell r="L3272" t="str">
            <v>CAIXA REFERENCIAL</v>
          </cell>
          <cell r="M3272" t="str">
            <v>321,20</v>
          </cell>
          <cell r="N3272">
            <v>22213.67</v>
          </cell>
          <cell r="O3272">
            <v>22534.87</v>
          </cell>
          <cell r="P3272">
            <v>0</v>
          </cell>
          <cell r="R3272" t="str">
            <v>SINAPI</v>
          </cell>
        </row>
        <row r="3273">
          <cell r="G3273">
            <v>102104</v>
          </cell>
          <cell r="H3273" t="str">
            <v>TRANSFORMADOR DE DISTRIBUIÇÃO, 75 KVA, TRIFÁSICO, 60 HZ, CLASSE 15 KV, IMERSO EM ÓLEO MINERAL, INSTALAÇÃO EM POSTE (NÃO INCLUSO SUPORTE) - FORNECIMENTO E INSTALAÇÃO. AF_12/2020</v>
          </cell>
          <cell r="I3273" t="str">
            <v>UN</v>
          </cell>
          <cell r="J3273" t="str">
            <v>ATRIBUÍDO SÃO PAULO</v>
          </cell>
          <cell r="K3273" t="str">
            <v>29.029,85</v>
          </cell>
          <cell r="L3273" t="str">
            <v>CAIXA REFERENCIAL</v>
          </cell>
          <cell r="M3273" t="str">
            <v>330,51</v>
          </cell>
          <cell r="N3273">
            <v>28699.34</v>
          </cell>
          <cell r="O3273">
            <v>29029.85</v>
          </cell>
          <cell r="P3273">
            <v>0</v>
          </cell>
          <cell r="R3273" t="str">
            <v>SINAPI</v>
          </cell>
        </row>
        <row r="3274">
          <cell r="G3274">
            <v>102105</v>
          </cell>
          <cell r="H3274" t="str">
            <v>TRANSFORMADOR DE DISTRIBUIÇÃO, 112,5 KVA, TRIFÁSICO, 60 HZ, CLASSE 15 KV, IMERSO EM ÓLEO MINERAL, INSTALAÇÃO EM POSTE (NÃO INCLUSO SUPORTE) - FORNECIMENTO E INSTALAÇÃO. AF_12/2020</v>
          </cell>
          <cell r="I3274" t="str">
            <v>UN</v>
          </cell>
          <cell r="J3274" t="str">
            <v>ATRIBUÍDO SÃO PAULO</v>
          </cell>
          <cell r="K3274" t="str">
            <v>35.779,22</v>
          </cell>
          <cell r="L3274" t="str">
            <v>CAIXA REFERENCIAL</v>
          </cell>
          <cell r="M3274" t="str">
            <v>339,83</v>
          </cell>
          <cell r="N3274">
            <v>35439.39</v>
          </cell>
          <cell r="O3274">
            <v>35779.22</v>
          </cell>
          <cell r="P3274">
            <v>0</v>
          </cell>
          <cell r="R3274" t="str">
            <v>SINAPI</v>
          </cell>
        </row>
        <row r="3275">
          <cell r="G3275">
            <v>102106</v>
          </cell>
          <cell r="H3275" t="str">
            <v>TRANSFORMADOR DE DISTRIBUIÇÃO, 150 KVA, TRIFÁSICO, 60 HZ, CLASSE 15 KV, IMERSO EM ÓLEO MINERAL, INSTALAÇÃO EM POSTE (NÃO INCLUSO SUPORTE) - FORNECIMENTO E INSTALAÇÃO. AF_12/2020</v>
          </cell>
          <cell r="I3275" t="str">
            <v>UN</v>
          </cell>
          <cell r="J3275" t="str">
            <v>ATRIBUÍDO SÃO PAULO</v>
          </cell>
          <cell r="K3275" t="str">
            <v>45.009,51</v>
          </cell>
          <cell r="L3275" t="str">
            <v>CAIXA REFERENCIAL</v>
          </cell>
          <cell r="M3275" t="str">
            <v>345,25</v>
          </cell>
          <cell r="N3275">
            <v>44664.26</v>
          </cell>
          <cell r="O3275">
            <v>45009.51</v>
          </cell>
          <cell r="P3275">
            <v>0</v>
          </cell>
          <cell r="R3275" t="str">
            <v>SINAPI</v>
          </cell>
        </row>
        <row r="3276">
          <cell r="G3276">
            <v>102107</v>
          </cell>
          <cell r="H3276" t="str">
            <v>TRANSFORMADOR DE DISTRIBUIÇÃO, 225 KVA, TRIFÁSICO, 60 HZ, CLASSE 15 KV, IMERSO EM ÓLEO MINERAL, INSTALAÇÃO EM POSTE (NÃO INCLUSO SUPORTE) - FORNECIMENTO E INSTALAÇÃO. AF_12/2020</v>
          </cell>
          <cell r="I3276" t="str">
            <v>UN</v>
          </cell>
          <cell r="J3276" t="str">
            <v>ATRIBUÍDO SÃO PAULO</v>
          </cell>
          <cell r="K3276" t="str">
            <v>62.982,70</v>
          </cell>
          <cell r="L3276" t="str">
            <v>CAIXA REFERENCIAL</v>
          </cell>
          <cell r="M3276" t="str">
            <v>365,44</v>
          </cell>
          <cell r="N3276">
            <v>62617.259999999995</v>
          </cell>
          <cell r="O3276">
            <v>62982.7</v>
          </cell>
          <cell r="P3276">
            <v>0</v>
          </cell>
          <cell r="R3276" t="str">
            <v>SINAPI</v>
          </cell>
        </row>
        <row r="3277">
          <cell r="G3277">
            <v>102108</v>
          </cell>
          <cell r="H3277" t="str">
            <v>TRANSFORMADOR DE DISTRIBUIÇÃO, 300 KVA, TRIFÁSICO, 60 HZ, CLASSE 15 KV, IMERSO EM ÓLEO MINERAL, INSTALAÇÃO EM POSTE (NÃO INCLUSO SUPORTE) - FORNECIMENTO E INSTALAÇÃO. AF_12/2020</v>
          </cell>
          <cell r="I3277" t="str">
            <v>UN</v>
          </cell>
          <cell r="J3277" t="str">
            <v>ATRIBUÍDO SÃO PAULO</v>
          </cell>
          <cell r="K3277" t="str">
            <v>73.415,55</v>
          </cell>
          <cell r="L3277" t="str">
            <v>CAIXA REFERENCIAL</v>
          </cell>
          <cell r="M3277" t="str">
            <v>377,86</v>
          </cell>
          <cell r="N3277">
            <v>73037.69</v>
          </cell>
          <cell r="O3277">
            <v>73415.55</v>
          </cell>
          <cell r="P3277">
            <v>0</v>
          </cell>
          <cell r="R3277" t="str">
            <v>SINAPI</v>
          </cell>
        </row>
        <row r="3278">
          <cell r="G3278">
            <v>102109</v>
          </cell>
          <cell r="H3278" t="str">
            <v>SUPORTE PARA TRANSFORMADOR EM POSTE DE CONCRETO CIRCULAR - FORNECIMENTO E INSTALAÇÃO. AF_12/2020</v>
          </cell>
          <cell r="I3278" t="str">
            <v>UN</v>
          </cell>
          <cell r="J3278" t="str">
            <v>COEFICIENTE DE REPRESENTATIVIDADE</v>
          </cell>
          <cell r="K3278" t="str">
            <v>84,32</v>
          </cell>
          <cell r="L3278" t="str">
            <v>CAIXA REFERENCIAL</v>
          </cell>
          <cell r="M3278" t="str">
            <v>15,88</v>
          </cell>
          <cell r="N3278">
            <v>68.44</v>
          </cell>
          <cell r="O3278">
            <v>84.32</v>
          </cell>
          <cell r="P3278">
            <v>0</v>
          </cell>
          <cell r="R3278" t="str">
            <v>SINAPI</v>
          </cell>
        </row>
        <row r="3279">
          <cell r="G3279">
            <v>102110</v>
          </cell>
          <cell r="H3279" t="str">
            <v>SUPORTE PARA TRANSFORMADOR EM POSTE DE CONCRETO DUPLO T - FORNECIMENTO E INSTALAÇÃO. AF_12/2020</v>
          </cell>
          <cell r="I3279" t="str">
            <v>UN</v>
          </cell>
          <cell r="J3279" t="str">
            <v>COEFICIENTE DE REPRESENTATIVIDADE</v>
          </cell>
          <cell r="K3279" t="str">
            <v>298,88</v>
          </cell>
          <cell r="L3279" t="str">
            <v>CAIXA REFERENCIAL</v>
          </cell>
          <cell r="M3279" t="str">
            <v>15,88</v>
          </cell>
          <cell r="N3279">
            <v>283</v>
          </cell>
          <cell r="O3279">
            <v>298.88</v>
          </cell>
          <cell r="P3279">
            <v>0</v>
          </cell>
          <cell r="R3279" t="str">
            <v>SINAPI</v>
          </cell>
        </row>
        <row r="3280">
          <cell r="G3280">
            <v>103654</v>
          </cell>
          <cell r="H3280" t="str">
            <v>TRANSFORMADOR DE DISTRIBUIÇÃO, 500KVA, TRIFÁSICO, 60 HZ, CLASSE 15 KV, IMERSO EM ÓLEO MINERAL, INSTALAÇÃO EM SOLO (NÃO INCLUSO ABRIGO) - FORNECIMENTO E INSTALAÇÃO. AF_02/2022</v>
          </cell>
          <cell r="I3280" t="str">
            <v>UN</v>
          </cell>
          <cell r="J3280" t="str">
            <v>ATRIBUÍDO SÃO PAULO</v>
          </cell>
          <cell r="K3280" t="str">
            <v>119.383,95</v>
          </cell>
          <cell r="L3280" t="str">
            <v>CAIXA REFERENCIAL</v>
          </cell>
          <cell r="M3280" t="str">
            <v>379,25</v>
          </cell>
          <cell r="N3280">
            <v>119004.7</v>
          </cell>
          <cell r="O3280">
            <v>119383.95</v>
          </cell>
          <cell r="P3280">
            <v>0</v>
          </cell>
          <cell r="R3280" t="str">
            <v>SINAPI</v>
          </cell>
        </row>
        <row r="3281">
          <cell r="G3281">
            <v>103655</v>
          </cell>
          <cell r="H3281" t="str">
            <v>TRANSFORMADOR DE DISTRIBUIÇÃO, 750 KVA, TRIFÁSICO, 60 HZ, CLASSE 15 KV, IMERSO EM ÓLEO MINERAL, INSTALAÇÃO EM SOLO (NÃO INCLUSO ABRIGO) - FORNECIMENTO E INSTALAÇÃO. AF_02/2022</v>
          </cell>
          <cell r="I3281" t="str">
            <v>UN</v>
          </cell>
          <cell r="J3281" t="str">
            <v>ATRIBUÍDO SÃO PAULO</v>
          </cell>
          <cell r="K3281" t="str">
            <v>163.653,85</v>
          </cell>
          <cell r="L3281" t="str">
            <v>CAIXA REFERENCIAL</v>
          </cell>
          <cell r="M3281" t="str">
            <v>444,00</v>
          </cell>
          <cell r="N3281">
            <v>163209.85</v>
          </cell>
          <cell r="O3281">
            <v>163653.85</v>
          </cell>
          <cell r="P3281">
            <v>0</v>
          </cell>
          <cell r="R3281" t="str">
            <v>SINAPI</v>
          </cell>
        </row>
        <row r="3282">
          <cell r="G3282">
            <v>103656</v>
          </cell>
          <cell r="H3282" t="str">
            <v>TRANSFORMADOR DE DISTRIBUIÇÃO, 1000 KVA, TRIFÁSICO, 60 HZ, CLASSE 15 KV, IMERSO EM ÓLEO MINERAL, INSTALAÇÃO EM SOLO (NÃO INCLUSO ABRIGO) - FORNECIMENTO E INSTALAÇÃO. AF_02/2022</v>
          </cell>
          <cell r="I3282" t="str">
            <v>UN</v>
          </cell>
          <cell r="J3282" t="str">
            <v>ATRIBUÍDO SÃO PAULO</v>
          </cell>
          <cell r="K3282" t="str">
            <v>228.982,53</v>
          </cell>
          <cell r="L3282" t="str">
            <v>CAIXA REFERENCIAL</v>
          </cell>
          <cell r="M3282" t="str">
            <v>508,36</v>
          </cell>
          <cell r="N3282">
            <v>228474.17</v>
          </cell>
          <cell r="O3282">
            <v>228982.53</v>
          </cell>
          <cell r="P3282">
            <v>0</v>
          </cell>
          <cell r="R3282" t="str">
            <v>SINAPI</v>
          </cell>
        </row>
        <row r="3283">
          <cell r="G3283">
            <v>104473</v>
          </cell>
          <cell r="H3283" t="str">
            <v>COMPOSIÇÃO PARAMÉTRICA DE PONTO ELÉTRICO DE ILUMINAÇÃO, COM INTERRUPTOR SIMPLES, EM EDIFÍCIO RESIDENCIAL COM ELETRODUTO EMBUTIDO EM RASGOS NAS PAREDES, INCLUSO TOMADA, ELETRODUTO, CABO, RASGO E CHUMBAMENTO (SEM LUMINÁRIA E LÂMPADA). AF_11/2022</v>
          </cell>
          <cell r="I3283" t="str">
            <v>UN</v>
          </cell>
          <cell r="J3283" t="str">
            <v>COEFICIENTE DE REPRESENTATIVIDADE</v>
          </cell>
          <cell r="K3283" t="str">
            <v>152,43</v>
          </cell>
          <cell r="L3283" t="str">
            <v>CAIXA REFERENCIAL</v>
          </cell>
          <cell r="M3283" t="str">
            <v>74,17</v>
          </cell>
          <cell r="N3283">
            <v>78.260000000000005</v>
          </cell>
          <cell r="O3283">
            <v>152.43</v>
          </cell>
          <cell r="P3283">
            <v>0</v>
          </cell>
          <cell r="R3283" t="str">
            <v>SINAPI</v>
          </cell>
        </row>
        <row r="3284">
          <cell r="G3284">
            <v>104474</v>
          </cell>
          <cell r="H3284" t="str">
            <v>COMPOSIÇÃO PARAMÉTRICA DE PONTO ELÉTRICO DE ILUMINAÇÃO, COM INTERRUPTOR PARALELO, EM EDIFÍCIO RESIDENCIAL COM ELETRODUTO EMBUTIDO EM RASGOS NAS PAREDES, INCLUSO CAIXA ELÉTRICA, MÓDULO DE TOMADA, ELETRODUTO, CABO, RASGO, QUEBRA E CHUMBAMENTO (SEM LUMINÁRIA E LÂMPADA). AF_11/2022</v>
          </cell>
          <cell r="I3284" t="str">
            <v>UN</v>
          </cell>
          <cell r="J3284" t="str">
            <v>COEFICIENTE DE REPRESENTATIVIDADE</v>
          </cell>
          <cell r="K3284" t="str">
            <v>326,69</v>
          </cell>
          <cell r="L3284" t="str">
            <v>CAIXA REFERENCIAL</v>
          </cell>
          <cell r="M3284" t="str">
            <v>151,32</v>
          </cell>
          <cell r="N3284">
            <v>175.37</v>
          </cell>
          <cell r="O3284">
            <v>326.69</v>
          </cell>
          <cell r="P3284">
            <v>0</v>
          </cell>
          <cell r="R3284" t="str">
            <v>SINAPI</v>
          </cell>
        </row>
        <row r="3285">
          <cell r="G3285">
            <v>104475</v>
          </cell>
          <cell r="H3285" t="str">
            <v>COMPOSIÇÃO PARAMÉTRICA DE PONTO ELÉTRICO DE TOMADA DE USO GERAL 2P+T (10A/250V) EM EDIFÍCIO RESIDENCIAL COM ELETRODUTO EMBUTIDO EM RASGOS NAS PAREDES, INCLUSO TOMADA, ELETRODUTO, CABO, RASGO, QUEBRA E CHUMBAMENTO. AF_11/2022</v>
          </cell>
          <cell r="I3285" t="str">
            <v>UN</v>
          </cell>
          <cell r="J3285" t="str">
            <v>COEFICIENTE DE REPRESENTATIVIDADE</v>
          </cell>
          <cell r="K3285" t="str">
            <v>130,06</v>
          </cell>
          <cell r="L3285" t="str">
            <v>CAIXA REFERENCIAL</v>
          </cell>
          <cell r="M3285" t="str">
            <v>58,74</v>
          </cell>
          <cell r="N3285">
            <v>71.319999999999993</v>
          </cell>
          <cell r="O3285">
            <v>130.06</v>
          </cell>
          <cell r="P3285">
            <v>0</v>
          </cell>
          <cell r="R3285" t="str">
            <v>SINAPI</v>
          </cell>
        </row>
        <row r="3286">
          <cell r="G3286">
            <v>104476</v>
          </cell>
          <cell r="H3286" t="str">
            <v>COMPOSIÇÃO PARAMÉTRICA DE PONTO ELÉTRICO DE TOMADA DE USO ESPECÍFICO 2P+T (20A/250V) EM EDIFÍCIO RESIDENCIAL COM ELETRODUTO EMBUTIDO EM RASGOS NAS PAREDES, INCLUSO TOMADA, ELETRODUTO, CABO, RASGO, QUEBRA E CHUMBAMENTO (EXCETO CHUVEIRO). AF_11/2022</v>
          </cell>
          <cell r="I3286" t="str">
            <v>UN</v>
          </cell>
          <cell r="J3286" t="str">
            <v>COEFICIENTE DE REPRESENTATIVIDADE</v>
          </cell>
          <cell r="K3286" t="str">
            <v>165,01</v>
          </cell>
          <cell r="L3286" t="str">
            <v>CAIXA REFERENCIAL</v>
          </cell>
          <cell r="M3286" t="str">
            <v>80,61</v>
          </cell>
          <cell r="N3286">
            <v>84.399999999999991</v>
          </cell>
          <cell r="O3286">
            <v>165.01</v>
          </cell>
          <cell r="P3286">
            <v>0</v>
          </cell>
          <cell r="R3286" t="str">
            <v>SINAPI</v>
          </cell>
        </row>
        <row r="3287">
          <cell r="G3287">
            <v>104477</v>
          </cell>
          <cell r="H3287" t="str">
            <v>COMPOSIÇÃO PARAMÉTRICA DE PONTO ELÉTRICO DE ILUMINAÇÃO, COM INTERRUPTOR SIMPLES, EM EDIFÍCIO RESIDENCIAL COM ELETRODUTO EMBUTIDO SEM NECESSIDADE DE RASGOS, INCLUSO TOMADA, ELETRODUTO, CABO E QUEBRA (SEM LUMINÁRIA E LÂMPADA). AF_11/2022</v>
          </cell>
          <cell r="I3287" t="str">
            <v>UN</v>
          </cell>
          <cell r="J3287" t="str">
            <v>COEFICIENTE DE REPRESENTATIVIDADE</v>
          </cell>
          <cell r="K3287" t="str">
            <v>129,00</v>
          </cell>
          <cell r="L3287" t="str">
            <v>CAIXA REFERENCIAL</v>
          </cell>
          <cell r="M3287" t="str">
            <v>56,81</v>
          </cell>
          <cell r="N3287">
            <v>72.19</v>
          </cell>
          <cell r="O3287">
            <v>129</v>
          </cell>
          <cell r="P3287">
            <v>0</v>
          </cell>
          <cell r="R3287" t="str">
            <v>SINAPI</v>
          </cell>
        </row>
        <row r="3288">
          <cell r="G3288">
            <v>104478</v>
          </cell>
          <cell r="H3288" t="str">
            <v>COMPOSIÇÃO PARAMÉTRICA DE PONTO ELÉTRICO DE ILUMINAÇÃO, COM INTERRUPTOR PARALELO, EM EDIFÍCIO RESIDENCIAL COM ELETRODUTO EMBUTIDO SEM NECESSIDADE DE RASGOS, INCLUSO TOMADA, ELETRODUTO, CABO E QUEBRA (SEM LUMINÁRIA E LÂMPADA). AF_11/2022</v>
          </cell>
          <cell r="I3288" t="str">
            <v>UN</v>
          </cell>
          <cell r="J3288" t="str">
            <v>COEFICIENTE DE REPRESENTATIVIDADE</v>
          </cell>
          <cell r="K3288" t="str">
            <v>285,20</v>
          </cell>
          <cell r="L3288" t="str">
            <v>CAIXA REFERENCIAL</v>
          </cell>
          <cell r="M3288" t="str">
            <v>120,62</v>
          </cell>
          <cell r="N3288">
            <v>164.57999999999998</v>
          </cell>
          <cell r="O3288">
            <v>285.2</v>
          </cell>
          <cell r="P3288">
            <v>0</v>
          </cell>
          <cell r="R3288" t="str">
            <v>SINAPI</v>
          </cell>
        </row>
        <row r="3289">
          <cell r="G3289">
            <v>104479</v>
          </cell>
          <cell r="H3289" t="str">
            <v>COMPOSIÇÃO PARAMÉTRICA DE PONTO ELÉTRICO DE TOMADA DE USO GERAL 2P+T (10A/250V) EM EDIFÍCIO RESIDENCIAL COM ELETRODUTO EMBUTIDO SEM NECESSIDADE DE RASGOS, INCLUSO TOMADA, ELETRODUTO, CABO E QUEBRA. AF_11/2022</v>
          </cell>
          <cell r="I3289" t="str">
            <v>UN</v>
          </cell>
          <cell r="J3289" t="str">
            <v>COEFICIENTE DE REPRESENTATIVIDADE</v>
          </cell>
          <cell r="K3289" t="str">
            <v>113,38</v>
          </cell>
          <cell r="L3289" t="str">
            <v>CAIXA REFERENCIAL</v>
          </cell>
          <cell r="M3289" t="str">
            <v>46,38</v>
          </cell>
          <cell r="N3289">
            <v>67</v>
          </cell>
          <cell r="O3289">
            <v>113.38</v>
          </cell>
          <cell r="P3289">
            <v>0</v>
          </cell>
          <cell r="R3289" t="str">
            <v>SINAPI</v>
          </cell>
        </row>
        <row r="3290">
          <cell r="G3290">
            <v>104480</v>
          </cell>
          <cell r="H3290" t="str">
            <v>COMPOSIÇÃO PARAMÉTRICA DE PONTO ELÉTRICO DE TOMADA DE USO ESPECÍFICO 2P+T (20A/250V) EM EDIFÍCIO RESIDENCIAL COM ELETRODUTO EMBUTIDO SEM NECESSIDADE DE RASGOS, INCLUSO TOMADA, ELETRODUTO, CABO E QUEBRA (EXCETO CHUVEIRO). AF_11/2022</v>
          </cell>
          <cell r="I3290" t="str">
            <v>UN</v>
          </cell>
          <cell r="J3290" t="str">
            <v>COEFICIENTE DE REPRESENTATIVIDADE</v>
          </cell>
          <cell r="K3290" t="str">
            <v>128,51</v>
          </cell>
          <cell r="L3290" t="str">
            <v>CAIXA REFERENCIAL</v>
          </cell>
          <cell r="M3290" t="str">
            <v>53,62</v>
          </cell>
          <cell r="N3290">
            <v>74.889999999999986</v>
          </cell>
          <cell r="O3290">
            <v>128.51</v>
          </cell>
          <cell r="P3290">
            <v>0</v>
          </cell>
          <cell r="R3290" t="str">
            <v>SINAPI</v>
          </cell>
        </row>
        <row r="3291">
          <cell r="G3291">
            <v>104481</v>
          </cell>
          <cell r="H3291" t="str">
            <v>COMPOSIÇÃO PARAMÉTRICA DE PONTO ELÉTRICO DE TOMADA PARA CHUVEIRO (20A/250V) EM EDIFÍCIO RESIDENCIAL COM ELETRODUTO EMBUTIDO EM RASGOS NAS PAREDES, INCLUSO TOMADA, ELETRODUTO, CABO, RASGO, QUEBRA E CHUMBAMENTO. AF_11/2022</v>
          </cell>
          <cell r="I3291" t="str">
            <v>UN</v>
          </cell>
          <cell r="J3291" t="str">
            <v>COEFICIENTE DE REPRESENTATIVIDADE</v>
          </cell>
          <cell r="K3291" t="str">
            <v>304,99</v>
          </cell>
          <cell r="L3291" t="str">
            <v>CAIXA REFERENCIAL</v>
          </cell>
          <cell r="M3291" t="str">
            <v>116,08</v>
          </cell>
          <cell r="N3291">
            <v>188.91000000000003</v>
          </cell>
          <cell r="O3291">
            <v>304.99</v>
          </cell>
          <cell r="P3291">
            <v>0</v>
          </cell>
          <cell r="R3291" t="str">
            <v>SINAPI</v>
          </cell>
        </row>
        <row r="3292">
          <cell r="G3292">
            <v>96971</v>
          </cell>
          <cell r="H3292" t="str">
            <v>CORDOALHA DE COBRE NU 16 MM², NÃO ENTERRADA, COM ISOLADOR - FORNECIMENTO E INSTALAÇÃO. AF_12/2017</v>
          </cell>
          <cell r="I3292" t="str">
            <v>M</v>
          </cell>
          <cell r="J3292" t="str">
            <v>ATRIBUÍDO SÃO PAULO</v>
          </cell>
          <cell r="K3292" t="str">
            <v>33,71</v>
          </cell>
          <cell r="L3292" t="str">
            <v>CAIXA REFERENCIAL</v>
          </cell>
          <cell r="M3292" t="str">
            <v>9,09</v>
          </cell>
          <cell r="N3292">
            <v>24.62</v>
          </cell>
          <cell r="O3292">
            <v>33.71</v>
          </cell>
          <cell r="P3292">
            <v>0</v>
          </cell>
          <cell r="R3292" t="str">
            <v>SINAPI</v>
          </cell>
        </row>
        <row r="3293">
          <cell r="G3293">
            <v>96972</v>
          </cell>
          <cell r="H3293" t="str">
            <v>CORDOALHA DE COBRE NU 25 MM², NÃO ENTERRADA, COM ISOLADOR - FORNECIMENTO E INSTALAÇÃO. AF_12/2017</v>
          </cell>
          <cell r="I3293" t="str">
            <v>M</v>
          </cell>
          <cell r="J3293" t="str">
            <v>ATRIBUÍDO SÃO PAULO</v>
          </cell>
          <cell r="K3293" t="str">
            <v>45,28</v>
          </cell>
          <cell r="L3293" t="str">
            <v>CAIXA REFERENCIAL</v>
          </cell>
          <cell r="M3293" t="str">
            <v>12,29</v>
          </cell>
          <cell r="N3293">
            <v>32.99</v>
          </cell>
          <cell r="O3293">
            <v>45.28</v>
          </cell>
          <cell r="P3293">
            <v>0</v>
          </cell>
          <cell r="R3293" t="str">
            <v>SINAPI</v>
          </cell>
        </row>
        <row r="3294">
          <cell r="G3294">
            <v>96973</v>
          </cell>
          <cell r="H3294" t="str">
            <v>CORDOALHA DE COBRE NU 35 MM², NÃO ENTERRADA, COM ISOLADOR - FORNECIMENTO E INSTALAÇÃO. AF_12/2017</v>
          </cell>
          <cell r="I3294" t="str">
            <v>M</v>
          </cell>
          <cell r="J3294" t="str">
            <v>ATRIBUÍDO SÃO PAULO</v>
          </cell>
          <cell r="K3294" t="str">
            <v>60,13</v>
          </cell>
          <cell r="L3294" t="str">
            <v>CAIXA REFERENCIAL</v>
          </cell>
          <cell r="M3294" t="str">
            <v>14,72</v>
          </cell>
          <cell r="N3294">
            <v>45.410000000000004</v>
          </cell>
          <cell r="O3294">
            <v>60.13</v>
          </cell>
          <cell r="P3294">
            <v>0</v>
          </cell>
          <cell r="R3294" t="str">
            <v>SINAPI</v>
          </cell>
        </row>
        <row r="3295">
          <cell r="G3295">
            <v>96974</v>
          </cell>
          <cell r="H3295" t="str">
            <v>CORDOALHA DE COBRE NU 50 MM², NÃO ENTERRADA, COM ISOLADOR - FORNECIMENTO E INSTALAÇÃO. AF_12/2017</v>
          </cell>
          <cell r="I3295" t="str">
            <v>M</v>
          </cell>
          <cell r="J3295" t="str">
            <v>ATRIBUÍDO SÃO PAULO</v>
          </cell>
          <cell r="K3295" t="str">
            <v>78,96</v>
          </cell>
          <cell r="L3295" t="str">
            <v>CAIXA REFERENCIAL</v>
          </cell>
          <cell r="M3295" t="str">
            <v>17,30</v>
          </cell>
          <cell r="N3295">
            <v>61.66</v>
          </cell>
          <cell r="O3295">
            <v>78.959999999999994</v>
          </cell>
          <cell r="P3295">
            <v>0</v>
          </cell>
          <cell r="R3295" t="str">
            <v>SINAPI</v>
          </cell>
        </row>
        <row r="3296">
          <cell r="G3296">
            <v>96975</v>
          </cell>
          <cell r="H3296" t="str">
            <v>CORDOALHA DE COBRE NU 70 MM², NÃO ENTERRADA, COM ISOLADOR - FORNECIMENTO E INSTALAÇÃO. AF_12/2017</v>
          </cell>
          <cell r="I3296" t="str">
            <v>M</v>
          </cell>
          <cell r="J3296" t="str">
            <v>ATRIBUÍDO SÃO PAULO</v>
          </cell>
          <cell r="K3296" t="str">
            <v>98,80</v>
          </cell>
          <cell r="L3296" t="str">
            <v>CAIXA REFERENCIAL</v>
          </cell>
          <cell r="M3296" t="str">
            <v>19,73</v>
          </cell>
          <cell r="N3296">
            <v>79.069999999999993</v>
          </cell>
          <cell r="O3296">
            <v>98.8</v>
          </cell>
          <cell r="P3296">
            <v>0</v>
          </cell>
          <cell r="R3296" t="str">
            <v>SINAPI</v>
          </cell>
        </row>
        <row r="3297">
          <cell r="G3297">
            <v>96976</v>
          </cell>
          <cell r="H3297" t="str">
            <v>CORDOALHA DE COBRE NU 95 MM², NÃO ENTERRADA, COM ISOLADOR - FORNECIMENTO E INSTALAÇÃO. AF_12/2017</v>
          </cell>
          <cell r="I3297" t="str">
            <v>M</v>
          </cell>
          <cell r="J3297" t="str">
            <v>ATRIBUÍDO SÃO PAULO</v>
          </cell>
          <cell r="K3297" t="str">
            <v>131,81</v>
          </cell>
          <cell r="L3297" t="str">
            <v>CAIXA REFERENCIAL</v>
          </cell>
          <cell r="M3297" t="str">
            <v>21,92</v>
          </cell>
          <cell r="N3297">
            <v>109.89</v>
          </cell>
          <cell r="O3297">
            <v>131.81</v>
          </cell>
          <cell r="P3297">
            <v>0</v>
          </cell>
          <cell r="R3297" t="str">
            <v>SINAPI</v>
          </cell>
        </row>
        <row r="3298">
          <cell r="G3298">
            <v>96977</v>
          </cell>
          <cell r="H3298" t="str">
            <v>CORDOALHA DE COBRE NU 50 MM², ENTERRADA, SEM ISOLADOR - FORNECIMENTO E INSTALAÇÃO. AF_12/2017</v>
          </cell>
          <cell r="I3298" t="str">
            <v>M</v>
          </cell>
          <cell r="J3298" t="str">
            <v>COEFICIENTE DE REPRESENTATIVIDADE</v>
          </cell>
          <cell r="K3298" t="str">
            <v>56,09</v>
          </cell>
          <cell r="L3298" t="str">
            <v>CAIXA REFERENCIAL</v>
          </cell>
          <cell r="M3298" t="str">
            <v>1,18</v>
          </cell>
          <cell r="N3298">
            <v>54.910000000000004</v>
          </cell>
          <cell r="O3298">
            <v>56.09</v>
          </cell>
          <cell r="P3298">
            <v>0</v>
          </cell>
          <cell r="R3298" t="str">
            <v>SINAPI</v>
          </cell>
        </row>
        <row r="3299">
          <cell r="G3299">
            <v>96978</v>
          </cell>
          <cell r="H3299" t="str">
            <v>CORDOALHA DE COBRE NU 70 MM², ENTERRADA, SEM ISOLADOR - FORNECIMENTO E INSTALAÇÃO. AF_12/2017</v>
          </cell>
          <cell r="I3299" t="str">
            <v>M</v>
          </cell>
          <cell r="J3299" t="str">
            <v>COEFICIENTE DE REPRESENTATIVIDADE</v>
          </cell>
          <cell r="K3299" t="str">
            <v>73,92</v>
          </cell>
          <cell r="L3299" t="str">
            <v>CAIXA REFERENCIAL</v>
          </cell>
          <cell r="M3299" t="str">
            <v>1,44</v>
          </cell>
          <cell r="N3299">
            <v>72.48</v>
          </cell>
          <cell r="O3299">
            <v>73.92</v>
          </cell>
          <cell r="P3299">
            <v>0</v>
          </cell>
          <cell r="R3299" t="str">
            <v>SINAPI</v>
          </cell>
        </row>
        <row r="3300">
          <cell r="G3300">
            <v>96979</v>
          </cell>
          <cell r="H3300" t="str">
            <v>CORDOALHA DE COBRE NU 95 MM², ENTERRADA, SEM ISOLADOR - FORNECIMENTO E INSTALAÇÃO. AF_12/2017</v>
          </cell>
          <cell r="I3300" t="str">
            <v>M</v>
          </cell>
          <cell r="J3300" t="str">
            <v>COEFICIENTE DE REPRESENTATIVIDADE</v>
          </cell>
          <cell r="K3300" t="str">
            <v>105,82</v>
          </cell>
          <cell r="L3300" t="str">
            <v>CAIXA REFERENCIAL</v>
          </cell>
          <cell r="M3300" t="str">
            <v>1,67</v>
          </cell>
          <cell r="N3300">
            <v>104.14999999999999</v>
          </cell>
          <cell r="O3300">
            <v>105.82</v>
          </cell>
          <cell r="P3300">
            <v>0</v>
          </cell>
          <cell r="R3300" t="str">
            <v>SINAPI</v>
          </cell>
        </row>
        <row r="3301">
          <cell r="G3301">
            <v>96984</v>
          </cell>
          <cell r="H3301" t="str">
            <v>ELETRODUTO PVC 40MM (1 ¼ ) PARA SPDA - FORNECIMENTO E INSTALAÇÃO. AF_12/2017</v>
          </cell>
          <cell r="I3301" t="str">
            <v>UN</v>
          </cell>
          <cell r="J3301" t="str">
            <v>COEFICIENTE DE REPRESENTATIVIDADE</v>
          </cell>
          <cell r="K3301" t="str">
            <v>60,42</v>
          </cell>
          <cell r="L3301" t="str">
            <v>CAIXA REFERENCIAL</v>
          </cell>
          <cell r="M3301" t="str">
            <v>29,67</v>
          </cell>
          <cell r="N3301">
            <v>30.75</v>
          </cell>
          <cell r="O3301">
            <v>60.42</v>
          </cell>
          <cell r="P3301">
            <v>0</v>
          </cell>
          <cell r="R3301" t="str">
            <v>SINAPI</v>
          </cell>
        </row>
        <row r="3302">
          <cell r="G3302">
            <v>96985</v>
          </cell>
          <cell r="H3302" t="str">
            <v>HASTE DE ATERRAMENTO 5/8  PARA SPDA - FORNECIMENTO E INSTALAÇÃO. AF_12/2017</v>
          </cell>
          <cell r="I3302" t="str">
            <v>UN</v>
          </cell>
          <cell r="J3302" t="str">
            <v>COEFICIENTE DE REPRESENTATIVIDADE</v>
          </cell>
          <cell r="K3302" t="str">
            <v>83,56</v>
          </cell>
          <cell r="L3302" t="str">
            <v>CAIXA REFERENCIAL</v>
          </cell>
          <cell r="M3302" t="str">
            <v>9,05</v>
          </cell>
          <cell r="N3302">
            <v>74.510000000000005</v>
          </cell>
          <cell r="O3302">
            <v>83.56</v>
          </cell>
          <cell r="P3302">
            <v>0</v>
          </cell>
          <cell r="R3302" t="str">
            <v>SINAPI</v>
          </cell>
        </row>
        <row r="3303">
          <cell r="G3303">
            <v>96986</v>
          </cell>
          <cell r="H3303" t="str">
            <v>HASTE DE ATERRAMENTO 3/4  PARA SPDA - FORNECIMENTO E INSTALAÇÃO. AF_12/2017</v>
          </cell>
          <cell r="I3303" t="str">
            <v>UN</v>
          </cell>
          <cell r="J3303" t="str">
            <v>COEFICIENTE DE REPRESENTATIVIDADE</v>
          </cell>
          <cell r="K3303" t="str">
            <v>124,60</v>
          </cell>
          <cell r="L3303" t="str">
            <v>CAIXA REFERENCIAL</v>
          </cell>
          <cell r="M3303" t="str">
            <v>14,15</v>
          </cell>
          <cell r="N3303">
            <v>110.44999999999999</v>
          </cell>
          <cell r="O3303">
            <v>124.6</v>
          </cell>
          <cell r="P3303">
            <v>0</v>
          </cell>
          <cell r="R3303" t="str">
            <v>SINAPI</v>
          </cell>
        </row>
        <row r="3304">
          <cell r="G3304">
            <v>96987</v>
          </cell>
          <cell r="H3304" t="str">
            <v>BASE METÁLICA PARA MASTRO 1 ½  PARA SPDA - FORNECIMENTO E INSTALAÇÃO. AF_12/2017</v>
          </cell>
          <cell r="I3304" t="str">
            <v>UN</v>
          </cell>
          <cell r="J3304" t="str">
            <v>COEFICIENTE DE REPRESENTATIVIDADE</v>
          </cell>
          <cell r="K3304" t="str">
            <v>111,82</v>
          </cell>
          <cell r="L3304" t="str">
            <v>CAIXA REFERENCIAL</v>
          </cell>
          <cell r="M3304" t="str">
            <v>40,58</v>
          </cell>
          <cell r="N3304">
            <v>71.239999999999995</v>
          </cell>
          <cell r="O3304">
            <v>111.82</v>
          </cell>
          <cell r="P3304">
            <v>0</v>
          </cell>
          <cell r="R3304" t="str">
            <v>SINAPI</v>
          </cell>
        </row>
        <row r="3305">
          <cell r="G3305">
            <v>96988</v>
          </cell>
          <cell r="H3305" t="str">
            <v>MASTRO 1 ½  PARA SPDA - FORNECIMENTO E INSTALAÇÃO. AF_12/2017</v>
          </cell>
          <cell r="I3305" t="str">
            <v>UN</v>
          </cell>
          <cell r="J3305" t="str">
            <v>COEFICIENTE DE REPRESENTATIVIDADE</v>
          </cell>
          <cell r="K3305" t="str">
            <v>183,19</v>
          </cell>
          <cell r="L3305" t="str">
            <v>CAIXA REFERENCIAL</v>
          </cell>
          <cell r="M3305" t="str">
            <v>5,65</v>
          </cell>
          <cell r="N3305">
            <v>177.54</v>
          </cell>
          <cell r="O3305">
            <v>183.19</v>
          </cell>
          <cell r="P3305">
            <v>0</v>
          </cell>
          <cell r="R3305" t="str">
            <v>SINAPI</v>
          </cell>
        </row>
        <row r="3306">
          <cell r="G3306">
            <v>96989</v>
          </cell>
          <cell r="H3306" t="str">
            <v>CAPTOR TIPO FRANKLIN PARA SPDA - FORNECIMENTO E INSTALAÇÃO. AF_12/2017</v>
          </cell>
          <cell r="I3306" t="str">
            <v>UN</v>
          </cell>
          <cell r="J3306" t="str">
            <v>COEFICIENTE DE REPRESENTATIVIDADE</v>
          </cell>
          <cell r="K3306" t="str">
            <v>153,34</v>
          </cell>
          <cell r="L3306" t="str">
            <v>CAIXA REFERENCIAL</v>
          </cell>
          <cell r="M3306" t="str">
            <v>4,50</v>
          </cell>
          <cell r="N3306">
            <v>148.84</v>
          </cell>
          <cell r="O3306">
            <v>153.34</v>
          </cell>
          <cell r="P3306">
            <v>0</v>
          </cell>
          <cell r="R3306" t="str">
            <v>SINAPI</v>
          </cell>
        </row>
        <row r="3307">
          <cell r="G3307">
            <v>98463</v>
          </cell>
          <cell r="H3307" t="str">
            <v>SUPORTE ISOLADOR PARA CORDOALHA DE COBRE - FORNECIMENTO E INSTALAÇÃO. AF_12/2017</v>
          </cell>
          <cell r="I3307" t="str">
            <v>UN</v>
          </cell>
          <cell r="J3307" t="str">
            <v>ATRIBUÍDO SÃO PAULO</v>
          </cell>
          <cell r="K3307" t="str">
            <v>23,80</v>
          </cell>
          <cell r="L3307" t="str">
            <v>CAIXA REFERENCIAL</v>
          </cell>
          <cell r="M3307" t="str">
            <v>11,33</v>
          </cell>
          <cell r="N3307">
            <v>12.47</v>
          </cell>
          <cell r="O3307">
            <v>23.8</v>
          </cell>
          <cell r="P3307">
            <v>0</v>
          </cell>
          <cell r="R3307" t="str">
            <v>SINAPI</v>
          </cell>
        </row>
        <row r="3308">
          <cell r="G3308">
            <v>103490</v>
          </cell>
          <cell r="H3308" t="str">
            <v>PLACA DE CONCRETO PRÉ-MOLDADO COMO PROTEÇÃO MECÂNICA ADICIONAL NO REATERRO PARA REDE ENTERRADA DE DISTRIBUIÇÃO DE ENERGIA ELÉTRICA - FORNECIMENTO E INSTALAÇÃO. AF_12/2021</v>
          </cell>
          <cell r="I3308" t="str">
            <v>M3</v>
          </cell>
          <cell r="J3308" t="str">
            <v>ATRIBUÍDO SÃO PAULO</v>
          </cell>
          <cell r="K3308" t="str">
            <v>3.008,65</v>
          </cell>
          <cell r="L3308" t="str">
            <v>CAIXA REFERENCIAL</v>
          </cell>
          <cell r="M3308" t="str">
            <v>1.479,49</v>
          </cell>
          <cell r="N3308">
            <v>1529.16</v>
          </cell>
          <cell r="O3308">
            <v>3008.65</v>
          </cell>
          <cell r="P3308">
            <v>0</v>
          </cell>
          <cell r="R3308" t="str">
            <v>SINAPI</v>
          </cell>
        </row>
        <row r="3309">
          <cell r="G3309">
            <v>103491</v>
          </cell>
          <cell r="H3309" t="str">
            <v>CONCRETAGEM COMO PROTEÇÃO MECÂNICA ADICIONAL NO REATERRO PARA REDE ENTERRADA DE DISTRIBUIÇÃO DE ENERGIA ELÉTRICA - FORNECIMENTO E INSTALAÇÃO. AF_12/2021</v>
          </cell>
          <cell r="I3309" t="str">
            <v>M3</v>
          </cell>
          <cell r="J3309" t="str">
            <v>COEFICIENTE DE REPRESENTATIVIDADE</v>
          </cell>
          <cell r="K3309" t="str">
            <v>818,21</v>
          </cell>
          <cell r="L3309" t="str">
            <v>CAIXA REFERENCIAL</v>
          </cell>
          <cell r="M3309" t="str">
            <v>338,85</v>
          </cell>
          <cell r="N3309">
            <v>479.36</v>
          </cell>
          <cell r="O3309">
            <v>818.21</v>
          </cell>
          <cell r="P3309">
            <v>0</v>
          </cell>
          <cell r="R3309" t="str">
            <v>SINAPI</v>
          </cell>
        </row>
        <row r="3310">
          <cell r="G3310">
            <v>96765</v>
          </cell>
          <cell r="H3310" t="str">
            <v>ABRIGO PARA HIDRANTE, 90X60X17CM, COM REGISTRO GLOBO ANGULAR 45 GRAUS 2 1/2", ADAPTADOR STORZ 2 1/2", MANGUEIRA DE INCÊNDIO 20M, REDUÇÃO 2 1/2" X 1 1/2" E ESGUICHO EM LATÃO 1 1/2" - FORNECIMENTO E INSTALAÇÃO. AF_10/2020</v>
          </cell>
          <cell r="I3310" t="str">
            <v>UN</v>
          </cell>
          <cell r="J3310" t="str">
            <v>ATRIBUÍDO SÃO PAULO</v>
          </cell>
          <cell r="K3310" t="str">
            <v>1.561,36</v>
          </cell>
          <cell r="L3310" t="str">
            <v>CAIXA REFERENCIAL</v>
          </cell>
          <cell r="M3310" t="str">
            <v>106,67</v>
          </cell>
          <cell r="N3310">
            <v>1454.6899999999998</v>
          </cell>
          <cell r="O3310">
            <v>1561.36</v>
          </cell>
          <cell r="P3310">
            <v>0</v>
          </cell>
          <cell r="R3310" t="str">
            <v>SINAPI</v>
          </cell>
        </row>
        <row r="3311">
          <cell r="G3311">
            <v>101905</v>
          </cell>
          <cell r="H3311" t="str">
            <v>EXTINTOR DE INCÊNDIO PORTÁTIL COM CARGA DE ÁGUA PRESSURIZADA DE 10 L, CLASSE A - FORNECIMENTO E INSTALAÇÃO. AF_10/2020_PE</v>
          </cell>
          <cell r="I3311" t="str">
            <v>UN</v>
          </cell>
          <cell r="J3311" t="str">
            <v>ATRIBUÍDO SÃO PAULO</v>
          </cell>
          <cell r="K3311" t="str">
            <v>218,15</v>
          </cell>
          <cell r="L3311" t="str">
            <v>CAIXA REFERENCIAL</v>
          </cell>
          <cell r="M3311" t="str">
            <v>16,05</v>
          </cell>
          <cell r="N3311">
            <v>202.1</v>
          </cell>
          <cell r="O3311">
            <v>218.15</v>
          </cell>
          <cell r="P3311">
            <v>0</v>
          </cell>
          <cell r="R3311" t="str">
            <v>SINAPI</v>
          </cell>
        </row>
        <row r="3312">
          <cell r="G3312">
            <v>101906</v>
          </cell>
          <cell r="H3312" t="str">
            <v>EXTINTOR DE INCÊNDIO PORTÁTIL COM CARGA DE CO2 DE 4 KG, CLASSE BC - FORNECIMENTO E INSTALAÇÃO. AF_10/2020_PE</v>
          </cell>
          <cell r="I3312" t="str">
            <v>UN</v>
          </cell>
          <cell r="J3312" t="str">
            <v>ATRIBUÍDO SÃO PAULO</v>
          </cell>
          <cell r="K3312" t="str">
            <v>643,59</v>
          </cell>
          <cell r="L3312" t="str">
            <v>CAIXA REFERENCIAL</v>
          </cell>
          <cell r="M3312" t="str">
            <v>16,05</v>
          </cell>
          <cell r="N3312">
            <v>627.54000000000008</v>
          </cell>
          <cell r="O3312">
            <v>643.59</v>
          </cell>
          <cell r="P3312">
            <v>0</v>
          </cell>
          <cell r="R3312" t="str">
            <v>SINAPI</v>
          </cell>
        </row>
        <row r="3313">
          <cell r="G3313">
            <v>101907</v>
          </cell>
          <cell r="H3313" t="str">
            <v>EXTINTOR DE INCÊNDIO PORTÁTIL COM CARGA DE CO2 DE 6 KG, CLASSE BC - FORNECIMENTO E INSTALAÇÃO. AF_10/2020_PE</v>
          </cell>
          <cell r="I3313" t="str">
            <v>UN</v>
          </cell>
          <cell r="J3313" t="str">
            <v>ATRIBUÍDO SÃO PAULO</v>
          </cell>
          <cell r="K3313" t="str">
            <v>695,43</v>
          </cell>
          <cell r="L3313" t="str">
            <v>CAIXA REFERENCIAL</v>
          </cell>
          <cell r="M3313" t="str">
            <v>16,05</v>
          </cell>
          <cell r="N3313">
            <v>679.38</v>
          </cell>
          <cell r="O3313">
            <v>695.43</v>
          </cell>
          <cell r="P3313">
            <v>0</v>
          </cell>
          <cell r="R3313" t="str">
            <v>SINAPI</v>
          </cell>
        </row>
        <row r="3314">
          <cell r="G3314">
            <v>101908</v>
          </cell>
          <cell r="H3314" t="str">
            <v>EXTINTOR DE INCÊNDIO PORTÁTIL COM CARGA DE PQS DE 4 KG, CLASSE BC - FORNECIMENTO E INSTALAÇÃO. AF_10/2020_PE</v>
          </cell>
          <cell r="I3314" t="str">
            <v>UN</v>
          </cell>
          <cell r="J3314" t="str">
            <v>ATRIBUÍDO SÃO PAULO</v>
          </cell>
          <cell r="K3314" t="str">
            <v>211,67</v>
          </cell>
          <cell r="L3314" t="str">
            <v>CAIXA REFERENCIAL</v>
          </cell>
          <cell r="M3314" t="str">
            <v>16,05</v>
          </cell>
          <cell r="N3314">
            <v>195.61999999999998</v>
          </cell>
          <cell r="O3314">
            <v>211.67</v>
          </cell>
          <cell r="P3314">
            <v>0</v>
          </cell>
          <cell r="R3314" t="str">
            <v>SINAPI</v>
          </cell>
        </row>
        <row r="3315">
          <cell r="G3315">
            <v>101909</v>
          </cell>
          <cell r="H3315" t="str">
            <v>EXTINTOR DE INCÊNDIO PORTÁTIL COM CARGA DE PQS DE 6 KG, CLASSE BC - FORNECIMENTO E INSTALAÇÃO. AF_10/2020_PE</v>
          </cell>
          <cell r="I3315" t="str">
            <v>UN</v>
          </cell>
          <cell r="J3315" t="str">
            <v>ATRIBUÍDO SÃO PAULO</v>
          </cell>
          <cell r="K3315" t="str">
            <v>246,23</v>
          </cell>
          <cell r="L3315" t="str">
            <v>CAIXA REFERENCIAL</v>
          </cell>
          <cell r="M3315" t="str">
            <v>16,05</v>
          </cell>
          <cell r="N3315">
            <v>230.17999999999998</v>
          </cell>
          <cell r="O3315">
            <v>246.23</v>
          </cell>
          <cell r="P3315">
            <v>0</v>
          </cell>
          <cell r="R3315" t="str">
            <v>SINAPI</v>
          </cell>
        </row>
        <row r="3316">
          <cell r="G3316">
            <v>101910</v>
          </cell>
          <cell r="H3316" t="str">
            <v>EXTINTOR DE INCÊNDIO PORTÁTIL COM CARGA DE PQS DE 8 KG, CLASSE BC - FORNECIMENTO E INSTALAÇÃO. AF_10/2020_PE</v>
          </cell>
          <cell r="I3316" t="str">
            <v>UN</v>
          </cell>
          <cell r="J3316" t="str">
            <v>ATRIBUÍDO SÃO PAULO</v>
          </cell>
          <cell r="K3316" t="str">
            <v>289,42</v>
          </cell>
          <cell r="L3316" t="str">
            <v>CAIXA REFERENCIAL</v>
          </cell>
          <cell r="M3316" t="str">
            <v>16,05</v>
          </cell>
          <cell r="N3316">
            <v>273.37</v>
          </cell>
          <cell r="O3316">
            <v>289.42</v>
          </cell>
          <cell r="P3316">
            <v>0</v>
          </cell>
          <cell r="R3316" t="str">
            <v>SINAPI</v>
          </cell>
        </row>
        <row r="3317">
          <cell r="G3317">
            <v>101911</v>
          </cell>
          <cell r="H3317" t="str">
            <v>EXTINTOR DE INCÊNDIO PORTÁTIL COM CARGA DE PQS DE 12 KG, CLASSE BC - FORNECIMENTO E INSTALAÇÃO. AF_10/2020_PE</v>
          </cell>
          <cell r="I3317" t="str">
            <v>UN</v>
          </cell>
          <cell r="J3317" t="str">
            <v>ATRIBUÍDO SÃO PAULO</v>
          </cell>
          <cell r="K3317" t="str">
            <v>332,61</v>
          </cell>
          <cell r="L3317" t="str">
            <v>CAIXA REFERENCIAL</v>
          </cell>
          <cell r="M3317" t="str">
            <v>16,05</v>
          </cell>
          <cell r="N3317">
            <v>316.56</v>
          </cell>
          <cell r="O3317">
            <v>332.61</v>
          </cell>
          <cell r="P3317">
            <v>0</v>
          </cell>
          <cell r="R3317" t="str">
            <v>SINAPI</v>
          </cell>
        </row>
        <row r="3318">
          <cell r="G3318">
            <v>101912</v>
          </cell>
          <cell r="H3318" t="str">
            <v>ABRIGO PARA HIDRANTE, 75X45X17CM, COM REGISTRO GLOBO ANGULAR 45 GRAUS 2 1/2", ADAPTADOR STORZ 2 1/2", MANGUEIRA DE INCÊNDIO 15M 2 1/2" E ESGUICHO EM LATÃO 2 1/2" - FORNECIMENTO E INSTALAÇÃO. AF_10/2020</v>
          </cell>
          <cell r="I3318" t="str">
            <v>UN</v>
          </cell>
          <cell r="J3318" t="str">
            <v>COEFICIENTE DE REPRESENTATIVIDADE</v>
          </cell>
          <cell r="K3318" t="str">
            <v>1.995,06</v>
          </cell>
          <cell r="L3318" t="str">
            <v>CAIXA REFERENCIAL</v>
          </cell>
          <cell r="M3318" t="str">
            <v>114,05</v>
          </cell>
          <cell r="N3318">
            <v>1881.01</v>
          </cell>
          <cell r="O3318">
            <v>1995.06</v>
          </cell>
          <cell r="P3318">
            <v>0</v>
          </cell>
          <cell r="R3318" t="str">
            <v>SINAPI</v>
          </cell>
        </row>
        <row r="3319">
          <cell r="G3319">
            <v>101913</v>
          </cell>
          <cell r="H3319" t="str">
            <v>CAIXA DE INCÊNDIO 45X75X17CM - FORNECIMENTO E INSTALAÇÃO. AF_10/2020</v>
          </cell>
          <cell r="I3319" t="str">
            <v>UN</v>
          </cell>
          <cell r="J3319" t="str">
            <v>COEFICIENTE DE REPRESENTATIVIDADE</v>
          </cell>
          <cell r="K3319" t="str">
            <v>395,70</v>
          </cell>
          <cell r="L3319" t="str">
            <v>CAIXA REFERENCIAL</v>
          </cell>
          <cell r="M3319" t="str">
            <v>38,03</v>
          </cell>
          <cell r="N3319">
            <v>357.66999999999996</v>
          </cell>
          <cell r="O3319">
            <v>395.69999999999993</v>
          </cell>
          <cell r="P3319">
            <v>0</v>
          </cell>
          <cell r="R3319" t="str">
            <v>SINAPI</v>
          </cell>
        </row>
        <row r="3320">
          <cell r="G3320">
            <v>101914</v>
          </cell>
          <cell r="H3320" t="str">
            <v>CAIXA DE INCÊNDIO 60X90X17CM - FORNECIMENTO E INSTALAÇÃO. AF_10/2020</v>
          </cell>
          <cell r="I3320" t="str">
            <v>UN</v>
          </cell>
          <cell r="J3320" t="str">
            <v>COEFICIENTE DE REPRESENTATIVIDADE</v>
          </cell>
          <cell r="K3320" t="str">
            <v>503,72</v>
          </cell>
          <cell r="L3320" t="str">
            <v>CAIXA REFERENCIAL</v>
          </cell>
          <cell r="M3320" t="str">
            <v>47,66</v>
          </cell>
          <cell r="N3320">
            <v>456.06000000000006</v>
          </cell>
          <cell r="O3320">
            <v>503.72</v>
          </cell>
          <cell r="P3320">
            <v>0</v>
          </cell>
          <cell r="R3320" t="str">
            <v>SINAPI</v>
          </cell>
        </row>
        <row r="3321">
          <cell r="G3321">
            <v>101915</v>
          </cell>
          <cell r="H3321" t="str">
            <v>CONJUNTO DE MANGUEIRA PARA COMBATE A INCÊNDIO EM FIBRA DE POLIESTER PURA, COM 1.1/2", REVESTIDA INTERNAMENTE, COMPRIMENTO DE 15M - FORNECIMENTO E INSTALAÇÃO. AF_10/2020</v>
          </cell>
          <cell r="I3321" t="str">
            <v>UN</v>
          </cell>
          <cell r="J3321" t="str">
            <v>COEFICIENTE DE REPRESENTATIVIDADE</v>
          </cell>
          <cell r="K3321" t="str">
            <v>413,28</v>
          </cell>
          <cell r="L3321" t="str">
            <v>CAIXA REFERENCIAL</v>
          </cell>
          <cell r="M3321" t="str">
            <v>4,95</v>
          </cell>
          <cell r="N3321">
            <v>408.33</v>
          </cell>
          <cell r="O3321">
            <v>413.28</v>
          </cell>
          <cell r="P3321">
            <v>0</v>
          </cell>
          <cell r="R3321" t="str">
            <v>SINAPI</v>
          </cell>
        </row>
        <row r="3322">
          <cell r="G3322">
            <v>101916</v>
          </cell>
          <cell r="H3322" t="str">
            <v>HIDRANTE SUBTERRÂNEO PREDIAL (COM CURVA LONGA E CAIXA), DN 75 MM - FORNECIMENTO E INSTALAÇÃO. AF_10/2020</v>
          </cell>
          <cell r="I3322" t="str">
            <v>UN</v>
          </cell>
          <cell r="J3322" t="str">
            <v>ATRIBUÍDO SÃO PAULO</v>
          </cell>
          <cell r="K3322" t="str">
            <v>3.538,07</v>
          </cell>
          <cell r="L3322" t="str">
            <v>CAIXA REFERENCIAL</v>
          </cell>
          <cell r="M3322" t="str">
            <v>155,90</v>
          </cell>
          <cell r="N3322">
            <v>3382.17</v>
          </cell>
          <cell r="O3322">
            <v>3538.07</v>
          </cell>
          <cell r="P3322">
            <v>0</v>
          </cell>
          <cell r="R3322" t="str">
            <v>SINAPI</v>
          </cell>
        </row>
        <row r="3323">
          <cell r="G3323">
            <v>101917</v>
          </cell>
          <cell r="H3323" t="str">
            <v>MANÔMETRO 0 A 200 PSI (0 A 14 KGF/CM2), D = 50MM - FORNECIMENTO E INSTALAÇÃO. AF_10/2020</v>
          </cell>
          <cell r="I3323" t="str">
            <v>UN</v>
          </cell>
          <cell r="J3323" t="str">
            <v>ATRIBUÍDO SÃO PAULO</v>
          </cell>
          <cell r="K3323" t="str">
            <v>156,68</v>
          </cell>
          <cell r="L3323" t="str">
            <v>CAIXA REFERENCIAL</v>
          </cell>
          <cell r="M3323" t="str">
            <v>29,60</v>
          </cell>
          <cell r="N3323">
            <v>127.08000000000001</v>
          </cell>
          <cell r="O3323">
            <v>156.68</v>
          </cell>
          <cell r="P3323">
            <v>0</v>
          </cell>
          <cell r="R3323" t="str">
            <v>SINAPI</v>
          </cell>
        </row>
        <row r="3324">
          <cell r="G3324">
            <v>98261</v>
          </cell>
          <cell r="H3324" t="str">
            <v>CABO TELEFÔNICO CCI-50 1 PAR, INSTALADO EM ENTRADA DE EDIFICAÇÃO - FORNECIMENTO E INSTALAÇÃO. AF_11/2019</v>
          </cell>
          <cell r="I3324" t="str">
            <v>M</v>
          </cell>
          <cell r="J3324" t="str">
            <v>COEFICIENTE DE REPRESENTATIVIDADE</v>
          </cell>
          <cell r="K3324" t="str">
            <v>3,41</v>
          </cell>
          <cell r="L3324" t="str">
            <v>CAIXA REFERENCIAL</v>
          </cell>
          <cell r="M3324" t="str">
            <v>2,23</v>
          </cell>
          <cell r="N3324">
            <v>1.1800000000000002</v>
          </cell>
          <cell r="O3324">
            <v>3.41</v>
          </cell>
          <cell r="P3324">
            <v>0</v>
          </cell>
          <cell r="R3324" t="str">
            <v>SINAPI</v>
          </cell>
        </row>
        <row r="3325">
          <cell r="G3325">
            <v>98262</v>
          </cell>
          <cell r="H3325" t="str">
            <v>CABO TELEFÔNICO CCI-50 2 PARES, SEM BLINDAGEM, INSTALADO EM ENTRADA DE EDIFICAÇÃO - FORNECIMENTO E INSTALAÇÃO. AF_11/2019</v>
          </cell>
          <cell r="I3325" t="str">
            <v>M</v>
          </cell>
          <cell r="J3325" t="str">
            <v>COEFICIENTE DE REPRESENTATIVIDADE</v>
          </cell>
          <cell r="K3325" t="str">
            <v>4,10</v>
          </cell>
          <cell r="L3325" t="str">
            <v>CAIXA REFERENCIAL</v>
          </cell>
          <cell r="M3325" t="str">
            <v>2,32</v>
          </cell>
          <cell r="N3325">
            <v>1.7799999999999998</v>
          </cell>
          <cell r="O3325">
            <v>4.0999999999999996</v>
          </cell>
          <cell r="P3325">
            <v>0</v>
          </cell>
          <cell r="R3325" t="str">
            <v>SINAPI</v>
          </cell>
        </row>
        <row r="3326">
          <cell r="G3326">
            <v>98263</v>
          </cell>
          <cell r="H3326" t="str">
            <v>CABO TELEFÔNICO CCI-50 3 PARES, SEM BLINDAGEM, INSTALADO EM ENTRADA DE EDIFICAÇÃO - FORNECIMENTO E INSTALAÇÃO. AF_11/2019</v>
          </cell>
          <cell r="I3326" t="str">
            <v>M</v>
          </cell>
          <cell r="J3326" t="str">
            <v>COEFICIENTE DE REPRESENTATIVIDADE</v>
          </cell>
          <cell r="K3326" t="str">
            <v>4,27</v>
          </cell>
          <cell r="L3326" t="str">
            <v>CAIXA REFERENCIAL</v>
          </cell>
          <cell r="M3326" t="str">
            <v>2,41</v>
          </cell>
          <cell r="N3326">
            <v>1.8599999999999994</v>
          </cell>
          <cell r="O3326">
            <v>4.2699999999999996</v>
          </cell>
          <cell r="P3326">
            <v>0</v>
          </cell>
          <cell r="R3326" t="str">
            <v>SINAPI</v>
          </cell>
        </row>
        <row r="3327">
          <cell r="G3327">
            <v>98264</v>
          </cell>
          <cell r="H3327" t="str">
            <v>CABO TELEFÔNICO CCI-50 4 PARES, SEM BLINDAGEM, INSTALADO EM ENTRADA DE EDIFICAÇÃO - FORNECIMENTO E INSTALAÇÃO. AF_11/2019</v>
          </cell>
          <cell r="I3327" t="str">
            <v>M</v>
          </cell>
          <cell r="J3327" t="str">
            <v>COEFICIENTE DE REPRESENTATIVIDADE</v>
          </cell>
          <cell r="K3327" t="str">
            <v>5,00</v>
          </cell>
          <cell r="L3327" t="str">
            <v>CAIXA REFERENCIAL</v>
          </cell>
          <cell r="M3327" t="str">
            <v>2,48</v>
          </cell>
          <cell r="N3327">
            <v>2.52</v>
          </cell>
          <cell r="O3327">
            <v>5</v>
          </cell>
          <cell r="P3327">
            <v>0</v>
          </cell>
          <cell r="R3327" t="str">
            <v>SINAPI</v>
          </cell>
        </row>
        <row r="3328">
          <cell r="G3328">
            <v>98265</v>
          </cell>
          <cell r="H3328" t="str">
            <v>CABO TELEFÔNICO CCI-50 5 PARES, SEM BLINDAGEM, INSTALADO EM ENTRADA DE EDIFICAÇÃO - FORNECIMENTO E INSTALAÇÃO. AF_11/2019</v>
          </cell>
          <cell r="I3328" t="str">
            <v>M</v>
          </cell>
          <cell r="J3328" t="str">
            <v>COEFICIENTE DE REPRESENTATIVIDADE</v>
          </cell>
          <cell r="K3328" t="str">
            <v>5,48</v>
          </cell>
          <cell r="L3328" t="str">
            <v>CAIXA REFERENCIAL</v>
          </cell>
          <cell r="M3328" t="str">
            <v>2,51</v>
          </cell>
          <cell r="N3328">
            <v>2.9700000000000006</v>
          </cell>
          <cell r="O3328">
            <v>5.48</v>
          </cell>
          <cell r="P3328">
            <v>0</v>
          </cell>
          <cell r="R3328" t="str">
            <v>SINAPI</v>
          </cell>
        </row>
        <row r="3329">
          <cell r="G3329">
            <v>98266</v>
          </cell>
          <cell r="H3329" t="str">
            <v>CABO TELEFÔNICO CCI-50 6 PARES, SEM BLINDAGEM, INSTALADO EM ENTRADA DE EDIFICAÇÃO - FORNECIMENTO E INSTALAÇÃO. AF_11/2019</v>
          </cell>
          <cell r="I3329" t="str">
            <v>M</v>
          </cell>
          <cell r="J3329" t="str">
            <v>COEFICIENTE DE REPRESENTATIVIDADE</v>
          </cell>
          <cell r="K3329" t="str">
            <v>6,13</v>
          </cell>
          <cell r="L3329" t="str">
            <v>CAIXA REFERENCIAL</v>
          </cell>
          <cell r="M3329" t="str">
            <v>2,54</v>
          </cell>
          <cell r="N3329">
            <v>3.59</v>
          </cell>
          <cell r="O3329">
            <v>6.13</v>
          </cell>
          <cell r="P3329">
            <v>0</v>
          </cell>
          <cell r="R3329" t="str">
            <v>SINAPI</v>
          </cell>
        </row>
        <row r="3330">
          <cell r="G3330">
            <v>98267</v>
          </cell>
          <cell r="H3330" t="str">
            <v>CABO TELEFÔNICO CI-50 10 PARES INSTALADO EM ENTRADA DE EDIFICAÇÃO - FORNECIMENTO E INSTALAÇÃO. AF_11/2019</v>
          </cell>
          <cell r="I3330" t="str">
            <v>M</v>
          </cell>
          <cell r="J3330" t="str">
            <v>COEFICIENTE DE REPRESENTATIVIDADE</v>
          </cell>
          <cell r="K3330" t="str">
            <v>9,49</v>
          </cell>
          <cell r="L3330" t="str">
            <v>CAIXA REFERENCIAL</v>
          </cell>
          <cell r="M3330" t="str">
            <v>3,29</v>
          </cell>
          <cell r="N3330">
            <v>6.2</v>
          </cell>
          <cell r="O3330">
            <v>9.49</v>
          </cell>
          <cell r="P3330">
            <v>0</v>
          </cell>
          <cell r="R3330" t="str">
            <v>SINAPI</v>
          </cell>
        </row>
        <row r="3331">
          <cell r="G3331">
            <v>98268</v>
          </cell>
          <cell r="H3331" t="str">
            <v>CABO TELEFÔNICO CI-50 20 PARES INSTALADO EM ENTRADA DE EDIFICAÇÃO - FORNECIMENTO E INSTALAÇÃO. AF_11/2019</v>
          </cell>
          <cell r="I3331" t="str">
            <v>M</v>
          </cell>
          <cell r="J3331" t="str">
            <v>COEFICIENTE DE REPRESENTATIVIDADE</v>
          </cell>
          <cell r="K3331" t="str">
            <v>14,79</v>
          </cell>
          <cell r="L3331" t="str">
            <v>CAIXA REFERENCIAL</v>
          </cell>
          <cell r="M3331" t="str">
            <v>3,73</v>
          </cell>
          <cell r="N3331">
            <v>11.059999999999999</v>
          </cell>
          <cell r="O3331">
            <v>14.79</v>
          </cell>
          <cell r="P3331">
            <v>0</v>
          </cell>
          <cell r="R3331" t="str">
            <v>SINAPI</v>
          </cell>
        </row>
        <row r="3332">
          <cell r="G3332">
            <v>98269</v>
          </cell>
          <cell r="H3332" t="str">
            <v>CABO TELEFÔNICO CI-50 30 PARES INSTALADO EM ENTRADA DE EDIFICAÇÃO - FORNECIMENTO E INSTALAÇÃO. AF_11/2019</v>
          </cell>
          <cell r="I3332" t="str">
            <v>M</v>
          </cell>
          <cell r="J3332" t="str">
            <v>COEFICIENTE DE REPRESENTATIVIDADE</v>
          </cell>
          <cell r="K3332" t="str">
            <v>19,89</v>
          </cell>
          <cell r="L3332" t="str">
            <v>CAIXA REFERENCIAL</v>
          </cell>
          <cell r="M3332" t="str">
            <v>4,08</v>
          </cell>
          <cell r="N3332">
            <v>15.81</v>
          </cell>
          <cell r="O3332">
            <v>19.89</v>
          </cell>
          <cell r="P3332">
            <v>0</v>
          </cell>
          <cell r="R3332" t="str">
            <v>SINAPI</v>
          </cell>
        </row>
        <row r="3333">
          <cell r="G3333">
            <v>98270</v>
          </cell>
          <cell r="H3333" t="str">
            <v>CABO TELEFÔNICO CI-50 50 PARES INSTALADO EM ENTRADA DE EDIFICAÇÃO - FORNECIMENTO E INSTALAÇÃO. AF_11/2019</v>
          </cell>
          <cell r="I3333" t="str">
            <v>M</v>
          </cell>
          <cell r="J3333" t="str">
            <v>COEFICIENTE DE REPRESENTATIVIDADE</v>
          </cell>
          <cell r="K3333" t="str">
            <v>29,49</v>
          </cell>
          <cell r="L3333" t="str">
            <v>CAIXA REFERENCIAL</v>
          </cell>
          <cell r="M3333" t="str">
            <v>4,53</v>
          </cell>
          <cell r="N3333">
            <v>24.959999999999997</v>
          </cell>
          <cell r="O3333">
            <v>29.49</v>
          </cell>
          <cell r="P3333">
            <v>0</v>
          </cell>
          <cell r="R3333" t="str">
            <v>SINAPI</v>
          </cell>
        </row>
        <row r="3334">
          <cell r="G3334">
            <v>98271</v>
          </cell>
          <cell r="H3334" t="str">
            <v>CABO TELEFÔNICO CI-50 75 PARES INSTALADO EM ENTRADA DE EDIFICAÇÃO - FORNECIMENTO E INSTALAÇÃO. AF_11/2019</v>
          </cell>
          <cell r="I3334" t="str">
            <v>M</v>
          </cell>
          <cell r="J3334" t="str">
            <v>COEFICIENTE DE REPRESENTATIVIDADE</v>
          </cell>
          <cell r="K3334" t="str">
            <v>41,03</v>
          </cell>
          <cell r="L3334" t="str">
            <v>CAIXA REFERENCIAL</v>
          </cell>
          <cell r="M3334" t="str">
            <v>4,96</v>
          </cell>
          <cell r="N3334">
            <v>36.07</v>
          </cell>
          <cell r="O3334">
            <v>41.03</v>
          </cell>
          <cell r="P3334">
            <v>0</v>
          </cell>
          <cell r="R3334" t="str">
            <v>SINAPI</v>
          </cell>
        </row>
        <row r="3335">
          <cell r="G3335">
            <v>98272</v>
          </cell>
          <cell r="H3335" t="str">
            <v>CABO TELEFÔNICO CI-50 200 PARES INSTALADO EM ENTRADA DE EDIFICAÇÃO - FORNECIMENTO E INSTALAÇÃO. AF_11/2019</v>
          </cell>
          <cell r="I3335" t="str">
            <v>M</v>
          </cell>
          <cell r="J3335" t="str">
            <v>COEFICIENTE DE REPRESENTATIVIDADE</v>
          </cell>
          <cell r="K3335" t="str">
            <v>92,71</v>
          </cell>
          <cell r="L3335" t="str">
            <v>CAIXA REFERENCIAL</v>
          </cell>
          <cell r="M3335" t="str">
            <v>6,78</v>
          </cell>
          <cell r="N3335">
            <v>85.929999999999993</v>
          </cell>
          <cell r="O3335">
            <v>92.71</v>
          </cell>
          <cell r="P3335">
            <v>0</v>
          </cell>
          <cell r="R3335" t="str">
            <v>SINAPI</v>
          </cell>
        </row>
        <row r="3336">
          <cell r="G3336">
            <v>98273</v>
          </cell>
          <cell r="H3336" t="str">
            <v>CABO TELEFÔNICO CCI-50 4 PARES, SEM BLINDAGEM, INSTALADO EM PRUMADA - FORNECIMENTO E INSTALAÇÃO. AF_11/2019</v>
          </cell>
          <cell r="I3336" t="str">
            <v>M</v>
          </cell>
          <cell r="J3336" t="str">
            <v>COEFICIENTE DE REPRESENTATIVIDADE</v>
          </cell>
          <cell r="K3336" t="str">
            <v>2,22</v>
          </cell>
          <cell r="L3336" t="str">
            <v>CAIXA REFERENCIAL</v>
          </cell>
          <cell r="M3336" t="str">
            <v>0,29</v>
          </cell>
          <cell r="N3336">
            <v>1.9300000000000002</v>
          </cell>
          <cell r="O3336">
            <v>2.2200000000000002</v>
          </cell>
          <cell r="P3336">
            <v>0</v>
          </cell>
          <cell r="R3336" t="str">
            <v>SINAPI</v>
          </cell>
        </row>
        <row r="3337">
          <cell r="G3337">
            <v>98274</v>
          </cell>
          <cell r="H3337" t="str">
            <v>CABO TELEFÔNICO CCI-50 5 PARES, SEM BLINDAGEM, INSTALADO EM PRUMADA - FORNECIMENTO E INSTALAÇÃO. AF_11/2019</v>
          </cell>
          <cell r="I3337" t="str">
            <v>M</v>
          </cell>
          <cell r="J3337" t="str">
            <v>COEFICIENTE DE REPRESENTATIVIDADE</v>
          </cell>
          <cell r="K3337" t="str">
            <v>2,70</v>
          </cell>
          <cell r="L3337" t="str">
            <v>CAIXA REFERENCIAL</v>
          </cell>
          <cell r="M3337" t="str">
            <v>0,34</v>
          </cell>
          <cell r="N3337">
            <v>2.3600000000000003</v>
          </cell>
          <cell r="O3337">
            <v>2.7</v>
          </cell>
          <cell r="P3337">
            <v>0</v>
          </cell>
          <cell r="R3337" t="str">
            <v>SINAPI</v>
          </cell>
        </row>
        <row r="3338">
          <cell r="G3338">
            <v>98275</v>
          </cell>
          <cell r="H3338" t="str">
            <v>CABO TELEFÔNICO CCI-50 6 PARES, SEM BLINDAGEM, INSTALADO EM PRUMADA - FORNECIMENTO E INSTALAÇÃO. AF_11/2019</v>
          </cell>
          <cell r="I3338" t="str">
            <v>M</v>
          </cell>
          <cell r="J3338" t="str">
            <v>COEFICIENTE DE REPRESENTATIVIDADE</v>
          </cell>
          <cell r="K3338" t="str">
            <v>3,35</v>
          </cell>
          <cell r="L3338" t="str">
            <v>CAIXA REFERENCIAL</v>
          </cell>
          <cell r="M3338" t="str">
            <v>0,36</v>
          </cell>
          <cell r="N3338">
            <v>2.99</v>
          </cell>
          <cell r="O3338">
            <v>3.35</v>
          </cell>
          <cell r="P3338">
            <v>0</v>
          </cell>
          <cell r="R3338" t="str">
            <v>SINAPI</v>
          </cell>
        </row>
        <row r="3339">
          <cell r="G3339">
            <v>98276</v>
          </cell>
          <cell r="H3339" t="str">
            <v>CABO TELEFÔNICO CI-50 10 PARES INSTALADO EM PRUMADA - FORNECIMENTO E INSTALAÇÃO. AF_11/2019</v>
          </cell>
          <cell r="I3339" t="str">
            <v>M</v>
          </cell>
          <cell r="J3339" t="str">
            <v>COEFICIENTE DE REPRESENTATIVIDADE</v>
          </cell>
          <cell r="K3339" t="str">
            <v>6,70</v>
          </cell>
          <cell r="L3339" t="str">
            <v>CAIXA REFERENCIAL</v>
          </cell>
          <cell r="M3339" t="str">
            <v>1,12</v>
          </cell>
          <cell r="N3339">
            <v>5.58</v>
          </cell>
          <cell r="O3339">
            <v>6.7</v>
          </cell>
          <cell r="P3339">
            <v>0</v>
          </cell>
          <cell r="R3339" t="str">
            <v>SINAPI</v>
          </cell>
        </row>
        <row r="3340">
          <cell r="G3340">
            <v>98277</v>
          </cell>
          <cell r="H3340" t="str">
            <v>CABO TELEFÔNICO CI-50 20 PARES INSTALADO EM PRUMADA - FORNECIMENTO E INSTALAÇÃO. AF_11/2019</v>
          </cell>
          <cell r="I3340" t="str">
            <v>M</v>
          </cell>
          <cell r="J3340" t="str">
            <v>COEFICIENTE DE REPRESENTATIVIDADE</v>
          </cell>
          <cell r="K3340" t="str">
            <v>12,01</v>
          </cell>
          <cell r="L3340" t="str">
            <v>CAIXA REFERENCIAL</v>
          </cell>
          <cell r="M3340" t="str">
            <v>1,56</v>
          </cell>
          <cell r="N3340">
            <v>10.45</v>
          </cell>
          <cell r="O3340">
            <v>12.01</v>
          </cell>
          <cell r="P3340">
            <v>0</v>
          </cell>
          <cell r="R3340" t="str">
            <v>SINAPI</v>
          </cell>
        </row>
        <row r="3341">
          <cell r="G3341">
            <v>98278</v>
          </cell>
          <cell r="H3341" t="str">
            <v>CABO TELEFÔNICO CI-50 30 PARES INSTALADO EM PRUMADA - FORNECIMENTO E INSTALAÇÃO. AF_11/2019</v>
          </cell>
          <cell r="I3341" t="str">
            <v>M</v>
          </cell>
          <cell r="J3341" t="str">
            <v>COEFICIENTE DE REPRESENTATIVIDADE</v>
          </cell>
          <cell r="K3341" t="str">
            <v>17,10</v>
          </cell>
          <cell r="L3341" t="str">
            <v>CAIXA REFERENCIAL</v>
          </cell>
          <cell r="M3341" t="str">
            <v>1,92</v>
          </cell>
          <cell r="N3341">
            <v>15.180000000000001</v>
          </cell>
          <cell r="O3341">
            <v>17.100000000000001</v>
          </cell>
          <cell r="P3341">
            <v>0</v>
          </cell>
          <cell r="R3341" t="str">
            <v>SINAPI</v>
          </cell>
        </row>
        <row r="3342">
          <cell r="G3342">
            <v>98279</v>
          </cell>
          <cell r="H3342" t="str">
            <v>CABO TELEFÔNICO CI-50 50 PARES INSTALADO EM PRUMADA - FORNECIMENTO E INSTALAÇÃO. AF_11/2019</v>
          </cell>
          <cell r="I3342" t="str">
            <v>M</v>
          </cell>
          <cell r="J3342" t="str">
            <v>COEFICIENTE DE REPRESENTATIVIDADE</v>
          </cell>
          <cell r="K3342" t="str">
            <v>26,70</v>
          </cell>
          <cell r="L3342" t="str">
            <v>CAIXA REFERENCIAL</v>
          </cell>
          <cell r="M3342" t="str">
            <v>2,35</v>
          </cell>
          <cell r="N3342">
            <v>24.349999999999998</v>
          </cell>
          <cell r="O3342">
            <v>26.7</v>
          </cell>
          <cell r="P3342">
            <v>0</v>
          </cell>
          <cell r="R3342" t="str">
            <v>SINAPI</v>
          </cell>
        </row>
        <row r="3343">
          <cell r="G3343">
            <v>98280</v>
          </cell>
          <cell r="H3343" t="str">
            <v>CABO TELEFÔNICO CCI-50 1 PAR, SEM BLINDAGEM, INSTALADO EM DISTRIBUIÇÃO DE EDIFICAÇÃO RESIDENCIAL - FORNECIMENTO E INSTALAÇÃO. AF_11/2019</v>
          </cell>
          <cell r="I3343" t="str">
            <v>M</v>
          </cell>
          <cell r="J3343" t="str">
            <v>COEFICIENTE DE REPRESENTATIVIDADE</v>
          </cell>
          <cell r="K3343" t="str">
            <v>6,99</v>
          </cell>
          <cell r="L3343" t="str">
            <v>CAIXA REFERENCIAL</v>
          </cell>
          <cell r="M3343" t="str">
            <v>5,02</v>
          </cell>
          <cell r="N3343">
            <v>1.9700000000000006</v>
          </cell>
          <cell r="O3343">
            <v>6.99</v>
          </cell>
          <cell r="P3343">
            <v>0</v>
          </cell>
          <cell r="R3343" t="str">
            <v>SINAPI</v>
          </cell>
        </row>
        <row r="3344">
          <cell r="G3344">
            <v>98281</v>
          </cell>
          <cell r="H3344" t="str">
            <v>CABO TELEFÔNICO CCI-50 2 PARES, SEM BLINDAGEM, INSTALADO EM DISTRIBUIÇÃO DE EDIFICAÇÃO RESIDENCIAL - FORNECIMENTO E INSTALAÇÃO. AF_11/2019</v>
          </cell>
          <cell r="I3344" t="str">
            <v>M</v>
          </cell>
          <cell r="J3344" t="str">
            <v>COEFICIENTE DE REPRESENTATIVIDADE</v>
          </cell>
          <cell r="K3344" t="str">
            <v>7,68</v>
          </cell>
          <cell r="L3344" t="str">
            <v>CAIXA REFERENCIAL</v>
          </cell>
          <cell r="M3344" t="str">
            <v>5,09</v>
          </cell>
          <cell r="N3344">
            <v>2.59</v>
          </cell>
          <cell r="O3344">
            <v>7.68</v>
          </cell>
          <cell r="P3344">
            <v>0</v>
          </cell>
          <cell r="R3344" t="str">
            <v>SINAPI</v>
          </cell>
        </row>
        <row r="3345">
          <cell r="G3345">
            <v>98282</v>
          </cell>
          <cell r="H3345" t="str">
            <v>CABO TELEFÔNICO CCI-50 3 PARES, SEM BLINDAGEM, INSTALADO EM DISTRIBUIÇÃO DE EDIFICAÇÃO RESIDENCIAL - FORNECIMENTO E INSTALAÇÃO. AF_11/2019</v>
          </cell>
          <cell r="I3345" t="str">
            <v>M</v>
          </cell>
          <cell r="J3345" t="str">
            <v>COEFICIENTE DE REPRESENTATIVIDADE</v>
          </cell>
          <cell r="K3345" t="str">
            <v>7,85</v>
          </cell>
          <cell r="L3345" t="str">
            <v>CAIXA REFERENCIAL</v>
          </cell>
          <cell r="M3345" t="str">
            <v>5,18</v>
          </cell>
          <cell r="N3345">
            <v>2.67</v>
          </cell>
          <cell r="O3345">
            <v>7.85</v>
          </cell>
          <cell r="P3345">
            <v>0</v>
          </cell>
          <cell r="R3345" t="str">
            <v>SINAPI</v>
          </cell>
        </row>
        <row r="3346">
          <cell r="G3346">
            <v>98283</v>
          </cell>
          <cell r="H3346" t="str">
            <v>CABO TELEFÔNICO CCI-50 4 PARES, SEM BLINDAGEM, INSTALADO EM DISTRIBUIÇÃO DE EDIFICAÇÃO RESIDENCIAL - FORNECIMENTO E INSTALAÇÃO. AF_11/2019</v>
          </cell>
          <cell r="I3346" t="str">
            <v>M</v>
          </cell>
          <cell r="J3346" t="str">
            <v>COEFICIENTE DE REPRESENTATIVIDADE</v>
          </cell>
          <cell r="K3346" t="str">
            <v>8,57</v>
          </cell>
          <cell r="L3346" t="str">
            <v>CAIXA REFERENCIAL</v>
          </cell>
          <cell r="M3346" t="str">
            <v>5,26</v>
          </cell>
          <cell r="N3346">
            <v>3.3100000000000005</v>
          </cell>
          <cell r="O3346">
            <v>8.57</v>
          </cell>
          <cell r="P3346">
            <v>0</v>
          </cell>
          <cell r="R3346" t="str">
            <v>SINAPI</v>
          </cell>
        </row>
        <row r="3347">
          <cell r="G3347">
            <v>98284</v>
          </cell>
          <cell r="H3347" t="str">
            <v>CABO TELEFÔNICO CCI-50 5 PARES, SEM BLINDAGEM, INSTALADO EM DISTRIBUIÇÃO DE EDIFICAÇÃO RESIDENCIAL - FORNECIMENTO E INSTALAÇÃO. AF_11/2019</v>
          </cell>
          <cell r="I3347" t="str">
            <v>M</v>
          </cell>
          <cell r="J3347" t="str">
            <v>COEFICIENTE DE REPRESENTATIVIDADE</v>
          </cell>
          <cell r="K3347" t="str">
            <v>9,06</v>
          </cell>
          <cell r="L3347" t="str">
            <v>CAIXA REFERENCIAL</v>
          </cell>
          <cell r="M3347" t="str">
            <v>5,33</v>
          </cell>
          <cell r="N3347">
            <v>3.7300000000000004</v>
          </cell>
          <cell r="O3347">
            <v>9.06</v>
          </cell>
          <cell r="P3347">
            <v>0</v>
          </cell>
          <cell r="R3347" t="str">
            <v>SINAPI</v>
          </cell>
        </row>
        <row r="3348">
          <cell r="G3348">
            <v>98285</v>
          </cell>
          <cell r="H3348" t="str">
            <v>CABO TELEFÔNICO CCI-50 6 PARES, SEM BLINDAGEM, INSTALADO EM DISTRIBUIÇÃO DE EDIFICAÇÃO RESIDENCIAL - FORNECIMENTO E INSTALAÇÃO. AF_11/2019</v>
          </cell>
          <cell r="I3348" t="str">
            <v>M</v>
          </cell>
          <cell r="J3348" t="str">
            <v>COEFICIENTE DE REPRESENTATIVIDADE</v>
          </cell>
          <cell r="K3348" t="str">
            <v>9,71</v>
          </cell>
          <cell r="L3348" t="str">
            <v>CAIXA REFERENCIAL</v>
          </cell>
          <cell r="M3348" t="str">
            <v>5,35</v>
          </cell>
          <cell r="N3348">
            <v>4.3600000000000012</v>
          </cell>
          <cell r="O3348">
            <v>9.7100000000000009</v>
          </cell>
          <cell r="P3348">
            <v>0</v>
          </cell>
          <cell r="R3348" t="str">
            <v>SINAPI</v>
          </cell>
        </row>
        <row r="3349">
          <cell r="G3349">
            <v>98286</v>
          </cell>
          <cell r="H3349" t="str">
            <v>CABO TELEFÔNICO CI-50 10 PARES INSTALADO EM DISTRIBUIÇÃO DE EDIFICAÇÃO RESIDENCIAL - FORNECIMENTO E INSTALAÇÃO. AF_11/2019</v>
          </cell>
          <cell r="I3349" t="str">
            <v>M</v>
          </cell>
          <cell r="J3349" t="str">
            <v>COEFICIENTE DE REPRESENTATIVIDADE</v>
          </cell>
          <cell r="K3349" t="str">
            <v>13,07</v>
          </cell>
          <cell r="L3349" t="str">
            <v>CAIXA REFERENCIAL</v>
          </cell>
          <cell r="M3349" t="str">
            <v>6,07</v>
          </cell>
          <cell r="N3349">
            <v>7</v>
          </cell>
          <cell r="O3349">
            <v>13.07</v>
          </cell>
          <cell r="P3349">
            <v>0</v>
          </cell>
          <cell r="R3349" t="str">
            <v>SINAPI</v>
          </cell>
        </row>
        <row r="3350">
          <cell r="G3350">
            <v>98287</v>
          </cell>
          <cell r="H3350" t="str">
            <v>CABO TELEFÔNICO CCI-50 1 PAR, SEM BLINDAGEM, INSTALADO EM DISTRIBUIÇÃO DE EDIFICAÇÃO INSTITUCIONAL - FORNECIMENTO E INSTALAÇÃO. AF_11/2019</v>
          </cell>
          <cell r="I3350" t="str">
            <v>M</v>
          </cell>
          <cell r="J3350" t="str">
            <v>COEFICIENTE DE REPRESENTATIVIDADE</v>
          </cell>
          <cell r="K3350" t="str">
            <v>1,26</v>
          </cell>
          <cell r="L3350" t="str">
            <v>CAIXA REFERENCIAL</v>
          </cell>
          <cell r="M3350" t="str">
            <v>0,53</v>
          </cell>
          <cell r="N3350">
            <v>0.73</v>
          </cell>
          <cell r="O3350">
            <v>1.26</v>
          </cell>
          <cell r="P3350">
            <v>0</v>
          </cell>
          <cell r="R3350" t="str">
            <v>SINAPI</v>
          </cell>
        </row>
        <row r="3351">
          <cell r="G3351">
            <v>98288</v>
          </cell>
          <cell r="H3351" t="str">
            <v>CABO TELEFÔNICO CCI-50 2 PARES, SEM BLINDAGEM, INSTALADO EM DISTRIBUIÇÃO DE EDIFICAÇÃO INSTITUCIONAL - FORNECIMENTO E INSTALAÇÃO. AF_11/2019</v>
          </cell>
          <cell r="I3351" t="str">
            <v>M</v>
          </cell>
          <cell r="J3351" t="str">
            <v>COEFICIENTE DE REPRESENTATIVIDADE</v>
          </cell>
          <cell r="K3351" t="str">
            <v>1,95</v>
          </cell>
          <cell r="L3351" t="str">
            <v>CAIXA REFERENCIAL</v>
          </cell>
          <cell r="M3351" t="str">
            <v>0,63</v>
          </cell>
          <cell r="N3351">
            <v>1.3199999999999998</v>
          </cell>
          <cell r="O3351">
            <v>1.9499999999999997</v>
          </cell>
          <cell r="P3351">
            <v>0</v>
          </cell>
          <cell r="R3351" t="str">
            <v>SINAPI</v>
          </cell>
        </row>
        <row r="3352">
          <cell r="G3352">
            <v>98289</v>
          </cell>
          <cell r="H3352" t="str">
            <v>CABO TELEFÔNICO CCI-50 3 PARES, SEM BLINDAGEM, INSTALADO EM DISTRIBUIÇÃO DE EDIFICAÇÃO INSTITUCIONAL - FORNECIMENTO E INSTALAÇÃO. AF_11/2019</v>
          </cell>
          <cell r="I3352" t="str">
            <v>M</v>
          </cell>
          <cell r="J3352" t="str">
            <v>COEFICIENTE DE REPRESENTATIVIDADE</v>
          </cell>
          <cell r="K3352" t="str">
            <v>2,12</v>
          </cell>
          <cell r="L3352" t="str">
            <v>CAIXA REFERENCIAL</v>
          </cell>
          <cell r="M3352" t="str">
            <v>0,71</v>
          </cell>
          <cell r="N3352">
            <v>1.4100000000000001</v>
          </cell>
          <cell r="O3352">
            <v>2.12</v>
          </cell>
          <cell r="P3352">
            <v>0</v>
          </cell>
          <cell r="R3352" t="str">
            <v>SINAPI</v>
          </cell>
        </row>
        <row r="3353">
          <cell r="G3353">
            <v>98290</v>
          </cell>
          <cell r="H3353" t="str">
            <v>CABO TELEFÔNICO CCI-50 4 PARES, SEM BLINDAGEM, INSTALADO EM DISTRIBUIÇÃO DE EDIFICAÇÃO INSTITUCIONAL - FORNECIMENTO E INSTALAÇÃO. AF_11/2019</v>
          </cell>
          <cell r="I3353" t="str">
            <v>M</v>
          </cell>
          <cell r="J3353" t="str">
            <v>COEFICIENTE DE REPRESENTATIVIDADE</v>
          </cell>
          <cell r="K3353" t="str">
            <v>2,85</v>
          </cell>
          <cell r="L3353" t="str">
            <v>CAIXA REFERENCIAL</v>
          </cell>
          <cell r="M3353" t="str">
            <v>0,79</v>
          </cell>
          <cell r="N3353">
            <v>2.06</v>
          </cell>
          <cell r="O3353">
            <v>2.85</v>
          </cell>
          <cell r="P3353">
            <v>0</v>
          </cell>
          <cell r="R3353" t="str">
            <v>SINAPI</v>
          </cell>
        </row>
        <row r="3354">
          <cell r="G3354">
            <v>98291</v>
          </cell>
          <cell r="H3354" t="str">
            <v>CABO TELEFÔNICO CCI-50 5 PARES, SEM BLINDAGEM, INSTALADO EM DISTRIBUIÇÃO DE EDIFICAÇÃO INSTITUCIONAL - FORNECIMENTO E INSTALAÇÃO. AF_11/2019</v>
          </cell>
          <cell r="I3354" t="str">
            <v>M</v>
          </cell>
          <cell r="J3354" t="str">
            <v>COEFICIENTE DE REPRESENTATIVIDADE</v>
          </cell>
          <cell r="K3354" t="str">
            <v>3,34</v>
          </cell>
          <cell r="L3354" t="str">
            <v>CAIXA REFERENCIAL</v>
          </cell>
          <cell r="M3354" t="str">
            <v>0,84</v>
          </cell>
          <cell r="N3354">
            <v>2.5</v>
          </cell>
          <cell r="O3354">
            <v>3.34</v>
          </cell>
          <cell r="P3354">
            <v>0</v>
          </cell>
          <cell r="R3354" t="str">
            <v>SINAPI</v>
          </cell>
        </row>
        <row r="3355">
          <cell r="G3355">
            <v>98292</v>
          </cell>
          <cell r="H3355" t="str">
            <v>CABO TELEFÔNICO CCI-50 6 PARES, SEM BLINDAGEM, INSTALADO EM DISTRIBUIÇÃO DE EDIFICAÇÃO INSTITUCIONAL - FORNECIMENTO E INSTALAÇÃO. AF_11/2019</v>
          </cell>
          <cell r="I3355" t="str">
            <v>M</v>
          </cell>
          <cell r="J3355" t="str">
            <v>COEFICIENTE DE REPRESENTATIVIDADE</v>
          </cell>
          <cell r="K3355" t="str">
            <v>3,99</v>
          </cell>
          <cell r="L3355" t="str">
            <v>CAIXA REFERENCIAL</v>
          </cell>
          <cell r="M3355" t="str">
            <v>0,87</v>
          </cell>
          <cell r="N3355">
            <v>3.12</v>
          </cell>
          <cell r="O3355">
            <v>3.99</v>
          </cell>
          <cell r="P3355">
            <v>0</v>
          </cell>
          <cell r="R3355" t="str">
            <v>SINAPI</v>
          </cell>
        </row>
        <row r="3356">
          <cell r="G3356">
            <v>98293</v>
          </cell>
          <cell r="H3356" t="str">
            <v>CABO TELEFÔNICO CI-50 10 PARES INSTALADO EM DISTRIBUIÇÃO DE EDIFICAÇÃO INSTITUCIONAL - FORNECIMENTO E INSTALAÇÃO. AF_11/2019</v>
          </cell>
          <cell r="I3356" t="str">
            <v>M</v>
          </cell>
          <cell r="J3356" t="str">
            <v>COEFICIENTE DE REPRESENTATIVIDADE</v>
          </cell>
          <cell r="K3356" t="str">
            <v>7,34</v>
          </cell>
          <cell r="L3356" t="str">
            <v>CAIXA REFERENCIAL</v>
          </cell>
          <cell r="M3356" t="str">
            <v>1,61</v>
          </cell>
          <cell r="N3356">
            <v>5.7299999999999995</v>
          </cell>
          <cell r="O3356">
            <v>7.34</v>
          </cell>
          <cell r="P3356">
            <v>0</v>
          </cell>
          <cell r="R3356" t="str">
            <v>SINAPI</v>
          </cell>
        </row>
        <row r="3357">
          <cell r="G3357">
            <v>98400</v>
          </cell>
          <cell r="H3357" t="str">
            <v>CABO TELEFÔNICO CTP-APL-50 10 PARES INSTALADO EM ENTRADA DE EDIFICAÇÃO - FORNECIMENTO E INSTALAÇÃO. AF_11/2019</v>
          </cell>
          <cell r="I3357" t="str">
            <v>M</v>
          </cell>
          <cell r="J3357" t="str">
            <v>COEFICIENTE DE REPRESENTATIVIDADE</v>
          </cell>
          <cell r="K3357" t="str">
            <v>11,43</v>
          </cell>
          <cell r="L3357" t="str">
            <v>CAIXA REFERENCIAL</v>
          </cell>
          <cell r="M3357" t="str">
            <v>3,29</v>
          </cell>
          <cell r="N3357">
            <v>8.14</v>
          </cell>
          <cell r="O3357">
            <v>11.43</v>
          </cell>
          <cell r="P3357">
            <v>0</v>
          </cell>
          <cell r="R3357" t="str">
            <v>SINAPI</v>
          </cell>
        </row>
        <row r="3358">
          <cell r="G3358">
            <v>98401</v>
          </cell>
          <cell r="H3358" t="str">
            <v>CABO TELEFÔNICO CTP-APL-50 20 PARES INSTALADO EM ENTRADA DE EDIFICAÇÃO - FORNECIMENTO E INSTALAÇÃO. AF_11/2019</v>
          </cell>
          <cell r="I3358" t="str">
            <v>M</v>
          </cell>
          <cell r="J3358" t="str">
            <v>COEFICIENTE DE REPRESENTATIVIDADE</v>
          </cell>
          <cell r="K3358" t="str">
            <v>17,48</v>
          </cell>
          <cell r="L3358" t="str">
            <v>CAIXA REFERENCIAL</v>
          </cell>
          <cell r="M3358" t="str">
            <v>3,72</v>
          </cell>
          <cell r="N3358">
            <v>13.76</v>
          </cell>
          <cell r="O3358">
            <v>17.48</v>
          </cell>
          <cell r="P3358">
            <v>0</v>
          </cell>
          <cell r="R3358" t="str">
            <v>SINAPI</v>
          </cell>
        </row>
        <row r="3359">
          <cell r="G3359">
            <v>98402</v>
          </cell>
          <cell r="H3359" t="str">
            <v>CABO TELEFÔNICO CTP-APL-50 30 PARES INSTALADO EM ENTRADA DE EDIFICAÇÃO - FORNECIMENTO E INSTALAÇÃO. AF_11/2019</v>
          </cell>
          <cell r="I3359" t="str">
            <v>M</v>
          </cell>
          <cell r="J3359" t="str">
            <v>COEFICIENTE DE REPRESENTATIVIDADE</v>
          </cell>
          <cell r="K3359" t="str">
            <v>20,31</v>
          </cell>
          <cell r="L3359" t="str">
            <v>CAIXA REFERENCIAL</v>
          </cell>
          <cell r="M3359" t="str">
            <v>4,08</v>
          </cell>
          <cell r="N3359">
            <v>16.229999999999997</v>
          </cell>
          <cell r="O3359">
            <v>20.309999999999995</v>
          </cell>
          <cell r="P3359">
            <v>0</v>
          </cell>
          <cell r="R3359" t="str">
            <v>SINAPI</v>
          </cell>
        </row>
        <row r="3360">
          <cell r="G3360">
            <v>100556</v>
          </cell>
          <cell r="H3360" t="str">
            <v>CAIXA DE PASSAGEM PARA TELEFONE 15X15X10CM (SOBREPOR), FORNECIMENTO E INSTALACAO. AF_11/2019</v>
          </cell>
          <cell r="I3360" t="str">
            <v>UN</v>
          </cell>
          <cell r="J3360" t="str">
            <v>COEFICIENTE DE REPRESENTATIVIDADE</v>
          </cell>
          <cell r="K3360" t="str">
            <v>42,88</v>
          </cell>
          <cell r="L3360" t="str">
            <v>CAIXA REFERENCIAL</v>
          </cell>
          <cell r="M3360" t="str">
            <v>12,39</v>
          </cell>
          <cell r="N3360">
            <v>30.490000000000002</v>
          </cell>
          <cell r="O3360">
            <v>42.88</v>
          </cell>
          <cell r="P3360">
            <v>0</v>
          </cell>
          <cell r="R3360" t="str">
            <v>SINAPI</v>
          </cell>
        </row>
        <row r="3361">
          <cell r="G3361">
            <v>100557</v>
          </cell>
          <cell r="H3361" t="str">
            <v>CAIXA DE PASSAGEM PARA TELEFONE 80X80X15CM (SOBREPOR) FORNECIMENTO E INSTALACAO. AF_11/2019</v>
          </cell>
          <cell r="I3361" t="str">
            <v>UN</v>
          </cell>
          <cell r="J3361" t="str">
            <v>COEFICIENTE DE REPRESENTATIVIDADE</v>
          </cell>
          <cell r="K3361" t="str">
            <v>550,53</v>
          </cell>
          <cell r="L3361" t="str">
            <v>CAIXA REFERENCIAL</v>
          </cell>
          <cell r="M3361" t="str">
            <v>37,03</v>
          </cell>
          <cell r="N3361">
            <v>513.5</v>
          </cell>
          <cell r="O3361">
            <v>550.53</v>
          </cell>
          <cell r="P3361">
            <v>0</v>
          </cell>
          <cell r="R3361" t="str">
            <v>SINAPI</v>
          </cell>
        </row>
        <row r="3362">
          <cell r="G3362">
            <v>100560</v>
          </cell>
          <cell r="H3362" t="str">
            <v>QUADRO DE DISTRIBUIÇÃO PARA TELEFONE N.2, 20X20X12CM EM CHAPA METALICA, DE EMBUTIR, SEM ACESSORIOS, PADRÃO TELEBRAS, FORNECIMENTO E INSTALAÇÃO. AF_11/2019</v>
          </cell>
          <cell r="I3362" t="str">
            <v>UN</v>
          </cell>
          <cell r="J3362" t="str">
            <v>COEFICIENTE DE REPRESENTATIVIDADE</v>
          </cell>
          <cell r="K3362" t="str">
            <v>116,79</v>
          </cell>
          <cell r="L3362" t="str">
            <v>CAIXA REFERENCIAL</v>
          </cell>
          <cell r="M3362" t="str">
            <v>32,22</v>
          </cell>
          <cell r="N3362">
            <v>84.570000000000007</v>
          </cell>
          <cell r="O3362">
            <v>116.79</v>
          </cell>
          <cell r="P3362">
            <v>0</v>
          </cell>
          <cell r="R3362" t="str">
            <v>SINAPI</v>
          </cell>
        </row>
        <row r="3363">
          <cell r="G3363">
            <v>100561</v>
          </cell>
          <cell r="H3363" t="str">
            <v>QUADRO DE DISTRIBUICAO PARA TELEFONE N.3, 40X40X12CM EM CHAPA METALICA, DE EMBUTIR, SEM ACESSORIOS, PADRAO TELEBRAS, FORNECIMENTO E INSTALAÇÃO. AF_11/2019</v>
          </cell>
          <cell r="I3363" t="str">
            <v>UN</v>
          </cell>
          <cell r="J3363" t="str">
            <v>COEFICIENTE DE REPRESENTATIVIDADE</v>
          </cell>
          <cell r="K3363" t="str">
            <v>216,43</v>
          </cell>
          <cell r="L3363" t="str">
            <v>CAIXA REFERENCIAL</v>
          </cell>
          <cell r="M3363" t="str">
            <v>36,81</v>
          </cell>
          <cell r="N3363">
            <v>179.62</v>
          </cell>
          <cell r="O3363">
            <v>216.43</v>
          </cell>
          <cell r="P3363">
            <v>0</v>
          </cell>
          <cell r="R3363" t="str">
            <v>SINAPI</v>
          </cell>
        </row>
        <row r="3364">
          <cell r="G3364">
            <v>100562</v>
          </cell>
          <cell r="H3364" t="str">
            <v>QUADRO DE DISTRIBUICAO PARA TELEFONE N.4, 60X60X12CM EM CHAPA METALICA, DE EMBUTIR, SEM ACESSORIOS, PADRAO TELEBRAS, FORNECIMENTO E INSTALAÇÃO. AF_11/2019</v>
          </cell>
          <cell r="I3364" t="str">
            <v>UN</v>
          </cell>
          <cell r="J3364" t="str">
            <v>COEFICIENTE DE REPRESENTATIVIDADE</v>
          </cell>
          <cell r="K3364" t="str">
            <v>337,13</v>
          </cell>
          <cell r="L3364" t="str">
            <v>CAIXA REFERENCIAL</v>
          </cell>
          <cell r="M3364" t="str">
            <v>42,02</v>
          </cell>
          <cell r="N3364">
            <v>295.11</v>
          </cell>
          <cell r="O3364">
            <v>337.13</v>
          </cell>
          <cell r="P3364">
            <v>0</v>
          </cell>
          <cell r="R3364" t="str">
            <v>SINAPI</v>
          </cell>
        </row>
        <row r="3365">
          <cell r="G3365">
            <v>100563</v>
          </cell>
          <cell r="H3365" t="str">
            <v>QUADRO DE DISTRIBUIÇÃO PARA TELEFONE N.5, 80X80X12CM EM CHAPA METALICA, SEM ACESSORIOS, PADRAO TELEBRAS, FORNECIMENTO E INSTALAÇÃO. AF_11/2019</v>
          </cell>
          <cell r="I3365" t="str">
            <v>UN</v>
          </cell>
          <cell r="J3365" t="str">
            <v>COEFICIENTE DE REPRESENTATIVIDADE</v>
          </cell>
          <cell r="K3365" t="str">
            <v>487,79</v>
          </cell>
          <cell r="L3365" t="str">
            <v>CAIXA REFERENCIAL</v>
          </cell>
          <cell r="M3365" t="str">
            <v>47,90</v>
          </cell>
          <cell r="N3365">
            <v>439.89000000000004</v>
          </cell>
          <cell r="O3365">
            <v>487.79</v>
          </cell>
          <cell r="P3365">
            <v>0</v>
          </cell>
          <cell r="R3365" t="str">
            <v>SINAPI</v>
          </cell>
        </row>
        <row r="3366">
          <cell r="G3366">
            <v>101795</v>
          </cell>
          <cell r="H3366" t="str">
            <v>CAIXA ENTERRADA PARA INSTALAÇÕES TELEFÔNICAS TIPO R1, EM ALVENARIA COM BLOCOS DE CONCRETO, DIMENSÕES INTERNAS: 0,35X0,60X0,60 M, EXCLUINDO TAMPÃO. AF_12/2020</v>
          </cell>
          <cell r="I3366" t="str">
            <v>UN</v>
          </cell>
          <cell r="J3366" t="str">
            <v>ATRIBUÍDO SÃO PAULO</v>
          </cell>
          <cell r="K3366" t="str">
            <v>577,11</v>
          </cell>
          <cell r="L3366" t="str">
            <v>CAIXA REFERENCIAL</v>
          </cell>
          <cell r="M3366" t="str">
            <v>186,06</v>
          </cell>
          <cell r="N3366">
            <v>391.05</v>
          </cell>
          <cell r="O3366">
            <v>577.11</v>
          </cell>
          <cell r="P3366">
            <v>0</v>
          </cell>
          <cell r="R3366" t="str">
            <v>SINAPI</v>
          </cell>
        </row>
        <row r="3367">
          <cell r="G3367">
            <v>101798</v>
          </cell>
          <cell r="H3367" t="str">
            <v>TAMPA PARA CAIXA TIPO R1, EM FERRO FUNDIDO, DIMENSÕES INTERNAS: 0,40 X 0,60 M - FORNECIMENTO E INSTALAÇÃO. AF_12/2020</v>
          </cell>
          <cell r="I3367" t="str">
            <v>UN</v>
          </cell>
          <cell r="J3367" t="str">
            <v>ATRIBUÍDO SÃO PAULO</v>
          </cell>
          <cell r="K3367" t="str">
            <v>364,15</v>
          </cell>
          <cell r="L3367" t="str">
            <v>CAIXA REFERENCIAL</v>
          </cell>
          <cell r="M3367" t="str">
            <v>30,82</v>
          </cell>
          <cell r="N3367">
            <v>333.33</v>
          </cell>
          <cell r="O3367">
            <v>364.15</v>
          </cell>
          <cell r="P3367">
            <v>0</v>
          </cell>
          <cell r="R3367" t="str">
            <v>SINAPI</v>
          </cell>
        </row>
        <row r="3368">
          <cell r="G3368">
            <v>101799</v>
          </cell>
          <cell r="H3368" t="str">
            <v>TAMPA PARA CAIXA TIPO R2 E R3, EM FERRO FUNDIDO, DIMENSÕES INTERNAS: 0,55 X 1,10 M - FORNECIMENTO E INSTALAÇÃO. AF_12/2020</v>
          </cell>
          <cell r="I3368" t="str">
            <v>UN</v>
          </cell>
          <cell r="J3368" t="str">
            <v>ATRIBUÍDO SÃO PAULO</v>
          </cell>
          <cell r="K3368" t="str">
            <v>886,18</v>
          </cell>
          <cell r="L3368" t="str">
            <v>CAIXA REFERENCIAL</v>
          </cell>
          <cell r="M3368" t="str">
            <v>50,86</v>
          </cell>
          <cell r="N3368">
            <v>835.31999999999994</v>
          </cell>
          <cell r="O3368">
            <v>886.18</v>
          </cell>
          <cell r="P3368">
            <v>0</v>
          </cell>
          <cell r="R3368" t="str">
            <v>SINAPI</v>
          </cell>
        </row>
        <row r="3369">
          <cell r="G3369">
            <v>98397</v>
          </cell>
          <cell r="H3369" t="str">
            <v>PINTURA ANTICORROSIVA DE DUTO METÁLICO. AF_04/2018</v>
          </cell>
          <cell r="I3369" t="str">
            <v>M2</v>
          </cell>
          <cell r="J3369" t="str">
            <v>COEFICIENTE DE REPRESENTATIVIDADE</v>
          </cell>
          <cell r="K3369" t="str">
            <v>12,08</v>
          </cell>
          <cell r="L3369" t="str">
            <v>CAIXA REFERENCIAL</v>
          </cell>
          <cell r="M3369" t="str">
            <v>4,82</v>
          </cell>
          <cell r="N3369">
            <v>7.26</v>
          </cell>
          <cell r="O3369">
            <v>12.08</v>
          </cell>
          <cell r="P3369">
            <v>0</v>
          </cell>
          <cell r="R3369" t="str">
            <v>SINAPI</v>
          </cell>
        </row>
        <row r="3370">
          <cell r="G3370">
            <v>103244</v>
          </cell>
          <cell r="H3370" t="str">
            <v>AR CONDICIONADO SPLIT INVERTER, HI-WALL (PAREDE), 9000 BTU/H, CICLO FRIO - FORNECIMENTO E INSTALAÇÃO. AF_11/2021_PE</v>
          </cell>
          <cell r="I3370" t="str">
            <v>UN</v>
          </cell>
          <cell r="J3370" t="str">
            <v>ATRIBUÍDO SÃO PAULO</v>
          </cell>
          <cell r="K3370" t="str">
            <v>2.264,34</v>
          </cell>
          <cell r="L3370" t="str">
            <v>CAIXA REFERENCIAL</v>
          </cell>
          <cell r="M3370" t="str">
            <v>85,17</v>
          </cell>
          <cell r="N3370">
            <v>2179.17</v>
          </cell>
          <cell r="O3370">
            <v>2264.34</v>
          </cell>
          <cell r="P3370">
            <v>0</v>
          </cell>
          <cell r="R3370" t="str">
            <v>SINAPI</v>
          </cell>
        </row>
        <row r="3371">
          <cell r="G3371">
            <v>103245</v>
          </cell>
          <cell r="H3371" t="str">
            <v>AR CONDICIONADO SPLIT ON/OFF, HI-WALL (PAREDE), 9000 BTUS/H, CICLO FRIO - FORNECIMENTO E INSTALAÇÃO. AF_11/2021_PE</v>
          </cell>
          <cell r="I3371" t="str">
            <v>UN</v>
          </cell>
          <cell r="J3371" t="str">
            <v>ATRIBUÍDO SÃO PAULO</v>
          </cell>
          <cell r="K3371" t="str">
            <v>1.786,64</v>
          </cell>
          <cell r="L3371" t="str">
            <v>CAIXA REFERENCIAL</v>
          </cell>
          <cell r="M3371" t="str">
            <v>85,17</v>
          </cell>
          <cell r="N3371">
            <v>1701.47</v>
          </cell>
          <cell r="O3371">
            <v>1786.64</v>
          </cell>
          <cell r="P3371">
            <v>0</v>
          </cell>
          <cell r="R3371" t="str">
            <v>SINAPI</v>
          </cell>
        </row>
        <row r="3372">
          <cell r="G3372">
            <v>103246</v>
          </cell>
          <cell r="H3372" t="str">
            <v>AR CONDICIONADO SPLIT ON/OFF, HI-WALL (PAREDE), 9000 BTUS/H, CICLO QUENTE/FRIO - FORNECIMENTO E INSTALAÇÃO. AF_11/2021_PE</v>
          </cell>
          <cell r="I3372" t="str">
            <v>UN</v>
          </cell>
          <cell r="J3372" t="str">
            <v>ATRIBUÍDO SÃO PAULO</v>
          </cell>
          <cell r="K3372" t="str">
            <v>1.948,19</v>
          </cell>
          <cell r="L3372" t="str">
            <v>CAIXA REFERENCIAL</v>
          </cell>
          <cell r="M3372" t="str">
            <v>85,17</v>
          </cell>
          <cell r="N3372">
            <v>1863.02</v>
          </cell>
          <cell r="O3372">
            <v>1948.19</v>
          </cell>
          <cell r="P3372">
            <v>0</v>
          </cell>
          <cell r="R3372" t="str">
            <v>SINAPI</v>
          </cell>
        </row>
        <row r="3373">
          <cell r="G3373">
            <v>103247</v>
          </cell>
          <cell r="H3373" t="str">
            <v>AR CONDICIONADO SPLIT INVERTER, HI-WALL (PAREDE), 12000 BTU/H, CICLO FRIO - FORNECIMENTO E INSTALAÇÃO. AF_11/2021_PE</v>
          </cell>
          <cell r="I3373" t="str">
            <v>UN</v>
          </cell>
          <cell r="J3373" t="str">
            <v>ATRIBUÍDO SÃO PAULO</v>
          </cell>
          <cell r="K3373" t="str">
            <v>2.512,80</v>
          </cell>
          <cell r="L3373" t="str">
            <v>CAIXA REFERENCIAL</v>
          </cell>
          <cell r="M3373" t="str">
            <v>85,17</v>
          </cell>
          <cell r="N3373">
            <v>2427.63</v>
          </cell>
          <cell r="O3373">
            <v>2512.8000000000002</v>
          </cell>
          <cell r="P3373">
            <v>0</v>
          </cell>
          <cell r="R3373" t="str">
            <v>SINAPI</v>
          </cell>
        </row>
        <row r="3374">
          <cell r="G3374">
            <v>103248</v>
          </cell>
          <cell r="H3374" t="str">
            <v>AR CONDICIONADO SPLIT ON/OFF, HI-WALL (PAREDE), 12000 BTUS/H, CICLO FRIO - FORNECIMENTO E INSTALAÇÃO. AF_11/2021_PE</v>
          </cell>
          <cell r="I3374" t="str">
            <v>UN</v>
          </cell>
          <cell r="J3374" t="str">
            <v>ATRIBUÍDO SÃO PAULO</v>
          </cell>
          <cell r="K3374" t="str">
            <v>2.053,97</v>
          </cell>
          <cell r="L3374" t="str">
            <v>CAIXA REFERENCIAL</v>
          </cell>
          <cell r="M3374" t="str">
            <v>85,17</v>
          </cell>
          <cell r="N3374">
            <v>1968.7999999999997</v>
          </cell>
          <cell r="O3374">
            <v>2053.9699999999998</v>
          </cell>
          <cell r="P3374">
            <v>0</v>
          </cell>
          <cell r="R3374" t="str">
            <v>SINAPI</v>
          </cell>
        </row>
        <row r="3375">
          <cell r="G3375">
            <v>103249</v>
          </cell>
          <cell r="H3375" t="str">
            <v>AR CONDICIONADO SPLIT ON/OFF, HI-WALL (PAREDE), 12000 BTUS/H, CICLO QUENTE/FRIO - FORNECIMENTO E INSTALAÇÃO. AF_11/2021_PE</v>
          </cell>
          <cell r="I3375" t="str">
            <v>UN</v>
          </cell>
          <cell r="J3375" t="str">
            <v>ATRIBUÍDO SÃO PAULO</v>
          </cell>
          <cell r="K3375" t="str">
            <v>2.206,43</v>
          </cell>
          <cell r="L3375" t="str">
            <v>CAIXA REFERENCIAL</v>
          </cell>
          <cell r="M3375" t="str">
            <v>85,17</v>
          </cell>
          <cell r="N3375">
            <v>2121.2599999999998</v>
          </cell>
          <cell r="O3375">
            <v>2206.4299999999998</v>
          </cell>
          <cell r="P3375">
            <v>0</v>
          </cell>
          <cell r="R3375" t="str">
            <v>SINAPI</v>
          </cell>
        </row>
        <row r="3376">
          <cell r="G3376">
            <v>103250</v>
          </cell>
          <cell r="H3376" t="str">
            <v>AR CONDICIONADO SPLIT INVERTER, HI-WALL (PAREDE), 18000 BTU/H, CICLO FRIO - FORNECIMENTO E INSTALAÇÃO. AF_11/2021_PE</v>
          </cell>
          <cell r="I3376" t="str">
            <v>UN</v>
          </cell>
          <cell r="J3376" t="str">
            <v>ATRIBUÍDO SÃO PAULO</v>
          </cell>
          <cell r="K3376" t="str">
            <v>3.647,70</v>
          </cell>
          <cell r="L3376" t="str">
            <v>CAIXA REFERENCIAL</v>
          </cell>
          <cell r="M3376" t="str">
            <v>92,09</v>
          </cell>
          <cell r="N3376">
            <v>3555.6099999999997</v>
          </cell>
          <cell r="O3376">
            <v>3647.7</v>
          </cell>
          <cell r="P3376">
            <v>0</v>
          </cell>
          <cell r="R3376" t="str">
            <v>SINAPI</v>
          </cell>
        </row>
        <row r="3377">
          <cell r="G3377">
            <v>103251</v>
          </cell>
          <cell r="H3377" t="str">
            <v>AR CONDICIONADO SPLIT ON/OFF, HI-WALL (PAREDE), 18000 BTUS/H, CICLO FRIO - FORNECIMENTO E INSTALAÇÃO. AF_11/2021_PE</v>
          </cell>
          <cell r="I3377" t="str">
            <v>UN</v>
          </cell>
          <cell r="J3377" t="str">
            <v>ATRIBUÍDO SÃO PAULO</v>
          </cell>
          <cell r="K3377" t="str">
            <v>2.881,37</v>
          </cell>
          <cell r="L3377" t="str">
            <v>CAIXA REFERENCIAL</v>
          </cell>
          <cell r="M3377" t="str">
            <v>92,09</v>
          </cell>
          <cell r="N3377">
            <v>2789.2799999999997</v>
          </cell>
          <cell r="O3377">
            <v>2881.37</v>
          </cell>
          <cell r="P3377">
            <v>0</v>
          </cell>
          <cell r="R3377" t="str">
            <v>SINAPI</v>
          </cell>
        </row>
        <row r="3378">
          <cell r="G3378">
            <v>103252</v>
          </cell>
          <cell r="H3378" t="str">
            <v>AR CONDICIONADO SPLIT ON/OFF, HI-WALL (PAREDE), 18000 BTUS/H, CICLO QUENTE/FRIO - FORNECIMENTO E INSTALAÇÃO. AF_11/2021_PE</v>
          </cell>
          <cell r="I3378" t="str">
            <v>UN</v>
          </cell>
          <cell r="J3378" t="str">
            <v>ATRIBUÍDO SÃO PAULO</v>
          </cell>
          <cell r="K3378" t="str">
            <v>3.190,41</v>
          </cell>
          <cell r="L3378" t="str">
            <v>CAIXA REFERENCIAL</v>
          </cell>
          <cell r="M3378" t="str">
            <v>92,09</v>
          </cell>
          <cell r="N3378">
            <v>3098.3199999999997</v>
          </cell>
          <cell r="O3378">
            <v>3190.41</v>
          </cell>
          <cell r="P3378">
            <v>0</v>
          </cell>
          <cell r="R3378" t="str">
            <v>SINAPI</v>
          </cell>
        </row>
        <row r="3379">
          <cell r="G3379">
            <v>103253</v>
          </cell>
          <cell r="H3379" t="str">
            <v>AR CONDICIONADO SPLIT INVERTER, HI-WALL (PAREDE), 24000 BTU/H, CICLO FRIO - FORNECIMENTO E INSTALAÇÃO. AF_11/2021_PE</v>
          </cell>
          <cell r="I3379" t="str">
            <v>UN</v>
          </cell>
          <cell r="J3379" t="str">
            <v>ATRIBUÍDO SÃO PAULO</v>
          </cell>
          <cell r="K3379" t="str">
            <v>4.971,09</v>
          </cell>
          <cell r="L3379" t="str">
            <v>CAIXA REFERENCIAL</v>
          </cell>
          <cell r="M3379" t="str">
            <v>96,13</v>
          </cell>
          <cell r="N3379">
            <v>4874.96</v>
          </cell>
          <cell r="O3379">
            <v>4971.09</v>
          </cell>
          <cell r="P3379">
            <v>0</v>
          </cell>
          <cell r="R3379" t="str">
            <v>SINAPI</v>
          </cell>
        </row>
        <row r="3380">
          <cell r="G3380">
            <v>103254</v>
          </cell>
          <cell r="H3380" t="str">
            <v>AR CONDICIONADO SPLIT ON/OFF, HI-WALL (PAREDE), 24000 BTUS/H, CICLO FRIO - FORNECIMENTO E INSTALAÇÃO. AF_11/2021_PE</v>
          </cell>
          <cell r="I3380" t="str">
            <v>UN</v>
          </cell>
          <cell r="J3380" t="str">
            <v>ATRIBUÍDO SÃO PAULO</v>
          </cell>
          <cell r="K3380" t="str">
            <v>3.718,23</v>
          </cell>
          <cell r="L3380" t="str">
            <v>CAIXA REFERENCIAL</v>
          </cell>
          <cell r="M3380" t="str">
            <v>96,13</v>
          </cell>
          <cell r="N3380">
            <v>3622.1</v>
          </cell>
          <cell r="O3380">
            <v>3718.23</v>
          </cell>
          <cell r="P3380">
            <v>0</v>
          </cell>
          <cell r="R3380" t="str">
            <v>SINAPI</v>
          </cell>
        </row>
        <row r="3381">
          <cell r="G3381">
            <v>103255</v>
          </cell>
          <cell r="H3381" t="str">
            <v>AR CONDICIONADO SPLIT ON/OFF, HI-WALL (PAREDE), 24000 BTUS/H, CICLO QUENTE/FRIO - FORNECIMENTO E INSTALAÇÃO. AF_11/2021_PE</v>
          </cell>
          <cell r="I3381" t="str">
            <v>UN</v>
          </cell>
          <cell r="J3381" t="str">
            <v>ATRIBUÍDO SÃO PAULO</v>
          </cell>
          <cell r="K3381" t="str">
            <v>4.160,27</v>
          </cell>
          <cell r="L3381" t="str">
            <v>CAIXA REFERENCIAL</v>
          </cell>
          <cell r="M3381" t="str">
            <v>96,13</v>
          </cell>
          <cell r="N3381">
            <v>4064.1400000000003</v>
          </cell>
          <cell r="O3381">
            <v>4160.2700000000004</v>
          </cell>
          <cell r="P3381">
            <v>0</v>
          </cell>
          <cell r="R3381" t="str">
            <v>SINAPI</v>
          </cell>
        </row>
        <row r="3382">
          <cell r="G3382">
            <v>103256</v>
          </cell>
          <cell r="H3382" t="str">
            <v>AR CONDICIONADO SPLIT INVERTER, PISO TETO, 18000 BTU/H, CICLO FRIO - FORNECIMENTO E INSTALAÇÃO. AF_11/2021_PE</v>
          </cell>
          <cell r="I3382" t="str">
            <v>UN</v>
          </cell>
          <cell r="J3382" t="str">
            <v>ATRIBUÍDO SÃO PAULO</v>
          </cell>
          <cell r="K3382" t="str">
            <v>9.227,72</v>
          </cell>
          <cell r="L3382" t="str">
            <v>CAIXA REFERENCIAL</v>
          </cell>
          <cell r="M3382" t="str">
            <v>141,27</v>
          </cell>
          <cell r="N3382">
            <v>9086.4499999999989</v>
          </cell>
          <cell r="O3382">
            <v>9227.7199999999993</v>
          </cell>
          <cell r="P3382">
            <v>0</v>
          </cell>
          <cell r="R3382" t="str">
            <v>SINAPI</v>
          </cell>
        </row>
        <row r="3383">
          <cell r="G3383">
            <v>103257</v>
          </cell>
          <cell r="H3383" t="str">
            <v>AR CONDICIONADO SPLIT ON/OFF, PISO TETO, 18.000 BTU/H, CICLO FRIO - FORNECIMENTO E INSTALAÇÃO. AF_11/2021_PE</v>
          </cell>
          <cell r="I3383" t="str">
            <v>UN</v>
          </cell>
          <cell r="J3383" t="str">
            <v>ATRIBUÍDO SÃO PAULO</v>
          </cell>
          <cell r="K3383" t="str">
            <v>5.271,59</v>
          </cell>
          <cell r="L3383" t="str">
            <v>CAIXA REFERENCIAL</v>
          </cell>
          <cell r="M3383" t="str">
            <v>141,27</v>
          </cell>
          <cell r="N3383">
            <v>5130.32</v>
          </cell>
          <cell r="O3383">
            <v>5271.59</v>
          </cell>
          <cell r="P3383">
            <v>0</v>
          </cell>
          <cell r="R3383" t="str">
            <v>SINAPI</v>
          </cell>
        </row>
        <row r="3384">
          <cell r="G3384">
            <v>103258</v>
          </cell>
          <cell r="H3384" t="str">
            <v>AR CONDICIONADO SPLIT INVERTER, PISO TETO, 24000 BTU/H, CICLO FRIO - FORNECIMENTO E INSTALAÇÃO. AF_11/2021_PE</v>
          </cell>
          <cell r="I3384" t="str">
            <v>UN</v>
          </cell>
          <cell r="J3384" t="str">
            <v>ATRIBUÍDO SÃO PAULO</v>
          </cell>
          <cell r="K3384" t="str">
            <v>10.315,87</v>
          </cell>
          <cell r="L3384" t="str">
            <v>CAIXA REFERENCIAL</v>
          </cell>
          <cell r="M3384" t="str">
            <v>145,02</v>
          </cell>
          <cell r="N3384">
            <v>10170.85</v>
          </cell>
          <cell r="O3384">
            <v>10315.870000000001</v>
          </cell>
          <cell r="P3384">
            <v>0</v>
          </cell>
          <cell r="R3384" t="str">
            <v>SINAPI</v>
          </cell>
        </row>
        <row r="3385">
          <cell r="G3385">
            <v>103259</v>
          </cell>
          <cell r="H3385" t="str">
            <v>AR CONDICIONADO SPLIT ON/OFF, PISO TETO, 24.000 BTU/H, CICLO FRIO - FORNECIMENTO E INSTALAÇÃO. AF_11/2021_PE</v>
          </cell>
          <cell r="I3385" t="str">
            <v>UN</v>
          </cell>
          <cell r="J3385" t="str">
            <v>ATRIBUÍDO SÃO PAULO</v>
          </cell>
          <cell r="K3385" t="str">
            <v>5.559,02</v>
          </cell>
          <cell r="L3385" t="str">
            <v>CAIXA REFERENCIAL</v>
          </cell>
          <cell r="M3385" t="str">
            <v>145,02</v>
          </cell>
          <cell r="N3385">
            <v>5414</v>
          </cell>
          <cell r="O3385">
            <v>5559.02</v>
          </cell>
          <cell r="P3385">
            <v>0</v>
          </cell>
          <cell r="R3385" t="str">
            <v>SINAPI</v>
          </cell>
        </row>
        <row r="3386">
          <cell r="G3386">
            <v>103260</v>
          </cell>
          <cell r="H3386" t="str">
            <v>AR CONDICIONADO SPLIT INVERTER, PISO TETO, 24000 BTU/H, QUENTE/FRIO - FORNECIMENTO E INSTALAÇÃO. AF_11/2021_PE</v>
          </cell>
          <cell r="I3386" t="str">
            <v>UN</v>
          </cell>
          <cell r="J3386" t="str">
            <v>ATRIBUÍDO SÃO PAULO</v>
          </cell>
          <cell r="K3386" t="str">
            <v>5.710,40</v>
          </cell>
          <cell r="L3386" t="str">
            <v>CAIXA REFERENCIAL</v>
          </cell>
          <cell r="M3386" t="str">
            <v>145,02</v>
          </cell>
          <cell r="N3386">
            <v>5565.3799999999992</v>
          </cell>
          <cell r="O3386">
            <v>5710.4</v>
          </cell>
          <cell r="P3386">
            <v>0</v>
          </cell>
          <cell r="R3386" t="str">
            <v>SINAPI</v>
          </cell>
        </row>
        <row r="3387">
          <cell r="G3387">
            <v>103261</v>
          </cell>
          <cell r="H3387" t="str">
            <v>AR CONDICIONADO SPLIT INVERTER, PISO TETO, 36000 BTU/H, CICLO FRIO - FORNECIMENTO E INSTALAÇÃO. AF_11/2021_PE</v>
          </cell>
          <cell r="I3387" t="str">
            <v>UN</v>
          </cell>
          <cell r="J3387" t="str">
            <v>ATRIBUÍDO SÃO PAULO</v>
          </cell>
          <cell r="K3387" t="str">
            <v>11.635,89</v>
          </cell>
          <cell r="L3387" t="str">
            <v>CAIXA REFERENCIAL</v>
          </cell>
          <cell r="M3387" t="str">
            <v>159,23</v>
          </cell>
          <cell r="N3387">
            <v>11476.66</v>
          </cell>
          <cell r="O3387">
            <v>11635.89</v>
          </cell>
          <cell r="P3387">
            <v>0</v>
          </cell>
          <cell r="R3387" t="str">
            <v>SINAPI</v>
          </cell>
        </row>
        <row r="3388">
          <cell r="G3388">
            <v>103262</v>
          </cell>
          <cell r="H3388" t="str">
            <v>AR CONDICIONADO SPLIT ON/OFF, PISO TETO, 36.000 BTU/H, CICLO FRIO - FORNECIMENTO E INSTALAÇÃO. AF_11/2021_PE</v>
          </cell>
          <cell r="I3388" t="str">
            <v>UN</v>
          </cell>
          <cell r="J3388" t="str">
            <v>ATRIBUÍDO SÃO PAULO</v>
          </cell>
          <cell r="K3388" t="str">
            <v>7.301,76</v>
          </cell>
          <cell r="L3388" t="str">
            <v>CAIXA REFERENCIAL</v>
          </cell>
          <cell r="M3388" t="str">
            <v>159,23</v>
          </cell>
          <cell r="N3388">
            <v>7142.5300000000007</v>
          </cell>
          <cell r="O3388">
            <v>7301.76</v>
          </cell>
          <cell r="P3388">
            <v>0</v>
          </cell>
          <cell r="R3388" t="str">
            <v>SINAPI</v>
          </cell>
        </row>
        <row r="3389">
          <cell r="G3389">
            <v>103263</v>
          </cell>
          <cell r="H3389" t="str">
            <v>AR CONDICIONADO SPLIT INVERTER, PISO TETO, 48000 BTU/H, CICLO FRIO - FORNECIMENTO E INSTALAÇÃO. AF_11/2021_PE</v>
          </cell>
          <cell r="I3389" t="str">
            <v>UN</v>
          </cell>
          <cell r="J3389" t="str">
            <v>ATRIBUÍDO SÃO PAULO</v>
          </cell>
          <cell r="K3389" t="str">
            <v>16.105,96</v>
          </cell>
          <cell r="L3389" t="str">
            <v>CAIXA REFERENCIAL</v>
          </cell>
          <cell r="M3389" t="str">
            <v>190,71</v>
          </cell>
          <cell r="N3389">
            <v>15915.25</v>
          </cell>
          <cell r="O3389">
            <v>16105.96</v>
          </cell>
          <cell r="P3389">
            <v>0</v>
          </cell>
          <cell r="R3389" t="str">
            <v>SINAPI</v>
          </cell>
        </row>
        <row r="3390">
          <cell r="G3390">
            <v>103264</v>
          </cell>
          <cell r="H3390" t="str">
            <v>AR CONDICIONADO SPLIT ON/OFF, PISO TETO, 48.000 BTU/H, CICLO FRIO - FORNECIMENTO E INSTALAÇÃO. AF_11/2021_PE</v>
          </cell>
          <cell r="I3390" t="str">
            <v>UN</v>
          </cell>
          <cell r="J3390" t="str">
            <v>ATRIBUÍDO SÃO PAULO</v>
          </cell>
          <cell r="K3390" t="str">
            <v>9.009,74</v>
          </cell>
          <cell r="L3390" t="str">
            <v>CAIXA REFERENCIAL</v>
          </cell>
          <cell r="M3390" t="str">
            <v>190,71</v>
          </cell>
          <cell r="N3390">
            <v>8819.0300000000007</v>
          </cell>
          <cell r="O3390">
            <v>9009.74</v>
          </cell>
          <cell r="P3390">
            <v>0</v>
          </cell>
          <cell r="R3390" t="str">
            <v>SINAPI</v>
          </cell>
        </row>
        <row r="3391">
          <cell r="G3391">
            <v>103265</v>
          </cell>
          <cell r="H3391" t="str">
            <v>AR CONDICIONADO SPLIT INVERTER, PISO TETO, APRESENTANDO ENTRE 54000 E 58000 BTU/H, CICLO FRIO - FORNECIMENTO E INSTALAÇÃO. AF_11/2021_PE</v>
          </cell>
          <cell r="I3391" t="str">
            <v>UN</v>
          </cell>
          <cell r="J3391" t="str">
            <v>ATRIBUÍDO SÃO PAULO</v>
          </cell>
          <cell r="K3391" t="str">
            <v>19.427,57</v>
          </cell>
          <cell r="L3391" t="str">
            <v>CAIXA REFERENCIAL</v>
          </cell>
          <cell r="M3391" t="str">
            <v>190,71</v>
          </cell>
          <cell r="N3391">
            <v>19236.86</v>
          </cell>
          <cell r="O3391">
            <v>19427.57</v>
          </cell>
          <cell r="P3391">
            <v>0</v>
          </cell>
          <cell r="R3391" t="str">
            <v>SINAPI</v>
          </cell>
        </row>
        <row r="3392">
          <cell r="G3392">
            <v>103266</v>
          </cell>
          <cell r="H3392" t="str">
            <v>AR CONDICIONADO SPLIT ON/OFF, PISO TETO, 60.000 BTU/H, CICLO FRIO - FORNECIMENTO E INSTALAÇÃO. AF_11/2021_PE</v>
          </cell>
          <cell r="I3392" t="str">
            <v>UN</v>
          </cell>
          <cell r="J3392" t="str">
            <v>ATRIBUÍDO SÃO PAULO</v>
          </cell>
          <cell r="K3392" t="str">
            <v>10.068,25</v>
          </cell>
          <cell r="L3392" t="str">
            <v>CAIXA REFERENCIAL</v>
          </cell>
          <cell r="M3392" t="str">
            <v>190,71</v>
          </cell>
          <cell r="N3392">
            <v>9877.5400000000009</v>
          </cell>
          <cell r="O3392">
            <v>10068.25</v>
          </cell>
          <cell r="P3392">
            <v>0</v>
          </cell>
          <cell r="R3392" t="str">
            <v>SINAPI</v>
          </cell>
        </row>
        <row r="3393">
          <cell r="G3393">
            <v>103267</v>
          </cell>
          <cell r="H3393" t="str">
            <v>AR CONDICIONADO SPLIT ON/OFF, CASSETE (TETO), FRIO 4 VIAS 18000 BTU/H - FORNECIMENTO E INSTALAÇÃO. AF_11/2021_PE</v>
          </cell>
          <cell r="I3393" t="str">
            <v>UN</v>
          </cell>
          <cell r="J3393" t="str">
            <v>ATRIBUÍDO SÃO PAULO</v>
          </cell>
          <cell r="K3393" t="str">
            <v>5.764,93</v>
          </cell>
          <cell r="L3393" t="str">
            <v>CAIXA REFERENCIAL</v>
          </cell>
          <cell r="M3393" t="str">
            <v>144,97</v>
          </cell>
          <cell r="N3393">
            <v>5619.96</v>
          </cell>
          <cell r="O3393">
            <v>5764.93</v>
          </cell>
          <cell r="P3393">
            <v>0</v>
          </cell>
          <cell r="R3393" t="str">
            <v>SINAPI</v>
          </cell>
        </row>
        <row r="3394">
          <cell r="G3394">
            <v>103268</v>
          </cell>
          <cell r="H3394" t="str">
            <v>AR CONDICIONADO SPLIT ON/OFF, CASSETE (TETO), 18000 BTU/H, CICLO QUENTE/FRIO - FORNECIMENTO E INSTALAÇÃO. AF_11/2021_PE</v>
          </cell>
          <cell r="I3394" t="str">
            <v>UN</v>
          </cell>
          <cell r="J3394" t="str">
            <v>ATRIBUÍDO SÃO PAULO</v>
          </cell>
          <cell r="K3394" t="str">
            <v>6.843,12</v>
          </cell>
          <cell r="L3394" t="str">
            <v>CAIXA REFERENCIAL</v>
          </cell>
          <cell r="M3394" t="str">
            <v>144,97</v>
          </cell>
          <cell r="N3394">
            <v>6698.15</v>
          </cell>
          <cell r="O3394">
            <v>6843.12</v>
          </cell>
          <cell r="P3394">
            <v>0</v>
          </cell>
          <cell r="R3394" t="str">
            <v>SINAPI</v>
          </cell>
        </row>
        <row r="3395">
          <cell r="G3395">
            <v>103269</v>
          </cell>
          <cell r="H3395" t="str">
            <v>AR CONDICIONADO SPLIT ON/OFF, CASSETE (TETO), FRIO 4 VIAS 24000 BTU/H - FORNECIMENTO E INSTALAÇÃO. AF_11/2021_PE</v>
          </cell>
          <cell r="I3395" t="str">
            <v>UN</v>
          </cell>
          <cell r="J3395" t="str">
            <v>ATRIBUÍDO SÃO PAULO</v>
          </cell>
          <cell r="K3395" t="str">
            <v>7.085,01</v>
          </cell>
          <cell r="L3395" t="str">
            <v>CAIXA REFERENCIAL</v>
          </cell>
          <cell r="M3395" t="str">
            <v>150,72</v>
          </cell>
          <cell r="N3395">
            <v>6934.29</v>
          </cell>
          <cell r="O3395">
            <v>7085.01</v>
          </cell>
          <cell r="P3395">
            <v>0</v>
          </cell>
          <cell r="R3395" t="str">
            <v>SINAPI</v>
          </cell>
        </row>
        <row r="3396">
          <cell r="G3396">
            <v>103270</v>
          </cell>
          <cell r="H3396" t="str">
            <v>AR CONDICIONADO SPLIT ON/OFF, CASSETE (TETO), 24000 BTU/H, CICLO QUENTE/FRIO - FORNECIMENTO E INSTALAÇÃO. AF_11/2021_PE</v>
          </cell>
          <cell r="I3396" t="str">
            <v>UN</v>
          </cell>
          <cell r="J3396" t="str">
            <v>ATRIBUÍDO SÃO PAULO</v>
          </cell>
          <cell r="K3396" t="str">
            <v>7.354,36</v>
          </cell>
          <cell r="L3396" t="str">
            <v>CAIXA REFERENCIAL</v>
          </cell>
          <cell r="M3396" t="str">
            <v>150,72</v>
          </cell>
          <cell r="N3396">
            <v>7203.6399999999994</v>
          </cell>
          <cell r="O3396">
            <v>7354.36</v>
          </cell>
          <cell r="P3396">
            <v>0</v>
          </cell>
          <cell r="R3396" t="str">
            <v>SINAPI</v>
          </cell>
        </row>
        <row r="3397">
          <cell r="G3397">
            <v>103271</v>
          </cell>
          <cell r="H3397" t="str">
            <v>AR CONDICIONADO SPLIT ON/OFF, CASSETE (TETO), FRIO 4 VIAS 36000 BTU/H - FORNECIMENTO E INSTALAÇÃO. AF_11/2021_PE</v>
          </cell>
          <cell r="I3397" t="str">
            <v>UN</v>
          </cell>
          <cell r="J3397" t="str">
            <v>ATRIBUÍDO SÃO PAULO</v>
          </cell>
          <cell r="K3397" t="str">
            <v>10.417,38</v>
          </cell>
          <cell r="L3397" t="str">
            <v>CAIXA REFERENCIAL</v>
          </cell>
          <cell r="M3397" t="str">
            <v>173,50</v>
          </cell>
          <cell r="N3397">
            <v>10243.879999999999</v>
          </cell>
          <cell r="O3397">
            <v>10417.379999999999</v>
          </cell>
          <cell r="P3397">
            <v>0</v>
          </cell>
          <cell r="R3397" t="str">
            <v>SINAPI</v>
          </cell>
        </row>
        <row r="3398">
          <cell r="G3398">
            <v>103272</v>
          </cell>
          <cell r="H3398" t="str">
            <v>AR CONDICIONADO SPLIT ON/OFF, CASSETE (TETO), 36000 BTU/H, CICLO QUENTE/FRIO - FORNECIMENTO E INSTALAÇÃO. AF_11/2021_PE</v>
          </cell>
          <cell r="I3398" t="str">
            <v>UN</v>
          </cell>
          <cell r="J3398" t="str">
            <v>ATRIBUÍDO SÃO PAULO</v>
          </cell>
          <cell r="K3398" t="str">
            <v>10.759,90</v>
          </cell>
          <cell r="L3398" t="str">
            <v>CAIXA REFERENCIAL</v>
          </cell>
          <cell r="M3398" t="str">
            <v>173,50</v>
          </cell>
          <cell r="N3398">
            <v>10586.4</v>
          </cell>
          <cell r="O3398">
            <v>10759.9</v>
          </cell>
          <cell r="P3398">
            <v>0</v>
          </cell>
          <cell r="R3398" t="str">
            <v>SINAPI</v>
          </cell>
        </row>
        <row r="3399">
          <cell r="G3399">
            <v>103273</v>
          </cell>
          <cell r="H3399" t="str">
            <v>AR CONDICIONADO SPLIT ON/OFF, CASSETE (TETO), FRIO 4 VIAS 48000 BTU/H - FORNECIMENTO E INSTALAÇÃO. AF_11/2021_PE</v>
          </cell>
          <cell r="I3399" t="str">
            <v>UN</v>
          </cell>
          <cell r="J3399" t="str">
            <v>ATRIBUÍDO SÃO PAULO</v>
          </cell>
          <cell r="K3399" t="str">
            <v>11.016,43</v>
          </cell>
          <cell r="L3399" t="str">
            <v>CAIXA REFERENCIAL</v>
          </cell>
          <cell r="M3399" t="str">
            <v>206,56</v>
          </cell>
          <cell r="N3399">
            <v>10809.87</v>
          </cell>
          <cell r="O3399">
            <v>11016.43</v>
          </cell>
          <cell r="P3399">
            <v>0</v>
          </cell>
          <cell r="R3399" t="str">
            <v>SINAPI</v>
          </cell>
        </row>
        <row r="3400">
          <cell r="G3400">
            <v>103274</v>
          </cell>
          <cell r="H3400" t="str">
            <v>AR CONDICIONADO SPLIT ON/OFF, CASSETE (TETO), 48000 BTU/H, CICLO QUENTE/FRIO - FORNECIMENTO E INSTALAÇÃO. AF_11/2021_PE</v>
          </cell>
          <cell r="I3400" t="str">
            <v>UN</v>
          </cell>
          <cell r="J3400" t="str">
            <v>ATRIBUÍDO SÃO PAULO</v>
          </cell>
          <cell r="K3400" t="str">
            <v>12.627,35</v>
          </cell>
          <cell r="L3400" t="str">
            <v>CAIXA REFERENCIAL</v>
          </cell>
          <cell r="M3400" t="str">
            <v>206,56</v>
          </cell>
          <cell r="N3400">
            <v>12420.79</v>
          </cell>
          <cell r="O3400">
            <v>12627.35</v>
          </cell>
          <cell r="P3400">
            <v>0</v>
          </cell>
          <cell r="R3400" t="str">
            <v>SINAPI</v>
          </cell>
        </row>
        <row r="3401">
          <cell r="G3401">
            <v>103275</v>
          </cell>
          <cell r="H3401" t="str">
            <v>AR CONDICIONADO SPLIT ON/OFF, CASSETE (TETO), FRIO 4 VIAS 60000 BTU/H - FORNECIMENTO E INSTALAÇÃO. AF_11/2021_PE</v>
          </cell>
          <cell r="I3401" t="str">
            <v>UN</v>
          </cell>
          <cell r="J3401" t="str">
            <v>ATRIBUÍDO SÃO PAULO</v>
          </cell>
          <cell r="K3401" t="str">
            <v>12.561,59</v>
          </cell>
          <cell r="L3401" t="str">
            <v>CAIXA REFERENCIAL</v>
          </cell>
          <cell r="M3401" t="str">
            <v>206,56</v>
          </cell>
          <cell r="N3401">
            <v>12355.03</v>
          </cell>
          <cell r="O3401">
            <v>12561.59</v>
          </cell>
          <cell r="P3401">
            <v>0</v>
          </cell>
          <cell r="R3401" t="str">
            <v>SINAPI</v>
          </cell>
        </row>
        <row r="3402">
          <cell r="G3402">
            <v>103276</v>
          </cell>
          <cell r="H3402" t="str">
            <v>AR CONDICIONADO SPLIT ON/OFF, CASSETE (TETO), 60000 BTU/H, CICLO QUENTE/FRIO - FORNECIMENTO E INSTALAÇÃO. AF_11/2021_PE</v>
          </cell>
          <cell r="I3402" t="str">
            <v>UN</v>
          </cell>
          <cell r="J3402" t="str">
            <v>ATRIBUÍDO SÃO PAULO</v>
          </cell>
          <cell r="K3402" t="str">
            <v>13.184,64</v>
          </cell>
          <cell r="L3402" t="str">
            <v>CAIXA REFERENCIAL</v>
          </cell>
          <cell r="M3402" t="str">
            <v>206,56</v>
          </cell>
          <cell r="N3402">
            <v>12978.08</v>
          </cell>
          <cell r="O3402">
            <v>13184.64</v>
          </cell>
          <cell r="P3402">
            <v>0</v>
          </cell>
          <cell r="R3402" t="str">
            <v>SINAPI</v>
          </cell>
        </row>
        <row r="3403">
          <cell r="G3403">
            <v>103277</v>
          </cell>
          <cell r="H3403" t="str">
            <v>AR CONDICIONADO SPLITÃO 10 TR - FORNECIMENTO E INSTALAÇÃO. AF_11/2021_PE</v>
          </cell>
          <cell r="I3403" t="str">
            <v>UN</v>
          </cell>
          <cell r="J3403" t="str">
            <v>ATRIBUÍDO SÃO PAULO</v>
          </cell>
          <cell r="K3403" t="str">
            <v>24.347,30</v>
          </cell>
          <cell r="L3403" t="str">
            <v>CAIXA REFERENCIAL</v>
          </cell>
          <cell r="M3403" t="str">
            <v>243,11</v>
          </cell>
          <cell r="N3403">
            <v>24104.19</v>
          </cell>
          <cell r="O3403">
            <v>24347.3</v>
          </cell>
          <cell r="P3403">
            <v>0</v>
          </cell>
          <cell r="R3403" t="str">
            <v>SINAPI</v>
          </cell>
        </row>
        <row r="3404">
          <cell r="G3404">
            <v>103278</v>
          </cell>
          <cell r="H3404" t="str">
            <v>AR CONDICIONADO SPLITÃO 15 TR - FORNECIMENTO E INSTALAÇÃO. AF_11/2021_PE</v>
          </cell>
          <cell r="I3404" t="str">
            <v>UN</v>
          </cell>
          <cell r="J3404" t="str">
            <v>ATRIBUÍDO SÃO PAULO</v>
          </cell>
          <cell r="K3404" t="str">
            <v>31.191,57</v>
          </cell>
          <cell r="L3404" t="str">
            <v>CAIXA REFERENCIAL</v>
          </cell>
          <cell r="M3404" t="str">
            <v>250,62</v>
          </cell>
          <cell r="N3404">
            <v>30940.95</v>
          </cell>
          <cell r="O3404">
            <v>31191.57</v>
          </cell>
          <cell r="P3404">
            <v>0</v>
          </cell>
          <cell r="R3404" t="str">
            <v>SINAPI</v>
          </cell>
        </row>
        <row r="3405">
          <cell r="G3405">
            <v>103288</v>
          </cell>
          <cell r="H3405" t="str">
            <v>RASGO E CHUMBAMENTO EM ALVENARIA PARA TUBOS DE SPLIT PAREDE DE 9000 A 24000 BTUS/H. AF_11/2021</v>
          </cell>
          <cell r="I3405" t="str">
            <v>UN</v>
          </cell>
          <cell r="J3405" t="str">
            <v>COEFICIENTE DE REPRESENTATIVIDADE</v>
          </cell>
          <cell r="K3405" t="str">
            <v>16,22</v>
          </cell>
          <cell r="L3405" t="str">
            <v>CAIXA REFERENCIAL</v>
          </cell>
          <cell r="M3405" t="str">
            <v>12,41</v>
          </cell>
          <cell r="N3405">
            <v>3.8099999999999987</v>
          </cell>
          <cell r="O3405">
            <v>16.22</v>
          </cell>
          <cell r="P3405">
            <v>0</v>
          </cell>
          <cell r="R3405" t="str">
            <v>SINAPI</v>
          </cell>
        </row>
        <row r="3406">
          <cell r="G3406">
            <v>103289</v>
          </cell>
          <cell r="H3406" t="str">
            <v>TUBO EM COBRE FLEXÍVEL, DN 1/4", COM ISOLAMENTO, INSTALADO EM FORRO, PARA RAMAL DE ALIMENTAÇÃO DE AR CONDICIONADO, INCLUSO FIXADOR. AF_11/2021</v>
          </cell>
          <cell r="I3406" t="str">
            <v>M</v>
          </cell>
          <cell r="J3406" t="str">
            <v>ATRIBUÍDO SÃO PAULO</v>
          </cell>
          <cell r="K3406" t="str">
            <v>31,17</v>
          </cell>
          <cell r="L3406" t="str">
            <v>CAIXA REFERENCIAL</v>
          </cell>
          <cell r="M3406" t="str">
            <v>3,65</v>
          </cell>
          <cell r="N3406">
            <v>27.520000000000003</v>
          </cell>
          <cell r="O3406">
            <v>31.17</v>
          </cell>
          <cell r="P3406">
            <v>0</v>
          </cell>
          <cell r="R3406" t="str">
            <v>SINAPI</v>
          </cell>
        </row>
        <row r="3407">
          <cell r="G3407">
            <v>103290</v>
          </cell>
          <cell r="H3407" t="str">
            <v>TUBO EM COBRE FLEXÍVEL, DN 3/8", COM ISOLAMENTO, INSTALADO EM FORRO, PARA RAMAL DE ALIMENTAÇÃO DE AR CONDICIONADO, INCLUSO FIXADOR. AF_11/2021</v>
          </cell>
          <cell r="I3407" t="str">
            <v>M</v>
          </cell>
          <cell r="J3407" t="str">
            <v>ATRIBUÍDO SÃO PAULO</v>
          </cell>
          <cell r="K3407" t="str">
            <v>49,59</v>
          </cell>
          <cell r="L3407" t="str">
            <v>CAIXA REFERENCIAL</v>
          </cell>
          <cell r="M3407" t="str">
            <v>3,84</v>
          </cell>
          <cell r="N3407">
            <v>45.75</v>
          </cell>
          <cell r="O3407">
            <v>49.59</v>
          </cell>
          <cell r="P3407">
            <v>0</v>
          </cell>
          <cell r="R3407" t="str">
            <v>SINAPI</v>
          </cell>
        </row>
        <row r="3408">
          <cell r="G3408">
            <v>103291</v>
          </cell>
          <cell r="H3408" t="str">
            <v>TUBO EM COBRE FLEXÍVEL, DN 1/2", COM ISOLAMENTO, INSTALADO EM FORRO, PARA RAMAL DE ALIMENTAÇÃO DE AR CONDICIONADO, INCLUSO FIXADOR. AF_11/2021</v>
          </cell>
          <cell r="I3408" t="str">
            <v>M</v>
          </cell>
          <cell r="J3408" t="str">
            <v>ATRIBUÍDO SÃO PAULO</v>
          </cell>
          <cell r="K3408" t="str">
            <v>61,78</v>
          </cell>
          <cell r="L3408" t="str">
            <v>CAIXA REFERENCIAL</v>
          </cell>
          <cell r="M3408" t="str">
            <v>4,05</v>
          </cell>
          <cell r="N3408">
            <v>57.730000000000004</v>
          </cell>
          <cell r="O3408">
            <v>61.78</v>
          </cell>
          <cell r="P3408">
            <v>0</v>
          </cell>
          <cell r="R3408" t="str">
            <v>SINAPI</v>
          </cell>
        </row>
        <row r="3409">
          <cell r="G3409">
            <v>103292</v>
          </cell>
          <cell r="H3409" t="str">
            <v>TUBO EM COBRE FLEXÍVEL, DN 5/8", COM ISOLAMENTO, INSTALADO EM FORRO, PARA RAMAL DE ALIMENTAÇÃO DE AR CONDICIONADO, INCLUSO FIXADOR. AF_11/2021</v>
          </cell>
          <cell r="I3409" t="str">
            <v>M</v>
          </cell>
          <cell r="J3409" t="str">
            <v>ATRIBUÍDO SÃO PAULO</v>
          </cell>
          <cell r="K3409" t="str">
            <v>74,58</v>
          </cell>
          <cell r="L3409" t="str">
            <v>CAIXA REFERENCIAL</v>
          </cell>
          <cell r="M3409" t="str">
            <v>4,20</v>
          </cell>
          <cell r="N3409">
            <v>70.38</v>
          </cell>
          <cell r="O3409">
            <v>74.58</v>
          </cell>
          <cell r="P3409">
            <v>0</v>
          </cell>
          <cell r="R3409" t="str">
            <v>SINAPI</v>
          </cell>
        </row>
        <row r="3410">
          <cell r="G3410">
            <v>101936</v>
          </cell>
          <cell r="H3410" t="str">
            <v>INSTALAÇÃO DE TUBOS E CONEXÕES, EM AÇO/FERRO GALVANIZADO, PARA O CENTRO DE MEDIÇÃO DE GÁS DE EDIFÍCIO RESIDENCIAL, COM 4 PAVIMENTOS, 16 UNIDADES HABITACIONAIS, DN 32 (1 1/4) - FORNECIMENTO E INSTALAÇÃO. AF_10/2020</v>
          </cell>
          <cell r="I3410" t="str">
            <v>UN</v>
          </cell>
          <cell r="J3410" t="str">
            <v>ATRIBUÍDO SÃO PAULO</v>
          </cell>
          <cell r="K3410" t="str">
            <v>7.395,02</v>
          </cell>
          <cell r="L3410" t="str">
            <v>CAIXA REFERENCIAL</v>
          </cell>
          <cell r="M3410" t="str">
            <v>2.594,38</v>
          </cell>
          <cell r="N3410">
            <v>4800.6400000000003</v>
          </cell>
          <cell r="O3410">
            <v>7395.02</v>
          </cell>
          <cell r="P3410">
            <v>0</v>
          </cell>
          <cell r="R3410" t="str">
            <v>SINAPI</v>
          </cell>
        </row>
        <row r="3411">
          <cell r="G3411">
            <v>101937</v>
          </cell>
          <cell r="H3411" t="str">
            <v>INSTALAÇÃO DE TUBOS E CONEXÕES, EM AÇO/FERRO GALVANIZADO, PARA O CENTRO DE MEDIÇÃO DE GÁS DE EDIFÍCIO RESIDENCIAL, COM 4 PAVIMENTOS, 16 UNIDADES HABITACIONAIS, DN 50 (2) - FORNECIMENTO E INSTALAÇÃO. AF_10/2020</v>
          </cell>
          <cell r="I3411" t="str">
            <v>UN</v>
          </cell>
          <cell r="J3411" t="str">
            <v>ATRIBUÍDO SÃO PAULO</v>
          </cell>
          <cell r="K3411" t="str">
            <v>13.371,79</v>
          </cell>
          <cell r="L3411" t="str">
            <v>CAIXA REFERENCIAL</v>
          </cell>
          <cell r="M3411" t="str">
            <v>5.610,62</v>
          </cell>
          <cell r="N3411">
            <v>7761.170000000001</v>
          </cell>
          <cell r="O3411">
            <v>13371.79</v>
          </cell>
          <cell r="P3411">
            <v>0</v>
          </cell>
          <cell r="R3411" t="str">
            <v>SINAPI</v>
          </cell>
        </row>
        <row r="3412">
          <cell r="G3412">
            <v>98294</v>
          </cell>
          <cell r="H3412" t="str">
            <v>CABO ELETRÔNICO CATEGORIA 5E, INSTALADO EM EDIFICAÇÃO RESIDENCIAL - FORNECIMENTO E INSTALAÇÃO. AF_11/2019</v>
          </cell>
          <cell r="I3412" t="str">
            <v>M</v>
          </cell>
          <cell r="J3412" t="str">
            <v>COEFICIENTE DE REPRESENTATIVIDADE</v>
          </cell>
          <cell r="K3412" t="str">
            <v>5,42</v>
          </cell>
          <cell r="L3412" t="str">
            <v>CAIXA REFERENCIAL</v>
          </cell>
          <cell r="M3412" t="str">
            <v>0,58</v>
          </cell>
          <cell r="N3412">
            <v>4.84</v>
          </cell>
          <cell r="O3412">
            <v>5.42</v>
          </cell>
          <cell r="P3412">
            <v>0</v>
          </cell>
          <cell r="R3412" t="str">
            <v>SINAPI</v>
          </cell>
        </row>
        <row r="3413">
          <cell r="G3413">
            <v>98295</v>
          </cell>
          <cell r="H3413" t="str">
            <v>CABO ELETRÔNICO CATEGORIA 5E, INSTALADO EM EDIFICAÇÃO INSTITUCIONAL - FORNECIMENTO E INSTALAÇÃO. AF_11/2019</v>
          </cell>
          <cell r="I3413" t="str">
            <v>M</v>
          </cell>
          <cell r="J3413" t="str">
            <v>COEFICIENTE DE REPRESENTATIVIDADE</v>
          </cell>
          <cell r="K3413" t="str">
            <v>4,77</v>
          </cell>
          <cell r="L3413" t="str">
            <v>CAIXA REFERENCIAL</v>
          </cell>
          <cell r="M3413" t="str">
            <v>0,09</v>
          </cell>
          <cell r="N3413">
            <v>4.68</v>
          </cell>
          <cell r="O3413">
            <v>4.7699999999999996</v>
          </cell>
          <cell r="P3413">
            <v>0</v>
          </cell>
          <cell r="R3413" t="str">
            <v>SINAPI</v>
          </cell>
        </row>
        <row r="3414">
          <cell r="G3414">
            <v>98296</v>
          </cell>
          <cell r="H3414" t="str">
            <v>CABO ELETRÔNICO CATEGORIA 6, INSTALADO EM EDIFICAÇÃO RESIDENCIAL - FORNECIMENTO E INSTALAÇÃO. AF_11/2019</v>
          </cell>
          <cell r="I3414" t="str">
            <v>M</v>
          </cell>
          <cell r="J3414" t="str">
            <v>COEFICIENTE DE REPRESENTATIVIDADE</v>
          </cell>
          <cell r="K3414" t="str">
            <v>7,92</v>
          </cell>
          <cell r="L3414" t="str">
            <v>CAIXA REFERENCIAL</v>
          </cell>
          <cell r="M3414" t="str">
            <v>0,95</v>
          </cell>
          <cell r="N3414">
            <v>6.97</v>
          </cell>
          <cell r="O3414">
            <v>7.92</v>
          </cell>
          <cell r="P3414">
            <v>0</v>
          </cell>
          <cell r="R3414" t="str">
            <v>SINAPI</v>
          </cell>
        </row>
        <row r="3415">
          <cell r="G3415">
            <v>98297</v>
          </cell>
          <cell r="H3415" t="str">
            <v>CABO ELETRÔNICO CATEGORIA 6, INSTALADO EM EDIFICAÇÃO INSTITUCIONAL - FORNECIMENTO E INSTALAÇÃO. AF_11/2019</v>
          </cell>
          <cell r="I3415" t="str">
            <v>M</v>
          </cell>
          <cell r="J3415" t="str">
            <v>COEFICIENTE DE REPRESENTATIVIDADE</v>
          </cell>
          <cell r="K3415" t="str">
            <v>6,88</v>
          </cell>
          <cell r="L3415" t="str">
            <v>CAIXA REFERENCIAL</v>
          </cell>
          <cell r="M3415" t="str">
            <v>0,14</v>
          </cell>
          <cell r="N3415">
            <v>6.74</v>
          </cell>
          <cell r="O3415">
            <v>6.88</v>
          </cell>
          <cell r="P3415">
            <v>0</v>
          </cell>
          <cell r="R3415" t="str">
            <v>SINAPI</v>
          </cell>
        </row>
        <row r="3416">
          <cell r="G3416">
            <v>98298</v>
          </cell>
          <cell r="H3416" t="str">
            <v>CABO ELETRÔNICO CATEGORIA 6A, INSTALADO EM EDIFICAÇÃO RESIDENCIAL - FORNECIMENTO E INSTALAÇÃO. AF_11/2019</v>
          </cell>
          <cell r="I3416" t="str">
            <v>M</v>
          </cell>
          <cell r="J3416" t="str">
            <v>COEFICIENTE DE REPRESENTATIVIDADE</v>
          </cell>
          <cell r="K3416" t="str">
            <v>19,14</v>
          </cell>
          <cell r="L3416" t="str">
            <v>CAIXA REFERENCIAL</v>
          </cell>
          <cell r="M3416" t="str">
            <v>1,17</v>
          </cell>
          <cell r="N3416">
            <v>17.97</v>
          </cell>
          <cell r="O3416">
            <v>19.14</v>
          </cell>
          <cell r="P3416">
            <v>0</v>
          </cell>
          <cell r="R3416" t="str">
            <v>SINAPI</v>
          </cell>
        </row>
        <row r="3417">
          <cell r="G3417">
            <v>98299</v>
          </cell>
          <cell r="H3417" t="str">
            <v>CABO ELETRÔNICO CATEGORIA 6A, INSTALADO EM EDIFICAÇÃO INSTITUCIONAL - FORNECIMENTO E INSTALAÇÃO. AF_11/2019</v>
          </cell>
          <cell r="I3417" t="str">
            <v>M</v>
          </cell>
          <cell r="J3417" t="str">
            <v>COEFICIENTE DE REPRESENTATIVIDADE</v>
          </cell>
          <cell r="K3417" t="str">
            <v>17,86</v>
          </cell>
          <cell r="L3417" t="str">
            <v>CAIXA REFERENCIAL</v>
          </cell>
          <cell r="M3417" t="str">
            <v>0,18</v>
          </cell>
          <cell r="N3417">
            <v>17.68</v>
          </cell>
          <cell r="O3417">
            <v>17.86</v>
          </cell>
          <cell r="P3417">
            <v>0</v>
          </cell>
          <cell r="R3417" t="str">
            <v>SINAPI</v>
          </cell>
        </row>
        <row r="3418">
          <cell r="G3418">
            <v>98300</v>
          </cell>
          <cell r="H3418" t="str">
            <v>CABO COAXIAL RG6 95% - FORNECIMENTO E INSTALAÇÃO. AF_11/2019</v>
          </cell>
          <cell r="I3418" t="str">
            <v>M</v>
          </cell>
          <cell r="J3418" t="str">
            <v>COEFICIENTE DE REPRESENTATIVIDADE</v>
          </cell>
          <cell r="K3418" t="str">
            <v>5,04</v>
          </cell>
          <cell r="L3418" t="str">
            <v>CAIXA REFERENCIAL</v>
          </cell>
          <cell r="M3418" t="str">
            <v>2,70</v>
          </cell>
          <cell r="N3418">
            <v>2.34</v>
          </cell>
          <cell r="O3418">
            <v>5.04</v>
          </cell>
          <cell r="P3418">
            <v>0</v>
          </cell>
          <cell r="R3418" t="str">
            <v>SINAPI</v>
          </cell>
        </row>
        <row r="3419">
          <cell r="G3419">
            <v>98301</v>
          </cell>
          <cell r="H3419" t="str">
            <v>PATCH PANEL 24 PORTAS, CATEGORIA 5E - FORNECIMENTO E INSTALAÇÃO. AF_11/2019</v>
          </cell>
          <cell r="I3419" t="str">
            <v>UN</v>
          </cell>
          <cell r="J3419" t="str">
            <v>COEFICIENTE DE REPRESENTATIVIDADE</v>
          </cell>
          <cell r="K3419" t="str">
            <v>557,93</v>
          </cell>
          <cell r="L3419" t="str">
            <v>CAIXA REFERENCIAL</v>
          </cell>
          <cell r="M3419" t="str">
            <v>222,18</v>
          </cell>
          <cell r="N3419">
            <v>335.74999999999994</v>
          </cell>
          <cell r="O3419">
            <v>557.92999999999995</v>
          </cell>
          <cell r="P3419">
            <v>0</v>
          </cell>
          <cell r="R3419" t="str">
            <v>SINAPI</v>
          </cell>
        </row>
        <row r="3420">
          <cell r="G3420">
            <v>98302</v>
          </cell>
          <cell r="H3420" t="str">
            <v>PATCH PANEL 24 PORTAS, CATEGORIA 6 - FORNECIMENTO E INSTALAÇÃO. AF_11/2019</v>
          </cell>
          <cell r="I3420" t="str">
            <v>UN</v>
          </cell>
          <cell r="J3420" t="str">
            <v>COEFICIENTE DE REPRESENTATIVIDADE</v>
          </cell>
          <cell r="K3420" t="str">
            <v>1.013,80</v>
          </cell>
          <cell r="L3420" t="str">
            <v>CAIXA REFERENCIAL</v>
          </cell>
          <cell r="M3420" t="str">
            <v>222,16</v>
          </cell>
          <cell r="N3420">
            <v>791.64</v>
          </cell>
          <cell r="O3420">
            <v>1013.8</v>
          </cell>
          <cell r="P3420">
            <v>0</v>
          </cell>
          <cell r="R3420" t="str">
            <v>SINAPI</v>
          </cell>
        </row>
        <row r="3421">
          <cell r="G3421">
            <v>98304</v>
          </cell>
          <cell r="H3421" t="str">
            <v>PATCH PANEL 48 PORTAS, CATEGORIA 6 - FORNECIMENTO E INSTALAÇÃO. AF_11/2019</v>
          </cell>
          <cell r="I3421" t="str">
            <v>UN</v>
          </cell>
          <cell r="J3421" t="str">
            <v>COEFICIENTE DE REPRESENTATIVIDADE</v>
          </cell>
          <cell r="K3421" t="str">
            <v>3.133,14</v>
          </cell>
          <cell r="L3421" t="str">
            <v>CAIXA REFERENCIAL</v>
          </cell>
          <cell r="M3421" t="str">
            <v>441,54</v>
          </cell>
          <cell r="N3421">
            <v>2691.6</v>
          </cell>
          <cell r="O3421">
            <v>3133.14</v>
          </cell>
          <cell r="P3421">
            <v>0</v>
          </cell>
          <cell r="R3421" t="str">
            <v>SINAPI</v>
          </cell>
        </row>
        <row r="3422">
          <cell r="G3422">
            <v>98305</v>
          </cell>
          <cell r="H3422" t="str">
            <v>RACK FECHADO PARA SERVIDOR - FORNECIMENTO E INSTALAÇÃO. AF_11/2019</v>
          </cell>
          <cell r="I3422" t="str">
            <v>UN</v>
          </cell>
          <cell r="J3422" t="str">
            <v>COEFICIENTE DE REPRESENTATIVIDADE</v>
          </cell>
          <cell r="K3422" t="str">
            <v>2.258,08</v>
          </cell>
          <cell r="L3422" t="str">
            <v>CAIXA REFERENCIAL</v>
          </cell>
          <cell r="M3422" t="str">
            <v>36,74</v>
          </cell>
          <cell r="N3422">
            <v>2221.34</v>
          </cell>
          <cell r="O3422">
            <v>2258.08</v>
          </cell>
          <cell r="P3422">
            <v>0</v>
          </cell>
          <cell r="R3422" t="str">
            <v>SINAPI</v>
          </cell>
        </row>
        <row r="3423">
          <cell r="G3423">
            <v>98306</v>
          </cell>
          <cell r="H3423" t="str">
            <v>BLOCO DE ENGATE RÁPIDO PARA BASTIDOR TIPO M10 - FORNECIMENTO E INSTALAÇÃO. AF_11/2019</v>
          </cell>
          <cell r="I3423" t="str">
            <v>UN</v>
          </cell>
          <cell r="J3423" t="str">
            <v>COEFICIENTE DE REPRESENTATIVIDADE</v>
          </cell>
          <cell r="K3423" t="str">
            <v>55,52</v>
          </cell>
          <cell r="L3423" t="str">
            <v>CAIXA REFERENCIAL</v>
          </cell>
          <cell r="M3423" t="str">
            <v>24,45</v>
          </cell>
          <cell r="N3423">
            <v>31.070000000000004</v>
          </cell>
          <cell r="O3423">
            <v>55.52</v>
          </cell>
          <cell r="P3423">
            <v>0</v>
          </cell>
          <cell r="R3423" t="str">
            <v>SINAPI</v>
          </cell>
        </row>
        <row r="3424">
          <cell r="G3424">
            <v>98307</v>
          </cell>
          <cell r="H3424" t="str">
            <v>TOMADA DE REDE RJ45 - FORNECIMENTO E INSTALAÇÃO. AF_11/2019</v>
          </cell>
          <cell r="I3424" t="str">
            <v>UN</v>
          </cell>
          <cell r="J3424" t="str">
            <v>COEFICIENTE DE REPRESENTATIVIDADE</v>
          </cell>
          <cell r="K3424" t="str">
            <v>42,92</v>
          </cell>
          <cell r="L3424" t="str">
            <v>CAIXA REFERENCIAL</v>
          </cell>
          <cell r="M3424" t="str">
            <v>7,38</v>
          </cell>
          <cell r="N3424">
            <v>35.54</v>
          </cell>
          <cell r="O3424">
            <v>42.92</v>
          </cell>
          <cell r="P3424">
            <v>0</v>
          </cell>
          <cell r="R3424" t="str">
            <v>SINAPI</v>
          </cell>
        </row>
        <row r="3425">
          <cell r="G3425">
            <v>98308</v>
          </cell>
          <cell r="H3425" t="str">
            <v>TOMADA PARA TELEFONE RJ11 - FORNECIMENTO E INSTALAÇÃO. AF_11/2019</v>
          </cell>
          <cell r="I3425" t="str">
            <v>UN</v>
          </cell>
          <cell r="J3425" t="str">
            <v>COEFICIENTE DE REPRESENTATIVIDADE</v>
          </cell>
          <cell r="K3425" t="str">
            <v>28,44</v>
          </cell>
          <cell r="L3425" t="str">
            <v>CAIXA REFERENCIAL</v>
          </cell>
          <cell r="M3425" t="str">
            <v>7,39</v>
          </cell>
          <cell r="N3425">
            <v>21.05</v>
          </cell>
          <cell r="O3425">
            <v>28.44</v>
          </cell>
          <cell r="P3425">
            <v>0</v>
          </cell>
          <cell r="R3425" t="str">
            <v>SINAPI</v>
          </cell>
        </row>
        <row r="3426">
          <cell r="G3426">
            <v>98593</v>
          </cell>
          <cell r="H3426" t="str">
            <v>PATCH PANEL 48 PORTAS, CATEGORIA 5E - FORNECIMENTO E INSTALAÇÃO. AF_11/2019</v>
          </cell>
          <cell r="I3426" t="str">
            <v>UN</v>
          </cell>
          <cell r="J3426" t="str">
            <v>COEFICIENTE DE REPRESENTATIVIDADE</v>
          </cell>
          <cell r="K3426" t="str">
            <v>2.203,62</v>
          </cell>
          <cell r="L3426" t="str">
            <v>CAIXA REFERENCIAL</v>
          </cell>
          <cell r="M3426" t="str">
            <v>441,55</v>
          </cell>
          <cell r="N3426">
            <v>1762.07</v>
          </cell>
          <cell r="O3426">
            <v>2203.62</v>
          </cell>
          <cell r="P3426">
            <v>0</v>
          </cell>
          <cell r="R3426" t="str">
            <v>SINAPI</v>
          </cell>
        </row>
        <row r="3427">
          <cell r="G3427">
            <v>100553</v>
          </cell>
          <cell r="H3427" t="str">
            <v>CABO COAXIAL RG11 95% - FORNECIMENTO E INSTALAÇÃO. AF_11/2019</v>
          </cell>
          <cell r="I3427" t="str">
            <v>M</v>
          </cell>
          <cell r="J3427" t="str">
            <v>COEFICIENTE DE REPRESENTATIVIDADE</v>
          </cell>
          <cell r="K3427" t="str">
            <v>20,70</v>
          </cell>
          <cell r="L3427" t="str">
            <v>CAIXA REFERENCIAL</v>
          </cell>
          <cell r="M3427" t="str">
            <v>2,71</v>
          </cell>
          <cell r="N3427">
            <v>17.989999999999998</v>
          </cell>
          <cell r="O3427">
            <v>20.7</v>
          </cell>
          <cell r="P3427">
            <v>0</v>
          </cell>
          <cell r="R3427" t="str">
            <v>SINAPI</v>
          </cell>
        </row>
        <row r="3428">
          <cell r="G3428">
            <v>100554</v>
          </cell>
          <cell r="H3428" t="str">
            <v>CABO COAXIAL RG59 95% - FORNECIMENTO E INSTALAÇÃO. AF_11/2019</v>
          </cell>
          <cell r="I3428" t="str">
            <v>M</v>
          </cell>
          <cell r="J3428" t="str">
            <v>COEFICIENTE DE REPRESENTATIVIDADE</v>
          </cell>
          <cell r="K3428" t="str">
            <v>4,81</v>
          </cell>
          <cell r="L3428" t="str">
            <v>CAIXA REFERENCIAL</v>
          </cell>
          <cell r="M3428" t="str">
            <v>2,56</v>
          </cell>
          <cell r="N3428">
            <v>2.2499999999999996</v>
          </cell>
          <cell r="O3428">
            <v>4.8099999999999996</v>
          </cell>
          <cell r="P3428">
            <v>0</v>
          </cell>
          <cell r="R3428" t="str">
            <v>SINAPI</v>
          </cell>
        </row>
        <row r="3429">
          <cell r="G3429">
            <v>100555</v>
          </cell>
          <cell r="H3429" t="str">
            <v>RACK ABERTO EM COLUNA 44U PARA SERVIDOR - FORNECIMENTO E INSTALAÇÃO. AF_11/2019</v>
          </cell>
          <cell r="I3429" t="str">
            <v>UN</v>
          </cell>
          <cell r="J3429" t="str">
            <v>COEFICIENTE DE REPRESENTATIVIDADE</v>
          </cell>
          <cell r="K3429" t="str">
            <v>1.133,80</v>
          </cell>
          <cell r="L3429" t="str">
            <v>CAIXA REFERENCIAL</v>
          </cell>
          <cell r="M3429" t="str">
            <v>36,74</v>
          </cell>
          <cell r="N3429">
            <v>1097.06</v>
          </cell>
          <cell r="O3429">
            <v>1133.8</v>
          </cell>
          <cell r="P3429">
            <v>0</v>
          </cell>
          <cell r="R3429" t="str">
            <v>SINAPI</v>
          </cell>
        </row>
        <row r="3430">
          <cell r="G3430">
            <v>89355</v>
          </cell>
          <cell r="H3430" t="str">
            <v>TUBO, PVC, SOLDÁVEL, DN 20MM, INSTALADO EM RAMAL OU SUB-RAMAL DE ÁGUA - FORNECIMENTO E INSTALAÇÃO. AF_06/2022</v>
          </cell>
          <cell r="I3430" t="str">
            <v>M</v>
          </cell>
          <cell r="J3430" t="str">
            <v>COEFICIENTE DE REPRESENTATIVIDADE</v>
          </cell>
          <cell r="K3430" t="str">
            <v>19,53</v>
          </cell>
          <cell r="L3430" t="str">
            <v>CAIXA REFERENCIAL</v>
          </cell>
          <cell r="M3430" t="str">
            <v>11,54</v>
          </cell>
          <cell r="N3430">
            <v>7.990000000000002</v>
          </cell>
          <cell r="O3430">
            <v>19.53</v>
          </cell>
          <cell r="P3430">
            <v>0</v>
          </cell>
          <cell r="R3430" t="str">
            <v>SINAPI</v>
          </cell>
        </row>
        <row r="3431">
          <cell r="G3431">
            <v>89356</v>
          </cell>
          <cell r="H3431" t="str">
            <v>TUBO, PVC, SOLDÁVEL, DN 25MM, INSTALADO EM RAMAL OU SUB-RAMAL DE ÁGUA - FORNECIMENTO E INSTALAÇÃO. AF_06/2022</v>
          </cell>
          <cell r="I3431" t="str">
            <v>M</v>
          </cell>
          <cell r="J3431" t="str">
            <v>COEFICIENTE DE REPRESENTATIVIDADE</v>
          </cell>
          <cell r="K3431" t="str">
            <v>22,49</v>
          </cell>
          <cell r="L3431" t="str">
            <v>CAIXA REFERENCIAL</v>
          </cell>
          <cell r="M3431" t="str">
            <v>13,36</v>
          </cell>
          <cell r="N3431">
            <v>9.129999999999999</v>
          </cell>
          <cell r="O3431">
            <v>22.49</v>
          </cell>
          <cell r="P3431">
            <v>0</v>
          </cell>
          <cell r="R3431" t="str">
            <v>SINAPI</v>
          </cell>
        </row>
        <row r="3432">
          <cell r="G3432">
            <v>89357</v>
          </cell>
          <cell r="H3432" t="str">
            <v>TUBO, PVC, SOLDÁVEL, DN 32MM, INSTALADO EM RAMAL OU SUB-RAMAL DE ÁGUA - FORNECIMENTO E INSTALAÇÃO. AF_06/2022</v>
          </cell>
          <cell r="I3432" t="str">
            <v>M</v>
          </cell>
          <cell r="J3432" t="str">
            <v>COEFICIENTE DE REPRESENTATIVIDADE</v>
          </cell>
          <cell r="K3432" t="str">
            <v>32,13</v>
          </cell>
          <cell r="L3432" t="str">
            <v>CAIXA REFERENCIAL</v>
          </cell>
          <cell r="M3432" t="str">
            <v>15,92</v>
          </cell>
          <cell r="N3432">
            <v>16.21</v>
          </cell>
          <cell r="O3432">
            <v>32.130000000000003</v>
          </cell>
          <cell r="P3432">
            <v>0</v>
          </cell>
          <cell r="R3432" t="str">
            <v>SINAPI</v>
          </cell>
        </row>
        <row r="3433">
          <cell r="G3433">
            <v>89401</v>
          </cell>
          <cell r="H3433" t="str">
            <v>TUBO, PVC, SOLDÁVEL, DN 20MM, INSTALADO EM RAMAL DE DISTRIBUIÇÃO DE ÁGUA - FORNECIMENTO E INSTALAÇÃO. AF_06/2022</v>
          </cell>
          <cell r="I3433" t="str">
            <v>M</v>
          </cell>
          <cell r="J3433" t="str">
            <v>COEFICIENTE DE REPRESENTATIVIDADE</v>
          </cell>
          <cell r="K3433" t="str">
            <v>10,96</v>
          </cell>
          <cell r="L3433" t="str">
            <v>CAIXA REFERENCIAL</v>
          </cell>
          <cell r="M3433" t="str">
            <v>4,81</v>
          </cell>
          <cell r="N3433">
            <v>6.1500000000000012</v>
          </cell>
          <cell r="O3433">
            <v>10.96</v>
          </cell>
          <cell r="P3433">
            <v>0</v>
          </cell>
          <cell r="R3433" t="str">
            <v>SINAPI</v>
          </cell>
        </row>
        <row r="3434">
          <cell r="G3434">
            <v>89402</v>
          </cell>
          <cell r="H3434" t="str">
            <v>TUBO, PVC, SOLDÁVEL, DN 25MM, INSTALADO EM RAMAL DE DISTRIBUIÇÃO DE ÁGUA - FORNECIMENTO E INSTALAÇÃO. AF_06/2022</v>
          </cell>
          <cell r="I3434" t="str">
            <v>M</v>
          </cell>
          <cell r="J3434" t="str">
            <v>COEFICIENTE DE REPRESENTATIVIDADE</v>
          </cell>
          <cell r="K3434" t="str">
            <v>12,57</v>
          </cell>
          <cell r="L3434" t="str">
            <v>CAIXA REFERENCIAL</v>
          </cell>
          <cell r="M3434" t="str">
            <v>5,56</v>
          </cell>
          <cell r="N3434">
            <v>7.0100000000000007</v>
          </cell>
          <cell r="O3434">
            <v>12.57</v>
          </cell>
          <cell r="P3434">
            <v>0</v>
          </cell>
          <cell r="R3434" t="str">
            <v>SINAPI</v>
          </cell>
        </row>
        <row r="3435">
          <cell r="G3435">
            <v>89403</v>
          </cell>
          <cell r="H3435" t="str">
            <v>TUBO, PVC, SOLDÁVEL, DN 32MM, INSTALADO EM RAMAL DE DISTRIBUIÇÃO DE ÁGUA - FORNECIMENTO E INSTALAÇÃO. AF_06/2022</v>
          </cell>
          <cell r="I3435" t="str">
            <v>M</v>
          </cell>
          <cell r="J3435" t="str">
            <v>COEFICIENTE DE REPRESENTATIVIDADE</v>
          </cell>
          <cell r="K3435" t="str">
            <v>20,30</v>
          </cell>
          <cell r="L3435" t="str">
            <v>CAIXA REFERENCIAL</v>
          </cell>
          <cell r="M3435" t="str">
            <v>6,63</v>
          </cell>
          <cell r="N3435">
            <v>13.670000000000002</v>
          </cell>
          <cell r="O3435">
            <v>20.3</v>
          </cell>
          <cell r="P3435">
            <v>0</v>
          </cell>
          <cell r="R3435" t="str">
            <v>SINAPI</v>
          </cell>
        </row>
        <row r="3436">
          <cell r="G3436">
            <v>89446</v>
          </cell>
          <cell r="H3436" t="str">
            <v>TUBO, PVC, SOLDÁVEL, DN 25MM, INSTALADO EM PRUMADA DE ÁGUA - FORNECIMENTO E INSTALAÇÃO. AF_06/2022</v>
          </cell>
          <cell r="I3436" t="str">
            <v>M</v>
          </cell>
          <cell r="J3436" t="str">
            <v>COEFICIENTE DE REPRESENTATIVIDADE</v>
          </cell>
          <cell r="K3436" t="str">
            <v>6,34</v>
          </cell>
          <cell r="L3436" t="str">
            <v>CAIXA REFERENCIAL</v>
          </cell>
          <cell r="M3436" t="str">
            <v>0,66</v>
          </cell>
          <cell r="N3436">
            <v>5.68</v>
          </cell>
          <cell r="O3436">
            <v>6.34</v>
          </cell>
          <cell r="P3436">
            <v>0</v>
          </cell>
          <cell r="R3436" t="str">
            <v>SINAPI</v>
          </cell>
        </row>
        <row r="3437">
          <cell r="G3437">
            <v>89447</v>
          </cell>
          <cell r="H3437" t="str">
            <v>TUBO, PVC, SOLDÁVEL, DN 32MM, INSTALADO EM PRUMADA DE ÁGUA - FORNECIMENTO E INSTALAÇÃO. AF_06/2022</v>
          </cell>
          <cell r="I3437" t="str">
            <v>M</v>
          </cell>
          <cell r="J3437" t="str">
            <v>COEFICIENTE DE REPRESENTATIVIDADE</v>
          </cell>
          <cell r="K3437" t="str">
            <v>12,87</v>
          </cell>
          <cell r="L3437" t="str">
            <v>CAIXA REFERENCIAL</v>
          </cell>
          <cell r="M3437" t="str">
            <v>0,80</v>
          </cell>
          <cell r="N3437">
            <v>12.069999999999999</v>
          </cell>
          <cell r="O3437">
            <v>12.87</v>
          </cell>
          <cell r="P3437">
            <v>0</v>
          </cell>
          <cell r="R3437" t="str">
            <v>SINAPI</v>
          </cell>
        </row>
        <row r="3438">
          <cell r="G3438">
            <v>89448</v>
          </cell>
          <cell r="H3438" t="str">
            <v>TUBO, PVC, SOLDÁVEL, DN 40MM, INSTALADO EM PRUMADA DE ÁGUA - FORNECIMENTO E INSTALAÇÃO. AF_06/2022</v>
          </cell>
          <cell r="I3438" t="str">
            <v>M</v>
          </cell>
          <cell r="J3438" t="str">
            <v>COEFICIENTE DE REPRESENTATIVIDADE</v>
          </cell>
          <cell r="K3438" t="str">
            <v>19,84</v>
          </cell>
          <cell r="L3438" t="str">
            <v>CAIXA REFERENCIAL</v>
          </cell>
          <cell r="M3438" t="str">
            <v>0,97</v>
          </cell>
          <cell r="N3438">
            <v>18.87</v>
          </cell>
          <cell r="O3438">
            <v>19.84</v>
          </cell>
          <cell r="P3438">
            <v>0</v>
          </cell>
          <cell r="R3438" t="str">
            <v>SINAPI</v>
          </cell>
        </row>
        <row r="3439">
          <cell r="G3439">
            <v>89449</v>
          </cell>
          <cell r="H3439" t="str">
            <v>TUBO, PVC, SOLDÁVEL, DN 50MM, INSTALADO EM PRUMADA DE ÁGUA - FORNECIMENTO E INSTALAÇÃO. AF_06/2022</v>
          </cell>
          <cell r="I3439" t="str">
            <v>M</v>
          </cell>
          <cell r="J3439" t="str">
            <v>COEFICIENTE DE REPRESENTATIVIDADE</v>
          </cell>
          <cell r="K3439" t="str">
            <v>21,90</v>
          </cell>
          <cell r="L3439" t="str">
            <v>CAIXA REFERENCIAL</v>
          </cell>
          <cell r="M3439" t="str">
            <v>1,18</v>
          </cell>
          <cell r="N3439">
            <v>20.72</v>
          </cell>
          <cell r="O3439">
            <v>21.9</v>
          </cell>
          <cell r="P3439">
            <v>0</v>
          </cell>
          <cell r="R3439" t="str">
            <v>SINAPI</v>
          </cell>
        </row>
        <row r="3440">
          <cell r="G3440">
            <v>89450</v>
          </cell>
          <cell r="H3440" t="str">
            <v>TUBO, PVC, SOLDÁVEL, DN 60MM, INSTALADO EM PRUMADA DE ÁGUA - FORNECIMENTO E INSTALAÇÃO. AF_06/2022</v>
          </cell>
          <cell r="I3440" t="str">
            <v>M</v>
          </cell>
          <cell r="J3440" t="str">
            <v>COEFICIENTE DE REPRESENTATIVIDADE</v>
          </cell>
          <cell r="K3440" t="str">
            <v>35,32</v>
          </cell>
          <cell r="L3440" t="str">
            <v>CAIXA REFERENCIAL</v>
          </cell>
          <cell r="M3440" t="str">
            <v>1,39</v>
          </cell>
          <cell r="N3440">
            <v>33.93</v>
          </cell>
          <cell r="O3440">
            <v>35.32</v>
          </cell>
          <cell r="P3440">
            <v>0</v>
          </cell>
          <cell r="R3440" t="str">
            <v>SINAPI</v>
          </cell>
        </row>
        <row r="3441">
          <cell r="G3441">
            <v>89451</v>
          </cell>
          <cell r="H3441" t="str">
            <v>TUBO, PVC, SOLDÁVEL, DN 75MM, INSTALADO EM PRUMADA DE ÁGUA - FORNECIMENTO E INSTALAÇÃO. AF_06/2022</v>
          </cell>
          <cell r="I3441" t="str">
            <v>M</v>
          </cell>
          <cell r="J3441" t="str">
            <v>COEFICIENTE DE REPRESENTATIVIDADE</v>
          </cell>
          <cell r="K3441" t="str">
            <v>57,81</v>
          </cell>
          <cell r="L3441" t="str">
            <v>CAIXA REFERENCIAL</v>
          </cell>
          <cell r="M3441" t="str">
            <v>1,71</v>
          </cell>
          <cell r="N3441">
            <v>56.1</v>
          </cell>
          <cell r="O3441">
            <v>57.81</v>
          </cell>
          <cell r="P3441">
            <v>0</v>
          </cell>
          <cell r="R3441" t="str">
            <v>SINAPI</v>
          </cell>
        </row>
        <row r="3442">
          <cell r="G3442">
            <v>89452</v>
          </cell>
          <cell r="H3442" t="str">
            <v>TUBO, PVC, SOLDÁVEL, DN 85MM, INSTALADO EM PRUMADA DE ÁGUA - FORNECIMENTO E INSTALAÇÃO. AF_06/2022</v>
          </cell>
          <cell r="I3442" t="str">
            <v>M</v>
          </cell>
          <cell r="J3442" t="str">
            <v>COEFICIENTE DE REPRESENTATIVIDADE</v>
          </cell>
          <cell r="K3442" t="str">
            <v>79,82</v>
          </cell>
          <cell r="L3442" t="str">
            <v>CAIXA REFERENCIAL</v>
          </cell>
          <cell r="M3442" t="str">
            <v>1,92</v>
          </cell>
          <cell r="N3442">
            <v>77.899999999999991</v>
          </cell>
          <cell r="O3442">
            <v>79.819999999999993</v>
          </cell>
          <cell r="P3442">
            <v>0</v>
          </cell>
          <cell r="R3442" t="str">
            <v>SINAPI</v>
          </cell>
        </row>
        <row r="3443">
          <cell r="G3443">
            <v>89508</v>
          </cell>
          <cell r="H3443" t="str">
            <v>TUBO PVC, SÉRIE R, ÁGUA PLUVIAL, DN 40 MM, FORNECIDO E INSTALADO EM RAMAL DE ENCAMINHAMENTO. AF_06/2022</v>
          </cell>
          <cell r="I3443" t="str">
            <v>M</v>
          </cell>
          <cell r="J3443" t="str">
            <v>COEFICIENTE DE REPRESENTATIVIDADE</v>
          </cell>
          <cell r="K3443" t="str">
            <v>17,07</v>
          </cell>
          <cell r="L3443" t="str">
            <v>CAIXA REFERENCIAL</v>
          </cell>
          <cell r="M3443" t="str">
            <v>5,22</v>
          </cell>
          <cell r="N3443">
            <v>11.850000000000001</v>
          </cell>
          <cell r="O3443">
            <v>17.07</v>
          </cell>
          <cell r="P3443">
            <v>0</v>
          </cell>
          <cell r="R3443" t="str">
            <v>SINAPI</v>
          </cell>
        </row>
        <row r="3444">
          <cell r="G3444">
            <v>89509</v>
          </cell>
          <cell r="H3444" t="str">
            <v>TUBO PVC, SÉRIE R, ÁGUA PLUVIAL, DN 50 MM, FORNECIDO E INSTALADO EM RAMAL DE ENCAMINHAMENTO. AF_06/2022</v>
          </cell>
          <cell r="I3444" t="str">
            <v>M</v>
          </cell>
          <cell r="J3444" t="str">
            <v>COEFICIENTE DE REPRESENTATIVIDADE</v>
          </cell>
          <cell r="K3444" t="str">
            <v>23,21</v>
          </cell>
          <cell r="L3444" t="str">
            <v>CAIXA REFERENCIAL</v>
          </cell>
          <cell r="M3444" t="str">
            <v>6,65</v>
          </cell>
          <cell r="N3444">
            <v>16.560000000000002</v>
          </cell>
          <cell r="O3444">
            <v>23.21</v>
          </cell>
          <cell r="P3444">
            <v>0</v>
          </cell>
          <cell r="R3444" t="str">
            <v>SINAPI</v>
          </cell>
        </row>
        <row r="3445">
          <cell r="G3445">
            <v>89511</v>
          </cell>
          <cell r="H3445" t="str">
            <v>TUBO PVC, SÉRIE R, ÁGUA PLUVIAL, DN 75 MM, FORNECIDO E INSTALADO EM RAMAL DE ENCAMINHAMENTO. AF_06/2022</v>
          </cell>
          <cell r="I3445" t="str">
            <v>M</v>
          </cell>
          <cell r="J3445" t="str">
            <v>COEFICIENTE DE REPRESENTATIVIDADE</v>
          </cell>
          <cell r="K3445" t="str">
            <v>39,88</v>
          </cell>
          <cell r="L3445" t="str">
            <v>CAIXA REFERENCIAL</v>
          </cell>
          <cell r="M3445" t="str">
            <v>10,32</v>
          </cell>
          <cell r="N3445">
            <v>29.560000000000002</v>
          </cell>
          <cell r="O3445">
            <v>39.880000000000003</v>
          </cell>
          <cell r="P3445">
            <v>0</v>
          </cell>
          <cell r="R3445" t="str">
            <v>SINAPI</v>
          </cell>
        </row>
        <row r="3446">
          <cell r="G3446">
            <v>89512</v>
          </cell>
          <cell r="H3446" t="str">
            <v>TUBO PVC, SÉRIE R, ÁGUA PLUVIAL, DN 100 MM, FORNECIDO E INSTALADO EM RAMAL DE ENCAMINHAMENTO. AF_06/2022</v>
          </cell>
          <cell r="I3446" t="str">
            <v>M</v>
          </cell>
          <cell r="J3446" t="str">
            <v>COEFICIENTE DE REPRESENTATIVIDADE</v>
          </cell>
          <cell r="K3446" t="str">
            <v>50,26</v>
          </cell>
          <cell r="L3446" t="str">
            <v>CAIXA REFERENCIAL</v>
          </cell>
          <cell r="M3446" t="str">
            <v>14,14</v>
          </cell>
          <cell r="N3446">
            <v>36.119999999999997</v>
          </cell>
          <cell r="O3446">
            <v>50.26</v>
          </cell>
          <cell r="P3446">
            <v>0</v>
          </cell>
          <cell r="R3446" t="str">
            <v>SINAPI</v>
          </cell>
        </row>
        <row r="3447">
          <cell r="G3447">
            <v>89576</v>
          </cell>
          <cell r="H3447" t="str">
            <v>TUBO PVC, SÉRIE R, ÁGUA PLUVIAL, DN 75 MM, FORNECIDO E INSTALADO EM CONDUTORES VERTICAIS DE ÁGUAS PLUVIAIS. AF_06/2022</v>
          </cell>
          <cell r="I3447" t="str">
            <v>M</v>
          </cell>
          <cell r="J3447" t="str">
            <v>COEFICIENTE DE REPRESENTATIVIDADE</v>
          </cell>
          <cell r="K3447" t="str">
            <v>29,06</v>
          </cell>
          <cell r="L3447" t="str">
            <v>CAIXA REFERENCIAL</v>
          </cell>
          <cell r="M3447" t="str">
            <v>1,67</v>
          </cell>
          <cell r="N3447">
            <v>27.39</v>
          </cell>
          <cell r="O3447">
            <v>29.060000000000002</v>
          </cell>
          <cell r="P3447">
            <v>0</v>
          </cell>
          <cell r="R3447" t="str">
            <v>SINAPI</v>
          </cell>
        </row>
        <row r="3448">
          <cell r="G3448">
            <v>89578</v>
          </cell>
          <cell r="H3448" t="str">
            <v>TUBO PVC, SÉRIE R, ÁGUA PLUVIAL, DN 100 MM, FORNECIDO E INSTALADO EM CONDUTORES VERTICAIS DE ÁGUAS PLUVIAIS. AF_06/2022</v>
          </cell>
          <cell r="I3448" t="str">
            <v>M</v>
          </cell>
          <cell r="J3448" t="str">
            <v>COEFICIENTE DE REPRESENTATIVIDADE</v>
          </cell>
          <cell r="K3448" t="str">
            <v>35,90</v>
          </cell>
          <cell r="L3448" t="str">
            <v>CAIXA REFERENCIAL</v>
          </cell>
          <cell r="M3448" t="str">
            <v>2,64</v>
          </cell>
          <cell r="N3448">
            <v>33.26</v>
          </cell>
          <cell r="O3448">
            <v>35.9</v>
          </cell>
          <cell r="P3448">
            <v>0</v>
          </cell>
          <cell r="R3448" t="str">
            <v>SINAPI</v>
          </cell>
        </row>
        <row r="3449">
          <cell r="G3449">
            <v>89580</v>
          </cell>
          <cell r="H3449" t="str">
            <v>TUBO PVC, SÉRIE R, ÁGUA PLUVIAL, DN 150 MM, FORNECIDO E INSTALADO EM CONDUTORES VERTICAIS DE ÁGUAS PLUVIAIS. AF_06/2022</v>
          </cell>
          <cell r="I3449" t="str">
            <v>M</v>
          </cell>
          <cell r="J3449" t="str">
            <v>COEFICIENTE DE REPRESENTATIVIDADE</v>
          </cell>
          <cell r="K3449" t="str">
            <v>74,54</v>
          </cell>
          <cell r="L3449" t="str">
            <v>CAIXA REFERENCIAL</v>
          </cell>
          <cell r="M3449" t="str">
            <v>4,57</v>
          </cell>
          <cell r="N3449">
            <v>69.97</v>
          </cell>
          <cell r="O3449">
            <v>74.539999999999992</v>
          </cell>
          <cell r="P3449">
            <v>0</v>
          </cell>
          <cell r="R3449" t="str">
            <v>SINAPI</v>
          </cell>
        </row>
        <row r="3450">
          <cell r="G3450">
            <v>89633</v>
          </cell>
          <cell r="H3450" t="str">
            <v>TUBO, CPVC, SOLDÁVEL, DN 15MM, INSTALADO EM RAMAL OU SUB-RAMAL DE ÁGUA - FORNECIMENTO E INSTALAÇÃO. AF_06/2022</v>
          </cell>
          <cell r="I3450" t="str">
            <v>M</v>
          </cell>
          <cell r="J3450" t="str">
            <v>COEFICIENTE DE REPRESENTATIVIDADE</v>
          </cell>
          <cell r="K3450" t="str">
            <v>24,01</v>
          </cell>
          <cell r="L3450" t="str">
            <v>CAIXA REFERENCIAL</v>
          </cell>
          <cell r="M3450" t="str">
            <v>9,70</v>
          </cell>
          <cell r="N3450">
            <v>14.310000000000002</v>
          </cell>
          <cell r="O3450">
            <v>24.01</v>
          </cell>
          <cell r="P3450">
            <v>0</v>
          </cell>
          <cell r="R3450" t="str">
            <v>SINAPI</v>
          </cell>
        </row>
        <row r="3451">
          <cell r="G3451">
            <v>89634</v>
          </cell>
          <cell r="H3451" t="str">
            <v>TUBO, CPVC, SOLDÁVEL, DN 22MM, INSTALADO EM RAMAL OU SUB-RAMAL DE ÁGUA - FORNECIMENTO E INSTALAÇÃO. AF_06/2022</v>
          </cell>
          <cell r="I3451" t="str">
            <v>M</v>
          </cell>
          <cell r="J3451" t="str">
            <v>COEFICIENTE DE REPRESENTATIVIDADE</v>
          </cell>
          <cell r="K3451" t="str">
            <v>34,31</v>
          </cell>
          <cell r="L3451" t="str">
            <v>CAIXA REFERENCIAL</v>
          </cell>
          <cell r="M3451" t="str">
            <v>12,24</v>
          </cell>
          <cell r="N3451">
            <v>22.07</v>
          </cell>
          <cell r="O3451">
            <v>34.31</v>
          </cell>
          <cell r="P3451">
            <v>0</v>
          </cell>
          <cell r="R3451" t="str">
            <v>SINAPI</v>
          </cell>
        </row>
        <row r="3452">
          <cell r="G3452">
            <v>89635</v>
          </cell>
          <cell r="H3452" t="str">
            <v>TUBO, CPVC, SOLDÁVEL, DN 28MM, INSTALADO EM RAMAL OU SUB-RAMAL DE ÁGUA - FORNECIMENTO E INSTALAÇÃO. AF_06/2022</v>
          </cell>
          <cell r="I3452" t="str">
            <v>M</v>
          </cell>
          <cell r="J3452" t="str">
            <v>COEFICIENTE DE REPRESENTATIVIDADE</v>
          </cell>
          <cell r="K3452" t="str">
            <v>50,76</v>
          </cell>
          <cell r="L3452" t="str">
            <v>CAIXA REFERENCIAL</v>
          </cell>
          <cell r="M3452" t="str">
            <v>14,45</v>
          </cell>
          <cell r="N3452">
            <v>36.31</v>
          </cell>
          <cell r="O3452">
            <v>50.760000000000005</v>
          </cell>
          <cell r="P3452">
            <v>0</v>
          </cell>
          <cell r="R3452" t="str">
            <v>SINAPI</v>
          </cell>
        </row>
        <row r="3453">
          <cell r="G3453">
            <v>89636</v>
          </cell>
          <cell r="H3453" t="str">
            <v>TUBO, CPVC, SOLDÁVEL, DN 35MM, INSTALADO EM RAMAL OU SUB-RAMAL DE ÁGUA   FORNECIMENTO E INSTALAÇÃO. AF_06/2022</v>
          </cell>
          <cell r="I3453" t="str">
            <v>M</v>
          </cell>
          <cell r="J3453" t="str">
            <v>COEFICIENTE DE REPRESENTATIVIDADE</v>
          </cell>
          <cell r="K3453" t="str">
            <v>63,96</v>
          </cell>
          <cell r="L3453" t="str">
            <v>CAIXA REFERENCIAL</v>
          </cell>
          <cell r="M3453" t="str">
            <v>17,00</v>
          </cell>
          <cell r="N3453">
            <v>46.96</v>
          </cell>
          <cell r="O3453">
            <v>63.96</v>
          </cell>
          <cell r="P3453">
            <v>0</v>
          </cell>
          <cell r="R3453" t="str">
            <v>SINAPI</v>
          </cell>
        </row>
        <row r="3454">
          <cell r="G3454">
            <v>89711</v>
          </cell>
          <cell r="H3454" t="str">
            <v>TUBO PVC, SERIE NORMAL, ESGOTO PREDIAL, DN 40 MM, FORNECIDO E INSTALADO EM RAMAL DE DESCARGA OU RAMAL DE ESGOTO SANITÁRIO. AF_08/2022</v>
          </cell>
          <cell r="I3454" t="str">
            <v>M</v>
          </cell>
          <cell r="J3454" t="str">
            <v>COEFICIENTE DE REPRESENTATIVIDADE</v>
          </cell>
          <cell r="K3454" t="str">
            <v>20,62</v>
          </cell>
          <cell r="L3454" t="str">
            <v>CAIXA REFERENCIAL</v>
          </cell>
          <cell r="M3454" t="str">
            <v>10,30</v>
          </cell>
          <cell r="N3454">
            <v>10.32</v>
          </cell>
          <cell r="O3454">
            <v>20.62</v>
          </cell>
          <cell r="P3454">
            <v>0</v>
          </cell>
          <cell r="R3454" t="str">
            <v>SINAPI</v>
          </cell>
        </row>
        <row r="3455">
          <cell r="G3455">
            <v>89712</v>
          </cell>
          <cell r="H3455" t="str">
            <v>TUBO PVC, SERIE NORMAL, ESGOTO PREDIAL, DN 50 MM, FORNECIDO E INSTALADO EM RAMAL DE DESCARGA OU RAMAL DE ESGOTO SANITÁRIO. AF_08/2022</v>
          </cell>
          <cell r="I3455" t="str">
            <v>M</v>
          </cell>
          <cell r="J3455" t="str">
            <v>COEFICIENTE DE REPRESENTATIVIDADE</v>
          </cell>
          <cell r="K3455" t="str">
            <v>26,74</v>
          </cell>
          <cell r="L3455" t="str">
            <v>CAIXA REFERENCIAL</v>
          </cell>
          <cell r="M3455" t="str">
            <v>11,17</v>
          </cell>
          <cell r="N3455">
            <v>15.569999999999999</v>
          </cell>
          <cell r="O3455">
            <v>26.74</v>
          </cell>
          <cell r="P3455">
            <v>0</v>
          </cell>
          <cell r="R3455" t="str">
            <v>SINAPI</v>
          </cell>
        </row>
        <row r="3456">
          <cell r="G3456">
            <v>89713</v>
          </cell>
          <cell r="H3456" t="str">
            <v>TUBO PVC, SERIE NORMAL, ESGOTO PREDIAL, DN 75 MM, FORNECIDO E INSTALADO EM RAMAL DE DESCARGA OU RAMAL DE ESGOTO SANITÁRIO. AF_08/2022</v>
          </cell>
          <cell r="I3456" t="str">
            <v>M</v>
          </cell>
          <cell r="J3456" t="str">
            <v>COEFICIENTE DE REPRESENTATIVIDADE</v>
          </cell>
          <cell r="K3456" t="str">
            <v>33,50</v>
          </cell>
          <cell r="L3456" t="str">
            <v>CAIXA REFERENCIAL</v>
          </cell>
          <cell r="M3456" t="str">
            <v>13,39</v>
          </cell>
          <cell r="N3456">
            <v>20.11</v>
          </cell>
          <cell r="O3456">
            <v>33.5</v>
          </cell>
          <cell r="P3456">
            <v>0</v>
          </cell>
          <cell r="R3456" t="str">
            <v>SINAPI</v>
          </cell>
        </row>
        <row r="3457">
          <cell r="G3457">
            <v>89714</v>
          </cell>
          <cell r="H3457" t="str">
            <v>TUBO PVC, SERIE NORMAL, ESGOTO PREDIAL, DN 100 MM, FORNECIDO E INSTALADO EM RAMAL DE DESCARGA OU RAMAL DE ESGOTO SANITÁRIO. AF_08/2022</v>
          </cell>
          <cell r="I3457" t="str">
            <v>M</v>
          </cell>
          <cell r="J3457" t="str">
            <v>COEFICIENTE DE REPRESENTATIVIDADE</v>
          </cell>
          <cell r="K3457" t="str">
            <v>37,23</v>
          </cell>
          <cell r="L3457" t="str">
            <v>CAIXA REFERENCIAL</v>
          </cell>
          <cell r="M3457" t="str">
            <v>15,61</v>
          </cell>
          <cell r="N3457">
            <v>21.619999999999997</v>
          </cell>
          <cell r="O3457">
            <v>37.229999999999997</v>
          </cell>
          <cell r="P3457">
            <v>0</v>
          </cell>
          <cell r="R3457" t="str">
            <v>SINAPI</v>
          </cell>
        </row>
        <row r="3458">
          <cell r="G3458">
            <v>89716</v>
          </cell>
          <cell r="H3458" t="str">
            <v>TUBO, CPVC, SOLDÁVEL, DN 22MM, INSTALADO EM RAMAL DE DISTRIBUIÇÃO DE ÁGUA - FORNECIMENTO E INSTALAÇÃO. AF_06/2022</v>
          </cell>
          <cell r="I3458" t="str">
            <v>M</v>
          </cell>
          <cell r="J3458" t="str">
            <v>COEFICIENTE DE REPRESENTATIVIDADE</v>
          </cell>
          <cell r="K3458" t="str">
            <v>25,34</v>
          </cell>
          <cell r="L3458" t="str">
            <v>CAIXA REFERENCIAL</v>
          </cell>
          <cell r="M3458" t="str">
            <v>5,10</v>
          </cell>
          <cell r="N3458">
            <v>20.240000000000002</v>
          </cell>
          <cell r="O3458">
            <v>25.340000000000003</v>
          </cell>
          <cell r="P3458">
            <v>0</v>
          </cell>
          <cell r="R3458" t="str">
            <v>SINAPI</v>
          </cell>
        </row>
        <row r="3459">
          <cell r="G3459">
            <v>89717</v>
          </cell>
          <cell r="H3459" t="str">
            <v>TUBO, CPVC, SOLDÁVEL, DN 28MM, INSTALADO EM RAMAL DE DISTRIBUIÇÃO DE ÁGUA - FORNECIMENTO E INSTALAÇÃO. AF_06/2022</v>
          </cell>
          <cell r="I3459" t="str">
            <v>M</v>
          </cell>
          <cell r="J3459" t="str">
            <v>COEFICIENTE DE REPRESENTATIVIDADE</v>
          </cell>
          <cell r="K3459" t="str">
            <v>40,18</v>
          </cell>
          <cell r="L3459" t="str">
            <v>CAIXA REFERENCIAL</v>
          </cell>
          <cell r="M3459" t="str">
            <v>6,02</v>
          </cell>
          <cell r="N3459">
            <v>34.159999999999997</v>
          </cell>
          <cell r="O3459">
            <v>40.179999999999993</v>
          </cell>
          <cell r="P3459">
            <v>0</v>
          </cell>
          <cell r="R3459" t="str">
            <v>SINAPI</v>
          </cell>
        </row>
        <row r="3460">
          <cell r="G3460">
            <v>89770</v>
          </cell>
          <cell r="H3460" t="str">
            <v>TUBO, CPVC, SOLDÁVEL, DN 35MM, INSTALADO EM PRUMADA DE ÁGUA   FORNECIMENTO E INSTALAÇÃO. AF_06/2022</v>
          </cell>
          <cell r="I3460" t="str">
            <v>M</v>
          </cell>
          <cell r="J3460" t="str">
            <v>COEFICIENTE DE REPRESENTATIVIDADE</v>
          </cell>
          <cell r="K3460" t="str">
            <v>43,68</v>
          </cell>
          <cell r="L3460" t="str">
            <v>CAIXA REFERENCIAL</v>
          </cell>
          <cell r="M3460" t="str">
            <v>0,84</v>
          </cell>
          <cell r="N3460">
            <v>42.839999999999996</v>
          </cell>
          <cell r="O3460">
            <v>43.68</v>
          </cell>
          <cell r="P3460">
            <v>0</v>
          </cell>
          <cell r="R3460" t="str">
            <v>SINAPI</v>
          </cell>
        </row>
        <row r="3461">
          <cell r="G3461">
            <v>89771</v>
          </cell>
          <cell r="H3461" t="str">
            <v>TUBO, CPVC, SOLDÁVEL, DN 42MM, INSTALADO EM PRUMADA DE ÁGUA   FORNECIMENTO E INSTALAÇÃO. AF_06/2022</v>
          </cell>
          <cell r="I3461" t="str">
            <v>M</v>
          </cell>
          <cell r="J3461" t="str">
            <v>COEFICIENTE DE REPRESENTATIVIDADE</v>
          </cell>
          <cell r="K3461" t="str">
            <v>58,32</v>
          </cell>
          <cell r="L3461" t="str">
            <v>CAIXA REFERENCIAL</v>
          </cell>
          <cell r="M3461" t="str">
            <v>1,01</v>
          </cell>
          <cell r="N3461">
            <v>57.31</v>
          </cell>
          <cell r="O3461">
            <v>58.32</v>
          </cell>
          <cell r="P3461">
            <v>0</v>
          </cell>
          <cell r="R3461" t="str">
            <v>SINAPI</v>
          </cell>
        </row>
        <row r="3462">
          <cell r="G3462">
            <v>89773</v>
          </cell>
          <cell r="H3462" t="str">
            <v>TUBO, CPVC, SOLDÁVEL, DN 73MM, INSTALADO EM PRUMADA DE ÁGUA   FORNECIMENTO E INSTALAÇÃO. AF_06/2022</v>
          </cell>
          <cell r="I3462" t="str">
            <v>M</v>
          </cell>
          <cell r="J3462" t="str">
            <v>COEFICIENTE DE REPRESENTATIVIDADE</v>
          </cell>
          <cell r="K3462" t="str">
            <v>137,11</v>
          </cell>
          <cell r="L3462" t="str">
            <v>CAIXA REFERENCIAL</v>
          </cell>
          <cell r="M3462" t="str">
            <v>1,67</v>
          </cell>
          <cell r="N3462">
            <v>135.44000000000003</v>
          </cell>
          <cell r="O3462">
            <v>137.11000000000001</v>
          </cell>
          <cell r="P3462">
            <v>0</v>
          </cell>
          <cell r="R3462" t="str">
            <v>SINAPI</v>
          </cell>
        </row>
        <row r="3463">
          <cell r="G3463">
            <v>89775</v>
          </cell>
          <cell r="H3463" t="str">
            <v>TUBO, CPVC, SOLDÁVEL, DN 89MM, INSTALADO EM PRUMADA DE ÁGUA   FORNECIMENTO E INSTALAÇÃO. AF_06/2022</v>
          </cell>
          <cell r="I3463" t="str">
            <v>M</v>
          </cell>
          <cell r="J3463" t="str">
            <v>COEFICIENTE DE REPRESENTATIVIDADE</v>
          </cell>
          <cell r="K3463" t="str">
            <v>214,42</v>
          </cell>
          <cell r="L3463" t="str">
            <v>CAIXA REFERENCIAL</v>
          </cell>
          <cell r="M3463" t="str">
            <v>2,01</v>
          </cell>
          <cell r="N3463">
            <v>212.41</v>
          </cell>
          <cell r="O3463">
            <v>214.42</v>
          </cell>
          <cell r="P3463">
            <v>0</v>
          </cell>
          <cell r="R3463" t="str">
            <v>SINAPI</v>
          </cell>
        </row>
        <row r="3464">
          <cell r="G3464">
            <v>89798</v>
          </cell>
          <cell r="H3464" t="str">
            <v>TUBO PVC, SERIE NORMAL, ESGOTO PREDIAL, DN 50 MM, FORNECIDO E INSTALADO EM PRUMADA DE ESGOTO SANITÁRIO OU VENTILAÇÃO. AF_08/2022</v>
          </cell>
          <cell r="I3464" t="str">
            <v>M</v>
          </cell>
          <cell r="J3464" t="str">
            <v>COEFICIENTE DE REPRESENTATIVIDADE</v>
          </cell>
          <cell r="K3464" t="str">
            <v>14,54</v>
          </cell>
          <cell r="L3464" t="str">
            <v>CAIXA REFERENCIAL</v>
          </cell>
          <cell r="M3464" t="str">
            <v>1,44</v>
          </cell>
          <cell r="N3464">
            <v>13.1</v>
          </cell>
          <cell r="O3464">
            <v>14.54</v>
          </cell>
          <cell r="P3464">
            <v>0</v>
          </cell>
          <cell r="R3464" t="str">
            <v>SINAPI</v>
          </cell>
        </row>
        <row r="3465">
          <cell r="G3465">
            <v>89799</v>
          </cell>
          <cell r="H3465" t="str">
            <v>TUBO PVC, SERIE NORMAL, ESGOTO PREDIAL, DN 75 MM, FORNECIDO E INSTALADO EM PRUMADA DE ESGOTO SANITÁRIO OU VENTILAÇÃO. AF_08/2022</v>
          </cell>
          <cell r="I3465" t="str">
            <v>M</v>
          </cell>
          <cell r="J3465" t="str">
            <v>COEFICIENTE DE REPRESENTATIVIDADE</v>
          </cell>
          <cell r="K3465" t="str">
            <v>23,36</v>
          </cell>
          <cell r="L3465" t="str">
            <v>CAIXA REFERENCIAL</v>
          </cell>
          <cell r="M3465" t="str">
            <v>5,35</v>
          </cell>
          <cell r="N3465">
            <v>18.009999999999998</v>
          </cell>
          <cell r="O3465">
            <v>23.36</v>
          </cell>
          <cell r="P3465">
            <v>0</v>
          </cell>
          <cell r="R3465" t="str">
            <v>SINAPI</v>
          </cell>
        </row>
        <row r="3466">
          <cell r="G3466">
            <v>89800</v>
          </cell>
          <cell r="H3466" t="str">
            <v>TUBO PVC, SERIE NORMAL, ESGOTO PREDIAL, DN 100 MM, FORNECIDO E INSTALADO EM PRUMADA DE ESGOTO SANITÁRIO OU VENTILAÇÃO. AF_08/2022</v>
          </cell>
          <cell r="I3466" t="str">
            <v>M</v>
          </cell>
          <cell r="J3466" t="str">
            <v>COEFICIENTE DE REPRESENTATIVIDADE</v>
          </cell>
          <cell r="K3466" t="str">
            <v>29,20</v>
          </cell>
          <cell r="L3466" t="str">
            <v>CAIXA REFERENCIAL</v>
          </cell>
          <cell r="M3466" t="str">
            <v>9,25</v>
          </cell>
          <cell r="N3466">
            <v>19.95</v>
          </cell>
          <cell r="O3466">
            <v>29.2</v>
          </cell>
          <cell r="P3466">
            <v>0</v>
          </cell>
          <cell r="R3466" t="str">
            <v>SINAPI</v>
          </cell>
        </row>
        <row r="3467">
          <cell r="G3467">
            <v>89848</v>
          </cell>
          <cell r="H3467" t="str">
            <v>TUBO PVC, SERIE NORMAL, ESGOTO PREDIAL, DN 100 MM, FORNECIDO E INSTALADO EM SUBCOLETOR AÉREO DE ESGOTO SANITÁRIO. AF_08/2022</v>
          </cell>
          <cell r="I3467" t="str">
            <v>M</v>
          </cell>
          <cell r="J3467" t="str">
            <v>COEFICIENTE DE REPRESENTATIVIDADE</v>
          </cell>
          <cell r="K3467" t="str">
            <v>28,15</v>
          </cell>
          <cell r="L3467" t="str">
            <v>CAIXA REFERENCIAL</v>
          </cell>
          <cell r="M3467" t="str">
            <v>8,41</v>
          </cell>
          <cell r="N3467">
            <v>19.739999999999998</v>
          </cell>
          <cell r="O3467">
            <v>28.15</v>
          </cell>
          <cell r="P3467">
            <v>0</v>
          </cell>
          <cell r="R3467" t="str">
            <v>SINAPI</v>
          </cell>
        </row>
        <row r="3468">
          <cell r="G3468">
            <v>89849</v>
          </cell>
          <cell r="H3468" t="str">
            <v>TUBO PVC, SERIE NORMAL, ESGOTO PREDIAL, DN 150 MM, FORNECIDO E INSTALADO EM SUBCOLETOR AÉREO DE ESGOTO SANITÁRIO. AF_08/2022</v>
          </cell>
          <cell r="I3468" t="str">
            <v>M</v>
          </cell>
          <cell r="J3468" t="str">
            <v>COEFICIENTE DE REPRESENTATIVIDADE</v>
          </cell>
          <cell r="K3468" t="str">
            <v>59,67</v>
          </cell>
          <cell r="L3468" t="str">
            <v>CAIXA REFERENCIAL</v>
          </cell>
          <cell r="M3468" t="str">
            <v>10,93</v>
          </cell>
          <cell r="N3468">
            <v>48.74</v>
          </cell>
          <cell r="O3468">
            <v>59.67</v>
          </cell>
          <cell r="P3468">
            <v>0</v>
          </cell>
          <cell r="R3468" t="str">
            <v>SINAPI</v>
          </cell>
        </row>
        <row r="3469">
          <cell r="G3469">
            <v>89865</v>
          </cell>
          <cell r="H3469" t="str">
            <v>TUBO, PVC, SOLDÁVEL, DN 25MM, INSTALADO EM DRENO DE AR-CONDICIONADO - FORNECIMENTO E INSTALAÇÃO. AF_08/2022</v>
          </cell>
          <cell r="I3469" t="str">
            <v>M</v>
          </cell>
          <cell r="J3469" t="str">
            <v>COEFICIENTE DE REPRESENTATIVIDADE</v>
          </cell>
          <cell r="K3469" t="str">
            <v>16,80</v>
          </cell>
          <cell r="L3469" t="str">
            <v>CAIXA REFERENCIAL</v>
          </cell>
          <cell r="M3469" t="str">
            <v>8,99</v>
          </cell>
          <cell r="N3469">
            <v>7.8100000000000005</v>
          </cell>
          <cell r="O3469">
            <v>16.8</v>
          </cell>
          <cell r="P3469">
            <v>0</v>
          </cell>
          <cell r="R3469" t="str">
            <v>SINAPI</v>
          </cell>
        </row>
        <row r="3470">
          <cell r="G3470">
            <v>91784</v>
          </cell>
          <cell r="H3470" t="str">
            <v>(COMPOSIÇÃO REPRESENTATIVA) DO SERVIÇO DE INSTALAÇÃO DE TUBOS DE PVC, SOLDÁVEL, ÁGUA FRIA, DN 20 MM (INSTALADO EM RAMAL, SUB-RAMAL OU RAMAL DE DISTRIBUIÇÃO), INCLUSIVE CONEXÕES, CORTES E FIXAÇÕES, PARA PRÉDIOS. AF_10/2015</v>
          </cell>
          <cell r="I3470" t="str">
            <v>M</v>
          </cell>
          <cell r="J3470" t="str">
            <v>COEFICIENTE DE REPRESENTATIVIDADE</v>
          </cell>
          <cell r="K3470" t="str">
            <v>45,35</v>
          </cell>
          <cell r="L3470" t="str">
            <v>CAIXA REFERENCIAL</v>
          </cell>
          <cell r="M3470" t="str">
            <v>25,89</v>
          </cell>
          <cell r="N3470">
            <v>19.46</v>
          </cell>
          <cell r="O3470">
            <v>45.35</v>
          </cell>
          <cell r="P3470">
            <v>0</v>
          </cell>
          <cell r="R3470" t="str">
            <v>SINAPI</v>
          </cell>
        </row>
        <row r="3471">
          <cell r="G3471">
            <v>91785</v>
          </cell>
          <cell r="H3471" t="str">
            <v>(COMPOSIÇÃO REPRESENTATIVA) DO SERVIÇO DE INSTALAÇÃO DE TUBOS DE PVC, SOLDÁVEL, ÁGUA FRIA, DN 25 MM (INSTALADO EM RAMAL, SUB-RAMAL, RAMAL DE DISTRIBUIÇÃO OU PRUMADA), INCLUSIVE CONEXÕES, CORTES E FIXAÇÕES, PARA PRÉDIOS. AF_10/2015</v>
          </cell>
          <cell r="I3471" t="str">
            <v>M</v>
          </cell>
          <cell r="J3471" t="str">
            <v>ATRIBUÍDO SÃO PAULO</v>
          </cell>
          <cell r="K3471" t="str">
            <v>44,31</v>
          </cell>
          <cell r="L3471" t="str">
            <v>CAIXA REFERENCIAL</v>
          </cell>
          <cell r="M3471" t="str">
            <v>25,16</v>
          </cell>
          <cell r="N3471">
            <v>19.150000000000002</v>
          </cell>
          <cell r="O3471">
            <v>44.31</v>
          </cell>
          <cell r="P3471">
            <v>0</v>
          </cell>
          <cell r="R3471" t="str">
            <v>SINAPI</v>
          </cell>
        </row>
        <row r="3472">
          <cell r="G3472">
            <v>91786</v>
          </cell>
          <cell r="H3472" t="str">
            <v>(COMPOSIÇÃO REPRESENTATIVA) DO SERVIÇO DE INSTALAÇÃO TUBOS DE PVC, SOLDÁVEL, ÁGUA FRIA, DN 32 MM (INSTALADO EM RAMAL, SUB-RAMAL, RAMAL DE DISTRIBUIÇÃO OU PRUMADA), INCLUSIVE CONEXÕES, CORTES E FIXAÇÕES, PARA PRÉDIOS. AF_10/2015</v>
          </cell>
          <cell r="I3472" t="str">
            <v>M</v>
          </cell>
          <cell r="J3472" t="str">
            <v>COEFICIENTE DE REPRESENTATIVIDADE</v>
          </cell>
          <cell r="K3472" t="str">
            <v>33,56</v>
          </cell>
          <cell r="L3472" t="str">
            <v>CAIXA REFERENCIAL</v>
          </cell>
          <cell r="M3472" t="str">
            <v>10,92</v>
          </cell>
          <cell r="N3472">
            <v>22.64</v>
          </cell>
          <cell r="O3472">
            <v>33.56</v>
          </cell>
          <cell r="P3472">
            <v>0</v>
          </cell>
          <cell r="R3472" t="str">
            <v>SINAPI</v>
          </cell>
        </row>
        <row r="3473">
          <cell r="G3473">
            <v>91787</v>
          </cell>
          <cell r="H3473" t="str">
            <v>(COMPOSIÇÃO REPRESENTATIVA) DO SERVIÇO DE INSTALAÇÃO DE TUBOS DE PVC, SOLDÁVEL, ÁGUA FRIA, DN 40 MM (INSTALADO EM PRUMADA), INCLUSIVE CONEXÕES, CORTES E FIXAÇÕES, PARA PRÉDIOS. AF_10/2015</v>
          </cell>
          <cell r="I3473" t="str">
            <v>M</v>
          </cell>
          <cell r="J3473" t="str">
            <v>ATRIBUÍDO SÃO PAULO</v>
          </cell>
          <cell r="K3473" t="str">
            <v>39,42</v>
          </cell>
          <cell r="L3473" t="str">
            <v>CAIXA REFERENCIAL</v>
          </cell>
          <cell r="M3473" t="str">
            <v>4,87</v>
          </cell>
          <cell r="N3473">
            <v>34.550000000000004</v>
          </cell>
          <cell r="O3473">
            <v>39.42</v>
          </cell>
          <cell r="P3473">
            <v>0</v>
          </cell>
          <cell r="R3473" t="str">
            <v>SINAPI</v>
          </cell>
        </row>
        <row r="3474">
          <cell r="G3474">
            <v>91788</v>
          </cell>
          <cell r="H3474" t="str">
            <v>(COMPOSIÇÃO REPRESENTATIVA) DO SERVIÇO DE INSTALAÇÃO DE TUBOS DE PVC, SOLDÁVEL, ÁGUA FRIA, DN 50 MM (INSTALADO EM PRUMADA), INCLUSIVE CONEXÕES, CORTES E FIXAÇÕES, PARA PRÉDIOS. AF_10/2015</v>
          </cell>
          <cell r="I3474" t="str">
            <v>M</v>
          </cell>
          <cell r="J3474" t="str">
            <v>ATRIBUÍDO SÃO PAULO</v>
          </cell>
          <cell r="K3474" t="str">
            <v>47,41</v>
          </cell>
          <cell r="L3474" t="str">
            <v>CAIXA REFERENCIAL</v>
          </cell>
          <cell r="M3474" t="str">
            <v>8,02</v>
          </cell>
          <cell r="N3474">
            <v>39.39</v>
          </cell>
          <cell r="O3474">
            <v>47.41</v>
          </cell>
          <cell r="P3474">
            <v>0</v>
          </cell>
          <cell r="R3474" t="str">
            <v>SINAPI</v>
          </cell>
        </row>
        <row r="3475">
          <cell r="G3475">
            <v>91789</v>
          </cell>
          <cell r="H3475" t="str">
            <v>(COMPOSIÇÃO REPRESENTATIVA) DO SERVIÇO DE INSTALAÇÃO DE TUBOS DE PVC, SÉRIE R, ÁGUA PLUVIAL, DN 75 MM (INSTALADO EM RAMAL DE ENCAMINHAMENTO, OU CONDUTORES VERTICAIS), INCLUSIVE CONEXÕES, CORTE E FIXAÇÕES, PARA PRÉDIOS. AF_10/2015</v>
          </cell>
          <cell r="I3475" t="str">
            <v>M</v>
          </cell>
          <cell r="J3475" t="str">
            <v>COEFICIENTE DE REPRESENTATIVIDADE</v>
          </cell>
          <cell r="K3475" t="str">
            <v>53,42</v>
          </cell>
          <cell r="L3475" t="str">
            <v>CAIXA REFERENCIAL</v>
          </cell>
          <cell r="M3475" t="str">
            <v>6,87</v>
          </cell>
          <cell r="N3475">
            <v>46.550000000000004</v>
          </cell>
          <cell r="O3475">
            <v>53.42</v>
          </cell>
          <cell r="P3475">
            <v>0</v>
          </cell>
          <cell r="R3475" t="str">
            <v>SINAPI</v>
          </cell>
        </row>
        <row r="3476">
          <cell r="G3476">
            <v>91790</v>
          </cell>
          <cell r="H3476" t="str">
            <v>(COMPOSIÇÃO REPRESENTATIVA) DO SERVIÇO DE INSTALAÇÃO DE TUBOS DE PVC, SÉRIE R, ÁGUA PLUVIAL, DN 100 MM (INSTALADO EM RAMAL DE ENCAMINHAMENTO, OU CONDUTORES VERTICAIS), INCLUSIVE CONEXÕES, CORTES E FIXAÇÕES, PARA PRÉDIOS. AF_10/2015</v>
          </cell>
          <cell r="I3476" t="str">
            <v>M</v>
          </cell>
          <cell r="J3476" t="str">
            <v>ATRIBUÍDO SÃO PAULO</v>
          </cell>
          <cell r="K3476" t="str">
            <v>60,88</v>
          </cell>
          <cell r="L3476" t="str">
            <v>CAIXA REFERENCIAL</v>
          </cell>
          <cell r="M3476" t="str">
            <v>12,19</v>
          </cell>
          <cell r="N3476">
            <v>48.690000000000005</v>
          </cell>
          <cell r="O3476">
            <v>60.88</v>
          </cell>
          <cell r="P3476">
            <v>0</v>
          </cell>
          <cell r="R3476" t="str">
            <v>SINAPI</v>
          </cell>
        </row>
        <row r="3477">
          <cell r="G3477">
            <v>91791</v>
          </cell>
          <cell r="H3477" t="str">
            <v>(COMPOSIÇÃO REPRESENTATIVA) DO SERVIÇO DE INSTALAÇÃO DE TUBOS DE PVC, SÉRIE R, ÁGUA PLUVIAL, DN 150 MM (INSTALADO EM CONDUTORES VERTICAIS), INCLUSIVE CONEXÕES, CORTES E FIXAÇÕES, PARA PRÉDIOS. AF_10/2015</v>
          </cell>
          <cell r="I3477" t="str">
            <v>M</v>
          </cell>
          <cell r="J3477" t="str">
            <v>ATRIBUÍDO SÃO PAULO</v>
          </cell>
          <cell r="K3477" t="str">
            <v>81,18</v>
          </cell>
          <cell r="L3477" t="str">
            <v>CAIXA REFERENCIAL</v>
          </cell>
          <cell r="M3477" t="str">
            <v>5,62</v>
          </cell>
          <cell r="N3477">
            <v>75.56</v>
          </cell>
          <cell r="O3477">
            <v>81.180000000000007</v>
          </cell>
          <cell r="P3477">
            <v>0</v>
          </cell>
          <cell r="R3477" t="str">
            <v>SINAPI</v>
          </cell>
        </row>
        <row r="3478">
          <cell r="G3478">
            <v>91792</v>
          </cell>
          <cell r="H3478" t="str">
            <v>(COMPOSIÇÃO REPRESENTATIVA) DO SERVIÇO DE INSTALAÇÃO DE TUBO DE PVC, SÉRIE NORMAL, ESGOTO PREDIAL, DN 40 MM (INSTALADO EM RAMAL DE DESCARGA OU RAMAL DE ESGOTO SANITÁRIO), INCLUSIVE CONEXÕES, CORTES E FIXAÇÕES, PARA PRÉDIOS. AF_10/2015</v>
          </cell>
          <cell r="I3478" t="str">
            <v>M</v>
          </cell>
          <cell r="J3478" t="str">
            <v>ATRIBUÍDO SÃO PAULO</v>
          </cell>
          <cell r="K3478" t="str">
            <v>61,35</v>
          </cell>
          <cell r="L3478" t="str">
            <v>CAIXA REFERENCIAL</v>
          </cell>
          <cell r="M3478" t="str">
            <v>33,32</v>
          </cell>
          <cell r="N3478">
            <v>28.03</v>
          </cell>
          <cell r="O3478">
            <v>61.35</v>
          </cell>
          <cell r="P3478">
            <v>0</v>
          </cell>
          <cell r="R3478" t="str">
            <v>SINAPI</v>
          </cell>
        </row>
        <row r="3479">
          <cell r="G3479">
            <v>91793</v>
          </cell>
          <cell r="H3479" t="str">
            <v>(COMPOSIÇÃO REPRESENTATIVA) DO SERVIÇO DE INSTALAÇÃO DE TUBO DE PVC, SÉRIE NORMAL, ESGOTO PREDIAL, DN 50 MM (INSTALADO EM RAMAL DE DESCARGA OU RAMAL DE ESGOTO SANITÁRIO), INCLUSIVE CONEXÕES, CORTES E FIXAÇÕES PARA, PRÉDIOS. AF_10/2015</v>
          </cell>
          <cell r="I3479" t="str">
            <v>M</v>
          </cell>
          <cell r="J3479" t="str">
            <v>ATRIBUÍDO SÃO PAULO</v>
          </cell>
          <cell r="K3479" t="str">
            <v>95,39</v>
          </cell>
          <cell r="L3479" t="str">
            <v>CAIXA REFERENCIAL</v>
          </cell>
          <cell r="M3479" t="str">
            <v>38,22</v>
          </cell>
          <cell r="N3479">
            <v>57.17</v>
          </cell>
          <cell r="O3479">
            <v>95.39</v>
          </cell>
          <cell r="P3479">
            <v>0</v>
          </cell>
          <cell r="R3479" t="str">
            <v>SINAPI</v>
          </cell>
        </row>
        <row r="3480">
          <cell r="G3480">
            <v>91794</v>
          </cell>
          <cell r="H3480" t="str">
            <v>(COMPOSIÇÃO REPRESENTATIVA) DO SERVIÇO DE INST. TUBO PVC, SÉRIE N, ESGOTO PREDIAL, DN 75 MM, (INST. EM RAMAL DE DESCARGA, RAMAL DE ESG. SANITÁRIO, PRUMADA DE ESG. SANITÁRIO OU VENTILAÇÃO), INCL. CONEXÕES, CORTES E FIXAÇÕES, P/ PRÉDIOS. AF_10/2015</v>
          </cell>
          <cell r="I3480" t="str">
            <v>M</v>
          </cell>
          <cell r="J3480" t="str">
            <v>ATRIBUÍDO SÃO PAULO</v>
          </cell>
          <cell r="K3480" t="str">
            <v>45,80</v>
          </cell>
          <cell r="L3480" t="str">
            <v>CAIXA REFERENCIAL</v>
          </cell>
          <cell r="M3480" t="str">
            <v>12,88</v>
          </cell>
          <cell r="N3480">
            <v>32.919999999999995</v>
          </cell>
          <cell r="O3480">
            <v>45.8</v>
          </cell>
          <cell r="P3480">
            <v>0</v>
          </cell>
          <cell r="R3480" t="str">
            <v>SINAPI</v>
          </cell>
        </row>
        <row r="3481">
          <cell r="G3481">
            <v>91795</v>
          </cell>
          <cell r="H3481" t="str">
            <v>(COMPOSIÇÃO REPRESENTATIVA) DO SERVIÇO DE INST. TUBO PVC, SÉRIE N, ESGOTO PREDIAL, 100 MM (INST. RAMAL DESCARGA, RAMAL DE ESG. SANIT., PRUMADA ESG. SANIT., VENTILAÇÃO OU SUB-COLETOR AÉREO), INCL. CONEXÕES E CORTES, FIXAÇÕES, P/ PRÉDIOS. AF_10/2015</v>
          </cell>
          <cell r="I3481" t="str">
            <v>M</v>
          </cell>
          <cell r="J3481" t="str">
            <v>ATRIBUÍDO SÃO PAULO</v>
          </cell>
          <cell r="K3481" t="str">
            <v>71,49</v>
          </cell>
          <cell r="L3481" t="str">
            <v>CAIXA REFERENCIAL</v>
          </cell>
          <cell r="M3481" t="str">
            <v>22,80</v>
          </cell>
          <cell r="N3481">
            <v>48.69</v>
          </cell>
          <cell r="O3481">
            <v>71.489999999999995</v>
          </cell>
          <cell r="P3481">
            <v>0</v>
          </cell>
          <cell r="R3481" t="str">
            <v>SINAPI</v>
          </cell>
        </row>
        <row r="3482">
          <cell r="G3482">
            <v>91796</v>
          </cell>
          <cell r="H3482" t="str">
            <v>(COMPOSIÇÃO REPRESENTATIVA) DO SERVIÇO DE INSTALAÇÃO DE TUBO DE PVC, SÉRIE NORMAL, ESGOTO PREDIAL, DN 150 MM (INSTALADO EM SUB-COLETOR AÉREO), INCLUSIVE CONEXÕES, CORTES E FIXAÇÕES, PARA PRÉDIOS. AF_10/2015</v>
          </cell>
          <cell r="I3482" t="str">
            <v>M</v>
          </cell>
          <cell r="J3482" t="str">
            <v>COEFICIENTE DE REPRESENTATIVIDADE</v>
          </cell>
          <cell r="K3482" t="str">
            <v>75,17</v>
          </cell>
          <cell r="L3482" t="str">
            <v>CAIXA REFERENCIAL</v>
          </cell>
          <cell r="M3482" t="str">
            <v>18,15</v>
          </cell>
          <cell r="N3482">
            <v>57.02</v>
          </cell>
          <cell r="O3482">
            <v>75.17</v>
          </cell>
          <cell r="P3482">
            <v>0</v>
          </cell>
          <cell r="R3482" t="str">
            <v>SINAPI</v>
          </cell>
        </row>
        <row r="3483">
          <cell r="G3483">
            <v>92275</v>
          </cell>
          <cell r="H3483" t="str">
            <v>TUBO EM COBRE RÍGIDO, DN 22 MM, CLASSE E, SEM ISOLAMENTO, INSTALADO EM PRUMADA DE HIDRÁULICA PREDIAL - FORNECIMENTO E INSTALAÇÃO. AF_04/2022</v>
          </cell>
          <cell r="I3483" t="str">
            <v>M</v>
          </cell>
          <cell r="J3483" t="str">
            <v>ATRIBUÍDO SÃO PAULO</v>
          </cell>
          <cell r="K3483" t="str">
            <v>54,92</v>
          </cell>
          <cell r="L3483" t="str">
            <v>CAIXA REFERENCIAL</v>
          </cell>
          <cell r="M3483" t="str">
            <v>1,53</v>
          </cell>
          <cell r="N3483">
            <v>53.39</v>
          </cell>
          <cell r="O3483">
            <v>54.92</v>
          </cell>
          <cell r="P3483">
            <v>0</v>
          </cell>
          <cell r="R3483" t="str">
            <v>SINAPI</v>
          </cell>
        </row>
        <row r="3484">
          <cell r="G3484">
            <v>92276</v>
          </cell>
          <cell r="H3484" t="str">
            <v>TUBO EM COBRE RÍGIDO, DN 28 MM, CLASSE E, SEM ISOLAMENTO, INSTALADO EM PRUMADA DE HIDRÁULICA PREDIAL - FORNECIMENTO E INSTALAÇÃO. AF_04/2022</v>
          </cell>
          <cell r="I3484" t="str">
            <v>M</v>
          </cell>
          <cell r="J3484" t="str">
            <v>ATRIBUÍDO SÃO PAULO</v>
          </cell>
          <cell r="K3484" t="str">
            <v>69,75</v>
          </cell>
          <cell r="L3484" t="str">
            <v>CAIXA REFERENCIAL</v>
          </cell>
          <cell r="M3484" t="str">
            <v>1,97</v>
          </cell>
          <cell r="N3484">
            <v>67.78</v>
          </cell>
          <cell r="O3484">
            <v>69.75</v>
          </cell>
          <cell r="P3484">
            <v>0</v>
          </cell>
          <cell r="R3484" t="str">
            <v>SINAPI</v>
          </cell>
        </row>
        <row r="3485">
          <cell r="G3485">
            <v>92277</v>
          </cell>
          <cell r="H3485" t="str">
            <v>TUBO EM COBRE RÍGIDO, DN 35 MM, CLASSE E, SEM ISOLAMENTO, INSTALADO EM PRUMADA DE HIDRÁULICA PREDIAL - FORNECIMENTO E INSTALAÇÃO. AF_04/2022</v>
          </cell>
          <cell r="I3485" t="str">
            <v>M</v>
          </cell>
          <cell r="J3485" t="str">
            <v>ATRIBUÍDO SÃO PAULO</v>
          </cell>
          <cell r="K3485" t="str">
            <v>100,82</v>
          </cell>
          <cell r="L3485" t="str">
            <v>CAIXA REFERENCIAL</v>
          </cell>
          <cell r="M3485" t="str">
            <v>2,50</v>
          </cell>
          <cell r="N3485">
            <v>98.32</v>
          </cell>
          <cell r="O3485">
            <v>100.82</v>
          </cell>
          <cell r="P3485">
            <v>0</v>
          </cell>
          <cell r="R3485" t="str">
            <v>SINAPI</v>
          </cell>
        </row>
        <row r="3486">
          <cell r="G3486">
            <v>92278</v>
          </cell>
          <cell r="H3486" t="str">
            <v>TUBO EM COBRE RÍGIDO, DN 42 MM, CLASSE E, SEM ISOLAMENTO, INSTALADO EM PRUMADA DE HIDRÁULICA PREDIAL - FORNECIMENTO E INSTALAÇÃO. AF_04/2022</v>
          </cell>
          <cell r="I3486" t="str">
            <v>M</v>
          </cell>
          <cell r="J3486" t="str">
            <v>ATRIBUÍDO SÃO PAULO</v>
          </cell>
          <cell r="K3486" t="str">
            <v>135,69</v>
          </cell>
          <cell r="L3486" t="str">
            <v>CAIXA REFERENCIAL</v>
          </cell>
          <cell r="M3486" t="str">
            <v>3,02</v>
          </cell>
          <cell r="N3486">
            <v>132.66999999999999</v>
          </cell>
          <cell r="O3486">
            <v>135.69</v>
          </cell>
          <cell r="P3486">
            <v>0</v>
          </cell>
          <cell r="R3486" t="str">
            <v>SINAPI</v>
          </cell>
        </row>
        <row r="3487">
          <cell r="G3487">
            <v>92279</v>
          </cell>
          <cell r="H3487" t="str">
            <v>TUBO EM COBRE RÍGIDO, DN 54 MM, CLASSE E, SEM ISOLAMENTO, INSTALADO EM PRUMADA DE HIDRÁULICA PREDIAL - FORNECIMENTO E INSTALAÇÃO. AF_04/2022</v>
          </cell>
          <cell r="I3487" t="str">
            <v>M</v>
          </cell>
          <cell r="J3487" t="str">
            <v>ATRIBUÍDO SÃO PAULO</v>
          </cell>
          <cell r="K3487" t="str">
            <v>196,20</v>
          </cell>
          <cell r="L3487" t="str">
            <v>CAIXA REFERENCIAL</v>
          </cell>
          <cell r="M3487" t="str">
            <v>3,91</v>
          </cell>
          <cell r="N3487">
            <v>192.29</v>
          </cell>
          <cell r="O3487">
            <v>196.2</v>
          </cell>
          <cell r="P3487">
            <v>0</v>
          </cell>
          <cell r="R3487" t="str">
            <v>SINAPI</v>
          </cell>
        </row>
        <row r="3488">
          <cell r="G3488">
            <v>92280</v>
          </cell>
          <cell r="H3488" t="str">
            <v>TUBO EM COBRE RÍGIDO, DN 66 MM, CLASSE E, SEM ISOLAMENTO, INSTALADO EM PRUMADA DE HIDRÁULICA PREDIAL - FORNECIMENTO E INSTALAÇÃO. AF_04/2022</v>
          </cell>
          <cell r="I3488" t="str">
            <v>M</v>
          </cell>
          <cell r="J3488" t="str">
            <v>ATRIBUÍDO SÃO PAULO</v>
          </cell>
          <cell r="K3488" t="str">
            <v>275,52</v>
          </cell>
          <cell r="L3488" t="str">
            <v>CAIXA REFERENCIAL</v>
          </cell>
          <cell r="M3488" t="str">
            <v>4,80</v>
          </cell>
          <cell r="N3488">
            <v>270.71999999999997</v>
          </cell>
          <cell r="O3488">
            <v>275.52</v>
          </cell>
          <cell r="P3488">
            <v>0</v>
          </cell>
          <cell r="R3488" t="str">
            <v>SINAPI</v>
          </cell>
        </row>
        <row r="3489">
          <cell r="G3489">
            <v>92281</v>
          </cell>
          <cell r="H3489" t="str">
            <v>TUBO EM COBRE RÍGIDO, DN 22 MM, CLASSE E, COM ISOLAMENTO, INSTALADO EM PRUMADA DE HIDRÁULICA PREDIAL - FORNECIMENTO E INSTALAÇÃO. AF_04/2022</v>
          </cell>
          <cell r="I3489" t="str">
            <v>M</v>
          </cell>
          <cell r="J3489" t="str">
            <v>ATRIBUÍDO SÃO PAULO</v>
          </cell>
          <cell r="K3489" t="str">
            <v>125,31</v>
          </cell>
          <cell r="L3489" t="str">
            <v>CAIXA REFERENCIAL</v>
          </cell>
          <cell r="M3489" t="str">
            <v>2,25</v>
          </cell>
          <cell r="N3489">
            <v>123.06</v>
          </cell>
          <cell r="O3489">
            <v>125.31</v>
          </cell>
          <cell r="P3489">
            <v>0</v>
          </cell>
          <cell r="R3489" t="str">
            <v>SINAPI</v>
          </cell>
        </row>
        <row r="3490">
          <cell r="G3490">
            <v>92282</v>
          </cell>
          <cell r="H3490" t="str">
            <v>TUBO EM COBRE RÍGIDO, DN 28 MM, CLASSE E, COM ISOLAMENTO, INSTALADO EM PRUMADA DE HIDRÁULICA PREDIAL - FORNECIMENTO E INSTALAÇÃO. AF_04/2022</v>
          </cell>
          <cell r="I3490" t="str">
            <v>M</v>
          </cell>
          <cell r="J3490" t="str">
            <v>ATRIBUÍDO SÃO PAULO</v>
          </cell>
          <cell r="K3490" t="str">
            <v>143,03</v>
          </cell>
          <cell r="L3490" t="str">
            <v>CAIXA REFERENCIAL</v>
          </cell>
          <cell r="M3490" t="str">
            <v>2,70</v>
          </cell>
          <cell r="N3490">
            <v>140.33000000000001</v>
          </cell>
          <cell r="O3490">
            <v>143.03</v>
          </cell>
          <cell r="P3490">
            <v>0</v>
          </cell>
          <cell r="R3490" t="str">
            <v>SINAPI</v>
          </cell>
        </row>
        <row r="3491">
          <cell r="G3491">
            <v>92283</v>
          </cell>
          <cell r="H3491" t="str">
            <v>TUBO EM COBRE RÍGIDO, DN 35 MM, CLASSE E, COM ISOLAMENTO, INSTALADO EM PRUMADA DE HIDRÁULICA PREDIAL - FORNECIMENTO E INSTALAÇÃO. AF_04/2022</v>
          </cell>
          <cell r="I3491" t="str">
            <v>M</v>
          </cell>
          <cell r="J3491" t="str">
            <v>ATRIBUÍDO SÃO PAULO</v>
          </cell>
          <cell r="K3491" t="str">
            <v>193,42</v>
          </cell>
          <cell r="L3491" t="str">
            <v>CAIXA REFERENCIAL</v>
          </cell>
          <cell r="M3491" t="str">
            <v>3,22</v>
          </cell>
          <cell r="N3491">
            <v>190.2</v>
          </cell>
          <cell r="O3491">
            <v>193.42</v>
          </cell>
          <cell r="P3491">
            <v>0</v>
          </cell>
          <cell r="R3491" t="str">
            <v>SINAPI</v>
          </cell>
        </row>
        <row r="3492">
          <cell r="G3492">
            <v>92284</v>
          </cell>
          <cell r="H3492" t="str">
            <v>TUBO EM COBRE RÍGIDO, DN 42 MM, CLASSE E, COM ISOLAMENTO, INSTALADO EM PRUMADA DE HIDRÁULICA PREDIAL - FORNECIMENTO E INSTALAÇÃO. AF_04/2022</v>
          </cell>
          <cell r="I3492" t="str">
            <v>M</v>
          </cell>
          <cell r="J3492" t="str">
            <v>ATRIBUÍDO SÃO PAULO</v>
          </cell>
          <cell r="K3492" t="str">
            <v>241,26</v>
          </cell>
          <cell r="L3492" t="str">
            <v>CAIXA REFERENCIAL</v>
          </cell>
          <cell r="M3492" t="str">
            <v>3,73</v>
          </cell>
          <cell r="N3492">
            <v>237.53</v>
          </cell>
          <cell r="O3492">
            <v>241.26</v>
          </cell>
          <cell r="P3492">
            <v>0</v>
          </cell>
          <cell r="R3492" t="str">
            <v>SINAPI</v>
          </cell>
        </row>
        <row r="3493">
          <cell r="G3493">
            <v>92285</v>
          </cell>
          <cell r="H3493" t="str">
            <v>TUBO EM COBRE RÍGIDO, DN 54 MM, CLASSE E, COM ISOLAMENTO, INSTALADO EM PRUMADA DE HIDRÁULICA PREDIAL - FORNECIMENTO E INSTALAÇÃO. AF_04/2022</v>
          </cell>
          <cell r="I3493" t="str">
            <v>M</v>
          </cell>
          <cell r="J3493" t="str">
            <v>ATRIBUÍDO SÃO PAULO</v>
          </cell>
          <cell r="K3493" t="str">
            <v>322,34</v>
          </cell>
          <cell r="L3493" t="str">
            <v>CAIXA REFERENCIAL</v>
          </cell>
          <cell r="M3493" t="str">
            <v>4,63</v>
          </cell>
          <cell r="N3493">
            <v>317.70999999999998</v>
          </cell>
          <cell r="O3493">
            <v>322.33999999999997</v>
          </cell>
          <cell r="P3493">
            <v>0</v>
          </cell>
          <cell r="R3493" t="str">
            <v>SINAPI</v>
          </cell>
        </row>
        <row r="3494">
          <cell r="G3494">
            <v>92286</v>
          </cell>
          <cell r="H3494" t="str">
            <v>TUBO EM COBRE RÍGIDO, DN 66 MM, CLASSE E, COM ISOLAMENTO, INSTALADO EM PRUMADA DE HIDRÁULICA PREDIAL - FORNECIMENTO E INSTALAÇÃO. AF_04/2022</v>
          </cell>
          <cell r="I3494" t="str">
            <v>M</v>
          </cell>
          <cell r="J3494" t="str">
            <v>ATRIBUÍDO SÃO PAULO</v>
          </cell>
          <cell r="K3494" t="str">
            <v>403,43</v>
          </cell>
          <cell r="L3494" t="str">
            <v>CAIXA REFERENCIAL</v>
          </cell>
          <cell r="M3494" t="str">
            <v>5,53</v>
          </cell>
          <cell r="N3494">
            <v>397.90000000000003</v>
          </cell>
          <cell r="O3494">
            <v>403.43</v>
          </cell>
          <cell r="P3494">
            <v>0</v>
          </cell>
          <cell r="R3494" t="str">
            <v>SINAPI</v>
          </cell>
        </row>
        <row r="3495">
          <cell r="G3495">
            <v>92305</v>
          </cell>
          <cell r="H3495" t="str">
            <v>TUBO EM COBRE RÍGIDO, DN 15 MM, CLASSE E, SEM ISOLAMENTO, INSTALADO EM RAMAL DE DISTRIBUIÇÃO DE HIDRÁULICA PREDIAL - FORNECIMENTO E INSTALAÇÃO. AF_04/2022</v>
          </cell>
          <cell r="I3495" t="str">
            <v>M</v>
          </cell>
          <cell r="J3495" t="str">
            <v>ATRIBUÍDO SÃO PAULO</v>
          </cell>
          <cell r="K3495" t="str">
            <v>36,79</v>
          </cell>
          <cell r="L3495" t="str">
            <v>CAIXA REFERENCIAL</v>
          </cell>
          <cell r="M3495" t="str">
            <v>4,76</v>
          </cell>
          <cell r="N3495">
            <v>32.03</v>
          </cell>
          <cell r="O3495">
            <v>36.79</v>
          </cell>
          <cell r="P3495">
            <v>0</v>
          </cell>
          <cell r="R3495" t="str">
            <v>SINAPI</v>
          </cell>
        </row>
        <row r="3496">
          <cell r="G3496">
            <v>92306</v>
          </cell>
          <cell r="H3496" t="str">
            <v>TUBO EM COBRE RÍGIDO, DN 22 MM, CLASSE E, SEM ISOLAMENTO, INSTALADO EM RAMAL DE DISTRIBUIÇÃO DE HIDRÁULICA PREDIAL - FORNECIMENTO E INSTALAÇÃO. AF_04/2022</v>
          </cell>
          <cell r="I3496" t="str">
            <v>M</v>
          </cell>
          <cell r="J3496" t="str">
            <v>ATRIBUÍDO SÃO PAULO</v>
          </cell>
          <cell r="K3496" t="str">
            <v>59,89</v>
          </cell>
          <cell r="L3496" t="str">
            <v>CAIXA REFERENCIAL</v>
          </cell>
          <cell r="M3496" t="str">
            <v>5,48</v>
          </cell>
          <cell r="N3496">
            <v>54.41</v>
          </cell>
          <cell r="O3496">
            <v>59.89</v>
          </cell>
          <cell r="P3496">
            <v>0</v>
          </cell>
          <cell r="R3496" t="str">
            <v>SINAPI</v>
          </cell>
        </row>
        <row r="3497">
          <cell r="G3497">
            <v>92307</v>
          </cell>
          <cell r="H3497" t="str">
            <v>TUBO EM COBRE RÍGIDO, DN 28 MM, CLASSE E, SEM ISOLAMENTO, INSTALADO EM RAMAL DE DISTRIBUIÇÃO DE HIDRÁULICA PREDIAL - FORNECIMENTO E INSTALAÇÃO. AF_04/2022</v>
          </cell>
          <cell r="I3497" t="str">
            <v>M</v>
          </cell>
          <cell r="J3497" t="str">
            <v>ATRIBUÍDO SÃO PAULO</v>
          </cell>
          <cell r="K3497" t="str">
            <v>74,96</v>
          </cell>
          <cell r="L3497" t="str">
            <v>CAIXA REFERENCIAL</v>
          </cell>
          <cell r="M3497" t="str">
            <v>6,11</v>
          </cell>
          <cell r="N3497">
            <v>68.849999999999994</v>
          </cell>
          <cell r="O3497">
            <v>74.959999999999994</v>
          </cell>
          <cell r="P3497">
            <v>0</v>
          </cell>
          <cell r="R3497" t="str">
            <v>SINAPI</v>
          </cell>
        </row>
        <row r="3498">
          <cell r="G3498">
            <v>92308</v>
          </cell>
          <cell r="H3498" t="str">
            <v>TUBO EM COBRE RÍGIDO, DN 15 MM, CLASSE E, COM ISOLAMENTO, INSTALADO EM RAMAL DE DISTRIBUIÇÃO DE HIDRÁULICA PREDIAL - FORNECIMENTO E INSTALAÇÃO. AF_04/2022</v>
          </cell>
          <cell r="I3498" t="str">
            <v>M</v>
          </cell>
          <cell r="J3498" t="str">
            <v>ATRIBUÍDO SÃO PAULO</v>
          </cell>
          <cell r="K3498" t="str">
            <v>54,24</v>
          </cell>
          <cell r="L3498" t="str">
            <v>CAIXA REFERENCIAL</v>
          </cell>
          <cell r="M3498" t="str">
            <v>7,45</v>
          </cell>
          <cell r="N3498">
            <v>46.79</v>
          </cell>
          <cell r="O3498">
            <v>54.24</v>
          </cell>
          <cell r="P3498">
            <v>0</v>
          </cell>
          <cell r="R3498" t="str">
            <v>SINAPI</v>
          </cell>
        </row>
        <row r="3499">
          <cell r="G3499">
            <v>92309</v>
          </cell>
          <cell r="H3499" t="str">
            <v>TUBO EM COBRE RÍGIDO, DN 22 MM, CLASSE E, COM ISOLAMENTO, INSTALADO EM RAMAL DE DISTRIBUIÇÃO DE HIDRÁULICA PREDIAL - FORNECIMENTO E INSTALAÇÃO. AF_04/2022</v>
          </cell>
          <cell r="I3499" t="str">
            <v>M</v>
          </cell>
          <cell r="J3499" t="str">
            <v>ATRIBUÍDO SÃO PAULO</v>
          </cell>
          <cell r="K3499" t="str">
            <v>132,77</v>
          </cell>
          <cell r="L3499" t="str">
            <v>CAIXA REFERENCIAL</v>
          </cell>
          <cell r="M3499" t="str">
            <v>8,19</v>
          </cell>
          <cell r="N3499">
            <v>124.58000000000001</v>
          </cell>
          <cell r="O3499">
            <v>132.77000000000001</v>
          </cell>
          <cell r="P3499">
            <v>0</v>
          </cell>
          <cell r="R3499" t="str">
            <v>SINAPI</v>
          </cell>
        </row>
        <row r="3500">
          <cell r="G3500">
            <v>92310</v>
          </cell>
          <cell r="H3500" t="str">
            <v>TUBO EM COBRE RÍGIDO, DN 28 MM, CLASSE E, COM ISOLAMENTO, INSTALADO EM RAMAL DE DISTRIBUIÇÃO DE HIDRÁULICA PREDIAL - FORNECIMENTO E INSTALAÇÃO. AF_04/2022</v>
          </cell>
          <cell r="I3500" t="str">
            <v>M</v>
          </cell>
          <cell r="J3500" t="str">
            <v>ATRIBUÍDO SÃO PAULO</v>
          </cell>
          <cell r="K3500" t="str">
            <v>150,72</v>
          </cell>
          <cell r="L3500" t="str">
            <v>CAIXA REFERENCIAL</v>
          </cell>
          <cell r="M3500" t="str">
            <v>8,83</v>
          </cell>
          <cell r="N3500">
            <v>141.88999999999999</v>
          </cell>
          <cell r="O3500">
            <v>150.72</v>
          </cell>
          <cell r="P3500">
            <v>0</v>
          </cell>
          <cell r="R3500" t="str">
            <v>SINAPI</v>
          </cell>
        </row>
        <row r="3501">
          <cell r="G3501">
            <v>92320</v>
          </cell>
          <cell r="H3501" t="str">
            <v>TUBO EM COBRE RÍGIDO, DN 15 MM, CLASSE E, SEM ISOLAMENTO, INSTALADO EM RAMAL E SUB-RAMAL DE HIDRÁULICA PREDIAL - FORNECIMENTO E INSTALAÇÃO. AF_04/2022</v>
          </cell>
          <cell r="I3501" t="str">
            <v>M</v>
          </cell>
          <cell r="J3501" t="str">
            <v>ATRIBUÍDO SÃO PAULO</v>
          </cell>
          <cell r="K3501" t="str">
            <v>47,02</v>
          </cell>
          <cell r="L3501" t="str">
            <v>CAIXA REFERENCIAL</v>
          </cell>
          <cell r="M3501" t="str">
            <v>12,92</v>
          </cell>
          <cell r="N3501">
            <v>34.1</v>
          </cell>
          <cell r="O3501">
            <v>47.02</v>
          </cell>
          <cell r="P3501">
            <v>0</v>
          </cell>
          <cell r="R3501" t="str">
            <v>SINAPI</v>
          </cell>
        </row>
        <row r="3502">
          <cell r="G3502">
            <v>92321</v>
          </cell>
          <cell r="H3502" t="str">
            <v>TUBO EM COBRE RÍGIDO, DN 22 MM, CLASSE E, SEM ISOLAMENTO, INSTALADO EM RAMAL E SUB-RAMAL DE HIDRÁULICA PREDIAL - FORNECIMENTO E INSTALAÇÃO. AF_04/2022</v>
          </cell>
          <cell r="I3502" t="str">
            <v>M</v>
          </cell>
          <cell r="J3502" t="str">
            <v>ATRIBUÍDO SÃO PAULO</v>
          </cell>
          <cell r="K3502" t="str">
            <v>77,51</v>
          </cell>
          <cell r="L3502" t="str">
            <v>CAIXA REFERENCIAL</v>
          </cell>
          <cell r="M3502" t="str">
            <v>19,52</v>
          </cell>
          <cell r="N3502">
            <v>57.990000000000009</v>
          </cell>
          <cell r="O3502">
            <v>77.510000000000005</v>
          </cell>
          <cell r="P3502">
            <v>0</v>
          </cell>
          <cell r="R3502" t="str">
            <v>SINAPI</v>
          </cell>
        </row>
        <row r="3503">
          <cell r="G3503">
            <v>92322</v>
          </cell>
          <cell r="H3503" t="str">
            <v>TUBO EM COBRE RÍGIDO, DN 28 MM, CLASSE E, SEM ISOLAMENTO, INSTALADO EM RAMAL E SUB-RAMAL DE HIDRÁULICA PREDIAL - FORNECIMENTO E INSTALAÇÃO. AF_04/2022</v>
          </cell>
          <cell r="I3503" t="str">
            <v>M</v>
          </cell>
          <cell r="J3503" t="str">
            <v>ATRIBUÍDO SÃO PAULO</v>
          </cell>
          <cell r="K3503" t="str">
            <v>98,90</v>
          </cell>
          <cell r="L3503" t="str">
            <v>CAIXA REFERENCIAL</v>
          </cell>
          <cell r="M3503" t="str">
            <v>25,19</v>
          </cell>
          <cell r="N3503">
            <v>73.710000000000008</v>
          </cell>
          <cell r="O3503">
            <v>98.9</v>
          </cell>
          <cell r="P3503">
            <v>0</v>
          </cell>
          <cell r="R3503" t="str">
            <v>SINAPI</v>
          </cell>
        </row>
        <row r="3504">
          <cell r="G3504">
            <v>92323</v>
          </cell>
          <cell r="H3504" t="str">
            <v>TUBO EM COBRE RÍGIDO, DN 15 MM, CLASSE E, COM ISOLAMENTO, INSTALADO EM RAMAL E SUB-RAMAL DE HIDRÁULICA PREDIAL - FORNECIMENTO E INSTALAÇÃO. AF_04/2022</v>
          </cell>
          <cell r="I3504" t="str">
            <v>M</v>
          </cell>
          <cell r="J3504" t="str">
            <v>ATRIBUÍDO SÃO PAULO</v>
          </cell>
          <cell r="K3504" t="str">
            <v>62,01</v>
          </cell>
          <cell r="L3504" t="str">
            <v>CAIXA REFERENCIAL</v>
          </cell>
          <cell r="M3504" t="str">
            <v>13,65</v>
          </cell>
          <cell r="N3504">
            <v>48.36</v>
          </cell>
          <cell r="O3504">
            <v>62.01</v>
          </cell>
          <cell r="P3504">
            <v>0</v>
          </cell>
          <cell r="R3504" t="str">
            <v>SINAPI</v>
          </cell>
        </row>
        <row r="3505">
          <cell r="G3505">
            <v>92324</v>
          </cell>
          <cell r="H3505" t="str">
            <v>TUBO EM COBRE RÍGIDO, DN 22 MM, CLASSE E, COM ISOLAMENTO, INSTALADO EM RAMAL E SUB-RAMAL DE HIDRÁULICA PREDIAL - FORNECIMENTO E INSTALAÇÃO. AF_04/2022</v>
          </cell>
          <cell r="I3505" t="str">
            <v>M</v>
          </cell>
          <cell r="J3505" t="str">
            <v>ATRIBUÍDO SÃO PAULO</v>
          </cell>
          <cell r="K3505" t="str">
            <v>147,94</v>
          </cell>
          <cell r="L3505" t="str">
            <v>CAIXA REFERENCIAL</v>
          </cell>
          <cell r="M3505" t="str">
            <v>20,26</v>
          </cell>
          <cell r="N3505">
            <v>127.67999999999999</v>
          </cell>
          <cell r="O3505">
            <v>147.94</v>
          </cell>
          <cell r="P3505">
            <v>0</v>
          </cell>
          <cell r="R3505" t="str">
            <v>SINAPI</v>
          </cell>
        </row>
        <row r="3506">
          <cell r="G3506">
            <v>92325</v>
          </cell>
          <cell r="H3506" t="str">
            <v>TUBO EM COBRE RÍGIDO, DN 28 MM, CLASSE E, COM ISOLAMENTO, INSTALADO EM RAMAL E SUB-RAMAL DE HIDRÁULICA PREDIAL - FORNECIMENTO E INSTALAÇÃO. AF_04/2022</v>
          </cell>
          <cell r="I3506" t="str">
            <v>M</v>
          </cell>
          <cell r="J3506" t="str">
            <v>ATRIBUÍDO SÃO PAULO</v>
          </cell>
          <cell r="K3506" t="str">
            <v>172,22</v>
          </cell>
          <cell r="L3506" t="str">
            <v>CAIXA REFERENCIAL</v>
          </cell>
          <cell r="M3506" t="str">
            <v>25,93</v>
          </cell>
          <cell r="N3506">
            <v>146.29</v>
          </cell>
          <cell r="O3506">
            <v>172.22</v>
          </cell>
          <cell r="P3506">
            <v>0</v>
          </cell>
          <cell r="R3506" t="str">
            <v>SINAPI</v>
          </cell>
        </row>
        <row r="3507">
          <cell r="G3507">
            <v>92335</v>
          </cell>
          <cell r="H3507" t="str">
            <v>TUBO DE AÇO GALVANIZADO COM COSTURA, CLASSE MÉDIA, CONEXÃO RANHURADA, DN 50 (2"), INSTALADO EM PRUMADAS - FORNECIMENTO E INSTALAÇÃO. AF_10/2020</v>
          </cell>
          <cell r="I3507" t="str">
            <v>M</v>
          </cell>
          <cell r="J3507" t="str">
            <v>ATRIBUÍDO SÃO PAULO</v>
          </cell>
          <cell r="K3507" t="str">
            <v>90,06</v>
          </cell>
          <cell r="L3507" t="str">
            <v>CAIXA REFERENCIAL</v>
          </cell>
          <cell r="M3507" t="str">
            <v>9,30</v>
          </cell>
          <cell r="N3507">
            <v>80.760000000000005</v>
          </cell>
          <cell r="O3507">
            <v>90.06</v>
          </cell>
          <cell r="P3507">
            <v>0</v>
          </cell>
          <cell r="R3507" t="str">
            <v>SINAPI</v>
          </cell>
        </row>
        <row r="3508">
          <cell r="G3508">
            <v>92336</v>
          </cell>
          <cell r="H3508" t="str">
            <v>TUBO DE AÇO GALVANIZADO COM COSTURA, CLASSE MÉDIA, CONEXÃO RANHURADA, DN 65 (2 1/2"), INSTALADO EM PRUMADAS - FORNECIMENTO E INSTALAÇÃO. AF_10/2020</v>
          </cell>
          <cell r="I3508" t="str">
            <v>M</v>
          </cell>
          <cell r="J3508" t="str">
            <v>ATRIBUÍDO SÃO PAULO</v>
          </cell>
          <cell r="K3508" t="str">
            <v>110,73</v>
          </cell>
          <cell r="L3508" t="str">
            <v>CAIXA REFERENCIAL</v>
          </cell>
          <cell r="M3508" t="str">
            <v>10,74</v>
          </cell>
          <cell r="N3508">
            <v>99.990000000000009</v>
          </cell>
          <cell r="O3508">
            <v>110.73</v>
          </cell>
          <cell r="P3508">
            <v>0</v>
          </cell>
          <cell r="R3508" t="str">
            <v>SINAPI</v>
          </cell>
        </row>
        <row r="3509">
          <cell r="G3509">
            <v>92337</v>
          </cell>
          <cell r="H3509" t="str">
            <v>TUBO DE AÇO GALVANIZADO COM COSTURA, CLASSE MÉDIA, CONEXÃO RANHURADA, DN 80 (3"), INSTALADO EM PRUMADAS - FORNECIMENTO E INSTALAÇÃO. AF_10/2020</v>
          </cell>
          <cell r="I3509" t="str">
            <v>M</v>
          </cell>
          <cell r="J3509" t="str">
            <v>ATRIBUÍDO SÃO PAULO</v>
          </cell>
          <cell r="K3509" t="str">
            <v>146,12</v>
          </cell>
          <cell r="L3509" t="str">
            <v>CAIXA REFERENCIAL</v>
          </cell>
          <cell r="M3509" t="str">
            <v>12,13</v>
          </cell>
          <cell r="N3509">
            <v>133.99</v>
          </cell>
          <cell r="O3509">
            <v>146.12</v>
          </cell>
          <cell r="P3509">
            <v>0</v>
          </cell>
          <cell r="R3509" t="str">
            <v>SINAPI</v>
          </cell>
        </row>
        <row r="3510">
          <cell r="G3510">
            <v>92338</v>
          </cell>
          <cell r="H3510" t="str">
            <v>TUBO DE AÇO PRETO SEM COSTURA, CONEXÃO SOLDADA, DN 50 (2"), INSTALADO EM PRUMADAS - FORNECIMENTO E INSTALAÇÃO. AF_10/2020</v>
          </cell>
          <cell r="I3510" t="str">
            <v>M</v>
          </cell>
          <cell r="J3510" t="str">
            <v>ATRIBUÍDO SÃO PAULO</v>
          </cell>
          <cell r="K3510" t="str">
            <v>150,45</v>
          </cell>
          <cell r="L3510" t="str">
            <v>CAIXA REFERENCIAL</v>
          </cell>
          <cell r="M3510" t="str">
            <v>20,43</v>
          </cell>
          <cell r="N3510">
            <v>130.01999999999998</v>
          </cell>
          <cell r="O3510">
            <v>150.44999999999999</v>
          </cell>
          <cell r="P3510">
            <v>0</v>
          </cell>
          <cell r="R3510" t="str">
            <v>SINAPI</v>
          </cell>
        </row>
        <row r="3511">
          <cell r="G3511">
            <v>92339</v>
          </cell>
          <cell r="H3511" t="str">
            <v>TUBO DE AÇO PRETO SEM COSTURA, CONEXÃO SOLDADA, DN 65 (2 1/2"), INSTALADO EM PRUMADAS - FORNECIMENTO E INSTALAÇÃO. AF_10/2020</v>
          </cell>
          <cell r="I3511" t="str">
            <v>M</v>
          </cell>
          <cell r="J3511" t="str">
            <v>ATRIBUÍDO SÃO PAULO</v>
          </cell>
          <cell r="K3511" t="str">
            <v>230,41</v>
          </cell>
          <cell r="L3511" t="str">
            <v>CAIXA REFERENCIAL</v>
          </cell>
          <cell r="M3511" t="str">
            <v>22,65</v>
          </cell>
          <cell r="N3511">
            <v>207.76</v>
          </cell>
          <cell r="O3511">
            <v>230.41</v>
          </cell>
          <cell r="P3511">
            <v>0</v>
          </cell>
          <cell r="R3511" t="str">
            <v>SINAPI</v>
          </cell>
        </row>
        <row r="3512">
          <cell r="G3512">
            <v>92341</v>
          </cell>
          <cell r="H3512" t="str">
            <v>TUBO DE AÇO GALVANIZADO COM COSTURA, CLASSE MÉDIA, DN 50 (2"), CONEXÃO ROSQUEADA, INSTALADO EM PRUMADAS - FORNECIMENTO E INSTALAÇÃO. AF_10/2020</v>
          </cell>
          <cell r="I3512" t="str">
            <v>M</v>
          </cell>
          <cell r="J3512" t="str">
            <v>ATRIBUÍDO SÃO PAULO</v>
          </cell>
          <cell r="K3512" t="str">
            <v>99,44</v>
          </cell>
          <cell r="L3512" t="str">
            <v>CAIXA REFERENCIAL</v>
          </cell>
          <cell r="M3512" t="str">
            <v>16,78</v>
          </cell>
          <cell r="N3512">
            <v>82.66</v>
          </cell>
          <cell r="O3512">
            <v>99.44</v>
          </cell>
          <cell r="P3512">
            <v>0</v>
          </cell>
          <cell r="R3512" t="str">
            <v>SINAPI</v>
          </cell>
        </row>
        <row r="3513">
          <cell r="G3513">
            <v>92342</v>
          </cell>
          <cell r="H3513" t="str">
            <v>TUBO DE AÇO GALVANIZADO COM COSTURA, CLASSE MÉDIA, DN 65 (2 1/2"), CONEXÃO ROSQUEADA, INSTALADO EM PRUMADAS - FORNECIMENTO E INSTALAÇÃO. AF_10/2020</v>
          </cell>
          <cell r="I3513" t="str">
            <v>M</v>
          </cell>
          <cell r="J3513" t="str">
            <v>ATRIBUÍDO SÃO PAULO</v>
          </cell>
          <cell r="K3513" t="str">
            <v>120,18</v>
          </cell>
          <cell r="L3513" t="str">
            <v>CAIXA REFERENCIAL</v>
          </cell>
          <cell r="M3513" t="str">
            <v>18,25</v>
          </cell>
          <cell r="N3513">
            <v>101.93</v>
          </cell>
          <cell r="O3513">
            <v>120.18</v>
          </cell>
          <cell r="P3513">
            <v>0</v>
          </cell>
          <cell r="R3513" t="str">
            <v>SINAPI</v>
          </cell>
        </row>
        <row r="3514">
          <cell r="G3514">
            <v>92343</v>
          </cell>
          <cell r="H3514" t="str">
            <v>TUBO DE AÇO GALVANIZADO COM COSTURA, CLASSE MÉDIA, DN 80 (3"), CONEXÃO ROSQUEADA, INSTALADO EM PRUMADAS - FORNECIMENTO E INSTALAÇÃO. AF_10/2020</v>
          </cell>
          <cell r="I3514" t="str">
            <v>M</v>
          </cell>
          <cell r="J3514" t="str">
            <v>ATRIBUÍDO SÃO PAULO</v>
          </cell>
          <cell r="K3514" t="str">
            <v>155,65</v>
          </cell>
          <cell r="L3514" t="str">
            <v>CAIXA REFERENCIAL</v>
          </cell>
          <cell r="M3514" t="str">
            <v>19,74</v>
          </cell>
          <cell r="N3514">
            <v>135.91</v>
          </cell>
          <cell r="O3514">
            <v>155.65</v>
          </cell>
          <cell r="P3514">
            <v>0</v>
          </cell>
          <cell r="R3514" t="str">
            <v>SINAPI</v>
          </cell>
        </row>
        <row r="3515">
          <cell r="G3515">
            <v>92359</v>
          </cell>
          <cell r="H3515" t="str">
            <v>TUBO DE AÇO PRETO SEM COSTURA, CONEXÃO SOLDADA, DN 25 (1"), INSTALADO EM REDE DE ALIMENTAÇÃO PARA HIDRANTE - FORNECIMENTO E INSTALAÇÃO. AF_10/2020</v>
          </cell>
          <cell r="I3515" t="str">
            <v>M</v>
          </cell>
          <cell r="J3515" t="str">
            <v>ATRIBUÍDO SÃO PAULO</v>
          </cell>
          <cell r="K3515" t="str">
            <v>72,83</v>
          </cell>
          <cell r="L3515" t="str">
            <v>CAIXA REFERENCIAL</v>
          </cell>
          <cell r="M3515" t="str">
            <v>2,67</v>
          </cell>
          <cell r="N3515">
            <v>70.16</v>
          </cell>
          <cell r="O3515">
            <v>72.83</v>
          </cell>
          <cell r="P3515">
            <v>0</v>
          </cell>
          <cell r="R3515" t="str">
            <v>SINAPI</v>
          </cell>
        </row>
        <row r="3516">
          <cell r="G3516">
            <v>92360</v>
          </cell>
          <cell r="H3516" t="str">
            <v>TUBO DE AÇO PRETO SEM COSTURA, CONEXÃO SOLDADA, DN 32 (1 1/4"), INSTALADO EM REDE DE ALIMENTAÇÃO PARA HIDRANTE - FORNECIMENTO E INSTALAÇÃO. AF_10/2020</v>
          </cell>
          <cell r="I3516" t="str">
            <v>M</v>
          </cell>
          <cell r="J3516" t="str">
            <v>ATRIBUÍDO SÃO PAULO</v>
          </cell>
          <cell r="K3516" t="str">
            <v>97,40</v>
          </cell>
          <cell r="L3516" t="str">
            <v>CAIXA REFERENCIAL</v>
          </cell>
          <cell r="M3516" t="str">
            <v>3,43</v>
          </cell>
          <cell r="N3516">
            <v>93.97</v>
          </cell>
          <cell r="O3516">
            <v>97.4</v>
          </cell>
          <cell r="P3516">
            <v>0</v>
          </cell>
          <cell r="R3516" t="str">
            <v>SINAPI</v>
          </cell>
        </row>
        <row r="3517">
          <cell r="G3517">
            <v>92361</v>
          </cell>
          <cell r="H3517" t="str">
            <v>TUBO DE AÇO PRETO SEM COSTURA, CONEXÃO SOLDADA, DN 50 (2"), INSTALADO EM REDE DE ALIMENTAÇÃO PARA HIDRANTE - FORNECIMENTO E INSTALAÇÃO. AF_10/2020</v>
          </cell>
          <cell r="I3517" t="str">
            <v>M</v>
          </cell>
          <cell r="J3517" t="str">
            <v>ATRIBUÍDO SÃO PAULO</v>
          </cell>
          <cell r="K3517" t="str">
            <v>131,23</v>
          </cell>
          <cell r="L3517" t="str">
            <v>CAIXA REFERENCIAL</v>
          </cell>
          <cell r="M3517" t="str">
            <v>5,38</v>
          </cell>
          <cell r="N3517">
            <v>125.85</v>
          </cell>
          <cell r="O3517">
            <v>131.22999999999999</v>
          </cell>
          <cell r="P3517">
            <v>0</v>
          </cell>
          <cell r="R3517" t="str">
            <v>SINAPI</v>
          </cell>
        </row>
        <row r="3518">
          <cell r="G3518">
            <v>92362</v>
          </cell>
          <cell r="H3518" t="str">
            <v>TUBO DE AÇO PRETO SEM COSTURA, CONEXÃO SOLDADA, DN 65 (2 1/2"), INSTALADO EM REDE DE ALIMENTAÇÃO PARA HIDRANTE - FORNECIMENTO E INSTALAÇÃO. AF_10/2020</v>
          </cell>
          <cell r="I3518" t="str">
            <v>M</v>
          </cell>
          <cell r="J3518" t="str">
            <v>ATRIBUÍDO SÃO PAULO</v>
          </cell>
          <cell r="K3518" t="str">
            <v>210,44</v>
          </cell>
          <cell r="L3518" t="str">
            <v>CAIXA REFERENCIAL</v>
          </cell>
          <cell r="M3518" t="str">
            <v>6,99</v>
          </cell>
          <cell r="N3518">
            <v>203.45</v>
          </cell>
          <cell r="O3518">
            <v>210.44</v>
          </cell>
          <cell r="P3518">
            <v>0</v>
          </cell>
          <cell r="R3518" t="str">
            <v>SINAPI</v>
          </cell>
        </row>
        <row r="3519">
          <cell r="G3519">
            <v>92364</v>
          </cell>
          <cell r="H3519" t="str">
            <v>TUBO DE AÇO GALVANIZADO COM COSTURA, CLASSE MÉDIA, DN 32 (1 1/4"), CONEXÃO ROSQUEADA, INSTALADO EM REDE DE ALIMENTAÇÃO PARA HIDRANTE - FORNECIMENTO E INSTALAÇÃO. AF_10/2020</v>
          </cell>
          <cell r="I3519" t="str">
            <v>M</v>
          </cell>
          <cell r="J3519" t="str">
            <v>ATRIBUÍDO SÃO PAULO</v>
          </cell>
          <cell r="K3519" t="str">
            <v>54,62</v>
          </cell>
          <cell r="L3519" t="str">
            <v>CAIXA REFERENCIAL</v>
          </cell>
          <cell r="M3519" t="str">
            <v>6,23</v>
          </cell>
          <cell r="N3519">
            <v>48.39</v>
          </cell>
          <cell r="O3519">
            <v>54.620000000000005</v>
          </cell>
          <cell r="P3519">
            <v>0</v>
          </cell>
          <cell r="R3519" t="str">
            <v>SINAPI</v>
          </cell>
        </row>
        <row r="3520">
          <cell r="G3520">
            <v>92365</v>
          </cell>
          <cell r="H3520" t="str">
            <v>TUBO DE AÇO GALVANIZADO COM COSTURA, CLASSE MÉDIA, DN 40 (1 1/2"), CONEXÃO ROSQUEADA, INSTALADO EM REDE DE ALIMENTAÇÃO PARA HIDRANTE - FORNECIMENTO E INSTALAÇÃO. AF_10/2020</v>
          </cell>
          <cell r="I3520" t="str">
            <v>M</v>
          </cell>
          <cell r="J3520" t="str">
            <v>ATRIBUÍDO SÃO PAULO</v>
          </cell>
          <cell r="K3520" t="str">
            <v>62,88</v>
          </cell>
          <cell r="L3520" t="str">
            <v>CAIXA REFERENCIAL</v>
          </cell>
          <cell r="M3520" t="str">
            <v>6,79</v>
          </cell>
          <cell r="N3520">
            <v>56.09</v>
          </cell>
          <cell r="O3520">
            <v>62.88</v>
          </cell>
          <cell r="P3520">
            <v>0</v>
          </cell>
          <cell r="R3520" t="str">
            <v>SINAPI</v>
          </cell>
        </row>
        <row r="3521">
          <cell r="G3521">
            <v>92366</v>
          </cell>
          <cell r="H3521" t="str">
            <v>TUBO DE AÇO GALVANIZADO COM COSTURA, CLASSE MÉDIA, DN 50 (2"), CONEXÃO ROSQUEADA, INSTALADO EM REDE DE ALIMENTAÇÃO PARA HIDRANTE - FORNECIMENTO E INSTALAÇÃO. AF_10/2020</v>
          </cell>
          <cell r="I3521" t="str">
            <v>M</v>
          </cell>
          <cell r="J3521" t="str">
            <v>ATRIBUÍDO SÃO PAULO</v>
          </cell>
          <cell r="K3521" t="str">
            <v>87,84</v>
          </cell>
          <cell r="L3521" t="str">
            <v>CAIXA REFERENCIAL</v>
          </cell>
          <cell r="M3521" t="str">
            <v>7,53</v>
          </cell>
          <cell r="N3521">
            <v>80.31</v>
          </cell>
          <cell r="O3521">
            <v>87.84</v>
          </cell>
          <cell r="P3521">
            <v>0</v>
          </cell>
          <cell r="R3521" t="str">
            <v>SINAPI</v>
          </cell>
        </row>
        <row r="3522">
          <cell r="G3522">
            <v>92367</v>
          </cell>
          <cell r="H3522" t="str">
            <v>TUBO DE AÇO GALVANIZADO COM COSTURA, CLASSE MÉDIA, DN 65 (2 1/2"), CONEXÃO ROSQUEADA, INSTALADO EM REDE DE ALIMENTAÇÃO PARA HIDRANTE - FORNECIMENTO E INSTALAÇÃO. AF_10/2020</v>
          </cell>
          <cell r="I3522" t="str">
            <v>M</v>
          </cell>
          <cell r="J3522" t="str">
            <v>ATRIBUÍDO SÃO PAULO</v>
          </cell>
          <cell r="K3522" t="str">
            <v>108,04</v>
          </cell>
          <cell r="L3522" t="str">
            <v>CAIXA REFERENCIAL</v>
          </cell>
          <cell r="M3522" t="str">
            <v>8,58</v>
          </cell>
          <cell r="N3522">
            <v>99.460000000000008</v>
          </cell>
          <cell r="O3522">
            <v>108.04</v>
          </cell>
          <cell r="P3522">
            <v>0</v>
          </cell>
          <cell r="R3522" t="str">
            <v>SINAPI</v>
          </cell>
        </row>
        <row r="3523">
          <cell r="G3523">
            <v>92368</v>
          </cell>
          <cell r="H3523" t="str">
            <v>TUBO DE AÇO GALVANIZADO COM COSTURA, CLASSE MÉDIA, DN 80 (3"), CONEXÃO ROSQUEADA, INSTALADO EM REDE DE ALIMENTAÇÃO PARA HIDRANTE - FORNECIMENTO E INSTALAÇÃO. AF_10/2020</v>
          </cell>
          <cell r="I3523" t="str">
            <v>M</v>
          </cell>
          <cell r="J3523" t="str">
            <v>ATRIBUÍDO SÃO PAULO</v>
          </cell>
          <cell r="K3523" t="str">
            <v>143,03</v>
          </cell>
          <cell r="L3523" t="str">
            <v>CAIXA REFERENCIAL</v>
          </cell>
          <cell r="M3523" t="str">
            <v>9,67</v>
          </cell>
          <cell r="N3523">
            <v>133.36000000000001</v>
          </cell>
          <cell r="O3523">
            <v>143.03</v>
          </cell>
          <cell r="P3523">
            <v>0</v>
          </cell>
          <cell r="R3523" t="str">
            <v>SINAPI</v>
          </cell>
        </row>
        <row r="3524">
          <cell r="G3524">
            <v>92645</v>
          </cell>
          <cell r="H3524" t="str">
            <v>TUBO DE AÇO PRETO SEM COSTURA, CONEXÃO SOLDADA, DN 25 (1"), INSTALADO EM REDE DE ALIMENTAÇÃO PARA SPRINKLER - FORNECIMENTO E INSTALAÇÃO. AF_10/2020</v>
          </cell>
          <cell r="I3524" t="str">
            <v>M</v>
          </cell>
          <cell r="J3524" t="str">
            <v>ATRIBUÍDO SÃO PAULO</v>
          </cell>
          <cell r="K3524" t="str">
            <v>76,28</v>
          </cell>
          <cell r="L3524" t="str">
            <v>CAIXA REFERENCIAL</v>
          </cell>
          <cell r="M3524" t="str">
            <v>5,38</v>
          </cell>
          <cell r="N3524">
            <v>70.900000000000006</v>
          </cell>
          <cell r="O3524">
            <v>76.28</v>
          </cell>
          <cell r="P3524">
            <v>0</v>
          </cell>
          <cell r="R3524" t="str">
            <v>SINAPI</v>
          </cell>
        </row>
        <row r="3525">
          <cell r="G3525">
            <v>92646</v>
          </cell>
          <cell r="H3525" t="str">
            <v>TUBO DE AÇO PRETO SEM COSTURA, CONEXÃO SOLDADA, DN 32 (1 1/4"), INSTALADO EM REDE DE ALIMENTAÇÃO PARA SPRINKLER - FORNECIMENTO E INSTALAÇÃO. AF_10/2020</v>
          </cell>
          <cell r="I3525" t="str">
            <v>M</v>
          </cell>
          <cell r="J3525" t="str">
            <v>ATRIBUÍDO SÃO PAULO</v>
          </cell>
          <cell r="K3525" t="str">
            <v>100,85</v>
          </cell>
          <cell r="L3525" t="str">
            <v>CAIXA REFERENCIAL</v>
          </cell>
          <cell r="M3525" t="str">
            <v>6,14</v>
          </cell>
          <cell r="N3525">
            <v>94.71</v>
          </cell>
          <cell r="O3525">
            <v>100.85</v>
          </cell>
          <cell r="P3525">
            <v>0</v>
          </cell>
          <cell r="R3525" t="str">
            <v>SINAPI</v>
          </cell>
        </row>
        <row r="3526">
          <cell r="G3526">
            <v>92648</v>
          </cell>
          <cell r="H3526" t="str">
            <v>TUBO DE AÇO PRETO SEM COSTURA, CONEXÃO SOLDADA, DN 40 (1 1/2"), INSTALADO EM REDE DE ALIMENTAÇÃO PARA SPRINKLER - FORNECIMENTO E INSTALAÇÃO. AF_10/2020</v>
          </cell>
          <cell r="I3526" t="str">
            <v>M</v>
          </cell>
          <cell r="J3526" t="str">
            <v>ATRIBUÍDO SÃO PAULO</v>
          </cell>
          <cell r="K3526" t="str">
            <v>110,30</v>
          </cell>
          <cell r="L3526" t="str">
            <v>CAIXA REFERENCIAL</v>
          </cell>
          <cell r="M3526" t="str">
            <v>6,99</v>
          </cell>
          <cell r="N3526">
            <v>103.31</v>
          </cell>
          <cell r="O3526">
            <v>110.3</v>
          </cell>
          <cell r="P3526">
            <v>0</v>
          </cell>
          <cell r="R3526" t="str">
            <v>SINAPI</v>
          </cell>
        </row>
        <row r="3527">
          <cell r="G3527">
            <v>92649</v>
          </cell>
          <cell r="H3527" t="str">
            <v>TUBO DE AÇO PRETO SEM COSTURA, CONEXÃO SOLDADA, DN 50 (2"), INSTALADO EM REDE DE ALIMENTAÇÃO PARA SPRINKLER - FORNECIMENTO E INSTALAÇÃO. AF_10/2020</v>
          </cell>
          <cell r="I3527" t="str">
            <v>M</v>
          </cell>
          <cell r="J3527" t="str">
            <v>ATRIBUÍDO SÃO PAULO</v>
          </cell>
          <cell r="K3527" t="str">
            <v>134,69</v>
          </cell>
          <cell r="L3527" t="str">
            <v>CAIXA REFERENCIAL</v>
          </cell>
          <cell r="M3527" t="str">
            <v>8,09</v>
          </cell>
          <cell r="N3527">
            <v>126.6</v>
          </cell>
          <cell r="O3527">
            <v>134.69</v>
          </cell>
          <cell r="P3527">
            <v>0</v>
          </cell>
          <cell r="R3527" t="str">
            <v>SINAPI</v>
          </cell>
        </row>
        <row r="3528">
          <cell r="G3528">
            <v>92650</v>
          </cell>
          <cell r="H3528" t="str">
            <v>TUBO DE AÇO PRETO SEM COSTURA, CONEXÃO SOLDADA, DN 65 (2 1/2"), INSTALADO EM REDE DE ALIMENTAÇÃO PARA SPRINKLER - FORNECIMENTO E INSTALAÇÃO. AF_10/2020</v>
          </cell>
          <cell r="I3528" t="str">
            <v>M</v>
          </cell>
          <cell r="J3528" t="str">
            <v>ATRIBUÍDO SÃO PAULO</v>
          </cell>
          <cell r="K3528" t="str">
            <v>213,90</v>
          </cell>
          <cell r="L3528" t="str">
            <v>CAIXA REFERENCIAL</v>
          </cell>
          <cell r="M3528" t="str">
            <v>9,70</v>
          </cell>
          <cell r="N3528">
            <v>204.20000000000002</v>
          </cell>
          <cell r="O3528">
            <v>213.9</v>
          </cell>
          <cell r="P3528">
            <v>0</v>
          </cell>
          <cell r="R3528" t="str">
            <v>SINAPI</v>
          </cell>
        </row>
        <row r="3529">
          <cell r="G3529">
            <v>92652</v>
          </cell>
          <cell r="H3529" t="str">
            <v>TUBO DE AÇO GALVANIZADO COM COSTURA, CLASSE MÉDIA, CONEXÃO ROSQUEADA, DN 32 (1 1/4"), INSTALADO EM REDE DE ALIMENTAÇÃO PARA SPRINKLER - FORNECIMENTO E INSTALAÇÃO. AF_10/2020</v>
          </cell>
          <cell r="I3529" t="str">
            <v>M</v>
          </cell>
          <cell r="J3529" t="str">
            <v>ATRIBUÍDO SÃO PAULO</v>
          </cell>
          <cell r="K3529" t="str">
            <v>58,89</v>
          </cell>
          <cell r="L3529" t="str">
            <v>CAIXA REFERENCIAL</v>
          </cell>
          <cell r="M3529" t="str">
            <v>9,64</v>
          </cell>
          <cell r="N3529">
            <v>49.25</v>
          </cell>
          <cell r="O3529">
            <v>58.89</v>
          </cell>
          <cell r="P3529">
            <v>0</v>
          </cell>
          <cell r="R3529" t="str">
            <v>SINAPI</v>
          </cell>
        </row>
        <row r="3530">
          <cell r="G3530">
            <v>92653</v>
          </cell>
          <cell r="H3530" t="str">
            <v>TUBO DE AÇO GALVANIZADO COM COSTURA, CLASSE MÉDIA, CONEXÃO ROSQUEADA, DN 40 (1 1/2"), INSTALADO EM REDE DE ALIMENTAÇÃO PARA SPRINKLER - FORNECIMENTO E INSTALAÇÃO. AF_10/2020</v>
          </cell>
          <cell r="I3530" t="str">
            <v>M</v>
          </cell>
          <cell r="J3530" t="str">
            <v>ATRIBUÍDO SÃO PAULO</v>
          </cell>
          <cell r="K3530" t="str">
            <v>67,20</v>
          </cell>
          <cell r="L3530" t="str">
            <v>CAIXA REFERENCIAL</v>
          </cell>
          <cell r="M3530" t="str">
            <v>10,24</v>
          </cell>
          <cell r="N3530">
            <v>56.96</v>
          </cell>
          <cell r="O3530">
            <v>67.2</v>
          </cell>
          <cell r="P3530">
            <v>0</v>
          </cell>
          <cell r="R3530" t="str">
            <v>SINAPI</v>
          </cell>
        </row>
        <row r="3531">
          <cell r="G3531">
            <v>92654</v>
          </cell>
          <cell r="H3531" t="str">
            <v>TUBO DE AÇO GALVANIZADO COM COSTURA, CLASSE MÉDIA, CONEXÃO ROSQUEADA, DN 50 (2"), INSTALADO EM REDE DE ALIMENTAÇÃO PARA SPRINKLER - FORNECIMENTO E INSTALAÇÃO. AF_10/2020</v>
          </cell>
          <cell r="I3531" t="str">
            <v>M</v>
          </cell>
          <cell r="J3531" t="str">
            <v>ATRIBUÍDO SÃO PAULO</v>
          </cell>
          <cell r="K3531" t="str">
            <v>92,16</v>
          </cell>
          <cell r="L3531" t="str">
            <v>CAIXA REFERENCIAL</v>
          </cell>
          <cell r="M3531" t="str">
            <v>10,97</v>
          </cell>
          <cell r="N3531">
            <v>81.19</v>
          </cell>
          <cell r="O3531">
            <v>92.16</v>
          </cell>
          <cell r="P3531">
            <v>0</v>
          </cell>
          <cell r="R3531" t="str">
            <v>SINAPI</v>
          </cell>
        </row>
        <row r="3532">
          <cell r="G3532">
            <v>92655</v>
          </cell>
          <cell r="H3532" t="str">
            <v>TUBO DE AÇO GALVANIZADO COM COSTURA, CLASSE MÉDIA, CONEXÃO ROSQUEADA, DN 65 (2 1/2"), INSTALADO EM REDE DE ALIMENTAÇÃO PARA SPRINKLER - FORNECIMENTO E INSTALAÇÃO. AF_10/2020</v>
          </cell>
          <cell r="I3532" t="str">
            <v>M</v>
          </cell>
          <cell r="J3532" t="str">
            <v>ATRIBUÍDO SÃO PAULO</v>
          </cell>
          <cell r="K3532" t="str">
            <v>112,46</v>
          </cell>
          <cell r="L3532" t="str">
            <v>CAIXA REFERENCIAL</v>
          </cell>
          <cell r="M3532" t="str">
            <v>12,10</v>
          </cell>
          <cell r="N3532">
            <v>100.36</v>
          </cell>
          <cell r="O3532">
            <v>112.46</v>
          </cell>
          <cell r="P3532">
            <v>0</v>
          </cell>
          <cell r="R3532" t="str">
            <v>SINAPI</v>
          </cell>
        </row>
        <row r="3533">
          <cell r="G3533">
            <v>92656</v>
          </cell>
          <cell r="H3533" t="str">
            <v>TUBO DE AÇO GALVANIZADO COM COSTURA, CLASSE MÉDIA, CONEXÃO ROSQUEADA, DN 80 (3"), INSTALADO EM REDE DE ALIMENTAÇÃO PARA SPRINKLER - FORNECIMENTO E INSTALAÇÃO. AF_10/2020</v>
          </cell>
          <cell r="I3533" t="str">
            <v>M</v>
          </cell>
          <cell r="J3533" t="str">
            <v>ATRIBUÍDO SÃO PAULO</v>
          </cell>
          <cell r="K3533" t="str">
            <v>147,44</v>
          </cell>
          <cell r="L3533" t="str">
            <v>CAIXA REFERENCIAL</v>
          </cell>
          <cell r="M3533" t="str">
            <v>13,19</v>
          </cell>
          <cell r="N3533">
            <v>134.25</v>
          </cell>
          <cell r="O3533">
            <v>147.44</v>
          </cell>
          <cell r="P3533">
            <v>0</v>
          </cell>
          <cell r="R3533" t="str">
            <v>SINAPI</v>
          </cell>
        </row>
        <row r="3534">
          <cell r="G3534">
            <v>92687</v>
          </cell>
          <cell r="H3534" t="str">
            <v>TUBO DE AÇO GALVANIZADO COM COSTURA, CLASSE MÉDIA, CONEXÃO ROSQUEADA, DN 15 (1/2"), INSTALADO EM RAMAIS E SUB-RAMAIS DE GÁS - FORNECIMENTO E INSTALAÇÃO. AF_10/2020</v>
          </cell>
          <cell r="I3534" t="str">
            <v>M</v>
          </cell>
          <cell r="J3534" t="str">
            <v>ATRIBUÍDO SÃO PAULO</v>
          </cell>
          <cell r="K3534" t="str">
            <v>27,39</v>
          </cell>
          <cell r="L3534" t="str">
            <v>CAIXA REFERENCIAL</v>
          </cell>
          <cell r="M3534" t="str">
            <v>6,07</v>
          </cell>
          <cell r="N3534">
            <v>21.32</v>
          </cell>
          <cell r="O3534">
            <v>27.39</v>
          </cell>
          <cell r="P3534">
            <v>0</v>
          </cell>
          <cell r="R3534" t="str">
            <v>SINAPI</v>
          </cell>
        </row>
        <row r="3535">
          <cell r="G3535">
            <v>92688</v>
          </cell>
          <cell r="H3535" t="str">
            <v>TUBO DE AÇO GALVANIZADO COM COSTURA, CLASSE MÉDIA, CONEXÃO ROSQUEADA, DN 20 (3/4"), INSTALADO EM RAMAIS E SUB-RAMAIS DE GÁS - FORNECIMENTO E INSTALAÇÃO. AF_10/2020</v>
          </cell>
          <cell r="I3535" t="str">
            <v>M</v>
          </cell>
          <cell r="J3535" t="str">
            <v>ATRIBUÍDO SÃO PAULO</v>
          </cell>
          <cell r="K3535" t="str">
            <v>38,08</v>
          </cell>
          <cell r="L3535" t="str">
            <v>CAIXA REFERENCIAL</v>
          </cell>
          <cell r="M3535" t="str">
            <v>10,43</v>
          </cell>
          <cell r="N3535">
            <v>27.65</v>
          </cell>
          <cell r="O3535">
            <v>38.08</v>
          </cell>
          <cell r="P3535">
            <v>0</v>
          </cell>
          <cell r="R3535" t="str">
            <v>SINAPI</v>
          </cell>
        </row>
        <row r="3536">
          <cell r="G3536">
            <v>92689</v>
          </cell>
          <cell r="H3536" t="str">
            <v>TUBO DE AÇO PRETO SEM COSTURA, CLASSE MÉDIA, CONEXÃO SOLDADA, DN 15 (1/2"), INSTALADO EM RAMAIS E SUB-RAMAIS DE GÁS - FORNECIMENTO E INSTALAÇÃO. AF_10/2020</v>
          </cell>
          <cell r="I3536" t="str">
            <v>M</v>
          </cell>
          <cell r="J3536" t="str">
            <v>ATRIBUÍDO SÃO PAULO</v>
          </cell>
          <cell r="K3536" t="str">
            <v>53,05</v>
          </cell>
          <cell r="L3536" t="str">
            <v>CAIXA REFERENCIAL</v>
          </cell>
          <cell r="M3536" t="str">
            <v>6,15</v>
          </cell>
          <cell r="N3536">
            <v>46.9</v>
          </cell>
          <cell r="O3536">
            <v>53.05</v>
          </cell>
          <cell r="P3536">
            <v>0</v>
          </cell>
          <cell r="R3536" t="str">
            <v>SINAPI</v>
          </cell>
        </row>
        <row r="3537">
          <cell r="G3537">
            <v>92690</v>
          </cell>
          <cell r="H3537" t="str">
            <v>TUBO DE AÇO PRETO SEM COSTURA, CLASSE MÉDIA, CONEXÃO SOLDADA, DN 20 (3/4"), INSTALADO EM RAMAIS E SUB-RAMAIS DE GÁS - FORNECIMENTO E INSTALAÇÃO. AF_10/2020</v>
          </cell>
          <cell r="I3537" t="str">
            <v>M</v>
          </cell>
          <cell r="J3537" t="str">
            <v>ATRIBUÍDO SÃO PAULO</v>
          </cell>
          <cell r="K3537" t="str">
            <v>75,18</v>
          </cell>
          <cell r="L3537" t="str">
            <v>CAIXA REFERENCIAL</v>
          </cell>
          <cell r="M3537" t="str">
            <v>10,59</v>
          </cell>
          <cell r="N3537">
            <v>64.59</v>
          </cell>
          <cell r="O3537">
            <v>75.180000000000007</v>
          </cell>
          <cell r="P3537">
            <v>0</v>
          </cell>
          <cell r="R3537" t="str">
            <v>SINAPI</v>
          </cell>
        </row>
        <row r="3538">
          <cell r="G3538">
            <v>92691</v>
          </cell>
          <cell r="H3538" t="str">
            <v>TUBO DE AÇO PRETO SEM COSTURA, CLASSE MÉDIA, CONEXÃO SOLDADA, DN 25 (1"), INSTALADO EM RAMAIS  E SUB-RAMAIS DE GÁS - FORNECIMENTO E INSTALAÇÃO. AF_10/2020</v>
          </cell>
          <cell r="I3538" t="str">
            <v>M</v>
          </cell>
          <cell r="J3538" t="str">
            <v>ATRIBUÍDO SÃO PAULO</v>
          </cell>
          <cell r="K3538" t="str">
            <v>95,77</v>
          </cell>
          <cell r="L3538" t="str">
            <v>CAIXA REFERENCIAL</v>
          </cell>
          <cell r="M3538" t="str">
            <v>20,65</v>
          </cell>
          <cell r="N3538">
            <v>75.12</v>
          </cell>
          <cell r="O3538">
            <v>95.77000000000001</v>
          </cell>
          <cell r="P3538">
            <v>0</v>
          </cell>
          <cell r="R3538" t="str">
            <v>SINAPI</v>
          </cell>
        </row>
        <row r="3539">
          <cell r="G3539">
            <v>94462</v>
          </cell>
          <cell r="H3539" t="str">
            <v>TUBO DE AÇO GALVANIZADO COM COSTURA, CLASSE MÉDIA, DN 50 (2), CONEXÃO ROSQUEADA, INSTALADO EM RESERVAÇÃO DE ÁGUA DE EDIFICAÇÃO QUE POSSUA RESERVATÓRIO DE FIBRA/FIBROCIMENTO  FORNECIMENTO E INSTALAÇÃO. AF_06/2016</v>
          </cell>
          <cell r="I3539" t="str">
            <v>M</v>
          </cell>
          <cell r="J3539" t="str">
            <v>ATRIBUÍDO SÃO PAULO</v>
          </cell>
          <cell r="K3539" t="str">
            <v>97,83</v>
          </cell>
          <cell r="L3539" t="str">
            <v>CAIXA REFERENCIAL</v>
          </cell>
          <cell r="M3539" t="str">
            <v>20,36</v>
          </cell>
          <cell r="N3539">
            <v>77.47</v>
          </cell>
          <cell r="O3539">
            <v>97.83</v>
          </cell>
          <cell r="P3539">
            <v>0</v>
          </cell>
          <cell r="R3539" t="str">
            <v>SINAPI</v>
          </cell>
        </row>
        <row r="3540">
          <cell r="G3540">
            <v>94463</v>
          </cell>
          <cell r="H3540" t="str">
            <v>TUBO DE AÇO GALVANIZADO COM COSTURA, CLASSE MÉDIA, DN 65 (2 1/2), CONEXÃO ROSQUEADA, INSTALADO EM RESERVAÇÃO DE ÁGUA DE EDIFICAÇÃO QUE POSSUA RESERVATÓRIO DE FIBRA/FIBROCIMENTO  FORNECIMENTO E INSTALAÇÃO. AF_06/2016</v>
          </cell>
          <cell r="I3540" t="str">
            <v>M</v>
          </cell>
          <cell r="J3540" t="str">
            <v>ATRIBUÍDO SÃO PAULO</v>
          </cell>
          <cell r="K3540" t="str">
            <v>115,23</v>
          </cell>
          <cell r="L3540" t="str">
            <v>CAIXA REFERENCIAL</v>
          </cell>
          <cell r="M3540" t="str">
            <v>20,36</v>
          </cell>
          <cell r="N3540">
            <v>94.87</v>
          </cell>
          <cell r="O3540">
            <v>115.23</v>
          </cell>
          <cell r="P3540">
            <v>0</v>
          </cell>
          <cell r="R3540" t="str">
            <v>SINAPI</v>
          </cell>
        </row>
        <row r="3541">
          <cell r="G3541">
            <v>94464</v>
          </cell>
          <cell r="H3541" t="str">
            <v>TUBO DE AÇO GALVANIZADO COM COSTURA, CLASSE MÉDIA, DN 80 (3), CONEXÃO ROSQUEADA, INSTALADO EM RESERVAÇÃO DE ÁGUA DE EDIFICAÇÃO QUE POSSUA RESERVATÓRIO DE FIBRA/FIBROCIMENTO  FORNECIMENTO E INSTALAÇÃO. AF_06/2016</v>
          </cell>
          <cell r="I3541" t="str">
            <v>M</v>
          </cell>
          <cell r="J3541" t="str">
            <v>ATRIBUÍDO SÃO PAULO</v>
          </cell>
          <cell r="K3541" t="str">
            <v>162,85</v>
          </cell>
          <cell r="L3541" t="str">
            <v>CAIXA REFERENCIAL</v>
          </cell>
          <cell r="M3541" t="str">
            <v>25,46</v>
          </cell>
          <cell r="N3541">
            <v>137.38999999999999</v>
          </cell>
          <cell r="O3541">
            <v>162.85</v>
          </cell>
          <cell r="P3541">
            <v>0</v>
          </cell>
          <cell r="R3541" t="str">
            <v>SINAPI</v>
          </cell>
        </row>
        <row r="3542">
          <cell r="G3542">
            <v>94602</v>
          </cell>
          <cell r="H3542" t="str">
            <v>TUBO EM COBRE RÍGIDO, DN 54 MM, CLASSE E, SEM ISOLAMENTO, INSTALADO EM RESERVAÇÃO DE ÁGUA DE EDIFICAÇÃO QUE POSSUA RESERVATÓRIO DE FIBRA/FIBROCIMENTO  FORNECIMENTO E INSTALAÇÃO. AF_06/2016</v>
          </cell>
          <cell r="I3542" t="str">
            <v>M</v>
          </cell>
          <cell r="J3542" t="str">
            <v>ATRIBUÍDO SÃO PAULO</v>
          </cell>
          <cell r="K3542" t="str">
            <v>208,18</v>
          </cell>
          <cell r="L3542" t="str">
            <v>CAIXA REFERENCIAL</v>
          </cell>
          <cell r="M3542" t="str">
            <v>23,95</v>
          </cell>
          <cell r="N3542">
            <v>184.23000000000002</v>
          </cell>
          <cell r="O3542">
            <v>208.18</v>
          </cell>
          <cell r="P3542">
            <v>0</v>
          </cell>
          <cell r="R3542" t="str">
            <v>SINAPI</v>
          </cell>
        </row>
        <row r="3543">
          <cell r="G3543">
            <v>94603</v>
          </cell>
          <cell r="H3543" t="str">
            <v>TUBO EM COBRE RÍGIDO, DN 66 MM, CLASSE E, SEM ISOLAMENTO, INSTALADO EM RESERVAÇÃO DE ÁGUA DE EDIFICAÇÃO QUE POSSUA RESERVATÓRIO DE FIBRA/FIBROCIMENTO  FORNECIMENTO E INSTALAÇÃO. AF_06/2016</v>
          </cell>
          <cell r="I3543" t="str">
            <v>M</v>
          </cell>
          <cell r="J3543" t="str">
            <v>ATRIBUÍDO SÃO PAULO</v>
          </cell>
          <cell r="K3543" t="str">
            <v>280,98</v>
          </cell>
          <cell r="L3543" t="str">
            <v>CAIXA REFERENCIAL</v>
          </cell>
          <cell r="M3543" t="str">
            <v>23,94</v>
          </cell>
          <cell r="N3543">
            <v>257.04000000000002</v>
          </cell>
          <cell r="O3543">
            <v>280.98</v>
          </cell>
          <cell r="P3543">
            <v>0</v>
          </cell>
          <cell r="R3543" t="str">
            <v>SINAPI</v>
          </cell>
        </row>
        <row r="3544">
          <cell r="G3544">
            <v>94604</v>
          </cell>
          <cell r="H3544" t="str">
            <v>TUBO EM COBRE RÍGIDO, DN 79 MM, CLASSE E, SEM ISOLAMENTO, INSTALADO EM RESERVAÇÃO DE ÁGUA DE EDIFICAÇÃO QUE POSSUA RESERVATÓRIO DE FIBRA/FIBROCIMENTO  FORNECIMENTO E INSTALAÇÃO. AF_06/2016</v>
          </cell>
          <cell r="I3544" t="str">
            <v>M</v>
          </cell>
          <cell r="J3544" t="str">
            <v>ATRIBUÍDO SÃO PAULO</v>
          </cell>
          <cell r="K3544" t="str">
            <v>384,91</v>
          </cell>
          <cell r="L3544" t="str">
            <v>CAIXA REFERENCIAL</v>
          </cell>
          <cell r="M3544" t="str">
            <v>26,07</v>
          </cell>
          <cell r="N3544">
            <v>358.84000000000003</v>
          </cell>
          <cell r="O3544">
            <v>384.91</v>
          </cell>
          <cell r="P3544">
            <v>0</v>
          </cell>
          <cell r="R3544" t="str">
            <v>SINAPI</v>
          </cell>
        </row>
        <row r="3545">
          <cell r="G3545">
            <v>94605</v>
          </cell>
          <cell r="H3545" t="str">
            <v>TUBO EM COBRE RÍGIDO, DN 104 MM, CLASSE E, SEM ISOLAMENTO, INSTALADO EM RESERVAÇÃO DE ÁGUA DE EDIFICAÇÃO QUE POSSUA RESERVATÓRIO DE FIBRA/FIBROCIMENTO  FORNECIMENTO E INSTALAÇÃO. AF_06/2016</v>
          </cell>
          <cell r="I3545" t="str">
            <v>M</v>
          </cell>
          <cell r="J3545" t="str">
            <v>ATRIBUÍDO SÃO PAULO</v>
          </cell>
          <cell r="K3545" t="str">
            <v>552,02</v>
          </cell>
          <cell r="L3545" t="str">
            <v>CAIXA REFERENCIAL</v>
          </cell>
          <cell r="M3545" t="str">
            <v>26,07</v>
          </cell>
          <cell r="N3545">
            <v>525.94999999999993</v>
          </cell>
          <cell r="O3545">
            <v>552.02</v>
          </cell>
          <cell r="P3545">
            <v>0</v>
          </cell>
          <cell r="R3545" t="str">
            <v>SINAPI</v>
          </cell>
        </row>
        <row r="3546">
          <cell r="G3546">
            <v>94648</v>
          </cell>
          <cell r="H3546" t="str">
            <v>TUBO, PVC, SOLDÁVEL, DN  25 MM, INSTALADO EM RESERVAÇÃO DE ÁGUA DE EDIFICAÇÃO QUE POSSUA RESERVATÓRIO DE FIBRA/FIBROCIMENTO   FORNECIMENTO E INSTALAÇÃO. AF_06/2016</v>
          </cell>
          <cell r="I3546" t="str">
            <v>M</v>
          </cell>
          <cell r="J3546" t="str">
            <v>COEFICIENTE DE REPRESENTATIVIDADE</v>
          </cell>
          <cell r="K3546" t="str">
            <v>11,31</v>
          </cell>
          <cell r="L3546" t="str">
            <v>CAIXA REFERENCIAL</v>
          </cell>
          <cell r="M3546" t="str">
            <v>4,67</v>
          </cell>
          <cell r="N3546">
            <v>6.6400000000000006</v>
          </cell>
          <cell r="O3546">
            <v>11.31</v>
          </cell>
          <cell r="P3546">
            <v>0</v>
          </cell>
          <cell r="R3546" t="str">
            <v>SINAPI</v>
          </cell>
        </row>
        <row r="3547">
          <cell r="G3547">
            <v>94649</v>
          </cell>
          <cell r="H3547" t="str">
            <v>TUBO, PVC, SOLDÁVEL, DN 32 MM, INSTALADO EM RESERVAÇÃO DE ÁGUA DE EDIFICAÇÃO QUE POSSUA RESERVATÓRIO DE FIBRA/FIBROCIMENTO   FORNECIMENTO E INSTALAÇÃO. AF_06/2016</v>
          </cell>
          <cell r="I3547" t="str">
            <v>M</v>
          </cell>
          <cell r="J3547" t="str">
            <v>COEFICIENTE DE REPRESENTATIVIDADE</v>
          </cell>
          <cell r="K3547" t="str">
            <v>17,63</v>
          </cell>
          <cell r="L3547" t="str">
            <v>CAIXA REFERENCIAL</v>
          </cell>
          <cell r="M3547" t="str">
            <v>4,66</v>
          </cell>
          <cell r="N3547">
            <v>12.969999999999999</v>
          </cell>
          <cell r="O3547">
            <v>17.63</v>
          </cell>
          <cell r="P3547">
            <v>0</v>
          </cell>
          <cell r="R3547" t="str">
            <v>SINAPI</v>
          </cell>
        </row>
        <row r="3548">
          <cell r="G3548">
            <v>94650</v>
          </cell>
          <cell r="H3548" t="str">
            <v>TUBO, PVC, SOLDÁVEL, DN 40 MM, INSTALADO EM RESERVAÇÃO DE ÁGUA DE EDIFICAÇÃO QUE POSSUA RESERVATÓRIO DE FIBRA/FIBROCIMENTO   FORNECIMENTO E INSTALAÇÃO. AF_06/2016</v>
          </cell>
          <cell r="I3548" t="str">
            <v>M</v>
          </cell>
          <cell r="J3548" t="str">
            <v>COEFICIENTE DE REPRESENTATIVIDADE</v>
          </cell>
          <cell r="K3548" t="str">
            <v>26,55</v>
          </cell>
          <cell r="L3548" t="str">
            <v>CAIXA REFERENCIAL</v>
          </cell>
          <cell r="M3548" t="str">
            <v>6,63</v>
          </cell>
          <cell r="N3548">
            <v>19.920000000000002</v>
          </cell>
          <cell r="O3548">
            <v>26.55</v>
          </cell>
          <cell r="P3548">
            <v>0</v>
          </cell>
          <cell r="R3548" t="str">
            <v>SINAPI</v>
          </cell>
        </row>
        <row r="3549">
          <cell r="G3549">
            <v>94651</v>
          </cell>
          <cell r="H3549" t="str">
            <v>TUBO, PVC, SOLDÁVEL, DN 50 MM, INSTALADO EM RESERVAÇÃO DE ÁGUA DE EDIFICAÇÃO QUE POSSUA RESERVATÓRIO DE FIBRA/FIBROCIMENTO   FORNECIMENTO E INSTALAÇÃO. AF_06/2016</v>
          </cell>
          <cell r="I3549" t="str">
            <v>M</v>
          </cell>
          <cell r="J3549" t="str">
            <v>COEFICIENTE DE REPRESENTATIVIDADE</v>
          </cell>
          <cell r="K3549" t="str">
            <v>28,32</v>
          </cell>
          <cell r="L3549" t="str">
            <v>CAIXA REFERENCIAL</v>
          </cell>
          <cell r="M3549" t="str">
            <v>6,63</v>
          </cell>
          <cell r="N3549">
            <v>21.69</v>
          </cell>
          <cell r="O3549">
            <v>28.32</v>
          </cell>
          <cell r="P3549">
            <v>0</v>
          </cell>
          <cell r="R3549" t="str">
            <v>SINAPI</v>
          </cell>
        </row>
        <row r="3550">
          <cell r="G3550">
            <v>94652</v>
          </cell>
          <cell r="H3550" t="str">
            <v>TUBO, PVC, SOLDÁVEL, DN 60 MM, INSTALADO EM RESERVAÇÃO DE ÁGUA DE EDIFICAÇÃO QUE POSSUA RESERVATÓRIO DE FIBRA/FIBROCIMENTO   FORNECIMENTO E INSTALAÇÃO. AF_06/2016</v>
          </cell>
          <cell r="I3550" t="str">
            <v>M</v>
          </cell>
          <cell r="J3550" t="str">
            <v>COEFICIENTE DE REPRESENTATIVIDADE</v>
          </cell>
          <cell r="K3550" t="str">
            <v>45,27</v>
          </cell>
          <cell r="L3550" t="str">
            <v>CAIXA REFERENCIAL</v>
          </cell>
          <cell r="M3550" t="str">
            <v>10,77</v>
          </cell>
          <cell r="N3550">
            <v>34.5</v>
          </cell>
          <cell r="O3550">
            <v>45.269999999999996</v>
          </cell>
          <cell r="P3550">
            <v>0</v>
          </cell>
          <cell r="R3550" t="str">
            <v>SINAPI</v>
          </cell>
        </row>
        <row r="3551">
          <cell r="G3551">
            <v>94653</v>
          </cell>
          <cell r="H3551" t="str">
            <v>TUBO, PVC, SOLDÁVEL, DN 75 MM, INSTALADO EM RESERVAÇÃO DE ÁGUA DE EDIFICAÇÃO QUE POSSUA RESERVATÓRIO DE FIBRA/FIBROCIMENTO   FORNECIMENTO E INSTALAÇÃO. AF_06/2016</v>
          </cell>
          <cell r="I3551" t="str">
            <v>M</v>
          </cell>
          <cell r="J3551" t="str">
            <v>COEFICIENTE DE REPRESENTATIVIDADE</v>
          </cell>
          <cell r="K3551" t="str">
            <v>66,10</v>
          </cell>
          <cell r="L3551" t="str">
            <v>CAIXA REFERENCIAL</v>
          </cell>
          <cell r="M3551" t="str">
            <v>10,77</v>
          </cell>
          <cell r="N3551">
            <v>55.33</v>
          </cell>
          <cell r="O3551">
            <v>66.099999999999994</v>
          </cell>
          <cell r="P3551">
            <v>0</v>
          </cell>
          <cell r="R3551" t="str">
            <v>SINAPI</v>
          </cell>
        </row>
        <row r="3552">
          <cell r="G3552">
            <v>94654</v>
          </cell>
          <cell r="H3552" t="str">
            <v>TUBO, PVC, SOLDÁVEL, DN 85 MM, INSTALADO EM RESERVAÇÃO DE ÁGUA DE EDIFICAÇÃO QUE POSSUA RESERVATÓRIO DE FIBRA/FIBROCIMENTO   FORNECIMENTO E INSTALAÇÃO. AF_06/2016</v>
          </cell>
          <cell r="I3552" t="str">
            <v>M</v>
          </cell>
          <cell r="J3552" t="str">
            <v>COEFICIENTE DE REPRESENTATIVIDADE</v>
          </cell>
          <cell r="K3552" t="str">
            <v>93,27</v>
          </cell>
          <cell r="L3552" t="str">
            <v>CAIXA REFERENCIAL</v>
          </cell>
          <cell r="M3552" t="str">
            <v>18,89</v>
          </cell>
          <cell r="N3552">
            <v>74.38</v>
          </cell>
          <cell r="O3552">
            <v>93.27</v>
          </cell>
          <cell r="P3552">
            <v>0</v>
          </cell>
          <cell r="R3552" t="str">
            <v>SINAPI</v>
          </cell>
        </row>
        <row r="3553">
          <cell r="G3553">
            <v>94655</v>
          </cell>
          <cell r="H3553" t="str">
            <v>TUBO, PVC, SOLDÁVEL, DN 110 MM, INSTALADO EM RESERVAÇÃO DE ÁGUA DE EDIFICAÇÃO QUE POSSUA RESERVATÓRIO DE FIBRA/FIBROCIMENTO   FORNECIMENTO E INSTALAÇÃO. AF_06/2016</v>
          </cell>
          <cell r="I3553" t="str">
            <v>M</v>
          </cell>
          <cell r="J3553" t="str">
            <v>COEFICIENTE DE REPRESENTATIVIDADE</v>
          </cell>
          <cell r="K3553" t="str">
            <v>132,50</v>
          </cell>
          <cell r="L3553" t="str">
            <v>CAIXA REFERENCIAL</v>
          </cell>
          <cell r="M3553" t="str">
            <v>18,89</v>
          </cell>
          <cell r="N3553">
            <v>113.61</v>
          </cell>
          <cell r="O3553">
            <v>132.5</v>
          </cell>
          <cell r="P3553">
            <v>0</v>
          </cell>
          <cell r="R3553" t="str">
            <v>SINAPI</v>
          </cell>
        </row>
        <row r="3554">
          <cell r="G3554">
            <v>94716</v>
          </cell>
          <cell r="H3554" t="str">
            <v>TUBO, CPVC, SOLDÁVEL, DN 22 MM, INSTALADO EM RESERVAÇÃO DE ÁGUA DE EDIFICAÇÃO QUE POSSUA RESERVATÓRIO DE FIBRA/FIBROCIMENTO  FORNECIMENTO E INSTALAÇÃO. AF_06/2016</v>
          </cell>
          <cell r="I3554" t="str">
            <v>M</v>
          </cell>
          <cell r="J3554" t="str">
            <v>COEFICIENTE DE REPRESENTATIVIDADE</v>
          </cell>
          <cell r="K3554" t="str">
            <v>23,99</v>
          </cell>
          <cell r="L3554" t="str">
            <v>CAIXA REFERENCIAL</v>
          </cell>
          <cell r="M3554" t="str">
            <v>4,35</v>
          </cell>
          <cell r="N3554">
            <v>19.64</v>
          </cell>
          <cell r="O3554">
            <v>23.990000000000002</v>
          </cell>
          <cell r="P3554">
            <v>0</v>
          </cell>
          <cell r="R3554" t="str">
            <v>SINAPI</v>
          </cell>
        </row>
        <row r="3555">
          <cell r="G3555">
            <v>94717</v>
          </cell>
          <cell r="H3555" t="str">
            <v>TUBO, CPVC, SOLDÁVEL, DN 28 MM, INSTALADO EM RESERVAÇÃO DE ÁGUA DE EDIFICAÇÃO QUE POSSUA RESERVATÓRIO DE FIBRA/FIBROCIMENTO  FORNECIMENTO E INSTALAÇÃO. AF_06/2016</v>
          </cell>
          <cell r="I3555" t="str">
            <v>M</v>
          </cell>
          <cell r="J3555" t="str">
            <v>COEFICIENTE DE REPRESENTATIVIDADE</v>
          </cell>
          <cell r="K3555" t="str">
            <v>37,38</v>
          </cell>
          <cell r="L3555" t="str">
            <v>CAIXA REFERENCIAL</v>
          </cell>
          <cell r="M3555" t="str">
            <v>4,34</v>
          </cell>
          <cell r="N3555">
            <v>33.040000000000006</v>
          </cell>
          <cell r="O3555">
            <v>37.38000000000001</v>
          </cell>
          <cell r="P3555">
            <v>0</v>
          </cell>
          <cell r="R3555" t="str">
            <v>SINAPI</v>
          </cell>
        </row>
        <row r="3556">
          <cell r="G3556">
            <v>94718</v>
          </cell>
          <cell r="H3556" t="str">
            <v>TUBO, CPVC, SOLDÁVEL, DN 35 MM, INSTALADO EM RESERVAÇÃO DE ÁGUA DE EDIFICAÇÃO QUE POSSUA RESERVATÓRIO DE FIBRA/FIBROCIMENTO  FORNECIMENTO E INSTALAÇÃO. AF_06/2016</v>
          </cell>
          <cell r="I3556" t="str">
            <v>M</v>
          </cell>
          <cell r="J3556" t="str">
            <v>COEFICIENTE DE REPRESENTATIVIDADE</v>
          </cell>
          <cell r="K3556" t="str">
            <v>48,35</v>
          </cell>
          <cell r="L3556" t="str">
            <v>CAIXA REFERENCIAL</v>
          </cell>
          <cell r="M3556" t="str">
            <v>5,73</v>
          </cell>
          <cell r="N3556">
            <v>42.620000000000005</v>
          </cell>
          <cell r="O3556">
            <v>48.350000000000009</v>
          </cell>
          <cell r="P3556">
            <v>0</v>
          </cell>
          <cell r="R3556" t="str">
            <v>SINAPI</v>
          </cell>
        </row>
        <row r="3557">
          <cell r="G3557">
            <v>94719</v>
          </cell>
          <cell r="H3557" t="str">
            <v>TUBO, CPVC, SOLDÁVEL, DN 42 MM, INSTALADO EM RESERVAÇÃO DE ÁGUA DE EDIFICAÇÃO QUE POSSUA RESERVATÓRIO DE FIBRA/FIBROCIMENTO  FORNECIMENTO E INSTALAÇÃO. AF_06/2016</v>
          </cell>
          <cell r="I3557" t="str">
            <v>M</v>
          </cell>
          <cell r="J3557" t="str">
            <v>COEFICIENTE DE REPRESENTATIVIDADE</v>
          </cell>
          <cell r="K3557" t="str">
            <v>62,29</v>
          </cell>
          <cell r="L3557" t="str">
            <v>CAIXA REFERENCIAL</v>
          </cell>
          <cell r="M3557" t="str">
            <v>5,73</v>
          </cell>
          <cell r="N3557">
            <v>56.56</v>
          </cell>
          <cell r="O3557">
            <v>62.290000000000006</v>
          </cell>
          <cell r="P3557">
            <v>0</v>
          </cell>
          <cell r="R3557" t="str">
            <v>SINAPI</v>
          </cell>
        </row>
        <row r="3558">
          <cell r="G3558">
            <v>94720</v>
          </cell>
          <cell r="H3558" t="str">
            <v>TUBO, CPVC, SOLDÁVEL, DN 54 MM, INSTALADO EM RESERVAÇÃO DE ÁGUA DE EDIFICAÇÃO QUE POSSUA RESERVATÓRIO DE FIBRA/FIBROCIMENTO  FORNECIMENTO E INSTALAÇÃO. AF_06/2016</v>
          </cell>
          <cell r="I3558" t="str">
            <v>M</v>
          </cell>
          <cell r="J3558" t="str">
            <v>COEFICIENTE DE REPRESENTATIVIDADE</v>
          </cell>
          <cell r="K3558" t="str">
            <v>90,64</v>
          </cell>
          <cell r="L3558" t="str">
            <v>CAIXA REFERENCIAL</v>
          </cell>
          <cell r="M3558" t="str">
            <v>9,96</v>
          </cell>
          <cell r="N3558">
            <v>80.680000000000007</v>
          </cell>
          <cell r="O3558">
            <v>90.640000000000015</v>
          </cell>
          <cell r="P3558">
            <v>0</v>
          </cell>
          <cell r="R3558" t="str">
            <v>SINAPI</v>
          </cell>
        </row>
        <row r="3559">
          <cell r="G3559">
            <v>94721</v>
          </cell>
          <cell r="H3559" t="str">
            <v>TUBO, CPVC, SOLDÁVEL, DN 73 MM, INSTALADO EM RESERVAÇÃO DE ÁGUA DE EDIFICAÇÃO QUE POSSUA RESERVATÓRIO DE FIBRA/FIBROCIMENTO  FORNECIMENTO E INSTALAÇÃO. AF_06/2016</v>
          </cell>
          <cell r="I3559" t="str">
            <v>M</v>
          </cell>
          <cell r="J3559" t="str">
            <v>COEFICIENTE DE REPRESENTATIVIDADE</v>
          </cell>
          <cell r="K3559" t="str">
            <v>138,86</v>
          </cell>
          <cell r="L3559" t="str">
            <v>CAIXA REFERENCIAL</v>
          </cell>
          <cell r="M3559" t="str">
            <v>9,96</v>
          </cell>
          <cell r="N3559">
            <v>128.9</v>
          </cell>
          <cell r="O3559">
            <v>138.86000000000001</v>
          </cell>
          <cell r="P3559">
            <v>0</v>
          </cell>
          <cell r="R3559" t="str">
            <v>SINAPI</v>
          </cell>
        </row>
        <row r="3560">
          <cell r="G3560">
            <v>94722</v>
          </cell>
          <cell r="H3560" t="str">
            <v>TUBO, CPVC, SOLDÁVEL, DN 89 MM, INSTALADO EM RESERVAÇÃO DE ÁGUA DE EDIFICAÇÃO QUE POSSUA RESERVATÓRIO DE FIBRA/FIBROCIMENTO  FORNECIMENTO E INSTALAÇÃO. AF_06/2016</v>
          </cell>
          <cell r="I3560" t="str">
            <v>M</v>
          </cell>
          <cell r="J3560" t="str">
            <v>COEFICIENTE DE REPRESENTATIVIDADE</v>
          </cell>
          <cell r="K3560" t="str">
            <v>239,61</v>
          </cell>
          <cell r="L3560" t="str">
            <v>CAIXA REFERENCIAL</v>
          </cell>
          <cell r="M3560" t="str">
            <v>20,18</v>
          </cell>
          <cell r="N3560">
            <v>219.43</v>
          </cell>
          <cell r="O3560">
            <v>239.61</v>
          </cell>
          <cell r="P3560">
            <v>0</v>
          </cell>
          <cell r="R3560" t="str">
            <v>SINAPI</v>
          </cell>
        </row>
        <row r="3561">
          <cell r="G3561">
            <v>94723</v>
          </cell>
          <cell r="H3561" t="str">
            <v>TUBO, CPVC, SOLDÁVEL, DN 114 MM, INSTALADO EM RESERVAÇÃO DE ÁGUA DE EDIFICAÇÃO QUE POSSUA RESERVATÓRIO DE FIBRA/FIBROCIMENTO  FORNECIMENTO E INSTALAÇÃO. AF_06/2016</v>
          </cell>
          <cell r="I3561" t="str">
            <v>M</v>
          </cell>
          <cell r="J3561" t="str">
            <v>COEFICIENTE DE REPRESENTATIVIDADE</v>
          </cell>
          <cell r="K3561" t="str">
            <v>433,12</v>
          </cell>
          <cell r="L3561" t="str">
            <v>CAIXA REFERENCIAL</v>
          </cell>
          <cell r="M3561" t="str">
            <v>20,18</v>
          </cell>
          <cell r="N3561">
            <v>412.94</v>
          </cell>
          <cell r="O3561">
            <v>433.12</v>
          </cell>
          <cell r="P3561">
            <v>0</v>
          </cell>
          <cell r="R3561" t="str">
            <v>SINAPI</v>
          </cell>
        </row>
        <row r="3562">
          <cell r="G3562">
            <v>95697</v>
          </cell>
          <cell r="H3562" t="str">
            <v>TUBO DE AÇO PRETO SEM COSTURA, CONEXÃO SOLDADA, DN 40 (1 1/2"), INSTALADO EM REDE DE ALIMENTAÇÃO PARA HIDRANTE - FORNECIMENTO E INSTALAÇÃO. AF_10/2020</v>
          </cell>
          <cell r="I3562" t="str">
            <v>M</v>
          </cell>
          <cell r="J3562" t="str">
            <v>ATRIBUÍDO SÃO PAULO</v>
          </cell>
          <cell r="K3562" t="str">
            <v>106,84</v>
          </cell>
          <cell r="L3562" t="str">
            <v>CAIXA REFERENCIAL</v>
          </cell>
          <cell r="M3562" t="str">
            <v>4,29</v>
          </cell>
          <cell r="N3562">
            <v>102.55</v>
          </cell>
          <cell r="O3562">
            <v>106.84</v>
          </cell>
          <cell r="P3562">
            <v>0</v>
          </cell>
          <cell r="R3562" t="str">
            <v>SINAPI</v>
          </cell>
        </row>
        <row r="3563">
          <cell r="G3563">
            <v>96635</v>
          </cell>
          <cell r="H3563" t="str">
            <v>TUBO, PPR, DN 25, CLASSE PN 20,  INSTALADO EM RAMAL OU SUB-RAMAL DE ÁGUA   FORNECIMENTO E INSTALAÇÃO. AF_08/2022</v>
          </cell>
          <cell r="I3563" t="str">
            <v>M</v>
          </cell>
          <cell r="J3563" t="str">
            <v>ATRIBUÍDO SÃO PAULO</v>
          </cell>
          <cell r="K3563" t="str">
            <v>37,06</v>
          </cell>
          <cell r="L3563" t="str">
            <v>CAIXA REFERENCIAL</v>
          </cell>
          <cell r="M3563" t="str">
            <v>18,94</v>
          </cell>
          <cell r="N3563">
            <v>18.12</v>
          </cell>
          <cell r="O3563">
            <v>37.06</v>
          </cell>
          <cell r="P3563">
            <v>0</v>
          </cell>
          <cell r="R3563" t="str">
            <v>SINAPI</v>
          </cell>
        </row>
        <row r="3564">
          <cell r="G3564">
            <v>96636</v>
          </cell>
          <cell r="H3564" t="str">
            <v>TUBO, PPR, DN 25, CLASSE PN 25 INSTALADO EM RAMAL OU SUB-RAMAL DE ÁGUA   FORNECIMENTO E INSTALAÇÃO. AF_08/2022</v>
          </cell>
          <cell r="I3564" t="str">
            <v>M</v>
          </cell>
          <cell r="J3564" t="str">
            <v>ATRIBUÍDO SÃO PAULO</v>
          </cell>
          <cell r="K3564" t="str">
            <v>39,33</v>
          </cell>
          <cell r="L3564" t="str">
            <v>CAIXA REFERENCIAL</v>
          </cell>
          <cell r="M3564" t="str">
            <v>19,48</v>
          </cell>
          <cell r="N3564">
            <v>19.849999999999998</v>
          </cell>
          <cell r="O3564">
            <v>39.33</v>
          </cell>
          <cell r="P3564">
            <v>0</v>
          </cell>
          <cell r="R3564" t="str">
            <v>SINAPI</v>
          </cell>
        </row>
        <row r="3565">
          <cell r="G3565">
            <v>96644</v>
          </cell>
          <cell r="H3565" t="str">
            <v>TUBO, PPR, DN 25, CLASSE PN 20,  INSTALADO EM RAMAL DE DISTRIBUIÇÃO DE ÁGUA   FORNECIMENTO E INSTALAÇÃO. AF_08/2022</v>
          </cell>
          <cell r="I3565" t="str">
            <v>M</v>
          </cell>
          <cell r="J3565" t="str">
            <v>ATRIBUÍDO SÃO PAULO</v>
          </cell>
          <cell r="K3565" t="str">
            <v>20,58</v>
          </cell>
          <cell r="L3565" t="str">
            <v>CAIXA REFERENCIAL</v>
          </cell>
          <cell r="M3565" t="str">
            <v>6,01</v>
          </cell>
          <cell r="N3565">
            <v>14.569999999999999</v>
          </cell>
          <cell r="O3565">
            <v>20.58</v>
          </cell>
          <cell r="P3565">
            <v>0</v>
          </cell>
          <cell r="R3565" t="str">
            <v>SINAPI</v>
          </cell>
        </row>
        <row r="3566">
          <cell r="G3566">
            <v>96645</v>
          </cell>
          <cell r="H3566" t="str">
            <v>TUBO, PPR, DN 32, CLASSE PN 12,  INSTALADO EM RAMAL DE DISTRIBUIÇÃO DE ÁGUA   FORNECIMENTO E INSTALAÇÃO. AF_08/2022</v>
          </cell>
          <cell r="I3566" t="str">
            <v>M</v>
          </cell>
          <cell r="J3566" t="str">
            <v>ATRIBUÍDO SÃO PAULO</v>
          </cell>
          <cell r="K3566" t="str">
            <v>18,19</v>
          </cell>
          <cell r="L3566" t="str">
            <v>CAIXA REFERENCIAL</v>
          </cell>
          <cell r="M3566" t="str">
            <v>5,94</v>
          </cell>
          <cell r="N3566">
            <v>12.25</v>
          </cell>
          <cell r="O3566">
            <v>18.190000000000001</v>
          </cell>
          <cell r="P3566">
            <v>0</v>
          </cell>
          <cell r="R3566" t="str">
            <v>SINAPI</v>
          </cell>
        </row>
        <row r="3567">
          <cell r="G3567">
            <v>96646</v>
          </cell>
          <cell r="H3567" t="str">
            <v>TUBO, PPR, DN 40, CLASSE PN 12,  INSTALADO EM RAMAL DE DISTRIBUIÇÃO DE ÁGUA   FORNECIMENTO E INSTALAÇÃO. AF_08/2022</v>
          </cell>
          <cell r="I3567" t="str">
            <v>M</v>
          </cell>
          <cell r="J3567" t="str">
            <v>ATRIBUÍDO SÃO PAULO</v>
          </cell>
          <cell r="K3567" t="str">
            <v>22,31</v>
          </cell>
          <cell r="L3567" t="str">
            <v>CAIXA REFERENCIAL</v>
          </cell>
          <cell r="M3567" t="str">
            <v>6,28</v>
          </cell>
          <cell r="N3567">
            <v>16.029999999999998</v>
          </cell>
          <cell r="O3567">
            <v>22.31</v>
          </cell>
          <cell r="P3567">
            <v>0</v>
          </cell>
          <cell r="R3567" t="str">
            <v>SINAPI</v>
          </cell>
        </row>
        <row r="3568">
          <cell r="G3568">
            <v>96647</v>
          </cell>
          <cell r="H3568" t="str">
            <v>TUBO, PPR, DN 25, CLASSE PN 25,  INSTALADO EM RAMAL DE DISTRIBUIÇÃO DE ÁGUA   FORNECIMENTO E INSTALAÇÃO. AF_08/2022</v>
          </cell>
          <cell r="I3568" t="str">
            <v>M</v>
          </cell>
          <cell r="J3568" t="str">
            <v>ATRIBUÍDO SÃO PAULO</v>
          </cell>
          <cell r="K3568" t="str">
            <v>22,37</v>
          </cell>
          <cell r="L3568" t="str">
            <v>CAIXA REFERENCIAL</v>
          </cell>
          <cell r="M3568" t="str">
            <v>6,18</v>
          </cell>
          <cell r="N3568">
            <v>16.190000000000001</v>
          </cell>
          <cell r="O3568">
            <v>22.37</v>
          </cell>
          <cell r="P3568">
            <v>0</v>
          </cell>
          <cell r="R3568" t="str">
            <v>SINAPI</v>
          </cell>
        </row>
        <row r="3569">
          <cell r="G3569">
            <v>96648</v>
          </cell>
          <cell r="H3569" t="str">
            <v>TUBO, PPR, DN 32, CLASSE PN 25,  INSTALADO EM RAMAL DE DISTRIBUIÇÃO DE ÁGUA   FORNECIMENTO E INSTALAÇÃO. AF_08/2022</v>
          </cell>
          <cell r="I3569" t="str">
            <v>M</v>
          </cell>
          <cell r="J3569" t="str">
            <v>ATRIBUÍDO SÃO PAULO</v>
          </cell>
          <cell r="K3569" t="str">
            <v>27,69</v>
          </cell>
          <cell r="L3569" t="str">
            <v>CAIXA REFERENCIAL</v>
          </cell>
          <cell r="M3569" t="str">
            <v>6,49</v>
          </cell>
          <cell r="N3569">
            <v>21.200000000000003</v>
          </cell>
          <cell r="O3569">
            <v>27.690000000000005</v>
          </cell>
          <cell r="P3569">
            <v>0</v>
          </cell>
          <cell r="R3569" t="str">
            <v>SINAPI</v>
          </cell>
        </row>
        <row r="3570">
          <cell r="G3570">
            <v>96649</v>
          </cell>
          <cell r="H3570" t="str">
            <v>TUBO, PPR, DN 40, CLASSE PN 25,  INSTALADO EM RAMAL DE DISTRIBUIÇÃO DE ÁGUA   FORNECIMENTO E INSTALAÇÃO. AF_08/2022</v>
          </cell>
          <cell r="I3570" t="str">
            <v>M</v>
          </cell>
          <cell r="J3570" t="str">
            <v>ATRIBUÍDO SÃO PAULO</v>
          </cell>
          <cell r="K3570" t="str">
            <v>36,76</v>
          </cell>
          <cell r="L3570" t="str">
            <v>CAIXA REFERENCIAL</v>
          </cell>
          <cell r="M3570" t="str">
            <v>6,87</v>
          </cell>
          <cell r="N3570">
            <v>29.889999999999997</v>
          </cell>
          <cell r="O3570">
            <v>36.76</v>
          </cell>
          <cell r="P3570">
            <v>0</v>
          </cell>
          <cell r="R3570" t="str">
            <v>SINAPI</v>
          </cell>
        </row>
        <row r="3571">
          <cell r="G3571">
            <v>96668</v>
          </cell>
          <cell r="H3571" t="str">
            <v>TUBO, PPR, DN 25, CLASSE PN 20,  INSTALADO EM PRUMADA DE ÁGUA   FORNECIMENTO E INSTALAÇÃO. AF_08/2022</v>
          </cell>
          <cell r="I3571" t="str">
            <v>M</v>
          </cell>
          <cell r="J3571" t="str">
            <v>ATRIBUÍDO SÃO PAULO</v>
          </cell>
          <cell r="K3571" t="str">
            <v>16,19</v>
          </cell>
          <cell r="L3571" t="str">
            <v>CAIXA REFERENCIAL</v>
          </cell>
          <cell r="M3571" t="str">
            <v>2,57</v>
          </cell>
          <cell r="N3571">
            <v>13.620000000000001</v>
          </cell>
          <cell r="O3571">
            <v>16.190000000000001</v>
          </cell>
          <cell r="P3571">
            <v>0</v>
          </cell>
          <cell r="R3571" t="str">
            <v>SINAPI</v>
          </cell>
        </row>
        <row r="3572">
          <cell r="G3572">
            <v>96669</v>
          </cell>
          <cell r="H3572" t="str">
            <v>TUBO, PPR, DN 32, CLASSE PN 12,  INSTALADO EM PRUMADA DE ÁGUA   FORNECIMENTO E INSTALAÇÃO. AF_08/2022</v>
          </cell>
          <cell r="I3572" t="str">
            <v>M</v>
          </cell>
          <cell r="J3572" t="str">
            <v>ATRIBUÍDO SÃO PAULO</v>
          </cell>
          <cell r="K3572" t="str">
            <v>15,86</v>
          </cell>
          <cell r="L3572" t="str">
            <v>CAIXA REFERENCIAL</v>
          </cell>
          <cell r="M3572" t="str">
            <v>4,13</v>
          </cell>
          <cell r="N3572">
            <v>11.73</v>
          </cell>
          <cell r="O3572">
            <v>15.86</v>
          </cell>
          <cell r="P3572">
            <v>0</v>
          </cell>
          <cell r="R3572" t="str">
            <v>SINAPI</v>
          </cell>
        </row>
        <row r="3573">
          <cell r="G3573">
            <v>96670</v>
          </cell>
          <cell r="H3573" t="str">
            <v>TUBO, PPR, DN 40, CLASSE PN 12,  INSTALADO EM PRUMADA DE ÁGUA   FORNECIMENTO E INSTALAÇÃO. AF_08/2022</v>
          </cell>
          <cell r="I3573" t="str">
            <v>M</v>
          </cell>
          <cell r="J3573" t="str">
            <v>ATRIBUÍDO SÃO PAULO</v>
          </cell>
          <cell r="K3573" t="str">
            <v>20,64</v>
          </cell>
          <cell r="L3573" t="str">
            <v>CAIXA REFERENCIAL</v>
          </cell>
          <cell r="M3573" t="str">
            <v>4,97</v>
          </cell>
          <cell r="N3573">
            <v>15.670000000000002</v>
          </cell>
          <cell r="O3573">
            <v>20.64</v>
          </cell>
          <cell r="P3573">
            <v>0</v>
          </cell>
          <cell r="R3573" t="str">
            <v>SINAPI</v>
          </cell>
        </row>
        <row r="3574">
          <cell r="G3574">
            <v>96671</v>
          </cell>
          <cell r="H3574" t="str">
            <v>TUBO, PPR, DN 50, CLASSE PN 12,  INSTALADO EM PRUMADA DE ÁGUA   FORNECIMENTO E INSTALAÇÃO. AF_08/2022</v>
          </cell>
          <cell r="I3574" t="str">
            <v>M</v>
          </cell>
          <cell r="J3574" t="str">
            <v>ATRIBUÍDO SÃO PAULO</v>
          </cell>
          <cell r="K3574" t="str">
            <v>31,32</v>
          </cell>
          <cell r="L3574" t="str">
            <v>CAIXA REFERENCIAL</v>
          </cell>
          <cell r="M3574" t="str">
            <v>6,02</v>
          </cell>
          <cell r="N3574">
            <v>25.3</v>
          </cell>
          <cell r="O3574">
            <v>31.32</v>
          </cell>
          <cell r="P3574">
            <v>0</v>
          </cell>
          <cell r="R3574" t="str">
            <v>SINAPI</v>
          </cell>
        </row>
        <row r="3575">
          <cell r="G3575">
            <v>96672</v>
          </cell>
          <cell r="H3575" t="str">
            <v>TUBO, PPR, DN 63, CLASSE PN 12,  INSTALADO EM PRUMADA DE ÁGUA   FORNECIMENTO E INSTALAÇÃO. AF_08/2022</v>
          </cell>
          <cell r="I3575" t="str">
            <v>M</v>
          </cell>
          <cell r="J3575" t="str">
            <v>ATRIBUÍDO SÃO PAULO</v>
          </cell>
          <cell r="K3575" t="str">
            <v>47,85</v>
          </cell>
          <cell r="L3575" t="str">
            <v>CAIXA REFERENCIAL</v>
          </cell>
          <cell r="M3575" t="str">
            <v>7,39</v>
          </cell>
          <cell r="N3575">
            <v>40.46</v>
          </cell>
          <cell r="O3575">
            <v>47.85</v>
          </cell>
          <cell r="P3575">
            <v>0</v>
          </cell>
          <cell r="R3575" t="str">
            <v>SINAPI</v>
          </cell>
        </row>
        <row r="3576">
          <cell r="G3576">
            <v>96673</v>
          </cell>
          <cell r="H3576" t="str">
            <v>TUBO, PPR, DN 75, CLASSE PN 12,  INSTALADO EM PRUMADA DE ÁGUA   FORNECIMENTO E INSTALAÇÃO. AF_08/2022</v>
          </cell>
          <cell r="I3576" t="str">
            <v>M</v>
          </cell>
          <cell r="J3576" t="str">
            <v>ATRIBUÍDO SÃO PAULO</v>
          </cell>
          <cell r="K3576" t="str">
            <v>60,38</v>
          </cell>
          <cell r="L3576" t="str">
            <v>CAIXA REFERENCIAL</v>
          </cell>
          <cell r="M3576" t="str">
            <v>8,66</v>
          </cell>
          <cell r="N3576">
            <v>51.72</v>
          </cell>
          <cell r="O3576">
            <v>60.379999999999995</v>
          </cell>
          <cell r="P3576">
            <v>0</v>
          </cell>
          <cell r="R3576" t="str">
            <v>SINAPI</v>
          </cell>
        </row>
        <row r="3577">
          <cell r="G3577">
            <v>96674</v>
          </cell>
          <cell r="H3577" t="str">
            <v>TUBO, PPR, DN 90, CLASSE PN 12,  INSTALADO EM PRUMADA DE ÁGUA   FORNECIMENTO E INSTALAÇÃO. AF_08/2022</v>
          </cell>
          <cell r="I3577" t="str">
            <v>M</v>
          </cell>
          <cell r="J3577" t="str">
            <v>ATRIBUÍDO SÃO PAULO</v>
          </cell>
          <cell r="K3577" t="str">
            <v>97,86</v>
          </cell>
          <cell r="L3577" t="str">
            <v>CAIXA REFERENCIAL</v>
          </cell>
          <cell r="M3577" t="str">
            <v>10,25</v>
          </cell>
          <cell r="N3577">
            <v>87.61</v>
          </cell>
          <cell r="O3577">
            <v>97.86</v>
          </cell>
          <cell r="P3577">
            <v>0</v>
          </cell>
          <cell r="R3577" t="str">
            <v>SINAPI</v>
          </cell>
        </row>
        <row r="3578">
          <cell r="G3578">
            <v>96675</v>
          </cell>
          <cell r="H3578" t="str">
            <v>TUBO, PPR, DN 110, CLASSE PN 12,  INSTALADO EM PRUMADA DE ÁGUA   FORNECIMENTO E INSTALAÇÃO. AF_08/2022</v>
          </cell>
          <cell r="I3578" t="str">
            <v>M</v>
          </cell>
          <cell r="J3578" t="str">
            <v>ATRIBUÍDO SÃO PAULO</v>
          </cell>
          <cell r="K3578" t="str">
            <v>142,42</v>
          </cell>
          <cell r="L3578" t="str">
            <v>CAIXA REFERENCIAL</v>
          </cell>
          <cell r="M3578" t="str">
            <v>12,35</v>
          </cell>
          <cell r="N3578">
            <v>130.07</v>
          </cell>
          <cell r="O3578">
            <v>142.41999999999999</v>
          </cell>
          <cell r="P3578">
            <v>0</v>
          </cell>
          <cell r="R3578" t="str">
            <v>SINAPI</v>
          </cell>
        </row>
        <row r="3579">
          <cell r="G3579">
            <v>96676</v>
          </cell>
          <cell r="H3579" t="str">
            <v>TUBO, PPR, DN 25, CLASSE PN 25,  INSTALADO EM PRUMADA DE ÁGUA   FORNECIMENTO E INSTALAÇÃO. AF_08/2022</v>
          </cell>
          <cell r="I3579" t="str">
            <v>M</v>
          </cell>
          <cell r="J3579" t="str">
            <v>ATRIBUÍDO SÃO PAULO</v>
          </cell>
          <cell r="K3579" t="str">
            <v>20,37</v>
          </cell>
          <cell r="L3579" t="str">
            <v>CAIXA REFERENCIAL</v>
          </cell>
          <cell r="M3579" t="str">
            <v>4,61</v>
          </cell>
          <cell r="N3579">
            <v>15.760000000000002</v>
          </cell>
          <cell r="O3579">
            <v>20.37</v>
          </cell>
          <cell r="P3579">
            <v>0</v>
          </cell>
          <cell r="R3579" t="str">
            <v>SINAPI</v>
          </cell>
        </row>
        <row r="3580">
          <cell r="G3580">
            <v>96677</v>
          </cell>
          <cell r="H3580" t="str">
            <v>TUBO, PPR, DN 32, CLASSE PN 25,  INSTALADO EM PRUMADA DE ÁGUA   FORNECIMENTO E INSTALAÇÃO. AF_08/2022</v>
          </cell>
          <cell r="I3580" t="str">
            <v>M</v>
          </cell>
          <cell r="J3580" t="str">
            <v>ATRIBUÍDO SÃO PAULO</v>
          </cell>
          <cell r="K3580" t="str">
            <v>26,57</v>
          </cell>
          <cell r="L3580" t="str">
            <v>CAIXA REFERENCIAL</v>
          </cell>
          <cell r="M3580" t="str">
            <v>5,61</v>
          </cell>
          <cell r="N3580">
            <v>20.96</v>
          </cell>
          <cell r="O3580">
            <v>26.57</v>
          </cell>
          <cell r="P3580">
            <v>0</v>
          </cell>
          <cell r="R3580" t="str">
            <v>SINAPI</v>
          </cell>
        </row>
        <row r="3581">
          <cell r="G3581">
            <v>96678</v>
          </cell>
          <cell r="H3581" t="str">
            <v>TUBO, PPR, DN 40, CLASSE PN 25,  INSTALADO EM PRUMADA DE ÁGUA   FORNECIMENTO E INSTALAÇÃO. AF_08/2022</v>
          </cell>
          <cell r="I3581" t="str">
            <v>M</v>
          </cell>
          <cell r="J3581" t="str">
            <v>ATRIBUÍDO SÃO PAULO</v>
          </cell>
          <cell r="K3581" t="str">
            <v>36,62</v>
          </cell>
          <cell r="L3581" t="str">
            <v>CAIXA REFERENCIAL</v>
          </cell>
          <cell r="M3581" t="str">
            <v>6,76</v>
          </cell>
          <cell r="N3581">
            <v>29.86</v>
          </cell>
          <cell r="O3581">
            <v>36.619999999999997</v>
          </cell>
          <cell r="P3581">
            <v>0</v>
          </cell>
          <cell r="R3581" t="str">
            <v>SINAPI</v>
          </cell>
        </row>
        <row r="3582">
          <cell r="G3582">
            <v>96679</v>
          </cell>
          <cell r="H3582" t="str">
            <v>TUBO, PPR, DN 50, CLASSE PN 25,  INSTALADO EM PRUMADA DE ÁGUA   FORNECIMENTO E INSTALAÇÃO. AF_08/2022</v>
          </cell>
          <cell r="I3582" t="str">
            <v>M</v>
          </cell>
          <cell r="J3582" t="str">
            <v>ATRIBUÍDO SÃO PAULO</v>
          </cell>
          <cell r="K3582" t="str">
            <v>54,70</v>
          </cell>
          <cell r="L3582" t="str">
            <v>CAIXA REFERENCIAL</v>
          </cell>
          <cell r="M3582" t="str">
            <v>8,21</v>
          </cell>
          <cell r="N3582">
            <v>46.49</v>
          </cell>
          <cell r="O3582">
            <v>54.7</v>
          </cell>
          <cell r="P3582">
            <v>0</v>
          </cell>
          <cell r="R3582" t="str">
            <v>SINAPI</v>
          </cell>
        </row>
        <row r="3583">
          <cell r="G3583">
            <v>96680</v>
          </cell>
          <cell r="H3583" t="str">
            <v>TUBO, PPR, DN 63, CLASSE PN 25,  INSTALADO EM PRUMADA DE ÁGUA   FORNECIMENTO E INSTALAÇÃO. AF_08/2022</v>
          </cell>
          <cell r="I3583" t="str">
            <v>M</v>
          </cell>
          <cell r="J3583" t="str">
            <v>ATRIBUÍDO SÃO PAULO</v>
          </cell>
          <cell r="K3583" t="str">
            <v>90,71</v>
          </cell>
          <cell r="L3583" t="str">
            <v>CAIXA REFERENCIAL</v>
          </cell>
          <cell r="M3583" t="str">
            <v>10,09</v>
          </cell>
          <cell r="N3583">
            <v>80.61999999999999</v>
          </cell>
          <cell r="O3583">
            <v>90.71</v>
          </cell>
          <cell r="P3583">
            <v>0</v>
          </cell>
          <cell r="R3583" t="str">
            <v>SINAPI</v>
          </cell>
        </row>
        <row r="3584">
          <cell r="G3584">
            <v>96681</v>
          </cell>
          <cell r="H3584" t="str">
            <v>TUBO, PPR, DN 75, CLASSE PN 25,  INSTALADO EM PRUMADA DE ÁGUA   FORNECIMENTO E INSTALAÇÃO. AF_08/2022</v>
          </cell>
          <cell r="I3584" t="str">
            <v>M</v>
          </cell>
          <cell r="J3584" t="str">
            <v>ATRIBUÍDO SÃO PAULO</v>
          </cell>
          <cell r="K3584" t="str">
            <v>122,20</v>
          </cell>
          <cell r="L3584" t="str">
            <v>CAIXA REFERENCIAL</v>
          </cell>
          <cell r="M3584" t="str">
            <v>11,82</v>
          </cell>
          <cell r="N3584">
            <v>110.38</v>
          </cell>
          <cell r="O3584">
            <v>122.19999999999999</v>
          </cell>
          <cell r="P3584">
            <v>0</v>
          </cell>
          <cell r="R3584" t="str">
            <v>SINAPI</v>
          </cell>
        </row>
        <row r="3585">
          <cell r="G3585">
            <v>96682</v>
          </cell>
          <cell r="H3585" t="str">
            <v>TUBO, PPR, DN 90, CLASSE PN 25,  INSTALADO EM PRUMADA DE ÁGUA   FORNECIMENTO E INSTALAÇÃO. AF_08/2022</v>
          </cell>
          <cell r="I3585" t="str">
            <v>M</v>
          </cell>
          <cell r="J3585" t="str">
            <v>ATRIBUÍDO SÃO PAULO</v>
          </cell>
          <cell r="K3585" t="str">
            <v>201,94</v>
          </cell>
          <cell r="L3585" t="str">
            <v>CAIXA REFERENCIAL</v>
          </cell>
          <cell r="M3585" t="str">
            <v>13,99</v>
          </cell>
          <cell r="N3585">
            <v>187.95</v>
          </cell>
          <cell r="O3585">
            <v>201.94</v>
          </cell>
          <cell r="P3585">
            <v>0</v>
          </cell>
          <cell r="R3585" t="str">
            <v>SINAPI</v>
          </cell>
        </row>
        <row r="3586">
          <cell r="G3586">
            <v>96683</v>
          </cell>
          <cell r="H3586" t="str">
            <v>TUBO, PPR, DN 110, CLASSE PN 25,  INSTALADO EM PRUMADA DE ÁGUA   FORNECIMENTO E INSTALAÇÃO. AF_08/2022</v>
          </cell>
          <cell r="I3586" t="str">
            <v>M</v>
          </cell>
          <cell r="J3586" t="str">
            <v>ATRIBUÍDO SÃO PAULO</v>
          </cell>
          <cell r="K3586" t="str">
            <v>277,32</v>
          </cell>
          <cell r="L3586" t="str">
            <v>CAIXA REFERENCIAL</v>
          </cell>
          <cell r="M3586" t="str">
            <v>16,87</v>
          </cell>
          <cell r="N3586">
            <v>260.45</v>
          </cell>
          <cell r="O3586">
            <v>277.32</v>
          </cell>
          <cell r="P3586">
            <v>0</v>
          </cell>
          <cell r="R3586" t="str">
            <v>SINAPI</v>
          </cell>
        </row>
        <row r="3587">
          <cell r="G3587">
            <v>96718</v>
          </cell>
          <cell r="H3587" t="str">
            <v>TUBO, PPR, DN 20, CLASSE PN 20,  INSTALADO EM RESERVAÇÃO DE ÁGUA DE EDIFICAÇÃO QUE POSSUA RESERVATÓRIO DE FIBRA/FIBROCIMENTO  FORNECIMENTO E INSTALAÇÃO. AF_06/2016</v>
          </cell>
          <cell r="I3587" t="str">
            <v>M</v>
          </cell>
          <cell r="J3587" t="str">
            <v>ATRIBUÍDO SÃO PAULO</v>
          </cell>
          <cell r="K3587" t="str">
            <v>9,48</v>
          </cell>
          <cell r="L3587" t="str">
            <v>CAIXA REFERENCIAL</v>
          </cell>
          <cell r="M3587" t="str">
            <v>0,23</v>
          </cell>
          <cell r="N3587">
            <v>9.25</v>
          </cell>
          <cell r="O3587">
            <v>9.48</v>
          </cell>
          <cell r="P3587">
            <v>0</v>
          </cell>
          <cell r="R3587" t="str">
            <v>SINAPI</v>
          </cell>
        </row>
        <row r="3588">
          <cell r="G3588">
            <v>96719</v>
          </cell>
          <cell r="H3588" t="str">
            <v>TUBO, PPR, DN 25, CLASSE PN 20,  INSTALADO EM RESERVAÇÃO DE ÁGUA DE EDIFICAÇÃO QUE POSSUA RESERVATÓRIO DE FIBRA/FIBROCIMENTO  FORNECIMENTO E INSTALAÇÃO. AF_06/2016</v>
          </cell>
          <cell r="I3588" t="str">
            <v>M</v>
          </cell>
          <cell r="J3588" t="str">
            <v>ATRIBUÍDO SÃO PAULO</v>
          </cell>
          <cell r="K3588" t="str">
            <v>18,22</v>
          </cell>
          <cell r="L3588" t="str">
            <v>CAIXA REFERENCIAL</v>
          </cell>
          <cell r="M3588" t="str">
            <v>4,59</v>
          </cell>
          <cell r="N3588">
            <v>13.629999999999999</v>
          </cell>
          <cell r="O3588">
            <v>18.22</v>
          </cell>
          <cell r="P3588">
            <v>0</v>
          </cell>
          <cell r="R3588" t="str">
            <v>SINAPI</v>
          </cell>
        </row>
        <row r="3589">
          <cell r="G3589">
            <v>96720</v>
          </cell>
          <cell r="H3589" t="str">
            <v>TUBO, PPR, DN 32, CLASSE PN 12,  INSTALADO EM RESERVAÇÃO DE ÁGUA DE EDIFICAÇÃO QUE POSSUA RESERVATÓRIO DE FIBRA/FIBROCIMENTO  FORNECIMENTO E INSTALAÇÃO. AF_06/2016</v>
          </cell>
          <cell r="I3589" t="str">
            <v>M</v>
          </cell>
          <cell r="J3589" t="str">
            <v>ATRIBUÍDO SÃO PAULO</v>
          </cell>
          <cell r="K3589" t="str">
            <v>16,86</v>
          </cell>
          <cell r="L3589" t="str">
            <v>CAIXA REFERENCIAL</v>
          </cell>
          <cell r="M3589" t="str">
            <v>5,37</v>
          </cell>
          <cell r="N3589">
            <v>11.489999999999998</v>
          </cell>
          <cell r="O3589">
            <v>16.86</v>
          </cell>
          <cell r="P3589">
            <v>0</v>
          </cell>
          <cell r="R3589" t="str">
            <v>SINAPI</v>
          </cell>
        </row>
        <row r="3590">
          <cell r="G3590">
            <v>96721</v>
          </cell>
          <cell r="H3590" t="str">
            <v>TUBO, PPR, DN 40, CLASSE PN 12,  INSTALADO EM RESERVAÇÃO DE ÁGUA DE EDIFICAÇÃO QUE POSSUA RESERVATÓRIO DE FIBRA/FIBROCIMENTO  FORNECIMENTO E INSTALAÇÃO. AF_06/2016</v>
          </cell>
          <cell r="I3590" t="str">
            <v>M</v>
          </cell>
          <cell r="J3590" t="str">
            <v>ATRIBUÍDO SÃO PAULO</v>
          </cell>
          <cell r="K3590" t="str">
            <v>20,40</v>
          </cell>
          <cell r="L3590" t="str">
            <v>CAIXA REFERENCIAL</v>
          </cell>
          <cell r="M3590" t="str">
            <v>5,37</v>
          </cell>
          <cell r="N3590">
            <v>15.029999999999998</v>
          </cell>
          <cell r="O3590">
            <v>20.399999999999999</v>
          </cell>
          <cell r="P3590">
            <v>0</v>
          </cell>
          <cell r="R3590" t="str">
            <v>SINAPI</v>
          </cell>
        </row>
        <row r="3591">
          <cell r="G3591">
            <v>96722</v>
          </cell>
          <cell r="H3591" t="str">
            <v>TUBO, PPR, DN 50, CLASSE PN 12,  INSTALADO EM RESERVAÇÃO DE ÁGUA DE EDIFICAÇÃO QUE POSSUA RESERVATÓRIO DE FIBRA/FIBROCIMENTO  FORNECIMENTO E INSTALAÇÃO. AF_06/2016</v>
          </cell>
          <cell r="I3591" t="str">
            <v>M</v>
          </cell>
          <cell r="J3591" t="str">
            <v>ATRIBUÍDO SÃO PAULO</v>
          </cell>
          <cell r="K3591" t="str">
            <v>32,63</v>
          </cell>
          <cell r="L3591" t="str">
            <v>CAIXA REFERENCIAL</v>
          </cell>
          <cell r="M3591" t="str">
            <v>8,18</v>
          </cell>
          <cell r="N3591">
            <v>24.450000000000003</v>
          </cell>
          <cell r="O3591">
            <v>32.630000000000003</v>
          </cell>
          <cell r="P3591">
            <v>0</v>
          </cell>
          <cell r="R3591" t="str">
            <v>SINAPI</v>
          </cell>
        </row>
        <row r="3592">
          <cell r="G3592">
            <v>96723</v>
          </cell>
          <cell r="H3592" t="str">
            <v>TUBO, PPR, DN 63, CLASSE PN 12,  INSTALADO EM RESERVAÇÃO DE ÁGUA DE EDIFICAÇÃO QUE POSSUA RESERVATÓRIO DE FIBRA/FIBROCIMENTO  FORNECIMENTO E INSTALAÇÃO. AF_06/2016</v>
          </cell>
          <cell r="I3592" t="str">
            <v>M</v>
          </cell>
          <cell r="J3592" t="str">
            <v>ATRIBUÍDO SÃO PAULO</v>
          </cell>
          <cell r="K3592" t="str">
            <v>46,60</v>
          </cell>
          <cell r="L3592" t="str">
            <v>CAIXA REFERENCIAL</v>
          </cell>
          <cell r="M3592" t="str">
            <v>8,18</v>
          </cell>
          <cell r="N3592">
            <v>38.42</v>
          </cell>
          <cell r="O3592">
            <v>46.6</v>
          </cell>
          <cell r="P3592">
            <v>0</v>
          </cell>
          <cell r="R3592" t="str">
            <v>SINAPI</v>
          </cell>
        </row>
        <row r="3593">
          <cell r="G3593">
            <v>96724</v>
          </cell>
          <cell r="H3593" t="str">
            <v>TUBO, PPR, DN 75, CLASSE PN 12,  INSTALADO EM RESERVAÇÃO DE ÁGUA DE EDIFICAÇÃO QUE POSSUA RESERVATÓRIO DE FIBRA/FIBROCIMENTO  FORNECIMENTO E INSTALAÇÃO. AF_06/2016</v>
          </cell>
          <cell r="I3593" t="str">
            <v>M</v>
          </cell>
          <cell r="J3593" t="str">
            <v>ATRIBUÍDO SÃO PAULO</v>
          </cell>
          <cell r="K3593" t="str">
            <v>62,45</v>
          </cell>
          <cell r="L3593" t="str">
            <v>CAIXA REFERENCIAL</v>
          </cell>
          <cell r="M3593" t="str">
            <v>13,48</v>
          </cell>
          <cell r="N3593">
            <v>48.97</v>
          </cell>
          <cell r="O3593">
            <v>62.45</v>
          </cell>
          <cell r="P3593">
            <v>0</v>
          </cell>
          <cell r="R3593" t="str">
            <v>SINAPI</v>
          </cell>
        </row>
        <row r="3594">
          <cell r="G3594">
            <v>96725</v>
          </cell>
          <cell r="H3594" t="str">
            <v>TUBO, PPR, DN 90, CLASSE PN 12,  INSTALADO EM RESERVAÇÃO DE ÁGUA DE EDIFICAÇÃO QUE POSSUA RESERVATÓRIO DE FIBRA/FIBROCIMENTO  FORNECIMENTO E INSTALAÇÃO. AF_06/2016</v>
          </cell>
          <cell r="I3594" t="str">
            <v>M</v>
          </cell>
          <cell r="J3594" t="str">
            <v>ATRIBUÍDO SÃO PAULO</v>
          </cell>
          <cell r="K3594" t="str">
            <v>95,19</v>
          </cell>
          <cell r="L3594" t="str">
            <v>CAIXA REFERENCIAL</v>
          </cell>
          <cell r="M3594" t="str">
            <v>13,48</v>
          </cell>
          <cell r="N3594">
            <v>81.709999999999994</v>
          </cell>
          <cell r="O3594">
            <v>95.19</v>
          </cell>
          <cell r="P3594">
            <v>0</v>
          </cell>
          <cell r="R3594" t="str">
            <v>SINAPI</v>
          </cell>
        </row>
        <row r="3595">
          <cell r="G3595">
            <v>96726</v>
          </cell>
          <cell r="H3595" t="str">
            <v>TUBO, PPR, DN 110, CLASSE PN 12,  INSTALADO EM RESERVAÇÃO DE ÁGUA DE EDIFICAÇÃO QUE POSSUA RESERVATÓRIO DE FIBRA/FIBROCIMENTO  FORNECIMENTO E INSTALAÇÃO. AF_06/2016</v>
          </cell>
          <cell r="I3595" t="str">
            <v>M</v>
          </cell>
          <cell r="J3595" t="str">
            <v>ATRIBUÍDO SÃO PAULO</v>
          </cell>
          <cell r="K3595" t="str">
            <v>135,23</v>
          </cell>
          <cell r="L3595" t="str">
            <v>CAIXA REFERENCIAL</v>
          </cell>
          <cell r="M3595" t="str">
            <v>21,17</v>
          </cell>
          <cell r="N3595">
            <v>114.05999999999999</v>
          </cell>
          <cell r="O3595">
            <v>135.22999999999999</v>
          </cell>
          <cell r="P3595">
            <v>0</v>
          </cell>
          <cell r="R3595" t="str">
            <v>SINAPI</v>
          </cell>
        </row>
        <row r="3596">
          <cell r="G3596">
            <v>96727</v>
          </cell>
          <cell r="H3596" t="str">
            <v>TUBO, PPR, DN 20, CLASSE PN 25,  INSTALADO EM RESERVAÇÃO DE ÁGUA DE EDIFICAÇÃO QUE POSSUA RESERVATÓRIO DE FIBRA/FIBROCIMENTO  FORNECIMENTO E INSTALAÇÃO. AF_06/2016</v>
          </cell>
          <cell r="I3596" t="str">
            <v>M</v>
          </cell>
          <cell r="J3596" t="str">
            <v>ATRIBUÍDO SÃO PAULO</v>
          </cell>
          <cell r="K3596" t="str">
            <v>16,40</v>
          </cell>
          <cell r="L3596" t="str">
            <v>CAIXA REFERENCIAL</v>
          </cell>
          <cell r="M3596" t="str">
            <v>5,03</v>
          </cell>
          <cell r="N3596">
            <v>11.369999999999997</v>
          </cell>
          <cell r="O3596">
            <v>16.399999999999999</v>
          </cell>
          <cell r="P3596">
            <v>0</v>
          </cell>
          <cell r="R3596" t="str">
            <v>SINAPI</v>
          </cell>
        </row>
        <row r="3597">
          <cell r="G3597">
            <v>96728</v>
          </cell>
          <cell r="H3597" t="str">
            <v>TUBO, PPR, DN 25, CLASSE PN 25,  INSTALADO EM RESERVAÇÃO DE ÁGUA DE EDIFICAÇÃO QUE POSSUA RESERVATÓRIO DE FIBRA/FIBROCIMENTO  FORNECIMENTO E INSTALAÇÃO. AF_06/2016</v>
          </cell>
          <cell r="I3597" t="str">
            <v>M</v>
          </cell>
          <cell r="J3597" t="str">
            <v>ATRIBUÍDO SÃO PAULO</v>
          </cell>
          <cell r="K3597" t="str">
            <v>20,27</v>
          </cell>
          <cell r="L3597" t="str">
            <v>CAIXA REFERENCIAL</v>
          </cell>
          <cell r="M3597" t="str">
            <v>5,02</v>
          </cell>
          <cell r="N3597">
            <v>15.25</v>
          </cell>
          <cell r="O3597">
            <v>20.27</v>
          </cell>
          <cell r="P3597">
            <v>0</v>
          </cell>
          <cell r="R3597" t="str">
            <v>SINAPI</v>
          </cell>
        </row>
        <row r="3598">
          <cell r="G3598">
            <v>96729</v>
          </cell>
          <cell r="H3598" t="str">
            <v>TUBO, PPR, DN 32, CLASSE PN 25,  INSTALADO EM RESERVAÇÃO DE ÁGUA DE EDIFICAÇÃO QUE POSSUA RESERVATÓRIO DE FIBRA/FIBROCIMENTO  FORNECIMENTO E INSTALAÇÃO. AF_06/2016</v>
          </cell>
          <cell r="I3598" t="str">
            <v>M</v>
          </cell>
          <cell r="J3598" t="str">
            <v>ATRIBUÍDO SÃO PAULO</v>
          </cell>
          <cell r="K3598" t="str">
            <v>26,57</v>
          </cell>
          <cell r="L3598" t="str">
            <v>CAIXA REFERENCIAL</v>
          </cell>
          <cell r="M3598" t="str">
            <v>6,43</v>
          </cell>
          <cell r="N3598">
            <v>20.14</v>
          </cell>
          <cell r="O3598">
            <v>26.57</v>
          </cell>
          <cell r="P3598">
            <v>0</v>
          </cell>
          <cell r="R3598" t="str">
            <v>SINAPI</v>
          </cell>
        </row>
        <row r="3599">
          <cell r="G3599">
            <v>96730</v>
          </cell>
          <cell r="H3599" t="str">
            <v>TUBO, PPR, DN 40, CLASSE PN 25,  INSTALADO EM RESERVAÇÃO DE ÁGUA DE EDIFICAÇÃO QUE POSSUA RESERVATÓRIO DE FIBRA/FIBROCIMENTO  FORNECIMENTO E INSTALAÇÃO. AF_06/2016</v>
          </cell>
          <cell r="I3599" t="str">
            <v>M</v>
          </cell>
          <cell r="J3599" t="str">
            <v>ATRIBUÍDO SÃO PAULO</v>
          </cell>
          <cell r="K3599" t="str">
            <v>34,77</v>
          </cell>
          <cell r="L3599" t="str">
            <v>CAIXA REFERENCIAL</v>
          </cell>
          <cell r="M3599" t="str">
            <v>6,42</v>
          </cell>
          <cell r="N3599">
            <v>28.35</v>
          </cell>
          <cell r="O3599">
            <v>34.770000000000003</v>
          </cell>
          <cell r="P3599">
            <v>0</v>
          </cell>
          <cell r="R3599" t="str">
            <v>SINAPI</v>
          </cell>
        </row>
        <row r="3600">
          <cell r="G3600">
            <v>96731</v>
          </cell>
          <cell r="H3600" t="str">
            <v>TUBO, PPR, DN 50, CLASSE PN 25,  INSTALADO EM RESERVAÇÃO DE ÁGUA DE EDIFICAÇÃO QUE POSSUA RESERVATÓRIO DE FIBRA/FIBROCIMENTO  FORNECIMENTO E INSTALAÇÃO. AF_06/2016</v>
          </cell>
          <cell r="I3600" t="str">
            <v>M</v>
          </cell>
          <cell r="J3600" t="str">
            <v>ATRIBUÍDO SÃO PAULO</v>
          </cell>
          <cell r="K3600" t="str">
            <v>54,13</v>
          </cell>
          <cell r="L3600" t="str">
            <v>CAIXA REFERENCIAL</v>
          </cell>
          <cell r="M3600" t="str">
            <v>9,79</v>
          </cell>
          <cell r="N3600">
            <v>44.34</v>
          </cell>
          <cell r="O3600">
            <v>54.13</v>
          </cell>
          <cell r="P3600">
            <v>0</v>
          </cell>
          <cell r="R3600" t="str">
            <v>SINAPI</v>
          </cell>
        </row>
        <row r="3601">
          <cell r="G3601">
            <v>96732</v>
          </cell>
          <cell r="H3601" t="str">
            <v>TUBO, PPR, DN 63, CLASSE PN 25,  INSTALADO EM RESERVAÇÃO DE ÁGUA DE EDIFICAÇÃO QUE POSSUA RESERVATÓRIO DE FIBRA/FIBROCIMENTO  FORNECIMENTO E INSTALAÇÃO. AF_06/2016</v>
          </cell>
          <cell r="I3601" t="str">
            <v>M</v>
          </cell>
          <cell r="J3601" t="str">
            <v>ATRIBUÍDO SÃO PAULO</v>
          </cell>
          <cell r="K3601" t="str">
            <v>85,91</v>
          </cell>
          <cell r="L3601" t="str">
            <v>CAIXA REFERENCIAL</v>
          </cell>
          <cell r="M3601" t="str">
            <v>9,78</v>
          </cell>
          <cell r="N3601">
            <v>76.13</v>
          </cell>
          <cell r="O3601">
            <v>85.91</v>
          </cell>
          <cell r="P3601">
            <v>0</v>
          </cell>
          <cell r="R3601" t="str">
            <v>SINAPI</v>
          </cell>
        </row>
        <row r="3602">
          <cell r="G3602">
            <v>96733</v>
          </cell>
          <cell r="H3602" t="str">
            <v>TUBO, PPR, DN 75, CLASSE PN 25,  INSTALADO EM RESERVAÇÃO DE ÁGUA DE EDIFICAÇÃO QUE POSSUA RESERVATÓRIO DE FIBRA/FIBROCIMENTO  FORNECIMENTO E INSTALAÇÃO. AF_06/2016</v>
          </cell>
          <cell r="I3602" t="str">
            <v>M</v>
          </cell>
          <cell r="J3602" t="str">
            <v>ATRIBUÍDO SÃO PAULO</v>
          </cell>
          <cell r="K3602" t="str">
            <v>119,22</v>
          </cell>
          <cell r="L3602" t="str">
            <v>CAIXA REFERENCIAL</v>
          </cell>
          <cell r="M3602" t="str">
            <v>16,17</v>
          </cell>
          <cell r="N3602">
            <v>103.05</v>
          </cell>
          <cell r="O3602">
            <v>119.22</v>
          </cell>
          <cell r="P3602">
            <v>0</v>
          </cell>
          <cell r="R3602" t="str">
            <v>SINAPI</v>
          </cell>
        </row>
        <row r="3603">
          <cell r="G3603">
            <v>96734</v>
          </cell>
          <cell r="H3603" t="str">
            <v>TUBO, PPR, DN 90, CLASSE PN 25,  INSTALADO EM RESERVAÇÃO DE ÁGUA DE EDIFICAÇÃO QUE POSSUA RESERVATÓRIO DE FIBRA/FIBROCIMENTO  FORNECIMENTO E INSTALAÇÃO. AF_06/2016</v>
          </cell>
          <cell r="I3603" t="str">
            <v>M</v>
          </cell>
          <cell r="J3603" t="str">
            <v>ATRIBUÍDO SÃO PAULO</v>
          </cell>
          <cell r="K3603" t="str">
            <v>190,35</v>
          </cell>
          <cell r="L3603" t="str">
            <v>CAIXA REFERENCIAL</v>
          </cell>
          <cell r="M3603" t="str">
            <v>16,17</v>
          </cell>
          <cell r="N3603">
            <v>174.18</v>
          </cell>
          <cell r="O3603">
            <v>190.35000000000002</v>
          </cell>
          <cell r="P3603">
            <v>0</v>
          </cell>
          <cell r="R3603" t="str">
            <v>SINAPI</v>
          </cell>
        </row>
        <row r="3604">
          <cell r="G3604">
            <v>96735</v>
          </cell>
          <cell r="H3604" t="str">
            <v>TUBO, PPR, DN 110, CLASSE PN 25,  INSTALADO EM RESERVAÇÃO DE ÁGUA DE EDIFICAÇÃO QUE POSSUA RESERVATÓRIO DE FIBRA/FIBROCIMENTO  FORNECIMENTO E INSTALAÇÃO. AF_06/2016</v>
          </cell>
          <cell r="I3604" t="str">
            <v>M</v>
          </cell>
          <cell r="J3604" t="str">
            <v>ATRIBUÍDO SÃO PAULO</v>
          </cell>
          <cell r="K3604" t="str">
            <v>251,39</v>
          </cell>
          <cell r="L3604" t="str">
            <v>CAIXA REFERENCIAL</v>
          </cell>
          <cell r="M3604" t="str">
            <v>25,39</v>
          </cell>
          <cell r="N3604">
            <v>226</v>
          </cell>
          <cell r="O3604">
            <v>251.39</v>
          </cell>
          <cell r="P3604">
            <v>0</v>
          </cell>
          <cell r="R3604" t="str">
            <v>SINAPI</v>
          </cell>
        </row>
        <row r="3605">
          <cell r="G3605">
            <v>96798</v>
          </cell>
          <cell r="H3605" t="str">
            <v>TUBO, PEX, MONOCAMADA, DN 16, INSTALADO EM RAMAL/SUB-RAMAL OU DISTRIBUIÇÃO DE ÁGUA - FORNECIMENTO E INSTALAÇÃO. AF_02/2023</v>
          </cell>
          <cell r="I3605" t="str">
            <v>M</v>
          </cell>
          <cell r="J3605" t="str">
            <v>ATRIBUÍDO SÃO PAULO</v>
          </cell>
          <cell r="K3605" t="str">
            <v>8,23</v>
          </cell>
          <cell r="L3605" t="str">
            <v>CAIXA REFERENCIAL</v>
          </cell>
          <cell r="M3605" t="str">
            <v>2,07</v>
          </cell>
          <cell r="N3605">
            <v>6.16</v>
          </cell>
          <cell r="O3605">
            <v>8.23</v>
          </cell>
          <cell r="P3605">
            <v>0</v>
          </cell>
          <cell r="R3605" t="str">
            <v>SINAPI</v>
          </cell>
        </row>
        <row r="3606">
          <cell r="G3606">
            <v>96799</v>
          </cell>
          <cell r="H3606" t="str">
            <v>TUBO, PEX, MONOCAMADA, DN 20, INSTALADO EM RAMAL/SUB-RAMAL OU DISTRIBUIÇÃO DE ÁGUA - FORNECIMENTO E INSTALAÇÃO. AF_02/2023</v>
          </cell>
          <cell r="I3606" t="str">
            <v>M</v>
          </cell>
          <cell r="J3606" t="str">
            <v>ATRIBUÍDO SÃO PAULO</v>
          </cell>
          <cell r="K3606" t="str">
            <v>10,56</v>
          </cell>
          <cell r="L3606" t="str">
            <v>CAIXA REFERENCIAL</v>
          </cell>
          <cell r="M3606" t="str">
            <v>2,63</v>
          </cell>
          <cell r="N3606">
            <v>7.9300000000000006</v>
          </cell>
          <cell r="O3606">
            <v>10.56</v>
          </cell>
          <cell r="P3606">
            <v>0</v>
          </cell>
          <cell r="R3606" t="str">
            <v>SINAPI</v>
          </cell>
        </row>
        <row r="3607">
          <cell r="G3607">
            <v>96800</v>
          </cell>
          <cell r="H3607" t="str">
            <v>TUBO, PEX, MONOCAMADA, DN 25, INSTALADO EM RAMAL/SUB-RAMAL OU DISTRIBUIÇÃO DE ÁGUA - FORNECIMENTO E INSTALAÇÃO. AF_02/2023</v>
          </cell>
          <cell r="I3607" t="str">
            <v>M</v>
          </cell>
          <cell r="J3607" t="str">
            <v>ATRIBUÍDO SÃO PAULO</v>
          </cell>
          <cell r="K3607" t="str">
            <v>14,49</v>
          </cell>
          <cell r="L3607" t="str">
            <v>CAIXA REFERENCIAL</v>
          </cell>
          <cell r="M3607" t="str">
            <v>3,30</v>
          </cell>
          <cell r="N3607">
            <v>11.190000000000001</v>
          </cell>
          <cell r="O3607">
            <v>14.490000000000002</v>
          </cell>
          <cell r="P3607">
            <v>0</v>
          </cell>
          <cell r="R3607" t="str">
            <v>SINAPI</v>
          </cell>
        </row>
        <row r="3608">
          <cell r="G3608">
            <v>96801</v>
          </cell>
          <cell r="H3608" t="str">
            <v>TUBO, PEX, MONOCAMADA, DN 32, INSTALADO EM RAMAL/SUB-RAMAL OU DISTRIBUIÇÃO DE ÁGUA - FORNECIMENTO E INSTALAÇÃO. AF_02/2023</v>
          </cell>
          <cell r="I3608" t="str">
            <v>M</v>
          </cell>
          <cell r="J3608" t="str">
            <v>ATRIBUÍDO SÃO PAULO</v>
          </cell>
          <cell r="K3608" t="str">
            <v>22,25</v>
          </cell>
          <cell r="L3608" t="str">
            <v>CAIXA REFERENCIAL</v>
          </cell>
          <cell r="M3608" t="str">
            <v>4,25</v>
          </cell>
          <cell r="N3608">
            <v>18</v>
          </cell>
          <cell r="O3608">
            <v>22.25</v>
          </cell>
          <cell r="P3608">
            <v>0</v>
          </cell>
          <cell r="R3608" t="str">
            <v>SINAPI</v>
          </cell>
        </row>
        <row r="3609">
          <cell r="G3609">
            <v>97327</v>
          </cell>
          <cell r="H3609" t="str">
            <v>TUBO EM COBRE FLEXÍVEL, DN 1/4, COM ISOLAMENTO, INSTALADO EM RAMAL DE ALIMENTAÇÃO DE AR CONDICIONADO COM CONDENSADORA INDIVIDUAL   FORNECIMENTO E INSTALAÇÃO. AF_12/2015</v>
          </cell>
          <cell r="I3609" t="str">
            <v>M</v>
          </cell>
          <cell r="J3609" t="str">
            <v>ATRIBUÍDO SÃO PAULO</v>
          </cell>
          <cell r="K3609" t="str">
            <v>26,79</v>
          </cell>
          <cell r="L3609" t="str">
            <v>CAIXA REFERENCIAL</v>
          </cell>
          <cell r="M3609" t="str">
            <v>1,80</v>
          </cell>
          <cell r="N3609">
            <v>24.99</v>
          </cell>
          <cell r="O3609">
            <v>26.79</v>
          </cell>
          <cell r="P3609">
            <v>0</v>
          </cell>
          <cell r="R3609" t="str">
            <v>SINAPI</v>
          </cell>
        </row>
        <row r="3610">
          <cell r="G3610">
            <v>97328</v>
          </cell>
          <cell r="H3610" t="str">
            <v>TUBO EM COBRE FLEXÍVEL, DN 3/8", COM ISOLAMENTO, INSTALADO EM RAMAL DE ALIMENTAÇÃO DE AR CONDICIONADO COM CONDENSADORA INDIVIDUAL  FORNECIMENTO E INSTALAÇÃO. AF_12/2015</v>
          </cell>
          <cell r="I3610" t="str">
            <v>M</v>
          </cell>
          <cell r="J3610" t="str">
            <v>ATRIBUÍDO SÃO PAULO</v>
          </cell>
          <cell r="K3610" t="str">
            <v>45,17</v>
          </cell>
          <cell r="L3610" t="str">
            <v>CAIXA REFERENCIAL</v>
          </cell>
          <cell r="M3610" t="str">
            <v>1,99</v>
          </cell>
          <cell r="N3610">
            <v>43.18</v>
          </cell>
          <cell r="O3610">
            <v>45.17</v>
          </cell>
          <cell r="P3610">
            <v>0</v>
          </cell>
          <cell r="R3610" t="str">
            <v>SINAPI</v>
          </cell>
        </row>
        <row r="3611">
          <cell r="G3611">
            <v>97329</v>
          </cell>
          <cell r="H3611" t="str">
            <v>TUBO EM COBRE FLEXÍVEL, DN 1/2", COM ISOLAMENTO, INSTALADO EM RAMAL DE ALIMENTAÇÃO DE AR CONDICIONADO COM CONDENSADORA INDIVIDUAL  FORNECIMENTO E INSTALAÇÃO. AF_12/2015</v>
          </cell>
          <cell r="I3611" t="str">
            <v>M</v>
          </cell>
          <cell r="J3611" t="str">
            <v>ATRIBUÍDO SÃO PAULO</v>
          </cell>
          <cell r="K3611" t="str">
            <v>57,26</v>
          </cell>
          <cell r="L3611" t="str">
            <v>CAIXA REFERENCIAL</v>
          </cell>
          <cell r="M3611" t="str">
            <v>2,13</v>
          </cell>
          <cell r="N3611">
            <v>55.129999999999995</v>
          </cell>
          <cell r="O3611">
            <v>57.26</v>
          </cell>
          <cell r="P3611">
            <v>0</v>
          </cell>
          <cell r="R3611" t="str">
            <v>SINAPI</v>
          </cell>
        </row>
        <row r="3612">
          <cell r="G3612">
            <v>97330</v>
          </cell>
          <cell r="H3612" t="str">
            <v>TUBO EM COBRE FLEXÍVEL, DN 5/8", COM ISOLAMENTO, INSTALADO EM RAMAL DE ALIMENTAÇÃO DE AR CONDICIONADO COM CONDENSADORA INDIVIDUAL  FORNECIMENTO E INSTALAÇÃO. AF_12/2015</v>
          </cell>
          <cell r="I3612" t="str">
            <v>M</v>
          </cell>
          <cell r="J3612" t="str">
            <v>ATRIBUÍDO SÃO PAULO</v>
          </cell>
          <cell r="K3612" t="str">
            <v>70,03</v>
          </cell>
          <cell r="L3612" t="str">
            <v>CAIXA REFERENCIAL</v>
          </cell>
          <cell r="M3612" t="str">
            <v>2,23</v>
          </cell>
          <cell r="N3612">
            <v>67.8</v>
          </cell>
          <cell r="O3612">
            <v>70.03</v>
          </cell>
          <cell r="P3612">
            <v>0</v>
          </cell>
          <cell r="R3612" t="str">
            <v>SINAPI</v>
          </cell>
        </row>
        <row r="3613">
          <cell r="G3613">
            <v>97331</v>
          </cell>
          <cell r="H3613" t="str">
            <v>TUBO EM COBRE FLEXÍVEL, DN 1/4", COM ISOLAMENTO, INSTALADO EM RAMAL DE ALIMENTAÇÃO DE AR CONDICIONADO COM CONDENSADORA CENTRAL  FORNECIMENTO E INSTALAÇÃO. AF_12/2015</v>
          </cell>
          <cell r="I3613" t="str">
            <v>M</v>
          </cell>
          <cell r="J3613" t="str">
            <v>ATRIBUÍDO SÃO PAULO</v>
          </cell>
          <cell r="K3613" t="str">
            <v>27,10</v>
          </cell>
          <cell r="L3613" t="str">
            <v>CAIXA REFERENCIAL</v>
          </cell>
          <cell r="M3613" t="str">
            <v>2,06</v>
          </cell>
          <cell r="N3613">
            <v>25.040000000000003</v>
          </cell>
          <cell r="O3613">
            <v>27.1</v>
          </cell>
          <cell r="P3613">
            <v>0</v>
          </cell>
          <cell r="R3613" t="str">
            <v>SINAPI</v>
          </cell>
        </row>
        <row r="3614">
          <cell r="G3614">
            <v>97332</v>
          </cell>
          <cell r="H3614" t="str">
            <v>TUBO EM COBRE FLEXÍVEL, DN 3/8", COM ISOLAMENTO, INSTALADO EM RAMAL DE ALIMENTAÇÃO DE AR CONDICIONADO COM CONDENSADORA CENTRAL  FORNECIMENTO E INSTALAÇÃO. AF_12/2015</v>
          </cell>
          <cell r="I3614" t="str">
            <v>M</v>
          </cell>
          <cell r="J3614" t="str">
            <v>ATRIBUÍDO SÃO PAULO</v>
          </cell>
          <cell r="K3614" t="str">
            <v>45,52</v>
          </cell>
          <cell r="L3614" t="str">
            <v>CAIXA REFERENCIAL</v>
          </cell>
          <cell r="M3614" t="str">
            <v>2,26</v>
          </cell>
          <cell r="N3614">
            <v>43.260000000000005</v>
          </cell>
          <cell r="O3614">
            <v>45.52</v>
          </cell>
          <cell r="P3614">
            <v>0</v>
          </cell>
          <cell r="R3614" t="str">
            <v>SINAPI</v>
          </cell>
        </row>
        <row r="3615">
          <cell r="G3615">
            <v>97333</v>
          </cell>
          <cell r="H3615" t="str">
            <v>TUBO EM COBRE FLEXÍVEL, DN 1/2", COM ISOLAMENTO, INSTALADO EM RAMAL DE ALIMENTAÇÃO DE AR CONDICIONADO COM CONDENSADORA CENTRAL  FORNECIMENTO E INSTALAÇÃO. AF_12/2015</v>
          </cell>
          <cell r="I3615" t="str">
            <v>M</v>
          </cell>
          <cell r="J3615" t="str">
            <v>ATRIBUÍDO SÃO PAULO</v>
          </cell>
          <cell r="K3615" t="str">
            <v>57,71</v>
          </cell>
          <cell r="L3615" t="str">
            <v>CAIXA REFERENCIAL</v>
          </cell>
          <cell r="M3615" t="str">
            <v>2,47</v>
          </cell>
          <cell r="N3615">
            <v>55.24</v>
          </cell>
          <cell r="O3615">
            <v>57.71</v>
          </cell>
          <cell r="P3615">
            <v>0</v>
          </cell>
          <cell r="R3615" t="str">
            <v>SINAPI</v>
          </cell>
        </row>
        <row r="3616">
          <cell r="G3616">
            <v>97334</v>
          </cell>
          <cell r="H3616" t="str">
            <v>TUBO EM COBRE FLEXÍVEL, DN 5/8, COM ISOLAMENTO, INSTALADO EM RAMAL DE ALIMENTAÇÃO DE AR CONDICIONADO COM CONDENSADORA CENTRAL   FORNECIMENTO E INSTALAÇÃO. AF_12/2015</v>
          </cell>
          <cell r="I3616" t="str">
            <v>M</v>
          </cell>
          <cell r="J3616" t="str">
            <v>ATRIBUÍDO SÃO PAULO</v>
          </cell>
          <cell r="K3616" t="str">
            <v>70,51</v>
          </cell>
          <cell r="L3616" t="str">
            <v>CAIXA REFERENCIAL</v>
          </cell>
          <cell r="M3616" t="str">
            <v>2,62</v>
          </cell>
          <cell r="N3616">
            <v>67.89</v>
          </cell>
          <cell r="O3616">
            <v>70.510000000000005</v>
          </cell>
          <cell r="P3616">
            <v>0</v>
          </cell>
          <cell r="R3616" t="str">
            <v>SINAPI</v>
          </cell>
        </row>
        <row r="3617">
          <cell r="G3617">
            <v>97335</v>
          </cell>
          <cell r="H3617" t="str">
            <v>TUBO EM COBRE RÍGIDO, DN 22 MM, CLASSE A, SEM ISOLAMENTO, INSTALADO EM PRUMADA DE GÁS COMBUSTÍVEL - FORNECIMENTO E INSTALAÇÃO. AF_04/2022</v>
          </cell>
          <cell r="I3617" t="str">
            <v>M</v>
          </cell>
          <cell r="J3617" t="str">
            <v>ATRIBUÍDO SÃO PAULO</v>
          </cell>
          <cell r="K3617" t="str">
            <v>79,10</v>
          </cell>
          <cell r="L3617" t="str">
            <v>CAIXA REFERENCIAL</v>
          </cell>
          <cell r="M3617" t="str">
            <v>1,53</v>
          </cell>
          <cell r="N3617">
            <v>77.569999999999993</v>
          </cell>
          <cell r="O3617">
            <v>79.099999999999994</v>
          </cell>
          <cell r="P3617">
            <v>0</v>
          </cell>
          <cell r="R3617" t="str">
            <v>SINAPI</v>
          </cell>
        </row>
        <row r="3618">
          <cell r="G3618">
            <v>97336</v>
          </cell>
          <cell r="H3618" t="str">
            <v>TUBO EM COBRE RÍGIDO, DN 28 MM, CLASSE A, SEM ISOLAMENTO, INSTALADO EM PRUMADA DE GÁS COMBUSTÍVEL - FORNECIMENTO E INSTALAÇÃO. AF_04/2022</v>
          </cell>
          <cell r="I3618" t="str">
            <v>M</v>
          </cell>
          <cell r="J3618" t="str">
            <v>ATRIBUÍDO SÃO PAULO</v>
          </cell>
          <cell r="K3618" t="str">
            <v>100,67</v>
          </cell>
          <cell r="L3618" t="str">
            <v>CAIXA REFERENCIAL</v>
          </cell>
          <cell r="M3618" t="str">
            <v>1,97</v>
          </cell>
          <cell r="N3618">
            <v>98.7</v>
          </cell>
          <cell r="O3618">
            <v>100.67</v>
          </cell>
          <cell r="P3618">
            <v>0</v>
          </cell>
          <cell r="R3618" t="str">
            <v>SINAPI</v>
          </cell>
        </row>
        <row r="3619">
          <cell r="G3619">
            <v>97337</v>
          </cell>
          <cell r="H3619" t="str">
            <v>TUBO EM COBRE RÍGIDO, DN 35 MM, CLASSE A, SEM ISOLAMENTO, INSTALADO EM PRUMADA DE GÁS COMBUSTÍVEL - FORNECIMENTO E INSTALAÇÃO. AF_04/2022</v>
          </cell>
          <cell r="I3619" t="str">
            <v>M</v>
          </cell>
          <cell r="J3619" t="str">
            <v>ATRIBUÍDO SÃO PAULO</v>
          </cell>
          <cell r="K3619" t="str">
            <v>151,43</v>
          </cell>
          <cell r="L3619" t="str">
            <v>CAIXA REFERENCIAL</v>
          </cell>
          <cell r="M3619" t="str">
            <v>2,50</v>
          </cell>
          <cell r="N3619">
            <v>148.93</v>
          </cell>
          <cell r="O3619">
            <v>151.43</v>
          </cell>
          <cell r="P3619">
            <v>0</v>
          </cell>
          <cell r="R3619" t="str">
            <v>SINAPI</v>
          </cell>
        </row>
        <row r="3620">
          <cell r="G3620">
            <v>97338</v>
          </cell>
          <cell r="H3620" t="str">
            <v>TUBO EM COBRE RÍGIDO, DN 42 MM, CLASSE A, SEM ISOLAMENTO, INSTALADO EM PRUMADA DE GÁS COMBUSTÍVEL - FORNECIMENTO E INSTALAÇÃO. AF_04/2022</v>
          </cell>
          <cell r="I3620" t="str">
            <v>M</v>
          </cell>
          <cell r="J3620" t="str">
            <v>ATRIBUÍDO SÃO PAULO</v>
          </cell>
          <cell r="K3620" t="str">
            <v>182,20</v>
          </cell>
          <cell r="L3620" t="str">
            <v>CAIXA REFERENCIAL</v>
          </cell>
          <cell r="M3620" t="str">
            <v>3,02</v>
          </cell>
          <cell r="N3620">
            <v>179.17999999999998</v>
          </cell>
          <cell r="O3620">
            <v>182.2</v>
          </cell>
          <cell r="P3620">
            <v>0</v>
          </cell>
          <cell r="R3620" t="str">
            <v>SINAPI</v>
          </cell>
        </row>
        <row r="3621">
          <cell r="G3621">
            <v>97339</v>
          </cell>
          <cell r="H3621" t="str">
            <v>TUBO EM COBRE RÍGIDO, DN 54 MM, CLASSE A, SEM ISOLAMENTO, INSTALADO EM PRUMADA DE GÁS COMBUSTÍVEL - FORNECIMENTO E INSTALAÇÃO. AF_04/2022</v>
          </cell>
          <cell r="I3621" t="str">
            <v>M</v>
          </cell>
          <cell r="J3621" t="str">
            <v>ATRIBUÍDO SÃO PAULO</v>
          </cell>
          <cell r="K3621" t="str">
            <v>196,20</v>
          </cell>
          <cell r="L3621" t="str">
            <v>CAIXA REFERENCIAL</v>
          </cell>
          <cell r="M3621" t="str">
            <v>3,91</v>
          </cell>
          <cell r="N3621">
            <v>192.29</v>
          </cell>
          <cell r="O3621">
            <v>196.2</v>
          </cell>
          <cell r="P3621">
            <v>0</v>
          </cell>
          <cell r="R3621" t="str">
            <v>SINAPI</v>
          </cell>
        </row>
        <row r="3622">
          <cell r="G3622">
            <v>97340</v>
          </cell>
          <cell r="H3622" t="str">
            <v>TUBO EM COBRE RÍGIDO, DN 66 MM, CLASSE A, SEM ISOLAMENTO, INSTALADO EM PRUMADA DE GÁS COMBUSTÍVEL - FORNECIMENTO E INSTALAÇÃO. AF_04/2022</v>
          </cell>
          <cell r="I3622" t="str">
            <v>M</v>
          </cell>
          <cell r="J3622" t="str">
            <v>ATRIBUÍDO SÃO PAULO</v>
          </cell>
          <cell r="K3622" t="str">
            <v>197,32</v>
          </cell>
          <cell r="L3622" t="str">
            <v>CAIXA REFERENCIAL</v>
          </cell>
          <cell r="M3622" t="str">
            <v>4,80</v>
          </cell>
          <cell r="N3622">
            <v>192.51999999999998</v>
          </cell>
          <cell r="O3622">
            <v>197.32</v>
          </cell>
          <cell r="P3622">
            <v>0</v>
          </cell>
          <cell r="R3622" t="str">
            <v>SINAPI</v>
          </cell>
        </row>
        <row r="3623">
          <cell r="G3623">
            <v>97347</v>
          </cell>
          <cell r="H3623" t="str">
            <v>TUBO EM COBRE RÍGIDO, DN 22 MM, CLASSE I, SEM ISOLAMENTO, INSTALADO EM PRUMADA  FORNECIMENTO E INSTALAÇÃO. AF_12/2015</v>
          </cell>
          <cell r="I3623" t="str">
            <v>M</v>
          </cell>
          <cell r="J3623" t="str">
            <v>ATRIBUÍDO SÃO PAULO</v>
          </cell>
          <cell r="K3623" t="str">
            <v>95,31</v>
          </cell>
          <cell r="L3623" t="str">
            <v>CAIXA REFERENCIAL</v>
          </cell>
          <cell r="M3623" t="str">
            <v>1,64</v>
          </cell>
          <cell r="N3623">
            <v>93.67</v>
          </cell>
          <cell r="O3623">
            <v>95.31</v>
          </cell>
          <cell r="P3623">
            <v>0</v>
          </cell>
          <cell r="R3623" t="str">
            <v>SINAPI</v>
          </cell>
        </row>
        <row r="3624">
          <cell r="G3624">
            <v>97348</v>
          </cell>
          <cell r="H3624" t="str">
            <v>TUBO EM COBRE RÍGIDO, DN 28 MM, CLASSE I, SEM ISOLAMENTO, INSTALADO EM PRUMADA  FORNECIMENTO E INSTALAÇÃO. AF_12/2015</v>
          </cell>
          <cell r="I3624" t="str">
            <v>M</v>
          </cell>
          <cell r="J3624" t="str">
            <v>ATRIBUÍDO SÃO PAULO</v>
          </cell>
          <cell r="K3624" t="str">
            <v>131,66</v>
          </cell>
          <cell r="L3624" t="str">
            <v>CAIXA REFERENCIAL</v>
          </cell>
          <cell r="M3624" t="str">
            <v>1,95</v>
          </cell>
          <cell r="N3624">
            <v>129.71</v>
          </cell>
          <cell r="O3624">
            <v>131.66</v>
          </cell>
          <cell r="P3624">
            <v>0</v>
          </cell>
          <cell r="R3624" t="str">
            <v>SINAPI</v>
          </cell>
        </row>
        <row r="3625">
          <cell r="G3625">
            <v>97349</v>
          </cell>
          <cell r="H3625" t="str">
            <v>TUBO EM COBRE RÍGIDO, DN 35 MM, CLASSE I, SEM ISOLAMENTO, INSTALADO EM PRUMADA  FORNECIMENTO E INSTALAÇÃO. AF_12/2015</v>
          </cell>
          <cell r="I3625" t="str">
            <v>M</v>
          </cell>
          <cell r="J3625" t="str">
            <v>ATRIBUÍDO SÃO PAULO</v>
          </cell>
          <cell r="K3625" t="str">
            <v>189,79</v>
          </cell>
          <cell r="L3625" t="str">
            <v>CAIXA REFERENCIAL</v>
          </cell>
          <cell r="M3625" t="str">
            <v>2,29</v>
          </cell>
          <cell r="N3625">
            <v>187.5</v>
          </cell>
          <cell r="O3625">
            <v>189.79</v>
          </cell>
          <cell r="P3625">
            <v>0</v>
          </cell>
          <cell r="R3625" t="str">
            <v>SINAPI</v>
          </cell>
        </row>
        <row r="3626">
          <cell r="G3626">
            <v>97350</v>
          </cell>
          <cell r="H3626" t="str">
            <v>TUBO EM COBRE RÍGIDO, DN 42 MM, CLASSE I, SEM ISOLAMENTO, INSTALADO EM PRUMADA  FORNECIMENTO E INSTALAÇÃO. AF_12/2015</v>
          </cell>
          <cell r="I3626" t="str">
            <v>M</v>
          </cell>
          <cell r="J3626" t="str">
            <v>ATRIBUÍDO SÃO PAULO</v>
          </cell>
          <cell r="K3626" t="str">
            <v>230,44</v>
          </cell>
          <cell r="L3626" t="str">
            <v>CAIXA REFERENCIAL</v>
          </cell>
          <cell r="M3626" t="str">
            <v>2,65</v>
          </cell>
          <cell r="N3626">
            <v>227.79</v>
          </cell>
          <cell r="O3626">
            <v>230.44</v>
          </cell>
          <cell r="P3626">
            <v>0</v>
          </cell>
          <cell r="R3626" t="str">
            <v>SINAPI</v>
          </cell>
        </row>
        <row r="3627">
          <cell r="G3627">
            <v>97351</v>
          </cell>
          <cell r="H3627" t="str">
            <v>TUBO EM COBRE RÍGIDO, DN 54 MM, CLASSE I, SEM ISOLAMENTO, INSTALADO EM PRUMADA  FORNECIMENTO E INSTALAÇÃO. AF_12/2015</v>
          </cell>
          <cell r="I3627" t="str">
            <v>M</v>
          </cell>
          <cell r="J3627" t="str">
            <v>ATRIBUÍDO SÃO PAULO</v>
          </cell>
          <cell r="K3627" t="str">
            <v>318,61</v>
          </cell>
          <cell r="L3627" t="str">
            <v>CAIXA REFERENCIAL</v>
          </cell>
          <cell r="M3627" t="str">
            <v>3,29</v>
          </cell>
          <cell r="N3627">
            <v>315.32</v>
          </cell>
          <cell r="O3627">
            <v>318.61</v>
          </cell>
          <cell r="P3627">
            <v>0</v>
          </cell>
          <cell r="R3627" t="str">
            <v>SINAPI</v>
          </cell>
        </row>
        <row r="3628">
          <cell r="G3628">
            <v>97352</v>
          </cell>
          <cell r="H3628" t="str">
            <v>TUBO EM COBRE RÍGIDO, DN 66 MM, CLASSE I, SEM ISOLAMENTO, INSTALADO EM PRUMADA  FORNECIMENTO E INSTALAÇÃO. AF_12/2015</v>
          </cell>
          <cell r="I3628" t="str">
            <v>M</v>
          </cell>
          <cell r="J3628" t="str">
            <v>ATRIBUÍDO SÃO PAULO</v>
          </cell>
          <cell r="K3628" t="str">
            <v>412,92</v>
          </cell>
          <cell r="L3628" t="str">
            <v>CAIXA REFERENCIAL</v>
          </cell>
          <cell r="M3628" t="str">
            <v>3,88</v>
          </cell>
          <cell r="N3628">
            <v>409.04</v>
          </cell>
          <cell r="O3628">
            <v>412.92</v>
          </cell>
          <cell r="P3628">
            <v>0</v>
          </cell>
          <cell r="R3628" t="str">
            <v>SINAPI</v>
          </cell>
        </row>
        <row r="3629">
          <cell r="G3629">
            <v>97353</v>
          </cell>
          <cell r="H3629" t="str">
            <v>TUBO EM COBRE RÍGIDO, DN 15 MM, CLASSE I, SEM ISOLAMENTO, INSTALADO EM RAMAL DE DISTRIBUIÇÃO  FORNECIMENTO E INSTALAÇÃO. AF_12/2015</v>
          </cell>
          <cell r="I3629" t="str">
            <v>M</v>
          </cell>
          <cell r="J3629" t="str">
            <v>ATRIBUÍDO SÃO PAULO</v>
          </cell>
          <cell r="K3629" t="str">
            <v>62,73</v>
          </cell>
          <cell r="L3629" t="str">
            <v>CAIXA REFERENCIAL</v>
          </cell>
          <cell r="M3629" t="str">
            <v>4,37</v>
          </cell>
          <cell r="N3629">
            <v>58.36</v>
          </cell>
          <cell r="O3629">
            <v>62.73</v>
          </cell>
          <cell r="P3629">
            <v>0</v>
          </cell>
          <cell r="R3629" t="str">
            <v>SINAPI</v>
          </cell>
        </row>
        <row r="3630">
          <cell r="G3630">
            <v>97354</v>
          </cell>
          <cell r="H3630" t="str">
            <v>TUBO EM COBRE RÍGIDO, DN 22 MM, CLASSE I, SEM ISOLAMENTO, INSTALADO EM RAMAL DE DISTRIBUIÇÃO FORNECIMENTO E INSTALAÇÃO. AF_12/2015</v>
          </cell>
          <cell r="I3630" t="str">
            <v>M</v>
          </cell>
          <cell r="J3630" t="str">
            <v>ATRIBUÍDO SÃO PAULO</v>
          </cell>
          <cell r="K3630" t="str">
            <v>99,60</v>
          </cell>
          <cell r="L3630" t="str">
            <v>CAIXA REFERENCIAL</v>
          </cell>
          <cell r="M3630" t="str">
            <v>5,05</v>
          </cell>
          <cell r="N3630">
            <v>94.55</v>
          </cell>
          <cell r="O3630">
            <v>99.6</v>
          </cell>
          <cell r="P3630">
            <v>0</v>
          </cell>
          <cell r="R3630" t="str">
            <v>SINAPI</v>
          </cell>
        </row>
        <row r="3631">
          <cell r="G3631">
            <v>97355</v>
          </cell>
          <cell r="H3631" t="str">
            <v>TUBO EM COBRE RÍGIDO, DN 28 MM, CLASSE I, SEM ISOLAMENTO, INSTALADO EM RAMAL DE DISTRIBUIÇÃO FORNECIMENTO E INSTALAÇÃO. AF_12/2015</v>
          </cell>
          <cell r="I3631" t="str">
            <v>M</v>
          </cell>
          <cell r="J3631" t="str">
            <v>ATRIBUÍDO SÃO PAULO</v>
          </cell>
          <cell r="K3631" t="str">
            <v>136,25</v>
          </cell>
          <cell r="L3631" t="str">
            <v>CAIXA REFERENCIAL</v>
          </cell>
          <cell r="M3631" t="str">
            <v>5,60</v>
          </cell>
          <cell r="N3631">
            <v>130.65</v>
          </cell>
          <cell r="O3631">
            <v>136.25</v>
          </cell>
          <cell r="P3631">
            <v>0</v>
          </cell>
          <cell r="R3631" t="str">
            <v>SINAPI</v>
          </cell>
        </row>
        <row r="3632">
          <cell r="G3632">
            <v>97356</v>
          </cell>
          <cell r="H3632" t="str">
            <v>TUBO EM COBRE RÍGIDO, DN 15 MM, CLASSE I, SEM ISOLAMENTO, INSTALADO EM RAMAL E SUB-RAMAL  FORNECIMENTO E INSTALAÇÃO. AF_12/2015</v>
          </cell>
          <cell r="I3632" t="str">
            <v>M</v>
          </cell>
          <cell r="J3632" t="str">
            <v>ATRIBUÍDO SÃO PAULO</v>
          </cell>
          <cell r="K3632" t="str">
            <v>72,13</v>
          </cell>
          <cell r="L3632" t="str">
            <v>CAIXA REFERENCIAL</v>
          </cell>
          <cell r="M3632" t="str">
            <v>11,87</v>
          </cell>
          <cell r="N3632">
            <v>60.26</v>
          </cell>
          <cell r="O3632">
            <v>72.13</v>
          </cell>
          <cell r="P3632">
            <v>0</v>
          </cell>
          <cell r="R3632" t="str">
            <v>SINAPI</v>
          </cell>
        </row>
        <row r="3633">
          <cell r="G3633">
            <v>97357</v>
          </cell>
          <cell r="H3633" t="str">
            <v>TUBO EM COBRE RÍGIDO, DN 22 MM, CLASSE I, SEM ISOLAMENTO, INSTALADO EM RAMAL E SUB-RAMAL  FORNECIMENTO E INSTALAÇÃO. AF_12/2015</v>
          </cell>
          <cell r="I3633" t="str">
            <v>M</v>
          </cell>
          <cell r="J3633" t="str">
            <v>ATRIBUÍDO SÃO PAULO</v>
          </cell>
          <cell r="K3633" t="str">
            <v>115,75</v>
          </cell>
          <cell r="L3633" t="str">
            <v>CAIXA REFERENCIAL</v>
          </cell>
          <cell r="M3633" t="str">
            <v>17,90</v>
          </cell>
          <cell r="N3633">
            <v>97.85</v>
          </cell>
          <cell r="O3633">
            <v>115.75</v>
          </cell>
          <cell r="P3633">
            <v>0</v>
          </cell>
          <cell r="R3633" t="str">
            <v>SINAPI</v>
          </cell>
        </row>
        <row r="3634">
          <cell r="G3634">
            <v>97358</v>
          </cell>
          <cell r="H3634" t="str">
            <v>TUBO EM COBRE RÍGIDO, DN 28 MM, CLASSE I, SEM ISOLAMENTO, INSTALADO EM RAMAL E SUB-RAMAL  FORNECIMENTO E INSTALAÇÃO. AF_12/2015</v>
          </cell>
          <cell r="I3634" t="str">
            <v>M</v>
          </cell>
          <cell r="J3634" t="str">
            <v>ATRIBUÍDO SÃO PAULO</v>
          </cell>
          <cell r="K3634" t="str">
            <v>158,27</v>
          </cell>
          <cell r="L3634" t="str">
            <v>CAIXA REFERENCIAL</v>
          </cell>
          <cell r="M3634" t="str">
            <v>23,13</v>
          </cell>
          <cell r="N3634">
            <v>135.14000000000001</v>
          </cell>
          <cell r="O3634">
            <v>158.27000000000001</v>
          </cell>
          <cell r="P3634">
            <v>0</v>
          </cell>
          <cell r="R3634" t="str">
            <v>SINAPI</v>
          </cell>
        </row>
        <row r="3635">
          <cell r="G3635">
            <v>97498</v>
          </cell>
          <cell r="H3635" t="str">
            <v>TUBO DE AÇO GALVANIZADO COM COSTURA, CLASSE MÉDIA, DN 25 (1"), CONEXÃO ROSQUEADA, INSTALADO EM REDE DE ALIMENTAÇÃO PARA HIDRANTE - FORNECIMENTO E INSTALAÇÃO. AF_10/2020</v>
          </cell>
          <cell r="I3635" t="str">
            <v>M</v>
          </cell>
          <cell r="J3635" t="str">
            <v>ATRIBUÍDO SÃO PAULO</v>
          </cell>
          <cell r="K3635" t="str">
            <v>44,28</v>
          </cell>
          <cell r="L3635" t="str">
            <v>CAIXA REFERENCIAL</v>
          </cell>
          <cell r="M3635" t="str">
            <v>5,70</v>
          </cell>
          <cell r="N3635">
            <v>38.58</v>
          </cell>
          <cell r="O3635">
            <v>44.28</v>
          </cell>
          <cell r="P3635">
            <v>0</v>
          </cell>
          <cell r="R3635" t="str">
            <v>SINAPI</v>
          </cell>
        </row>
        <row r="3636">
          <cell r="G3636">
            <v>97535</v>
          </cell>
          <cell r="H3636" t="str">
            <v>TUBO DE AÇO GALVANIZADO COM COSTURA, CLASSE MÉDIA, CONEXÃO ROSQUEADA, DN 25 (1"), INSTALADO EM REDE DE ALIMENTAÇÃO PARA SPRINKLER - FORNECIMENTO E INSTALAÇÃO. AF_10/2020</v>
          </cell>
          <cell r="I3636" t="str">
            <v>M</v>
          </cell>
          <cell r="J3636" t="str">
            <v>ATRIBUÍDO SÃO PAULO</v>
          </cell>
          <cell r="K3636" t="str">
            <v>48,56</v>
          </cell>
          <cell r="L3636" t="str">
            <v>CAIXA REFERENCIAL</v>
          </cell>
          <cell r="M3636" t="str">
            <v>9,12</v>
          </cell>
          <cell r="N3636">
            <v>39.440000000000005</v>
          </cell>
          <cell r="O3636">
            <v>48.56</v>
          </cell>
          <cell r="P3636">
            <v>0</v>
          </cell>
          <cell r="R3636" t="str">
            <v>SINAPI</v>
          </cell>
        </row>
        <row r="3637">
          <cell r="G3637">
            <v>97536</v>
          </cell>
          <cell r="H3637" t="str">
            <v>TUBO DE AÇO GALVANIZADO COM COSTURA, CLASSE MÉDIA, CONEXÃO ROSQUEADA, DN 25 (1"), INSTALADO EM RAMAIS  E SUB-RAMAIS DE GÁS - FORNECIMENTO E INSTALAÇÃO. AF_10/2020</v>
          </cell>
          <cell r="I3637" t="str">
            <v>M</v>
          </cell>
          <cell r="J3637" t="str">
            <v>ATRIBUÍDO SÃO PAULO</v>
          </cell>
          <cell r="K3637" t="str">
            <v>58,39</v>
          </cell>
          <cell r="L3637" t="str">
            <v>CAIXA REFERENCIAL</v>
          </cell>
          <cell r="M3637" t="str">
            <v>16,96</v>
          </cell>
          <cell r="N3637">
            <v>41.43</v>
          </cell>
          <cell r="O3637">
            <v>58.39</v>
          </cell>
          <cell r="P3637">
            <v>0</v>
          </cell>
          <cell r="R3637" t="str">
            <v>SINAPI</v>
          </cell>
        </row>
        <row r="3638">
          <cell r="G3638">
            <v>100788</v>
          </cell>
          <cell r="H3638" t="str">
            <v>KIT CAVALETE PARA GÁS - SEM MEDIDOR OU REGULADOR - ENTRADA INDIVIDUAL PRINCIPAL, EM AÇO GALVANIZADO DN 15 E 25 MM (1/2" E 1") - FORNECIMENTO E INSTALAÇÃO. AF_01/2020</v>
          </cell>
          <cell r="I3638" t="str">
            <v>UN</v>
          </cell>
          <cell r="J3638" t="str">
            <v>ATRIBUÍDO SÃO PAULO</v>
          </cell>
          <cell r="K3638" t="str">
            <v>631,88</v>
          </cell>
          <cell r="L3638" t="str">
            <v>CAIXA REFERENCIAL</v>
          </cell>
          <cell r="M3638" t="str">
            <v>132,56</v>
          </cell>
          <cell r="N3638">
            <v>499.32</v>
          </cell>
          <cell r="O3638">
            <v>631.88</v>
          </cell>
          <cell r="P3638">
            <v>0</v>
          </cell>
          <cell r="R3638" t="str">
            <v>SINAPI</v>
          </cell>
        </row>
        <row r="3639">
          <cell r="G3639">
            <v>100791</v>
          </cell>
          <cell r="H3639" t="str">
            <v>TUBO, PEX, MULTICAMADA, DN 16, INSTALADO EM IMPLANTAÇÃO DE INSTALAÇÕES DE GÁS - FORNECIMENTO E INSTALAÇÃO. AF_01/2020</v>
          </cell>
          <cell r="I3639" t="str">
            <v>M</v>
          </cell>
          <cell r="J3639" t="str">
            <v>ATRIBUÍDO SÃO PAULO</v>
          </cell>
          <cell r="K3639" t="str">
            <v>17,50</v>
          </cell>
          <cell r="L3639" t="str">
            <v>CAIXA REFERENCIAL</v>
          </cell>
          <cell r="M3639" t="str">
            <v>5,56</v>
          </cell>
          <cell r="N3639">
            <v>11.940000000000001</v>
          </cell>
          <cell r="O3639">
            <v>17.5</v>
          </cell>
          <cell r="P3639">
            <v>0</v>
          </cell>
          <cell r="R3639" t="str">
            <v>SINAPI</v>
          </cell>
        </row>
        <row r="3640">
          <cell r="G3640">
            <v>100792</v>
          </cell>
          <cell r="H3640" t="str">
            <v>TUBO, PEX, MULTICAMADA, DN 20, INSTALADO EM IMPLANTAÇÃO DE INSTALAÇÕES DE GÁS - FORNECIMENTO E INSTALAÇÃO. AF_01/2020</v>
          </cell>
          <cell r="I3640" t="str">
            <v>M</v>
          </cell>
          <cell r="J3640" t="str">
            <v>ATRIBUÍDO SÃO PAULO</v>
          </cell>
          <cell r="K3640" t="str">
            <v>25,55</v>
          </cell>
          <cell r="L3640" t="str">
            <v>CAIXA REFERENCIAL</v>
          </cell>
          <cell r="M3640" t="str">
            <v>6,58</v>
          </cell>
          <cell r="N3640">
            <v>18.97</v>
          </cell>
          <cell r="O3640">
            <v>25.549999999999997</v>
          </cell>
          <cell r="P3640">
            <v>0</v>
          </cell>
          <cell r="R3640" t="str">
            <v>SINAPI</v>
          </cell>
        </row>
        <row r="3641">
          <cell r="G3641">
            <v>100793</v>
          </cell>
          <cell r="H3641" t="str">
            <v>TUBO, PEX, MULTICAMADA, DN 26, INSTALADO EM IMPLANTAÇÃO DE INSTALAÇÕES DE GÁS - FORNECIMENTO E INSTALAÇÃO. AF_01/2020</v>
          </cell>
          <cell r="I3641" t="str">
            <v>M</v>
          </cell>
          <cell r="J3641" t="str">
            <v>ATRIBUÍDO SÃO PAULO</v>
          </cell>
          <cell r="K3641" t="str">
            <v>33,85</v>
          </cell>
          <cell r="L3641" t="str">
            <v>CAIXA REFERENCIAL</v>
          </cell>
          <cell r="M3641" t="str">
            <v>7,86</v>
          </cell>
          <cell r="N3641">
            <v>25.990000000000002</v>
          </cell>
          <cell r="O3641">
            <v>33.85</v>
          </cell>
          <cell r="P3641">
            <v>0</v>
          </cell>
          <cell r="R3641" t="str">
            <v>SINAPI</v>
          </cell>
        </row>
        <row r="3642">
          <cell r="G3642">
            <v>100794</v>
          </cell>
          <cell r="H3642" t="str">
            <v>TUBO, PEX, MULTICAMADA, DN 32, INSTALADO EM IMPLANTAÇÃO DE INSTALAÇÕES DE GÁS - FORNECIMENTO E INSTALAÇÃO. AF_01/2020</v>
          </cell>
          <cell r="I3642" t="str">
            <v>M</v>
          </cell>
          <cell r="J3642" t="str">
            <v>ATRIBUÍDO SÃO PAULO</v>
          </cell>
          <cell r="K3642" t="str">
            <v>45,61</v>
          </cell>
          <cell r="L3642" t="str">
            <v>CAIXA REFERENCIAL</v>
          </cell>
          <cell r="M3642" t="str">
            <v>9,68</v>
          </cell>
          <cell r="N3642">
            <v>35.93</v>
          </cell>
          <cell r="O3642">
            <v>45.61</v>
          </cell>
          <cell r="P3642">
            <v>0</v>
          </cell>
          <cell r="R3642" t="str">
            <v>SINAPI</v>
          </cell>
        </row>
        <row r="3643">
          <cell r="G3643">
            <v>100799</v>
          </cell>
          <cell r="H3643" t="str">
            <v>TUBO, PEX, MULTICAMADA, COM TUBO LUVA, DN 16, INSTALADO EM IMPLANTAÇÃO DE INSTALAÇÕES DE GÁS - FORNECIMENTO E INSTALAÇÃO. AF_01/2020</v>
          </cell>
          <cell r="I3643" t="str">
            <v>M</v>
          </cell>
          <cell r="J3643" t="str">
            <v>ATRIBUÍDO SÃO PAULO</v>
          </cell>
          <cell r="K3643" t="str">
            <v>17,93</v>
          </cell>
          <cell r="L3643" t="str">
            <v>CAIXA REFERENCIAL</v>
          </cell>
          <cell r="M3643" t="str">
            <v>5,89</v>
          </cell>
          <cell r="N3643">
            <v>12.04</v>
          </cell>
          <cell r="O3643">
            <v>17.93</v>
          </cell>
          <cell r="P3643">
            <v>0</v>
          </cell>
          <cell r="R3643" t="str">
            <v>SINAPI</v>
          </cell>
        </row>
        <row r="3644">
          <cell r="G3644">
            <v>100800</v>
          </cell>
          <cell r="H3644" t="str">
            <v>TUBO, PEX, MULTICAMADA, COM TUBO LUVA, DN 20, INSTALADO EM IMPLANTAÇÃO DE INSTALAÇÕES DE GÁS - FORNECIMENTO E INSTALAÇÃO. AF_01/2020</v>
          </cell>
          <cell r="I3644" t="str">
            <v>M</v>
          </cell>
          <cell r="J3644" t="str">
            <v>ATRIBUÍDO SÃO PAULO</v>
          </cell>
          <cell r="K3644" t="str">
            <v>25,99</v>
          </cell>
          <cell r="L3644" t="str">
            <v>CAIXA REFERENCIAL</v>
          </cell>
          <cell r="M3644" t="str">
            <v>6,95</v>
          </cell>
          <cell r="N3644">
            <v>19.04</v>
          </cell>
          <cell r="O3644">
            <v>25.99</v>
          </cell>
          <cell r="P3644">
            <v>0</v>
          </cell>
          <cell r="R3644" t="str">
            <v>SINAPI</v>
          </cell>
        </row>
        <row r="3645">
          <cell r="G3645">
            <v>100801</v>
          </cell>
          <cell r="H3645" t="str">
            <v>TUBO, PEX, MULTICAMADA, COM TUBO LUVA, DN 26, INSTALADO EM IMPLANTAÇÃO DE INSTALAÇÕES DE GÁS - FORNECIMENTO E INSTALAÇÃO. AF_01/2020</v>
          </cell>
          <cell r="I3645" t="str">
            <v>M</v>
          </cell>
          <cell r="J3645" t="str">
            <v>ATRIBUÍDO SÃO PAULO</v>
          </cell>
          <cell r="K3645" t="str">
            <v>34,29</v>
          </cell>
          <cell r="L3645" t="str">
            <v>CAIXA REFERENCIAL</v>
          </cell>
          <cell r="M3645" t="str">
            <v>8,22</v>
          </cell>
          <cell r="N3645">
            <v>26.07</v>
          </cell>
          <cell r="O3645">
            <v>34.29</v>
          </cell>
          <cell r="P3645">
            <v>0</v>
          </cell>
          <cell r="R3645" t="str">
            <v>SINAPI</v>
          </cell>
        </row>
        <row r="3646">
          <cell r="G3646">
            <v>100802</v>
          </cell>
          <cell r="H3646" t="str">
            <v>TUBO, PEX, MULTICAMADA, COM TUBO LUVA, DN 32, INSTALADO EM IMPLANTAÇÃO DE INSTALAÇÕES DE GÁS - FORNECIMENTO E INSTALAÇÃO. AF_01/2020</v>
          </cell>
          <cell r="I3646" t="str">
            <v>M</v>
          </cell>
          <cell r="J3646" t="str">
            <v>ATRIBUÍDO SÃO PAULO</v>
          </cell>
          <cell r="K3646" t="str">
            <v>46,05</v>
          </cell>
          <cell r="L3646" t="str">
            <v>CAIXA REFERENCIAL</v>
          </cell>
          <cell r="M3646" t="str">
            <v>10,04</v>
          </cell>
          <cell r="N3646">
            <v>36.01</v>
          </cell>
          <cell r="O3646">
            <v>46.05</v>
          </cell>
          <cell r="P3646">
            <v>0</v>
          </cell>
          <cell r="R3646" t="str">
            <v>SINAPI</v>
          </cell>
        </row>
        <row r="3647">
          <cell r="G3647">
            <v>100803</v>
          </cell>
          <cell r="H3647" t="str">
            <v>TUBO, PEX, MULTICAMADA, DN 16, INSTALADO EM RAMAL INTERNO DE INSTALAÇÕES DE GÁS - FORNECIMENTO E INSTALAÇÃO. AF_01/2020</v>
          </cell>
          <cell r="I3647" t="str">
            <v>M</v>
          </cell>
          <cell r="J3647" t="str">
            <v>ATRIBUÍDO SÃO PAULO</v>
          </cell>
          <cell r="K3647" t="str">
            <v>16,60</v>
          </cell>
          <cell r="L3647" t="str">
            <v>CAIXA REFERENCIAL</v>
          </cell>
          <cell r="M3647" t="str">
            <v>4,83</v>
          </cell>
          <cell r="N3647">
            <v>11.770000000000001</v>
          </cell>
          <cell r="O3647">
            <v>16.600000000000001</v>
          </cell>
          <cell r="P3647">
            <v>0</v>
          </cell>
          <cell r="R3647" t="str">
            <v>SINAPI</v>
          </cell>
        </row>
        <row r="3648">
          <cell r="G3648">
            <v>100804</v>
          </cell>
          <cell r="H3648" t="str">
            <v>TUBO, PEX, MULTICAMADA, DN 20, INSTALADO EM RAMAL INTERNO DE INSTALAÇÕES DE GÁS - FORNECIMENTO E INSTALAÇÃO. AF_01/2020</v>
          </cell>
          <cell r="I3648" t="str">
            <v>M</v>
          </cell>
          <cell r="J3648" t="str">
            <v>ATRIBUÍDO SÃO PAULO</v>
          </cell>
          <cell r="K3648" t="str">
            <v>24,49</v>
          </cell>
          <cell r="L3648" t="str">
            <v>CAIXA REFERENCIAL</v>
          </cell>
          <cell r="M3648" t="str">
            <v>5,72</v>
          </cell>
          <cell r="N3648">
            <v>18.77</v>
          </cell>
          <cell r="O3648">
            <v>24.49</v>
          </cell>
          <cell r="P3648">
            <v>0</v>
          </cell>
          <cell r="R3648" t="str">
            <v>SINAPI</v>
          </cell>
        </row>
        <row r="3649">
          <cell r="G3649">
            <v>100805</v>
          </cell>
          <cell r="H3649" t="str">
            <v>TUBO, PEX, MULTICAMADA, DN 26, INSTALADO EM RAMAL INTERNO DE INSTALAÇÕES DE GÁS - FORNECIMENTO E INSTALAÇÃO. AF_01/2020</v>
          </cell>
          <cell r="I3649" t="str">
            <v>M</v>
          </cell>
          <cell r="J3649" t="str">
            <v>ATRIBUÍDO SÃO PAULO</v>
          </cell>
          <cell r="K3649" t="str">
            <v>32,59</v>
          </cell>
          <cell r="L3649" t="str">
            <v>CAIXA REFERENCIAL</v>
          </cell>
          <cell r="M3649" t="str">
            <v>6,85</v>
          </cell>
          <cell r="N3649">
            <v>25.740000000000002</v>
          </cell>
          <cell r="O3649">
            <v>32.590000000000003</v>
          </cell>
          <cell r="P3649">
            <v>0</v>
          </cell>
          <cell r="R3649" t="str">
            <v>SINAPI</v>
          </cell>
        </row>
        <row r="3650">
          <cell r="G3650">
            <v>100806</v>
          </cell>
          <cell r="H3650" t="str">
            <v>TUBO, PEX, MULTICAMADA, DN 32, INSTALADO EM RAMAL INTERNO DE INSTALAÇÕES DE GÁS - FORNECIMENTO E INSTALAÇÃO. AF_01/2020</v>
          </cell>
          <cell r="I3650" t="str">
            <v>M</v>
          </cell>
          <cell r="J3650" t="str">
            <v>ATRIBUÍDO SÃO PAULO</v>
          </cell>
          <cell r="K3650" t="str">
            <v>44,05</v>
          </cell>
          <cell r="L3650" t="str">
            <v>CAIXA REFERENCIAL</v>
          </cell>
          <cell r="M3650" t="str">
            <v>8,42</v>
          </cell>
          <cell r="N3650">
            <v>35.629999999999995</v>
          </cell>
          <cell r="O3650">
            <v>44.05</v>
          </cell>
          <cell r="P3650">
            <v>0</v>
          </cell>
          <cell r="R3650" t="str">
            <v>SINAPI</v>
          </cell>
        </row>
        <row r="3651">
          <cell r="G3651">
            <v>100807</v>
          </cell>
          <cell r="H3651" t="str">
            <v>TUBO, PEX, MULTICAMADA, COM TUBO LUVA, DN 16, INSTALADO EM RAMAL INTERNO DE INSTALAÇÕES DE GÁS - FORNECIMENTO E INSTALAÇÃO. AF_01/2020</v>
          </cell>
          <cell r="I3651" t="str">
            <v>M</v>
          </cell>
          <cell r="J3651" t="str">
            <v>ATRIBUÍDO SÃO PAULO</v>
          </cell>
          <cell r="K3651" t="str">
            <v>23,03</v>
          </cell>
          <cell r="L3651" t="str">
            <v>CAIXA REFERENCIAL</v>
          </cell>
          <cell r="M3651" t="str">
            <v>10,02</v>
          </cell>
          <cell r="N3651">
            <v>13.010000000000002</v>
          </cell>
          <cell r="O3651">
            <v>23.03</v>
          </cell>
          <cell r="P3651">
            <v>0</v>
          </cell>
          <cell r="R3651" t="str">
            <v>SINAPI</v>
          </cell>
        </row>
        <row r="3652">
          <cell r="G3652">
            <v>100808</v>
          </cell>
          <cell r="H3652" t="str">
            <v>TUBO, PEX, MULTICAMADA, COM TUBO LUVA, DN 20, INSTALADO EM RAMAL INTERNO DE INSTALAÇÕES DE GÁS - FORNECIMENTO E INSTALAÇÃO. AF_01/2020</v>
          </cell>
          <cell r="I3652" t="str">
            <v>M</v>
          </cell>
          <cell r="J3652" t="str">
            <v>ATRIBUÍDO SÃO PAULO</v>
          </cell>
          <cell r="K3652" t="str">
            <v>32,03</v>
          </cell>
          <cell r="L3652" t="str">
            <v>CAIXA REFERENCIAL</v>
          </cell>
          <cell r="M3652" t="str">
            <v>11,82</v>
          </cell>
          <cell r="N3652">
            <v>20.21</v>
          </cell>
          <cell r="O3652">
            <v>32.03</v>
          </cell>
          <cell r="P3652">
            <v>0</v>
          </cell>
          <cell r="R3652" t="str">
            <v>SINAPI</v>
          </cell>
        </row>
        <row r="3653">
          <cell r="G3653">
            <v>100809</v>
          </cell>
          <cell r="H3653" t="str">
            <v>TUBO, PEX, MULTICAMADA, COM TUBO LUVA, DN 26, INSTALADO EM RAMAL INTERNO DE INSTALAÇÕES DE GÁS - FORNECIMENTO E INSTALAÇÃO. AF_01/2020</v>
          </cell>
          <cell r="I3653" t="str">
            <v>M</v>
          </cell>
          <cell r="J3653" t="str">
            <v>ATRIBUÍDO SÃO PAULO</v>
          </cell>
          <cell r="K3653" t="str">
            <v>41,53</v>
          </cell>
          <cell r="L3653" t="str">
            <v>CAIXA REFERENCIAL</v>
          </cell>
          <cell r="M3653" t="str">
            <v>14,07</v>
          </cell>
          <cell r="N3653">
            <v>27.46</v>
          </cell>
          <cell r="O3653">
            <v>41.53</v>
          </cell>
          <cell r="P3653">
            <v>0</v>
          </cell>
          <cell r="R3653" t="str">
            <v>SINAPI</v>
          </cell>
        </row>
        <row r="3654">
          <cell r="G3654">
            <v>100810</v>
          </cell>
          <cell r="H3654" t="str">
            <v>TUBO, PEX, MULTICAMADA, COM TUBO LUVA, DN 32, INSTALADO EM RAMAL INTERNO DE INSTALAÇÕES DE GÁS - FORNECIMENTO E INSTALAÇÃO. AF_01/2020</v>
          </cell>
          <cell r="I3654" t="str">
            <v>M</v>
          </cell>
          <cell r="J3654" t="str">
            <v>ATRIBUÍDO SÃO PAULO</v>
          </cell>
          <cell r="K3654" t="str">
            <v>54,94</v>
          </cell>
          <cell r="L3654" t="str">
            <v>CAIXA REFERENCIAL</v>
          </cell>
          <cell r="M3654" t="str">
            <v>17,22</v>
          </cell>
          <cell r="N3654">
            <v>37.72</v>
          </cell>
          <cell r="O3654">
            <v>54.94</v>
          </cell>
          <cell r="P3654">
            <v>0</v>
          </cell>
          <cell r="R3654" t="str">
            <v>SINAPI</v>
          </cell>
        </row>
        <row r="3655">
          <cell r="G3655">
            <v>101918</v>
          </cell>
          <cell r="H3655" t="str">
            <v>TUBO DE AÇO GALVANIZADO COM COSTURA, CLASSE MÉDIA, DN 100 (4"), CONEXÃO ROSQUEADA, INSTALADO EM PRUMADAS - FORNECIMENTO E INSTALAÇÃO. AF_10/2020</v>
          </cell>
          <cell r="I3655" t="str">
            <v>M</v>
          </cell>
          <cell r="J3655" t="str">
            <v>ATRIBUÍDO SÃO PAULO</v>
          </cell>
          <cell r="K3655" t="str">
            <v>207,65</v>
          </cell>
          <cell r="L3655" t="str">
            <v>CAIXA REFERENCIAL</v>
          </cell>
          <cell r="M3655" t="str">
            <v>21,81</v>
          </cell>
          <cell r="N3655">
            <v>185.84</v>
          </cell>
          <cell r="O3655">
            <v>207.65</v>
          </cell>
          <cell r="P3655">
            <v>0</v>
          </cell>
          <cell r="R3655" t="str">
            <v>SINAPI</v>
          </cell>
        </row>
        <row r="3656">
          <cell r="G3656">
            <v>101919</v>
          </cell>
          <cell r="H3656" t="str">
            <v>UNIÃO, EM FERRO GALVANIZADO, 4", CONEXÃO ROSQUEADA, INSTALADO EM PRUMADAS - FORNECIMENTO E INSTALAÇÃO. AF_10/2020</v>
          </cell>
          <cell r="I3656" t="str">
            <v>UN</v>
          </cell>
          <cell r="J3656" t="str">
            <v>ATRIBUÍDO SÃO PAULO</v>
          </cell>
          <cell r="K3656" t="str">
            <v>447,31</v>
          </cell>
          <cell r="L3656" t="str">
            <v>CAIXA REFERENCIAL</v>
          </cell>
          <cell r="M3656" t="str">
            <v>29,45</v>
          </cell>
          <cell r="N3656">
            <v>417.86</v>
          </cell>
          <cell r="O3656">
            <v>447.31</v>
          </cell>
          <cell r="P3656">
            <v>0</v>
          </cell>
          <cell r="R3656" t="str">
            <v>SINAPI</v>
          </cell>
        </row>
        <row r="3657">
          <cell r="G3657">
            <v>101920</v>
          </cell>
          <cell r="H3657" t="str">
            <v>LUVA, EM FERRO GALVANIZADO, 4", CONEXÃO ROSQUEADA, INSTALADO EM PRUMADAS - FORNECIMENTO E INSTALAÇÃO. AF_10/2020</v>
          </cell>
          <cell r="I3657" t="str">
            <v>UN</v>
          </cell>
          <cell r="J3657" t="str">
            <v>ATRIBUÍDO SÃO PAULO</v>
          </cell>
          <cell r="K3657" t="str">
            <v>208,34</v>
          </cell>
          <cell r="L3657" t="str">
            <v>CAIXA REFERENCIAL</v>
          </cell>
          <cell r="M3657" t="str">
            <v>29,46</v>
          </cell>
          <cell r="N3657">
            <v>178.88</v>
          </cell>
          <cell r="O3657">
            <v>208.34</v>
          </cell>
          <cell r="P3657">
            <v>0</v>
          </cell>
          <cell r="R3657" t="str">
            <v>SINAPI</v>
          </cell>
        </row>
        <row r="3658">
          <cell r="G3658">
            <v>101921</v>
          </cell>
          <cell r="H3658" t="str">
            <v>LUVA DE REDUÇÃO, EM FERRO GALVANIZADO, 4" X 2 1/2", CONEXÃO ROSQUEADA, INSTALADO EM PRUMADAS - FORNECIMENTO E INSTALAÇÃO. AF_10/2020</v>
          </cell>
          <cell r="I3658" t="str">
            <v>UN</v>
          </cell>
          <cell r="J3658" t="str">
            <v>ATRIBUÍDO SÃO PAULO</v>
          </cell>
          <cell r="K3658" t="str">
            <v>239,11</v>
          </cell>
          <cell r="L3658" t="str">
            <v>CAIXA REFERENCIAL</v>
          </cell>
          <cell r="M3658" t="str">
            <v>29,46</v>
          </cell>
          <cell r="N3658">
            <v>209.65</v>
          </cell>
          <cell r="O3658">
            <v>239.11</v>
          </cell>
          <cell r="P3658">
            <v>0</v>
          </cell>
          <cell r="R3658" t="str">
            <v>SINAPI</v>
          </cell>
        </row>
        <row r="3659">
          <cell r="G3659">
            <v>101922</v>
          </cell>
          <cell r="H3659" t="str">
            <v>LUVA DE REDUÇÃO, EM FERRO GALVANIZADO, 4" X 2", CONEXÃO ROSQUEADA, INSTALADO EM PRUMADAS - FORNECIMENTO E INSTALAÇÃO. AF_10/2020</v>
          </cell>
          <cell r="I3659" t="str">
            <v>UN</v>
          </cell>
          <cell r="J3659" t="str">
            <v>ATRIBUÍDO SÃO PAULO</v>
          </cell>
          <cell r="K3659" t="str">
            <v>239,11</v>
          </cell>
          <cell r="L3659" t="str">
            <v>CAIXA REFERENCIAL</v>
          </cell>
          <cell r="M3659" t="str">
            <v>29,46</v>
          </cell>
          <cell r="N3659">
            <v>209.65</v>
          </cell>
          <cell r="O3659">
            <v>239.11</v>
          </cell>
          <cell r="P3659">
            <v>0</v>
          </cell>
          <cell r="R3659" t="str">
            <v>SINAPI</v>
          </cell>
        </row>
        <row r="3660">
          <cell r="G3660">
            <v>101923</v>
          </cell>
          <cell r="H3660" t="str">
            <v>LUVA DE REDUÇÃO, EM FERRO GALVANIZADO, 4" X 3", CONEXÃO ROSQUEADA, INSTALADO EM PRUMADAS - FORNECIMENTO E INSTALAÇÃO. AF_10/2020</v>
          </cell>
          <cell r="I3660" t="str">
            <v>UN</v>
          </cell>
          <cell r="J3660" t="str">
            <v>ATRIBUÍDO SÃO PAULO</v>
          </cell>
          <cell r="K3660" t="str">
            <v>239,11</v>
          </cell>
          <cell r="L3660" t="str">
            <v>CAIXA REFERENCIAL</v>
          </cell>
          <cell r="M3660" t="str">
            <v>29,46</v>
          </cell>
          <cell r="N3660">
            <v>209.65</v>
          </cell>
          <cell r="O3660">
            <v>239.11</v>
          </cell>
          <cell r="P3660">
            <v>0</v>
          </cell>
          <cell r="R3660" t="str">
            <v>SINAPI</v>
          </cell>
        </row>
        <row r="3661">
          <cell r="G3661">
            <v>101924</v>
          </cell>
          <cell r="H3661" t="str">
            <v>NIPLE, EM FERRO GALVANIZADO, 4", CONEXÃO ROSQUEADA, INSTALADO EM PRUMADAS - FORNECIMENTO E INSTALAÇÃO. AF_10/2020</v>
          </cell>
          <cell r="I3661" t="str">
            <v>UN</v>
          </cell>
          <cell r="J3661" t="str">
            <v>ATRIBUÍDO SÃO PAULO</v>
          </cell>
          <cell r="K3661" t="str">
            <v>195,46</v>
          </cell>
          <cell r="L3661" t="str">
            <v>CAIXA REFERENCIAL</v>
          </cell>
          <cell r="M3661" t="str">
            <v>29,46</v>
          </cell>
          <cell r="N3661">
            <v>166</v>
          </cell>
          <cell r="O3661">
            <v>195.46</v>
          </cell>
          <cell r="P3661">
            <v>0</v>
          </cell>
          <cell r="R3661" t="str">
            <v>SINAPI</v>
          </cell>
        </row>
        <row r="3662">
          <cell r="G3662">
            <v>101925</v>
          </cell>
          <cell r="H3662" t="str">
            <v>JOELHO 90°, EM FERRO GALVANIZADO, 4", CONEXÃO ROSQUEADA, INSTALADO EM PRUMADAS - FORNECIMENTO E INSTALAÇÃO. AF_10/2020</v>
          </cell>
          <cell r="I3662" t="str">
            <v>UN</v>
          </cell>
          <cell r="J3662" t="str">
            <v>ATRIBUÍDO SÃO PAULO</v>
          </cell>
          <cell r="K3662" t="str">
            <v>328,59</v>
          </cell>
          <cell r="L3662" t="str">
            <v>CAIXA REFERENCIAL</v>
          </cell>
          <cell r="M3662" t="str">
            <v>44,18</v>
          </cell>
          <cell r="N3662">
            <v>284.40999999999997</v>
          </cell>
          <cell r="O3662">
            <v>328.59</v>
          </cell>
          <cell r="P3662">
            <v>0</v>
          </cell>
          <cell r="R3662" t="str">
            <v>SINAPI</v>
          </cell>
        </row>
        <row r="3663">
          <cell r="G3663">
            <v>101926</v>
          </cell>
          <cell r="H3663" t="str">
            <v>TÊ, EM FERRO GALVANIZADO, 4", CONEXÃO ROSQUEADA, INSTALADO EM PRUMADAS - FORNECIMENTO E INSTALAÇÃO. AF_10/2020</v>
          </cell>
          <cell r="I3663" t="str">
            <v>UN</v>
          </cell>
          <cell r="J3663" t="str">
            <v>ATRIBUÍDO SÃO PAULO</v>
          </cell>
          <cell r="K3663" t="str">
            <v>422,99</v>
          </cell>
          <cell r="L3663" t="str">
            <v>CAIXA REFERENCIAL</v>
          </cell>
          <cell r="M3663" t="str">
            <v>58,91</v>
          </cell>
          <cell r="N3663">
            <v>364.08000000000004</v>
          </cell>
          <cell r="O3663">
            <v>422.99</v>
          </cell>
          <cell r="P3663">
            <v>0</v>
          </cell>
          <cell r="R3663" t="str">
            <v>SINAPI</v>
          </cell>
        </row>
        <row r="3664">
          <cell r="G3664">
            <v>101927</v>
          </cell>
          <cell r="H3664" t="str">
            <v>TUBO DE AÇO GALVANIZADO COM COSTURA, CLASSE MÉDIA, DN 100 (4"), CONEXÃO ROSQUEADA, INSTALADO EM REDE DE ALIMENTAÇÃO PARA HIDRANTE - FORNECIMENTO E INSTALAÇÃO. AF_10/2020</v>
          </cell>
          <cell r="I3664" t="str">
            <v>M</v>
          </cell>
          <cell r="J3664" t="str">
            <v>ATRIBUÍDO SÃO PAULO</v>
          </cell>
          <cell r="K3664" t="str">
            <v>194,30</v>
          </cell>
          <cell r="L3664" t="str">
            <v>CAIXA REFERENCIAL</v>
          </cell>
          <cell r="M3664" t="str">
            <v>11,17</v>
          </cell>
          <cell r="N3664">
            <v>183.13000000000002</v>
          </cell>
          <cell r="O3664">
            <v>194.3</v>
          </cell>
          <cell r="P3664">
            <v>0</v>
          </cell>
          <cell r="R3664" t="str">
            <v>SINAPI</v>
          </cell>
        </row>
        <row r="3665">
          <cell r="G3665">
            <v>101928</v>
          </cell>
          <cell r="H3665" t="str">
            <v>UNIÃO, EM FERRO GALVANIZADO, 4", CONEXÃO ROSQUEADA, INSTALADO EM REDE DE ALIMENTAÇÃO PARA HIDRANTE - FORNECIMENTO E INSTALAÇÃO. AF_10/2020</v>
          </cell>
          <cell r="I3665" t="str">
            <v>UN</v>
          </cell>
          <cell r="J3665" t="str">
            <v>ATRIBUÍDO SÃO PAULO</v>
          </cell>
          <cell r="K3665" t="str">
            <v>452,41</v>
          </cell>
          <cell r="L3665" t="str">
            <v>CAIXA REFERENCIAL</v>
          </cell>
          <cell r="M3665" t="str">
            <v>33,51</v>
          </cell>
          <cell r="N3665">
            <v>418.90000000000003</v>
          </cell>
          <cell r="O3665">
            <v>452.41</v>
          </cell>
          <cell r="P3665">
            <v>0</v>
          </cell>
          <cell r="R3665" t="str">
            <v>SINAPI</v>
          </cell>
        </row>
        <row r="3666">
          <cell r="G3666">
            <v>101929</v>
          </cell>
          <cell r="H3666" t="str">
            <v>LUVA, EM FERRO GALVANIZADO, 4", CONEXÃO ROSQUEADA, INSTALADO EM REDE DE ALIMENTAÇÃO PARA HIDRANTE - FORNECIMENTO E INSTALAÇÃO. AF_10/2020</v>
          </cell>
          <cell r="I3666" t="str">
            <v>UN</v>
          </cell>
          <cell r="J3666" t="str">
            <v>ATRIBUÍDO SÃO PAULO</v>
          </cell>
          <cell r="K3666" t="str">
            <v>213,44</v>
          </cell>
          <cell r="L3666" t="str">
            <v>CAIXA REFERENCIAL</v>
          </cell>
          <cell r="M3666" t="str">
            <v>33,51</v>
          </cell>
          <cell r="N3666">
            <v>179.93</v>
          </cell>
          <cell r="O3666">
            <v>213.44</v>
          </cell>
          <cell r="P3666">
            <v>0</v>
          </cell>
          <cell r="R3666" t="str">
            <v>SINAPI</v>
          </cell>
        </row>
        <row r="3667">
          <cell r="G3667">
            <v>101930</v>
          </cell>
          <cell r="H3667" t="str">
            <v>LUVA DE REDUÇÃO, EM FERRO GALVANIZADO, 4" X 2 1/2", CONEXÃO ROSQUEADA, INSTALADO EM REDE DE ALIMENTAÇÃO PARA HIDRANTE - FORNECIMENTO E INSTALAÇÃO. AF_10/2020</v>
          </cell>
          <cell r="I3667" t="str">
            <v>UN</v>
          </cell>
          <cell r="J3667" t="str">
            <v>ATRIBUÍDO SÃO PAULO</v>
          </cell>
          <cell r="K3667" t="str">
            <v>244,21</v>
          </cell>
          <cell r="L3667" t="str">
            <v>CAIXA REFERENCIAL</v>
          </cell>
          <cell r="M3667" t="str">
            <v>33,51</v>
          </cell>
          <cell r="N3667">
            <v>210.70000000000002</v>
          </cell>
          <cell r="O3667">
            <v>244.21</v>
          </cell>
          <cell r="P3667">
            <v>0</v>
          </cell>
          <cell r="R3667" t="str">
            <v>SINAPI</v>
          </cell>
        </row>
        <row r="3668">
          <cell r="G3668">
            <v>101931</v>
          </cell>
          <cell r="H3668" t="str">
            <v>LUVA DE REDUÇÃO, EM FERRO GALVANIZADO, 4" X 2", CONEXÃO ROSQUEADA, INSTALADO EM REDE DE ALIMENTAÇÃO PARA HIDRANTE - FORNECIMENTO E INSTALAÇÃO. AF_10/2020</v>
          </cell>
          <cell r="I3668" t="str">
            <v>UN</v>
          </cell>
          <cell r="J3668" t="str">
            <v>ATRIBUÍDO SÃO PAULO</v>
          </cell>
          <cell r="K3668" t="str">
            <v>244,21</v>
          </cell>
          <cell r="L3668" t="str">
            <v>CAIXA REFERENCIAL</v>
          </cell>
          <cell r="M3668" t="str">
            <v>33,51</v>
          </cell>
          <cell r="N3668">
            <v>210.70000000000002</v>
          </cell>
          <cell r="O3668">
            <v>244.21</v>
          </cell>
          <cell r="P3668">
            <v>0</v>
          </cell>
          <cell r="R3668" t="str">
            <v>SINAPI</v>
          </cell>
        </row>
        <row r="3669">
          <cell r="G3669">
            <v>101932</v>
          </cell>
          <cell r="H3669" t="str">
            <v>LUVA DE REDUÇÃO, EM FERRO GALVANIZADO, 4" X 3", CONEXÃO ROSQUEADA, INSTALADO EM REDE DE ALIMENTAÇÃO PARA HIDRANTE - FORNECIMENTO E INSTALAÇÃO. AF_10/2020</v>
          </cell>
          <cell r="I3669" t="str">
            <v>UN</v>
          </cell>
          <cell r="J3669" t="str">
            <v>ATRIBUÍDO SÃO PAULO</v>
          </cell>
          <cell r="K3669" t="str">
            <v>244,21</v>
          </cell>
          <cell r="L3669" t="str">
            <v>CAIXA REFERENCIAL</v>
          </cell>
          <cell r="M3669" t="str">
            <v>33,51</v>
          </cell>
          <cell r="N3669">
            <v>210.70000000000002</v>
          </cell>
          <cell r="O3669">
            <v>244.21</v>
          </cell>
          <cell r="P3669">
            <v>0</v>
          </cell>
          <cell r="R3669" t="str">
            <v>SINAPI</v>
          </cell>
        </row>
        <row r="3670">
          <cell r="G3670">
            <v>101933</v>
          </cell>
          <cell r="H3670" t="str">
            <v>NIPLE, EM FERRO GALVANIZADO, 4", CONEXÃO ROSQUEADA, INSTALADO EM REDE DE ALIMENTAÇÃO PARA HIDRANTE - FORNECIMENTO E INSTALAÇÃO. AF_10/2020</v>
          </cell>
          <cell r="I3670" t="str">
            <v>UN</v>
          </cell>
          <cell r="J3670" t="str">
            <v>ATRIBUÍDO SÃO PAULO</v>
          </cell>
          <cell r="K3670" t="str">
            <v>200,56</v>
          </cell>
          <cell r="L3670" t="str">
            <v>CAIXA REFERENCIAL</v>
          </cell>
          <cell r="M3670" t="str">
            <v>33,52</v>
          </cell>
          <cell r="N3670">
            <v>167.04</v>
          </cell>
          <cell r="O3670">
            <v>200.56</v>
          </cell>
          <cell r="P3670">
            <v>0</v>
          </cell>
          <cell r="R3670" t="str">
            <v>SINAPI</v>
          </cell>
        </row>
        <row r="3671">
          <cell r="G3671">
            <v>101934</v>
          </cell>
          <cell r="H3671" t="str">
            <v>JOELHO 90°, EM FERRO GALVANIZADO, 4", CONEXÃO ROSQUEADA, INSTALADO EM REDE DE ALIMENTAÇÃO PARA HIDRANTE - FORNECIMENTO E INSTALAÇÃO. AF_10/2020</v>
          </cell>
          <cell r="I3671" t="str">
            <v>UN</v>
          </cell>
          <cell r="J3671" t="str">
            <v>ATRIBUÍDO SÃO PAULO</v>
          </cell>
          <cell r="K3671" t="str">
            <v>336,25</v>
          </cell>
          <cell r="L3671" t="str">
            <v>CAIXA REFERENCIAL</v>
          </cell>
          <cell r="M3671" t="str">
            <v>50,28</v>
          </cell>
          <cell r="N3671">
            <v>285.97000000000003</v>
          </cell>
          <cell r="O3671">
            <v>336.25</v>
          </cell>
          <cell r="P3671">
            <v>0</v>
          </cell>
          <cell r="R3671" t="str">
            <v>SINAPI</v>
          </cell>
        </row>
        <row r="3672">
          <cell r="G3672">
            <v>101935</v>
          </cell>
          <cell r="H3672" t="str">
            <v>TÊ, EM FERRO GALVANIZADO, 4", CONEXÃO ROSQUEADA, INSTALADO EM REDE DE ALIMENTAÇÃO PARA HIDRANTE - FORNECIMENTO E INSTALAÇÃO. AF_10/2020</v>
          </cell>
          <cell r="I3672" t="str">
            <v>UN</v>
          </cell>
          <cell r="J3672" t="str">
            <v>ATRIBUÍDO SÃO PAULO</v>
          </cell>
          <cell r="K3672" t="str">
            <v>433,22</v>
          </cell>
          <cell r="L3672" t="str">
            <v>CAIXA REFERENCIAL</v>
          </cell>
          <cell r="M3672" t="str">
            <v>67,04</v>
          </cell>
          <cell r="N3672">
            <v>366.18</v>
          </cell>
          <cell r="O3672">
            <v>433.22</v>
          </cell>
          <cell r="P3672">
            <v>0</v>
          </cell>
          <cell r="R3672" t="str">
            <v>SINAPI</v>
          </cell>
        </row>
        <row r="3673">
          <cell r="G3673">
            <v>103802</v>
          </cell>
          <cell r="H3673" t="str">
            <v>TUBO EM COBRE RÍGIDO, DN 15 MM, CLASSE E, SEM ISOLAMENTO, INSTALADO EM RAMAL E SUB-RAMAL DE GÁS COMBUSTÍVEL - FORNECIMENTO E INSTALAÇÃO. AF_04/2022</v>
          </cell>
          <cell r="I3673" t="str">
            <v>M</v>
          </cell>
          <cell r="J3673" t="str">
            <v>ATRIBUÍDO SÃO PAULO</v>
          </cell>
          <cell r="K3673" t="str">
            <v>38,75</v>
          </cell>
          <cell r="L3673" t="str">
            <v>CAIXA REFERENCIAL</v>
          </cell>
          <cell r="M3673" t="str">
            <v>6,33</v>
          </cell>
          <cell r="N3673">
            <v>32.42</v>
          </cell>
          <cell r="O3673">
            <v>38.75</v>
          </cell>
          <cell r="P3673">
            <v>0</v>
          </cell>
          <cell r="R3673" t="str">
            <v>SINAPI</v>
          </cell>
        </row>
        <row r="3674">
          <cell r="G3674">
            <v>103803</v>
          </cell>
          <cell r="H3674" t="str">
            <v>TUBO EM COBRE RÍGIDO, DN 22 MM, CLASSE E, SEM ISOLAMENTO, INSTALADO EM RAMAL E SUB-RAMAL DE GÁS COMBUSTÍVEL - FORNECIMENTO E INSTALAÇÃO. AF_04/2022</v>
          </cell>
          <cell r="I3674" t="str">
            <v>M</v>
          </cell>
          <cell r="J3674" t="str">
            <v>ATRIBUÍDO SÃO PAULO</v>
          </cell>
          <cell r="K3674" t="str">
            <v>66,62</v>
          </cell>
          <cell r="L3674" t="str">
            <v>CAIXA REFERENCIAL</v>
          </cell>
          <cell r="M3674" t="str">
            <v>10,84</v>
          </cell>
          <cell r="N3674">
            <v>55.78</v>
          </cell>
          <cell r="O3674">
            <v>66.62</v>
          </cell>
          <cell r="P3674">
            <v>0</v>
          </cell>
          <cell r="R3674" t="str">
            <v>SINAPI</v>
          </cell>
        </row>
        <row r="3675">
          <cell r="G3675">
            <v>103804</v>
          </cell>
          <cell r="H3675" t="str">
            <v>TUBO EM COBRE RÍGIDO, DN 28 MM, CLASSE E, SEM ISOLAMENTO, INSTALADO EM RAMAL E SUB-RAMAL DE GÁS COMBUSTÍVEL - FORNECIMENTO E INSTALAÇÃO. AF_04/2022</v>
          </cell>
          <cell r="I3675" t="str">
            <v>M</v>
          </cell>
          <cell r="J3675" t="str">
            <v>ATRIBUÍDO SÃO PAULO</v>
          </cell>
          <cell r="K3675" t="str">
            <v>80,89</v>
          </cell>
          <cell r="L3675" t="str">
            <v>CAIXA REFERENCIAL</v>
          </cell>
          <cell r="M3675" t="str">
            <v>10,84</v>
          </cell>
          <cell r="N3675">
            <v>70.05</v>
          </cell>
          <cell r="O3675">
            <v>80.89</v>
          </cell>
          <cell r="P3675">
            <v>0</v>
          </cell>
          <cell r="R3675" t="str">
            <v>SINAPI</v>
          </cell>
        </row>
        <row r="3676">
          <cell r="G3676">
            <v>103835</v>
          </cell>
          <cell r="H3676" t="str">
            <v>TUBO EM COBRE RÍGIDO, DN 15 MM, CLASSE A, SEM ISOLAMENTO, INSTALADO EM RAMAL E SUB-RAMAL DE GÁS MEDICINAL - FORNECIMENTO E INSTALAÇÃO. AF_04/2022</v>
          </cell>
          <cell r="I3676" t="str">
            <v>M</v>
          </cell>
          <cell r="J3676" t="str">
            <v>ATRIBUÍDO SÃO PAULO</v>
          </cell>
          <cell r="K3676" t="str">
            <v>60,52</v>
          </cell>
          <cell r="L3676" t="str">
            <v>CAIXA REFERENCIAL</v>
          </cell>
          <cell r="M3676" t="str">
            <v>10,20</v>
          </cell>
          <cell r="N3676">
            <v>50.320000000000007</v>
          </cell>
          <cell r="O3676">
            <v>60.52000000000001</v>
          </cell>
          <cell r="P3676">
            <v>0</v>
          </cell>
          <cell r="R3676" t="str">
            <v>SINAPI</v>
          </cell>
        </row>
        <row r="3677">
          <cell r="G3677">
            <v>103836</v>
          </cell>
          <cell r="H3677" t="str">
            <v>TUBO EM COBRE RÍGIDO, DN 22 MM, CLASSE A, SEM ISOLAMENTO, INSTALADO EM RAMAL E SUB-RAMAL DE GÁS MEDICINAL - FORNECIMENTO E INSTALAÇÃO. AF_04/2022</v>
          </cell>
          <cell r="I3677" t="str">
            <v>M</v>
          </cell>
          <cell r="J3677" t="str">
            <v>ATRIBUÍDO SÃO PAULO</v>
          </cell>
          <cell r="K3677" t="str">
            <v>94,26</v>
          </cell>
          <cell r="L3677" t="str">
            <v>CAIXA REFERENCIAL</v>
          </cell>
          <cell r="M3677" t="str">
            <v>13,59</v>
          </cell>
          <cell r="N3677">
            <v>80.67</v>
          </cell>
          <cell r="O3677">
            <v>94.26</v>
          </cell>
          <cell r="P3677">
            <v>0</v>
          </cell>
          <cell r="R3677" t="str">
            <v>SINAPI</v>
          </cell>
        </row>
        <row r="3678">
          <cell r="G3678">
            <v>103837</v>
          </cell>
          <cell r="H3678" t="str">
            <v>TUBO EM COBRE RÍGIDO, DN 28 MM, CLASSE A, SEM ISOLAMENTO, INSTALADO EM RAMAL E SUB-RAMAL DE GÁS MEDICINAL - FORNECIMENTO E INSTALAÇÃO. AF_04/2022</v>
          </cell>
          <cell r="I3678" t="str">
            <v>M</v>
          </cell>
          <cell r="J3678" t="str">
            <v>ATRIBUÍDO SÃO PAULO</v>
          </cell>
          <cell r="K3678" t="str">
            <v>118,94</v>
          </cell>
          <cell r="L3678" t="str">
            <v>CAIXA REFERENCIAL</v>
          </cell>
          <cell r="M3678" t="str">
            <v>16,52</v>
          </cell>
          <cell r="N3678">
            <v>102.42</v>
          </cell>
          <cell r="O3678">
            <v>118.94</v>
          </cell>
          <cell r="P3678">
            <v>0</v>
          </cell>
          <cell r="R3678" t="str">
            <v>SINAPI</v>
          </cell>
        </row>
        <row r="3679">
          <cell r="G3679">
            <v>103868</v>
          </cell>
          <cell r="H3679" t="str">
            <v>TUBO EM COBRE RÍGIDO, DN 15 MM, CLASSE E, SEM ISOLAMENTO, INSTALADO EM RAMAL E SUB-RAMAL DE AQUECIMENTO SOLAR - FORNECIMENTO E INSTALAÇÃO. AF_04/2022</v>
          </cell>
          <cell r="I3679" t="str">
            <v>M</v>
          </cell>
          <cell r="J3679" t="str">
            <v>ATRIBUÍDO SÃO PAULO</v>
          </cell>
          <cell r="K3679" t="str">
            <v>47,57</v>
          </cell>
          <cell r="L3679" t="str">
            <v>CAIXA REFERENCIAL</v>
          </cell>
          <cell r="M3679" t="str">
            <v>13,34</v>
          </cell>
          <cell r="N3679">
            <v>34.230000000000004</v>
          </cell>
          <cell r="O3679">
            <v>47.570000000000007</v>
          </cell>
          <cell r="P3679">
            <v>0</v>
          </cell>
          <cell r="R3679" t="str">
            <v>SINAPI</v>
          </cell>
        </row>
        <row r="3680">
          <cell r="G3680">
            <v>103869</v>
          </cell>
          <cell r="H3680" t="str">
            <v>TUBO EM COBRE RÍGIDO, DN 22 MM, CLASSE E, SEM ISOLAMENTO, INSTALADO EM RAMAL E SUB-RAMAL DE AQUECIMENTO SOLAR - FORNECIMENTO E INSTALAÇÃO. AF_04/2022</v>
          </cell>
          <cell r="I3680" t="str">
            <v>M</v>
          </cell>
          <cell r="J3680" t="str">
            <v>ATRIBUÍDO SÃO PAULO</v>
          </cell>
          <cell r="K3680" t="str">
            <v>72,80</v>
          </cell>
          <cell r="L3680" t="str">
            <v>CAIXA REFERENCIAL</v>
          </cell>
          <cell r="M3680" t="str">
            <v>15,77</v>
          </cell>
          <cell r="N3680">
            <v>57.03</v>
          </cell>
          <cell r="O3680">
            <v>72.8</v>
          </cell>
          <cell r="P3680">
            <v>0</v>
          </cell>
          <cell r="R3680" t="str">
            <v>SINAPI</v>
          </cell>
        </row>
        <row r="3681">
          <cell r="G3681">
            <v>103870</v>
          </cell>
          <cell r="H3681" t="str">
            <v>TUBO EM COBRE RÍGIDO, DN 28 MM, CLASSE E, SEM ISOLAMENTO, INSTALADO EM RAMAL E SUB-RAMAL DE AQUECIMENTO SOLAR - FORNECIMENTO E INSTALAÇÃO. AF_04/2022</v>
          </cell>
          <cell r="I3681" t="str">
            <v>M</v>
          </cell>
          <cell r="J3681" t="str">
            <v>ATRIBUÍDO SÃO PAULO</v>
          </cell>
          <cell r="K3681" t="str">
            <v>89,67</v>
          </cell>
          <cell r="L3681" t="str">
            <v>CAIXA REFERENCIAL</v>
          </cell>
          <cell r="M3681" t="str">
            <v>17,84</v>
          </cell>
          <cell r="N3681">
            <v>71.83</v>
          </cell>
          <cell r="O3681">
            <v>89.67</v>
          </cell>
          <cell r="P3681">
            <v>0</v>
          </cell>
          <cell r="R3681" t="str">
            <v>SINAPI</v>
          </cell>
        </row>
        <row r="3682">
          <cell r="G3682">
            <v>103871</v>
          </cell>
          <cell r="H3682" t="str">
            <v>TUBO EM COBRE RÍGIDO, DN 15 MM, CLASSE E, COM ISOLAMENTO, INSTALADO EM RAMAL E SUB-RAMAL DE AQUECIMENTO SOLAR - FORNECIMENTO E INSTALAÇÃO. AF_04/2022</v>
          </cell>
          <cell r="I3682" t="str">
            <v>M</v>
          </cell>
          <cell r="J3682" t="str">
            <v>ATRIBUÍDO SÃO PAULO</v>
          </cell>
          <cell r="K3682" t="str">
            <v>62,47</v>
          </cell>
          <cell r="L3682" t="str">
            <v>CAIXA REFERENCIAL</v>
          </cell>
          <cell r="M3682" t="str">
            <v>14,02</v>
          </cell>
          <cell r="N3682">
            <v>48.45</v>
          </cell>
          <cell r="O3682">
            <v>62.47</v>
          </cell>
          <cell r="P3682">
            <v>0</v>
          </cell>
          <cell r="R3682" t="str">
            <v>SINAPI</v>
          </cell>
        </row>
        <row r="3683">
          <cell r="G3683">
            <v>103872</v>
          </cell>
          <cell r="H3683" t="str">
            <v>TUBO EM COBRE RÍGIDO, DN 22 MM, CLASSE E, COM ISOLAMENTO, INSTALADO EM RAMAL E SUB-RAMAL DE AQUECIMENTO SOLAR - FORNECIMENTO E INSTALAÇÃO. AF_04/2022</v>
          </cell>
          <cell r="I3683" t="str">
            <v>M</v>
          </cell>
          <cell r="J3683" t="str">
            <v>ATRIBUÍDO SÃO PAULO</v>
          </cell>
          <cell r="K3683" t="str">
            <v>143,11</v>
          </cell>
          <cell r="L3683" t="str">
            <v>CAIXA REFERENCIAL</v>
          </cell>
          <cell r="M3683" t="str">
            <v>16,42</v>
          </cell>
          <cell r="N3683">
            <v>126.69000000000001</v>
          </cell>
          <cell r="O3683">
            <v>143.11000000000001</v>
          </cell>
          <cell r="P3683">
            <v>0</v>
          </cell>
          <cell r="R3683" t="str">
            <v>SINAPI</v>
          </cell>
        </row>
        <row r="3684">
          <cell r="G3684">
            <v>103873</v>
          </cell>
          <cell r="H3684" t="str">
            <v>TUBO EM COBRE RÍGIDO, DN 28 MM, CLASSE E, COM ISOLAMENTO, INSTALADO EM RAMAL E SUB-RAMAL DE AQUECIMENTO SOLAR - FORNECIMENTO E INSTALAÇÃO. AF_04/2022</v>
          </cell>
          <cell r="I3684" t="str">
            <v>M</v>
          </cell>
          <cell r="J3684" t="str">
            <v>ATRIBUÍDO SÃO PAULO</v>
          </cell>
          <cell r="K3684" t="str">
            <v>162,88</v>
          </cell>
          <cell r="L3684" t="str">
            <v>CAIXA REFERENCIAL</v>
          </cell>
          <cell r="M3684" t="str">
            <v>18,49</v>
          </cell>
          <cell r="N3684">
            <v>144.38999999999999</v>
          </cell>
          <cell r="O3684">
            <v>162.88</v>
          </cell>
          <cell r="P3684">
            <v>0</v>
          </cell>
          <cell r="R3684" t="str">
            <v>SINAPI</v>
          </cell>
        </row>
        <row r="3685">
          <cell r="G3685">
            <v>103978</v>
          </cell>
          <cell r="H3685" t="str">
            <v>TUBO, PVC, SOLDÁVEL, DN 40MM, INSTALADO EM RAMAL DE DISTRIBUIÇÃO DE ÁGUA - FORNECIMENTO E INSTALAÇÃO. AF_06/2022</v>
          </cell>
          <cell r="I3685" t="str">
            <v>M</v>
          </cell>
          <cell r="J3685" t="str">
            <v>COEFICIENTE DE REPRESENTATIVIDADE</v>
          </cell>
          <cell r="K3685" t="str">
            <v>28,53</v>
          </cell>
          <cell r="L3685" t="str">
            <v>CAIXA REFERENCIAL</v>
          </cell>
          <cell r="M3685" t="str">
            <v>7,87</v>
          </cell>
          <cell r="N3685">
            <v>20.66</v>
          </cell>
          <cell r="O3685">
            <v>28.53</v>
          </cell>
          <cell r="P3685">
            <v>0</v>
          </cell>
          <cell r="R3685" t="str">
            <v>SINAPI</v>
          </cell>
        </row>
        <row r="3686">
          <cell r="G3686">
            <v>103979</v>
          </cell>
          <cell r="H3686" t="str">
            <v>TUBO, PVC, SOLDÁVEL, DN 50MM, INSTALADO EM RAMAL DE DISTRIBUIÇÃO DE ÁGUA - FORNECIMENTO E INSTALAÇÃO. AF_06/2022</v>
          </cell>
          <cell r="I3686" t="str">
            <v>M</v>
          </cell>
          <cell r="J3686" t="str">
            <v>COEFICIENTE DE REPRESENTATIVIDADE</v>
          </cell>
          <cell r="K3686" t="str">
            <v>32,28</v>
          </cell>
          <cell r="L3686" t="str">
            <v>CAIXA REFERENCIAL</v>
          </cell>
          <cell r="M3686" t="str">
            <v>9,39</v>
          </cell>
          <cell r="N3686">
            <v>22.89</v>
          </cell>
          <cell r="O3686">
            <v>32.28</v>
          </cell>
          <cell r="P3686">
            <v>0</v>
          </cell>
          <cell r="R3686" t="str">
            <v>SINAPI</v>
          </cell>
        </row>
        <row r="3687">
          <cell r="G3687">
            <v>104021</v>
          </cell>
          <cell r="H3687" t="str">
            <v>TUBO, CPVC, SOLDÁVEL, DN 42MM, INSTALADO EM RAMAL DE DISTRIBUIÇÃO DE ÁGUA - FORNECIMENTO E INSTALAÇÃO. AF_06/2022</v>
          </cell>
          <cell r="I3687" t="str">
            <v>M</v>
          </cell>
          <cell r="J3687" t="str">
            <v>COEFICIENTE DE REPRESENTATIVIDADE</v>
          </cell>
          <cell r="K3687" t="str">
            <v>67,30</v>
          </cell>
          <cell r="L3687" t="str">
            <v>CAIXA REFERENCIAL</v>
          </cell>
          <cell r="M3687" t="str">
            <v>8,16</v>
          </cell>
          <cell r="N3687">
            <v>59.14</v>
          </cell>
          <cell r="O3687">
            <v>67.3</v>
          </cell>
          <cell r="P3687">
            <v>0</v>
          </cell>
          <cell r="R3687" t="str">
            <v>SINAPI</v>
          </cell>
        </row>
        <row r="3688">
          <cell r="G3688">
            <v>104166</v>
          </cell>
          <cell r="H3688" t="str">
            <v>TUBO PVC, SÉRIE R, ÁGUA PLUVIAL, DN 150 MM, FORNECIDO E INSTALADO EM RAMAL DE ENCAMINHAMENTO. AF_06/2022</v>
          </cell>
          <cell r="I3688" t="str">
            <v>M</v>
          </cell>
          <cell r="J3688" t="str">
            <v>COEFICIENTE DE REPRESENTATIVIDADE</v>
          </cell>
          <cell r="K3688" t="str">
            <v>79,76</v>
          </cell>
          <cell r="L3688" t="str">
            <v>CAIXA REFERENCIAL</v>
          </cell>
          <cell r="M3688" t="str">
            <v>8,88</v>
          </cell>
          <cell r="N3688">
            <v>70.88000000000001</v>
          </cell>
          <cell r="O3688">
            <v>79.760000000000005</v>
          </cell>
          <cell r="P3688">
            <v>0</v>
          </cell>
          <cell r="R3688" t="str">
            <v>SINAPI</v>
          </cell>
        </row>
        <row r="3689">
          <cell r="G3689">
            <v>104194</v>
          </cell>
          <cell r="H3689" t="str">
            <v>TUBO, PPR, DN 20, CLASSE PN20, INSTALADO EM RAMAL OU SUB-RAMAL DE ÁGUA - FORNECIMENTO E INSTALAÇÃO. AF_08/2022</v>
          </cell>
          <cell r="I3689" t="str">
            <v>M</v>
          </cell>
          <cell r="J3689" t="str">
            <v>ATRIBUÍDO SÃO PAULO</v>
          </cell>
          <cell r="K3689" t="str">
            <v>19,65</v>
          </cell>
          <cell r="L3689" t="str">
            <v>CAIXA REFERENCIAL</v>
          </cell>
          <cell r="M3689" t="str">
            <v>7,95</v>
          </cell>
          <cell r="N3689">
            <v>11.7</v>
          </cell>
          <cell r="O3689">
            <v>19.649999999999999</v>
          </cell>
          <cell r="P3689">
            <v>0</v>
          </cell>
          <cell r="R3689" t="str">
            <v>SINAPI</v>
          </cell>
        </row>
        <row r="3690">
          <cell r="G3690">
            <v>104195</v>
          </cell>
          <cell r="H3690" t="str">
            <v>TUBO, PPR, DN 20, CLASSE PN25, INSTALADO EM RAMAL OU SUB-RAMAL DE ÁGUA - FORNECIMENTO E INSTALAÇÃO. AF_08/2022</v>
          </cell>
          <cell r="I3690" t="str">
            <v>M</v>
          </cell>
          <cell r="J3690" t="str">
            <v>ATRIBUÍDO SÃO PAULO</v>
          </cell>
          <cell r="K3690" t="str">
            <v>20,89</v>
          </cell>
          <cell r="L3690" t="str">
            <v>CAIXA REFERENCIAL</v>
          </cell>
          <cell r="M3690" t="str">
            <v>8,17</v>
          </cell>
          <cell r="N3690">
            <v>12.72</v>
          </cell>
          <cell r="O3690">
            <v>20.89</v>
          </cell>
          <cell r="P3690">
            <v>0</v>
          </cell>
          <cell r="R3690" t="str">
            <v>SINAPI</v>
          </cell>
        </row>
        <row r="3691">
          <cell r="G3691">
            <v>104315</v>
          </cell>
          <cell r="H3691" t="str">
            <v>TUBO, PVC, SOLDÁVEL, DN 20 MM, INSTALADO EM DRENO DE AR CONDICIONADO - FORNECIMENTO E INSTALAÇÃO. AF_08/2022</v>
          </cell>
          <cell r="I3691" t="str">
            <v>M</v>
          </cell>
          <cell r="J3691" t="str">
            <v>COEFICIENTE DE REPRESENTATIVIDADE</v>
          </cell>
          <cell r="K3691" t="str">
            <v>15,60</v>
          </cell>
          <cell r="L3691" t="str">
            <v>CAIXA REFERENCIAL</v>
          </cell>
          <cell r="M3691" t="str">
            <v>8,54</v>
          </cell>
          <cell r="N3691">
            <v>7.0600000000000005</v>
          </cell>
          <cell r="O3691">
            <v>15.6</v>
          </cell>
          <cell r="P3691">
            <v>0</v>
          </cell>
          <cell r="R3691" t="str">
            <v>SINAPI</v>
          </cell>
        </row>
        <row r="3692">
          <cell r="G3692">
            <v>104316</v>
          </cell>
          <cell r="H3692" t="str">
            <v>TUBO, PVC, SOLDÁVEL, DN 32 MM, INSTALADO EM DRENO DE AR CONDICIONADO - FORNECIMENTO E INSTALAÇÃO. AF_08/2022</v>
          </cell>
          <cell r="I3692" t="str">
            <v>M</v>
          </cell>
          <cell r="J3692" t="str">
            <v>COEFICIENTE DE REPRESENTATIVIDADE</v>
          </cell>
          <cell r="K3692" t="str">
            <v>23,97</v>
          </cell>
          <cell r="L3692" t="str">
            <v>CAIXA REFERENCIAL</v>
          </cell>
          <cell r="M3692" t="str">
            <v>9,59</v>
          </cell>
          <cell r="N3692">
            <v>14.379999999999999</v>
          </cell>
          <cell r="O3692">
            <v>23.97</v>
          </cell>
          <cell r="P3692">
            <v>0</v>
          </cell>
          <cell r="R3692" t="str">
            <v>SINAPI</v>
          </cell>
        </row>
        <row r="3693">
          <cell r="G3693">
            <v>89358</v>
          </cell>
          <cell r="H3693" t="str">
            <v>JOELHO 90 GRAUS, PVC, SOLDÁVEL, DN 20MM, INSTALADO EM RAMAL OU SUB-RAMAL DE ÁGUA - FORNECIMENTO E INSTALAÇÃO. AF_06/2022</v>
          </cell>
          <cell r="I3693" t="str">
            <v>UN</v>
          </cell>
          <cell r="J3693" t="str">
            <v>COEFICIENTE DE REPRESENTATIVIDADE</v>
          </cell>
          <cell r="K3693" t="str">
            <v>7,46</v>
          </cell>
          <cell r="L3693" t="str">
            <v>CAIXA REFERENCIAL</v>
          </cell>
          <cell r="M3693" t="str">
            <v>4,63</v>
          </cell>
          <cell r="N3693">
            <v>2.83</v>
          </cell>
          <cell r="O3693">
            <v>7.46</v>
          </cell>
          <cell r="P3693">
            <v>0</v>
          </cell>
          <cell r="R3693" t="str">
            <v>SINAPI</v>
          </cell>
        </row>
        <row r="3694">
          <cell r="G3694">
            <v>89359</v>
          </cell>
          <cell r="H3694" t="str">
            <v>JOELHO 45 GRAUS, PVC, SOLDÁVEL, DN 20MM, INSTALADO EM RAMAL OU SUB-RAMAL DE ÁGUA - FORNECIMENTO E INSTALAÇÃO. AF_06/2022</v>
          </cell>
          <cell r="I3694" t="str">
            <v>UN</v>
          </cell>
          <cell r="J3694" t="str">
            <v>COEFICIENTE DE REPRESENTATIVIDADE</v>
          </cell>
          <cell r="K3694" t="str">
            <v>8,14</v>
          </cell>
          <cell r="L3694" t="str">
            <v>CAIXA REFERENCIAL</v>
          </cell>
          <cell r="M3694" t="str">
            <v>4,63</v>
          </cell>
          <cell r="N3694">
            <v>3.5100000000000007</v>
          </cell>
          <cell r="O3694">
            <v>8.14</v>
          </cell>
          <cell r="P3694">
            <v>0</v>
          </cell>
          <cell r="R3694" t="str">
            <v>SINAPI</v>
          </cell>
        </row>
        <row r="3695">
          <cell r="G3695">
            <v>89360</v>
          </cell>
          <cell r="H3695" t="str">
            <v>CURVA 90 GRAUS, PVC, SOLDÁVEL, DN 20MM, INSTALADO EM RAMAL OU SUB-RAMAL DE ÁGUA - FORNECIMENTO E INSTALAÇÃO. AF_06/2022</v>
          </cell>
          <cell r="I3695" t="str">
            <v>UN</v>
          </cell>
          <cell r="J3695" t="str">
            <v>COEFICIENTE DE REPRESENTATIVIDADE</v>
          </cell>
          <cell r="K3695" t="str">
            <v>9,37</v>
          </cell>
          <cell r="L3695" t="str">
            <v>CAIXA REFERENCIAL</v>
          </cell>
          <cell r="M3695" t="str">
            <v>4,61</v>
          </cell>
          <cell r="N3695">
            <v>4.7599999999999989</v>
          </cell>
          <cell r="O3695">
            <v>9.3699999999999992</v>
          </cell>
          <cell r="P3695">
            <v>0</v>
          </cell>
          <cell r="R3695" t="str">
            <v>SINAPI</v>
          </cell>
        </row>
        <row r="3696">
          <cell r="G3696">
            <v>89361</v>
          </cell>
          <cell r="H3696" t="str">
            <v>CURVA 45 GRAUS, PVC, SOLDÁVEL, DN 20MM, INSTALADO EM RAMAL OU SUB-RAMAL DE ÁGUA - FORNECIMENTO E INSTALAÇÃO. AF_06/2022</v>
          </cell>
          <cell r="I3696" t="str">
            <v>UN</v>
          </cell>
          <cell r="J3696" t="str">
            <v>COEFICIENTE DE REPRESENTATIVIDADE</v>
          </cell>
          <cell r="K3696" t="str">
            <v>9,46</v>
          </cell>
          <cell r="L3696" t="str">
            <v>CAIXA REFERENCIAL</v>
          </cell>
          <cell r="M3696" t="str">
            <v>4,61</v>
          </cell>
          <cell r="N3696">
            <v>4.8500000000000005</v>
          </cell>
          <cell r="O3696">
            <v>9.4600000000000009</v>
          </cell>
          <cell r="P3696">
            <v>0</v>
          </cell>
          <cell r="R3696" t="str">
            <v>SINAPI</v>
          </cell>
        </row>
        <row r="3697">
          <cell r="G3697">
            <v>89362</v>
          </cell>
          <cell r="H3697" t="str">
            <v>JOELHO 90 GRAUS, PVC, SOLDÁVEL, DN 25MM, INSTALADO EM RAMAL OU SUB-RAMAL DE ÁGUA - FORNECIMENTO E INSTALAÇÃO. AF_06/2022</v>
          </cell>
          <cell r="I3697" t="str">
            <v>UN</v>
          </cell>
          <cell r="J3697" t="str">
            <v>COEFICIENTE DE REPRESENTATIVIDADE</v>
          </cell>
          <cell r="K3697" t="str">
            <v>8,94</v>
          </cell>
          <cell r="L3697" t="str">
            <v>CAIXA REFERENCIAL</v>
          </cell>
          <cell r="M3697" t="str">
            <v>5,36</v>
          </cell>
          <cell r="N3697">
            <v>3.5799999999999992</v>
          </cell>
          <cell r="O3697">
            <v>8.94</v>
          </cell>
          <cell r="P3697">
            <v>0</v>
          </cell>
          <cell r="R3697" t="str">
            <v>SINAPI</v>
          </cell>
        </row>
        <row r="3698">
          <cell r="G3698">
            <v>89363</v>
          </cell>
          <cell r="H3698" t="str">
            <v>JOELHO 45 GRAUS, PVC, SOLDÁVEL, DN 25MM, INSTALADO EM RAMAL OU SUB-RAMAL DE ÁGUA - FORNECIMENTO E INSTALAÇÃO. AF_06/2022</v>
          </cell>
          <cell r="I3698" t="str">
            <v>UN</v>
          </cell>
          <cell r="J3698" t="str">
            <v>COEFICIENTE DE REPRESENTATIVIDADE</v>
          </cell>
          <cell r="K3698" t="str">
            <v>9,91</v>
          </cell>
          <cell r="L3698" t="str">
            <v>CAIXA REFERENCIAL</v>
          </cell>
          <cell r="M3698" t="str">
            <v>5,36</v>
          </cell>
          <cell r="N3698">
            <v>4.55</v>
          </cell>
          <cell r="O3698">
            <v>9.91</v>
          </cell>
          <cell r="P3698">
            <v>0</v>
          </cell>
          <cell r="R3698" t="str">
            <v>SINAPI</v>
          </cell>
        </row>
        <row r="3699">
          <cell r="G3699">
            <v>89364</v>
          </cell>
          <cell r="H3699" t="str">
            <v>CURVA 90 GRAUS, PVC, SOLDÁVEL, DN 25MM, INSTALADO EM RAMAL OU SUB-RAMAL DE ÁGUA - FORNECIMENTO E INSTALAÇÃO. AF_06/2022</v>
          </cell>
          <cell r="I3699" t="str">
            <v>UN</v>
          </cell>
          <cell r="J3699" t="str">
            <v>COEFICIENTE DE REPRESENTATIVIDADE</v>
          </cell>
          <cell r="K3699" t="str">
            <v>11,78</v>
          </cell>
          <cell r="L3699" t="str">
            <v>CAIXA REFERENCIAL</v>
          </cell>
          <cell r="M3699" t="str">
            <v>5,34</v>
          </cell>
          <cell r="N3699">
            <v>6.4399999999999995</v>
          </cell>
          <cell r="O3699">
            <v>11.78</v>
          </cell>
          <cell r="P3699">
            <v>0</v>
          </cell>
          <cell r="R3699" t="str">
            <v>SINAPI</v>
          </cell>
        </row>
        <row r="3700">
          <cell r="G3700">
            <v>89365</v>
          </cell>
          <cell r="H3700" t="str">
            <v>CURVA 45 GRAUS, PVC, SOLDÁVEL, DN 25MM, INSTALADO EM RAMAL OU SUB-RAMAL DE ÁGUA - FORNECIMENTO E INSTALAÇÃO. AF_06/2022</v>
          </cell>
          <cell r="I3700" t="str">
            <v>UN</v>
          </cell>
          <cell r="J3700" t="str">
            <v>COEFICIENTE DE REPRESENTATIVIDADE</v>
          </cell>
          <cell r="K3700" t="str">
            <v>11,11</v>
          </cell>
          <cell r="L3700" t="str">
            <v>CAIXA REFERENCIAL</v>
          </cell>
          <cell r="M3700" t="str">
            <v>5,34</v>
          </cell>
          <cell r="N3700">
            <v>5.77</v>
          </cell>
          <cell r="O3700">
            <v>11.11</v>
          </cell>
          <cell r="P3700">
            <v>0</v>
          </cell>
          <cell r="R3700" t="str">
            <v>SINAPI</v>
          </cell>
        </row>
        <row r="3701">
          <cell r="G3701">
            <v>89366</v>
          </cell>
          <cell r="H3701" t="str">
            <v>JOELHO 90 GRAUS COM BUCHA DE LATÃO, PVC, SOLDÁVEL, DN 25MM, X 3/4  INSTALADO EM RAMAL OU SUB-RAMAL DE ÁGUA - FORNECIMENTO E INSTALAÇÃO. AF_06/2022</v>
          </cell>
          <cell r="I3701" t="str">
            <v>UN</v>
          </cell>
          <cell r="J3701" t="str">
            <v>COEFICIENTE DE REPRESENTATIVIDADE</v>
          </cell>
          <cell r="K3701" t="str">
            <v>17,52</v>
          </cell>
          <cell r="L3701" t="str">
            <v>CAIXA REFERENCIAL</v>
          </cell>
          <cell r="M3701" t="str">
            <v>4,96</v>
          </cell>
          <cell r="N3701">
            <v>12.559999999999999</v>
          </cell>
          <cell r="O3701">
            <v>17.52</v>
          </cell>
          <cell r="P3701">
            <v>0</v>
          </cell>
          <cell r="R3701" t="str">
            <v>SINAPI</v>
          </cell>
        </row>
        <row r="3702">
          <cell r="G3702">
            <v>89367</v>
          </cell>
          <cell r="H3702" t="str">
            <v>JOELHO 90 GRAUS, PVC, SOLDÁVEL, DN 32MM, INSTALADO EM RAMAL OU SUB-RAMAL DE ÁGUA - FORNECIMENTO E INSTALAÇÃO. AF_06/2022</v>
          </cell>
          <cell r="I3702" t="str">
            <v>UN</v>
          </cell>
          <cell r="J3702" t="str">
            <v>COEFICIENTE DE REPRESENTATIVIDADE</v>
          </cell>
          <cell r="K3702" t="str">
            <v>12,80</v>
          </cell>
          <cell r="L3702" t="str">
            <v>CAIXA REFERENCIAL</v>
          </cell>
          <cell r="M3702" t="str">
            <v>6,38</v>
          </cell>
          <cell r="N3702">
            <v>6.4200000000000008</v>
          </cell>
          <cell r="O3702">
            <v>12.8</v>
          </cell>
          <cell r="P3702">
            <v>0</v>
          </cell>
          <cell r="R3702" t="str">
            <v>SINAPI</v>
          </cell>
        </row>
        <row r="3703">
          <cell r="G3703">
            <v>89368</v>
          </cell>
          <cell r="H3703" t="str">
            <v>JOELHO 45 GRAUS, PVC, SOLDÁVEL, DN 32MM, INSTALADO EM RAMAL OU SUB-RAMAL DE ÁGUA - FORNECIMENTO E INSTALAÇÃO. AF_06/2022</v>
          </cell>
          <cell r="I3703" t="str">
            <v>UN</v>
          </cell>
          <cell r="J3703" t="str">
            <v>COEFICIENTE DE REPRESENTATIVIDADE</v>
          </cell>
          <cell r="K3703" t="str">
            <v>14,97</v>
          </cell>
          <cell r="L3703" t="str">
            <v>CAIXA REFERENCIAL</v>
          </cell>
          <cell r="M3703" t="str">
            <v>6,38</v>
          </cell>
          <cell r="N3703">
            <v>8.59</v>
          </cell>
          <cell r="O3703">
            <v>14.969999999999999</v>
          </cell>
          <cell r="P3703">
            <v>0</v>
          </cell>
          <cell r="R3703" t="str">
            <v>SINAPI</v>
          </cell>
        </row>
        <row r="3704">
          <cell r="G3704">
            <v>89369</v>
          </cell>
          <cell r="H3704" t="str">
            <v>CURVA 90 GRAUS, PVC, SOLDÁVEL, DN 32MM, INSTALADO EM RAMAL OU SUB-RAMAL DE ÁGUA - FORNECIMENTO E INSTALAÇÃO. AF_06/2022</v>
          </cell>
          <cell r="I3704" t="str">
            <v>UN</v>
          </cell>
          <cell r="J3704" t="str">
            <v>COEFICIENTE DE REPRESENTATIVIDADE</v>
          </cell>
          <cell r="K3704" t="str">
            <v>17,88</v>
          </cell>
          <cell r="L3704" t="str">
            <v>CAIXA REFERENCIAL</v>
          </cell>
          <cell r="M3704" t="str">
            <v>6,37</v>
          </cell>
          <cell r="N3704">
            <v>11.509999999999998</v>
          </cell>
          <cell r="O3704">
            <v>17.88</v>
          </cell>
          <cell r="P3704">
            <v>0</v>
          </cell>
          <cell r="R3704" t="str">
            <v>SINAPI</v>
          </cell>
        </row>
        <row r="3705">
          <cell r="G3705">
            <v>89370</v>
          </cell>
          <cell r="H3705" t="str">
            <v>CURVA 45 GRAUS, PVC, SOLDÁVEL, DN 32MM, INSTALADO EM RAMAL OU SUB-RAMAL DE ÁGUA - FORNECIMENTO E INSTALAÇÃO. AF_06/2022</v>
          </cell>
          <cell r="I3705" t="str">
            <v>UN</v>
          </cell>
          <cell r="J3705" t="str">
            <v>COEFICIENTE DE REPRESENTATIVIDADE</v>
          </cell>
          <cell r="K3705" t="str">
            <v>15,38</v>
          </cell>
          <cell r="L3705" t="str">
            <v>CAIXA REFERENCIAL</v>
          </cell>
          <cell r="M3705" t="str">
            <v>6,38</v>
          </cell>
          <cell r="N3705">
            <v>9</v>
          </cell>
          <cell r="O3705">
            <v>15.379999999999999</v>
          </cell>
          <cell r="P3705">
            <v>0</v>
          </cell>
          <cell r="R3705" t="str">
            <v>SINAPI</v>
          </cell>
        </row>
        <row r="3706">
          <cell r="G3706">
            <v>89371</v>
          </cell>
          <cell r="H3706" t="str">
            <v>LUVA, PVC, SOLDÁVEL, DN 20MM, INSTALADO EM RAMAL OU SUB-RAMAL DE ÁGUA - FORNECIMENTO E INSTALAÇÃO. AF_06/2022</v>
          </cell>
          <cell r="I3706" t="str">
            <v>UN</v>
          </cell>
          <cell r="J3706" t="str">
            <v>COEFICIENTE DE REPRESENTATIVIDADE</v>
          </cell>
          <cell r="K3706" t="str">
            <v>5,75</v>
          </cell>
          <cell r="L3706" t="str">
            <v>CAIXA REFERENCIAL</v>
          </cell>
          <cell r="M3706" t="str">
            <v>3,11</v>
          </cell>
          <cell r="N3706">
            <v>2.64</v>
          </cell>
          <cell r="O3706">
            <v>5.75</v>
          </cell>
          <cell r="P3706">
            <v>0</v>
          </cell>
          <cell r="R3706" t="str">
            <v>SINAPI</v>
          </cell>
        </row>
        <row r="3707">
          <cell r="G3707">
            <v>89372</v>
          </cell>
          <cell r="H3707" t="str">
            <v>LUVA DE CORRER, PVC, SOLDÁVEL, DN 20MM, INSTALADO EM RAMAL OU SUB-RAMAL DE ÁGUA - FORNECIMENTO E INSTALAÇÃO. AF_06/2022</v>
          </cell>
          <cell r="I3707" t="str">
            <v>UN</v>
          </cell>
          <cell r="J3707" t="str">
            <v>COEFICIENTE DE REPRESENTATIVIDADE</v>
          </cell>
          <cell r="K3707" t="str">
            <v>18,13</v>
          </cell>
          <cell r="L3707" t="str">
            <v>CAIXA REFERENCIAL</v>
          </cell>
          <cell r="M3707" t="str">
            <v>3,07</v>
          </cell>
          <cell r="N3707">
            <v>15.059999999999999</v>
          </cell>
          <cell r="O3707">
            <v>18.13</v>
          </cell>
          <cell r="P3707">
            <v>0</v>
          </cell>
          <cell r="R3707" t="str">
            <v>SINAPI</v>
          </cell>
        </row>
        <row r="3708">
          <cell r="G3708">
            <v>89373</v>
          </cell>
          <cell r="H3708" t="str">
            <v>LUVA DE REDUÇÃO, PVC, SOLDÁVEL, DN 25MM X 20MM, INSTALADO EM RAMAL OU SUB-RAMAL DE ÁGUA - FORNECIMENTO E INSTALAÇÃO. AF_06/2022</v>
          </cell>
          <cell r="I3708" t="str">
            <v>UN</v>
          </cell>
          <cell r="J3708" t="str">
            <v>COEFICIENTE DE REPRESENTATIVIDADE</v>
          </cell>
          <cell r="K3708" t="str">
            <v>7,05</v>
          </cell>
          <cell r="L3708" t="str">
            <v>CAIXA REFERENCIAL</v>
          </cell>
          <cell r="M3708" t="str">
            <v>3,31</v>
          </cell>
          <cell r="N3708">
            <v>3.7399999999999998</v>
          </cell>
          <cell r="O3708">
            <v>7.05</v>
          </cell>
          <cell r="P3708">
            <v>0</v>
          </cell>
          <cell r="R3708" t="str">
            <v>SINAPI</v>
          </cell>
        </row>
        <row r="3709">
          <cell r="G3709">
            <v>89374</v>
          </cell>
          <cell r="H3709" t="str">
            <v>LUVA COM BUCHA DE LATÃO, PVC, SOLDÁVEL, DN 20MM X 1/2", INSTALADO EM RAMAL OU SUB-RAMAL DE ÁGUA - FORNECIMENTO E INSTALAÇÃO. AF_06/2022</v>
          </cell>
          <cell r="I3709" t="str">
            <v>UN</v>
          </cell>
          <cell r="J3709" t="str">
            <v>COEFICIENTE DE REPRESENTATIVIDADE</v>
          </cell>
          <cell r="K3709" t="str">
            <v>10,99</v>
          </cell>
          <cell r="L3709" t="str">
            <v>CAIXA REFERENCIAL</v>
          </cell>
          <cell r="M3709" t="str">
            <v>2,82</v>
          </cell>
          <cell r="N3709">
            <v>8.17</v>
          </cell>
          <cell r="O3709">
            <v>10.99</v>
          </cell>
          <cell r="P3709">
            <v>0</v>
          </cell>
          <cell r="R3709" t="str">
            <v>SINAPI</v>
          </cell>
        </row>
        <row r="3710">
          <cell r="G3710">
            <v>89375</v>
          </cell>
          <cell r="H3710" t="str">
            <v>UNIÃO, PVC, SOLDÁVEL, DN 20MM, INSTALADO EM RAMAL OU SUB-RAMAL DE ÁGUA - FORNECIMENTO E INSTALAÇÃO. AF_06/2022</v>
          </cell>
          <cell r="I3710" t="str">
            <v>UN</v>
          </cell>
          <cell r="J3710" t="str">
            <v>COEFICIENTE DE REPRESENTATIVIDADE</v>
          </cell>
          <cell r="K3710" t="str">
            <v>13,13</v>
          </cell>
          <cell r="L3710" t="str">
            <v>CAIXA REFERENCIAL</v>
          </cell>
          <cell r="M3710" t="str">
            <v>3,07</v>
          </cell>
          <cell r="N3710">
            <v>10.06</v>
          </cell>
          <cell r="O3710">
            <v>13.13</v>
          </cell>
          <cell r="P3710">
            <v>0</v>
          </cell>
          <cell r="R3710" t="str">
            <v>SINAPI</v>
          </cell>
        </row>
        <row r="3711">
          <cell r="G3711">
            <v>89376</v>
          </cell>
          <cell r="H3711" t="str">
            <v>ADAPTADOR CURTO COM BOLSA E ROSCA PARA REGISTRO, PVC, SOLDÁVEL, DN 20MM X 1/2 , INSTALADO EM RAMAL OU SUB-RAMAL DE ÁGUA - FORNECIMENTO E INSTALAÇÃO. AF_06/2022</v>
          </cell>
          <cell r="I3711" t="str">
            <v>UN</v>
          </cell>
          <cell r="J3711" t="str">
            <v>COEFICIENTE DE REPRESENTATIVIDADE</v>
          </cell>
          <cell r="K3711" t="str">
            <v>5,51</v>
          </cell>
          <cell r="L3711" t="str">
            <v>CAIXA REFERENCIAL</v>
          </cell>
          <cell r="M3711" t="str">
            <v>2,85</v>
          </cell>
          <cell r="N3711">
            <v>2.6599999999999997</v>
          </cell>
          <cell r="O3711">
            <v>5.51</v>
          </cell>
          <cell r="P3711">
            <v>0</v>
          </cell>
          <cell r="R3711" t="str">
            <v>SINAPI</v>
          </cell>
        </row>
        <row r="3712">
          <cell r="G3712">
            <v>89377</v>
          </cell>
          <cell r="H3712" t="str">
            <v>CURVA DE TRANSPOSIÇÃO, PVC, SOLDÁVEL, DN 20MM, INSTALADO EM RAMAL OU SUB-RAMAL DE ÁGUA - FORNECIMENTO E INSTALAÇÃO. AF_06/2022</v>
          </cell>
          <cell r="I3712" t="str">
            <v>UN</v>
          </cell>
          <cell r="J3712" t="str">
            <v>COEFICIENTE DE REPRESENTATIVIDADE</v>
          </cell>
          <cell r="K3712" t="str">
            <v>10,98</v>
          </cell>
          <cell r="L3712" t="str">
            <v>CAIXA REFERENCIAL</v>
          </cell>
          <cell r="M3712" t="str">
            <v>3,08</v>
          </cell>
          <cell r="N3712">
            <v>7.9</v>
          </cell>
          <cell r="O3712">
            <v>10.98</v>
          </cell>
          <cell r="P3712">
            <v>0</v>
          </cell>
          <cell r="R3712" t="str">
            <v>SINAPI</v>
          </cell>
        </row>
        <row r="3713">
          <cell r="G3713">
            <v>89378</v>
          </cell>
          <cell r="H3713" t="str">
            <v>LUVA, PVC, SOLDÁVEL, DN 25MM, INSTALADO EM RAMAL OU SUB-RAMAL DE ÁGUA - FORNECIMENTO E INSTALAÇÃO. AF_06/2022</v>
          </cell>
          <cell r="I3713" t="str">
            <v>UN</v>
          </cell>
          <cell r="J3713" t="str">
            <v>COEFICIENTE DE REPRESENTATIVIDADE</v>
          </cell>
          <cell r="K3713" t="str">
            <v>6,81</v>
          </cell>
          <cell r="L3713" t="str">
            <v>CAIXA REFERENCIAL</v>
          </cell>
          <cell r="M3713" t="str">
            <v>3,58</v>
          </cell>
          <cell r="N3713">
            <v>3.2299999999999995</v>
          </cell>
          <cell r="O3713">
            <v>6.81</v>
          </cell>
          <cell r="P3713">
            <v>0</v>
          </cell>
          <cell r="R3713" t="str">
            <v>SINAPI</v>
          </cell>
        </row>
        <row r="3714">
          <cell r="G3714">
            <v>89379</v>
          </cell>
          <cell r="H3714" t="str">
            <v>LUVA DE CORRER, PVC, SOLDÁVEL, DN 25MM, INSTALADO EM RAMAL OU SUB-RAMAL DE ÁGUA - FORNECIMENTO E INSTALAÇÃO. AF_12/2014</v>
          </cell>
          <cell r="I3714" t="str">
            <v>UN</v>
          </cell>
          <cell r="J3714" t="str">
            <v>COEFICIENTE DE REPRESENTATIVIDADE</v>
          </cell>
          <cell r="K3714" t="str">
            <v>21,32</v>
          </cell>
          <cell r="L3714" t="str">
            <v>CAIXA REFERENCIAL</v>
          </cell>
          <cell r="M3714" t="str">
            <v>3,54</v>
          </cell>
          <cell r="N3714">
            <v>17.78</v>
          </cell>
          <cell r="O3714">
            <v>21.32</v>
          </cell>
          <cell r="P3714">
            <v>0</v>
          </cell>
          <cell r="R3714" t="str">
            <v>SINAPI</v>
          </cell>
        </row>
        <row r="3715">
          <cell r="G3715">
            <v>89380</v>
          </cell>
          <cell r="H3715" t="str">
            <v>LUVA DE REDUÇÃO, PVC, SOLDÁVEL, DN 32MM X 25MM, INSTALADO EM RAMAL OU SUB-RAMAL DE ÁGUA - FORNECIMENTO E INSTALAÇÃO. AF_06/2022</v>
          </cell>
          <cell r="I3715" t="str">
            <v>UN</v>
          </cell>
          <cell r="J3715" t="str">
            <v>COEFICIENTE DE REPRESENTATIVIDADE</v>
          </cell>
          <cell r="K3715" t="str">
            <v>10,33</v>
          </cell>
          <cell r="L3715" t="str">
            <v>CAIXA REFERENCIAL</v>
          </cell>
          <cell r="M3715" t="str">
            <v>3,90</v>
          </cell>
          <cell r="N3715">
            <v>6.43</v>
          </cell>
          <cell r="O3715">
            <v>10.33</v>
          </cell>
          <cell r="P3715">
            <v>0</v>
          </cell>
          <cell r="R3715" t="str">
            <v>SINAPI</v>
          </cell>
        </row>
        <row r="3716">
          <cell r="G3716">
            <v>89381</v>
          </cell>
          <cell r="H3716" t="str">
            <v>LUVA COM BUCHA DE LATÃO, PVC, SOLDÁVEL, DN 25MM X 3/4 , INSTALADO EM RAMAL OU SUB-RAMAL DE ÁGUA - FORNECIMENTO E INSTALAÇÃO. AF_06/2022</v>
          </cell>
          <cell r="I3716" t="str">
            <v>UN</v>
          </cell>
          <cell r="J3716" t="str">
            <v>COEFICIENTE DE REPRESENTATIVIDADE</v>
          </cell>
          <cell r="K3716" t="str">
            <v>13,55</v>
          </cell>
          <cell r="L3716" t="str">
            <v>CAIXA REFERENCIAL</v>
          </cell>
          <cell r="M3716" t="str">
            <v>3,30</v>
          </cell>
          <cell r="N3716">
            <v>10.25</v>
          </cell>
          <cell r="O3716">
            <v>13.55</v>
          </cell>
          <cell r="P3716">
            <v>0</v>
          </cell>
          <cell r="R3716" t="str">
            <v>SINAPI</v>
          </cell>
        </row>
        <row r="3717">
          <cell r="G3717">
            <v>89382</v>
          </cell>
          <cell r="H3717" t="str">
            <v>UNIÃO, PVC, SOLDÁVEL, DN 25MM, INSTALADO EM RAMAL OU SUB-RAMAL DE ÁGUA - FORNECIMENTO E INSTALAÇÃO. AF_06/2022</v>
          </cell>
          <cell r="I3717" t="str">
            <v>UN</v>
          </cell>
          <cell r="J3717" t="str">
            <v>COEFICIENTE DE REPRESENTATIVIDADE</v>
          </cell>
          <cell r="K3717" t="str">
            <v>15,84</v>
          </cell>
          <cell r="L3717" t="str">
            <v>CAIXA REFERENCIAL</v>
          </cell>
          <cell r="M3717" t="str">
            <v>3,55</v>
          </cell>
          <cell r="N3717">
            <v>12.29</v>
          </cell>
          <cell r="O3717">
            <v>15.84</v>
          </cell>
          <cell r="P3717">
            <v>0</v>
          </cell>
          <cell r="R3717" t="str">
            <v>SINAPI</v>
          </cell>
        </row>
        <row r="3718">
          <cell r="G3718">
            <v>89383</v>
          </cell>
          <cell r="H3718" t="str">
            <v>ADAPTADOR CURTO COM BOLSA E ROSCA PARA REGISTRO, PVC, SOLDÁVEL, DN 25MM X 3/4 , INSTALADO EM RAMAL OU SUB-RAMAL DE ÁGUA - FORNECIMENTO E INSTALAÇÃO. AF_06/2022</v>
          </cell>
          <cell r="I3718" t="str">
            <v>UN</v>
          </cell>
          <cell r="J3718" t="str">
            <v>COEFICIENTE DE REPRESENTATIVIDADE</v>
          </cell>
          <cell r="K3718" t="str">
            <v>6,40</v>
          </cell>
          <cell r="L3718" t="str">
            <v>CAIXA REFERENCIAL</v>
          </cell>
          <cell r="M3718" t="str">
            <v>3,33</v>
          </cell>
          <cell r="N3718">
            <v>3.0700000000000003</v>
          </cell>
          <cell r="O3718">
            <v>6.4</v>
          </cell>
          <cell r="P3718">
            <v>0</v>
          </cell>
          <cell r="R3718" t="str">
            <v>SINAPI</v>
          </cell>
        </row>
        <row r="3719">
          <cell r="G3719">
            <v>89384</v>
          </cell>
          <cell r="H3719" t="str">
            <v>CURVA DE TRANSPOSIÇÃO, PVC, SOLDÁVEL, DN 25MM, INSTALADO EM RAMAL OU SUB-RAMAL DE ÁGUA   FORNECIMENTO E INSTALAÇÃO. AF_06/2022</v>
          </cell>
          <cell r="I3719" t="str">
            <v>UN</v>
          </cell>
          <cell r="J3719" t="str">
            <v>COEFICIENTE DE REPRESENTATIVIDADE</v>
          </cell>
          <cell r="K3719" t="str">
            <v>14,20</v>
          </cell>
          <cell r="L3719" t="str">
            <v>CAIXA REFERENCIAL</v>
          </cell>
          <cell r="M3719" t="str">
            <v>3,55</v>
          </cell>
          <cell r="N3719">
            <v>10.649999999999999</v>
          </cell>
          <cell r="O3719">
            <v>14.2</v>
          </cell>
          <cell r="P3719">
            <v>0</v>
          </cell>
          <cell r="R3719" t="str">
            <v>SINAPI</v>
          </cell>
        </row>
        <row r="3720">
          <cell r="G3720">
            <v>89385</v>
          </cell>
          <cell r="H3720" t="str">
            <v>LUVA SOLDÁVEL E COM ROSCA, PVC, SOLDÁVEL, DN 25MM X 3/4 , INSTALADO EM RAMAL OU SUB-RAMAL DE ÁGUA - FORNECIMENTO E INSTALAÇÃO. AF_06/2022</v>
          </cell>
          <cell r="I3720" t="str">
            <v>UN</v>
          </cell>
          <cell r="J3720" t="str">
            <v>COEFICIENTE DE REPRESENTATIVIDADE</v>
          </cell>
          <cell r="K3720" t="str">
            <v>7,19</v>
          </cell>
          <cell r="L3720" t="str">
            <v>CAIXA REFERENCIAL</v>
          </cell>
          <cell r="M3720" t="str">
            <v>3,31</v>
          </cell>
          <cell r="N3720">
            <v>3.8800000000000003</v>
          </cell>
          <cell r="O3720">
            <v>7.19</v>
          </cell>
          <cell r="P3720">
            <v>0</v>
          </cell>
          <cell r="R3720" t="str">
            <v>SINAPI</v>
          </cell>
        </row>
        <row r="3721">
          <cell r="G3721">
            <v>89386</v>
          </cell>
          <cell r="H3721" t="str">
            <v>LUVA, PVC, SOLDÁVEL, DN 32MM, INSTALADO EM RAMAL OU SUB-RAMAL DE ÁGUA - FORNECIMENTO E INSTALAÇÃO. AF_06/2022</v>
          </cell>
          <cell r="I3721" t="str">
            <v>UN</v>
          </cell>
          <cell r="J3721" t="str">
            <v>COEFICIENTE DE REPRESENTATIVIDADE</v>
          </cell>
          <cell r="K3721" t="str">
            <v>9,60</v>
          </cell>
          <cell r="L3721" t="str">
            <v>CAIXA REFERENCIAL</v>
          </cell>
          <cell r="M3721" t="str">
            <v>4,26</v>
          </cell>
          <cell r="N3721">
            <v>5.34</v>
          </cell>
          <cell r="O3721">
            <v>9.6</v>
          </cell>
          <cell r="P3721">
            <v>0</v>
          </cell>
          <cell r="R3721" t="str">
            <v>SINAPI</v>
          </cell>
        </row>
        <row r="3722">
          <cell r="G3722">
            <v>89387</v>
          </cell>
          <cell r="H3722" t="str">
            <v>LUVA DE CORRER, PVC, SOLDÁVEL, DN 32MM, INSTALADO EM RAMAL OU SUB-RAMAL DE ÁGUA   FORNECIMENTO E INSTALAÇÃO. AF_06/2022</v>
          </cell>
          <cell r="I3722" t="str">
            <v>UN</v>
          </cell>
          <cell r="J3722" t="str">
            <v>COEFICIENTE DE REPRESENTATIVIDADE</v>
          </cell>
          <cell r="K3722" t="str">
            <v>34,67</v>
          </cell>
          <cell r="L3722" t="str">
            <v>CAIXA REFERENCIAL</v>
          </cell>
          <cell r="M3722" t="str">
            <v>4,23</v>
          </cell>
          <cell r="N3722">
            <v>30.44</v>
          </cell>
          <cell r="O3722">
            <v>34.67</v>
          </cell>
          <cell r="P3722">
            <v>0</v>
          </cell>
          <cell r="R3722" t="str">
            <v>SINAPI</v>
          </cell>
        </row>
        <row r="3723">
          <cell r="G3723">
            <v>89389</v>
          </cell>
          <cell r="H3723" t="str">
            <v>LUVA SOLDÁVEL E COM ROSCA, PVC, SOLDÁVEL, DN 32MM X 1 , INSTALADO EM RAMAL OU SUB-RAMAL DE ÁGUA - FORNECIMENTO E INSTALAÇÃO. AF_06/2022</v>
          </cell>
          <cell r="I3723" t="str">
            <v>UN</v>
          </cell>
          <cell r="J3723" t="str">
            <v>COEFICIENTE DE REPRESENTATIVIDADE</v>
          </cell>
          <cell r="K3723" t="str">
            <v>12,09</v>
          </cell>
          <cell r="L3723" t="str">
            <v>CAIXA REFERENCIAL</v>
          </cell>
          <cell r="M3723" t="str">
            <v>3,90</v>
          </cell>
          <cell r="N3723">
            <v>8.19</v>
          </cell>
          <cell r="O3723">
            <v>12.09</v>
          </cell>
          <cell r="P3723">
            <v>0</v>
          </cell>
          <cell r="R3723" t="str">
            <v>SINAPI</v>
          </cell>
        </row>
        <row r="3724">
          <cell r="G3724">
            <v>89390</v>
          </cell>
          <cell r="H3724" t="str">
            <v>UNIÃO, PVC, SOLDÁVEL, DN 32MM, INSTALADO EM RAMAL OU SUB-RAMAL DE ÁGUA - FORNECIMENTO E INSTALAÇÃO. AF_06/2022</v>
          </cell>
          <cell r="I3724" t="str">
            <v>UN</v>
          </cell>
          <cell r="J3724" t="str">
            <v>COEFICIENTE DE REPRESENTATIVIDADE</v>
          </cell>
          <cell r="K3724" t="str">
            <v>24,03</v>
          </cell>
          <cell r="L3724" t="str">
            <v>CAIXA REFERENCIAL</v>
          </cell>
          <cell r="M3724" t="str">
            <v>4,24</v>
          </cell>
          <cell r="N3724">
            <v>19.79</v>
          </cell>
          <cell r="O3724">
            <v>24.03</v>
          </cell>
          <cell r="P3724">
            <v>0</v>
          </cell>
          <cell r="R3724" t="str">
            <v>SINAPI</v>
          </cell>
        </row>
        <row r="3725">
          <cell r="G3725">
            <v>89391</v>
          </cell>
          <cell r="H3725" t="str">
            <v>ADAPTADOR CURTO COM BOLSA E ROSCA PARA REGISTRO, PVC, SOLDÁVEL, DN 32MM X 1 , INSTALADO EM RAMAL OU SUB-RAMAL DE ÁGUA - FORNECIMENTO E INSTALAÇÃO. AF_06/2022</v>
          </cell>
          <cell r="I3725" t="str">
            <v>UN</v>
          </cell>
          <cell r="J3725" t="str">
            <v>COEFICIENTE DE REPRESENTATIVIDADE</v>
          </cell>
          <cell r="K3725" t="str">
            <v>8,68</v>
          </cell>
          <cell r="L3725" t="str">
            <v>CAIXA REFERENCIAL</v>
          </cell>
          <cell r="M3725" t="str">
            <v>3,91</v>
          </cell>
          <cell r="N3725">
            <v>4.7699999999999996</v>
          </cell>
          <cell r="O3725">
            <v>8.68</v>
          </cell>
          <cell r="P3725">
            <v>0</v>
          </cell>
          <cell r="R3725" t="str">
            <v>SINAPI</v>
          </cell>
        </row>
        <row r="3726">
          <cell r="G3726">
            <v>89392</v>
          </cell>
          <cell r="H3726" t="str">
            <v>CURVA DE TRANSPOSIÇÃO, PVC, SOLDÁVEL, DN 32MM, INSTALADO EM RAMAL OU SUB-RAMAL DE ÁGUA   FORNECIMENTO E INSTALAÇÃO. AF_06/2022</v>
          </cell>
          <cell r="I3726" t="str">
            <v>UN</v>
          </cell>
          <cell r="J3726" t="str">
            <v>COEFICIENTE DE REPRESENTATIVIDADE</v>
          </cell>
          <cell r="K3726" t="str">
            <v>27,86</v>
          </cell>
          <cell r="L3726" t="str">
            <v>CAIXA REFERENCIAL</v>
          </cell>
          <cell r="M3726" t="str">
            <v>4,24</v>
          </cell>
          <cell r="N3726">
            <v>23.619999999999997</v>
          </cell>
          <cell r="O3726">
            <v>27.86</v>
          </cell>
          <cell r="P3726">
            <v>0</v>
          </cell>
          <cell r="R3726" t="str">
            <v>SINAPI</v>
          </cell>
        </row>
        <row r="3727">
          <cell r="G3727">
            <v>89393</v>
          </cell>
          <cell r="H3727" t="str">
            <v>TE, PVC, SOLDÁVEL, DN 20MM, INSTALADO EM RAMAL OU SUB-RAMAL DE ÁGUA - FORNECIMENTO E INSTALAÇÃO. AF_06/2022</v>
          </cell>
          <cell r="I3727" t="str">
            <v>UN</v>
          </cell>
          <cell r="J3727" t="str">
            <v>COEFICIENTE DE REPRESENTATIVIDADE</v>
          </cell>
          <cell r="K3727" t="str">
            <v>10,47</v>
          </cell>
          <cell r="L3727" t="str">
            <v>CAIXA REFERENCIAL</v>
          </cell>
          <cell r="M3727" t="str">
            <v>6,16</v>
          </cell>
          <cell r="N3727">
            <v>4.3100000000000005</v>
          </cell>
          <cell r="O3727">
            <v>10.47</v>
          </cell>
          <cell r="P3727">
            <v>0</v>
          </cell>
          <cell r="R3727" t="str">
            <v>SINAPI</v>
          </cell>
        </row>
        <row r="3728">
          <cell r="G3728">
            <v>89394</v>
          </cell>
          <cell r="H3728" t="str">
            <v>TÊ COM BUCHA DE LATÃO NA BOLSA CENTRAL, PVC, SOLDÁVEL, DN 20MM X 1/2 , INSTALADO EM RAMAL OU SUB-RAMAL DE ÁGUA - FORNECIMENTO E INSTALAÇÃO. AF_06/2022</v>
          </cell>
          <cell r="I3728" t="str">
            <v>UN</v>
          </cell>
          <cell r="J3728" t="str">
            <v>COEFICIENTE DE REPRESENTATIVIDADE</v>
          </cell>
          <cell r="K3728" t="str">
            <v>20,07</v>
          </cell>
          <cell r="L3728" t="str">
            <v>CAIXA REFERENCIAL</v>
          </cell>
          <cell r="M3728" t="str">
            <v>5,64</v>
          </cell>
          <cell r="N3728">
            <v>14.43</v>
          </cell>
          <cell r="O3728">
            <v>20.07</v>
          </cell>
          <cell r="P3728">
            <v>0</v>
          </cell>
          <cell r="R3728" t="str">
            <v>SINAPI</v>
          </cell>
        </row>
        <row r="3729">
          <cell r="G3729">
            <v>89395</v>
          </cell>
          <cell r="H3729" t="str">
            <v>TE, PVC, SOLDÁVEL, DN 25MM, INSTALADO EM RAMAL OU SUB-RAMAL DE ÁGUA - FORNECIMENTO E INSTALAÇÃO. AF_06/2022</v>
          </cell>
          <cell r="I3729" t="str">
            <v>UN</v>
          </cell>
          <cell r="J3729" t="str">
            <v>COEFICIENTE DE REPRESENTATIVIDADE</v>
          </cell>
          <cell r="K3729" t="str">
            <v>12,41</v>
          </cell>
          <cell r="L3729" t="str">
            <v>CAIXA REFERENCIAL</v>
          </cell>
          <cell r="M3729" t="str">
            <v>7,13</v>
          </cell>
          <cell r="N3729">
            <v>5.28</v>
          </cell>
          <cell r="O3729">
            <v>12.41</v>
          </cell>
          <cell r="P3729">
            <v>0</v>
          </cell>
          <cell r="R3729" t="str">
            <v>SINAPI</v>
          </cell>
        </row>
        <row r="3730">
          <cell r="G3730">
            <v>89396</v>
          </cell>
          <cell r="H3730" t="str">
            <v>TÊ COM BUCHA DE LATÃO NA BOLSA CENTRAL, PVC, SOLDÁVEL, DN 25MM X 1/2 , INSTALADO EM RAMAL OU SUB-RAMAL DE ÁGUA - FORNECIMENTO E INSTALAÇÃO. AF_06/2022</v>
          </cell>
          <cell r="I3730" t="str">
            <v>UN</v>
          </cell>
          <cell r="J3730" t="str">
            <v>COEFICIENTE DE REPRESENTATIVIDADE</v>
          </cell>
          <cell r="K3730" t="str">
            <v>22,00</v>
          </cell>
          <cell r="L3730" t="str">
            <v>CAIXA REFERENCIAL</v>
          </cell>
          <cell r="M3730" t="str">
            <v>6,13</v>
          </cell>
          <cell r="N3730">
            <v>15.870000000000001</v>
          </cell>
          <cell r="O3730">
            <v>22</v>
          </cell>
          <cell r="P3730">
            <v>0</v>
          </cell>
          <cell r="R3730" t="str">
            <v>SINAPI</v>
          </cell>
        </row>
        <row r="3731">
          <cell r="G3731">
            <v>89397</v>
          </cell>
          <cell r="H3731" t="str">
            <v>TÊ DE REDUÇÃO, PVC, SOLDÁVEL, DN 25MM X 20MM, INSTALADO EM RAMAL OU SUB-RAMAL DE ÁGUA - FORNECIMENTO E INSTALAÇÃO. AF_06/2022</v>
          </cell>
          <cell r="I3731" t="str">
            <v>UN</v>
          </cell>
          <cell r="J3731" t="str">
            <v>COEFICIENTE DE REPRESENTATIVIDADE</v>
          </cell>
          <cell r="K3731" t="str">
            <v>14,85</v>
          </cell>
          <cell r="L3731" t="str">
            <v>CAIXA REFERENCIAL</v>
          </cell>
          <cell r="M3731" t="str">
            <v>6,63</v>
          </cell>
          <cell r="N3731">
            <v>8.2199999999999989</v>
          </cell>
          <cell r="O3731">
            <v>14.849999999999998</v>
          </cell>
          <cell r="P3731">
            <v>0</v>
          </cell>
          <cell r="R3731" t="str">
            <v>SINAPI</v>
          </cell>
        </row>
        <row r="3732">
          <cell r="G3732">
            <v>89398</v>
          </cell>
          <cell r="H3732" t="str">
            <v>TE, PVC, SOLDÁVEL, DN 32MM, INSTALADO EM RAMAL OU SUB-RAMAL DE ÁGUA - FORNECIMENTO E INSTALAÇÃO. AF_06/2022</v>
          </cell>
          <cell r="I3732" t="str">
            <v>UN</v>
          </cell>
          <cell r="J3732" t="str">
            <v>COEFICIENTE DE REPRESENTATIVIDADE</v>
          </cell>
          <cell r="K3732" t="str">
            <v>18,06</v>
          </cell>
          <cell r="L3732" t="str">
            <v>CAIXA REFERENCIAL</v>
          </cell>
          <cell r="M3732" t="str">
            <v>8,49</v>
          </cell>
          <cell r="N3732">
            <v>9.5699999999999985</v>
          </cell>
          <cell r="O3732">
            <v>18.059999999999999</v>
          </cell>
          <cell r="P3732">
            <v>0</v>
          </cell>
          <cell r="R3732" t="str">
            <v>SINAPI</v>
          </cell>
        </row>
        <row r="3733">
          <cell r="G3733">
            <v>89399</v>
          </cell>
          <cell r="H3733" t="str">
            <v>TÊ COM BUCHA DE LATÃO NA BOLSA CENTRAL, PVC, SOLDÁVEL, DN 32MM X 3/4 , INSTALADO EM RAMAL OU SUB-RAMAL DE ÁGUA - FORNECIMENTO E INSTALAÇÃO. AF_06/2022</v>
          </cell>
          <cell r="I3733" t="str">
            <v>UN</v>
          </cell>
          <cell r="J3733" t="str">
            <v>COEFICIENTE DE REPRESENTATIVIDADE</v>
          </cell>
          <cell r="K3733" t="str">
            <v>26,93</v>
          </cell>
          <cell r="L3733" t="str">
            <v>CAIXA REFERENCIAL</v>
          </cell>
          <cell r="M3733" t="str">
            <v>6,96</v>
          </cell>
          <cell r="N3733">
            <v>19.97</v>
          </cell>
          <cell r="O3733">
            <v>26.93</v>
          </cell>
          <cell r="P3733">
            <v>0</v>
          </cell>
          <cell r="R3733" t="str">
            <v>SINAPI</v>
          </cell>
        </row>
        <row r="3734">
          <cell r="G3734">
            <v>89400</v>
          </cell>
          <cell r="H3734" t="str">
            <v>TÊ DE REDUÇÃO, PVC, SOLDÁVEL, DN 32MM X 25MM, INSTALADO EM RAMAL OU SUB-RAMAL DE ÁGUA - FORNECIMENTO E INSTALAÇÃO. AF_06/2022</v>
          </cell>
          <cell r="I3734" t="str">
            <v>UN</v>
          </cell>
          <cell r="J3734" t="str">
            <v>COEFICIENTE DE REPRESENTATIVIDADE</v>
          </cell>
          <cell r="K3734" t="str">
            <v>20,54</v>
          </cell>
          <cell r="L3734" t="str">
            <v>CAIXA REFERENCIAL</v>
          </cell>
          <cell r="M3734" t="str">
            <v>7,79</v>
          </cell>
          <cell r="N3734">
            <v>12.75</v>
          </cell>
          <cell r="O3734">
            <v>20.54</v>
          </cell>
          <cell r="P3734">
            <v>0</v>
          </cell>
          <cell r="R3734" t="str">
            <v>SINAPI</v>
          </cell>
        </row>
        <row r="3735">
          <cell r="G3735">
            <v>89404</v>
          </cell>
          <cell r="H3735" t="str">
            <v>JOELHO 90 GRAUS, PVC, SOLDÁVEL, DN 20MM, INSTALADO EM RAMAL DE DISTRIBUIÇÃO DE ÁGUA - FORNECIMENTO E INSTALAÇÃO. AF_06/2022</v>
          </cell>
          <cell r="I3735" t="str">
            <v>UN</v>
          </cell>
          <cell r="J3735" t="str">
            <v>COEFICIENTE DE REPRESENTATIVIDADE</v>
          </cell>
          <cell r="K3735" t="str">
            <v>6,85</v>
          </cell>
          <cell r="L3735" t="str">
            <v>CAIXA REFERENCIAL</v>
          </cell>
          <cell r="M3735" t="str">
            <v>4,16</v>
          </cell>
          <cell r="N3735">
            <v>2.6899999999999995</v>
          </cell>
          <cell r="O3735">
            <v>6.85</v>
          </cell>
          <cell r="P3735">
            <v>0</v>
          </cell>
          <cell r="R3735" t="str">
            <v>SINAPI</v>
          </cell>
        </row>
        <row r="3736">
          <cell r="G3736">
            <v>89405</v>
          </cell>
          <cell r="H3736" t="str">
            <v>JOELHO 45 GRAUS, PVC, SOLDÁVEL, DN 20MM, INSTALADO EM RAMAL DE DISTRIBUIÇÃO DE ÁGUA - FORNECIMENTO E INSTALAÇÃO. AF_06/2022</v>
          </cell>
          <cell r="I3736" t="str">
            <v>UN</v>
          </cell>
          <cell r="J3736" t="str">
            <v>COEFICIENTE DE REPRESENTATIVIDADE</v>
          </cell>
          <cell r="K3736" t="str">
            <v>7,53</v>
          </cell>
          <cell r="L3736" t="str">
            <v>CAIXA REFERENCIAL</v>
          </cell>
          <cell r="M3736" t="str">
            <v>4,16</v>
          </cell>
          <cell r="N3736">
            <v>3.37</v>
          </cell>
          <cell r="O3736">
            <v>7.53</v>
          </cell>
          <cell r="P3736">
            <v>0</v>
          </cell>
          <cell r="R3736" t="str">
            <v>SINAPI</v>
          </cell>
        </row>
        <row r="3737">
          <cell r="G3737">
            <v>89406</v>
          </cell>
          <cell r="H3737" t="str">
            <v>CURVA 90 GRAUS, PVC, SOLDÁVEL, DN 20MM, INSTALADO EM RAMAL DE DISTRIBUIÇÃO DE ÁGUA - FORNECIMENTO E INSTALAÇÃO. AF_06/2022</v>
          </cell>
          <cell r="I3737" t="str">
            <v>UN</v>
          </cell>
          <cell r="J3737" t="str">
            <v>COEFICIENTE DE REPRESENTATIVIDADE</v>
          </cell>
          <cell r="K3737" t="str">
            <v>8,76</v>
          </cell>
          <cell r="L3737" t="str">
            <v>CAIXA REFERENCIAL</v>
          </cell>
          <cell r="M3737" t="str">
            <v>4,14</v>
          </cell>
          <cell r="N3737">
            <v>4.62</v>
          </cell>
          <cell r="O3737">
            <v>8.76</v>
          </cell>
          <cell r="P3737">
            <v>0</v>
          </cell>
          <cell r="R3737" t="str">
            <v>SINAPI</v>
          </cell>
        </row>
        <row r="3738">
          <cell r="G3738">
            <v>89407</v>
          </cell>
          <cell r="H3738" t="str">
            <v>CURVA 45 GRAUS, PVC, SOLDÁVEL, DN 20MM, INSTALADO EM RAMAL DE DISTRIBUIÇÃO DE ÁGUA - FORNECIMENTO E INSTALAÇÃO. AF_06/2022</v>
          </cell>
          <cell r="I3738" t="str">
            <v>UN</v>
          </cell>
          <cell r="J3738" t="str">
            <v>COEFICIENTE DE REPRESENTATIVIDADE</v>
          </cell>
          <cell r="K3738" t="str">
            <v>8,85</v>
          </cell>
          <cell r="L3738" t="str">
            <v>CAIXA REFERENCIAL</v>
          </cell>
          <cell r="M3738" t="str">
            <v>4,14</v>
          </cell>
          <cell r="N3738">
            <v>4.71</v>
          </cell>
          <cell r="O3738">
            <v>8.85</v>
          </cell>
          <cell r="P3738">
            <v>0</v>
          </cell>
          <cell r="R3738" t="str">
            <v>SINAPI</v>
          </cell>
        </row>
        <row r="3739">
          <cell r="G3739">
            <v>89408</v>
          </cell>
          <cell r="H3739" t="str">
            <v>JOELHO 90 GRAUS, PVC, SOLDÁVEL, DN 25MM, INSTALADO EM RAMAL DE DISTRIBUIÇÃO DE ÁGUA - FORNECIMENTO E INSTALAÇÃO. AF_06/2022</v>
          </cell>
          <cell r="I3739" t="str">
            <v>UN</v>
          </cell>
          <cell r="J3739" t="str">
            <v>COEFICIENTE DE REPRESENTATIVIDADE</v>
          </cell>
          <cell r="K3739" t="str">
            <v>8,22</v>
          </cell>
          <cell r="L3739" t="str">
            <v>CAIXA REFERENCIAL</v>
          </cell>
          <cell r="M3739" t="str">
            <v>4,81</v>
          </cell>
          <cell r="N3739">
            <v>3.410000000000001</v>
          </cell>
          <cell r="O3739">
            <v>8.2200000000000006</v>
          </cell>
          <cell r="P3739">
            <v>0</v>
          </cell>
          <cell r="R3739" t="str">
            <v>SINAPI</v>
          </cell>
        </row>
        <row r="3740">
          <cell r="G3740">
            <v>89409</v>
          </cell>
          <cell r="H3740" t="str">
            <v>JOELHO 45 GRAUS, PVC, SOLDÁVEL, DN 25MM, INSTALADO EM RAMAL DE DISTRIBUIÇÃO DE ÁGUA - FORNECIMENTO E INSTALAÇÃO. AF_06/2022</v>
          </cell>
          <cell r="I3740" t="str">
            <v>UN</v>
          </cell>
          <cell r="J3740" t="str">
            <v>COEFICIENTE DE REPRESENTATIVIDADE</v>
          </cell>
          <cell r="K3740" t="str">
            <v>9,19</v>
          </cell>
          <cell r="L3740" t="str">
            <v>CAIXA REFERENCIAL</v>
          </cell>
          <cell r="M3740" t="str">
            <v>4,81</v>
          </cell>
          <cell r="N3740">
            <v>4.38</v>
          </cell>
          <cell r="O3740">
            <v>9.19</v>
          </cell>
          <cell r="P3740">
            <v>0</v>
          </cell>
          <cell r="R3740" t="str">
            <v>SINAPI</v>
          </cell>
        </row>
        <row r="3741">
          <cell r="G3741">
            <v>89410</v>
          </cell>
          <cell r="H3741" t="str">
            <v>CURVA 90 GRAUS, PVC, SOLDÁVEL, DN 25MM, INSTALADO EM RAMAL DE DISTRIBUIÇÃO DE ÁGUA - FORNECIMENTO E INSTALAÇÃO. AF_06/2022</v>
          </cell>
          <cell r="I3741" t="str">
            <v>UN</v>
          </cell>
          <cell r="J3741" t="str">
            <v>COEFICIENTE DE REPRESENTATIVIDADE</v>
          </cell>
          <cell r="K3741" t="str">
            <v>11,06</v>
          </cell>
          <cell r="L3741" t="str">
            <v>CAIXA REFERENCIAL</v>
          </cell>
          <cell r="M3741" t="str">
            <v>4,79</v>
          </cell>
          <cell r="N3741">
            <v>6.2700000000000005</v>
          </cell>
          <cell r="O3741">
            <v>11.06</v>
          </cell>
          <cell r="P3741">
            <v>0</v>
          </cell>
          <cell r="R3741" t="str">
            <v>SINAPI</v>
          </cell>
        </row>
        <row r="3742">
          <cell r="G3742">
            <v>89411</v>
          </cell>
          <cell r="H3742" t="str">
            <v>CURVA 45 GRAUS, PVC, SOLDÁVEL, DN 25MM, INSTALADO EM RAMAL DE DISTRIBUIÇÃO DE ÁGUA - FORNECIMENTO E INSTALAÇÃO. AF_06/2022</v>
          </cell>
          <cell r="I3742" t="str">
            <v>UN</v>
          </cell>
          <cell r="J3742" t="str">
            <v>COEFICIENTE DE REPRESENTATIVIDADE</v>
          </cell>
          <cell r="K3742" t="str">
            <v>10,39</v>
          </cell>
          <cell r="L3742" t="str">
            <v>CAIXA REFERENCIAL</v>
          </cell>
          <cell r="M3742" t="str">
            <v>4,79</v>
          </cell>
          <cell r="N3742">
            <v>5.6000000000000005</v>
          </cell>
          <cell r="O3742">
            <v>10.39</v>
          </cell>
          <cell r="P3742">
            <v>0</v>
          </cell>
          <cell r="R3742" t="str">
            <v>SINAPI</v>
          </cell>
        </row>
        <row r="3743">
          <cell r="G3743">
            <v>89412</v>
          </cell>
          <cell r="H3743" t="str">
            <v>JOELHO 90 GRAUS, PVC, SOLDÁVEL, DN 25MM, X 3/4  INSTALADO EM RAMAL DE DISTRIBUIÇÃO DE ÁGUA - FORNECIMENTO E INSTALAÇÃO. AF_06/2022</v>
          </cell>
          <cell r="I3743" t="str">
            <v>UN</v>
          </cell>
          <cell r="J3743" t="str">
            <v>COEFICIENTE DE REPRESENTATIVIDADE</v>
          </cell>
          <cell r="K3743" t="str">
            <v>9,75</v>
          </cell>
          <cell r="L3743" t="str">
            <v>CAIXA REFERENCIAL</v>
          </cell>
          <cell r="M3743" t="str">
            <v>4,45</v>
          </cell>
          <cell r="N3743">
            <v>5.3</v>
          </cell>
          <cell r="O3743">
            <v>9.75</v>
          </cell>
          <cell r="P3743">
            <v>0</v>
          </cell>
          <cell r="R3743" t="str">
            <v>SINAPI</v>
          </cell>
        </row>
        <row r="3744">
          <cell r="G3744">
            <v>89413</v>
          </cell>
          <cell r="H3744" t="str">
            <v>JOELHO 90 GRAUS, PVC, SOLDÁVEL, DN 32MM, INSTALADO EM RAMAL DE DISTRIBUIÇÃO DE ÁGUA - FORNECIMENTO E INSTALAÇÃO. AF_06/2022</v>
          </cell>
          <cell r="I3744" t="str">
            <v>UN</v>
          </cell>
          <cell r="J3744" t="str">
            <v>COEFICIENTE DE REPRESENTATIVIDADE</v>
          </cell>
          <cell r="K3744" t="str">
            <v>11,94</v>
          </cell>
          <cell r="L3744" t="str">
            <v>CAIXA REFERENCIAL</v>
          </cell>
          <cell r="M3744" t="str">
            <v>5,69</v>
          </cell>
          <cell r="N3744">
            <v>6.2499999999999991</v>
          </cell>
          <cell r="O3744">
            <v>11.94</v>
          </cell>
          <cell r="P3744">
            <v>0</v>
          </cell>
          <cell r="R3744" t="str">
            <v>SINAPI</v>
          </cell>
        </row>
        <row r="3745">
          <cell r="G3745">
            <v>89414</v>
          </cell>
          <cell r="H3745" t="str">
            <v>JOELHO 45 GRAUS, PVC, SOLDÁVEL, DN 32MM, INSTALADO EM RAMAL DE DISTRIBUIÇÃO DE ÁGUA - FORNECIMENTO E INSTALAÇÃO. AF_06/2022</v>
          </cell>
          <cell r="I3745" t="str">
            <v>UN</v>
          </cell>
          <cell r="J3745" t="str">
            <v>COEFICIENTE DE REPRESENTATIVIDADE</v>
          </cell>
          <cell r="K3745" t="str">
            <v>14,11</v>
          </cell>
          <cell r="L3745" t="str">
            <v>CAIXA REFERENCIAL</v>
          </cell>
          <cell r="M3745" t="str">
            <v>5,69</v>
          </cell>
          <cell r="N3745">
            <v>8.4199999999999982</v>
          </cell>
          <cell r="O3745">
            <v>14.11</v>
          </cell>
          <cell r="P3745">
            <v>0</v>
          </cell>
          <cell r="R3745" t="str">
            <v>SINAPI</v>
          </cell>
        </row>
        <row r="3746">
          <cell r="G3746">
            <v>89415</v>
          </cell>
          <cell r="H3746" t="str">
            <v>CURVA 90 GRAUS, PVC, SOLDÁVEL, DN 32MM, INSTALADO EM RAMAL DE DISTRIBUIÇÃO DE ÁGUA - FORNECIMENTO E INSTALAÇÃO. AF_06/2022</v>
          </cell>
          <cell r="I3746" t="str">
            <v>UN</v>
          </cell>
          <cell r="J3746" t="str">
            <v>COEFICIENTE DE REPRESENTATIVIDADE</v>
          </cell>
          <cell r="K3746" t="str">
            <v>17,02</v>
          </cell>
          <cell r="L3746" t="str">
            <v>CAIXA REFERENCIAL</v>
          </cell>
          <cell r="M3746" t="str">
            <v>5,68</v>
          </cell>
          <cell r="N3746">
            <v>11.34</v>
          </cell>
          <cell r="O3746">
            <v>17.02</v>
          </cell>
          <cell r="P3746">
            <v>0</v>
          </cell>
          <cell r="R3746" t="str">
            <v>SINAPI</v>
          </cell>
        </row>
        <row r="3747">
          <cell r="G3747">
            <v>89416</v>
          </cell>
          <cell r="H3747" t="str">
            <v>CURVA 45 GRAUS, PVC, SOLDÁVEL, DN 32MM, INSTALADO EM RAMAL DE DISTRIBUIÇÃO DE ÁGUA - FORNECIMENTO E INSTALAÇÃO. AF_06/2022</v>
          </cell>
          <cell r="I3747" t="str">
            <v>UN</v>
          </cell>
          <cell r="J3747" t="str">
            <v>COEFICIENTE DE REPRESENTATIVIDADE</v>
          </cell>
          <cell r="K3747" t="str">
            <v>14,52</v>
          </cell>
          <cell r="L3747" t="str">
            <v>CAIXA REFERENCIAL</v>
          </cell>
          <cell r="M3747" t="str">
            <v>5,68</v>
          </cell>
          <cell r="N3747">
            <v>8.84</v>
          </cell>
          <cell r="O3747">
            <v>14.52</v>
          </cell>
          <cell r="P3747">
            <v>0</v>
          </cell>
          <cell r="R3747" t="str">
            <v>SINAPI</v>
          </cell>
        </row>
        <row r="3748">
          <cell r="G3748">
            <v>89417</v>
          </cell>
          <cell r="H3748" t="str">
            <v>LUVA, PVC, SOLDÁVEL, DN 20MM, INSTALADO EM RAMAL DE DISTRIBUIÇÃO DE ÁGUA - FORNECIMENTO E INSTALAÇÃO. AF_06/2022</v>
          </cell>
          <cell r="I3748" t="str">
            <v>UN</v>
          </cell>
          <cell r="J3748" t="str">
            <v>COEFICIENTE DE REPRESENTATIVIDADE</v>
          </cell>
          <cell r="K3748" t="str">
            <v>5,34</v>
          </cell>
          <cell r="L3748" t="str">
            <v>CAIXA REFERENCIAL</v>
          </cell>
          <cell r="M3748" t="str">
            <v>2,78</v>
          </cell>
          <cell r="N3748">
            <v>2.56</v>
          </cell>
          <cell r="O3748">
            <v>5.34</v>
          </cell>
          <cell r="P3748">
            <v>0</v>
          </cell>
          <cell r="R3748" t="str">
            <v>SINAPI</v>
          </cell>
        </row>
        <row r="3749">
          <cell r="G3749">
            <v>89418</v>
          </cell>
          <cell r="H3749" t="str">
            <v>LUVA DE CORRER, PVC, SOLDÁVEL, DN 20MM, INSTALADO EM RAMAL DE DISTRIBUIÇÃO DE ÁGUA - FORNECIMENTO E INSTALAÇÃO. AF_06/2022</v>
          </cell>
          <cell r="I3749" t="str">
            <v>UN</v>
          </cell>
          <cell r="J3749" t="str">
            <v>COEFICIENTE DE REPRESENTATIVIDADE</v>
          </cell>
          <cell r="K3749" t="str">
            <v>17,72</v>
          </cell>
          <cell r="L3749" t="str">
            <v>CAIXA REFERENCIAL</v>
          </cell>
          <cell r="M3749" t="str">
            <v>2,74</v>
          </cell>
          <cell r="N3749">
            <v>14.979999999999999</v>
          </cell>
          <cell r="O3749">
            <v>17.72</v>
          </cell>
          <cell r="P3749">
            <v>0</v>
          </cell>
          <cell r="R3749" t="str">
            <v>SINAPI</v>
          </cell>
        </row>
        <row r="3750">
          <cell r="G3750">
            <v>89419</v>
          </cell>
          <cell r="H3750" t="str">
            <v>LUVA DE REDUÇÃO, PVC, SOLDÁVEL, DN 25MM X 20MM, INSTALADO EM RAMAL DE DISTRIBUIÇÃO DE ÁGUA - FORNECIMENTO E INSTALAÇÃO. AF_06/2022</v>
          </cell>
          <cell r="I3750" t="str">
            <v>UN</v>
          </cell>
          <cell r="J3750" t="str">
            <v>COEFICIENTE DE REPRESENTATIVIDADE</v>
          </cell>
          <cell r="K3750" t="str">
            <v>6,60</v>
          </cell>
          <cell r="L3750" t="str">
            <v>CAIXA REFERENCIAL</v>
          </cell>
          <cell r="M3750" t="str">
            <v>2,97</v>
          </cell>
          <cell r="N3750">
            <v>3.6299999999999994</v>
          </cell>
          <cell r="O3750">
            <v>6.6</v>
          </cell>
          <cell r="P3750">
            <v>0</v>
          </cell>
          <cell r="R3750" t="str">
            <v>SINAPI</v>
          </cell>
        </row>
        <row r="3751">
          <cell r="G3751">
            <v>89421</v>
          </cell>
          <cell r="H3751" t="str">
            <v>UNIÃO, PVC, SOLDÁVEL, DN 20MM, INSTALADO EM RAMAL DE DISTRIBUIÇÃO DE ÁGUA - FORNECIMENTO E INSTALAÇÃO. AF_06/2022</v>
          </cell>
          <cell r="I3751" t="str">
            <v>UN</v>
          </cell>
          <cell r="J3751" t="str">
            <v>COEFICIENTE DE REPRESENTATIVIDADE</v>
          </cell>
          <cell r="K3751" t="str">
            <v>12,72</v>
          </cell>
          <cell r="L3751" t="str">
            <v>CAIXA REFERENCIAL</v>
          </cell>
          <cell r="M3751" t="str">
            <v>2,74</v>
          </cell>
          <cell r="N3751">
            <v>9.98</v>
          </cell>
          <cell r="O3751">
            <v>12.72</v>
          </cell>
          <cell r="P3751">
            <v>0</v>
          </cell>
          <cell r="R3751" t="str">
            <v>SINAPI</v>
          </cell>
        </row>
        <row r="3752">
          <cell r="G3752">
            <v>89423</v>
          </cell>
          <cell r="H3752" t="str">
            <v>CURVA DE TRANSPOSIÇÃO, PVC, SOLDÁVEL, DN 20MM, INSTALADO EM RAMAL DE DISTRIBUIÇÃO DE ÁGUA   FORNECIMENTO E INSTALAÇÃO. AF_06/2022</v>
          </cell>
          <cell r="I3752" t="str">
            <v>UN</v>
          </cell>
          <cell r="J3752" t="str">
            <v>COEFICIENTE DE REPRESENTATIVIDADE</v>
          </cell>
          <cell r="K3752" t="str">
            <v>10,57</v>
          </cell>
          <cell r="L3752" t="str">
            <v>CAIXA REFERENCIAL</v>
          </cell>
          <cell r="M3752" t="str">
            <v>2,75</v>
          </cell>
          <cell r="N3752">
            <v>7.82</v>
          </cell>
          <cell r="O3752">
            <v>10.57</v>
          </cell>
          <cell r="P3752">
            <v>0</v>
          </cell>
          <cell r="R3752" t="str">
            <v>SINAPI</v>
          </cell>
        </row>
        <row r="3753">
          <cell r="G3753">
            <v>89424</v>
          </cell>
          <cell r="H3753" t="str">
            <v>LUVA, PVC, SOLDÁVEL, DN 25MM, INSTALADO EM RAMAL DE DISTRIBUIÇÃO DE ÁGUA - FORNECIMENTO E INSTALAÇÃO. AF_06/2022</v>
          </cell>
          <cell r="I3753" t="str">
            <v>UN</v>
          </cell>
          <cell r="J3753" t="str">
            <v>COEFICIENTE DE REPRESENTATIVIDADE</v>
          </cell>
          <cell r="K3753" t="str">
            <v>6,33</v>
          </cell>
          <cell r="L3753" t="str">
            <v>CAIXA REFERENCIAL</v>
          </cell>
          <cell r="M3753" t="str">
            <v>3,21</v>
          </cell>
          <cell r="N3753">
            <v>3.12</v>
          </cell>
          <cell r="O3753">
            <v>6.33</v>
          </cell>
          <cell r="P3753">
            <v>0</v>
          </cell>
          <cell r="R3753" t="str">
            <v>SINAPI</v>
          </cell>
        </row>
        <row r="3754">
          <cell r="G3754">
            <v>89425</v>
          </cell>
          <cell r="H3754" t="str">
            <v>LUVA DE CORRER, PVC, SOLDÁVEL, DN 25MM, INSTALADO EM RAMAL DE DISTRIBUIÇÃO DE ÁGUA - FORNECIMENTO E INSTALAÇÃO. AF_06/2022</v>
          </cell>
          <cell r="I3754" t="str">
            <v>UN</v>
          </cell>
          <cell r="J3754" t="str">
            <v>COEFICIENTE DE REPRESENTATIVIDADE</v>
          </cell>
          <cell r="K3754" t="str">
            <v>20,84</v>
          </cell>
          <cell r="L3754" t="str">
            <v>CAIXA REFERENCIAL</v>
          </cell>
          <cell r="M3754" t="str">
            <v>3,17</v>
          </cell>
          <cell r="N3754">
            <v>17.670000000000002</v>
          </cell>
          <cell r="O3754">
            <v>20.840000000000003</v>
          </cell>
          <cell r="P3754">
            <v>0</v>
          </cell>
          <cell r="R3754" t="str">
            <v>SINAPI</v>
          </cell>
        </row>
        <row r="3755">
          <cell r="G3755">
            <v>89426</v>
          </cell>
          <cell r="H3755" t="str">
            <v>LUVA DE REDUÇÃO, PVC, SOLDÁVEL, DN 32MM X 25MM, INSTALADO EM RAMAL DE DISTRIBUIÇÃO DE ÁGUA - FORNECIMENTO E INSTALAÇÃO. AF_06/2022</v>
          </cell>
          <cell r="I3755" t="str">
            <v>UN</v>
          </cell>
          <cell r="J3755" t="str">
            <v>COEFICIENTE DE REPRESENTATIVIDADE</v>
          </cell>
          <cell r="K3755" t="str">
            <v>9,80</v>
          </cell>
          <cell r="L3755" t="str">
            <v>CAIXA REFERENCIAL</v>
          </cell>
          <cell r="M3755" t="str">
            <v>3,49</v>
          </cell>
          <cell r="N3755">
            <v>6.3100000000000005</v>
          </cell>
          <cell r="O3755">
            <v>9.8000000000000007</v>
          </cell>
          <cell r="P3755">
            <v>0</v>
          </cell>
          <cell r="R3755" t="str">
            <v>SINAPI</v>
          </cell>
        </row>
        <row r="3756">
          <cell r="G3756">
            <v>89427</v>
          </cell>
          <cell r="H3756" t="str">
            <v>LUVA COM BUCHA DE LATÃO, PVC, SOLDÁVEL, DN 25MM X 3/4 , INSTALADO EM RAMAL DE DISTRIBUIÇÃO DE ÁGUA - FORNECIMENTO E INSTALAÇÃO. AF_06/2022</v>
          </cell>
          <cell r="I3756" t="str">
            <v>UN</v>
          </cell>
          <cell r="J3756" t="str">
            <v>COEFICIENTE DE REPRESENTATIVIDADE</v>
          </cell>
          <cell r="K3756" t="str">
            <v>13,10</v>
          </cell>
          <cell r="L3756" t="str">
            <v>CAIXA REFERENCIAL</v>
          </cell>
          <cell r="M3756" t="str">
            <v>2,96</v>
          </cell>
          <cell r="N3756">
            <v>10.14</v>
          </cell>
          <cell r="O3756">
            <v>13.100000000000001</v>
          </cell>
          <cell r="P3756">
            <v>0</v>
          </cell>
          <cell r="R3756" t="str">
            <v>SINAPI</v>
          </cell>
        </row>
        <row r="3757">
          <cell r="G3757">
            <v>89428</v>
          </cell>
          <cell r="H3757" t="str">
            <v>UNIÃO, PVC, SOLDÁVEL, DN 25MM, INSTALADO EM RAMAL DE DISTRIBUIÇÃO DE ÁGUA - FORNECIMENTO E INSTALAÇÃO. AF_06/2022</v>
          </cell>
          <cell r="I3757" t="str">
            <v>UN</v>
          </cell>
          <cell r="J3757" t="str">
            <v>COEFICIENTE DE REPRESENTATIVIDADE</v>
          </cell>
          <cell r="K3757" t="str">
            <v>15,36</v>
          </cell>
          <cell r="L3757" t="str">
            <v>CAIXA REFERENCIAL</v>
          </cell>
          <cell r="M3757" t="str">
            <v>3,17</v>
          </cell>
          <cell r="N3757">
            <v>12.19</v>
          </cell>
          <cell r="O3757">
            <v>15.36</v>
          </cell>
          <cell r="P3757">
            <v>0</v>
          </cell>
          <cell r="R3757" t="str">
            <v>SINAPI</v>
          </cell>
        </row>
        <row r="3758">
          <cell r="G3758">
            <v>89429</v>
          </cell>
          <cell r="H3758" t="str">
            <v>ADAPTADOR CURTO COM BOLSA E ROSCA PARA REGISTRO, PVC, SOLDÁVEL, DN 25MM X 3/4 , INSTALADO EM RAMAL DE DISTRIBUIÇÃO DE ÁGUA - FORNECIMENTO E INSTALAÇÃO. AF_06/2022</v>
          </cell>
          <cell r="I3758" t="str">
            <v>UN</v>
          </cell>
          <cell r="J3758" t="str">
            <v>COEFICIENTE DE REPRESENTATIVIDADE</v>
          </cell>
          <cell r="K3758" t="str">
            <v>5,95</v>
          </cell>
          <cell r="L3758" t="str">
            <v>CAIXA REFERENCIAL</v>
          </cell>
          <cell r="M3758" t="str">
            <v>2,99</v>
          </cell>
          <cell r="N3758">
            <v>2.96</v>
          </cell>
          <cell r="O3758">
            <v>5.95</v>
          </cell>
          <cell r="P3758">
            <v>0</v>
          </cell>
          <cell r="R3758" t="str">
            <v>SINAPI</v>
          </cell>
        </row>
        <row r="3759">
          <cell r="G3759">
            <v>89430</v>
          </cell>
          <cell r="H3759" t="str">
            <v>CURVA DE TRANSPOSIÇÃO, PVC, SOLDÁVEL, DN 25MM, INSTALADO EM RAMAL DE DISTRIBUIÇÃO DE ÁGUA   FORNECIMENTO E INSTALAÇÃO. AF_06/2022</v>
          </cell>
          <cell r="I3759" t="str">
            <v>UN</v>
          </cell>
          <cell r="J3759" t="str">
            <v>COEFICIENTE DE REPRESENTATIVIDADE</v>
          </cell>
          <cell r="K3759" t="str">
            <v>13,72</v>
          </cell>
          <cell r="L3759" t="str">
            <v>CAIXA REFERENCIAL</v>
          </cell>
          <cell r="M3759" t="str">
            <v>3,18</v>
          </cell>
          <cell r="N3759">
            <v>10.540000000000001</v>
          </cell>
          <cell r="O3759">
            <v>13.72</v>
          </cell>
          <cell r="P3759">
            <v>0</v>
          </cell>
          <cell r="R3759" t="str">
            <v>SINAPI</v>
          </cell>
        </row>
        <row r="3760">
          <cell r="G3760">
            <v>89431</v>
          </cell>
          <cell r="H3760" t="str">
            <v>LUVA, PVC, SOLDÁVEL, DN 32MM, INSTALADO EM RAMAL DE DISTRIBUIÇÃO DE ÁGUA - FORNECIMENTO E INSTALAÇÃO. AF_06/2022</v>
          </cell>
          <cell r="I3760" t="str">
            <v>UN</v>
          </cell>
          <cell r="J3760" t="str">
            <v>COEFICIENTE DE REPRESENTATIVIDADE</v>
          </cell>
          <cell r="K3760" t="str">
            <v>9,04</v>
          </cell>
          <cell r="L3760" t="str">
            <v>CAIXA REFERENCIAL</v>
          </cell>
          <cell r="M3760" t="str">
            <v>3,81</v>
          </cell>
          <cell r="N3760">
            <v>5.2299999999999986</v>
          </cell>
          <cell r="O3760">
            <v>9.0399999999999991</v>
          </cell>
          <cell r="P3760">
            <v>0</v>
          </cell>
          <cell r="R3760" t="str">
            <v>SINAPI</v>
          </cell>
        </row>
        <row r="3761">
          <cell r="G3761">
            <v>89432</v>
          </cell>
          <cell r="H3761" t="str">
            <v>LUVA DE CORRER, PVC, SOLDÁVEL, DN 32MM, INSTALADO EM RAMAL DE DISTRIBUIÇÃO DE ÁGUA   FORNECIMENTO E INSTALAÇÃO. AF_06/2022</v>
          </cell>
          <cell r="I3761" t="str">
            <v>UN</v>
          </cell>
          <cell r="J3761" t="str">
            <v>COEFICIENTE DE REPRESENTATIVIDADE</v>
          </cell>
          <cell r="K3761" t="str">
            <v>34,11</v>
          </cell>
          <cell r="L3761" t="str">
            <v>CAIXA REFERENCIAL</v>
          </cell>
          <cell r="M3761" t="str">
            <v>3,78</v>
          </cell>
          <cell r="N3761">
            <v>30.33</v>
          </cell>
          <cell r="O3761">
            <v>34.11</v>
          </cell>
          <cell r="P3761">
            <v>0</v>
          </cell>
          <cell r="R3761" t="str">
            <v>SINAPI</v>
          </cell>
        </row>
        <row r="3762">
          <cell r="G3762">
            <v>89433</v>
          </cell>
          <cell r="H3762" t="str">
            <v>LUVA DE REDUÇÃO, PVC, SOLDÁVEL, DN 40MM X 32MM, INSTALADO EM RAMAL DE DISTRIBUIÇÃO DE ÁGUA - FORNECIMENTO E INSTALAÇÃO. AF_06/2022</v>
          </cell>
          <cell r="I3762" t="str">
            <v>UN</v>
          </cell>
          <cell r="J3762" t="str">
            <v>COEFICIENTE DE REPRESENTATIVIDADE</v>
          </cell>
          <cell r="K3762" t="str">
            <v>13,85</v>
          </cell>
          <cell r="L3762" t="str">
            <v>CAIXA REFERENCIAL</v>
          </cell>
          <cell r="M3762" t="str">
            <v>4,15</v>
          </cell>
          <cell r="N3762">
            <v>9.6999999999999993</v>
          </cell>
          <cell r="O3762">
            <v>13.85</v>
          </cell>
          <cell r="P3762">
            <v>0</v>
          </cell>
          <cell r="R3762" t="str">
            <v>SINAPI</v>
          </cell>
        </row>
        <row r="3763">
          <cell r="G3763">
            <v>89434</v>
          </cell>
          <cell r="H3763" t="str">
            <v>LUVA SOLDÁVEL E COM ROSCA, PVC, SOLDÁVEL, DN 32MM X 1 , INSTALADO EM RAMAL DE DISTRIBUIÇÃO DE ÁGUA - FORNECIMENTO E INSTALAÇÃO. AF_06/2022</v>
          </cell>
          <cell r="I3763" t="str">
            <v>UN</v>
          </cell>
          <cell r="J3763" t="str">
            <v>COEFICIENTE DE REPRESENTATIVIDADE</v>
          </cell>
          <cell r="K3763" t="str">
            <v>11,56</v>
          </cell>
          <cell r="L3763" t="str">
            <v>CAIXA REFERENCIAL</v>
          </cell>
          <cell r="M3763" t="str">
            <v>3,48</v>
          </cell>
          <cell r="N3763">
            <v>8.08</v>
          </cell>
          <cell r="O3763">
            <v>11.56</v>
          </cell>
          <cell r="P3763">
            <v>0</v>
          </cell>
          <cell r="R3763" t="str">
            <v>SINAPI</v>
          </cell>
        </row>
        <row r="3764">
          <cell r="G3764">
            <v>89435</v>
          </cell>
          <cell r="H3764" t="str">
            <v>UNIÃO, PVC, SOLDÁVEL, DN 32MM, INSTALADO EM RAMAL DE DISTRIBUIÇÃO DE ÁGUA - FORNECIMENTO E INSTALAÇÃO. AF_06/2022</v>
          </cell>
          <cell r="I3764" t="str">
            <v>UN</v>
          </cell>
          <cell r="J3764" t="str">
            <v>COEFICIENTE DE REPRESENTATIVIDADE</v>
          </cell>
          <cell r="K3764" t="str">
            <v>23,47</v>
          </cell>
          <cell r="L3764" t="str">
            <v>CAIXA REFERENCIAL</v>
          </cell>
          <cell r="M3764" t="str">
            <v>3,79</v>
          </cell>
          <cell r="N3764">
            <v>19.68</v>
          </cell>
          <cell r="O3764">
            <v>23.47</v>
          </cell>
          <cell r="P3764">
            <v>0</v>
          </cell>
          <cell r="R3764" t="str">
            <v>SINAPI</v>
          </cell>
        </row>
        <row r="3765">
          <cell r="G3765">
            <v>89436</v>
          </cell>
          <cell r="H3765" t="str">
            <v>ADAPTADOR CURTO COM BOLSA E ROSCA PARA REGISTRO, PVC, SOLDÁVEL, DN 32MM X 1 , INSTALADO EM RAMAL DE DISTRIBUIÇÃO DE ÁGUA - FORNECIMENTO E INSTALAÇÃO. AF_06/2022</v>
          </cell>
          <cell r="I3765" t="str">
            <v>UN</v>
          </cell>
          <cell r="J3765" t="str">
            <v>COEFICIENTE DE REPRESENTATIVIDADE</v>
          </cell>
          <cell r="K3765" t="str">
            <v>8,15</v>
          </cell>
          <cell r="L3765" t="str">
            <v>CAIXA REFERENCIAL</v>
          </cell>
          <cell r="M3765" t="str">
            <v>3,49</v>
          </cell>
          <cell r="N3765">
            <v>4.66</v>
          </cell>
          <cell r="O3765">
            <v>8.15</v>
          </cell>
          <cell r="P3765">
            <v>0</v>
          </cell>
          <cell r="R3765" t="str">
            <v>SINAPI</v>
          </cell>
        </row>
        <row r="3766">
          <cell r="G3766">
            <v>89437</v>
          </cell>
          <cell r="H3766" t="str">
            <v>CURVA DE TRANSPOSIÇÃO, PVC, SOLDÁVEL, DN 32MM, INSTALADO EM RAMAL DE DISTRIBUIÇÃO DE ÁGUA   FORNECIMENTO E INSTALAÇÃO. AF_06/2022</v>
          </cell>
          <cell r="I3766" t="str">
            <v>UN</v>
          </cell>
          <cell r="J3766" t="str">
            <v>COEFICIENTE DE REPRESENTATIVIDADE</v>
          </cell>
          <cell r="K3766" t="str">
            <v>27,30</v>
          </cell>
          <cell r="L3766" t="str">
            <v>CAIXA REFERENCIAL</v>
          </cell>
          <cell r="M3766" t="str">
            <v>3,79</v>
          </cell>
          <cell r="N3766">
            <v>23.51</v>
          </cell>
          <cell r="O3766">
            <v>27.3</v>
          </cell>
          <cell r="P3766">
            <v>0</v>
          </cell>
          <cell r="R3766" t="str">
            <v>SINAPI</v>
          </cell>
        </row>
        <row r="3767">
          <cell r="G3767">
            <v>89438</v>
          </cell>
          <cell r="H3767" t="str">
            <v>TE, PVC, SOLDÁVEL, DN 20MM, INSTALADO EM RAMAL DE DISTRIBUIÇÃO DE ÁGUA - FORNECIMENTO E INSTALAÇÃO. AF_06/2022</v>
          </cell>
          <cell r="I3767" t="str">
            <v>UN</v>
          </cell>
          <cell r="J3767" t="str">
            <v>COEFICIENTE DE REPRESENTATIVIDADE</v>
          </cell>
          <cell r="K3767" t="str">
            <v>9,64</v>
          </cell>
          <cell r="L3767" t="str">
            <v>CAIXA REFERENCIAL</v>
          </cell>
          <cell r="M3767" t="str">
            <v>5,50</v>
          </cell>
          <cell r="N3767">
            <v>4.1400000000000006</v>
          </cell>
          <cell r="O3767">
            <v>9.64</v>
          </cell>
          <cell r="P3767">
            <v>0</v>
          </cell>
          <cell r="R3767" t="str">
            <v>SINAPI</v>
          </cell>
        </row>
        <row r="3768">
          <cell r="G3768">
            <v>89439</v>
          </cell>
          <cell r="H3768" t="str">
            <v>TÊ SOLDÁVEL E COM ROSCA NA BOLSA CENTRAL, PVC, SOLDÁVEL, DN 20MM X 1/2 , INSTALADO EM RAMAL DE DISTRIBUIÇÃO DE ÁGUA - FORNECIMENTO E INSTALAÇÃO. AF_06/2022</v>
          </cell>
          <cell r="I3768" t="str">
            <v>UN</v>
          </cell>
          <cell r="J3768" t="str">
            <v>COEFICIENTE DE REPRESENTATIVIDADE</v>
          </cell>
          <cell r="K3768" t="str">
            <v>11,50</v>
          </cell>
          <cell r="L3768" t="str">
            <v>CAIXA REFERENCIAL</v>
          </cell>
          <cell r="M3768" t="str">
            <v>5,49</v>
          </cell>
          <cell r="N3768">
            <v>6.01</v>
          </cell>
          <cell r="O3768">
            <v>11.5</v>
          </cell>
          <cell r="P3768">
            <v>0</v>
          </cell>
          <cell r="R3768" t="str">
            <v>SINAPI</v>
          </cell>
        </row>
        <row r="3769">
          <cell r="G3769">
            <v>89440</v>
          </cell>
          <cell r="H3769" t="str">
            <v>TE, PVC, SOLDÁVEL, DN 25MM, INSTALADO EM RAMAL DE DISTRIBUIÇÃO DE ÁGUA - FORNECIMENTO E INSTALAÇÃO. AF_06/2022</v>
          </cell>
          <cell r="I3769" t="str">
            <v>UN</v>
          </cell>
          <cell r="J3769" t="str">
            <v>COEFICIENTE DE REPRESENTATIVIDADE</v>
          </cell>
          <cell r="K3769" t="str">
            <v>11,46</v>
          </cell>
          <cell r="L3769" t="str">
            <v>CAIXA REFERENCIAL</v>
          </cell>
          <cell r="M3769" t="str">
            <v>6,40</v>
          </cell>
          <cell r="N3769">
            <v>5.0600000000000005</v>
          </cell>
          <cell r="O3769">
            <v>11.46</v>
          </cell>
          <cell r="P3769">
            <v>0</v>
          </cell>
          <cell r="R3769" t="str">
            <v>SINAPI</v>
          </cell>
        </row>
        <row r="3770">
          <cell r="G3770">
            <v>89442</v>
          </cell>
          <cell r="H3770" t="str">
            <v>TÊ DE REDUÇÃO, PVC, SOLDÁVEL, DN 25MM X 20MM, INSTALADO EM RAMAL DE DISTRIBUIÇÃO DE ÁGUA - FORNECIMENTO E INSTALAÇÃO. AF_06/2022</v>
          </cell>
          <cell r="I3770" t="str">
            <v>UN</v>
          </cell>
          <cell r="J3770" t="str">
            <v>COEFICIENTE DE REPRESENTATIVIDADE</v>
          </cell>
          <cell r="K3770" t="str">
            <v>13,96</v>
          </cell>
          <cell r="L3770" t="str">
            <v>CAIXA REFERENCIAL</v>
          </cell>
          <cell r="M3770" t="str">
            <v>5,93</v>
          </cell>
          <cell r="N3770">
            <v>8.0300000000000011</v>
          </cell>
          <cell r="O3770">
            <v>13.96</v>
          </cell>
          <cell r="P3770">
            <v>0</v>
          </cell>
          <cell r="R3770" t="str">
            <v>SINAPI</v>
          </cell>
        </row>
        <row r="3771">
          <cell r="G3771">
            <v>89443</v>
          </cell>
          <cell r="H3771" t="str">
            <v>TE, PVC, SOLDÁVEL, DN 32MM, INSTALADO EM RAMAL DE DISTRIBUIÇÃO DE ÁGUA - FORNECIMENTO E INSTALAÇÃO. AF_06/2022</v>
          </cell>
          <cell r="I3771" t="str">
            <v>UN</v>
          </cell>
          <cell r="J3771" t="str">
            <v>COEFICIENTE DE REPRESENTATIVIDADE</v>
          </cell>
          <cell r="K3771" t="str">
            <v>16,91</v>
          </cell>
          <cell r="L3771" t="str">
            <v>CAIXA REFERENCIAL</v>
          </cell>
          <cell r="M3771" t="str">
            <v>7,61</v>
          </cell>
          <cell r="N3771">
            <v>9.3000000000000007</v>
          </cell>
          <cell r="O3771">
            <v>16.91</v>
          </cell>
          <cell r="P3771">
            <v>0</v>
          </cell>
          <cell r="R3771" t="str">
            <v>SINAPI</v>
          </cell>
        </row>
        <row r="3772">
          <cell r="G3772">
            <v>89444</v>
          </cell>
          <cell r="H3772" t="str">
            <v>TÊ COM BUCHA DE LATÃO NA BOLSA CENTRAL, PVC, SOLDÁVEL, DN 32MM X 3/4 , INSTALADO EM RAMAL DE DISTRIBUIÇÃO DE ÁGUA - FORNECIMENTO E INSTALAÇÃO. AF_06/2022</v>
          </cell>
          <cell r="I3772" t="str">
            <v>UN</v>
          </cell>
          <cell r="J3772" t="str">
            <v>COEFICIENTE DE REPRESENTATIVIDADE</v>
          </cell>
          <cell r="K3772" t="str">
            <v>26,38</v>
          </cell>
          <cell r="L3772" t="str">
            <v>CAIXA REFERENCIAL</v>
          </cell>
          <cell r="M3772" t="str">
            <v>6,53</v>
          </cell>
          <cell r="N3772">
            <v>19.849999999999998</v>
          </cell>
          <cell r="O3772">
            <v>26.38</v>
          </cell>
          <cell r="P3772">
            <v>0</v>
          </cell>
          <cell r="R3772" t="str">
            <v>SINAPI</v>
          </cell>
        </row>
        <row r="3773">
          <cell r="G3773">
            <v>89445</v>
          </cell>
          <cell r="H3773" t="str">
            <v>TÊ DE REDUÇÃO, PVC, SOLDÁVEL, DN 32MM X 25MM, INSTALADO EM RAMAL DE DISTRIBUIÇÃO DE ÁGUA - FORNECIMENTO E INSTALAÇÃO. AF_06/2022</v>
          </cell>
          <cell r="I3773" t="str">
            <v>UN</v>
          </cell>
          <cell r="J3773" t="str">
            <v>COEFICIENTE DE REPRESENTATIVIDADE</v>
          </cell>
          <cell r="K3773" t="str">
            <v>19,49</v>
          </cell>
          <cell r="L3773" t="str">
            <v>CAIXA REFERENCIAL</v>
          </cell>
          <cell r="M3773" t="str">
            <v>6,98</v>
          </cell>
          <cell r="N3773">
            <v>12.509999999999998</v>
          </cell>
          <cell r="O3773">
            <v>19.489999999999998</v>
          </cell>
          <cell r="P3773">
            <v>0</v>
          </cell>
          <cell r="R3773" t="str">
            <v>SINAPI</v>
          </cell>
        </row>
        <row r="3774">
          <cell r="G3774">
            <v>89481</v>
          </cell>
          <cell r="H3774" t="str">
            <v>JOELHO 90 GRAUS, PVC, SOLDÁVEL, DN 25MM, INSTALADO EM PRUMADA DE ÁGUA - FORNECIMENTO E INSTALAÇÃO. AF_06/2022</v>
          </cell>
          <cell r="I3774" t="str">
            <v>UN</v>
          </cell>
          <cell r="J3774" t="str">
            <v>COEFICIENTE DE REPRESENTATIVIDADE</v>
          </cell>
          <cell r="K3774" t="str">
            <v>5,29</v>
          </cell>
          <cell r="L3774" t="str">
            <v>CAIXA REFERENCIAL</v>
          </cell>
          <cell r="M3774" t="str">
            <v>2,47</v>
          </cell>
          <cell r="N3774">
            <v>2.82</v>
          </cell>
          <cell r="O3774">
            <v>5.29</v>
          </cell>
          <cell r="P3774">
            <v>0</v>
          </cell>
          <cell r="R3774" t="str">
            <v>SINAPI</v>
          </cell>
        </row>
        <row r="3775">
          <cell r="G3775">
            <v>89485</v>
          </cell>
          <cell r="H3775" t="str">
            <v>JOELHO 45 GRAUS, PVC, SOLDÁVEL, DN 25MM, INSTALADO EM PRUMADA DE ÁGUA - FORNECIMENTO E INSTALAÇÃO. AF_06/2022</v>
          </cell>
          <cell r="I3775" t="str">
            <v>UN</v>
          </cell>
          <cell r="J3775" t="str">
            <v>COEFICIENTE DE REPRESENTATIVIDADE</v>
          </cell>
          <cell r="K3775" t="str">
            <v>6,26</v>
          </cell>
          <cell r="L3775" t="str">
            <v>CAIXA REFERENCIAL</v>
          </cell>
          <cell r="M3775" t="str">
            <v>2,47</v>
          </cell>
          <cell r="N3775">
            <v>3.7899999999999996</v>
          </cell>
          <cell r="O3775">
            <v>6.26</v>
          </cell>
          <cell r="P3775">
            <v>0</v>
          </cell>
          <cell r="R3775" t="str">
            <v>SINAPI</v>
          </cell>
        </row>
        <row r="3776">
          <cell r="G3776">
            <v>89489</v>
          </cell>
          <cell r="H3776" t="str">
            <v>CURVA 90 GRAUS, PVC, SOLDÁVEL, DN 25MM, INSTALADO EM PRUMADA DE ÁGUA - FORNECIMENTO E INSTALAÇÃO. AF_06/2022</v>
          </cell>
          <cell r="I3776" t="str">
            <v>UN</v>
          </cell>
          <cell r="J3776" t="str">
            <v>COEFICIENTE DE REPRESENTATIVIDADE</v>
          </cell>
          <cell r="K3776" t="str">
            <v>8,13</v>
          </cell>
          <cell r="L3776" t="str">
            <v>CAIXA REFERENCIAL</v>
          </cell>
          <cell r="M3776" t="str">
            <v>2,46</v>
          </cell>
          <cell r="N3776">
            <v>5.6700000000000008</v>
          </cell>
          <cell r="O3776">
            <v>8.1300000000000008</v>
          </cell>
          <cell r="P3776">
            <v>0</v>
          </cell>
          <cell r="R3776" t="str">
            <v>SINAPI</v>
          </cell>
        </row>
        <row r="3777">
          <cell r="G3777">
            <v>89490</v>
          </cell>
          <cell r="H3777" t="str">
            <v>CURVA 45 GRAUS, PVC, SOLDÁVEL, DN 25MM, INSTALADO EM PRUMADA DE ÁGUA - FORNECIMENTO E INSTALAÇÃO. AF_06/2022</v>
          </cell>
          <cell r="I3777" t="str">
            <v>UN</v>
          </cell>
          <cell r="J3777" t="str">
            <v>COEFICIENTE DE REPRESENTATIVIDADE</v>
          </cell>
          <cell r="K3777" t="str">
            <v>7,46</v>
          </cell>
          <cell r="L3777" t="str">
            <v>CAIXA REFERENCIAL</v>
          </cell>
          <cell r="M3777" t="str">
            <v>2,46</v>
          </cell>
          <cell r="N3777">
            <v>5</v>
          </cell>
          <cell r="O3777">
            <v>7.46</v>
          </cell>
          <cell r="P3777">
            <v>0</v>
          </cell>
          <cell r="R3777" t="str">
            <v>SINAPI</v>
          </cell>
        </row>
        <row r="3778">
          <cell r="G3778">
            <v>89492</v>
          </cell>
          <cell r="H3778" t="str">
            <v>JOELHO 90 GRAUS, PVC, SOLDÁVEL, DN 32MM, INSTALADO EM PRUMADA DE ÁGUA - FORNECIMENTO E INSTALAÇÃO. AF_06/2022</v>
          </cell>
          <cell r="I3778" t="str">
            <v>UN</v>
          </cell>
          <cell r="J3778" t="str">
            <v>COEFICIENTE DE REPRESENTATIVIDADE</v>
          </cell>
          <cell r="K3778" t="str">
            <v>8,51</v>
          </cell>
          <cell r="L3778" t="str">
            <v>CAIXA REFERENCIAL</v>
          </cell>
          <cell r="M3778" t="str">
            <v>3,02</v>
          </cell>
          <cell r="N3778">
            <v>5.49</v>
          </cell>
          <cell r="O3778">
            <v>8.51</v>
          </cell>
          <cell r="P3778">
            <v>0</v>
          </cell>
          <cell r="R3778" t="str">
            <v>SINAPI</v>
          </cell>
        </row>
        <row r="3779">
          <cell r="G3779">
            <v>89493</v>
          </cell>
          <cell r="H3779" t="str">
            <v>JOELHO 45 GRAUS, PVC, SOLDÁVEL, DN 32MM, INSTALADO EM PRUMADA DE ÁGUA - FORNECIMENTO E INSTALAÇÃO. AF_06/2022</v>
          </cell>
          <cell r="I3779" t="str">
            <v>UN</v>
          </cell>
          <cell r="J3779" t="str">
            <v>COEFICIENTE DE REPRESENTATIVIDADE</v>
          </cell>
          <cell r="K3779" t="str">
            <v>10,68</v>
          </cell>
          <cell r="L3779" t="str">
            <v>CAIXA REFERENCIAL</v>
          </cell>
          <cell r="M3779" t="str">
            <v>3,02</v>
          </cell>
          <cell r="N3779">
            <v>7.66</v>
          </cell>
          <cell r="O3779">
            <v>10.68</v>
          </cell>
          <cell r="P3779">
            <v>0</v>
          </cell>
          <cell r="R3779" t="str">
            <v>SINAPI</v>
          </cell>
        </row>
        <row r="3780">
          <cell r="G3780">
            <v>89494</v>
          </cell>
          <cell r="H3780" t="str">
            <v>CURVA 90 GRAUS, PVC, SOLDÁVEL, DN 32MM, INSTALADO EM PRUMADA DE ÁGUA - FORNECIMENTO E INSTALAÇÃO. AF_06/2022</v>
          </cell>
          <cell r="I3780" t="str">
            <v>UN</v>
          </cell>
          <cell r="J3780" t="str">
            <v>COEFICIENTE DE REPRESENTATIVIDADE</v>
          </cell>
          <cell r="K3780" t="str">
            <v>13,59</v>
          </cell>
          <cell r="L3780" t="str">
            <v>CAIXA REFERENCIAL</v>
          </cell>
          <cell r="M3780" t="str">
            <v>3,01</v>
          </cell>
          <cell r="N3780">
            <v>10.58</v>
          </cell>
          <cell r="O3780">
            <v>13.59</v>
          </cell>
          <cell r="P3780">
            <v>0</v>
          </cell>
          <cell r="R3780" t="str">
            <v>SINAPI</v>
          </cell>
        </row>
        <row r="3781">
          <cell r="G3781">
            <v>89496</v>
          </cell>
          <cell r="H3781" t="str">
            <v>CURVA 45 GRAUS, PVC, SOLDÁVEL, DN 32MM, INSTALADO EM PRUMADA DE ÁGUA - FORNECIMENTO E INSTALAÇÃO. AF_06/2022</v>
          </cell>
          <cell r="I3781" t="str">
            <v>UN</v>
          </cell>
          <cell r="J3781" t="str">
            <v>COEFICIENTE DE REPRESENTATIVIDADE</v>
          </cell>
          <cell r="K3781" t="str">
            <v>11,09</v>
          </cell>
          <cell r="L3781" t="str">
            <v>CAIXA REFERENCIAL</v>
          </cell>
          <cell r="M3781" t="str">
            <v>3,02</v>
          </cell>
          <cell r="N3781">
            <v>8.07</v>
          </cell>
          <cell r="O3781">
            <v>11.09</v>
          </cell>
          <cell r="P3781">
            <v>0</v>
          </cell>
          <cell r="R3781" t="str">
            <v>SINAPI</v>
          </cell>
        </row>
        <row r="3782">
          <cell r="G3782">
            <v>89497</v>
          </cell>
          <cell r="H3782" t="str">
            <v>JOELHO 90 GRAUS, PVC, SOLDÁVEL, DN 40MM, INSTALADO EM PRUMADA DE ÁGUA - FORNECIMENTO E INSTALAÇÃO. AF_06/2022</v>
          </cell>
          <cell r="I3782" t="str">
            <v>UN</v>
          </cell>
          <cell r="J3782" t="str">
            <v>COEFICIENTE DE REPRESENTATIVIDADE</v>
          </cell>
          <cell r="K3782" t="str">
            <v>14,17</v>
          </cell>
          <cell r="L3782" t="str">
            <v>CAIXA REFERENCIAL</v>
          </cell>
          <cell r="M3782" t="str">
            <v>3,67</v>
          </cell>
          <cell r="N3782">
            <v>10.5</v>
          </cell>
          <cell r="O3782">
            <v>14.17</v>
          </cell>
          <cell r="P3782">
            <v>0</v>
          </cell>
          <cell r="R3782" t="str">
            <v>SINAPI</v>
          </cell>
        </row>
        <row r="3783">
          <cell r="G3783">
            <v>89498</v>
          </cell>
          <cell r="H3783" t="str">
            <v>JOELHO 45 GRAUS, PVC, SOLDÁVEL, DN 40MM, INSTALADO EM PRUMADA DE ÁGUA - FORNECIMENTO E INSTALAÇÃO. AF_06/2022</v>
          </cell>
          <cell r="I3783" t="str">
            <v>UN</v>
          </cell>
          <cell r="J3783" t="str">
            <v>COEFICIENTE DE REPRESENTATIVIDADE</v>
          </cell>
          <cell r="K3783" t="str">
            <v>14,24</v>
          </cell>
          <cell r="L3783" t="str">
            <v>CAIXA REFERENCIAL</v>
          </cell>
          <cell r="M3783" t="str">
            <v>3,67</v>
          </cell>
          <cell r="N3783">
            <v>10.57</v>
          </cell>
          <cell r="O3783">
            <v>14.24</v>
          </cell>
          <cell r="P3783">
            <v>0</v>
          </cell>
          <cell r="R3783" t="str">
            <v>SINAPI</v>
          </cell>
        </row>
        <row r="3784">
          <cell r="G3784">
            <v>89499</v>
          </cell>
          <cell r="H3784" t="str">
            <v>CURVA 90 GRAUS, PVC, SOLDÁVEL, DN 40MM, INSTALADO EM PRUMADA DE ÁGUA - FORNECIMENTO E INSTALAÇÃO. AF_06/2022</v>
          </cell>
          <cell r="I3784" t="str">
            <v>UN</v>
          </cell>
          <cell r="J3784" t="str">
            <v>COEFICIENTE DE REPRESENTATIVIDADE</v>
          </cell>
          <cell r="K3784" t="str">
            <v>21,88</v>
          </cell>
          <cell r="L3784" t="str">
            <v>CAIXA REFERENCIAL</v>
          </cell>
          <cell r="M3784" t="str">
            <v>3,66</v>
          </cell>
          <cell r="N3784">
            <v>18.22</v>
          </cell>
          <cell r="O3784">
            <v>21.88</v>
          </cell>
          <cell r="P3784">
            <v>0</v>
          </cell>
          <cell r="R3784" t="str">
            <v>SINAPI</v>
          </cell>
        </row>
        <row r="3785">
          <cell r="G3785">
            <v>89500</v>
          </cell>
          <cell r="H3785" t="str">
            <v>CURVA 45 GRAUS, PVC, SOLDÁVEL, DN 40MM, INSTALADO EM PRUMADA DE ÁGUA - FORNECIMENTO E INSTALAÇÃO. AF_06/2022</v>
          </cell>
          <cell r="I3785" t="str">
            <v>UN</v>
          </cell>
          <cell r="J3785" t="str">
            <v>COEFICIENTE DE REPRESENTATIVIDADE</v>
          </cell>
          <cell r="K3785" t="str">
            <v>13,57</v>
          </cell>
          <cell r="L3785" t="str">
            <v>CAIXA REFERENCIAL</v>
          </cell>
          <cell r="M3785" t="str">
            <v>3,67</v>
          </cell>
          <cell r="N3785">
            <v>9.9</v>
          </cell>
          <cell r="O3785">
            <v>13.57</v>
          </cell>
          <cell r="P3785">
            <v>0</v>
          </cell>
          <cell r="R3785" t="str">
            <v>SINAPI</v>
          </cell>
        </row>
        <row r="3786">
          <cell r="G3786">
            <v>89501</v>
          </cell>
          <cell r="H3786" t="str">
            <v>JOELHO 90 GRAUS, PVC, SOLDÁVEL, DN 50MM, INSTALADO EM PRUMADA DE ÁGUA - FORNECIMENTO E INSTALAÇÃO. AF_06/2022</v>
          </cell>
          <cell r="I3786" t="str">
            <v>UN</v>
          </cell>
          <cell r="J3786" t="str">
            <v>COEFICIENTE DE REPRESENTATIVIDADE</v>
          </cell>
          <cell r="K3786" t="str">
            <v>15,08</v>
          </cell>
          <cell r="L3786" t="str">
            <v>CAIXA REFERENCIAL</v>
          </cell>
          <cell r="M3786" t="str">
            <v>4,47</v>
          </cell>
          <cell r="N3786">
            <v>10.61</v>
          </cell>
          <cell r="O3786">
            <v>15.079999999999998</v>
          </cell>
          <cell r="P3786">
            <v>0</v>
          </cell>
          <cell r="R3786" t="str">
            <v>SINAPI</v>
          </cell>
        </row>
        <row r="3787">
          <cell r="G3787">
            <v>89502</v>
          </cell>
          <cell r="H3787" t="str">
            <v>JOELHO 45 GRAUS, PVC, SOLDÁVEL, DN 50MM, INSTALADO EM PRUMADA DE ÁGUA - FORNECIMENTO E INSTALAÇÃO. AF_06/2022</v>
          </cell>
          <cell r="I3787" t="str">
            <v>UN</v>
          </cell>
          <cell r="J3787" t="str">
            <v>COEFICIENTE DE REPRESENTATIVIDADE</v>
          </cell>
          <cell r="K3787" t="str">
            <v>18,22</v>
          </cell>
          <cell r="L3787" t="str">
            <v>CAIXA REFERENCIAL</v>
          </cell>
          <cell r="M3787" t="str">
            <v>4,46</v>
          </cell>
          <cell r="N3787">
            <v>13.759999999999998</v>
          </cell>
          <cell r="O3787">
            <v>18.22</v>
          </cell>
          <cell r="P3787">
            <v>0</v>
          </cell>
          <cell r="R3787" t="str">
            <v>SINAPI</v>
          </cell>
        </row>
        <row r="3788">
          <cell r="G3788">
            <v>89503</v>
          </cell>
          <cell r="H3788" t="str">
            <v>CURVA 90 GRAUS, PVC, SOLDÁVEL, DN 50MM, INSTALADO EM PRUMADA DE ÁGUA - FORNECIMENTO E INSTALAÇÃO. AF_06/2022</v>
          </cell>
          <cell r="I3788" t="str">
            <v>UN</v>
          </cell>
          <cell r="J3788" t="str">
            <v>COEFICIENTE DE REPRESENTATIVIDADE</v>
          </cell>
          <cell r="K3788" t="str">
            <v>25,22</v>
          </cell>
          <cell r="L3788" t="str">
            <v>CAIXA REFERENCIAL</v>
          </cell>
          <cell r="M3788" t="str">
            <v>4,46</v>
          </cell>
          <cell r="N3788">
            <v>20.759999999999998</v>
          </cell>
          <cell r="O3788">
            <v>25.22</v>
          </cell>
          <cell r="P3788">
            <v>0</v>
          </cell>
          <cell r="R3788" t="str">
            <v>SINAPI</v>
          </cell>
        </row>
        <row r="3789">
          <cell r="G3789">
            <v>89504</v>
          </cell>
          <cell r="H3789" t="str">
            <v>CURVA 45 GRAUS, PVC, SOLDÁVEL, DN 50MM, INSTALADO EM PRUMADA DE ÁGUA - FORNECIMENTO E INSTALAÇÃO. AF_06/2022</v>
          </cell>
          <cell r="I3789" t="str">
            <v>UN</v>
          </cell>
          <cell r="J3789" t="str">
            <v>COEFICIENTE DE REPRESENTATIVIDADE</v>
          </cell>
          <cell r="K3789" t="str">
            <v>20,47</v>
          </cell>
          <cell r="L3789" t="str">
            <v>CAIXA REFERENCIAL</v>
          </cell>
          <cell r="M3789" t="str">
            <v>4,46</v>
          </cell>
          <cell r="N3789">
            <v>16.009999999999998</v>
          </cell>
          <cell r="O3789">
            <v>20.47</v>
          </cell>
          <cell r="P3789">
            <v>0</v>
          </cell>
          <cell r="R3789" t="str">
            <v>SINAPI</v>
          </cell>
        </row>
        <row r="3790">
          <cell r="G3790">
            <v>89505</v>
          </cell>
          <cell r="H3790" t="str">
            <v>JOELHO 90 GRAUS, PVC, SOLDÁVEL, DN 60MM, INSTALADO EM PRUMADA DE ÁGUA - FORNECIMENTO E INSTALAÇÃO. AF_06/2022</v>
          </cell>
          <cell r="I3790" t="str">
            <v>UN</v>
          </cell>
          <cell r="J3790" t="str">
            <v>COEFICIENTE DE REPRESENTATIVIDADE</v>
          </cell>
          <cell r="K3790" t="str">
            <v>47,34</v>
          </cell>
          <cell r="L3790" t="str">
            <v>CAIXA REFERENCIAL</v>
          </cell>
          <cell r="M3790" t="str">
            <v>5,27</v>
          </cell>
          <cell r="N3790">
            <v>42.070000000000007</v>
          </cell>
          <cell r="O3790">
            <v>47.34</v>
          </cell>
          <cell r="P3790">
            <v>0</v>
          </cell>
          <cell r="R3790" t="str">
            <v>SINAPI</v>
          </cell>
        </row>
        <row r="3791">
          <cell r="G3791">
            <v>89506</v>
          </cell>
          <cell r="H3791" t="str">
            <v>JOELHO 45 GRAUS, PVC, SOLDÁVEL, DN 60MM, INSTALADO EM PRUMADA DE ÁGUA - FORNECIMENTO E INSTALAÇÃO. AF_06/2022</v>
          </cell>
          <cell r="I3791" t="str">
            <v>UN</v>
          </cell>
          <cell r="J3791" t="str">
            <v>COEFICIENTE DE REPRESENTATIVIDADE</v>
          </cell>
          <cell r="K3791" t="str">
            <v>45,14</v>
          </cell>
          <cell r="L3791" t="str">
            <v>CAIXA REFERENCIAL</v>
          </cell>
          <cell r="M3791" t="str">
            <v>5,27</v>
          </cell>
          <cell r="N3791">
            <v>39.870000000000005</v>
          </cell>
          <cell r="O3791">
            <v>45.14</v>
          </cell>
          <cell r="P3791">
            <v>0</v>
          </cell>
          <cell r="R3791" t="str">
            <v>SINAPI</v>
          </cell>
        </row>
        <row r="3792">
          <cell r="G3792">
            <v>89507</v>
          </cell>
          <cell r="H3792" t="str">
            <v>CURVA 90 GRAUS, PVC, SOLDÁVEL, DN 60MM, INSTALADO EM PRUMADA DE ÁGUA - FORNECIMENTO E INSTALAÇÃO. AF_06/2022</v>
          </cell>
          <cell r="I3792" t="str">
            <v>UN</v>
          </cell>
          <cell r="J3792" t="str">
            <v>COEFICIENTE DE REPRESENTATIVIDADE</v>
          </cell>
          <cell r="K3792" t="str">
            <v>53,82</v>
          </cell>
          <cell r="L3792" t="str">
            <v>CAIXA REFERENCIAL</v>
          </cell>
          <cell r="M3792" t="str">
            <v>5,27</v>
          </cell>
          <cell r="N3792">
            <v>48.55</v>
          </cell>
          <cell r="O3792">
            <v>53.819999999999993</v>
          </cell>
          <cell r="P3792">
            <v>0</v>
          </cell>
          <cell r="R3792" t="str">
            <v>SINAPI</v>
          </cell>
        </row>
        <row r="3793">
          <cell r="G3793">
            <v>89510</v>
          </cell>
          <cell r="H3793" t="str">
            <v>CURVA 45 GRAUS, PVC, SOLDÁVEL, DN 60MM, INSTALADO EM PRUMADA DE ÁGUA - FORNECIMENTO E INSTALAÇÃO. AF_06/2022</v>
          </cell>
          <cell r="I3793" t="str">
            <v>UN</v>
          </cell>
          <cell r="J3793" t="str">
            <v>COEFICIENTE DE REPRESENTATIVIDADE</v>
          </cell>
          <cell r="K3793" t="str">
            <v>29,74</v>
          </cell>
          <cell r="L3793" t="str">
            <v>CAIXA REFERENCIAL</v>
          </cell>
          <cell r="M3793" t="str">
            <v>5,27</v>
          </cell>
          <cell r="N3793">
            <v>24.47</v>
          </cell>
          <cell r="O3793">
            <v>29.74</v>
          </cell>
          <cell r="P3793">
            <v>0</v>
          </cell>
          <cell r="R3793" t="str">
            <v>SINAPI</v>
          </cell>
        </row>
        <row r="3794">
          <cell r="G3794">
            <v>89513</v>
          </cell>
          <cell r="H3794" t="str">
            <v>JOELHO 90 GRAUS, PVC, SOLDÁVEL, DN 75MM, INSTALADO EM PRUMADA DE ÁGUA - FORNECIMENTO E INSTALAÇÃO. AF_06/2022</v>
          </cell>
          <cell r="I3794" t="str">
            <v>UN</v>
          </cell>
          <cell r="J3794" t="str">
            <v>COEFICIENTE DE REPRESENTATIVIDADE</v>
          </cell>
          <cell r="K3794" t="str">
            <v>122,00</v>
          </cell>
          <cell r="L3794" t="str">
            <v>CAIXA REFERENCIAL</v>
          </cell>
          <cell r="M3794" t="str">
            <v>6,47</v>
          </cell>
          <cell r="N3794">
            <v>115.53</v>
          </cell>
          <cell r="O3794">
            <v>122</v>
          </cell>
          <cell r="P3794">
            <v>0</v>
          </cell>
          <cell r="R3794" t="str">
            <v>SINAPI</v>
          </cell>
        </row>
        <row r="3795">
          <cell r="G3795">
            <v>89514</v>
          </cell>
          <cell r="H3795" t="str">
            <v>JOELHO 90 GRAUS, PVC, SERIE R, ÁGUA PLUVIAL, DN 40 MM, JUNTA SOLDÁVEL, FORNECIDO E INSTALADO EM RAMAL DE ENCAMINHAMENTO. AF_06/2022</v>
          </cell>
          <cell r="I3795" t="str">
            <v>UN</v>
          </cell>
          <cell r="J3795" t="str">
            <v>COEFICIENTE DE REPRESENTATIVIDADE</v>
          </cell>
          <cell r="K3795" t="str">
            <v>8,59</v>
          </cell>
          <cell r="L3795" t="str">
            <v>CAIXA REFERENCIAL</v>
          </cell>
          <cell r="M3795" t="str">
            <v>1,66</v>
          </cell>
          <cell r="N3795">
            <v>6.93</v>
          </cell>
          <cell r="O3795">
            <v>8.59</v>
          </cell>
          <cell r="P3795">
            <v>0</v>
          </cell>
          <cell r="R3795" t="str">
            <v>SINAPI</v>
          </cell>
        </row>
        <row r="3796">
          <cell r="G3796">
            <v>89515</v>
          </cell>
          <cell r="H3796" t="str">
            <v>JOELHO 45 GRAUS, PVC, SOLDÁVEL, DN 75MM, INSTALADO EM PRUMADA DE ÁGUA - FORNECIMENTO E INSTALAÇÃO. AF_06/2022</v>
          </cell>
          <cell r="I3796" t="str">
            <v>UN</v>
          </cell>
          <cell r="J3796" t="str">
            <v>COEFICIENTE DE REPRESENTATIVIDADE</v>
          </cell>
          <cell r="K3796" t="str">
            <v>96,62</v>
          </cell>
          <cell r="L3796" t="str">
            <v>CAIXA REFERENCIAL</v>
          </cell>
          <cell r="M3796" t="str">
            <v>6,47</v>
          </cell>
          <cell r="N3796">
            <v>90.15</v>
          </cell>
          <cell r="O3796">
            <v>96.62</v>
          </cell>
          <cell r="P3796">
            <v>0</v>
          </cell>
          <cell r="R3796" t="str">
            <v>SINAPI</v>
          </cell>
        </row>
        <row r="3797">
          <cell r="G3797">
            <v>89516</v>
          </cell>
          <cell r="H3797" t="str">
            <v>JOELHO 45 GRAUS, PVC, SERIE R, ÁGUA PLUVIAL, DN 40 MM, JUNTA SOLDÁVEL, FORNECIDO E INSTALADO EM RAMAL DE ENCAMINHAMENTO. AF_06/2022</v>
          </cell>
          <cell r="I3797" t="str">
            <v>UN</v>
          </cell>
          <cell r="J3797" t="str">
            <v>COEFICIENTE DE REPRESENTATIVIDADE</v>
          </cell>
          <cell r="K3797" t="str">
            <v>8,69</v>
          </cell>
          <cell r="L3797" t="str">
            <v>CAIXA REFERENCIAL</v>
          </cell>
          <cell r="M3797" t="str">
            <v>1,66</v>
          </cell>
          <cell r="N3797">
            <v>7.0299999999999994</v>
          </cell>
          <cell r="O3797">
            <v>8.69</v>
          </cell>
          <cell r="P3797">
            <v>0</v>
          </cell>
          <cell r="R3797" t="str">
            <v>SINAPI</v>
          </cell>
        </row>
        <row r="3798">
          <cell r="G3798">
            <v>89517</v>
          </cell>
          <cell r="H3798" t="str">
            <v>CURVA 90 GRAUS, PVC, SOLDÁVEL, DN 75MM, INSTALADO EM PRUMADA DE ÁGUA - FORNECIMENTO E INSTALAÇÃO. AF_06/2022</v>
          </cell>
          <cell r="I3798" t="str">
            <v>UN</v>
          </cell>
          <cell r="J3798" t="str">
            <v>COEFICIENTE DE REPRESENTATIVIDADE</v>
          </cell>
          <cell r="K3798" t="str">
            <v>80,42</v>
          </cell>
          <cell r="L3798" t="str">
            <v>CAIXA REFERENCIAL</v>
          </cell>
          <cell r="M3798" t="str">
            <v>6,47</v>
          </cell>
          <cell r="N3798">
            <v>73.95</v>
          </cell>
          <cell r="O3798">
            <v>80.42</v>
          </cell>
          <cell r="P3798">
            <v>0</v>
          </cell>
          <cell r="R3798" t="str">
            <v>SINAPI</v>
          </cell>
        </row>
        <row r="3799">
          <cell r="G3799">
            <v>89518</v>
          </cell>
          <cell r="H3799" t="str">
            <v>JOELHO 90 GRAUS, PVC, SERIE R, ÁGUA PLUVIAL, DN 50 MM, JUNTA ELÁSTICA, FORNECIDO E INSTALADO EM RAMAL DE ENCAMINHAMENTO. AF_06/2022</v>
          </cell>
          <cell r="I3799" t="str">
            <v>UN</v>
          </cell>
          <cell r="J3799" t="str">
            <v>COEFICIENTE DE REPRESENTATIVIDADE</v>
          </cell>
          <cell r="K3799" t="str">
            <v>15,75</v>
          </cell>
          <cell r="L3799" t="str">
            <v>CAIXA REFERENCIAL</v>
          </cell>
          <cell r="M3799" t="str">
            <v>2,12</v>
          </cell>
          <cell r="N3799">
            <v>13.629999999999999</v>
          </cell>
          <cell r="O3799">
            <v>15.75</v>
          </cell>
          <cell r="P3799">
            <v>0</v>
          </cell>
          <cell r="R3799" t="str">
            <v>SINAPI</v>
          </cell>
        </row>
        <row r="3800">
          <cell r="G3800">
            <v>89519</v>
          </cell>
          <cell r="H3800" t="str">
            <v>CURVA 45 GRAUS, PVC, SOLDÁVEL, DN 75MM, INSTALADO EM PRUMADA DE ÁGUA - FORNECIMENTO E INSTALAÇÃO. AF_06/2022</v>
          </cell>
          <cell r="I3800" t="str">
            <v>UN</v>
          </cell>
          <cell r="J3800" t="str">
            <v>COEFICIENTE DE REPRESENTATIVIDADE</v>
          </cell>
          <cell r="K3800" t="str">
            <v>53,47</v>
          </cell>
          <cell r="L3800" t="str">
            <v>CAIXA REFERENCIAL</v>
          </cell>
          <cell r="M3800" t="str">
            <v>6,47</v>
          </cell>
          <cell r="N3800">
            <v>47</v>
          </cell>
          <cell r="O3800">
            <v>53.47</v>
          </cell>
          <cell r="P3800">
            <v>0</v>
          </cell>
          <cell r="R3800" t="str">
            <v>SINAPI</v>
          </cell>
        </row>
        <row r="3801">
          <cell r="G3801">
            <v>89520</v>
          </cell>
          <cell r="H3801" t="str">
            <v>JOELHO 45 GRAUS, PVC, SERIE R, ÁGUA PLUVIAL, DN 50 MM, JUNTA ELÁSTICA, FORNECIDO E INSTALADO EM RAMAL DE ENCAMINHAMENTO. AF_06/2022</v>
          </cell>
          <cell r="I3801" t="str">
            <v>UN</v>
          </cell>
          <cell r="J3801" t="str">
            <v>COEFICIENTE DE REPRESENTATIVIDADE</v>
          </cell>
          <cell r="K3801" t="str">
            <v>16,55</v>
          </cell>
          <cell r="L3801" t="str">
            <v>CAIXA REFERENCIAL</v>
          </cell>
          <cell r="M3801" t="str">
            <v>2,12</v>
          </cell>
          <cell r="N3801">
            <v>14.43</v>
          </cell>
          <cell r="O3801">
            <v>16.55</v>
          </cell>
          <cell r="P3801">
            <v>0</v>
          </cell>
          <cell r="R3801" t="str">
            <v>SINAPI</v>
          </cell>
        </row>
        <row r="3802">
          <cell r="G3802">
            <v>89521</v>
          </cell>
          <cell r="H3802" t="str">
            <v>JOELHO 90 GRAUS, PVC, SOLDÁVEL, DN 85MM, INSTALADO EM PRUMADA DE ÁGUA - FORNECIMENTO E INSTALAÇÃO. AF_06/2022</v>
          </cell>
          <cell r="I3802" t="str">
            <v>UN</v>
          </cell>
          <cell r="J3802" t="str">
            <v>COEFICIENTE DE REPRESENTATIVIDADE</v>
          </cell>
          <cell r="K3802" t="str">
            <v>145,60</v>
          </cell>
          <cell r="L3802" t="str">
            <v>CAIXA REFERENCIAL</v>
          </cell>
          <cell r="M3802" t="str">
            <v>7,25</v>
          </cell>
          <cell r="N3802">
            <v>138.35</v>
          </cell>
          <cell r="O3802">
            <v>145.6</v>
          </cell>
          <cell r="P3802">
            <v>0</v>
          </cell>
          <cell r="R3802" t="str">
            <v>SINAPI</v>
          </cell>
        </row>
        <row r="3803">
          <cell r="G3803">
            <v>89522</v>
          </cell>
          <cell r="H3803" t="str">
            <v>JOELHO 90 GRAUS, PVC, SERIE R, ÁGUA PLUVIAL, DN 75 MM, JUNTA ELÁSTICA, FORNECIDO E INSTALADO EM RAMAL DE ENCAMINHAMENTO. AF_06/2022</v>
          </cell>
          <cell r="I3803" t="str">
            <v>UN</v>
          </cell>
          <cell r="J3803" t="str">
            <v>COEFICIENTE DE REPRESENTATIVIDADE</v>
          </cell>
          <cell r="K3803" t="str">
            <v>31,17</v>
          </cell>
          <cell r="L3803" t="str">
            <v>CAIXA REFERENCIAL</v>
          </cell>
          <cell r="M3803" t="str">
            <v>3,29</v>
          </cell>
          <cell r="N3803">
            <v>27.880000000000003</v>
          </cell>
          <cell r="O3803">
            <v>31.17</v>
          </cell>
          <cell r="P3803">
            <v>0</v>
          </cell>
          <cell r="R3803" t="str">
            <v>SINAPI</v>
          </cell>
        </row>
        <row r="3804">
          <cell r="G3804">
            <v>89523</v>
          </cell>
          <cell r="H3804" t="str">
            <v>JOELHO 45 GRAUS, PVC, SOLDÁVEL, DN 85MM, INSTALADO EM PRUMADA DE ÁGUA - FORNECIMENTO E INSTALAÇÃO. AF_06/2022</v>
          </cell>
          <cell r="I3804" t="str">
            <v>UN</v>
          </cell>
          <cell r="J3804" t="str">
            <v>COEFICIENTE DE REPRESENTATIVIDADE</v>
          </cell>
          <cell r="K3804" t="str">
            <v>118,42</v>
          </cell>
          <cell r="L3804" t="str">
            <v>CAIXA REFERENCIAL</v>
          </cell>
          <cell r="M3804" t="str">
            <v>7,25</v>
          </cell>
          <cell r="N3804">
            <v>111.17</v>
          </cell>
          <cell r="O3804">
            <v>118.42</v>
          </cell>
          <cell r="P3804">
            <v>0</v>
          </cell>
          <cell r="R3804" t="str">
            <v>SINAPI</v>
          </cell>
        </row>
        <row r="3805">
          <cell r="G3805">
            <v>89524</v>
          </cell>
          <cell r="H3805" t="str">
            <v>JOELHO 45 GRAUS, PVC, SERIE R, ÁGUA PLUVIAL, DN 75 MM, JUNTA ELÁSTICA, FORNECIDO E INSTALADO EM RAMAL DE ENCAMINHAMENTO. AF_06/2022</v>
          </cell>
          <cell r="I3805" t="str">
            <v>UN</v>
          </cell>
          <cell r="J3805" t="str">
            <v>COEFICIENTE DE REPRESENTATIVIDADE</v>
          </cell>
          <cell r="K3805" t="str">
            <v>31,68</v>
          </cell>
          <cell r="L3805" t="str">
            <v>CAIXA REFERENCIAL</v>
          </cell>
          <cell r="M3805" t="str">
            <v>3,29</v>
          </cell>
          <cell r="N3805">
            <v>28.39</v>
          </cell>
          <cell r="O3805">
            <v>31.68</v>
          </cell>
          <cell r="P3805">
            <v>0</v>
          </cell>
          <cell r="R3805" t="str">
            <v>SINAPI</v>
          </cell>
        </row>
        <row r="3806">
          <cell r="G3806">
            <v>89525</v>
          </cell>
          <cell r="H3806" t="str">
            <v>CURVA 90 GRAUS, PVC, SOLDÁVEL, DN 85MM, INSTALADO EM PRUMADA DE ÁGUA - FORNECIMENTO E INSTALAÇÃO. AF_06/2022</v>
          </cell>
          <cell r="I3806" t="str">
            <v>UN</v>
          </cell>
          <cell r="J3806" t="str">
            <v>COEFICIENTE DE REPRESENTATIVIDADE</v>
          </cell>
          <cell r="K3806" t="str">
            <v>101,52</v>
          </cell>
          <cell r="L3806" t="str">
            <v>CAIXA REFERENCIAL</v>
          </cell>
          <cell r="M3806" t="str">
            <v>7,25</v>
          </cell>
          <cell r="N3806">
            <v>94.27</v>
          </cell>
          <cell r="O3806">
            <v>101.52</v>
          </cell>
          <cell r="P3806">
            <v>0</v>
          </cell>
          <cell r="R3806" t="str">
            <v>SINAPI</v>
          </cell>
        </row>
        <row r="3807">
          <cell r="G3807">
            <v>89526</v>
          </cell>
          <cell r="H3807" t="str">
            <v>CURVA 87 GRAUS E 30 MINUTOS, PVC, SERIE R, ÁGUA PLUVIAL, DN 75 MM, JUNTA ELÁSTICA, FORNECIDO E INSTALADO EM RAMAL DE ENCAMINHAMENTO. AF_06/2022</v>
          </cell>
          <cell r="I3807" t="str">
            <v>UN</v>
          </cell>
          <cell r="J3807" t="str">
            <v>COEFICIENTE DE REPRESENTATIVIDADE</v>
          </cell>
          <cell r="K3807" t="str">
            <v>41,08</v>
          </cell>
          <cell r="L3807" t="str">
            <v>CAIXA REFERENCIAL</v>
          </cell>
          <cell r="M3807" t="str">
            <v>3,29</v>
          </cell>
          <cell r="N3807">
            <v>37.79</v>
          </cell>
          <cell r="O3807">
            <v>41.08</v>
          </cell>
          <cell r="P3807">
            <v>0</v>
          </cell>
          <cell r="R3807" t="str">
            <v>SINAPI</v>
          </cell>
        </row>
        <row r="3808">
          <cell r="G3808">
            <v>89527</v>
          </cell>
          <cell r="H3808" t="str">
            <v>CURVA 45 GRAUS, PVC, SOLDÁVEL, DN 85MM, INSTALADO EM PRUMADA DE ÁGUA - FORNECIMENTO E INSTALAÇÃO. AF_06/2022</v>
          </cell>
          <cell r="I3808" t="str">
            <v>UN</v>
          </cell>
          <cell r="J3808" t="str">
            <v>COEFICIENTE DE REPRESENTATIVIDADE</v>
          </cell>
          <cell r="K3808" t="str">
            <v>64,65</v>
          </cell>
          <cell r="L3808" t="str">
            <v>CAIXA REFERENCIAL</v>
          </cell>
          <cell r="M3808" t="str">
            <v>7,25</v>
          </cell>
          <cell r="N3808">
            <v>57.400000000000006</v>
          </cell>
          <cell r="O3808">
            <v>64.650000000000006</v>
          </cell>
          <cell r="P3808">
            <v>0</v>
          </cell>
          <cell r="R3808" t="str">
            <v>SINAPI</v>
          </cell>
        </row>
        <row r="3809">
          <cell r="G3809">
            <v>89528</v>
          </cell>
          <cell r="H3809" t="str">
            <v>LUVA, PVC, SOLDÁVEL, DN 25MM, INSTALADO EM PRUMADA DE ÁGUA - FORNECIMENTO E INSTALAÇÃO. AF_06/2022</v>
          </cell>
          <cell r="I3809" t="str">
            <v>UN</v>
          </cell>
          <cell r="J3809" t="str">
            <v>COEFICIENTE DE REPRESENTATIVIDADE</v>
          </cell>
          <cell r="K3809" t="str">
            <v>4,36</v>
          </cell>
          <cell r="L3809" t="str">
            <v>CAIXA REFERENCIAL</v>
          </cell>
          <cell r="M3809" t="str">
            <v>1,65</v>
          </cell>
          <cell r="N3809">
            <v>2.7100000000000004</v>
          </cell>
          <cell r="O3809">
            <v>4.3600000000000003</v>
          </cell>
          <cell r="P3809">
            <v>0</v>
          </cell>
          <cell r="R3809" t="str">
            <v>SINAPI</v>
          </cell>
        </row>
        <row r="3810">
          <cell r="G3810">
            <v>89529</v>
          </cell>
          <cell r="H3810" t="str">
            <v>JOELHO 90 GRAUS, PVC, SERIE R, ÁGUA PLUVIAL, DN 100 MM, JUNTA ELÁSTICA, FORNECIDO E INSTALADO EM RAMAL DE ENCAMINHAMENTO. AF_06/2022</v>
          </cell>
          <cell r="I3810" t="str">
            <v>UN</v>
          </cell>
          <cell r="J3810" t="str">
            <v>COEFICIENTE DE REPRESENTATIVIDADE</v>
          </cell>
          <cell r="K3810" t="str">
            <v>38,59</v>
          </cell>
          <cell r="L3810" t="str">
            <v>CAIXA REFERENCIAL</v>
          </cell>
          <cell r="M3810" t="str">
            <v>4,50</v>
          </cell>
          <cell r="N3810">
            <v>34.090000000000003</v>
          </cell>
          <cell r="O3810">
            <v>38.590000000000003</v>
          </cell>
          <cell r="P3810">
            <v>0</v>
          </cell>
          <cell r="R3810" t="str">
            <v>SINAPI</v>
          </cell>
        </row>
        <row r="3811">
          <cell r="G3811">
            <v>89530</v>
          </cell>
          <cell r="H3811" t="str">
            <v>LUVA DE CORRER, PVC, SOLDÁVEL, DN 25MM, INSTALADO EM PRUMADA DE ÁGUA - FORNECIMENTO E INSTALAÇÃO. AF_06/2022</v>
          </cell>
          <cell r="I3811" t="str">
            <v>UN</v>
          </cell>
          <cell r="J3811" t="str">
            <v>COEFICIENTE DE REPRESENTATIVIDADE</v>
          </cell>
          <cell r="K3811" t="str">
            <v>18,87</v>
          </cell>
          <cell r="L3811" t="str">
            <v>CAIXA REFERENCIAL</v>
          </cell>
          <cell r="M3811" t="str">
            <v>1,64</v>
          </cell>
          <cell r="N3811">
            <v>17.23</v>
          </cell>
          <cell r="O3811">
            <v>18.87</v>
          </cell>
          <cell r="P3811">
            <v>0</v>
          </cell>
          <cell r="R3811" t="str">
            <v>SINAPI</v>
          </cell>
        </row>
        <row r="3812">
          <cell r="G3812">
            <v>89531</v>
          </cell>
          <cell r="H3812" t="str">
            <v>JOELHO 45 GRAUS, PVC, SERIE R, ÁGUA PLUVIAL, DN 100 MM, JUNTA ELÁSTICA, FORNECIDO E INSTALADO EM RAMAL DE ENCAMINHAMENTO. AF_06/2022</v>
          </cell>
          <cell r="I3812" t="str">
            <v>UN</v>
          </cell>
          <cell r="J3812" t="str">
            <v>COEFICIENTE DE REPRESENTATIVIDADE</v>
          </cell>
          <cell r="K3812" t="str">
            <v>39,74</v>
          </cell>
          <cell r="L3812" t="str">
            <v>CAIXA REFERENCIAL</v>
          </cell>
          <cell r="M3812" t="str">
            <v>4,50</v>
          </cell>
          <cell r="N3812">
            <v>35.24</v>
          </cell>
          <cell r="O3812">
            <v>39.74</v>
          </cell>
          <cell r="P3812">
            <v>0</v>
          </cell>
          <cell r="R3812" t="str">
            <v>SINAPI</v>
          </cell>
        </row>
        <row r="3813">
          <cell r="G3813">
            <v>89532</v>
          </cell>
          <cell r="H3813" t="str">
            <v>LUVA DE REDUÇÃO, PVC, SOLDÁVEL, DN 32MM X 25MM, INSTALADO EM PRUMADA DE ÁGUA - FORNECIMENTO E INSTALAÇÃO. AF_06/2022</v>
          </cell>
          <cell r="I3813" t="str">
            <v>UN</v>
          </cell>
          <cell r="J3813" t="str">
            <v>COEFICIENTE DE REPRESENTATIVIDADE</v>
          </cell>
          <cell r="K3813" t="str">
            <v>7,68</v>
          </cell>
          <cell r="L3813" t="str">
            <v>CAIXA REFERENCIAL</v>
          </cell>
          <cell r="M3813" t="str">
            <v>1,84</v>
          </cell>
          <cell r="N3813">
            <v>5.84</v>
          </cell>
          <cell r="O3813">
            <v>7.68</v>
          </cell>
          <cell r="P3813">
            <v>0</v>
          </cell>
          <cell r="R3813" t="str">
            <v>SINAPI</v>
          </cell>
        </row>
        <row r="3814">
          <cell r="G3814">
            <v>89535</v>
          </cell>
          <cell r="H3814" t="str">
            <v>CURVA 87 GRAUS E 30 MINUTOS, PVC, SERIE R, ÁGUA PLUVIAL, DN 100 MM, JUNTA ELÁSTICA, FORNECIDO E INSTALADO EM RAMAL DE ENCAMINHAMENTO. AF_06/2022</v>
          </cell>
          <cell r="I3814" t="str">
            <v>UN</v>
          </cell>
          <cell r="J3814" t="str">
            <v>COEFICIENTE DE REPRESENTATIVIDADE</v>
          </cell>
          <cell r="K3814" t="str">
            <v>44,65</v>
          </cell>
          <cell r="L3814" t="str">
            <v>CAIXA REFERENCIAL</v>
          </cell>
          <cell r="M3814" t="str">
            <v>4,50</v>
          </cell>
          <cell r="N3814">
            <v>40.15</v>
          </cell>
          <cell r="O3814">
            <v>44.65</v>
          </cell>
          <cell r="P3814">
            <v>0</v>
          </cell>
          <cell r="R3814" t="str">
            <v>SINAPI</v>
          </cell>
        </row>
        <row r="3815">
          <cell r="G3815">
            <v>89536</v>
          </cell>
          <cell r="H3815" t="str">
            <v>UNIÃO, PVC, SOLDÁVEL, DN 25MM, INSTALADO EM PRUMADA DE ÁGUA - FORNECIMENTO E INSTALAÇÃO. AF_06/2022</v>
          </cell>
          <cell r="I3815" t="str">
            <v>UN</v>
          </cell>
          <cell r="J3815" t="str">
            <v>COEFICIENTE DE REPRESENTATIVIDADE</v>
          </cell>
          <cell r="K3815" t="str">
            <v>13,39</v>
          </cell>
          <cell r="L3815" t="str">
            <v>CAIXA REFERENCIAL</v>
          </cell>
          <cell r="M3815" t="str">
            <v>1,64</v>
          </cell>
          <cell r="N3815">
            <v>11.75</v>
          </cell>
          <cell r="O3815">
            <v>13.39</v>
          </cell>
          <cell r="P3815">
            <v>0</v>
          </cell>
          <cell r="R3815" t="str">
            <v>SINAPI</v>
          </cell>
        </row>
        <row r="3816">
          <cell r="G3816">
            <v>89540</v>
          </cell>
          <cell r="H3816" t="str">
            <v>CURVA DE TRANSPOSIÇÃO, PVC, SOLDÁVEL, DN 25MM, INSTALADO EM PRUMADA DE ÁGUA  - FORNECIMENTO E INSTALAÇÃO. AF_06/2022</v>
          </cell>
          <cell r="I3816" t="str">
            <v>UN</v>
          </cell>
          <cell r="J3816" t="str">
            <v>COEFICIENTE DE REPRESENTATIVIDADE</v>
          </cell>
          <cell r="K3816" t="str">
            <v>11,75</v>
          </cell>
          <cell r="L3816" t="str">
            <v>CAIXA REFERENCIAL</v>
          </cell>
          <cell r="M3816" t="str">
            <v>1,64</v>
          </cell>
          <cell r="N3816">
            <v>10.11</v>
          </cell>
          <cell r="O3816">
            <v>11.75</v>
          </cell>
          <cell r="P3816">
            <v>0</v>
          </cell>
          <cell r="R3816" t="str">
            <v>SINAPI</v>
          </cell>
        </row>
        <row r="3817">
          <cell r="G3817">
            <v>89541</v>
          </cell>
          <cell r="H3817" t="str">
            <v>LUVA, PVC, SOLDÁVEL, DN 32MM, INSTALADO EM PRUMADA DE ÁGUA - FORNECIMENTO E INSTALAÇÃO. AF_06/2022</v>
          </cell>
          <cell r="I3817" t="str">
            <v>UN</v>
          </cell>
          <cell r="J3817" t="str">
            <v>COEFICIENTE DE REPRESENTATIVIDADE</v>
          </cell>
          <cell r="K3817" t="str">
            <v>6,73</v>
          </cell>
          <cell r="L3817" t="str">
            <v>CAIXA REFERENCIAL</v>
          </cell>
          <cell r="M3817" t="str">
            <v>2,02</v>
          </cell>
          <cell r="N3817">
            <v>4.7100000000000009</v>
          </cell>
          <cell r="O3817">
            <v>6.73</v>
          </cell>
          <cell r="P3817">
            <v>0</v>
          </cell>
          <cell r="R3817" t="str">
            <v>SINAPI</v>
          </cell>
        </row>
        <row r="3818">
          <cell r="G3818">
            <v>89542</v>
          </cell>
          <cell r="H3818" t="str">
            <v>LUVA DE CORRER, PVC, SOLDÁVEL, DN 32MM, INSTALADO EM PRUMADA DE ÁGUA - FORNECIMENTO E INSTALAÇÃO. AF_06/2022</v>
          </cell>
          <cell r="I3818" t="str">
            <v>UN</v>
          </cell>
          <cell r="J3818" t="str">
            <v>COEFICIENTE DE REPRESENTATIVIDADE</v>
          </cell>
          <cell r="K3818" t="str">
            <v>31,80</v>
          </cell>
          <cell r="L3818" t="str">
            <v>CAIXA REFERENCIAL</v>
          </cell>
          <cell r="M3818" t="str">
            <v>2,01</v>
          </cell>
          <cell r="N3818">
            <v>29.79</v>
          </cell>
          <cell r="O3818">
            <v>31.799999999999997</v>
          </cell>
          <cell r="P3818">
            <v>0</v>
          </cell>
          <cell r="R3818" t="str">
            <v>SINAPI</v>
          </cell>
        </row>
        <row r="3819">
          <cell r="G3819">
            <v>89544</v>
          </cell>
          <cell r="H3819" t="str">
            <v>LUVA SIMPLES, PVC, SERIE R, ÁGUA PLUVIAL, DN 40 MM, JUNTA SOLDÁVEL, FORNECIDO E INSTALADO EM RAMAL DE ENCAMINHAMENTO. AF_06/2022</v>
          </cell>
          <cell r="I3819" t="str">
            <v>UN</v>
          </cell>
          <cell r="J3819" t="str">
            <v>COEFICIENTE DE REPRESENTATIVIDADE</v>
          </cell>
          <cell r="K3819" t="str">
            <v>8,99</v>
          </cell>
          <cell r="L3819" t="str">
            <v>CAIXA REFERENCIAL</v>
          </cell>
          <cell r="M3819" t="str">
            <v>1,09</v>
          </cell>
          <cell r="N3819">
            <v>7.9</v>
          </cell>
          <cell r="O3819">
            <v>8.99</v>
          </cell>
          <cell r="P3819">
            <v>0</v>
          </cell>
          <cell r="R3819" t="str">
            <v>SINAPI</v>
          </cell>
        </row>
        <row r="3820">
          <cell r="G3820">
            <v>89545</v>
          </cell>
          <cell r="H3820" t="str">
            <v>LUVA SIMPLES, PVC, SERIE R, ÁGUA PLUVIAL, DN 50 MM, JUNTA ELÁSTICA, FORNECIDO E INSTALADO EM RAMAL DE ENCAMINHAMENTO. AF_06/2022</v>
          </cell>
          <cell r="I3820" t="str">
            <v>UN</v>
          </cell>
          <cell r="J3820" t="str">
            <v>COEFICIENTE DE REPRESENTATIVIDADE</v>
          </cell>
          <cell r="K3820" t="str">
            <v>17,82</v>
          </cell>
          <cell r="L3820" t="str">
            <v>CAIXA REFERENCIAL</v>
          </cell>
          <cell r="M3820" t="str">
            <v>1,41</v>
          </cell>
          <cell r="N3820">
            <v>16.41</v>
          </cell>
          <cell r="O3820">
            <v>17.82</v>
          </cell>
          <cell r="P3820">
            <v>0</v>
          </cell>
          <cell r="R3820" t="str">
            <v>SINAPI</v>
          </cell>
        </row>
        <row r="3821">
          <cell r="G3821">
            <v>89546</v>
          </cell>
          <cell r="H3821" t="str">
            <v>BUCHA DE REDUÇÃO LONGA, PVC, SERIE R, ÁGUA PLUVIAL, DN 50 X 40 MM, JUNTA ELÁSTICA, FORNECIDO E INSTALADO EM RAMAL DE ENCAMINHAMENTO. AF_06/2022</v>
          </cell>
          <cell r="I3821" t="str">
            <v>UN</v>
          </cell>
          <cell r="J3821" t="str">
            <v>COEFICIENTE DE REPRESENTATIVIDADE</v>
          </cell>
          <cell r="K3821" t="str">
            <v>11,73</v>
          </cell>
          <cell r="L3821" t="str">
            <v>CAIXA REFERENCIAL</v>
          </cell>
          <cell r="M3821" t="str">
            <v>1,25</v>
          </cell>
          <cell r="N3821">
            <v>10.48</v>
          </cell>
          <cell r="O3821">
            <v>11.73</v>
          </cell>
          <cell r="P3821">
            <v>0</v>
          </cell>
          <cell r="R3821" t="str">
            <v>SINAPI</v>
          </cell>
        </row>
        <row r="3822">
          <cell r="G3822">
            <v>89547</v>
          </cell>
          <cell r="H3822" t="str">
            <v>LUVA SIMPLES, PVC, SERIE R, ÁGUA PLUVIAL, DN 75 MM, JUNTA ELÁSTICA, FORNECIDO E INSTALADO EM RAMAL DE ENCAMINHAMENTO. AF_06/2022</v>
          </cell>
          <cell r="I3822" t="str">
            <v>UN</v>
          </cell>
          <cell r="J3822" t="str">
            <v>COEFICIENTE DE REPRESENTATIVIDADE</v>
          </cell>
          <cell r="K3822" t="str">
            <v>23,64</v>
          </cell>
          <cell r="L3822" t="str">
            <v>CAIXA REFERENCIAL</v>
          </cell>
          <cell r="M3822" t="str">
            <v>2,18</v>
          </cell>
          <cell r="N3822">
            <v>21.46</v>
          </cell>
          <cell r="O3822">
            <v>23.64</v>
          </cell>
          <cell r="P3822">
            <v>0</v>
          </cell>
          <cell r="R3822" t="str">
            <v>SINAPI</v>
          </cell>
        </row>
        <row r="3823">
          <cell r="G3823">
            <v>89548</v>
          </cell>
          <cell r="H3823" t="str">
            <v>LUVA DE CORRER, PVC, SERIE R, ÁGUA PLUVIAL, DN 75 MM, JUNTA ELÁSTICA, FORNECIDO E INSTALADO EM RAMAL DE ENCAMINHAMENTO. AF_06/2022</v>
          </cell>
          <cell r="I3823" t="str">
            <v>UN</v>
          </cell>
          <cell r="J3823" t="str">
            <v>COEFICIENTE DE REPRESENTATIVIDADE</v>
          </cell>
          <cell r="K3823" t="str">
            <v>24,11</v>
          </cell>
          <cell r="L3823" t="str">
            <v>CAIXA REFERENCIAL</v>
          </cell>
          <cell r="M3823" t="str">
            <v>2,18</v>
          </cell>
          <cell r="N3823">
            <v>21.93</v>
          </cell>
          <cell r="O3823">
            <v>24.11</v>
          </cell>
          <cell r="P3823">
            <v>0</v>
          </cell>
          <cell r="R3823" t="str">
            <v>SINAPI</v>
          </cell>
        </row>
        <row r="3824">
          <cell r="G3824">
            <v>89549</v>
          </cell>
          <cell r="H3824" t="str">
            <v>REDUÇÃO EXCÊNTRICA, PVC, SERIE R, ÁGUA PLUVIAL, DN 75 X 50 MM, JUNTA ELÁSTICA, FORNECIDO E INSTALADO EM RAMAL DE ENCAMINHAMENTO. AF_06/2022</v>
          </cell>
          <cell r="I3824" t="str">
            <v>UN</v>
          </cell>
          <cell r="J3824" t="str">
            <v>COEFICIENTE DE REPRESENTATIVIDADE</v>
          </cell>
          <cell r="K3824" t="str">
            <v>19,98</v>
          </cell>
          <cell r="L3824" t="str">
            <v>CAIXA REFERENCIAL</v>
          </cell>
          <cell r="M3824" t="str">
            <v>1,79</v>
          </cell>
          <cell r="N3824">
            <v>18.190000000000001</v>
          </cell>
          <cell r="O3824">
            <v>19.98</v>
          </cell>
          <cell r="P3824">
            <v>0</v>
          </cell>
          <cell r="R3824" t="str">
            <v>SINAPI</v>
          </cell>
        </row>
        <row r="3825">
          <cell r="G3825">
            <v>89550</v>
          </cell>
          <cell r="H3825" t="str">
            <v>TÊ DE INSPEÇÃO, PVC, SERIE R, ÁGUA PLUVIAL, DN 75 MM, JUNTA ELÁSTICA, FORNECIDO E INSTALADO EM RAMAL DE ENCAMINHAMENTO. AF_06/2022</v>
          </cell>
          <cell r="I3825" t="str">
            <v>UN</v>
          </cell>
          <cell r="J3825" t="str">
            <v>COEFICIENTE DE REPRESENTATIVIDADE</v>
          </cell>
          <cell r="K3825" t="str">
            <v>43,80</v>
          </cell>
          <cell r="L3825" t="str">
            <v>CAIXA REFERENCIAL</v>
          </cell>
          <cell r="M3825" t="str">
            <v>2,18</v>
          </cell>
          <cell r="N3825">
            <v>41.62</v>
          </cell>
          <cell r="O3825">
            <v>43.8</v>
          </cell>
          <cell r="P3825">
            <v>0</v>
          </cell>
          <cell r="R3825" t="str">
            <v>SINAPI</v>
          </cell>
        </row>
        <row r="3826">
          <cell r="G3826">
            <v>89551</v>
          </cell>
          <cell r="H3826" t="str">
            <v>LUVA SOLDÁVEL E COM ROSCA, PVC, SOLDÁVEL, DN 32MM X 1 , INSTALADO EM PRUMADA DE ÁGUA - FORNECIMENTO E INSTALAÇÃO. AF_06/2022</v>
          </cell>
          <cell r="I3826" t="str">
            <v>UN</v>
          </cell>
          <cell r="J3826" t="str">
            <v>COEFICIENTE DE REPRESENTATIVIDADE</v>
          </cell>
          <cell r="K3826" t="str">
            <v>9,44</v>
          </cell>
          <cell r="L3826" t="str">
            <v>CAIXA REFERENCIAL</v>
          </cell>
          <cell r="M3826" t="str">
            <v>1,83</v>
          </cell>
          <cell r="N3826">
            <v>7.6099999999999994</v>
          </cell>
          <cell r="O3826">
            <v>9.44</v>
          </cell>
          <cell r="P3826">
            <v>0</v>
          </cell>
          <cell r="R3826" t="str">
            <v>SINAPI</v>
          </cell>
        </row>
        <row r="3827">
          <cell r="G3827">
            <v>89552</v>
          </cell>
          <cell r="H3827" t="str">
            <v>UNIÃO, PVC, SOLDÁVEL, DN 32MM, INSTALADO EM PRUMADA DE ÁGUA - FORNECIMENTO E INSTALAÇÃO. AF_06/2022</v>
          </cell>
          <cell r="I3827" t="str">
            <v>UN</v>
          </cell>
          <cell r="J3827" t="str">
            <v>COEFICIENTE DE REPRESENTATIVIDADE</v>
          </cell>
          <cell r="K3827" t="str">
            <v>21,16</v>
          </cell>
          <cell r="L3827" t="str">
            <v>CAIXA REFERENCIAL</v>
          </cell>
          <cell r="M3827" t="str">
            <v>2,01</v>
          </cell>
          <cell r="N3827">
            <v>19.149999999999999</v>
          </cell>
          <cell r="O3827">
            <v>21.159999999999997</v>
          </cell>
          <cell r="P3827">
            <v>0</v>
          </cell>
          <cell r="R3827" t="str">
            <v>SINAPI</v>
          </cell>
        </row>
        <row r="3828">
          <cell r="G3828">
            <v>89553</v>
          </cell>
          <cell r="H3828" t="str">
            <v>ADAPTADOR CURTO COM BOLSA E ROSCA PARA REGISTRO, PVC, SOLDÁVEL, DN 32MM X 1 , INSTALADO EM PRUMADA DE ÁGUA - FORNECIMENTO E INSTALAÇÃO. AF_06/2022</v>
          </cell>
          <cell r="I3828" t="str">
            <v>UN</v>
          </cell>
          <cell r="J3828" t="str">
            <v>COEFICIENTE DE REPRESENTATIVIDADE</v>
          </cell>
          <cell r="K3828" t="str">
            <v>6,03</v>
          </cell>
          <cell r="L3828" t="str">
            <v>CAIXA REFERENCIAL</v>
          </cell>
          <cell r="M3828" t="str">
            <v>1,84</v>
          </cell>
          <cell r="N3828">
            <v>4.1900000000000004</v>
          </cell>
          <cell r="O3828">
            <v>6.03</v>
          </cell>
          <cell r="P3828">
            <v>0</v>
          </cell>
          <cell r="R3828" t="str">
            <v>SINAPI</v>
          </cell>
        </row>
        <row r="3829">
          <cell r="G3829">
            <v>89554</v>
          </cell>
          <cell r="H3829" t="str">
            <v>LUVA SIMPLES, PVC, SERIE R, ÁGUA PLUVIAL, DN 100 MM, JUNTA ELÁSTICA, FORNECIDO E INSTALADO EM RAMAL DE ENCAMINHAMENTO. AF_06/2022</v>
          </cell>
          <cell r="I3829" t="str">
            <v>UN</v>
          </cell>
          <cell r="J3829" t="str">
            <v>COEFICIENTE DE REPRESENTATIVIDADE</v>
          </cell>
          <cell r="K3829" t="str">
            <v>29,95</v>
          </cell>
          <cell r="L3829" t="str">
            <v>CAIXA REFERENCIAL</v>
          </cell>
          <cell r="M3829" t="str">
            <v>3,00</v>
          </cell>
          <cell r="N3829">
            <v>26.95</v>
          </cell>
          <cell r="O3829">
            <v>29.95</v>
          </cell>
          <cell r="P3829">
            <v>0</v>
          </cell>
          <cell r="R3829" t="str">
            <v>SINAPI</v>
          </cell>
        </row>
        <row r="3830">
          <cell r="G3830">
            <v>89555</v>
          </cell>
          <cell r="H3830" t="str">
            <v>CURVA DE TRANSPOSIÇÃO, PVC, SOLDÁVEL, DN 32MM, INSTALADO EM PRUMADA DE ÁGUA   FORNECIMENTO E INSTALAÇÃO. AF_06/2022</v>
          </cell>
          <cell r="I3830" t="str">
            <v>UN</v>
          </cell>
          <cell r="J3830" t="str">
            <v>COEFICIENTE DE REPRESENTATIVIDADE</v>
          </cell>
          <cell r="K3830" t="str">
            <v>24,99</v>
          </cell>
          <cell r="L3830" t="str">
            <v>CAIXA REFERENCIAL</v>
          </cell>
          <cell r="M3830" t="str">
            <v>2,01</v>
          </cell>
          <cell r="N3830">
            <v>22.979999999999997</v>
          </cell>
          <cell r="O3830">
            <v>24.989999999999995</v>
          </cell>
          <cell r="P3830">
            <v>0</v>
          </cell>
          <cell r="R3830" t="str">
            <v>SINAPI</v>
          </cell>
        </row>
        <row r="3831">
          <cell r="G3831">
            <v>89556</v>
          </cell>
          <cell r="H3831" t="str">
            <v>LUVA DE CORRER, PVC, SERIE R, ÁGUA PLUVIAL, DN 100 MM, JUNTA ELÁSTICA, FORNECIDO E INSTALADO EM RAMAL DE ENCAMINHAMENTO. AF_06/2022</v>
          </cell>
          <cell r="I3831" t="str">
            <v>UN</v>
          </cell>
          <cell r="J3831" t="str">
            <v>COEFICIENTE DE REPRESENTATIVIDADE</v>
          </cell>
          <cell r="K3831" t="str">
            <v>42,37</v>
          </cell>
          <cell r="L3831" t="str">
            <v>CAIXA REFERENCIAL</v>
          </cell>
          <cell r="M3831" t="str">
            <v>3,00</v>
          </cell>
          <cell r="N3831">
            <v>39.369999999999997</v>
          </cell>
          <cell r="O3831">
            <v>42.37</v>
          </cell>
          <cell r="P3831">
            <v>0</v>
          </cell>
          <cell r="R3831" t="str">
            <v>SINAPI</v>
          </cell>
        </row>
        <row r="3832">
          <cell r="G3832">
            <v>89557</v>
          </cell>
          <cell r="H3832" t="str">
            <v>REDUÇÃO EXCÊNTRICA, PVC, SERIE R, ÁGUA PLUVIAL, DN 100 X 75 MM, JUNTA ELÁSTICA, FORNECIDO E INSTALADO EM RAMAL DE ENCAMINHAMENTO. AF_06/2022</v>
          </cell>
          <cell r="I3832" t="str">
            <v>UN</v>
          </cell>
          <cell r="J3832" t="str">
            <v>COEFICIENTE DE REPRESENTATIVIDADE</v>
          </cell>
          <cell r="K3832" t="str">
            <v>33,57</v>
          </cell>
          <cell r="L3832" t="str">
            <v>CAIXA REFERENCIAL</v>
          </cell>
          <cell r="M3832" t="str">
            <v>2,59</v>
          </cell>
          <cell r="N3832">
            <v>30.98</v>
          </cell>
          <cell r="O3832">
            <v>33.57</v>
          </cell>
          <cell r="P3832">
            <v>0</v>
          </cell>
          <cell r="R3832" t="str">
            <v>SINAPI</v>
          </cell>
        </row>
        <row r="3833">
          <cell r="G3833">
            <v>89558</v>
          </cell>
          <cell r="H3833" t="str">
            <v>LUVA, PVC, SOLDÁVEL, DN 40MM, INSTALADO EM PRUMADA DE ÁGUA - FORNECIMENTO E INSTALAÇÃO. AF_06/2022</v>
          </cell>
          <cell r="I3833" t="str">
            <v>UN</v>
          </cell>
          <cell r="J3833" t="str">
            <v>COEFICIENTE DE REPRESENTATIVIDADE</v>
          </cell>
          <cell r="K3833" t="str">
            <v>10,55</v>
          </cell>
          <cell r="L3833" t="str">
            <v>CAIXA REFERENCIAL</v>
          </cell>
          <cell r="M3833" t="str">
            <v>2,42</v>
          </cell>
          <cell r="N3833">
            <v>8.1300000000000008</v>
          </cell>
          <cell r="O3833">
            <v>10.55</v>
          </cell>
          <cell r="P3833">
            <v>0</v>
          </cell>
          <cell r="R3833" t="str">
            <v>SINAPI</v>
          </cell>
        </row>
        <row r="3834">
          <cell r="G3834">
            <v>89559</v>
          </cell>
          <cell r="H3834" t="str">
            <v>TÊ DE INSPEÇÃO, PVC, SERIE R, ÁGUA PLUVIAL, DN 100 MM, JUNTA ELÁSTICA, FORNECIDO E INSTALADO EM RAMAL DE ENCAMINHAMENTO. AF_06/2022</v>
          </cell>
          <cell r="I3834" t="str">
            <v>UN</v>
          </cell>
          <cell r="J3834" t="str">
            <v>COEFICIENTE DE REPRESENTATIVIDADE</v>
          </cell>
          <cell r="K3834" t="str">
            <v>71,48</v>
          </cell>
          <cell r="L3834" t="str">
            <v>CAIXA REFERENCIAL</v>
          </cell>
          <cell r="M3834" t="str">
            <v>3,00</v>
          </cell>
          <cell r="N3834">
            <v>68.48</v>
          </cell>
          <cell r="O3834">
            <v>71.48</v>
          </cell>
          <cell r="P3834">
            <v>0</v>
          </cell>
          <cell r="R3834" t="str">
            <v>SINAPI</v>
          </cell>
        </row>
        <row r="3835">
          <cell r="G3835">
            <v>89560</v>
          </cell>
          <cell r="H3835" t="str">
            <v>LUVA DE CORRER, PVC, SOLDÁVEL, DN 40MM, INSTALADO EM PRUMADA DE ÁGUA   FORNECIMENTO E INSTALAÇÃO. AF_06/2022</v>
          </cell>
          <cell r="I3835" t="str">
            <v>UN</v>
          </cell>
          <cell r="J3835" t="str">
            <v>COEFICIENTE DE REPRESENTATIVIDADE</v>
          </cell>
          <cell r="K3835" t="str">
            <v>40,86</v>
          </cell>
          <cell r="L3835" t="str">
            <v>CAIXA REFERENCIAL</v>
          </cell>
          <cell r="M3835" t="str">
            <v>2,41</v>
          </cell>
          <cell r="N3835">
            <v>38.450000000000003</v>
          </cell>
          <cell r="O3835">
            <v>40.86</v>
          </cell>
          <cell r="P3835">
            <v>0</v>
          </cell>
          <cell r="R3835" t="str">
            <v>SINAPI</v>
          </cell>
        </row>
        <row r="3836">
          <cell r="G3836">
            <v>89561</v>
          </cell>
          <cell r="H3836" t="str">
            <v>JUNÇÃO SIMPLES, PVC, SERIE R, ÁGUA PLUVIAL, DN 40 MM, JUNTA SOLDÁVEL, FORNECIDO E INSTALADO EM RAMAL DE ENCAMINHAMENTO. AF_06/2022</v>
          </cell>
          <cell r="I3836" t="str">
            <v>UN</v>
          </cell>
          <cell r="J3836" t="str">
            <v>COEFICIENTE DE REPRESENTATIVIDADE</v>
          </cell>
          <cell r="K3836" t="str">
            <v>15,53</v>
          </cell>
          <cell r="L3836" t="str">
            <v>CAIXA REFERENCIAL</v>
          </cell>
          <cell r="M3836" t="str">
            <v>2,20</v>
          </cell>
          <cell r="N3836">
            <v>13.329999999999998</v>
          </cell>
          <cell r="O3836">
            <v>15.529999999999998</v>
          </cell>
          <cell r="P3836">
            <v>0</v>
          </cell>
          <cell r="R3836" t="str">
            <v>SINAPI</v>
          </cell>
        </row>
        <row r="3837">
          <cell r="G3837">
            <v>89562</v>
          </cell>
          <cell r="H3837" t="str">
            <v>LUVA DE REDUÇÃO, PVC, SOLDÁVEL, DN 40MM X 32MM, INSTALADO EM PRUMADA DE ÁGUA - FORNECIMENTO E INSTALAÇÃO. AF_06/2022</v>
          </cell>
          <cell r="I3837" t="str">
            <v>UN</v>
          </cell>
          <cell r="J3837" t="str">
            <v>COEFICIENTE DE REPRESENTATIVIDADE</v>
          </cell>
          <cell r="K3837" t="str">
            <v>11,37</v>
          </cell>
          <cell r="L3837" t="str">
            <v>CAIXA REFERENCIAL</v>
          </cell>
          <cell r="M3837" t="str">
            <v>2,22</v>
          </cell>
          <cell r="N3837">
            <v>9.1499999999999986</v>
          </cell>
          <cell r="O3837">
            <v>11.37</v>
          </cell>
          <cell r="P3837">
            <v>0</v>
          </cell>
          <cell r="R3837" t="str">
            <v>SINAPI</v>
          </cell>
        </row>
        <row r="3838">
          <cell r="G3838">
            <v>89563</v>
          </cell>
          <cell r="H3838" t="str">
            <v>JUNÇÃO SIMPLES, PVC, SERIE R, ÁGUA PLUVIAL, DN 50 MM, JUNTA ELÁSTICA, FORNECIDO E INSTALADO EM RAMAL DE ENCAMINHAMENTO. AF_06/2022</v>
          </cell>
          <cell r="I3838" t="str">
            <v>UN</v>
          </cell>
          <cell r="J3838" t="str">
            <v>COEFICIENTE DE REPRESENTATIVIDADE</v>
          </cell>
          <cell r="K3838" t="str">
            <v>36,60</v>
          </cell>
          <cell r="L3838" t="str">
            <v>CAIXA REFERENCIAL</v>
          </cell>
          <cell r="M3838" t="str">
            <v>2,82</v>
          </cell>
          <cell r="N3838">
            <v>33.78</v>
          </cell>
          <cell r="O3838">
            <v>36.6</v>
          </cell>
          <cell r="P3838">
            <v>0</v>
          </cell>
          <cell r="R3838" t="str">
            <v>SINAPI</v>
          </cell>
        </row>
        <row r="3839">
          <cell r="G3839">
            <v>89564</v>
          </cell>
          <cell r="H3839" t="str">
            <v>LUVA COM ROSCA, PVC, SOLDÁVEL, DN 40MM X 1.1/4 , INSTALADO EM PRUMADA DE ÁGUA - FORNECIMENTO E INSTALAÇÃO. AF_06/2022</v>
          </cell>
          <cell r="I3839" t="str">
            <v>UN</v>
          </cell>
          <cell r="J3839" t="str">
            <v>COEFICIENTE DE REPRESENTATIVIDADE</v>
          </cell>
          <cell r="K3839" t="str">
            <v>17,70</v>
          </cell>
          <cell r="L3839" t="str">
            <v>CAIXA REFERENCIAL</v>
          </cell>
          <cell r="M3839" t="str">
            <v>2,21</v>
          </cell>
          <cell r="N3839">
            <v>15.489999999999998</v>
          </cell>
          <cell r="O3839">
            <v>17.7</v>
          </cell>
          <cell r="P3839">
            <v>0</v>
          </cell>
          <cell r="R3839" t="str">
            <v>SINAPI</v>
          </cell>
        </row>
        <row r="3840">
          <cell r="G3840">
            <v>89565</v>
          </cell>
          <cell r="H3840" t="str">
            <v>JUNÇÃO SIMPLES, PVC, SERIE R, ÁGUA PLUVIAL, DN 75 X 75 MM, JUNTA ELÁSTICA, FORNECIDO E INSTALADO EM RAMAL DE ENCAMINHAMENTO. AF_06/2022</v>
          </cell>
          <cell r="I3840" t="str">
            <v>UN</v>
          </cell>
          <cell r="J3840" t="str">
            <v>COEFICIENTE DE REPRESENTATIVIDADE</v>
          </cell>
          <cell r="K3840" t="str">
            <v>59,11</v>
          </cell>
          <cell r="L3840" t="str">
            <v>CAIXA REFERENCIAL</v>
          </cell>
          <cell r="M3840" t="str">
            <v>4,39</v>
          </cell>
          <cell r="N3840">
            <v>54.72</v>
          </cell>
          <cell r="O3840">
            <v>59.11</v>
          </cell>
          <cell r="P3840">
            <v>0</v>
          </cell>
          <cell r="R3840" t="str">
            <v>SINAPI</v>
          </cell>
        </row>
        <row r="3841">
          <cell r="G3841">
            <v>89566</v>
          </cell>
          <cell r="H3841" t="str">
            <v>TÊ, PVC, SERIE R, ÁGUA PLUVIAL, DN 75 MM, JUNTA ELÁSTICA, FORNECIDO E INSTALADO EM RAMAL DE ENCAMINHAMENTO. AF_06/2022</v>
          </cell>
          <cell r="I3841" t="str">
            <v>UN</v>
          </cell>
          <cell r="J3841" t="str">
            <v>COEFICIENTE DE REPRESENTATIVIDADE</v>
          </cell>
          <cell r="K3841" t="str">
            <v>49,88</v>
          </cell>
          <cell r="L3841" t="str">
            <v>CAIXA REFERENCIAL</v>
          </cell>
          <cell r="M3841" t="str">
            <v>4,39</v>
          </cell>
          <cell r="N3841">
            <v>45.49</v>
          </cell>
          <cell r="O3841">
            <v>49.88</v>
          </cell>
          <cell r="P3841">
            <v>0</v>
          </cell>
          <cell r="R3841" t="str">
            <v>SINAPI</v>
          </cell>
        </row>
        <row r="3842">
          <cell r="G3842">
            <v>89567</v>
          </cell>
          <cell r="H3842" t="str">
            <v>JUNÇÃO SIMPLES, PVC, SERIE R, ÁGUA PLUVIAL, DN 100 X 100 MM, JUNTA ELÁSTICA, FORNECIDO E INSTALADO EM RAMAL DE ENCAMINHAMENTO. AF_06/2022</v>
          </cell>
          <cell r="I3842" t="str">
            <v>UN</v>
          </cell>
          <cell r="J3842" t="str">
            <v>COEFICIENTE DE REPRESENTATIVIDADE</v>
          </cell>
          <cell r="K3842" t="str">
            <v>84,94</v>
          </cell>
          <cell r="L3842" t="str">
            <v>CAIXA REFERENCIAL</v>
          </cell>
          <cell r="M3842" t="str">
            <v>6,01</v>
          </cell>
          <cell r="N3842">
            <v>78.929999999999993</v>
          </cell>
          <cell r="O3842">
            <v>84.94</v>
          </cell>
          <cell r="P3842">
            <v>0</v>
          </cell>
          <cell r="R3842" t="str">
            <v>SINAPI</v>
          </cell>
        </row>
        <row r="3843">
          <cell r="G3843">
            <v>89568</v>
          </cell>
          <cell r="H3843" t="str">
            <v>UNIÃO, PVC, SOLDÁVEL, DN 40MM, INSTALADO EM PRUMADA DE ÁGUA - FORNECIMENTO E INSTALAÇÃO. AF_06/2022</v>
          </cell>
          <cell r="I3843" t="str">
            <v>UN</v>
          </cell>
          <cell r="J3843" t="str">
            <v>COEFICIENTE DE REPRESENTATIVIDADE</v>
          </cell>
          <cell r="K3843" t="str">
            <v>37,78</v>
          </cell>
          <cell r="L3843" t="str">
            <v>CAIXA REFERENCIAL</v>
          </cell>
          <cell r="M3843" t="str">
            <v>2,41</v>
          </cell>
          <cell r="N3843">
            <v>35.370000000000005</v>
          </cell>
          <cell r="O3843">
            <v>37.78</v>
          </cell>
          <cell r="P3843">
            <v>0</v>
          </cell>
          <cell r="R3843" t="str">
            <v>SINAPI</v>
          </cell>
        </row>
        <row r="3844">
          <cell r="G3844">
            <v>89569</v>
          </cell>
          <cell r="H3844" t="str">
            <v>JUNÇÃO SIMPLES, PVC, SERIE R, ÁGUA PLUVIAL, DN 100 X 75 MM, JUNTA ELÁSTICA, FORNECIDO E INSTALADO EM RAMAL DE ENCAMINHAMENTO. AF_06/2022</v>
          </cell>
          <cell r="I3844" t="str">
            <v>UN</v>
          </cell>
          <cell r="J3844" t="str">
            <v>COEFICIENTE DE REPRESENTATIVIDADE</v>
          </cell>
          <cell r="K3844" t="str">
            <v>99,65</v>
          </cell>
          <cell r="L3844" t="str">
            <v>CAIXA REFERENCIAL</v>
          </cell>
          <cell r="M3844" t="str">
            <v>5,47</v>
          </cell>
          <cell r="N3844">
            <v>94.18</v>
          </cell>
          <cell r="O3844">
            <v>99.65</v>
          </cell>
          <cell r="P3844">
            <v>0</v>
          </cell>
          <cell r="R3844" t="str">
            <v>SINAPI</v>
          </cell>
        </row>
        <row r="3845">
          <cell r="G3845">
            <v>89570</v>
          </cell>
          <cell r="H3845" t="str">
            <v>ADAPTADOR CURTO COM BOLSA E ROSCA PARA REGISTRO, PVC, SOLDÁVEL, DN 40MM X 1.1/2 , INSTALADO EM PRUMADA DE ÁGUA - FORNECIMENTO E INSTALAÇÃO. AF_06/2022</v>
          </cell>
          <cell r="I3845" t="str">
            <v>UN</v>
          </cell>
          <cell r="J3845" t="str">
            <v>COEFICIENTE DE REPRESENTATIVIDADE</v>
          </cell>
          <cell r="K3845" t="str">
            <v>12,65</v>
          </cell>
          <cell r="L3845" t="str">
            <v>CAIXA REFERENCIAL</v>
          </cell>
          <cell r="M3845" t="str">
            <v>2,30</v>
          </cell>
          <cell r="N3845">
            <v>10.350000000000001</v>
          </cell>
          <cell r="O3845">
            <v>12.650000000000002</v>
          </cell>
          <cell r="P3845">
            <v>0</v>
          </cell>
          <cell r="R3845" t="str">
            <v>SINAPI</v>
          </cell>
        </row>
        <row r="3846">
          <cell r="G3846">
            <v>89571</v>
          </cell>
          <cell r="H3846" t="str">
            <v>TÊ, PVC, SERIE R, ÁGUA PLUVIAL, DN 100 X 100 MM, JUNTA ELÁSTICA, FORNECIDO E INSTALADO EM RAMAL DE ENCAMINHAMENTO. AF_06/2022</v>
          </cell>
          <cell r="I3846" t="str">
            <v>UN</v>
          </cell>
          <cell r="J3846" t="str">
            <v>COEFICIENTE DE REPRESENTATIVIDADE</v>
          </cell>
          <cell r="K3846" t="str">
            <v>73,32</v>
          </cell>
          <cell r="L3846" t="str">
            <v>CAIXA REFERENCIAL</v>
          </cell>
          <cell r="M3846" t="str">
            <v>6,01</v>
          </cell>
          <cell r="N3846">
            <v>67.309999999999988</v>
          </cell>
          <cell r="O3846">
            <v>73.319999999999993</v>
          </cell>
          <cell r="P3846">
            <v>0</v>
          </cell>
          <cell r="R3846" t="str">
            <v>SINAPI</v>
          </cell>
        </row>
        <row r="3847">
          <cell r="G3847">
            <v>89572</v>
          </cell>
          <cell r="H3847" t="str">
            <v>ADAPTADOR CURTO COM BOLSA E ROSCA PARA REGISTRO, PVC, SOLDÁVEL, DN 40MM X 1.1/4 , INSTALADO EM PRUMADA DE ÁGUA - FORNECIMENTO E INSTALAÇÃO. AF_06/2022</v>
          </cell>
          <cell r="I3847" t="str">
            <v>UN</v>
          </cell>
          <cell r="J3847" t="str">
            <v>COEFICIENTE DE REPRESENTATIVIDADE</v>
          </cell>
          <cell r="K3847" t="str">
            <v>9,37</v>
          </cell>
          <cell r="L3847" t="str">
            <v>CAIXA REFERENCIAL</v>
          </cell>
          <cell r="M3847" t="str">
            <v>2,22</v>
          </cell>
          <cell r="N3847">
            <v>7.1499999999999986</v>
          </cell>
          <cell r="O3847">
            <v>9.3699999999999992</v>
          </cell>
          <cell r="P3847">
            <v>0</v>
          </cell>
          <cell r="R3847" t="str">
            <v>SINAPI</v>
          </cell>
        </row>
        <row r="3848">
          <cell r="G3848">
            <v>89573</v>
          </cell>
          <cell r="H3848" t="str">
            <v>TÊ, PVC, SERIE R, ÁGUA PLUVIAL, DN 100 X 75 MM, JUNTA ELÁSTICA, FORNECIDO E INSTALADO EM RAMAL DE ENCAMINHAMENTO. AF_06/2022</v>
          </cell>
          <cell r="I3848" t="str">
            <v>UN</v>
          </cell>
          <cell r="J3848" t="str">
            <v>COEFICIENTE DE REPRESENTATIVIDADE</v>
          </cell>
          <cell r="K3848" t="str">
            <v>80,83</v>
          </cell>
          <cell r="L3848" t="str">
            <v>CAIXA REFERENCIAL</v>
          </cell>
          <cell r="M3848" t="str">
            <v>5,47</v>
          </cell>
          <cell r="N3848">
            <v>75.36</v>
          </cell>
          <cell r="O3848">
            <v>80.83</v>
          </cell>
          <cell r="P3848">
            <v>0</v>
          </cell>
          <cell r="R3848" t="str">
            <v>SINAPI</v>
          </cell>
        </row>
        <row r="3849">
          <cell r="G3849">
            <v>89574</v>
          </cell>
          <cell r="H3849" t="str">
            <v>JUNÇÃO DUPLA, PVC, SERIE R, ÁGUA PLUVIAL, DN 100 X 100 X 100 MM, JUNTA ELÁSTICA, FORNECIDO E INSTALADO EM RAMAL DE ENCAMINHAMENTO. AF_06/2022</v>
          </cell>
          <cell r="I3849" t="str">
            <v>UN</v>
          </cell>
          <cell r="J3849" t="str">
            <v>COEFICIENTE DE REPRESENTATIVIDADE</v>
          </cell>
          <cell r="K3849" t="str">
            <v>164,82</v>
          </cell>
          <cell r="L3849" t="str">
            <v>CAIXA REFERENCIAL</v>
          </cell>
          <cell r="M3849" t="str">
            <v>9,04</v>
          </cell>
          <cell r="N3849">
            <v>155.78</v>
          </cell>
          <cell r="O3849">
            <v>164.82</v>
          </cell>
          <cell r="P3849">
            <v>0</v>
          </cell>
          <cell r="R3849" t="str">
            <v>SINAPI</v>
          </cell>
        </row>
        <row r="3850">
          <cell r="G3850">
            <v>89575</v>
          </cell>
          <cell r="H3850" t="str">
            <v>LUVA, PVC, SOLDÁVEL, DN 50MM, INSTALADO EM PRUMADA DE ÁGUA - FORNECIMENTO E INSTALAÇÃO. AF_06/2022</v>
          </cell>
          <cell r="I3850" t="str">
            <v>UN</v>
          </cell>
          <cell r="J3850" t="str">
            <v>COEFICIENTE DE REPRESENTATIVIDADE</v>
          </cell>
          <cell r="K3850" t="str">
            <v>12,41</v>
          </cell>
          <cell r="L3850" t="str">
            <v>CAIXA REFERENCIAL</v>
          </cell>
          <cell r="M3850" t="str">
            <v>2,97</v>
          </cell>
          <cell r="N3850">
            <v>9.44</v>
          </cell>
          <cell r="O3850">
            <v>12.41</v>
          </cell>
          <cell r="P3850">
            <v>0</v>
          </cell>
          <cell r="R3850" t="str">
            <v>SINAPI</v>
          </cell>
        </row>
        <row r="3851">
          <cell r="G3851">
            <v>89577</v>
          </cell>
          <cell r="H3851" t="str">
            <v>LUVA DE CORRER, PVC, SOLDÁVEL, DN 50MM, INSTALADO EM PRUMADA DE ÁGUA - FORNECIMENTO E INSTALAÇÃO. AF_06/2022</v>
          </cell>
          <cell r="I3851" t="str">
            <v>UN</v>
          </cell>
          <cell r="J3851" t="str">
            <v>COEFICIENTE DE REPRESENTATIVIDADE</v>
          </cell>
          <cell r="K3851" t="str">
            <v>42,89</v>
          </cell>
          <cell r="L3851" t="str">
            <v>CAIXA REFERENCIAL</v>
          </cell>
          <cell r="M3851" t="str">
            <v>2,96</v>
          </cell>
          <cell r="N3851">
            <v>39.93</v>
          </cell>
          <cell r="O3851">
            <v>42.89</v>
          </cell>
          <cell r="P3851">
            <v>0</v>
          </cell>
          <cell r="R3851" t="str">
            <v>SINAPI</v>
          </cell>
        </row>
        <row r="3852">
          <cell r="G3852">
            <v>89579</v>
          </cell>
          <cell r="H3852" t="str">
            <v>LUVA DE REDUÇÃO, PVC, SOLDÁVEL, DN 50MM X 25MM, INSTALADO EM PRUMADA DE ÁGUA   FORNECIMENTO E INSTALAÇÃO. AF_06/2022</v>
          </cell>
          <cell r="I3852" t="str">
            <v>UN</v>
          </cell>
          <cell r="J3852" t="str">
            <v>COEFICIENTE DE REPRESENTATIVIDADE</v>
          </cell>
          <cell r="K3852" t="str">
            <v>12,96</v>
          </cell>
          <cell r="L3852" t="str">
            <v>CAIXA REFERENCIAL</v>
          </cell>
          <cell r="M3852" t="str">
            <v>2,30</v>
          </cell>
          <cell r="N3852">
            <v>10.66</v>
          </cell>
          <cell r="O3852">
            <v>12.96</v>
          </cell>
          <cell r="P3852">
            <v>0</v>
          </cell>
          <cell r="R3852" t="str">
            <v>SINAPI</v>
          </cell>
        </row>
        <row r="3853">
          <cell r="G3853">
            <v>89581</v>
          </cell>
          <cell r="H3853" t="str">
            <v>JOELHO 90 GRAUS, PVC, SERIE R, ÁGUA PLUVIAL, DN 75 MM, JUNTA ELÁSTICA, FORNECIDO E INSTALADO EM CONDUTORES VERTICAIS DE ÁGUAS PLUVIAIS. AF_06/2022</v>
          </cell>
          <cell r="I3853" t="str">
            <v>UN</v>
          </cell>
          <cell r="J3853" t="str">
            <v>COEFICIENTE DE REPRESENTATIVIDADE</v>
          </cell>
          <cell r="K3853" t="str">
            <v>34,68</v>
          </cell>
          <cell r="L3853" t="str">
            <v>CAIXA REFERENCIAL</v>
          </cell>
          <cell r="M3853" t="str">
            <v>6,09</v>
          </cell>
          <cell r="N3853">
            <v>28.59</v>
          </cell>
          <cell r="O3853">
            <v>34.68</v>
          </cell>
          <cell r="P3853">
            <v>0</v>
          </cell>
          <cell r="R3853" t="str">
            <v>SINAPI</v>
          </cell>
        </row>
        <row r="3854">
          <cell r="G3854">
            <v>89582</v>
          </cell>
          <cell r="H3854" t="str">
            <v>JOELHO 45 GRAUS, PVC, SERIE R, ÁGUA PLUVIAL, DN 75 MM, JUNTA ELÁSTICA, FORNECIDO E INSTALADO EM CONDUTORES VERTICAIS DE ÁGUAS PLUVIAIS. AF_06/2022</v>
          </cell>
          <cell r="I3854" t="str">
            <v>UN</v>
          </cell>
          <cell r="J3854" t="str">
            <v>COEFICIENTE DE REPRESENTATIVIDADE</v>
          </cell>
          <cell r="K3854" t="str">
            <v>35,19</v>
          </cell>
          <cell r="L3854" t="str">
            <v>CAIXA REFERENCIAL</v>
          </cell>
          <cell r="M3854" t="str">
            <v>6,09</v>
          </cell>
          <cell r="N3854">
            <v>29.099999999999998</v>
          </cell>
          <cell r="O3854">
            <v>35.19</v>
          </cell>
          <cell r="P3854">
            <v>0</v>
          </cell>
          <cell r="R3854" t="str">
            <v>SINAPI</v>
          </cell>
        </row>
        <row r="3855">
          <cell r="G3855">
            <v>89583</v>
          </cell>
          <cell r="H3855" t="str">
            <v>CURVA 87 GRAUS E 30 MINUTOS, PVC, SERIE R, ÁGUA PLUVIAL, DN 75 MM, JUNTA ELÁSTICA, FORNECIDO E INSTALADO EM CONDUTORES VERTICAIS DE ÁGUAS PLUVIAIS. AF_06/2022</v>
          </cell>
          <cell r="I3855" t="str">
            <v>UN</v>
          </cell>
          <cell r="J3855" t="str">
            <v>COEFICIENTE DE REPRESENTATIVIDADE</v>
          </cell>
          <cell r="K3855" t="str">
            <v>44,59</v>
          </cell>
          <cell r="L3855" t="str">
            <v>CAIXA REFERENCIAL</v>
          </cell>
          <cell r="M3855" t="str">
            <v>6,09</v>
          </cell>
          <cell r="N3855">
            <v>38.5</v>
          </cell>
          <cell r="O3855">
            <v>44.59</v>
          </cell>
          <cell r="P3855">
            <v>0</v>
          </cell>
          <cell r="R3855" t="str">
            <v>SINAPI</v>
          </cell>
        </row>
        <row r="3856">
          <cell r="G3856">
            <v>89584</v>
          </cell>
          <cell r="H3856" t="str">
            <v>JOELHO 90 GRAUS, PVC, SERIE R, ÁGUA PLUVIAL, DN 100 MM, JUNTA ELÁSTICA, FORNECIDO E INSTALADO EM CONDUTORES VERTICAIS DE ÁGUAS PLUVIAIS. AF_06/2022</v>
          </cell>
          <cell r="I3856" t="str">
            <v>UN</v>
          </cell>
          <cell r="J3856" t="str">
            <v>COEFICIENTE DE REPRESENTATIVIDADE</v>
          </cell>
          <cell r="K3856" t="str">
            <v>44,94</v>
          </cell>
          <cell r="L3856" t="str">
            <v>CAIXA REFERENCIAL</v>
          </cell>
          <cell r="M3856" t="str">
            <v>9,57</v>
          </cell>
          <cell r="N3856">
            <v>35.369999999999997</v>
          </cell>
          <cell r="O3856">
            <v>44.94</v>
          </cell>
          <cell r="P3856">
            <v>0</v>
          </cell>
          <cell r="R3856" t="str">
            <v>SINAPI</v>
          </cell>
        </row>
        <row r="3857">
          <cell r="G3857">
            <v>89585</v>
          </cell>
          <cell r="H3857" t="str">
            <v>JOELHO 45 GRAUS, PVC, SERIE R, ÁGUA PLUVIAL, DN 100 MM, JUNTA ELÁSTICA, FORNECIDO E INSTALADO EM CONDUTORES VERTICAIS DE ÁGUAS PLUVIAIS. AF_06/2022</v>
          </cell>
          <cell r="I3857" t="str">
            <v>UN</v>
          </cell>
          <cell r="J3857" t="str">
            <v>COEFICIENTE DE REPRESENTATIVIDADE</v>
          </cell>
          <cell r="K3857" t="str">
            <v>46,09</v>
          </cell>
          <cell r="L3857" t="str">
            <v>CAIXA REFERENCIAL</v>
          </cell>
          <cell r="M3857" t="str">
            <v>9,57</v>
          </cell>
          <cell r="N3857">
            <v>36.520000000000003</v>
          </cell>
          <cell r="O3857">
            <v>46.09</v>
          </cell>
          <cell r="P3857">
            <v>0</v>
          </cell>
          <cell r="R3857" t="str">
            <v>SINAPI</v>
          </cell>
        </row>
        <row r="3858">
          <cell r="G3858">
            <v>89587</v>
          </cell>
          <cell r="H3858" t="str">
            <v>CURVA 87 GRAUS E 30 MINUTOS, PVC, SERIE R, ÁGUA PLUVIAL, DN 100 MM, JUNTA ELÁSTICA, FORNECIDO E INSTALADO EM CONDUTORES VERTICAIS DE ÁGUAS PLUVIAIS. AF_06/2022</v>
          </cell>
          <cell r="I3858" t="str">
            <v>UN</v>
          </cell>
          <cell r="J3858" t="str">
            <v>COEFICIENTE DE REPRESENTATIVIDADE</v>
          </cell>
          <cell r="K3858" t="str">
            <v>51,00</v>
          </cell>
          <cell r="L3858" t="str">
            <v>CAIXA REFERENCIAL</v>
          </cell>
          <cell r="M3858" t="str">
            <v>9,57</v>
          </cell>
          <cell r="N3858">
            <v>41.43</v>
          </cell>
          <cell r="O3858">
            <v>51</v>
          </cell>
          <cell r="P3858">
            <v>0</v>
          </cell>
          <cell r="R3858" t="str">
            <v>SINAPI</v>
          </cell>
        </row>
        <row r="3859">
          <cell r="G3859">
            <v>89590</v>
          </cell>
          <cell r="H3859" t="str">
            <v>JOELHO 90 GRAUS, PVC, SERIE R, ÁGUA PLUVIAL, DN 150 MM, JUNTA ELÁSTICA, FORNECIDO E INSTALADO EM CONDUTORES VERTICAIS DE ÁGUAS PLUVIAIS. AF_06/2022</v>
          </cell>
          <cell r="I3859" t="str">
            <v>UN</v>
          </cell>
          <cell r="J3859" t="str">
            <v>COEFICIENTE DE REPRESENTATIVIDADE</v>
          </cell>
          <cell r="K3859" t="str">
            <v>138,77</v>
          </cell>
          <cell r="L3859" t="str">
            <v>CAIXA REFERENCIAL</v>
          </cell>
          <cell r="M3859" t="str">
            <v>16,54</v>
          </cell>
          <cell r="N3859">
            <v>122.23000000000002</v>
          </cell>
          <cell r="O3859">
            <v>138.77000000000001</v>
          </cell>
          <cell r="P3859">
            <v>0</v>
          </cell>
          <cell r="R3859" t="str">
            <v>SINAPI</v>
          </cell>
        </row>
        <row r="3860">
          <cell r="G3860">
            <v>89591</v>
          </cell>
          <cell r="H3860" t="str">
            <v>JOELHO 45 GRAUS, PVC, SERIE R, ÁGUA PLUVIAL, DN 150 MM, JUNTA ELÁSTICA, FORNECIDO E INSTALADO EM CONDUTORES VERTICAIS DE ÁGUAS PLUVIAIS. AF_06/2022</v>
          </cell>
          <cell r="I3860" t="str">
            <v>UN</v>
          </cell>
          <cell r="J3860" t="str">
            <v>COEFICIENTE DE REPRESENTATIVIDADE</v>
          </cell>
          <cell r="K3860" t="str">
            <v>135,27</v>
          </cell>
          <cell r="L3860" t="str">
            <v>CAIXA REFERENCIAL</v>
          </cell>
          <cell r="M3860" t="str">
            <v>16,54</v>
          </cell>
          <cell r="N3860">
            <v>118.73000000000002</v>
          </cell>
          <cell r="O3860">
            <v>135.27000000000001</v>
          </cell>
          <cell r="P3860">
            <v>0</v>
          </cell>
          <cell r="R3860" t="str">
            <v>SINAPI</v>
          </cell>
        </row>
        <row r="3861">
          <cell r="G3861">
            <v>89592</v>
          </cell>
          <cell r="H3861" t="str">
            <v>CURVA 87 GRAUS E 30 MINUTOS, PVC, SERIE R, ÁGUA PLUVIAL, DN 150 MM, JUNTA ELÁSTICA, FORNECIDO E INSTALADO EM CONDUTORES VERTICAIS DE ÁGUAS PLUVIAIS. AF_06/2022</v>
          </cell>
          <cell r="I3861" t="str">
            <v>UN</v>
          </cell>
          <cell r="J3861" t="str">
            <v>COEFICIENTE DE REPRESENTATIVIDADE</v>
          </cell>
          <cell r="K3861" t="str">
            <v>166,06</v>
          </cell>
          <cell r="L3861" t="str">
            <v>CAIXA REFERENCIAL</v>
          </cell>
          <cell r="M3861" t="str">
            <v>16,54</v>
          </cell>
          <cell r="N3861">
            <v>149.52000000000001</v>
          </cell>
          <cell r="O3861">
            <v>166.06</v>
          </cell>
          <cell r="P3861">
            <v>0</v>
          </cell>
          <cell r="R3861" t="str">
            <v>SINAPI</v>
          </cell>
        </row>
        <row r="3862">
          <cell r="G3862">
            <v>89593</v>
          </cell>
          <cell r="H3862" t="str">
            <v>LUVA COM ROSCA, PVC, SOLDÁVEL, DN 50MM X 1.1/2 , INSTALADO EM PRUMADA DE ÁGUA - FORNECIMENTO E INSTALAÇÃO. AF_06/2022</v>
          </cell>
          <cell r="I3862" t="str">
            <v>UN</v>
          </cell>
          <cell r="J3862" t="str">
            <v>COEFICIENTE DE REPRESENTATIVIDADE</v>
          </cell>
          <cell r="K3862" t="str">
            <v>28,69</v>
          </cell>
          <cell r="L3862" t="str">
            <v>CAIXA REFERENCIAL</v>
          </cell>
          <cell r="M3862" t="str">
            <v>2,57</v>
          </cell>
          <cell r="N3862">
            <v>26.12</v>
          </cell>
          <cell r="O3862">
            <v>28.69</v>
          </cell>
          <cell r="P3862">
            <v>0</v>
          </cell>
          <cell r="R3862" t="str">
            <v>SINAPI</v>
          </cell>
        </row>
        <row r="3863">
          <cell r="G3863">
            <v>89594</v>
          </cell>
          <cell r="H3863" t="str">
            <v>UNIÃO, PVC, SOLDÁVEL, DN 50MM, INSTALADO EM PRUMADA DE ÁGUA - FORNECIMENTO E INSTALAÇÃO. AF_06/2022</v>
          </cell>
          <cell r="I3863" t="str">
            <v>UN</v>
          </cell>
          <cell r="J3863" t="str">
            <v>COEFICIENTE DE REPRESENTATIVIDADE</v>
          </cell>
          <cell r="K3863" t="str">
            <v>41,72</v>
          </cell>
          <cell r="L3863" t="str">
            <v>CAIXA REFERENCIAL</v>
          </cell>
          <cell r="M3863" t="str">
            <v>2,96</v>
          </cell>
          <cell r="N3863">
            <v>38.76</v>
          </cell>
          <cell r="O3863">
            <v>41.72</v>
          </cell>
          <cell r="P3863">
            <v>0</v>
          </cell>
          <cell r="R3863" t="str">
            <v>SINAPI</v>
          </cell>
        </row>
        <row r="3864">
          <cell r="G3864">
            <v>89595</v>
          </cell>
          <cell r="H3864" t="str">
            <v>ADAPTADOR CURTO COM BOLSA E ROSCA PARA REGISTRO, PVC, SOLDÁVEL, DN 50MM X 1.1/4 , INSTALADO EM PRUMADA DE ÁGUA - FORNECIMENTO E INSTALAÇÃO. AF_06/2022</v>
          </cell>
          <cell r="I3864" t="str">
            <v>UN</v>
          </cell>
          <cell r="J3864" t="str">
            <v>COEFICIENTE DE REPRESENTATIVIDADE</v>
          </cell>
          <cell r="K3864" t="str">
            <v>16,17</v>
          </cell>
          <cell r="L3864" t="str">
            <v>CAIXA REFERENCIAL</v>
          </cell>
          <cell r="M3864" t="str">
            <v>2,47</v>
          </cell>
          <cell r="N3864">
            <v>13.700000000000001</v>
          </cell>
          <cell r="O3864">
            <v>16.170000000000002</v>
          </cell>
          <cell r="P3864">
            <v>0</v>
          </cell>
          <cell r="R3864" t="str">
            <v>SINAPI</v>
          </cell>
        </row>
        <row r="3865">
          <cell r="G3865">
            <v>89596</v>
          </cell>
          <cell r="H3865" t="str">
            <v>ADAPTADOR CURTO COM BOLSA E ROSCA PARA REGISTRO, PVC, SOLDÁVEL, DN 50MM X 1.1/2 , INSTALADO EM PRUMADA DE ÁGUA - FORNECIMENTO E INSTALAÇÃO. AF_06/2022</v>
          </cell>
          <cell r="I3865" t="str">
            <v>UN</v>
          </cell>
          <cell r="J3865" t="str">
            <v>COEFICIENTE DE REPRESENTATIVIDADE</v>
          </cell>
          <cell r="K3865" t="str">
            <v>11,30</v>
          </cell>
          <cell r="L3865" t="str">
            <v>CAIXA REFERENCIAL</v>
          </cell>
          <cell r="M3865" t="str">
            <v>2,58</v>
          </cell>
          <cell r="N3865">
            <v>8.7200000000000006</v>
          </cell>
          <cell r="O3865">
            <v>11.3</v>
          </cell>
          <cell r="P3865">
            <v>0</v>
          </cell>
          <cell r="R3865" t="str">
            <v>SINAPI</v>
          </cell>
        </row>
        <row r="3866">
          <cell r="G3866">
            <v>89597</v>
          </cell>
          <cell r="H3866" t="str">
            <v>LUVA, PVC, SOLDÁVEL, DN 60MM, INSTALADO EM PRUMADA DE ÁGUA - FORNECIMENTO E INSTALAÇÃO. AF_06/2022</v>
          </cell>
          <cell r="I3866" t="str">
            <v>UN</v>
          </cell>
          <cell r="J3866" t="str">
            <v>COEFICIENTE DE REPRESENTATIVIDADE</v>
          </cell>
          <cell r="K3866" t="str">
            <v>25,47</v>
          </cell>
          <cell r="L3866" t="str">
            <v>CAIXA REFERENCIAL</v>
          </cell>
          <cell r="M3866" t="str">
            <v>3,49</v>
          </cell>
          <cell r="N3866">
            <v>21.979999999999997</v>
          </cell>
          <cell r="O3866">
            <v>25.47</v>
          </cell>
          <cell r="P3866">
            <v>0</v>
          </cell>
          <cell r="R3866" t="str">
            <v>SINAPI</v>
          </cell>
        </row>
        <row r="3867">
          <cell r="G3867">
            <v>89598</v>
          </cell>
          <cell r="H3867" t="str">
            <v>LUVA DE CORRER, PVC, SOLDÁVEL, DN 60MM, INSTALADO EM PRUMADA DE ÁGUA   FORNECIMENTO E INSTALAÇÃO. AF_06/2022</v>
          </cell>
          <cell r="I3867" t="str">
            <v>UN</v>
          </cell>
          <cell r="J3867" t="str">
            <v>COEFICIENTE DE REPRESENTATIVIDADE</v>
          </cell>
          <cell r="K3867" t="str">
            <v>58,08</v>
          </cell>
          <cell r="L3867" t="str">
            <v>CAIXA REFERENCIAL</v>
          </cell>
          <cell r="M3867" t="str">
            <v>3,49</v>
          </cell>
          <cell r="N3867">
            <v>54.589999999999996</v>
          </cell>
          <cell r="O3867">
            <v>58.08</v>
          </cell>
          <cell r="P3867">
            <v>0</v>
          </cell>
          <cell r="R3867" t="str">
            <v>SINAPI</v>
          </cell>
        </row>
        <row r="3868">
          <cell r="G3868">
            <v>89599</v>
          </cell>
          <cell r="H3868" t="str">
            <v>LUVA SIMPLES, PVC, SERIE R, ÁGUA PLUVIAL, DN 75 MM, JUNTA ELÁSTICA, FORNECIDO E INSTALADO EM CONDUTORES VERTICAIS DE ÁGUAS PLUVIAIS. AF_06/2022</v>
          </cell>
          <cell r="I3868" t="str">
            <v>UN</v>
          </cell>
          <cell r="J3868" t="str">
            <v>COEFICIENTE DE REPRESENTATIVIDADE</v>
          </cell>
          <cell r="K3868" t="str">
            <v>26,01</v>
          </cell>
          <cell r="L3868" t="str">
            <v>CAIXA REFERENCIAL</v>
          </cell>
          <cell r="M3868" t="str">
            <v>4,06</v>
          </cell>
          <cell r="N3868">
            <v>21.950000000000003</v>
          </cell>
          <cell r="O3868">
            <v>26.01</v>
          </cell>
          <cell r="P3868">
            <v>0</v>
          </cell>
          <cell r="R3868" t="str">
            <v>SINAPI</v>
          </cell>
        </row>
        <row r="3869">
          <cell r="G3869">
            <v>89600</v>
          </cell>
          <cell r="H3869" t="str">
            <v>LUVA DE CORRER, PVC, SERIE R, ÁGUA PLUVIAL, DN 75 MM, JUNTA ELÁSTICA, FORNECIDO E INSTALADO EM CONDUTORES VERTICAIS DE ÁGUAS PLUVIAIS. AF_06/2022</v>
          </cell>
          <cell r="I3869" t="str">
            <v>UN</v>
          </cell>
          <cell r="J3869" t="str">
            <v>COEFICIENTE DE REPRESENTATIVIDADE</v>
          </cell>
          <cell r="K3869" t="str">
            <v>26,46</v>
          </cell>
          <cell r="L3869" t="str">
            <v>CAIXA REFERENCIAL</v>
          </cell>
          <cell r="M3869" t="str">
            <v>4,06</v>
          </cell>
          <cell r="N3869">
            <v>22.400000000000002</v>
          </cell>
          <cell r="O3869">
            <v>26.46</v>
          </cell>
          <cell r="P3869">
            <v>0</v>
          </cell>
          <cell r="R3869" t="str">
            <v>SINAPI</v>
          </cell>
        </row>
        <row r="3870">
          <cell r="G3870">
            <v>89605</v>
          </cell>
          <cell r="H3870" t="str">
            <v>LUVA DE REDUÇÃO, PVC, SOLDÁVEL, DN 60MM X 50MM, INSTALADO EM PRUMADA DE ÁGUA - FORNECIMENTO E INSTALAÇÃO. AF_06/2022</v>
          </cell>
          <cell r="I3870" t="str">
            <v>UN</v>
          </cell>
          <cell r="J3870" t="str">
            <v>COEFICIENTE DE REPRESENTATIVIDADE</v>
          </cell>
          <cell r="K3870" t="str">
            <v>23,18</v>
          </cell>
          <cell r="L3870" t="str">
            <v>CAIXA REFERENCIAL</v>
          </cell>
          <cell r="M3870" t="str">
            <v>3,23</v>
          </cell>
          <cell r="N3870">
            <v>19.95</v>
          </cell>
          <cell r="O3870">
            <v>23.18</v>
          </cell>
          <cell r="P3870">
            <v>0</v>
          </cell>
          <cell r="R3870" t="str">
            <v>SINAPI</v>
          </cell>
        </row>
        <row r="3871">
          <cell r="G3871">
            <v>89609</v>
          </cell>
          <cell r="H3871" t="str">
            <v>UNIÃO, PVC, SOLDÁVEL, DN 60MM, INSTALADO EM PRUMADA DE ÁGUA - FORNECIMENTO E INSTALAÇÃO. AF_06/2022</v>
          </cell>
          <cell r="I3871" t="str">
            <v>UN</v>
          </cell>
          <cell r="J3871" t="str">
            <v>COEFICIENTE DE REPRESENTATIVIDADE</v>
          </cell>
          <cell r="K3871" t="str">
            <v>99,19</v>
          </cell>
          <cell r="L3871" t="str">
            <v>CAIXA REFERENCIAL</v>
          </cell>
          <cell r="M3871" t="str">
            <v>3,49</v>
          </cell>
          <cell r="N3871">
            <v>95.7</v>
          </cell>
          <cell r="O3871">
            <v>99.19</v>
          </cell>
          <cell r="P3871">
            <v>0</v>
          </cell>
          <cell r="R3871" t="str">
            <v>SINAPI</v>
          </cell>
        </row>
        <row r="3872">
          <cell r="G3872">
            <v>89610</v>
          </cell>
          <cell r="H3872" t="str">
            <v>ADAPTADOR CURTO COM BOLSA E ROSCA PARA REGISTRO, PVC, SOLDÁVEL, DN 60MM X 2 , INSTALADO EM PRUMADA DE ÁGUA - FORNECIMENTO E INSTALAÇÃO. AF_06/2022</v>
          </cell>
          <cell r="I3872" t="str">
            <v>UN</v>
          </cell>
          <cell r="J3872" t="str">
            <v>COEFICIENTE DE REPRESENTATIVIDADE</v>
          </cell>
          <cell r="K3872" t="str">
            <v>21,85</v>
          </cell>
          <cell r="L3872" t="str">
            <v>CAIXA REFERENCIAL</v>
          </cell>
          <cell r="M3872" t="str">
            <v>3,23</v>
          </cell>
          <cell r="N3872">
            <v>18.62</v>
          </cell>
          <cell r="O3872">
            <v>21.85</v>
          </cell>
          <cell r="P3872">
            <v>0</v>
          </cell>
          <cell r="R3872" t="str">
            <v>SINAPI</v>
          </cell>
        </row>
        <row r="3873">
          <cell r="G3873">
            <v>89611</v>
          </cell>
          <cell r="H3873" t="str">
            <v>LUVA, PVC, SOLDÁVEL, DN 75MM, INSTALADO EM PRUMADA DE ÁGUA - FORNECIMENTO E INSTALAÇÃO. AF_06/2022</v>
          </cell>
          <cell r="I3873" t="str">
            <v>UN</v>
          </cell>
          <cell r="J3873" t="str">
            <v>COEFICIENTE DE REPRESENTATIVIDADE</v>
          </cell>
          <cell r="K3873" t="str">
            <v>36,34</v>
          </cell>
          <cell r="L3873" t="str">
            <v>CAIXA REFERENCIAL</v>
          </cell>
          <cell r="M3873" t="str">
            <v>4,29</v>
          </cell>
          <cell r="N3873">
            <v>32.050000000000004</v>
          </cell>
          <cell r="O3873">
            <v>36.340000000000003</v>
          </cell>
          <cell r="P3873">
            <v>0</v>
          </cell>
          <cell r="R3873" t="str">
            <v>SINAPI</v>
          </cell>
        </row>
        <row r="3874">
          <cell r="G3874">
            <v>89612</v>
          </cell>
          <cell r="H3874" t="str">
            <v>UNIÃO, PVC, SOLDÁVEL, DN 75MM, INSTALADO EM PRUMADA DE ÁGUA - FORNECIMENTO E INSTALAÇÃO. AF_06/2022</v>
          </cell>
          <cell r="I3874" t="str">
            <v>UN</v>
          </cell>
          <cell r="J3874" t="str">
            <v>COEFICIENTE DE REPRESENTATIVIDADE</v>
          </cell>
          <cell r="K3874" t="str">
            <v>196,13</v>
          </cell>
          <cell r="L3874" t="str">
            <v>CAIXA REFERENCIAL</v>
          </cell>
          <cell r="M3874" t="str">
            <v>4,28</v>
          </cell>
          <cell r="N3874">
            <v>191.85</v>
          </cell>
          <cell r="O3874">
            <v>196.13</v>
          </cell>
          <cell r="P3874">
            <v>0</v>
          </cell>
          <cell r="R3874" t="str">
            <v>SINAPI</v>
          </cell>
        </row>
        <row r="3875">
          <cell r="G3875">
            <v>89613</v>
          </cell>
          <cell r="H3875" t="str">
            <v>ADAPTADOR CURTO COM BOLSA E ROSCA PARA REGISTRO, PVC, SOLDÁVEL, DN 75MM X 2.1/2, INSTALADO EM PRUMADA DE ÁGUA - FORNECIMENTO E INSTALAÇÃO. AF_12/2014</v>
          </cell>
          <cell r="I3875" t="str">
            <v>UN</v>
          </cell>
          <cell r="J3875" t="str">
            <v>COEFICIENTE DE REPRESENTATIVIDADE</v>
          </cell>
          <cell r="K3875" t="str">
            <v>34,68</v>
          </cell>
          <cell r="L3875" t="str">
            <v>CAIXA REFERENCIAL</v>
          </cell>
          <cell r="M3875" t="str">
            <v>3,90</v>
          </cell>
          <cell r="N3875">
            <v>30.78</v>
          </cell>
          <cell r="O3875">
            <v>34.68</v>
          </cell>
          <cell r="P3875">
            <v>0</v>
          </cell>
          <cell r="R3875" t="str">
            <v>SINAPI</v>
          </cell>
        </row>
        <row r="3876">
          <cell r="G3876">
            <v>89614</v>
          </cell>
          <cell r="H3876" t="str">
            <v>LUVA, PVC, SOLDÁVEL, DN 85MM, INSTALADO EM PRUMADA DE ÁGUA - FORNECIMENTO E INSTALAÇÃO. AF_06/2022</v>
          </cell>
          <cell r="I3876" t="str">
            <v>UN</v>
          </cell>
          <cell r="J3876" t="str">
            <v>COEFICIENTE DE REPRESENTATIVIDADE</v>
          </cell>
          <cell r="K3876" t="str">
            <v>69,22</v>
          </cell>
          <cell r="L3876" t="str">
            <v>CAIXA REFERENCIAL</v>
          </cell>
          <cell r="M3876" t="str">
            <v>4,81</v>
          </cell>
          <cell r="N3876">
            <v>64.41</v>
          </cell>
          <cell r="O3876">
            <v>69.22</v>
          </cell>
          <cell r="P3876">
            <v>0</v>
          </cell>
          <cell r="R3876" t="str">
            <v>SINAPI</v>
          </cell>
        </row>
        <row r="3877">
          <cell r="G3877">
            <v>89615</v>
          </cell>
          <cell r="H3877" t="str">
            <v>UNIÃO, PVC, SOLDÁVEL, DN 85MM, INSTALADO EM PRUMADA DE ÁGUA - FORNECIMENTO E INSTALAÇÃO. AF_06/2022</v>
          </cell>
          <cell r="I3877" t="str">
            <v>UN</v>
          </cell>
          <cell r="J3877" t="str">
            <v>COEFICIENTE DE REPRESENTATIVIDADE</v>
          </cell>
          <cell r="K3877" t="str">
            <v>231,70</v>
          </cell>
          <cell r="L3877" t="str">
            <v>CAIXA REFERENCIAL</v>
          </cell>
          <cell r="M3877" t="str">
            <v>4,81</v>
          </cell>
          <cell r="N3877">
            <v>226.89</v>
          </cell>
          <cell r="O3877">
            <v>231.7</v>
          </cell>
          <cell r="P3877">
            <v>0</v>
          </cell>
          <cell r="R3877" t="str">
            <v>SINAPI</v>
          </cell>
        </row>
        <row r="3878">
          <cell r="G3878">
            <v>89616</v>
          </cell>
          <cell r="H3878" t="str">
            <v>ADAPTADOR CURTO COM BOLSA E ROSCA PARA REGISTRO, PVC, SOLDÁVEL, DN 85MM X 3 , INSTALADO EM PRUMADA DE ÁGUA - FORNECIMENTO E INSTALAÇÃO. AF_06/2022</v>
          </cell>
          <cell r="I3878" t="str">
            <v>UN</v>
          </cell>
          <cell r="J3878" t="str">
            <v>COEFICIENTE DE REPRESENTATIVIDADE</v>
          </cell>
          <cell r="K3878" t="str">
            <v>46,63</v>
          </cell>
          <cell r="L3878" t="str">
            <v>CAIXA REFERENCIAL</v>
          </cell>
          <cell r="M3878" t="str">
            <v>4,54</v>
          </cell>
          <cell r="N3878">
            <v>42.09</v>
          </cell>
          <cell r="O3878">
            <v>46.63</v>
          </cell>
          <cell r="P3878">
            <v>0</v>
          </cell>
          <cell r="R3878" t="str">
            <v>SINAPI</v>
          </cell>
        </row>
        <row r="3879">
          <cell r="G3879">
            <v>89617</v>
          </cell>
          <cell r="H3879" t="str">
            <v>TE, PVC, SOLDÁVEL, DN 25MM, INSTALADO EM PRUMADA DE ÁGUA - FORNECIMENTO E INSTALAÇÃO. AF_06/2022</v>
          </cell>
          <cell r="I3879" t="str">
            <v>UN</v>
          </cell>
          <cell r="J3879" t="str">
            <v>COEFICIENTE DE REPRESENTATIVIDADE</v>
          </cell>
          <cell r="K3879" t="str">
            <v>7,53</v>
          </cell>
          <cell r="L3879" t="str">
            <v>CAIXA REFERENCIAL</v>
          </cell>
          <cell r="M3879" t="str">
            <v>3,31</v>
          </cell>
          <cell r="N3879">
            <v>4.2200000000000006</v>
          </cell>
          <cell r="O3879">
            <v>7.5300000000000011</v>
          </cell>
          <cell r="P3879">
            <v>0</v>
          </cell>
          <cell r="R3879" t="str">
            <v>SINAPI</v>
          </cell>
        </row>
        <row r="3880">
          <cell r="G3880">
            <v>89620</v>
          </cell>
          <cell r="H3880" t="str">
            <v>TE, PVC, SOLDÁVEL, DN 32MM, INSTALADO EM PRUMADA DE ÁGUA - FORNECIMENTO E INSTALAÇÃO. AF_06/2022</v>
          </cell>
          <cell r="I3880" t="str">
            <v>UN</v>
          </cell>
          <cell r="J3880" t="str">
            <v>COEFICIENTE DE REPRESENTATIVIDADE</v>
          </cell>
          <cell r="K3880" t="str">
            <v>12,37</v>
          </cell>
          <cell r="L3880" t="str">
            <v>CAIXA REFERENCIAL</v>
          </cell>
          <cell r="M3880" t="str">
            <v>4,05</v>
          </cell>
          <cell r="N3880">
            <v>8.32</v>
          </cell>
          <cell r="O3880">
            <v>12.370000000000001</v>
          </cell>
          <cell r="P3880">
            <v>0</v>
          </cell>
          <cell r="R3880" t="str">
            <v>SINAPI</v>
          </cell>
        </row>
        <row r="3881">
          <cell r="G3881">
            <v>89622</v>
          </cell>
          <cell r="H3881" t="str">
            <v>TÊ DE REDUÇÃO, PVC, SOLDÁVEL, DN 32MM X 25MM, INSTALADO EM PRUMADA DE ÁGUA - FORNECIMENTO E INSTALAÇÃO. AF_06/2022</v>
          </cell>
          <cell r="I3881" t="str">
            <v>UN</v>
          </cell>
          <cell r="J3881" t="str">
            <v>COEFICIENTE DE REPRESENTATIVIDADE</v>
          </cell>
          <cell r="K3881" t="str">
            <v>15,25</v>
          </cell>
          <cell r="L3881" t="str">
            <v>CAIXA REFERENCIAL</v>
          </cell>
          <cell r="M3881" t="str">
            <v>3,66</v>
          </cell>
          <cell r="N3881">
            <v>11.59</v>
          </cell>
          <cell r="O3881">
            <v>15.25</v>
          </cell>
          <cell r="P3881">
            <v>0</v>
          </cell>
          <cell r="R3881" t="str">
            <v>SINAPI</v>
          </cell>
        </row>
        <row r="3882">
          <cell r="G3882">
            <v>89623</v>
          </cell>
          <cell r="H3882" t="str">
            <v>TE, PVC, SOLDÁVEL, DN 40MM, INSTALADO EM PRUMADA DE ÁGUA - FORNECIMENTO E INSTALAÇÃO. AF_06/2022</v>
          </cell>
          <cell r="I3882" t="str">
            <v>UN</v>
          </cell>
          <cell r="J3882" t="str">
            <v>COEFICIENTE DE REPRESENTATIVIDADE</v>
          </cell>
          <cell r="K3882" t="str">
            <v>21,00</v>
          </cell>
          <cell r="L3882" t="str">
            <v>CAIXA REFERENCIAL</v>
          </cell>
          <cell r="M3882" t="str">
            <v>4,91</v>
          </cell>
          <cell r="N3882">
            <v>16.09</v>
          </cell>
          <cell r="O3882">
            <v>21</v>
          </cell>
          <cell r="P3882">
            <v>0</v>
          </cell>
          <cell r="R3882" t="str">
            <v>SINAPI</v>
          </cell>
        </row>
        <row r="3883">
          <cell r="G3883">
            <v>89624</v>
          </cell>
          <cell r="H3883" t="str">
            <v>TÊ DE REDUÇÃO, PVC, SOLDÁVEL, DN 40MM X 32MM, INSTALADO EM PRUMADA DE ÁGUA - FORNECIMENTO E INSTALAÇÃO. AF_06/2022</v>
          </cell>
          <cell r="I3883" t="str">
            <v>UN</v>
          </cell>
          <cell r="J3883" t="str">
            <v>COEFICIENTE DE REPRESENTATIVIDADE</v>
          </cell>
          <cell r="K3883" t="str">
            <v>19,43</v>
          </cell>
          <cell r="L3883" t="str">
            <v>CAIXA REFERENCIAL</v>
          </cell>
          <cell r="M3883" t="str">
            <v>4,47</v>
          </cell>
          <cell r="N3883">
            <v>14.96</v>
          </cell>
          <cell r="O3883">
            <v>19.43</v>
          </cell>
          <cell r="P3883">
            <v>0</v>
          </cell>
          <cell r="R3883" t="str">
            <v>SINAPI</v>
          </cell>
        </row>
        <row r="3884">
          <cell r="G3884">
            <v>89625</v>
          </cell>
          <cell r="H3884" t="str">
            <v>TE, PVC, SOLDÁVEL, DN 50MM, INSTALADO EM PRUMADA DE ÁGUA - FORNECIMENTO E INSTALAÇÃO. AF_06/2022</v>
          </cell>
          <cell r="I3884" t="str">
            <v>UN</v>
          </cell>
          <cell r="J3884" t="str">
            <v>COEFICIENTE DE REPRESENTATIVIDADE</v>
          </cell>
          <cell r="K3884" t="str">
            <v>24,40</v>
          </cell>
          <cell r="L3884" t="str">
            <v>CAIXA REFERENCIAL</v>
          </cell>
          <cell r="M3884" t="str">
            <v>5,94</v>
          </cell>
          <cell r="N3884">
            <v>18.459999999999997</v>
          </cell>
          <cell r="O3884">
            <v>24.4</v>
          </cell>
          <cell r="P3884">
            <v>0</v>
          </cell>
          <cell r="R3884" t="str">
            <v>SINAPI</v>
          </cell>
        </row>
        <row r="3885">
          <cell r="G3885">
            <v>89626</v>
          </cell>
          <cell r="H3885" t="str">
            <v>TÊ DE REDUÇÃO, PVC, SOLDÁVEL, DN 50MM X 40MM, INSTALADO EM PRUMADA DE ÁGUA - FORNECIMENTO E INSTALAÇÃO. AF_06/2022</v>
          </cell>
          <cell r="I3885" t="str">
            <v>UN</v>
          </cell>
          <cell r="J3885" t="str">
            <v>COEFICIENTE DE REPRESENTATIVIDADE</v>
          </cell>
          <cell r="K3885" t="str">
            <v>33,60</v>
          </cell>
          <cell r="L3885" t="str">
            <v>CAIXA REFERENCIAL</v>
          </cell>
          <cell r="M3885" t="str">
            <v>5,42</v>
          </cell>
          <cell r="N3885">
            <v>28.18</v>
          </cell>
          <cell r="O3885">
            <v>33.6</v>
          </cell>
          <cell r="P3885">
            <v>0</v>
          </cell>
          <cell r="R3885" t="str">
            <v>SINAPI</v>
          </cell>
        </row>
        <row r="3886">
          <cell r="G3886">
            <v>89627</v>
          </cell>
          <cell r="H3886" t="str">
            <v>TÊ DE REDUÇÃO, PVC, SOLDÁVEL, DN 50MM X 25MM, INSTALADO EM PRUMADA DE ÁGUA - FORNECIMENTO E INSTALAÇÃO. AF_06/2022</v>
          </cell>
          <cell r="I3886" t="str">
            <v>UN</v>
          </cell>
          <cell r="J3886" t="str">
            <v>COEFICIENTE DE REPRESENTATIVIDADE</v>
          </cell>
          <cell r="K3886" t="str">
            <v>21,98</v>
          </cell>
          <cell r="L3886" t="str">
            <v>CAIXA REFERENCIAL</v>
          </cell>
          <cell r="M3886" t="str">
            <v>4,62</v>
          </cell>
          <cell r="N3886">
            <v>17.36</v>
          </cell>
          <cell r="O3886">
            <v>21.98</v>
          </cell>
          <cell r="P3886">
            <v>0</v>
          </cell>
          <cell r="R3886" t="str">
            <v>SINAPI</v>
          </cell>
        </row>
        <row r="3887">
          <cell r="G3887">
            <v>89628</v>
          </cell>
          <cell r="H3887" t="str">
            <v>TE, PVC, SOLDÁVEL, DN 60MM, INSTALADO EM PRUMADA DE ÁGUA - FORNECIMENTO E INSTALAÇÃO. AF_06/2022</v>
          </cell>
          <cell r="I3887" t="str">
            <v>UN</v>
          </cell>
          <cell r="J3887" t="str">
            <v>COEFICIENTE DE REPRESENTATIVIDADE</v>
          </cell>
          <cell r="K3887" t="str">
            <v>54,18</v>
          </cell>
          <cell r="L3887" t="str">
            <v>CAIXA REFERENCIAL</v>
          </cell>
          <cell r="M3887" t="str">
            <v>7,01</v>
          </cell>
          <cell r="N3887">
            <v>47.17</v>
          </cell>
          <cell r="O3887">
            <v>54.18</v>
          </cell>
          <cell r="P3887">
            <v>0</v>
          </cell>
          <cell r="R3887" t="str">
            <v>SINAPI</v>
          </cell>
        </row>
        <row r="3888">
          <cell r="G3888">
            <v>89629</v>
          </cell>
          <cell r="H3888" t="str">
            <v>TE, PVC, SOLDÁVEL, DN 75MM, INSTALADO EM PRUMADA DE ÁGUA - FORNECIMENTO E INSTALAÇÃO. AF_06/2022</v>
          </cell>
          <cell r="I3888" t="str">
            <v>UN</v>
          </cell>
          <cell r="J3888" t="str">
            <v>COEFICIENTE DE REPRESENTATIVIDADE</v>
          </cell>
          <cell r="K3888" t="str">
            <v>92,70</v>
          </cell>
          <cell r="L3888" t="str">
            <v>CAIXA REFERENCIAL</v>
          </cell>
          <cell r="M3888" t="str">
            <v>8,61</v>
          </cell>
          <cell r="N3888">
            <v>84.09</v>
          </cell>
          <cell r="O3888">
            <v>92.7</v>
          </cell>
          <cell r="P3888">
            <v>0</v>
          </cell>
          <cell r="R3888" t="str">
            <v>SINAPI</v>
          </cell>
        </row>
        <row r="3889">
          <cell r="G3889">
            <v>89630</v>
          </cell>
          <cell r="H3889" t="str">
            <v>TE DE REDUÇÃO, PVC, SOLDÁVEL, DN 75MM X 50MM, INSTALADO EM PRUMADA DE ÁGUA - FORNECIMENTO E INSTALAÇÃO. AF_06/2022</v>
          </cell>
          <cell r="I3889" t="str">
            <v>UN</v>
          </cell>
          <cell r="J3889" t="str">
            <v>COEFICIENTE DE REPRESENTATIVIDADE</v>
          </cell>
          <cell r="K3889" t="str">
            <v>69,98</v>
          </cell>
          <cell r="L3889" t="str">
            <v>CAIXA REFERENCIAL</v>
          </cell>
          <cell r="M3889" t="str">
            <v>7,27</v>
          </cell>
          <cell r="N3889">
            <v>62.710000000000008</v>
          </cell>
          <cell r="O3889">
            <v>69.98</v>
          </cell>
          <cell r="P3889">
            <v>0</v>
          </cell>
          <cell r="R3889" t="str">
            <v>SINAPI</v>
          </cell>
        </row>
        <row r="3890">
          <cell r="G3890">
            <v>89631</v>
          </cell>
          <cell r="H3890" t="str">
            <v>TE, PVC, SOLDÁVEL, DN 85MM, INSTALADO EM PRUMADA DE ÁGUA - FORNECIMENTO E INSTALAÇÃO. AF_06/2022</v>
          </cell>
          <cell r="I3890" t="str">
            <v>UN</v>
          </cell>
          <cell r="J3890" t="str">
            <v>COEFICIENTE DE REPRESENTATIVIDADE</v>
          </cell>
          <cell r="K3890" t="str">
            <v>122,44</v>
          </cell>
          <cell r="L3890" t="str">
            <v>CAIXA REFERENCIAL</v>
          </cell>
          <cell r="M3890" t="str">
            <v>9,68</v>
          </cell>
          <cell r="N3890">
            <v>112.75999999999999</v>
          </cell>
          <cell r="O3890">
            <v>122.44</v>
          </cell>
          <cell r="P3890">
            <v>0</v>
          </cell>
          <cell r="R3890" t="str">
            <v>SINAPI</v>
          </cell>
        </row>
        <row r="3891">
          <cell r="G3891">
            <v>89632</v>
          </cell>
          <cell r="H3891" t="str">
            <v>TE DE REDUÇÃO, PVC, SOLDÁVEL, DN 85MM X 60MM, INSTALADO EM PRUMADA DE ÁGUA - FORNECIMENTO E INSTALAÇÃO. AF_06/2022</v>
          </cell>
          <cell r="I3891" t="str">
            <v>UN</v>
          </cell>
          <cell r="J3891" t="str">
            <v>COEFICIENTE DE REPRESENTATIVIDADE</v>
          </cell>
          <cell r="K3891" t="str">
            <v>143,60</v>
          </cell>
          <cell r="L3891" t="str">
            <v>CAIXA REFERENCIAL</v>
          </cell>
          <cell r="M3891" t="str">
            <v>8,35</v>
          </cell>
          <cell r="N3891">
            <v>135.25</v>
          </cell>
          <cell r="O3891">
            <v>143.6</v>
          </cell>
          <cell r="P3891">
            <v>0</v>
          </cell>
          <cell r="R3891" t="str">
            <v>SINAPI</v>
          </cell>
        </row>
        <row r="3892">
          <cell r="G3892">
            <v>89637</v>
          </cell>
          <cell r="H3892" t="str">
            <v>JOELHO 90 GRAUS, CPVC, SOLDÁVEL, DN 15MM, INSTALADO EM RAMAL OU SUB-RAMAL DE ÁGUA - FORNECIMENTO E INSTALAÇÃO. AF_06/2022</v>
          </cell>
          <cell r="I3892" t="str">
            <v>UN</v>
          </cell>
          <cell r="J3892" t="str">
            <v>COEFICIENTE DE REPRESENTATIVIDADE</v>
          </cell>
          <cell r="K3892" t="str">
            <v>10,30</v>
          </cell>
          <cell r="L3892" t="str">
            <v>CAIXA REFERENCIAL</v>
          </cell>
          <cell r="M3892" t="str">
            <v>3,87</v>
          </cell>
          <cell r="N3892">
            <v>6.4300000000000006</v>
          </cell>
          <cell r="O3892">
            <v>10.3</v>
          </cell>
          <cell r="P3892">
            <v>0</v>
          </cell>
          <cell r="R3892" t="str">
            <v>SINAPI</v>
          </cell>
        </row>
        <row r="3893">
          <cell r="G3893">
            <v>89638</v>
          </cell>
          <cell r="H3893" t="str">
            <v>JOELHO 45 GRAUS, CPVC, SOLDÁVEL, DN 15MM, INSTALADO EM RAMAL OU SUB-RAMAL DE ÁGUA - FORNECIMENTO E INSTALAÇÃO. AF_06/2022</v>
          </cell>
          <cell r="I3893" t="str">
            <v>UN</v>
          </cell>
          <cell r="J3893" t="str">
            <v>COEFICIENTE DE REPRESENTATIVIDADE</v>
          </cell>
          <cell r="K3893" t="str">
            <v>11,17</v>
          </cell>
          <cell r="L3893" t="str">
            <v>CAIXA REFERENCIAL</v>
          </cell>
          <cell r="M3893" t="str">
            <v>3,87</v>
          </cell>
          <cell r="N3893">
            <v>7.3</v>
          </cell>
          <cell r="O3893">
            <v>11.17</v>
          </cell>
          <cell r="P3893">
            <v>0</v>
          </cell>
          <cell r="R3893" t="str">
            <v>SINAPI</v>
          </cell>
        </row>
        <row r="3894">
          <cell r="G3894">
            <v>89639</v>
          </cell>
          <cell r="H3894" t="str">
            <v>CURVA 90 GRAUS, CPVC, SOLDÁVEL, DN 15MM, INSTALADO EM RAMAL OU SUB-RAMAL DE ÁGUA - FORNECIMENTO E INSTALAÇÃO. AF_06/2022</v>
          </cell>
          <cell r="I3894" t="str">
            <v>UN</v>
          </cell>
          <cell r="J3894" t="str">
            <v>COEFICIENTE DE REPRESENTATIVIDADE</v>
          </cell>
          <cell r="K3894" t="str">
            <v>11,78</v>
          </cell>
          <cell r="L3894" t="str">
            <v>CAIXA REFERENCIAL</v>
          </cell>
          <cell r="M3894" t="str">
            <v>3,87</v>
          </cell>
          <cell r="N3894">
            <v>7.9099999999999993</v>
          </cell>
          <cell r="O3894">
            <v>11.78</v>
          </cell>
          <cell r="P3894">
            <v>0</v>
          </cell>
          <cell r="R3894" t="str">
            <v>SINAPI</v>
          </cell>
        </row>
        <row r="3895">
          <cell r="G3895">
            <v>89640</v>
          </cell>
          <cell r="H3895" t="str">
            <v>JOELHO DE TRANSIÇÃO, 90 GRAUS, CPVC, SOLDÁVEL, DN 15MM X 1/2, INSTALADO EM RAMAL OU SUB-RAMAL DE ÁGUA - FORNECIMENTO E INSTALAÇÃO. AF_06/2022</v>
          </cell>
          <cell r="I3895" t="str">
            <v>UN</v>
          </cell>
          <cell r="J3895" t="str">
            <v>COEFICIENTE DE REPRESENTATIVIDADE</v>
          </cell>
          <cell r="K3895" t="str">
            <v>18,38</v>
          </cell>
          <cell r="L3895" t="str">
            <v>CAIXA REFERENCIAL</v>
          </cell>
          <cell r="M3895" t="str">
            <v>3,86</v>
          </cell>
          <cell r="N3895">
            <v>14.52</v>
          </cell>
          <cell r="O3895">
            <v>18.38</v>
          </cell>
          <cell r="P3895">
            <v>0</v>
          </cell>
          <cell r="R3895" t="str">
            <v>SINAPI</v>
          </cell>
        </row>
        <row r="3896">
          <cell r="G3896">
            <v>89641</v>
          </cell>
          <cell r="H3896" t="str">
            <v>JOELHO 90 GRAUS, CPVC, SOLDÁVEL, DN 22MM, INSTALADO EM RAMAL OU SUB-RAMAL DE ÁGUA - FORNECIMENTO E INSTALAÇÃO. AF_06/2022</v>
          </cell>
          <cell r="I3896" t="str">
            <v>UN</v>
          </cell>
          <cell r="J3896" t="str">
            <v>COEFICIENTE DE REPRESENTATIVIDADE</v>
          </cell>
          <cell r="K3896" t="str">
            <v>13,40</v>
          </cell>
          <cell r="L3896" t="str">
            <v>CAIXA REFERENCIAL</v>
          </cell>
          <cell r="M3896" t="str">
            <v>4,90</v>
          </cell>
          <cell r="N3896">
            <v>8.5</v>
          </cell>
          <cell r="O3896">
            <v>13.4</v>
          </cell>
          <cell r="P3896">
            <v>0</v>
          </cell>
          <cell r="R3896" t="str">
            <v>SINAPI</v>
          </cell>
        </row>
        <row r="3897">
          <cell r="G3897">
            <v>89642</v>
          </cell>
          <cell r="H3897" t="str">
            <v>JOELHO 45 GRAUS, CPVC, SOLDÁVEL, DN 22MM, INSTALADO EM RAMAL OU SUB-RAMAL DE ÁGUA - FORNECIMENTO E INSTALAÇÃO. AF_06/2022</v>
          </cell>
          <cell r="I3897" t="str">
            <v>UN</v>
          </cell>
          <cell r="J3897" t="str">
            <v>COEFICIENTE DE REPRESENTATIVIDADE</v>
          </cell>
          <cell r="K3897" t="str">
            <v>14,93</v>
          </cell>
          <cell r="L3897" t="str">
            <v>CAIXA REFERENCIAL</v>
          </cell>
          <cell r="M3897" t="str">
            <v>4,90</v>
          </cell>
          <cell r="N3897">
            <v>10.029999999999999</v>
          </cell>
          <cell r="O3897">
            <v>14.93</v>
          </cell>
          <cell r="P3897">
            <v>0</v>
          </cell>
          <cell r="R3897" t="str">
            <v>SINAPI</v>
          </cell>
        </row>
        <row r="3898">
          <cell r="G3898">
            <v>89643</v>
          </cell>
          <cell r="H3898" t="str">
            <v>CURVA 90 GRAUS, CPVC, SOLDÁVEL, DN 22MM, INSTALADO EM RAMAL OU SUB-RAMAL DE ÁGUA - FORNECIMENTO E INSTALAÇÃO. AF_06/2022</v>
          </cell>
          <cell r="I3898" t="str">
            <v>UN</v>
          </cell>
          <cell r="J3898" t="str">
            <v>COEFICIENTE DE REPRESENTATIVIDADE</v>
          </cell>
          <cell r="K3898" t="str">
            <v>16,14</v>
          </cell>
          <cell r="L3898" t="str">
            <v>CAIXA REFERENCIAL</v>
          </cell>
          <cell r="M3898" t="str">
            <v>4,90</v>
          </cell>
          <cell r="N3898">
            <v>11.24</v>
          </cell>
          <cell r="O3898">
            <v>16.14</v>
          </cell>
          <cell r="P3898">
            <v>0</v>
          </cell>
          <cell r="R3898" t="str">
            <v>SINAPI</v>
          </cell>
        </row>
        <row r="3899">
          <cell r="G3899">
            <v>89644</v>
          </cell>
          <cell r="H3899" t="str">
            <v>JOELHO DE TRANSIÇÃO, 90 GRAUS, CPVC, SOLDÁVEL, DN 22MM X 1/2, INSTALADO EM RAMAL OU SUB-RAMAL DE ÁGUA - FORNECIMENTO E INSTALAÇÃO. AF_06/2022</v>
          </cell>
          <cell r="I3899" t="str">
            <v>UN</v>
          </cell>
          <cell r="J3899" t="str">
            <v>COEFICIENTE DE REPRESENTATIVIDADE</v>
          </cell>
          <cell r="K3899" t="str">
            <v>22,45</v>
          </cell>
          <cell r="L3899" t="str">
            <v>CAIXA REFERENCIAL</v>
          </cell>
          <cell r="M3899" t="str">
            <v>4,38</v>
          </cell>
          <cell r="N3899">
            <v>18.07</v>
          </cell>
          <cell r="O3899">
            <v>22.45</v>
          </cell>
          <cell r="P3899">
            <v>0</v>
          </cell>
          <cell r="R3899" t="str">
            <v>SINAPI</v>
          </cell>
        </row>
        <row r="3900">
          <cell r="G3900">
            <v>89645</v>
          </cell>
          <cell r="H3900" t="str">
            <v>JOELHO DE TRANSIÇÃO, 90 GRAUS, CPVC, SOLDÁVEL, DN 22MM X 3/4, INSTALADO EM RAMAL OU SUB-RAMAL DE ÁGUA - FORNECIMENTO E INSTALAÇÃO. AF_06/2022</v>
          </cell>
          <cell r="I3900" t="str">
            <v>UN</v>
          </cell>
          <cell r="J3900" t="str">
            <v>COEFICIENTE DE REPRESENTATIVIDADE</v>
          </cell>
          <cell r="K3900" t="str">
            <v>31,33</v>
          </cell>
          <cell r="L3900" t="str">
            <v>CAIXA REFERENCIAL</v>
          </cell>
          <cell r="M3900" t="str">
            <v>4,74</v>
          </cell>
          <cell r="N3900">
            <v>26.589999999999996</v>
          </cell>
          <cell r="O3900">
            <v>31.33</v>
          </cell>
          <cell r="P3900">
            <v>0</v>
          </cell>
          <cell r="R3900" t="str">
            <v>SINAPI</v>
          </cell>
        </row>
        <row r="3901">
          <cell r="G3901">
            <v>89646</v>
          </cell>
          <cell r="H3901" t="str">
            <v>JOELHO 90 GRAUS, CPVC, SOLDÁVEL, DN 28MM, INSTALADO EM RAMAL OU SUB-RAMAL DE ÁGUA - FORNECIMENTO E INSTALAÇÃO. AF_06/2022</v>
          </cell>
          <cell r="I3901" t="str">
            <v>UN</v>
          </cell>
          <cell r="J3901" t="str">
            <v>COEFICIENTE DE REPRESENTATIVIDADE</v>
          </cell>
          <cell r="K3901" t="str">
            <v>20,20</v>
          </cell>
          <cell r="L3901" t="str">
            <v>CAIXA REFERENCIAL</v>
          </cell>
          <cell r="M3901" t="str">
            <v>5,77</v>
          </cell>
          <cell r="N3901">
            <v>14.43</v>
          </cell>
          <cell r="O3901">
            <v>20.2</v>
          </cell>
          <cell r="P3901">
            <v>0</v>
          </cell>
          <cell r="R3901" t="str">
            <v>SINAPI</v>
          </cell>
        </row>
        <row r="3902">
          <cell r="G3902">
            <v>89647</v>
          </cell>
          <cell r="H3902" t="str">
            <v>JOELHO 45 GRAUS, CPVC, SOLDÁVEL, DN 28MM, INSTALADO EM RAMAL OU SUB-RAMAL DE ÁGUA   FORNECIMENTO E INSTALAÇÃO. AF_06/2022</v>
          </cell>
          <cell r="I3902" t="str">
            <v>UN</v>
          </cell>
          <cell r="J3902" t="str">
            <v>COEFICIENTE DE REPRESENTATIVIDADE</v>
          </cell>
          <cell r="K3902" t="str">
            <v>19,57</v>
          </cell>
          <cell r="L3902" t="str">
            <v>CAIXA REFERENCIAL</v>
          </cell>
          <cell r="M3902" t="str">
            <v>5,77</v>
          </cell>
          <cell r="N3902">
            <v>13.8</v>
          </cell>
          <cell r="O3902">
            <v>19.57</v>
          </cell>
          <cell r="P3902">
            <v>0</v>
          </cell>
          <cell r="R3902" t="str">
            <v>SINAPI</v>
          </cell>
        </row>
        <row r="3903">
          <cell r="G3903">
            <v>89648</v>
          </cell>
          <cell r="H3903" t="str">
            <v>CURVA 90 GRAUS, CPVC, SOLDÁVEL, DN 28MM, INSTALADO EM RAMAL OU SUB-RAMAL DE ÁGUA   FORNECIMENTO E INSTALAÇÃO. AF_06/2022</v>
          </cell>
          <cell r="I3903" t="str">
            <v>UN</v>
          </cell>
          <cell r="J3903" t="str">
            <v>COEFICIENTE DE REPRESENTATIVIDADE</v>
          </cell>
          <cell r="K3903" t="str">
            <v>24,33</v>
          </cell>
          <cell r="L3903" t="str">
            <v>CAIXA REFERENCIAL</v>
          </cell>
          <cell r="M3903" t="str">
            <v>5,76</v>
          </cell>
          <cell r="N3903">
            <v>18.57</v>
          </cell>
          <cell r="O3903">
            <v>24.33</v>
          </cell>
          <cell r="P3903">
            <v>0</v>
          </cell>
          <cell r="R3903" t="str">
            <v>SINAPI</v>
          </cell>
        </row>
        <row r="3904">
          <cell r="G3904">
            <v>89649</v>
          </cell>
          <cell r="H3904" t="str">
            <v>JOELHO 90 GRAUS, CPVC, SOLDÁVEL, DN 35MM, INSTALADO EM RAMAL OU SUB-RAMAL DE ÁGUA   FORNECIMENTO E INSTALAÇÃO. AF_06/2022</v>
          </cell>
          <cell r="I3904" t="str">
            <v>UN</v>
          </cell>
          <cell r="J3904" t="str">
            <v>COEFICIENTE DE REPRESENTATIVIDADE</v>
          </cell>
          <cell r="K3904" t="str">
            <v>29,63</v>
          </cell>
          <cell r="L3904" t="str">
            <v>CAIXA REFERENCIAL</v>
          </cell>
          <cell r="M3904" t="str">
            <v>6,79</v>
          </cell>
          <cell r="N3904">
            <v>22.84</v>
          </cell>
          <cell r="O3904">
            <v>29.63</v>
          </cell>
          <cell r="P3904">
            <v>0</v>
          </cell>
          <cell r="R3904" t="str">
            <v>SINAPI</v>
          </cell>
        </row>
        <row r="3905">
          <cell r="G3905">
            <v>89650</v>
          </cell>
          <cell r="H3905" t="str">
            <v>JOELHO 45 GRAUS, CPVC, SOLDÁVEL, DN 35MM, INSTALADO EM RAMAL OU SUB-RAMAL DE ÁGUA   FORNECIMENTO E INSTALAÇÃO. AF_06/2022</v>
          </cell>
          <cell r="I3905" t="str">
            <v>UN</v>
          </cell>
          <cell r="J3905" t="str">
            <v>COEFICIENTE DE REPRESENTATIVIDADE</v>
          </cell>
          <cell r="K3905" t="str">
            <v>28,07</v>
          </cell>
          <cell r="L3905" t="str">
            <v>CAIXA REFERENCIAL</v>
          </cell>
          <cell r="M3905" t="str">
            <v>6,79</v>
          </cell>
          <cell r="N3905">
            <v>21.28</v>
          </cell>
          <cell r="O3905">
            <v>28.07</v>
          </cell>
          <cell r="P3905">
            <v>0</v>
          </cell>
          <cell r="R3905" t="str">
            <v>SINAPI</v>
          </cell>
        </row>
        <row r="3906">
          <cell r="G3906">
            <v>89651</v>
          </cell>
          <cell r="H3906" t="str">
            <v>LUVA, CPVC, SOLDÁVEL, DN 15MM, INSTALADO EM RAMAL OU SUB-RAMAL DE ÁGUA - FORNECIMENTO E INSTALAÇÃO. AF_06/2022</v>
          </cell>
          <cell r="I3906" t="str">
            <v>UN</v>
          </cell>
          <cell r="J3906" t="str">
            <v>COEFICIENTE DE REPRESENTATIVIDADE</v>
          </cell>
          <cell r="K3906" t="str">
            <v>7,09</v>
          </cell>
          <cell r="L3906" t="str">
            <v>CAIXA REFERENCIAL</v>
          </cell>
          <cell r="M3906" t="str">
            <v>2,58</v>
          </cell>
          <cell r="N3906">
            <v>4.51</v>
          </cell>
          <cell r="O3906">
            <v>7.09</v>
          </cell>
          <cell r="P3906">
            <v>0</v>
          </cell>
          <cell r="R3906" t="str">
            <v>SINAPI</v>
          </cell>
        </row>
        <row r="3907">
          <cell r="G3907">
            <v>89652</v>
          </cell>
          <cell r="H3907" t="str">
            <v>LUVA DE CORRER, CPVC, SOLDÁVEL, DN 15MM, INSTALADO EM RAMAL OU SUB-RAMAL DE ÁGUA   FORNECIMENTO E INSTALAÇÃO. AF_06/2022</v>
          </cell>
          <cell r="I3907" t="str">
            <v>UN</v>
          </cell>
          <cell r="J3907" t="str">
            <v>COEFICIENTE DE REPRESENTATIVIDADE</v>
          </cell>
          <cell r="K3907" t="str">
            <v>11,94</v>
          </cell>
          <cell r="L3907" t="str">
            <v>CAIXA REFERENCIAL</v>
          </cell>
          <cell r="M3907" t="str">
            <v>2,58</v>
          </cell>
          <cell r="N3907">
            <v>9.36</v>
          </cell>
          <cell r="O3907">
            <v>11.94</v>
          </cell>
          <cell r="P3907">
            <v>0</v>
          </cell>
          <cell r="R3907" t="str">
            <v>SINAPI</v>
          </cell>
        </row>
        <row r="3908">
          <cell r="G3908">
            <v>89653</v>
          </cell>
          <cell r="H3908" t="str">
            <v>LUVA DE TRANSIÇÃO, CPVC, SOLDÁVEL, DN15MM X 1/2, INSTALADO EM RAMAL OU SUB-RAMAL DE ÁGUA - FORNECIMENTO E INSTALAÇÃO. AF_06/2022</v>
          </cell>
          <cell r="I3908" t="str">
            <v>UN</v>
          </cell>
          <cell r="J3908" t="str">
            <v>COEFICIENTE DE REPRESENTATIVIDADE</v>
          </cell>
          <cell r="K3908" t="str">
            <v>16,85</v>
          </cell>
          <cell r="L3908" t="str">
            <v>CAIXA REFERENCIAL</v>
          </cell>
          <cell r="M3908" t="str">
            <v>2,57</v>
          </cell>
          <cell r="N3908">
            <v>14.280000000000001</v>
          </cell>
          <cell r="O3908">
            <v>16.850000000000001</v>
          </cell>
          <cell r="P3908">
            <v>0</v>
          </cell>
          <cell r="R3908" t="str">
            <v>SINAPI</v>
          </cell>
        </row>
        <row r="3909">
          <cell r="G3909">
            <v>89654</v>
          </cell>
          <cell r="H3909" t="str">
            <v>UNIÃO, CPVC, SOLDÁVEL, DN15MM, INSTALADO EM RAMAL OU SUB-RAMAL DE ÁGUA   FORNECIMENTO E INSTALAÇÃO. AF_06/2022</v>
          </cell>
          <cell r="I3909" t="str">
            <v>UN</v>
          </cell>
          <cell r="J3909" t="str">
            <v>COEFICIENTE DE REPRESENTATIVIDADE</v>
          </cell>
          <cell r="K3909" t="str">
            <v>19,47</v>
          </cell>
          <cell r="L3909" t="str">
            <v>CAIXA REFERENCIAL</v>
          </cell>
          <cell r="M3909" t="str">
            <v>2,57</v>
          </cell>
          <cell r="N3909">
            <v>16.899999999999999</v>
          </cell>
          <cell r="O3909">
            <v>19.47</v>
          </cell>
          <cell r="P3909">
            <v>0</v>
          </cell>
          <cell r="R3909" t="str">
            <v>SINAPI</v>
          </cell>
        </row>
        <row r="3910">
          <cell r="G3910">
            <v>89655</v>
          </cell>
          <cell r="H3910" t="str">
            <v>CONECTOR, CPVC, SOLDÁVEL, DN 15MM X 1/2 , INSTALADO EM RAMAL OU SUB-RAMAL DE ÁGUA   FORNECIMENTO E INSTALAÇÃO. AF_06/2022</v>
          </cell>
          <cell r="I3910" t="str">
            <v>UN</v>
          </cell>
          <cell r="J3910" t="str">
            <v>COEFICIENTE DE REPRESENTATIVIDADE</v>
          </cell>
          <cell r="K3910" t="str">
            <v>23,15</v>
          </cell>
          <cell r="L3910" t="str">
            <v>CAIXA REFERENCIAL</v>
          </cell>
          <cell r="M3910" t="str">
            <v>2,57</v>
          </cell>
          <cell r="N3910">
            <v>20.58</v>
          </cell>
          <cell r="O3910">
            <v>23.15</v>
          </cell>
          <cell r="P3910">
            <v>0</v>
          </cell>
          <cell r="R3910" t="str">
            <v>SINAPI</v>
          </cell>
        </row>
        <row r="3911">
          <cell r="G3911">
            <v>89656</v>
          </cell>
          <cell r="H3911" t="str">
            <v>ADAPTADOR, CPVC, SOLDÁVEL, DN15MM, INSTALADO EM RAMAL OU SUB-RAMAL DE ÁGUA   FORNECIMENTO E INSTALAÇÃO. AF_06/2022</v>
          </cell>
          <cell r="I3911" t="str">
            <v>UN</v>
          </cell>
          <cell r="J3911" t="str">
            <v>COEFICIENTE DE REPRESENTATIVIDADE</v>
          </cell>
          <cell r="K3911" t="str">
            <v>21,59</v>
          </cell>
          <cell r="L3911" t="str">
            <v>CAIXA REFERENCIAL</v>
          </cell>
          <cell r="M3911" t="str">
            <v>2,57</v>
          </cell>
          <cell r="N3911">
            <v>19.02</v>
          </cell>
          <cell r="O3911">
            <v>21.59</v>
          </cell>
          <cell r="P3911">
            <v>0</v>
          </cell>
          <cell r="R3911" t="str">
            <v>SINAPI</v>
          </cell>
        </row>
        <row r="3912">
          <cell r="G3912">
            <v>89657</v>
          </cell>
          <cell r="H3912" t="str">
            <v>CURVA DE TRANSPOSIÇÃO, CPVC, SOLDÁVEL, DN15MM, INSTALADO EM RAMAL OU SUB-RAMAL DE ÁGUA   FORNECIMENTO E INSTALAÇÃO. AF_06/2022</v>
          </cell>
          <cell r="I3912" t="str">
            <v>UN</v>
          </cell>
          <cell r="J3912" t="str">
            <v>COEFICIENTE DE REPRESENTATIVIDADE</v>
          </cell>
          <cell r="K3912" t="str">
            <v>13,49</v>
          </cell>
          <cell r="L3912" t="str">
            <v>CAIXA REFERENCIAL</v>
          </cell>
          <cell r="M3912" t="str">
            <v>2,57</v>
          </cell>
          <cell r="N3912">
            <v>10.92</v>
          </cell>
          <cell r="O3912">
            <v>13.49</v>
          </cell>
          <cell r="P3912">
            <v>0</v>
          </cell>
          <cell r="R3912" t="str">
            <v>SINAPI</v>
          </cell>
        </row>
        <row r="3913">
          <cell r="G3913">
            <v>89658</v>
          </cell>
          <cell r="H3913" t="str">
            <v>LUVA, CPVC, SOLDÁVEL, DN 22MM, INSTALADO EM RAMAL OU SUB-RAMAL DE ÁGUA   FORNECIMENTO E INSTALAÇÃO. AF_06/2022</v>
          </cell>
          <cell r="I3913" t="str">
            <v>UN</v>
          </cell>
          <cell r="J3913" t="str">
            <v>COEFICIENTE DE REPRESENTATIVIDADE</v>
          </cell>
          <cell r="K3913" t="str">
            <v>9,50</v>
          </cell>
          <cell r="L3913" t="str">
            <v>CAIXA REFERENCIAL</v>
          </cell>
          <cell r="M3913" t="str">
            <v>3,27</v>
          </cell>
          <cell r="N3913">
            <v>6.23</v>
          </cell>
          <cell r="O3913">
            <v>9.5</v>
          </cell>
          <cell r="P3913">
            <v>0</v>
          </cell>
          <cell r="R3913" t="str">
            <v>SINAPI</v>
          </cell>
        </row>
        <row r="3914">
          <cell r="G3914">
            <v>89659</v>
          </cell>
          <cell r="H3914" t="str">
            <v>LUVA DE CORRER, CPVC, SOLDÁVEL, DN 22MM, INSTALADO EM RAMAL OU SUB-RAMAL DE ÁGUA   FORNECIMENTO E INSTALAÇÃO. AF_06/2022</v>
          </cell>
          <cell r="I3914" t="str">
            <v>UN</v>
          </cell>
          <cell r="J3914" t="str">
            <v>COEFICIENTE DE REPRESENTATIVIDADE</v>
          </cell>
          <cell r="K3914" t="str">
            <v>16,81</v>
          </cell>
          <cell r="L3914" t="str">
            <v>CAIXA REFERENCIAL</v>
          </cell>
          <cell r="M3914" t="str">
            <v>3,26</v>
          </cell>
          <cell r="N3914">
            <v>13.549999999999999</v>
          </cell>
          <cell r="O3914">
            <v>16.809999999999999</v>
          </cell>
          <cell r="P3914">
            <v>0</v>
          </cell>
          <cell r="R3914" t="str">
            <v>SINAPI</v>
          </cell>
        </row>
        <row r="3915">
          <cell r="G3915">
            <v>89660</v>
          </cell>
          <cell r="H3915" t="str">
            <v>LUVA DE TRANSIÇÃO, CPVC, SOLDÁVEL, DN22MM X 25MM, INSTALADO EM RAMAL OU SUB-RAMAL DE ÁGUA - FORNECIMENTO E INSTALAÇÃO. AF_06/2022</v>
          </cell>
          <cell r="I3915" t="str">
            <v>UN</v>
          </cell>
          <cell r="J3915" t="str">
            <v>COEFICIENTE DE REPRESENTATIVIDADE</v>
          </cell>
          <cell r="K3915" t="str">
            <v>9,66</v>
          </cell>
          <cell r="L3915" t="str">
            <v>CAIXA REFERENCIAL</v>
          </cell>
          <cell r="M3915" t="str">
            <v>3,41</v>
          </cell>
          <cell r="N3915">
            <v>6.25</v>
          </cell>
          <cell r="O3915">
            <v>9.66</v>
          </cell>
          <cell r="P3915">
            <v>0</v>
          </cell>
          <cell r="R3915" t="str">
            <v>SINAPI</v>
          </cell>
        </row>
        <row r="3916">
          <cell r="G3916">
            <v>89661</v>
          </cell>
          <cell r="H3916" t="str">
            <v>UNIÃO, CPVC, SOLDÁVEL, DN22MM, INSTALADO EM RAMAL OU SUB-RAMAL DE ÁGUA   FORNECIMENTO E INSTALAÇÃO. AF_06/2022</v>
          </cell>
          <cell r="I3916" t="str">
            <v>UN</v>
          </cell>
          <cell r="J3916" t="str">
            <v>COEFICIENTE DE REPRESENTATIVIDADE</v>
          </cell>
          <cell r="K3916" t="str">
            <v>22,82</v>
          </cell>
          <cell r="L3916" t="str">
            <v>CAIXA REFERENCIAL</v>
          </cell>
          <cell r="M3916" t="str">
            <v>3,25</v>
          </cell>
          <cell r="N3916">
            <v>19.57</v>
          </cell>
          <cell r="O3916">
            <v>22.82</v>
          </cell>
          <cell r="P3916">
            <v>0</v>
          </cell>
          <cell r="R3916" t="str">
            <v>SINAPI</v>
          </cell>
        </row>
        <row r="3917">
          <cell r="G3917">
            <v>89662</v>
          </cell>
          <cell r="H3917" t="str">
            <v>CONECTOR, CPVC, SOLDÁVEL, DN 22MM X 1/2 , INSTALADO EM RAMAL OU SUB-RAMAL DE ÁGUA   FORNECIMENTO E INSTALAÇÃO. AF_06/2022</v>
          </cell>
          <cell r="I3917" t="str">
            <v>UN</v>
          </cell>
          <cell r="J3917" t="str">
            <v>COEFICIENTE DE REPRESENTATIVIDADE</v>
          </cell>
          <cell r="K3917" t="str">
            <v>29,96</v>
          </cell>
          <cell r="L3917" t="str">
            <v>CAIXA REFERENCIAL</v>
          </cell>
          <cell r="M3917" t="str">
            <v>2,90</v>
          </cell>
          <cell r="N3917">
            <v>27.060000000000002</v>
          </cell>
          <cell r="O3917">
            <v>29.96</v>
          </cell>
          <cell r="P3917">
            <v>0</v>
          </cell>
          <cell r="R3917" t="str">
            <v>SINAPI</v>
          </cell>
        </row>
        <row r="3918">
          <cell r="G3918">
            <v>89663</v>
          </cell>
          <cell r="H3918" t="str">
            <v>ADAPTADOR, CPVC, SOLDÁVEL, DN22MM, INSTALADO EM RAMAL OU SUB-RAMAL DE ÁGUA   FORNECIMENTO E INSTALAÇÃO. AF_06/2022</v>
          </cell>
          <cell r="I3918" t="str">
            <v>UN</v>
          </cell>
          <cell r="J3918" t="str">
            <v>COEFICIENTE DE REPRESENTATIVIDADE</v>
          </cell>
          <cell r="K3918" t="str">
            <v>28,99</v>
          </cell>
          <cell r="L3918" t="str">
            <v>CAIXA REFERENCIAL</v>
          </cell>
          <cell r="M3918" t="str">
            <v>3,25</v>
          </cell>
          <cell r="N3918">
            <v>25.74</v>
          </cell>
          <cell r="O3918">
            <v>28.99</v>
          </cell>
          <cell r="P3918">
            <v>0</v>
          </cell>
          <cell r="R3918" t="str">
            <v>SINAPI</v>
          </cell>
        </row>
        <row r="3919">
          <cell r="G3919">
            <v>89664</v>
          </cell>
          <cell r="H3919" t="str">
            <v>CURVA DE TRANSPOSIÇÃO, CPVC, SOLDÁVEL, DN22MM, INSTALADO EM RAMAL OU SUB-RAMAL DE ÁGUA   FORNECIMENTO E INSTALAÇÃO. AF_06/2022</v>
          </cell>
          <cell r="I3919" t="str">
            <v>UN</v>
          </cell>
          <cell r="J3919" t="str">
            <v>COEFICIENTE DE REPRESENTATIVIDADE</v>
          </cell>
          <cell r="K3919" t="str">
            <v>16,75</v>
          </cell>
          <cell r="L3919" t="str">
            <v>CAIXA REFERENCIAL</v>
          </cell>
          <cell r="M3919" t="str">
            <v>3,26</v>
          </cell>
          <cell r="N3919">
            <v>13.49</v>
          </cell>
          <cell r="O3919">
            <v>16.75</v>
          </cell>
          <cell r="P3919">
            <v>0</v>
          </cell>
          <cell r="R3919" t="str">
            <v>SINAPI</v>
          </cell>
        </row>
        <row r="3920">
          <cell r="G3920">
            <v>89666</v>
          </cell>
          <cell r="H3920" t="str">
            <v>BUCHA DE REDUÇÃO, CPVC, SOLDÁVEL, DN22MM X 15MM, INSTALADO EM RAMAL OU SUB-RAMAL DE ÁGUA   FORNECIMENTO E INSTALAÇÃO. AF_06/2022</v>
          </cell>
          <cell r="I3920" t="str">
            <v>UN</v>
          </cell>
          <cell r="J3920" t="str">
            <v>COEFICIENTE DE REPRESENTATIVIDADE</v>
          </cell>
          <cell r="K3920" t="str">
            <v>7,38</v>
          </cell>
          <cell r="L3920" t="str">
            <v>CAIXA REFERENCIAL</v>
          </cell>
          <cell r="M3920" t="str">
            <v>2,92</v>
          </cell>
          <cell r="N3920">
            <v>4.46</v>
          </cell>
          <cell r="O3920">
            <v>7.38</v>
          </cell>
          <cell r="P3920">
            <v>0</v>
          </cell>
          <cell r="R3920" t="str">
            <v>SINAPI</v>
          </cell>
        </row>
        <row r="3921">
          <cell r="G3921">
            <v>89667</v>
          </cell>
          <cell r="H3921" t="str">
            <v>TÊ DE INSPEÇÃO, PVC, SERIE R, ÁGUA PLUVIAL, DN 75 MM, JUNTA ELÁSTICA, FORNECIDO E INSTALADO EM CONDUTORES VERTICAIS DE ÁGUAS PLUVIAIS. AF_06/2022</v>
          </cell>
          <cell r="I3921" t="str">
            <v>UN</v>
          </cell>
          <cell r="J3921" t="str">
            <v>COEFICIENTE DE REPRESENTATIVIDADE</v>
          </cell>
          <cell r="K3921" t="str">
            <v>46,15</v>
          </cell>
          <cell r="L3921" t="str">
            <v>CAIXA REFERENCIAL</v>
          </cell>
          <cell r="M3921" t="str">
            <v>4,05</v>
          </cell>
          <cell r="N3921">
            <v>42.1</v>
          </cell>
          <cell r="O3921">
            <v>46.15</v>
          </cell>
          <cell r="P3921">
            <v>0</v>
          </cell>
          <cell r="R3921" t="str">
            <v>SINAPI</v>
          </cell>
        </row>
        <row r="3922">
          <cell r="G3922">
            <v>89668</v>
          </cell>
          <cell r="H3922" t="str">
            <v>CONECTOR, CPVC, SOLDÁVEL, DN22MM X 3/4, INSTALADO EM RAMAL OU SUB-RAMAL DE ÁGUA - FORNECIMENTO E INSTALAÇÃO. AF_06/2022</v>
          </cell>
          <cell r="I3922" t="str">
            <v>UN</v>
          </cell>
          <cell r="J3922" t="str">
            <v>COEFICIENTE DE REPRESENTATIVIDADE</v>
          </cell>
          <cell r="K3922" t="str">
            <v>28,31</v>
          </cell>
          <cell r="L3922" t="str">
            <v>CAIXA REFERENCIAL</v>
          </cell>
          <cell r="M3922" t="str">
            <v>3,15</v>
          </cell>
          <cell r="N3922">
            <v>25.16</v>
          </cell>
          <cell r="O3922">
            <v>28.31</v>
          </cell>
          <cell r="P3922">
            <v>0</v>
          </cell>
          <cell r="R3922" t="str">
            <v>SINAPI</v>
          </cell>
        </row>
        <row r="3923">
          <cell r="G3923">
            <v>89669</v>
          </cell>
          <cell r="H3923" t="str">
            <v>LUVA SIMPLES, PVC, SERIE R, ÁGUA PLUVIAL, DN 100 MM, JUNTA ELÁSTICA, FORNECIDO E INSTALADO EM CONDUTORES VERTICAIS DE ÁGUAS PLUVIAIS. AF_06/2022</v>
          </cell>
          <cell r="I3923" t="str">
            <v>UN</v>
          </cell>
          <cell r="J3923" t="str">
            <v>COEFICIENTE DE REPRESENTATIVIDADE</v>
          </cell>
          <cell r="K3923" t="str">
            <v>34,23</v>
          </cell>
          <cell r="L3923" t="str">
            <v>CAIXA REFERENCIAL</v>
          </cell>
          <cell r="M3923" t="str">
            <v>6,38</v>
          </cell>
          <cell r="N3923">
            <v>27.849999999999998</v>
          </cell>
          <cell r="O3923">
            <v>34.229999999999997</v>
          </cell>
          <cell r="P3923">
            <v>0</v>
          </cell>
          <cell r="R3923" t="str">
            <v>SINAPI</v>
          </cell>
        </row>
        <row r="3924">
          <cell r="G3924">
            <v>89670</v>
          </cell>
          <cell r="H3924" t="str">
            <v>LUVA, CPVC, SOLDÁVEL, DN 28MM, INSTALADO EM RAMAL OU SUB-RAMAL DE ÁGUA   FORNECIMENTO E INSTALAÇÃO. AF_06/2022</v>
          </cell>
          <cell r="I3924" t="str">
            <v>UN</v>
          </cell>
          <cell r="J3924" t="str">
            <v>COEFICIENTE DE REPRESENTATIVIDADE</v>
          </cell>
          <cell r="K3924" t="str">
            <v>14,09</v>
          </cell>
          <cell r="L3924" t="str">
            <v>CAIXA REFERENCIAL</v>
          </cell>
          <cell r="M3924" t="str">
            <v>3,85</v>
          </cell>
          <cell r="N3924">
            <v>10.24</v>
          </cell>
          <cell r="O3924">
            <v>14.09</v>
          </cell>
          <cell r="P3924">
            <v>0</v>
          </cell>
          <cell r="R3924" t="str">
            <v>SINAPI</v>
          </cell>
        </row>
        <row r="3925">
          <cell r="G3925">
            <v>89671</v>
          </cell>
          <cell r="H3925" t="str">
            <v>LUVA DE CORRER, PVC, SERIE R, ÁGUA PLUVIAL, DN 100 MM, JUNTA ELÁSTICA, FORNECIDO E INSTALADO EM CONDUTORES VERTICAIS DE ÁGUAS PLUVIAIS. AF_06/2022</v>
          </cell>
          <cell r="I3925" t="str">
            <v>UN</v>
          </cell>
          <cell r="J3925" t="str">
            <v>COEFICIENTE DE REPRESENTATIVIDADE</v>
          </cell>
          <cell r="K3925" t="str">
            <v>46,61</v>
          </cell>
          <cell r="L3925" t="str">
            <v>CAIXA REFERENCIAL</v>
          </cell>
          <cell r="M3925" t="str">
            <v>6,38</v>
          </cell>
          <cell r="N3925">
            <v>40.229999999999997</v>
          </cell>
          <cell r="O3925">
            <v>46.61</v>
          </cell>
          <cell r="P3925">
            <v>0</v>
          </cell>
          <cell r="R3925" t="str">
            <v>SINAPI</v>
          </cell>
        </row>
        <row r="3926">
          <cell r="G3926">
            <v>89672</v>
          </cell>
          <cell r="H3926" t="str">
            <v>LUVA DE CORRER, CPVC, SOLDÁVEL, DN 28MM, INSTALADO EM RAMAL OU SUB-RAMAL DE ÁGUA   FORNECIMENTO E INSTALAÇÃO. AF_06/2022</v>
          </cell>
          <cell r="I3926" t="str">
            <v>UN</v>
          </cell>
          <cell r="J3926" t="str">
            <v>COEFICIENTE DE REPRESENTATIVIDADE</v>
          </cell>
          <cell r="K3926" t="str">
            <v>23,19</v>
          </cell>
          <cell r="L3926" t="str">
            <v>CAIXA REFERENCIAL</v>
          </cell>
          <cell r="M3926" t="str">
            <v>3,84</v>
          </cell>
          <cell r="N3926">
            <v>19.350000000000001</v>
          </cell>
          <cell r="O3926">
            <v>23.19</v>
          </cell>
          <cell r="P3926">
            <v>0</v>
          </cell>
          <cell r="R3926" t="str">
            <v>SINAPI</v>
          </cell>
        </row>
        <row r="3927">
          <cell r="G3927">
            <v>89673</v>
          </cell>
          <cell r="H3927" t="str">
            <v>REDUÇÃO EXCÊNTRICA, PVC, SERIE R, ÁGUA PLUVIAL, DN 100 X 75 MM, JUNTA ELÁSTICA, FORNECIDO E INSTALADO EM CONDUTORES VERTICAIS DE ÁGUAS PLUVIAIS. AF_06/2022</v>
          </cell>
          <cell r="I3927" t="str">
            <v>UN</v>
          </cell>
          <cell r="J3927" t="str">
            <v>COEFICIENTE DE REPRESENTATIVIDADE</v>
          </cell>
          <cell r="K3927" t="str">
            <v>36,86</v>
          </cell>
          <cell r="L3927" t="str">
            <v>CAIXA REFERENCIAL</v>
          </cell>
          <cell r="M3927" t="str">
            <v>5,21</v>
          </cell>
          <cell r="N3927">
            <v>31.65</v>
          </cell>
          <cell r="O3927">
            <v>36.86</v>
          </cell>
          <cell r="P3927">
            <v>0</v>
          </cell>
          <cell r="R3927" t="str">
            <v>SINAPI</v>
          </cell>
        </row>
        <row r="3928">
          <cell r="G3928">
            <v>89674</v>
          </cell>
          <cell r="H3928" t="str">
            <v>UNIÃO, CPVC, SOLDÁVEL, DN28MM, INSTALADO EM RAMAL OU SUB-RAMAL DE ÁGUA   FORNECIMENTO E INSTALAÇÃO. AF_06/2022</v>
          </cell>
          <cell r="I3928" t="str">
            <v>UN</v>
          </cell>
          <cell r="J3928" t="str">
            <v>COEFICIENTE DE REPRESENTATIVIDADE</v>
          </cell>
          <cell r="K3928" t="str">
            <v>29,76</v>
          </cell>
          <cell r="L3928" t="str">
            <v>CAIXA REFERENCIAL</v>
          </cell>
          <cell r="M3928" t="str">
            <v>3,84</v>
          </cell>
          <cell r="N3928">
            <v>25.92</v>
          </cell>
          <cell r="O3928">
            <v>29.76</v>
          </cell>
          <cell r="P3928">
            <v>0</v>
          </cell>
          <cell r="R3928" t="str">
            <v>SINAPI</v>
          </cell>
        </row>
        <row r="3929">
          <cell r="G3929">
            <v>89675</v>
          </cell>
          <cell r="H3929" t="str">
            <v>TÊ DE INSPEÇÃO, PVC, SERIE R, ÁGUA PLUVIAL, DN 100 MM, JUNTA ELÁSTICA, FORNECIDO E INSTALADO EM CONDUTORES VERTICAIS DE ÁGUAS PLUVIAIS. AF_06/2022</v>
          </cell>
          <cell r="I3929" t="str">
            <v>UN</v>
          </cell>
          <cell r="J3929" t="str">
            <v>COEFICIENTE DE REPRESENTATIVIDADE</v>
          </cell>
          <cell r="K3929" t="str">
            <v>75,72</v>
          </cell>
          <cell r="L3929" t="str">
            <v>CAIXA REFERENCIAL</v>
          </cell>
          <cell r="M3929" t="str">
            <v>6,37</v>
          </cell>
          <cell r="N3929">
            <v>69.349999999999994</v>
          </cell>
          <cell r="O3929">
            <v>75.72</v>
          </cell>
          <cell r="P3929">
            <v>0</v>
          </cell>
          <cell r="R3929" t="str">
            <v>SINAPI</v>
          </cell>
        </row>
        <row r="3930">
          <cell r="G3930">
            <v>89676</v>
          </cell>
          <cell r="H3930" t="str">
            <v>CONECTOR, CPVC, SOLDÁVEL, DN 28MM X 1 , INSTALADO EM RAMAL OU SUB-RAMAL DE ÁGUA   FORNECIMENTO E INSTALAÇÃO. AF_06/2022</v>
          </cell>
          <cell r="I3930" t="str">
            <v>UN</v>
          </cell>
          <cell r="J3930" t="str">
            <v>COEFICIENTE DE REPRESENTATIVIDADE</v>
          </cell>
          <cell r="K3930" t="str">
            <v>35,62</v>
          </cell>
          <cell r="L3930" t="str">
            <v>CAIXA REFERENCIAL</v>
          </cell>
          <cell r="M3930" t="str">
            <v>3,68</v>
          </cell>
          <cell r="N3930">
            <v>31.939999999999998</v>
          </cell>
          <cell r="O3930">
            <v>35.619999999999997</v>
          </cell>
          <cell r="P3930">
            <v>0</v>
          </cell>
          <cell r="R3930" t="str">
            <v>SINAPI</v>
          </cell>
        </row>
        <row r="3931">
          <cell r="G3931">
            <v>89677</v>
          </cell>
          <cell r="H3931" t="str">
            <v>LUVA SIMPLES, PVC, SERIE R, ÁGUA PLUVIAL, DN 150 MM, JUNTA ELÁSTICA, FORNECIDO E INSTALADO EM CONDUTORES VERTICAIS DE ÁGUAS PLUVIAIS. AF_06/2022</v>
          </cell>
          <cell r="I3931" t="str">
            <v>UN</v>
          </cell>
          <cell r="J3931" t="str">
            <v>COEFICIENTE DE REPRESENTATIVIDADE</v>
          </cell>
          <cell r="K3931" t="str">
            <v>80,41</v>
          </cell>
          <cell r="L3931" t="str">
            <v>CAIXA REFERENCIAL</v>
          </cell>
          <cell r="M3931" t="str">
            <v>11,01</v>
          </cell>
          <cell r="N3931">
            <v>69.399999999999991</v>
          </cell>
          <cell r="O3931">
            <v>80.41</v>
          </cell>
          <cell r="P3931">
            <v>0</v>
          </cell>
          <cell r="R3931" t="str">
            <v>SINAPI</v>
          </cell>
        </row>
        <row r="3932">
          <cell r="G3932">
            <v>89678</v>
          </cell>
          <cell r="H3932" t="str">
            <v>BUCHA DE REDUÇÃO, CPVC, SOLDÁVEL, DN28MM X 22MM, INSTALADO EM RAMAL OU SUB-RAMAL DE ÁGUA   FORNECIMENTO E INSTALAÇÃO. AF_06/2022</v>
          </cell>
          <cell r="I3932" t="str">
            <v>UN</v>
          </cell>
          <cell r="J3932" t="str">
            <v>COEFICIENTE DE REPRESENTATIVIDADE</v>
          </cell>
          <cell r="K3932" t="str">
            <v>11,99</v>
          </cell>
          <cell r="L3932" t="str">
            <v>CAIXA REFERENCIAL</v>
          </cell>
          <cell r="M3932" t="str">
            <v>3,55</v>
          </cell>
          <cell r="N3932">
            <v>8.4400000000000013</v>
          </cell>
          <cell r="O3932">
            <v>11.990000000000002</v>
          </cell>
          <cell r="P3932">
            <v>0</v>
          </cell>
          <cell r="R3932" t="str">
            <v>SINAPI</v>
          </cell>
        </row>
        <row r="3933">
          <cell r="G3933">
            <v>89679</v>
          </cell>
          <cell r="H3933" t="str">
            <v>LUVA DE CORRER, PVC, SERIE R, ÁGUA PLUVIAL, DN 150 MM, JUNTA ELÁSTICA, FORNECIDO E INSTALADO EM CONDUTORES VERTICAIS DE ÁGUAS PLUVIAIS. AF_06/2022</v>
          </cell>
          <cell r="I3933" t="str">
            <v>UN</v>
          </cell>
          <cell r="J3933" t="str">
            <v>COEFICIENTE DE REPRESENTATIVIDADE</v>
          </cell>
          <cell r="K3933" t="str">
            <v>129,34</v>
          </cell>
          <cell r="L3933" t="str">
            <v>CAIXA REFERENCIAL</v>
          </cell>
          <cell r="M3933" t="str">
            <v>11,01</v>
          </cell>
          <cell r="N3933">
            <v>118.33</v>
          </cell>
          <cell r="O3933">
            <v>129.34</v>
          </cell>
          <cell r="P3933">
            <v>0</v>
          </cell>
          <cell r="R3933" t="str">
            <v>SINAPI</v>
          </cell>
        </row>
        <row r="3934">
          <cell r="G3934">
            <v>89680</v>
          </cell>
          <cell r="H3934" t="str">
            <v>LUVA, CPVC, SOLDÁVEL, DN 35MM, INSTALADO EM RAMAL OU SUB-RAMAL DE ÁGUA   FORNECIMENTO E INSTALAÇÃO. AF_06/2022</v>
          </cell>
          <cell r="I3934" t="str">
            <v>UN</v>
          </cell>
          <cell r="J3934" t="str">
            <v>COEFICIENTE DE REPRESENTATIVIDADE</v>
          </cell>
          <cell r="K3934" t="str">
            <v>22,24</v>
          </cell>
          <cell r="L3934" t="str">
            <v>CAIXA REFERENCIAL</v>
          </cell>
          <cell r="M3934" t="str">
            <v>4,52</v>
          </cell>
          <cell r="N3934">
            <v>17.72</v>
          </cell>
          <cell r="O3934">
            <v>22.24</v>
          </cell>
          <cell r="P3934">
            <v>0</v>
          </cell>
          <cell r="R3934" t="str">
            <v>SINAPI</v>
          </cell>
        </row>
        <row r="3935">
          <cell r="G3935">
            <v>89681</v>
          </cell>
          <cell r="H3935" t="str">
            <v>REDUÇÃO EXCÊNTRICA, PVC, SERIE R, ÁGUA PLUVIAL, DN 150 X 100 MM, JUNTA ELÁSTICA, FORNECIDO E INSTALADO EM CONDUTORES VERTICAIS DE ÁGUAS PLUVIAIS. AF_06/2022</v>
          </cell>
          <cell r="I3935" t="str">
            <v>UN</v>
          </cell>
          <cell r="J3935" t="str">
            <v>COEFICIENTE DE REPRESENTATIVIDADE</v>
          </cell>
          <cell r="K3935" t="str">
            <v>94,21</v>
          </cell>
          <cell r="L3935" t="str">
            <v>CAIXA REFERENCIAL</v>
          </cell>
          <cell r="M3935" t="str">
            <v>8,68</v>
          </cell>
          <cell r="N3935">
            <v>85.53</v>
          </cell>
          <cell r="O3935">
            <v>94.210000000000008</v>
          </cell>
          <cell r="P3935">
            <v>0</v>
          </cell>
          <cell r="R3935" t="str">
            <v>SINAPI</v>
          </cell>
        </row>
        <row r="3936">
          <cell r="G3936">
            <v>89682</v>
          </cell>
          <cell r="H3936" t="str">
            <v>LUVA DE CORRER, CPVC, SOLDÁVEL, DN 35MM, INSTALADO EM RAMAL OU SUB-RAMAL DE ÁGUA   FORNECIMENTO E INSTALAÇÃO. AF_06/2022</v>
          </cell>
          <cell r="I3936" t="str">
            <v>UN</v>
          </cell>
          <cell r="J3936" t="str">
            <v>COEFICIENTE DE REPRESENTATIVIDADE</v>
          </cell>
          <cell r="K3936" t="str">
            <v>30,82</v>
          </cell>
          <cell r="L3936" t="str">
            <v>CAIXA REFERENCIAL</v>
          </cell>
          <cell r="M3936" t="str">
            <v>4,52</v>
          </cell>
          <cell r="N3936">
            <v>26.3</v>
          </cell>
          <cell r="O3936">
            <v>30.82</v>
          </cell>
          <cell r="P3936">
            <v>0</v>
          </cell>
          <cell r="R3936" t="str">
            <v>SINAPI</v>
          </cell>
        </row>
        <row r="3937">
          <cell r="G3937">
            <v>89683</v>
          </cell>
          <cell r="H3937" t="str">
            <v>TÊ DE INSPEÇÃO, PVC, SERIE R, ÁGUA PLUVIAL, DN 150 X 100 MM, JUNTA ELÁSTICA, FORNECIDO E INSTALADO EM CONDUTORES VERTICAIS DE ÁGUAS PLUVIAIS. AF_06/2022</v>
          </cell>
          <cell r="I3937" t="str">
            <v>UN</v>
          </cell>
          <cell r="J3937" t="str">
            <v>COEFICIENTE DE REPRESENTATIVIDADE</v>
          </cell>
          <cell r="K3937" t="str">
            <v>302,05</v>
          </cell>
          <cell r="L3937" t="str">
            <v>CAIXA REFERENCIAL</v>
          </cell>
          <cell r="M3937" t="str">
            <v>11,01</v>
          </cell>
          <cell r="N3937">
            <v>291.04000000000002</v>
          </cell>
          <cell r="O3937">
            <v>302.05</v>
          </cell>
          <cell r="P3937">
            <v>0</v>
          </cell>
          <cell r="R3937" t="str">
            <v>SINAPI</v>
          </cell>
        </row>
        <row r="3938">
          <cell r="G3938">
            <v>89684</v>
          </cell>
          <cell r="H3938" t="str">
            <v>UNIÃO, CPVC, SOLDÁVEL, DN35MM, INSTALADO EM RAMAL OU SUB-RAMAL DE ÁGUA   FORNECIMENTO E INSTALAÇÃO. AF_06/2022</v>
          </cell>
          <cell r="I3938" t="str">
            <v>UN</v>
          </cell>
          <cell r="J3938" t="str">
            <v>COEFICIENTE DE REPRESENTATIVIDADE</v>
          </cell>
          <cell r="K3938" t="str">
            <v>43,11</v>
          </cell>
          <cell r="L3938" t="str">
            <v>CAIXA REFERENCIAL</v>
          </cell>
          <cell r="M3938" t="str">
            <v>4,52</v>
          </cell>
          <cell r="N3938">
            <v>38.590000000000003</v>
          </cell>
          <cell r="O3938">
            <v>43.11</v>
          </cell>
          <cell r="P3938">
            <v>0</v>
          </cell>
          <cell r="R3938" t="str">
            <v>SINAPI</v>
          </cell>
        </row>
        <row r="3939">
          <cell r="G3939">
            <v>89685</v>
          </cell>
          <cell r="H3939" t="str">
            <v>JUNÇÃO SIMPLES, PVC, SERIE R, ÁGUA PLUVIAL, DN 75 X 75 MM, JUNTA ELÁSTICA, FORNECIDO E INSTALADO EM CONDUTORES VERTICAIS DE ÁGUAS PLUVIAIS. AF_06/2022</v>
          </cell>
          <cell r="I3939" t="str">
            <v>UN</v>
          </cell>
          <cell r="J3939" t="str">
            <v>COEFICIENTE DE REPRESENTATIVIDADE</v>
          </cell>
          <cell r="K3939" t="str">
            <v>63,80</v>
          </cell>
          <cell r="L3939" t="str">
            <v>CAIXA REFERENCIAL</v>
          </cell>
          <cell r="M3939" t="str">
            <v>8,11</v>
          </cell>
          <cell r="N3939">
            <v>55.69</v>
          </cell>
          <cell r="O3939">
            <v>63.8</v>
          </cell>
          <cell r="P3939">
            <v>0</v>
          </cell>
          <cell r="R3939" t="str">
            <v>SINAPI</v>
          </cell>
        </row>
        <row r="3940">
          <cell r="G3940">
            <v>89686</v>
          </cell>
          <cell r="H3940" t="str">
            <v>CONECTOR, CPVC, SOLDÁVEL, DN 35MM X 1 1/4 , INSTALADO EM RAMAL OU SUB-RAMAL DE ÁGUA   FORNECIMENTO E INSTALAÇÃO. AF_06/2022</v>
          </cell>
          <cell r="I3940" t="str">
            <v>UN</v>
          </cell>
          <cell r="J3940" t="str">
            <v>COEFICIENTE DE REPRESENTATIVIDADE</v>
          </cell>
          <cell r="K3940" t="str">
            <v>54,46</v>
          </cell>
          <cell r="L3940" t="str">
            <v>CAIXA REFERENCIAL</v>
          </cell>
          <cell r="M3940" t="str">
            <v>4,37</v>
          </cell>
          <cell r="N3940">
            <v>50.09</v>
          </cell>
          <cell r="O3940">
            <v>54.46</v>
          </cell>
          <cell r="P3940">
            <v>0</v>
          </cell>
          <cell r="R3940" t="str">
            <v>SINAPI</v>
          </cell>
        </row>
        <row r="3941">
          <cell r="G3941">
            <v>89687</v>
          </cell>
          <cell r="H3941" t="str">
            <v>TÊ, PVC, SERIE R, ÁGUA PLUVIAL, DN 75 X 75 MM, JUNTA ELÁSTICA, FORNECIDO E INSTALADO EM CONDUTORES VERTICAIS DE ÁGUAS PLUVIAIS. AF_06/2022</v>
          </cell>
          <cell r="I3941" t="str">
            <v>UN</v>
          </cell>
          <cell r="J3941" t="str">
            <v>COEFICIENTE DE REPRESENTATIVIDADE</v>
          </cell>
          <cell r="K3941" t="str">
            <v>54,57</v>
          </cell>
          <cell r="L3941" t="str">
            <v>CAIXA REFERENCIAL</v>
          </cell>
          <cell r="M3941" t="str">
            <v>8,11</v>
          </cell>
          <cell r="N3941">
            <v>46.46</v>
          </cell>
          <cell r="O3941">
            <v>54.57</v>
          </cell>
          <cell r="P3941">
            <v>0</v>
          </cell>
          <cell r="R3941" t="str">
            <v>SINAPI</v>
          </cell>
        </row>
        <row r="3942">
          <cell r="G3942">
            <v>89689</v>
          </cell>
          <cell r="H3942" t="str">
            <v>BUCHA DE REDUÇÃO, CPVC, SOLDÁVEL, DN35MM X 28MM, INSTALADO EM RAMAL OU SUB-RAMAL DE ÁGUA   FORNECIMENTO E INSTALAÇÃO. AF_06/2022</v>
          </cell>
          <cell r="I3942" t="str">
            <v>UN</v>
          </cell>
          <cell r="J3942" t="str">
            <v>COEFICIENTE DE REPRESENTATIVIDADE</v>
          </cell>
          <cell r="K3942" t="str">
            <v>36,53</v>
          </cell>
          <cell r="L3942" t="str">
            <v>CAIXA REFERENCIAL</v>
          </cell>
          <cell r="M3942" t="str">
            <v>4,18</v>
          </cell>
          <cell r="N3942">
            <v>32.35</v>
          </cell>
          <cell r="O3942">
            <v>36.53</v>
          </cell>
          <cell r="P3942">
            <v>0</v>
          </cell>
          <cell r="R3942" t="str">
            <v>SINAPI</v>
          </cell>
        </row>
        <row r="3943">
          <cell r="G3943">
            <v>89690</v>
          </cell>
          <cell r="H3943" t="str">
            <v>JUNÇÃO SIMPLES, PVC, SERIE R, ÁGUA PLUVIAL, DN 100 X 100 MM, JUNTA ELÁSTICA, FORNECIDO E INSTALADO EM CONDUTORES VERTICAIS DE ÁGUAS PLUVIAIS. AF_06/2022</v>
          </cell>
          <cell r="I3943" t="str">
            <v>UN</v>
          </cell>
          <cell r="J3943" t="str">
            <v>COEFICIENTE DE REPRESENTATIVIDADE</v>
          </cell>
          <cell r="K3943" t="str">
            <v>93,41</v>
          </cell>
          <cell r="L3943" t="str">
            <v>CAIXA REFERENCIAL</v>
          </cell>
          <cell r="M3943" t="str">
            <v>12,77</v>
          </cell>
          <cell r="N3943">
            <v>80.64</v>
          </cell>
          <cell r="O3943">
            <v>93.41</v>
          </cell>
          <cell r="P3943">
            <v>0</v>
          </cell>
          <cell r="R3943" t="str">
            <v>SINAPI</v>
          </cell>
        </row>
        <row r="3944">
          <cell r="G3944">
            <v>89691</v>
          </cell>
          <cell r="H3944" t="str">
            <v>TE, CPVC, SOLDÁVEL, DN 15MM, INSTALADO EM RAMAL OU SUB-RAMAL DE ÁGUA - FORNECIMENTO E INSTALAÇÃO. AF_06/2022</v>
          </cell>
          <cell r="I3944" t="str">
            <v>UN</v>
          </cell>
          <cell r="J3944" t="str">
            <v>COEFICIENTE DE REPRESENTATIVIDADE</v>
          </cell>
          <cell r="K3944" t="str">
            <v>13,34</v>
          </cell>
          <cell r="L3944" t="str">
            <v>CAIXA REFERENCIAL</v>
          </cell>
          <cell r="M3944" t="str">
            <v>5,17</v>
          </cell>
          <cell r="N3944">
            <v>8.17</v>
          </cell>
          <cell r="O3944">
            <v>13.34</v>
          </cell>
          <cell r="P3944">
            <v>0</v>
          </cell>
          <cell r="R3944" t="str">
            <v>SINAPI</v>
          </cell>
        </row>
        <row r="3945">
          <cell r="G3945">
            <v>89692</v>
          </cell>
          <cell r="H3945" t="str">
            <v>JUNÇÃO SIMPLES, PVC, SERIE R, ÁGUA PLUVIAL, DN 100 X 75 MM, JUNTA ELÁSTICA, FORNECIDO E INSTALADO EM CONDUTORES VERTICAIS DE ÁGUAS PLUVIAIS. AF_06/2022</v>
          </cell>
          <cell r="I3945" t="str">
            <v>UN</v>
          </cell>
          <cell r="J3945" t="str">
            <v>COEFICIENTE DE REPRESENTATIVIDADE</v>
          </cell>
          <cell r="K3945" t="str">
            <v>106,86</v>
          </cell>
          <cell r="L3945" t="str">
            <v>CAIXA REFERENCIAL</v>
          </cell>
          <cell r="M3945" t="str">
            <v>11,21</v>
          </cell>
          <cell r="N3945">
            <v>95.65</v>
          </cell>
          <cell r="O3945">
            <v>106.86000000000001</v>
          </cell>
          <cell r="P3945">
            <v>0</v>
          </cell>
          <cell r="R3945" t="str">
            <v>SINAPI</v>
          </cell>
        </row>
        <row r="3946">
          <cell r="G3946">
            <v>89693</v>
          </cell>
          <cell r="H3946" t="str">
            <v>TÊ, PVC, SERIE R, ÁGUA PLUVIAL, DN 100 X 100 MM, JUNTA ELÁSTICA, FORNECIDO E INSTALADO EM CONDUTORES VERTICAIS DE ÁGUAS PLUVIAIS. AF_06/2022</v>
          </cell>
          <cell r="I3946" t="str">
            <v>UN</v>
          </cell>
          <cell r="J3946" t="str">
            <v>COEFICIENTE DE REPRESENTATIVIDADE</v>
          </cell>
          <cell r="K3946" t="str">
            <v>81,79</v>
          </cell>
          <cell r="L3946" t="str">
            <v>CAIXA REFERENCIAL</v>
          </cell>
          <cell r="M3946" t="str">
            <v>12,78</v>
          </cell>
          <cell r="N3946">
            <v>69.010000000000005</v>
          </cell>
          <cell r="O3946">
            <v>81.790000000000006</v>
          </cell>
          <cell r="P3946">
            <v>0</v>
          </cell>
          <cell r="R3946" t="str">
            <v>SINAPI</v>
          </cell>
        </row>
        <row r="3947">
          <cell r="G3947">
            <v>89694</v>
          </cell>
          <cell r="H3947" t="str">
            <v>TE DE TRANSIÇÃO, CPVC, SOLDÁVEL, DN 15MM X 1/2 , INSTALADO EM RAMAL OU SUB-RAMAL DE ÁGUA   FORNECIMENTO E INSTALAÇÃO. AF_06/2022</v>
          </cell>
          <cell r="I3947" t="str">
            <v>UN</v>
          </cell>
          <cell r="J3947" t="str">
            <v>COEFICIENTE DE REPRESENTATIVIDADE</v>
          </cell>
          <cell r="K3947" t="str">
            <v>19,56</v>
          </cell>
          <cell r="L3947" t="str">
            <v>CAIXA REFERENCIAL</v>
          </cell>
          <cell r="M3947" t="str">
            <v>5,16</v>
          </cell>
          <cell r="N3947">
            <v>14.399999999999999</v>
          </cell>
          <cell r="O3947">
            <v>19.559999999999999</v>
          </cell>
          <cell r="P3947">
            <v>0</v>
          </cell>
          <cell r="R3947" t="str">
            <v>SINAPI</v>
          </cell>
        </row>
        <row r="3948">
          <cell r="G3948">
            <v>89695</v>
          </cell>
          <cell r="H3948" t="str">
            <v>TÊ MISTURADOR, CPVC, SOLDÁVEL, DN15MM, INSTALADO EM RAMAL OU SUB-RAMAL DE ÁGUA   FORNECIMENTO E INSTALAÇÃO. AF_06/2022</v>
          </cell>
          <cell r="I3948" t="str">
            <v>UN</v>
          </cell>
          <cell r="J3948" t="str">
            <v>COEFICIENTE DE REPRESENTATIVIDADE</v>
          </cell>
          <cell r="K3948" t="str">
            <v>16,69</v>
          </cell>
          <cell r="L3948" t="str">
            <v>CAIXA REFERENCIAL</v>
          </cell>
          <cell r="M3948" t="str">
            <v>5,17</v>
          </cell>
          <cell r="N3948">
            <v>11.520000000000001</v>
          </cell>
          <cell r="O3948">
            <v>16.690000000000001</v>
          </cell>
          <cell r="P3948">
            <v>0</v>
          </cell>
          <cell r="R3948" t="str">
            <v>SINAPI</v>
          </cell>
        </row>
        <row r="3949">
          <cell r="G3949">
            <v>89696</v>
          </cell>
          <cell r="H3949" t="str">
            <v>TÊ, PVC, SERIE R, ÁGUA PLUVIAL, DN 100 X 75 MM, JUNTA ELÁSTICA, FORNECIDO E INSTALADO EM CONDUTORES VERTICAIS DE ÁGUAS PLUVIAIS. AF_06/2022</v>
          </cell>
          <cell r="I3949" t="str">
            <v>UN</v>
          </cell>
          <cell r="J3949" t="str">
            <v>COEFICIENTE DE REPRESENTATIVIDADE</v>
          </cell>
          <cell r="K3949" t="str">
            <v>88,04</v>
          </cell>
          <cell r="L3949" t="str">
            <v>CAIXA REFERENCIAL</v>
          </cell>
          <cell r="M3949" t="str">
            <v>11,21</v>
          </cell>
          <cell r="N3949">
            <v>76.830000000000013</v>
          </cell>
          <cell r="O3949">
            <v>88.04000000000002</v>
          </cell>
          <cell r="P3949">
            <v>0</v>
          </cell>
          <cell r="R3949" t="str">
            <v>SINAPI</v>
          </cell>
        </row>
        <row r="3950">
          <cell r="G3950">
            <v>89697</v>
          </cell>
          <cell r="H3950" t="str">
            <v>TE, CPVC, SOLDÁVEL, DN 22MM, INSTALADO EM RAMAL OU SUB-RAMAL DE ÁGUA - FORNECIMENTO E INSTALAÇÃO. AF_06/2022</v>
          </cell>
          <cell r="I3950" t="str">
            <v>UN</v>
          </cell>
          <cell r="J3950" t="str">
            <v>COEFICIENTE DE REPRESENTATIVIDADE</v>
          </cell>
          <cell r="K3950" t="str">
            <v>17,53</v>
          </cell>
          <cell r="L3950" t="str">
            <v>CAIXA REFERENCIAL</v>
          </cell>
          <cell r="M3950" t="str">
            <v>6,53</v>
          </cell>
          <cell r="N3950">
            <v>11</v>
          </cell>
          <cell r="O3950">
            <v>17.53</v>
          </cell>
          <cell r="P3950">
            <v>0</v>
          </cell>
          <cell r="R3950" t="str">
            <v>SINAPI</v>
          </cell>
        </row>
        <row r="3951">
          <cell r="G3951">
            <v>89698</v>
          </cell>
          <cell r="H3951" t="str">
            <v>JUNÇÃO SIMPLES, PVC, SERIE R, ÁGUA PLUVIAL, DN 150 X 150 MM, JUNTA ELÁSTICA, FORNECIDO E INSTALADO EM CONDUTORES VERTICAIS DE ÁGUAS PLUVIAIS. AF_06/2022</v>
          </cell>
          <cell r="I3951" t="str">
            <v>UN</v>
          </cell>
          <cell r="J3951" t="str">
            <v>COEFICIENTE DE REPRESENTATIVIDADE</v>
          </cell>
          <cell r="K3951" t="str">
            <v>279,72</v>
          </cell>
          <cell r="L3951" t="str">
            <v>CAIXA REFERENCIAL</v>
          </cell>
          <cell r="M3951" t="str">
            <v>22,05</v>
          </cell>
          <cell r="N3951">
            <v>257.67</v>
          </cell>
          <cell r="O3951">
            <v>279.72000000000003</v>
          </cell>
          <cell r="P3951">
            <v>0</v>
          </cell>
          <cell r="R3951" t="str">
            <v>SINAPI</v>
          </cell>
        </row>
        <row r="3952">
          <cell r="G3952">
            <v>89699</v>
          </cell>
          <cell r="H3952" t="str">
            <v>JUNÇÃO SIMPLES, PVC, SERIE R, ÁGUA PLUVIAL, DN 150 X 100 MM, JUNTA ELÁSTICA, FORNECIDO E INSTALADO EM CONDUTORES VERTICAIS DE ÁGUAS PLUVIAIS. AF_06/2022</v>
          </cell>
          <cell r="I3952" t="str">
            <v>UN</v>
          </cell>
          <cell r="J3952" t="str">
            <v>COEFICIENTE DE REPRESENTATIVIDADE</v>
          </cell>
          <cell r="K3952" t="str">
            <v>210,69</v>
          </cell>
          <cell r="L3952" t="str">
            <v>CAIXA REFERENCIAL</v>
          </cell>
          <cell r="M3952" t="str">
            <v>18,96</v>
          </cell>
          <cell r="N3952">
            <v>191.73</v>
          </cell>
          <cell r="O3952">
            <v>210.69</v>
          </cell>
          <cell r="P3952">
            <v>0</v>
          </cell>
          <cell r="R3952" t="str">
            <v>SINAPI</v>
          </cell>
        </row>
        <row r="3953">
          <cell r="G3953">
            <v>89700</v>
          </cell>
          <cell r="H3953" t="str">
            <v>TE DE TRANSIÇÃO, CPVC, SOLDÁVEL, DN 22MM X 1/2 , INSTALADO EM RAMAL OU SUB-RAMAL DE ÁGUA   FORNECIMENTO E INSTALAÇÃO. AF_06/2022</v>
          </cell>
          <cell r="I3953" t="str">
            <v>UN</v>
          </cell>
          <cell r="J3953" t="str">
            <v>COEFICIENTE DE REPRESENTATIVIDADE</v>
          </cell>
          <cell r="K3953" t="str">
            <v>22,44</v>
          </cell>
          <cell r="L3953" t="str">
            <v>CAIXA REFERENCIAL</v>
          </cell>
          <cell r="M3953" t="str">
            <v>5,84</v>
          </cell>
          <cell r="N3953">
            <v>16.600000000000001</v>
          </cell>
          <cell r="O3953">
            <v>22.44</v>
          </cell>
          <cell r="P3953">
            <v>0</v>
          </cell>
          <cell r="R3953" t="str">
            <v>SINAPI</v>
          </cell>
        </row>
        <row r="3954">
          <cell r="G3954">
            <v>89701</v>
          </cell>
          <cell r="H3954" t="str">
            <v>TÊ, PVC, SERIE R, ÁGUA PLUVIAL, DN 150 X 150 MM, JUNTA ELÁSTICA, FORNECIDO E INSTALADO EM CONDUTORES VERTICAIS DE ÁGUAS PLUVIAIS. AF_06/2022</v>
          </cell>
          <cell r="I3954" t="str">
            <v>UN</v>
          </cell>
          <cell r="J3954" t="str">
            <v>COEFICIENTE DE REPRESENTATIVIDADE</v>
          </cell>
          <cell r="K3954" t="str">
            <v>205,07</v>
          </cell>
          <cell r="L3954" t="str">
            <v>CAIXA REFERENCIAL</v>
          </cell>
          <cell r="M3954" t="str">
            <v>22,05</v>
          </cell>
          <cell r="N3954">
            <v>183.01999999999998</v>
          </cell>
          <cell r="O3954">
            <v>205.07</v>
          </cell>
          <cell r="P3954">
            <v>0</v>
          </cell>
          <cell r="R3954" t="str">
            <v>SINAPI</v>
          </cell>
        </row>
        <row r="3955">
          <cell r="G3955">
            <v>89702</v>
          </cell>
          <cell r="H3955" t="str">
            <v>TÊ MISTURADOR, CPVC, SOLDÁVEL, DN22MM, INSTALADO EM RAMAL OU SUB-RAMAL DE ÁGUA   FORNECIMENTO E INSTALAÇÃO. AF_06/2022</v>
          </cell>
          <cell r="I3955" t="str">
            <v>UN</v>
          </cell>
          <cell r="J3955" t="str">
            <v>COEFICIENTE DE REPRESENTATIVIDADE</v>
          </cell>
          <cell r="K3955" t="str">
            <v>21,60</v>
          </cell>
          <cell r="L3955" t="str">
            <v>CAIXA REFERENCIAL</v>
          </cell>
          <cell r="M3955" t="str">
            <v>6,53</v>
          </cell>
          <cell r="N3955">
            <v>15.07</v>
          </cell>
          <cell r="O3955">
            <v>21.6</v>
          </cell>
          <cell r="P3955">
            <v>0</v>
          </cell>
          <cell r="R3955" t="str">
            <v>SINAPI</v>
          </cell>
        </row>
        <row r="3956">
          <cell r="G3956">
            <v>89703</v>
          </cell>
          <cell r="H3956" t="str">
            <v>TE MISTURADOR DE TRANSIÇÃO, CPVC, SOLDÁVEL, DN 22MM X 3/4, INSTALADO EM RAMAL OU SUB-RAMAL DE ÁGUA - FORNECIMENTO E INSTALAÇÃO. AF_06/2022</v>
          </cell>
          <cell r="I3956" t="str">
            <v>UN</v>
          </cell>
          <cell r="J3956" t="str">
            <v>COEFICIENTE DE REPRESENTATIVIDADE</v>
          </cell>
          <cell r="K3956" t="str">
            <v>46,15</v>
          </cell>
          <cell r="L3956" t="str">
            <v>CAIXA REFERENCIAL</v>
          </cell>
          <cell r="M3956" t="str">
            <v>6,32</v>
          </cell>
          <cell r="N3956">
            <v>39.83</v>
          </cell>
          <cell r="O3956">
            <v>46.15</v>
          </cell>
          <cell r="P3956">
            <v>0</v>
          </cell>
          <cell r="R3956" t="str">
            <v>SINAPI</v>
          </cell>
        </row>
        <row r="3957">
          <cell r="G3957">
            <v>89704</v>
          </cell>
          <cell r="H3957" t="str">
            <v>TÊ, PVC, SERIE R, ÁGUA PLUVIAL, DN 150 X 100 MM, JUNTA ELÁSTICA, FORNECIDO E INSTALADO EM CONDUTORES VERTICAIS DE ÁGUAS PLUVIAIS. AF_06/2022</v>
          </cell>
          <cell r="I3957" t="str">
            <v>UN</v>
          </cell>
          <cell r="J3957" t="str">
            <v>COEFICIENTE DE REPRESENTATIVIDADE</v>
          </cell>
          <cell r="K3957" t="str">
            <v>158,06</v>
          </cell>
          <cell r="L3957" t="str">
            <v>CAIXA REFERENCIAL</v>
          </cell>
          <cell r="M3957" t="str">
            <v>18,97</v>
          </cell>
          <cell r="N3957">
            <v>139.09</v>
          </cell>
          <cell r="O3957">
            <v>158.06</v>
          </cell>
          <cell r="P3957">
            <v>0</v>
          </cell>
          <cell r="R3957" t="str">
            <v>SINAPI</v>
          </cell>
        </row>
        <row r="3958">
          <cell r="G3958">
            <v>89705</v>
          </cell>
          <cell r="H3958" t="str">
            <v>TÊ, CPVC, SOLDÁVEL, DN28MM, INSTALADO EM RAMAL OU SUB-RAMAL DE ÁGUA   FORNECIMENTO E INSTALAÇÃO. AF_06/2022</v>
          </cell>
          <cell r="I3958" t="str">
            <v>UN</v>
          </cell>
          <cell r="J3958" t="str">
            <v>COEFICIENTE DE REPRESENTATIVIDADE</v>
          </cell>
          <cell r="K3958" t="str">
            <v>25,25</v>
          </cell>
          <cell r="L3958" t="str">
            <v>CAIXA REFERENCIAL</v>
          </cell>
          <cell r="M3958" t="str">
            <v>7,70</v>
          </cell>
          <cell r="N3958">
            <v>17.55</v>
          </cell>
          <cell r="O3958">
            <v>25.25</v>
          </cell>
          <cell r="P3958">
            <v>0</v>
          </cell>
          <cell r="R3958" t="str">
            <v>SINAPI</v>
          </cell>
        </row>
        <row r="3959">
          <cell r="G3959">
            <v>89706</v>
          </cell>
          <cell r="H3959" t="str">
            <v>TÊ, CPVC, SOLDÁVEL, DN35MM, INSTALADO EM RAMAL OU SUB-RAMAL DE ÁGUA   FORNECIMENTO E INSTALAÇÃO. AF_06/2022</v>
          </cell>
          <cell r="I3959" t="str">
            <v>UN</v>
          </cell>
          <cell r="J3959" t="str">
            <v>COEFICIENTE DE REPRESENTATIVIDADE</v>
          </cell>
          <cell r="K3959" t="str">
            <v>54,83</v>
          </cell>
          <cell r="L3959" t="str">
            <v>CAIXA REFERENCIAL</v>
          </cell>
          <cell r="M3959" t="str">
            <v>9,06</v>
          </cell>
          <cell r="N3959">
            <v>45.769999999999996</v>
          </cell>
          <cell r="O3959">
            <v>54.83</v>
          </cell>
          <cell r="P3959">
            <v>0</v>
          </cell>
          <cell r="R3959" t="str">
            <v>SINAPI</v>
          </cell>
        </row>
        <row r="3960">
          <cell r="G3960">
            <v>89718</v>
          </cell>
          <cell r="H3960" t="str">
            <v>TUBO, CPVC, SOLDÁVEL, DN 35MM, INSTALADO EM RAMAL DE DISTRIBUIÇÃO DE ÁGUA   FORNECIMENTO E INSTALAÇÃO. AF_06/2022</v>
          </cell>
          <cell r="I3960" t="str">
            <v>M</v>
          </cell>
          <cell r="J3960" t="str">
            <v>COEFICIENTE DE REPRESENTATIVIDADE</v>
          </cell>
          <cell r="K3960" t="str">
            <v>51,52</v>
          </cell>
          <cell r="L3960" t="str">
            <v>CAIXA REFERENCIAL</v>
          </cell>
          <cell r="M3960" t="str">
            <v>7,08</v>
          </cell>
          <cell r="N3960">
            <v>44.440000000000005</v>
          </cell>
          <cell r="O3960">
            <v>51.52</v>
          </cell>
          <cell r="P3960">
            <v>0</v>
          </cell>
          <cell r="R3960" t="str">
            <v>SINAPI</v>
          </cell>
        </row>
        <row r="3961">
          <cell r="G3961">
            <v>89719</v>
          </cell>
          <cell r="H3961" t="str">
            <v>JOELHO 90 GRAUS, CPVC, SOLDÁVEL, DN 22MM, INSTALADO EM RAMAL DE DISTRIBUIÇÃO DE ÁGUA   FORNECIMENTO E INSTALAÇÃO. AF_06/2022</v>
          </cell>
          <cell r="I3961" t="str">
            <v>UN</v>
          </cell>
          <cell r="J3961" t="str">
            <v>COEFICIENTE DE REPRESENTATIVIDADE</v>
          </cell>
          <cell r="K3961" t="str">
            <v>12,75</v>
          </cell>
          <cell r="L3961" t="str">
            <v>CAIXA REFERENCIAL</v>
          </cell>
          <cell r="M3961" t="str">
            <v>4,39</v>
          </cell>
          <cell r="N3961">
            <v>8.36</v>
          </cell>
          <cell r="O3961">
            <v>12.75</v>
          </cell>
          <cell r="P3961">
            <v>0</v>
          </cell>
          <cell r="R3961" t="str">
            <v>SINAPI</v>
          </cell>
        </row>
        <row r="3962">
          <cell r="G3962">
            <v>89720</v>
          </cell>
          <cell r="H3962" t="str">
            <v>JOELHO 45 GRAUS, CPVC, SOLDÁVEL, DN 22MM, INSTALADO EM RAMAL DE DISTRIBUIÇÃO DE ÁGUA   FORNECIMENTO E INSTALAÇÃO. AF_06/2022</v>
          </cell>
          <cell r="I3962" t="str">
            <v>UN</v>
          </cell>
          <cell r="J3962" t="str">
            <v>COEFICIENTE DE REPRESENTATIVIDADE</v>
          </cell>
          <cell r="K3962" t="str">
            <v>14,28</v>
          </cell>
          <cell r="L3962" t="str">
            <v>CAIXA REFERENCIAL</v>
          </cell>
          <cell r="M3962" t="str">
            <v>4,39</v>
          </cell>
          <cell r="N3962">
            <v>9.89</v>
          </cell>
          <cell r="O3962">
            <v>14.280000000000001</v>
          </cell>
          <cell r="P3962">
            <v>0</v>
          </cell>
          <cell r="R3962" t="str">
            <v>SINAPI</v>
          </cell>
        </row>
        <row r="3963">
          <cell r="G3963">
            <v>89721</v>
          </cell>
          <cell r="H3963" t="str">
            <v>CURVA 90 GRAUS, CPVC, SOLDÁVEL, DN 22MM, INSTALADO EM RAMAL DE DISTRIBUIÇÃO DE ÁGUA - FORNECIMENTO E INSTALAÇÃO. AF_06/2022</v>
          </cell>
          <cell r="I3963" t="str">
            <v>UN</v>
          </cell>
          <cell r="J3963" t="str">
            <v>COEFICIENTE DE REPRESENTATIVIDADE</v>
          </cell>
          <cell r="K3963" t="str">
            <v>15,49</v>
          </cell>
          <cell r="L3963" t="str">
            <v>CAIXA REFERENCIAL</v>
          </cell>
          <cell r="M3963" t="str">
            <v>4,38</v>
          </cell>
          <cell r="N3963">
            <v>11.11</v>
          </cell>
          <cell r="O3963">
            <v>15.489999999999998</v>
          </cell>
          <cell r="P3963">
            <v>0</v>
          </cell>
          <cell r="R3963" t="str">
            <v>SINAPI</v>
          </cell>
        </row>
        <row r="3964">
          <cell r="G3964">
            <v>89723</v>
          </cell>
          <cell r="H3964" t="str">
            <v>JOELHO 90 GRAUS, CPVC, SOLDÁVEL, DN 28MM, INSTALADO EM RAMAL DE DISTRIBUIÇÃO DE ÁGUA   FORNECIMENTO E INSTALAÇÃO. AF_06/2022</v>
          </cell>
          <cell r="I3964" t="str">
            <v>UN</v>
          </cell>
          <cell r="J3964" t="str">
            <v>COEFICIENTE DE REPRESENTATIVIDADE</v>
          </cell>
          <cell r="K3964" t="str">
            <v>19,43</v>
          </cell>
          <cell r="L3964" t="str">
            <v>CAIXA REFERENCIAL</v>
          </cell>
          <cell r="M3964" t="str">
            <v>5,17</v>
          </cell>
          <cell r="N3964">
            <v>14.26</v>
          </cell>
          <cell r="O3964">
            <v>19.43</v>
          </cell>
          <cell r="P3964">
            <v>0</v>
          </cell>
          <cell r="R3964" t="str">
            <v>SINAPI</v>
          </cell>
        </row>
        <row r="3965">
          <cell r="G3965">
            <v>89724</v>
          </cell>
          <cell r="H3965" t="str">
            <v>JOELHO 90 GRAUS, PVC, SERIE NORMAL, ESGOTO PREDIAL, DN 40 MM, JUNTA SOLDÁVEL, FORNECIDO E INSTALADO EM RAMAL DE DESCARGA OU RAMAL DE ESGOTO SANITÁRIO. AF_08/2022</v>
          </cell>
          <cell r="I3965" t="str">
            <v>UN</v>
          </cell>
          <cell r="J3965" t="str">
            <v>COEFICIENTE DE REPRESENTATIVIDADE</v>
          </cell>
          <cell r="K3965" t="str">
            <v>10,01</v>
          </cell>
          <cell r="L3965" t="str">
            <v>CAIXA REFERENCIAL</v>
          </cell>
          <cell r="M3965" t="str">
            <v>4,47</v>
          </cell>
          <cell r="N3965">
            <v>5.54</v>
          </cell>
          <cell r="O3965">
            <v>10.01</v>
          </cell>
          <cell r="P3965">
            <v>0</v>
          </cell>
          <cell r="R3965" t="str">
            <v>SINAPI</v>
          </cell>
        </row>
        <row r="3966">
          <cell r="G3966">
            <v>89725</v>
          </cell>
          <cell r="H3966" t="str">
            <v>JOELHO 45 GRAUS, CPVC, SOLDÁVEL, DN 28MM, INSTALADO EM RAMAL DE DISTRIBUIÇÃO DE ÁGUA   FORNECIMENTO E INSTALAÇÃO. AF_06/2022</v>
          </cell>
          <cell r="I3966" t="str">
            <v>UN</v>
          </cell>
          <cell r="J3966" t="str">
            <v>COEFICIENTE DE REPRESENTATIVIDADE</v>
          </cell>
          <cell r="K3966" t="str">
            <v>18,80</v>
          </cell>
          <cell r="L3966" t="str">
            <v>CAIXA REFERENCIAL</v>
          </cell>
          <cell r="M3966" t="str">
            <v>5,17</v>
          </cell>
          <cell r="N3966">
            <v>13.63</v>
          </cell>
          <cell r="O3966">
            <v>18.8</v>
          </cell>
          <cell r="P3966">
            <v>0</v>
          </cell>
          <cell r="R3966" t="str">
            <v>SINAPI</v>
          </cell>
        </row>
        <row r="3967">
          <cell r="G3967">
            <v>89726</v>
          </cell>
          <cell r="H3967" t="str">
            <v>JOELHO 45 GRAUS, PVC, SERIE NORMAL, ESGOTO PREDIAL, DN 40 MM, JUNTA SOLDÁVEL, FORNECIDO E INSTALADO EM RAMAL DE DESCARGA OU RAMAL DE ESGOTO SANITÁRIO. AF_08/2022</v>
          </cell>
          <cell r="I3967" t="str">
            <v>UN</v>
          </cell>
          <cell r="J3967" t="str">
            <v>COEFICIENTE DE REPRESENTATIVIDADE</v>
          </cell>
          <cell r="K3967" t="str">
            <v>10,26</v>
          </cell>
          <cell r="L3967" t="str">
            <v>CAIXA REFERENCIAL</v>
          </cell>
          <cell r="M3967" t="str">
            <v>4,47</v>
          </cell>
          <cell r="N3967">
            <v>5.79</v>
          </cell>
          <cell r="O3967">
            <v>10.26</v>
          </cell>
          <cell r="P3967">
            <v>0</v>
          </cell>
          <cell r="R3967" t="str">
            <v>SINAPI</v>
          </cell>
        </row>
        <row r="3968">
          <cell r="G3968">
            <v>89727</v>
          </cell>
          <cell r="H3968" t="str">
            <v>CURVA 90 GRAUS, CPVC, SOLDÁVEL, DN 28MM, INSTALADO EM RAMAL DE DISTRIBUIÇÃO DE ÁGUA   FORNECIMENTO E INSTALAÇÃO. AF_06/2022</v>
          </cell>
          <cell r="I3968" t="str">
            <v>UN</v>
          </cell>
          <cell r="J3968" t="str">
            <v>COEFICIENTE DE REPRESENTATIVIDADE</v>
          </cell>
          <cell r="K3968" t="str">
            <v>23,56</v>
          </cell>
          <cell r="L3968" t="str">
            <v>CAIXA REFERENCIAL</v>
          </cell>
          <cell r="M3968" t="str">
            <v>5,17</v>
          </cell>
          <cell r="N3968">
            <v>18.39</v>
          </cell>
          <cell r="O3968">
            <v>23.560000000000002</v>
          </cell>
          <cell r="P3968">
            <v>0</v>
          </cell>
          <cell r="R3968" t="str">
            <v>SINAPI</v>
          </cell>
        </row>
        <row r="3969">
          <cell r="G3969">
            <v>89728</v>
          </cell>
          <cell r="H3969" t="str">
            <v>CURVA CURTA 90 GRAUS, PVC, SERIE NORMAL, ESGOTO PREDIAL, DN 40 MM, JUNTA SOLDÁVEL, FORNECIDO E INSTALADO EM RAMAL DE DESCARGA OU RAMAL DE ESGOTO SANITÁRIO. AF_08/2022</v>
          </cell>
          <cell r="I3969" t="str">
            <v>UN</v>
          </cell>
          <cell r="J3969" t="str">
            <v>COEFICIENTE DE REPRESENTATIVIDADE</v>
          </cell>
          <cell r="K3969" t="str">
            <v>13,26</v>
          </cell>
          <cell r="L3969" t="str">
            <v>CAIXA REFERENCIAL</v>
          </cell>
          <cell r="M3969" t="str">
            <v>4,46</v>
          </cell>
          <cell r="N3969">
            <v>8.8000000000000007</v>
          </cell>
          <cell r="O3969">
            <v>13.260000000000002</v>
          </cell>
          <cell r="P3969">
            <v>0</v>
          </cell>
          <cell r="R3969" t="str">
            <v>SINAPI</v>
          </cell>
        </row>
        <row r="3970">
          <cell r="G3970">
            <v>89729</v>
          </cell>
          <cell r="H3970" t="str">
            <v>JOELHO 90 GRAUS, CPVC, SOLDÁVEL, DN 35MM, INSTALADO EM RAMAL DE DISTRIBUIÇÃO DE ÁGUA   FORNECIMENTO E INSTALAÇÃO. AF_06/2022</v>
          </cell>
          <cell r="I3970" t="str">
            <v>UN</v>
          </cell>
          <cell r="J3970" t="str">
            <v>COEFICIENTE DE REPRESENTATIVIDADE</v>
          </cell>
          <cell r="K3970" t="str">
            <v>28,73</v>
          </cell>
          <cell r="L3970" t="str">
            <v>CAIXA REFERENCIAL</v>
          </cell>
          <cell r="M3970" t="str">
            <v>6,07</v>
          </cell>
          <cell r="N3970">
            <v>22.66</v>
          </cell>
          <cell r="O3970">
            <v>28.73</v>
          </cell>
          <cell r="P3970">
            <v>0</v>
          </cell>
          <cell r="R3970" t="str">
            <v>SINAPI</v>
          </cell>
        </row>
        <row r="3971">
          <cell r="G3971">
            <v>89730</v>
          </cell>
          <cell r="H3971" t="str">
            <v>CURVA LONGA 90 GRAUS, PVC, SERIE NORMAL, ESGOTO PREDIAL, DN 40 MM, JUNTA SOLDÁVEL, FORNECIDO E INSTALADO EM RAMAL DE DESCARGA OU RAMAL DE ESGOTO SANITÁRIO. AF_08/2022</v>
          </cell>
          <cell r="I3971" t="str">
            <v>UN</v>
          </cell>
          <cell r="J3971" t="str">
            <v>COEFICIENTE DE REPRESENTATIVIDADE</v>
          </cell>
          <cell r="K3971" t="str">
            <v>15,38</v>
          </cell>
          <cell r="L3971" t="str">
            <v>CAIXA REFERENCIAL</v>
          </cell>
          <cell r="M3971" t="str">
            <v>4,46</v>
          </cell>
          <cell r="N3971">
            <v>10.920000000000002</v>
          </cell>
          <cell r="O3971">
            <v>15.380000000000003</v>
          </cell>
          <cell r="P3971">
            <v>0</v>
          </cell>
          <cell r="R3971" t="str">
            <v>SINAPI</v>
          </cell>
        </row>
        <row r="3972">
          <cell r="G3972">
            <v>89731</v>
          </cell>
          <cell r="H3972" t="str">
            <v>JOELHO 90 GRAUS, PVC, SERIE NORMAL, ESGOTO PREDIAL, DN 50 MM, JUNTA ELÁSTICA, FORNECIDO E INSTALADO EM RAMAL DE DESCARGA OU RAMAL DE ESGOTO SANITÁRIO. AF_08/2022</v>
          </cell>
          <cell r="I3972" t="str">
            <v>UN</v>
          </cell>
          <cell r="J3972" t="str">
            <v>COEFICIENTE DE REPRESENTATIVIDADE</v>
          </cell>
          <cell r="K3972" t="str">
            <v>14,73</v>
          </cell>
          <cell r="L3972" t="str">
            <v>CAIXA REFERENCIAL</v>
          </cell>
          <cell r="M3972" t="str">
            <v>4,85</v>
          </cell>
          <cell r="N3972">
            <v>9.8800000000000008</v>
          </cell>
          <cell r="O3972">
            <v>14.73</v>
          </cell>
          <cell r="P3972">
            <v>0</v>
          </cell>
          <cell r="R3972" t="str">
            <v>SINAPI</v>
          </cell>
        </row>
        <row r="3973">
          <cell r="G3973">
            <v>89732</v>
          </cell>
          <cell r="H3973" t="str">
            <v>JOELHO 45 GRAUS, PVC, SERIE NORMAL, ESGOTO PREDIAL, DN 50 MM, JUNTA ELÁSTICA, FORNECIDO E INSTALADO EM RAMAL DE DESCARGA OU RAMAL DE ESGOTO SANITÁRIO. AF_08/2022</v>
          </cell>
          <cell r="I3973" t="str">
            <v>UN</v>
          </cell>
          <cell r="J3973" t="str">
            <v>COEFICIENTE DE REPRESENTATIVIDADE</v>
          </cell>
          <cell r="K3973" t="str">
            <v>15,54</v>
          </cell>
          <cell r="L3973" t="str">
            <v>CAIXA REFERENCIAL</v>
          </cell>
          <cell r="M3973" t="str">
            <v>4,85</v>
          </cell>
          <cell r="N3973">
            <v>10.69</v>
          </cell>
          <cell r="O3973">
            <v>15.54</v>
          </cell>
          <cell r="P3973">
            <v>0</v>
          </cell>
          <cell r="R3973" t="str">
            <v>SINAPI</v>
          </cell>
        </row>
        <row r="3974">
          <cell r="G3974">
            <v>89733</v>
          </cell>
          <cell r="H3974" t="str">
            <v>CURVA CURTA 90 GRAUS, PVC, SERIE NORMAL, ESGOTO PREDIAL, DN 50 MM, JUNTA ELÁSTICA, FORNECIDO E INSTALADO EM RAMAL DE DESCARGA OU RAMAL DE ESGOTO SANITÁRIO. AF_08/2022</v>
          </cell>
          <cell r="I3974" t="str">
            <v>UN</v>
          </cell>
          <cell r="J3974" t="str">
            <v>COEFICIENTE DE REPRESENTATIVIDADE</v>
          </cell>
          <cell r="K3974" t="str">
            <v>24,16</v>
          </cell>
          <cell r="L3974" t="str">
            <v>CAIXA REFERENCIAL</v>
          </cell>
          <cell r="M3974" t="str">
            <v>4,84</v>
          </cell>
          <cell r="N3974">
            <v>19.32</v>
          </cell>
          <cell r="O3974">
            <v>24.16</v>
          </cell>
          <cell r="P3974">
            <v>0</v>
          </cell>
          <cell r="R3974" t="str">
            <v>SINAPI</v>
          </cell>
        </row>
        <row r="3975">
          <cell r="G3975">
            <v>89734</v>
          </cell>
          <cell r="H3975" t="str">
            <v>JOELHO 45 GRAUS, CPVC, SOLDÁVEL, DN 35MM, INSTALADO EM RAMAL DE DISTRIBUIÇÃO DE ÁGUA   FORNECIMENTO E INSTALAÇÃO. AF_06/2022</v>
          </cell>
          <cell r="I3975" t="str">
            <v>UN</v>
          </cell>
          <cell r="J3975" t="str">
            <v>COEFICIENTE DE REPRESENTATIVIDADE</v>
          </cell>
          <cell r="K3975" t="str">
            <v>27,17</v>
          </cell>
          <cell r="L3975" t="str">
            <v>CAIXA REFERENCIAL</v>
          </cell>
          <cell r="M3975" t="str">
            <v>6,07</v>
          </cell>
          <cell r="N3975">
            <v>21.1</v>
          </cell>
          <cell r="O3975">
            <v>27.17</v>
          </cell>
          <cell r="P3975">
            <v>0</v>
          </cell>
          <cell r="R3975" t="str">
            <v>SINAPI</v>
          </cell>
        </row>
        <row r="3976">
          <cell r="G3976">
            <v>89735</v>
          </cell>
          <cell r="H3976" t="str">
            <v>CURVA LONGA 90 GRAUS, PVC, SERIE NORMAL, ESGOTO PREDIAL, DN 50 MM, JUNTA ELÁSTICA, FORNECIDO E INSTALADO EM RAMAL DE DESCARGA OU RAMAL DE ESGOTO SANITÁRIO. AF_08/2022</v>
          </cell>
          <cell r="I3976" t="str">
            <v>UN</v>
          </cell>
          <cell r="J3976" t="str">
            <v>COEFICIENTE DE REPRESENTATIVIDADE</v>
          </cell>
          <cell r="K3976" t="str">
            <v>26,59</v>
          </cell>
          <cell r="L3976" t="str">
            <v>CAIXA REFERENCIAL</v>
          </cell>
          <cell r="M3976" t="str">
            <v>4,83</v>
          </cell>
          <cell r="N3976">
            <v>21.759999999999998</v>
          </cell>
          <cell r="O3976">
            <v>26.589999999999996</v>
          </cell>
          <cell r="P3976">
            <v>0</v>
          </cell>
          <cell r="R3976" t="str">
            <v>SINAPI</v>
          </cell>
        </row>
        <row r="3977">
          <cell r="G3977">
            <v>89736</v>
          </cell>
          <cell r="H3977" t="str">
            <v>LUVA, CPVC, SOLDÁVEL, DN 22MM, INSTALADO EM RAMAL DE DISTRIBUIÇÃO DE ÁGUA   FORNECIMENTO E INSTALAÇÃO. AF_06/2022</v>
          </cell>
          <cell r="I3977" t="str">
            <v>UN</v>
          </cell>
          <cell r="J3977" t="str">
            <v>COEFICIENTE DE REPRESENTATIVIDADE</v>
          </cell>
          <cell r="K3977" t="str">
            <v>9,07</v>
          </cell>
          <cell r="L3977" t="str">
            <v>CAIXA REFERENCIAL</v>
          </cell>
          <cell r="M3977" t="str">
            <v>2,91</v>
          </cell>
          <cell r="N3977">
            <v>6.16</v>
          </cell>
          <cell r="O3977">
            <v>9.07</v>
          </cell>
          <cell r="P3977">
            <v>0</v>
          </cell>
          <cell r="R3977" t="str">
            <v>SINAPI</v>
          </cell>
        </row>
        <row r="3978">
          <cell r="G3978">
            <v>89737</v>
          </cell>
          <cell r="H3978" t="str">
            <v>JOELHO 90 GRAUS, PVC, SERIE NORMAL, ESGOTO PREDIAL, DN 75 MM, JUNTA ELÁSTICA, FORNECIDO E INSTALADO EM RAMAL DE DESCARGA OU RAMAL DE ESGOTO SANITÁRIO. AF_08/2022</v>
          </cell>
          <cell r="I3978" t="str">
            <v>UN</v>
          </cell>
          <cell r="J3978" t="str">
            <v>COEFICIENTE DE REPRESENTATIVIDADE</v>
          </cell>
          <cell r="K3978" t="str">
            <v>22,80</v>
          </cell>
          <cell r="L3978" t="str">
            <v>CAIXA REFERENCIAL</v>
          </cell>
          <cell r="M3978" t="str">
            <v>5,79</v>
          </cell>
          <cell r="N3978">
            <v>17.010000000000002</v>
          </cell>
          <cell r="O3978">
            <v>22.8</v>
          </cell>
          <cell r="P3978">
            <v>0</v>
          </cell>
          <cell r="R3978" t="str">
            <v>SINAPI</v>
          </cell>
        </row>
        <row r="3979">
          <cell r="G3979">
            <v>89738</v>
          </cell>
          <cell r="H3979" t="str">
            <v>LUVA DE CORRER, CPVC, SOLDÁVEL, DN 22MM, INSTALADO EM RAMAL DE DISTRIBUIÇÃO DE ÁGUA   FORNECIMENTO E INSTALAÇÃO. AF_12/2014</v>
          </cell>
          <cell r="I3979" t="str">
            <v>UN</v>
          </cell>
          <cell r="J3979" t="str">
            <v>COEFICIENTE DE REPRESENTATIVIDADE</v>
          </cell>
          <cell r="K3979" t="str">
            <v>16,38</v>
          </cell>
          <cell r="L3979" t="str">
            <v>CAIXA REFERENCIAL</v>
          </cell>
          <cell r="M3979" t="str">
            <v>2,91</v>
          </cell>
          <cell r="N3979">
            <v>13.469999999999999</v>
          </cell>
          <cell r="O3979">
            <v>16.38</v>
          </cell>
          <cell r="P3979">
            <v>0</v>
          </cell>
          <cell r="R3979" t="str">
            <v>SINAPI</v>
          </cell>
        </row>
        <row r="3980">
          <cell r="G3980">
            <v>89739</v>
          </cell>
          <cell r="H3980" t="str">
            <v>JOELHO 45 GRAUS, PVC, SERIE NORMAL, ESGOTO PREDIAL, DN 75 MM, JUNTA ELÁSTICA, FORNECIDO E INSTALADO EM RAMAL DE DESCARGA OU RAMAL DE ESGOTO SANITÁRIO. AF_08/2022</v>
          </cell>
          <cell r="I3980" t="str">
            <v>UN</v>
          </cell>
          <cell r="J3980" t="str">
            <v>COEFICIENTE DE REPRESENTATIVIDADE</v>
          </cell>
          <cell r="K3980" t="str">
            <v>23,89</v>
          </cell>
          <cell r="L3980" t="str">
            <v>CAIXA REFERENCIAL</v>
          </cell>
          <cell r="M3980" t="str">
            <v>5,79</v>
          </cell>
          <cell r="N3980">
            <v>18.100000000000001</v>
          </cell>
          <cell r="O3980">
            <v>23.89</v>
          </cell>
          <cell r="P3980">
            <v>0</v>
          </cell>
          <cell r="R3980" t="str">
            <v>SINAPI</v>
          </cell>
        </row>
        <row r="3981">
          <cell r="G3981">
            <v>89740</v>
          </cell>
          <cell r="H3981" t="str">
            <v>LUVA DE TRANSIÇÃO, CPVC, SOLDÁVEL, DN 22MM X 25MM, INSTALADO EM RAMAL DE DISTRIBUIÇÃO DE ÁGUA   FORNECIMENTO E INSTALAÇÃO. AF_06/2022</v>
          </cell>
          <cell r="I3981" t="str">
            <v>UN</v>
          </cell>
          <cell r="J3981" t="str">
            <v>COEFICIENTE DE REPRESENTATIVIDADE</v>
          </cell>
          <cell r="K3981" t="str">
            <v>9,20</v>
          </cell>
          <cell r="L3981" t="str">
            <v>CAIXA REFERENCIAL</v>
          </cell>
          <cell r="M3981" t="str">
            <v>3,06</v>
          </cell>
          <cell r="N3981">
            <v>6.1399999999999988</v>
          </cell>
          <cell r="O3981">
            <v>9.1999999999999993</v>
          </cell>
          <cell r="P3981">
            <v>0</v>
          </cell>
          <cell r="R3981" t="str">
            <v>SINAPI</v>
          </cell>
        </row>
        <row r="3982">
          <cell r="G3982">
            <v>89741</v>
          </cell>
          <cell r="H3982" t="str">
            <v>UNIÃO, CPVC, SOLDÁVEL, DN 22MM, INSTALADO EM RAMAL DE DISTRIBUIÇÃO DE ÁGUA   FORNECIMENTO E INSTALAÇÃO. AF_06/2022</v>
          </cell>
          <cell r="I3982" t="str">
            <v>UN</v>
          </cell>
          <cell r="J3982" t="str">
            <v>COEFICIENTE DE REPRESENTATIVIDADE</v>
          </cell>
          <cell r="K3982" t="str">
            <v>22,39</v>
          </cell>
          <cell r="L3982" t="str">
            <v>CAIXA REFERENCIAL</v>
          </cell>
          <cell r="M3982" t="str">
            <v>2,90</v>
          </cell>
          <cell r="N3982">
            <v>19.490000000000002</v>
          </cell>
          <cell r="O3982">
            <v>22.39</v>
          </cell>
          <cell r="P3982">
            <v>0</v>
          </cell>
          <cell r="R3982" t="str">
            <v>SINAPI</v>
          </cell>
        </row>
        <row r="3983">
          <cell r="G3983">
            <v>89742</v>
          </cell>
          <cell r="H3983" t="str">
            <v>CURVA CURTA 90 GRAUS, PVC, SERIE NORMAL, ESGOTO PREDIAL, DN 75 MM, JUNTA ELÁSTICA, FORNECIDO E INSTALADO EM RAMAL DE DESCARGA OU RAMAL DE ESGOTO SANITÁRIO. AF_08/2022</v>
          </cell>
          <cell r="I3983" t="str">
            <v>UN</v>
          </cell>
          <cell r="J3983" t="str">
            <v>COEFICIENTE DE REPRESENTATIVIDADE</v>
          </cell>
          <cell r="K3983" t="str">
            <v>41,83</v>
          </cell>
          <cell r="L3983" t="str">
            <v>CAIXA REFERENCIAL</v>
          </cell>
          <cell r="M3983" t="str">
            <v>5,78</v>
          </cell>
          <cell r="N3983">
            <v>36.049999999999997</v>
          </cell>
          <cell r="O3983">
            <v>41.83</v>
          </cell>
          <cell r="P3983">
            <v>0</v>
          </cell>
          <cell r="R3983" t="str">
            <v>SINAPI</v>
          </cell>
        </row>
        <row r="3984">
          <cell r="G3984">
            <v>89743</v>
          </cell>
          <cell r="H3984" t="str">
            <v>CURVA LONGA 90 GRAUS, PVC, SERIE NORMAL, ESGOTO PREDIAL, DN 75 MM, JUNTA ELÁSTICA, FORNECIDO E INSTALADO EM RAMAL DE DESCARGA OU RAMAL DE ESGOTO SANITÁRIO. AF_08/2022</v>
          </cell>
          <cell r="I3984" t="str">
            <v>UN</v>
          </cell>
          <cell r="J3984" t="str">
            <v>COEFICIENTE DE REPRESENTATIVIDADE</v>
          </cell>
          <cell r="K3984" t="str">
            <v>64,78</v>
          </cell>
          <cell r="L3984" t="str">
            <v>CAIXA REFERENCIAL</v>
          </cell>
          <cell r="M3984" t="str">
            <v>5,78</v>
          </cell>
          <cell r="N3984">
            <v>59</v>
          </cell>
          <cell r="O3984">
            <v>64.78</v>
          </cell>
          <cell r="P3984">
            <v>0</v>
          </cell>
          <cell r="R3984" t="str">
            <v>SINAPI</v>
          </cell>
        </row>
        <row r="3985">
          <cell r="G3985">
            <v>89744</v>
          </cell>
          <cell r="H3985" t="str">
            <v>JOELHO 90 GRAUS, PVC, SERIE NORMAL, ESGOTO PREDIAL, DN 100 MM, JUNTA ELÁSTICA, FORNECIDO E INSTALADO EM RAMAL DE DESCARGA OU RAMAL DE ESGOTO SANITÁRIO. AF_08/2022</v>
          </cell>
          <cell r="I3985" t="str">
            <v>UN</v>
          </cell>
          <cell r="J3985" t="str">
            <v>COEFICIENTE DE REPRESENTATIVIDADE</v>
          </cell>
          <cell r="K3985" t="str">
            <v>27,88</v>
          </cell>
          <cell r="L3985" t="str">
            <v>CAIXA REFERENCIAL</v>
          </cell>
          <cell r="M3985" t="str">
            <v>6,76</v>
          </cell>
          <cell r="N3985">
            <v>21.119999999999997</v>
          </cell>
          <cell r="O3985">
            <v>27.879999999999995</v>
          </cell>
          <cell r="P3985">
            <v>0</v>
          </cell>
          <cell r="R3985" t="str">
            <v>SINAPI</v>
          </cell>
        </row>
        <row r="3986">
          <cell r="G3986">
            <v>89746</v>
          </cell>
          <cell r="H3986" t="str">
            <v>JOELHO 45 GRAUS, PVC, SERIE NORMAL, ESGOTO PREDIAL, DN 100 MM, JUNTA ELÁSTICA, FORNECIDO E INSTALADO EM RAMAL DE DESCARGA OU RAMAL DE ESGOTO SANITÁRIO. AF_08/2022</v>
          </cell>
          <cell r="I3986" t="str">
            <v>UN</v>
          </cell>
          <cell r="J3986" t="str">
            <v>COEFICIENTE DE REPRESENTATIVIDADE</v>
          </cell>
          <cell r="K3986" t="str">
            <v>28,81</v>
          </cell>
          <cell r="L3986" t="str">
            <v>CAIXA REFERENCIAL</v>
          </cell>
          <cell r="M3986" t="str">
            <v>6,76</v>
          </cell>
          <cell r="N3986">
            <v>22.049999999999997</v>
          </cell>
          <cell r="O3986">
            <v>28.809999999999995</v>
          </cell>
          <cell r="P3986">
            <v>0</v>
          </cell>
          <cell r="R3986" t="str">
            <v>SINAPI</v>
          </cell>
        </row>
        <row r="3987">
          <cell r="G3987">
            <v>89747</v>
          </cell>
          <cell r="H3987" t="str">
            <v>ADAPTADOR, CPVC, SOLDÁVEL, DN 22MM, INSTALADO EM RAMAL DE DISTRIBUIÇÃO DE ÁGUA   FORNECIMENTO E INSTALAÇÃO. AF_06/2022</v>
          </cell>
          <cell r="I3987" t="str">
            <v>UN</v>
          </cell>
          <cell r="J3987" t="str">
            <v>COEFICIENTE DE REPRESENTATIVIDADE</v>
          </cell>
          <cell r="K3987" t="str">
            <v>28,56</v>
          </cell>
          <cell r="L3987" t="str">
            <v>CAIXA REFERENCIAL</v>
          </cell>
          <cell r="M3987" t="str">
            <v>2,90</v>
          </cell>
          <cell r="N3987">
            <v>25.66</v>
          </cell>
          <cell r="O3987">
            <v>28.56</v>
          </cell>
          <cell r="P3987">
            <v>0</v>
          </cell>
          <cell r="R3987" t="str">
            <v>SINAPI</v>
          </cell>
        </row>
        <row r="3988">
          <cell r="G3988">
            <v>89748</v>
          </cell>
          <cell r="H3988" t="str">
            <v>CURVA CURTA 90 GRAUS, PVC, SERIE NORMAL, ESGOTO PREDIAL, DN 100 MM, JUNTA ELÁSTICA, FORNECIDO E INSTALADO EM RAMAL DE DESCARGA OU RAMAL DE ESGOTO SANITÁRIO. AF_08/2022</v>
          </cell>
          <cell r="I3988" t="str">
            <v>UN</v>
          </cell>
          <cell r="J3988" t="str">
            <v>COEFICIENTE DE REPRESENTATIVIDADE</v>
          </cell>
          <cell r="K3988" t="str">
            <v>44,65</v>
          </cell>
          <cell r="L3988" t="str">
            <v>CAIXA REFERENCIAL</v>
          </cell>
          <cell r="M3988" t="str">
            <v>6,76</v>
          </cell>
          <cell r="N3988">
            <v>37.89</v>
          </cell>
          <cell r="O3988">
            <v>44.65</v>
          </cell>
          <cell r="P3988">
            <v>0</v>
          </cell>
          <cell r="R3988" t="str">
            <v>SINAPI</v>
          </cell>
        </row>
        <row r="3989">
          <cell r="G3989">
            <v>89749</v>
          </cell>
          <cell r="H3989" t="str">
            <v>CURVA DE TRANSPOSIÇÃO, CPVC, SOLDÁVEL, DN 22MM, INSTALADO EM RAMAL DE DISTRIBUIÇÃO DE ÁGUA   FORNECIMENTO E INSTALAÇÃO. AF_06/2022</v>
          </cell>
          <cell r="I3989" t="str">
            <v>UN</v>
          </cell>
          <cell r="J3989" t="str">
            <v>COEFICIENTE DE REPRESENTATIVIDADE</v>
          </cell>
          <cell r="K3989" t="str">
            <v>16,32</v>
          </cell>
          <cell r="L3989" t="str">
            <v>CAIXA REFERENCIAL</v>
          </cell>
          <cell r="M3989" t="str">
            <v>2,91</v>
          </cell>
          <cell r="N3989">
            <v>13.41</v>
          </cell>
          <cell r="O3989">
            <v>16.32</v>
          </cell>
          <cell r="P3989">
            <v>0</v>
          </cell>
          <cell r="R3989" t="str">
            <v>SINAPI</v>
          </cell>
        </row>
        <row r="3990">
          <cell r="G3990">
            <v>89750</v>
          </cell>
          <cell r="H3990" t="str">
            <v>CURVA LONGA 90 GRAUS, PVC, SERIE NORMAL, ESGOTO PREDIAL, DN 100 MM, JUNTA ELÁSTICA, FORNECIDO E INSTALADO EM RAMAL DE DESCARGA OU RAMAL DE ESGOTO SANITÁRIO. AF_08/2022</v>
          </cell>
          <cell r="I3990" t="str">
            <v>UN</v>
          </cell>
          <cell r="J3990" t="str">
            <v>COEFICIENTE DE REPRESENTATIVIDADE</v>
          </cell>
          <cell r="K3990" t="str">
            <v>83,72</v>
          </cell>
          <cell r="L3990" t="str">
            <v>CAIXA REFERENCIAL</v>
          </cell>
          <cell r="M3990" t="str">
            <v>6,75</v>
          </cell>
          <cell r="N3990">
            <v>76.97</v>
          </cell>
          <cell r="O3990">
            <v>83.72</v>
          </cell>
          <cell r="P3990">
            <v>0</v>
          </cell>
          <cell r="R3990" t="str">
            <v>SINAPI</v>
          </cell>
        </row>
        <row r="3991">
          <cell r="G3991">
            <v>89752</v>
          </cell>
          <cell r="H3991" t="str">
            <v>LUVA SIMPLES, PVC, SERIE NORMAL, ESGOTO PREDIAL, DN 40 MM, JUNTA SOLDÁVEL, FORNECIDO E INSTALADO EM RAMAL DE DESCARGA OU RAMAL DE ESGOTO SANITÁRIO. AF_08/2022</v>
          </cell>
          <cell r="I3991" t="str">
            <v>UN</v>
          </cell>
          <cell r="J3991" t="str">
            <v>COEFICIENTE DE REPRESENTATIVIDADE</v>
          </cell>
          <cell r="K3991" t="str">
            <v>7,58</v>
          </cell>
          <cell r="L3991" t="str">
            <v>CAIXA REFERENCIAL</v>
          </cell>
          <cell r="M3991" t="str">
            <v>2,98</v>
          </cell>
          <cell r="N3991">
            <v>4.5999999999999996</v>
          </cell>
          <cell r="O3991">
            <v>7.58</v>
          </cell>
          <cell r="P3991">
            <v>0</v>
          </cell>
          <cell r="R3991" t="str">
            <v>SINAPI</v>
          </cell>
        </row>
        <row r="3992">
          <cell r="G3992">
            <v>89753</v>
          </cell>
          <cell r="H3992" t="str">
            <v>LUVA SIMPLES, PVC, SERIE NORMAL, ESGOTO PREDIAL, DN 50 MM, JUNTA ELÁSTICA, FORNECIDO E INSTALADO EM RAMAL DE DESCARGA OU RAMAL DE ESGOTO SANITÁRIO. AF_08/2022</v>
          </cell>
          <cell r="I3992" t="str">
            <v>UN</v>
          </cell>
          <cell r="J3992" t="str">
            <v>COEFICIENTE DE REPRESENTATIVIDADE</v>
          </cell>
          <cell r="K3992" t="str">
            <v>9,33</v>
          </cell>
          <cell r="L3992" t="str">
            <v>CAIXA REFERENCIAL</v>
          </cell>
          <cell r="M3992" t="str">
            <v>3,23</v>
          </cell>
          <cell r="N3992">
            <v>6.1</v>
          </cell>
          <cell r="O3992">
            <v>9.33</v>
          </cell>
          <cell r="P3992">
            <v>0</v>
          </cell>
          <cell r="R3992" t="str">
            <v>SINAPI</v>
          </cell>
        </row>
        <row r="3993">
          <cell r="G3993">
            <v>89754</v>
          </cell>
          <cell r="H3993" t="str">
            <v>LUVA DE CORRER, PVC, SERIE NORMAL, ESGOTO PREDIAL, DN 50 MM, JUNTA ELÁSTICA, FORNECIDO E INSTALADO EM RAMAL DE DESCARGA OU RAMAL DE ESGOTO SANITÁRIO. AF_08/2022</v>
          </cell>
          <cell r="I3993" t="str">
            <v>UN</v>
          </cell>
          <cell r="J3993" t="str">
            <v>COEFICIENTE DE REPRESENTATIVIDADE</v>
          </cell>
          <cell r="K3993" t="str">
            <v>21,84</v>
          </cell>
          <cell r="L3993" t="str">
            <v>CAIXA REFERENCIAL</v>
          </cell>
          <cell r="M3993" t="str">
            <v>3,22</v>
          </cell>
          <cell r="N3993">
            <v>18.62</v>
          </cell>
          <cell r="O3993">
            <v>21.84</v>
          </cell>
          <cell r="P3993">
            <v>0</v>
          </cell>
          <cell r="R3993" t="str">
            <v>SINAPI</v>
          </cell>
        </row>
        <row r="3994">
          <cell r="G3994">
            <v>89755</v>
          </cell>
          <cell r="H3994" t="str">
            <v>LUVA, CPVC, SOLDÁVEL, DN 28MM, INSTALADO EM RAMAL DE DISTRIBUIÇÃO DE ÁGUA   FORNECIMENTO E INSTALAÇÃO. AF_06/2022</v>
          </cell>
          <cell r="I3994" t="str">
            <v>UN</v>
          </cell>
          <cell r="J3994" t="str">
            <v>COEFICIENTE DE REPRESENTATIVIDADE</v>
          </cell>
          <cell r="K3994" t="str">
            <v>13,58</v>
          </cell>
          <cell r="L3994" t="str">
            <v>CAIXA REFERENCIAL</v>
          </cell>
          <cell r="M3994" t="str">
            <v>3,44</v>
          </cell>
          <cell r="N3994">
            <v>10.14</v>
          </cell>
          <cell r="O3994">
            <v>13.58</v>
          </cell>
          <cell r="P3994">
            <v>0</v>
          </cell>
          <cell r="R3994" t="str">
            <v>SINAPI</v>
          </cell>
        </row>
        <row r="3995">
          <cell r="G3995">
            <v>89756</v>
          </cell>
          <cell r="H3995" t="str">
            <v>LUVA DE CORRER, CPVC, SOLDÁVEL, DN 28MM, INSTALADO EM RAMAL DE DISTRIBUIÇÃO DE ÁGUA   FORNECIMENTO E INSTALAÇÃO. AF_06/2022</v>
          </cell>
          <cell r="I3995" t="str">
            <v>UN</v>
          </cell>
          <cell r="J3995" t="str">
            <v>COEFICIENTE DE REPRESENTATIVIDADE</v>
          </cell>
          <cell r="K3995" t="str">
            <v>22,68</v>
          </cell>
          <cell r="L3995" t="str">
            <v>CAIXA REFERENCIAL</v>
          </cell>
          <cell r="M3995" t="str">
            <v>3,44</v>
          </cell>
          <cell r="N3995">
            <v>19.239999999999998</v>
          </cell>
          <cell r="O3995">
            <v>22.68</v>
          </cell>
          <cell r="P3995">
            <v>0</v>
          </cell>
          <cell r="R3995" t="str">
            <v>SINAPI</v>
          </cell>
        </row>
        <row r="3996">
          <cell r="G3996">
            <v>89757</v>
          </cell>
          <cell r="H3996" t="str">
            <v>UNIÃO, CPVC, SOLDÁVEL, DN 28MM, INSTALADO EM RAMAL DE DISTRIBUIÇÃO DE ÁGUA   FORNECIMENTO E INSTALAÇÃO. AF_06/2022</v>
          </cell>
          <cell r="I3996" t="str">
            <v>UN</v>
          </cell>
          <cell r="J3996" t="str">
            <v>COEFICIENTE DE REPRESENTATIVIDADE</v>
          </cell>
          <cell r="K3996" t="str">
            <v>29,25</v>
          </cell>
          <cell r="L3996" t="str">
            <v>CAIXA REFERENCIAL</v>
          </cell>
          <cell r="M3996" t="str">
            <v>3,43</v>
          </cell>
          <cell r="N3996">
            <v>25.82</v>
          </cell>
          <cell r="O3996">
            <v>29.25</v>
          </cell>
          <cell r="P3996">
            <v>0</v>
          </cell>
          <cell r="R3996" t="str">
            <v>SINAPI</v>
          </cell>
        </row>
        <row r="3997">
          <cell r="G3997">
            <v>89758</v>
          </cell>
          <cell r="H3997" t="str">
            <v>CONECTOR, CPVC, SOLDÁVEL, DN 28MM X 1 , INSTALADO EM RAMAL DE DISTRIBUIÇÃO DE ÁGUA   FORNECIMENTO E INSTALAÇÃO. AF_06/2022</v>
          </cell>
          <cell r="I3997" t="str">
            <v>UN</v>
          </cell>
          <cell r="J3997" t="str">
            <v>COEFICIENTE DE REPRESENTATIVIDADE</v>
          </cell>
          <cell r="K3997" t="str">
            <v>35,65</v>
          </cell>
          <cell r="L3997" t="str">
            <v>CAIXA REFERENCIAL</v>
          </cell>
          <cell r="M3997" t="str">
            <v>3,29</v>
          </cell>
          <cell r="N3997">
            <v>32.36</v>
          </cell>
          <cell r="O3997">
            <v>35.65</v>
          </cell>
          <cell r="P3997">
            <v>0</v>
          </cell>
          <cell r="R3997" t="str">
            <v>SINAPI</v>
          </cell>
        </row>
        <row r="3998">
          <cell r="G3998">
            <v>89759</v>
          </cell>
          <cell r="H3998" t="str">
            <v>BUCHA DE REDUÇÃO, CPVC, SOLDÁVEL, DN 28MM X 22MM, INSTALADO EM RAMAL DE DISTRIBUIÇÃO DE ÁGUA - FORNECIMENTO E INSTALAÇÃO. AF_06/2022</v>
          </cell>
          <cell r="I3998" t="str">
            <v>UN</v>
          </cell>
          <cell r="J3998" t="str">
            <v>COEFICIENTE DE REPRESENTATIVIDADE</v>
          </cell>
          <cell r="K3998" t="str">
            <v>11,52</v>
          </cell>
          <cell r="L3998" t="str">
            <v>CAIXA REFERENCIAL</v>
          </cell>
          <cell r="M3998" t="str">
            <v>3,18</v>
          </cell>
          <cell r="N3998">
            <v>8.34</v>
          </cell>
          <cell r="O3998">
            <v>11.52</v>
          </cell>
          <cell r="P3998">
            <v>0</v>
          </cell>
          <cell r="R3998" t="str">
            <v>SINAPI</v>
          </cell>
        </row>
        <row r="3999">
          <cell r="G3999">
            <v>89760</v>
          </cell>
          <cell r="H3999" t="str">
            <v>LUVA, CPVC, SOLDÁVEL, DN 35MM, INSTALADO EM RAMAL DE DISTRIBUIÇÃO DE ÁGUA - FORNECIMENTO E INSTALAÇÃO. AF_06/2022</v>
          </cell>
          <cell r="I3999" t="str">
            <v>UN</v>
          </cell>
          <cell r="J3999" t="str">
            <v>COEFICIENTE DE REPRESENTATIVIDADE</v>
          </cell>
          <cell r="K3999" t="str">
            <v>21,64</v>
          </cell>
          <cell r="L3999" t="str">
            <v>CAIXA REFERENCIAL</v>
          </cell>
          <cell r="M3999" t="str">
            <v>4,05</v>
          </cell>
          <cell r="N3999">
            <v>17.59</v>
          </cell>
          <cell r="O3999">
            <v>21.64</v>
          </cell>
          <cell r="P3999">
            <v>0</v>
          </cell>
          <cell r="R3999" t="str">
            <v>SINAPI</v>
          </cell>
        </row>
        <row r="4000">
          <cell r="G4000">
            <v>89761</v>
          </cell>
          <cell r="H4000" t="str">
            <v>LUVA DE CORRER, CPVC, SOLDÁVEL, DN 35MM, INSTALADO EM RAMAL DE DISTRIBUIÇÃO DE ÁGUA - FORNECIMENTO E INSTALAÇÃO. AF_06/2022</v>
          </cell>
          <cell r="I4000" t="str">
            <v>UN</v>
          </cell>
          <cell r="J4000" t="str">
            <v>COEFICIENTE DE REPRESENTATIVIDADE</v>
          </cell>
          <cell r="K4000" t="str">
            <v>30,22</v>
          </cell>
          <cell r="L4000" t="str">
            <v>CAIXA REFERENCIAL</v>
          </cell>
          <cell r="M4000" t="str">
            <v>4,04</v>
          </cell>
          <cell r="N4000">
            <v>26.18</v>
          </cell>
          <cell r="O4000">
            <v>30.22</v>
          </cell>
          <cell r="P4000">
            <v>0</v>
          </cell>
          <cell r="R4000" t="str">
            <v>SINAPI</v>
          </cell>
        </row>
        <row r="4001">
          <cell r="G4001">
            <v>89762</v>
          </cell>
          <cell r="H4001" t="str">
            <v>UNIÃO, CPVC, SOLDÁVEL, DN35MM, INSTALADO EM RAMAL DE DISTRIBUIÇÃO DE ÁGUA - FORNECIMENTO E INSTALAÇÃO. AF_06/2022</v>
          </cell>
          <cell r="I4001" t="str">
            <v>UN</v>
          </cell>
          <cell r="J4001" t="str">
            <v>COEFICIENTE DE REPRESENTATIVIDADE</v>
          </cell>
          <cell r="K4001" t="str">
            <v>42,51</v>
          </cell>
          <cell r="L4001" t="str">
            <v>CAIXA REFERENCIAL</v>
          </cell>
          <cell r="M4001" t="str">
            <v>4,04</v>
          </cell>
          <cell r="N4001">
            <v>38.47</v>
          </cell>
          <cell r="O4001">
            <v>42.51</v>
          </cell>
          <cell r="P4001">
            <v>0</v>
          </cell>
          <cell r="R4001" t="str">
            <v>SINAPI</v>
          </cell>
        </row>
        <row r="4002">
          <cell r="G4002">
            <v>89763</v>
          </cell>
          <cell r="H4002" t="str">
            <v>CONECTOR, CPVC, SOLDÁVEL, DN 35MM X 1 1/4 , INSTALADO EM RAMAL DE DISTRIBUIÇÃO DE ÁGUA - FORNECIMENTO E INSTALAÇÃO. AF_06/2022</v>
          </cell>
          <cell r="I4002" t="str">
            <v>UN</v>
          </cell>
          <cell r="J4002" t="str">
            <v>COEFICIENTE DE REPRESENTATIVIDADE</v>
          </cell>
          <cell r="K4002" t="str">
            <v>53,88</v>
          </cell>
          <cell r="L4002" t="str">
            <v>CAIXA REFERENCIAL</v>
          </cell>
          <cell r="M4002" t="str">
            <v>3,91</v>
          </cell>
          <cell r="N4002">
            <v>49.97</v>
          </cell>
          <cell r="O4002">
            <v>53.879999999999995</v>
          </cell>
          <cell r="P4002">
            <v>0</v>
          </cell>
          <cell r="R4002" t="str">
            <v>SINAPI</v>
          </cell>
        </row>
        <row r="4003">
          <cell r="G4003">
            <v>89764</v>
          </cell>
          <cell r="H4003" t="str">
            <v>BUCHA DE REDUÇÃO, CPVC, SOLDÁVEL, DN35MM X 28MM, INSTALADO EM RAMAL DE DISTRIBUIÇÃO DE ÁGUA - FORNECIMENTO E INSTALAÇÃO. AF_06/2022</v>
          </cell>
          <cell r="I4003" t="str">
            <v>UN</v>
          </cell>
          <cell r="J4003" t="str">
            <v>COEFICIENTE DE REPRESENTATIVIDADE</v>
          </cell>
          <cell r="K4003" t="str">
            <v>35,97</v>
          </cell>
          <cell r="L4003" t="str">
            <v>CAIXA REFERENCIAL</v>
          </cell>
          <cell r="M4003" t="str">
            <v>3,72</v>
          </cell>
          <cell r="N4003">
            <v>32.25</v>
          </cell>
          <cell r="O4003">
            <v>35.97</v>
          </cell>
          <cell r="P4003">
            <v>0</v>
          </cell>
          <cell r="R4003" t="str">
            <v>SINAPI</v>
          </cell>
        </row>
        <row r="4004">
          <cell r="G4004">
            <v>89765</v>
          </cell>
          <cell r="H4004" t="str">
            <v>TE, CPVC, SOLDÁVEL, DN 22MM, INSTALADO EM RAMAL DE DISTRIBUIÇÃO DE ÁGUA - FORNECIMENTO E INSTALAÇÃO. AF_06/2022</v>
          </cell>
          <cell r="I4004" t="str">
            <v>UN</v>
          </cell>
          <cell r="J4004" t="str">
            <v>COEFICIENTE DE REPRESENTATIVIDADE</v>
          </cell>
          <cell r="K4004" t="str">
            <v>16,66</v>
          </cell>
          <cell r="L4004" t="str">
            <v>CAIXA REFERENCIAL</v>
          </cell>
          <cell r="M4004" t="str">
            <v>5,84</v>
          </cell>
          <cell r="N4004">
            <v>10.82</v>
          </cell>
          <cell r="O4004">
            <v>16.66</v>
          </cell>
          <cell r="P4004">
            <v>0</v>
          </cell>
          <cell r="R4004" t="str">
            <v>SINAPI</v>
          </cell>
        </row>
        <row r="4005">
          <cell r="G4005">
            <v>89767</v>
          </cell>
          <cell r="H4005" t="str">
            <v>TÊ MISTURADOR, CPVC, SOLDÁVEL, DN 22MM, INSTALADO EM RAMAL DE DISTRIBUIÇÃO DE ÁGUA - FORNECIMENTO E INSTALAÇÃO. AF_06/2022</v>
          </cell>
          <cell r="I4005" t="str">
            <v>UN</v>
          </cell>
          <cell r="J4005" t="str">
            <v>COEFICIENTE DE REPRESENTATIVIDADE</v>
          </cell>
          <cell r="K4005" t="str">
            <v>20,73</v>
          </cell>
          <cell r="L4005" t="str">
            <v>CAIXA REFERENCIAL</v>
          </cell>
          <cell r="M4005" t="str">
            <v>5,83</v>
          </cell>
          <cell r="N4005">
            <v>14.9</v>
          </cell>
          <cell r="O4005">
            <v>20.73</v>
          </cell>
          <cell r="P4005">
            <v>0</v>
          </cell>
          <cell r="R4005" t="str">
            <v>SINAPI</v>
          </cell>
        </row>
        <row r="4006">
          <cell r="G4006">
            <v>89768</v>
          </cell>
          <cell r="H4006" t="str">
            <v>TÊ, CPVC, SOLDÁVEL, DN 28MM, INSTALADO EM RAMAL DE DISTRIBUIÇÃO DE ÁGUA - FORNECIMENTO E INSTALAÇÃO. AF_06/2022</v>
          </cell>
          <cell r="I4006" t="str">
            <v>UN</v>
          </cell>
          <cell r="J4006" t="str">
            <v>COEFICIENTE DE REPRESENTATIVIDADE</v>
          </cell>
          <cell r="K4006" t="str">
            <v>24,23</v>
          </cell>
          <cell r="L4006" t="str">
            <v>CAIXA REFERENCIAL</v>
          </cell>
          <cell r="M4006" t="str">
            <v>6,89</v>
          </cell>
          <cell r="N4006">
            <v>17.34</v>
          </cell>
          <cell r="O4006">
            <v>24.23</v>
          </cell>
          <cell r="P4006">
            <v>0</v>
          </cell>
          <cell r="R4006" t="str">
            <v>SINAPI</v>
          </cell>
        </row>
        <row r="4007">
          <cell r="G4007">
            <v>89769</v>
          </cell>
          <cell r="H4007" t="str">
            <v>TÊ, CPVC, SOLDÁVEL, DN35MM, INSTALADO EM RAMAL DE DISTRIBUIÇÃO DE ÁGUA - FORNECIMENTO E INSTALAÇÃO. AF_06/2022</v>
          </cell>
          <cell r="I4007" t="str">
            <v>UN</v>
          </cell>
          <cell r="J4007" t="str">
            <v>COEFICIENTE DE REPRESENTATIVIDADE</v>
          </cell>
          <cell r="K4007" t="str">
            <v>53,63</v>
          </cell>
          <cell r="L4007" t="str">
            <v>CAIXA REFERENCIAL</v>
          </cell>
          <cell r="M4007" t="str">
            <v>8,10</v>
          </cell>
          <cell r="N4007">
            <v>45.53</v>
          </cell>
          <cell r="O4007">
            <v>53.63</v>
          </cell>
          <cell r="P4007">
            <v>0</v>
          </cell>
          <cell r="R4007" t="str">
            <v>SINAPI</v>
          </cell>
        </row>
        <row r="4008">
          <cell r="G4008">
            <v>89772</v>
          </cell>
          <cell r="H4008" t="str">
            <v>TUBO, CPVC, SOLDÁVEL, DN 54MM, INSTALADO EM PRUMADA DE ÁGUA   FORNECIMENTO E INSTALAÇÃO. AF_06/2022</v>
          </cell>
          <cell r="I4008" t="str">
            <v>M</v>
          </cell>
          <cell r="J4008" t="str">
            <v>COEFICIENTE DE REPRESENTATIVIDADE</v>
          </cell>
          <cell r="K4008" t="str">
            <v>85,08</v>
          </cell>
          <cell r="L4008" t="str">
            <v>CAIXA REFERENCIAL</v>
          </cell>
          <cell r="M4008" t="str">
            <v>1,27</v>
          </cell>
          <cell r="N4008">
            <v>83.81</v>
          </cell>
          <cell r="O4008">
            <v>85.08</v>
          </cell>
          <cell r="P4008">
            <v>0</v>
          </cell>
          <cell r="R4008" t="str">
            <v>SINAPI</v>
          </cell>
        </row>
        <row r="4009">
          <cell r="G4009">
            <v>89774</v>
          </cell>
          <cell r="H4009" t="str">
            <v>LUVA SIMPLES, PVC, SERIE NORMAL, ESGOTO PREDIAL, DN 75 MM, JUNTA ELÁSTICA, FORNECIDO E INSTALADO EM RAMAL DE DESCARGA OU RAMAL DE ESGOTO SANITÁRIO. AF_08/2022</v>
          </cell>
          <cell r="I4009" t="str">
            <v>UN</v>
          </cell>
          <cell r="J4009" t="str">
            <v>COEFICIENTE DE REPRESENTATIVIDADE</v>
          </cell>
          <cell r="K4009" t="str">
            <v>15,99</v>
          </cell>
          <cell r="L4009" t="str">
            <v>CAIXA REFERENCIAL</v>
          </cell>
          <cell r="M4009" t="str">
            <v>3,86</v>
          </cell>
          <cell r="N4009">
            <v>12.13</v>
          </cell>
          <cell r="O4009">
            <v>15.99</v>
          </cell>
          <cell r="P4009">
            <v>0</v>
          </cell>
          <cell r="R4009" t="str">
            <v>SINAPI</v>
          </cell>
        </row>
        <row r="4010">
          <cell r="G4010">
            <v>89776</v>
          </cell>
          <cell r="H4010" t="str">
            <v>LUVA DE CORRER, PVC, SERIE NORMAL, ESGOTO PREDIAL, DN 75 MM, JUNTA ELÁSTICA, FORNECIDO E INSTALADO EM RAMAL DE DESCARGA OU RAMAL DE ESGOTO SANITÁRIO. AF_08/2022</v>
          </cell>
          <cell r="I4010" t="str">
            <v>UN</v>
          </cell>
          <cell r="J4010" t="str">
            <v>COEFICIENTE DE REPRESENTATIVIDADE</v>
          </cell>
          <cell r="K4010" t="str">
            <v>26,57</v>
          </cell>
          <cell r="L4010" t="str">
            <v>CAIXA REFERENCIAL</v>
          </cell>
          <cell r="M4010" t="str">
            <v>3,86</v>
          </cell>
          <cell r="N4010">
            <v>22.71</v>
          </cell>
          <cell r="O4010">
            <v>26.57</v>
          </cell>
          <cell r="P4010">
            <v>0</v>
          </cell>
          <cell r="R4010" t="str">
            <v>SINAPI</v>
          </cell>
        </row>
        <row r="4011">
          <cell r="G4011">
            <v>89777</v>
          </cell>
          <cell r="H4011" t="str">
            <v>JOELHO 90 GRAUS, CPVC, SOLDÁVEL, DN 35MM, INSTALADO EM PRUMADA DE ÁGUA   FORNECIMENTO E INSTALAÇÃO. AF_06/2022</v>
          </cell>
          <cell r="I4011" t="str">
            <v>UN</v>
          </cell>
          <cell r="J4011" t="str">
            <v>COEFICIENTE DE REPRESENTATIVIDADE</v>
          </cell>
          <cell r="K4011" t="str">
            <v>25,18</v>
          </cell>
          <cell r="L4011" t="str">
            <v>CAIXA REFERENCIAL</v>
          </cell>
          <cell r="M4011" t="str">
            <v>3,25</v>
          </cell>
          <cell r="N4011">
            <v>21.93</v>
          </cell>
          <cell r="O4011">
            <v>25.18</v>
          </cell>
          <cell r="P4011">
            <v>0</v>
          </cell>
          <cell r="R4011" t="str">
            <v>SINAPI</v>
          </cell>
        </row>
        <row r="4012">
          <cell r="G4012">
            <v>89778</v>
          </cell>
          <cell r="H4012" t="str">
            <v>LUVA SIMPLES, PVC, SERIE NORMAL, ESGOTO PREDIAL, DN 100 MM, JUNTA ELÁSTICA, FORNECIDO E INSTALADO EM RAMAL DE DESCARGA OU RAMAL DE ESGOTO SANITÁRIO. AF_08/2022</v>
          </cell>
          <cell r="I4012" t="str">
            <v>UN</v>
          </cell>
          <cell r="J4012" t="str">
            <v>COEFICIENTE DE REPRESENTATIVIDADE</v>
          </cell>
          <cell r="K4012" t="str">
            <v>18,30</v>
          </cell>
          <cell r="L4012" t="str">
            <v>CAIXA REFERENCIAL</v>
          </cell>
          <cell r="M4012" t="str">
            <v>4,51</v>
          </cell>
          <cell r="N4012">
            <v>13.790000000000001</v>
          </cell>
          <cell r="O4012">
            <v>18.3</v>
          </cell>
          <cell r="P4012">
            <v>0</v>
          </cell>
          <cell r="R4012" t="str">
            <v>SINAPI</v>
          </cell>
        </row>
        <row r="4013">
          <cell r="G4013">
            <v>89779</v>
          </cell>
          <cell r="H4013" t="str">
            <v>LUVA DE CORRER, PVC, SERIE NORMAL, ESGOTO PREDIAL, DN 100 MM, JUNTA ELÁSTICA, FORNECIDO E INSTALADO EM RAMAL DE DESCARGA OU RAMAL DE ESGOTO SANITÁRIO. AF_08/2022</v>
          </cell>
          <cell r="I4013" t="str">
            <v>UN</v>
          </cell>
          <cell r="J4013" t="str">
            <v>COEFICIENTE DE REPRESENTATIVIDADE</v>
          </cell>
          <cell r="K4013" t="str">
            <v>36,38</v>
          </cell>
          <cell r="L4013" t="str">
            <v>CAIXA REFERENCIAL</v>
          </cell>
          <cell r="M4013" t="str">
            <v>4,50</v>
          </cell>
          <cell r="N4013">
            <v>31.880000000000003</v>
          </cell>
          <cell r="O4013">
            <v>36.380000000000003</v>
          </cell>
          <cell r="P4013">
            <v>0</v>
          </cell>
          <cell r="R4013" t="str">
            <v>SINAPI</v>
          </cell>
        </row>
        <row r="4014">
          <cell r="G4014">
            <v>89780</v>
          </cell>
          <cell r="H4014" t="str">
            <v>JOELHO 45 GRAUS, CPVC, SOLDÁVEL, DN 35MM, INSTALADO EM PRUMADA DE ÁGUA - FORNECIMENTO E INSTALAÇÃO. AF_06/2022</v>
          </cell>
          <cell r="I4014" t="str">
            <v>UN</v>
          </cell>
          <cell r="J4014" t="str">
            <v>COEFICIENTE DE REPRESENTATIVIDADE</v>
          </cell>
          <cell r="K4014" t="str">
            <v>23,62</v>
          </cell>
          <cell r="L4014" t="str">
            <v>CAIXA REFERENCIAL</v>
          </cell>
          <cell r="M4014" t="str">
            <v>3,25</v>
          </cell>
          <cell r="N4014">
            <v>20.37</v>
          </cell>
          <cell r="O4014">
            <v>23.62</v>
          </cell>
          <cell r="P4014">
            <v>0</v>
          </cell>
          <cell r="R4014" t="str">
            <v>SINAPI</v>
          </cell>
        </row>
        <row r="4015">
          <cell r="G4015">
            <v>89781</v>
          </cell>
          <cell r="H4015" t="str">
            <v>JOELHO 90 GRAUS, CPVC, SOLDÁVEL, DN 42MM, INSTALADO EM PRUMADA DE ÁGUA   FORNECIMENTO E INSTALAÇÃO. AF_06/2022</v>
          </cell>
          <cell r="I4015" t="str">
            <v>UN</v>
          </cell>
          <cell r="J4015" t="str">
            <v>COEFICIENTE DE REPRESENTATIVIDADE</v>
          </cell>
          <cell r="K4015" t="str">
            <v>35,52</v>
          </cell>
          <cell r="L4015" t="str">
            <v>CAIXA REFERENCIAL</v>
          </cell>
          <cell r="M4015" t="str">
            <v>3,83</v>
          </cell>
          <cell r="N4015">
            <v>31.690000000000005</v>
          </cell>
          <cell r="O4015">
            <v>35.520000000000003</v>
          </cell>
          <cell r="P4015">
            <v>0</v>
          </cell>
          <cell r="R4015" t="str">
            <v>SINAPI</v>
          </cell>
        </row>
        <row r="4016">
          <cell r="G4016">
            <v>89782</v>
          </cell>
          <cell r="H4016" t="str">
            <v>TE, PVC, SERIE NORMAL, ESGOTO PREDIAL, DN 40 X 40 MM, JUNTA SOLDÁVEL, FORNECIDO E INSTALADO EM RAMAL DE DESCARGA OU RAMAL DE ESGOTO SANITÁRIO. AF_08/2022</v>
          </cell>
          <cell r="I4016" t="str">
            <v>UN</v>
          </cell>
          <cell r="J4016" t="str">
            <v>COEFICIENTE DE REPRESENTATIVIDADE</v>
          </cell>
          <cell r="K4016" t="str">
            <v>14,66</v>
          </cell>
          <cell r="L4016" t="str">
            <v>CAIXA REFERENCIAL</v>
          </cell>
          <cell r="M4016" t="str">
            <v>5,95</v>
          </cell>
          <cell r="N4016">
            <v>8.7100000000000009</v>
          </cell>
          <cell r="O4016">
            <v>14.66</v>
          </cell>
          <cell r="P4016">
            <v>0</v>
          </cell>
          <cell r="R4016" t="str">
            <v>SINAPI</v>
          </cell>
        </row>
        <row r="4017">
          <cell r="G4017">
            <v>89783</v>
          </cell>
          <cell r="H4017" t="str">
            <v>JUNÇÃO SIMPLES, PVC, SERIE NORMAL, ESGOTO PREDIAL, DN 40 MM, JUNTA SOLDÁVEL, FORNECIDO E INSTALADO EM RAMAL DE DESCARGA OU RAMAL DE ESGOTO SANITÁRIO. AF_08/2022</v>
          </cell>
          <cell r="I4017" t="str">
            <v>UN</v>
          </cell>
          <cell r="J4017" t="str">
            <v>COEFICIENTE DE REPRESENTATIVIDADE</v>
          </cell>
          <cell r="K4017" t="str">
            <v>14,77</v>
          </cell>
          <cell r="L4017" t="str">
            <v>CAIXA REFERENCIAL</v>
          </cell>
          <cell r="M4017" t="str">
            <v>5,95</v>
          </cell>
          <cell r="N4017">
            <v>8.82</v>
          </cell>
          <cell r="O4017">
            <v>14.77</v>
          </cell>
          <cell r="P4017">
            <v>0</v>
          </cell>
          <cell r="R4017" t="str">
            <v>SINAPI</v>
          </cell>
        </row>
        <row r="4018">
          <cell r="G4018">
            <v>89784</v>
          </cell>
          <cell r="H4018" t="str">
            <v>TE, PVC, SERIE NORMAL, ESGOTO PREDIAL, DN 50 X 50 MM, JUNTA ELÁSTICA, FORNECIDO E INSTALADO EM RAMAL DE DESCARGA OU RAMAL DE ESGOTO SANITÁRIO. AF_08/2022</v>
          </cell>
          <cell r="I4018" t="str">
            <v>UN</v>
          </cell>
          <cell r="J4018" t="str">
            <v>COEFICIENTE DE REPRESENTATIVIDADE</v>
          </cell>
          <cell r="K4018" t="str">
            <v>24,33</v>
          </cell>
          <cell r="L4018" t="str">
            <v>CAIXA REFERENCIAL</v>
          </cell>
          <cell r="M4018" t="str">
            <v>6,46</v>
          </cell>
          <cell r="N4018">
            <v>17.869999999999997</v>
          </cell>
          <cell r="O4018">
            <v>24.33</v>
          </cell>
          <cell r="P4018">
            <v>0</v>
          </cell>
          <cell r="R4018" t="str">
            <v>SINAPI</v>
          </cell>
        </row>
        <row r="4019">
          <cell r="G4019">
            <v>89785</v>
          </cell>
          <cell r="H4019" t="str">
            <v>JUNÇÃO SIMPLES, PVC, SERIE NORMAL, ESGOTO PREDIAL, DN 50 X 50 MM, JUNTA ELÁSTICA, FORNECIDO E INSTALADO EM RAMAL DE DESCARGA OU RAMAL DE ESGOTO SANITÁRIO. AF_08/2022</v>
          </cell>
          <cell r="I4019" t="str">
            <v>UN</v>
          </cell>
          <cell r="J4019" t="str">
            <v>COEFICIENTE DE REPRESENTATIVIDADE</v>
          </cell>
          <cell r="K4019" t="str">
            <v>26,95</v>
          </cell>
          <cell r="L4019" t="str">
            <v>CAIXA REFERENCIAL</v>
          </cell>
          <cell r="M4019" t="str">
            <v>6,45</v>
          </cell>
          <cell r="N4019">
            <v>20.5</v>
          </cell>
          <cell r="O4019">
            <v>26.95</v>
          </cell>
          <cell r="P4019">
            <v>0</v>
          </cell>
          <cell r="R4019" t="str">
            <v>SINAPI</v>
          </cell>
        </row>
        <row r="4020">
          <cell r="G4020">
            <v>89786</v>
          </cell>
          <cell r="H4020" t="str">
            <v>TE, PVC, SERIE NORMAL, ESGOTO PREDIAL, DN 75 X 75 MM, JUNTA ELÁSTICA, FORNECIDO E INSTALADO EM RAMAL DE DESCARGA OU RAMAL DE ESGOTO SANITÁRIO. AF_08/2022</v>
          </cell>
          <cell r="I4020" t="str">
            <v>UN</v>
          </cell>
          <cell r="J4020" t="str">
            <v>COEFICIENTE DE REPRESENTATIVIDADE</v>
          </cell>
          <cell r="K4020" t="str">
            <v>39,90</v>
          </cell>
          <cell r="L4020" t="str">
            <v>CAIXA REFERENCIAL</v>
          </cell>
          <cell r="M4020" t="str">
            <v>7,71</v>
          </cell>
          <cell r="N4020">
            <v>32.19</v>
          </cell>
          <cell r="O4020">
            <v>39.9</v>
          </cell>
          <cell r="P4020">
            <v>0</v>
          </cell>
          <cell r="R4020" t="str">
            <v>SINAPI</v>
          </cell>
        </row>
        <row r="4021">
          <cell r="G4021">
            <v>89787</v>
          </cell>
          <cell r="H4021" t="str">
            <v>JOELHO 45 GRAUS, CPVC, SOLDÁVEL, DN 42MM, INSTALADO EM PRUMADA DE ÁGUA   FORNECIMENTO E INSTALAÇÃO. AF_06/2022</v>
          </cell>
          <cell r="I4021" t="str">
            <v>UN</v>
          </cell>
          <cell r="J4021" t="str">
            <v>COEFICIENTE DE REPRESENTATIVIDADE</v>
          </cell>
          <cell r="K4021" t="str">
            <v>35,14</v>
          </cell>
          <cell r="L4021" t="str">
            <v>CAIXA REFERENCIAL</v>
          </cell>
          <cell r="M4021" t="str">
            <v>3,83</v>
          </cell>
          <cell r="N4021">
            <v>31.310000000000002</v>
          </cell>
          <cell r="O4021">
            <v>35.14</v>
          </cell>
          <cell r="P4021">
            <v>0</v>
          </cell>
          <cell r="R4021" t="str">
            <v>SINAPI</v>
          </cell>
        </row>
        <row r="4022">
          <cell r="G4022">
            <v>89788</v>
          </cell>
          <cell r="H4022" t="str">
            <v>JOELHO 90 GRAUS, CPVC, SOLDÁVEL, DN 54MM, INSTALADO EM PRUMADA DE ÁGUA   FORNECIMENTO E INSTALAÇÃO. AF_06/2022</v>
          </cell>
          <cell r="I4022" t="str">
            <v>UN</v>
          </cell>
          <cell r="J4022" t="str">
            <v>COEFICIENTE DE REPRESENTATIVIDADE</v>
          </cell>
          <cell r="K4022" t="str">
            <v>76,33</v>
          </cell>
          <cell r="L4022" t="str">
            <v>CAIXA REFERENCIAL</v>
          </cell>
          <cell r="M4022" t="str">
            <v>4,77</v>
          </cell>
          <cell r="N4022">
            <v>71.56</v>
          </cell>
          <cell r="O4022">
            <v>76.33</v>
          </cell>
          <cell r="P4022">
            <v>0</v>
          </cell>
          <cell r="R4022" t="str">
            <v>SINAPI</v>
          </cell>
        </row>
        <row r="4023">
          <cell r="G4023">
            <v>89789</v>
          </cell>
          <cell r="H4023" t="str">
            <v>JOELHO 45 GRAUS, CPVC, SOLDÁVEL, DN 54MM, INSTALADO EM PRUMADA DE ÁGUA   FORNECIMENTO E INSTALAÇÃO. AF_06/2022</v>
          </cell>
          <cell r="I4023" t="str">
            <v>UN</v>
          </cell>
          <cell r="J4023" t="str">
            <v>COEFICIENTE DE REPRESENTATIVIDADE</v>
          </cell>
          <cell r="K4023" t="str">
            <v>64,95</v>
          </cell>
          <cell r="L4023" t="str">
            <v>CAIXA REFERENCIAL</v>
          </cell>
          <cell r="M4023" t="str">
            <v>4,77</v>
          </cell>
          <cell r="N4023">
            <v>60.180000000000007</v>
          </cell>
          <cell r="O4023">
            <v>64.95</v>
          </cell>
          <cell r="P4023">
            <v>0</v>
          </cell>
          <cell r="R4023" t="str">
            <v>SINAPI</v>
          </cell>
        </row>
        <row r="4024">
          <cell r="G4024">
            <v>89790</v>
          </cell>
          <cell r="H4024" t="str">
            <v>JOELHO 90 GRAUS, CPVC, SOLDÁVEL, DN 73MM, INSTALADO EM PRUMADA DE ÁGUA   FORNECIMENTO E INSTALAÇÃO. AF_06/2022</v>
          </cell>
          <cell r="I4024" t="str">
            <v>UN</v>
          </cell>
          <cell r="J4024" t="str">
            <v>COEFICIENTE DE REPRESENTATIVIDADE</v>
          </cell>
          <cell r="K4024" t="str">
            <v>151,66</v>
          </cell>
          <cell r="L4024" t="str">
            <v>CAIXA REFERENCIAL</v>
          </cell>
          <cell r="M4024" t="str">
            <v>6,30</v>
          </cell>
          <cell r="N4024">
            <v>145.35999999999999</v>
          </cell>
          <cell r="O4024">
            <v>151.66</v>
          </cell>
          <cell r="P4024">
            <v>0</v>
          </cell>
          <cell r="R4024" t="str">
            <v>SINAPI</v>
          </cell>
        </row>
        <row r="4025">
          <cell r="G4025">
            <v>89791</v>
          </cell>
          <cell r="H4025" t="str">
            <v>JOELHO 45 GRAUS, CPVC, SOLDÁVEL, DN 73MM, INSTALADO EM PRUMADA DE ÁGUA   FORNECIMENTO E INSTALAÇÃO. AF_06/2022</v>
          </cell>
          <cell r="I4025" t="str">
            <v>UN</v>
          </cell>
          <cell r="J4025" t="str">
            <v>COEFICIENTE DE REPRESENTATIVIDADE</v>
          </cell>
          <cell r="K4025" t="str">
            <v>146,51</v>
          </cell>
          <cell r="L4025" t="str">
            <v>CAIXA REFERENCIAL</v>
          </cell>
          <cell r="M4025" t="str">
            <v>6,30</v>
          </cell>
          <cell r="N4025">
            <v>140.20999999999998</v>
          </cell>
          <cell r="O4025">
            <v>146.51</v>
          </cell>
          <cell r="P4025">
            <v>0</v>
          </cell>
          <cell r="R4025" t="str">
            <v>SINAPI</v>
          </cell>
        </row>
        <row r="4026">
          <cell r="G4026">
            <v>89792</v>
          </cell>
          <cell r="H4026" t="str">
            <v>JOELHO 90 GRAUS, CPVC, SOLDÁVEL, DN 89MM, INSTALADO EM PRUMADA DE ÁGUA   FORNECIMENTO E INSTALAÇÃO. AF_06/2022</v>
          </cell>
          <cell r="I4026" t="str">
            <v>UN</v>
          </cell>
          <cell r="J4026" t="str">
            <v>COEFICIENTE DE REPRESENTATIVIDADE</v>
          </cell>
          <cell r="K4026" t="str">
            <v>180,04</v>
          </cell>
          <cell r="L4026" t="str">
            <v>CAIXA REFERENCIAL</v>
          </cell>
          <cell r="M4026" t="str">
            <v>7,59</v>
          </cell>
          <cell r="N4026">
            <v>172.45</v>
          </cell>
          <cell r="O4026">
            <v>180.04</v>
          </cell>
          <cell r="P4026">
            <v>0</v>
          </cell>
          <cell r="R4026" t="str">
            <v>SINAPI</v>
          </cell>
        </row>
        <row r="4027">
          <cell r="G4027">
            <v>89793</v>
          </cell>
          <cell r="H4027" t="str">
            <v>JOELHO 45 GRAUS, CPVC, SOLDÁVEL, DN 89MM, INSTALADO EM PRUMADA DE ÁGUA   FORNECIMENTO E INSTALAÇÃO. AF_06/2022</v>
          </cell>
          <cell r="I4027" t="str">
            <v>UN</v>
          </cell>
          <cell r="J4027" t="str">
            <v>COEFICIENTE DE REPRESENTATIVIDADE</v>
          </cell>
          <cell r="K4027" t="str">
            <v>212,08</v>
          </cell>
          <cell r="L4027" t="str">
            <v>CAIXA REFERENCIAL</v>
          </cell>
          <cell r="M4027" t="str">
            <v>7,59</v>
          </cell>
          <cell r="N4027">
            <v>204.49</v>
          </cell>
          <cell r="O4027">
            <v>212.08</v>
          </cell>
          <cell r="P4027">
            <v>0</v>
          </cell>
          <cell r="R4027" t="str">
            <v>SINAPI</v>
          </cell>
        </row>
        <row r="4028">
          <cell r="G4028">
            <v>89794</v>
          </cell>
          <cell r="H4028" t="str">
            <v>LUVA, CPVC, SOLDÁVEL, DN 35MM, INSTALADO EM PRUMADA DE ÁGUA   FORNECIMENTO E INSTALAÇÃO. AF_06/2022</v>
          </cell>
          <cell r="I4028" t="str">
            <v>UN</v>
          </cell>
          <cell r="J4028" t="str">
            <v>COEFICIENTE DE REPRESENTATIVIDADE</v>
          </cell>
          <cell r="K4028" t="str">
            <v>19,31</v>
          </cell>
          <cell r="L4028" t="str">
            <v>CAIXA REFERENCIAL</v>
          </cell>
          <cell r="M4028" t="str">
            <v>2,17</v>
          </cell>
          <cell r="N4028">
            <v>17.14</v>
          </cell>
          <cell r="O4028">
            <v>19.310000000000002</v>
          </cell>
          <cell r="P4028">
            <v>0</v>
          </cell>
          <cell r="R4028" t="str">
            <v>SINAPI</v>
          </cell>
        </row>
        <row r="4029">
          <cell r="G4029">
            <v>89795</v>
          </cell>
          <cell r="H4029" t="str">
            <v>JUNÇÃO SIMPLES, PVC, SERIE NORMAL, ESGOTO PREDIAL, DN 75 X 75 MM, JUNTA ELÁSTICA, FORNECIDO E INSTALADO EM RAMAL DE DESCARGA OU RAMAL DE ESGOTO SANITÁRIO. AF_08/2022</v>
          </cell>
          <cell r="I4029" t="str">
            <v>UN</v>
          </cell>
          <cell r="J4029" t="str">
            <v>COEFICIENTE DE REPRESENTATIVIDADE</v>
          </cell>
          <cell r="K4029" t="str">
            <v>42,21</v>
          </cell>
          <cell r="L4029" t="str">
            <v>CAIXA REFERENCIAL</v>
          </cell>
          <cell r="M4029" t="str">
            <v>7,71</v>
          </cell>
          <cell r="N4029">
            <v>34.5</v>
          </cell>
          <cell r="O4029">
            <v>42.21</v>
          </cell>
          <cell r="P4029">
            <v>0</v>
          </cell>
          <cell r="R4029" t="str">
            <v>SINAPI</v>
          </cell>
        </row>
        <row r="4030">
          <cell r="G4030">
            <v>89796</v>
          </cell>
          <cell r="H4030" t="str">
            <v>TE, PVC, SERIE NORMAL, ESGOTO PREDIAL, DN 100 X 100 MM, JUNTA ELÁSTICA, FORNECIDO E INSTALADO EM RAMAL DE DESCARGA OU RAMAL DE ESGOTO SANITÁRIO. AF_08/2022</v>
          </cell>
          <cell r="I4030" t="str">
            <v>UN</v>
          </cell>
          <cell r="J4030" t="str">
            <v>COEFICIENTE DE REPRESENTATIVIDADE</v>
          </cell>
          <cell r="K4030" t="str">
            <v>44,36</v>
          </cell>
          <cell r="L4030" t="str">
            <v>CAIXA REFERENCIAL</v>
          </cell>
          <cell r="M4030" t="str">
            <v>9,02</v>
          </cell>
          <cell r="N4030">
            <v>35.340000000000003</v>
          </cell>
          <cell r="O4030">
            <v>44.36</v>
          </cell>
          <cell r="P4030">
            <v>0</v>
          </cell>
          <cell r="R4030" t="str">
            <v>SINAPI</v>
          </cell>
        </row>
        <row r="4031">
          <cell r="G4031">
            <v>89797</v>
          </cell>
          <cell r="H4031" t="str">
            <v>JUNÇÃO SIMPLES, PVC, SERIE NORMAL, ESGOTO PREDIAL, DN 100 X 100 MM, JUNTA ELÁSTICA, FORNECIDO E INSTALADO EM RAMAL DE DESCARGA OU RAMAL DE ESGOTO SANITÁRIO. AF_08/2022</v>
          </cell>
          <cell r="I4031" t="str">
            <v>UN</v>
          </cell>
          <cell r="J4031" t="str">
            <v>COEFICIENTE DE REPRESENTATIVIDADE</v>
          </cell>
          <cell r="K4031" t="str">
            <v>53,33</v>
          </cell>
          <cell r="L4031" t="str">
            <v>CAIXA REFERENCIAL</v>
          </cell>
          <cell r="M4031" t="str">
            <v>9,02</v>
          </cell>
          <cell r="N4031">
            <v>44.31</v>
          </cell>
          <cell r="O4031">
            <v>53.33</v>
          </cell>
          <cell r="P4031">
            <v>0</v>
          </cell>
          <cell r="R4031" t="str">
            <v>SINAPI</v>
          </cell>
        </row>
        <row r="4032">
          <cell r="G4032">
            <v>89801</v>
          </cell>
          <cell r="H4032" t="str">
            <v>JOELHO 90 GRAUS, PVC, SERIE NORMAL, ESGOTO PREDIAL, DN 50 MM, JUNTA ELÁSTICA, FORNECIDO E INSTALADO EM PRUMADA DE ESGOTO SANITÁRIO OU VENTILAÇÃO. AF_08/2022</v>
          </cell>
          <cell r="I4032" t="str">
            <v>UN</v>
          </cell>
          <cell r="J4032" t="str">
            <v>COEFICIENTE DE REPRESENTATIVIDADE</v>
          </cell>
          <cell r="K4032" t="str">
            <v>10,16</v>
          </cell>
          <cell r="L4032" t="str">
            <v>CAIXA REFERENCIAL</v>
          </cell>
          <cell r="M4032" t="str">
            <v>1,19</v>
          </cell>
          <cell r="N4032">
            <v>8.9700000000000006</v>
          </cell>
          <cell r="O4032">
            <v>10.16</v>
          </cell>
          <cell r="P4032">
            <v>0</v>
          </cell>
          <cell r="R4032" t="str">
            <v>SINAPI</v>
          </cell>
        </row>
        <row r="4033">
          <cell r="G4033">
            <v>89802</v>
          </cell>
          <cell r="H4033" t="str">
            <v>JOELHO 45 GRAUS, PVC, SERIE NORMAL, ESGOTO PREDIAL, DN 50 MM, JUNTA ELÁSTICA, FORNECIDO E INSTALADO EM PRUMADA DE ESGOTO SANITÁRIO OU VENTILAÇÃO. AF_08/2022</v>
          </cell>
          <cell r="I4033" t="str">
            <v>UN</v>
          </cell>
          <cell r="J4033" t="str">
            <v>COEFICIENTE DE REPRESENTATIVIDADE</v>
          </cell>
          <cell r="K4033" t="str">
            <v>10,97</v>
          </cell>
          <cell r="L4033" t="str">
            <v>CAIXA REFERENCIAL</v>
          </cell>
          <cell r="M4033" t="str">
            <v>1,18</v>
          </cell>
          <cell r="N4033">
            <v>9.7900000000000009</v>
          </cell>
          <cell r="O4033">
            <v>10.97</v>
          </cell>
          <cell r="P4033">
            <v>0</v>
          </cell>
          <cell r="R4033" t="str">
            <v>SINAPI</v>
          </cell>
        </row>
        <row r="4034">
          <cell r="G4034">
            <v>89803</v>
          </cell>
          <cell r="H4034" t="str">
            <v>CURVA CURTA 90 GRAUS, PVC, SERIE NORMAL, ESGOTO PREDIAL, DN 50 MM, JUNTA ELÁSTICA, FORNECIDO E INSTALADO EM PRUMADA DE ESGOTO SANITÁRIO OU VENTILAÇÃO. AF_08/2022</v>
          </cell>
          <cell r="I4034" t="str">
            <v>UN</v>
          </cell>
          <cell r="J4034" t="str">
            <v>COEFICIENTE DE REPRESENTATIVIDADE</v>
          </cell>
          <cell r="K4034" t="str">
            <v>19,59</v>
          </cell>
          <cell r="L4034" t="str">
            <v>CAIXA REFERENCIAL</v>
          </cell>
          <cell r="M4034" t="str">
            <v>1,18</v>
          </cell>
          <cell r="N4034">
            <v>18.41</v>
          </cell>
          <cell r="O4034">
            <v>19.59</v>
          </cell>
          <cell r="P4034">
            <v>0</v>
          </cell>
          <cell r="R4034" t="str">
            <v>SINAPI</v>
          </cell>
        </row>
        <row r="4035">
          <cell r="G4035">
            <v>89804</v>
          </cell>
          <cell r="H4035" t="str">
            <v>CURVA LONGA 90 GRAUS, PVC, SERIE NORMAL, ESGOTO PREDIAL, DN 50 MM, JUNTA ELÁSTICA, FORNECIDO E INSTALADO EM PRUMADA DE ESGOTO SANITÁRIO OU VENTILAÇÃO. AF_08/2022</v>
          </cell>
          <cell r="I4035" t="str">
            <v>UN</v>
          </cell>
          <cell r="J4035" t="str">
            <v>COEFICIENTE DE REPRESENTATIVIDADE</v>
          </cell>
          <cell r="K4035" t="str">
            <v>22,02</v>
          </cell>
          <cell r="L4035" t="str">
            <v>CAIXA REFERENCIAL</v>
          </cell>
          <cell r="M4035" t="str">
            <v>1,18</v>
          </cell>
          <cell r="N4035">
            <v>20.84</v>
          </cell>
          <cell r="O4035">
            <v>22.02</v>
          </cell>
          <cell r="P4035">
            <v>0</v>
          </cell>
          <cell r="R4035" t="str">
            <v>SINAPI</v>
          </cell>
        </row>
        <row r="4036">
          <cell r="G4036">
            <v>89805</v>
          </cell>
          <cell r="H4036" t="str">
            <v>JOELHO 90 GRAUS, PVC, SERIE NORMAL, ESGOTO PREDIAL, DN 75 MM, JUNTA ELÁSTICA, FORNECIDO E INSTALADO EM PRUMADA DE ESGOTO SANITÁRIO OU VENTILAÇÃO. AF_08/2022</v>
          </cell>
          <cell r="I4036" t="str">
            <v>UN</v>
          </cell>
          <cell r="J4036" t="str">
            <v>COEFICIENTE DE REPRESENTATIVIDADE</v>
          </cell>
          <cell r="K4036" t="str">
            <v>21,06</v>
          </cell>
          <cell r="L4036" t="str">
            <v>CAIXA REFERENCIAL</v>
          </cell>
          <cell r="M4036" t="str">
            <v>4,40</v>
          </cell>
          <cell r="N4036">
            <v>16.659999999999997</v>
          </cell>
          <cell r="O4036">
            <v>21.059999999999995</v>
          </cell>
          <cell r="P4036">
            <v>0</v>
          </cell>
          <cell r="R4036" t="str">
            <v>SINAPI</v>
          </cell>
        </row>
        <row r="4037">
          <cell r="G4037">
            <v>89806</v>
          </cell>
          <cell r="H4037" t="str">
            <v>JOELHO 45 GRAUS, PVC, SERIE NORMAL, ESGOTO PREDIAL, DN 75 MM, JUNTA ELÁSTICA, FORNECIDO E INSTALADO EM PRUMADA DE ESGOTO SANITÁRIO OU VENTILAÇÃO. AF_08/2022</v>
          </cell>
          <cell r="I4037" t="str">
            <v>UN</v>
          </cell>
          <cell r="J4037" t="str">
            <v>COEFICIENTE DE REPRESENTATIVIDADE</v>
          </cell>
          <cell r="K4037" t="str">
            <v>22,15</v>
          </cell>
          <cell r="L4037" t="str">
            <v>CAIXA REFERENCIAL</v>
          </cell>
          <cell r="M4037" t="str">
            <v>4,40</v>
          </cell>
          <cell r="N4037">
            <v>17.75</v>
          </cell>
          <cell r="O4037">
            <v>22.15</v>
          </cell>
          <cell r="P4037">
            <v>0</v>
          </cell>
          <cell r="R4037" t="str">
            <v>SINAPI</v>
          </cell>
        </row>
        <row r="4038">
          <cell r="G4038">
            <v>89807</v>
          </cell>
          <cell r="H4038" t="str">
            <v>CURVA CURTA 90 GRAUS, PVC, SERIE NORMAL, ESGOTO PREDIAL, DN 75 MM, JUNTA ELÁSTICA, FORNECIDO E INSTALADO EM PRUMADA DE ESGOTO SANITÁRIO OU VENTILAÇÃO. AF_08/2022</v>
          </cell>
          <cell r="I4038" t="str">
            <v>UN</v>
          </cell>
          <cell r="J4038" t="str">
            <v>COEFICIENTE DE REPRESENTATIVIDADE</v>
          </cell>
          <cell r="K4038" t="str">
            <v>40,09</v>
          </cell>
          <cell r="L4038" t="str">
            <v>CAIXA REFERENCIAL</v>
          </cell>
          <cell r="M4038" t="str">
            <v>4,39</v>
          </cell>
          <cell r="N4038">
            <v>35.700000000000003</v>
          </cell>
          <cell r="O4038">
            <v>40.090000000000003</v>
          </cell>
          <cell r="P4038">
            <v>0</v>
          </cell>
          <cell r="R4038" t="str">
            <v>SINAPI</v>
          </cell>
        </row>
        <row r="4039">
          <cell r="G4039">
            <v>89808</v>
          </cell>
          <cell r="H4039" t="str">
            <v>CURVA LONGA 90 GRAUS, PVC, SERIE NORMAL, ESGOTO PREDIAL, DN 75 MM, JUNTA ELÁSTICA, FORNECIDO E INSTALADO EM PRUMADA DE ESGOTO SANITÁRIO OU VENTILAÇÃO. AF_08/2022</v>
          </cell>
          <cell r="I4039" t="str">
            <v>UN</v>
          </cell>
          <cell r="J4039" t="str">
            <v>COEFICIENTE DE REPRESENTATIVIDADE</v>
          </cell>
          <cell r="K4039" t="str">
            <v>63,04</v>
          </cell>
          <cell r="L4039" t="str">
            <v>CAIXA REFERENCIAL</v>
          </cell>
          <cell r="M4039" t="str">
            <v>4,39</v>
          </cell>
          <cell r="N4039">
            <v>58.65</v>
          </cell>
          <cell r="O4039">
            <v>63.04</v>
          </cell>
          <cell r="P4039">
            <v>0</v>
          </cell>
          <cell r="R4039" t="str">
            <v>SINAPI</v>
          </cell>
        </row>
        <row r="4040">
          <cell r="G4040">
            <v>89809</v>
          </cell>
          <cell r="H4040" t="str">
            <v>JOELHO 90 GRAUS, PVC, SERIE NORMAL, ESGOTO PREDIAL, DN 100 MM, JUNTA ELÁSTICA, FORNECIDO E INSTALADO EM PRUMADA DE ESGOTO SANITÁRIO OU VENTILAÇÃO. AF_08/2022</v>
          </cell>
          <cell r="I4040" t="str">
            <v>UN</v>
          </cell>
          <cell r="J4040" t="str">
            <v>COEFICIENTE DE REPRESENTATIVIDADE</v>
          </cell>
          <cell r="K4040" t="str">
            <v>28,97</v>
          </cell>
          <cell r="L4040" t="str">
            <v>CAIXA REFERENCIAL</v>
          </cell>
          <cell r="M4040" t="str">
            <v>7,63</v>
          </cell>
          <cell r="N4040">
            <v>21.34</v>
          </cell>
          <cell r="O4040">
            <v>28.97</v>
          </cell>
          <cell r="P4040">
            <v>0</v>
          </cell>
          <cell r="R4040" t="str">
            <v>SINAPI</v>
          </cell>
        </row>
        <row r="4041">
          <cell r="G4041">
            <v>89810</v>
          </cell>
          <cell r="H4041" t="str">
            <v>JOELHO 45 GRAUS, PVC, SERIE NORMAL, ESGOTO PREDIAL, DN 100 MM, JUNTA ELÁSTICA, FORNECIDO E INSTALADO EM PRUMADA DE ESGOTO SANITÁRIO OU VENTILAÇÃO. AF_08/2022</v>
          </cell>
          <cell r="I4041" t="str">
            <v>UN</v>
          </cell>
          <cell r="J4041" t="str">
            <v>COEFICIENTE DE REPRESENTATIVIDADE</v>
          </cell>
          <cell r="K4041" t="str">
            <v>29,90</v>
          </cell>
          <cell r="L4041" t="str">
            <v>CAIXA REFERENCIAL</v>
          </cell>
          <cell r="M4041" t="str">
            <v>7,63</v>
          </cell>
          <cell r="N4041">
            <v>22.27</v>
          </cell>
          <cell r="O4041">
            <v>29.9</v>
          </cell>
          <cell r="P4041">
            <v>0</v>
          </cell>
          <cell r="R4041" t="str">
            <v>SINAPI</v>
          </cell>
        </row>
        <row r="4042">
          <cell r="G4042">
            <v>89811</v>
          </cell>
          <cell r="H4042" t="str">
            <v>CURVA CURTA 90 GRAUS, PVC, SERIE NORMAL, ESGOTO PREDIAL, DN 100 MM, JUNTA ELÁSTICA, FORNECIDO E INSTALADO EM PRUMADA DE ESGOTO SANITÁRIO OU VENTILAÇÃO. AF_08/2022</v>
          </cell>
          <cell r="I4042" t="str">
            <v>UN</v>
          </cell>
          <cell r="J4042" t="str">
            <v>COEFICIENTE DE REPRESENTATIVIDADE</v>
          </cell>
          <cell r="K4042" t="str">
            <v>45,74</v>
          </cell>
          <cell r="L4042" t="str">
            <v>CAIXA REFERENCIAL</v>
          </cell>
          <cell r="M4042" t="str">
            <v>7,62</v>
          </cell>
          <cell r="N4042">
            <v>38.120000000000005</v>
          </cell>
          <cell r="O4042">
            <v>45.74</v>
          </cell>
          <cell r="P4042">
            <v>0</v>
          </cell>
          <cell r="R4042" t="str">
            <v>SINAPI</v>
          </cell>
        </row>
        <row r="4043">
          <cell r="G4043">
            <v>89812</v>
          </cell>
          <cell r="H4043" t="str">
            <v>CURVA LONGA 90 GRAUS, PVC, SERIE NORMAL, ESGOTO PREDIAL, DN 100 MM, JUNTA ELÁSTICA, FORNECIDO E INSTALADO EM PRUMADA DE ESGOTO SANITÁRIO OU VENTILAÇÃO. AF_08/2022</v>
          </cell>
          <cell r="I4043" t="str">
            <v>UN</v>
          </cell>
          <cell r="J4043" t="str">
            <v>COEFICIENTE DE REPRESENTATIVIDADE</v>
          </cell>
          <cell r="K4043" t="str">
            <v>84,81</v>
          </cell>
          <cell r="L4043" t="str">
            <v>CAIXA REFERENCIAL</v>
          </cell>
          <cell r="M4043" t="str">
            <v>7,61</v>
          </cell>
          <cell r="N4043">
            <v>77.2</v>
          </cell>
          <cell r="O4043">
            <v>84.81</v>
          </cell>
          <cell r="P4043">
            <v>0</v>
          </cell>
          <cell r="R4043" t="str">
            <v>SINAPI</v>
          </cell>
        </row>
        <row r="4044">
          <cell r="G4044">
            <v>89813</v>
          </cell>
          <cell r="H4044" t="str">
            <v>LUVA SIMPLES, PVC, SERIE NORMAL, ESGOTO PREDIAL, DN 50 MM, JUNTA ELÁSTICA, FORNECIDO E INSTALADO EM PRUMADA DE ESGOTO SANITÁRIO OU VENTILAÇÃO. AF_08/2022</v>
          </cell>
          <cell r="I4044" t="str">
            <v>UN</v>
          </cell>
          <cell r="J4044" t="str">
            <v>COEFICIENTE DE REPRESENTATIVIDADE</v>
          </cell>
          <cell r="K4044" t="str">
            <v>6,20</v>
          </cell>
          <cell r="L4044" t="str">
            <v>CAIXA REFERENCIAL</v>
          </cell>
          <cell r="M4044" t="str">
            <v>0,79</v>
          </cell>
          <cell r="N4044">
            <v>5.41</v>
          </cell>
          <cell r="O4044">
            <v>6.2</v>
          </cell>
          <cell r="P4044">
            <v>0</v>
          </cell>
          <cell r="R4044" t="str">
            <v>SINAPI</v>
          </cell>
        </row>
        <row r="4045">
          <cell r="G4045">
            <v>89814</v>
          </cell>
          <cell r="H4045" t="str">
            <v>LUVA DE CORRER, PVC, SERIE NORMAL, ESGOTO PREDIAL, DN 50 MM, JUNTA ELÁSTICA, FORNECIDO E INSTALADO EM PRUMADA DE ESGOTO SANITÁRIO OU VENTILAÇÃO. AF_08/2022</v>
          </cell>
          <cell r="I4045" t="str">
            <v>UN</v>
          </cell>
          <cell r="J4045" t="str">
            <v>COEFICIENTE DE REPRESENTATIVIDADE</v>
          </cell>
          <cell r="K4045" t="str">
            <v>18,80</v>
          </cell>
          <cell r="L4045" t="str">
            <v>CAIXA REFERENCIAL</v>
          </cell>
          <cell r="M4045" t="str">
            <v>0,78</v>
          </cell>
          <cell r="N4045">
            <v>18.02</v>
          </cell>
          <cell r="O4045">
            <v>18.8</v>
          </cell>
          <cell r="P4045">
            <v>0</v>
          </cell>
          <cell r="R4045" t="str">
            <v>SINAPI</v>
          </cell>
        </row>
        <row r="4046">
          <cell r="G4046">
            <v>89815</v>
          </cell>
          <cell r="H4046" t="str">
            <v>LUVA DE CORRER, CPVC, SOLDÁVEL, DN 35MM, INSTALADO EM PRUMADA DE ÁGUA   FORNECIMENTO E INSTALAÇÃO. AF_06/2022</v>
          </cell>
          <cell r="I4046" t="str">
            <v>UN</v>
          </cell>
          <cell r="J4046" t="str">
            <v>COEFICIENTE DE REPRESENTATIVIDADE</v>
          </cell>
          <cell r="K4046" t="str">
            <v>27,89</v>
          </cell>
          <cell r="L4046" t="str">
            <v>CAIXA REFERENCIAL</v>
          </cell>
          <cell r="M4046" t="str">
            <v>2,17</v>
          </cell>
          <cell r="N4046">
            <v>25.72</v>
          </cell>
          <cell r="O4046">
            <v>27.89</v>
          </cell>
          <cell r="P4046">
            <v>0</v>
          </cell>
          <cell r="R4046" t="str">
            <v>SINAPI</v>
          </cell>
        </row>
        <row r="4047">
          <cell r="G4047">
            <v>89816</v>
          </cell>
          <cell r="H4047" t="str">
            <v>UNIÃO, CPVC, SOLDÁVEL, DN35MM, INSTALADO EM PRUMADA DE ÁGUA   FORNECIMENTO E INSTALAÇÃO. AF_06/2022</v>
          </cell>
          <cell r="I4047" t="str">
            <v>UN</v>
          </cell>
          <cell r="J4047" t="str">
            <v>COEFICIENTE DE REPRESENTATIVIDADE</v>
          </cell>
          <cell r="K4047" t="str">
            <v>40,18</v>
          </cell>
          <cell r="L4047" t="str">
            <v>CAIXA REFERENCIAL</v>
          </cell>
          <cell r="M4047" t="str">
            <v>2,17</v>
          </cell>
          <cell r="N4047">
            <v>38.01</v>
          </cell>
          <cell r="O4047">
            <v>40.18</v>
          </cell>
          <cell r="P4047">
            <v>0</v>
          </cell>
          <cell r="R4047" t="str">
            <v>SINAPI</v>
          </cell>
        </row>
        <row r="4048">
          <cell r="G4048">
            <v>89817</v>
          </cell>
          <cell r="H4048" t="str">
            <v>LUVA SIMPLES, PVC, SERIE NORMAL, ESGOTO PREDIAL, DN 75 MM, JUNTA ELÁSTICA, FORNECIDO E INSTALADO EM PRUMADA DE ESGOTO SANITÁRIO OU VENTILAÇÃO. AF_08/2022</v>
          </cell>
          <cell r="I4048" t="str">
            <v>UN</v>
          </cell>
          <cell r="J4048" t="str">
            <v>COEFICIENTE DE REPRESENTATIVIDADE</v>
          </cell>
          <cell r="K4048" t="str">
            <v>14,77</v>
          </cell>
          <cell r="L4048" t="str">
            <v>CAIXA REFERENCIAL</v>
          </cell>
          <cell r="M4048" t="str">
            <v>2,94</v>
          </cell>
          <cell r="N4048">
            <v>11.83</v>
          </cell>
          <cell r="O4048">
            <v>14.77</v>
          </cell>
          <cell r="P4048">
            <v>0</v>
          </cell>
          <cell r="R4048" t="str">
            <v>SINAPI</v>
          </cell>
        </row>
        <row r="4049">
          <cell r="G4049">
            <v>89818</v>
          </cell>
          <cell r="H4049" t="str">
            <v>CONECTOR, CPVC, SOLDÁVEL, DN 35MM X 1 1/4 , INSTALADO EM PRUMADA DE ÁGUA   FORNECIMENTO E INSTALAÇÃO. AF_06/2022</v>
          </cell>
          <cell r="I4049" t="str">
            <v>UN</v>
          </cell>
          <cell r="J4049" t="str">
            <v>COEFICIENTE DE REPRESENTATIVIDADE</v>
          </cell>
          <cell r="K4049" t="str">
            <v>51,59</v>
          </cell>
          <cell r="L4049" t="str">
            <v>CAIXA REFERENCIAL</v>
          </cell>
          <cell r="M4049" t="str">
            <v>2,09</v>
          </cell>
          <cell r="N4049">
            <v>49.5</v>
          </cell>
          <cell r="O4049">
            <v>51.59</v>
          </cell>
          <cell r="P4049">
            <v>0</v>
          </cell>
          <cell r="R4049" t="str">
            <v>SINAPI</v>
          </cell>
        </row>
        <row r="4050">
          <cell r="G4050">
            <v>89819</v>
          </cell>
          <cell r="H4050" t="str">
            <v>LUVA DE CORRER, PVC, SERIE NORMAL, ESGOTO PREDIAL, DN 75 MM, JUNTA ELÁSTICA, FORNECIDO E INSTALADO EM PRUMADA DE ESGOTO SANITÁRIO OU VENTILAÇÃO. AF_08/2022</v>
          </cell>
          <cell r="I4050" t="str">
            <v>UN</v>
          </cell>
          <cell r="J4050" t="str">
            <v>COEFICIENTE DE REPRESENTATIVIDADE</v>
          </cell>
          <cell r="K4050" t="str">
            <v>25,40</v>
          </cell>
          <cell r="L4050" t="str">
            <v>CAIXA REFERENCIAL</v>
          </cell>
          <cell r="M4050" t="str">
            <v>2,93</v>
          </cell>
          <cell r="N4050">
            <v>22.47</v>
          </cell>
          <cell r="O4050">
            <v>25.4</v>
          </cell>
          <cell r="P4050">
            <v>0</v>
          </cell>
          <cell r="R4050" t="str">
            <v>SINAPI</v>
          </cell>
        </row>
        <row r="4051">
          <cell r="G4051">
            <v>89821</v>
          </cell>
          <cell r="H4051" t="str">
            <v>LUVA SIMPLES, PVC, SERIE NORMAL, ESGOTO PREDIAL, DN 100 MM, JUNTA ELÁSTICA, FORNECIDO E INSTALADO EM PRUMADA DE ESGOTO SANITÁRIO OU VENTILAÇÃO. AF_08/2022</v>
          </cell>
          <cell r="I4051" t="str">
            <v>UN</v>
          </cell>
          <cell r="J4051" t="str">
            <v>COEFICIENTE DE REPRESENTATIVIDADE</v>
          </cell>
          <cell r="K4051" t="str">
            <v>19,02</v>
          </cell>
          <cell r="L4051" t="str">
            <v>CAIXA REFERENCIAL</v>
          </cell>
          <cell r="M4051" t="str">
            <v>5,08</v>
          </cell>
          <cell r="N4051">
            <v>13.94</v>
          </cell>
          <cell r="O4051">
            <v>19.02</v>
          </cell>
          <cell r="P4051">
            <v>0</v>
          </cell>
          <cell r="R4051" t="str">
            <v>SINAPI</v>
          </cell>
        </row>
        <row r="4052">
          <cell r="G4052">
            <v>89822</v>
          </cell>
          <cell r="H4052" t="str">
            <v>LUVA, CPVC, SOLDÁVEL, DN 42MM, INSTALADO EM PRUMADA DE ÁGUA   FORNECIMENTO E INSTALAÇÃO. AF_06/2022</v>
          </cell>
          <cell r="I4052" t="str">
            <v>UN</v>
          </cell>
          <cell r="J4052" t="str">
            <v>COEFICIENTE DE REPRESENTATIVIDADE</v>
          </cell>
          <cell r="K4052" t="str">
            <v>25,16</v>
          </cell>
          <cell r="L4052" t="str">
            <v>CAIXA REFERENCIAL</v>
          </cell>
          <cell r="M4052" t="str">
            <v>2,55</v>
          </cell>
          <cell r="N4052">
            <v>22.61</v>
          </cell>
          <cell r="O4052">
            <v>25.16</v>
          </cell>
          <cell r="P4052">
            <v>0</v>
          </cell>
          <cell r="R4052" t="str">
            <v>SINAPI</v>
          </cell>
        </row>
        <row r="4053">
          <cell r="G4053">
            <v>89823</v>
          </cell>
          <cell r="H4053" t="str">
            <v>LUVA DE CORRER, PVC, SERIE NORMAL, ESGOTO PREDIAL, DN 100 MM, JUNTA ELÁSTICA, FORNECIDO E INSTALADO EM PRUMADA DE ESGOTO SANITÁRIO OU VENTILAÇÃO. AF_08/2022</v>
          </cell>
          <cell r="I4053" t="str">
            <v>UN</v>
          </cell>
          <cell r="J4053" t="str">
            <v>COEFICIENTE DE REPRESENTATIVIDADE</v>
          </cell>
          <cell r="K4053" t="str">
            <v>37,10</v>
          </cell>
          <cell r="L4053" t="str">
            <v>CAIXA REFERENCIAL</v>
          </cell>
          <cell r="M4053" t="str">
            <v>5,07</v>
          </cell>
          <cell r="N4053">
            <v>32.03</v>
          </cell>
          <cell r="O4053">
            <v>37.1</v>
          </cell>
          <cell r="P4053">
            <v>0</v>
          </cell>
          <cell r="R4053" t="str">
            <v>SINAPI</v>
          </cell>
        </row>
        <row r="4054">
          <cell r="G4054">
            <v>89824</v>
          </cell>
          <cell r="H4054" t="str">
            <v>LUVA DE CORRER, CPVC, SOLDÁVEL, DN 42MM, INSTALADO EM PRUMADA DE ÁGUA   FORNECIMENTO E INSTALAÇÃO. AF_06/2022</v>
          </cell>
          <cell r="I4054" t="str">
            <v>UN</v>
          </cell>
          <cell r="J4054" t="str">
            <v>COEFICIENTE DE REPRESENTATIVIDADE</v>
          </cell>
          <cell r="K4054" t="str">
            <v>37,78</v>
          </cell>
          <cell r="L4054" t="str">
            <v>CAIXA REFERENCIAL</v>
          </cell>
          <cell r="M4054" t="str">
            <v>2,55</v>
          </cell>
          <cell r="N4054">
            <v>35.230000000000004</v>
          </cell>
          <cell r="O4054">
            <v>37.78</v>
          </cell>
          <cell r="P4054">
            <v>0</v>
          </cell>
          <cell r="R4054" t="str">
            <v>SINAPI</v>
          </cell>
        </row>
        <row r="4055">
          <cell r="G4055">
            <v>89825</v>
          </cell>
          <cell r="H4055" t="str">
            <v>TE, PVC, SERIE NORMAL, ESGOTO PREDIAL, DN 50 X 50 MM, JUNTA ELÁSTICA, FORNECIDO E INSTALADO EM PRUMADA DE ESGOTO SANITÁRIO OU VENTILAÇÃO. AF_08/2022</v>
          </cell>
          <cell r="I4055" t="str">
            <v>UN</v>
          </cell>
          <cell r="J4055" t="str">
            <v>COEFICIENTE DE REPRESENTATIVIDADE</v>
          </cell>
          <cell r="K4055" t="str">
            <v>18,23</v>
          </cell>
          <cell r="L4055" t="str">
            <v>CAIXA REFERENCIAL</v>
          </cell>
          <cell r="M4055" t="str">
            <v>1,59</v>
          </cell>
          <cell r="N4055">
            <v>16.64</v>
          </cell>
          <cell r="O4055">
            <v>18.23</v>
          </cell>
          <cell r="P4055">
            <v>0</v>
          </cell>
          <cell r="R4055" t="str">
            <v>SINAPI</v>
          </cell>
        </row>
        <row r="4056">
          <cell r="G4056">
            <v>89826</v>
          </cell>
          <cell r="H4056" t="str">
            <v>LUVA DE TRANSIÇÃO, CPVC, SOLDÁVEL, DN42MM X 1.1/2 , INSTALADO EM PRUMADA DE ÁGUA   FORNECIMENTO E INSTALAÇÃO. AF_06/2022</v>
          </cell>
          <cell r="I4056" t="str">
            <v>UN</v>
          </cell>
          <cell r="J4056" t="str">
            <v>COEFICIENTE DE REPRESENTATIVIDADE</v>
          </cell>
          <cell r="K4056" t="str">
            <v>121,43</v>
          </cell>
          <cell r="L4056" t="str">
            <v>CAIXA REFERENCIAL</v>
          </cell>
          <cell r="M4056" t="str">
            <v>2,36</v>
          </cell>
          <cell r="N4056">
            <v>119.07000000000001</v>
          </cell>
          <cell r="O4056">
            <v>121.43</v>
          </cell>
          <cell r="P4056">
            <v>0</v>
          </cell>
          <cell r="R4056" t="str">
            <v>SINAPI</v>
          </cell>
        </row>
        <row r="4057">
          <cell r="G4057">
            <v>89827</v>
          </cell>
          <cell r="H4057" t="str">
            <v>JUNÇÃO SIMPLES, PVC, SERIE NORMAL, ESGOTO PREDIAL, DN 50 X 50 MM, JUNTA ELÁSTICA, FORNECIDO E INSTALADO EM PRUMADA DE ESGOTO SANITÁRIO OU VENTILAÇÃO. AF_08/2022</v>
          </cell>
          <cell r="I4057" t="str">
            <v>UN</v>
          </cell>
          <cell r="J4057" t="str">
            <v>COEFICIENTE DE REPRESENTATIVIDADE</v>
          </cell>
          <cell r="K4057" t="str">
            <v>20,85</v>
          </cell>
          <cell r="L4057" t="str">
            <v>CAIXA REFERENCIAL</v>
          </cell>
          <cell r="M4057" t="str">
            <v>1,59</v>
          </cell>
          <cell r="N4057">
            <v>19.260000000000002</v>
          </cell>
          <cell r="O4057">
            <v>20.85</v>
          </cell>
          <cell r="P4057">
            <v>0</v>
          </cell>
          <cell r="R4057" t="str">
            <v>SINAPI</v>
          </cell>
        </row>
        <row r="4058">
          <cell r="G4058">
            <v>89828</v>
          </cell>
          <cell r="H4058" t="str">
            <v>UNIÃO, CPVC, SOLDÁVEL, DN42MM, INSTALADO EM PRUMADA DE ÁGUA   FORNECIMENTO E INSTALAÇÃO. AF_06/2022</v>
          </cell>
          <cell r="I4058" t="str">
            <v>UN</v>
          </cell>
          <cell r="J4058" t="str">
            <v>COEFICIENTE DE REPRESENTATIVIDADE</v>
          </cell>
          <cell r="K4058" t="str">
            <v>58,35</v>
          </cell>
          <cell r="L4058" t="str">
            <v>CAIXA REFERENCIAL</v>
          </cell>
          <cell r="M4058" t="str">
            <v>2,55</v>
          </cell>
          <cell r="N4058">
            <v>55.800000000000004</v>
          </cell>
          <cell r="O4058">
            <v>58.35</v>
          </cell>
          <cell r="P4058">
            <v>0</v>
          </cell>
          <cell r="R4058" t="str">
            <v>SINAPI</v>
          </cell>
        </row>
        <row r="4059">
          <cell r="G4059">
            <v>89829</v>
          </cell>
          <cell r="H4059" t="str">
            <v>TE, PVC, SERIE NORMAL, ESGOTO PREDIAL, DN 75 X 75 MM, JUNTA ELÁSTICA, FORNECIDO E INSTALADO EM PRUMADA DE ESGOTO SANITÁRIO OU VENTILAÇÃO. AF_08/2022</v>
          </cell>
          <cell r="I4059" t="str">
            <v>UN</v>
          </cell>
          <cell r="J4059" t="str">
            <v>COEFICIENTE DE REPRESENTATIVIDADE</v>
          </cell>
          <cell r="K4059" t="str">
            <v>37,57</v>
          </cell>
          <cell r="L4059" t="str">
            <v>CAIXA REFERENCIAL</v>
          </cell>
          <cell r="M4059" t="str">
            <v>5,87</v>
          </cell>
          <cell r="N4059">
            <v>31.7</v>
          </cell>
          <cell r="O4059">
            <v>37.57</v>
          </cell>
          <cell r="P4059">
            <v>0</v>
          </cell>
          <cell r="R4059" t="str">
            <v>SINAPI</v>
          </cell>
        </row>
        <row r="4060">
          <cell r="G4060">
            <v>89830</v>
          </cell>
          <cell r="H4060" t="str">
            <v>JUNÇÃO SIMPLES, PVC, SERIE NORMAL, ESGOTO PREDIAL, DN 75 X 75 MM, JUNTA ELÁSTICA, FORNECIDO E INSTALADO EM PRUMADA DE ESGOTO SANITÁRIO OU VENTILAÇÃO. AF_08/2022</v>
          </cell>
          <cell r="I4060" t="str">
            <v>UN</v>
          </cell>
          <cell r="J4060" t="str">
            <v>COEFICIENTE DE REPRESENTATIVIDADE</v>
          </cell>
          <cell r="K4060" t="str">
            <v>39,88</v>
          </cell>
          <cell r="L4060" t="str">
            <v>CAIXA REFERENCIAL</v>
          </cell>
          <cell r="M4060" t="str">
            <v>5,87</v>
          </cell>
          <cell r="N4060">
            <v>34.010000000000005</v>
          </cell>
          <cell r="O4060">
            <v>39.880000000000003</v>
          </cell>
          <cell r="P4060">
            <v>0</v>
          </cell>
          <cell r="R4060" t="str">
            <v>SINAPI</v>
          </cell>
        </row>
        <row r="4061">
          <cell r="G4061">
            <v>89831</v>
          </cell>
          <cell r="H4061" t="str">
            <v>CONECTOR, CPVC, SOLDÁVEL, DN 42MM X 1.1/2 , INSTALADO EM PRUMADA DE ÁGUA   FORNECIMENTO E INSTALAÇÃO. AF_06/2022</v>
          </cell>
          <cell r="I4061" t="str">
            <v>UN</v>
          </cell>
          <cell r="J4061" t="str">
            <v>COEFICIENTE DE REPRESENTATIVIDADE</v>
          </cell>
          <cell r="K4061" t="str">
            <v>62,27</v>
          </cell>
          <cell r="L4061" t="str">
            <v>CAIXA REFERENCIAL</v>
          </cell>
          <cell r="M4061" t="str">
            <v>2,36</v>
          </cell>
          <cell r="N4061">
            <v>59.910000000000004</v>
          </cell>
          <cell r="O4061">
            <v>62.27</v>
          </cell>
          <cell r="P4061">
            <v>0</v>
          </cell>
          <cell r="R4061" t="str">
            <v>SINAPI</v>
          </cell>
        </row>
        <row r="4062">
          <cell r="G4062">
            <v>89832</v>
          </cell>
          <cell r="H4062" t="str">
            <v>BUCHA DE REDUÇÃO, CPVC, SOLDÁVEL, DN 42MM X 22MM, INSTALADO EM RAMAL DE DISTRIBUIÇÃO DE ÁGUA - FORNECIMENTO E INSTALAÇÃO. AF_06/2022</v>
          </cell>
          <cell r="I4062" t="str">
            <v>UN</v>
          </cell>
          <cell r="J4062" t="str">
            <v>COEFICIENTE DE REPRESENTATIVIDADE</v>
          </cell>
          <cell r="K4062" t="str">
            <v>40,03</v>
          </cell>
          <cell r="L4062" t="str">
            <v>CAIXA REFERENCIAL</v>
          </cell>
          <cell r="M4062" t="str">
            <v>3,78</v>
          </cell>
          <cell r="N4062">
            <v>36.25</v>
          </cell>
          <cell r="O4062">
            <v>40.03</v>
          </cell>
          <cell r="P4062">
            <v>0</v>
          </cell>
          <cell r="R4062" t="str">
            <v>SINAPI</v>
          </cell>
        </row>
        <row r="4063">
          <cell r="G4063">
            <v>89833</v>
          </cell>
          <cell r="H4063" t="str">
            <v>TE, PVC, SERIE NORMAL, ESGOTO PREDIAL, DN 100 X 100 MM, JUNTA ELÁSTICA, FORNECIDO E INSTALADO EM PRUMADA DE ESGOTO SANITÁRIO OU VENTILAÇÃO. AF_08/2022</v>
          </cell>
          <cell r="I4063" t="str">
            <v>UN</v>
          </cell>
          <cell r="J4063" t="str">
            <v>COEFICIENTE DE REPRESENTATIVIDADE</v>
          </cell>
          <cell r="K4063" t="str">
            <v>45,81</v>
          </cell>
          <cell r="L4063" t="str">
            <v>CAIXA REFERENCIAL</v>
          </cell>
          <cell r="M4063" t="str">
            <v>10,16</v>
          </cell>
          <cell r="N4063">
            <v>35.650000000000006</v>
          </cell>
          <cell r="O4063">
            <v>45.81</v>
          </cell>
          <cell r="P4063">
            <v>0</v>
          </cell>
          <cell r="R4063" t="str">
            <v>SINAPI</v>
          </cell>
        </row>
        <row r="4064">
          <cell r="G4064">
            <v>89834</v>
          </cell>
          <cell r="H4064" t="str">
            <v>JUNÇÃO SIMPLES, PVC, SERIE NORMAL, ESGOTO PREDIAL, DN 100 X 100 MM, JUNTA ELÁSTICA, FORNECIDO E INSTALADO EM PRUMADA DE ESGOTO SANITÁRIO OU VENTILAÇÃO. AF_08/2022</v>
          </cell>
          <cell r="I4064" t="str">
            <v>UN</v>
          </cell>
          <cell r="J4064" t="str">
            <v>COEFICIENTE DE REPRESENTATIVIDADE</v>
          </cell>
          <cell r="K4064" t="str">
            <v>54,78</v>
          </cell>
          <cell r="L4064" t="str">
            <v>CAIXA REFERENCIAL</v>
          </cell>
          <cell r="M4064" t="str">
            <v>10,16</v>
          </cell>
          <cell r="N4064">
            <v>44.620000000000005</v>
          </cell>
          <cell r="O4064">
            <v>54.78</v>
          </cell>
          <cell r="P4064">
            <v>0</v>
          </cell>
          <cell r="R4064" t="str">
            <v>SINAPI</v>
          </cell>
        </row>
        <row r="4065">
          <cell r="G4065">
            <v>89835</v>
          </cell>
          <cell r="H4065" t="str">
            <v>LUVA, CPVC, SOLDÁVEL, DN 54MM, INSTALADO EM PRUMADA DE ÁGUA   FORNECIMENTO E INSTALAÇÃO. AF_06/2022</v>
          </cell>
          <cell r="I4065" t="str">
            <v>UN</v>
          </cell>
          <cell r="J4065" t="str">
            <v>COEFICIENTE DE REPRESENTATIVIDADE</v>
          </cell>
          <cell r="K4065" t="str">
            <v>42,97</v>
          </cell>
          <cell r="L4065" t="str">
            <v>CAIXA REFERENCIAL</v>
          </cell>
          <cell r="M4065" t="str">
            <v>3,16</v>
          </cell>
          <cell r="N4065">
            <v>39.81</v>
          </cell>
          <cell r="O4065">
            <v>42.97</v>
          </cell>
          <cell r="P4065">
            <v>0</v>
          </cell>
          <cell r="R4065" t="str">
            <v>SINAPI</v>
          </cell>
        </row>
        <row r="4066">
          <cell r="G4066">
            <v>89836</v>
          </cell>
          <cell r="H4066" t="str">
            <v>LUVA DE TRANSIÇÃO, CPVC, SOLDÁVEL, DN 54MM X 2 , INSTALADO EM PRUMADA DE ÁGUA   FORNECIMENTO E INSTALAÇÃO. AF_06/2022</v>
          </cell>
          <cell r="I4066" t="str">
            <v>UN</v>
          </cell>
          <cell r="J4066" t="str">
            <v>COEFICIENTE DE REPRESENTATIVIDADE</v>
          </cell>
          <cell r="K4066" t="str">
            <v>190,79</v>
          </cell>
          <cell r="L4066" t="str">
            <v>CAIXA REFERENCIAL</v>
          </cell>
          <cell r="M4066" t="str">
            <v>3,06</v>
          </cell>
          <cell r="N4066">
            <v>187.73</v>
          </cell>
          <cell r="O4066">
            <v>190.79</v>
          </cell>
          <cell r="P4066">
            <v>0</v>
          </cell>
          <cell r="R4066" t="str">
            <v>SINAPI</v>
          </cell>
        </row>
        <row r="4067">
          <cell r="G4067">
            <v>89837</v>
          </cell>
          <cell r="H4067" t="str">
            <v>UNIÃO, CPVC, SOLDÁVEL, DN 54MM, INSTALADO EM PRUMADA DE ÁGUA   FORNECIMENTO E INSTALAÇÃO. AF_06/2022</v>
          </cell>
          <cell r="I4067" t="str">
            <v>UN</v>
          </cell>
          <cell r="J4067" t="str">
            <v>COEFICIENTE DE REPRESENTATIVIDADE</v>
          </cell>
          <cell r="K4067" t="str">
            <v>128,27</v>
          </cell>
          <cell r="L4067" t="str">
            <v>CAIXA REFERENCIAL</v>
          </cell>
          <cell r="M4067" t="str">
            <v>3,16</v>
          </cell>
          <cell r="N4067">
            <v>125.11000000000001</v>
          </cell>
          <cell r="O4067">
            <v>128.27000000000001</v>
          </cell>
          <cell r="P4067">
            <v>0</v>
          </cell>
          <cell r="R4067" t="str">
            <v>SINAPI</v>
          </cell>
        </row>
        <row r="4068">
          <cell r="G4068">
            <v>89838</v>
          </cell>
          <cell r="H4068" t="str">
            <v>LUVA, CPVC, SOLDÁVEL, DN 73MM, INSTALADO EM PRUMADA DE ÁGUA   FORNECIMENTO E INSTALAÇÃO. AF_06/2022</v>
          </cell>
          <cell r="I4068" t="str">
            <v>UN</v>
          </cell>
          <cell r="J4068" t="str">
            <v>COEFICIENTE DE REPRESENTATIVIDADE</v>
          </cell>
          <cell r="K4068" t="str">
            <v>146,94</v>
          </cell>
          <cell r="L4068" t="str">
            <v>CAIXA REFERENCIAL</v>
          </cell>
          <cell r="M4068" t="str">
            <v>4,20</v>
          </cell>
          <cell r="N4068">
            <v>142.74</v>
          </cell>
          <cell r="O4068">
            <v>146.94</v>
          </cell>
          <cell r="P4068">
            <v>0</v>
          </cell>
          <cell r="R4068" t="str">
            <v>SINAPI</v>
          </cell>
        </row>
        <row r="4069">
          <cell r="G4069">
            <v>89839</v>
          </cell>
          <cell r="H4069" t="str">
            <v>UNIÃO, CPVC, SOLDÁVEL, DN 73MM, INSTALADO EM PRUMADA DE ÁGUA   FORNECIMENTO E INSTALAÇÃO. AF_06/2022</v>
          </cell>
          <cell r="I4069" t="str">
            <v>UN</v>
          </cell>
          <cell r="J4069" t="str">
            <v>COEFICIENTE DE REPRESENTATIVIDADE</v>
          </cell>
          <cell r="K4069" t="str">
            <v>166,46</v>
          </cell>
          <cell r="L4069" t="str">
            <v>CAIXA REFERENCIAL</v>
          </cell>
          <cell r="M4069" t="str">
            <v>4,20</v>
          </cell>
          <cell r="N4069">
            <v>162.26000000000002</v>
          </cell>
          <cell r="O4069">
            <v>166.46</v>
          </cell>
          <cell r="P4069">
            <v>0</v>
          </cell>
          <cell r="R4069" t="str">
            <v>SINAPI</v>
          </cell>
        </row>
        <row r="4070">
          <cell r="G4070">
            <v>89840</v>
          </cell>
          <cell r="H4070" t="str">
            <v>LUVA, CPVC, SOLDÁVEL, DN 89MM, INSTALADO EM PRUMADA DE ÁGUA   FORNECIMENTO E INSTALAÇÃO. AF_06/2022</v>
          </cell>
          <cell r="I4070" t="str">
            <v>UN</v>
          </cell>
          <cell r="J4070" t="str">
            <v>COEFICIENTE DE REPRESENTATIVIDADE</v>
          </cell>
          <cell r="K4070" t="str">
            <v>173,95</v>
          </cell>
          <cell r="L4070" t="str">
            <v>CAIXA REFERENCIAL</v>
          </cell>
          <cell r="M4070" t="str">
            <v>5,07</v>
          </cell>
          <cell r="N4070">
            <v>168.88</v>
          </cell>
          <cell r="O4070">
            <v>173.95</v>
          </cell>
          <cell r="P4070">
            <v>0</v>
          </cell>
          <cell r="R4070" t="str">
            <v>SINAPI</v>
          </cell>
        </row>
        <row r="4071">
          <cell r="G4071">
            <v>89841</v>
          </cell>
          <cell r="H4071" t="str">
            <v>UNIÃO, CPVC, SOLDÁVEL, DN 89MM, INSTALADO EM PRUMADA DE ÁGUA   FORNECIMENTO E INSTALAÇÃO. AF_06/2022</v>
          </cell>
          <cell r="I4071" t="str">
            <v>UN</v>
          </cell>
          <cell r="J4071" t="str">
            <v>COEFICIENTE DE REPRESENTATIVIDADE</v>
          </cell>
          <cell r="K4071" t="str">
            <v>253,16</v>
          </cell>
          <cell r="L4071" t="str">
            <v>CAIXA REFERENCIAL</v>
          </cell>
          <cell r="M4071" t="str">
            <v>5,07</v>
          </cell>
          <cell r="N4071">
            <v>248.09</v>
          </cell>
          <cell r="O4071">
            <v>253.16</v>
          </cell>
          <cell r="P4071">
            <v>0</v>
          </cell>
          <cell r="R4071" t="str">
            <v>SINAPI</v>
          </cell>
        </row>
        <row r="4072">
          <cell r="G4072">
            <v>89842</v>
          </cell>
          <cell r="H4072" t="str">
            <v>TÊ, CPVC, SOLDÁVEL, DN 35MM, INSTALADO EM PRUMADA DE ÁGUA   FORNECIMENTO E INSTALAÇÃO. AF_06/2022</v>
          </cell>
          <cell r="I4072" t="str">
            <v>UN</v>
          </cell>
          <cell r="J4072" t="str">
            <v>COEFICIENTE DE REPRESENTATIVIDADE</v>
          </cell>
          <cell r="K4072" t="str">
            <v>48,94</v>
          </cell>
          <cell r="L4072" t="str">
            <v>CAIXA REFERENCIAL</v>
          </cell>
          <cell r="M4072" t="str">
            <v>4,36</v>
          </cell>
          <cell r="N4072">
            <v>44.58</v>
          </cell>
          <cell r="O4072">
            <v>48.94</v>
          </cell>
          <cell r="P4072">
            <v>0</v>
          </cell>
          <cell r="R4072" t="str">
            <v>SINAPI</v>
          </cell>
        </row>
        <row r="4073">
          <cell r="G4073">
            <v>89844</v>
          </cell>
          <cell r="H4073" t="str">
            <v>TE, CPVC, SOLDÁVEL, DN  42MM, INSTALADO EM PRUMADA DE ÁGUA   FORNECIMENTO E INSTALAÇÃO. AF_06/2022</v>
          </cell>
          <cell r="I4073" t="str">
            <v>UN</v>
          </cell>
          <cell r="J4073" t="str">
            <v>COEFICIENTE DE REPRESENTATIVIDADE</v>
          </cell>
          <cell r="K4073" t="str">
            <v>61,57</v>
          </cell>
          <cell r="L4073" t="str">
            <v>CAIXA REFERENCIAL</v>
          </cell>
          <cell r="M4073" t="str">
            <v>5,11</v>
          </cell>
          <cell r="N4073">
            <v>56.46</v>
          </cell>
          <cell r="O4073">
            <v>61.57</v>
          </cell>
          <cell r="P4073">
            <v>0</v>
          </cell>
          <cell r="R4073" t="str">
            <v>SINAPI</v>
          </cell>
        </row>
        <row r="4074">
          <cell r="G4074">
            <v>89845</v>
          </cell>
          <cell r="H4074" t="str">
            <v>TÊ, CPVC, SOLDÁVEL, DN 54 MM, INSTALADO EM PRUMADA DE ÁGUA   FORNECIMENTO E INSTALAÇÃO. AF_06/2022</v>
          </cell>
          <cell r="I4074" t="str">
            <v>UN</v>
          </cell>
          <cell r="J4074" t="str">
            <v>COEFICIENTE DE REPRESENTATIVIDADE</v>
          </cell>
          <cell r="K4074" t="str">
            <v>96,19</v>
          </cell>
          <cell r="L4074" t="str">
            <v>CAIXA REFERENCIAL</v>
          </cell>
          <cell r="M4074" t="str">
            <v>6,39</v>
          </cell>
          <cell r="N4074">
            <v>89.8</v>
          </cell>
          <cell r="O4074">
            <v>96.19</v>
          </cell>
          <cell r="P4074">
            <v>0</v>
          </cell>
          <cell r="R4074" t="str">
            <v>SINAPI</v>
          </cell>
        </row>
        <row r="4075">
          <cell r="G4075">
            <v>89846</v>
          </cell>
          <cell r="H4075" t="str">
            <v>TÊ, CPVC, SOLDÁVEL, DN 73MM, INSTALADO EM PRUMADA DE ÁGUA   FORNECIMENTO E INSTALAÇÃO. AF_06/2022</v>
          </cell>
          <cell r="I4075" t="str">
            <v>UN</v>
          </cell>
          <cell r="J4075" t="str">
            <v>COEFICIENTE DE REPRESENTATIVIDADE</v>
          </cell>
          <cell r="K4075" t="str">
            <v>204,35</v>
          </cell>
          <cell r="L4075" t="str">
            <v>CAIXA REFERENCIAL</v>
          </cell>
          <cell r="M4075" t="str">
            <v>8,41</v>
          </cell>
          <cell r="N4075">
            <v>195.94</v>
          </cell>
          <cell r="O4075">
            <v>204.35</v>
          </cell>
          <cell r="P4075">
            <v>0</v>
          </cell>
          <cell r="R4075" t="str">
            <v>SINAPI</v>
          </cell>
        </row>
        <row r="4076">
          <cell r="G4076">
            <v>89847</v>
          </cell>
          <cell r="H4076" t="str">
            <v>TÊ, CPVC, SOLDÁVEL, DN 89MM, INSTALADO EM PRUMADA DE ÁGUA   FORNECIMENTO E INSTALAÇÃO. AF_06/2022</v>
          </cell>
          <cell r="I4076" t="str">
            <v>UN</v>
          </cell>
          <cell r="J4076" t="str">
            <v>COEFICIENTE DE REPRESENTATIVIDADE</v>
          </cell>
          <cell r="K4076" t="str">
            <v>245,12</v>
          </cell>
          <cell r="L4076" t="str">
            <v>CAIXA REFERENCIAL</v>
          </cell>
          <cell r="M4076" t="str">
            <v>10,11</v>
          </cell>
          <cell r="N4076">
            <v>235.01</v>
          </cell>
          <cell r="O4076">
            <v>245.12</v>
          </cell>
          <cell r="P4076">
            <v>0</v>
          </cell>
          <cell r="R4076" t="str">
            <v>SINAPI</v>
          </cell>
        </row>
        <row r="4077">
          <cell r="G4077">
            <v>89850</v>
          </cell>
          <cell r="H4077" t="str">
            <v>JOELHO 90 GRAUS, PVC, SERIE NORMAL, ESGOTO PREDIAL, DN 100 MM, JUNTA ELÁSTICA, FORNECIDO E INSTALADO EM SUBCOLETOR AÉREO DE ESGOTO SANITÁRIO. AF_08/2022</v>
          </cell>
          <cell r="I4077" t="str">
            <v>UN</v>
          </cell>
          <cell r="J4077" t="str">
            <v>COEFICIENTE DE REPRESENTATIVIDADE</v>
          </cell>
          <cell r="K4077" t="str">
            <v>31,62</v>
          </cell>
          <cell r="L4077" t="str">
            <v>CAIXA REFERENCIAL</v>
          </cell>
          <cell r="M4077" t="str">
            <v>9,74</v>
          </cell>
          <cell r="N4077">
            <v>21.880000000000003</v>
          </cell>
          <cell r="O4077">
            <v>31.620000000000005</v>
          </cell>
          <cell r="P4077">
            <v>0</v>
          </cell>
          <cell r="R4077" t="str">
            <v>SINAPI</v>
          </cell>
        </row>
        <row r="4078">
          <cell r="G4078">
            <v>89851</v>
          </cell>
          <cell r="H4078" t="str">
            <v>JOELHO 45 GRAUS, PVC, SERIE NORMAL, ESGOTO PREDIAL, DN 100 MM, JUNTA ELÁSTICA, FORNECIDO E INSTALADO EM SUBCOLETOR AÉREO DE ESGOTO SANITÁRIO. AF_08/2022</v>
          </cell>
          <cell r="I4078" t="str">
            <v>UN</v>
          </cell>
          <cell r="J4078" t="str">
            <v>COEFICIENTE DE REPRESENTATIVIDADE</v>
          </cell>
          <cell r="K4078" t="str">
            <v>32,55</v>
          </cell>
          <cell r="L4078" t="str">
            <v>CAIXA REFERENCIAL</v>
          </cell>
          <cell r="M4078" t="str">
            <v>9,74</v>
          </cell>
          <cell r="N4078">
            <v>22.809999999999995</v>
          </cell>
          <cell r="O4078">
            <v>32.549999999999997</v>
          </cell>
          <cell r="P4078">
            <v>0</v>
          </cell>
          <cell r="R4078" t="str">
            <v>SINAPI</v>
          </cell>
        </row>
        <row r="4079">
          <cell r="G4079">
            <v>89852</v>
          </cell>
          <cell r="H4079" t="str">
            <v>CURVA CURTA 90 GRAUS, PVC, SERIE NORMAL, ESGOTO PREDIAL, DN 100 MM, JUNTA ELÁSTICA, FORNECIDO E INSTALADO EM SUBCOLETOR AÉREO DE ESGOTO SANITÁRIO. AF_08/2022</v>
          </cell>
          <cell r="I4079" t="str">
            <v>UN</v>
          </cell>
          <cell r="J4079" t="str">
            <v>COEFICIENTE DE REPRESENTATIVIDADE</v>
          </cell>
          <cell r="K4079" t="str">
            <v>48,39</v>
          </cell>
          <cell r="L4079" t="str">
            <v>CAIXA REFERENCIAL</v>
          </cell>
          <cell r="M4079" t="str">
            <v>9,73</v>
          </cell>
          <cell r="N4079">
            <v>38.659999999999997</v>
          </cell>
          <cell r="O4079">
            <v>48.39</v>
          </cell>
          <cell r="P4079">
            <v>0</v>
          </cell>
          <cell r="R4079" t="str">
            <v>SINAPI</v>
          </cell>
        </row>
        <row r="4080">
          <cell r="G4080">
            <v>89853</v>
          </cell>
          <cell r="H4080" t="str">
            <v>CURVA LONGA 90 GRAUS, PVC, SERIE NORMAL, ESGOTO PREDIAL, DN 100 MM, JUNTA ELÁSTICA, FORNECIDO E INSTALADO EM SUBCOLETOR AÉREO DE ESGOTO SANITÁRIO. AF_08/2022</v>
          </cell>
          <cell r="I4080" t="str">
            <v>UN</v>
          </cell>
          <cell r="J4080" t="str">
            <v>COEFICIENTE DE REPRESENTATIVIDADE</v>
          </cell>
          <cell r="K4080" t="str">
            <v>87,46</v>
          </cell>
          <cell r="L4080" t="str">
            <v>CAIXA REFERENCIAL</v>
          </cell>
          <cell r="M4080" t="str">
            <v>9,72</v>
          </cell>
          <cell r="N4080">
            <v>77.739999999999995</v>
          </cell>
          <cell r="O4080">
            <v>87.46</v>
          </cell>
          <cell r="P4080">
            <v>0</v>
          </cell>
          <cell r="R4080" t="str">
            <v>SINAPI</v>
          </cell>
        </row>
        <row r="4081">
          <cell r="G4081">
            <v>89854</v>
          </cell>
          <cell r="H4081" t="str">
            <v>JOELHO 90 GRAUS, PVC, SERIE NORMAL, ESGOTO PREDIAL, DN 150 MM, JUNTA ELÁSTICA, FORNECIDO E INSTALADO EM SUBCOLETOR AÉREO DE ESGOTO SANITÁRIO. AF_08/2022</v>
          </cell>
          <cell r="I4081" t="str">
            <v>UN</v>
          </cell>
          <cell r="J4081" t="str">
            <v>COEFICIENTE DE REPRESENTATIVIDADE</v>
          </cell>
          <cell r="K4081" t="str">
            <v>111,42</v>
          </cell>
          <cell r="L4081" t="str">
            <v>CAIXA REFERENCIAL</v>
          </cell>
          <cell r="M4081" t="str">
            <v>12,64</v>
          </cell>
          <cell r="N4081">
            <v>98.78</v>
          </cell>
          <cell r="O4081">
            <v>111.42</v>
          </cell>
          <cell r="P4081">
            <v>0</v>
          </cell>
          <cell r="R4081" t="str">
            <v>SINAPI</v>
          </cell>
        </row>
        <row r="4082">
          <cell r="G4082">
            <v>89855</v>
          </cell>
          <cell r="H4082" t="str">
            <v>JOELHO 45 GRAUS, PVC, SERIE NORMAL, ESGOTO PREDIAL, DN 150 MM, JUNTA ELÁSTICA, FORNECIDO E INSTALADO EM SUBCOLETOR AÉREO DE ESGOTO SANITÁRIO. AF_08/2022</v>
          </cell>
          <cell r="I4082" t="str">
            <v>UN</v>
          </cell>
          <cell r="J4082" t="str">
            <v>COEFICIENTE DE REPRESENTATIVIDADE</v>
          </cell>
          <cell r="K4082" t="str">
            <v>117,24</v>
          </cell>
          <cell r="L4082" t="str">
            <v>CAIXA REFERENCIAL</v>
          </cell>
          <cell r="M4082" t="str">
            <v>12,64</v>
          </cell>
          <cell r="N4082">
            <v>104.6</v>
          </cell>
          <cell r="O4082">
            <v>117.24</v>
          </cell>
          <cell r="P4082">
            <v>0</v>
          </cell>
          <cell r="R4082" t="str">
            <v>SINAPI</v>
          </cell>
        </row>
        <row r="4083">
          <cell r="G4083">
            <v>89856</v>
          </cell>
          <cell r="H4083" t="str">
            <v>LUVA SIMPLES, PVC, SERIE NORMAL, ESGOTO PREDIAL, DN 100 MM, JUNTA ELÁSTICA, FORNECIDO E INSTALADO EM SUBCOLETOR AÉREO DE ESGOTO SANITÁRIO. AF_08/2022</v>
          </cell>
          <cell r="I4083" t="str">
            <v>UN</v>
          </cell>
          <cell r="J4083" t="str">
            <v>COEFICIENTE DE REPRESENTATIVIDADE</v>
          </cell>
          <cell r="K4083" t="str">
            <v>20,80</v>
          </cell>
          <cell r="L4083" t="str">
            <v>CAIXA REFERENCIAL</v>
          </cell>
          <cell r="M4083" t="str">
            <v>6,49</v>
          </cell>
          <cell r="N4083">
            <v>14.31</v>
          </cell>
          <cell r="O4083">
            <v>20.8</v>
          </cell>
          <cell r="P4083">
            <v>0</v>
          </cell>
          <cell r="R4083" t="str">
            <v>SINAPI</v>
          </cell>
        </row>
        <row r="4084">
          <cell r="G4084">
            <v>89857</v>
          </cell>
          <cell r="H4084" t="str">
            <v>LUVA DE CORRER, PVC, SERIE NORMAL, ESGOTO PREDIAL, DN 100 MM, JUNTA ELÁSTICA, FORNECIDO E INSTALADO EM SUBCOLETOR AÉREO DE ESGOTO SANITÁRIO. AF_08/2022</v>
          </cell>
          <cell r="I4084" t="str">
            <v>UN</v>
          </cell>
          <cell r="J4084" t="str">
            <v>COEFICIENTE DE REPRESENTATIVIDADE</v>
          </cell>
          <cell r="K4084" t="str">
            <v>38,87</v>
          </cell>
          <cell r="L4084" t="str">
            <v>CAIXA REFERENCIAL</v>
          </cell>
          <cell r="M4084" t="str">
            <v>6,48</v>
          </cell>
          <cell r="N4084">
            <v>32.39</v>
          </cell>
          <cell r="O4084">
            <v>38.870000000000005</v>
          </cell>
          <cell r="P4084">
            <v>0</v>
          </cell>
          <cell r="R4084" t="str">
            <v>SINAPI</v>
          </cell>
        </row>
        <row r="4085">
          <cell r="G4085">
            <v>89860</v>
          </cell>
          <cell r="H4085" t="str">
            <v>TE, PVC, SERIE NORMAL, ESGOTO PREDIAL, DN 100 X 100 MM, JUNTA ELÁSTICA, FORNECIDO E INSTALADO EM SUBCOLETOR AÉREO DE ESGOTO SANITÁRIO. AF_08/2022</v>
          </cell>
          <cell r="I4085" t="str">
            <v>UN</v>
          </cell>
          <cell r="J4085" t="str">
            <v>COEFICIENTE DE REPRESENTATIVIDADE</v>
          </cell>
          <cell r="K4085" t="str">
            <v>49,35</v>
          </cell>
          <cell r="L4085" t="str">
            <v>CAIXA REFERENCIAL</v>
          </cell>
          <cell r="M4085" t="str">
            <v>12,98</v>
          </cell>
          <cell r="N4085">
            <v>36.370000000000005</v>
          </cell>
          <cell r="O4085">
            <v>49.350000000000009</v>
          </cell>
          <cell r="P4085">
            <v>0</v>
          </cell>
          <cell r="R4085" t="str">
            <v>SINAPI</v>
          </cell>
        </row>
        <row r="4086">
          <cell r="G4086">
            <v>89861</v>
          </cell>
          <cell r="H4086" t="str">
            <v>JUNÇÃO SIMPLES, PVC, SERIE NORMAL, ESGOTO PREDIAL, DN 100 X 100 MM, JUNTA ELÁSTICA, FORNECIDO E INSTALADO EM SUBCOLETOR AÉREO DE ESGOTO SANITÁRIO. AF_08/2022</v>
          </cell>
          <cell r="I4086" t="str">
            <v>UN</v>
          </cell>
          <cell r="J4086" t="str">
            <v>COEFICIENTE DE REPRESENTATIVIDADE</v>
          </cell>
          <cell r="K4086" t="str">
            <v>58,32</v>
          </cell>
          <cell r="L4086" t="str">
            <v>CAIXA REFERENCIAL</v>
          </cell>
          <cell r="M4086" t="str">
            <v>12,98</v>
          </cell>
          <cell r="N4086">
            <v>45.34</v>
          </cell>
          <cell r="O4086">
            <v>58.320000000000007</v>
          </cell>
          <cell r="P4086">
            <v>0</v>
          </cell>
          <cell r="R4086" t="str">
            <v>SINAPI</v>
          </cell>
        </row>
        <row r="4087">
          <cell r="G4087">
            <v>89866</v>
          </cell>
          <cell r="H4087" t="str">
            <v>JOELHO 90 GRAUS, PVC, SOLDÁVEL, DN 25MM, INSTALADO EM DRENO DE AR-CONDICIONADO - FORNECIMENTO E INSTALAÇÃO. AF_08/2022</v>
          </cell>
          <cell r="I4087" t="str">
            <v>UN</v>
          </cell>
          <cell r="J4087" t="str">
            <v>COEFICIENTE DE REPRESENTATIVIDADE</v>
          </cell>
          <cell r="K4087" t="str">
            <v>7,03</v>
          </cell>
          <cell r="L4087" t="str">
            <v>CAIXA REFERENCIAL</v>
          </cell>
          <cell r="M4087" t="str">
            <v>3,91</v>
          </cell>
          <cell r="N4087">
            <v>3.12</v>
          </cell>
          <cell r="O4087">
            <v>7.03</v>
          </cell>
          <cell r="P4087">
            <v>0</v>
          </cell>
          <cell r="R4087" t="str">
            <v>SINAPI</v>
          </cell>
        </row>
        <row r="4088">
          <cell r="G4088">
            <v>89867</v>
          </cell>
          <cell r="H4088" t="str">
            <v>JOELHO 45 GRAUS, PVC, SOLDÁVEL, DN 25MM, INSTALADO EM DRENO DE AR-CONDICIONADO - FORNECIMENTO E INSTALAÇÃO. AF_08/2022</v>
          </cell>
          <cell r="I4088" t="str">
            <v>UN</v>
          </cell>
          <cell r="J4088" t="str">
            <v>COEFICIENTE DE REPRESENTATIVIDADE</v>
          </cell>
          <cell r="K4088" t="str">
            <v>8,00</v>
          </cell>
          <cell r="L4088" t="str">
            <v>CAIXA REFERENCIAL</v>
          </cell>
          <cell r="M4088" t="str">
            <v>3,89</v>
          </cell>
          <cell r="N4088">
            <v>4.1099999999999994</v>
          </cell>
          <cell r="O4088">
            <v>8</v>
          </cell>
          <cell r="P4088">
            <v>0</v>
          </cell>
          <cell r="R4088" t="str">
            <v>SINAPI</v>
          </cell>
        </row>
        <row r="4089">
          <cell r="G4089">
            <v>89868</v>
          </cell>
          <cell r="H4089" t="str">
            <v>LUVA, PVC, SOLDÁVEL, DN 25MM, INSTALADO EM DRENO DE AR-CONDICIONADO - FORNECIMENTO E INSTALAÇÃO. AF_08/2022</v>
          </cell>
          <cell r="I4089" t="str">
            <v>UN</v>
          </cell>
          <cell r="J4089" t="str">
            <v>COEFICIENTE DE REPRESENTATIVIDADE</v>
          </cell>
          <cell r="K4089" t="str">
            <v>5,51</v>
          </cell>
          <cell r="L4089" t="str">
            <v>CAIXA REFERENCIAL</v>
          </cell>
          <cell r="M4089" t="str">
            <v>2,59</v>
          </cell>
          <cell r="N4089">
            <v>2.92</v>
          </cell>
          <cell r="O4089">
            <v>5.51</v>
          </cell>
          <cell r="P4089">
            <v>0</v>
          </cell>
          <cell r="R4089" t="str">
            <v>SINAPI</v>
          </cell>
        </row>
        <row r="4090">
          <cell r="G4090">
            <v>89869</v>
          </cell>
          <cell r="H4090" t="str">
            <v>TE, PVC, SOLDÁVEL, DN 25MM, INSTALADO EM DRENO DE AR-CONDICIONADO - FORNECIMENTO E INSTALAÇÃO. AF_08/2022</v>
          </cell>
          <cell r="I4090" t="str">
            <v>UN</v>
          </cell>
          <cell r="J4090" t="str">
            <v>COEFICIENTE DE REPRESENTATIVIDADE</v>
          </cell>
          <cell r="K4090" t="str">
            <v>9,86</v>
          </cell>
          <cell r="L4090" t="str">
            <v>CAIXA REFERENCIAL</v>
          </cell>
          <cell r="M4090" t="str">
            <v>5,21</v>
          </cell>
          <cell r="N4090">
            <v>4.6499999999999995</v>
          </cell>
          <cell r="O4090">
            <v>9.86</v>
          </cell>
          <cell r="P4090">
            <v>0</v>
          </cell>
          <cell r="R4090" t="str">
            <v>SINAPI</v>
          </cell>
        </row>
        <row r="4091">
          <cell r="G4091">
            <v>89979</v>
          </cell>
          <cell r="H4091" t="str">
            <v>LUVA COM BUCHA DE LATÃO, PVC, SOLDÁVEL, DN 32MM X 1 , INSTALADO EM RAMAL OU SUB-RAMAL DE ÁGUA   FORNECIMENTO E INSTALAÇÃO. AF_06/2022</v>
          </cell>
          <cell r="I4091" t="str">
            <v>UN</v>
          </cell>
          <cell r="J4091" t="str">
            <v>COEFICIENTE DE REPRESENTATIVIDADE</v>
          </cell>
          <cell r="K4091" t="str">
            <v>28,30</v>
          </cell>
          <cell r="L4091" t="str">
            <v>CAIXA REFERENCIAL</v>
          </cell>
          <cell r="M4091" t="str">
            <v>3,88</v>
          </cell>
          <cell r="N4091">
            <v>24.42</v>
          </cell>
          <cell r="O4091">
            <v>28.3</v>
          </cell>
          <cell r="P4091">
            <v>0</v>
          </cell>
          <cell r="R4091" t="str">
            <v>SINAPI</v>
          </cell>
        </row>
        <row r="4092">
          <cell r="G4092">
            <v>89981</v>
          </cell>
          <cell r="H4092" t="str">
            <v>LUVA SOLDÁVEL E COM BUCHA DE LATÃO, PVC, SOLDÁVEL, DN 32MM X 1 , INSTALADO EM PRUMADA DE ÁGUA   FORNECIMENTO E INSTALAÇÃO. AF_06/2022</v>
          </cell>
          <cell r="I4092" t="str">
            <v>UN</v>
          </cell>
          <cell r="J4092" t="str">
            <v>COEFICIENTE DE REPRESENTATIVIDADE</v>
          </cell>
          <cell r="K4092" t="str">
            <v>25,65</v>
          </cell>
          <cell r="L4092" t="str">
            <v>CAIXA REFERENCIAL</v>
          </cell>
          <cell r="M4092" t="str">
            <v>1,82</v>
          </cell>
          <cell r="N4092">
            <v>23.83</v>
          </cell>
          <cell r="O4092">
            <v>25.65</v>
          </cell>
          <cell r="P4092">
            <v>0</v>
          </cell>
          <cell r="R4092" t="str">
            <v>SINAPI</v>
          </cell>
        </row>
        <row r="4093">
          <cell r="G4093">
            <v>90373</v>
          </cell>
          <cell r="H4093" t="str">
            <v>JOELHO 90 GRAUS COM BUCHA DE LATÃO, PVC, SOLDÁVEL, DN 25MM, X 1/2  INSTALADO EM RAMAL OU SUB-RAMAL DE ÁGUA - FORNECIMENTO E INSTALAÇÃO. AF_06/2022</v>
          </cell>
          <cell r="I4093" t="str">
            <v>UN</v>
          </cell>
          <cell r="J4093" t="str">
            <v>COEFICIENTE DE REPRESENTATIVIDADE</v>
          </cell>
          <cell r="K4093" t="str">
            <v>13,65</v>
          </cell>
          <cell r="L4093" t="str">
            <v>CAIXA REFERENCIAL</v>
          </cell>
          <cell r="M4093" t="str">
            <v>4,61</v>
          </cell>
          <cell r="N4093">
            <v>9.0399999999999991</v>
          </cell>
          <cell r="O4093">
            <v>13.649999999999999</v>
          </cell>
          <cell r="P4093">
            <v>0</v>
          </cell>
          <cell r="R4093" t="str">
            <v>SINAPI</v>
          </cell>
        </row>
        <row r="4094">
          <cell r="G4094">
            <v>90374</v>
          </cell>
          <cell r="H4094" t="str">
            <v>TÊ COM BUCHA DE LATÃO NA BOLSA CENTRAL, PVC, SOLDÁVEL, DN 25MM X 3/4 , INSTALADO EM RAMAL OU SUB-RAMAL DE ÁGUA - FORNECIMENTO E INSTALAÇÃO. AF_06/2022</v>
          </cell>
          <cell r="I4094" t="str">
            <v>UN</v>
          </cell>
          <cell r="J4094" t="str">
            <v>COEFICIENTE DE REPRESENTATIVIDADE</v>
          </cell>
          <cell r="K4094" t="str">
            <v>23,89</v>
          </cell>
          <cell r="L4094" t="str">
            <v>CAIXA REFERENCIAL</v>
          </cell>
          <cell r="M4094" t="str">
            <v>6,62</v>
          </cell>
          <cell r="N4094">
            <v>17.27</v>
          </cell>
          <cell r="O4094">
            <v>23.89</v>
          </cell>
          <cell r="P4094">
            <v>0</v>
          </cell>
          <cell r="R4094" t="str">
            <v>SINAPI</v>
          </cell>
        </row>
        <row r="4095">
          <cell r="G4095">
            <v>92287</v>
          </cell>
          <cell r="H4095" t="str">
            <v>COTOVELO EM COBRE, DN 22 MM, 90 GRAUS, SEM ANEL DE SOLDA, INSTALADO EM PRUMADA DE HIDRÁULICA PREDIAL - FORNECIMENTO E INSTALAÇÃO. AF_04/2022</v>
          </cell>
          <cell r="I4095" t="str">
            <v>UN</v>
          </cell>
          <cell r="J4095" t="str">
            <v>ATRIBUÍDO SÃO PAULO</v>
          </cell>
          <cell r="K4095" t="str">
            <v>16,87</v>
          </cell>
          <cell r="L4095" t="str">
            <v>CAIXA REFERENCIAL</v>
          </cell>
          <cell r="M4095" t="str">
            <v>3,12</v>
          </cell>
          <cell r="N4095">
            <v>13.75</v>
          </cell>
          <cell r="O4095">
            <v>16.87</v>
          </cell>
          <cell r="P4095">
            <v>0</v>
          </cell>
          <cell r="R4095" t="str">
            <v>SINAPI</v>
          </cell>
        </row>
        <row r="4096">
          <cell r="G4096">
            <v>92288</v>
          </cell>
          <cell r="H4096" t="str">
            <v>COTOVELO EM COBRE, DN 28 MM, 90 GRAUS, SEM ANEL DE SOLDA, INSTALADO EM PRUMADA DE HIDRÁULICA PREDIAL - FORNECIMENTO E INSTALAÇÃO. AF_04/2022</v>
          </cell>
          <cell r="I4096" t="str">
            <v>UN</v>
          </cell>
          <cell r="J4096" t="str">
            <v>ATRIBUÍDO SÃO PAULO</v>
          </cell>
          <cell r="K4096" t="str">
            <v>26,72</v>
          </cell>
          <cell r="L4096" t="str">
            <v>CAIXA REFERENCIAL</v>
          </cell>
          <cell r="M4096" t="str">
            <v>4,03</v>
          </cell>
          <cell r="N4096">
            <v>22.689999999999998</v>
          </cell>
          <cell r="O4096">
            <v>26.72</v>
          </cell>
          <cell r="P4096">
            <v>0</v>
          </cell>
          <cell r="R4096" t="str">
            <v>SINAPI</v>
          </cell>
        </row>
        <row r="4097">
          <cell r="G4097">
            <v>92289</v>
          </cell>
          <cell r="H4097" t="str">
            <v>COTOVELO EM COBRE, DN 35 MM, 90 GRAUS, SEM ANEL DE SOLDA, INSTALADO EM PRUMADA DE HIDRÁULICA PREDIAL - FORNECIMENTO E INSTALAÇÃO. AF_04/2022</v>
          </cell>
          <cell r="I4097" t="str">
            <v>UN</v>
          </cell>
          <cell r="J4097" t="str">
            <v>ATRIBUÍDO SÃO PAULO</v>
          </cell>
          <cell r="K4097" t="str">
            <v>47,61</v>
          </cell>
          <cell r="L4097" t="str">
            <v>CAIXA REFERENCIAL</v>
          </cell>
          <cell r="M4097" t="str">
            <v>5,07</v>
          </cell>
          <cell r="N4097">
            <v>42.54</v>
          </cell>
          <cell r="O4097">
            <v>47.61</v>
          </cell>
          <cell r="P4097">
            <v>0</v>
          </cell>
          <cell r="R4097" t="str">
            <v>SINAPI</v>
          </cell>
        </row>
        <row r="4098">
          <cell r="G4098">
            <v>92290</v>
          </cell>
          <cell r="H4098" t="str">
            <v>COTOVELO EM COBRE, DN 42 MM, 90 GRAUS, SEM ANEL DE SOLDA, INSTALADO EM PRUMADA DE HIDRÁULICA PREDIAL - FORNECIMENTO E INSTALAÇÃO. AF_04/2022</v>
          </cell>
          <cell r="I4098" t="str">
            <v>UN</v>
          </cell>
          <cell r="J4098" t="str">
            <v>ATRIBUÍDO SÃO PAULO</v>
          </cell>
          <cell r="K4098" t="str">
            <v>72,34</v>
          </cell>
          <cell r="L4098" t="str">
            <v>CAIXA REFERENCIAL</v>
          </cell>
          <cell r="M4098" t="str">
            <v>6,12</v>
          </cell>
          <cell r="N4098">
            <v>66.22</v>
          </cell>
          <cell r="O4098">
            <v>72.34</v>
          </cell>
          <cell r="P4098">
            <v>0</v>
          </cell>
          <cell r="R4098" t="str">
            <v>SINAPI</v>
          </cell>
        </row>
        <row r="4099">
          <cell r="G4099">
            <v>92291</v>
          </cell>
          <cell r="H4099" t="str">
            <v>COTOVELO EM COBRE, DN 54 MM, 90 GRAUS, SEM ANEL DE SOLDA, INSTALADO EM PRUMADA DE HIDRÁULICA PREDIAL - FORNECIMENTO E INSTALAÇÃO. AF_04/2022</v>
          </cell>
          <cell r="I4099" t="str">
            <v>UN</v>
          </cell>
          <cell r="J4099" t="str">
            <v>ATRIBUÍDO SÃO PAULO</v>
          </cell>
          <cell r="K4099" t="str">
            <v>112,32</v>
          </cell>
          <cell r="L4099" t="str">
            <v>CAIXA REFERENCIAL</v>
          </cell>
          <cell r="M4099" t="str">
            <v>7,94</v>
          </cell>
          <cell r="N4099">
            <v>104.38</v>
          </cell>
          <cell r="O4099">
            <v>112.32</v>
          </cell>
          <cell r="P4099">
            <v>0</v>
          </cell>
          <cell r="R4099" t="str">
            <v>SINAPI</v>
          </cell>
        </row>
        <row r="4100">
          <cell r="G4100">
            <v>92292</v>
          </cell>
          <cell r="H4100" t="str">
            <v>COTOVELO EM COBRE, DN 66 MM, 90 GRAUS, SEM ANEL DE SOLDA, INSTALADO EM PRUMADA DE HIDRÁULICA PREDIAL - FORNECIMENTO E INSTALAÇÃO. AF_04/2022</v>
          </cell>
          <cell r="I4100" t="str">
            <v>UN</v>
          </cell>
          <cell r="J4100" t="str">
            <v>ATRIBUÍDO SÃO PAULO</v>
          </cell>
          <cell r="K4100" t="str">
            <v>349,88</v>
          </cell>
          <cell r="L4100" t="str">
            <v>CAIXA REFERENCIAL</v>
          </cell>
          <cell r="M4100" t="str">
            <v>9,75</v>
          </cell>
          <cell r="N4100">
            <v>340.13</v>
          </cell>
          <cell r="O4100">
            <v>349.88</v>
          </cell>
          <cell r="P4100">
            <v>0</v>
          </cell>
          <cell r="R4100" t="str">
            <v>SINAPI</v>
          </cell>
        </row>
        <row r="4101">
          <cell r="G4101">
            <v>92293</v>
          </cell>
          <cell r="H4101" t="str">
            <v>LUVA EM COBRE, DN 22 MM, SEM ANEL DE SOLDA, INSTALADO EM PRUMADA DE HIDRÁULICA PREDIAL - FORNECIMENTO E INSTALAÇÃO. AF_04/2022</v>
          </cell>
          <cell r="I4101" t="str">
            <v>UN</v>
          </cell>
          <cell r="J4101" t="str">
            <v>ATRIBUÍDO SÃO PAULO</v>
          </cell>
          <cell r="K4101" t="str">
            <v>9,54</v>
          </cell>
          <cell r="L4101" t="str">
            <v>CAIXA REFERENCIAL</v>
          </cell>
          <cell r="M4101" t="str">
            <v>2,07</v>
          </cell>
          <cell r="N4101">
            <v>7.4699999999999989</v>
          </cell>
          <cell r="O4101">
            <v>9.5399999999999991</v>
          </cell>
          <cell r="P4101">
            <v>0</v>
          </cell>
          <cell r="R4101" t="str">
            <v>SINAPI</v>
          </cell>
        </row>
        <row r="4102">
          <cell r="G4102">
            <v>92294</v>
          </cell>
          <cell r="H4102" t="str">
            <v>LUVA EM COBRE, DN 28 MM, SEM ANEL DE SOLDA, INSTALADO EM PRUMADA DE HIDRÁULICA PREDIAL - FORNECIMENTO E INSTALAÇÃO. AF_04/2022</v>
          </cell>
          <cell r="I4102" t="str">
            <v>UN</v>
          </cell>
          <cell r="J4102" t="str">
            <v>ATRIBUÍDO SÃO PAULO</v>
          </cell>
          <cell r="K4102" t="str">
            <v>16,26</v>
          </cell>
          <cell r="L4102" t="str">
            <v>CAIXA REFERENCIAL</v>
          </cell>
          <cell r="M4102" t="str">
            <v>2,68</v>
          </cell>
          <cell r="N4102">
            <v>13.580000000000002</v>
          </cell>
          <cell r="O4102">
            <v>16.260000000000002</v>
          </cell>
          <cell r="P4102">
            <v>0</v>
          </cell>
          <cell r="R4102" t="str">
            <v>SINAPI</v>
          </cell>
        </row>
        <row r="4103">
          <cell r="G4103">
            <v>92295</v>
          </cell>
          <cell r="H4103" t="str">
            <v>LUVA EM COBRE, DN 35 MM, SEM ANEL DE SOLDA, INSTALADO EM PRUMADA DE HIDRÁULICA PREDIAL - FORNECIMENTO E INSTALAÇÃO. AF_04/2022</v>
          </cell>
          <cell r="I4103" t="str">
            <v>UN</v>
          </cell>
          <cell r="J4103" t="str">
            <v>ATRIBUÍDO SÃO PAULO</v>
          </cell>
          <cell r="K4103" t="str">
            <v>30,89</v>
          </cell>
          <cell r="L4103" t="str">
            <v>CAIXA REFERENCIAL</v>
          </cell>
          <cell r="M4103" t="str">
            <v>3,37</v>
          </cell>
          <cell r="N4103">
            <v>27.52</v>
          </cell>
          <cell r="O4103">
            <v>30.89</v>
          </cell>
          <cell r="P4103">
            <v>0</v>
          </cell>
          <cell r="R4103" t="str">
            <v>SINAPI</v>
          </cell>
        </row>
        <row r="4104">
          <cell r="G4104">
            <v>92296</v>
          </cell>
          <cell r="H4104" t="str">
            <v>LUVA EM COBRE, DN 42 MM, SEM ANEL DE SOLDA, INSTALADO EM PRUMADA DE HIDRÁULICA PREDIAL - FORNECIMENTO E INSTALAÇÃO. AF_04/2022</v>
          </cell>
          <cell r="I4104" t="str">
            <v>UN</v>
          </cell>
          <cell r="J4104" t="str">
            <v>ATRIBUÍDO SÃO PAULO</v>
          </cell>
          <cell r="K4104" t="str">
            <v>40,96</v>
          </cell>
          <cell r="L4104" t="str">
            <v>CAIXA REFERENCIAL</v>
          </cell>
          <cell r="M4104" t="str">
            <v>4,08</v>
          </cell>
          <cell r="N4104">
            <v>36.880000000000003</v>
          </cell>
          <cell r="O4104">
            <v>40.96</v>
          </cell>
          <cell r="P4104">
            <v>0</v>
          </cell>
          <cell r="R4104" t="str">
            <v>SINAPI</v>
          </cell>
        </row>
        <row r="4105">
          <cell r="G4105">
            <v>92297</v>
          </cell>
          <cell r="H4105" t="str">
            <v>LUVA EM COBRE, DN 54 MM, SEM ANEL DE SOLDA, INSTALADO EM PRUMADA DE HIDRÁULICA PREDIAL - FORNECIMENTO E INSTALAÇÃO. AF_04/2022</v>
          </cell>
          <cell r="I4105" t="str">
            <v>UN</v>
          </cell>
          <cell r="J4105" t="str">
            <v>ATRIBUÍDO SÃO PAULO</v>
          </cell>
          <cell r="K4105" t="str">
            <v>63,72</v>
          </cell>
          <cell r="L4105" t="str">
            <v>CAIXA REFERENCIAL</v>
          </cell>
          <cell r="M4105" t="str">
            <v>5,29</v>
          </cell>
          <cell r="N4105">
            <v>58.43</v>
          </cell>
          <cell r="O4105">
            <v>63.72</v>
          </cell>
          <cell r="P4105">
            <v>0</v>
          </cell>
          <cell r="R4105" t="str">
            <v>SINAPI</v>
          </cell>
        </row>
        <row r="4106">
          <cell r="G4106">
            <v>92298</v>
          </cell>
          <cell r="H4106" t="str">
            <v>LUVA EM COBRE, DN 66 MM, SEM ANEL DE SOLDA, INSTALADO EM PRUMADA DE HIDRÁULICA PREDIAL - FORNECIMENTO E INSTALAÇÃO. AF_04/2022</v>
          </cell>
          <cell r="I4106" t="str">
            <v>UN</v>
          </cell>
          <cell r="J4106" t="str">
            <v>ATRIBUÍDO SÃO PAULO</v>
          </cell>
          <cell r="K4106" t="str">
            <v>180,07</v>
          </cell>
          <cell r="L4106" t="str">
            <v>CAIXA REFERENCIAL</v>
          </cell>
          <cell r="M4106" t="str">
            <v>6,50</v>
          </cell>
          <cell r="N4106">
            <v>173.57</v>
          </cell>
          <cell r="O4106">
            <v>180.07</v>
          </cell>
          <cell r="P4106">
            <v>0</v>
          </cell>
          <cell r="R4106" t="str">
            <v>SINAPI</v>
          </cell>
        </row>
        <row r="4107">
          <cell r="G4107">
            <v>92299</v>
          </cell>
          <cell r="H4107" t="str">
            <v>TE EM COBRE, DN 22 MM, SEM ANEL DE SOLDA, INSTALADO EM PRUMADA DE HIDRÁULICA PREDIAL - FORNECIMENTO E INSTALAÇÃO. AF_04/2022</v>
          </cell>
          <cell r="I4107" t="str">
            <v>UN</v>
          </cell>
          <cell r="J4107" t="str">
            <v>ATRIBUÍDO SÃO PAULO</v>
          </cell>
          <cell r="K4107" t="str">
            <v>22,20</v>
          </cell>
          <cell r="L4107" t="str">
            <v>CAIXA REFERENCIAL</v>
          </cell>
          <cell r="M4107" t="str">
            <v>4,16</v>
          </cell>
          <cell r="N4107">
            <v>18.04</v>
          </cell>
          <cell r="O4107">
            <v>22.2</v>
          </cell>
          <cell r="P4107">
            <v>0</v>
          </cell>
          <cell r="R4107" t="str">
            <v>SINAPI</v>
          </cell>
        </row>
        <row r="4108">
          <cell r="G4108">
            <v>92300</v>
          </cell>
          <cell r="H4108" t="str">
            <v>TE EM COBRE, DN 28 MM, SEM ANEL DE SOLDA, INSTALADO EM PRUMADA DE HIDRÁULICA PREDIAL - FORNECIMENTO E INSTALAÇÃO. AF_04/2022</v>
          </cell>
          <cell r="I4108" t="str">
            <v>UN</v>
          </cell>
          <cell r="J4108" t="str">
            <v>ATRIBUÍDO SÃO PAULO</v>
          </cell>
          <cell r="K4108" t="str">
            <v>33,94</v>
          </cell>
          <cell r="L4108" t="str">
            <v>CAIXA REFERENCIAL</v>
          </cell>
          <cell r="M4108" t="str">
            <v>5,36</v>
          </cell>
          <cell r="N4108">
            <v>28.58</v>
          </cell>
          <cell r="O4108">
            <v>33.94</v>
          </cell>
          <cell r="P4108">
            <v>0</v>
          </cell>
          <cell r="R4108" t="str">
            <v>SINAPI</v>
          </cell>
        </row>
        <row r="4109">
          <cell r="G4109">
            <v>92301</v>
          </cell>
          <cell r="H4109" t="str">
            <v>TE EM COBRE, DN 35 MM, SEM ANEL DE SOLDA, INSTALADO EM PRUMADA DE HIDRÁULICA PREDIAL - FORNECIMENTO E INSTALAÇÃO. AF_04/2022</v>
          </cell>
          <cell r="I4109" t="str">
            <v>UN</v>
          </cell>
          <cell r="J4109" t="str">
            <v>ATRIBUÍDO SÃO PAULO</v>
          </cell>
          <cell r="K4109" t="str">
            <v>67,70</v>
          </cell>
          <cell r="L4109" t="str">
            <v>CAIXA REFERENCIAL</v>
          </cell>
          <cell r="M4109" t="str">
            <v>6,76</v>
          </cell>
          <cell r="N4109">
            <v>60.940000000000005</v>
          </cell>
          <cell r="O4109">
            <v>67.7</v>
          </cell>
          <cell r="P4109">
            <v>0</v>
          </cell>
          <cell r="R4109" t="str">
            <v>SINAPI</v>
          </cell>
        </row>
        <row r="4110">
          <cell r="G4110">
            <v>92302</v>
          </cell>
          <cell r="H4110" t="str">
            <v>TE EM COBRE, DN 42 MM, SEM ANEL DE SOLDA, INSTALADO EM PRUMADA DE HIDRÁULICA PREDIAL - FORNECIMENTO E INSTALAÇÃO. AF_04/2022</v>
          </cell>
          <cell r="I4110" t="str">
            <v>UN</v>
          </cell>
          <cell r="J4110" t="str">
            <v>ATRIBUÍDO SÃO PAULO</v>
          </cell>
          <cell r="K4110" t="str">
            <v>89,54</v>
          </cell>
          <cell r="L4110" t="str">
            <v>CAIXA REFERENCIAL</v>
          </cell>
          <cell r="M4110" t="str">
            <v>8,17</v>
          </cell>
          <cell r="N4110">
            <v>81.37</v>
          </cell>
          <cell r="O4110">
            <v>89.54</v>
          </cell>
          <cell r="P4110">
            <v>0</v>
          </cell>
          <cell r="R4110" t="str">
            <v>SINAPI</v>
          </cell>
        </row>
        <row r="4111">
          <cell r="G4111">
            <v>92303</v>
          </cell>
          <cell r="H4111" t="str">
            <v>TE EM COBRE, DN 54 MM, SEM ANEL DE SOLDA, INSTALADO EM PRUMADA DE HIDRÁULICA PREDIAL - FORNECIMENTO E INSTALAÇÃO. AF_04/2022</v>
          </cell>
          <cell r="I4111" t="str">
            <v>UN</v>
          </cell>
          <cell r="J4111" t="str">
            <v>ATRIBUÍDO SÃO PAULO</v>
          </cell>
          <cell r="K4111" t="str">
            <v>164,93</v>
          </cell>
          <cell r="L4111" t="str">
            <v>CAIXA REFERENCIAL</v>
          </cell>
          <cell r="M4111" t="str">
            <v>10,59</v>
          </cell>
          <cell r="N4111">
            <v>154.34</v>
          </cell>
          <cell r="O4111">
            <v>164.93</v>
          </cell>
          <cell r="P4111">
            <v>0</v>
          </cell>
          <cell r="R4111" t="str">
            <v>SINAPI</v>
          </cell>
        </row>
        <row r="4112">
          <cell r="G4112">
            <v>92304</v>
          </cell>
          <cell r="H4112" t="str">
            <v>TE EM COBRE, DN 66 MM, SEM ANEL DE SOLDA, INSTALADO EM PRUMADA DE HIDRÁULICA PREDIAL - FORNECIMENTO E INSTALAÇÃO. AF_04/2022</v>
          </cell>
          <cell r="I4112" t="str">
            <v>UN</v>
          </cell>
          <cell r="J4112" t="str">
            <v>ATRIBUÍDO SÃO PAULO</v>
          </cell>
          <cell r="K4112" t="str">
            <v>430,08</v>
          </cell>
          <cell r="L4112" t="str">
            <v>CAIXA REFERENCIAL</v>
          </cell>
          <cell r="M4112" t="str">
            <v>13,01</v>
          </cell>
          <cell r="N4112">
            <v>417.07</v>
          </cell>
          <cell r="O4112">
            <v>430.08</v>
          </cell>
          <cell r="P4112">
            <v>0</v>
          </cell>
          <cell r="R4112" t="str">
            <v>SINAPI</v>
          </cell>
        </row>
        <row r="4113">
          <cell r="G4113">
            <v>92311</v>
          </cell>
          <cell r="H4113" t="str">
            <v>COTOVELO EM COBRE, DN 15 MM, 90 GRAUS, SEM ANEL DE SOLDA, INSTALADO EM RAMAL DE DISTRIBUIÇÃO   FORNECIMENTO E INSTALAÇÃO. AF_04/2022</v>
          </cell>
          <cell r="I4113" t="str">
            <v>UN</v>
          </cell>
          <cell r="J4113" t="str">
            <v>ATRIBUÍDO SÃO PAULO</v>
          </cell>
          <cell r="K4113" t="str">
            <v>12,21</v>
          </cell>
          <cell r="L4113" t="str">
            <v>CAIXA REFERENCIAL</v>
          </cell>
          <cell r="M4113" t="str">
            <v>4,83</v>
          </cell>
          <cell r="N4113">
            <v>7.3800000000000008</v>
          </cell>
          <cell r="O4113">
            <v>12.21</v>
          </cell>
          <cell r="P4113">
            <v>0</v>
          </cell>
          <cell r="R4113" t="str">
            <v>SINAPI</v>
          </cell>
        </row>
        <row r="4114">
          <cell r="G4114">
            <v>92312</v>
          </cell>
          <cell r="H4114" t="str">
            <v>COTOVELO EM COBRE, DN 22 MM, 90 GRAUS, SEM ANEL DE SOLDA, INSTALADO EM RAMAL DE DISTRIBUIÇÃO DE HIDRÁULICA PREDIAL - FORNECIMENTO E INSTALAÇÃO. AF_04/2022</v>
          </cell>
          <cell r="I4114" t="str">
            <v>UN</v>
          </cell>
          <cell r="J4114" t="str">
            <v>ATRIBUÍDO SÃO PAULO</v>
          </cell>
          <cell r="K4114" t="str">
            <v>20,59</v>
          </cell>
          <cell r="L4114" t="str">
            <v>CAIXA REFERENCIAL</v>
          </cell>
          <cell r="M4114" t="str">
            <v>6,06</v>
          </cell>
          <cell r="N4114">
            <v>14.530000000000001</v>
          </cell>
          <cell r="O4114">
            <v>20.59</v>
          </cell>
          <cell r="P4114">
            <v>0</v>
          </cell>
          <cell r="R4114" t="str">
            <v>SINAPI</v>
          </cell>
        </row>
        <row r="4115">
          <cell r="G4115">
            <v>92313</v>
          </cell>
          <cell r="H4115" t="str">
            <v>COTOVELO EM COBRE, DN 28 MM, 90 GRAUS, SEM ANEL DE SOLDA, INSTALADO EM RAMAL DE DISTRIBUIÇÃO DE HIDRÁULICA PREDIAL - FORNECIMENTO E INSTALAÇÃO. AF_04/2022</v>
          </cell>
          <cell r="I4115" t="str">
            <v>UN</v>
          </cell>
          <cell r="J4115" t="str">
            <v>ATRIBUÍDO SÃO PAULO</v>
          </cell>
          <cell r="K4115" t="str">
            <v>30,17</v>
          </cell>
          <cell r="L4115" t="str">
            <v>CAIXA REFERENCIAL</v>
          </cell>
          <cell r="M4115" t="str">
            <v>6,74</v>
          </cell>
          <cell r="N4115">
            <v>23.43</v>
          </cell>
          <cell r="O4115">
            <v>30.17</v>
          </cell>
          <cell r="P4115">
            <v>0</v>
          </cell>
          <cell r="R4115" t="str">
            <v>SINAPI</v>
          </cell>
        </row>
        <row r="4116">
          <cell r="G4116">
            <v>92314</v>
          </cell>
          <cell r="H4116" t="str">
            <v>LUVA EM COBRE, DN 15 MM, SEM ANEL DE SOLDA, INSTALADO EM RAMAL DE DISTRIBUIÇÃO DE HIDRÁULICA PREDIAL - FORNECIMENTO E INSTALAÇÃO. AF_04/2022</v>
          </cell>
          <cell r="I4116" t="str">
            <v>UN</v>
          </cell>
          <cell r="J4116" t="str">
            <v>ATRIBUÍDO SÃO PAULO</v>
          </cell>
          <cell r="K4116" t="str">
            <v>8,16</v>
          </cell>
          <cell r="L4116" t="str">
            <v>CAIXA REFERENCIAL</v>
          </cell>
          <cell r="M4116" t="str">
            <v>3,51</v>
          </cell>
          <cell r="N4116">
            <v>4.6500000000000004</v>
          </cell>
          <cell r="O4116">
            <v>8.16</v>
          </cell>
          <cell r="P4116">
            <v>0</v>
          </cell>
          <cell r="R4116" t="str">
            <v>SINAPI</v>
          </cell>
        </row>
        <row r="4117">
          <cell r="G4117">
            <v>92315</v>
          </cell>
          <cell r="H4117" t="str">
            <v>LUVA EM COBRE, DN 22 MM, SEM ANEL DE SOLDA, INSTALADO EM RAMAL DE DISTRIBUIÇÃO DE HIDRÁULICA PREDIAL - FORNECIMENTO E INSTALAÇÃO. AF_04/2022</v>
          </cell>
          <cell r="I4117" t="str">
            <v>UN</v>
          </cell>
          <cell r="J4117" t="str">
            <v>ATRIBUÍDO SÃO PAULO</v>
          </cell>
          <cell r="K4117" t="str">
            <v>12,05</v>
          </cell>
          <cell r="L4117" t="str">
            <v>CAIXA REFERENCIAL</v>
          </cell>
          <cell r="M4117" t="str">
            <v>4,04</v>
          </cell>
          <cell r="N4117">
            <v>8.0100000000000016</v>
          </cell>
          <cell r="O4117">
            <v>12.05</v>
          </cell>
          <cell r="P4117">
            <v>0</v>
          </cell>
          <cell r="R4117" t="str">
            <v>SINAPI</v>
          </cell>
        </row>
        <row r="4118">
          <cell r="G4118">
            <v>92316</v>
          </cell>
          <cell r="H4118" t="str">
            <v>LUVA EM COBRE, DN 28 MM, SEM ANEL DE SOLDA, INSTALADO EM RAMAL DE DISTRIBUIÇÃO DE HIDRÁULICA PREDIAL - FORNECIMENTO E INSTALAÇÃO. AF_04/2022</v>
          </cell>
          <cell r="I4118" t="str">
            <v>UN</v>
          </cell>
          <cell r="J4118" t="str">
            <v>ATRIBUÍDO SÃO PAULO</v>
          </cell>
          <cell r="K4118" t="str">
            <v>18,57</v>
          </cell>
          <cell r="L4118" t="str">
            <v>CAIXA REFERENCIAL</v>
          </cell>
          <cell r="M4118" t="str">
            <v>4,49</v>
          </cell>
          <cell r="N4118">
            <v>14.08</v>
          </cell>
          <cell r="O4118">
            <v>18.57</v>
          </cell>
          <cell r="P4118">
            <v>0</v>
          </cell>
          <cell r="R4118" t="str">
            <v>SINAPI</v>
          </cell>
        </row>
        <row r="4119">
          <cell r="G4119">
            <v>92317</v>
          </cell>
          <cell r="H4119" t="str">
            <v>TE EM COBRE, DN 15 MM, SEM ANEL DE SOLDA, INSTALADO EM RAMAL DE DISTRIBUIÇÃO DE HIDRÁULICA PREDIAL - FORNECIMENTO E INSTALAÇÃO. AF_04/2022</v>
          </cell>
          <cell r="I4119" t="str">
            <v>UN</v>
          </cell>
          <cell r="J4119" t="str">
            <v>ATRIBUÍDO SÃO PAULO</v>
          </cell>
          <cell r="K4119" t="str">
            <v>17,12</v>
          </cell>
          <cell r="L4119" t="str">
            <v>CAIXA REFERENCIAL</v>
          </cell>
          <cell r="M4119" t="str">
            <v>7,01</v>
          </cell>
          <cell r="N4119">
            <v>10.110000000000001</v>
          </cell>
          <cell r="O4119">
            <v>17.12</v>
          </cell>
          <cell r="P4119">
            <v>0</v>
          </cell>
          <cell r="R4119" t="str">
            <v>SINAPI</v>
          </cell>
        </row>
        <row r="4120">
          <cell r="G4120">
            <v>92318</v>
          </cell>
          <cell r="H4120" t="str">
            <v>TE EM COBRE, DN 22 MM, SEM ANEL DE SOLDA, INSTALADO EM RAMAL DE DISTRIBUIÇÃO DE HIDRÁULICA PREDIAL - FORNECIMENTO E INSTALAÇÃO. AF_04/2022</v>
          </cell>
          <cell r="I4120" t="str">
            <v>UN</v>
          </cell>
          <cell r="J4120" t="str">
            <v>ATRIBUÍDO SÃO PAULO</v>
          </cell>
          <cell r="K4120" t="str">
            <v>27,19</v>
          </cell>
          <cell r="L4120" t="str">
            <v>CAIXA REFERENCIAL</v>
          </cell>
          <cell r="M4120" t="str">
            <v>8,07</v>
          </cell>
          <cell r="N4120">
            <v>19.12</v>
          </cell>
          <cell r="O4120">
            <v>27.19</v>
          </cell>
          <cell r="P4120">
            <v>0</v>
          </cell>
          <cell r="R4120" t="str">
            <v>SINAPI</v>
          </cell>
        </row>
        <row r="4121">
          <cell r="G4121">
            <v>92319</v>
          </cell>
          <cell r="H4121" t="str">
            <v>TE EM COBRE, DN 28 MM, SEM ANEL DE SOLDA, INSTALADO EM RAMAL DE DISTRIBUIÇÃO DE HIDRÁULICA PREDIAL - FORNECIMENTO E INSTALAÇÃO. AF_04/2022</v>
          </cell>
          <cell r="I4121" t="str">
            <v>UN</v>
          </cell>
          <cell r="J4121" t="str">
            <v>ATRIBUÍDO SÃO PAULO</v>
          </cell>
          <cell r="K4121" t="str">
            <v>38,54</v>
          </cell>
          <cell r="L4121" t="str">
            <v>CAIXA REFERENCIAL</v>
          </cell>
          <cell r="M4121" t="str">
            <v>8,99</v>
          </cell>
          <cell r="N4121">
            <v>29.549999999999997</v>
          </cell>
          <cell r="O4121">
            <v>38.54</v>
          </cell>
          <cell r="P4121">
            <v>0</v>
          </cell>
          <cell r="R4121" t="str">
            <v>SINAPI</v>
          </cell>
        </row>
        <row r="4122">
          <cell r="G4122">
            <v>92326</v>
          </cell>
          <cell r="H4122" t="str">
            <v>COTOVELO EM COBRE, DN 15 MM, 90 GRAUS, SEM ANEL DE SOLDA, INSTALADO EM RAMAL E SUB-RAMAL DE HIDRÁULICA PREDIAL - FORNECIMENTO E INSTALAÇÃO. AF_04/2022</v>
          </cell>
          <cell r="I4122" t="str">
            <v>UN</v>
          </cell>
          <cell r="J4122" t="str">
            <v>ATRIBUÍDO SÃO PAULO</v>
          </cell>
          <cell r="K4122" t="str">
            <v>12,82</v>
          </cell>
          <cell r="L4122" t="str">
            <v>CAIXA REFERENCIAL</v>
          </cell>
          <cell r="M4122" t="str">
            <v>5,44</v>
          </cell>
          <cell r="N4122">
            <v>7.38</v>
          </cell>
          <cell r="O4122">
            <v>12.82</v>
          </cell>
          <cell r="P4122">
            <v>0</v>
          </cell>
          <cell r="R4122" t="str">
            <v>SINAPI</v>
          </cell>
        </row>
        <row r="4123">
          <cell r="G4123">
            <v>92327</v>
          </cell>
          <cell r="H4123" t="str">
            <v>COTOVELO EM COBRE, DN 22 MM, 90 GRAUS, SEM ANEL DE SOLDA, INSTALADO EM RAMAL E SUB-RAMAL DE HIDRÁULICA PREDIAL - FORNECIMENTO E INSTALAÇÃO. AF_04/2022</v>
          </cell>
          <cell r="I4123" t="str">
            <v>UN</v>
          </cell>
          <cell r="J4123" t="str">
            <v>ATRIBUÍDO SÃO PAULO</v>
          </cell>
          <cell r="K4123" t="str">
            <v>23,37</v>
          </cell>
          <cell r="L4123" t="str">
            <v>CAIXA REFERENCIAL</v>
          </cell>
          <cell r="M4123" t="str">
            <v>8,22</v>
          </cell>
          <cell r="N4123">
            <v>15.15</v>
          </cell>
          <cell r="O4123">
            <v>23.37</v>
          </cell>
          <cell r="P4123">
            <v>0</v>
          </cell>
          <cell r="R4123" t="str">
            <v>SINAPI</v>
          </cell>
        </row>
        <row r="4124">
          <cell r="G4124">
            <v>92328</v>
          </cell>
          <cell r="H4124" t="str">
            <v>COTOVELO EM COBRE, DN 28 MM, 90 GRAUS, SEM ANEL DE SOLDA, INSTALADO EM RAMAL E SUB-RAMAL DE HIDRÁULICA PREDIAL - FORNECIMENTO E INSTALAÇÃO. AF_04/2022</v>
          </cell>
          <cell r="I4124" t="str">
            <v>UN</v>
          </cell>
          <cell r="J4124" t="str">
            <v>ATRIBUÍDO SÃO PAULO</v>
          </cell>
          <cell r="K4124" t="str">
            <v>35,12</v>
          </cell>
          <cell r="L4124" t="str">
            <v>CAIXA REFERENCIAL</v>
          </cell>
          <cell r="M4124" t="str">
            <v>10,60</v>
          </cell>
          <cell r="N4124">
            <v>24.519999999999996</v>
          </cell>
          <cell r="O4124">
            <v>35.119999999999997</v>
          </cell>
          <cell r="P4124">
            <v>0</v>
          </cell>
          <cell r="R4124" t="str">
            <v>SINAPI</v>
          </cell>
        </row>
        <row r="4125">
          <cell r="G4125">
            <v>92329</v>
          </cell>
          <cell r="H4125" t="str">
            <v>LUVA EM COBRE, DN 15 MM, SEM ANEL DE SOLDA, INSTALADO EM RAMAL E SUB-RAMAL DE HIDRÁULICA PREDIAL - FORNECIMENTO E INSTALAÇÃO. AF_04/2022</v>
          </cell>
          <cell r="I4125" t="str">
            <v>UN</v>
          </cell>
          <cell r="J4125" t="str">
            <v>ATRIBUÍDO SÃO PAULO</v>
          </cell>
          <cell r="K4125" t="str">
            <v>8,31</v>
          </cell>
          <cell r="L4125" t="str">
            <v>CAIXA REFERENCIAL</v>
          </cell>
          <cell r="M4125" t="str">
            <v>3,62</v>
          </cell>
          <cell r="N4125">
            <v>4.6900000000000004</v>
          </cell>
          <cell r="O4125">
            <v>8.31</v>
          </cell>
          <cell r="P4125">
            <v>0</v>
          </cell>
          <cell r="R4125" t="str">
            <v>SINAPI</v>
          </cell>
        </row>
        <row r="4126">
          <cell r="G4126">
            <v>92330</v>
          </cell>
          <cell r="H4126" t="str">
            <v>LUVA EM COBRE, DN 22 MM, SEM ANEL DE SOLDA, INSTALADO EM RAMAL E SUB-RAMAL DE HIDRÁULICA PREDIAL - FORNECIMENTO E INSTALAÇÃO. AF_04/2022</v>
          </cell>
          <cell r="I4126" t="str">
            <v>UN</v>
          </cell>
          <cell r="J4126" t="str">
            <v>ATRIBUÍDO SÃO PAULO</v>
          </cell>
          <cell r="K4126" t="str">
            <v>13,92</v>
          </cell>
          <cell r="L4126" t="str">
            <v>CAIXA REFERENCIAL</v>
          </cell>
          <cell r="M4126" t="str">
            <v>5,49</v>
          </cell>
          <cell r="N4126">
            <v>8.43</v>
          </cell>
          <cell r="O4126">
            <v>13.92</v>
          </cell>
          <cell r="P4126">
            <v>0</v>
          </cell>
          <cell r="R4126" t="str">
            <v>SINAPI</v>
          </cell>
        </row>
        <row r="4127">
          <cell r="G4127">
            <v>92331</v>
          </cell>
          <cell r="H4127" t="str">
            <v>LUVA EM COBRE, DN 28 MM, SEM ANEL DE SOLDA, INSTALADO EM RAMAL E SUB-RAMAL DE HIDRÁULICA PREDIAL - FORNECIMENTO E INSTALAÇÃO. AF_04/2022</v>
          </cell>
          <cell r="I4127" t="str">
            <v>UN</v>
          </cell>
          <cell r="J4127" t="str">
            <v>ATRIBUÍDO SÃO PAULO</v>
          </cell>
          <cell r="K4127" t="str">
            <v>21,91</v>
          </cell>
          <cell r="L4127" t="str">
            <v>CAIXA REFERENCIAL</v>
          </cell>
          <cell r="M4127" t="str">
            <v>7,07</v>
          </cell>
          <cell r="N4127">
            <v>14.84</v>
          </cell>
          <cell r="O4127">
            <v>21.91</v>
          </cell>
          <cell r="P4127">
            <v>0</v>
          </cell>
          <cell r="R4127" t="str">
            <v>SINAPI</v>
          </cell>
        </row>
        <row r="4128">
          <cell r="G4128">
            <v>92332</v>
          </cell>
          <cell r="H4128" t="str">
            <v>TE EM COBRE, DN 15 MM, SEM ANEL DE SOLDA, INSTALADO EM RAMAL E SUB-RAMAL DE HIDRÁULICA PREDIAL - FORNECIMENTO E INSTALAÇÃO. AF_04/2022</v>
          </cell>
          <cell r="I4128" t="str">
            <v>UN</v>
          </cell>
          <cell r="J4128" t="str">
            <v>ATRIBUÍDO SÃO PAULO</v>
          </cell>
          <cell r="K4128" t="str">
            <v>17,43</v>
          </cell>
          <cell r="L4128" t="str">
            <v>CAIXA REFERENCIAL</v>
          </cell>
          <cell r="M4128" t="str">
            <v>7,25</v>
          </cell>
          <cell r="N4128">
            <v>10.18</v>
          </cell>
          <cell r="O4128">
            <v>17.43</v>
          </cell>
          <cell r="P4128">
            <v>0</v>
          </cell>
          <cell r="R4128" t="str">
            <v>SINAPI</v>
          </cell>
        </row>
        <row r="4129">
          <cell r="G4129">
            <v>92333</v>
          </cell>
          <cell r="H4129" t="str">
            <v>TE EM COBRE, DN 22 MM, SEM ANEL DE SOLDA, INSTALADO EM RAMAL E SUB-RAMAL DE HIDRÁULICA PREDIAL - FORNECIMENTO E INSTALAÇÃO. AF_04/2022</v>
          </cell>
          <cell r="I4129" t="str">
            <v>UN</v>
          </cell>
          <cell r="J4129" t="str">
            <v>ATRIBUÍDO SÃO PAULO</v>
          </cell>
          <cell r="K4129" t="str">
            <v>30,89</v>
          </cell>
          <cell r="L4129" t="str">
            <v>CAIXA REFERENCIAL</v>
          </cell>
          <cell r="M4129" t="str">
            <v>10,96</v>
          </cell>
          <cell r="N4129">
            <v>19.93</v>
          </cell>
          <cell r="O4129">
            <v>30.89</v>
          </cell>
          <cell r="P4129">
            <v>0</v>
          </cell>
          <cell r="R4129" t="str">
            <v>SINAPI</v>
          </cell>
        </row>
        <row r="4130">
          <cell r="G4130">
            <v>92334</v>
          </cell>
          <cell r="H4130" t="str">
            <v>TE EM COBRE, DN 28 MM, SEM ANEL DE SOLDA, INSTALADO EM RAMAL E SUB-RAMAL DE HIDRÁULICA PREDIAL - FORNECIMENTO E INSTALAÇÃO. AF_04/2022</v>
          </cell>
          <cell r="I4130" t="str">
            <v>UN</v>
          </cell>
          <cell r="J4130" t="str">
            <v>ATRIBUÍDO SÃO PAULO</v>
          </cell>
          <cell r="K4130" t="str">
            <v>45,16</v>
          </cell>
          <cell r="L4130" t="str">
            <v>CAIXA REFERENCIAL</v>
          </cell>
          <cell r="M4130" t="str">
            <v>14,14</v>
          </cell>
          <cell r="N4130">
            <v>31.019999999999996</v>
          </cell>
          <cell r="O4130">
            <v>45.16</v>
          </cell>
          <cell r="P4130">
            <v>0</v>
          </cell>
          <cell r="R4130" t="str">
            <v>SINAPI</v>
          </cell>
        </row>
        <row r="4131">
          <cell r="G4131">
            <v>92344</v>
          </cell>
          <cell r="H4131" t="str">
            <v>NIPLE, EM FERRO GALVANIZADO, DN 50 (2"), CONEXÃO ROSQUEADA, INSTALADO EM PRUMADAS - FORNECIMENTO E INSTALAÇÃO. AF_10/2020</v>
          </cell>
          <cell r="I4131" t="str">
            <v>UN</v>
          </cell>
          <cell r="J4131" t="str">
            <v>ATRIBUÍDO SÃO PAULO</v>
          </cell>
          <cell r="K4131" t="str">
            <v>68,32</v>
          </cell>
          <cell r="L4131" t="str">
            <v>CAIXA REFERENCIAL</v>
          </cell>
          <cell r="M4131" t="str">
            <v>22,66</v>
          </cell>
          <cell r="N4131">
            <v>45.66</v>
          </cell>
          <cell r="O4131">
            <v>68.319999999999993</v>
          </cell>
          <cell r="P4131">
            <v>0</v>
          </cell>
          <cell r="R4131" t="str">
            <v>SINAPI</v>
          </cell>
        </row>
        <row r="4132">
          <cell r="G4132">
            <v>92345</v>
          </cell>
          <cell r="H4132" t="str">
            <v>LUVA, EM FERRO GALVANIZADO, DN 50 (2"), CONEXÃO ROSQUEADA, INSTALADO EM PRUMADAS - FORNECIMENTO E INSTALAÇÃO. AF_10/2020</v>
          </cell>
          <cell r="I4132" t="str">
            <v>UN</v>
          </cell>
          <cell r="J4132" t="str">
            <v>ATRIBUÍDO SÃO PAULO</v>
          </cell>
          <cell r="K4132" t="str">
            <v>68,29</v>
          </cell>
          <cell r="L4132" t="str">
            <v>CAIXA REFERENCIAL</v>
          </cell>
          <cell r="M4132" t="str">
            <v>22,66</v>
          </cell>
          <cell r="N4132">
            <v>45.63000000000001</v>
          </cell>
          <cell r="O4132">
            <v>68.290000000000006</v>
          </cell>
          <cell r="P4132">
            <v>0</v>
          </cell>
          <cell r="R4132" t="str">
            <v>SINAPI</v>
          </cell>
        </row>
        <row r="4133">
          <cell r="G4133">
            <v>92346</v>
          </cell>
          <cell r="H4133" t="str">
            <v>NIPLE, EM FERRO GALVANIZADO, DN 65 (2 1/2"), CONEXÃO ROSQUEADA, INSTALADO EM PRUMADAS - FORNECIMENTO E INSTALAÇÃO. AF_10/2020</v>
          </cell>
          <cell r="I4133" t="str">
            <v>UN</v>
          </cell>
          <cell r="J4133" t="str">
            <v>ATRIBUÍDO SÃO PAULO</v>
          </cell>
          <cell r="K4133" t="str">
            <v>91,80</v>
          </cell>
          <cell r="L4133" t="str">
            <v>CAIXA REFERENCIAL</v>
          </cell>
          <cell r="M4133" t="str">
            <v>24,65</v>
          </cell>
          <cell r="N4133">
            <v>67.150000000000006</v>
          </cell>
          <cell r="O4133">
            <v>91.800000000000011</v>
          </cell>
          <cell r="P4133">
            <v>0</v>
          </cell>
          <cell r="R4133" t="str">
            <v>SINAPI</v>
          </cell>
        </row>
        <row r="4134">
          <cell r="G4134">
            <v>92347</v>
          </cell>
          <cell r="H4134" t="str">
            <v>LUVA, EM FERRO GALVANIZADO, DN 65 (2 1/2"), CONEXÃO ROSQUEADA, INSTALADO EM PRUMADAS - FORNECIMENTO E INSTALAÇÃO. AF_10/2020</v>
          </cell>
          <cell r="I4134" t="str">
            <v>UN</v>
          </cell>
          <cell r="J4134" t="str">
            <v>ATRIBUÍDO SÃO PAULO</v>
          </cell>
          <cell r="K4134" t="str">
            <v>103,27</v>
          </cell>
          <cell r="L4134" t="str">
            <v>CAIXA REFERENCIAL</v>
          </cell>
          <cell r="M4134" t="str">
            <v>24,65</v>
          </cell>
          <cell r="N4134">
            <v>78.62</v>
          </cell>
          <cell r="O4134">
            <v>103.27000000000001</v>
          </cell>
          <cell r="P4134">
            <v>0</v>
          </cell>
          <cell r="R4134" t="str">
            <v>SINAPI</v>
          </cell>
        </row>
        <row r="4135">
          <cell r="G4135">
            <v>92348</v>
          </cell>
          <cell r="H4135" t="str">
            <v>NIPLE, EM FERRO GALVANIZADO, DN 80 (3"), CONEXÃO ROSQUEADA, INSTALADO EM PRUMADAS - FORNECIMENTO E INSTALAÇÃO. AF_10/2020</v>
          </cell>
          <cell r="I4135" t="str">
            <v>UN</v>
          </cell>
          <cell r="J4135" t="str">
            <v>ATRIBUÍDO SÃO PAULO</v>
          </cell>
          <cell r="K4135" t="str">
            <v>132,04</v>
          </cell>
          <cell r="L4135" t="str">
            <v>CAIXA REFERENCIAL</v>
          </cell>
          <cell r="M4135" t="str">
            <v>26,63</v>
          </cell>
          <cell r="N4135">
            <v>105.41</v>
          </cell>
          <cell r="O4135">
            <v>132.04</v>
          </cell>
          <cell r="P4135">
            <v>0</v>
          </cell>
          <cell r="R4135" t="str">
            <v>SINAPI</v>
          </cell>
        </row>
        <row r="4136">
          <cell r="G4136">
            <v>92349</v>
          </cell>
          <cell r="H4136" t="str">
            <v>LUVA, EM FERRO GALVANIZADO, DN 80 (3"), CONEXÃO ROSQUEADA, INSTALADO EM PRUMADAS - FORNECIMENTO E INSTALAÇÃO. AF_10/2020</v>
          </cell>
          <cell r="I4136" t="str">
            <v>UN</v>
          </cell>
          <cell r="J4136" t="str">
            <v>ATRIBUÍDO SÃO PAULO</v>
          </cell>
          <cell r="K4136" t="str">
            <v>142,25</v>
          </cell>
          <cell r="L4136" t="str">
            <v>CAIXA REFERENCIAL</v>
          </cell>
          <cell r="M4136" t="str">
            <v>26,63</v>
          </cell>
          <cell r="N4136">
            <v>115.62</v>
          </cell>
          <cell r="O4136">
            <v>142.25</v>
          </cell>
          <cell r="P4136">
            <v>0</v>
          </cell>
          <cell r="R4136" t="str">
            <v>SINAPI</v>
          </cell>
        </row>
        <row r="4137">
          <cell r="G4137">
            <v>92350</v>
          </cell>
          <cell r="H4137" t="str">
            <v>JOELHO 45 GRAUS, EM FERRO GALVANIZADO, DN 50 (2"), CONEXÃO ROSQUEADA, INSTALADO EM PRUMADAS - FORNECIMENTO E INSTALAÇÃO. AF_10/2020</v>
          </cell>
          <cell r="I4137" t="str">
            <v>UN</v>
          </cell>
          <cell r="J4137" t="str">
            <v>ATRIBUÍDO SÃO PAULO</v>
          </cell>
          <cell r="K4137" t="str">
            <v>101,55</v>
          </cell>
          <cell r="L4137" t="str">
            <v>CAIXA REFERENCIAL</v>
          </cell>
          <cell r="M4137" t="str">
            <v>33,98</v>
          </cell>
          <cell r="N4137">
            <v>67.569999999999993</v>
          </cell>
          <cell r="O4137">
            <v>101.54999999999998</v>
          </cell>
          <cell r="P4137">
            <v>0</v>
          </cell>
          <cell r="R4137" t="str">
            <v>SINAPI</v>
          </cell>
        </row>
        <row r="4138">
          <cell r="G4138">
            <v>92351</v>
          </cell>
          <cell r="H4138" t="str">
            <v>JOELHO 90 GRAUS, EM FERRO GALVANIZADO, DN 50 (2"), CONEXÃO ROSQUEADA, INSTALADO EM PRUMADAS - FORNECIMENTO E INSTALAÇÃO. AF_10/2020</v>
          </cell>
          <cell r="I4138" t="str">
            <v>UN</v>
          </cell>
          <cell r="J4138" t="str">
            <v>ATRIBUÍDO SÃO PAULO</v>
          </cell>
          <cell r="K4138" t="str">
            <v>99,00</v>
          </cell>
          <cell r="L4138" t="str">
            <v>CAIXA REFERENCIAL</v>
          </cell>
          <cell r="M4138" t="str">
            <v>33,98</v>
          </cell>
          <cell r="N4138">
            <v>65.02000000000001</v>
          </cell>
          <cell r="O4138">
            <v>99</v>
          </cell>
          <cell r="P4138">
            <v>0</v>
          </cell>
          <cell r="R4138" t="str">
            <v>SINAPI</v>
          </cell>
        </row>
        <row r="4139">
          <cell r="G4139">
            <v>92352</v>
          </cell>
          <cell r="H4139" t="str">
            <v>JOELHO 45 GRAUS, EM FERRO GALVANIZADO, DN 65 (2 1/2"), CONEXÃO ROSQUEADA, INSTALADO EM PRUMADAS - FORNECIMENTO E INSTALAÇÃO. AF_10/2020</v>
          </cell>
          <cell r="I4139" t="str">
            <v>UN</v>
          </cell>
          <cell r="J4139" t="str">
            <v>ATRIBUÍDO SÃO PAULO</v>
          </cell>
          <cell r="K4139" t="str">
            <v>159,79</v>
          </cell>
          <cell r="L4139" t="str">
            <v>CAIXA REFERENCIAL</v>
          </cell>
          <cell r="M4139" t="str">
            <v>36,95</v>
          </cell>
          <cell r="N4139">
            <v>122.83999999999999</v>
          </cell>
          <cell r="O4139">
            <v>159.79</v>
          </cell>
          <cell r="P4139">
            <v>0</v>
          </cell>
          <cell r="R4139" t="str">
            <v>SINAPI</v>
          </cell>
        </row>
        <row r="4140">
          <cell r="G4140">
            <v>92353</v>
          </cell>
          <cell r="H4140" t="str">
            <v>JOELHO 90 GRAUS, EM FERRO GALVANIZADO, DN 65 (2 1/2"), CONEXÃO ROSQUEADA, INSTALADO EM PRUMADAS - FORNECIMENTO E INSTALAÇÃO. AF_10/2020</v>
          </cell>
          <cell r="I4140" t="str">
            <v>UN</v>
          </cell>
          <cell r="J4140" t="str">
            <v>ATRIBUÍDO SÃO PAULO</v>
          </cell>
          <cell r="K4140" t="str">
            <v>148,56</v>
          </cell>
          <cell r="L4140" t="str">
            <v>CAIXA REFERENCIAL</v>
          </cell>
          <cell r="M4140" t="str">
            <v>36,95</v>
          </cell>
          <cell r="N4140">
            <v>111.61</v>
          </cell>
          <cell r="O4140">
            <v>148.56</v>
          </cell>
          <cell r="P4140">
            <v>0</v>
          </cell>
          <cell r="R4140" t="str">
            <v>SINAPI</v>
          </cell>
        </row>
        <row r="4141">
          <cell r="G4141">
            <v>92354</v>
          </cell>
          <cell r="H4141" t="str">
            <v>JOELHO 45 GRAUS, EM FERRO GALVANIZADO, DN 80 (3"), CONEXÃO ROSQUEADA, INSTALADO EM PRUMADAS - FORNECIMENTO E INSTALAÇÃO. AF_10/2020</v>
          </cell>
          <cell r="I4141" t="str">
            <v>UN</v>
          </cell>
          <cell r="J4141" t="str">
            <v>ATRIBUÍDO SÃO PAULO</v>
          </cell>
          <cell r="K4141" t="str">
            <v>215,69</v>
          </cell>
          <cell r="L4141" t="str">
            <v>CAIXA REFERENCIAL</v>
          </cell>
          <cell r="M4141" t="str">
            <v>39,94</v>
          </cell>
          <cell r="N4141">
            <v>175.75</v>
          </cell>
          <cell r="O4141">
            <v>215.69</v>
          </cell>
          <cell r="P4141">
            <v>0</v>
          </cell>
          <cell r="R4141" t="str">
            <v>SINAPI</v>
          </cell>
        </row>
        <row r="4142">
          <cell r="G4142">
            <v>92355</v>
          </cell>
          <cell r="H4142" t="str">
            <v>JOELHO 90 GRAUS, EM FERRO GALVANIZADO, DN 80 (3"), CONEXÃO ROSQUEADA, INSTALADO EM PRUMADAS - FORNECIMENTO E INSTALAÇÃO. AF_10/2020</v>
          </cell>
          <cell r="I4142" t="str">
            <v>UN</v>
          </cell>
          <cell r="J4142" t="str">
            <v>ATRIBUÍDO SÃO PAULO</v>
          </cell>
          <cell r="K4142" t="str">
            <v>194,05</v>
          </cell>
          <cell r="L4142" t="str">
            <v>CAIXA REFERENCIAL</v>
          </cell>
          <cell r="M4142" t="str">
            <v>39,94</v>
          </cell>
          <cell r="N4142">
            <v>154.11000000000001</v>
          </cell>
          <cell r="O4142">
            <v>194.05</v>
          </cell>
          <cell r="P4142">
            <v>0</v>
          </cell>
          <cell r="R4142" t="str">
            <v>SINAPI</v>
          </cell>
        </row>
        <row r="4143">
          <cell r="G4143">
            <v>92356</v>
          </cell>
          <cell r="H4143" t="str">
            <v>TÊ, EM FERRO GALVANIZADO, DN 50 (2"), CONEXÃO ROSQUEADA, INSTALADO EM PRUMADAS - FORNECIMENTO E INSTALAÇÃO. AF_10/2020</v>
          </cell>
          <cell r="I4143" t="str">
            <v>UN</v>
          </cell>
          <cell r="J4143" t="str">
            <v>ATRIBUÍDO SÃO PAULO</v>
          </cell>
          <cell r="K4143" t="str">
            <v>131,92</v>
          </cell>
          <cell r="L4143" t="str">
            <v>CAIXA REFERENCIAL</v>
          </cell>
          <cell r="M4143" t="str">
            <v>45,31</v>
          </cell>
          <cell r="N4143">
            <v>86.609999999999985</v>
          </cell>
          <cell r="O4143">
            <v>131.91999999999999</v>
          </cell>
          <cell r="P4143">
            <v>0</v>
          </cell>
          <cell r="R4143" t="str">
            <v>SINAPI</v>
          </cell>
        </row>
        <row r="4144">
          <cell r="G4144">
            <v>92357</v>
          </cell>
          <cell r="H4144" t="str">
            <v>TÊ, EM FERRO GALVANIZADO, DN 65 (2 1/2"), CONEXÃO ROSQUEADA, INSTALADO EM PRUMADAS - FORNECIMENTO E INSTALAÇÃO. AF_10/2020</v>
          </cell>
          <cell r="I4144" t="str">
            <v>UN</v>
          </cell>
          <cell r="J4144" t="str">
            <v>ATRIBUÍDO SÃO PAULO</v>
          </cell>
          <cell r="K4144" t="str">
            <v>203,70</v>
          </cell>
          <cell r="L4144" t="str">
            <v>CAIXA REFERENCIAL</v>
          </cell>
          <cell r="M4144" t="str">
            <v>49,29</v>
          </cell>
          <cell r="N4144">
            <v>154.41</v>
          </cell>
          <cell r="O4144">
            <v>203.7</v>
          </cell>
          <cell r="P4144">
            <v>0</v>
          </cell>
          <cell r="R4144" t="str">
            <v>SINAPI</v>
          </cell>
        </row>
        <row r="4145">
          <cell r="G4145">
            <v>92358</v>
          </cell>
          <cell r="H4145" t="str">
            <v>TÊ, EM FERRO GALVANIZADO, DN 80 (3"), CONEXÃO ROSQUEADA, INSTALADO EM PRUMADAS - FORNECIMENTO E INSTALAÇÃO. AF_10/2020</v>
          </cell>
          <cell r="I4145" t="str">
            <v>UN</v>
          </cell>
          <cell r="J4145" t="str">
            <v>ATRIBUÍDO SÃO PAULO</v>
          </cell>
          <cell r="K4145" t="str">
            <v>256,62</v>
          </cell>
          <cell r="L4145" t="str">
            <v>CAIXA REFERENCIAL</v>
          </cell>
          <cell r="M4145" t="str">
            <v>53,25</v>
          </cell>
          <cell r="N4145">
            <v>203.37</v>
          </cell>
          <cell r="O4145">
            <v>256.62</v>
          </cell>
          <cell r="P4145">
            <v>0</v>
          </cell>
          <cell r="R4145" t="str">
            <v>SINAPI</v>
          </cell>
        </row>
        <row r="4146">
          <cell r="G4146">
            <v>92369</v>
          </cell>
          <cell r="H4146" t="str">
            <v>NIPLE, EM FERRO GALVANIZADO, DN 25 (1"), CONEXÃO ROSQUEADA, INSTALADO EM REDE DE ALIMENTAÇÃO PARA HIDRANTE - FORNECIMENTO E INSTALAÇÃO. AF_10/2020</v>
          </cell>
          <cell r="I4146" t="str">
            <v>UN</v>
          </cell>
          <cell r="J4146" t="str">
            <v>ATRIBUÍDO SÃO PAULO</v>
          </cell>
          <cell r="K4146" t="str">
            <v>34,84</v>
          </cell>
          <cell r="L4146" t="str">
            <v>CAIXA REFERENCIAL</v>
          </cell>
          <cell r="M4146" t="str">
            <v>17,22</v>
          </cell>
          <cell r="N4146">
            <v>17.620000000000005</v>
          </cell>
          <cell r="O4146">
            <v>34.840000000000003</v>
          </cell>
          <cell r="P4146">
            <v>0</v>
          </cell>
          <cell r="R4146" t="str">
            <v>SINAPI</v>
          </cell>
        </row>
        <row r="4147">
          <cell r="G4147">
            <v>92370</v>
          </cell>
          <cell r="H4147" t="str">
            <v>LUVA, EM FERRO GALVANIZADO, DN 25 (1"), CONEXÃO ROSQUEADA, INSTALADO EM REDE DE ALIMENTAÇÃO PARA HIDRANTE - FORNECIMENTO E INSTALAÇÃO. AF_10/2020</v>
          </cell>
          <cell r="I4147" t="str">
            <v>UN</v>
          </cell>
          <cell r="J4147" t="str">
            <v>ATRIBUÍDO SÃO PAULO</v>
          </cell>
          <cell r="K4147" t="str">
            <v>36,90</v>
          </cell>
          <cell r="L4147" t="str">
            <v>CAIXA REFERENCIAL</v>
          </cell>
          <cell r="M4147" t="str">
            <v>17,22</v>
          </cell>
          <cell r="N4147">
            <v>19.68</v>
          </cell>
          <cell r="O4147">
            <v>36.9</v>
          </cell>
          <cell r="P4147">
            <v>0</v>
          </cell>
          <cell r="R4147" t="str">
            <v>SINAPI</v>
          </cell>
        </row>
        <row r="4148">
          <cell r="G4148">
            <v>92371</v>
          </cell>
          <cell r="H4148" t="str">
            <v>NIPLE, EM FERRO GALVANIZADO, DN 32 (1 1/4"), CONEXÃO ROSQUEADA, INSTALADO EM REDE DE ALIMENTAÇÃO PARA HIDRANTE - FORNECIMENTO E INSTALAÇÃO. AF_10/2020</v>
          </cell>
          <cell r="I4148" t="str">
            <v>UN</v>
          </cell>
          <cell r="J4148" t="str">
            <v>ATRIBUÍDO SÃO PAULO</v>
          </cell>
          <cell r="K4148" t="str">
            <v>42,94</v>
          </cell>
          <cell r="L4148" t="str">
            <v>CAIXA REFERENCIAL</v>
          </cell>
          <cell r="M4148" t="str">
            <v>18,73</v>
          </cell>
          <cell r="N4148">
            <v>24.209999999999997</v>
          </cell>
          <cell r="O4148">
            <v>42.94</v>
          </cell>
          <cell r="P4148">
            <v>0</v>
          </cell>
          <cell r="R4148" t="str">
            <v>SINAPI</v>
          </cell>
        </row>
        <row r="4149">
          <cell r="G4149">
            <v>92372</v>
          </cell>
          <cell r="H4149" t="str">
            <v>LUVA, EM FERRO GALVANIZADO, DN 32 (1 1/4"), CONEXÃO ROSQUEADA, INSTALADO EM REDE DE ALIMENTAÇÃO PARA HIDRANTE - FORNECIMENTO E INSTALAÇÃO. AF_10/2020</v>
          </cell>
          <cell r="I4149" t="str">
            <v>UN</v>
          </cell>
          <cell r="J4149" t="str">
            <v>ATRIBUÍDO SÃO PAULO</v>
          </cell>
          <cell r="K4149" t="str">
            <v>44,87</v>
          </cell>
          <cell r="L4149" t="str">
            <v>CAIXA REFERENCIAL</v>
          </cell>
          <cell r="M4149" t="str">
            <v>18,72</v>
          </cell>
          <cell r="N4149">
            <v>26.15</v>
          </cell>
          <cell r="O4149">
            <v>44.87</v>
          </cell>
          <cell r="P4149">
            <v>0</v>
          </cell>
          <cell r="R4149" t="str">
            <v>SINAPI</v>
          </cell>
        </row>
        <row r="4150">
          <cell r="G4150">
            <v>92373</v>
          </cell>
          <cell r="H4150" t="str">
            <v>NIPLE, EM FERRO GALVANIZADO, DN 40 (1 1/2"), CONEXÃO ROSQUEADA, INSTALADO EM REDE DE ALIMENTAÇÃO PARA HIDRANTE - FORNECIMENTO E INSTALAÇÃO. AF_10/2020</v>
          </cell>
          <cell r="I4150" t="str">
            <v>UN</v>
          </cell>
          <cell r="J4150" t="str">
            <v>ATRIBUÍDO SÃO PAULO</v>
          </cell>
          <cell r="K4150" t="str">
            <v>51,41</v>
          </cell>
          <cell r="L4150" t="str">
            <v>CAIXA REFERENCIAL</v>
          </cell>
          <cell r="M4150" t="str">
            <v>20,44</v>
          </cell>
          <cell r="N4150">
            <v>30.969999999999995</v>
          </cell>
          <cell r="O4150">
            <v>51.41</v>
          </cell>
          <cell r="P4150">
            <v>0</v>
          </cell>
          <cell r="R4150" t="str">
            <v>SINAPI</v>
          </cell>
        </row>
        <row r="4151">
          <cell r="G4151">
            <v>92374</v>
          </cell>
          <cell r="H4151" t="str">
            <v>LUVA, EM FERRO GALVANIZADO, DN 40 (1 1/2"), CONEXÃO ROSQUEADA, INSTALADO EM REDE DE ALIMENTAÇÃO PARA HIDRANTE - FORNECIMENTO E INSTALAÇÃO. AF_10/2020</v>
          </cell>
          <cell r="I4151" t="str">
            <v>UN</v>
          </cell>
          <cell r="J4151" t="str">
            <v>ATRIBUÍDO SÃO PAULO</v>
          </cell>
          <cell r="K4151" t="str">
            <v>51,78</v>
          </cell>
          <cell r="L4151" t="str">
            <v>CAIXA REFERENCIAL</v>
          </cell>
          <cell r="M4151" t="str">
            <v>20,44</v>
          </cell>
          <cell r="N4151">
            <v>31.34</v>
          </cell>
          <cell r="O4151">
            <v>51.78</v>
          </cell>
          <cell r="P4151">
            <v>0</v>
          </cell>
          <cell r="R4151" t="str">
            <v>SINAPI</v>
          </cell>
        </row>
        <row r="4152">
          <cell r="G4152">
            <v>92375</v>
          </cell>
          <cell r="H4152" t="str">
            <v>NIPLE, EM FERRO GALVANIZADO, DN 50 (2"), CONEXÃO ROSQUEADA, INSTALADO EM REDE DE ALIMENTAÇÃO PARA HIDRANTE - FORNECIMENTO E INSTALAÇÃO. AF_10/2020</v>
          </cell>
          <cell r="I4152" t="str">
            <v>UN</v>
          </cell>
          <cell r="J4152" t="str">
            <v>ATRIBUÍDO SÃO PAULO</v>
          </cell>
          <cell r="K4152" t="str">
            <v>68,28</v>
          </cell>
          <cell r="L4152" t="str">
            <v>CAIXA REFERENCIAL</v>
          </cell>
          <cell r="M4152" t="str">
            <v>22,62</v>
          </cell>
          <cell r="N4152">
            <v>45.66</v>
          </cell>
          <cell r="O4152">
            <v>68.28</v>
          </cell>
          <cell r="P4152">
            <v>0</v>
          </cell>
          <cell r="R4152" t="str">
            <v>SINAPI</v>
          </cell>
        </row>
        <row r="4153">
          <cell r="G4153">
            <v>92376</v>
          </cell>
          <cell r="H4153" t="str">
            <v>LUVA, EM FERRO GALVANIZADO, DN 50 (2"), CONEXÃO ROSQUEADA, INSTALADO EM REDE DE ALIMENTAÇÃO PARA HIDRANTE - FORNECIMENTO E INSTALAÇÃO. AF_10/2020</v>
          </cell>
          <cell r="I4153" t="str">
            <v>UN</v>
          </cell>
          <cell r="J4153" t="str">
            <v>ATRIBUÍDO SÃO PAULO</v>
          </cell>
          <cell r="K4153" t="str">
            <v>68,25</v>
          </cell>
          <cell r="L4153" t="str">
            <v>CAIXA REFERENCIAL</v>
          </cell>
          <cell r="M4153" t="str">
            <v>22,62</v>
          </cell>
          <cell r="N4153">
            <v>45.629999999999995</v>
          </cell>
          <cell r="O4153">
            <v>68.25</v>
          </cell>
          <cell r="P4153">
            <v>0</v>
          </cell>
          <cell r="R4153" t="str">
            <v>SINAPI</v>
          </cell>
        </row>
        <row r="4154">
          <cell r="G4154">
            <v>92377</v>
          </cell>
          <cell r="H4154" t="str">
            <v>NIPLE, EM FERRO GALVANIZADO, DN 65 (2 1/2"), CONEXÃO ROSQUEADA, INSTALADO EM REDE DE ALIMENTAÇÃO PARA HIDRANTE - FORNECIMENTO E INSTALAÇÃO. AF_10/2020</v>
          </cell>
          <cell r="I4154" t="str">
            <v>UN</v>
          </cell>
          <cell r="J4154" t="str">
            <v>ATRIBUÍDO SÃO PAULO</v>
          </cell>
          <cell r="K4154" t="str">
            <v>93,30</v>
          </cell>
          <cell r="L4154" t="str">
            <v>CAIXA REFERENCIAL</v>
          </cell>
          <cell r="M4154" t="str">
            <v>25,85</v>
          </cell>
          <cell r="N4154">
            <v>67.449999999999989</v>
          </cell>
          <cell r="O4154">
            <v>93.299999999999983</v>
          </cell>
          <cell r="P4154">
            <v>0</v>
          </cell>
          <cell r="R4154" t="str">
            <v>SINAPI</v>
          </cell>
        </row>
        <row r="4155">
          <cell r="G4155">
            <v>92378</v>
          </cell>
          <cell r="H4155" t="str">
            <v>LUVA, EM FERRO GALVANIZADO, DN 65 (2 1/2"), CONEXÃO ROSQUEADA, INSTALADO EM REDE DE ALIMENTAÇÃO PARA HIDRANTE - FORNECIMENTO E INSTALAÇÃO. AF_10/2020</v>
          </cell>
          <cell r="I4155" t="str">
            <v>UN</v>
          </cell>
          <cell r="J4155" t="str">
            <v>ATRIBUÍDO SÃO PAULO</v>
          </cell>
          <cell r="K4155" t="str">
            <v>104,77</v>
          </cell>
          <cell r="L4155" t="str">
            <v>CAIXA REFERENCIAL</v>
          </cell>
          <cell r="M4155" t="str">
            <v>25,85</v>
          </cell>
          <cell r="N4155">
            <v>78.919999999999987</v>
          </cell>
          <cell r="O4155">
            <v>104.76999999999998</v>
          </cell>
          <cell r="P4155">
            <v>0</v>
          </cell>
          <cell r="R4155" t="str">
            <v>SINAPI</v>
          </cell>
        </row>
        <row r="4156">
          <cell r="G4156">
            <v>92379</v>
          </cell>
          <cell r="H4156" t="str">
            <v>NIPLE, EM FERRO GALVANIZADO, DN 80 (3"), CONEXÃO ROSQUEADA, INSTALADO EM REDE DE ALIMENTAÇÃO PARA HIDRANTE - FORNECIMENTO E INSTALAÇÃO. AF_10/2020</v>
          </cell>
          <cell r="I4156" t="str">
            <v>UN</v>
          </cell>
          <cell r="J4156" t="str">
            <v>ATRIBUÍDO SÃO PAULO</v>
          </cell>
          <cell r="K4156" t="str">
            <v>135,13</v>
          </cell>
          <cell r="L4156" t="str">
            <v>CAIXA REFERENCIAL</v>
          </cell>
          <cell r="M4156" t="str">
            <v>29,08</v>
          </cell>
          <cell r="N4156">
            <v>106.05</v>
          </cell>
          <cell r="O4156">
            <v>135.13</v>
          </cell>
          <cell r="P4156">
            <v>0</v>
          </cell>
          <cell r="R4156" t="str">
            <v>SINAPI</v>
          </cell>
        </row>
        <row r="4157">
          <cell r="G4157">
            <v>92380</v>
          </cell>
          <cell r="H4157" t="str">
            <v>LUVA, EM FERRO GALVANIZADO, DN 80 (3"), CONEXÃO ROSQUEADA, INSTALADO EM REDE DE ALIMENTAÇÃO PARA HIDRANTE - FORNECIMENTO E INSTALAÇÃO. AF_10/2020</v>
          </cell>
          <cell r="I4157" t="str">
            <v>UN</v>
          </cell>
          <cell r="J4157" t="str">
            <v>ATRIBUÍDO SÃO PAULO</v>
          </cell>
          <cell r="K4157" t="str">
            <v>145,34</v>
          </cell>
          <cell r="L4157" t="str">
            <v>CAIXA REFERENCIAL</v>
          </cell>
          <cell r="M4157" t="str">
            <v>29,08</v>
          </cell>
          <cell r="N4157">
            <v>116.26</v>
          </cell>
          <cell r="O4157">
            <v>145.34</v>
          </cell>
          <cell r="P4157">
            <v>0</v>
          </cell>
          <cell r="R4157" t="str">
            <v>SINAPI</v>
          </cell>
        </row>
        <row r="4158">
          <cell r="G4158">
            <v>92381</v>
          </cell>
          <cell r="H4158" t="str">
            <v>JOELHO 45 GRAUS, EM FERRO GALVANIZADO, DN 25 (1"), CONEXÃO ROSQUEADA, INSTALADO EM REDE DE ALIMENTAÇÃO PARA HIDRANTE - FORNECIMENTO E INSTALAÇÃO. AF_10/2020</v>
          </cell>
          <cell r="I4158" t="str">
            <v>UN</v>
          </cell>
          <cell r="J4158" t="str">
            <v>ATRIBUÍDO SÃO PAULO</v>
          </cell>
          <cell r="K4158" t="str">
            <v>52,88</v>
          </cell>
          <cell r="L4158" t="str">
            <v>CAIXA REFERENCIAL</v>
          </cell>
          <cell r="M4158" t="str">
            <v>25,82</v>
          </cell>
          <cell r="N4158">
            <v>27.060000000000002</v>
          </cell>
          <cell r="O4158">
            <v>52.88</v>
          </cell>
          <cell r="P4158">
            <v>0</v>
          </cell>
          <cell r="R4158" t="str">
            <v>SINAPI</v>
          </cell>
        </row>
        <row r="4159">
          <cell r="G4159">
            <v>92382</v>
          </cell>
          <cell r="H4159" t="str">
            <v>JOELHO 90 GRAUS, EM FERRO GALVANIZADO, DN 25 (1"), CONEXÃO ROSQUEADA, INSTALADO EM REDE DE ALIMENTAÇÃO PARA HIDRANTE - FORNECIMENTO E INSTALAÇÃO. AF_10/2020</v>
          </cell>
          <cell r="I4159" t="str">
            <v>UN</v>
          </cell>
          <cell r="J4159" t="str">
            <v>ATRIBUÍDO SÃO PAULO</v>
          </cell>
          <cell r="K4159" t="str">
            <v>50,14</v>
          </cell>
          <cell r="L4159" t="str">
            <v>CAIXA REFERENCIAL</v>
          </cell>
          <cell r="M4159" t="str">
            <v>25,84</v>
          </cell>
          <cell r="N4159">
            <v>24.3</v>
          </cell>
          <cell r="O4159">
            <v>50.14</v>
          </cell>
          <cell r="P4159">
            <v>0</v>
          </cell>
          <cell r="R4159" t="str">
            <v>SINAPI</v>
          </cell>
        </row>
        <row r="4160">
          <cell r="G4160">
            <v>92383</v>
          </cell>
          <cell r="H4160" t="str">
            <v>JOELHO 45 GRAUS, EM FERRO GALVANIZADO, DN 32 (1 1/4"), CONEXÃO ROSQUEADA, INSTALADO EM REDE DE ALIMENTAÇÃO PARA HIDRANTE - FORNECIMENTO E INSTALAÇÃO. AF_10/2020</v>
          </cell>
          <cell r="I4160" t="str">
            <v>UN</v>
          </cell>
          <cell r="J4160" t="str">
            <v>ATRIBUÍDO SÃO PAULO</v>
          </cell>
          <cell r="K4160" t="str">
            <v>68,39</v>
          </cell>
          <cell r="L4160" t="str">
            <v>CAIXA REFERENCIAL</v>
          </cell>
          <cell r="M4160" t="str">
            <v>28,07</v>
          </cell>
          <cell r="N4160">
            <v>40.32</v>
          </cell>
          <cell r="O4160">
            <v>68.39</v>
          </cell>
          <cell r="P4160">
            <v>0</v>
          </cell>
          <cell r="R4160" t="str">
            <v>SINAPI</v>
          </cell>
        </row>
        <row r="4161">
          <cell r="G4161">
            <v>92384</v>
          </cell>
          <cell r="H4161" t="str">
            <v>JOELHO 90 GRAUS, EM FERRO GALVANIZADO, DN 32 (1 1/4"), CONEXÃO ROSQUEADA, INSTALADO EM REDE DE ALIMENTAÇÃO PARA HIDRANTE - FORNECIMENTO E INSTALAÇÃO. AF_10/2020</v>
          </cell>
          <cell r="I4161" t="str">
            <v>UN</v>
          </cell>
          <cell r="J4161" t="str">
            <v>ATRIBUÍDO SÃO PAULO</v>
          </cell>
          <cell r="K4161" t="str">
            <v>62,94</v>
          </cell>
          <cell r="L4161" t="str">
            <v>CAIXA REFERENCIAL</v>
          </cell>
          <cell r="M4161" t="str">
            <v>28,07</v>
          </cell>
          <cell r="N4161">
            <v>34.869999999999997</v>
          </cell>
          <cell r="O4161">
            <v>62.94</v>
          </cell>
          <cell r="P4161">
            <v>0</v>
          </cell>
          <cell r="R4161" t="str">
            <v>SINAPI</v>
          </cell>
        </row>
        <row r="4162">
          <cell r="G4162">
            <v>92385</v>
          </cell>
          <cell r="H4162" t="str">
            <v>JOELHO 45 GRAUS, EM FERRO GALVANIZADO, DN 40 (1 1/2"), CONEXÃO ROSQUEADA, INSTALADO EM REDE DE ALIMENTAÇÃO PARA HIDRANTE - FORNECIMENTO E INSTALAÇÃO. AF_10/2020</v>
          </cell>
          <cell r="I4162" t="str">
            <v>UN</v>
          </cell>
          <cell r="J4162" t="str">
            <v>ATRIBUÍDO SÃO PAULO</v>
          </cell>
          <cell r="K4162" t="str">
            <v>79,02</v>
          </cell>
          <cell r="L4162" t="str">
            <v>CAIXA REFERENCIAL</v>
          </cell>
          <cell r="M4162" t="str">
            <v>30,67</v>
          </cell>
          <cell r="N4162">
            <v>48.349999999999994</v>
          </cell>
          <cell r="O4162">
            <v>79.02</v>
          </cell>
          <cell r="P4162">
            <v>0</v>
          </cell>
          <cell r="R4162" t="str">
            <v>SINAPI</v>
          </cell>
        </row>
        <row r="4163">
          <cell r="G4163">
            <v>92386</v>
          </cell>
          <cell r="H4163" t="str">
            <v>JOELHO 90 GRAUS, EM FERRO GALVANIZADO, DN 40 (1 1/2"), CONEXÃO ROSQUEADA, INSTALADO EM REDE DE ALIMENTAÇÃO PARA HIDRANTE - FORNECIMENTO E INSTALAÇÃO. AF_10/2020</v>
          </cell>
          <cell r="I4163" t="str">
            <v>UN</v>
          </cell>
          <cell r="J4163" t="str">
            <v>ATRIBUÍDO SÃO PAULO</v>
          </cell>
          <cell r="K4163" t="str">
            <v>75,26</v>
          </cell>
          <cell r="L4163" t="str">
            <v>CAIXA REFERENCIAL</v>
          </cell>
          <cell r="M4163" t="str">
            <v>30,67</v>
          </cell>
          <cell r="N4163">
            <v>44.59</v>
          </cell>
          <cell r="O4163">
            <v>75.260000000000005</v>
          </cell>
          <cell r="P4163">
            <v>0</v>
          </cell>
          <cell r="R4163" t="str">
            <v>SINAPI</v>
          </cell>
        </row>
        <row r="4164">
          <cell r="G4164">
            <v>92387</v>
          </cell>
          <cell r="H4164" t="str">
            <v>JOELHO 45 GRAUS, EM FERRO GALVANIZADO, DN 50 (2"), CONEXÃO ROSQUEADA, INSTALADO EM REDE DE ALIMENTAÇÃO PARA HIDRANTE - FORNECIMENTO E INSTALAÇÃO. AF_10/2020</v>
          </cell>
          <cell r="I4164" t="str">
            <v>UN</v>
          </cell>
          <cell r="J4164" t="str">
            <v>ATRIBUÍDO SÃO PAULO</v>
          </cell>
          <cell r="K4164" t="str">
            <v>101,46</v>
          </cell>
          <cell r="L4164" t="str">
            <v>CAIXA REFERENCIAL</v>
          </cell>
          <cell r="M4164" t="str">
            <v>33,91</v>
          </cell>
          <cell r="N4164">
            <v>67.55</v>
          </cell>
          <cell r="O4164">
            <v>101.46</v>
          </cell>
          <cell r="P4164">
            <v>0</v>
          </cell>
          <cell r="R4164" t="str">
            <v>SINAPI</v>
          </cell>
        </row>
        <row r="4165">
          <cell r="G4165">
            <v>92388</v>
          </cell>
          <cell r="H4165" t="str">
            <v>JOELHO 90 GRAUS, EM FERRO GALVANIZADO, DN 50 (2"), CONEXÃO ROSQUEADA, INSTALADO EM REDE DE ALIMENTAÇÃO PARA HIDRANTE - FORNECIMENTO E INSTALAÇÃO. AF_10/2020</v>
          </cell>
          <cell r="I4165" t="str">
            <v>UN</v>
          </cell>
          <cell r="J4165" t="str">
            <v>ATRIBUÍDO SÃO PAULO</v>
          </cell>
          <cell r="K4165" t="str">
            <v>98,91</v>
          </cell>
          <cell r="L4165" t="str">
            <v>CAIXA REFERENCIAL</v>
          </cell>
          <cell r="M4165" t="str">
            <v>33,91</v>
          </cell>
          <cell r="N4165">
            <v>65</v>
          </cell>
          <cell r="O4165">
            <v>98.91</v>
          </cell>
          <cell r="P4165">
            <v>0</v>
          </cell>
          <cell r="R4165" t="str">
            <v>SINAPI</v>
          </cell>
        </row>
        <row r="4166">
          <cell r="G4166">
            <v>92389</v>
          </cell>
          <cell r="H4166" t="str">
            <v>JOELHO 45 GRAUS, EM FERRO GALVANIZADO, DN 65 (2 1/2"), CONEXÃO ROSQUEADA, INSTALADO EM REDE DE ALIMENTAÇÃO PARA HIDRANTE - FORNECIMENTO E INSTALAÇÃO. AF_10/2020</v>
          </cell>
          <cell r="I4166" t="str">
            <v>UN</v>
          </cell>
          <cell r="J4166" t="str">
            <v>ATRIBUÍDO SÃO PAULO</v>
          </cell>
          <cell r="K4166" t="str">
            <v>162,08</v>
          </cell>
          <cell r="L4166" t="str">
            <v>CAIXA REFERENCIAL</v>
          </cell>
          <cell r="M4166" t="str">
            <v>38,77</v>
          </cell>
          <cell r="N4166">
            <v>123.31</v>
          </cell>
          <cell r="O4166">
            <v>162.08000000000001</v>
          </cell>
          <cell r="P4166">
            <v>0</v>
          </cell>
          <cell r="R4166" t="str">
            <v>SINAPI</v>
          </cell>
        </row>
        <row r="4167">
          <cell r="G4167">
            <v>92390</v>
          </cell>
          <cell r="H4167" t="str">
            <v>JOELHO 90 GRAUS, EM FERRO GALVANIZADO, DN 65 (2 1/2"), CONEXÃO ROSQUEADA, INSTALADO EM REDE DE ALIMENTAÇÃO PARA HIDRANTE - FORNECIMENTO E INSTALAÇÃO. AF_10/2020</v>
          </cell>
          <cell r="I4167" t="str">
            <v>UN</v>
          </cell>
          <cell r="J4167" t="str">
            <v>ATRIBUÍDO SÃO PAULO</v>
          </cell>
          <cell r="K4167" t="str">
            <v>150,85</v>
          </cell>
          <cell r="L4167" t="str">
            <v>CAIXA REFERENCIAL</v>
          </cell>
          <cell r="M4167" t="str">
            <v>38,77</v>
          </cell>
          <cell r="N4167">
            <v>112.07999999999998</v>
          </cell>
          <cell r="O4167">
            <v>150.85</v>
          </cell>
          <cell r="P4167">
            <v>0</v>
          </cell>
          <cell r="R4167" t="str">
            <v>SINAPI</v>
          </cell>
        </row>
        <row r="4168">
          <cell r="G4168">
            <v>92635</v>
          </cell>
          <cell r="H4168" t="str">
            <v>JOELHO 45 GRAUS, EM FERRO GALVANIZADO, CONEXÃO ROSQUEADA, DN 80 (3"), INSTALADO EM REDE DE ALIMENTAÇÃO PARA HIDRANTE - FORNECIMENTO E INSTALAÇÃO. AF_10/2020</v>
          </cell>
          <cell r="I4168" t="str">
            <v>UN</v>
          </cell>
          <cell r="J4168" t="str">
            <v>ATRIBUÍDO SÃO PAULO</v>
          </cell>
          <cell r="K4168" t="str">
            <v>220,32</v>
          </cell>
          <cell r="L4168" t="str">
            <v>CAIXA REFERENCIAL</v>
          </cell>
          <cell r="M4168" t="str">
            <v>43,61</v>
          </cell>
          <cell r="N4168">
            <v>176.70999999999998</v>
          </cell>
          <cell r="O4168">
            <v>220.32</v>
          </cell>
          <cell r="P4168">
            <v>0</v>
          </cell>
          <cell r="R4168" t="str">
            <v>SINAPI</v>
          </cell>
        </row>
        <row r="4169">
          <cell r="G4169">
            <v>92636</v>
          </cell>
          <cell r="H4169" t="str">
            <v>JOELHO 90 GRAUS, EM FERRO GALVANIZADO, CONEXÃO ROSQUEADA, DN 80 (3"), INSTALADO EM REDE DE ALIMENTAÇÃO PARA HIDRANTE - FORNECIMENTO E INSTALAÇÃO. AF_10/2020</v>
          </cell>
          <cell r="I4169" t="str">
            <v>UN</v>
          </cell>
          <cell r="J4169" t="str">
            <v>ATRIBUÍDO SÃO PAULO</v>
          </cell>
          <cell r="K4169" t="str">
            <v>198,68</v>
          </cell>
          <cell r="L4169" t="str">
            <v>CAIXA REFERENCIAL</v>
          </cell>
          <cell r="M4169" t="str">
            <v>43,61</v>
          </cell>
          <cell r="N4169">
            <v>155.07</v>
          </cell>
          <cell r="O4169">
            <v>198.68</v>
          </cell>
          <cell r="P4169">
            <v>0</v>
          </cell>
          <cell r="R4169" t="str">
            <v>SINAPI</v>
          </cell>
        </row>
        <row r="4170">
          <cell r="G4170">
            <v>92637</v>
          </cell>
          <cell r="H4170" t="str">
            <v>TÊ, EM FERRO GALVANIZADO, CONEXÃO ROSQUEADA, DN 25 (1"), INSTALADO EM REDE DE ALIMENTAÇÃO PARA HIDRANTE - FORNECIMENTO E INSTALAÇÃO. AF_10/2020</v>
          </cell>
          <cell r="I4170" t="str">
            <v>UN</v>
          </cell>
          <cell r="J4170" t="str">
            <v>ATRIBUÍDO SÃO PAULO</v>
          </cell>
          <cell r="K4170" t="str">
            <v>67,88</v>
          </cell>
          <cell r="L4170" t="str">
            <v>CAIXA REFERENCIAL</v>
          </cell>
          <cell r="M4170" t="str">
            <v>34,46</v>
          </cell>
          <cell r="N4170">
            <v>33.419999999999995</v>
          </cell>
          <cell r="O4170">
            <v>67.88</v>
          </cell>
          <cell r="P4170">
            <v>0</v>
          </cell>
          <cell r="R4170" t="str">
            <v>SINAPI</v>
          </cell>
        </row>
        <row r="4171">
          <cell r="G4171">
            <v>92638</v>
          </cell>
          <cell r="H4171" t="str">
            <v>TÊ, EM FERRO GALVANIZADO, CONEXÃO ROSQUEADA, DN 32 (1 1/4"), INSTALADO EM REDE DE ALIMENTAÇÃO PARA HIDRANTE - FORNECIMENTO E INSTALAÇÃO. AF_10/2020</v>
          </cell>
          <cell r="I4171" t="str">
            <v>UN</v>
          </cell>
          <cell r="J4171" t="str">
            <v>ATRIBUÍDO SÃO PAULO</v>
          </cell>
          <cell r="K4171" t="str">
            <v>84,58</v>
          </cell>
          <cell r="L4171" t="str">
            <v>CAIXA REFERENCIAL</v>
          </cell>
          <cell r="M4171" t="str">
            <v>37,45</v>
          </cell>
          <cell r="N4171">
            <v>47.129999999999995</v>
          </cell>
          <cell r="O4171">
            <v>84.58</v>
          </cell>
          <cell r="P4171">
            <v>0</v>
          </cell>
          <cell r="R4171" t="str">
            <v>SINAPI</v>
          </cell>
        </row>
        <row r="4172">
          <cell r="G4172">
            <v>92639</v>
          </cell>
          <cell r="H4172" t="str">
            <v>TÊ, EM FERRO GALVANIZADO, CONEXÃO ROSQUEADA, DN 40 (1 1/2"), INSTALADO EM REDE DE ALIMENTAÇÃO PARA HIDRANTE - FORNECIMENTO E INSTALAÇÃO. AF_10/2020</v>
          </cell>
          <cell r="I4172" t="str">
            <v>UN</v>
          </cell>
          <cell r="J4172" t="str">
            <v>ATRIBUÍDO SÃO PAULO</v>
          </cell>
          <cell r="K4172" t="str">
            <v>98,87</v>
          </cell>
          <cell r="L4172" t="str">
            <v>CAIXA REFERENCIAL</v>
          </cell>
          <cell r="M4172" t="str">
            <v>40,89</v>
          </cell>
          <cell r="N4172">
            <v>57.980000000000004</v>
          </cell>
          <cell r="O4172">
            <v>98.87</v>
          </cell>
          <cell r="P4172">
            <v>0</v>
          </cell>
          <cell r="R4172" t="str">
            <v>SINAPI</v>
          </cell>
        </row>
        <row r="4173">
          <cell r="G4173">
            <v>92640</v>
          </cell>
          <cell r="H4173" t="str">
            <v>TÊ, EM FERRO GALVANIZADO, CONEXÃO ROSQUEADA, DN 50 (2"), INSTALADO EM REDE DE ALIMENTAÇÃO PARA HIDRANTE - FORNECIMENTO E INSTALAÇÃO. AF_10/2020</v>
          </cell>
          <cell r="I4173" t="str">
            <v>UN</v>
          </cell>
          <cell r="J4173" t="str">
            <v>ATRIBUÍDO SÃO PAULO</v>
          </cell>
          <cell r="K4173" t="str">
            <v>131,79</v>
          </cell>
          <cell r="L4173" t="str">
            <v>CAIXA REFERENCIAL</v>
          </cell>
          <cell r="M4173" t="str">
            <v>45,22</v>
          </cell>
          <cell r="N4173">
            <v>86.57</v>
          </cell>
          <cell r="O4173">
            <v>131.79</v>
          </cell>
          <cell r="P4173">
            <v>0</v>
          </cell>
          <cell r="R4173" t="str">
            <v>SINAPI</v>
          </cell>
        </row>
        <row r="4174">
          <cell r="G4174">
            <v>92642</v>
          </cell>
          <cell r="H4174" t="str">
            <v>TÊ, EM FERRO GALVANIZADO, CONEXÃO ROSQUEADA, DN 65 (2 1/2"), INSTALADO EM REDE DE ALIMENTAÇÃO PARA HIDRANTE - FORNECIMENTO E INSTALAÇÃO. AF_10/2020</v>
          </cell>
          <cell r="I4174" t="str">
            <v>UN</v>
          </cell>
          <cell r="J4174" t="str">
            <v>ATRIBUÍDO SÃO PAULO</v>
          </cell>
          <cell r="K4174" t="str">
            <v>206,70</v>
          </cell>
          <cell r="L4174" t="str">
            <v>CAIXA REFERENCIAL</v>
          </cell>
          <cell r="M4174" t="str">
            <v>51,66</v>
          </cell>
          <cell r="N4174">
            <v>155.04</v>
          </cell>
          <cell r="O4174">
            <v>206.7</v>
          </cell>
          <cell r="P4174">
            <v>0</v>
          </cell>
          <cell r="R4174" t="str">
            <v>SINAPI</v>
          </cell>
        </row>
        <row r="4175">
          <cell r="G4175">
            <v>92644</v>
          </cell>
          <cell r="H4175" t="str">
            <v>TÊ, EM FERRO GALVANIZADO, CONEXÃO ROSQUEADA, DN 80 (3"), INSTALADO EM REDE DE ALIMENTAÇÃO PARA HIDRANTE - FORNECIMENTO E INSTALAÇÃO. AF_10/2020</v>
          </cell>
          <cell r="I4175" t="str">
            <v>UN</v>
          </cell>
          <cell r="J4175" t="str">
            <v>ATRIBUÍDO SÃO PAULO</v>
          </cell>
          <cell r="K4175" t="str">
            <v>262,80</v>
          </cell>
          <cell r="L4175" t="str">
            <v>CAIXA REFERENCIAL</v>
          </cell>
          <cell r="M4175" t="str">
            <v>58,17</v>
          </cell>
          <cell r="N4175">
            <v>204.63</v>
          </cell>
          <cell r="O4175">
            <v>262.8</v>
          </cell>
          <cell r="P4175">
            <v>0</v>
          </cell>
          <cell r="R4175" t="str">
            <v>SINAPI</v>
          </cell>
        </row>
        <row r="4176">
          <cell r="G4176">
            <v>92657</v>
          </cell>
          <cell r="H4176" t="str">
            <v>NIPLE, EM FERRO GALVANIZADO, CONEXÃO ROSQUEADA, DN 25 (1"), INSTALADO EM REDE DE ALIMENTAÇÃO PARA SPRINKLER - FORNECIMENTO E INSTALAÇÃO. AF_10/2020</v>
          </cell>
          <cell r="I4176" t="str">
            <v>UN</v>
          </cell>
          <cell r="J4176" t="str">
            <v>ATRIBUÍDO SÃO PAULO</v>
          </cell>
          <cell r="K4176" t="str">
            <v>26,50</v>
          </cell>
          <cell r="L4176" t="str">
            <v>CAIXA REFERENCIAL</v>
          </cell>
          <cell r="M4176" t="str">
            <v>10,57</v>
          </cell>
          <cell r="N4176">
            <v>15.93</v>
          </cell>
          <cell r="O4176">
            <v>26.5</v>
          </cell>
          <cell r="P4176">
            <v>0</v>
          </cell>
          <cell r="R4176" t="str">
            <v>SINAPI</v>
          </cell>
        </row>
        <row r="4177">
          <cell r="G4177">
            <v>92658</v>
          </cell>
          <cell r="H4177" t="str">
            <v>LUVA, EM FERRO GALVANIZADO, CONEXÃO ROSQUEADA, DN 25 (1"), INSTALADO EM REDE DE ALIMENTAÇÃO PARA SPRINKLER - FORNECIMENTO E INSTALAÇÃO. AF_10/2020</v>
          </cell>
          <cell r="I4177" t="str">
            <v>UN</v>
          </cell>
          <cell r="J4177" t="str">
            <v>ATRIBUÍDO SÃO PAULO</v>
          </cell>
          <cell r="K4177" t="str">
            <v>28,56</v>
          </cell>
          <cell r="L4177" t="str">
            <v>CAIXA REFERENCIAL</v>
          </cell>
          <cell r="M4177" t="str">
            <v>10,57</v>
          </cell>
          <cell r="N4177">
            <v>17.989999999999998</v>
          </cell>
          <cell r="O4177">
            <v>28.56</v>
          </cell>
          <cell r="P4177">
            <v>0</v>
          </cell>
          <cell r="R4177" t="str">
            <v>SINAPI</v>
          </cell>
        </row>
        <row r="4178">
          <cell r="G4178">
            <v>92659</v>
          </cell>
          <cell r="H4178" t="str">
            <v>NIPLE, EM FERRO GALVANIZADO, CONEXÃO ROSQUEADA, DN 32 (1 1/4"), INSTALADO EM REDE DE ALIMENTAÇÃO PARA SPRINKLER - FORNECIMENTO E INSTALAÇÃO. AF_10/2020</v>
          </cell>
          <cell r="I4178" t="str">
            <v>UN</v>
          </cell>
          <cell r="J4178" t="str">
            <v>ATRIBUÍDO SÃO PAULO</v>
          </cell>
          <cell r="K4178" t="str">
            <v>33,45</v>
          </cell>
          <cell r="L4178" t="str">
            <v>CAIXA REFERENCIAL</v>
          </cell>
          <cell r="M4178" t="str">
            <v>11,16</v>
          </cell>
          <cell r="N4178">
            <v>22.290000000000003</v>
          </cell>
          <cell r="O4178">
            <v>33.450000000000003</v>
          </cell>
          <cell r="P4178">
            <v>0</v>
          </cell>
          <cell r="R4178" t="str">
            <v>SINAPI</v>
          </cell>
        </row>
        <row r="4179">
          <cell r="G4179">
            <v>92660</v>
          </cell>
          <cell r="H4179" t="str">
            <v>LUVA, EM FERRO GALVANIZADO, CONEXÃO ROSQUEADA, DN 32 (1 1/4"), INSTALADO EM REDE DE ALIMENTAÇÃO PARA SPRINKLER - FORNECIMENTO E INSTALAÇÃO. AF_10/2020</v>
          </cell>
          <cell r="I4179" t="str">
            <v>UN</v>
          </cell>
          <cell r="J4179" t="str">
            <v>ATRIBUÍDO SÃO PAULO</v>
          </cell>
          <cell r="K4179" t="str">
            <v>35,38</v>
          </cell>
          <cell r="L4179" t="str">
            <v>CAIXA REFERENCIAL</v>
          </cell>
          <cell r="M4179" t="str">
            <v>11,16</v>
          </cell>
          <cell r="N4179">
            <v>24.220000000000002</v>
          </cell>
          <cell r="O4179">
            <v>35.380000000000003</v>
          </cell>
          <cell r="P4179">
            <v>0</v>
          </cell>
          <cell r="R4179" t="str">
            <v>SINAPI</v>
          </cell>
        </row>
        <row r="4180">
          <cell r="G4180">
            <v>92661</v>
          </cell>
          <cell r="H4180" t="str">
            <v>NIPLE, EM FERRO GALVANIZADO, CONEXÃO ROSQUEADA, DN 40 (1 1/2"), INSTALADO EM REDE DE ALIMENTAÇÃO PARA SPRINKLER - FORNECIMENTO E INSTALAÇÃO. AF_10/2020</v>
          </cell>
          <cell r="I4180" t="str">
            <v>UN</v>
          </cell>
          <cell r="J4180" t="str">
            <v>ATRIBUÍDO SÃO PAULO</v>
          </cell>
          <cell r="K4180" t="str">
            <v>40,60</v>
          </cell>
          <cell r="L4180" t="str">
            <v>CAIXA REFERENCIAL</v>
          </cell>
          <cell r="M4180" t="str">
            <v>11,84</v>
          </cell>
          <cell r="N4180">
            <v>28.76</v>
          </cell>
          <cell r="O4180">
            <v>40.6</v>
          </cell>
          <cell r="P4180">
            <v>0</v>
          </cell>
          <cell r="R4180" t="str">
            <v>SINAPI</v>
          </cell>
        </row>
        <row r="4181">
          <cell r="G4181">
            <v>92662</v>
          </cell>
          <cell r="H4181" t="str">
            <v>LUVA, EM FERRO GALVANIZADO, CONEXÃO ROSQUEADA, DN 40 (1 1/2"), INSTALADO EM REDE DE ALIMENTAÇÃO PARA SPRINKLER - FORNECIMENTO E INSTALAÇÃO. AF_10/2020</v>
          </cell>
          <cell r="I4181" t="str">
            <v>UN</v>
          </cell>
          <cell r="J4181" t="str">
            <v>ATRIBUÍDO SÃO PAULO</v>
          </cell>
          <cell r="K4181" t="str">
            <v>40,97</v>
          </cell>
          <cell r="L4181" t="str">
            <v>CAIXA REFERENCIAL</v>
          </cell>
          <cell r="M4181" t="str">
            <v>11,84</v>
          </cell>
          <cell r="N4181">
            <v>29.13</v>
          </cell>
          <cell r="O4181">
            <v>40.97</v>
          </cell>
          <cell r="P4181">
            <v>0</v>
          </cell>
          <cell r="R4181" t="str">
            <v>SINAPI</v>
          </cell>
        </row>
        <row r="4182">
          <cell r="G4182">
            <v>92663</v>
          </cell>
          <cell r="H4182" t="str">
            <v>NIPLE, EM FERRO GALVANIZADO, CONEXÃO ROSQUEADA, DN 50 (2"), INSTALADO EM REDE DE ALIMENTAÇÃO PARA SPRINKLER - FORNECIMENTO E INSTALAÇÃO. AF_10/2020</v>
          </cell>
          <cell r="I4182" t="str">
            <v>UN</v>
          </cell>
          <cell r="J4182" t="str">
            <v>ATRIBUÍDO SÃO PAULO</v>
          </cell>
          <cell r="K4182" t="str">
            <v>55,84</v>
          </cell>
          <cell r="L4182" t="str">
            <v>CAIXA REFERENCIAL</v>
          </cell>
          <cell r="M4182" t="str">
            <v>12,71</v>
          </cell>
          <cell r="N4182">
            <v>43.13</v>
          </cell>
          <cell r="O4182">
            <v>55.84</v>
          </cell>
          <cell r="P4182">
            <v>0</v>
          </cell>
          <cell r="R4182" t="str">
            <v>SINAPI</v>
          </cell>
        </row>
        <row r="4183">
          <cell r="G4183">
            <v>92664</v>
          </cell>
          <cell r="H4183" t="str">
            <v>LUVA, EM FERRO GALVANIZADO, CONEXÃO ROSQUEADA, DN 50 (2"), INSTALADO EM REDE DE ALIMENTAÇÃO PARA SPRINKLER - FORNECIMENTO E INSTALAÇÃO. AF_10/2020</v>
          </cell>
          <cell r="I4183" t="str">
            <v>UN</v>
          </cell>
          <cell r="J4183" t="str">
            <v>ATRIBUÍDO SÃO PAULO</v>
          </cell>
          <cell r="K4183" t="str">
            <v>55,81</v>
          </cell>
          <cell r="L4183" t="str">
            <v>CAIXA REFERENCIAL</v>
          </cell>
          <cell r="M4183" t="str">
            <v>12,71</v>
          </cell>
          <cell r="N4183">
            <v>43.1</v>
          </cell>
          <cell r="O4183">
            <v>55.81</v>
          </cell>
          <cell r="P4183">
            <v>0</v>
          </cell>
          <cell r="R4183" t="str">
            <v>SINAPI</v>
          </cell>
        </row>
        <row r="4184">
          <cell r="G4184">
            <v>92665</v>
          </cell>
          <cell r="H4184" t="str">
            <v>NIPLE, EM FERRO GALVANIZADO, CONEXÃO ROSQUEADA, DN 65 (2 1/2"), INSTALADO EM REDE DE ALIMENTAÇÃO PARA SPRINKLER - FORNECIMENTO E INSTALAÇÃO. AF_10/2020</v>
          </cell>
          <cell r="I4184" t="str">
            <v>UN</v>
          </cell>
          <cell r="J4184" t="str">
            <v>ATRIBUÍDO SÃO PAULO</v>
          </cell>
          <cell r="K4184" t="str">
            <v>78,38</v>
          </cell>
          <cell r="L4184" t="str">
            <v>CAIXA REFERENCIAL</v>
          </cell>
          <cell r="M4184" t="str">
            <v>13,98</v>
          </cell>
          <cell r="N4184">
            <v>64.399999999999991</v>
          </cell>
          <cell r="O4184">
            <v>78.38</v>
          </cell>
          <cell r="P4184">
            <v>0</v>
          </cell>
          <cell r="R4184" t="str">
            <v>SINAPI</v>
          </cell>
        </row>
        <row r="4185">
          <cell r="G4185">
            <v>92666</v>
          </cell>
          <cell r="H4185" t="str">
            <v>LUVA, EM FERRO GALVANIZADO, CONEXÃO ROSQUEADA, DN 65 (2 1/2"), INSTALADO EM REDE DE ALIMENTAÇÃO PARA SPRINKLER - FORNECIMENTO E INSTALAÇÃO. AF_10/2020</v>
          </cell>
          <cell r="I4185" t="str">
            <v>UN</v>
          </cell>
          <cell r="J4185" t="str">
            <v>ATRIBUÍDO SÃO PAULO</v>
          </cell>
          <cell r="K4185" t="str">
            <v>89,85</v>
          </cell>
          <cell r="L4185" t="str">
            <v>CAIXA REFERENCIAL</v>
          </cell>
          <cell r="M4185" t="str">
            <v>13,97</v>
          </cell>
          <cell r="N4185">
            <v>75.88</v>
          </cell>
          <cell r="O4185">
            <v>89.85</v>
          </cell>
          <cell r="P4185">
            <v>0</v>
          </cell>
          <cell r="R4185" t="str">
            <v>SINAPI</v>
          </cell>
        </row>
        <row r="4186">
          <cell r="G4186">
            <v>92667</v>
          </cell>
          <cell r="H4186" t="str">
            <v>NIPLE, EM FERRO GALVANIZADO, CONEXÃO ROSQUEADA, DN 80 (3"), INSTALADO EM REDE DE ALIMENTAÇÃO PARA SPRINKLER - FORNECIMENTO E INSTALAÇÃO. AF_10/2020</v>
          </cell>
          <cell r="I4186" t="str">
            <v>UN</v>
          </cell>
          <cell r="J4186" t="str">
            <v>ATRIBUÍDO SÃO PAULO</v>
          </cell>
          <cell r="K4186" t="str">
            <v>117,79</v>
          </cell>
          <cell r="L4186" t="str">
            <v>CAIXA REFERENCIAL</v>
          </cell>
          <cell r="M4186" t="str">
            <v>15,28</v>
          </cell>
          <cell r="N4186">
            <v>102.51</v>
          </cell>
          <cell r="O4186">
            <v>117.79</v>
          </cell>
          <cell r="P4186">
            <v>0</v>
          </cell>
          <cell r="R4186" t="str">
            <v>SINAPI</v>
          </cell>
        </row>
        <row r="4187">
          <cell r="G4187">
            <v>92668</v>
          </cell>
          <cell r="H4187" t="str">
            <v>LUVA, EM FERRO GALVANIZADO, CONEXÃO ROSQUEADA, DN 80 (3"), INSTALADO EM REDE DE ALIMENTAÇÃO PARA SPRINKLER - FORNECIMENTO E INSTALAÇÃO. AF_10/2020</v>
          </cell>
          <cell r="I4187" t="str">
            <v>UN</v>
          </cell>
          <cell r="J4187" t="str">
            <v>ATRIBUÍDO SÃO PAULO</v>
          </cell>
          <cell r="K4187" t="str">
            <v>128,00</v>
          </cell>
          <cell r="L4187" t="str">
            <v>CAIXA REFERENCIAL</v>
          </cell>
          <cell r="M4187" t="str">
            <v>15,27</v>
          </cell>
          <cell r="N4187">
            <v>112.73</v>
          </cell>
          <cell r="O4187">
            <v>128</v>
          </cell>
          <cell r="P4187">
            <v>0</v>
          </cell>
          <cell r="R4187" t="str">
            <v>SINAPI</v>
          </cell>
        </row>
        <row r="4188">
          <cell r="G4188">
            <v>92669</v>
          </cell>
          <cell r="H4188" t="str">
            <v>JOELHO 45 GRAUS, EM FERRO GALVANIZADO, CONEXÃO ROSQUEADA, DN 25 (1"), INSTALADO EM REDE DE ALIMENTAÇÃO PARA SPRINKLER - FORNECIMENTO E INSTALAÇÃO. AF_10/2020</v>
          </cell>
          <cell r="I4188" t="str">
            <v>UN</v>
          </cell>
          <cell r="J4188" t="str">
            <v>ATRIBUÍDO SÃO PAULO</v>
          </cell>
          <cell r="K4188" t="str">
            <v>40,36</v>
          </cell>
          <cell r="L4188" t="str">
            <v>CAIXA REFERENCIAL</v>
          </cell>
          <cell r="M4188" t="str">
            <v>15,84</v>
          </cell>
          <cell r="N4188">
            <v>24.52</v>
          </cell>
          <cell r="O4188">
            <v>40.36</v>
          </cell>
          <cell r="P4188">
            <v>0</v>
          </cell>
          <cell r="R4188" t="str">
            <v>SINAPI</v>
          </cell>
        </row>
        <row r="4189">
          <cell r="G4189">
            <v>92670</v>
          </cell>
          <cell r="H4189" t="str">
            <v>JOELHO 90 GRAUS, EM FERRO GALVANIZADO, CONEXÃO ROSQUEADA, DN 25 (1"), INSTALADO EM REDE DE ALIMENTAÇÃO PARA SPRINKLER - FORNECIMENTO E INSTALAÇÃO. AF_10/2020</v>
          </cell>
          <cell r="I4189" t="str">
            <v>UN</v>
          </cell>
          <cell r="J4189" t="str">
            <v>ATRIBUÍDO SÃO PAULO</v>
          </cell>
          <cell r="K4189" t="str">
            <v>37,62</v>
          </cell>
          <cell r="L4189" t="str">
            <v>CAIXA REFERENCIAL</v>
          </cell>
          <cell r="M4189" t="str">
            <v>15,85</v>
          </cell>
          <cell r="N4189">
            <v>21.769999999999996</v>
          </cell>
          <cell r="O4189">
            <v>37.619999999999997</v>
          </cell>
          <cell r="P4189">
            <v>0</v>
          </cell>
          <cell r="R4189" t="str">
            <v>SINAPI</v>
          </cell>
        </row>
        <row r="4190">
          <cell r="G4190">
            <v>92671</v>
          </cell>
          <cell r="H4190" t="str">
            <v>JOELHO 45 GRAUS, EM FERRO GALVANIZADO, CONEXÃO ROSQUEADA, DN 32 (1 1/4"), INSTALADO EM REDE DE ALIMENTAÇÃO PARA SPRINKLER - FORNECIMENTO E INSTALAÇÃO. AF_10/2020</v>
          </cell>
          <cell r="I4190" t="str">
            <v>UN</v>
          </cell>
          <cell r="J4190" t="str">
            <v>ATRIBUÍDO SÃO PAULO</v>
          </cell>
          <cell r="K4190" t="str">
            <v>54,18</v>
          </cell>
          <cell r="L4190" t="str">
            <v>CAIXA REFERENCIAL</v>
          </cell>
          <cell r="M4190" t="str">
            <v>16,75</v>
          </cell>
          <cell r="N4190">
            <v>37.43</v>
          </cell>
          <cell r="O4190">
            <v>54.18</v>
          </cell>
          <cell r="P4190">
            <v>0</v>
          </cell>
          <cell r="R4190" t="str">
            <v>SINAPI</v>
          </cell>
        </row>
        <row r="4191">
          <cell r="G4191">
            <v>92672</v>
          </cell>
          <cell r="H4191" t="str">
            <v>JOELHO 90 GRAUS, EM FERRO GALVANIZADO, CONEXÃO ROSQUEADA, DN 32 (1 1/4"), INSTALADO EM REDE DE ALIMENTAÇÃO PARA SPRINKLER - FORNECIMENTO E INSTALAÇÃO. AF_10/2020</v>
          </cell>
          <cell r="I4191" t="str">
            <v>UN</v>
          </cell>
          <cell r="J4191" t="str">
            <v>ATRIBUÍDO SÃO PAULO</v>
          </cell>
          <cell r="K4191" t="str">
            <v>48,73</v>
          </cell>
          <cell r="L4191" t="str">
            <v>CAIXA REFERENCIAL</v>
          </cell>
          <cell r="M4191" t="str">
            <v>16,76</v>
          </cell>
          <cell r="N4191">
            <v>31.969999999999995</v>
          </cell>
          <cell r="O4191">
            <v>48.73</v>
          </cell>
          <cell r="P4191">
            <v>0</v>
          </cell>
          <cell r="R4191" t="str">
            <v>SINAPI</v>
          </cell>
        </row>
        <row r="4192">
          <cell r="G4192">
            <v>92673</v>
          </cell>
          <cell r="H4192" t="str">
            <v>JOELHO 45 GRAUS, EM FERRO GALVANIZADO, CONEXÃO ROSQUEADA, DN 40 (1 1/2"), INSTALADO EM REDE DE ALIMENTAÇÃO PARA SPRINKLER - FORNECIMENTO E INSTALAÇÃO. AF_10/2020</v>
          </cell>
          <cell r="I4192" t="str">
            <v>UN</v>
          </cell>
          <cell r="J4192" t="str">
            <v>ATRIBUÍDO SÃO PAULO</v>
          </cell>
          <cell r="K4192" t="str">
            <v>62,82</v>
          </cell>
          <cell r="L4192" t="str">
            <v>CAIXA REFERENCIAL</v>
          </cell>
          <cell r="M4192" t="str">
            <v>17,77</v>
          </cell>
          <cell r="N4192">
            <v>45.05</v>
          </cell>
          <cell r="O4192">
            <v>62.819999999999993</v>
          </cell>
          <cell r="P4192">
            <v>0</v>
          </cell>
          <cell r="R4192" t="str">
            <v>SINAPI</v>
          </cell>
        </row>
        <row r="4193">
          <cell r="G4193">
            <v>92674</v>
          </cell>
          <cell r="H4193" t="str">
            <v>JOELHO 90 GRAUS, EM FERRO GALVANIZADO, CONEXÃO ROSQUEADA, DN 40 (1 1/2"), INSTALADO EM REDE DE ALIMENTAÇÃO PARA SPRINKLER - FORNECIMENTO E INSTALAÇÃO. AF_10/2020</v>
          </cell>
          <cell r="I4193" t="str">
            <v>UN</v>
          </cell>
          <cell r="J4193" t="str">
            <v>ATRIBUÍDO SÃO PAULO</v>
          </cell>
          <cell r="K4193" t="str">
            <v>59,06</v>
          </cell>
          <cell r="L4193" t="str">
            <v>CAIXA REFERENCIAL</v>
          </cell>
          <cell r="M4193" t="str">
            <v>17,77</v>
          </cell>
          <cell r="N4193">
            <v>41.290000000000006</v>
          </cell>
          <cell r="O4193">
            <v>59.06</v>
          </cell>
          <cell r="P4193">
            <v>0</v>
          </cell>
          <cell r="R4193" t="str">
            <v>SINAPI</v>
          </cell>
        </row>
        <row r="4194">
          <cell r="G4194">
            <v>92675</v>
          </cell>
          <cell r="H4194" t="str">
            <v>JOELHO 45 GRAUS, EM FERRO GALVANIZADO, CONEXÃO ROSQUEADA, DN 50 (2"), INSTALADO EM REDE DE ALIMENTAÇÃO PARA SPRINKLER - FORNECIMENTO E INSTALAÇÃO. AF_10/2020</v>
          </cell>
          <cell r="I4194" t="str">
            <v>UN</v>
          </cell>
          <cell r="J4194" t="str">
            <v>ATRIBUÍDO SÃO PAULO</v>
          </cell>
          <cell r="K4194" t="str">
            <v>82,84</v>
          </cell>
          <cell r="L4194" t="str">
            <v>CAIXA REFERENCIAL</v>
          </cell>
          <cell r="M4194" t="str">
            <v>19,07</v>
          </cell>
          <cell r="N4194">
            <v>63.77</v>
          </cell>
          <cell r="O4194">
            <v>82.84</v>
          </cell>
          <cell r="P4194">
            <v>0</v>
          </cell>
          <cell r="R4194" t="str">
            <v>SINAPI</v>
          </cell>
        </row>
        <row r="4195">
          <cell r="G4195">
            <v>92676</v>
          </cell>
          <cell r="H4195" t="str">
            <v>JOELHO 90 GRAUS, EM FERRO GALVANIZADO, CONEXÃO ROSQUEADA, DN 50 (2"), INSTALADO EM REDE DE ALIMENTAÇÃO PARA SPRINKLER - FORNECIMENTO E INSTALAÇÃO. AF_10/2020</v>
          </cell>
          <cell r="I4195" t="str">
            <v>UN</v>
          </cell>
          <cell r="J4195" t="str">
            <v>ATRIBUÍDO SÃO PAULO</v>
          </cell>
          <cell r="K4195" t="str">
            <v>80,29</v>
          </cell>
          <cell r="L4195" t="str">
            <v>CAIXA REFERENCIAL</v>
          </cell>
          <cell r="M4195" t="str">
            <v>19,07</v>
          </cell>
          <cell r="N4195">
            <v>61.220000000000006</v>
          </cell>
          <cell r="O4195">
            <v>80.290000000000006</v>
          </cell>
          <cell r="P4195">
            <v>0</v>
          </cell>
          <cell r="R4195" t="str">
            <v>SINAPI</v>
          </cell>
        </row>
        <row r="4196">
          <cell r="G4196">
            <v>92677</v>
          </cell>
          <cell r="H4196" t="str">
            <v>JOELHO 45 GRAUS, EM FERRO GALVANIZADO, CONEXÃO ROSQUEADA, DN 65 (2 1/2"), INSTALADO EM REDE DE ALIMENTAÇÃO PARA SPRINKLER - FORNECIMENTO E INSTALAÇÃO. AF_10/2020</v>
          </cell>
          <cell r="I4196" t="str">
            <v>UN</v>
          </cell>
          <cell r="J4196" t="str">
            <v>ATRIBUÍDO SÃO PAULO</v>
          </cell>
          <cell r="K4196" t="str">
            <v>139,75</v>
          </cell>
          <cell r="L4196" t="str">
            <v>CAIXA REFERENCIAL</v>
          </cell>
          <cell r="M4196" t="str">
            <v>20,98</v>
          </cell>
          <cell r="N4196">
            <v>118.77</v>
          </cell>
          <cell r="O4196">
            <v>139.75</v>
          </cell>
          <cell r="P4196">
            <v>0</v>
          </cell>
          <cell r="R4196" t="str">
            <v>SINAPI</v>
          </cell>
        </row>
        <row r="4197">
          <cell r="G4197">
            <v>92678</v>
          </cell>
          <cell r="H4197" t="str">
            <v>JOELHO 90 GRAUS, EM FERRO GALVANIZADO, CONEXÃO ROSQUEADA, DN 65 (2 1/2"), INSTALADO EM REDE DE ALIMENTAÇÃO PARA SPRINKLER - FORNECIMENTO E INSTALAÇÃO. AF_10/2020</v>
          </cell>
          <cell r="I4197" t="str">
            <v>UN</v>
          </cell>
          <cell r="J4197" t="str">
            <v>ATRIBUÍDO SÃO PAULO</v>
          </cell>
          <cell r="K4197" t="str">
            <v>128,52</v>
          </cell>
          <cell r="L4197" t="str">
            <v>CAIXA REFERENCIAL</v>
          </cell>
          <cell r="M4197" t="str">
            <v>20,98</v>
          </cell>
          <cell r="N4197">
            <v>107.54</v>
          </cell>
          <cell r="O4197">
            <v>128.52000000000001</v>
          </cell>
          <cell r="P4197">
            <v>0</v>
          </cell>
          <cell r="R4197" t="str">
            <v>SINAPI</v>
          </cell>
        </row>
        <row r="4198">
          <cell r="G4198">
            <v>92679</v>
          </cell>
          <cell r="H4198" t="str">
            <v>JOELHO 45 GRAUS, EM FERRO GALVANIZADO, CONEXÃO ROSQUEADA, DN 80 (3"), INSTALADO EM REDE DE ALIMENTAÇÃO PARA SPRINKLER - FORNECIMENTO E INSTALAÇÃO. AF_10/2020</v>
          </cell>
          <cell r="I4198" t="str">
            <v>UN</v>
          </cell>
          <cell r="J4198" t="str">
            <v>ATRIBUÍDO SÃO PAULO</v>
          </cell>
          <cell r="K4198" t="str">
            <v>194,32</v>
          </cell>
          <cell r="L4198" t="str">
            <v>CAIXA REFERENCIAL</v>
          </cell>
          <cell r="M4198" t="str">
            <v>22,92</v>
          </cell>
          <cell r="N4198">
            <v>171.39999999999998</v>
          </cell>
          <cell r="O4198">
            <v>194.32</v>
          </cell>
          <cell r="P4198">
            <v>0</v>
          </cell>
          <cell r="R4198" t="str">
            <v>SINAPI</v>
          </cell>
        </row>
        <row r="4199">
          <cell r="G4199">
            <v>92680</v>
          </cell>
          <cell r="H4199" t="str">
            <v>JOELHO 90 GRAUS, EM FERRO GALVANIZADO, CONEXÃO ROSQUEADA, DN 80 (3"), INSTALADO EM REDE DE ALIMENTAÇÃO PARA SPRINKLER - FORNECIMENTO E INSTALAÇÃO. AF_10/2020</v>
          </cell>
          <cell r="I4199" t="str">
            <v>UN</v>
          </cell>
          <cell r="J4199" t="str">
            <v>ATRIBUÍDO SÃO PAULO</v>
          </cell>
          <cell r="K4199" t="str">
            <v>172,68</v>
          </cell>
          <cell r="L4199" t="str">
            <v>CAIXA REFERENCIAL</v>
          </cell>
          <cell r="M4199" t="str">
            <v>22,93</v>
          </cell>
          <cell r="N4199">
            <v>149.75</v>
          </cell>
          <cell r="O4199">
            <v>172.68</v>
          </cell>
          <cell r="P4199">
            <v>0</v>
          </cell>
          <cell r="R4199" t="str">
            <v>SINAPI</v>
          </cell>
        </row>
        <row r="4200">
          <cell r="G4200">
            <v>92681</v>
          </cell>
          <cell r="H4200" t="str">
            <v>TÊ, EM FERRO GALVANIZADO, CONEXÃO ROSQUEADA, DN 25 (1"), INSTALADO EM REDE DE ALIMENTAÇÃO PARA SPRINKLER - FORNECIMENTO E INSTALAÇÃO. AF_10/2020</v>
          </cell>
          <cell r="I4200" t="str">
            <v>UN</v>
          </cell>
          <cell r="J4200" t="str">
            <v>ATRIBUÍDO SÃO PAULO</v>
          </cell>
          <cell r="K4200" t="str">
            <v>51,15</v>
          </cell>
          <cell r="L4200" t="str">
            <v>CAIXA REFERENCIAL</v>
          </cell>
          <cell r="M4200" t="str">
            <v>21,11</v>
          </cell>
          <cell r="N4200">
            <v>30.04</v>
          </cell>
          <cell r="O4200">
            <v>51.15</v>
          </cell>
          <cell r="P4200">
            <v>0</v>
          </cell>
          <cell r="R4200" t="str">
            <v>SINAPI</v>
          </cell>
        </row>
        <row r="4201">
          <cell r="G4201">
            <v>92682</v>
          </cell>
          <cell r="H4201" t="str">
            <v>TÊ, EM FERRO GALVANIZADO, CONEXÃO ROSQUEADA, DN 32 (1 1/4"), INSTALADO EM REDE DE ALIMENTAÇÃO PARA SPRINKLER - FORNECIMENTO E INSTALAÇÃO. AF_10/2020</v>
          </cell>
          <cell r="I4201" t="str">
            <v>UN</v>
          </cell>
          <cell r="J4201" t="str">
            <v>ATRIBUÍDO SÃO PAULO</v>
          </cell>
          <cell r="K4201" t="str">
            <v>65,57</v>
          </cell>
          <cell r="L4201" t="str">
            <v>CAIXA REFERENCIAL</v>
          </cell>
          <cell r="M4201" t="str">
            <v>22,30</v>
          </cell>
          <cell r="N4201">
            <v>43.269999999999996</v>
          </cell>
          <cell r="O4201">
            <v>65.569999999999993</v>
          </cell>
          <cell r="P4201">
            <v>0</v>
          </cell>
          <cell r="R4201" t="str">
            <v>SINAPI</v>
          </cell>
        </row>
        <row r="4202">
          <cell r="G4202">
            <v>92683</v>
          </cell>
          <cell r="H4202" t="str">
            <v>TÊ, EM FERRO GALVANIZADO, CONEXÃO ROSQUEADA, DN 40 (1 1/2"), INSTALADO EM REDE DE ALIMENTAÇÃO PARA SPRINKLER - FORNECIMENTO E INSTALAÇÃO. AF_10/2020</v>
          </cell>
          <cell r="I4202" t="str">
            <v>UN</v>
          </cell>
          <cell r="J4202" t="str">
            <v>ATRIBUÍDO SÃO PAULO</v>
          </cell>
          <cell r="K4202" t="str">
            <v>77,29</v>
          </cell>
          <cell r="L4202" t="str">
            <v>CAIXA REFERENCIAL</v>
          </cell>
          <cell r="M4202" t="str">
            <v>23,71</v>
          </cell>
          <cell r="N4202">
            <v>53.580000000000005</v>
          </cell>
          <cell r="O4202">
            <v>77.290000000000006</v>
          </cell>
          <cell r="P4202">
            <v>0</v>
          </cell>
          <cell r="R4202" t="str">
            <v>SINAPI</v>
          </cell>
        </row>
        <row r="4203">
          <cell r="G4203">
            <v>92684</v>
          </cell>
          <cell r="H4203" t="str">
            <v>TÊ, EM FERRO GALVANIZADO, CONEXÃO ROSQUEADA, DN 50 (2"), INSTALADO EM REDE DE ALIMENTAÇÃO PARA SPRINKLER - FORNECIMENTO E INSTALAÇÃO. AF_10/2020</v>
          </cell>
          <cell r="I4203" t="str">
            <v>UN</v>
          </cell>
          <cell r="J4203" t="str">
            <v>ATRIBUÍDO SÃO PAULO</v>
          </cell>
          <cell r="K4203" t="str">
            <v>106,95</v>
          </cell>
          <cell r="L4203" t="str">
            <v>CAIXA REFERENCIAL</v>
          </cell>
          <cell r="M4203" t="str">
            <v>25,43</v>
          </cell>
          <cell r="N4203">
            <v>81.52000000000001</v>
          </cell>
          <cell r="O4203">
            <v>106.95000000000002</v>
          </cell>
          <cell r="P4203">
            <v>0</v>
          </cell>
          <cell r="R4203" t="str">
            <v>SINAPI</v>
          </cell>
        </row>
        <row r="4204">
          <cell r="G4204">
            <v>92685</v>
          </cell>
          <cell r="H4204" t="str">
            <v>TÊ, EM FERRO GALVANIZADO, CONEXÃO ROSQUEADA, DN 65 (2 1/2"), INSTALADO EM REDE DE ALIMENTAÇÃO PARA SPRINKLER - FORNECIMENTO E INSTALAÇÃO. AF_10/2020</v>
          </cell>
          <cell r="I4204" t="str">
            <v>UN</v>
          </cell>
          <cell r="J4204" t="str">
            <v>ATRIBUÍDO SÃO PAULO</v>
          </cell>
          <cell r="K4204" t="str">
            <v>176,96</v>
          </cell>
          <cell r="L4204" t="str">
            <v>CAIXA REFERENCIAL</v>
          </cell>
          <cell r="M4204" t="str">
            <v>27,99</v>
          </cell>
          <cell r="N4204">
            <v>148.97</v>
          </cell>
          <cell r="O4204">
            <v>176.96</v>
          </cell>
          <cell r="P4204">
            <v>0</v>
          </cell>
          <cell r="R4204" t="str">
            <v>SINAPI</v>
          </cell>
        </row>
        <row r="4205">
          <cell r="G4205">
            <v>92686</v>
          </cell>
          <cell r="H4205" t="str">
            <v>TÊ, EM FERRO GALVANIZADO, CONEXÃO ROSQUEADA, DN 80 (3"), INSTALADO EM REDE DE ALIMENTAÇÃO PARA SPRINKLER - FORNECIMENTO E INSTALAÇÃO. AF_10/2020</v>
          </cell>
          <cell r="I4205" t="str">
            <v>UN</v>
          </cell>
          <cell r="J4205" t="str">
            <v>ATRIBUÍDO SÃO PAULO</v>
          </cell>
          <cell r="K4205" t="str">
            <v>228,11</v>
          </cell>
          <cell r="L4205" t="str">
            <v>CAIXA REFERENCIAL</v>
          </cell>
          <cell r="M4205" t="str">
            <v>30,55</v>
          </cell>
          <cell r="N4205">
            <v>197.56</v>
          </cell>
          <cell r="O4205">
            <v>228.11</v>
          </cell>
          <cell r="P4205">
            <v>0</v>
          </cell>
          <cell r="R4205" t="str">
            <v>SINAPI</v>
          </cell>
        </row>
        <row r="4206">
          <cell r="G4206">
            <v>92692</v>
          </cell>
          <cell r="H4206" t="str">
            <v>NIPLE, EM FERRO GALVANIZADO, CONEXÃO ROSQUEADA, DN 15 (1/2"), INSTALADO EM RAMAIS E SUB-RAMAIS DE GÁS - FORNECIMENTO E INSTALAÇÃO. AF_10/2020</v>
          </cell>
          <cell r="I4206" t="str">
            <v>UN</v>
          </cell>
          <cell r="J4206" t="str">
            <v>ATRIBUÍDO SÃO PAULO</v>
          </cell>
          <cell r="K4206" t="str">
            <v>14,14</v>
          </cell>
          <cell r="L4206" t="str">
            <v>CAIXA REFERENCIAL</v>
          </cell>
          <cell r="M4206" t="str">
            <v>6,09</v>
          </cell>
          <cell r="N4206">
            <v>8.0500000000000007</v>
          </cell>
          <cell r="O4206">
            <v>14.14</v>
          </cell>
          <cell r="P4206">
            <v>0</v>
          </cell>
          <cell r="R4206" t="str">
            <v>SINAPI</v>
          </cell>
        </row>
        <row r="4207">
          <cell r="G4207">
            <v>92693</v>
          </cell>
          <cell r="H4207" t="str">
            <v>LUVA, EM FERRO GALVANIZADO, CONEXÃO ROSQUEADA, DN 15 (1/2"), INSTALADO EM RAMAIS E SUB-RAMAIS DE GÁS - FORNECIMENTO E INSTALAÇÃO. AF_10/2020</v>
          </cell>
          <cell r="I4207" t="str">
            <v>UN</v>
          </cell>
          <cell r="J4207" t="str">
            <v>ATRIBUÍDO SÃO PAULO</v>
          </cell>
          <cell r="K4207" t="str">
            <v>14,60</v>
          </cell>
          <cell r="L4207" t="str">
            <v>CAIXA REFERENCIAL</v>
          </cell>
          <cell r="M4207" t="str">
            <v>6,08</v>
          </cell>
          <cell r="N4207">
            <v>8.52</v>
          </cell>
          <cell r="O4207">
            <v>14.6</v>
          </cell>
          <cell r="P4207">
            <v>0</v>
          </cell>
          <cell r="R4207" t="str">
            <v>SINAPI</v>
          </cell>
        </row>
        <row r="4208">
          <cell r="G4208">
            <v>92694</v>
          </cell>
          <cell r="H4208" t="str">
            <v>NIPLE, EM FERRO GALVANIZADO, CONEXÃO ROSQUEADA, DN 20 (3/4"), INSTALADO EM RAMAIS E SUB-RAMAIS DE GÁS - FORNECIMENTO E INSTALAÇÃO. AF_10/2020</v>
          </cell>
          <cell r="I4208" t="str">
            <v>UN</v>
          </cell>
          <cell r="J4208" t="str">
            <v>ATRIBUÍDO SÃO PAULO</v>
          </cell>
          <cell r="K4208" t="str">
            <v>22,13</v>
          </cell>
          <cell r="L4208" t="str">
            <v>CAIXA REFERENCIAL</v>
          </cell>
          <cell r="M4208" t="str">
            <v>10,44</v>
          </cell>
          <cell r="N4208">
            <v>11.69</v>
          </cell>
          <cell r="O4208">
            <v>22.13</v>
          </cell>
          <cell r="P4208">
            <v>0</v>
          </cell>
          <cell r="R4208" t="str">
            <v>SINAPI</v>
          </cell>
        </row>
        <row r="4209">
          <cell r="G4209">
            <v>92695</v>
          </cell>
          <cell r="H4209" t="str">
            <v>LUVA, EM FERRO GALVANIZADO, CONEXÃO ROSQUEADA, DN 20 (3/4"), INSTALADO EM RAMAIS E SUB-RAMAIS DE GÁS - FORNECIMENTO E INSTALAÇÃO. AF_10/2020</v>
          </cell>
          <cell r="I4209" t="str">
            <v>UN</v>
          </cell>
          <cell r="J4209" t="str">
            <v>ATRIBUÍDO SÃO PAULO</v>
          </cell>
          <cell r="K4209" t="str">
            <v>22,59</v>
          </cell>
          <cell r="L4209" t="str">
            <v>CAIXA REFERENCIAL</v>
          </cell>
          <cell r="M4209" t="str">
            <v>10,44</v>
          </cell>
          <cell r="N4209">
            <v>12.15</v>
          </cell>
          <cell r="O4209">
            <v>22.59</v>
          </cell>
          <cell r="P4209">
            <v>0</v>
          </cell>
          <cell r="R4209" t="str">
            <v>SINAPI</v>
          </cell>
        </row>
        <row r="4210">
          <cell r="G4210">
            <v>92696</v>
          </cell>
          <cell r="H4210" t="str">
            <v>NIPLE, EM FERRO GALVANIZADO, CONEXÃO ROSQUEADA, DN 25 (1"), INSTALADO EM RAMAIS E SUB-RAMAIS DE GÁS - FORNECIMENTO E INSTALAÇÃO. AF_10/2020</v>
          </cell>
          <cell r="I4210" t="str">
            <v>UN</v>
          </cell>
          <cell r="J4210" t="str">
            <v>ATRIBUÍDO SÃO PAULO</v>
          </cell>
          <cell r="K4210" t="str">
            <v>34,49</v>
          </cell>
          <cell r="L4210" t="str">
            <v>CAIXA REFERENCIAL</v>
          </cell>
          <cell r="M4210" t="str">
            <v>16,95</v>
          </cell>
          <cell r="N4210">
            <v>17.540000000000003</v>
          </cell>
          <cell r="O4210">
            <v>34.49</v>
          </cell>
          <cell r="P4210">
            <v>0</v>
          </cell>
          <cell r="R4210" t="str">
            <v>SINAPI</v>
          </cell>
        </row>
        <row r="4211">
          <cell r="G4211">
            <v>92697</v>
          </cell>
          <cell r="H4211" t="str">
            <v>LUVA, EM FERRO GALVANIZADO, CONEXÃO ROSQUEADA, DN 25 (1"), INSTALADO EM RAMAIS E SUB-RAMAIS DE GÁS - FORNECIMENTO E INSTALAÇÃO. AF_10/2020</v>
          </cell>
          <cell r="I4211" t="str">
            <v>UN</v>
          </cell>
          <cell r="J4211" t="str">
            <v>ATRIBUÍDO SÃO PAULO</v>
          </cell>
          <cell r="K4211" t="str">
            <v>36,55</v>
          </cell>
          <cell r="L4211" t="str">
            <v>CAIXA REFERENCIAL</v>
          </cell>
          <cell r="M4211" t="str">
            <v>16,95</v>
          </cell>
          <cell r="N4211">
            <v>19.599999999999998</v>
          </cell>
          <cell r="O4211">
            <v>36.549999999999997</v>
          </cell>
          <cell r="P4211">
            <v>0</v>
          </cell>
          <cell r="R4211" t="str">
            <v>SINAPI</v>
          </cell>
        </row>
        <row r="4212">
          <cell r="G4212">
            <v>92698</v>
          </cell>
          <cell r="H4212" t="str">
            <v>JOELHO 45 GRAUS, EM FERRO GALVANIZADO, CONEXÃO ROSQUEADA, DN 15 (1/2"), INSTALADO EM RAMAIS E SUB-RAMAIS DE GÁS - FORNECIMENTO E INSTALAÇÃO. AF_10/2020</v>
          </cell>
          <cell r="I4212" t="str">
            <v>UN</v>
          </cell>
          <cell r="J4212" t="str">
            <v>ATRIBUÍDO SÃO PAULO</v>
          </cell>
          <cell r="K4212" t="str">
            <v>20,86</v>
          </cell>
          <cell r="L4212" t="str">
            <v>CAIXA REFERENCIAL</v>
          </cell>
          <cell r="M4212" t="str">
            <v>9,10</v>
          </cell>
          <cell r="N4212">
            <v>11.76</v>
          </cell>
          <cell r="O4212">
            <v>20.86</v>
          </cell>
          <cell r="P4212">
            <v>0</v>
          </cell>
          <cell r="R4212" t="str">
            <v>SINAPI</v>
          </cell>
        </row>
        <row r="4213">
          <cell r="G4213">
            <v>92699</v>
          </cell>
          <cell r="H4213" t="str">
            <v>JOELHO 90 GRAUS, EM FERRO GALVANIZADO, CONEXÃO ROSQUEADA, DN 15 (1/2"), INSTALADO EM RAMAIS E SUB-RAMAIS DE GÁS - FORNECIMENTO E INSTALAÇÃO. AF_10/2020</v>
          </cell>
          <cell r="I4213" t="str">
            <v>UN</v>
          </cell>
          <cell r="J4213" t="str">
            <v>ATRIBUÍDO SÃO PAULO</v>
          </cell>
          <cell r="K4213" t="str">
            <v>19,37</v>
          </cell>
          <cell r="L4213" t="str">
            <v>CAIXA REFERENCIAL</v>
          </cell>
          <cell r="M4213" t="str">
            <v>9,10</v>
          </cell>
          <cell r="N4213">
            <v>10.270000000000001</v>
          </cell>
          <cell r="O4213">
            <v>19.37</v>
          </cell>
          <cell r="P4213">
            <v>0</v>
          </cell>
          <cell r="R4213" t="str">
            <v>SINAPI</v>
          </cell>
        </row>
        <row r="4214">
          <cell r="G4214">
            <v>92700</v>
          </cell>
          <cell r="H4214" t="str">
            <v>JOELHO 45 GRAUS, EM FERRO GALVANIZADO, CONEXÃO ROSQUEADA, DN 20 (3/4"), INSTALADO EM RAMAIS E SUB-RAMAIS DE GÁS - FORNECIMENTO E INSTALAÇÃO. AF_10/2020</v>
          </cell>
          <cell r="I4214" t="str">
            <v>UN</v>
          </cell>
          <cell r="J4214" t="str">
            <v>ATRIBUÍDO SÃO PAULO</v>
          </cell>
          <cell r="K4214" t="str">
            <v>33,73</v>
          </cell>
          <cell r="L4214" t="str">
            <v>CAIXA REFERENCIAL</v>
          </cell>
          <cell r="M4214" t="str">
            <v>15,65</v>
          </cell>
          <cell r="N4214">
            <v>18.079999999999998</v>
          </cell>
          <cell r="O4214">
            <v>33.729999999999997</v>
          </cell>
          <cell r="P4214">
            <v>0</v>
          </cell>
          <cell r="R4214" t="str">
            <v>SINAPI</v>
          </cell>
        </row>
        <row r="4215">
          <cell r="G4215">
            <v>92701</v>
          </cell>
          <cell r="H4215" t="str">
            <v>JOELHO 90 GRAUS, EM FERRO GALVANIZADO, CONEXÃO ROSQUEADA, DN 20 (3/4"), INSTALADO EM RAMAIS E SUB-RAMAIS DE GÁS - FORNECIMENTO E INSTALAÇÃO. AF_10/2020</v>
          </cell>
          <cell r="I4215" t="str">
            <v>UN</v>
          </cell>
          <cell r="J4215" t="str">
            <v>ATRIBUÍDO SÃO PAULO</v>
          </cell>
          <cell r="K4215" t="str">
            <v>31,51</v>
          </cell>
          <cell r="L4215" t="str">
            <v>CAIXA REFERENCIAL</v>
          </cell>
          <cell r="M4215" t="str">
            <v>15,65</v>
          </cell>
          <cell r="N4215">
            <v>15.860000000000001</v>
          </cell>
          <cell r="O4215">
            <v>31.51</v>
          </cell>
          <cell r="P4215">
            <v>0</v>
          </cell>
          <cell r="R4215" t="str">
            <v>SINAPI</v>
          </cell>
        </row>
        <row r="4216">
          <cell r="G4216">
            <v>92702</v>
          </cell>
          <cell r="H4216" t="str">
            <v>JOELHO 45 GRAUS, EM FERRO GALVANIZADO, CONEXÃO ROSQUEADA, DN 25 (1"), INSTALADO EM RAMAIS E SUB-RAMAIS DE GÁS - FORNECIMENTO E INSTALAÇÃO. AF_10/2020</v>
          </cell>
          <cell r="I4216" t="str">
            <v>UN</v>
          </cell>
          <cell r="J4216" t="str">
            <v>ATRIBUÍDO SÃO PAULO</v>
          </cell>
          <cell r="K4216" t="str">
            <v>52,40</v>
          </cell>
          <cell r="L4216" t="str">
            <v>CAIXA REFERENCIAL</v>
          </cell>
          <cell r="M4216" t="str">
            <v>25,44</v>
          </cell>
          <cell r="N4216">
            <v>26.959999999999997</v>
          </cell>
          <cell r="O4216">
            <v>52.4</v>
          </cell>
          <cell r="P4216">
            <v>0</v>
          </cell>
          <cell r="R4216" t="str">
            <v>SINAPI</v>
          </cell>
        </row>
        <row r="4217">
          <cell r="G4217">
            <v>92703</v>
          </cell>
          <cell r="H4217" t="str">
            <v>JOELHO 90 GRAUS, EM FERRO GALVANIZADO, CONEXÃO ROSQUEADA, DN 25 (1"), INSTALADO EM RAMAIS E SUB-RAMAIS DE GÁS - FORNECIMENTO E INSTALAÇÃO. AF_10/2020</v>
          </cell>
          <cell r="I4217" t="str">
            <v>UN</v>
          </cell>
          <cell r="J4217" t="str">
            <v>ATRIBUÍDO SÃO PAULO</v>
          </cell>
          <cell r="K4217" t="str">
            <v>49,66</v>
          </cell>
          <cell r="L4217" t="str">
            <v>CAIXA REFERENCIAL</v>
          </cell>
          <cell r="M4217" t="str">
            <v>25,46</v>
          </cell>
          <cell r="N4217">
            <v>24.199999999999996</v>
          </cell>
          <cell r="O4217">
            <v>49.66</v>
          </cell>
          <cell r="P4217">
            <v>0</v>
          </cell>
          <cell r="R4217" t="str">
            <v>SINAPI</v>
          </cell>
        </row>
        <row r="4218">
          <cell r="G4218">
            <v>92704</v>
          </cell>
          <cell r="H4218" t="str">
            <v>TÊ, EM FERRO GALVANIZADO, CONEXÃO ROSQUEADA, DN 15 (1/2"), INSTALADO EM RAMAIS E SUB-RAMAIS DE GÁS - FORNECIMENTO E INSTALAÇÃO. AF_10/2020</v>
          </cell>
          <cell r="I4218" t="str">
            <v>UN</v>
          </cell>
          <cell r="J4218" t="str">
            <v>ATRIBUÍDO SÃO PAULO</v>
          </cell>
          <cell r="K4218" t="str">
            <v>26,11</v>
          </cell>
          <cell r="L4218" t="str">
            <v>CAIXA REFERENCIAL</v>
          </cell>
          <cell r="M4218" t="str">
            <v>12,16</v>
          </cell>
          <cell r="N4218">
            <v>13.95</v>
          </cell>
          <cell r="O4218">
            <v>26.11</v>
          </cell>
          <cell r="P4218">
            <v>0</v>
          </cell>
          <cell r="R4218" t="str">
            <v>SINAPI</v>
          </cell>
        </row>
        <row r="4219">
          <cell r="G4219">
            <v>92705</v>
          </cell>
          <cell r="H4219" t="str">
            <v>TÊ, EM FERRO GALVANIZADO, CONEXÃO ROSQUEADA, DN 20 (3/4"), INSTALADO EM RAMAIS E SUB-RAMAIS DE GÁS - FORNECIMENTO E INSTALAÇÃO. AF_10/2020</v>
          </cell>
          <cell r="I4219" t="str">
            <v>UN</v>
          </cell>
          <cell r="J4219" t="str">
            <v>ATRIBUÍDO SÃO PAULO</v>
          </cell>
          <cell r="K4219" t="str">
            <v>41,56</v>
          </cell>
          <cell r="L4219" t="str">
            <v>CAIXA REFERENCIAL</v>
          </cell>
          <cell r="M4219" t="str">
            <v>20,87</v>
          </cell>
          <cell r="N4219">
            <v>20.69</v>
          </cell>
          <cell r="O4219">
            <v>41.56</v>
          </cell>
          <cell r="P4219">
            <v>0</v>
          </cell>
          <cell r="R4219" t="str">
            <v>SINAPI</v>
          </cell>
        </row>
        <row r="4220">
          <cell r="G4220">
            <v>92706</v>
          </cell>
          <cell r="H4220" t="str">
            <v>TÊ, EM FERRO GALVANIZADO, CONEXÃO ROSQUEADA, DN 25 (1"), INSTALADO EM RAMAIS E SUB-RAMAIS DE GÁS - FORNECIMENTO E INSTALAÇÃO. AF_10/2020</v>
          </cell>
          <cell r="I4220" t="str">
            <v>UN</v>
          </cell>
          <cell r="J4220" t="str">
            <v>ATRIBUÍDO SÃO PAULO</v>
          </cell>
          <cell r="K4220" t="str">
            <v>67,22</v>
          </cell>
          <cell r="L4220" t="str">
            <v>CAIXA REFERENCIAL</v>
          </cell>
          <cell r="M4220" t="str">
            <v>33,93</v>
          </cell>
          <cell r="N4220">
            <v>33.29</v>
          </cell>
          <cell r="O4220">
            <v>67.22</v>
          </cell>
          <cell r="P4220">
            <v>0</v>
          </cell>
          <cell r="R4220" t="str">
            <v>SINAPI</v>
          </cell>
        </row>
        <row r="4221">
          <cell r="G4221">
            <v>92889</v>
          </cell>
          <cell r="H4221" t="str">
            <v>UNIÃO, EM FERRO GALVANIZADO, DN 50 (2"), CONEXÃO ROSQUEADA, INSTALADO EM PRUMADAS - FORNECIMENTO E INSTALAÇÃO. AF_10/2020</v>
          </cell>
          <cell r="I4221" t="str">
            <v>UN</v>
          </cell>
          <cell r="J4221" t="str">
            <v>ATRIBUÍDO SÃO PAULO</v>
          </cell>
          <cell r="K4221" t="str">
            <v>142,78</v>
          </cell>
          <cell r="L4221" t="str">
            <v>CAIXA REFERENCIAL</v>
          </cell>
          <cell r="M4221" t="str">
            <v>22,65</v>
          </cell>
          <cell r="N4221">
            <v>120.13</v>
          </cell>
          <cell r="O4221">
            <v>142.78</v>
          </cell>
          <cell r="P4221">
            <v>0</v>
          </cell>
          <cell r="R4221" t="str">
            <v>SINAPI</v>
          </cell>
        </row>
        <row r="4222">
          <cell r="G4222">
            <v>92890</v>
          </cell>
          <cell r="H4222" t="str">
            <v>UNIÃO, EM FERRO GALVANIZADO, DN 65 (2 1/2"), CONEXÃO ROSQUEADA, INSTALADO EM PRUMADAS - FORNECIMENTO E INSTALAÇÃO. AF_10/2020</v>
          </cell>
          <cell r="I4222" t="str">
            <v>UN</v>
          </cell>
          <cell r="J4222" t="str">
            <v>ATRIBUÍDO SÃO PAULO</v>
          </cell>
          <cell r="K4222" t="str">
            <v>219,86</v>
          </cell>
          <cell r="L4222" t="str">
            <v>CAIXA REFERENCIAL</v>
          </cell>
          <cell r="M4222" t="str">
            <v>24,64</v>
          </cell>
          <cell r="N4222">
            <v>195.22000000000003</v>
          </cell>
          <cell r="O4222">
            <v>219.86</v>
          </cell>
          <cell r="P4222">
            <v>0</v>
          </cell>
          <cell r="R4222" t="str">
            <v>SINAPI</v>
          </cell>
        </row>
        <row r="4223">
          <cell r="G4223">
            <v>92891</v>
          </cell>
          <cell r="H4223" t="str">
            <v>UNIÃO, EM FERRO GALVANIZADO, DN 80 (3"), CONEXÃO ROSQUEADA, INSTALADO EM PRUMADAS - FORNECIMENTO E INSTALAÇÃO. AF_10/2020</v>
          </cell>
          <cell r="I4223" t="str">
            <v>UN</v>
          </cell>
          <cell r="J4223" t="str">
            <v>ATRIBUÍDO SÃO PAULO</v>
          </cell>
          <cell r="K4223" t="str">
            <v>325,79</v>
          </cell>
          <cell r="L4223" t="str">
            <v>CAIXA REFERENCIAL</v>
          </cell>
          <cell r="M4223" t="str">
            <v>26,62</v>
          </cell>
          <cell r="N4223">
            <v>299.17</v>
          </cell>
          <cell r="O4223">
            <v>325.79000000000002</v>
          </cell>
          <cell r="P4223">
            <v>0</v>
          </cell>
          <cell r="R4223" t="str">
            <v>SINAPI</v>
          </cell>
        </row>
        <row r="4224">
          <cell r="G4224">
            <v>92892</v>
          </cell>
          <cell r="H4224" t="str">
            <v>UNIÃO, EM FERRO GALVANIZADO, DN 25 (1"), CONEXÃO ROSQUEADA, INSTALADO EM REDE DE ALIMENTAÇÃO PARA HIDRANTE - FORNECIMENTO E INSTALAÇÃO. AF_10/2020</v>
          </cell>
          <cell r="I4224" t="str">
            <v>UN</v>
          </cell>
          <cell r="J4224" t="str">
            <v>ATRIBUÍDO SÃO PAULO</v>
          </cell>
          <cell r="K4224" t="str">
            <v>59,07</v>
          </cell>
          <cell r="L4224" t="str">
            <v>CAIXA REFERENCIAL</v>
          </cell>
          <cell r="M4224" t="str">
            <v>17,21</v>
          </cell>
          <cell r="N4224">
            <v>41.86</v>
          </cell>
          <cell r="O4224">
            <v>59.07</v>
          </cell>
          <cell r="P4224">
            <v>0</v>
          </cell>
          <cell r="R4224" t="str">
            <v>SINAPI</v>
          </cell>
        </row>
        <row r="4225">
          <cell r="G4225">
            <v>92893</v>
          </cell>
          <cell r="H4225" t="str">
            <v>UNIÃO, EM FERRO GALVANIZADO, DN 32 (1 1/4"), CONEXÃO ROSQUEADA, INSTALADO EM REDE DE ALIMENTAÇÃO PARA HIDRANTE - FORNECIMENTO E INSTALAÇÃO. AF_10/2020</v>
          </cell>
          <cell r="I4225" t="str">
            <v>UN</v>
          </cell>
          <cell r="J4225" t="str">
            <v>ATRIBUÍDO SÃO PAULO</v>
          </cell>
          <cell r="K4225" t="str">
            <v>86,08</v>
          </cell>
          <cell r="L4225" t="str">
            <v>CAIXA REFERENCIAL</v>
          </cell>
          <cell r="M4225" t="str">
            <v>18,71</v>
          </cell>
          <cell r="N4225">
            <v>67.37</v>
          </cell>
          <cell r="O4225">
            <v>86.080000000000013</v>
          </cell>
          <cell r="P4225">
            <v>0</v>
          </cell>
          <cell r="R4225" t="str">
            <v>SINAPI</v>
          </cell>
        </row>
        <row r="4226">
          <cell r="G4226">
            <v>92894</v>
          </cell>
          <cell r="H4226" t="str">
            <v>UNIÃO, EM FERRO GALVANIZADO, DN 40 (1 1/2"), CONEXÃO ROSQUEADA, INSTALADO EM REDE DE ALIMENTAÇÃO PARA HIDRANTE - FORNECIMENTO E INSTALAÇÃO. AF_10/2020</v>
          </cell>
          <cell r="I4226" t="str">
            <v>UN</v>
          </cell>
          <cell r="J4226" t="str">
            <v>ATRIBUÍDO SÃO PAULO</v>
          </cell>
          <cell r="K4226" t="str">
            <v>103,50</v>
          </cell>
          <cell r="L4226" t="str">
            <v>CAIXA REFERENCIAL</v>
          </cell>
          <cell r="M4226" t="str">
            <v>20,43</v>
          </cell>
          <cell r="N4226">
            <v>83.07</v>
          </cell>
          <cell r="O4226">
            <v>103.5</v>
          </cell>
          <cell r="P4226">
            <v>0</v>
          </cell>
          <cell r="R4226" t="str">
            <v>SINAPI</v>
          </cell>
        </row>
        <row r="4227">
          <cell r="G4227">
            <v>92895</v>
          </cell>
          <cell r="H4227" t="str">
            <v>UNIÃO, EM FERRO GALVANIZADO, DN 50 (2"), CONEXÃO ROSQUEADA, INSTALADO EM REDE DE ALIMENTAÇÃO PARA HIDRANTE - FORNECIMENTO E INSTALAÇÃO. AF_10/2020</v>
          </cell>
          <cell r="I4227" t="str">
            <v>UN</v>
          </cell>
          <cell r="J4227" t="str">
            <v>ATRIBUÍDO SÃO PAULO</v>
          </cell>
          <cell r="K4227" t="str">
            <v>142,74</v>
          </cell>
          <cell r="L4227" t="str">
            <v>CAIXA REFERENCIAL</v>
          </cell>
          <cell r="M4227" t="str">
            <v>22,62</v>
          </cell>
          <cell r="N4227">
            <v>120.12</v>
          </cell>
          <cell r="O4227">
            <v>142.74</v>
          </cell>
          <cell r="P4227">
            <v>0</v>
          </cell>
          <cell r="R4227" t="str">
            <v>SINAPI</v>
          </cell>
        </row>
        <row r="4228">
          <cell r="G4228">
            <v>92896</v>
          </cell>
          <cell r="H4228" t="str">
            <v>UNIÃO, EM FERRO GALVANIZADO, DN 65 (2 1/2"), CONEXÃO ROSQUEADA, INSTALADO EM REDE DE ALIMENTAÇÃO PARA HIDRANTE - FORNECIMENTO E INSTALAÇÃO. AF_10/2020</v>
          </cell>
          <cell r="I4228" t="str">
            <v>UN</v>
          </cell>
          <cell r="J4228" t="str">
            <v>ATRIBUÍDO SÃO PAULO</v>
          </cell>
          <cell r="K4228" t="str">
            <v>221,36</v>
          </cell>
          <cell r="L4228" t="str">
            <v>CAIXA REFERENCIAL</v>
          </cell>
          <cell r="M4228" t="str">
            <v>25,84</v>
          </cell>
          <cell r="N4228">
            <v>195.52</v>
          </cell>
          <cell r="O4228">
            <v>221.36</v>
          </cell>
          <cell r="P4228">
            <v>0</v>
          </cell>
          <cell r="R4228" t="str">
            <v>SINAPI</v>
          </cell>
        </row>
        <row r="4229">
          <cell r="G4229">
            <v>92897</v>
          </cell>
          <cell r="H4229" t="str">
            <v>UNIÃO, EM FERRO GALVANIZADO, DN 80 (3"), CONEXÃO ROSQUEADA, INSTALADO EM REDE DE ALIMENTAÇÃO PARA HIDRANTE - FORNECIMENTO E INSTALAÇÃO. AF_10/2020</v>
          </cell>
          <cell r="I4229" t="str">
            <v>UN</v>
          </cell>
          <cell r="J4229" t="str">
            <v>ATRIBUÍDO SÃO PAULO</v>
          </cell>
          <cell r="K4229" t="str">
            <v>328,88</v>
          </cell>
          <cell r="L4229" t="str">
            <v>CAIXA REFERENCIAL</v>
          </cell>
          <cell r="M4229" t="str">
            <v>29,07</v>
          </cell>
          <cell r="N4229">
            <v>299.81</v>
          </cell>
          <cell r="O4229">
            <v>328.88</v>
          </cell>
          <cell r="P4229">
            <v>0</v>
          </cell>
          <cell r="R4229" t="str">
            <v>SINAPI</v>
          </cell>
        </row>
        <row r="4230">
          <cell r="G4230">
            <v>92898</v>
          </cell>
          <cell r="H4230" t="str">
            <v>UNIÃO, EM FERRO GALVANIZADO, CONEXÃO ROSQUEADA, DN 25 (1"), INSTALADO EM REDE DE ALIMENTAÇÃO PARA SPRINKLER - FORNECIMENTO E INSTALAÇÃO. AF_10/2020</v>
          </cell>
          <cell r="I4230" t="str">
            <v>UN</v>
          </cell>
          <cell r="J4230" t="str">
            <v>ATRIBUÍDO SÃO PAULO</v>
          </cell>
          <cell r="K4230" t="str">
            <v>50,73</v>
          </cell>
          <cell r="L4230" t="str">
            <v>CAIXA REFERENCIAL</v>
          </cell>
          <cell r="M4230" t="str">
            <v>10,56</v>
          </cell>
          <cell r="N4230">
            <v>40.169999999999995</v>
          </cell>
          <cell r="O4230">
            <v>50.73</v>
          </cell>
          <cell r="P4230">
            <v>0</v>
          </cell>
          <cell r="R4230" t="str">
            <v>SINAPI</v>
          </cell>
        </row>
        <row r="4231">
          <cell r="G4231">
            <v>92899</v>
          </cell>
          <cell r="H4231" t="str">
            <v>UNIÃO, EM FERRO GALVANIZADO, CONEXÃO ROSQUEADA, DN 32 (1 1/4"), INSTALADO EM REDE DE ALIMENTAÇÃO PARA SPRINKLER - FORNECIMENTO E INSTALAÇÃO. AF_10/2020</v>
          </cell>
          <cell r="I4231" t="str">
            <v>UN</v>
          </cell>
          <cell r="J4231" t="str">
            <v>ATRIBUÍDO SÃO PAULO</v>
          </cell>
          <cell r="K4231" t="str">
            <v>76,59</v>
          </cell>
          <cell r="L4231" t="str">
            <v>CAIXA REFERENCIAL</v>
          </cell>
          <cell r="M4231" t="str">
            <v>11,15</v>
          </cell>
          <cell r="N4231">
            <v>65.44</v>
          </cell>
          <cell r="O4231">
            <v>76.59</v>
          </cell>
          <cell r="P4231">
            <v>0</v>
          </cell>
          <cell r="R4231" t="str">
            <v>SINAPI</v>
          </cell>
        </row>
        <row r="4232">
          <cell r="G4232">
            <v>92900</v>
          </cell>
          <cell r="H4232" t="str">
            <v>UNIÃO, EM FERRO GALVANIZADO, CONEXÃO ROSQUEADA, DN 40 (1 1/2"), INSTALADO EM REDE DE ALIMENTAÇÃO PARA SPRINKLER - FORNECIMENTO E INSTALAÇÃO. AF_10/2020</v>
          </cell>
          <cell r="I4232" t="str">
            <v>UN</v>
          </cell>
          <cell r="J4232" t="str">
            <v>ATRIBUÍDO SÃO PAULO</v>
          </cell>
          <cell r="K4232" t="str">
            <v>92,69</v>
          </cell>
          <cell r="L4232" t="str">
            <v>CAIXA REFERENCIAL</v>
          </cell>
          <cell r="M4232" t="str">
            <v>11,83</v>
          </cell>
          <cell r="N4232">
            <v>80.86</v>
          </cell>
          <cell r="O4232">
            <v>92.69</v>
          </cell>
          <cell r="P4232">
            <v>0</v>
          </cell>
          <cell r="R4232" t="str">
            <v>SINAPI</v>
          </cell>
        </row>
        <row r="4233">
          <cell r="G4233">
            <v>92901</v>
          </cell>
          <cell r="H4233" t="str">
            <v>UNIÃO, EM FERRO GALVANIZADO, CONEXÃO ROSQUEADA, DN 50 (2"), INSTALADO EM REDE DE ALIMENTAÇÃO PARA SPRINKLER - FORNECIMENTO E INSTALAÇÃO. AF_10/2020</v>
          </cell>
          <cell r="I4233" t="str">
            <v>UN</v>
          </cell>
          <cell r="J4233" t="str">
            <v>ATRIBUÍDO SÃO PAULO</v>
          </cell>
          <cell r="K4233" t="str">
            <v>130,30</v>
          </cell>
          <cell r="L4233" t="str">
            <v>CAIXA REFERENCIAL</v>
          </cell>
          <cell r="M4233" t="str">
            <v>12,70</v>
          </cell>
          <cell r="N4233">
            <v>117.60000000000001</v>
          </cell>
          <cell r="O4233">
            <v>130.30000000000001</v>
          </cell>
          <cell r="P4233">
            <v>0</v>
          </cell>
          <cell r="R4233" t="str">
            <v>SINAPI</v>
          </cell>
        </row>
        <row r="4234">
          <cell r="G4234">
            <v>92902</v>
          </cell>
          <cell r="H4234" t="str">
            <v>UNIÃO, EM FERRO GALVANIZADO, CONEXÃO ROSQUEADA, DN 65 (2 1/2"), INSTALADO EM REDE DE ALIMENTAÇÃO PARA SPRINKLER - FORNECIMENTO E INSTALAÇÃO. AF_10/2020</v>
          </cell>
          <cell r="I4234" t="str">
            <v>UN</v>
          </cell>
          <cell r="J4234" t="str">
            <v>ATRIBUÍDO SÃO PAULO</v>
          </cell>
          <cell r="K4234" t="str">
            <v>206,44</v>
          </cell>
          <cell r="L4234" t="str">
            <v>CAIXA REFERENCIAL</v>
          </cell>
          <cell r="M4234" t="str">
            <v>13,97</v>
          </cell>
          <cell r="N4234">
            <v>192.47</v>
          </cell>
          <cell r="O4234">
            <v>206.44</v>
          </cell>
          <cell r="P4234">
            <v>0</v>
          </cell>
          <cell r="R4234" t="str">
            <v>SINAPI</v>
          </cell>
        </row>
        <row r="4235">
          <cell r="G4235">
            <v>92903</v>
          </cell>
          <cell r="H4235" t="str">
            <v>UNIÃO, EM FERRO GALVANIZADO, CONEXÃO ROSQUEADA, DN 80 (3"), INSTALADO EM REDE DE ALIMENTAÇÃO PARA SPRINKLER - FORNECIMENTO E INSTALAÇÃO. AF_10/2020</v>
          </cell>
          <cell r="I4235" t="str">
            <v>UN</v>
          </cell>
          <cell r="J4235" t="str">
            <v>ATRIBUÍDO SÃO PAULO</v>
          </cell>
          <cell r="K4235" t="str">
            <v>311,54</v>
          </cell>
          <cell r="L4235" t="str">
            <v>CAIXA REFERENCIAL</v>
          </cell>
          <cell r="M4235" t="str">
            <v>15,27</v>
          </cell>
          <cell r="N4235">
            <v>296.27000000000004</v>
          </cell>
          <cell r="O4235">
            <v>311.54000000000002</v>
          </cell>
          <cell r="P4235">
            <v>0</v>
          </cell>
          <cell r="R4235" t="str">
            <v>SINAPI</v>
          </cell>
        </row>
        <row r="4236">
          <cell r="G4236">
            <v>92904</v>
          </cell>
          <cell r="H4236" t="str">
            <v>UNIÃO, EM FERRO GALVANIZADO, CONEXÃO ROSQUEADA, DN 15 (1/2"), INSTALADO EM RAMAIS E SUB-RAMAIS DE GÁS - FORNECIMENTO E INSTALAÇÃO. AF_10/2020</v>
          </cell>
          <cell r="I4236" t="str">
            <v>UN</v>
          </cell>
          <cell r="J4236" t="str">
            <v>ATRIBUÍDO SÃO PAULO</v>
          </cell>
          <cell r="K4236" t="str">
            <v>34,95</v>
          </cell>
          <cell r="L4236" t="str">
            <v>CAIXA REFERENCIAL</v>
          </cell>
          <cell r="M4236" t="str">
            <v>6,07</v>
          </cell>
          <cell r="N4236">
            <v>28.880000000000003</v>
          </cell>
          <cell r="O4236">
            <v>34.950000000000003</v>
          </cell>
          <cell r="P4236">
            <v>0</v>
          </cell>
          <cell r="R4236" t="str">
            <v>SINAPI</v>
          </cell>
        </row>
        <row r="4237">
          <cell r="G4237">
            <v>92905</v>
          </cell>
          <cell r="H4237" t="str">
            <v>UNIÃO, EM FERRO GALVANIZADO, CONEXÃO ROSQUEADA, DN 20 (3/4"), INSTALADO EM RAMAIS E SUB-RAMAIS DE GÁS - FORNECIMENTO E INSTALAÇÃO. AF_10/2020</v>
          </cell>
          <cell r="I4237" t="str">
            <v>UN</v>
          </cell>
          <cell r="J4237" t="str">
            <v>ATRIBUÍDO SÃO PAULO</v>
          </cell>
          <cell r="K4237" t="str">
            <v>49,29</v>
          </cell>
          <cell r="L4237" t="str">
            <v>CAIXA REFERENCIAL</v>
          </cell>
          <cell r="M4237" t="str">
            <v>10,42</v>
          </cell>
          <cell r="N4237">
            <v>38.869999999999997</v>
          </cell>
          <cell r="O4237">
            <v>49.29</v>
          </cell>
          <cell r="P4237">
            <v>0</v>
          </cell>
          <cell r="R4237" t="str">
            <v>SINAPI</v>
          </cell>
        </row>
        <row r="4238">
          <cell r="G4238">
            <v>92906</v>
          </cell>
          <cell r="H4238" t="str">
            <v>UNIÃO, EM FERRO GALVANIZADO, CONEXÃO ROSQUEADA, DN 25 (1"), INSTALADO EM RAMAIS E SUB-RAMAIS DE GÁS - FORNECIMENTO E INSTALAÇÃO. AF_10/2020</v>
          </cell>
          <cell r="I4238" t="str">
            <v>UN</v>
          </cell>
          <cell r="J4238" t="str">
            <v>ATRIBUÍDO SÃO PAULO</v>
          </cell>
          <cell r="K4238" t="str">
            <v>58,72</v>
          </cell>
          <cell r="L4238" t="str">
            <v>CAIXA REFERENCIAL</v>
          </cell>
          <cell r="M4238" t="str">
            <v>16,94</v>
          </cell>
          <cell r="N4238">
            <v>41.78</v>
          </cell>
          <cell r="O4238">
            <v>58.72</v>
          </cell>
          <cell r="P4238">
            <v>0</v>
          </cell>
          <cell r="R4238" t="str">
            <v>SINAPI</v>
          </cell>
        </row>
        <row r="4239">
          <cell r="G4239">
            <v>92907</v>
          </cell>
          <cell r="H4239" t="str">
            <v>LUVA DE REDUÇÃO, EM FERRO GALVANIZADO, 2" X 1 1/2", CONEXÃO ROSQUEADA, INSTALADO EM PRUMADAS - FORNECIMENTO E INSTALAÇÃO. AF_10/2020</v>
          </cell>
          <cell r="I4239" t="str">
            <v>UN</v>
          </cell>
          <cell r="J4239" t="str">
            <v>ATRIBUÍDO SÃO PAULO</v>
          </cell>
          <cell r="K4239" t="str">
            <v>72,62</v>
          </cell>
          <cell r="L4239" t="str">
            <v>CAIXA REFERENCIAL</v>
          </cell>
          <cell r="M4239" t="str">
            <v>22,66</v>
          </cell>
          <cell r="N4239">
            <v>49.960000000000008</v>
          </cell>
          <cell r="O4239">
            <v>72.62</v>
          </cell>
          <cell r="P4239">
            <v>0</v>
          </cell>
          <cell r="R4239" t="str">
            <v>SINAPI</v>
          </cell>
        </row>
        <row r="4240">
          <cell r="G4240">
            <v>92908</v>
          </cell>
          <cell r="H4240" t="str">
            <v>LUVA DE REDUÇÃO, EM FERRO GALVANIZADO, 2" X 1 1/4", CONEXÃO ROSQUEADA, INSTALADO EM PRUMADAS - FORNECIMENTO E INSTALAÇÃO. AF_10/2020</v>
          </cell>
          <cell r="I4240" t="str">
            <v>UN</v>
          </cell>
          <cell r="J4240" t="str">
            <v>ATRIBUÍDO SÃO PAULO</v>
          </cell>
          <cell r="K4240" t="str">
            <v>72,62</v>
          </cell>
          <cell r="L4240" t="str">
            <v>CAIXA REFERENCIAL</v>
          </cell>
          <cell r="M4240" t="str">
            <v>22,66</v>
          </cell>
          <cell r="N4240">
            <v>49.960000000000008</v>
          </cell>
          <cell r="O4240">
            <v>72.62</v>
          </cell>
          <cell r="P4240">
            <v>0</v>
          </cell>
          <cell r="R4240" t="str">
            <v>SINAPI</v>
          </cell>
        </row>
        <row r="4241">
          <cell r="G4241">
            <v>92909</v>
          </cell>
          <cell r="H4241" t="str">
            <v>LUVA DE REDUÇÃO, EM FERRO GALVANIZADO, 2" X 1", CONEXÃO ROSQUEADA, INSTALADO EM PRUMADAS - FORNECIMENTO E INSTALAÇÃO. AF_10/2020</v>
          </cell>
          <cell r="I4241" t="str">
            <v>UN</v>
          </cell>
          <cell r="J4241" t="str">
            <v>ATRIBUÍDO SÃO PAULO</v>
          </cell>
          <cell r="K4241" t="str">
            <v>72,62</v>
          </cell>
          <cell r="L4241" t="str">
            <v>CAIXA REFERENCIAL</v>
          </cell>
          <cell r="M4241" t="str">
            <v>22,66</v>
          </cell>
          <cell r="N4241">
            <v>49.960000000000008</v>
          </cell>
          <cell r="O4241">
            <v>72.62</v>
          </cell>
          <cell r="P4241">
            <v>0</v>
          </cell>
          <cell r="R4241" t="str">
            <v>SINAPI</v>
          </cell>
        </row>
        <row r="4242">
          <cell r="G4242">
            <v>92910</v>
          </cell>
          <cell r="H4242" t="str">
            <v>LUVA DE REDUÇÃO, EM FERRO GALVANIZADO, 2 1/2" X 1 1/2", CONEXÃO ROSQUEADA, INSTALADO EM PRUMADAS - FORNECIMENTO E INSTALAÇÃO. AF_10/2020</v>
          </cell>
          <cell r="I4242" t="str">
            <v>UN</v>
          </cell>
          <cell r="J4242" t="str">
            <v>ATRIBUÍDO SÃO PAULO</v>
          </cell>
          <cell r="K4242" t="str">
            <v>108,12</v>
          </cell>
          <cell r="L4242" t="str">
            <v>CAIXA REFERENCIAL</v>
          </cell>
          <cell r="M4242" t="str">
            <v>24,65</v>
          </cell>
          <cell r="N4242">
            <v>83.47</v>
          </cell>
          <cell r="O4242">
            <v>108.12</v>
          </cell>
          <cell r="P4242">
            <v>0</v>
          </cell>
          <cell r="R4242" t="str">
            <v>SINAPI</v>
          </cell>
        </row>
        <row r="4243">
          <cell r="G4243">
            <v>92911</v>
          </cell>
          <cell r="H4243" t="str">
            <v>LUVA DE REDUÇÃO, EM FERRO GALVANIZADO, 2 1/2" X 2", CONEXÃO ROSQUEADA, INSTALADO EM PRUMADAS - FORNECIMENTO E INSTALAÇÃO. AF_10/2020</v>
          </cell>
          <cell r="I4243" t="str">
            <v>UN</v>
          </cell>
          <cell r="J4243" t="str">
            <v>ATRIBUÍDO SÃO PAULO</v>
          </cell>
          <cell r="K4243" t="str">
            <v>108,12</v>
          </cell>
          <cell r="L4243" t="str">
            <v>CAIXA REFERENCIAL</v>
          </cell>
          <cell r="M4243" t="str">
            <v>24,65</v>
          </cell>
          <cell r="N4243">
            <v>83.47</v>
          </cell>
          <cell r="O4243">
            <v>108.12</v>
          </cell>
          <cell r="P4243">
            <v>0</v>
          </cell>
          <cell r="R4243" t="str">
            <v>SINAPI</v>
          </cell>
        </row>
        <row r="4244">
          <cell r="G4244">
            <v>92912</v>
          </cell>
          <cell r="H4244" t="str">
            <v>LUVA DE REDUÇÃO, EM FERRO GALVANIZADO, 3" X 1 1/2", CONEXÃO ROSQUEADA, INSTALADO EM PRUMADAS - FORNECIMENTO E INSTALAÇÃO. AF_10/2020</v>
          </cell>
          <cell r="I4244" t="str">
            <v>UN</v>
          </cell>
          <cell r="J4244" t="str">
            <v>ATRIBUÍDO SÃO PAULO</v>
          </cell>
          <cell r="K4244" t="str">
            <v>148,11</v>
          </cell>
          <cell r="L4244" t="str">
            <v>CAIXA REFERENCIAL</v>
          </cell>
          <cell r="M4244" t="str">
            <v>24,65</v>
          </cell>
          <cell r="N4244">
            <v>123.46000000000001</v>
          </cell>
          <cell r="O4244">
            <v>148.11000000000001</v>
          </cell>
          <cell r="P4244">
            <v>0</v>
          </cell>
          <cell r="R4244" t="str">
            <v>SINAPI</v>
          </cell>
        </row>
        <row r="4245">
          <cell r="G4245">
            <v>92913</v>
          </cell>
          <cell r="H4245" t="str">
            <v>LUVA DE REDUÇÃO, EM FERRO GALVANIZADO, 3" X 2 1/2", CONEXÃO ROSQUEADA, INSTALADO EM PRUMADAS - FORNECIMENTO E INSTALAÇÃO. AF_10/2020</v>
          </cell>
          <cell r="I4245" t="str">
            <v>UN</v>
          </cell>
          <cell r="J4245" t="str">
            <v>ATRIBUÍDO SÃO PAULO</v>
          </cell>
          <cell r="K4245" t="str">
            <v>150,71</v>
          </cell>
          <cell r="L4245" t="str">
            <v>CAIXA REFERENCIAL</v>
          </cell>
          <cell r="M4245" t="str">
            <v>26,63</v>
          </cell>
          <cell r="N4245">
            <v>124.08000000000001</v>
          </cell>
          <cell r="O4245">
            <v>150.71</v>
          </cell>
          <cell r="P4245">
            <v>0</v>
          </cell>
          <cell r="R4245" t="str">
            <v>SINAPI</v>
          </cell>
        </row>
        <row r="4246">
          <cell r="G4246">
            <v>92914</v>
          </cell>
          <cell r="H4246" t="str">
            <v>LUVA DE REDUÇÃO, EM FERRO GALVANIZADO, 3" X 2", CONEXÃO ROSQUEADA, INSTALADO EM PRUMADAS - FORNECIMENTO E INSTALAÇÃO. AF_10/2020</v>
          </cell>
          <cell r="I4246" t="str">
            <v>UN</v>
          </cell>
          <cell r="J4246" t="str">
            <v>ATRIBUÍDO SÃO PAULO</v>
          </cell>
          <cell r="K4246" t="str">
            <v>150,71</v>
          </cell>
          <cell r="L4246" t="str">
            <v>CAIXA REFERENCIAL</v>
          </cell>
          <cell r="M4246" t="str">
            <v>26,63</v>
          </cell>
          <cell r="N4246">
            <v>124.08000000000001</v>
          </cell>
          <cell r="O4246">
            <v>150.71</v>
          </cell>
          <cell r="P4246">
            <v>0</v>
          </cell>
          <cell r="R4246" t="str">
            <v>SINAPI</v>
          </cell>
        </row>
        <row r="4247">
          <cell r="G4247">
            <v>92918</v>
          </cell>
          <cell r="H4247" t="str">
            <v>LUVA DE REDUÇÃO, EM FERRO GALVANIZADO, 1" X 1/2", CONEXÃO ROSQUEADA, INSTALADO EM REDE DE ALIMENTAÇÃO PARA HIDRANTE - FORNECIMENTO E INSTALAÇÃO. AF_10/2020</v>
          </cell>
          <cell r="I4247" t="str">
            <v>UN</v>
          </cell>
          <cell r="J4247" t="str">
            <v>ATRIBUÍDO SÃO PAULO</v>
          </cell>
          <cell r="K4247" t="str">
            <v>36,73</v>
          </cell>
          <cell r="L4247" t="str">
            <v>CAIXA REFERENCIAL</v>
          </cell>
          <cell r="M4247" t="str">
            <v>17,22</v>
          </cell>
          <cell r="N4247">
            <v>19.509999999999998</v>
          </cell>
          <cell r="O4247">
            <v>36.729999999999997</v>
          </cell>
          <cell r="P4247">
            <v>0</v>
          </cell>
          <cell r="R4247" t="str">
            <v>SINAPI</v>
          </cell>
        </row>
        <row r="4248">
          <cell r="G4248">
            <v>92920</v>
          </cell>
          <cell r="H4248" t="str">
            <v>LUVA DE REDUÇÃO, EM FERRO GALVANIZADO, 1" X 3/4", CONEXÃO ROSQUEADA, INSTALADO EM REDE DE ALIMENTAÇÃO PARA HIDRANTE - FORNECIMENTO E INSTALAÇÃO. AF_10/2020</v>
          </cell>
          <cell r="I4248" t="str">
            <v>UN</v>
          </cell>
          <cell r="J4248" t="str">
            <v>ATRIBUÍDO SÃO PAULO</v>
          </cell>
          <cell r="K4248" t="str">
            <v>37,02</v>
          </cell>
          <cell r="L4248" t="str">
            <v>CAIXA REFERENCIAL</v>
          </cell>
          <cell r="M4248" t="str">
            <v>17,22</v>
          </cell>
          <cell r="N4248">
            <v>19.800000000000004</v>
          </cell>
          <cell r="O4248">
            <v>37.020000000000003</v>
          </cell>
          <cell r="P4248">
            <v>0</v>
          </cell>
          <cell r="R4248" t="str">
            <v>SINAPI</v>
          </cell>
        </row>
        <row r="4249">
          <cell r="G4249">
            <v>92925</v>
          </cell>
          <cell r="H4249" t="str">
            <v>LUVA DE REDUÇÃO, EM FERRO GALVANIZADO, 1 1/4" X 1", CONEXÃO ROSQUEADA, INSTALADO EM REDE DE ALIMENTAÇÃO PARA HIDRANTE - FORNECIMENTO E INSTALAÇÃO. AF_10/2020</v>
          </cell>
          <cell r="I4249" t="str">
            <v>UN</v>
          </cell>
          <cell r="J4249" t="str">
            <v>ATRIBUÍDO SÃO PAULO</v>
          </cell>
          <cell r="K4249" t="str">
            <v>46,40</v>
          </cell>
          <cell r="L4249" t="str">
            <v>CAIXA REFERENCIAL</v>
          </cell>
          <cell r="M4249" t="str">
            <v>18,72</v>
          </cell>
          <cell r="N4249">
            <v>27.68</v>
          </cell>
          <cell r="O4249">
            <v>46.4</v>
          </cell>
          <cell r="P4249">
            <v>0</v>
          </cell>
          <cell r="R4249" t="str">
            <v>SINAPI</v>
          </cell>
        </row>
        <row r="4250">
          <cell r="G4250">
            <v>92926</v>
          </cell>
          <cell r="H4250" t="str">
            <v>LUVA DE REDUÇÃO, EM FERRO GALVANIZADO, 1 1/4" X 1/2", CONEXÃO ROSQUEADA, INSTALADO EM REDE DE ALIMENTAÇÃO PARA HIDRANTE - FORNECIMENTO E INSTALAÇÃO. AF_10/2020</v>
          </cell>
          <cell r="I4250" t="str">
            <v>UN</v>
          </cell>
          <cell r="J4250" t="str">
            <v>ATRIBUÍDO SÃO PAULO</v>
          </cell>
          <cell r="K4250" t="str">
            <v>46,39</v>
          </cell>
          <cell r="L4250" t="str">
            <v>CAIXA REFERENCIAL</v>
          </cell>
          <cell r="M4250" t="str">
            <v>18,72</v>
          </cell>
          <cell r="N4250">
            <v>27.67</v>
          </cell>
          <cell r="O4250">
            <v>46.39</v>
          </cell>
          <cell r="P4250">
            <v>0</v>
          </cell>
          <cell r="R4250" t="str">
            <v>SINAPI</v>
          </cell>
        </row>
        <row r="4251">
          <cell r="G4251">
            <v>92927</v>
          </cell>
          <cell r="H4251" t="str">
            <v>LUVA DE REDUÇÃO, EM FERRO GALVANIZADO, 1 1/4" X 3/4", CONEXÃO ROSQUEADA, INSTALADO EM REDE DE ALIMENTAÇÃO PARA HIDRANTE - FORNECIMENTO E INSTALAÇÃO. AF_10/2020</v>
          </cell>
          <cell r="I4251" t="str">
            <v>UN</v>
          </cell>
          <cell r="J4251" t="str">
            <v>ATRIBUÍDO SÃO PAULO</v>
          </cell>
          <cell r="K4251" t="str">
            <v>46,39</v>
          </cell>
          <cell r="L4251" t="str">
            <v>CAIXA REFERENCIAL</v>
          </cell>
          <cell r="M4251" t="str">
            <v>18,72</v>
          </cell>
          <cell r="N4251">
            <v>27.67</v>
          </cell>
          <cell r="O4251">
            <v>46.39</v>
          </cell>
          <cell r="P4251">
            <v>0</v>
          </cell>
          <cell r="R4251" t="str">
            <v>SINAPI</v>
          </cell>
        </row>
        <row r="4252">
          <cell r="G4252">
            <v>92928</v>
          </cell>
          <cell r="H4252" t="str">
            <v>LUVA DE REDUÇÃO, EM FERRO GALVANIZADO, 1 1/2" X 1 1/4", CONEXÃO ROSQUEADA, INSTALADO EM REDE DE ALIMENTAÇÃO PARA HIDRANTE - FORNECIMENTO E INSTALAÇÃO. AF_10/2020</v>
          </cell>
          <cell r="I4252" t="str">
            <v>UN</v>
          </cell>
          <cell r="J4252" t="str">
            <v>ATRIBUÍDO SÃO PAULO</v>
          </cell>
          <cell r="K4252" t="str">
            <v>53,38</v>
          </cell>
          <cell r="L4252" t="str">
            <v>CAIXA REFERENCIAL</v>
          </cell>
          <cell r="M4252" t="str">
            <v>20,44</v>
          </cell>
          <cell r="N4252">
            <v>32.94</v>
          </cell>
          <cell r="O4252">
            <v>53.379999999999995</v>
          </cell>
          <cell r="P4252">
            <v>0</v>
          </cell>
          <cell r="R4252" t="str">
            <v>SINAPI</v>
          </cell>
        </row>
        <row r="4253">
          <cell r="G4253">
            <v>92929</v>
          </cell>
          <cell r="H4253" t="str">
            <v>LUVA DE REDUÇÃO, EM FERRO GALVANIZADO, 1 1/2" X 1", CONEXÃO ROSQUEADA, INSTALADO EM REDE DE ALIMENTAÇÃO PARA HIDRANTE - FORNECIMENTO E INSTALAÇÃO. AF_10/2020</v>
          </cell>
          <cell r="I4253" t="str">
            <v>UN</v>
          </cell>
          <cell r="J4253" t="str">
            <v>ATRIBUÍDO SÃO PAULO</v>
          </cell>
          <cell r="K4253" t="str">
            <v>53,38</v>
          </cell>
          <cell r="L4253" t="str">
            <v>CAIXA REFERENCIAL</v>
          </cell>
          <cell r="M4253" t="str">
            <v>20,44</v>
          </cell>
          <cell r="N4253">
            <v>32.94</v>
          </cell>
          <cell r="O4253">
            <v>53.379999999999995</v>
          </cell>
          <cell r="P4253">
            <v>0</v>
          </cell>
          <cell r="R4253" t="str">
            <v>SINAPI</v>
          </cell>
        </row>
        <row r="4254">
          <cell r="G4254">
            <v>92930</v>
          </cell>
          <cell r="H4254" t="str">
            <v>LUVA DE REDUÇÃO, EM FERRO GALVANIZADO, 1 1/2" X 3/4", CONEXÃO ROSQUEADA, INSTALADO EM REDE DE ALIMENTAÇÃO PARA HIDRANTE - FORNECIMENTO E INSTALAÇÃO. AF_10/2020</v>
          </cell>
          <cell r="I4254" t="str">
            <v>UN</v>
          </cell>
          <cell r="J4254" t="str">
            <v>ATRIBUÍDO SÃO PAULO</v>
          </cell>
          <cell r="K4254" t="str">
            <v>53,38</v>
          </cell>
          <cell r="L4254" t="str">
            <v>CAIXA REFERENCIAL</v>
          </cell>
          <cell r="M4254" t="str">
            <v>20,44</v>
          </cell>
          <cell r="N4254">
            <v>32.94</v>
          </cell>
          <cell r="O4254">
            <v>53.379999999999995</v>
          </cell>
          <cell r="P4254">
            <v>0</v>
          </cell>
          <cell r="R4254" t="str">
            <v>SINAPI</v>
          </cell>
        </row>
        <row r="4255">
          <cell r="G4255">
            <v>92931</v>
          </cell>
          <cell r="H4255" t="str">
            <v>LUVA DE REDUÇÃO, EM FERRO GALVANIZADO, 2" X 1 1/2", CONEXÃO ROSQUEADA, INSTALADO EM REDE DE ALIMENTAÇÃO PARA HIDRANTE - FORNECIMENTO E INSTALAÇÃO. AF_10/2020</v>
          </cell>
          <cell r="I4255" t="str">
            <v>UN</v>
          </cell>
          <cell r="J4255" t="str">
            <v>ATRIBUÍDO SÃO PAULO</v>
          </cell>
          <cell r="K4255" t="str">
            <v>72,58</v>
          </cell>
          <cell r="L4255" t="str">
            <v>CAIXA REFERENCIAL</v>
          </cell>
          <cell r="M4255" t="str">
            <v>22,62</v>
          </cell>
          <cell r="N4255">
            <v>49.959999999999994</v>
          </cell>
          <cell r="O4255">
            <v>72.58</v>
          </cell>
          <cell r="P4255">
            <v>0</v>
          </cell>
          <cell r="R4255" t="str">
            <v>SINAPI</v>
          </cell>
        </row>
        <row r="4256">
          <cell r="G4256">
            <v>92932</v>
          </cell>
          <cell r="H4256" t="str">
            <v>LUVA DE REDUÇÃO, EM FERRO GALVANIZADO, 2" X 1 1/4", CONEXÃO ROSQUEADA, INSTALADO EM REDE DE ALIMENTAÇÃO PARA HIDRANTE - FORNECIMENTO E INSTALAÇÃO. AF_10/2020</v>
          </cell>
          <cell r="I4256" t="str">
            <v>UN</v>
          </cell>
          <cell r="J4256" t="str">
            <v>ATRIBUÍDO SÃO PAULO</v>
          </cell>
          <cell r="K4256" t="str">
            <v>72,58</v>
          </cell>
          <cell r="L4256" t="str">
            <v>CAIXA REFERENCIAL</v>
          </cell>
          <cell r="M4256" t="str">
            <v>22,62</v>
          </cell>
          <cell r="N4256">
            <v>49.959999999999994</v>
          </cell>
          <cell r="O4256">
            <v>72.58</v>
          </cell>
          <cell r="P4256">
            <v>0</v>
          </cell>
          <cell r="R4256" t="str">
            <v>SINAPI</v>
          </cell>
        </row>
        <row r="4257">
          <cell r="G4257">
            <v>92933</v>
          </cell>
          <cell r="H4257" t="str">
            <v>LUVA DE REDUÇÃO, EM FERRO GALVANIZADO, 2" X 1", CONEXÃO ROSQUEADA, INSTALADO EM REDE DE ALIMENTAÇÃO PARA HIDRANTE - FORNECIMENTO E INSTALAÇÃO. AF_10/2020</v>
          </cell>
          <cell r="I4257" t="str">
            <v>UN</v>
          </cell>
          <cell r="J4257" t="str">
            <v>ATRIBUÍDO SÃO PAULO</v>
          </cell>
          <cell r="K4257" t="str">
            <v>72,58</v>
          </cell>
          <cell r="L4257" t="str">
            <v>CAIXA REFERENCIAL</v>
          </cell>
          <cell r="M4257" t="str">
            <v>22,62</v>
          </cell>
          <cell r="N4257">
            <v>49.959999999999994</v>
          </cell>
          <cell r="O4257">
            <v>72.58</v>
          </cell>
          <cell r="P4257">
            <v>0</v>
          </cell>
          <cell r="R4257" t="str">
            <v>SINAPI</v>
          </cell>
        </row>
        <row r="4258">
          <cell r="G4258">
            <v>92934</v>
          </cell>
          <cell r="H4258" t="str">
            <v>LUVA DE REDUÇÃO, EM FERRO GALVANIZADO, 2 1/2" X 1 1/2", CONEXÃO ROSQUEADA, INSTALADO EM REDE DE ALIMENTAÇÃO PARA HIDRANTE - FORNECIMENTO E INSTALAÇÃO. AF_10/2020</v>
          </cell>
          <cell r="I4258" t="str">
            <v>UN</v>
          </cell>
          <cell r="J4258" t="str">
            <v>ATRIBUÍDO SÃO PAULO</v>
          </cell>
          <cell r="K4258" t="str">
            <v>109,62</v>
          </cell>
          <cell r="L4258" t="str">
            <v>CAIXA REFERENCIAL</v>
          </cell>
          <cell r="M4258" t="str">
            <v>25,85</v>
          </cell>
          <cell r="N4258">
            <v>83.77000000000001</v>
          </cell>
          <cell r="O4258">
            <v>109.62</v>
          </cell>
          <cell r="P4258">
            <v>0</v>
          </cell>
          <cell r="R4258" t="str">
            <v>SINAPI</v>
          </cell>
        </row>
        <row r="4259">
          <cell r="G4259">
            <v>92935</v>
          </cell>
          <cell r="H4259" t="str">
            <v>LUVA DE REDUÇÃO, EM FERRO GALVANIZADO, 2 1/2" X 2", CONEXÃO ROSQUEADA, INSTALADO EM REDE DE ALIMENTAÇÃO PARA HIDRANTE - FORNECIMENTO E INSTALAÇÃO. AF_10/2020</v>
          </cell>
          <cell r="I4259" t="str">
            <v>UN</v>
          </cell>
          <cell r="J4259" t="str">
            <v>ATRIBUÍDO SÃO PAULO</v>
          </cell>
          <cell r="K4259" t="str">
            <v>109,62</v>
          </cell>
          <cell r="L4259" t="str">
            <v>CAIXA REFERENCIAL</v>
          </cell>
          <cell r="M4259" t="str">
            <v>25,85</v>
          </cell>
          <cell r="N4259">
            <v>83.77000000000001</v>
          </cell>
          <cell r="O4259">
            <v>109.62</v>
          </cell>
          <cell r="P4259">
            <v>0</v>
          </cell>
          <cell r="R4259" t="str">
            <v>SINAPI</v>
          </cell>
        </row>
        <row r="4260">
          <cell r="G4260">
            <v>92936</v>
          </cell>
          <cell r="H4260" t="str">
            <v>LUVA DE REDUÇÃO, EM FERRO GALVANIZADO, 3" X 2 1/2", CONEXÃO ROSQUEADA, INSTALADO EM REDE DE ALIMENTAÇÃO PARA HIDRANTE - FORNECIMENTO E INSTALAÇÃO. AF_10/2020</v>
          </cell>
          <cell r="I4260" t="str">
            <v>UN</v>
          </cell>
          <cell r="J4260" t="str">
            <v>ATRIBUÍDO SÃO PAULO</v>
          </cell>
          <cell r="K4260" t="str">
            <v>153,80</v>
          </cell>
          <cell r="L4260" t="str">
            <v>CAIXA REFERENCIAL</v>
          </cell>
          <cell r="M4260" t="str">
            <v>29,08</v>
          </cell>
          <cell r="N4260">
            <v>124.72000000000001</v>
          </cell>
          <cell r="O4260">
            <v>153.80000000000001</v>
          </cell>
          <cell r="P4260">
            <v>0</v>
          </cell>
          <cell r="R4260" t="str">
            <v>SINAPI</v>
          </cell>
        </row>
        <row r="4261">
          <cell r="G4261">
            <v>92937</v>
          </cell>
          <cell r="H4261" t="str">
            <v>LUVA DE REDUÇÃO, EM FERRO GALVANIZADO, 3" X 2", CONEXÃO ROSQUEADA, INSTALADO EM REDE DE ALIMENTAÇÃO PARA HIDRANTE - FORNECIMENTO E INSTALAÇÃO. AF_10/2020</v>
          </cell>
          <cell r="I4261" t="str">
            <v>UN</v>
          </cell>
          <cell r="J4261" t="str">
            <v>ATRIBUÍDO SÃO PAULO</v>
          </cell>
          <cell r="K4261" t="str">
            <v>153,80</v>
          </cell>
          <cell r="L4261" t="str">
            <v>CAIXA REFERENCIAL</v>
          </cell>
          <cell r="M4261" t="str">
            <v>29,08</v>
          </cell>
          <cell r="N4261">
            <v>124.72000000000001</v>
          </cell>
          <cell r="O4261">
            <v>153.80000000000001</v>
          </cell>
          <cell r="P4261">
            <v>0</v>
          </cell>
          <cell r="R4261" t="str">
            <v>SINAPI</v>
          </cell>
        </row>
        <row r="4262">
          <cell r="G4262">
            <v>92938</v>
          </cell>
          <cell r="H4262" t="str">
            <v>LUVA DE REDUÇÃO, EM FERRO GALVANIZADO, 1" X 1/2", CONEXÃO ROSQUEADA, INSTALADO EM REDE DE ALIMENTAÇÃO PARA SPRINKLER - FORNECIMENTO E INSTALAÇÃO. AF_10/2020</v>
          </cell>
          <cell r="I4262" t="str">
            <v>UN</v>
          </cell>
          <cell r="J4262" t="str">
            <v>ATRIBUÍDO SÃO PAULO</v>
          </cell>
          <cell r="K4262" t="str">
            <v>28,39</v>
          </cell>
          <cell r="L4262" t="str">
            <v>CAIXA REFERENCIAL</v>
          </cell>
          <cell r="M4262" t="str">
            <v>10,57</v>
          </cell>
          <cell r="N4262">
            <v>17.82</v>
          </cell>
          <cell r="O4262">
            <v>28.39</v>
          </cell>
          <cell r="P4262">
            <v>0</v>
          </cell>
          <cell r="R4262" t="str">
            <v>SINAPI</v>
          </cell>
        </row>
        <row r="4263">
          <cell r="G4263">
            <v>92939</v>
          </cell>
          <cell r="H4263" t="str">
            <v>LUVA DE REDUÇÃO, EM FERRO GALVANIZADO, 1" X 3/4", CONEXÃO ROSQUEADA, INSTALADO EM REDE DE ALIMENTAÇÃO PARA SPRINKLER - FORNECIMENTO E INSTALAÇÃO. AF_10/2020</v>
          </cell>
          <cell r="I4263" t="str">
            <v>UN</v>
          </cell>
          <cell r="J4263" t="str">
            <v>ATRIBUÍDO SÃO PAULO</v>
          </cell>
          <cell r="K4263" t="str">
            <v>28,68</v>
          </cell>
          <cell r="L4263" t="str">
            <v>CAIXA REFERENCIAL</v>
          </cell>
          <cell r="M4263" t="str">
            <v>10,57</v>
          </cell>
          <cell r="N4263">
            <v>18.11</v>
          </cell>
          <cell r="O4263">
            <v>28.68</v>
          </cell>
          <cell r="P4263">
            <v>0</v>
          </cell>
          <cell r="R4263" t="str">
            <v>SINAPI</v>
          </cell>
        </row>
        <row r="4264">
          <cell r="G4264">
            <v>92940</v>
          </cell>
          <cell r="H4264" t="str">
            <v>LUVA DE REDUÇÃO, EM FERRO GALVANIZADO, 1 1/4" X 1", CONEXÃO ROSQUEADA, INSTALADO EM REDE DE ALIMENTAÇÃO PARA SPRINKLER - FORNECIMENTO E INSTALAÇÃO. AF_10/2020</v>
          </cell>
          <cell r="I4264" t="str">
            <v>UN</v>
          </cell>
          <cell r="J4264" t="str">
            <v>ATRIBUÍDO SÃO PAULO</v>
          </cell>
          <cell r="K4264" t="str">
            <v>36,91</v>
          </cell>
          <cell r="L4264" t="str">
            <v>CAIXA REFERENCIAL</v>
          </cell>
          <cell r="M4264" t="str">
            <v>11,16</v>
          </cell>
          <cell r="N4264">
            <v>25.749999999999996</v>
          </cell>
          <cell r="O4264">
            <v>36.909999999999997</v>
          </cell>
          <cell r="P4264">
            <v>0</v>
          </cell>
          <cell r="R4264" t="str">
            <v>SINAPI</v>
          </cell>
        </row>
        <row r="4265">
          <cell r="G4265">
            <v>92941</v>
          </cell>
          <cell r="H4265" t="str">
            <v>LUVA DE REDUÇÃO, EM FERRO GALVANIZADO, 1 1/4" X 1/2", CONEXÃO ROSQUEADA, INSTALADO EM REDE DE ALIMENTAÇÃO PARA SPRINKLER - FORNECIMENTO E INSTALAÇÃO. AF_10/2020</v>
          </cell>
          <cell r="I4265" t="str">
            <v>UN</v>
          </cell>
          <cell r="J4265" t="str">
            <v>ATRIBUÍDO SÃO PAULO</v>
          </cell>
          <cell r="K4265" t="str">
            <v>36,90</v>
          </cell>
          <cell r="L4265" t="str">
            <v>CAIXA REFERENCIAL</v>
          </cell>
          <cell r="M4265" t="str">
            <v>11,16</v>
          </cell>
          <cell r="N4265">
            <v>25.74</v>
          </cell>
          <cell r="O4265">
            <v>36.9</v>
          </cell>
          <cell r="P4265">
            <v>0</v>
          </cell>
          <cell r="R4265" t="str">
            <v>SINAPI</v>
          </cell>
        </row>
        <row r="4266">
          <cell r="G4266">
            <v>92942</v>
          </cell>
          <cell r="H4266" t="str">
            <v>LUVA DE REDUÇÃO, EM FERRO GALVANIZADO, 1 1/4" X 3/4", CONEXÃO ROSQUEADA, INSTALADO EM REDE DE ALIMENTAÇÃO PARA SPRINKLER - FORNECIMENTO E INSTALAÇÃO. AF_10/2020</v>
          </cell>
          <cell r="I4266" t="str">
            <v>UN</v>
          </cell>
          <cell r="J4266" t="str">
            <v>ATRIBUÍDO SÃO PAULO</v>
          </cell>
          <cell r="K4266" t="str">
            <v>36,90</v>
          </cell>
          <cell r="L4266" t="str">
            <v>CAIXA REFERENCIAL</v>
          </cell>
          <cell r="M4266" t="str">
            <v>11,16</v>
          </cell>
          <cell r="N4266">
            <v>25.74</v>
          </cell>
          <cell r="O4266">
            <v>36.9</v>
          </cell>
          <cell r="P4266">
            <v>0</v>
          </cell>
          <cell r="R4266" t="str">
            <v>SINAPI</v>
          </cell>
        </row>
        <row r="4267">
          <cell r="G4267">
            <v>92943</v>
          </cell>
          <cell r="H4267" t="str">
            <v>LUVA DE REDUÇÃO, EM FERRO GALVANIZADO, 1 1/2" X 1 1/4", CONEXÃO ROSQUEADA, INSTALADO EM REDE DE ALIMENTAÇÃO PARA SPRINKLER - FORNECIMENTO E INSTALAÇÃO. AF_10/2020</v>
          </cell>
          <cell r="I4267" t="str">
            <v>UN</v>
          </cell>
          <cell r="J4267" t="str">
            <v>ATRIBUÍDO SÃO PAULO</v>
          </cell>
          <cell r="K4267" t="str">
            <v>42,57</v>
          </cell>
          <cell r="L4267" t="str">
            <v>CAIXA REFERENCIAL</v>
          </cell>
          <cell r="M4267" t="str">
            <v>11,84</v>
          </cell>
          <cell r="N4267">
            <v>30.73</v>
          </cell>
          <cell r="O4267">
            <v>42.57</v>
          </cell>
          <cell r="P4267">
            <v>0</v>
          </cell>
          <cell r="R4267" t="str">
            <v>SINAPI</v>
          </cell>
        </row>
        <row r="4268">
          <cell r="G4268">
            <v>92944</v>
          </cell>
          <cell r="H4268" t="str">
            <v>LUVA DE REDUÇÃO, EM FERRO GALVANIZADO, 1 1/2" X 1", CONEXÃO ROSQUEADA, INSTALADO EM REDE DE ALIMENTAÇÃO PARA SPRINKLER - FORNECIMENTO E INSTALAÇÃO. AF_10/2020</v>
          </cell>
          <cell r="I4268" t="str">
            <v>UN</v>
          </cell>
          <cell r="J4268" t="str">
            <v>ATRIBUÍDO SÃO PAULO</v>
          </cell>
          <cell r="K4268" t="str">
            <v>42,57</v>
          </cell>
          <cell r="L4268" t="str">
            <v>CAIXA REFERENCIAL</v>
          </cell>
          <cell r="M4268" t="str">
            <v>11,84</v>
          </cell>
          <cell r="N4268">
            <v>30.73</v>
          </cell>
          <cell r="O4268">
            <v>42.57</v>
          </cell>
          <cell r="P4268">
            <v>0</v>
          </cell>
          <cell r="R4268" t="str">
            <v>SINAPI</v>
          </cell>
        </row>
        <row r="4269">
          <cell r="G4269">
            <v>92945</v>
          </cell>
          <cell r="H4269" t="str">
            <v>LUVA DE REDUÇÃO, EM FERRO GALVANIZADO, 1 1/2" X 3/4", CONEXÃO ROSQUEADA, INSTALADO EM REDE DE ALIMENTAÇÃO PARA SPRINKLER - FORNECIMENTO E INSTALAÇÃO. AF_10/2020</v>
          </cell>
          <cell r="I4269" t="str">
            <v>UN</v>
          </cell>
          <cell r="J4269" t="str">
            <v>ATRIBUÍDO SÃO PAULO</v>
          </cell>
          <cell r="K4269" t="str">
            <v>42,57</v>
          </cell>
          <cell r="L4269" t="str">
            <v>CAIXA REFERENCIAL</v>
          </cell>
          <cell r="M4269" t="str">
            <v>11,84</v>
          </cell>
          <cell r="N4269">
            <v>30.73</v>
          </cell>
          <cell r="O4269">
            <v>42.57</v>
          </cell>
          <cell r="P4269">
            <v>0</v>
          </cell>
          <cell r="R4269" t="str">
            <v>SINAPI</v>
          </cell>
        </row>
        <row r="4270">
          <cell r="G4270">
            <v>92946</v>
          </cell>
          <cell r="H4270" t="str">
            <v>LUVA DE REDUÇÃO, EM FERRO GALVANIZADO, 2" X 1 1/2", CONEXÃO ROSQUEADA, INSTALADO EM REDE DE ALIMENTAÇÃO PARA SPRINKLER - FORNECIMENTO E INSTALAÇÃO. AF_10/2020</v>
          </cell>
          <cell r="I4270" t="str">
            <v>UN</v>
          </cell>
          <cell r="J4270" t="str">
            <v>ATRIBUÍDO SÃO PAULO</v>
          </cell>
          <cell r="K4270" t="str">
            <v>60,14</v>
          </cell>
          <cell r="L4270" t="str">
            <v>CAIXA REFERENCIAL</v>
          </cell>
          <cell r="M4270" t="str">
            <v>12,71</v>
          </cell>
          <cell r="N4270">
            <v>47.43</v>
          </cell>
          <cell r="O4270">
            <v>60.14</v>
          </cell>
          <cell r="P4270">
            <v>0</v>
          </cell>
          <cell r="R4270" t="str">
            <v>SINAPI</v>
          </cell>
        </row>
        <row r="4271">
          <cell r="G4271">
            <v>92947</v>
          </cell>
          <cell r="H4271" t="str">
            <v>LUVA DE REDUÇÃO, EM FERRO GALVANIZADO, 2" X 1 1/4", CONEXÃO ROSQUEADA, INSTALADO EM REDE DE ALIMENTAÇÃO PARA SPRINKLER - FORNECIMENTO E INSTALAÇÃO. AF_10/2020</v>
          </cell>
          <cell r="I4271" t="str">
            <v>UN</v>
          </cell>
          <cell r="J4271" t="str">
            <v>ATRIBUÍDO SÃO PAULO</v>
          </cell>
          <cell r="K4271" t="str">
            <v>60,14</v>
          </cell>
          <cell r="L4271" t="str">
            <v>CAIXA REFERENCIAL</v>
          </cell>
          <cell r="M4271" t="str">
            <v>12,71</v>
          </cell>
          <cell r="N4271">
            <v>47.43</v>
          </cell>
          <cell r="O4271">
            <v>60.14</v>
          </cell>
          <cell r="P4271">
            <v>0</v>
          </cell>
          <cell r="R4271" t="str">
            <v>SINAPI</v>
          </cell>
        </row>
        <row r="4272">
          <cell r="G4272">
            <v>92948</v>
          </cell>
          <cell r="H4272" t="str">
            <v>LUVA DE REDUÇÃO, EM FERRO GALVANIZADO, 2" X 1", CONEXÃO ROSQUEADA, INSTALADO EM REDE DE ALIMENTAÇÃO PARA SPRINKLER - FORNECIMENTO E INSTALAÇÃO. AF_10/2020</v>
          </cell>
          <cell r="I4272" t="str">
            <v>UN</v>
          </cell>
          <cell r="J4272" t="str">
            <v>ATRIBUÍDO SÃO PAULO</v>
          </cell>
          <cell r="K4272" t="str">
            <v>60,14</v>
          </cell>
          <cell r="L4272" t="str">
            <v>CAIXA REFERENCIAL</v>
          </cell>
          <cell r="M4272" t="str">
            <v>12,71</v>
          </cell>
          <cell r="N4272">
            <v>47.43</v>
          </cell>
          <cell r="O4272">
            <v>60.14</v>
          </cell>
          <cell r="P4272">
            <v>0</v>
          </cell>
          <cell r="R4272" t="str">
            <v>SINAPI</v>
          </cell>
        </row>
        <row r="4273">
          <cell r="G4273">
            <v>92949</v>
          </cell>
          <cell r="H4273" t="str">
            <v>LUVA DE REDUÇÃO, EM FERRO GALVANIZADO, 2 1/2" X 1 1/2", CONEXÃO ROSQUEADA, INSTALADO EM REDE DE ALIMENTAÇÃO PARA SPRINKLER - FORNECIMENTO E INSTALAÇÃO. AF_10/2020</v>
          </cell>
          <cell r="I4273" t="str">
            <v>UN</v>
          </cell>
          <cell r="J4273" t="str">
            <v>ATRIBUÍDO SÃO PAULO</v>
          </cell>
          <cell r="K4273" t="str">
            <v>94,70</v>
          </cell>
          <cell r="L4273" t="str">
            <v>CAIXA REFERENCIAL</v>
          </cell>
          <cell r="M4273" t="str">
            <v>13,97</v>
          </cell>
          <cell r="N4273">
            <v>80.73</v>
          </cell>
          <cell r="O4273">
            <v>94.7</v>
          </cell>
          <cell r="P4273">
            <v>0</v>
          </cell>
          <cell r="R4273" t="str">
            <v>SINAPI</v>
          </cell>
        </row>
        <row r="4274">
          <cell r="G4274">
            <v>92950</v>
          </cell>
          <cell r="H4274" t="str">
            <v>LUVA DE REDUÇÃO, EM FERRO GALVANIZADO, 2 1/2" X 2", CONEXÃO ROSQUEADA, INSTALADO EM REDE DE ALIMENTAÇÃO PARA SPRINKLER - FORNECIMENTO E INSTALAÇÃO. AF_10/2020</v>
          </cell>
          <cell r="I4274" t="str">
            <v>UN</v>
          </cell>
          <cell r="J4274" t="str">
            <v>ATRIBUÍDO SÃO PAULO</v>
          </cell>
          <cell r="K4274" t="str">
            <v>94,70</v>
          </cell>
          <cell r="L4274" t="str">
            <v>CAIXA REFERENCIAL</v>
          </cell>
          <cell r="M4274" t="str">
            <v>13,97</v>
          </cell>
          <cell r="N4274">
            <v>80.73</v>
          </cell>
          <cell r="O4274">
            <v>94.7</v>
          </cell>
          <cell r="P4274">
            <v>0</v>
          </cell>
          <cell r="R4274" t="str">
            <v>SINAPI</v>
          </cell>
        </row>
        <row r="4275">
          <cell r="G4275">
            <v>92951</v>
          </cell>
          <cell r="H4275" t="str">
            <v>LUVA DE REDUÇÃO, EM FERRO GALVANIZADO, 3" X 2 1/2", CONEXÃO ROSQUEADA, INSTALADO EM REDE DE ALIMENTAÇÃO PARA SPRINKLER - FORNECIMENTO E INSTALAÇÃO. AF_10/2020</v>
          </cell>
          <cell r="I4275" t="str">
            <v>UN</v>
          </cell>
          <cell r="J4275" t="str">
            <v>ATRIBUÍDO SÃO PAULO</v>
          </cell>
          <cell r="K4275" t="str">
            <v>136,46</v>
          </cell>
          <cell r="L4275" t="str">
            <v>CAIXA REFERENCIAL</v>
          </cell>
          <cell r="M4275" t="str">
            <v>15,27</v>
          </cell>
          <cell r="N4275">
            <v>121.19000000000001</v>
          </cell>
          <cell r="O4275">
            <v>136.46</v>
          </cell>
          <cell r="P4275">
            <v>0</v>
          </cell>
          <cell r="R4275" t="str">
            <v>SINAPI</v>
          </cell>
        </row>
        <row r="4276">
          <cell r="G4276">
            <v>92952</v>
          </cell>
          <cell r="H4276" t="str">
            <v>LUVA DE REDUÇÃO, EM FERRO GALVANIZADO, 3" X 2", CONEXÃO ROSQUEADA, INSTALADO EM REDE DE ALIMENTAÇÃO PARA SPRINKLER - FORNECIMENTO E INSTALAÇÃO. AF_10/2020</v>
          </cell>
          <cell r="I4276" t="str">
            <v>UN</v>
          </cell>
          <cell r="J4276" t="str">
            <v>ATRIBUÍDO SÃO PAULO</v>
          </cell>
          <cell r="K4276" t="str">
            <v>136,46</v>
          </cell>
          <cell r="L4276" t="str">
            <v>CAIXA REFERENCIAL</v>
          </cell>
          <cell r="M4276" t="str">
            <v>15,27</v>
          </cell>
          <cell r="N4276">
            <v>121.19000000000001</v>
          </cell>
          <cell r="O4276">
            <v>136.46</v>
          </cell>
          <cell r="P4276">
            <v>0</v>
          </cell>
          <cell r="R4276" t="str">
            <v>SINAPI</v>
          </cell>
        </row>
        <row r="4277">
          <cell r="G4277">
            <v>92953</v>
          </cell>
          <cell r="H4277" t="str">
            <v>LUVA DE REDUÇÃO, EM FERRO GALVANIZADO, 3/4" X 1/2", CONEXÃO ROSQUEADA, INSTALADO EM RAMAIS E SUB-RAMAIS DE GÁS - FORNECIMENTO E INSTALAÇÃO. AF_10/2020</v>
          </cell>
          <cell r="I4277" t="str">
            <v>UN</v>
          </cell>
          <cell r="J4277" t="str">
            <v>ATRIBUÍDO SÃO PAULO</v>
          </cell>
          <cell r="K4277" t="str">
            <v>24,08</v>
          </cell>
          <cell r="L4277" t="str">
            <v>CAIXA REFERENCIAL</v>
          </cell>
          <cell r="M4277" t="str">
            <v>10,44</v>
          </cell>
          <cell r="N4277">
            <v>13.639999999999999</v>
          </cell>
          <cell r="O4277">
            <v>24.08</v>
          </cell>
          <cell r="P4277">
            <v>0</v>
          </cell>
          <cell r="R4277" t="str">
            <v>SINAPI</v>
          </cell>
        </row>
        <row r="4278">
          <cell r="G4278">
            <v>93050</v>
          </cell>
          <cell r="H4278" t="str">
            <v>LUVA PASSANTE EM COBRE, DN 22 MM, SEM ANEL DE SOLDA, INSTALADO EM PRUMADA DE HIDRÁULICA PREDIAL - FORNECIMENTO E INSTALAÇÃO. AF_04/2022</v>
          </cell>
          <cell r="I4278" t="str">
            <v>UN</v>
          </cell>
          <cell r="J4278" t="str">
            <v>ATRIBUÍDO SÃO PAULO</v>
          </cell>
          <cell r="K4278" t="str">
            <v>10,84</v>
          </cell>
          <cell r="L4278" t="str">
            <v>CAIXA REFERENCIAL</v>
          </cell>
          <cell r="M4278" t="str">
            <v>2,07</v>
          </cell>
          <cell r="N4278">
            <v>8.77</v>
          </cell>
          <cell r="O4278">
            <v>10.84</v>
          </cell>
          <cell r="P4278">
            <v>0</v>
          </cell>
          <cell r="R4278" t="str">
            <v>SINAPI</v>
          </cell>
        </row>
        <row r="4279">
          <cell r="G4279">
            <v>93052</v>
          </cell>
          <cell r="H4279" t="str">
            <v>JUNTA DE EXPANSÃO EM COBRE, DN 22 MM, PONTA X PONTA, INSTALADO EM PRUMADA DE HIDRÁULICA PREDIAL - FORNECIMENTO E INSTALAÇÃO. AF_04/2022</v>
          </cell>
          <cell r="I4279" t="str">
            <v>UN</v>
          </cell>
          <cell r="J4279" t="str">
            <v>ATRIBUÍDO SÃO PAULO</v>
          </cell>
          <cell r="K4279" t="str">
            <v>510,30</v>
          </cell>
          <cell r="L4279" t="str">
            <v>CAIXA REFERENCIAL</v>
          </cell>
          <cell r="M4279" t="str">
            <v>2,06</v>
          </cell>
          <cell r="N4279">
            <v>508.24</v>
          </cell>
          <cell r="O4279">
            <v>510.3</v>
          </cell>
          <cell r="P4279">
            <v>0</v>
          </cell>
          <cell r="R4279" t="str">
            <v>SINAPI</v>
          </cell>
        </row>
        <row r="4280">
          <cell r="G4280">
            <v>93054</v>
          </cell>
          <cell r="H4280" t="str">
            <v>CONECTOR EM BRONZE/LATÃO, DN 22 MM X 3/4", SEM ANEL DE SOLDA, BOLSA X ROSCA F, INSTALADO EM PRUMADA DE HIDRÁULICA PREDIAL - FORNECIMENTO E INSTALAÇÃO. AF_04/2022</v>
          </cell>
          <cell r="I4280" t="str">
            <v>UN</v>
          </cell>
          <cell r="J4280" t="str">
            <v>ATRIBUÍDO SÃO PAULO</v>
          </cell>
          <cell r="K4280" t="str">
            <v>21,69</v>
          </cell>
          <cell r="L4280" t="str">
            <v>CAIXA REFERENCIAL</v>
          </cell>
          <cell r="M4280" t="str">
            <v>2,97</v>
          </cell>
          <cell r="N4280">
            <v>18.720000000000002</v>
          </cell>
          <cell r="O4280">
            <v>21.69</v>
          </cell>
          <cell r="P4280">
            <v>0</v>
          </cell>
          <cell r="R4280" t="str">
            <v>SINAPI</v>
          </cell>
        </row>
        <row r="4281">
          <cell r="G4281">
            <v>93055</v>
          </cell>
          <cell r="H4281" t="str">
            <v>CURVA DE TRANSPOSIÇÃO EM BRONZE/LATÃO, DN 22 MM, SEM ANEL DE SOLDA, BOLSA X BOLSA, INSTALADO EM PRUMADA DE HIDRÁULICA PREDIAL - FORNECIMENTO E INSTALAÇÃO. AF_04/2022</v>
          </cell>
          <cell r="I4281" t="str">
            <v>UN</v>
          </cell>
          <cell r="J4281" t="str">
            <v>ATRIBUÍDO SÃO PAULO</v>
          </cell>
          <cell r="K4281" t="str">
            <v>43,91</v>
          </cell>
          <cell r="L4281" t="str">
            <v>CAIXA REFERENCIAL</v>
          </cell>
          <cell r="M4281" t="str">
            <v>2,06</v>
          </cell>
          <cell r="N4281">
            <v>41.849999999999994</v>
          </cell>
          <cell r="O4281">
            <v>43.91</v>
          </cell>
          <cell r="P4281">
            <v>0</v>
          </cell>
          <cell r="R4281" t="str">
            <v>SINAPI</v>
          </cell>
        </row>
        <row r="4282">
          <cell r="G4282">
            <v>93056</v>
          </cell>
          <cell r="H4282" t="str">
            <v>LUVA PASSANTE EM COBRE, DN 28 MM, SEM ANEL DE SOLDA, INSTALADO EM PRUMADA DE HIDRÁULICA PREDIAL - FORNECIMENTO E INSTALAÇÃO. AF_04/2022</v>
          </cell>
          <cell r="I4282" t="str">
            <v>UN</v>
          </cell>
          <cell r="J4282" t="str">
            <v>ATRIBUÍDO SÃO PAULO</v>
          </cell>
          <cell r="K4282" t="str">
            <v>16,26</v>
          </cell>
          <cell r="L4282" t="str">
            <v>CAIXA REFERENCIAL</v>
          </cell>
          <cell r="M4282" t="str">
            <v>2,68</v>
          </cell>
          <cell r="N4282">
            <v>13.580000000000002</v>
          </cell>
          <cell r="O4282">
            <v>16.260000000000002</v>
          </cell>
          <cell r="P4282">
            <v>0</v>
          </cell>
          <cell r="R4282" t="str">
            <v>SINAPI</v>
          </cell>
        </row>
        <row r="4283">
          <cell r="G4283">
            <v>93057</v>
          </cell>
          <cell r="H4283" t="str">
            <v>BUCHA DE REDUÇÃO EM COBRE, DN 28 MM X 22 MM, SEM ANEL DE SOLDA, PONTA X BOLSA, INSTALADO EM PRUMADA DE HIDRÁULICA PREDIAL - FORNECIMENTO E INSTALAÇÃO. AF_04/2022</v>
          </cell>
          <cell r="I4283" t="str">
            <v>UN</v>
          </cell>
          <cell r="J4283" t="str">
            <v>ATRIBUÍDO SÃO PAULO</v>
          </cell>
          <cell r="K4283" t="str">
            <v>13,51</v>
          </cell>
          <cell r="L4283" t="str">
            <v>CAIXA REFERENCIAL</v>
          </cell>
          <cell r="M4283" t="str">
            <v>2,37</v>
          </cell>
          <cell r="N4283">
            <v>11.14</v>
          </cell>
          <cell r="O4283">
            <v>13.510000000000002</v>
          </cell>
          <cell r="P4283">
            <v>0</v>
          </cell>
          <cell r="R4283" t="str">
            <v>SINAPI</v>
          </cell>
        </row>
        <row r="4284">
          <cell r="G4284">
            <v>93058</v>
          </cell>
          <cell r="H4284" t="str">
            <v>JUNTA DE EXPANSÃO EM COBRE, DN 28 MM, PONTA X PONTA, INSTALADO EM PRUMADA DE HIDRÁULICA PREDIAL - FORNECIMENTO E INSTALAÇÃO. AF_04/2022</v>
          </cell>
          <cell r="I4284" t="str">
            <v>UN</v>
          </cell>
          <cell r="J4284" t="str">
            <v>ATRIBUÍDO SÃO PAULO</v>
          </cell>
          <cell r="K4284" t="str">
            <v>561,37</v>
          </cell>
          <cell r="L4284" t="str">
            <v>CAIXA REFERENCIAL</v>
          </cell>
          <cell r="M4284" t="str">
            <v>2,67</v>
          </cell>
          <cell r="N4284">
            <v>558.70000000000005</v>
          </cell>
          <cell r="O4284">
            <v>561.37</v>
          </cell>
          <cell r="P4284">
            <v>0</v>
          </cell>
          <cell r="R4284" t="str">
            <v>SINAPI</v>
          </cell>
        </row>
        <row r="4285">
          <cell r="G4285">
            <v>93059</v>
          </cell>
          <cell r="H4285" t="str">
            <v>CONECTOR EM BRONZE/LATÃO, DN 28 MM X 1/2", SEM ANEL DE SOLDA, BOLSA X ROSCA F, INSTALADO EM PRUMADA DE HIDRÁULICA PREDIAL - FORNECIMENTO E INSTALAÇÃO. AF_04/2022</v>
          </cell>
          <cell r="I4285" t="str">
            <v>UN</v>
          </cell>
          <cell r="J4285" t="str">
            <v>ATRIBUÍDO SÃO PAULO</v>
          </cell>
          <cell r="K4285" t="str">
            <v>28,47</v>
          </cell>
          <cell r="L4285" t="str">
            <v>CAIXA REFERENCIAL</v>
          </cell>
          <cell r="M4285" t="str">
            <v>2,59</v>
          </cell>
          <cell r="N4285">
            <v>25.88</v>
          </cell>
          <cell r="O4285">
            <v>28.47</v>
          </cell>
          <cell r="P4285">
            <v>0</v>
          </cell>
          <cell r="R4285" t="str">
            <v>SINAPI</v>
          </cell>
        </row>
        <row r="4286">
          <cell r="G4286">
            <v>93060</v>
          </cell>
          <cell r="H4286" t="str">
            <v>CURVA DE TRANSPOSIÇÃO EM BRONZE/LATÃO, DN 28 MM, SEM ANEL DE SOLDA, BOLSA X BOLSA, INSTALADO EM PRUMADA DE HIDRÁULICA PREDIAL - FORNECIMENTO E INSTALAÇÃO. AF_04/2022</v>
          </cell>
          <cell r="I4286" t="str">
            <v>UN</v>
          </cell>
          <cell r="J4286" t="str">
            <v>ATRIBUÍDO SÃO PAULO</v>
          </cell>
          <cell r="K4286" t="str">
            <v>77,08</v>
          </cell>
          <cell r="L4286" t="str">
            <v>CAIXA REFERENCIAL</v>
          </cell>
          <cell r="M4286" t="str">
            <v>2,67</v>
          </cell>
          <cell r="N4286">
            <v>74.41</v>
          </cell>
          <cell r="O4286">
            <v>77.08</v>
          </cell>
          <cell r="P4286">
            <v>0</v>
          </cell>
          <cell r="R4286" t="str">
            <v>SINAPI</v>
          </cell>
        </row>
        <row r="4287">
          <cell r="G4287">
            <v>93061</v>
          </cell>
          <cell r="H4287" t="str">
            <v>LUVA PASSANTE EM COBRE, DN 35 MM, SEM ANEL DE SOLDA, INSTALADO EM PRUMADA DE HIDRÁULICA PREDIAL - FORNECIMENTO E INSTALAÇÃO. AF_04/2022</v>
          </cell>
          <cell r="I4287" t="str">
            <v>UN</v>
          </cell>
          <cell r="J4287" t="str">
            <v>ATRIBUÍDO SÃO PAULO</v>
          </cell>
          <cell r="K4287" t="str">
            <v>31,01</v>
          </cell>
          <cell r="L4287" t="str">
            <v>CAIXA REFERENCIAL</v>
          </cell>
          <cell r="M4287" t="str">
            <v>3,37</v>
          </cell>
          <cell r="N4287">
            <v>27.64</v>
          </cell>
          <cell r="O4287">
            <v>31.01</v>
          </cell>
          <cell r="P4287">
            <v>0</v>
          </cell>
          <cell r="R4287" t="str">
            <v>SINAPI</v>
          </cell>
        </row>
        <row r="4288">
          <cell r="G4288">
            <v>93062</v>
          </cell>
          <cell r="H4288" t="str">
            <v>BUCHA DE REDUÇÃO EM COBRE, DN 35 MM X 28 MM, SEM ANEL DE SOLDA, PONTA X BOLSA, INSTALADO EM PRUMADA DE HIDRÁULICA PREDIAL - FORNECIMENTO E INSTALAÇÃO. AF_04/2022</v>
          </cell>
          <cell r="I4288" t="str">
            <v>UN</v>
          </cell>
          <cell r="J4288" t="str">
            <v>ATRIBUÍDO SÃO PAULO</v>
          </cell>
          <cell r="K4288" t="str">
            <v>26,13</v>
          </cell>
          <cell r="L4288" t="str">
            <v>CAIXA REFERENCIAL</v>
          </cell>
          <cell r="M4288" t="str">
            <v>3,03</v>
          </cell>
          <cell r="N4288">
            <v>23.099999999999998</v>
          </cell>
          <cell r="O4288">
            <v>26.13</v>
          </cell>
          <cell r="P4288">
            <v>0</v>
          </cell>
          <cell r="R4288" t="str">
            <v>SINAPI</v>
          </cell>
        </row>
        <row r="4289">
          <cell r="G4289">
            <v>93063</v>
          </cell>
          <cell r="H4289" t="str">
            <v>JUNTA DE EXPANSÃO EM BRONZE/LATÃO, DN 35 MM, PONTA X PONTA, INSTALADO EM PRUMADA DE HIDRÁULICA PREDIAL - FORNECIMENTO E INSTALAÇÃO. AF_04/2022</v>
          </cell>
          <cell r="I4289" t="str">
            <v>UN</v>
          </cell>
          <cell r="J4289" t="str">
            <v>ATRIBUÍDO SÃO PAULO</v>
          </cell>
          <cell r="K4289" t="str">
            <v>643,25</v>
          </cell>
          <cell r="L4289" t="str">
            <v>CAIXA REFERENCIAL</v>
          </cell>
          <cell r="M4289" t="str">
            <v>3,37</v>
          </cell>
          <cell r="N4289">
            <v>639.88</v>
          </cell>
          <cell r="O4289">
            <v>643.25</v>
          </cell>
          <cell r="P4289">
            <v>0</v>
          </cell>
          <cell r="R4289" t="str">
            <v>SINAPI</v>
          </cell>
        </row>
        <row r="4290">
          <cell r="G4290">
            <v>93064</v>
          </cell>
          <cell r="H4290" t="str">
            <v>LUVA PASSANTE EM COBRE, DN 42 MM, SEM ANEL DE SOLDA, INSTALADO EM PRUMADA DE HIDRÁULICA PREDIAL - FORNECIMENTO E INSTALAÇÃO. AF_04/2022</v>
          </cell>
          <cell r="I4290" t="str">
            <v>UN</v>
          </cell>
          <cell r="J4290" t="str">
            <v>ATRIBUÍDO SÃO PAULO</v>
          </cell>
          <cell r="K4290" t="str">
            <v>47,70</v>
          </cell>
          <cell r="L4290" t="str">
            <v>CAIXA REFERENCIAL</v>
          </cell>
          <cell r="M4290" t="str">
            <v>4,08</v>
          </cell>
          <cell r="N4290">
            <v>43.620000000000005</v>
          </cell>
          <cell r="O4290">
            <v>47.7</v>
          </cell>
          <cell r="P4290">
            <v>0</v>
          </cell>
          <cell r="R4290" t="str">
            <v>SINAPI</v>
          </cell>
        </row>
        <row r="4291">
          <cell r="G4291">
            <v>93065</v>
          </cell>
          <cell r="H4291" t="str">
            <v>BUCHA DE REDUÇÃO EM COBRE, DN 42 MM X 35 MM, SEM ANEL DE SOLDA, PONTA X BOLSA, INSTALADO EM PRUMADA DE HIDRÁULICA PREDIAL - FORNECIMENTO E INSTALAÇÃO. AF_04/2022</v>
          </cell>
          <cell r="I4291" t="str">
            <v>UN</v>
          </cell>
          <cell r="J4291" t="str">
            <v>ATRIBUÍDO SÃO PAULO</v>
          </cell>
          <cell r="K4291" t="str">
            <v>42,84</v>
          </cell>
          <cell r="L4291" t="str">
            <v>CAIXA REFERENCIAL</v>
          </cell>
          <cell r="M4291" t="str">
            <v>3,72</v>
          </cell>
          <cell r="N4291">
            <v>39.120000000000005</v>
          </cell>
          <cell r="O4291">
            <v>42.84</v>
          </cell>
          <cell r="P4291">
            <v>0</v>
          </cell>
          <cell r="R4291" t="str">
            <v>SINAPI</v>
          </cell>
        </row>
        <row r="4292">
          <cell r="G4292">
            <v>93066</v>
          </cell>
          <cell r="H4292" t="str">
            <v>JUNTA DE EXPANSÃO EM BRONZE/LATÃO, DN 42 MM, PONTA X PONTA, INSTALADO EM PRUMADA DE HIDRÁULICA PREDIAL - FORNECIMENTO E INSTALAÇÃO. AF_04/2022</v>
          </cell>
          <cell r="I4292" t="str">
            <v>UN</v>
          </cell>
          <cell r="J4292" t="str">
            <v>ATRIBUÍDO SÃO PAULO</v>
          </cell>
          <cell r="K4292" t="str">
            <v>807,25</v>
          </cell>
          <cell r="L4292" t="str">
            <v>CAIXA REFERENCIAL</v>
          </cell>
          <cell r="M4292" t="str">
            <v>4,08</v>
          </cell>
          <cell r="N4292">
            <v>803.17</v>
          </cell>
          <cell r="O4292">
            <v>807.25</v>
          </cell>
          <cell r="P4292">
            <v>0</v>
          </cell>
          <cell r="R4292" t="str">
            <v>SINAPI</v>
          </cell>
        </row>
        <row r="4293">
          <cell r="G4293">
            <v>93067</v>
          </cell>
          <cell r="H4293" t="str">
            <v>LUVA PASSANTE EM COBRE, DN 54 MM, SEM ANEL DE SOLDA, INSTALADO EM PRUMADA DE HIDRÁULICA PREDIAL - FORNECIMENTO E INSTALAÇÃO. AF_04/2022</v>
          </cell>
          <cell r="I4293" t="str">
            <v>UN</v>
          </cell>
          <cell r="J4293" t="str">
            <v>ATRIBUÍDO SÃO PAULO</v>
          </cell>
          <cell r="K4293" t="str">
            <v>71,06</v>
          </cell>
          <cell r="L4293" t="str">
            <v>CAIXA REFERENCIAL</v>
          </cell>
          <cell r="M4293" t="str">
            <v>5,29</v>
          </cell>
          <cell r="N4293">
            <v>65.77</v>
          </cell>
          <cell r="O4293">
            <v>71.06</v>
          </cell>
          <cell r="P4293">
            <v>0</v>
          </cell>
          <cell r="R4293" t="str">
            <v>SINAPI</v>
          </cell>
        </row>
        <row r="4294">
          <cell r="G4294">
            <v>93068</v>
          </cell>
          <cell r="H4294" t="str">
            <v>BUCHA DE REDUÇÃO EM COBRE, DN 54 MM X 42 MM, SEM ANEL DE SOLDA, PONTA X BOLSA, INSTALADO EM PRUMADA DE HIDRÁULICA PREDIAL - FORNECIMENTO E INSTALAÇÃO. AF_04/2022</v>
          </cell>
          <cell r="I4294" t="str">
            <v>UN</v>
          </cell>
          <cell r="J4294" t="str">
            <v>ATRIBUÍDO SÃO PAULO</v>
          </cell>
          <cell r="K4294" t="str">
            <v>60,40</v>
          </cell>
          <cell r="L4294" t="str">
            <v>CAIXA REFERENCIAL</v>
          </cell>
          <cell r="M4294" t="str">
            <v>4,68</v>
          </cell>
          <cell r="N4294">
            <v>55.72</v>
          </cell>
          <cell r="O4294">
            <v>60.4</v>
          </cell>
          <cell r="P4294">
            <v>0</v>
          </cell>
          <cell r="R4294" t="str">
            <v>SINAPI</v>
          </cell>
        </row>
        <row r="4295">
          <cell r="G4295">
            <v>93069</v>
          </cell>
          <cell r="H4295" t="str">
            <v>JUNTA DE EXPANSÃO EM BRONZE/LATÃO, DN 54 MM, PONTA X PONTA, INSTALADO EM PRUMADA DE HIDRÁULICA PREDIAL - FORNECIMENTO E INSTALAÇÃO. AF_04/2022</v>
          </cell>
          <cell r="I4295" t="str">
            <v>UN</v>
          </cell>
          <cell r="J4295" t="str">
            <v>ATRIBUÍDO SÃO PAULO</v>
          </cell>
          <cell r="K4295" t="str">
            <v>1.119,04</v>
          </cell>
          <cell r="L4295" t="str">
            <v>CAIXA REFERENCIAL</v>
          </cell>
          <cell r="M4295" t="str">
            <v>5,29</v>
          </cell>
          <cell r="N4295">
            <v>1113.75</v>
          </cell>
          <cell r="O4295">
            <v>1119.04</v>
          </cell>
          <cell r="P4295">
            <v>0</v>
          </cell>
          <cell r="R4295" t="str">
            <v>SINAPI</v>
          </cell>
        </row>
        <row r="4296">
          <cell r="G4296">
            <v>93070</v>
          </cell>
          <cell r="H4296" t="str">
            <v>LUVA PASSANTE EM COBRE, DN 66 MM, SEM ANEL DE SOLDA, INSTALADO EM PRUMADA DE HIDRÁULICA PREDIAL - FORNECIMENTO E INSTALAÇÃO. AF_04/2022</v>
          </cell>
          <cell r="I4296" t="str">
            <v>UN</v>
          </cell>
          <cell r="J4296" t="str">
            <v>ATRIBUÍDO SÃO PAULO</v>
          </cell>
          <cell r="K4296" t="str">
            <v>180,07</v>
          </cell>
          <cell r="L4296" t="str">
            <v>CAIXA REFERENCIAL</v>
          </cell>
          <cell r="M4296" t="str">
            <v>6,50</v>
          </cell>
          <cell r="N4296">
            <v>173.57</v>
          </cell>
          <cell r="O4296">
            <v>180.07</v>
          </cell>
          <cell r="P4296">
            <v>0</v>
          </cell>
          <cell r="R4296" t="str">
            <v>SINAPI</v>
          </cell>
        </row>
        <row r="4297">
          <cell r="G4297">
            <v>93071</v>
          </cell>
          <cell r="H4297" t="str">
            <v>BUCHA DE REDUÇÃO EM COBRE, DN 66 MM X 54 MM, SEM ANEL DE SOLDA, PONTA X BOLSA, INSTALADO EM PRUMADA DE HIDRÁULICA PREDIAL - FORNECIMENTO E INSTALAÇÃO. AF_04/2022</v>
          </cell>
          <cell r="I4297" t="str">
            <v>UN</v>
          </cell>
          <cell r="J4297" t="str">
            <v>ATRIBUÍDO SÃO PAULO</v>
          </cell>
          <cell r="K4297" t="str">
            <v>165,56</v>
          </cell>
          <cell r="L4297" t="str">
            <v>CAIXA REFERENCIAL</v>
          </cell>
          <cell r="M4297" t="str">
            <v>5,89</v>
          </cell>
          <cell r="N4297">
            <v>159.67000000000002</v>
          </cell>
          <cell r="O4297">
            <v>165.56</v>
          </cell>
          <cell r="P4297">
            <v>0</v>
          </cell>
          <cell r="R4297" t="str">
            <v>SINAPI</v>
          </cell>
        </row>
        <row r="4298">
          <cell r="G4298">
            <v>93072</v>
          </cell>
          <cell r="H4298" t="str">
            <v>JUNTA DE EXPANSÃO EM BRONZE/LATÃO, DN 66 MM, PONTA X PONTA, INSTALADO EM PRUMADA DE HIDRÁULICA PREDIAL - FORNECIMENTO E INSTALAÇÃO. AF_04/2022</v>
          </cell>
          <cell r="I4298" t="str">
            <v>UN</v>
          </cell>
          <cell r="J4298" t="str">
            <v>ATRIBUÍDO SÃO PAULO</v>
          </cell>
          <cell r="K4298" t="str">
            <v>1.476,87</v>
          </cell>
          <cell r="L4298" t="str">
            <v>CAIXA REFERENCIAL</v>
          </cell>
          <cell r="M4298" t="str">
            <v>6,50</v>
          </cell>
          <cell r="N4298">
            <v>1470.37</v>
          </cell>
          <cell r="O4298">
            <v>1476.87</v>
          </cell>
          <cell r="P4298">
            <v>0</v>
          </cell>
          <cell r="R4298" t="str">
            <v>SINAPI</v>
          </cell>
        </row>
        <row r="4299">
          <cell r="G4299">
            <v>93074</v>
          </cell>
          <cell r="H4299" t="str">
            <v>CURVA EM COBRE, DN 15 MM, 45 GRAUS, SEM ANEL DE SOLDA, BOLSA X BOLSA, INSTALADO EM RAMAL DE DISTRIBUIÇÃO DE HIDRÁULICA PREDIAL - FORNECIMENTO E INSTALAÇÃO. AF_04/2022</v>
          </cell>
          <cell r="I4299" t="str">
            <v>UN</v>
          </cell>
          <cell r="J4299" t="str">
            <v>ATRIBUÍDO SÃO PAULO</v>
          </cell>
          <cell r="K4299" t="str">
            <v>12,58</v>
          </cell>
          <cell r="L4299" t="str">
            <v>CAIXA REFERENCIAL</v>
          </cell>
          <cell r="M4299" t="str">
            <v>5,24</v>
          </cell>
          <cell r="N4299">
            <v>7.34</v>
          </cell>
          <cell r="O4299">
            <v>12.58</v>
          </cell>
          <cell r="P4299">
            <v>0</v>
          </cell>
          <cell r="R4299" t="str">
            <v>SINAPI</v>
          </cell>
        </row>
        <row r="4300">
          <cell r="G4300">
            <v>93075</v>
          </cell>
          <cell r="H4300" t="str">
            <v>COTOVELO EM BRONZE/LATÃO, DN 15 MM X 1/2", 90 GRAUS, SEM ANEL DE SOLDA, BOLSA X ROSCA F, INSTALADO EM RAMAL DE DISTRIBUIÇÃO DE HIDRÁULICA PREDIAL - FORNECIMENTO E INSTALAÇÃO. AF_04/2022</v>
          </cell>
          <cell r="I4300" t="str">
            <v>UN</v>
          </cell>
          <cell r="J4300" t="str">
            <v>ATRIBUÍDO SÃO PAULO</v>
          </cell>
          <cell r="K4300" t="str">
            <v>18,92</v>
          </cell>
          <cell r="L4300" t="str">
            <v>CAIXA REFERENCIAL</v>
          </cell>
          <cell r="M4300" t="str">
            <v>3,88</v>
          </cell>
          <cell r="N4300">
            <v>15.040000000000003</v>
          </cell>
          <cell r="O4300">
            <v>18.920000000000002</v>
          </cell>
          <cell r="P4300">
            <v>0</v>
          </cell>
          <cell r="R4300" t="str">
            <v>SINAPI</v>
          </cell>
        </row>
        <row r="4301">
          <cell r="G4301">
            <v>93076</v>
          </cell>
          <cell r="H4301" t="str">
            <v>CURVA EM COBRE, DN 22 MM, 45 GRAUS, SEM ANEL DE SOLDA, BOLSA X BOLSA, INSTALADO EM RAMAL DE DISTRIBUIÇÃO DE HIDRÁULICA PREDIAL - FORNECIMENTO E INSTALAÇÃO. AF_04/2022</v>
          </cell>
          <cell r="I4301" t="str">
            <v>UN</v>
          </cell>
          <cell r="J4301" t="str">
            <v>ATRIBUÍDO SÃO PAULO</v>
          </cell>
          <cell r="K4301" t="str">
            <v>20,31</v>
          </cell>
          <cell r="L4301" t="str">
            <v>CAIXA REFERENCIAL</v>
          </cell>
          <cell r="M4301" t="str">
            <v>6,06</v>
          </cell>
          <cell r="N4301">
            <v>14.25</v>
          </cell>
          <cell r="O4301">
            <v>20.309999999999999</v>
          </cell>
          <cell r="P4301">
            <v>0</v>
          </cell>
          <cell r="R4301" t="str">
            <v>SINAPI</v>
          </cell>
        </row>
        <row r="4302">
          <cell r="G4302">
            <v>93077</v>
          </cell>
          <cell r="H4302" t="str">
            <v>COTOVELO EM BRONZE/LATÃO, DN 22 MM X 1/2", 90 GRAUS, SEM ANEL DE SOLDA, BOLSA X ROSCA F, INSTALADO EM RAMAL DE DISTRIBUIÇÃO DE HIDRÁULICA PREDIAL - FORNECIMENTO E INSTALAÇÃO. AF_04/2022</v>
          </cell>
          <cell r="I4302" t="str">
            <v>UN</v>
          </cell>
          <cell r="J4302" t="str">
            <v>ATRIBUÍDO SÃO PAULO</v>
          </cell>
          <cell r="K4302" t="str">
            <v>26,90</v>
          </cell>
          <cell r="L4302" t="str">
            <v>CAIXA REFERENCIAL</v>
          </cell>
          <cell r="M4302" t="str">
            <v>4,28</v>
          </cell>
          <cell r="N4302">
            <v>22.619999999999997</v>
          </cell>
          <cell r="O4302">
            <v>26.9</v>
          </cell>
          <cell r="P4302">
            <v>0</v>
          </cell>
          <cell r="R4302" t="str">
            <v>SINAPI</v>
          </cell>
        </row>
        <row r="4303">
          <cell r="G4303">
            <v>93078</v>
          </cell>
          <cell r="H4303" t="str">
            <v>COTOVELO EM BRONZE/LATÃO, DN 22 MM X 3/4", 90 GRAUS, SEM ANEL DE SOLDA, BOLSA X ROSCA F, INSTALADO EM RAMAL DE DISTRIBUIÇÃO DE HIDRÁULICA PREDIAL - FORNECIMENTO E INSTALAÇÃO. AF_04/2022</v>
          </cell>
          <cell r="I4303" t="str">
            <v>UN</v>
          </cell>
          <cell r="J4303" t="str">
            <v>ATRIBUÍDO SÃO PAULO</v>
          </cell>
          <cell r="K4303" t="str">
            <v>30,26</v>
          </cell>
          <cell r="L4303" t="str">
            <v>CAIXA REFERENCIAL</v>
          </cell>
          <cell r="M4303" t="str">
            <v>4,95</v>
          </cell>
          <cell r="N4303">
            <v>25.310000000000002</v>
          </cell>
          <cell r="O4303">
            <v>30.26</v>
          </cell>
          <cell r="P4303">
            <v>0</v>
          </cell>
          <cell r="R4303" t="str">
            <v>SINAPI</v>
          </cell>
        </row>
        <row r="4304">
          <cell r="G4304">
            <v>93079</v>
          </cell>
          <cell r="H4304" t="str">
            <v>CURVA EM COBRE, DN 28 MM, 45 GRAUS, SEM ANEL DE SOLDA, BOLSA X BOLSA, INSTALADO EM RAMAL DE DISTRIBUIÇÃO DE HIDRÁULICA PREDIAL - FORNECIMENTO E INSTALAÇÃO. AF_04/2022</v>
          </cell>
          <cell r="I4304" t="str">
            <v>UN</v>
          </cell>
          <cell r="J4304" t="str">
            <v>ATRIBUÍDO SÃO PAULO</v>
          </cell>
          <cell r="K4304" t="str">
            <v>28,43</v>
          </cell>
          <cell r="L4304" t="str">
            <v>CAIXA REFERENCIAL</v>
          </cell>
          <cell r="M4304" t="str">
            <v>6,74</v>
          </cell>
          <cell r="N4304">
            <v>21.689999999999998</v>
          </cell>
          <cell r="O4304">
            <v>28.43</v>
          </cell>
          <cell r="P4304">
            <v>0</v>
          </cell>
          <cell r="R4304" t="str">
            <v>SINAPI</v>
          </cell>
        </row>
        <row r="4305">
          <cell r="G4305">
            <v>93080</v>
          </cell>
          <cell r="H4305" t="str">
            <v>LUVA PASSANTE EM COBRE, DN 15 MM, SEM ANEL DE SOLDA, INSTALADO EM RAMAL DE DISTRIBUIÇÃO DE HIDRÁULICA PREDIAL - FORNECIMENTO E INSTALAÇÃO. AF_04/2022</v>
          </cell>
          <cell r="I4305" t="str">
            <v>UN</v>
          </cell>
          <cell r="J4305" t="str">
            <v>ATRIBUÍDO SÃO PAULO</v>
          </cell>
          <cell r="K4305" t="str">
            <v>8,19</v>
          </cell>
          <cell r="L4305" t="str">
            <v>CAIXA REFERENCIAL</v>
          </cell>
          <cell r="M4305" t="str">
            <v>3,50</v>
          </cell>
          <cell r="N4305">
            <v>4.6899999999999995</v>
          </cell>
          <cell r="O4305">
            <v>8.19</v>
          </cell>
          <cell r="P4305">
            <v>0</v>
          </cell>
          <cell r="R4305" t="str">
            <v>SINAPI</v>
          </cell>
        </row>
        <row r="4306">
          <cell r="G4306">
            <v>93081</v>
          </cell>
          <cell r="H4306" t="str">
            <v>CONECTOR EM BRONZE/LATÃO, DN 15 MM X 1/2", SEM ANEL DE SOLDA, BOLSA X ROSCA F, INSTALADO EM RAMAL DE DISTRIBUIÇÃO DE HIDRÁULICA PREDIAL - FORNECIMENTO E INSTALAÇÃO. AF_04/2022</v>
          </cell>
          <cell r="I4306" t="str">
            <v>UN</v>
          </cell>
          <cell r="J4306" t="str">
            <v>ATRIBUÍDO SÃO PAULO</v>
          </cell>
          <cell r="K4306" t="str">
            <v>17,91</v>
          </cell>
          <cell r="L4306" t="str">
            <v>CAIXA REFERENCIAL</v>
          </cell>
          <cell r="M4306" t="str">
            <v>3,01</v>
          </cell>
          <cell r="N4306">
            <v>14.9</v>
          </cell>
          <cell r="O4306">
            <v>17.91</v>
          </cell>
          <cell r="P4306">
            <v>0</v>
          </cell>
          <cell r="R4306" t="str">
            <v>SINAPI</v>
          </cell>
        </row>
        <row r="4307">
          <cell r="G4307">
            <v>93082</v>
          </cell>
          <cell r="H4307" t="str">
            <v>CURVA DE TRANSPOSIÇÃO EM BRONZE/LATÃO, DN 15 MM, SEM ANEL DE SOLDA, BOLSA X BOLSA, INSTALADO EM RAMAL DE DISTRIBUIÇÃO DE HIDRÁULICA PREDIAL - FORNECIMENTO E INSTALAÇÃO. AF_04/2022</v>
          </cell>
          <cell r="I4307" t="str">
            <v>UN</v>
          </cell>
          <cell r="J4307" t="str">
            <v>ATRIBUÍDO SÃO PAULO</v>
          </cell>
          <cell r="K4307" t="str">
            <v>23,24</v>
          </cell>
          <cell r="L4307" t="str">
            <v>CAIXA REFERENCIAL</v>
          </cell>
          <cell r="M4307" t="str">
            <v>3,49</v>
          </cell>
          <cell r="N4307">
            <v>19.75</v>
          </cell>
          <cell r="O4307">
            <v>23.240000000000002</v>
          </cell>
          <cell r="P4307">
            <v>0</v>
          </cell>
          <cell r="R4307" t="str">
            <v>SINAPI</v>
          </cell>
        </row>
        <row r="4308">
          <cell r="G4308">
            <v>93083</v>
          </cell>
          <cell r="H4308" t="str">
            <v>JUNTA DE EXPANSÃO EM COBRE, DN 15 MM, PONTA X PONTA, INSTALADO EM RAMAL DE DISTRIBUIÇÃO DE HIDRÁULICA PREDIAL - FORNECIMENTO E INSTALAÇÃO. AF_04/2022</v>
          </cell>
          <cell r="I4308" t="str">
            <v>UN</v>
          </cell>
          <cell r="J4308" t="str">
            <v>ATRIBUÍDO SÃO PAULO</v>
          </cell>
          <cell r="K4308" t="str">
            <v>441,72</v>
          </cell>
          <cell r="L4308" t="str">
            <v>CAIXA REFERENCIAL</v>
          </cell>
          <cell r="M4308" t="str">
            <v>3,48</v>
          </cell>
          <cell r="N4308">
            <v>438.24</v>
          </cell>
          <cell r="O4308">
            <v>441.72</v>
          </cell>
          <cell r="P4308">
            <v>0</v>
          </cell>
          <cell r="R4308" t="str">
            <v>SINAPI</v>
          </cell>
        </row>
        <row r="4309">
          <cell r="G4309">
            <v>93084</v>
          </cell>
          <cell r="H4309" t="str">
            <v>LUVA PASSANTE EM COBRE, DN 22 MM, SEM ANEL DE SOLDA, INSTALADO EM RAMAL DE DISTRIBUIÇÃO DE HIDRÁULICA PREDIAL - FORNECIMENTO E INSTALAÇÃO. AF_04/2022</v>
          </cell>
          <cell r="I4309" t="str">
            <v>UN</v>
          </cell>
          <cell r="J4309" t="str">
            <v>ATRIBUÍDO SÃO PAULO</v>
          </cell>
          <cell r="K4309" t="str">
            <v>13,35</v>
          </cell>
          <cell r="L4309" t="str">
            <v>CAIXA REFERENCIAL</v>
          </cell>
          <cell r="M4309" t="str">
            <v>4,04</v>
          </cell>
          <cell r="N4309">
            <v>9.3099999999999987</v>
          </cell>
          <cell r="O4309">
            <v>13.349999999999998</v>
          </cell>
          <cell r="P4309">
            <v>0</v>
          </cell>
          <cell r="R4309" t="str">
            <v>SINAPI</v>
          </cell>
        </row>
        <row r="4310">
          <cell r="G4310">
            <v>93085</v>
          </cell>
          <cell r="H4310" t="str">
            <v>BUCHA DE REDUÇÃO EM COBRE, DN 22 MM X 15 MM, SEM ANEL DE SOLDA, PONTA X BOLSA, INSTALADO EM RAMAL DE DISTRIBUIÇÃO DE HIDRÁULICA PREDIAL - FORNECIMENTO E INSTALAÇÃO. AF_04/2022</v>
          </cell>
          <cell r="I4310" t="str">
            <v>UN</v>
          </cell>
          <cell r="J4310" t="str">
            <v>ATRIBUÍDO SÃO PAULO</v>
          </cell>
          <cell r="K4310" t="str">
            <v>14,19</v>
          </cell>
          <cell r="L4310" t="str">
            <v>CAIXA REFERENCIAL</v>
          </cell>
          <cell r="M4310" t="str">
            <v>5,65</v>
          </cell>
          <cell r="N4310">
            <v>8.5399999999999991</v>
          </cell>
          <cell r="O4310">
            <v>14.19</v>
          </cell>
          <cell r="P4310">
            <v>0</v>
          </cell>
          <cell r="R4310" t="str">
            <v>SINAPI</v>
          </cell>
        </row>
        <row r="4311">
          <cell r="G4311">
            <v>93086</v>
          </cell>
          <cell r="H4311" t="str">
            <v>JUNTA DE EXPANSÃO EM COBRE, DN 22 MM, PONTA X PONTA, INSTALADO EM RAMAL DE DISTRIBUIÇÃO DE HIDRÁULICA PREDIAL - FORNECIMENTO E INSTALAÇÃO. AF_04/2022</v>
          </cell>
          <cell r="I4311" t="str">
            <v>UN</v>
          </cell>
          <cell r="J4311" t="str">
            <v>ATRIBUÍDO SÃO PAULO</v>
          </cell>
          <cell r="K4311" t="str">
            <v>512,81</v>
          </cell>
          <cell r="L4311" t="str">
            <v>CAIXA REFERENCIAL</v>
          </cell>
          <cell r="M4311" t="str">
            <v>4,02</v>
          </cell>
          <cell r="N4311">
            <v>508.78999999999996</v>
          </cell>
          <cell r="O4311">
            <v>512.80999999999995</v>
          </cell>
          <cell r="P4311">
            <v>0</v>
          </cell>
          <cell r="R4311" t="str">
            <v>SINAPI</v>
          </cell>
        </row>
        <row r="4312">
          <cell r="G4312">
            <v>93087</v>
          </cell>
          <cell r="H4312" t="str">
            <v>CONECTOR EM BRONZE/LATÃO, DN 22 MM X 1/2", SEM ANEL DE SOLDA, BOLSA X ROSCA F, INSTALADO EM RAMAL DE DISTRIBUIÇÃO DE HIDRÁULICA PREDIAL - FORNECIMENTO E INSTALAÇÃO. AF_04/2022</v>
          </cell>
          <cell r="I4312" t="str">
            <v>UN</v>
          </cell>
          <cell r="J4312" t="str">
            <v>ATRIBUÍDO SÃO PAULO</v>
          </cell>
          <cell r="K4312" t="str">
            <v>18,76</v>
          </cell>
          <cell r="L4312" t="str">
            <v>CAIXA REFERENCIAL</v>
          </cell>
          <cell r="M4312" t="str">
            <v>3,28</v>
          </cell>
          <cell r="N4312">
            <v>15.480000000000002</v>
          </cell>
          <cell r="O4312">
            <v>18.760000000000002</v>
          </cell>
          <cell r="P4312">
            <v>0</v>
          </cell>
          <cell r="R4312" t="str">
            <v>SINAPI</v>
          </cell>
        </row>
        <row r="4313">
          <cell r="G4313">
            <v>93088</v>
          </cell>
          <cell r="H4313" t="str">
            <v>CONECTOR EM BRONZE/LATÃO, DN 22 MM X 3/4", SEM ANEL DE SOLDA, BOLSA X ROSCA F, INSTALADO EM RAMAL DE DISTRIBUIÇÃO DE HIDRÁULICA PREDIAL - FORNECIMENTO E INSTALAÇÃO. AF_04/2022</v>
          </cell>
          <cell r="I4313" t="str">
            <v>UN</v>
          </cell>
          <cell r="J4313" t="str">
            <v>ATRIBUÍDO SÃO PAULO</v>
          </cell>
          <cell r="K4313" t="str">
            <v>23,24</v>
          </cell>
          <cell r="L4313" t="str">
            <v>CAIXA REFERENCIAL</v>
          </cell>
          <cell r="M4313" t="str">
            <v>3,96</v>
          </cell>
          <cell r="N4313">
            <v>19.279999999999998</v>
          </cell>
          <cell r="O4313">
            <v>23.24</v>
          </cell>
          <cell r="P4313">
            <v>0</v>
          </cell>
          <cell r="R4313" t="str">
            <v>SINAPI</v>
          </cell>
        </row>
        <row r="4314">
          <cell r="G4314">
            <v>93089</v>
          </cell>
          <cell r="H4314" t="str">
            <v>CURVA DE TRANSPOSIÇÃO EM BRONZE/LATÃO, DN 22 MM, SEM ANEL DE SOLDA, BOLSA X BOLSA, INSTALADO EM RAMAL DE DISTRIBUIÇÃO DE HIDRÁULICA PREDIAL - FORNECIMENTO E INSTALAÇÃO. AF_04/2022</v>
          </cell>
          <cell r="I4314" t="str">
            <v>UN</v>
          </cell>
          <cell r="J4314" t="str">
            <v>ATRIBUÍDO SÃO PAULO</v>
          </cell>
          <cell r="K4314" t="str">
            <v>46,42</v>
          </cell>
          <cell r="L4314" t="str">
            <v>CAIXA REFERENCIAL</v>
          </cell>
          <cell r="M4314" t="str">
            <v>4,02</v>
          </cell>
          <cell r="N4314">
            <v>42.400000000000006</v>
          </cell>
          <cell r="O4314">
            <v>46.42</v>
          </cell>
          <cell r="P4314">
            <v>0</v>
          </cell>
          <cell r="R4314" t="str">
            <v>SINAPI</v>
          </cell>
        </row>
        <row r="4315">
          <cell r="G4315">
            <v>93090</v>
          </cell>
          <cell r="H4315" t="str">
            <v>LUVA PASSANTE EM COBRE, DN 28 MM, SEM ANEL DE SOLDA, INSTALADO EM RAMAL DE DISTRIBUIÇÃO DE HIDRÁULICA PREDIAL - FORNECIMENTO E INSTALAÇÃO. AF_04/2022</v>
          </cell>
          <cell r="I4315" t="str">
            <v>UN</v>
          </cell>
          <cell r="J4315" t="str">
            <v>ATRIBUÍDO SÃO PAULO</v>
          </cell>
          <cell r="K4315" t="str">
            <v>18,57</v>
          </cell>
          <cell r="L4315" t="str">
            <v>CAIXA REFERENCIAL</v>
          </cell>
          <cell r="M4315" t="str">
            <v>4,49</v>
          </cell>
          <cell r="N4315">
            <v>14.08</v>
          </cell>
          <cell r="O4315">
            <v>18.57</v>
          </cell>
          <cell r="P4315">
            <v>0</v>
          </cell>
          <cell r="R4315" t="str">
            <v>SINAPI</v>
          </cell>
        </row>
        <row r="4316">
          <cell r="G4316">
            <v>93091</v>
          </cell>
          <cell r="H4316" t="str">
            <v>BUCHA DE REDUÇÃO EM COBRE, DN 28 MM X 22 MM, SEM ANEL DE SOLDA, INSTALADO EM RAMAL DE DISTRIBUIÇÃO DE HIDRÁULICA PREDIAL - FORNECIMENTO E INSTALAÇÃO. AF_04/2022</v>
          </cell>
          <cell r="I4316" t="str">
            <v>UN</v>
          </cell>
          <cell r="J4316" t="str">
            <v>ATRIBUÍDO SÃO PAULO</v>
          </cell>
          <cell r="K4316" t="str">
            <v>15,91</v>
          </cell>
          <cell r="L4316" t="str">
            <v>CAIXA REFERENCIAL</v>
          </cell>
          <cell r="M4316" t="str">
            <v>4,27</v>
          </cell>
          <cell r="N4316">
            <v>11.64</v>
          </cell>
          <cell r="O4316">
            <v>15.91</v>
          </cell>
          <cell r="P4316">
            <v>0</v>
          </cell>
          <cell r="R4316" t="str">
            <v>SINAPI</v>
          </cell>
        </row>
        <row r="4317">
          <cell r="G4317">
            <v>93092</v>
          </cell>
          <cell r="H4317" t="str">
            <v>JUNTA DE EXPANSÃO EM COBRE, DN 28 MM, PONTA X PONTA, INSTALADO EM RAMAL DE DISTRIBUIÇÃO DE HIDRÁULICA PREDIAL - FORNECIMENTO E INSTALAÇÃO. AF_04/2022</v>
          </cell>
          <cell r="I4317" t="str">
            <v>UN</v>
          </cell>
          <cell r="J4317" t="str">
            <v>ATRIBUÍDO SÃO PAULO</v>
          </cell>
          <cell r="K4317" t="str">
            <v>563,68</v>
          </cell>
          <cell r="L4317" t="str">
            <v>CAIXA REFERENCIAL</v>
          </cell>
          <cell r="M4317" t="str">
            <v>4,48</v>
          </cell>
          <cell r="N4317">
            <v>559.19999999999993</v>
          </cell>
          <cell r="O4317">
            <v>563.67999999999995</v>
          </cell>
          <cell r="P4317">
            <v>0</v>
          </cell>
          <cell r="R4317" t="str">
            <v>SINAPI</v>
          </cell>
        </row>
        <row r="4318">
          <cell r="G4318">
            <v>93093</v>
          </cell>
          <cell r="H4318" t="str">
            <v>CONECTOR EM BRONZE/LATÃO, DN 28 MM X 1/2", SEM ANEL DE SOLDA, BOLSA X ROSCA F, INSTALADO EM RAMAL DE DISTRIBUIÇÃO DE HIDRÁULICA PREDIAL - FORNECIMENTO E INSTALAÇÃO. AF_04/2022</v>
          </cell>
          <cell r="I4318" t="str">
            <v>UN</v>
          </cell>
          <cell r="J4318" t="str">
            <v>ATRIBUÍDO SÃO PAULO</v>
          </cell>
          <cell r="K4318" t="str">
            <v>29,63</v>
          </cell>
          <cell r="L4318" t="str">
            <v>CAIXA REFERENCIAL</v>
          </cell>
          <cell r="M4318" t="str">
            <v>3,49</v>
          </cell>
          <cell r="N4318">
            <v>26.14</v>
          </cell>
          <cell r="O4318">
            <v>29.630000000000003</v>
          </cell>
          <cell r="P4318">
            <v>0</v>
          </cell>
          <cell r="R4318" t="str">
            <v>SINAPI</v>
          </cell>
        </row>
        <row r="4319">
          <cell r="G4319">
            <v>93094</v>
          </cell>
          <cell r="H4319" t="str">
            <v>CURVA DE TRANSPOSIÇÃO EM BRONZE/LATÃO, DN 28 MM, SEM ANEL DE SOLDA, BOLSA X BOLSA, INSTALADO EM RAMAL DE DISTRIBUIÇÃO DE HIDRÁULICA PREDIAL - FORNECIMENTO E INSTALAÇÃO. AF_04/2022</v>
          </cell>
          <cell r="I4319" t="str">
            <v>UN</v>
          </cell>
          <cell r="J4319" t="str">
            <v>ATRIBUÍDO SÃO PAULO</v>
          </cell>
          <cell r="K4319" t="str">
            <v>79,39</v>
          </cell>
          <cell r="L4319" t="str">
            <v>CAIXA REFERENCIAL</v>
          </cell>
          <cell r="M4319" t="str">
            <v>4,48</v>
          </cell>
          <cell r="N4319">
            <v>74.91</v>
          </cell>
          <cell r="O4319">
            <v>79.39</v>
          </cell>
          <cell r="P4319">
            <v>0</v>
          </cell>
          <cell r="R4319" t="str">
            <v>SINAPI</v>
          </cell>
        </row>
        <row r="4320">
          <cell r="G4320">
            <v>93097</v>
          </cell>
          <cell r="H4320" t="str">
            <v>CURVA EM COBRE, DN 15 MM, 45 GRAUS, SEM ANEL DE SOLDA, BOLSA X BOLSA, INSTALADO EM RAMAL E SUB-RAMAL DE HIDRÁULICA PREDIAL - FORNECIMENTO E INSTALAÇÃO. AF_04/2022</v>
          </cell>
          <cell r="I4320" t="str">
            <v>UN</v>
          </cell>
          <cell r="J4320" t="str">
            <v>ATRIBUÍDO SÃO PAULO</v>
          </cell>
          <cell r="K4320" t="str">
            <v>12,80</v>
          </cell>
          <cell r="L4320" t="str">
            <v>CAIXA REFERENCIAL</v>
          </cell>
          <cell r="M4320" t="str">
            <v>5,44</v>
          </cell>
          <cell r="N4320">
            <v>7.36</v>
          </cell>
          <cell r="O4320">
            <v>12.8</v>
          </cell>
          <cell r="P4320">
            <v>0</v>
          </cell>
          <cell r="R4320" t="str">
            <v>SINAPI</v>
          </cell>
        </row>
        <row r="4321">
          <cell r="G4321">
            <v>93098</v>
          </cell>
          <cell r="H4321" t="str">
            <v>COTOVELO EM BRONZE/LATÃO, DN 15 MM X 1/2", 90 GRAUS, SEM ANEL DE SOLDA, BOLSA X ROSCA F, INSTALADO EM RAMAL E SUB-RAMAL DE HIDRÁULICA PREDIAL - FORNECIMENTO E INSTALAÇÃO. AF_04/2022</v>
          </cell>
          <cell r="I4321" t="str">
            <v>UN</v>
          </cell>
          <cell r="J4321" t="str">
            <v>ATRIBUÍDO SÃO PAULO</v>
          </cell>
          <cell r="K4321" t="str">
            <v>19,03</v>
          </cell>
          <cell r="L4321" t="str">
            <v>CAIXA REFERENCIAL</v>
          </cell>
          <cell r="M4321" t="str">
            <v>3,98</v>
          </cell>
          <cell r="N4321">
            <v>15.05</v>
          </cell>
          <cell r="O4321">
            <v>19.03</v>
          </cell>
          <cell r="P4321">
            <v>0</v>
          </cell>
          <cell r="R4321" t="str">
            <v>SINAPI</v>
          </cell>
        </row>
        <row r="4322">
          <cell r="G4322">
            <v>93099</v>
          </cell>
          <cell r="H4322" t="str">
            <v>CURVA EM COBRE, DN 22 MM, 45 GRAUS, SEM ANEL DE SOLDA, BOLSA X BOLSA, INSTALADO EM RAMAL E SUB-RAMAL DE HIDRÁULICA PREDIAL - FORNECIMENTO E INSTALAÇÃO. AF_04/2022</v>
          </cell>
          <cell r="I4322" t="str">
            <v>UN</v>
          </cell>
          <cell r="J4322" t="str">
            <v>ATRIBUÍDO SÃO PAULO</v>
          </cell>
          <cell r="K4322" t="str">
            <v>23,09</v>
          </cell>
          <cell r="L4322" t="str">
            <v>CAIXA REFERENCIAL</v>
          </cell>
          <cell r="M4322" t="str">
            <v>8,22</v>
          </cell>
          <cell r="N4322">
            <v>14.87</v>
          </cell>
          <cell r="O4322">
            <v>23.09</v>
          </cell>
          <cell r="P4322">
            <v>0</v>
          </cell>
          <cell r="R4322" t="str">
            <v>SINAPI</v>
          </cell>
        </row>
        <row r="4323">
          <cell r="G4323">
            <v>93100</v>
          </cell>
          <cell r="H4323" t="str">
            <v>COTOVELO EM BRONZE/LATÃO, DN 22 MM X 1/2", 90 GRAUS, SEM ANEL DE SOLDA, BOLSA X ROSCA F, INSTALADO EM RAMAL E SUB-RAMAL DE HIDRÁULICA PREDIAL - FORNECIMENTO E INSTALAÇÃO. AF_04/2022</v>
          </cell>
          <cell r="I4323" t="str">
            <v>UN</v>
          </cell>
          <cell r="J4323" t="str">
            <v>ATRIBUÍDO SÃO PAULO</v>
          </cell>
          <cell r="K4323" t="str">
            <v>28,28</v>
          </cell>
          <cell r="L4323" t="str">
            <v>CAIXA REFERENCIAL</v>
          </cell>
          <cell r="M4323" t="str">
            <v>5,37</v>
          </cell>
          <cell r="N4323">
            <v>22.91</v>
          </cell>
          <cell r="O4323">
            <v>28.28</v>
          </cell>
          <cell r="P4323">
            <v>0</v>
          </cell>
          <cell r="R4323" t="str">
            <v>SINAPI</v>
          </cell>
        </row>
        <row r="4324">
          <cell r="G4324">
            <v>93101</v>
          </cell>
          <cell r="H4324" t="str">
            <v>COTOVELO EM BRONZE/LATÃO, DN 22 MM X 3/4", 90 GRAUS, SEM ANEL DE SOLDA, BOLSA X ROSCA F, INSTALADO EM RAMAL E SUB-RAMAL DE HIDRÁULICA PREDIAL - FORNECIMENTO E INSTALAÇÃO. AF_04/2022</v>
          </cell>
          <cell r="I4324" t="str">
            <v>UN</v>
          </cell>
          <cell r="J4324" t="str">
            <v>ATRIBUÍDO SÃO PAULO</v>
          </cell>
          <cell r="K4324" t="str">
            <v>31,65</v>
          </cell>
          <cell r="L4324" t="str">
            <v>CAIXA REFERENCIAL</v>
          </cell>
          <cell r="M4324" t="str">
            <v>6,04</v>
          </cell>
          <cell r="N4324">
            <v>25.61</v>
          </cell>
          <cell r="O4324">
            <v>31.65</v>
          </cell>
          <cell r="P4324">
            <v>0</v>
          </cell>
          <cell r="R4324" t="str">
            <v>SINAPI</v>
          </cell>
        </row>
        <row r="4325">
          <cell r="G4325">
            <v>93102</v>
          </cell>
          <cell r="H4325" t="str">
            <v>CURVA EM COBRE, DN 28 MM, 45 GRAUS, SEM ANEL DE SOLDA, BOLSA X BOLSA, INSTALADO EM RAMAL E SUB-RAMAL DE HIDRÁULICA PREDIAL - FORNECIMENTO E INSTALAÇÃO. AF_04/2022</v>
          </cell>
          <cell r="I4325" t="str">
            <v>UN</v>
          </cell>
          <cell r="J4325" t="str">
            <v>ATRIBUÍDO SÃO PAULO</v>
          </cell>
          <cell r="K4325" t="str">
            <v>33,38</v>
          </cell>
          <cell r="L4325" t="str">
            <v>CAIXA REFERENCIAL</v>
          </cell>
          <cell r="M4325" t="str">
            <v>10,60</v>
          </cell>
          <cell r="N4325">
            <v>22.78</v>
          </cell>
          <cell r="O4325">
            <v>33.380000000000003</v>
          </cell>
          <cell r="P4325">
            <v>0</v>
          </cell>
          <cell r="R4325" t="str">
            <v>SINAPI</v>
          </cell>
        </row>
        <row r="4326">
          <cell r="G4326">
            <v>93103</v>
          </cell>
          <cell r="H4326" t="str">
            <v>LUVA PASSANTE EM COBRE, DN 15 MM, SEM ANEL DE SOLDA, INSTALADO EM RAMAL E SUB-RAMAL DE HIDRÁULICA PREDIAL - FORNECIMENTO E INSTALAÇÃO. AF_04/2022</v>
          </cell>
          <cell r="I4326" t="str">
            <v>UN</v>
          </cell>
          <cell r="J4326" t="str">
            <v>ATRIBUÍDO SÃO PAULO</v>
          </cell>
          <cell r="K4326" t="str">
            <v>8,34</v>
          </cell>
          <cell r="L4326" t="str">
            <v>CAIXA REFERENCIAL</v>
          </cell>
          <cell r="M4326" t="str">
            <v>3,62</v>
          </cell>
          <cell r="N4326">
            <v>4.72</v>
          </cell>
          <cell r="O4326">
            <v>8.34</v>
          </cell>
          <cell r="P4326">
            <v>0</v>
          </cell>
          <cell r="R4326" t="str">
            <v>SINAPI</v>
          </cell>
        </row>
        <row r="4327">
          <cell r="G4327">
            <v>93104</v>
          </cell>
          <cell r="H4327" t="str">
            <v>CONECTOR EM BRONZE/LATÃO, DN 15 MM X 1/2", SEM ANEL DE SOLDA, BOLSA X ROSCA F, INSTALADO EM RAMAL E SUB-RAMAL DE HIDRÁULICA PREDIAL - FORNECIMENTO E INSTALAÇÃO. AF_04/2022</v>
          </cell>
          <cell r="I4327" t="str">
            <v>UN</v>
          </cell>
          <cell r="J4327" t="str">
            <v>ATRIBUÍDO SÃO PAULO</v>
          </cell>
          <cell r="K4327" t="str">
            <v>18,00</v>
          </cell>
          <cell r="L4327" t="str">
            <v>CAIXA REFERENCIAL</v>
          </cell>
          <cell r="M4327" t="str">
            <v>3,07</v>
          </cell>
          <cell r="N4327">
            <v>14.93</v>
          </cell>
          <cell r="O4327">
            <v>18</v>
          </cell>
          <cell r="P4327">
            <v>0</v>
          </cell>
          <cell r="R4327" t="str">
            <v>SINAPI</v>
          </cell>
        </row>
        <row r="4328">
          <cell r="G4328">
            <v>93105</v>
          </cell>
          <cell r="H4328" t="str">
            <v>CURVA DE TRANSPOSIÇÃO EM BRONZE/LATÃO, DN 15 MM, SEM ANEL DE SOLDA, BOLSA X BOLSA, INSTALADO EM RAMAL E SUB-RAMAL DE HIDRÁULICA PREDIAL - FORNECIMENTO E INSTALAÇÃO. AF_04/2022</v>
          </cell>
          <cell r="I4328" t="str">
            <v>UN</v>
          </cell>
          <cell r="J4328" t="str">
            <v>ATRIBUÍDO SÃO PAULO</v>
          </cell>
          <cell r="K4328" t="str">
            <v>23,39</v>
          </cell>
          <cell r="L4328" t="str">
            <v>CAIXA REFERENCIAL</v>
          </cell>
          <cell r="M4328" t="str">
            <v>3,60</v>
          </cell>
          <cell r="N4328">
            <v>19.79</v>
          </cell>
          <cell r="O4328">
            <v>23.39</v>
          </cell>
          <cell r="P4328">
            <v>0</v>
          </cell>
          <cell r="R4328" t="str">
            <v>SINAPI</v>
          </cell>
        </row>
        <row r="4329">
          <cell r="G4329">
            <v>93106</v>
          </cell>
          <cell r="H4329" t="str">
            <v>JUNTA DE EXPANSÃO EM COBRE, DN 15 MM, PONTA X PONTA, INSTALADO EM RAMAL E SUB-RAMAL DE HIDRÁULICA PREDIAL - FORNECIMENTO E INSTALAÇÃO. AF_04/2022</v>
          </cell>
          <cell r="I4329" t="str">
            <v>UN</v>
          </cell>
          <cell r="J4329" t="str">
            <v>ATRIBUÍDO SÃO PAULO</v>
          </cell>
          <cell r="K4329" t="str">
            <v>441,87</v>
          </cell>
          <cell r="L4329" t="str">
            <v>CAIXA REFERENCIAL</v>
          </cell>
          <cell r="M4329" t="str">
            <v>3,59</v>
          </cell>
          <cell r="N4329">
            <v>438.28000000000003</v>
          </cell>
          <cell r="O4329">
            <v>441.87</v>
          </cell>
          <cell r="P4329">
            <v>0</v>
          </cell>
          <cell r="R4329" t="str">
            <v>SINAPI</v>
          </cell>
        </row>
        <row r="4330">
          <cell r="G4330">
            <v>93107</v>
          </cell>
          <cell r="H4330" t="str">
            <v>LUVA PASSANTE EM COBRE, DN 22 MM, SEM ANEL DE SOLDA, INSTALADO EM RAMAL E SUB-RAMAL DE HIDRÁULICA PREDIAL - FORNECIMENTO E INSTALAÇÃO. AF_04/2022</v>
          </cell>
          <cell r="I4330" t="str">
            <v>UN</v>
          </cell>
          <cell r="J4330" t="str">
            <v>ATRIBUÍDO SÃO PAULO</v>
          </cell>
          <cell r="K4330" t="str">
            <v>15,22</v>
          </cell>
          <cell r="L4330" t="str">
            <v>CAIXA REFERENCIAL</v>
          </cell>
          <cell r="M4330" t="str">
            <v>5,49</v>
          </cell>
          <cell r="N4330">
            <v>9.73</v>
          </cell>
          <cell r="O4330">
            <v>15.22</v>
          </cell>
          <cell r="P4330">
            <v>0</v>
          </cell>
          <cell r="R4330" t="str">
            <v>SINAPI</v>
          </cell>
        </row>
        <row r="4331">
          <cell r="G4331">
            <v>93108</v>
          </cell>
          <cell r="H4331" t="str">
            <v>BUCHA DE REDUÇÃO EM COBRE, DN 22 MM X 15 MM, SEM ANEL DE SOLDA, PONTA X BOLSA, INSTALADO EM RAMAL E SUB-RAMAL DE HIDRÁULICA PREDIAL - FORNECIMENTO E INSTALAÇÃO. AF_04/2022</v>
          </cell>
          <cell r="I4331" t="str">
            <v>UN</v>
          </cell>
          <cell r="J4331" t="str">
            <v>ATRIBUÍDO SÃO PAULO</v>
          </cell>
          <cell r="K4331" t="str">
            <v>12,82</v>
          </cell>
          <cell r="L4331" t="str">
            <v>CAIXA REFERENCIAL</v>
          </cell>
          <cell r="M4331" t="str">
            <v>4,54</v>
          </cell>
          <cell r="N4331">
            <v>8.2800000000000011</v>
          </cell>
          <cell r="O4331">
            <v>12.82</v>
          </cell>
          <cell r="P4331">
            <v>0</v>
          </cell>
          <cell r="R4331" t="str">
            <v>SINAPI</v>
          </cell>
        </row>
        <row r="4332">
          <cell r="G4332">
            <v>93109</v>
          </cell>
          <cell r="H4332" t="str">
            <v>JUNTA DE EXPANSÃO EM COBRE, DN 22 MM, PONTA X PONTA, INSTALADO EM RAMAL E SUB-RAMAL DE HIDRÁULICA PREDIAL - FORNECIMENTO E INSTALAÇÃO. AF_04/2022</v>
          </cell>
          <cell r="I4332" t="str">
            <v>UN</v>
          </cell>
          <cell r="J4332" t="str">
            <v>ATRIBUÍDO SÃO PAULO</v>
          </cell>
          <cell r="K4332" t="str">
            <v>514,68</v>
          </cell>
          <cell r="L4332" t="str">
            <v>CAIXA REFERENCIAL</v>
          </cell>
          <cell r="M4332" t="str">
            <v>5,46</v>
          </cell>
          <cell r="N4332">
            <v>509.21999999999997</v>
          </cell>
          <cell r="O4332">
            <v>514.67999999999995</v>
          </cell>
          <cell r="P4332">
            <v>0</v>
          </cell>
          <cell r="R4332" t="str">
            <v>SINAPI</v>
          </cell>
        </row>
        <row r="4333">
          <cell r="G4333">
            <v>93110</v>
          </cell>
          <cell r="H4333" t="str">
            <v>CONECTOR EM BRONZE/LATÃO, DN 22 MM X 1/2", SEM ANEL DE SOLDA, BOLSA X ROSCA F, INSTALADO EM RAMAL E SUB-RAMAL DE HIDRÁULICA PREDIAL - FORNECIMENTO E INSTALAÇÃO. AF_04/2022</v>
          </cell>
          <cell r="I4333" t="str">
            <v>UN</v>
          </cell>
          <cell r="J4333" t="str">
            <v>ATRIBUÍDO SÃO PAULO</v>
          </cell>
          <cell r="K4333" t="str">
            <v>19,70</v>
          </cell>
          <cell r="L4333" t="str">
            <v>CAIXA REFERENCIAL</v>
          </cell>
          <cell r="M4333" t="str">
            <v>4,00</v>
          </cell>
          <cell r="N4333">
            <v>15.7</v>
          </cell>
          <cell r="O4333">
            <v>19.7</v>
          </cell>
          <cell r="P4333">
            <v>0</v>
          </cell>
          <cell r="R4333" t="str">
            <v>SINAPI</v>
          </cell>
        </row>
        <row r="4334">
          <cell r="G4334">
            <v>93111</v>
          </cell>
          <cell r="H4334" t="str">
            <v>CONECTOR EM BRONZE/LATÃO, DN 22 MM X 3/4", SEM ANEL DE SOLDA, BOLSA X ROSCA F, INSTALADO EM RAMAL E SUB-RAMAL DE HIDRÁULICA PREDIAL - FORNECIMENTO E INSTALAÇÃO. AF_04/2022</v>
          </cell>
          <cell r="I4334" t="str">
            <v>UN</v>
          </cell>
          <cell r="J4334" t="str">
            <v>ATRIBUÍDO SÃO PAULO</v>
          </cell>
          <cell r="K4334" t="str">
            <v>23,88</v>
          </cell>
          <cell r="L4334" t="str">
            <v>CAIXA REFERENCIAL</v>
          </cell>
          <cell r="M4334" t="str">
            <v>4,66</v>
          </cell>
          <cell r="N4334">
            <v>19.22</v>
          </cell>
          <cell r="O4334">
            <v>23.88</v>
          </cell>
          <cell r="P4334">
            <v>0</v>
          </cell>
          <cell r="R4334" t="str">
            <v>SINAPI</v>
          </cell>
        </row>
        <row r="4335">
          <cell r="G4335">
            <v>93112</v>
          </cell>
          <cell r="H4335" t="str">
            <v>CURVA DE TRANSPOSIÇÃO EM BRONZE/LATÃO, DN 22 MM, SEM ANEL DE SOLDA, BOLSA X BOLSA, INSTALADO EM RAMAL E SUB-RAMAL DE HIDRÁULICA PREDIAL - FORNECIMENTO E INSTALAÇÃO. AF_04/2022</v>
          </cell>
          <cell r="I4335" t="str">
            <v>UN</v>
          </cell>
          <cell r="J4335" t="str">
            <v>ATRIBUÍDO SÃO PAULO</v>
          </cell>
          <cell r="K4335" t="str">
            <v>48,29</v>
          </cell>
          <cell r="L4335" t="str">
            <v>CAIXA REFERENCIAL</v>
          </cell>
          <cell r="M4335" t="str">
            <v>5,47</v>
          </cell>
          <cell r="N4335">
            <v>42.82</v>
          </cell>
          <cell r="O4335">
            <v>48.29</v>
          </cell>
          <cell r="P4335">
            <v>0</v>
          </cell>
          <cell r="R4335" t="str">
            <v>SINAPI</v>
          </cell>
        </row>
        <row r="4336">
          <cell r="G4336">
            <v>93113</v>
          </cell>
          <cell r="H4336" t="str">
            <v>LUVA PASSANTE EM COBRE, DN 28 MM, SEM ANEL DE SOLDA, INSTALADO EM RAMAL E SUB-RAMAL  DE HIDRÁULICA PREDIAL - FORNECIMENTO E INSTALAÇÃO. AF_04/2022</v>
          </cell>
          <cell r="I4336" t="str">
            <v>UN</v>
          </cell>
          <cell r="J4336" t="str">
            <v>ATRIBUÍDO SÃO PAULO</v>
          </cell>
          <cell r="K4336" t="str">
            <v>21,91</v>
          </cell>
          <cell r="L4336" t="str">
            <v>CAIXA REFERENCIAL</v>
          </cell>
          <cell r="M4336" t="str">
            <v>7,07</v>
          </cell>
          <cell r="N4336">
            <v>14.84</v>
          </cell>
          <cell r="O4336">
            <v>21.91</v>
          </cell>
          <cell r="P4336">
            <v>0</v>
          </cell>
          <cell r="R4336" t="str">
            <v>SINAPI</v>
          </cell>
        </row>
        <row r="4337">
          <cell r="G4337">
            <v>93114</v>
          </cell>
          <cell r="H4337" t="str">
            <v>CONECTOR EM BRONZE/LATÃO, DN 28 MM X 1/2", SEM ANEL DE SOLDA, BOLSA X ROSCA F, INSTALADO EM RAMAL E SUB-RAMAL DE HIDRÁULICA PREDIAL - FORNECIMENTO E INSTALAÇÃO. AF_04/2022</v>
          </cell>
          <cell r="I4337" t="str">
            <v>UN</v>
          </cell>
          <cell r="J4337" t="str">
            <v>ATRIBUÍDO SÃO PAULO</v>
          </cell>
          <cell r="K4337" t="str">
            <v>31,30</v>
          </cell>
          <cell r="L4337" t="str">
            <v>CAIXA REFERENCIAL</v>
          </cell>
          <cell r="M4337" t="str">
            <v>4,78</v>
          </cell>
          <cell r="N4337">
            <v>26.52</v>
          </cell>
          <cell r="O4337">
            <v>31.3</v>
          </cell>
          <cell r="P4337">
            <v>0</v>
          </cell>
          <cell r="R4337" t="str">
            <v>SINAPI</v>
          </cell>
        </row>
        <row r="4338">
          <cell r="G4338">
            <v>93115</v>
          </cell>
          <cell r="H4338" t="str">
            <v>CURVA DE TRANSPOSIÇÃO EM BRONZE/LATÃO, DN 28 MM, SEM ANEL DE SOLDA, BOLSA X BOLSA, INSTALADO EM RAMAL E SUB-RAMAL DE HIDRÁULICA PREDIAL - FORNECIMENTO E INSTALAÇÃO. AF_04/2022</v>
          </cell>
          <cell r="I4338" t="str">
            <v>UN</v>
          </cell>
          <cell r="J4338" t="str">
            <v>ATRIBUÍDO SÃO PAULO</v>
          </cell>
          <cell r="K4338" t="str">
            <v>82,73</v>
          </cell>
          <cell r="L4338" t="str">
            <v>CAIXA REFERENCIAL</v>
          </cell>
          <cell r="M4338" t="str">
            <v>7,05</v>
          </cell>
          <cell r="N4338">
            <v>75.680000000000007</v>
          </cell>
          <cell r="O4338">
            <v>82.73</v>
          </cell>
          <cell r="P4338">
            <v>0</v>
          </cell>
          <cell r="R4338" t="str">
            <v>SINAPI</v>
          </cell>
        </row>
        <row r="4339">
          <cell r="G4339">
            <v>93116</v>
          </cell>
          <cell r="H4339" t="str">
            <v>JUNTA DE EXPANSÃO EM COBRE, DN 28 MM, PONTA X PONTA, INSTALADO EM RAMAL E SUB-RAMAL DE HIDRÁULICA PREDIAL - FORNECIMENTO E INSTALAÇÃO. AF_04/2022</v>
          </cell>
          <cell r="I4339" t="str">
            <v>UN</v>
          </cell>
          <cell r="J4339" t="str">
            <v>ATRIBUÍDO SÃO PAULO</v>
          </cell>
          <cell r="K4339" t="str">
            <v>567,02</v>
          </cell>
          <cell r="L4339" t="str">
            <v>CAIXA REFERENCIAL</v>
          </cell>
          <cell r="M4339" t="str">
            <v>7,05</v>
          </cell>
          <cell r="N4339">
            <v>559.97</v>
          </cell>
          <cell r="O4339">
            <v>567.02</v>
          </cell>
          <cell r="P4339">
            <v>0</v>
          </cell>
          <cell r="R4339" t="str">
            <v>SINAPI</v>
          </cell>
        </row>
        <row r="4340">
          <cell r="G4340">
            <v>93117</v>
          </cell>
          <cell r="H4340" t="str">
            <v>TE DUPLA CURVA EM BRONZE/LATÃO, DN 1/2" X 15 MM X 1/2", SEM ANEL DE SOLDA, ROSCA F X BOLSA X ROSCA F, INSTALADO EM RAMAL E SUB-RAMAL DE HIDRÁULICA PREDIAL - FORNECIMENTO E INSTALAÇÃO. AF_04/2022</v>
          </cell>
          <cell r="I4340" t="str">
            <v>UN</v>
          </cell>
          <cell r="J4340" t="str">
            <v>ATRIBUÍDO SÃO PAULO</v>
          </cell>
          <cell r="K4340" t="str">
            <v>56,48</v>
          </cell>
          <cell r="L4340" t="str">
            <v>CAIXA REFERENCIAL</v>
          </cell>
          <cell r="M4340" t="str">
            <v>4,92</v>
          </cell>
          <cell r="N4340">
            <v>51.559999999999995</v>
          </cell>
          <cell r="O4340">
            <v>56.48</v>
          </cell>
          <cell r="P4340">
            <v>0</v>
          </cell>
          <cell r="R4340" t="str">
            <v>SINAPI</v>
          </cell>
        </row>
        <row r="4341">
          <cell r="G4341">
            <v>93118</v>
          </cell>
          <cell r="H4341" t="str">
            <v>TE DUPLA CURVA EM BRONZE/LATÃO, DN 3/4" X 22 MM X 3/4", SEM ANEL DE SOLDA, ROSCA F X BOLSA X ROSCA F, INSTALADO EM RAMAL E SUB-RAMAL DE HIDRÁULICA PREDIAL - FORNECIMENTO E INSTALAÇÃO. AF_04/2022</v>
          </cell>
          <cell r="I4341" t="str">
            <v>UN</v>
          </cell>
          <cell r="J4341" t="str">
            <v>ATRIBUÍDO SÃO PAULO</v>
          </cell>
          <cell r="K4341" t="str">
            <v>83,25</v>
          </cell>
          <cell r="L4341" t="str">
            <v>CAIXA REFERENCIAL</v>
          </cell>
          <cell r="M4341" t="str">
            <v>7,49</v>
          </cell>
          <cell r="N4341">
            <v>75.760000000000005</v>
          </cell>
          <cell r="O4341">
            <v>83.25</v>
          </cell>
          <cell r="P4341">
            <v>0</v>
          </cell>
          <cell r="R4341" t="str">
            <v>SINAPI</v>
          </cell>
        </row>
        <row r="4342">
          <cell r="G4342">
            <v>93119</v>
          </cell>
          <cell r="H4342" t="str">
            <v>CURVA EM COBRE, DN 22 MM, 45 GRAUS, SEM ANEL DE SOLDA, BOLSA X BOLSA, INSTALADO EM PRUMADA DE HIDRÁULICA PREDIAL - FORNECIMENTO E INSTALAÇÃO. AF_04/2022</v>
          </cell>
          <cell r="I4342" t="str">
            <v>UN</v>
          </cell>
          <cell r="J4342" t="str">
            <v>ATRIBUÍDO SÃO PAULO</v>
          </cell>
          <cell r="K4342" t="str">
            <v>16,59</v>
          </cell>
          <cell r="L4342" t="str">
            <v>CAIXA REFERENCIAL</v>
          </cell>
          <cell r="M4342" t="str">
            <v>3,12</v>
          </cell>
          <cell r="N4342">
            <v>13.469999999999999</v>
          </cell>
          <cell r="O4342">
            <v>16.59</v>
          </cell>
          <cell r="P4342">
            <v>0</v>
          </cell>
          <cell r="R4342" t="str">
            <v>SINAPI</v>
          </cell>
        </row>
        <row r="4343">
          <cell r="G4343">
            <v>93120</v>
          </cell>
          <cell r="H4343" t="str">
            <v>COTOVELO EM BRONZE/LATÃO, DN 22 MM X 1/2", 90 GRAUS, SEM ANEL DE SOLDA, BOLSA X ROSCA F, INSTALADO EM PRUMADA DE HIDRÁULICA PREDIAL - FORNECIMENTO E INSTALAÇÃO. AF_04/2022</v>
          </cell>
          <cell r="I4343" t="str">
            <v>UN</v>
          </cell>
          <cell r="J4343" t="str">
            <v>ATRIBUÍDO SÃO PAULO</v>
          </cell>
          <cell r="K4343" t="str">
            <v>25,03</v>
          </cell>
          <cell r="L4343" t="str">
            <v>CAIXA REFERENCIAL</v>
          </cell>
          <cell r="M4343" t="str">
            <v>2,81</v>
          </cell>
          <cell r="N4343">
            <v>22.220000000000002</v>
          </cell>
          <cell r="O4343">
            <v>25.03</v>
          </cell>
          <cell r="P4343">
            <v>0</v>
          </cell>
          <cell r="R4343" t="str">
            <v>SINAPI</v>
          </cell>
        </row>
        <row r="4344">
          <cell r="G4344">
            <v>93121</v>
          </cell>
          <cell r="H4344" t="str">
            <v>COTOVELO EM BRONZE/LATÃO, DN 22 MM X 3/4", 90 GRAUS, SEM ANEL DE SOLDA, BOLSA X ROSCA F, INSTALADO EM PRUMADA DE HIDRÁULICA PREDIAL - FORNECIMENTO E INSTALAÇÃO. AF_04/2022</v>
          </cell>
          <cell r="I4344" t="str">
            <v>UN</v>
          </cell>
          <cell r="J4344" t="str">
            <v>ATRIBUÍDO SÃO PAULO</v>
          </cell>
          <cell r="K4344" t="str">
            <v>28,39</v>
          </cell>
          <cell r="L4344" t="str">
            <v>CAIXA REFERENCIAL</v>
          </cell>
          <cell r="M4344" t="str">
            <v>3,48</v>
          </cell>
          <cell r="N4344">
            <v>24.91</v>
          </cell>
          <cell r="O4344">
            <v>28.39</v>
          </cell>
          <cell r="P4344">
            <v>0</v>
          </cell>
          <cell r="R4344" t="str">
            <v>SINAPI</v>
          </cell>
        </row>
        <row r="4345">
          <cell r="G4345">
            <v>93122</v>
          </cell>
          <cell r="H4345" t="str">
            <v>CURVA EM COBRE, DN 28 MM, 45 GRAUS, SEM ANEL DE SOLDA, BOLSA X BOLSA, INSTALADO EM PRUMADA DE HIDRÁULICA PREDIAL - FORNECIMENTO E INSTALAÇÃO. AF_04/2022</v>
          </cell>
          <cell r="I4345" t="str">
            <v>UN</v>
          </cell>
          <cell r="J4345" t="str">
            <v>ATRIBUÍDO SÃO PAULO</v>
          </cell>
          <cell r="K4345" t="str">
            <v>24,98</v>
          </cell>
          <cell r="L4345" t="str">
            <v>CAIXA REFERENCIAL</v>
          </cell>
          <cell r="M4345" t="str">
            <v>4,03</v>
          </cell>
          <cell r="N4345">
            <v>20.95</v>
          </cell>
          <cell r="O4345">
            <v>24.98</v>
          </cell>
          <cell r="P4345">
            <v>0</v>
          </cell>
          <cell r="R4345" t="str">
            <v>SINAPI</v>
          </cell>
        </row>
        <row r="4346">
          <cell r="G4346">
            <v>93123</v>
          </cell>
          <cell r="H4346" t="str">
            <v>CURVA EM COBRE, DN 35 MM, 45 GRAUS, SEM ANEL DE SOLDA, BOLSA X BOLSA, INSTALADO EM PRUMADA DE HIDRÁULICA PREDIAL -  FORNECIMENTO E INSTALAÇÃO. AF_04/2022</v>
          </cell>
          <cell r="I4346" t="str">
            <v>UN</v>
          </cell>
          <cell r="J4346" t="str">
            <v>ATRIBUÍDO SÃO PAULO</v>
          </cell>
          <cell r="K4346" t="str">
            <v>56,14</v>
          </cell>
          <cell r="L4346" t="str">
            <v>CAIXA REFERENCIAL</v>
          </cell>
          <cell r="M4346" t="str">
            <v>5,07</v>
          </cell>
          <cell r="N4346">
            <v>51.07</v>
          </cell>
          <cell r="O4346">
            <v>56.14</v>
          </cell>
          <cell r="P4346">
            <v>0</v>
          </cell>
          <cell r="R4346" t="str">
            <v>SINAPI</v>
          </cell>
        </row>
        <row r="4347">
          <cell r="G4347">
            <v>93124</v>
          </cell>
          <cell r="H4347" t="str">
            <v>CURVA EM COBRE, DN 42 MM, 45 GRAUS, SEM ANEL DE SOLDA, BOLSA X BOLSA, INSTALADO EM PRUMADA DE HIDRÁULICA PREDIAL - FORNECIMENTO E INSTALAÇÃO. AF_04/2022</v>
          </cell>
          <cell r="I4347" t="str">
            <v>UN</v>
          </cell>
          <cell r="J4347" t="str">
            <v>ATRIBUÍDO SÃO PAULO</v>
          </cell>
          <cell r="K4347" t="str">
            <v>88,35</v>
          </cell>
          <cell r="L4347" t="str">
            <v>CAIXA REFERENCIAL</v>
          </cell>
          <cell r="M4347" t="str">
            <v>6,12</v>
          </cell>
          <cell r="N4347">
            <v>82.22999999999999</v>
          </cell>
          <cell r="O4347">
            <v>88.35</v>
          </cell>
          <cell r="P4347">
            <v>0</v>
          </cell>
          <cell r="R4347" t="str">
            <v>SINAPI</v>
          </cell>
        </row>
        <row r="4348">
          <cell r="G4348">
            <v>93125</v>
          </cell>
          <cell r="H4348" t="str">
            <v>CURVA EM COBRE, DN 54 MM, 45 GRAUS, SEM ANEL DE SOLDA, BOLSA X BOLSA, INSTALADO EM PRUMADA DE HIDRÁULICA PREDIAL - FORNECIMENTO E INSTALAÇÃO. AF_04/2022</v>
          </cell>
          <cell r="I4348" t="str">
            <v>UN</v>
          </cell>
          <cell r="J4348" t="str">
            <v>ATRIBUÍDO SÃO PAULO</v>
          </cell>
          <cell r="K4348" t="str">
            <v>130,06</v>
          </cell>
          <cell r="L4348" t="str">
            <v>CAIXA REFERENCIAL</v>
          </cell>
          <cell r="M4348" t="str">
            <v>7,94</v>
          </cell>
          <cell r="N4348">
            <v>122.12</v>
          </cell>
          <cell r="O4348">
            <v>130.06</v>
          </cell>
          <cell r="P4348">
            <v>0</v>
          </cell>
          <cell r="R4348" t="str">
            <v>SINAPI</v>
          </cell>
        </row>
        <row r="4349">
          <cell r="G4349">
            <v>93126</v>
          </cell>
          <cell r="H4349" t="str">
            <v>CURVA EM COBRE, DN 66 MM, 45 GRAUS, SEM ANEL DE SOLDA, BOLSA X BOLSA, INSTALADO EM PRUMADA DE HIDRÁULICA PREDIAL - FORNECIMENTO E INSTALAÇÃO. AF_04/2022</v>
          </cell>
          <cell r="I4349" t="str">
            <v>UN</v>
          </cell>
          <cell r="J4349" t="str">
            <v>ATRIBUÍDO SÃO PAULO</v>
          </cell>
          <cell r="K4349" t="str">
            <v>288,18</v>
          </cell>
          <cell r="L4349" t="str">
            <v>CAIXA REFERENCIAL</v>
          </cell>
          <cell r="M4349" t="str">
            <v>9,75</v>
          </cell>
          <cell r="N4349">
            <v>278.43</v>
          </cell>
          <cell r="O4349">
            <v>288.18</v>
          </cell>
          <cell r="P4349">
            <v>0</v>
          </cell>
          <cell r="R4349" t="str">
            <v>SINAPI</v>
          </cell>
        </row>
        <row r="4350">
          <cell r="G4350">
            <v>93133</v>
          </cell>
          <cell r="H4350" t="str">
            <v>BUCHA DE REDUÇÃO EM COBRE, DN 28 MM X 22 MM, SEM ANEL DE SOLDA, INSTALADO EM RAMAL E SUB-RAMAL DE HIDRÁULICA PREDIAL - FORNECIMENTO E INSTALAÇÃO. AF_04/2022</v>
          </cell>
          <cell r="I4350" t="str">
            <v>UN</v>
          </cell>
          <cell r="J4350" t="str">
            <v>ATRIBUÍDO SÃO PAULO</v>
          </cell>
          <cell r="K4350" t="str">
            <v>18,51</v>
          </cell>
          <cell r="L4350" t="str">
            <v>CAIXA REFERENCIAL</v>
          </cell>
          <cell r="M4350" t="str">
            <v>6,27</v>
          </cell>
          <cell r="N4350">
            <v>12.240000000000002</v>
          </cell>
          <cell r="O4350">
            <v>18.510000000000002</v>
          </cell>
          <cell r="P4350">
            <v>0</v>
          </cell>
          <cell r="R4350" t="str">
            <v>SINAPI</v>
          </cell>
        </row>
        <row r="4351">
          <cell r="G4351">
            <v>94465</v>
          </cell>
          <cell r="H4351" t="str">
            <v>LUVA, EM FERRO GALVANIZADO, CONEXÃO ROSQUEADA, DN 50 (2), INSTALADO EM RESERVAÇÃO DE ÁGUA DE EDIFICAÇÃO QUE POSSUA RESERVATÓRIO DE FIBRA/FIBROCIMENTO  FORNECIMENTO E INSTALAÇÃO. AF_06/2016</v>
          </cell>
          <cell r="I4351" t="str">
            <v>UN</v>
          </cell>
          <cell r="J4351" t="str">
            <v>ATRIBUÍDO SÃO PAULO</v>
          </cell>
          <cell r="K4351" t="str">
            <v>55,12</v>
          </cell>
          <cell r="L4351" t="str">
            <v>CAIXA REFERENCIAL</v>
          </cell>
          <cell r="M4351" t="str">
            <v>12,21</v>
          </cell>
          <cell r="N4351">
            <v>42.91</v>
          </cell>
          <cell r="O4351">
            <v>55.12</v>
          </cell>
          <cell r="P4351">
            <v>0</v>
          </cell>
          <cell r="R4351" t="str">
            <v>SINAPI</v>
          </cell>
        </row>
        <row r="4352">
          <cell r="G4352">
            <v>94466</v>
          </cell>
          <cell r="H4352" t="str">
            <v>NIPLE, EM FERRO GALVANIZADO, CONEXÃO ROSQUEADA, DN 50 (2), INSTALADO EM RESERVAÇÃO DE ÁGUA DE EDIFICAÇÃO QUE POSSUA RESERVATÓRIO DE FIBRA/FIBROCIMENTO  FORNECIMENTO E INSTALAÇÃO. AF_06/2016</v>
          </cell>
          <cell r="I4352" t="str">
            <v>UN</v>
          </cell>
          <cell r="J4352" t="str">
            <v>ATRIBUÍDO SÃO PAULO</v>
          </cell>
          <cell r="K4352" t="str">
            <v>55,15</v>
          </cell>
          <cell r="L4352" t="str">
            <v>CAIXA REFERENCIAL</v>
          </cell>
          <cell r="M4352" t="str">
            <v>12,21</v>
          </cell>
          <cell r="N4352">
            <v>42.94</v>
          </cell>
          <cell r="O4352">
            <v>55.15</v>
          </cell>
          <cell r="P4352">
            <v>0</v>
          </cell>
          <cell r="R4352" t="str">
            <v>SINAPI</v>
          </cell>
        </row>
        <row r="4353">
          <cell r="G4353">
            <v>94467</v>
          </cell>
          <cell r="H4353" t="str">
            <v>LUVA, EM FERRO GALVANIZADO, CONEXÃO ROSQUEADA, DN 65 (2 1/2), INSTALADO EM RESERVAÇÃO DE ÁGUA DE EDIFICAÇÃO QUE POSSUA RESERVATÓRIO DE FIBRA/FIBROCIMENTO  FORNECIMENTO E INSTALAÇÃO. AF_06/2016</v>
          </cell>
          <cell r="I4353" t="str">
            <v>UN</v>
          </cell>
          <cell r="J4353" t="str">
            <v>ATRIBUÍDO SÃO PAULO</v>
          </cell>
          <cell r="K4353" t="str">
            <v>87,44</v>
          </cell>
          <cell r="L4353" t="str">
            <v>CAIXA REFERENCIAL</v>
          </cell>
          <cell r="M4353" t="str">
            <v>12,20</v>
          </cell>
          <cell r="N4353">
            <v>75.239999999999995</v>
          </cell>
          <cell r="O4353">
            <v>87.44</v>
          </cell>
          <cell r="P4353">
            <v>0</v>
          </cell>
          <cell r="R4353" t="str">
            <v>SINAPI</v>
          </cell>
        </row>
        <row r="4354">
          <cell r="G4354">
            <v>94468</v>
          </cell>
          <cell r="H4354" t="str">
            <v>NIPLE, EM FERRO GALVANIZADO, CONEXÃO ROSQUEADA, DN 65 (2 1/2), INSTALADO EM RESERVAÇÃO DE ÁGUA DE EDIFICAÇÃO QUE POSSUA RESERVATÓRIO DE FIBRA/FIBROCIMENTO  FORNECIMENTO E INSTALAÇÃO. AF_06/2016</v>
          </cell>
          <cell r="I4354" t="str">
            <v>UN</v>
          </cell>
          <cell r="J4354" t="str">
            <v>ATRIBUÍDO SÃO PAULO</v>
          </cell>
          <cell r="K4354" t="str">
            <v>75,97</v>
          </cell>
          <cell r="L4354" t="str">
            <v>CAIXA REFERENCIAL</v>
          </cell>
          <cell r="M4354" t="str">
            <v>12,21</v>
          </cell>
          <cell r="N4354">
            <v>63.76</v>
          </cell>
          <cell r="O4354">
            <v>75.97</v>
          </cell>
          <cell r="P4354">
            <v>0</v>
          </cell>
          <cell r="R4354" t="str">
            <v>SINAPI</v>
          </cell>
        </row>
        <row r="4355">
          <cell r="G4355">
            <v>94469</v>
          </cell>
          <cell r="H4355" t="str">
            <v>LUVA, EM FERRO GALVANIZADO, CONEXÃO ROSQUEADA, DN 80 (3), INSTALADO EM RESERVAÇÃO DE ÁGUA DE EDIFICAÇÃO QUE POSSUA RESERVATÓRIO DE FIBRA/FIBROCIMENTO  FORNECIMENTO E INSTALAÇÃO. AF_06/2016</v>
          </cell>
          <cell r="I4355" t="str">
            <v>UN</v>
          </cell>
          <cell r="J4355" t="str">
            <v>ATRIBUÍDO SÃO PAULO</v>
          </cell>
          <cell r="K4355" t="str">
            <v>127,84</v>
          </cell>
          <cell r="L4355" t="str">
            <v>CAIXA REFERENCIAL</v>
          </cell>
          <cell r="M4355" t="str">
            <v>15,27</v>
          </cell>
          <cell r="N4355">
            <v>112.57000000000001</v>
          </cell>
          <cell r="O4355">
            <v>127.84</v>
          </cell>
          <cell r="P4355">
            <v>0</v>
          </cell>
          <cell r="R4355" t="str">
            <v>SINAPI</v>
          </cell>
        </row>
        <row r="4356">
          <cell r="G4356">
            <v>94470</v>
          </cell>
          <cell r="H4356" t="str">
            <v>NIPLE, EM FERRO GALVANIZADO, CONEXÃO ROSQUEADA, DN 80 (3), INSTALADO EM RESERVAÇÃO DE ÁGUA DE EDIFICAÇÃO QUE POSSUA RESERVATÓRIO DE FIBRA/FIBROCIMENTO  FORNECIMENTO E INSTALAÇÃO. AF_06/2016</v>
          </cell>
          <cell r="I4356" t="str">
            <v>UN</v>
          </cell>
          <cell r="J4356" t="str">
            <v>ATRIBUÍDO SÃO PAULO</v>
          </cell>
          <cell r="K4356" t="str">
            <v>117,63</v>
          </cell>
          <cell r="L4356" t="str">
            <v>CAIXA REFERENCIAL</v>
          </cell>
          <cell r="M4356" t="str">
            <v>15,28</v>
          </cell>
          <cell r="N4356">
            <v>102.35</v>
          </cell>
          <cell r="O4356">
            <v>117.63</v>
          </cell>
          <cell r="P4356">
            <v>0</v>
          </cell>
          <cell r="R4356" t="str">
            <v>SINAPI</v>
          </cell>
        </row>
        <row r="4357">
          <cell r="G4357">
            <v>94471</v>
          </cell>
          <cell r="H4357" t="str">
            <v>COTOVELO 90 GRAUS, EM FERRO GALVANIZADO, CONEXÃO ROSQUEADA, DN 50 (2), INSTALADO EM RESERVAÇÃO DE ÁGUA DE EDIFICAÇÃO QUE POSSUA RESERVATÓRIO DE FIBRA/FIBROCIMENTO  FORNECIMENTO E INSTALAÇÃO. AF_06/2016</v>
          </cell>
          <cell r="I4357" t="str">
            <v>UN</v>
          </cell>
          <cell r="J4357" t="str">
            <v>ATRIBUÍDO SÃO PAULO</v>
          </cell>
          <cell r="K4357" t="str">
            <v>79,29</v>
          </cell>
          <cell r="L4357" t="str">
            <v>CAIXA REFERENCIAL</v>
          </cell>
          <cell r="M4357" t="str">
            <v>18,33</v>
          </cell>
          <cell r="N4357">
            <v>60.960000000000008</v>
          </cell>
          <cell r="O4357">
            <v>79.290000000000006</v>
          </cell>
          <cell r="P4357">
            <v>0</v>
          </cell>
          <cell r="R4357" t="str">
            <v>SINAPI</v>
          </cell>
        </row>
        <row r="4358">
          <cell r="G4358">
            <v>94472</v>
          </cell>
          <cell r="H4358" t="str">
            <v>COTOVELO 45 GRAUS, EM FERRO GALVANIZADO, CONEXÃO ROSQUEADA, DN 50 (2), INSTALADO EM RESERVAÇÃO DE ÁGUA DE EDIFICAÇÃO QUE POSSUA RESERVATÓRIO DE FIBRA/FIBROCIMENTO  FORNECIMENTO E INSTALAÇÃO. AF_06/2016</v>
          </cell>
          <cell r="I4358" t="str">
            <v>UN</v>
          </cell>
          <cell r="J4358" t="str">
            <v>ATRIBUÍDO SÃO PAULO</v>
          </cell>
          <cell r="K4358" t="str">
            <v>81,84</v>
          </cell>
          <cell r="L4358" t="str">
            <v>CAIXA REFERENCIAL</v>
          </cell>
          <cell r="M4358" t="str">
            <v>18,33</v>
          </cell>
          <cell r="N4358">
            <v>63.510000000000005</v>
          </cell>
          <cell r="O4358">
            <v>81.84</v>
          </cell>
          <cell r="P4358">
            <v>0</v>
          </cell>
          <cell r="R4358" t="str">
            <v>SINAPI</v>
          </cell>
        </row>
        <row r="4359">
          <cell r="G4359">
            <v>94473</v>
          </cell>
          <cell r="H4359" t="str">
            <v>COTOVELO 90 GRAUS, EM FERRO GALVANIZADO, CONEXÃO ROSQUEADA, DN 65 (2 1/2), INSTALADO EM RESERVAÇÃO DE ÁGUA DE EDIFICAÇÃO QUE POSSUA RESERVATÓRIO DE FIBRA/FIBROCIMENTO  FORNECIMENTO E INSTALAÇÃO. AF_06/2016</v>
          </cell>
          <cell r="I4359" t="str">
            <v>UN</v>
          </cell>
          <cell r="J4359" t="str">
            <v>ATRIBUÍDO SÃO PAULO</v>
          </cell>
          <cell r="K4359" t="str">
            <v>124,96</v>
          </cell>
          <cell r="L4359" t="str">
            <v>CAIXA REFERENCIAL</v>
          </cell>
          <cell r="M4359" t="str">
            <v>18,32</v>
          </cell>
          <cell r="N4359">
            <v>106.63999999999999</v>
          </cell>
          <cell r="O4359">
            <v>124.95999999999998</v>
          </cell>
          <cell r="P4359">
            <v>0</v>
          </cell>
          <cell r="R4359" t="str">
            <v>SINAPI</v>
          </cell>
        </row>
        <row r="4360">
          <cell r="G4360">
            <v>94474</v>
          </cell>
          <cell r="H4360" t="str">
            <v>COTOVELO 45 GRAUS, EM FERRO GALVANIZADO, CONEXÃO ROSQUEADA, DN 65 (2 1/2), INSTALADO EM RESERVAÇÃO DE ÁGUA DE EDIFICAÇÃO QUE POSSUA RESERVATÓRIO DE FIBRA/FIBROCIMENTO  FORNECIMENTO E INSTALAÇÃO. AF_06/2016</v>
          </cell>
          <cell r="I4360" t="str">
            <v>UN</v>
          </cell>
          <cell r="J4360" t="str">
            <v>ATRIBUÍDO SÃO PAULO</v>
          </cell>
          <cell r="K4360" t="str">
            <v>136,19</v>
          </cell>
          <cell r="L4360" t="str">
            <v>CAIXA REFERENCIAL</v>
          </cell>
          <cell r="M4360" t="str">
            <v>18,32</v>
          </cell>
          <cell r="N4360">
            <v>117.87</v>
          </cell>
          <cell r="O4360">
            <v>136.19</v>
          </cell>
          <cell r="P4360">
            <v>0</v>
          </cell>
          <cell r="R4360" t="str">
            <v>SINAPI</v>
          </cell>
        </row>
        <row r="4361">
          <cell r="G4361">
            <v>94475</v>
          </cell>
          <cell r="H4361" t="str">
            <v>COTOVELO 90 GRAUS, EM FERRO GALVANIZADO, CONEXÃO ROSQUEADA, DN 80 (3), INSTALADO EM RESERVAÇÃO DE ÁGUA DE EDIFICAÇÃO QUE POSSUA RESERVATÓRIO DE FIBRA/FIBROCIMENTO  FORNECIMENTO E INSTALAÇÃO. AF_06/2016</v>
          </cell>
          <cell r="I4361" t="str">
            <v>UN</v>
          </cell>
          <cell r="J4361" t="str">
            <v>ATRIBUÍDO SÃO PAULO</v>
          </cell>
          <cell r="K4361" t="str">
            <v>172,48</v>
          </cell>
          <cell r="L4361" t="str">
            <v>CAIXA REFERENCIAL</v>
          </cell>
          <cell r="M4361" t="str">
            <v>22,89</v>
          </cell>
          <cell r="N4361">
            <v>149.58999999999997</v>
          </cell>
          <cell r="O4361">
            <v>172.47999999999996</v>
          </cell>
          <cell r="P4361">
            <v>0</v>
          </cell>
          <cell r="R4361" t="str">
            <v>SINAPI</v>
          </cell>
        </row>
        <row r="4362">
          <cell r="G4362">
            <v>94476</v>
          </cell>
          <cell r="H4362" t="str">
            <v>COTOVELO 45 GRAUS, EM FERRO GALVANIZADO, CONEXÃO ROSQUEADA, DN 80 (3), INSTALADO EM RESERVAÇÃO DE ÁGUA DE EDIFICAÇÃO QUE POSSUA RESERVATÓRIO DE FIBRA/FIBROCIMENTO  FORNECIMENTO E INSTALAÇÃO. AF_06/2016</v>
          </cell>
          <cell r="I4362" t="str">
            <v>UN</v>
          </cell>
          <cell r="J4362" t="str">
            <v>ATRIBUÍDO SÃO PAULO</v>
          </cell>
          <cell r="K4362" t="str">
            <v>194,12</v>
          </cell>
          <cell r="L4362" t="str">
            <v>CAIXA REFERENCIAL</v>
          </cell>
          <cell r="M4362" t="str">
            <v>22,89</v>
          </cell>
          <cell r="N4362">
            <v>171.23000000000002</v>
          </cell>
          <cell r="O4362">
            <v>194.12</v>
          </cell>
          <cell r="P4362">
            <v>0</v>
          </cell>
          <cell r="R4362" t="str">
            <v>SINAPI</v>
          </cell>
        </row>
        <row r="4363">
          <cell r="G4363">
            <v>94477</v>
          </cell>
          <cell r="H4363" t="str">
            <v>TÊ, EM FERRO GALVANIZADO, CONEXÃO ROSQUEADA, DN 50 (2), INSTALADO EM RESERVAÇÃO DE ÁGUA DE EDIFICAÇÃO QUE POSSUA RESERVATÓRIO DE FIBRA/FIBROCIMENTO  FORNECIMENTO E INSTALAÇÃO. AF_06/2016</v>
          </cell>
          <cell r="I4363" t="str">
            <v>UN</v>
          </cell>
          <cell r="J4363" t="str">
            <v>ATRIBUÍDO SÃO PAULO</v>
          </cell>
          <cell r="K4363" t="str">
            <v>105,52</v>
          </cell>
          <cell r="L4363" t="str">
            <v>CAIXA REFERENCIAL</v>
          </cell>
          <cell r="M4363" t="str">
            <v>24,41</v>
          </cell>
          <cell r="N4363">
            <v>81.11</v>
          </cell>
          <cell r="O4363">
            <v>105.52</v>
          </cell>
          <cell r="P4363">
            <v>0</v>
          </cell>
          <cell r="R4363" t="str">
            <v>SINAPI</v>
          </cell>
        </row>
        <row r="4364">
          <cell r="G4364">
            <v>94478</v>
          </cell>
          <cell r="H4364" t="str">
            <v>TÊ, EM FERRO GALVANIZADO, CONEXÃO ROSQUEADA, DN 65 (2 1/2), INSTALADO EM RESERVAÇÃO DE ÁGUA DE EDIFICAÇÃO QUE POSSUA RESERVATÓRIO DE FIBRA/FIBROCIMENTO  FORNECIMENTO E INSTALAÇÃO. AF_06/2016</v>
          </cell>
          <cell r="I4364" t="str">
            <v>UN</v>
          </cell>
          <cell r="J4364" t="str">
            <v>ATRIBUÍDO SÃO PAULO</v>
          </cell>
          <cell r="K4364" t="str">
            <v>172,08</v>
          </cell>
          <cell r="L4364" t="str">
            <v>CAIXA REFERENCIAL</v>
          </cell>
          <cell r="M4364" t="str">
            <v>24,40</v>
          </cell>
          <cell r="N4364">
            <v>147.68</v>
          </cell>
          <cell r="O4364">
            <v>172.08</v>
          </cell>
          <cell r="P4364">
            <v>0</v>
          </cell>
          <cell r="R4364" t="str">
            <v>SINAPI</v>
          </cell>
        </row>
        <row r="4365">
          <cell r="G4365">
            <v>94479</v>
          </cell>
          <cell r="H4365" t="str">
            <v>TÊ, EM FERRO GALVANIZADO, CONEXÃO ROSQUEADA, DN 80 (3), INSTALADO EM RESERVAÇÃO DE ÁGUA DE EDIFICAÇÃO QUE POSSUA RESERVATÓRIO DE FIBRA/FIBROCIMENTO  FORNECIMENTO E INSTALAÇÃO. AF_06/2016</v>
          </cell>
          <cell r="I4365" t="str">
            <v>UN</v>
          </cell>
          <cell r="J4365" t="str">
            <v>ATRIBUÍDO SÃO PAULO</v>
          </cell>
          <cell r="K4365" t="str">
            <v>227,71</v>
          </cell>
          <cell r="L4365" t="str">
            <v>CAIXA REFERENCIAL</v>
          </cell>
          <cell r="M4365" t="str">
            <v>30,52</v>
          </cell>
          <cell r="N4365">
            <v>197.19</v>
          </cell>
          <cell r="O4365">
            <v>227.71</v>
          </cell>
          <cell r="P4365">
            <v>0</v>
          </cell>
          <cell r="R4365" t="str">
            <v>SINAPI</v>
          </cell>
        </row>
        <row r="4366">
          <cell r="G4366">
            <v>94606</v>
          </cell>
          <cell r="H4366" t="str">
            <v>LUVA EM COBRE, DN 54 MM, SEM ANEL DE SOLDA, INSTALADO EM RESERVAÇÃO DE ÁGUA DE EDIFICAÇÃO QUE POSSUA RESERVATÓRIO DE FIBRA/FIBROCIMENTO  FORNECIMENTO E INSTALAÇÃO. AF_06/2016</v>
          </cell>
          <cell r="I4366" t="str">
            <v>UN</v>
          </cell>
          <cell r="J4366" t="str">
            <v>ATRIBUÍDO SÃO PAULO</v>
          </cell>
          <cell r="K4366" t="str">
            <v>77,19</v>
          </cell>
          <cell r="L4366" t="str">
            <v>CAIXA REFERENCIAL</v>
          </cell>
          <cell r="M4366" t="str">
            <v>14,35</v>
          </cell>
          <cell r="N4366">
            <v>62.839999999999996</v>
          </cell>
          <cell r="O4366">
            <v>77.19</v>
          </cell>
          <cell r="P4366">
            <v>0</v>
          </cell>
          <cell r="R4366" t="str">
            <v>SINAPI</v>
          </cell>
        </row>
        <row r="4367">
          <cell r="G4367">
            <v>94608</v>
          </cell>
          <cell r="H4367" t="str">
            <v>LUVA EM COBRE, DN 66 MM, SEM ANEL DE SOLDA, INSTALADO EM RESERVAÇÃO DE ÁGUA DE EDIFICAÇÃO QUE POSSUA RESERVATÓRIO DE FIBRA/FIBROCIMENTO  FORNECIMENTO E INSTALAÇÃO. AF_06/2016</v>
          </cell>
          <cell r="I4367" t="str">
            <v>UN</v>
          </cell>
          <cell r="J4367" t="str">
            <v>ATRIBUÍDO SÃO PAULO</v>
          </cell>
          <cell r="K4367" t="str">
            <v>190,22</v>
          </cell>
          <cell r="L4367" t="str">
            <v>CAIXA REFERENCIAL</v>
          </cell>
          <cell r="M4367" t="str">
            <v>14,34</v>
          </cell>
          <cell r="N4367">
            <v>175.88</v>
          </cell>
          <cell r="O4367">
            <v>190.22</v>
          </cell>
          <cell r="P4367">
            <v>0</v>
          </cell>
          <cell r="R4367" t="str">
            <v>SINAPI</v>
          </cell>
        </row>
        <row r="4368">
          <cell r="G4368">
            <v>94610</v>
          </cell>
          <cell r="H4368" t="str">
            <v>LUVA EM COBRE, DN 79 MM, SEM ANEL DE SOLDA, INSTALADO EM RESERVAÇÃO DE ÁGUA DE EDIFICAÇÃO QUE POSSUA RESERVATÓRIO DE FIBRA/FIBROCIMENTO  FORNECIMENTO E INSTALAÇÃO. AF_06/2016</v>
          </cell>
          <cell r="I4368" t="str">
            <v>UN</v>
          </cell>
          <cell r="J4368" t="str">
            <v>ATRIBUÍDO SÃO PAULO</v>
          </cell>
          <cell r="K4368" t="str">
            <v>282,71</v>
          </cell>
          <cell r="L4368" t="str">
            <v>CAIXA REFERENCIAL</v>
          </cell>
          <cell r="M4368" t="str">
            <v>15,65</v>
          </cell>
          <cell r="N4368">
            <v>267.06</v>
          </cell>
          <cell r="O4368">
            <v>282.70999999999998</v>
          </cell>
          <cell r="P4368">
            <v>0</v>
          </cell>
          <cell r="R4368" t="str">
            <v>SINAPI</v>
          </cell>
        </row>
        <row r="4369">
          <cell r="G4369">
            <v>94612</v>
          </cell>
          <cell r="H4369" t="str">
            <v>LUVA DE COBRE, DN 104 MM, SEM ANEL DE SOLDA, INSTALADO EM RESERVAÇÃO DE ÁGUA DE EDIFICAÇÃO QUE POSSUA RESERVATÓRIO DE FIBRA/FIBROCIMENTO  FORNECIMENTO E INSTALAÇÃO. AF_06/2016</v>
          </cell>
          <cell r="I4369" t="str">
            <v>UN</v>
          </cell>
          <cell r="J4369" t="str">
            <v>ATRIBUÍDO SÃO PAULO</v>
          </cell>
          <cell r="K4369" t="str">
            <v>396,81</v>
          </cell>
          <cell r="L4369" t="str">
            <v>CAIXA REFERENCIAL</v>
          </cell>
          <cell r="M4369" t="str">
            <v>15,65</v>
          </cell>
          <cell r="N4369">
            <v>381.16</v>
          </cell>
          <cell r="O4369">
            <v>396.81</v>
          </cell>
          <cell r="P4369">
            <v>0</v>
          </cell>
          <cell r="R4369" t="str">
            <v>SINAPI</v>
          </cell>
        </row>
        <row r="4370">
          <cell r="G4370">
            <v>94614</v>
          </cell>
          <cell r="H4370" t="str">
            <v>COTOVELO EM COBRE, DN 54 MM, 90 GRAUS, SEM ANEL DE SOLDA, INSTALADO EM RESERVAÇÃO DE ÁGUA DE EDIFICAÇÃO QUE POSSUA RESERVATÓRIO DE FIBRA/FIBROCIMENTO  FORNECIMENTO E INSTALAÇÃO. AF_06/2016</v>
          </cell>
          <cell r="I4370" t="str">
            <v>UN</v>
          </cell>
          <cell r="J4370" t="str">
            <v>ATRIBUÍDO SÃO PAULO</v>
          </cell>
          <cell r="K4370" t="str">
            <v>130,63</v>
          </cell>
          <cell r="L4370" t="str">
            <v>CAIXA REFERENCIAL</v>
          </cell>
          <cell r="M4370" t="str">
            <v>21,56</v>
          </cell>
          <cell r="N4370">
            <v>109.07</v>
          </cell>
          <cell r="O4370">
            <v>130.63</v>
          </cell>
          <cell r="P4370">
            <v>0</v>
          </cell>
          <cell r="R4370" t="str">
            <v>SINAPI</v>
          </cell>
        </row>
        <row r="4371">
          <cell r="G4371">
            <v>94615</v>
          </cell>
          <cell r="H4371" t="str">
            <v>CURVA EM COBRE, DN 54 MM, 45 GRAUS, SEM ANEL DE SOLDA, BOLSA X BOLSA, INSTALADO EM RESERVAÇÃO DE ÁGUA DE EDIFICAÇÃO QUE POSSUA RESERVATÓRIO DE FIBRA/FIBROCIMENTO  FORNECIMENTO E INSTALAÇÃO. AF_06/2016</v>
          </cell>
          <cell r="I4371" t="str">
            <v>UN</v>
          </cell>
          <cell r="J4371" t="str">
            <v>ATRIBUÍDO SÃO PAULO</v>
          </cell>
          <cell r="K4371" t="str">
            <v>148,37</v>
          </cell>
          <cell r="L4371" t="str">
            <v>CAIXA REFERENCIAL</v>
          </cell>
          <cell r="M4371" t="str">
            <v>21,56</v>
          </cell>
          <cell r="N4371">
            <v>126.81</v>
          </cell>
          <cell r="O4371">
            <v>148.37</v>
          </cell>
          <cell r="P4371">
            <v>0</v>
          </cell>
          <cell r="R4371" t="str">
            <v>SINAPI</v>
          </cell>
        </row>
        <row r="4372">
          <cell r="G4372">
            <v>94616</v>
          </cell>
          <cell r="H4372" t="str">
            <v>COTOVELO EM COBRE, DN 66 MM, 90 GRAUS, SEM ANEL DE SOLDA, INSTALADO EM RESERVAÇÃO DE ÁGUA DE EDIFICAÇÃO QUE POSSUA RESERVATÓRIO DE FIBRA/FIBROCIMENTO  FORNECIMENTO E INSTALAÇÃO. AF_06/2016</v>
          </cell>
          <cell r="I4372" t="str">
            <v>UN</v>
          </cell>
          <cell r="J4372" t="str">
            <v>ATRIBUÍDO SÃO PAULO</v>
          </cell>
          <cell r="K4372" t="str">
            <v>363,83</v>
          </cell>
          <cell r="L4372" t="str">
            <v>CAIXA REFERENCIAL</v>
          </cell>
          <cell r="M4372" t="str">
            <v>21,55</v>
          </cell>
          <cell r="N4372">
            <v>342.28</v>
          </cell>
          <cell r="O4372">
            <v>363.83</v>
          </cell>
          <cell r="P4372">
            <v>0</v>
          </cell>
          <cell r="R4372" t="str">
            <v>SINAPI</v>
          </cell>
        </row>
        <row r="4373">
          <cell r="G4373">
            <v>94617</v>
          </cell>
          <cell r="H4373" t="str">
            <v>CURVA EM COBRE, DN 66 MM, 45 GRAUS, SEM ANEL DE SOLDA, BOLSA X BOLSA, INSTALADO EM RESERVAÇÃO DE ÁGUA DE EDIFICAÇÃO QUE POSSUA RESERVATÓRIO DE FIBRA/FIBROCIMENTO  FORNECIMENTO E INSTALAÇÃO. AF_06/2016</v>
          </cell>
          <cell r="I4373" t="str">
            <v>UN</v>
          </cell>
          <cell r="J4373" t="str">
            <v>ATRIBUÍDO SÃO PAULO</v>
          </cell>
          <cell r="K4373" t="str">
            <v>302,13</v>
          </cell>
          <cell r="L4373" t="str">
            <v>CAIXA REFERENCIAL</v>
          </cell>
          <cell r="M4373" t="str">
            <v>21,55</v>
          </cell>
          <cell r="N4373">
            <v>280.58</v>
          </cell>
          <cell r="O4373">
            <v>302.13</v>
          </cell>
          <cell r="P4373">
            <v>0</v>
          </cell>
          <cell r="R4373" t="str">
            <v>SINAPI</v>
          </cell>
        </row>
        <row r="4374">
          <cell r="G4374">
            <v>94618</v>
          </cell>
          <cell r="H4374" t="str">
            <v>COTOVELO EM COBRE, DN 79 MM, 90 GRAUS, SEM ANEL DE SOLDA, INSTALADO EM RESERVAÇÃO DE ÁGUA DE EDIFICAÇÃO QUE POSSUA RESERVATÓRIO DE FIBRA/FIBROCIMENTO  FORNECIMENTO E INSTALAÇÃO. AF_06/2016</v>
          </cell>
          <cell r="I4374" t="str">
            <v>UN</v>
          </cell>
          <cell r="J4374" t="str">
            <v>ATRIBUÍDO SÃO PAULO</v>
          </cell>
          <cell r="K4374" t="str">
            <v>357,24</v>
          </cell>
          <cell r="L4374" t="str">
            <v>CAIXA REFERENCIAL</v>
          </cell>
          <cell r="M4374" t="str">
            <v>23,45</v>
          </cell>
          <cell r="N4374">
            <v>333.79</v>
          </cell>
          <cell r="O4374">
            <v>357.24</v>
          </cell>
          <cell r="P4374">
            <v>0</v>
          </cell>
          <cell r="R4374" t="str">
            <v>SINAPI</v>
          </cell>
        </row>
        <row r="4375">
          <cell r="G4375">
            <v>94620</v>
          </cell>
          <cell r="H4375" t="str">
            <v>COTOVELO EM COBRE, DN 104 MM, 90 GRAUS, SEM ANEL DE SOLDA, INSTALADO EM RESERVAÇÃO DE ÁGUA DE EDIFICAÇÃO QUE POSSUA RESERVATÓRIO DE FIBRA/FIBROCIMENTO  FORNECIMENTO E INSTALAÇÃO. AF_06/2016</v>
          </cell>
          <cell r="I4375" t="str">
            <v>UN</v>
          </cell>
          <cell r="J4375" t="str">
            <v>ATRIBUÍDO SÃO PAULO</v>
          </cell>
          <cell r="K4375" t="str">
            <v>818,72</v>
          </cell>
          <cell r="L4375" t="str">
            <v>CAIXA REFERENCIAL</v>
          </cell>
          <cell r="M4375" t="str">
            <v>23,45</v>
          </cell>
          <cell r="N4375">
            <v>795.27</v>
          </cell>
          <cell r="O4375">
            <v>818.72</v>
          </cell>
          <cell r="P4375">
            <v>0</v>
          </cell>
          <cell r="R4375" t="str">
            <v>SINAPI</v>
          </cell>
        </row>
        <row r="4376">
          <cell r="G4376">
            <v>94622</v>
          </cell>
          <cell r="H4376" t="str">
            <v>TE EM COBRE, DN 54 MM, SEM ANEL DE SOLDA, INSTALADO EM RESERVAÇÃO DE ÁGUA DE EDIFICAÇÃO QUE POSSUA RESERVATÓRIO DE FIBRA/FIBROCIMENTO  FORNECIMENTO E INSTALAÇÃO. AF_06/2016</v>
          </cell>
          <cell r="I4376" t="str">
            <v>UN</v>
          </cell>
          <cell r="J4376" t="str">
            <v>ATRIBUÍDO SÃO PAULO</v>
          </cell>
          <cell r="K4376" t="str">
            <v>191,19</v>
          </cell>
          <cell r="L4376" t="str">
            <v>CAIXA REFERENCIAL</v>
          </cell>
          <cell r="M4376" t="str">
            <v>28,71</v>
          </cell>
          <cell r="N4376">
            <v>162.47999999999999</v>
          </cell>
          <cell r="O4376">
            <v>191.19</v>
          </cell>
          <cell r="P4376">
            <v>0</v>
          </cell>
          <cell r="R4376" t="str">
            <v>SINAPI</v>
          </cell>
        </row>
        <row r="4377">
          <cell r="G4377">
            <v>94623</v>
          </cell>
          <cell r="H4377" t="str">
            <v>TE EM COBRE, DN 66 MM, SEM ANEL DE SOLDA, INSTALADO EM RESERVAÇÃO DE ÁGUA DE EDIFICAÇÃO QUE POSSUA RESERVATÓRIO DE FIBRA/FIBROCIMENTO  FORNECIMENTO E INSTALAÇÃO. AF_06/2016</v>
          </cell>
          <cell r="I4377" t="str">
            <v>UN</v>
          </cell>
          <cell r="J4377" t="str">
            <v>ATRIBUÍDO SÃO PAULO</v>
          </cell>
          <cell r="K4377" t="str">
            <v>450,58</v>
          </cell>
          <cell r="L4377" t="str">
            <v>CAIXA REFERENCIAL</v>
          </cell>
          <cell r="M4377" t="str">
            <v>28,71</v>
          </cell>
          <cell r="N4377">
            <v>421.87</v>
          </cell>
          <cell r="O4377">
            <v>450.58</v>
          </cell>
          <cell r="P4377">
            <v>0</v>
          </cell>
          <cell r="R4377" t="str">
            <v>SINAPI</v>
          </cell>
        </row>
        <row r="4378">
          <cell r="G4378">
            <v>94624</v>
          </cell>
          <cell r="H4378" t="str">
            <v>TE EM COBRE, DN 79 MM, SEM ANEL DE SOLDA, INSTALADO EM RESERVAÇÃO DE ÁGUA DE EDIFICAÇÃO QUE POSSUA RESERVATÓRIO DE FIBRA/FIBROCIMENTO  FORNECIMENTO E INSTALAÇÃO. AF_06/2016</v>
          </cell>
          <cell r="I4378" t="str">
            <v>UN</v>
          </cell>
          <cell r="J4378" t="str">
            <v>ATRIBUÍDO SÃO PAULO</v>
          </cell>
          <cell r="K4378" t="str">
            <v>685,95</v>
          </cell>
          <cell r="L4378" t="str">
            <v>CAIXA REFERENCIAL</v>
          </cell>
          <cell r="M4378" t="str">
            <v>31,28</v>
          </cell>
          <cell r="N4378">
            <v>654.67000000000007</v>
          </cell>
          <cell r="O4378">
            <v>685.95</v>
          </cell>
          <cell r="P4378">
            <v>0</v>
          </cell>
          <cell r="R4378" t="str">
            <v>SINAPI</v>
          </cell>
        </row>
        <row r="4379">
          <cell r="G4379">
            <v>94625</v>
          </cell>
          <cell r="H4379" t="str">
            <v>TE EM COBRE, DN 104 MM, SEM ANEL DE SOLDA, INSTALADO EM RESERVAÇÃO DE ÁGUA DE EDIFICAÇÃO QUE POSSUA RESERVATÓRIO DE FIBRA/FIBROCIMENTO  FORNECIMENTO E INSTALAÇÃO. AF_06/2016</v>
          </cell>
          <cell r="I4379" t="str">
            <v>UN</v>
          </cell>
          <cell r="J4379" t="str">
            <v>ATRIBUÍDO SÃO PAULO</v>
          </cell>
          <cell r="K4379" t="str">
            <v>1.428,20</v>
          </cell>
          <cell r="L4379" t="str">
            <v>CAIXA REFERENCIAL</v>
          </cell>
          <cell r="M4379" t="str">
            <v>31,28</v>
          </cell>
          <cell r="N4379">
            <v>1396.92</v>
          </cell>
          <cell r="O4379">
            <v>1428.2</v>
          </cell>
          <cell r="P4379">
            <v>0</v>
          </cell>
          <cell r="R4379" t="str">
            <v>SINAPI</v>
          </cell>
        </row>
        <row r="4380">
          <cell r="G4380">
            <v>94656</v>
          </cell>
          <cell r="H4380" t="str">
            <v>ADAPTADOR CURTO COM BOLSA E ROSCA PARA REGISTRO, PVC, SOLDÁVEL, DN  25 MM X 3/4 , INSTALADO EM RESERVAÇÃO DE ÁGUA DE EDIFICAÇÃO QUE POSSUA RESERVATÓRIO DE FIBRA/FIBROCIMENTO   FORNECIMENTO E INSTALAÇÃO. AF_06/2016</v>
          </cell>
          <cell r="I4380" t="str">
            <v>UN</v>
          </cell>
          <cell r="J4380" t="str">
            <v>COEFICIENTE DE REPRESENTATIVIDADE</v>
          </cell>
          <cell r="K4380" t="str">
            <v>6,51</v>
          </cell>
          <cell r="L4380" t="str">
            <v>CAIXA REFERENCIAL</v>
          </cell>
          <cell r="M4380" t="str">
            <v>2,82</v>
          </cell>
          <cell r="N4380">
            <v>3.69</v>
          </cell>
          <cell r="O4380">
            <v>6.51</v>
          </cell>
          <cell r="P4380">
            <v>0</v>
          </cell>
          <cell r="R4380" t="str">
            <v>SINAPI</v>
          </cell>
        </row>
        <row r="4381">
          <cell r="G4381">
            <v>94657</v>
          </cell>
          <cell r="H4381" t="str">
            <v>LUVA PVC, SOLDÁVEL, DN  25 MM, INSTALADA EM RESERVAÇÃO DE ÁGUA DE EDIFICAÇÃO QUE POSSUA RESERVATÓRIO DE FIBRA/FIBROCIMENTO   FORNECIMENTO E INSTALAÇÃO. AF_06/2016</v>
          </cell>
          <cell r="I4381" t="str">
            <v>UN</v>
          </cell>
          <cell r="J4381" t="str">
            <v>COEFICIENTE DE REPRESENTATIVIDADE</v>
          </cell>
          <cell r="K4381" t="str">
            <v>6,42</v>
          </cell>
          <cell r="L4381" t="str">
            <v>CAIXA REFERENCIAL</v>
          </cell>
          <cell r="M4381" t="str">
            <v>2,82</v>
          </cell>
          <cell r="N4381">
            <v>3.6</v>
          </cell>
          <cell r="O4381">
            <v>6.42</v>
          </cell>
          <cell r="P4381">
            <v>0</v>
          </cell>
          <cell r="R4381" t="str">
            <v>SINAPI</v>
          </cell>
        </row>
        <row r="4382">
          <cell r="G4382">
            <v>94658</v>
          </cell>
          <cell r="H4382" t="str">
            <v>ADAPTADOR CURTO COM BOLSA E ROSCA PARA REGISTRO, PVC, SOLDÁVEL, DN 32 MM X 1 , INSTALADO EM RESERVAÇÃO DE ÁGUA DE EDIFICAÇÃO QUE POSSUA RESERVATÓRIO DE FIBRA/FIBROCIMENTO   FORNECIMENTO E INSTALAÇÃO. AF_06/2016</v>
          </cell>
          <cell r="I4382" t="str">
            <v>UN</v>
          </cell>
          <cell r="J4382" t="str">
            <v>COEFICIENTE DE REPRESENTATIVIDADE</v>
          </cell>
          <cell r="K4382" t="str">
            <v>7,65</v>
          </cell>
          <cell r="L4382" t="str">
            <v>CAIXA REFERENCIAL</v>
          </cell>
          <cell r="M4382" t="str">
            <v>2,81</v>
          </cell>
          <cell r="N4382">
            <v>4.84</v>
          </cell>
          <cell r="O4382">
            <v>7.65</v>
          </cell>
          <cell r="P4382">
            <v>0</v>
          </cell>
          <cell r="R4382" t="str">
            <v>SINAPI</v>
          </cell>
        </row>
        <row r="4383">
          <cell r="G4383">
            <v>94659</v>
          </cell>
          <cell r="H4383" t="str">
            <v>LUVA PVC, SOLDÁVEL, DN 32 MM, INSTALADA EM RESERVAÇÃO DE ÁGUA DE EDIFICAÇÃO QUE POSSUA RESERVATÓRIO DE FIBRA/FIBROCIMENTO   FORNECIMENTO E INSTALAÇÃO. AF_06/2016</v>
          </cell>
          <cell r="I4383" t="str">
            <v>UN</v>
          </cell>
          <cell r="J4383" t="str">
            <v>COEFICIENTE DE REPRESENTATIVIDADE</v>
          </cell>
          <cell r="K4383" t="str">
            <v>7,91</v>
          </cell>
          <cell r="L4383" t="str">
            <v>CAIXA REFERENCIAL</v>
          </cell>
          <cell r="M4383" t="str">
            <v>2,81</v>
          </cell>
          <cell r="N4383">
            <v>5.0999999999999996</v>
          </cell>
          <cell r="O4383">
            <v>7.91</v>
          </cell>
          <cell r="P4383">
            <v>0</v>
          </cell>
          <cell r="R4383" t="str">
            <v>SINAPI</v>
          </cell>
        </row>
        <row r="4384">
          <cell r="G4384">
            <v>94660</v>
          </cell>
          <cell r="H4384" t="str">
            <v>ADAPTADOR CURTO COM BOLSA E ROSCA PARA REGISTRO, PVC, SOLDÁVEL, DN 40 MM X 1 1/4 , INSTALADO EM RESERVAÇÃO DE ÁGUA DE EDIFICAÇÃO QUE POSSUA RESERVATÓRIO DE FIBRA/FIBROCIMENTO   FORNECIMENTO E INSTALAÇÃO. AF_06/2016</v>
          </cell>
          <cell r="I4384" t="str">
            <v>UN</v>
          </cell>
          <cell r="J4384" t="str">
            <v>COEFICIENTE DE REPRESENTATIVIDADE</v>
          </cell>
          <cell r="K4384" t="str">
            <v>13,03</v>
          </cell>
          <cell r="L4384" t="str">
            <v>CAIXA REFERENCIAL</v>
          </cell>
          <cell r="M4384" t="str">
            <v>4,01</v>
          </cell>
          <cell r="N4384">
            <v>9.02</v>
          </cell>
          <cell r="O4384">
            <v>13.03</v>
          </cell>
          <cell r="P4384">
            <v>0</v>
          </cell>
          <cell r="R4384" t="str">
            <v>SINAPI</v>
          </cell>
        </row>
        <row r="4385">
          <cell r="G4385">
            <v>94661</v>
          </cell>
          <cell r="H4385" t="str">
            <v>LUVA, PVC, SOLDÁVEL, DN 40 MM, INSTALADO EM RESERVAÇÃO DE ÁGUA DE EDIFICAÇÃO QUE POSSUA RESERVATÓRIO DE FIBRA/FIBROCIMENTO   FORNECIMENTO E INSTALAÇÃO. AF_06/2016</v>
          </cell>
          <cell r="I4385" t="str">
            <v>UN</v>
          </cell>
          <cell r="J4385" t="str">
            <v>COEFICIENTE DE REPRESENTATIVIDADE</v>
          </cell>
          <cell r="K4385" t="str">
            <v>13,72</v>
          </cell>
          <cell r="L4385" t="str">
            <v>CAIXA REFERENCIAL</v>
          </cell>
          <cell r="M4385" t="str">
            <v>4,01</v>
          </cell>
          <cell r="N4385">
            <v>9.7100000000000009</v>
          </cell>
          <cell r="O4385">
            <v>13.72</v>
          </cell>
          <cell r="P4385">
            <v>0</v>
          </cell>
          <cell r="R4385" t="str">
            <v>SINAPI</v>
          </cell>
        </row>
        <row r="4386">
          <cell r="G4386">
            <v>94662</v>
          </cell>
          <cell r="H4386" t="str">
            <v>ADAPTADOR CURTO COM BOLSA E ROSCA PARA REGISTRO, PVC, SOLDÁVEL, DN 50 MM X 1 1/2 , INSTALADO EM RESERVAÇÃO DE ÁGUA DE EDIFICAÇÃO QUE POSSUA RESERVATÓRIO DE FIBRA/FIBROCIMENTO   FORNECIMENTO E INSTALAÇÃO. AF_06/2016</v>
          </cell>
          <cell r="I4386" t="str">
            <v>UN</v>
          </cell>
          <cell r="J4386" t="str">
            <v>COEFICIENTE DE REPRESENTATIVIDADE</v>
          </cell>
          <cell r="K4386" t="str">
            <v>13,98</v>
          </cell>
          <cell r="L4386" t="str">
            <v>CAIXA REFERENCIAL</v>
          </cell>
          <cell r="M4386" t="str">
            <v>4,01</v>
          </cell>
          <cell r="N4386">
            <v>9.9700000000000006</v>
          </cell>
          <cell r="O4386">
            <v>13.98</v>
          </cell>
          <cell r="P4386">
            <v>0</v>
          </cell>
          <cell r="R4386" t="str">
            <v>SINAPI</v>
          </cell>
        </row>
        <row r="4387">
          <cell r="G4387">
            <v>94663</v>
          </cell>
          <cell r="H4387" t="str">
            <v>LUVA, PVC, SOLDÁVEL, DN 50 MM, INSTALADO EM RESERVAÇÃO DE ÁGUA DE EDIFICAÇÃO QUE POSSUA RESERVATÓRIO DE FIBRA/FIBROCIMENTO   FORNECIMENTO E INSTALAÇÃO. AF_06/2016</v>
          </cell>
          <cell r="I4387" t="str">
            <v>UN</v>
          </cell>
          <cell r="J4387" t="str">
            <v>COEFICIENTE DE REPRESENTATIVIDADE</v>
          </cell>
          <cell r="K4387" t="str">
            <v>13,85</v>
          </cell>
          <cell r="L4387" t="str">
            <v>CAIXA REFERENCIAL</v>
          </cell>
          <cell r="M4387" t="str">
            <v>4,01</v>
          </cell>
          <cell r="N4387">
            <v>9.84</v>
          </cell>
          <cell r="O4387">
            <v>13.85</v>
          </cell>
          <cell r="P4387">
            <v>0</v>
          </cell>
          <cell r="R4387" t="str">
            <v>SINAPI</v>
          </cell>
        </row>
        <row r="4388">
          <cell r="G4388">
            <v>94664</v>
          </cell>
          <cell r="H4388" t="str">
            <v>ADAPTADOR CURTO COM BOLSA E ROSCA PARA REGISTRO, PVC, SOLDÁVEL, DN 60 MM X 2 , INSTALADO EM RESERVAÇÃO DE ÁGUA DE EDIFICAÇÃO QUE POSSUA RESERVATÓRIO DE FIBRA/FIBROCIMENTO   FORNECIMENTO E INSTALAÇÃO. AF_06/2016</v>
          </cell>
          <cell r="I4388" t="str">
            <v>UN</v>
          </cell>
          <cell r="J4388" t="str">
            <v>COEFICIENTE DE REPRESENTATIVIDADE</v>
          </cell>
          <cell r="K4388" t="str">
            <v>29,58</v>
          </cell>
          <cell r="L4388" t="str">
            <v>CAIXA REFERENCIAL</v>
          </cell>
          <cell r="M4388" t="str">
            <v>6,46</v>
          </cell>
          <cell r="N4388">
            <v>23.119999999999997</v>
          </cell>
          <cell r="O4388">
            <v>29.58</v>
          </cell>
          <cell r="P4388">
            <v>0</v>
          </cell>
          <cell r="R4388" t="str">
            <v>SINAPI</v>
          </cell>
        </row>
        <row r="4389">
          <cell r="G4389">
            <v>94665</v>
          </cell>
          <cell r="H4389" t="str">
            <v>LUVA, PVC, SOLDÁVEL, DN 60 MM, INSTALADO EM RESERVAÇÃO DE ÁGUA DE EDIFICAÇÃO QUE POSSUA RESERVATÓRIO DE FIBRA/FIBROCIMENTO   FORNECIMENTO E INSTALAÇÃO. AF_06/2016</v>
          </cell>
          <cell r="I4389" t="str">
            <v>UN</v>
          </cell>
          <cell r="J4389" t="str">
            <v>COEFICIENTE DE REPRESENTATIVIDADE</v>
          </cell>
          <cell r="K4389" t="str">
            <v>32,33</v>
          </cell>
          <cell r="L4389" t="str">
            <v>CAIXA REFERENCIAL</v>
          </cell>
          <cell r="M4389" t="str">
            <v>6,46</v>
          </cell>
          <cell r="N4389">
            <v>25.869999999999997</v>
          </cell>
          <cell r="O4389">
            <v>32.33</v>
          </cell>
          <cell r="P4389">
            <v>0</v>
          </cell>
          <cell r="R4389" t="str">
            <v>SINAPI</v>
          </cell>
        </row>
        <row r="4390">
          <cell r="G4390">
            <v>94666</v>
          </cell>
          <cell r="H4390" t="str">
            <v>ADAPTADOR CURTO COM BOLSA E ROSCA PARA REGISTRO, PVC, SOLDÁVEL, DN 75 MM X 2 1/2 , INSTALADO EM RESERVAÇÃO DE ÁGUA DE EDIFICAÇÃO QUE POSSUA RESERVATÓRIO DE FIBRA/FIBROCIMENTO   FORNECIMENTO E INSTALAÇÃO. AF_06/2016</v>
          </cell>
          <cell r="I4390" t="str">
            <v>UN</v>
          </cell>
          <cell r="J4390" t="str">
            <v>COEFICIENTE DE REPRESENTATIVIDADE</v>
          </cell>
          <cell r="K4390" t="str">
            <v>39,99</v>
          </cell>
          <cell r="L4390" t="str">
            <v>CAIXA REFERENCIAL</v>
          </cell>
          <cell r="M4390" t="str">
            <v>6,45</v>
          </cell>
          <cell r="N4390">
            <v>33.54</v>
          </cell>
          <cell r="O4390">
            <v>39.99</v>
          </cell>
          <cell r="P4390">
            <v>0</v>
          </cell>
          <cell r="R4390" t="str">
            <v>SINAPI</v>
          </cell>
        </row>
        <row r="4391">
          <cell r="G4391">
            <v>94667</v>
          </cell>
          <cell r="H4391" t="str">
            <v>LUVA, PVC, SOLDÁVEL, DN 75 MM, INSTALADO EM RESERVAÇÃO DE ÁGUA DE EDIFICAÇÃO QUE POSSUA RESERVATÓRIO DE FIBRA/FIBROCIMENTO   FORNECIMENTO E INSTALAÇÃO. AF_06/2016</v>
          </cell>
          <cell r="I4391" t="str">
            <v>UN</v>
          </cell>
          <cell r="J4391" t="str">
            <v>COEFICIENTE DE REPRESENTATIVIDADE</v>
          </cell>
          <cell r="K4391" t="str">
            <v>40,11</v>
          </cell>
          <cell r="L4391" t="str">
            <v>CAIXA REFERENCIAL</v>
          </cell>
          <cell r="M4391" t="str">
            <v>6,45</v>
          </cell>
          <cell r="N4391">
            <v>33.659999999999997</v>
          </cell>
          <cell r="O4391">
            <v>40.11</v>
          </cell>
          <cell r="P4391">
            <v>0</v>
          </cell>
          <cell r="R4391" t="str">
            <v>SINAPI</v>
          </cell>
        </row>
        <row r="4392">
          <cell r="G4392">
            <v>94668</v>
          </cell>
          <cell r="H4392" t="str">
            <v>ADAPTADOR CURTO COM BOLSA E ROSCA PARA REGISTRO, PVC, SOLDÁVEL, DN 85 MM X 3 , INSTALADO EM RESERVAÇÃO DE ÁGUA DE EDIFICAÇÃO QUE POSSUA RESERVATÓRIO DE FIBRA/FIBROCIMENTO   FORNECIMENTO E INSTALAÇÃO. AF_06/2016</v>
          </cell>
          <cell r="I4392" t="str">
            <v>UN</v>
          </cell>
          <cell r="J4392" t="str">
            <v>COEFICIENTE DE REPRESENTATIVIDADE</v>
          </cell>
          <cell r="K4392" t="str">
            <v>61,81</v>
          </cell>
          <cell r="L4392" t="str">
            <v>CAIXA REFERENCIAL</v>
          </cell>
          <cell r="M4392" t="str">
            <v>11,33</v>
          </cell>
          <cell r="N4392">
            <v>50.480000000000004</v>
          </cell>
          <cell r="O4392">
            <v>61.81</v>
          </cell>
          <cell r="P4392">
            <v>0</v>
          </cell>
          <cell r="R4392" t="str">
            <v>SINAPI</v>
          </cell>
        </row>
        <row r="4393">
          <cell r="G4393">
            <v>94669</v>
          </cell>
          <cell r="H4393" t="str">
            <v>LUVA, PVC, SOLDÁVEL, DN 85 MM, INSTALADO EM RESERVAÇÃO DE ÁGUA DE EDIFICAÇÃO QUE POSSUA RESERVATÓRIO DE FIBRA/FIBROCIMENTO   FORNECIMENTO E INSTALAÇÃO. AF_06/2016</v>
          </cell>
          <cell r="I4393" t="str">
            <v>UN</v>
          </cell>
          <cell r="J4393" t="str">
            <v>COEFICIENTE DE REPRESENTATIVIDADE</v>
          </cell>
          <cell r="K4393" t="str">
            <v>83,29</v>
          </cell>
          <cell r="L4393" t="str">
            <v>CAIXA REFERENCIAL</v>
          </cell>
          <cell r="M4393" t="str">
            <v>11,33</v>
          </cell>
          <cell r="N4393">
            <v>71.960000000000008</v>
          </cell>
          <cell r="O4393">
            <v>83.29</v>
          </cell>
          <cell r="P4393">
            <v>0</v>
          </cell>
          <cell r="R4393" t="str">
            <v>SINAPI</v>
          </cell>
        </row>
        <row r="4394">
          <cell r="G4394">
            <v>94670</v>
          </cell>
          <cell r="H4394" t="str">
            <v>ADAPTADOR CURTO COM BOLSA E ROSCA PARA REGISTRO, PVC, SOLDÁVEL, DN 110 MM X 4 , INSTALADO EM RESERVAÇÃO DE ÁGUA DE EDIFICAÇÃO QUE POSSUA RESERVATÓRIO DE FIBRA/FIBROCIMENTO   FORNECIMENTO E INSTALAÇÃO. AF_06/2016</v>
          </cell>
          <cell r="I4394" t="str">
            <v>UN</v>
          </cell>
          <cell r="J4394" t="str">
            <v>COEFICIENTE DE REPRESENTATIVIDADE</v>
          </cell>
          <cell r="K4394" t="str">
            <v>82,53</v>
          </cell>
          <cell r="L4394" t="str">
            <v>CAIXA REFERENCIAL</v>
          </cell>
          <cell r="M4394" t="str">
            <v>11,33</v>
          </cell>
          <cell r="N4394">
            <v>71.2</v>
          </cell>
          <cell r="O4394">
            <v>82.53</v>
          </cell>
          <cell r="P4394">
            <v>0</v>
          </cell>
          <cell r="R4394" t="str">
            <v>SINAPI</v>
          </cell>
        </row>
        <row r="4395">
          <cell r="G4395">
            <v>94671</v>
          </cell>
          <cell r="H4395" t="str">
            <v>LUVA, PVC, SOLDÁVEL, DN 110 MM, INSTALADO EM RESERVAÇÃO DE ÁGUA DE EDIFICAÇÃO QUE POSSUA RESERVATÓRIO DE FIBRA/FIBROCIMENTO   FORNECIMENTO E INSTALAÇÃO. AF_06/2016</v>
          </cell>
          <cell r="I4395" t="str">
            <v>UN</v>
          </cell>
          <cell r="J4395" t="str">
            <v>COEFICIENTE DE REPRESENTATIVIDADE</v>
          </cell>
          <cell r="K4395" t="str">
            <v>121,84</v>
          </cell>
          <cell r="L4395" t="str">
            <v>CAIXA REFERENCIAL</v>
          </cell>
          <cell r="M4395" t="str">
            <v>11,33</v>
          </cell>
          <cell r="N4395">
            <v>110.51</v>
          </cell>
          <cell r="O4395">
            <v>121.84</v>
          </cell>
          <cell r="P4395">
            <v>0</v>
          </cell>
          <cell r="R4395" t="str">
            <v>SINAPI</v>
          </cell>
        </row>
        <row r="4396">
          <cell r="G4396">
            <v>94672</v>
          </cell>
          <cell r="H4396" t="str">
            <v>JOELHO 90 GRAUS COM BUCHA DE LATÃO, PVC, SOLDÁVEL, DN  25 MM, X 3/4 INSTALADO EM RESERVAÇÃO DE ÁGUA DE EDIFICAÇÃO QUE POSSUA RESERVATÓRIO DE FIBRA/FIBROCIMENTO   FORNECIMENTO E INSTALAÇÃO. AF_06/2016</v>
          </cell>
          <cell r="I4396" t="str">
            <v>UN</v>
          </cell>
          <cell r="J4396" t="str">
            <v>COEFICIENTE DE REPRESENTATIVIDADE</v>
          </cell>
          <cell r="K4396" t="str">
            <v>10,22</v>
          </cell>
          <cell r="L4396" t="str">
            <v>CAIXA REFERENCIAL</v>
          </cell>
          <cell r="M4396" t="str">
            <v>4,22</v>
          </cell>
          <cell r="N4396">
            <v>6.0000000000000009</v>
          </cell>
          <cell r="O4396">
            <v>10.220000000000001</v>
          </cell>
          <cell r="P4396">
            <v>0</v>
          </cell>
          <cell r="R4396" t="str">
            <v>SINAPI</v>
          </cell>
        </row>
        <row r="4397">
          <cell r="G4397">
            <v>94673</v>
          </cell>
          <cell r="H4397" t="str">
            <v>CURVA 90 GRAUS, PVC, SOLDÁVEL, DN  25 MM, INSTALADO EM RESERVAÇÃO DE ÁGUA DE EDIFICAÇÃO QUE POSSUA RESERVATÓRIO DE FIBRA/FIBROCIMENTO   FORNECIMENTO E INSTALAÇÃO. AF_06/2016</v>
          </cell>
          <cell r="I4397" t="str">
            <v>UN</v>
          </cell>
          <cell r="J4397" t="str">
            <v>COEFICIENTE DE REPRESENTATIVIDADE</v>
          </cell>
          <cell r="K4397" t="str">
            <v>10,92</v>
          </cell>
          <cell r="L4397" t="str">
            <v>CAIXA REFERENCIAL</v>
          </cell>
          <cell r="M4397" t="str">
            <v>4,22</v>
          </cell>
          <cell r="N4397">
            <v>6.7</v>
          </cell>
          <cell r="O4397">
            <v>10.92</v>
          </cell>
          <cell r="P4397">
            <v>0</v>
          </cell>
          <cell r="R4397" t="str">
            <v>SINAPI</v>
          </cell>
        </row>
        <row r="4398">
          <cell r="G4398">
            <v>94674</v>
          </cell>
          <cell r="H4398" t="str">
            <v>JOELHO 90 GRAUS, PVC, SOLDÁVEL, DN 32 MM INSTALADO EM RESERVAÇÃO DE ÁGUA DE EDIFICAÇÃO QUE POSSUA RESERVATÓRIO DE FIBRA/FIBROCIMENTO   FORNECIMENTO E INSTALAÇÃO. AF_06/2016</v>
          </cell>
          <cell r="I4398" t="str">
            <v>UN</v>
          </cell>
          <cell r="J4398" t="str">
            <v>COEFICIENTE DE REPRESENTATIVIDADE</v>
          </cell>
          <cell r="K4398" t="str">
            <v>10,21</v>
          </cell>
          <cell r="L4398" t="str">
            <v>CAIXA REFERENCIAL</v>
          </cell>
          <cell r="M4398" t="str">
            <v>4,22</v>
          </cell>
          <cell r="N4398">
            <v>5.9900000000000011</v>
          </cell>
          <cell r="O4398">
            <v>10.210000000000001</v>
          </cell>
          <cell r="P4398">
            <v>0</v>
          </cell>
          <cell r="R4398" t="str">
            <v>SINAPI</v>
          </cell>
        </row>
        <row r="4399">
          <cell r="G4399">
            <v>94675</v>
          </cell>
          <cell r="H4399" t="str">
            <v>CURVA 90 GRAUS, PVC, SOLDÁVEL, DN 32 MM, INSTALADO EM RESERVAÇÃO DE ÁGUA DE EDIFICAÇÃO QUE POSSUA RESERVATÓRIO DE FIBRA/FIBROCIMENTO   FORNECIMENTO E INSTALAÇÃO. AF_06/2016</v>
          </cell>
          <cell r="I4399" t="str">
            <v>UN</v>
          </cell>
          <cell r="J4399" t="str">
            <v>COEFICIENTE DE REPRESENTATIVIDADE</v>
          </cell>
          <cell r="K4399" t="str">
            <v>15,29</v>
          </cell>
          <cell r="L4399" t="str">
            <v>CAIXA REFERENCIAL</v>
          </cell>
          <cell r="M4399" t="str">
            <v>4,21</v>
          </cell>
          <cell r="N4399">
            <v>11.079999999999998</v>
          </cell>
          <cell r="O4399">
            <v>15.29</v>
          </cell>
          <cell r="P4399">
            <v>0</v>
          </cell>
          <cell r="R4399" t="str">
            <v>SINAPI</v>
          </cell>
        </row>
        <row r="4400">
          <cell r="G4400">
            <v>94676</v>
          </cell>
          <cell r="H4400" t="str">
            <v>JOELHO 90 GRAUS, PVC, SOLDÁVEL, DN 40 MM INSTALADO EM RESERVAÇÃO DE ÁGUA DE EDIFICAÇÃO QUE POSSUA RESERVATÓRIO DE FIBRA/FIBROCIMENTO   FORNECIMENTO E INSTALAÇÃO. AF_06/2016</v>
          </cell>
          <cell r="I4400" t="str">
            <v>UN</v>
          </cell>
          <cell r="J4400" t="str">
            <v>COEFICIENTE DE REPRESENTATIVIDADE</v>
          </cell>
          <cell r="K4400" t="str">
            <v>18,32</v>
          </cell>
          <cell r="L4400" t="str">
            <v>CAIXA REFERENCIAL</v>
          </cell>
          <cell r="M4400" t="str">
            <v>6,01</v>
          </cell>
          <cell r="N4400">
            <v>12.31</v>
          </cell>
          <cell r="O4400">
            <v>18.32</v>
          </cell>
          <cell r="P4400">
            <v>0</v>
          </cell>
          <cell r="R4400" t="str">
            <v>SINAPI</v>
          </cell>
        </row>
        <row r="4401">
          <cell r="G4401">
            <v>94677</v>
          </cell>
          <cell r="H4401" t="str">
            <v>CURVA 90 GRAUS, PVC, SOLDÁVEL, DN 40 MM, INSTALADO EM RESERVAÇÃO DE ÁGUA DE EDIFICAÇÃO QUE POSSUA RESERVATÓRIO DE FIBRA/FIBROCIMENTO   FORNECIMENTO E INSTALAÇÃO. AF_06/2016</v>
          </cell>
          <cell r="I4401" t="str">
            <v>UN</v>
          </cell>
          <cell r="J4401" t="str">
            <v>COEFICIENTE DE REPRESENTATIVIDADE</v>
          </cell>
          <cell r="K4401" t="str">
            <v>26,03</v>
          </cell>
          <cell r="L4401" t="str">
            <v>CAIXA REFERENCIAL</v>
          </cell>
          <cell r="M4401" t="str">
            <v>6,00</v>
          </cell>
          <cell r="N4401">
            <v>20.03</v>
          </cell>
          <cell r="O4401">
            <v>26.03</v>
          </cell>
          <cell r="P4401">
            <v>0</v>
          </cell>
          <cell r="R4401" t="str">
            <v>SINAPI</v>
          </cell>
        </row>
        <row r="4402">
          <cell r="G4402">
            <v>94678</v>
          </cell>
          <cell r="H4402" t="str">
            <v>JOELHO 90 GRAUS, PVC, SOLDÁVEL, DN 50 MM INSTALADO EM RESERVAÇÃO DE ÁGUA DE EDIFICAÇÃO QUE POSSUA RESERVATÓRIO DE FIBRA/FIBROCIMENTO   FORNECIMENTO E INSTALAÇÃO. AF_06/2016</v>
          </cell>
          <cell r="I4402" t="str">
            <v>UN</v>
          </cell>
          <cell r="J4402" t="str">
            <v>COEFICIENTE DE REPRESENTATIVIDADE</v>
          </cell>
          <cell r="K4402" t="str">
            <v>17,18</v>
          </cell>
          <cell r="L4402" t="str">
            <v>CAIXA REFERENCIAL</v>
          </cell>
          <cell r="M4402" t="str">
            <v>6,01</v>
          </cell>
          <cell r="N4402">
            <v>11.17</v>
          </cell>
          <cell r="O4402">
            <v>17.18</v>
          </cell>
          <cell r="P4402">
            <v>0</v>
          </cell>
          <cell r="R4402" t="str">
            <v>SINAPI</v>
          </cell>
        </row>
        <row r="4403">
          <cell r="G4403">
            <v>94679</v>
          </cell>
          <cell r="H4403" t="str">
            <v>CURVA 90 GRAUS, PVC, SOLDÁVEL, DN 50 MM, INSTALADO EM RESERVAÇÃO DE ÁGUA DE EDIFICAÇÃO QUE POSSUA RESERVATÓRIO DE FIBRA/FIBROCIMENTO   FORNECIMENTO E INSTALAÇÃO. AF_06/2016</v>
          </cell>
          <cell r="I4403" t="str">
            <v>UN</v>
          </cell>
          <cell r="J4403" t="str">
            <v>COEFICIENTE DE REPRESENTATIVIDADE</v>
          </cell>
          <cell r="K4403" t="str">
            <v>27,32</v>
          </cell>
          <cell r="L4403" t="str">
            <v>CAIXA REFERENCIAL</v>
          </cell>
          <cell r="M4403" t="str">
            <v>6,00</v>
          </cell>
          <cell r="N4403">
            <v>21.32</v>
          </cell>
          <cell r="O4403">
            <v>27.32</v>
          </cell>
          <cell r="P4403">
            <v>0</v>
          </cell>
          <cell r="R4403" t="str">
            <v>SINAPI</v>
          </cell>
        </row>
        <row r="4404">
          <cell r="G4404">
            <v>94680</v>
          </cell>
          <cell r="H4404" t="str">
            <v>JOELHO 90 GRAUS, PVC, SOLDÁVEL, DN 60 MM INSTALADO EM RESERVAÇÃO DE ÁGUA DE EDIFICAÇÃO QUE POSSUA RESERVATÓRIO DE FIBRA/FIBROCIMENTO   FORNECIMENTO E INSTALAÇÃO. AF_06/2016</v>
          </cell>
          <cell r="I4404" t="str">
            <v>UN</v>
          </cell>
          <cell r="J4404" t="str">
            <v>COEFICIENTE DE REPRESENTATIVIDADE</v>
          </cell>
          <cell r="K4404" t="str">
            <v>56,05</v>
          </cell>
          <cell r="L4404" t="str">
            <v>CAIXA REFERENCIAL</v>
          </cell>
          <cell r="M4404" t="str">
            <v>9,68</v>
          </cell>
          <cell r="N4404">
            <v>46.37</v>
          </cell>
          <cell r="O4404">
            <v>56.05</v>
          </cell>
          <cell r="P4404">
            <v>0</v>
          </cell>
          <cell r="R4404" t="str">
            <v>SINAPI</v>
          </cell>
        </row>
        <row r="4405">
          <cell r="G4405">
            <v>94681</v>
          </cell>
          <cell r="H4405" t="str">
            <v>CURVA 90 GRAUS, PVC, SOLDÁVEL, DN 60 MM, INSTALADO EM RESERVAÇÃO DE ÁGUA DE EDIFICAÇÃO QUE POSSUA RESERVATÓRIO DE FIBRA/FIBROCIMENTO   FORNECIMENTO E INSTALAÇÃO. AF_06/2016</v>
          </cell>
          <cell r="I4405" t="str">
            <v>UN</v>
          </cell>
          <cell r="J4405" t="str">
            <v>COEFICIENTE DE REPRESENTATIVIDADE</v>
          </cell>
          <cell r="K4405" t="str">
            <v>62,53</v>
          </cell>
          <cell r="L4405" t="str">
            <v>CAIXA REFERENCIAL</v>
          </cell>
          <cell r="M4405" t="str">
            <v>9,68</v>
          </cell>
          <cell r="N4405">
            <v>52.85</v>
          </cell>
          <cell r="O4405">
            <v>62.53</v>
          </cell>
          <cell r="P4405">
            <v>0</v>
          </cell>
          <cell r="R4405" t="str">
            <v>SINAPI</v>
          </cell>
        </row>
        <row r="4406">
          <cell r="G4406">
            <v>94682</v>
          </cell>
          <cell r="H4406" t="str">
            <v>JOELHO 90 GRAUS, PVC, SOLDÁVEL, DN 75 MM INSTALADO EM RESERVAÇÃO DE ÁGUA DE EDIFICAÇÃO QUE POSSUA RESERVATÓRIO DE FIBRA/FIBROCIMENTO   FORNECIMENTO E INSTALAÇÃO. AF_06/2016</v>
          </cell>
          <cell r="I4406" t="str">
            <v>UN</v>
          </cell>
          <cell r="J4406" t="str">
            <v>COEFICIENTE DE REPRESENTATIVIDADE</v>
          </cell>
          <cell r="K4406" t="str">
            <v>127,11</v>
          </cell>
          <cell r="L4406" t="str">
            <v>CAIXA REFERENCIAL</v>
          </cell>
          <cell r="M4406" t="str">
            <v>9,67</v>
          </cell>
          <cell r="N4406">
            <v>117.44</v>
          </cell>
          <cell r="O4406">
            <v>127.11</v>
          </cell>
          <cell r="P4406">
            <v>0</v>
          </cell>
          <cell r="R4406" t="str">
            <v>SINAPI</v>
          </cell>
        </row>
        <row r="4407">
          <cell r="G4407">
            <v>94683</v>
          </cell>
          <cell r="H4407" t="str">
            <v>CURVA 90 GRAUS, PVC, SOLDÁVEL, DN 75 MM, INSTALADO EM RESERVAÇÃO DE ÁGUA DE EDIFICAÇÃO QUE POSSUA RESERVATÓRIO DE FIBRA/FIBROCIMENTO   FORNECIMENTO E INSTALAÇÃO. AF_06/2016</v>
          </cell>
          <cell r="I4407" t="str">
            <v>UN</v>
          </cell>
          <cell r="J4407" t="str">
            <v>COEFICIENTE DE REPRESENTATIVIDADE</v>
          </cell>
          <cell r="K4407" t="str">
            <v>85,53</v>
          </cell>
          <cell r="L4407" t="str">
            <v>CAIXA REFERENCIAL</v>
          </cell>
          <cell r="M4407" t="str">
            <v>9,67</v>
          </cell>
          <cell r="N4407">
            <v>75.86</v>
          </cell>
          <cell r="O4407">
            <v>85.53</v>
          </cell>
          <cell r="P4407">
            <v>0</v>
          </cell>
          <cell r="R4407" t="str">
            <v>SINAPI</v>
          </cell>
        </row>
        <row r="4408">
          <cell r="G4408">
            <v>94684</v>
          </cell>
          <cell r="H4408" t="str">
            <v>JOELHO 90 GRAUS, PVC, SOLDÁVEL, DN 85 MM INSTALADO EM RESERVAÇÃO DE ÁGUA DE EDIFICAÇÃO QUE POSSUA RESERVATÓRIO DE FIBRA/FIBROCIMENTO   FORNECIMENTO E INSTALAÇÃO. AF_06/2016</v>
          </cell>
          <cell r="I4408" t="str">
            <v>UN</v>
          </cell>
          <cell r="J4408" t="str">
            <v>COEFICIENTE DE REPRESENTATIVIDADE</v>
          </cell>
          <cell r="K4408" t="str">
            <v>163,79</v>
          </cell>
          <cell r="L4408" t="str">
            <v>CAIXA REFERENCIAL</v>
          </cell>
          <cell r="M4408" t="str">
            <v>17,01</v>
          </cell>
          <cell r="N4408">
            <v>146.78</v>
          </cell>
          <cell r="O4408">
            <v>163.79</v>
          </cell>
          <cell r="P4408">
            <v>0</v>
          </cell>
          <cell r="R4408" t="str">
            <v>SINAPI</v>
          </cell>
        </row>
        <row r="4409">
          <cell r="G4409">
            <v>94685</v>
          </cell>
          <cell r="H4409" t="str">
            <v>CURVA 90 GRAUS, PVC, SOLDÁVEL, DN 85 MM, INSTALADO EM RESERVAÇÃO DE ÁGUA DE EDIFICAÇÃO QUE POSSUA RESERVATÓRIO DE FIBRA/FIBROCIMENTO   FORNECIMENTO E INSTALAÇÃO. AF_06/2016</v>
          </cell>
          <cell r="I4409" t="str">
            <v>UN</v>
          </cell>
          <cell r="J4409" t="str">
            <v>COEFICIENTE DE REPRESENTATIVIDADE</v>
          </cell>
          <cell r="K4409" t="str">
            <v>119,71</v>
          </cell>
          <cell r="L4409" t="str">
            <v>CAIXA REFERENCIAL</v>
          </cell>
          <cell r="M4409" t="str">
            <v>17,02</v>
          </cell>
          <cell r="N4409">
            <v>102.69</v>
          </cell>
          <cell r="O4409">
            <v>119.71</v>
          </cell>
          <cell r="P4409">
            <v>0</v>
          </cell>
          <cell r="R4409" t="str">
            <v>SINAPI</v>
          </cell>
        </row>
        <row r="4410">
          <cell r="G4410">
            <v>94686</v>
          </cell>
          <cell r="H4410" t="str">
            <v>JOELHO 90 GRAUS, PVC, SOLDÁVEL, DN 110 MM INSTALADO EM RESERVAÇÃO DE ÁGUA DE EDIFICAÇÃO QUE POSSUA RESERVATÓRIO DE FIBRA/FIBROCIMENTO   FORNECIMENTO E INSTALAÇÃO. AF_06/2016</v>
          </cell>
          <cell r="I4410" t="str">
            <v>UN</v>
          </cell>
          <cell r="J4410" t="str">
            <v>COEFICIENTE DE REPRESENTATIVIDADE</v>
          </cell>
          <cell r="K4410" t="str">
            <v>295,70</v>
          </cell>
          <cell r="L4410" t="str">
            <v>CAIXA REFERENCIAL</v>
          </cell>
          <cell r="M4410" t="str">
            <v>17,01</v>
          </cell>
          <cell r="N4410">
            <v>278.69</v>
          </cell>
          <cell r="O4410">
            <v>295.7</v>
          </cell>
          <cell r="P4410">
            <v>0</v>
          </cell>
          <cell r="R4410" t="str">
            <v>SINAPI</v>
          </cell>
        </row>
        <row r="4411">
          <cell r="G4411">
            <v>94687</v>
          </cell>
          <cell r="H4411" t="str">
            <v>CURVA 90 GRAUS, PVC, SOLDÁVEL, DN 110 MM, INSTALADO EM RESERVAÇÃO DE ÁGUA DE EDIFICAÇÃO QUE POSSUA RESERVATÓRIO DE FIBRA/FIBROCIMENTO   FORNECIMENTO E INSTALAÇÃO. AF_06/2016</v>
          </cell>
          <cell r="I4411" t="str">
            <v>UN</v>
          </cell>
          <cell r="J4411" t="str">
            <v>COEFICIENTE DE REPRESENTATIVIDADE</v>
          </cell>
          <cell r="K4411" t="str">
            <v>266,45</v>
          </cell>
          <cell r="L4411" t="str">
            <v>CAIXA REFERENCIAL</v>
          </cell>
          <cell r="M4411" t="str">
            <v>17,01</v>
          </cell>
          <cell r="N4411">
            <v>249.44</v>
          </cell>
          <cell r="O4411">
            <v>266.45</v>
          </cell>
          <cell r="P4411">
            <v>0</v>
          </cell>
          <cell r="R4411" t="str">
            <v>SINAPI</v>
          </cell>
        </row>
        <row r="4412">
          <cell r="G4412">
            <v>94688</v>
          </cell>
          <cell r="H4412" t="str">
            <v>TÊ, PVC, SOLDÁVEL, DN  25 MM INSTALADO EM RESERVAÇÃO DE ÁGUA DE EDIFICAÇÃO QUE POSSUA RESERVATÓRIO DE FIBRA/FIBROCIMENTO   FORNECIMENTO E INSTALAÇÃO. AF_06/2016</v>
          </cell>
          <cell r="I4412" t="str">
            <v>UN</v>
          </cell>
          <cell r="J4412" t="str">
            <v>COEFICIENTE DE REPRESENTATIVIDADE</v>
          </cell>
          <cell r="K4412" t="str">
            <v>11,27</v>
          </cell>
          <cell r="L4412" t="str">
            <v>CAIXA REFERENCIAL</v>
          </cell>
          <cell r="M4412" t="str">
            <v>5,58</v>
          </cell>
          <cell r="N4412">
            <v>5.6899999999999995</v>
          </cell>
          <cell r="O4412">
            <v>11.27</v>
          </cell>
          <cell r="P4412">
            <v>0</v>
          </cell>
          <cell r="R4412" t="str">
            <v>SINAPI</v>
          </cell>
        </row>
        <row r="4413">
          <cell r="G4413">
            <v>94689</v>
          </cell>
          <cell r="H4413" t="str">
            <v>TÊ COM BUCHA DE LATÃO NA BOLSA CENTRAL, PVC, SOLDÁVEL, DN  25 MM X 3/4 , INSTALADO EM RESERVAÇÃO DE ÁGUA DE EDIFICAÇÃO QUE POSSUA RESERVATÓRIO DE FIBRA/FIBROCIMENTO   FORNECIMENTO E INSTALAÇÃO. AF_06/2016</v>
          </cell>
          <cell r="I4413" t="str">
            <v>UN</v>
          </cell>
          <cell r="J4413" t="str">
            <v>COEFICIENTE DE REPRESENTATIVIDADE</v>
          </cell>
          <cell r="K4413" t="str">
            <v>15,08</v>
          </cell>
          <cell r="L4413" t="str">
            <v>CAIXA REFERENCIAL</v>
          </cell>
          <cell r="M4413" t="str">
            <v>5,58</v>
          </cell>
          <cell r="N4413">
            <v>9.5</v>
          </cell>
          <cell r="O4413">
            <v>15.08</v>
          </cell>
          <cell r="P4413">
            <v>0</v>
          </cell>
          <cell r="R4413" t="str">
            <v>SINAPI</v>
          </cell>
        </row>
        <row r="4414">
          <cell r="G4414">
            <v>94690</v>
          </cell>
          <cell r="H4414" t="str">
            <v>TÊ, PVC, SOLDÁVEL, DN 32 MM INSTALADO EM RESERVAÇÃO DE ÁGUA DE EDIFICAÇÃO QUE POSSUA RESERVATÓRIO DE FIBRA/FIBROCIMENTO   FORNECIMENTO E INSTALAÇÃO. AF_06/2016</v>
          </cell>
          <cell r="I4414" t="str">
            <v>UN</v>
          </cell>
          <cell r="J4414" t="str">
            <v>COEFICIENTE DE REPRESENTATIVIDADE</v>
          </cell>
          <cell r="K4414" t="str">
            <v>14,51</v>
          </cell>
          <cell r="L4414" t="str">
            <v>CAIXA REFERENCIAL</v>
          </cell>
          <cell r="M4414" t="str">
            <v>5,58</v>
          </cell>
          <cell r="N4414">
            <v>8.93</v>
          </cell>
          <cell r="O4414">
            <v>14.51</v>
          </cell>
          <cell r="P4414">
            <v>0</v>
          </cell>
          <cell r="R4414" t="str">
            <v>SINAPI</v>
          </cell>
        </row>
        <row r="4415">
          <cell r="G4415">
            <v>94691</v>
          </cell>
          <cell r="H4415" t="str">
            <v>TÊ DE REDUÇÃO, PVC, SOLDÁVEL, DN 32 MM X  25 MM, INSTALADO EM RESERVAÇÃO DE ÁGUA DE EDIFICAÇÃO QUE POSSUA RESERVATÓRIO DE FIBRA/FIBROCIMENTO   FORNECIMENTO E INSTALAÇÃO. AF_06/2016</v>
          </cell>
          <cell r="I4415" t="str">
            <v>UN</v>
          </cell>
          <cell r="J4415" t="str">
            <v>COEFICIENTE DE REPRESENTATIVIDADE</v>
          </cell>
          <cell r="K4415" t="str">
            <v>18,18</v>
          </cell>
          <cell r="L4415" t="str">
            <v>CAIXA REFERENCIAL</v>
          </cell>
          <cell r="M4415" t="str">
            <v>5,58</v>
          </cell>
          <cell r="N4415">
            <v>12.6</v>
          </cell>
          <cell r="O4415">
            <v>18.18</v>
          </cell>
          <cell r="P4415">
            <v>0</v>
          </cell>
          <cell r="R4415" t="str">
            <v>SINAPI</v>
          </cell>
        </row>
        <row r="4416">
          <cell r="G4416">
            <v>94692</v>
          </cell>
          <cell r="H4416" t="str">
            <v>TÊ, PVC, SOLDÁVEL, DN 40 MM INSTALADO EM RESERVAÇÃO DE ÁGUA DE EDIFICAÇÃO QUE POSSUA RESERVATÓRIO DE FIBRA/FIBROCIMENTO   FORNECIMENTO E INSTALAÇÃO. AF_06/2016</v>
          </cell>
          <cell r="I4416" t="str">
            <v>UN</v>
          </cell>
          <cell r="J4416" t="str">
            <v>COEFICIENTE DE REPRESENTATIVIDADE</v>
          </cell>
          <cell r="K4416" t="str">
            <v>26,71</v>
          </cell>
          <cell r="L4416" t="str">
            <v>CAIXA REFERENCIAL</v>
          </cell>
          <cell r="M4416" t="str">
            <v>7,97</v>
          </cell>
          <cell r="N4416">
            <v>18.740000000000002</v>
          </cell>
          <cell r="O4416">
            <v>26.71</v>
          </cell>
          <cell r="P4416">
            <v>0</v>
          </cell>
          <cell r="R4416" t="str">
            <v>SINAPI</v>
          </cell>
        </row>
        <row r="4417">
          <cell r="G4417">
            <v>94693</v>
          </cell>
          <cell r="H4417" t="str">
            <v>TÊ DE REDUÇÃO, PVC, SOLDÁVEL, DN 40 MM X 32 MM, INSTALADO EM RESERVAÇÃO DE ÁGUA DE EDIFICAÇÃO QUE POSSUA RESERVATÓRIO DE FIBRA/FIBROCIMENTO   FORNECIMENTO E INSTALAÇÃO. AF_06/2016</v>
          </cell>
          <cell r="I4417" t="str">
            <v>UN</v>
          </cell>
          <cell r="J4417" t="str">
            <v>COEFICIENTE DE REPRESENTATIVIDADE</v>
          </cell>
          <cell r="K4417" t="str">
            <v>26,01</v>
          </cell>
          <cell r="L4417" t="str">
            <v>CAIXA REFERENCIAL</v>
          </cell>
          <cell r="M4417" t="str">
            <v>7,98</v>
          </cell>
          <cell r="N4417">
            <v>18.03</v>
          </cell>
          <cell r="O4417">
            <v>26.01</v>
          </cell>
          <cell r="P4417">
            <v>0</v>
          </cell>
          <cell r="R4417" t="str">
            <v>SINAPI</v>
          </cell>
        </row>
        <row r="4418">
          <cell r="G4418">
            <v>94694</v>
          </cell>
          <cell r="H4418" t="str">
            <v>TÊ, PVC, SOLDÁVEL, DN 50 MM INSTALADO EM RESERVAÇÃO DE ÁGUA DE EDIFICAÇÃO QUE POSSUA RESERVATÓRIO DE FIBRA/FIBROCIMENTO   FORNECIMENTO E INSTALAÇÃO. AF_06/2016</v>
          </cell>
          <cell r="I4418" t="str">
            <v>UN</v>
          </cell>
          <cell r="J4418" t="str">
            <v>COEFICIENTE DE REPRESENTATIVIDADE</v>
          </cell>
          <cell r="K4418" t="str">
            <v>27,23</v>
          </cell>
          <cell r="L4418" t="str">
            <v>CAIXA REFERENCIAL</v>
          </cell>
          <cell r="M4418" t="str">
            <v>7,97</v>
          </cell>
          <cell r="N4418">
            <v>19.260000000000002</v>
          </cell>
          <cell r="O4418">
            <v>27.23</v>
          </cell>
          <cell r="P4418">
            <v>0</v>
          </cell>
          <cell r="R4418" t="str">
            <v>SINAPI</v>
          </cell>
        </row>
        <row r="4419">
          <cell r="G4419">
            <v>94695</v>
          </cell>
          <cell r="H4419" t="str">
            <v>TÊ DE REDUÇÃO, PVC, SOLDÁVEL, DN 50 MM X 40 MM, INSTALADO EM RESERVAÇÃO DE ÁGUA DE EDIFICAÇÃO QUE POSSUA RESERVATÓRIO DE FIBRA/FIBROCIMENTO   FORNECIMENTO E INSTALAÇÃO. AF_06/2016</v>
          </cell>
          <cell r="I4419" t="str">
            <v>UN</v>
          </cell>
          <cell r="J4419" t="str">
            <v>COEFICIENTE DE REPRESENTATIVIDADE</v>
          </cell>
          <cell r="K4419" t="str">
            <v>37,87</v>
          </cell>
          <cell r="L4419" t="str">
            <v>CAIXA REFERENCIAL</v>
          </cell>
          <cell r="M4419" t="str">
            <v>7,97</v>
          </cell>
          <cell r="N4419">
            <v>29.9</v>
          </cell>
          <cell r="O4419">
            <v>37.869999999999997</v>
          </cell>
          <cell r="P4419">
            <v>0</v>
          </cell>
          <cell r="R4419" t="str">
            <v>SINAPI</v>
          </cell>
        </row>
        <row r="4420">
          <cell r="G4420">
            <v>94696</v>
          </cell>
          <cell r="H4420" t="str">
            <v>TÊ, PVC, SOLDÁVEL, DN 60 MM INSTALADO EM RESERVAÇÃO DE ÁGUA DE EDIFICAÇÃO QUE POSSUA RESERVATÓRIO DE FIBRA/FIBROCIMENTO   FORNECIMENTO E INSTALAÇÃO. AF_06/2016</v>
          </cell>
          <cell r="I4420" t="str">
            <v>UN</v>
          </cell>
          <cell r="J4420" t="str">
            <v>COEFICIENTE DE REPRESENTATIVIDADE</v>
          </cell>
          <cell r="K4420" t="str">
            <v>66,45</v>
          </cell>
          <cell r="L4420" t="str">
            <v>CAIXA REFERENCIAL</v>
          </cell>
          <cell r="M4420" t="str">
            <v>12,92</v>
          </cell>
          <cell r="N4420">
            <v>53.53</v>
          </cell>
          <cell r="O4420">
            <v>66.45</v>
          </cell>
          <cell r="P4420">
            <v>0</v>
          </cell>
          <cell r="R4420" t="str">
            <v>SINAPI</v>
          </cell>
        </row>
        <row r="4421">
          <cell r="G4421">
            <v>94697</v>
          </cell>
          <cell r="H4421" t="str">
            <v>TÊ, PVC, SOLDÁVEL, DN 75 MM INSTALADO EM RESERVAÇÃO DE ÁGUA DE EDIFICAÇÃO QUE POSSUA RESERVATÓRIO DE FIBRA/FIBROCIMENTO   FORNECIMENTO E INSTALAÇÃO. AF_06/2016</v>
          </cell>
          <cell r="I4421" t="str">
            <v>UN</v>
          </cell>
          <cell r="J4421" t="str">
            <v>COEFICIENTE DE REPRESENTATIVIDADE</v>
          </cell>
          <cell r="K4421" t="str">
            <v>99,79</v>
          </cell>
          <cell r="L4421" t="str">
            <v>CAIXA REFERENCIAL</v>
          </cell>
          <cell r="M4421" t="str">
            <v>12,92</v>
          </cell>
          <cell r="N4421">
            <v>86.87</v>
          </cell>
          <cell r="O4421">
            <v>99.79</v>
          </cell>
          <cell r="P4421">
            <v>0</v>
          </cell>
          <cell r="R4421" t="str">
            <v>SINAPI</v>
          </cell>
        </row>
        <row r="4422">
          <cell r="G4422">
            <v>94698</v>
          </cell>
          <cell r="H4422" t="str">
            <v>TÊ DE REDUÇÃO, PVC, SOLDÁVEL, DN 75 MM X 50 MM, INSTALADO EM RESERVAÇÃO DE ÁGUA DE EDIFICAÇÃO QUE POSSUA RESERVATÓRIO DE FIBRA/FIBROCIMENTO   FORNECIMENTO E INSTALAÇÃO. AF_06/2016</v>
          </cell>
          <cell r="I4422" t="str">
            <v>UN</v>
          </cell>
          <cell r="J4422" t="str">
            <v>COEFICIENTE DE REPRESENTATIVIDADE</v>
          </cell>
          <cell r="K4422" t="str">
            <v>81,11</v>
          </cell>
          <cell r="L4422" t="str">
            <v>CAIXA REFERENCIAL</v>
          </cell>
          <cell r="M4422" t="str">
            <v>12,92</v>
          </cell>
          <cell r="N4422">
            <v>68.19</v>
          </cell>
          <cell r="O4422">
            <v>81.11</v>
          </cell>
          <cell r="P4422">
            <v>0</v>
          </cell>
          <cell r="R4422" t="str">
            <v>SINAPI</v>
          </cell>
        </row>
        <row r="4423">
          <cell r="G4423">
            <v>94699</v>
          </cell>
          <cell r="H4423" t="str">
            <v>TÊ, PVC, SOLDÁVEL, DN 85 MM INSTALADO EM RESERVAÇÃO DE ÁGUA DE EDIFICAÇÃO QUE POSSUA RESERVATÓRIO DE FIBRA/FIBROCIMENTO   FORNECIMENTO E INSTALAÇÃO. AF_06/2016</v>
          </cell>
          <cell r="I4423" t="str">
            <v>UN</v>
          </cell>
          <cell r="J4423" t="str">
            <v>COEFICIENTE DE REPRESENTATIVIDADE</v>
          </cell>
          <cell r="K4423" t="str">
            <v>147,70</v>
          </cell>
          <cell r="L4423" t="str">
            <v>CAIXA REFERENCIAL</v>
          </cell>
          <cell r="M4423" t="str">
            <v>22,68</v>
          </cell>
          <cell r="N4423">
            <v>125.01999999999998</v>
          </cell>
          <cell r="O4423">
            <v>147.69999999999999</v>
          </cell>
          <cell r="P4423">
            <v>0</v>
          </cell>
          <cell r="R4423" t="str">
            <v>SINAPI</v>
          </cell>
        </row>
        <row r="4424">
          <cell r="G4424">
            <v>94700</v>
          </cell>
          <cell r="H4424" t="str">
            <v>TÊ DE REDUÇÃO, PVC, SOLDÁVEL, DN 85 MM X 60 MM, INSTALADO EM RESERVAÇÃO DE ÁGUA DE EDIFICAÇÃO QUE POSSUA RESERVATÓRIO DE FIBRA/FIBROCIMENTO   FORNECIMENTO E INSTALAÇÃO. AF_06/2016</v>
          </cell>
          <cell r="I4424" t="str">
            <v>UN</v>
          </cell>
          <cell r="J4424" t="str">
            <v>COEFICIENTE DE REPRESENTATIVIDADE</v>
          </cell>
          <cell r="K4424" t="str">
            <v>173,30</v>
          </cell>
          <cell r="L4424" t="str">
            <v>CAIXA REFERENCIAL</v>
          </cell>
          <cell r="M4424" t="str">
            <v>22,68</v>
          </cell>
          <cell r="N4424">
            <v>150.62</v>
          </cell>
          <cell r="O4424">
            <v>173.3</v>
          </cell>
          <cell r="P4424">
            <v>0</v>
          </cell>
          <cell r="R4424" t="str">
            <v>SINAPI</v>
          </cell>
        </row>
        <row r="4425">
          <cell r="G4425">
            <v>94701</v>
          </cell>
          <cell r="H4425" t="str">
            <v>TÊ, PVC, SOLDÁVEL, DN 110 MM INSTALADO EM RESERVAÇÃO DE ÁGUA DE EDIFICAÇÃO QUE POSSUA RESERVATÓRIO DE FIBRA/FIBROCIMENTO   FORNECIMENTO E INSTALAÇÃO. AF_06/2016</v>
          </cell>
          <cell r="I4425" t="str">
            <v>UN</v>
          </cell>
          <cell r="J4425" t="str">
            <v>COEFICIENTE DE REPRESENTATIVIDADE</v>
          </cell>
          <cell r="K4425" t="str">
            <v>260,51</v>
          </cell>
          <cell r="L4425" t="str">
            <v>CAIXA REFERENCIAL</v>
          </cell>
          <cell r="M4425" t="str">
            <v>22,68</v>
          </cell>
          <cell r="N4425">
            <v>237.82999999999998</v>
          </cell>
          <cell r="O4425">
            <v>260.51</v>
          </cell>
          <cell r="P4425">
            <v>0</v>
          </cell>
          <cell r="R4425" t="str">
            <v>SINAPI</v>
          </cell>
        </row>
        <row r="4426">
          <cell r="G4426">
            <v>94702</v>
          </cell>
          <cell r="H4426" t="str">
            <v>TÊ DE REDUÇÃO, PVC, SOLDÁVEL, DN 110 MM X 60 MM, INSTALADO EM RESERVAÇÃO DE ÁGUA DE EDIFICAÇÃO QUE POSSUA RESERVATÓRIO DE FIBRA/FIBROCIMENTO   FORNECIMENTO E INSTALAÇÃO. AF_06/2016</v>
          </cell>
          <cell r="I4426" t="str">
            <v>UN</v>
          </cell>
          <cell r="J4426" t="str">
            <v>COEFICIENTE DE REPRESENTATIVIDADE</v>
          </cell>
          <cell r="K4426" t="str">
            <v>228,67</v>
          </cell>
          <cell r="L4426" t="str">
            <v>CAIXA REFERENCIAL</v>
          </cell>
          <cell r="M4426" t="str">
            <v>22,68</v>
          </cell>
          <cell r="N4426">
            <v>205.98999999999998</v>
          </cell>
          <cell r="O4426">
            <v>228.67</v>
          </cell>
          <cell r="P4426">
            <v>0</v>
          </cell>
          <cell r="R4426" t="str">
            <v>SINAPI</v>
          </cell>
        </row>
        <row r="4427">
          <cell r="G4427">
            <v>94703</v>
          </cell>
          <cell r="H4427" t="str">
            <v>ADAPTADOR COM FLANGE E ANEL DE VEDAÇÃO, PVC, SOLDÁVEL, DN  25 MM X 3/4 , INSTALADO EM RESERVAÇÃO DE ÁGUA DE EDIFICAÇÃO QUE POSSUA RESERVATÓRIO DE FIBRA/FIBROCIMENTO   FORNECIMENTO E INSTALAÇÃO. AF_06/2016</v>
          </cell>
          <cell r="I4427" t="str">
            <v>UN</v>
          </cell>
          <cell r="J4427" t="str">
            <v>COEFICIENTE DE REPRESENTATIVIDADE</v>
          </cell>
          <cell r="K4427" t="str">
            <v>23,63</v>
          </cell>
          <cell r="L4427" t="str">
            <v>CAIXA REFERENCIAL</v>
          </cell>
          <cell r="M4427" t="str">
            <v>4,77</v>
          </cell>
          <cell r="N4427">
            <v>18.86</v>
          </cell>
          <cell r="O4427">
            <v>23.63</v>
          </cell>
          <cell r="P4427">
            <v>0</v>
          </cell>
          <cell r="R4427" t="str">
            <v>SINAPI</v>
          </cell>
        </row>
        <row r="4428">
          <cell r="G4428">
            <v>94704</v>
          </cell>
          <cell r="H4428" t="str">
            <v>ADAPTADOR COM FLANGE E ANEL DE VEDAÇÃO, PVC, SOLDÁVEL, DN 32 MM X 1 , INSTALADO EM RESERVAÇÃO DE ÁGUA DE EDIFICAÇÃO QUE POSSUA RESERVATÓRIO DE FIBRA/FIBROCIMENTO   FORNECIMENTO E INSTALAÇÃO. AF_06/2016</v>
          </cell>
          <cell r="I4428" t="str">
            <v>UN</v>
          </cell>
          <cell r="J4428" t="str">
            <v>COEFICIENTE DE REPRESENTATIVIDADE</v>
          </cell>
          <cell r="K4428" t="str">
            <v>31,45</v>
          </cell>
          <cell r="L4428" t="str">
            <v>CAIXA REFERENCIAL</v>
          </cell>
          <cell r="M4428" t="str">
            <v>4,76</v>
          </cell>
          <cell r="N4428">
            <v>26.689999999999998</v>
          </cell>
          <cell r="O4428">
            <v>31.449999999999996</v>
          </cell>
          <cell r="P4428">
            <v>0</v>
          </cell>
          <cell r="R4428" t="str">
            <v>SINAPI</v>
          </cell>
        </row>
        <row r="4429">
          <cell r="G4429">
            <v>94705</v>
          </cell>
          <cell r="H4429" t="str">
            <v>ADAPTADOR COM FLANGE E ANEL DE VEDAÇÃO, PVC, SOLDÁVEL, DN 40 MM X 1 1/4 , INSTALADO EM RESERVAÇÃO DE ÁGUA DE EDIFICAÇÃO QUE POSSUA RESERVATÓRIO DE FIBRA/FIBROCIMENTO   FORNECIMENTO E INSTALAÇÃO. AF_06/2016</v>
          </cell>
          <cell r="I4429" t="str">
            <v>UN</v>
          </cell>
          <cell r="J4429" t="str">
            <v>COEFICIENTE DE REPRESENTATIVIDADE</v>
          </cell>
          <cell r="K4429" t="str">
            <v>43,05</v>
          </cell>
          <cell r="L4429" t="str">
            <v>CAIXA REFERENCIAL</v>
          </cell>
          <cell r="M4429" t="str">
            <v>4,76</v>
          </cell>
          <cell r="N4429">
            <v>38.29</v>
          </cell>
          <cell r="O4429">
            <v>43.05</v>
          </cell>
          <cell r="P4429">
            <v>0</v>
          </cell>
          <cell r="R4429" t="str">
            <v>SINAPI</v>
          </cell>
        </row>
        <row r="4430">
          <cell r="G4430">
            <v>94706</v>
          </cell>
          <cell r="H4430" t="str">
            <v>ADAPTADOR COM FLANGE E ANEL DE VEDAÇÃO, PVC, SOLDÁVEL, DN 50 MM X 1 1/2 , INSTALADO EM RESERVAÇÃO DE ÁGUA DE EDIFICAÇÃO QUE POSSUA RESERVATÓRIO DE FIBRA/FIBROCIMENTO   FORNECIMENTO E INSTALAÇÃO. AF_06/2016</v>
          </cell>
          <cell r="I4430" t="str">
            <v>UN</v>
          </cell>
          <cell r="J4430" t="str">
            <v>COEFICIENTE DE REPRESENTATIVIDADE</v>
          </cell>
          <cell r="K4430" t="str">
            <v>50,35</v>
          </cell>
          <cell r="L4430" t="str">
            <v>CAIXA REFERENCIAL</v>
          </cell>
          <cell r="M4430" t="str">
            <v>6,35</v>
          </cell>
          <cell r="N4430">
            <v>44</v>
          </cell>
          <cell r="O4430">
            <v>50.35</v>
          </cell>
          <cell r="P4430">
            <v>0</v>
          </cell>
          <cell r="R4430" t="str">
            <v>SINAPI</v>
          </cell>
        </row>
        <row r="4431">
          <cell r="G4431">
            <v>94707</v>
          </cell>
          <cell r="H4431" t="str">
            <v>ADAPTADOR COM FLANGE E ANEL DE VEDAÇÃO, PVC, SOLDÁVEL, DN 60 MM X 2 , INSTALADO EM RESERVAÇÃO DE ÁGUA DE EDIFICAÇÃO QUE POSSUA RESERVATÓRIO DE FIBRA/FIBROCIMENTO   FORNECIMENTO E INSTALAÇÃO. AF_06/2016</v>
          </cell>
          <cell r="I4431" t="str">
            <v>UN</v>
          </cell>
          <cell r="J4431" t="str">
            <v>COEFICIENTE DE REPRESENTATIVIDADE</v>
          </cell>
          <cell r="K4431" t="str">
            <v>75,03</v>
          </cell>
          <cell r="L4431" t="str">
            <v>CAIXA REFERENCIAL</v>
          </cell>
          <cell r="M4431" t="str">
            <v>6,34</v>
          </cell>
          <cell r="N4431">
            <v>68.69</v>
          </cell>
          <cell r="O4431">
            <v>75.03</v>
          </cell>
          <cell r="P4431">
            <v>0</v>
          </cell>
          <cell r="R4431" t="str">
            <v>SINAPI</v>
          </cell>
        </row>
        <row r="4432">
          <cell r="G4432">
            <v>94713</v>
          </cell>
          <cell r="H4432" t="str">
            <v>ADAPTADOR COM FLANGES LIVRES, PVC, SOLDÁVEL, DN 75 MM X 2 1/2 , INSTALADO EM RESERVAÇÃO DE ÁGUA DE EDIFICAÇÃO QUE POSSUA RESERVATÓRIO DE FIBRA/FIBROCIMENTO   FORNECIMENTO E INSTALAÇÃO. AF_06/2016</v>
          </cell>
          <cell r="I4432" t="str">
            <v>UN</v>
          </cell>
          <cell r="J4432" t="str">
            <v>COEFICIENTE DE REPRESENTATIVIDADE</v>
          </cell>
          <cell r="K4432" t="str">
            <v>291,90</v>
          </cell>
          <cell r="L4432" t="str">
            <v>CAIXA REFERENCIAL</v>
          </cell>
          <cell r="M4432" t="str">
            <v>10,80</v>
          </cell>
          <cell r="N4432">
            <v>281.09999999999997</v>
          </cell>
          <cell r="O4432">
            <v>291.89999999999998</v>
          </cell>
          <cell r="P4432">
            <v>0</v>
          </cell>
          <cell r="R4432" t="str">
            <v>SINAPI</v>
          </cell>
        </row>
        <row r="4433">
          <cell r="G4433">
            <v>94714</v>
          </cell>
          <cell r="H4433" t="str">
            <v>ADAPTADOR COM FLANGES LIVRES, PVC, SOLDÁVEL, DN 85 MM X 3 , INSTALADO EM RESERVAÇÃO DE ÁGUA DE EDIFICAÇÃO QUE POSSUA RESERVATÓRIO DE FIBRA/FIBROCIMENTO   FORNECIMENTO E INSTALAÇÃO. AF_06/2016</v>
          </cell>
          <cell r="I4433" t="str">
            <v>UN</v>
          </cell>
          <cell r="J4433" t="str">
            <v>COEFICIENTE DE REPRESENTATIVIDADE</v>
          </cell>
          <cell r="K4433" t="str">
            <v>407,47</v>
          </cell>
          <cell r="L4433" t="str">
            <v>CAIXA REFERENCIAL</v>
          </cell>
          <cell r="M4433" t="str">
            <v>10,80</v>
          </cell>
          <cell r="N4433">
            <v>396.67</v>
          </cell>
          <cell r="O4433">
            <v>407.47</v>
          </cell>
          <cell r="P4433">
            <v>0</v>
          </cell>
          <cell r="R4433" t="str">
            <v>SINAPI</v>
          </cell>
        </row>
        <row r="4434">
          <cell r="G4434">
            <v>94715</v>
          </cell>
          <cell r="H4434" t="str">
            <v>ADAPTADOR COM FLANGES LIVRES, PVC, SOLDÁVEL, DN 110 MM X 4 , INSTALADO EM RESERVAÇÃO DE ÁGUA DE EDIFICAÇÃO QUE POSSUA RESERVATÓRIO DE FIBRA/FIBROCIMENTO   FORNECIMENTO E INSTALAÇÃO. AF_06/2016</v>
          </cell>
          <cell r="I4434" t="str">
            <v>UN</v>
          </cell>
          <cell r="J4434" t="str">
            <v>COEFICIENTE DE REPRESENTATIVIDADE</v>
          </cell>
          <cell r="K4434" t="str">
            <v>359,36</v>
          </cell>
          <cell r="L4434" t="str">
            <v>CAIXA REFERENCIAL</v>
          </cell>
          <cell r="M4434" t="str">
            <v>10,80</v>
          </cell>
          <cell r="N4434">
            <v>348.56</v>
          </cell>
          <cell r="O4434">
            <v>359.36</v>
          </cell>
          <cell r="P4434">
            <v>0</v>
          </cell>
          <cell r="R4434" t="str">
            <v>SINAPI</v>
          </cell>
        </row>
        <row r="4435">
          <cell r="G4435">
            <v>94724</v>
          </cell>
          <cell r="H4435" t="str">
            <v>CONECTOR, CPVC, SOLDÁVEL, DN 22 MM X 3/4, INSTALADO EM RESERVAÇÃO DE ÁGUA DE EDIFICAÇÃO QUE POSSUA RESERVATÓRIO DE FIBRA/FIBROCIMENTO  FORNECIMENTO E INSTALAÇÃO. AF_06/2016</v>
          </cell>
          <cell r="I4435" t="str">
            <v>UN</v>
          </cell>
          <cell r="J4435" t="str">
            <v>COEFICIENTE DE REPRESENTATIVIDADE</v>
          </cell>
          <cell r="K4435" t="str">
            <v>25,12</v>
          </cell>
          <cell r="L4435" t="str">
            <v>CAIXA REFERENCIAL</v>
          </cell>
          <cell r="M4435" t="str">
            <v>2,62</v>
          </cell>
          <cell r="N4435">
            <v>22.5</v>
          </cell>
          <cell r="O4435">
            <v>25.12</v>
          </cell>
          <cell r="P4435">
            <v>0</v>
          </cell>
          <cell r="R4435" t="str">
            <v>SINAPI</v>
          </cell>
        </row>
        <row r="4436">
          <cell r="G4436">
            <v>94725</v>
          </cell>
          <cell r="H4436" t="str">
            <v>LUVA, CPVC, SOLDÁVEL, DN 22 MM, INSTALADO EM RESERVAÇÃO DE ÁGUA DE EDIFICAÇÃO QUE POSSUA RESERVATÓRIO DE FIBRA/FIBROCIMENTO  FORNECIMENTO E INSTALAÇÃO. AF_06/2016</v>
          </cell>
          <cell r="I4436" t="str">
            <v>UN</v>
          </cell>
          <cell r="J4436" t="str">
            <v>COEFICIENTE DE REPRESENTATIVIDADE</v>
          </cell>
          <cell r="K4436" t="str">
            <v>6,19</v>
          </cell>
          <cell r="L4436" t="str">
            <v>CAIXA REFERENCIAL</v>
          </cell>
          <cell r="M4436" t="str">
            <v>2,64</v>
          </cell>
          <cell r="N4436">
            <v>3.5500000000000003</v>
          </cell>
          <cell r="O4436">
            <v>6.19</v>
          </cell>
          <cell r="P4436">
            <v>0</v>
          </cell>
          <cell r="R4436" t="str">
            <v>SINAPI</v>
          </cell>
        </row>
        <row r="4437">
          <cell r="G4437">
            <v>94726</v>
          </cell>
          <cell r="H4437" t="str">
            <v>CONECTOR, CPVC, SOLDÁVEL, DN 28 MM X 1, INSTALADO EM RESERVAÇÃO DE ÁGUA DE EDIFICAÇÃO QUE POSSUA RESERVATÓRIO DE FIBRA/FIBROCIMENTO  FORNECIMENTO E INSTALAÇÃO. AF_06/2016</v>
          </cell>
          <cell r="I4437" t="str">
            <v>UN</v>
          </cell>
          <cell r="J4437" t="str">
            <v>COEFICIENTE DE REPRESENTATIVIDADE</v>
          </cell>
          <cell r="K4437" t="str">
            <v>31,24</v>
          </cell>
          <cell r="L4437" t="str">
            <v>CAIXA REFERENCIAL</v>
          </cell>
          <cell r="M4437" t="str">
            <v>2,62</v>
          </cell>
          <cell r="N4437">
            <v>28.619999999999997</v>
          </cell>
          <cell r="O4437">
            <v>31.24</v>
          </cell>
          <cell r="P4437">
            <v>0</v>
          </cell>
          <cell r="R4437" t="str">
            <v>SINAPI</v>
          </cell>
        </row>
        <row r="4438">
          <cell r="G4438">
            <v>94727</v>
          </cell>
          <cell r="H4438" t="str">
            <v>LUVA, CPVC, SOLDÁVEL, DN 28 MM, INSTALADO EM RESERVAÇÃO DE ÁGUA DE EDIFICAÇÃO QUE POSSUA RESERVATÓRIO DE FIBRA/FIBROCIMENTO  FORNECIMENTO E INSTALAÇÃO. AF_06/2016</v>
          </cell>
          <cell r="I4438" t="str">
            <v>UN</v>
          </cell>
          <cell r="J4438" t="str">
            <v>COEFICIENTE DE REPRESENTATIVIDADE</v>
          </cell>
          <cell r="K4438" t="str">
            <v>9,00</v>
          </cell>
          <cell r="L4438" t="str">
            <v>CAIXA REFERENCIAL</v>
          </cell>
          <cell r="M4438" t="str">
            <v>2,63</v>
          </cell>
          <cell r="N4438">
            <v>6.37</v>
          </cell>
          <cell r="O4438">
            <v>9</v>
          </cell>
          <cell r="P4438">
            <v>0</v>
          </cell>
          <cell r="R4438" t="str">
            <v>SINAPI</v>
          </cell>
        </row>
        <row r="4439">
          <cell r="G4439">
            <v>94728</v>
          </cell>
          <cell r="H4439" t="str">
            <v>CONECTOR, CPVC, SOLDÁVEL, DN 35 MM X 1 1/4, INSTALADO EM RESERVAÇÃO DE ÁGUA DE EDIFICAÇÃO QUE POSSUA RESERVATÓRIO DE FIBRA/FIBROCIMENTO  FORNECIMENTO E INSTALAÇÃO. AF_06/2016</v>
          </cell>
          <cell r="I4439" t="str">
            <v>UN</v>
          </cell>
          <cell r="J4439" t="str">
            <v>COEFICIENTE DE REPRESENTATIVIDADE</v>
          </cell>
          <cell r="K4439" t="str">
            <v>49,09</v>
          </cell>
          <cell r="L4439" t="str">
            <v>CAIXA REFERENCIAL</v>
          </cell>
          <cell r="M4439" t="str">
            <v>3,45</v>
          </cell>
          <cell r="N4439">
            <v>45.64</v>
          </cell>
          <cell r="O4439">
            <v>49.09</v>
          </cell>
          <cell r="P4439">
            <v>0</v>
          </cell>
          <cell r="R4439" t="str">
            <v>SINAPI</v>
          </cell>
        </row>
        <row r="4440">
          <cell r="G4440">
            <v>94729</v>
          </cell>
          <cell r="H4440" t="str">
            <v>LUVA, CPVC, SOLDÁVEL, DN 35 MM, INSTALADO EM RESERVAÇÃO DE ÁGUA DE EDIFICAÇÃO QUE POSSUA RESERVATÓRIO DE FIBRA/FIBROCIMENTO  FORNECIMENTO E INSTALAÇÃO. AF_06/2016</v>
          </cell>
          <cell r="I4440" t="str">
            <v>UN</v>
          </cell>
          <cell r="J4440" t="str">
            <v>COEFICIENTE DE REPRESENTATIVIDADE</v>
          </cell>
          <cell r="K4440" t="str">
            <v>16,70</v>
          </cell>
          <cell r="L4440" t="str">
            <v>CAIXA REFERENCIAL</v>
          </cell>
          <cell r="M4440" t="str">
            <v>3,46</v>
          </cell>
          <cell r="N4440">
            <v>13.239999999999998</v>
          </cell>
          <cell r="O4440">
            <v>16.7</v>
          </cell>
          <cell r="P4440">
            <v>0</v>
          </cell>
          <cell r="R4440" t="str">
            <v>SINAPI</v>
          </cell>
        </row>
        <row r="4441">
          <cell r="G4441">
            <v>94730</v>
          </cell>
          <cell r="H4441" t="str">
            <v>CONECTOR, CPVC, SOLDÁVEL, DN 42 MM X 1 1/2, INSTALADO EM RESERVAÇÃO DE ÁGUA DE EDIFICAÇÃO QUE POSSUA RESERVATÓRIO DE FIBRA/FIBROCIMENTO  FORNECIMENTO E INSTALAÇÃO. AF_06/2016</v>
          </cell>
          <cell r="I4441" t="str">
            <v>UN</v>
          </cell>
          <cell r="J4441" t="str">
            <v>COEFICIENTE DE REPRESENTATIVIDADE</v>
          </cell>
          <cell r="K4441" t="str">
            <v>58,90</v>
          </cell>
          <cell r="L4441" t="str">
            <v>CAIXA REFERENCIAL</v>
          </cell>
          <cell r="M4441" t="str">
            <v>3,45</v>
          </cell>
          <cell r="N4441">
            <v>55.449999999999996</v>
          </cell>
          <cell r="O4441">
            <v>58.9</v>
          </cell>
          <cell r="P4441">
            <v>0</v>
          </cell>
          <cell r="R4441" t="str">
            <v>SINAPI</v>
          </cell>
        </row>
        <row r="4442">
          <cell r="G4442">
            <v>94731</v>
          </cell>
          <cell r="H4442" t="str">
            <v>LUVA, CPVC, SOLDÁVEL, DN 42 MM, INSTALADO EM RESERVAÇÃO DE ÁGUA DE EDIFICAÇÃO QUE POSSUA RESERVATÓRIO DE FIBRA/FIBROCIMENTO  FORNECIMENTO E INSTALAÇÃO. AF_06/2016</v>
          </cell>
          <cell r="I4442" t="str">
            <v>UN</v>
          </cell>
          <cell r="J4442" t="str">
            <v>COEFICIENTE DE REPRESENTATIVIDADE</v>
          </cell>
          <cell r="K4442" t="str">
            <v>21,06</v>
          </cell>
          <cell r="L4442" t="str">
            <v>CAIXA REFERENCIAL</v>
          </cell>
          <cell r="M4442" t="str">
            <v>3,46</v>
          </cell>
          <cell r="N4442">
            <v>17.599999999999998</v>
          </cell>
          <cell r="O4442">
            <v>21.06</v>
          </cell>
          <cell r="P4442">
            <v>0</v>
          </cell>
          <cell r="R4442" t="str">
            <v>SINAPI</v>
          </cell>
        </row>
        <row r="4443">
          <cell r="G4443">
            <v>94732</v>
          </cell>
          <cell r="H4443" t="str">
            <v>CONECTOR, CPVC, SOLDÁVEL, DN 54 MM X 2", INSTALADO EM RESERVAÇÃO DE ÁGUA DE EDIFICAÇÃO QUE POSSUA RESERVATÓRIO DE FIBRA/FIBROCIMENTO - FORNECIMENTO E INSTALAÇÃO. AF_06/2016</v>
          </cell>
          <cell r="I4443" t="str">
            <v>UN</v>
          </cell>
          <cell r="J4443" t="str">
            <v>COEFICIENTE DE REPRESENTATIVIDADE</v>
          </cell>
          <cell r="K4443" t="str">
            <v>96,28</v>
          </cell>
          <cell r="L4443" t="str">
            <v>CAIXA REFERENCIAL</v>
          </cell>
          <cell r="M4443" t="str">
            <v>5,99</v>
          </cell>
          <cell r="N4443">
            <v>90.29</v>
          </cell>
          <cell r="O4443">
            <v>96.28</v>
          </cell>
          <cell r="P4443">
            <v>0</v>
          </cell>
          <cell r="R4443" t="str">
            <v>SINAPI</v>
          </cell>
        </row>
        <row r="4444">
          <cell r="G4444">
            <v>94733</v>
          </cell>
          <cell r="H4444" t="str">
            <v>LUVA, CPVC, SOLDÁVEL, DN 54 MM, INSTALADO EM RESERVAÇÃO DE ÁGUA DE EDIFICAÇÃO QUE POSSUA RESERVATÓRIO DE FIBRA/FIBROCIMENTO  FORNECIMENTO E INSTALAÇÃO. AF_06/2016</v>
          </cell>
          <cell r="I4444" t="str">
            <v>UN</v>
          </cell>
          <cell r="J4444" t="str">
            <v>COEFICIENTE DE REPRESENTATIVIDADE</v>
          </cell>
          <cell r="K4444" t="str">
            <v>40,15</v>
          </cell>
          <cell r="L4444" t="str">
            <v>CAIXA REFERENCIAL</v>
          </cell>
          <cell r="M4444" t="str">
            <v>6,00</v>
          </cell>
          <cell r="N4444">
            <v>34.15</v>
          </cell>
          <cell r="O4444">
            <v>40.15</v>
          </cell>
          <cell r="P4444">
            <v>0</v>
          </cell>
          <cell r="R4444" t="str">
            <v>SINAPI</v>
          </cell>
        </row>
        <row r="4445">
          <cell r="G4445">
            <v>94734</v>
          </cell>
          <cell r="H4445" t="str">
            <v>CONECTOR, CPVC, SOLDÁVEL, DN 73 MM X 2 1/2", INSTALADO EM RESERVAÇÃO DE ÁGUA DE EDIFICAÇÃO QUE POSSUA RESERVATÓRIO DE FIBRA/FIBROCIMENTO - FORNECIMENTO E INSTALAÇÃO. AF_06/2016</v>
          </cell>
          <cell r="I4445" t="str">
            <v>UN</v>
          </cell>
          <cell r="J4445" t="str">
            <v>COEFICIENTE DE REPRESENTATIVIDADE</v>
          </cell>
          <cell r="K4445" t="str">
            <v>345,82</v>
          </cell>
          <cell r="L4445" t="str">
            <v>CAIXA REFERENCIAL</v>
          </cell>
          <cell r="M4445" t="str">
            <v>5,99</v>
          </cell>
          <cell r="N4445">
            <v>339.83</v>
          </cell>
          <cell r="O4445">
            <v>345.82</v>
          </cell>
          <cell r="P4445">
            <v>0</v>
          </cell>
          <cell r="R4445" t="str">
            <v>SINAPI</v>
          </cell>
        </row>
        <row r="4446">
          <cell r="G4446">
            <v>94736</v>
          </cell>
          <cell r="H4446" t="str">
            <v>CONECTOR, CPVC, SOLDÁVEL, DN 89 MM X 3", INSTALADO EM RESERVAÇÃO DE ÁGUA DE EDIFICAÇÃO QUE POSSUA RESERVATÓRIO DE FIBRA/FIBROCIMENTO - FORNECIMENTO E INSTALAÇÃO. AF_06/2016</v>
          </cell>
          <cell r="I4446" t="str">
            <v>UN</v>
          </cell>
          <cell r="J4446" t="str">
            <v>COEFICIENTE DE REPRESENTATIVIDADE</v>
          </cell>
          <cell r="K4446" t="str">
            <v>506,36</v>
          </cell>
          <cell r="L4446" t="str">
            <v>CAIXA REFERENCIAL</v>
          </cell>
          <cell r="M4446" t="str">
            <v>12,10</v>
          </cell>
          <cell r="N4446">
            <v>494.26</v>
          </cell>
          <cell r="O4446">
            <v>506.36</v>
          </cell>
          <cell r="P4446">
            <v>0</v>
          </cell>
          <cell r="R4446" t="str">
            <v>SINAPI</v>
          </cell>
        </row>
        <row r="4447">
          <cell r="G4447">
            <v>94737</v>
          </cell>
          <cell r="H4447" t="str">
            <v>LUVA, CPVC, SOLDÁVEL, DN 89 MM, INSTALADO EM RESERVAÇÃO DE ÁGUA DE EDIFICAÇÃO QUE POSSUA RESERVATÓRIO DE FIBRA/FIBROCIMENTO  FORNECIMENTO E INSTALAÇÃO. AF_06/2016</v>
          </cell>
          <cell r="I4447" t="str">
            <v>UN</v>
          </cell>
          <cell r="J4447" t="str">
            <v>COEFICIENTE DE REPRESENTATIVIDADE</v>
          </cell>
          <cell r="K4447" t="str">
            <v>169,16</v>
          </cell>
          <cell r="L4447" t="str">
            <v>CAIXA REFERENCIAL</v>
          </cell>
          <cell r="M4447" t="str">
            <v>12,10</v>
          </cell>
          <cell r="N4447">
            <v>157.06</v>
          </cell>
          <cell r="O4447">
            <v>169.16</v>
          </cell>
          <cell r="P4447">
            <v>0</v>
          </cell>
          <cell r="R4447" t="str">
            <v>SINAPI</v>
          </cell>
        </row>
        <row r="4448">
          <cell r="G4448">
            <v>94738</v>
          </cell>
          <cell r="H4448" t="str">
            <v>CONECTOR, CPVC, SOLDÁVEL, DN 114 MM X 4", INSTALADO EM RESERVAÇÃO DE ÁGUA DE EDIFICAÇÃO QUE POSSUA RESERVATÓRIO DE FIBRA/FIBROCIMENTO - FORNECIMENTO E INSTALAÇÃO. AF_06/2016</v>
          </cell>
          <cell r="I4448" t="str">
            <v>UN</v>
          </cell>
          <cell r="J4448" t="str">
            <v>COEFICIENTE DE REPRESENTATIVIDADE</v>
          </cell>
          <cell r="K4448" t="str">
            <v>1.517,00</v>
          </cell>
          <cell r="L4448" t="str">
            <v>CAIXA REFERENCIAL</v>
          </cell>
          <cell r="M4448" t="str">
            <v>12,10</v>
          </cell>
          <cell r="N4448">
            <v>1504.9</v>
          </cell>
          <cell r="O4448">
            <v>1517</v>
          </cell>
          <cell r="P4448">
            <v>0</v>
          </cell>
          <cell r="R4448" t="str">
            <v>SINAPI</v>
          </cell>
        </row>
        <row r="4449">
          <cell r="G4449">
            <v>94739</v>
          </cell>
          <cell r="H4449" t="str">
            <v>LUVA, CPVC, SOLDÁVEL, DN 114 MM, INSTALADO EM RESERVAÇÃO DE ÁGUA DE EDIFICAÇÃO QUE POSSUA RESERVATÓRIO DE FIBRA/FIBROCIMENTO - FORNECIMENTO E INSTALAÇÃO. AF_06/2016</v>
          </cell>
          <cell r="I4449" t="str">
            <v>UN</v>
          </cell>
          <cell r="J4449" t="str">
            <v>COEFICIENTE DE REPRESENTATIVIDADE</v>
          </cell>
          <cell r="K4449" t="str">
            <v>193,90</v>
          </cell>
          <cell r="L4449" t="str">
            <v>CAIXA REFERENCIAL</v>
          </cell>
          <cell r="M4449" t="str">
            <v>12,10</v>
          </cell>
          <cell r="N4449">
            <v>181.8</v>
          </cell>
          <cell r="O4449">
            <v>193.9</v>
          </cell>
          <cell r="P4449">
            <v>0</v>
          </cell>
          <cell r="R4449" t="str">
            <v>SINAPI</v>
          </cell>
        </row>
        <row r="4450">
          <cell r="G4450">
            <v>94740</v>
          </cell>
          <cell r="H4450" t="str">
            <v>JOELHO 90 GRAUS, CPVC, SOLDÁVEL, DN 22 MM, INSTALADO EM RESERVAÇÃO DE ÁGUA DE EDIFICAÇÃO QUE POSSUA RESERVATÓRIO DE FIBRA/FIBROCIMENTO  FORNECIMENTO E INSTALAÇÃO. AF_06/2016</v>
          </cell>
          <cell r="I4450" t="str">
            <v>UN</v>
          </cell>
          <cell r="J4450" t="str">
            <v>COEFICIENTE DE REPRESENTATIVIDADE</v>
          </cell>
          <cell r="K4450" t="str">
            <v>9,66</v>
          </cell>
          <cell r="L4450" t="str">
            <v>CAIXA REFERENCIAL</v>
          </cell>
          <cell r="M4450" t="str">
            <v>3,95</v>
          </cell>
          <cell r="N4450">
            <v>5.71</v>
          </cell>
          <cell r="O4450">
            <v>9.66</v>
          </cell>
          <cell r="P4450">
            <v>0</v>
          </cell>
          <cell r="R4450" t="str">
            <v>SINAPI</v>
          </cell>
        </row>
        <row r="4451">
          <cell r="G4451">
            <v>94741</v>
          </cell>
          <cell r="H4451" t="str">
            <v>CURVA 90 GRAUS, CPVC, SOLDÁVEL, DN 22 MM, INSTALADO EM RESERVAÇÃO DE ÁGUA DE EDIFICAÇÃO QUE POSSUA RESERVATÓRIO DE FIBRA/FIBROCIMENTO  FORNECIMENTO E INSTALAÇÃO. AF_06/2016</v>
          </cell>
          <cell r="I4451" t="str">
            <v>UN</v>
          </cell>
          <cell r="J4451" t="str">
            <v>COEFICIENTE DE REPRESENTATIVIDADE</v>
          </cell>
          <cell r="K4451" t="str">
            <v>12,40</v>
          </cell>
          <cell r="L4451" t="str">
            <v>CAIXA REFERENCIAL</v>
          </cell>
          <cell r="M4451" t="str">
            <v>3,94</v>
          </cell>
          <cell r="N4451">
            <v>8.4600000000000009</v>
          </cell>
          <cell r="O4451">
            <v>12.4</v>
          </cell>
          <cell r="P4451">
            <v>0</v>
          </cell>
          <cell r="R4451" t="str">
            <v>SINAPI</v>
          </cell>
        </row>
        <row r="4452">
          <cell r="G4452">
            <v>94742</v>
          </cell>
          <cell r="H4452" t="str">
            <v>JOELHO 90 GRAUS, CPVC, SOLDÁVEL, DN 28 MM, INSTALADO EM RESERVAÇÃO DE ÁGUA DE EDIFICAÇÃO QUE POSSUA RESERVATÓRIO DE FIBRA/FIBROCIMENTO  FORNECIMENTO E INSTALAÇÃO. AF_06/2016</v>
          </cell>
          <cell r="I4452" t="str">
            <v>UN</v>
          </cell>
          <cell r="J4452" t="str">
            <v>COEFICIENTE DE REPRESENTATIVIDADE</v>
          </cell>
          <cell r="K4452" t="str">
            <v>14,32</v>
          </cell>
          <cell r="L4452" t="str">
            <v>CAIXA REFERENCIAL</v>
          </cell>
          <cell r="M4452" t="str">
            <v>3,94</v>
          </cell>
          <cell r="N4452">
            <v>10.38</v>
          </cell>
          <cell r="O4452">
            <v>14.32</v>
          </cell>
          <cell r="P4452">
            <v>0</v>
          </cell>
          <cell r="R4452" t="str">
            <v>SINAPI</v>
          </cell>
        </row>
        <row r="4453">
          <cell r="G4453">
            <v>94743</v>
          </cell>
          <cell r="H4453" t="str">
            <v>CURVA 90 GRAUS, CPVC, SOLDÁVEL, DN 28 MM, INSTALADO EM RESERVAÇÃO DE ÁGUA DE EDIFICAÇÃO QUE POSSUA RESERVATÓRIO DE FIBRA/FIBROCIMENTO  FORNECIMENTO E INSTALAÇÃO. AF_06/2016</v>
          </cell>
          <cell r="I4453" t="str">
            <v>UN</v>
          </cell>
          <cell r="J4453" t="str">
            <v>COEFICIENTE DE REPRESENTATIVIDADE</v>
          </cell>
          <cell r="K4453" t="str">
            <v>18,45</v>
          </cell>
          <cell r="L4453" t="str">
            <v>CAIXA REFERENCIAL</v>
          </cell>
          <cell r="M4453" t="str">
            <v>3,94</v>
          </cell>
          <cell r="N4453">
            <v>14.51</v>
          </cell>
          <cell r="O4453">
            <v>18.45</v>
          </cell>
          <cell r="P4453">
            <v>0</v>
          </cell>
          <cell r="R4453" t="str">
            <v>SINAPI</v>
          </cell>
        </row>
        <row r="4454">
          <cell r="G4454">
            <v>94744</v>
          </cell>
          <cell r="H4454" t="str">
            <v>JOELHO 90 GRAUS, CPVC, SOLDÁVEL, DN 35 MM, INSTALADO EM RESERVAÇÃO DE ÁGUA DE EDIFICAÇÃO QUE POSSUA RESERVATÓRIO DE FIBRA/FIBROCIMENTO  FORNECIMENTO E INSTALAÇÃO. AF_06/2016</v>
          </cell>
          <cell r="I4454" t="str">
            <v>UN</v>
          </cell>
          <cell r="J4454" t="str">
            <v>COEFICIENTE DE REPRESENTATIVIDADE</v>
          </cell>
          <cell r="K4454" t="str">
            <v>23,36</v>
          </cell>
          <cell r="L4454" t="str">
            <v>CAIXA REFERENCIAL</v>
          </cell>
          <cell r="M4454" t="str">
            <v>5,16</v>
          </cell>
          <cell r="N4454">
            <v>18.2</v>
          </cell>
          <cell r="O4454">
            <v>23.36</v>
          </cell>
          <cell r="P4454">
            <v>0</v>
          </cell>
          <cell r="R4454" t="str">
            <v>SINAPI</v>
          </cell>
        </row>
        <row r="4455">
          <cell r="G4455">
            <v>94746</v>
          </cell>
          <cell r="H4455" t="str">
            <v>JOELHO 90 GRAUS, CPVC, SOLDÁVEL, DN 42 MM, INSTALADO EM RESERVAÇÃO DE ÁGUA DE EDIFICAÇÃO QUE POSSUA RESERVATÓRIO DE FIBRA/FIBROCIMENTO  FORNECIMENTO E INSTALAÇÃO. AF_06/2016</v>
          </cell>
          <cell r="I4455" t="str">
            <v>UN</v>
          </cell>
          <cell r="J4455" t="str">
            <v>COEFICIENTE DE REPRESENTATIVIDADE</v>
          </cell>
          <cell r="K4455" t="str">
            <v>31,93</v>
          </cell>
          <cell r="L4455" t="str">
            <v>CAIXA REFERENCIAL</v>
          </cell>
          <cell r="M4455" t="str">
            <v>5,16</v>
          </cell>
          <cell r="N4455">
            <v>26.77</v>
          </cell>
          <cell r="O4455">
            <v>31.93</v>
          </cell>
          <cell r="P4455">
            <v>0</v>
          </cell>
          <cell r="R4455" t="str">
            <v>SINAPI</v>
          </cell>
        </row>
        <row r="4456">
          <cell r="G4456">
            <v>94748</v>
          </cell>
          <cell r="H4456" t="str">
            <v>JOELHO 90 GRAUS, CPVC, SOLDÁVEL, DN 54 MM, INSTALADO EM RESERVAÇÃO DE ÁGUA DE EDIFICAÇÃO QUE POSSUA RESERVATÓRIO DE FIBRA/FIBROCIMENTO  FORNECIMENTO E INSTALAÇÃO. AF_06/2016</v>
          </cell>
          <cell r="I4456" t="str">
            <v>UN</v>
          </cell>
          <cell r="J4456" t="str">
            <v>COEFICIENTE DE REPRESENTATIVIDADE</v>
          </cell>
          <cell r="K4456" t="str">
            <v>75,24</v>
          </cell>
          <cell r="L4456" t="str">
            <v>CAIXA REFERENCIAL</v>
          </cell>
          <cell r="M4456" t="str">
            <v>8,98</v>
          </cell>
          <cell r="N4456">
            <v>66.259999999999991</v>
          </cell>
          <cell r="O4456">
            <v>75.239999999999995</v>
          </cell>
          <cell r="P4456">
            <v>0</v>
          </cell>
          <cell r="R4456" t="str">
            <v>SINAPI</v>
          </cell>
        </row>
        <row r="4457">
          <cell r="G4457">
            <v>94750</v>
          </cell>
          <cell r="H4457" t="str">
            <v>JOELHO 90 GRAUS, CPVC, SOLDÁVEL, DN 73 MM, INSTALADO EM RESERVAÇÃO DE ÁGUA DE EDIFICAÇÃO QUE POSSUA RESERVATÓRIO DE FIBRA/FIBROCIMENTO  FORNECIMENTO E INSTALAÇÃO. AF_06/2016</v>
          </cell>
          <cell r="I4457" t="str">
            <v>UN</v>
          </cell>
          <cell r="J4457" t="str">
            <v>COEFICIENTE DE REPRESENTATIVIDADE</v>
          </cell>
          <cell r="K4457" t="str">
            <v>147,08</v>
          </cell>
          <cell r="L4457" t="str">
            <v>CAIXA REFERENCIAL</v>
          </cell>
          <cell r="M4457" t="str">
            <v>8,98</v>
          </cell>
          <cell r="N4457">
            <v>138.10000000000002</v>
          </cell>
          <cell r="O4457">
            <v>147.08000000000001</v>
          </cell>
          <cell r="P4457">
            <v>0</v>
          </cell>
          <cell r="R4457" t="str">
            <v>SINAPI</v>
          </cell>
        </row>
        <row r="4458">
          <cell r="G4458">
            <v>94752</v>
          </cell>
          <cell r="H4458" t="str">
            <v>JOELHO 90 GRAUS, CPVC, SOLDÁVEL, DN 89 MM, INSTALADO EM RESERVAÇÃO DE ÁGUA DE EDIFICAÇÃO QUE POSSUA RESERVATÓRIO DE FIBRA/FIBROCIMENTO  FORNECIMENTO E INSTALAÇÃO. AF_06/2016</v>
          </cell>
          <cell r="I4458" t="str">
            <v>UN</v>
          </cell>
          <cell r="J4458" t="str">
            <v>COEFICIENTE DE REPRESENTATIVIDADE</v>
          </cell>
          <cell r="K4458" t="str">
            <v>179,71</v>
          </cell>
          <cell r="L4458" t="str">
            <v>CAIXA REFERENCIAL</v>
          </cell>
          <cell r="M4458" t="str">
            <v>18,17</v>
          </cell>
          <cell r="N4458">
            <v>161.54000000000002</v>
          </cell>
          <cell r="O4458">
            <v>179.71000000000004</v>
          </cell>
          <cell r="P4458">
            <v>0</v>
          </cell>
          <cell r="R4458" t="str">
            <v>SINAPI</v>
          </cell>
        </row>
        <row r="4459">
          <cell r="G4459">
            <v>94754</v>
          </cell>
          <cell r="H4459" t="str">
            <v>JOELHO 90 GRAUS, CPVC, SOLDÁVEL, DN 114 MM, INSTALADO EM RESERVAÇÃO DE ÁGUA DE EDIFICAÇÃO QUE POSSUA RESERVATÓRIO DE FIBRA/FIBROCIMENTO - FORNECIMENTO E INSTALAÇÃO. AF_06/2016</v>
          </cell>
          <cell r="I4459" t="str">
            <v>UN</v>
          </cell>
          <cell r="J4459" t="str">
            <v>COEFICIENTE DE REPRESENTATIVIDADE</v>
          </cell>
          <cell r="K4459" t="str">
            <v>240,73</v>
          </cell>
          <cell r="L4459" t="str">
            <v>CAIXA REFERENCIAL</v>
          </cell>
          <cell r="M4459" t="str">
            <v>18,17</v>
          </cell>
          <cell r="N4459">
            <v>222.56</v>
          </cell>
          <cell r="O4459">
            <v>240.73000000000002</v>
          </cell>
          <cell r="P4459">
            <v>0</v>
          </cell>
          <cell r="R4459" t="str">
            <v>SINAPI</v>
          </cell>
        </row>
        <row r="4460">
          <cell r="G4460">
            <v>94756</v>
          </cell>
          <cell r="H4460" t="str">
            <v>TE, CPVC, SOLDÁVEL, DN 22 MM, INSTALADO EM RESERVAÇÃO DE ÁGUA DE EDIFICAÇÃO QUE POSSUA RESERVATÓRIO DE FIBRA/FIBROCIMENTO  FORNECIMENTO E INSTALAÇÃO. AF_06/2016</v>
          </cell>
          <cell r="I4460" t="str">
            <v>UN</v>
          </cell>
          <cell r="J4460" t="str">
            <v>COEFICIENTE DE REPRESENTATIVIDADE</v>
          </cell>
          <cell r="K4460" t="str">
            <v>12,14</v>
          </cell>
          <cell r="L4460" t="str">
            <v>CAIXA REFERENCIAL</v>
          </cell>
          <cell r="M4460" t="str">
            <v>5,25</v>
          </cell>
          <cell r="N4460">
            <v>6.8900000000000006</v>
          </cell>
          <cell r="O4460">
            <v>12.14</v>
          </cell>
          <cell r="P4460">
            <v>0</v>
          </cell>
          <cell r="R4460" t="str">
            <v>SINAPI</v>
          </cell>
        </row>
        <row r="4461">
          <cell r="G4461">
            <v>94757</v>
          </cell>
          <cell r="H4461" t="str">
            <v>TE, CPVC, SOLDÁVEL, DN 28 MM, INSTALADO EM RESERVAÇÃO DE ÁGUA DE EDIFICAÇÃO QUE POSSUA RESERVATÓRIO DE FIBRA/FIBROCIMENTO  FORNECIMENTO E INSTALAÇÃO. AF_06/2016</v>
          </cell>
          <cell r="I4461" t="str">
            <v>UN</v>
          </cell>
          <cell r="J4461" t="str">
            <v>COEFICIENTE DE REPRESENTATIVIDADE</v>
          </cell>
          <cell r="K4461" t="str">
            <v>16,82</v>
          </cell>
          <cell r="L4461" t="str">
            <v>CAIXA REFERENCIAL</v>
          </cell>
          <cell r="M4461" t="str">
            <v>5,24</v>
          </cell>
          <cell r="N4461">
            <v>11.58</v>
          </cell>
          <cell r="O4461">
            <v>16.82</v>
          </cell>
          <cell r="P4461">
            <v>0</v>
          </cell>
          <cell r="R4461" t="str">
            <v>SINAPI</v>
          </cell>
        </row>
        <row r="4462">
          <cell r="G4462">
            <v>94758</v>
          </cell>
          <cell r="H4462" t="str">
            <v>TE, CPVC, SOLDÁVEL, DN 35 MM, INSTALADO EM RESERVAÇÃO DE ÁGUA DE EDIFICAÇÃO QUE POSSUA RESERVATÓRIO DE FIBRA/FIBROCIMENTO  FORNECIMENTO E INSTALAÇÃO. AF_06/2016</v>
          </cell>
          <cell r="I4462" t="str">
            <v>UN</v>
          </cell>
          <cell r="J4462" t="str">
            <v>COEFICIENTE DE REPRESENTATIVIDADE</v>
          </cell>
          <cell r="K4462" t="str">
            <v>45,71</v>
          </cell>
          <cell r="L4462" t="str">
            <v>CAIXA REFERENCIAL</v>
          </cell>
          <cell r="M4462" t="str">
            <v>6,87</v>
          </cell>
          <cell r="N4462">
            <v>38.840000000000003</v>
          </cell>
          <cell r="O4462">
            <v>45.71</v>
          </cell>
          <cell r="P4462">
            <v>0</v>
          </cell>
          <cell r="R4462" t="str">
            <v>SINAPI</v>
          </cell>
        </row>
        <row r="4463">
          <cell r="G4463">
            <v>94759</v>
          </cell>
          <cell r="H4463" t="str">
            <v>TE, CPVC, SOLDÁVEL, DN 42 MM, INSTALADO EM RESERVAÇÃO DE ÁGUA DE EDIFICAÇÃO QUE POSSUA RESERVATÓRIO DE FIBRA/FIBROCIMENTO  FORNECIMENTO E INSTALAÇÃO. AF_06/2016</v>
          </cell>
          <cell r="I4463" t="str">
            <v>UN</v>
          </cell>
          <cell r="J4463" t="str">
            <v>COEFICIENTE DE REPRESENTATIVIDADE</v>
          </cell>
          <cell r="K4463" t="str">
            <v>55,85</v>
          </cell>
          <cell r="L4463" t="str">
            <v>CAIXA REFERENCIAL</v>
          </cell>
          <cell r="M4463" t="str">
            <v>6,87</v>
          </cell>
          <cell r="N4463">
            <v>48.980000000000004</v>
          </cell>
          <cell r="O4463">
            <v>55.85</v>
          </cell>
          <cell r="P4463">
            <v>0</v>
          </cell>
          <cell r="R4463" t="str">
            <v>SINAPI</v>
          </cell>
        </row>
        <row r="4464">
          <cell r="G4464">
            <v>94760</v>
          </cell>
          <cell r="H4464" t="str">
            <v>TE, CPVC, SOLDÁVEL, DN 54 MM, INSTALADO EM RESERVAÇÃO DE ÁGUA DE EDIFICAÇÃO QUE POSSUA RESERVATÓRIO DE FIBRA/FIBROCIMENTO  FORNECIMENTO E INSTALAÇÃO. AF_06/2016</v>
          </cell>
          <cell r="I4464" t="str">
            <v>UN</v>
          </cell>
          <cell r="J4464" t="str">
            <v>COEFICIENTE DE REPRESENTATIVIDADE</v>
          </cell>
          <cell r="K4464" t="str">
            <v>93,68</v>
          </cell>
          <cell r="L4464" t="str">
            <v>CAIXA REFERENCIAL</v>
          </cell>
          <cell r="M4464" t="str">
            <v>11,97</v>
          </cell>
          <cell r="N4464">
            <v>81.710000000000008</v>
          </cell>
          <cell r="O4464">
            <v>93.68</v>
          </cell>
          <cell r="P4464">
            <v>0</v>
          </cell>
          <cell r="R4464" t="str">
            <v>SINAPI</v>
          </cell>
        </row>
        <row r="4465">
          <cell r="G4465">
            <v>94761</v>
          </cell>
          <cell r="H4465" t="str">
            <v>TE, CPVC, SOLDÁVEL, DN 73 MM, INSTALADO EM RESERVAÇÃO DE ÁGUA DE EDIFICAÇÃO QUE POSSUA RESERVATÓRIO DE FIBRA/FIBROCIMENTO  FORNECIMENTO E INSTALAÇÃO. AF_06/2016</v>
          </cell>
          <cell r="I4465" t="str">
            <v>UN</v>
          </cell>
          <cell r="J4465" t="str">
            <v>COEFICIENTE DE REPRESENTATIVIDADE</v>
          </cell>
          <cell r="K4465" t="str">
            <v>196,95</v>
          </cell>
          <cell r="L4465" t="str">
            <v>CAIXA REFERENCIAL</v>
          </cell>
          <cell r="M4465" t="str">
            <v>11,96</v>
          </cell>
          <cell r="N4465">
            <v>184.98999999999998</v>
          </cell>
          <cell r="O4465">
            <v>196.95</v>
          </cell>
          <cell r="P4465">
            <v>0</v>
          </cell>
          <cell r="R4465" t="str">
            <v>SINAPI</v>
          </cell>
        </row>
        <row r="4466">
          <cell r="G4466">
            <v>94762</v>
          </cell>
          <cell r="H4466" t="str">
            <v>TE, CPVC, SOLDÁVEL, DN 89 MM, INSTALADO EM RESERVAÇÃO DE ÁGUA DE EDIFICAÇÃO QUE POSSUA RESERVATÓRIO DE FIBRA/FIBROCIMENTO  FORNECIMENTO E INSTALAÇÃO. AF_06/2016</v>
          </cell>
          <cell r="I4466" t="str">
            <v>UN</v>
          </cell>
          <cell r="J4466" t="str">
            <v>COEFICIENTE DE REPRESENTATIVIDADE</v>
          </cell>
          <cell r="K4466" t="str">
            <v>242,46</v>
          </cell>
          <cell r="L4466" t="str">
            <v>CAIXA REFERENCIAL</v>
          </cell>
          <cell r="M4466" t="str">
            <v>24,22</v>
          </cell>
          <cell r="N4466">
            <v>218.24</v>
          </cell>
          <cell r="O4466">
            <v>242.46</v>
          </cell>
          <cell r="P4466">
            <v>0</v>
          </cell>
          <cell r="R4466" t="str">
            <v>SINAPI</v>
          </cell>
        </row>
        <row r="4467">
          <cell r="G4467">
            <v>94763</v>
          </cell>
          <cell r="H4467" t="str">
            <v>TE, CPVC, SOLDÁVEL, DN 114 MM, INSTALADO EM RESERVAÇÃO DE ÁGUA DE EDIFICAÇÃO QUE POSSUA RESERVATÓRIO DE FIBRA/FIBROCIMENTO - FORNECIMENTO E INSTALAÇÃO. AF_06/2016</v>
          </cell>
          <cell r="I4467" t="str">
            <v>UN</v>
          </cell>
          <cell r="J4467" t="str">
            <v>COEFICIENTE DE REPRESENTATIVIDADE</v>
          </cell>
          <cell r="K4467" t="str">
            <v>294,50</v>
          </cell>
          <cell r="L4467" t="str">
            <v>CAIXA REFERENCIAL</v>
          </cell>
          <cell r="M4467" t="str">
            <v>24,22</v>
          </cell>
          <cell r="N4467">
            <v>270.27999999999997</v>
          </cell>
          <cell r="O4467">
            <v>294.5</v>
          </cell>
          <cell r="P4467">
            <v>0</v>
          </cell>
          <cell r="R4467" t="str">
            <v>SINAPI</v>
          </cell>
        </row>
        <row r="4468">
          <cell r="G4468">
            <v>94764</v>
          </cell>
          <cell r="H4468" t="str">
            <v>ADAPTADOR COM FLANGE E ANEL DE VEDAÇÃO, CPVC, ROSCÁVEL, DN 15 MM, INSTALADO EM RESERVAÇÃO DE ÁGUA DE EDIFICAÇÃO QUE POSSUA RESERVATÓRIO DE FIBRA/FIBROCIMENTO - FORNECIMENTO E INSTALAÇÃO. AF_06/2016</v>
          </cell>
          <cell r="I4468" t="str">
            <v>UN</v>
          </cell>
          <cell r="J4468" t="str">
            <v>COEFICIENTE DE REPRESENTATIVIDADE</v>
          </cell>
          <cell r="K4468" t="str">
            <v>34,40</v>
          </cell>
          <cell r="L4468" t="str">
            <v>CAIXA REFERENCIAL</v>
          </cell>
          <cell r="M4468" t="str">
            <v>5,36</v>
          </cell>
          <cell r="N4468">
            <v>29.04</v>
          </cell>
          <cell r="O4468">
            <v>34.4</v>
          </cell>
          <cell r="P4468">
            <v>0</v>
          </cell>
          <cell r="R4468" t="str">
            <v>SINAPI</v>
          </cell>
        </row>
        <row r="4469">
          <cell r="G4469">
            <v>94765</v>
          </cell>
          <cell r="H4469" t="str">
            <v>ADAPTADOR COM FLANGE E ANEL DE VEDAÇÃO, CPVC, ROSCÁVEL, DN 22 MM, INSTALADO EM RESERVAÇÃO DE ÁGUA DE EDIFICAÇÃO QUE POSSUA RESERVATÓRIO DE FIBRA/FIBROCIMENTO - FORNECIMENTO E INSTALAÇÃO. AF_06/2016</v>
          </cell>
          <cell r="I4469" t="str">
            <v>UN</v>
          </cell>
          <cell r="J4469" t="str">
            <v>COEFICIENTE DE REPRESENTATIVIDADE</v>
          </cell>
          <cell r="K4469" t="str">
            <v>37,36</v>
          </cell>
          <cell r="L4469" t="str">
            <v>CAIXA REFERENCIAL</v>
          </cell>
          <cell r="M4469" t="str">
            <v>5,36</v>
          </cell>
          <cell r="N4469">
            <v>32</v>
          </cell>
          <cell r="O4469">
            <v>37.36</v>
          </cell>
          <cell r="P4469">
            <v>0</v>
          </cell>
          <cell r="R4469" t="str">
            <v>SINAPI</v>
          </cell>
        </row>
        <row r="4470">
          <cell r="G4470">
            <v>94766</v>
          </cell>
          <cell r="H4470" t="str">
            <v>ADAPTADOR COM FLANGE E ANEL DE VEDAÇÃO, CPVC, ROSCÁVEL, DN 28 MM, INSTALADO EM RESERVAÇÃO DE ÁGUA DE EDIFICAÇÃO QUE POSSUA RESERVATÓRIO DE FIBRA/FIBROCIMENTO - FORNECIMENTO E INSTALAÇÃO. AF_06/2016</v>
          </cell>
          <cell r="I4470" t="str">
            <v>UN</v>
          </cell>
          <cell r="J4470" t="str">
            <v>COEFICIENTE DE REPRESENTATIVIDADE</v>
          </cell>
          <cell r="K4470" t="str">
            <v>41,28</v>
          </cell>
          <cell r="L4470" t="str">
            <v>CAIXA REFERENCIAL</v>
          </cell>
          <cell r="M4470" t="str">
            <v>5,36</v>
          </cell>
          <cell r="N4470">
            <v>35.92</v>
          </cell>
          <cell r="O4470">
            <v>41.28</v>
          </cell>
          <cell r="P4470">
            <v>0</v>
          </cell>
          <cell r="R4470" t="str">
            <v>SINAPI</v>
          </cell>
        </row>
        <row r="4471">
          <cell r="G4471">
            <v>94767</v>
          </cell>
          <cell r="H4471" t="str">
            <v>ADAPTADOR COM FLANGE E ANEL DE VEDAÇÃO, CPVC, ROSCÁVEL, DN 35 MM, INSTALADO EM RESERVAÇÃO DE ÁGUA DE EDIFICAÇÃO QUE POSSUA RESERVATÓRIO DE FIBRA/FIBROCIMENTO - FORNECIMENTO E INSTALAÇÃO. AF_06/2016</v>
          </cell>
          <cell r="I4471" t="str">
            <v>UN</v>
          </cell>
          <cell r="J4471" t="str">
            <v>COEFICIENTE DE REPRESENTATIVIDADE</v>
          </cell>
          <cell r="K4471" t="str">
            <v>61,17</v>
          </cell>
          <cell r="L4471" t="str">
            <v>CAIXA REFERENCIAL</v>
          </cell>
          <cell r="M4471" t="str">
            <v>5,36</v>
          </cell>
          <cell r="N4471">
            <v>55.81</v>
          </cell>
          <cell r="O4471">
            <v>61.17</v>
          </cell>
          <cell r="P4471">
            <v>0</v>
          </cell>
          <cell r="R4471" t="str">
            <v>SINAPI</v>
          </cell>
        </row>
        <row r="4472">
          <cell r="G4472">
            <v>94768</v>
          </cell>
          <cell r="H4472" t="str">
            <v>ADAPTADOR COM FLANGE E ANEL DE VEDAÇÃO, CPVC, ROSCÁVEL, DN 42 MM, INSTALADO EM RESERVAÇÃO DE ÁGUA DE EDIFICAÇÃO QUE POSSUA RESERVATÓRIO DE FIBRA/FIBROCIMENTO - FORNECIMENTO E INSTALAÇÃO. AF_06/2016</v>
          </cell>
          <cell r="I4472" t="str">
            <v>UN</v>
          </cell>
          <cell r="J4472" t="str">
            <v>COEFICIENTE DE REPRESENTATIVIDADE</v>
          </cell>
          <cell r="K4472" t="str">
            <v>68,90</v>
          </cell>
          <cell r="L4472" t="str">
            <v>CAIXA REFERENCIAL</v>
          </cell>
          <cell r="M4472" t="str">
            <v>5,36</v>
          </cell>
          <cell r="N4472">
            <v>63.540000000000006</v>
          </cell>
          <cell r="O4472">
            <v>68.900000000000006</v>
          </cell>
          <cell r="P4472">
            <v>0</v>
          </cell>
          <cell r="R4472" t="str">
            <v>SINAPI</v>
          </cell>
        </row>
        <row r="4473">
          <cell r="G4473">
            <v>94769</v>
          </cell>
          <cell r="H4473" t="str">
            <v>ADAPTADOR COM FLANGE E ANEL DE VEDAÇÃO, CPVC, ROSCÁVEL, DN 54 MM, INSTALADO EM RESERVAÇÃO DE ÁGUA DE EDIFICAÇÃO QUE POSSUA RESERVATÓRIO DE FIBRA/FIBROCIMENTO - FORNECIMENTO E INSTALAÇÃO. AF_06/2016</v>
          </cell>
          <cell r="I4473" t="str">
            <v>UN</v>
          </cell>
          <cell r="J4473" t="str">
            <v>COEFICIENTE DE REPRESENTATIVIDADE</v>
          </cell>
          <cell r="K4473" t="str">
            <v>94,65</v>
          </cell>
          <cell r="L4473" t="str">
            <v>CAIXA REFERENCIAL</v>
          </cell>
          <cell r="M4473" t="str">
            <v>7,15</v>
          </cell>
          <cell r="N4473">
            <v>87.5</v>
          </cell>
          <cell r="O4473">
            <v>94.65</v>
          </cell>
          <cell r="P4473">
            <v>0</v>
          </cell>
          <cell r="R4473" t="str">
            <v>SINAPI</v>
          </cell>
        </row>
        <row r="4474">
          <cell r="G4474">
            <v>94770</v>
          </cell>
          <cell r="H4474" t="str">
            <v>ADAPTADOR COM FLANGES LIVRES, CPVC, ROSCÁVEL, DN 15 MM, INSTALADO EM RESERVAÇÃO DE ÁGUA DE EDIFICAÇÃO QUE POSSUA RESERVATÓRIO DE FIBRA/FIBROCIMENTO - FORNECIMENTO E INSTALAÇÃO. AF_06/2016</v>
          </cell>
          <cell r="I4474" t="str">
            <v>UN</v>
          </cell>
          <cell r="J4474" t="str">
            <v>COEFICIENTE DE REPRESENTATIVIDADE</v>
          </cell>
          <cell r="K4474" t="str">
            <v>39,13</v>
          </cell>
          <cell r="L4474" t="str">
            <v>CAIXA REFERENCIAL</v>
          </cell>
          <cell r="M4474" t="str">
            <v>9,12</v>
          </cell>
          <cell r="N4474">
            <v>30.010000000000005</v>
          </cell>
          <cell r="O4474">
            <v>39.130000000000003</v>
          </cell>
          <cell r="P4474">
            <v>0</v>
          </cell>
          <cell r="R4474" t="str">
            <v>SINAPI</v>
          </cell>
        </row>
        <row r="4475">
          <cell r="G4475">
            <v>94771</v>
          </cell>
          <cell r="H4475" t="str">
            <v>ADAPTADOR COM FLANGES LIVRES, CPVC, ROSCÁVEL, DN 22 MM, INSTALADO EM RESERVAÇÃO DE ÁGUA DE EDIFICAÇÃO QUE POSSUA RESERVATÓRIO DE FIBRA/FIBROCIMENTO - FORNECIMENTO E INSTALAÇÃO. AF_06/2016</v>
          </cell>
          <cell r="I4475" t="str">
            <v>UN</v>
          </cell>
          <cell r="J4475" t="str">
            <v>COEFICIENTE DE REPRESENTATIVIDADE</v>
          </cell>
          <cell r="K4475" t="str">
            <v>42,09</v>
          </cell>
          <cell r="L4475" t="str">
            <v>CAIXA REFERENCIAL</v>
          </cell>
          <cell r="M4475" t="str">
            <v>9,12</v>
          </cell>
          <cell r="N4475">
            <v>32.970000000000006</v>
          </cell>
          <cell r="O4475">
            <v>42.09</v>
          </cell>
          <cell r="P4475">
            <v>0</v>
          </cell>
          <cell r="R4475" t="str">
            <v>SINAPI</v>
          </cell>
        </row>
        <row r="4476">
          <cell r="G4476">
            <v>94772</v>
          </cell>
          <cell r="H4476" t="str">
            <v>ADAPTADOR COM FLANGES LIVRES, CPVC, ROSCÁVEL, DN 28 MM, INSTALADO EM RESERVAÇÃO DE ÁGUA DE EDIFICAÇÃO QUE POSSUA RESERVATÓRIO DE FIBRA/FIBROCIMENTO - FORNECIMENTO E INSTALAÇÃO. AF_06/2016</v>
          </cell>
          <cell r="I4476" t="str">
            <v>UN</v>
          </cell>
          <cell r="J4476" t="str">
            <v>COEFICIENTE DE REPRESENTATIVIDADE</v>
          </cell>
          <cell r="K4476" t="str">
            <v>46,01</v>
          </cell>
          <cell r="L4476" t="str">
            <v>CAIXA REFERENCIAL</v>
          </cell>
          <cell r="M4476" t="str">
            <v>9,12</v>
          </cell>
          <cell r="N4476">
            <v>36.89</v>
          </cell>
          <cell r="O4476">
            <v>46.01</v>
          </cell>
          <cell r="P4476">
            <v>0</v>
          </cell>
          <cell r="R4476" t="str">
            <v>SINAPI</v>
          </cell>
        </row>
        <row r="4477">
          <cell r="G4477">
            <v>94773</v>
          </cell>
          <cell r="H4477" t="str">
            <v>ADAPTADOR COM FLANGES LIVRES, CPVC, ROSCÁVEL, DN 35 MM, INSTALADO EM RESERVAÇÃO DE ÁGUA DE EDIFICAÇÃO QUE POSSUA RESERVATÓRIO DE FIBRA/FIBROCIMENTO - FORNECIMENTO E INSTALAÇÃO. AF_06/2016</v>
          </cell>
          <cell r="I4477" t="str">
            <v>UN</v>
          </cell>
          <cell r="J4477" t="str">
            <v>COEFICIENTE DE REPRESENTATIVIDADE</v>
          </cell>
          <cell r="K4477" t="str">
            <v>65,90</v>
          </cell>
          <cell r="L4477" t="str">
            <v>CAIXA REFERENCIAL</v>
          </cell>
          <cell r="M4477" t="str">
            <v>9,12</v>
          </cell>
          <cell r="N4477">
            <v>56.780000000000008</v>
          </cell>
          <cell r="O4477">
            <v>65.900000000000006</v>
          </cell>
          <cell r="P4477">
            <v>0</v>
          </cell>
          <cell r="R4477" t="str">
            <v>SINAPI</v>
          </cell>
        </row>
        <row r="4478">
          <cell r="G4478">
            <v>94774</v>
          </cell>
          <cell r="H4478" t="str">
            <v>ADAPTADOR COM FLANGES LIVRES, CPVC, ROSCÁVEL, DN 42 MM, INSTALADO EM RESERVAÇÃO DE ÁGUA DE EDIFICAÇÃO QUE POSSUA RESERVATÓRIO DE FIBRA/FIBROCIMENTO - FORNECIMENTO E INSTALAÇÃO. AF_06/2016</v>
          </cell>
          <cell r="I4478" t="str">
            <v>UN</v>
          </cell>
          <cell r="J4478" t="str">
            <v>COEFICIENTE DE REPRESENTATIVIDADE</v>
          </cell>
          <cell r="K4478" t="str">
            <v>73,63</v>
          </cell>
          <cell r="L4478" t="str">
            <v>CAIXA REFERENCIAL</v>
          </cell>
          <cell r="M4478" t="str">
            <v>9,11</v>
          </cell>
          <cell r="N4478">
            <v>64.52</v>
          </cell>
          <cell r="O4478">
            <v>73.63</v>
          </cell>
          <cell r="P4478">
            <v>0</v>
          </cell>
          <cell r="R4478" t="str">
            <v>SINAPI</v>
          </cell>
        </row>
        <row r="4479">
          <cell r="G4479">
            <v>94775</v>
          </cell>
          <cell r="H4479" t="str">
            <v>ADAPTADOR COM FLANGES LIVRES, CPVC, ROSCÁVEL, DN 54 MM, INSTALADO EM RESERVAÇÃO DE ÁGUA DE EDIFICAÇÃO QUE POSSUA RESERVATÓRIO DE FIBRA/FIBROCIMENTO - FORNECIMENTO E INSTALAÇÃO. AF_06/2016</v>
          </cell>
          <cell r="I4479" t="str">
            <v>UN</v>
          </cell>
          <cell r="J4479" t="str">
            <v>COEFICIENTE DE REPRESENTATIVIDADE</v>
          </cell>
          <cell r="K4479" t="str">
            <v>100,92</v>
          </cell>
          <cell r="L4479" t="str">
            <v>CAIXA REFERENCIAL</v>
          </cell>
          <cell r="M4479" t="str">
            <v>12,13</v>
          </cell>
          <cell r="N4479">
            <v>88.79</v>
          </cell>
          <cell r="O4479">
            <v>100.92</v>
          </cell>
          <cell r="P4479">
            <v>0</v>
          </cell>
          <cell r="R4479" t="str">
            <v>SINAPI</v>
          </cell>
        </row>
        <row r="4480">
          <cell r="G4480">
            <v>94783</v>
          </cell>
          <cell r="H4480" t="str">
            <v>ADAPTADOR COM FLANGE E ANEL DE VEDAÇÃO, PVC, SOLDÁVEL, DN  20 MM X 1/2 , INSTALADO EM RESERVAÇÃO DE ÁGUA DE EDIFICAÇÃO QUE POSSUA RESERVATÓRIO DE FIBRA/FIBROCIMENTO   FORNECIMENTO E INSTALAÇÃO. AF_06/2016</v>
          </cell>
          <cell r="I4480" t="str">
            <v>UN</v>
          </cell>
          <cell r="J4480" t="str">
            <v>COEFICIENTE DE REPRESENTATIVIDADE</v>
          </cell>
          <cell r="K4480" t="str">
            <v>22,37</v>
          </cell>
          <cell r="L4480" t="str">
            <v>CAIXA REFERENCIAL</v>
          </cell>
          <cell r="M4480" t="str">
            <v>4,77</v>
          </cell>
          <cell r="N4480">
            <v>17.600000000000001</v>
          </cell>
          <cell r="O4480">
            <v>22.37</v>
          </cell>
          <cell r="P4480">
            <v>0</v>
          </cell>
          <cell r="R4480" t="str">
            <v>SINAPI</v>
          </cell>
        </row>
        <row r="4481">
          <cell r="G4481">
            <v>94785</v>
          </cell>
          <cell r="H4481" t="str">
            <v>ADAPTADOR COM FLANGES LIVRES, PVC, SOLDÁVEL LONGO, DN 32 MM X 1 , INSTALADO EM RESERVAÇÃO DE ÁGUA DE EDIFICAÇÃO QUE POSSUA RESERVATÓRIO DE FIBRA/FIBROCIMENTO   FORNECIMENTO E INSTALAÇÃO. AF_06/2016</v>
          </cell>
          <cell r="I4481" t="str">
            <v>UN</v>
          </cell>
          <cell r="J4481" t="str">
            <v>COEFICIENTE DE REPRESENTATIVIDADE</v>
          </cell>
          <cell r="K4481" t="str">
            <v>25,98</v>
          </cell>
          <cell r="L4481" t="str">
            <v>CAIXA REFERENCIAL</v>
          </cell>
          <cell r="M4481" t="str">
            <v>8,11</v>
          </cell>
          <cell r="N4481">
            <v>17.87</v>
          </cell>
          <cell r="O4481">
            <v>25.98</v>
          </cell>
          <cell r="P4481">
            <v>0</v>
          </cell>
          <cell r="R4481" t="str">
            <v>SINAPI</v>
          </cell>
        </row>
        <row r="4482">
          <cell r="G4482">
            <v>94789</v>
          </cell>
          <cell r="H4482" t="str">
            <v>ADAPTADOR COM FLANGES LIVRES, PVC, SOLDÁVEL LONGO, DN 75 MM X 2 1/2 , INSTALADO EM RESERVAÇÃO DE ÁGUA DE EDIFICAÇÃO QUE POSSUA RESERVATÓRIO DE FIBRA/FIBROCIMENTO   FORNECIMENTO E INSTALAÇÃO. AF_06/2016</v>
          </cell>
          <cell r="I4482" t="str">
            <v>UN</v>
          </cell>
          <cell r="J4482" t="str">
            <v>COEFICIENTE DE REPRESENTATIVIDADE</v>
          </cell>
          <cell r="K4482" t="str">
            <v>278,83</v>
          </cell>
          <cell r="L4482" t="str">
            <v>CAIXA REFERENCIAL</v>
          </cell>
          <cell r="M4482" t="str">
            <v>10,80</v>
          </cell>
          <cell r="N4482">
            <v>268.02999999999997</v>
          </cell>
          <cell r="O4482">
            <v>278.83</v>
          </cell>
          <cell r="P4482">
            <v>0</v>
          </cell>
          <cell r="R4482" t="str">
            <v>SINAPI</v>
          </cell>
        </row>
        <row r="4483">
          <cell r="G4483">
            <v>94790</v>
          </cell>
          <cell r="H4483" t="str">
            <v>ADAPTADOR COM FLANGES LIVRES, PVC, SOLDÁVEL LONGO, DN 85 MM X 3 , INSTALADO EM RESERVAÇÃO DE ÁGUA DE EDIFICAÇÃO QUE POSSUA RESERVATÓRIO DE FIBRA/FIBROCIMENTO   FORNECIMENTO E INSTALAÇÃO. AF_06/2016</v>
          </cell>
          <cell r="I4483" t="str">
            <v>UN</v>
          </cell>
          <cell r="J4483" t="str">
            <v>COEFICIENTE DE REPRESENTATIVIDADE</v>
          </cell>
          <cell r="K4483" t="str">
            <v>385,53</v>
          </cell>
          <cell r="L4483" t="str">
            <v>CAIXA REFERENCIAL</v>
          </cell>
          <cell r="M4483" t="str">
            <v>10,80</v>
          </cell>
          <cell r="N4483">
            <v>374.72999999999996</v>
          </cell>
          <cell r="O4483">
            <v>385.53</v>
          </cell>
          <cell r="P4483">
            <v>0</v>
          </cell>
          <cell r="R4483" t="str">
            <v>SINAPI</v>
          </cell>
        </row>
        <row r="4484">
          <cell r="G4484">
            <v>94791</v>
          </cell>
          <cell r="H4484" t="str">
            <v>ADAPTADOR COM FLANGES LIVRES, PVC, SOLDÁVEL LONGO, DN 110 MM X 4 , INSTALADO EM RESERVAÇÃO DE ÁGUA DE EDIFICAÇÃO QUE POSSUA RESERVATÓRIO DE FIBRA/FIBROCIMENTO   FORNECIMENTO E INSTALAÇÃO. AF_06/2016</v>
          </cell>
          <cell r="I4484" t="str">
            <v>UN</v>
          </cell>
          <cell r="J4484" t="str">
            <v>COEFICIENTE DE REPRESENTATIVIDADE</v>
          </cell>
          <cell r="K4484" t="str">
            <v>509,18</v>
          </cell>
          <cell r="L4484" t="str">
            <v>CAIXA REFERENCIAL</v>
          </cell>
          <cell r="M4484" t="str">
            <v>10,80</v>
          </cell>
          <cell r="N4484">
            <v>498.38</v>
          </cell>
          <cell r="O4484">
            <v>509.18</v>
          </cell>
          <cell r="P4484">
            <v>0</v>
          </cell>
          <cell r="R4484" t="str">
            <v>SINAPI</v>
          </cell>
        </row>
        <row r="4485">
          <cell r="G4485">
            <v>94863</v>
          </cell>
          <cell r="H4485" t="str">
            <v>LUVA, CPVC, SOLDÁVEL, DN 73 MM, INSTALADO EM RESERVAÇÃO DE ÁGUA DE EDIFICAÇÃO QUE POSSUA RESERVATÓRIO DE FIBRA/FIBROCIMENTO  FORNECIMENTO E INSTALAÇÃO. AF_06/2016</v>
          </cell>
          <cell r="I4485" t="str">
            <v>UN</v>
          </cell>
          <cell r="J4485" t="str">
            <v>COEFICIENTE DE REPRESENTATIVIDADE</v>
          </cell>
          <cell r="K4485" t="str">
            <v>141,27</v>
          </cell>
          <cell r="L4485" t="str">
            <v>CAIXA REFERENCIAL</v>
          </cell>
          <cell r="M4485" t="str">
            <v>5,99</v>
          </cell>
          <cell r="N4485">
            <v>135.28</v>
          </cell>
          <cell r="O4485">
            <v>141.27000000000001</v>
          </cell>
          <cell r="P4485">
            <v>0</v>
          </cell>
          <cell r="R4485" t="str">
            <v>SINAPI</v>
          </cell>
        </row>
        <row r="4486">
          <cell r="G4486">
            <v>95237</v>
          </cell>
          <cell r="H4486" t="str">
            <v>LUVA COM BUCHA DE LATÃO, PVC, SOLDÁVEL, DN 32MM X 1 , INSTALADO EM RAMAL DE DISTRIBUIÇÃO DE ÁGUA   FORNECIMENTO E INSTALAÇÃO. AF_06/2022</v>
          </cell>
          <cell r="I4486" t="str">
            <v>UN</v>
          </cell>
          <cell r="J4486" t="str">
            <v>COEFICIENTE DE REPRESENTATIVIDADE</v>
          </cell>
          <cell r="K4486" t="str">
            <v>27,77</v>
          </cell>
          <cell r="L4486" t="str">
            <v>CAIXA REFERENCIAL</v>
          </cell>
          <cell r="M4486" t="str">
            <v>3,47</v>
          </cell>
          <cell r="N4486">
            <v>24.3</v>
          </cell>
          <cell r="O4486">
            <v>27.77</v>
          </cell>
          <cell r="P4486">
            <v>0</v>
          </cell>
          <cell r="R4486" t="str">
            <v>SINAPI</v>
          </cell>
        </row>
        <row r="4487">
          <cell r="G4487">
            <v>95693</v>
          </cell>
          <cell r="H4487" t="str">
            <v>LUVA SIMPLES, PVC, SÉRIE NORMAL, ESGOTO PREDIAL, DN 150 MM, JUNTA ELÁSTICA, FORNECIDO E INSTALADO EM SUBCOLETOR AÉREO DE ESGOTO SANITÁRIO. AF_08/2022</v>
          </cell>
          <cell r="I4487" t="str">
            <v>UN</v>
          </cell>
          <cell r="J4487" t="str">
            <v>COEFICIENTE DE REPRESENTATIVIDADE</v>
          </cell>
          <cell r="K4487" t="str">
            <v>53,89</v>
          </cell>
          <cell r="L4487" t="str">
            <v>CAIXA REFERENCIAL</v>
          </cell>
          <cell r="M4487" t="str">
            <v>8,43</v>
          </cell>
          <cell r="N4487">
            <v>45.46</v>
          </cell>
          <cell r="O4487">
            <v>53.89</v>
          </cell>
          <cell r="P4487">
            <v>0</v>
          </cell>
          <cell r="R4487" t="str">
            <v>SINAPI</v>
          </cell>
        </row>
        <row r="4488">
          <cell r="G4488">
            <v>95694</v>
          </cell>
          <cell r="H4488" t="str">
            <v>CURVA 90 GRAUS, PVC, SERIE R, ÁGUA PLUVIAL, DN 100 MM, JUNTA ELÁSTICA, FORNECIDO E INSTALADO EM RAMAL DE ENCAMINHAMENTO. AF_06/2022</v>
          </cell>
          <cell r="I4488" t="str">
            <v>UN</v>
          </cell>
          <cell r="J4488" t="str">
            <v>COEFICIENTE DE REPRESENTATIVIDADE</v>
          </cell>
          <cell r="K4488" t="str">
            <v>56,53</v>
          </cell>
          <cell r="L4488" t="str">
            <v>CAIXA REFERENCIAL</v>
          </cell>
          <cell r="M4488" t="str">
            <v>4,50</v>
          </cell>
          <cell r="N4488">
            <v>52.03</v>
          </cell>
          <cell r="O4488">
            <v>56.53</v>
          </cell>
          <cell r="P4488">
            <v>0</v>
          </cell>
          <cell r="R4488" t="str">
            <v>SINAPI</v>
          </cell>
        </row>
        <row r="4489">
          <cell r="G4489">
            <v>95695</v>
          </cell>
          <cell r="H4489" t="str">
            <v>CURVA 90 GRAUS, PVC, SERIE R, ÁGUA PLUVIAL, DN 100 MM, JUNTA ELÁSTICA, FORNECIDO E INSTALADO EM CONDUTORES VERTICAIS DE ÁGUAS PLUVIAIS. AF_06/2022</v>
          </cell>
          <cell r="I4489" t="str">
            <v>UN</v>
          </cell>
          <cell r="J4489" t="str">
            <v>COEFICIENTE DE REPRESENTATIVIDADE</v>
          </cell>
          <cell r="K4489" t="str">
            <v>62,88</v>
          </cell>
          <cell r="L4489" t="str">
            <v>CAIXA REFERENCIAL</v>
          </cell>
          <cell r="M4489" t="str">
            <v>9,57</v>
          </cell>
          <cell r="N4489">
            <v>53.31</v>
          </cell>
          <cell r="O4489">
            <v>62.88</v>
          </cell>
          <cell r="P4489">
            <v>0</v>
          </cell>
          <cell r="R4489" t="str">
            <v>SINAPI</v>
          </cell>
        </row>
        <row r="4490">
          <cell r="G4490">
            <v>95696</v>
          </cell>
          <cell r="H4490" t="str">
            <v>SPRINKLER TIPO PENDENTE, 68 °C, UNIÃO POR ROSCA DN 15 (1/2") - FORNECIMENTO E INSTALAÇÃO. AF_10/2020</v>
          </cell>
          <cell r="I4490" t="str">
            <v>UN</v>
          </cell>
          <cell r="J4490" t="str">
            <v>ATRIBUÍDO SÃO PAULO</v>
          </cell>
          <cell r="K4490" t="str">
            <v>33,68</v>
          </cell>
          <cell r="L4490" t="str">
            <v>CAIXA REFERENCIAL</v>
          </cell>
          <cell r="M4490" t="str">
            <v>2,43</v>
          </cell>
          <cell r="N4490">
            <v>31.25</v>
          </cell>
          <cell r="O4490">
            <v>33.68</v>
          </cell>
          <cell r="P4490">
            <v>0</v>
          </cell>
          <cell r="R4490" t="str">
            <v>SINAPI</v>
          </cell>
        </row>
        <row r="4491">
          <cell r="G4491">
            <v>96637</v>
          </cell>
          <cell r="H4491" t="str">
            <v>JOELHO 90 GRAUS, PPR, DN 25 MM, CLASSE PN 25, INSTALADO EM RAMAL OU SUB-RAMAL DE ÁGUA   FORNECIMENTO E INSTALAÇÃO. AF_08/2022</v>
          </cell>
          <cell r="I4491" t="str">
            <v>UN</v>
          </cell>
          <cell r="J4491" t="str">
            <v>ATRIBUÍDO SÃO PAULO</v>
          </cell>
          <cell r="K4491" t="str">
            <v>13,99</v>
          </cell>
          <cell r="L4491" t="str">
            <v>CAIXA REFERENCIAL</v>
          </cell>
          <cell r="M4491" t="str">
            <v>9,19</v>
          </cell>
          <cell r="N4491">
            <v>4.8000000000000007</v>
          </cell>
          <cell r="O4491">
            <v>13.99</v>
          </cell>
          <cell r="P4491">
            <v>0</v>
          </cell>
          <cell r="R4491" t="str">
            <v>SINAPI</v>
          </cell>
        </row>
        <row r="4492">
          <cell r="G4492">
            <v>96638</v>
          </cell>
          <cell r="H4492" t="str">
            <v>JOELHO 45 GRAUS, PPR, DN 25 MM, CLASSE PN 25, INSTALADO EM RAMAL OU SUB-RAMAL DE ÁGUA   FORNECIMENTO E INSTALAÇÃO. AF_08/2022</v>
          </cell>
          <cell r="I4492" t="str">
            <v>UN</v>
          </cell>
          <cell r="J4492" t="str">
            <v>ATRIBUÍDO SÃO PAULO</v>
          </cell>
          <cell r="K4492" t="str">
            <v>14,35</v>
          </cell>
          <cell r="L4492" t="str">
            <v>CAIXA REFERENCIAL</v>
          </cell>
          <cell r="M4492" t="str">
            <v>9,19</v>
          </cell>
          <cell r="N4492">
            <v>5.16</v>
          </cell>
          <cell r="O4492">
            <v>14.35</v>
          </cell>
          <cell r="P4492">
            <v>0</v>
          </cell>
          <cell r="R4492" t="str">
            <v>SINAPI</v>
          </cell>
        </row>
        <row r="4493">
          <cell r="G4493">
            <v>96639</v>
          </cell>
          <cell r="H4493" t="str">
            <v>LUVA, PPR, DN 25 MM, CLASSE PN 25, INSTALADO EM RAMAL OU SUB-RAMAL DE ÁGUA   FORNECIMENTO E INSTALAÇÃO. AF_08/2022</v>
          </cell>
          <cell r="I4493" t="str">
            <v>UN</v>
          </cell>
          <cell r="J4493" t="str">
            <v>ATRIBUÍDO SÃO PAULO</v>
          </cell>
          <cell r="K4493" t="str">
            <v>9,77</v>
          </cell>
          <cell r="L4493" t="str">
            <v>CAIXA REFERENCIAL</v>
          </cell>
          <cell r="M4493" t="str">
            <v>6,14</v>
          </cell>
          <cell r="N4493">
            <v>3.63</v>
          </cell>
          <cell r="O4493">
            <v>9.77</v>
          </cell>
          <cell r="P4493">
            <v>0</v>
          </cell>
          <cell r="R4493" t="str">
            <v>SINAPI</v>
          </cell>
        </row>
        <row r="4494">
          <cell r="G4494">
            <v>96640</v>
          </cell>
          <cell r="H4494" t="str">
            <v>CONECTOR MACHO, PPR, 25 X 1/2  , CLASSE PN 25, INSTALADO EM RAMAL OU SUB-RAMAL DE ÁGUA   FORNECIMENTO E INSTALAÇÃO. AF_08/2022</v>
          </cell>
          <cell r="I4494" t="str">
            <v>UN</v>
          </cell>
          <cell r="J4494" t="str">
            <v>ATRIBUÍDO SÃO PAULO</v>
          </cell>
          <cell r="K4494" t="str">
            <v>23,32</v>
          </cell>
          <cell r="L4494" t="str">
            <v>CAIXA REFERENCIAL</v>
          </cell>
          <cell r="M4494" t="str">
            <v>4,32</v>
          </cell>
          <cell r="N4494">
            <v>19</v>
          </cell>
          <cell r="O4494">
            <v>23.32</v>
          </cell>
          <cell r="P4494">
            <v>0</v>
          </cell>
          <cell r="R4494" t="str">
            <v>SINAPI</v>
          </cell>
        </row>
        <row r="4495">
          <cell r="G4495">
            <v>96641</v>
          </cell>
          <cell r="H4495" t="str">
            <v>CONECTOR FÊMEA, PPR, 25 X 1/2  , CLASSE PN 25, INSTALADO EM RAMAL OU SUB-RAMAL DE ÁGUA   FORNECIMENTO E INSTALAÇÃO. AF_08/2022</v>
          </cell>
          <cell r="I4495" t="str">
            <v>UN</v>
          </cell>
          <cell r="J4495" t="str">
            <v>ATRIBUÍDO SÃO PAULO</v>
          </cell>
          <cell r="K4495" t="str">
            <v>15,48</v>
          </cell>
          <cell r="L4495" t="str">
            <v>CAIXA REFERENCIAL</v>
          </cell>
          <cell r="M4495" t="str">
            <v>4,33</v>
          </cell>
          <cell r="N4495">
            <v>11.15</v>
          </cell>
          <cell r="O4495">
            <v>15.48</v>
          </cell>
          <cell r="P4495">
            <v>0</v>
          </cell>
          <cell r="R4495" t="str">
            <v>SINAPI</v>
          </cell>
        </row>
        <row r="4496">
          <cell r="G4496">
            <v>96642</v>
          </cell>
          <cell r="H4496" t="str">
            <v>TÊ NORMAL, PPR, DN 25 MM, CLASSE PN 25, INSTALADO EM RAMAL OU SUB-RAMAL DE ÁGUA   FORNECIMENTO E INSTALAÇÃO. AF_08/2022</v>
          </cell>
          <cell r="I4496" t="str">
            <v>UN</v>
          </cell>
          <cell r="J4496" t="str">
            <v>ATRIBUÍDO SÃO PAULO</v>
          </cell>
          <cell r="K4496" t="str">
            <v>18,42</v>
          </cell>
          <cell r="L4496" t="str">
            <v>CAIXA REFERENCIAL</v>
          </cell>
          <cell r="M4496" t="str">
            <v>12,23</v>
          </cell>
          <cell r="N4496">
            <v>6.1900000000000013</v>
          </cell>
          <cell r="O4496">
            <v>18.420000000000002</v>
          </cell>
          <cell r="P4496">
            <v>0</v>
          </cell>
          <cell r="R4496" t="str">
            <v>SINAPI</v>
          </cell>
        </row>
        <row r="4497">
          <cell r="G4497">
            <v>96643</v>
          </cell>
          <cell r="H4497" t="str">
            <v>TÊ MISTURADOR, PPR, 25 X 3/4   , CLASSE PN 25, INSTALADO EM RAMAL OU SUB-RAMAL DE ÁGUA   FORNECIMENTO E INSTALAÇÃO. AF_08/2022</v>
          </cell>
          <cell r="I4497" t="str">
            <v>UN</v>
          </cell>
          <cell r="J4497" t="str">
            <v>ATRIBUÍDO SÃO PAULO</v>
          </cell>
          <cell r="K4497" t="str">
            <v>40,83</v>
          </cell>
          <cell r="L4497" t="str">
            <v>CAIXA REFERENCIAL</v>
          </cell>
          <cell r="M4497" t="str">
            <v>8,65</v>
          </cell>
          <cell r="N4497">
            <v>32.18</v>
          </cell>
          <cell r="O4497">
            <v>40.83</v>
          </cell>
          <cell r="P4497">
            <v>0</v>
          </cell>
          <cell r="R4497" t="str">
            <v>SINAPI</v>
          </cell>
        </row>
        <row r="4498">
          <cell r="G4498">
            <v>96650</v>
          </cell>
          <cell r="H4498" t="str">
            <v>JOELHO 90 GRAUS, PPR, DN 25 MM, CLASSE PN 25, INSTALADO EM RAMAL DE DISTRIBUIÇÃO   FORNECIMENTO E INSTALAÇÃO. AF_08/2022</v>
          </cell>
          <cell r="I4498" t="str">
            <v>UN</v>
          </cell>
          <cell r="J4498" t="str">
            <v>ATRIBUÍDO SÃO PAULO</v>
          </cell>
          <cell r="K4498" t="str">
            <v>7,88</v>
          </cell>
          <cell r="L4498" t="str">
            <v>CAIXA REFERENCIAL</v>
          </cell>
          <cell r="M4498" t="str">
            <v>4,40</v>
          </cell>
          <cell r="N4498">
            <v>3.4799999999999995</v>
          </cell>
          <cell r="O4498">
            <v>7.88</v>
          </cell>
          <cell r="P4498">
            <v>0</v>
          </cell>
          <cell r="R4498" t="str">
            <v>SINAPI</v>
          </cell>
        </row>
        <row r="4499">
          <cell r="G4499">
            <v>96651</v>
          </cell>
          <cell r="H4499" t="str">
            <v>JOELHO 45 GRAUS, PPR, DN 25 MM, CLASSE PN 25, INSTALADO EM RAMAL DE DISTRIBUIÇÃO DE ÁGUA   FORNECIMENTO E INSTALAÇÃO. AF_08/2022</v>
          </cell>
          <cell r="I4499" t="str">
            <v>UN</v>
          </cell>
          <cell r="J4499" t="str">
            <v>ATRIBUÍDO SÃO PAULO</v>
          </cell>
          <cell r="K4499" t="str">
            <v>8,24</v>
          </cell>
          <cell r="L4499" t="str">
            <v>CAIXA REFERENCIAL</v>
          </cell>
          <cell r="M4499" t="str">
            <v>4,40</v>
          </cell>
          <cell r="N4499">
            <v>3.84</v>
          </cell>
          <cell r="O4499">
            <v>8.24</v>
          </cell>
          <cell r="P4499">
            <v>0</v>
          </cell>
          <cell r="R4499" t="str">
            <v>SINAPI</v>
          </cell>
        </row>
        <row r="4500">
          <cell r="G4500">
            <v>96652</v>
          </cell>
          <cell r="H4500" t="str">
            <v>JOELHO 90 GRAUS, PPR, DN 32 MM, CLASSE PN 25, INSTALADO EM RAMAL DE DISTRIBUIÇÃO - FORNECIMENTO E INSTALAÇÃO. AF_08/2022</v>
          </cell>
          <cell r="I4500" t="str">
            <v>UN</v>
          </cell>
          <cell r="J4500" t="str">
            <v>ATRIBUÍDO SÃO PAULO</v>
          </cell>
          <cell r="K4500" t="str">
            <v>9,40</v>
          </cell>
          <cell r="L4500" t="str">
            <v>CAIXA REFERENCIAL</v>
          </cell>
          <cell r="M4500" t="str">
            <v>4,60</v>
          </cell>
          <cell r="N4500">
            <v>4.8000000000000007</v>
          </cell>
          <cell r="O4500">
            <v>9.4</v>
          </cell>
          <cell r="P4500">
            <v>0</v>
          </cell>
          <cell r="R4500" t="str">
            <v>SINAPI</v>
          </cell>
        </row>
        <row r="4501">
          <cell r="G4501">
            <v>96653</v>
          </cell>
          <cell r="H4501" t="str">
            <v>JOELHO 45 GRAUS, PPR, DN 32 MM, CLASSE PN 25, INSTALADO EM RAMAL DE DISTRIBUIÇÃO DE ÁGUA - FORNECIMENTO E INSTALAÇÃO. AF_08/2022</v>
          </cell>
          <cell r="I4501" t="str">
            <v>UN</v>
          </cell>
          <cell r="J4501" t="str">
            <v>ATRIBUÍDO SÃO PAULO</v>
          </cell>
          <cell r="K4501" t="str">
            <v>12,45</v>
          </cell>
          <cell r="L4501" t="str">
            <v>CAIXA REFERENCIAL</v>
          </cell>
          <cell r="M4501" t="str">
            <v>4,59</v>
          </cell>
          <cell r="N4501">
            <v>7.8599999999999994</v>
          </cell>
          <cell r="O4501">
            <v>12.45</v>
          </cell>
          <cell r="P4501">
            <v>0</v>
          </cell>
          <cell r="R4501" t="str">
            <v>SINAPI</v>
          </cell>
        </row>
        <row r="4502">
          <cell r="G4502">
            <v>96654</v>
          </cell>
          <cell r="H4502" t="str">
            <v>JOELHO 90 GRAUS, PPR, DN 40 MM, CLASSE PN 25, INSTALADO EM RAMAL DE DISTRIBUIÇÃO - FORNECIMENTO E INSTALAÇÃO. AF_08/2022</v>
          </cell>
          <cell r="I4502" t="str">
            <v>UN</v>
          </cell>
          <cell r="J4502" t="str">
            <v>ATRIBUÍDO SÃO PAULO</v>
          </cell>
          <cell r="K4502" t="str">
            <v>14,19</v>
          </cell>
          <cell r="L4502" t="str">
            <v>CAIXA REFERENCIAL</v>
          </cell>
          <cell r="M4502" t="str">
            <v>4,86</v>
          </cell>
          <cell r="N4502">
            <v>9.3299999999999983</v>
          </cell>
          <cell r="O4502">
            <v>14.189999999999998</v>
          </cell>
          <cell r="P4502">
            <v>0</v>
          </cell>
          <cell r="R4502" t="str">
            <v>SINAPI</v>
          </cell>
        </row>
        <row r="4503">
          <cell r="G4503">
            <v>96655</v>
          </cell>
          <cell r="H4503" t="str">
            <v>JOELHO 45 GRAUS, PPR, DN 40 MM, CLASSE PN 25, INSTALADO EM RAMAL DE DISTRIBUIÇÃO DE ÁGUA - FORNECIMENTO E INSTALAÇÃO. AF_08/2022</v>
          </cell>
          <cell r="I4503" t="str">
            <v>UN</v>
          </cell>
          <cell r="J4503" t="str">
            <v>ATRIBUÍDO SÃO PAULO</v>
          </cell>
          <cell r="K4503" t="str">
            <v>19,15</v>
          </cell>
          <cell r="L4503" t="str">
            <v>CAIXA REFERENCIAL</v>
          </cell>
          <cell r="M4503" t="str">
            <v>4,85</v>
          </cell>
          <cell r="N4503">
            <v>14.299999999999999</v>
          </cell>
          <cell r="O4503">
            <v>19.149999999999999</v>
          </cell>
          <cell r="P4503">
            <v>0</v>
          </cell>
          <cell r="R4503" t="str">
            <v>SINAPI</v>
          </cell>
        </row>
        <row r="4504">
          <cell r="G4504">
            <v>96656</v>
          </cell>
          <cell r="H4504" t="str">
            <v>LUVA, PPR, DN 25 MM, CLASSE PN 25, INSTALADO EM RAMAL DE DISTRIBUIÇÃO DE ÁGUA   FORNECIMENTO E INSTALAÇÃO. AF_08/2022</v>
          </cell>
          <cell r="I4504" t="str">
            <v>UN</v>
          </cell>
          <cell r="J4504" t="str">
            <v>ATRIBUÍDO SÃO PAULO</v>
          </cell>
          <cell r="K4504" t="str">
            <v>5,69</v>
          </cell>
          <cell r="L4504" t="str">
            <v>CAIXA REFERENCIAL</v>
          </cell>
          <cell r="M4504" t="str">
            <v>2,92</v>
          </cell>
          <cell r="N4504">
            <v>2.7700000000000005</v>
          </cell>
          <cell r="O4504">
            <v>5.69</v>
          </cell>
          <cell r="P4504">
            <v>0</v>
          </cell>
          <cell r="R4504" t="str">
            <v>SINAPI</v>
          </cell>
        </row>
        <row r="4505">
          <cell r="G4505">
            <v>96657</v>
          </cell>
          <cell r="H4505" t="str">
            <v>CONECTOR MACHO, PPR, 25 X 1/2, CLASSE PN 25, INSTALADO EM RAMAL DE DISTRIBUIÇÃO DE ÁGUA   FORNECIMENTO E INSTALAÇÃO. AF_08/2022</v>
          </cell>
          <cell r="I4505" t="str">
            <v>UN</v>
          </cell>
          <cell r="J4505" t="str">
            <v>ATRIBUÍDO SÃO PAULO</v>
          </cell>
          <cell r="K4505" t="str">
            <v>21,50</v>
          </cell>
          <cell r="L4505" t="str">
            <v>CAIXA REFERENCIAL</v>
          </cell>
          <cell r="M4505" t="str">
            <v>2,88</v>
          </cell>
          <cell r="N4505">
            <v>18.62</v>
          </cell>
          <cell r="O4505">
            <v>21.5</v>
          </cell>
          <cell r="P4505">
            <v>0</v>
          </cell>
          <cell r="R4505" t="str">
            <v>SINAPI</v>
          </cell>
        </row>
        <row r="4506">
          <cell r="G4506">
            <v>96658</v>
          </cell>
          <cell r="H4506" t="str">
            <v>CONECTOR FÊMEA, PPR, 25 X 1/2  , CLASSE PN 25, INSTALADO EM RAMAL DE DISTRIBUIÇÃO DE ÁGUA   FORNECIMENTO E INSTALAÇÃO. AF_08/2022</v>
          </cell>
          <cell r="I4506" t="str">
            <v>UN</v>
          </cell>
          <cell r="J4506" t="str">
            <v>ATRIBUÍDO SÃO PAULO</v>
          </cell>
          <cell r="K4506" t="str">
            <v>13,66</v>
          </cell>
          <cell r="L4506" t="str">
            <v>CAIXA REFERENCIAL</v>
          </cell>
          <cell r="M4506" t="str">
            <v>2,89</v>
          </cell>
          <cell r="N4506">
            <v>10.77</v>
          </cell>
          <cell r="O4506">
            <v>13.66</v>
          </cell>
          <cell r="P4506">
            <v>0</v>
          </cell>
          <cell r="R4506" t="str">
            <v>SINAPI</v>
          </cell>
        </row>
        <row r="4507">
          <cell r="G4507">
            <v>96659</v>
          </cell>
          <cell r="H4507" t="str">
            <v>LUVA, PPR, DN 32 MM, CLASSE PN 25, INSTALADO EM RAMAL DE DISTRIBUIÇÃO DE ÁGUA   FORNECIMENTO E INSTALAÇÃO. AF_08/2022</v>
          </cell>
          <cell r="I4507" t="str">
            <v>UN</v>
          </cell>
          <cell r="J4507" t="str">
            <v>ATRIBUÍDO SÃO PAULO</v>
          </cell>
          <cell r="K4507" t="str">
            <v>7,48</v>
          </cell>
          <cell r="L4507" t="str">
            <v>CAIXA REFERENCIAL</v>
          </cell>
          <cell r="M4507" t="str">
            <v>3,08</v>
          </cell>
          <cell r="N4507">
            <v>4.4000000000000004</v>
          </cell>
          <cell r="O4507">
            <v>7.48</v>
          </cell>
          <cell r="P4507">
            <v>0</v>
          </cell>
          <cell r="R4507" t="str">
            <v>SINAPI</v>
          </cell>
        </row>
        <row r="4508">
          <cell r="G4508">
            <v>96660</v>
          </cell>
          <cell r="H4508" t="str">
            <v>CONECTOR MACHO, PPR, 32 X 3/4, CLASSE PN 25, INSTALADO EM RAMAL DE DISTRIBUIÇÃO DE ÁGUA   FORNECIMENTO E INSTALAÇÃO. AF_08/2022</v>
          </cell>
          <cell r="I4508" t="str">
            <v>UN</v>
          </cell>
          <cell r="J4508" t="str">
            <v>ATRIBUÍDO SÃO PAULO</v>
          </cell>
          <cell r="K4508" t="str">
            <v>29,27</v>
          </cell>
          <cell r="L4508" t="str">
            <v>CAIXA REFERENCIAL</v>
          </cell>
          <cell r="M4508" t="str">
            <v>2,97</v>
          </cell>
          <cell r="N4508">
            <v>26.3</v>
          </cell>
          <cell r="O4508">
            <v>29.27</v>
          </cell>
          <cell r="P4508">
            <v>0</v>
          </cell>
          <cell r="R4508" t="str">
            <v>SINAPI</v>
          </cell>
        </row>
        <row r="4509">
          <cell r="G4509">
            <v>96661</v>
          </cell>
          <cell r="H4509" t="str">
            <v>CONECTOR FÊMEA, PPR, 32 X 3/4, CLASSE PN 25, INSTALADO EM RAMAL DE DISTRIBUIÇÃO DE ÁGUA   FORNECIMENTO E INSTALAÇÃO. AF_08/2022</v>
          </cell>
          <cell r="I4509" t="str">
            <v>UN</v>
          </cell>
          <cell r="J4509" t="str">
            <v>ATRIBUÍDO SÃO PAULO</v>
          </cell>
          <cell r="K4509" t="str">
            <v>28,99</v>
          </cell>
          <cell r="L4509" t="str">
            <v>CAIXA REFERENCIAL</v>
          </cell>
          <cell r="M4509" t="str">
            <v>2,97</v>
          </cell>
          <cell r="N4509">
            <v>26.02</v>
          </cell>
          <cell r="O4509">
            <v>28.99</v>
          </cell>
          <cell r="P4509">
            <v>0</v>
          </cell>
          <cell r="R4509" t="str">
            <v>SINAPI</v>
          </cell>
        </row>
        <row r="4510">
          <cell r="G4510">
            <v>96662</v>
          </cell>
          <cell r="H4510" t="str">
            <v>BUCHA DE REDUÇÃO, PPR, 32 X 25, CLASSE PN 25, INSTALADO EM RAMAL DE DISTRIBUIÇÃO DE ÁGUA   FORNECIMENTO E INSTALAÇÃO. AF_08/2022</v>
          </cell>
          <cell r="I4510" t="str">
            <v>UN</v>
          </cell>
          <cell r="J4510" t="str">
            <v>ATRIBUÍDO SÃO PAULO</v>
          </cell>
          <cell r="K4510" t="str">
            <v>8,35</v>
          </cell>
          <cell r="L4510" t="str">
            <v>CAIXA REFERENCIAL</v>
          </cell>
          <cell r="M4510" t="str">
            <v>2,99</v>
          </cell>
          <cell r="N4510">
            <v>5.3599999999999994</v>
          </cell>
          <cell r="O4510">
            <v>8.35</v>
          </cell>
          <cell r="P4510">
            <v>0</v>
          </cell>
          <cell r="R4510" t="str">
            <v>SINAPI</v>
          </cell>
        </row>
        <row r="4511">
          <cell r="G4511">
            <v>96663</v>
          </cell>
          <cell r="H4511" t="str">
            <v>LUVA, PPR, DN 40 MM, CLASSE PN 25, INSTALADO EM RAMAL DE DISTRIBUIÇÃO DE ÁGUA   FORNECIMENTO E INSTALAÇÃO. AF_08/2022</v>
          </cell>
          <cell r="I4511" t="str">
            <v>UN</v>
          </cell>
          <cell r="J4511" t="str">
            <v>ATRIBUÍDO SÃO PAULO</v>
          </cell>
          <cell r="K4511" t="str">
            <v>14,30</v>
          </cell>
          <cell r="L4511" t="str">
            <v>CAIXA REFERENCIAL</v>
          </cell>
          <cell r="M4511" t="str">
            <v>3,23</v>
          </cell>
          <cell r="N4511">
            <v>11.07</v>
          </cell>
          <cell r="O4511">
            <v>14.3</v>
          </cell>
          <cell r="P4511">
            <v>0</v>
          </cell>
          <cell r="R4511" t="str">
            <v>SINAPI</v>
          </cell>
        </row>
        <row r="4512">
          <cell r="G4512">
            <v>96664</v>
          </cell>
          <cell r="H4512" t="str">
            <v>BUCHA DE REDUÇÃO, PPR, 40 X 25, CLASSE PN 25, INSTALADO EM RAMAL DE DISTRIBUIÇÃO DE ÁGUA   FORNECIMENTO E INSTALAÇÃO. AF_08/2022</v>
          </cell>
          <cell r="I4512" t="str">
            <v>UN</v>
          </cell>
          <cell r="J4512" t="str">
            <v>ATRIBUÍDO SÃO PAULO</v>
          </cell>
          <cell r="K4512" t="str">
            <v>15,75</v>
          </cell>
          <cell r="L4512" t="str">
            <v>CAIXA REFERENCIAL</v>
          </cell>
          <cell r="M4512" t="str">
            <v>3,07</v>
          </cell>
          <cell r="N4512">
            <v>12.68</v>
          </cell>
          <cell r="O4512">
            <v>15.75</v>
          </cell>
          <cell r="P4512">
            <v>0</v>
          </cell>
          <cell r="R4512" t="str">
            <v>SINAPI</v>
          </cell>
        </row>
        <row r="4513">
          <cell r="G4513">
            <v>96665</v>
          </cell>
          <cell r="H4513" t="str">
            <v>TÊ NORMAL, PPR, DN 25 MM, CLASSE PN 25, INSTALADO EM RAMAL DE DISTRIBUIÇÃO DE ÁGUA   FORNECIMENTO E INSTALAÇÃO. AF_08/2022</v>
          </cell>
          <cell r="I4513" t="str">
            <v>UN</v>
          </cell>
          <cell r="J4513" t="str">
            <v>ATRIBUÍDO SÃO PAULO</v>
          </cell>
          <cell r="K4513" t="str">
            <v>10,25</v>
          </cell>
          <cell r="L4513" t="str">
            <v>CAIXA REFERENCIAL</v>
          </cell>
          <cell r="M4513" t="str">
            <v>5,83</v>
          </cell>
          <cell r="N4513">
            <v>4.42</v>
          </cell>
          <cell r="O4513">
            <v>10.25</v>
          </cell>
          <cell r="P4513">
            <v>0</v>
          </cell>
          <cell r="R4513" t="str">
            <v>SINAPI</v>
          </cell>
        </row>
        <row r="4514">
          <cell r="G4514">
            <v>96666</v>
          </cell>
          <cell r="H4514" t="str">
            <v>TÊ NORMAL, PPR, DN 32 MM, CLASSE PN 25, INSTALADO EM RAMAL DE DISTRIBUIÇÃO DE ÁGUA   FORNECIMENTO E INSTALAÇÃO. AF_08/2022</v>
          </cell>
          <cell r="I4514" t="str">
            <v>UN</v>
          </cell>
          <cell r="J4514" t="str">
            <v>ATRIBUÍDO SÃO PAULO</v>
          </cell>
          <cell r="K4514" t="str">
            <v>14,92</v>
          </cell>
          <cell r="L4514" t="str">
            <v>CAIXA REFERENCIAL</v>
          </cell>
          <cell r="M4514" t="str">
            <v>6,12</v>
          </cell>
          <cell r="N4514">
            <v>8.8000000000000007</v>
          </cell>
          <cell r="O4514">
            <v>14.920000000000002</v>
          </cell>
          <cell r="P4514">
            <v>0</v>
          </cell>
          <cell r="R4514" t="str">
            <v>SINAPI</v>
          </cell>
        </row>
        <row r="4515">
          <cell r="G4515">
            <v>96667</v>
          </cell>
          <cell r="H4515" t="str">
            <v>TÊ NORMAL, PPR, DN 40 MM, CLASSE PN 25, INSTALADO EM RAMAL DE DISTRIBUIÇÃO DE ÁGUA   FORNECIMENTO E INSTALAÇÃO. AF_08/2022</v>
          </cell>
          <cell r="I4515" t="str">
            <v>UN</v>
          </cell>
          <cell r="J4515" t="str">
            <v>ATRIBUÍDO SÃO PAULO</v>
          </cell>
          <cell r="K4515" t="str">
            <v>21,22</v>
          </cell>
          <cell r="L4515" t="str">
            <v>CAIXA REFERENCIAL</v>
          </cell>
          <cell r="M4515" t="str">
            <v>6,46</v>
          </cell>
          <cell r="N4515">
            <v>14.759999999999998</v>
          </cell>
          <cell r="O4515">
            <v>21.22</v>
          </cell>
          <cell r="P4515">
            <v>0</v>
          </cell>
          <cell r="R4515" t="str">
            <v>SINAPI</v>
          </cell>
        </row>
        <row r="4516">
          <cell r="G4516">
            <v>96684</v>
          </cell>
          <cell r="H4516" t="str">
            <v>JOELHO 90 GRAUS, PPR, DN 25 MM, CLASSE PN 25, INSTALADO EM PRUMADA DE ÁGUA   FORNECIMENTO E INSTALAÇÃO . AF_08/2022</v>
          </cell>
          <cell r="I4516" t="str">
            <v>UN</v>
          </cell>
          <cell r="J4516" t="str">
            <v>ATRIBUÍDO SÃO PAULO</v>
          </cell>
          <cell r="K4516" t="str">
            <v>10,09</v>
          </cell>
          <cell r="L4516" t="str">
            <v>CAIXA REFERENCIAL</v>
          </cell>
          <cell r="M4516" t="str">
            <v>6,11</v>
          </cell>
          <cell r="N4516">
            <v>3.9799999999999995</v>
          </cell>
          <cell r="O4516">
            <v>10.09</v>
          </cell>
          <cell r="P4516">
            <v>0</v>
          </cell>
          <cell r="R4516" t="str">
            <v>SINAPI</v>
          </cell>
        </row>
        <row r="4517">
          <cell r="G4517">
            <v>96685</v>
          </cell>
          <cell r="H4517" t="str">
            <v>JOELHO 45 GRAUS, PPR, DN 25 MM, CLASSE PN 25, INSTALADO EM PRUMADA DE ÁGUA   FORNECIMENTO E INSTALAÇÃO . AF_08/2022</v>
          </cell>
          <cell r="I4517" t="str">
            <v>UN</v>
          </cell>
          <cell r="J4517" t="str">
            <v>ATRIBUÍDO SÃO PAULO</v>
          </cell>
          <cell r="K4517" t="str">
            <v>10,45</v>
          </cell>
          <cell r="L4517" t="str">
            <v>CAIXA REFERENCIAL</v>
          </cell>
          <cell r="M4517" t="str">
            <v>6,11</v>
          </cell>
          <cell r="N4517">
            <v>4.339999999999999</v>
          </cell>
          <cell r="O4517">
            <v>10.45</v>
          </cell>
          <cell r="P4517">
            <v>0</v>
          </cell>
          <cell r="R4517" t="str">
            <v>SINAPI</v>
          </cell>
        </row>
        <row r="4518">
          <cell r="G4518">
            <v>96686</v>
          </cell>
          <cell r="H4518" t="str">
            <v>JOELHO 90 GRAUS, PPR, DN 32 MM, CLASSE PN 25, INSTALADO EM PRUMADA DE ÁGUA   FORNECIMENTO E INSTALAÇÃO . AF_08/2022</v>
          </cell>
          <cell r="I4518" t="str">
            <v>UN</v>
          </cell>
          <cell r="J4518" t="str">
            <v>ATRIBUÍDO SÃO PAULO</v>
          </cell>
          <cell r="K4518" t="str">
            <v>13,02</v>
          </cell>
          <cell r="L4518" t="str">
            <v>CAIXA REFERENCIAL</v>
          </cell>
          <cell r="M4518" t="str">
            <v>7,44</v>
          </cell>
          <cell r="N4518">
            <v>5.5799999999999992</v>
          </cell>
          <cell r="O4518">
            <v>13.02</v>
          </cell>
          <cell r="P4518">
            <v>0</v>
          </cell>
          <cell r="R4518" t="str">
            <v>SINAPI</v>
          </cell>
        </row>
        <row r="4519">
          <cell r="G4519">
            <v>96687</v>
          </cell>
          <cell r="H4519" t="str">
            <v>JOELHO 45 GRAUS, PPR, DN 32 MM, CLASSE PN 25, INSTALADO EM PRUMADA DE ÁGUA   FORNECIMENTO E INSTALAÇÃO . AF_08/2022</v>
          </cell>
          <cell r="I4519" t="str">
            <v>UN</v>
          </cell>
          <cell r="J4519" t="str">
            <v>ATRIBUÍDO SÃO PAULO</v>
          </cell>
          <cell r="K4519" t="str">
            <v>16,07</v>
          </cell>
          <cell r="L4519" t="str">
            <v>CAIXA REFERENCIAL</v>
          </cell>
          <cell r="M4519" t="str">
            <v>7,42</v>
          </cell>
          <cell r="N4519">
            <v>8.65</v>
          </cell>
          <cell r="O4519">
            <v>16.07</v>
          </cell>
          <cell r="P4519">
            <v>0</v>
          </cell>
          <cell r="R4519" t="str">
            <v>SINAPI</v>
          </cell>
        </row>
        <row r="4520">
          <cell r="G4520">
            <v>96688</v>
          </cell>
          <cell r="H4520" t="str">
            <v>JOELHO 90 GRAUS, PPR, DN 40 MM, CLASSE PN 25, INSTALADO EM PRUMADA DE ÁGUA   FORNECIMENTO E INSTALAÇÃO . AF_08/2022</v>
          </cell>
          <cell r="I4520" t="str">
            <v>UN</v>
          </cell>
          <cell r="J4520" t="str">
            <v>ATRIBUÍDO SÃO PAULO</v>
          </cell>
          <cell r="K4520" t="str">
            <v>19,43</v>
          </cell>
          <cell r="L4520" t="str">
            <v>CAIXA REFERENCIAL</v>
          </cell>
          <cell r="M4520" t="str">
            <v>8,96</v>
          </cell>
          <cell r="N4520">
            <v>10.469999999999999</v>
          </cell>
          <cell r="O4520">
            <v>19.43</v>
          </cell>
          <cell r="P4520">
            <v>0</v>
          </cell>
          <cell r="R4520" t="str">
            <v>SINAPI</v>
          </cell>
        </row>
        <row r="4521">
          <cell r="G4521">
            <v>96689</v>
          </cell>
          <cell r="H4521" t="str">
            <v>JOELHO 45 GRAUS, PPR, DN 40 MM, CLASSE PN 25, INSTALADO EM PRUMADA DE ÁGUA   FORNECIMENTO E INSTALAÇÃO . AF_08/2022</v>
          </cell>
          <cell r="I4521" t="str">
            <v>UN</v>
          </cell>
          <cell r="J4521" t="str">
            <v>ATRIBUÍDO SÃO PAULO</v>
          </cell>
          <cell r="K4521" t="str">
            <v>24,39</v>
          </cell>
          <cell r="L4521" t="str">
            <v>CAIXA REFERENCIAL</v>
          </cell>
          <cell r="M4521" t="str">
            <v>8,95</v>
          </cell>
          <cell r="N4521">
            <v>15.440000000000001</v>
          </cell>
          <cell r="O4521">
            <v>24.39</v>
          </cell>
          <cell r="P4521">
            <v>0</v>
          </cell>
          <cell r="R4521" t="str">
            <v>SINAPI</v>
          </cell>
        </row>
        <row r="4522">
          <cell r="G4522">
            <v>96690</v>
          </cell>
          <cell r="H4522" t="str">
            <v>JOELHO 90 GRAUS, PPR, DN 50 MM, CLASSE PN 25, INSTALADO EM PRUMADA DE ÁGUA   FORNECIMENTO E INSTALAÇÃO . AF_08/2022</v>
          </cell>
          <cell r="I4522" t="str">
            <v>UN</v>
          </cell>
          <cell r="J4522" t="str">
            <v>ATRIBUÍDO SÃO PAULO</v>
          </cell>
          <cell r="K4522" t="str">
            <v>27,15</v>
          </cell>
          <cell r="L4522" t="str">
            <v>CAIXA REFERENCIAL</v>
          </cell>
          <cell r="M4522" t="str">
            <v>10,87</v>
          </cell>
          <cell r="N4522">
            <v>16.28</v>
          </cell>
          <cell r="O4522">
            <v>27.15</v>
          </cell>
          <cell r="P4522">
            <v>0</v>
          </cell>
          <cell r="R4522" t="str">
            <v>SINAPI</v>
          </cell>
        </row>
        <row r="4523">
          <cell r="G4523">
            <v>96691</v>
          </cell>
          <cell r="H4523" t="str">
            <v>JOELHO 45 GRAUS, PPR, DN 50 MM, CLASSE PN 25, INSTALADO EM PRUMADA DE ÁGUA   FORNECIMENTO E INSTALAÇÃO . AF_08/2022</v>
          </cell>
          <cell r="I4523" t="str">
            <v>UN</v>
          </cell>
          <cell r="J4523" t="str">
            <v>ATRIBUÍDO SÃO PAULO</v>
          </cell>
          <cell r="K4523" t="str">
            <v>35,00</v>
          </cell>
          <cell r="L4523" t="str">
            <v>CAIXA REFERENCIAL</v>
          </cell>
          <cell r="M4523" t="str">
            <v>10,86</v>
          </cell>
          <cell r="N4523">
            <v>24.14</v>
          </cell>
          <cell r="O4523">
            <v>35</v>
          </cell>
          <cell r="P4523">
            <v>0</v>
          </cell>
          <cell r="R4523" t="str">
            <v>SINAPI</v>
          </cell>
        </row>
        <row r="4524">
          <cell r="G4524">
            <v>96692</v>
          </cell>
          <cell r="H4524" t="str">
            <v>JOELHO 90 GRAUS, PPR, DN 63 MM, CLASSE PN 25, INSTALADO EM PRUMADA DE ÁGUA   FORNECIMENTO E INSTALAÇÃO . AF_08/2022</v>
          </cell>
          <cell r="I4524" t="str">
            <v>UN</v>
          </cell>
          <cell r="J4524" t="str">
            <v>ATRIBUÍDO SÃO PAULO</v>
          </cell>
          <cell r="K4524" t="str">
            <v>38,59</v>
          </cell>
          <cell r="L4524" t="str">
            <v>CAIXA REFERENCIAL</v>
          </cell>
          <cell r="M4524" t="str">
            <v>13,33</v>
          </cell>
          <cell r="N4524">
            <v>25.260000000000005</v>
          </cell>
          <cell r="O4524">
            <v>38.590000000000003</v>
          </cell>
          <cell r="P4524">
            <v>0</v>
          </cell>
          <cell r="R4524" t="str">
            <v>SINAPI</v>
          </cell>
        </row>
        <row r="4525">
          <cell r="G4525">
            <v>96693</v>
          </cell>
          <cell r="H4525" t="str">
            <v>JOELHO 45 GRAUS, PPR, DN 63 MM, CLASSE PN 25, INSTALADO EM PRUMADA DE ÁGUA   FORNECIMENTO E INSTALAÇÃO . AF_08/2022</v>
          </cell>
          <cell r="I4525" t="str">
            <v>UN</v>
          </cell>
          <cell r="J4525" t="str">
            <v>ATRIBUÍDO SÃO PAULO</v>
          </cell>
          <cell r="K4525" t="str">
            <v>52,61</v>
          </cell>
          <cell r="L4525" t="str">
            <v>CAIXA REFERENCIAL</v>
          </cell>
          <cell r="M4525" t="str">
            <v>13,32</v>
          </cell>
          <cell r="N4525">
            <v>39.29</v>
          </cell>
          <cell r="O4525">
            <v>52.61</v>
          </cell>
          <cell r="P4525">
            <v>0</v>
          </cell>
          <cell r="R4525" t="str">
            <v>SINAPI</v>
          </cell>
        </row>
        <row r="4526">
          <cell r="G4526">
            <v>96694</v>
          </cell>
          <cell r="H4526" t="str">
            <v>JOELHO 90 GRAUS, PPR, DN 75 MM, CLASSE PN 25, INSTALADO EM PRUMADA DE ÁGUA   FORNECIMENTO E INSTALAÇÃO . AF_08/2022</v>
          </cell>
          <cell r="I4526" t="str">
            <v>UN</v>
          </cell>
          <cell r="J4526" t="str">
            <v>ATRIBUÍDO SÃO PAULO</v>
          </cell>
          <cell r="K4526" t="str">
            <v>82,65</v>
          </cell>
          <cell r="L4526" t="str">
            <v>CAIXA REFERENCIAL</v>
          </cell>
          <cell r="M4526" t="str">
            <v>15,61</v>
          </cell>
          <cell r="N4526">
            <v>67.040000000000006</v>
          </cell>
          <cell r="O4526">
            <v>82.65</v>
          </cell>
          <cell r="P4526">
            <v>0</v>
          </cell>
          <cell r="R4526" t="str">
            <v>SINAPI</v>
          </cell>
        </row>
        <row r="4527">
          <cell r="G4527">
            <v>96695</v>
          </cell>
          <cell r="H4527" t="str">
            <v>JOELHO 45 GRAUS, PPR, DN 75 MM, CLASSE PN 25, INSTALADO EM PRUMADA DE ÁGUA   FORNECIMENTO E INSTALAÇÃO . AF_08/2022</v>
          </cell>
          <cell r="I4527" t="str">
            <v>UN</v>
          </cell>
          <cell r="J4527" t="str">
            <v>ATRIBUÍDO SÃO PAULO</v>
          </cell>
          <cell r="K4527" t="str">
            <v>91,20</v>
          </cell>
          <cell r="L4527" t="str">
            <v>CAIXA REFERENCIAL</v>
          </cell>
          <cell r="M4527" t="str">
            <v>15,61</v>
          </cell>
          <cell r="N4527">
            <v>75.59</v>
          </cell>
          <cell r="O4527">
            <v>91.2</v>
          </cell>
          <cell r="P4527">
            <v>0</v>
          </cell>
          <cell r="R4527" t="str">
            <v>SINAPI</v>
          </cell>
        </row>
        <row r="4528">
          <cell r="G4528">
            <v>96696</v>
          </cell>
          <cell r="H4528" t="str">
            <v>JOELHO 90 GRAUS, PPR, DN 90 MM, CLASSE PN 25, INSTALADO EM PRUMADA DE ÁGUA   FORNECIMENTO E INSTALAÇÃO . AF_08/2022</v>
          </cell>
          <cell r="I4528" t="str">
            <v>UN</v>
          </cell>
          <cell r="J4528" t="str">
            <v>ATRIBUÍDO SÃO PAULO</v>
          </cell>
          <cell r="K4528" t="str">
            <v>103,25</v>
          </cell>
          <cell r="L4528" t="str">
            <v>CAIXA REFERENCIAL</v>
          </cell>
          <cell r="M4528" t="str">
            <v>18,46</v>
          </cell>
          <cell r="N4528">
            <v>84.789999999999992</v>
          </cell>
          <cell r="O4528">
            <v>103.25</v>
          </cell>
          <cell r="P4528">
            <v>0</v>
          </cell>
          <cell r="R4528" t="str">
            <v>SINAPI</v>
          </cell>
        </row>
        <row r="4529">
          <cell r="G4529">
            <v>96697</v>
          </cell>
          <cell r="H4529" t="str">
            <v>JOELHO 90 GRAUS, PPR, DN 110 MM, CLASSE PN 25, INSTALADO EM PRUMADA DE ÁGUA   FORNECIMENTO E INSTALAÇÃO . AF_08/2022</v>
          </cell>
          <cell r="I4529" t="str">
            <v>UN</v>
          </cell>
          <cell r="J4529" t="str">
            <v>ATRIBUÍDO SÃO PAULO</v>
          </cell>
          <cell r="K4529" t="str">
            <v>307,57</v>
          </cell>
          <cell r="L4529" t="str">
            <v>CAIXA REFERENCIAL</v>
          </cell>
          <cell r="M4529" t="str">
            <v>22,26</v>
          </cell>
          <cell r="N4529">
            <v>285.31</v>
          </cell>
          <cell r="O4529">
            <v>307.57</v>
          </cell>
          <cell r="P4529">
            <v>0</v>
          </cell>
          <cell r="R4529" t="str">
            <v>SINAPI</v>
          </cell>
        </row>
        <row r="4530">
          <cell r="G4530">
            <v>96698</v>
          </cell>
          <cell r="H4530" t="str">
            <v>LUVA, PPR, DN 25 MM, CLASSE PN 25, INSTALADO EM PRUMADA DE ÁGUA   FORNECIMENTO E INSTALAÇÃO . AF_08/2022</v>
          </cell>
          <cell r="I4530" t="str">
            <v>UN</v>
          </cell>
          <cell r="J4530" t="str">
            <v>ATRIBUÍDO SÃO PAULO</v>
          </cell>
          <cell r="K4530" t="str">
            <v>7,16</v>
          </cell>
          <cell r="L4530" t="str">
            <v>CAIXA REFERENCIAL</v>
          </cell>
          <cell r="M4530" t="str">
            <v>4,09</v>
          </cell>
          <cell r="N4530">
            <v>3.0700000000000003</v>
          </cell>
          <cell r="O4530">
            <v>7.16</v>
          </cell>
          <cell r="P4530">
            <v>0</v>
          </cell>
          <cell r="R4530" t="str">
            <v>SINAPI</v>
          </cell>
        </row>
        <row r="4531">
          <cell r="G4531">
            <v>96699</v>
          </cell>
          <cell r="H4531" t="str">
            <v>CONECTOR MACHO, PPR, 25 X 1/2, CLASSE PN 25, INSTALADO EM PRUMADA DE ÁGUA   FORNECIMENTO E INSTALAÇÃO . AF_08/2022</v>
          </cell>
          <cell r="I4531" t="str">
            <v>UN</v>
          </cell>
          <cell r="J4531" t="str">
            <v>ATRIBUÍDO SÃO PAULO</v>
          </cell>
          <cell r="K4531" t="str">
            <v>22,97</v>
          </cell>
          <cell r="L4531" t="str">
            <v>CAIXA REFERENCIAL</v>
          </cell>
          <cell r="M4531" t="str">
            <v>4,05</v>
          </cell>
          <cell r="N4531">
            <v>18.919999999999998</v>
          </cell>
          <cell r="O4531">
            <v>22.97</v>
          </cell>
          <cell r="P4531">
            <v>0</v>
          </cell>
          <cell r="R4531" t="str">
            <v>SINAPI</v>
          </cell>
        </row>
        <row r="4532">
          <cell r="G4532">
            <v>96700</v>
          </cell>
          <cell r="H4532" t="str">
            <v>CONECTOR FÊMEA, PPR, 25 X 1/2, CLASSE PN 25, INSTALADO EM PRUMADA DE ÁGUA   FORNECIMENTO E INSTALAÇÃO . AF_08/2022</v>
          </cell>
          <cell r="I4532" t="str">
            <v>UN</v>
          </cell>
          <cell r="J4532" t="str">
            <v>ATRIBUÍDO SÃO PAULO</v>
          </cell>
          <cell r="K4532" t="str">
            <v>15,13</v>
          </cell>
          <cell r="L4532" t="str">
            <v>CAIXA REFERENCIAL</v>
          </cell>
          <cell r="M4532" t="str">
            <v>4,06</v>
          </cell>
          <cell r="N4532">
            <v>11.07</v>
          </cell>
          <cell r="O4532">
            <v>15.129999999999999</v>
          </cell>
          <cell r="P4532">
            <v>0</v>
          </cell>
          <cell r="R4532" t="str">
            <v>SINAPI</v>
          </cell>
        </row>
        <row r="4533">
          <cell r="G4533">
            <v>96701</v>
          </cell>
          <cell r="H4533" t="str">
            <v>LUVA, PPR, DN 32 MM, CLASSE PN 25, INSTALADO EM PRUMADA DE ÁGUA   FORNECIMENTO E INSTALAÇÃO. AF_08/2022</v>
          </cell>
          <cell r="I4533" t="str">
            <v>UN</v>
          </cell>
          <cell r="J4533" t="str">
            <v>ATRIBUÍDO SÃO PAULO</v>
          </cell>
          <cell r="K4533" t="str">
            <v>9,90</v>
          </cell>
          <cell r="L4533" t="str">
            <v>CAIXA REFERENCIAL</v>
          </cell>
          <cell r="M4533" t="str">
            <v>4,98</v>
          </cell>
          <cell r="N4533">
            <v>4.92</v>
          </cell>
          <cell r="O4533">
            <v>9.9</v>
          </cell>
          <cell r="P4533">
            <v>0</v>
          </cell>
          <cell r="R4533" t="str">
            <v>SINAPI</v>
          </cell>
        </row>
        <row r="4534">
          <cell r="G4534">
            <v>96702</v>
          </cell>
          <cell r="H4534" t="str">
            <v>BUCHA DE REDUÇÃO, PPR, 32 X 25, CLASSE PN 25, INSTALADO EM PRUMADA DE ÁGUA   FORNECIMENTO E INSTALAÇÃO . AF_08/2022</v>
          </cell>
          <cell r="I4534" t="str">
            <v>UN</v>
          </cell>
          <cell r="J4534" t="str">
            <v>ATRIBUÍDO SÃO PAULO</v>
          </cell>
          <cell r="K4534" t="str">
            <v>10,29</v>
          </cell>
          <cell r="L4534" t="str">
            <v>CAIXA REFERENCIAL</v>
          </cell>
          <cell r="M4534" t="str">
            <v>4,52</v>
          </cell>
          <cell r="N4534">
            <v>5.77</v>
          </cell>
          <cell r="O4534">
            <v>10.29</v>
          </cell>
          <cell r="P4534">
            <v>0</v>
          </cell>
          <cell r="R4534" t="str">
            <v>SINAPI</v>
          </cell>
        </row>
        <row r="4535">
          <cell r="G4535">
            <v>96703</v>
          </cell>
          <cell r="H4535" t="str">
            <v>LUVA, PPR, DN 40 MM, CLASSE PN 25, INSTALADO EM PRUMADA DE ÁGUA   FORNECIMENTO E INSTALAÇÃO. AF_08/2022</v>
          </cell>
          <cell r="I4535" t="str">
            <v>UN</v>
          </cell>
          <cell r="J4535" t="str">
            <v>ATRIBUÍDO SÃO PAULO</v>
          </cell>
          <cell r="K4535" t="str">
            <v>17,80</v>
          </cell>
          <cell r="L4535" t="str">
            <v>CAIXA REFERENCIAL</v>
          </cell>
          <cell r="M4535" t="str">
            <v>5,96</v>
          </cell>
          <cell r="N4535">
            <v>11.84</v>
          </cell>
          <cell r="O4535">
            <v>17.8</v>
          </cell>
          <cell r="P4535">
            <v>0</v>
          </cell>
          <cell r="R4535" t="str">
            <v>SINAPI</v>
          </cell>
        </row>
        <row r="4536">
          <cell r="G4536">
            <v>96704</v>
          </cell>
          <cell r="H4536" t="str">
            <v>BUCHA DE REDUÇÃO, PPR, 40 X 25, CLASSE PN 25, INSTALADO EM PRUMADA DE ÁGUA   FORNECIMENTO E INSTALAÇÃO . AF_08/2022</v>
          </cell>
          <cell r="I4536" t="str">
            <v>UN</v>
          </cell>
          <cell r="J4536" t="str">
            <v>ATRIBUÍDO SÃO PAULO</v>
          </cell>
          <cell r="K4536" t="str">
            <v>18,23</v>
          </cell>
          <cell r="L4536" t="str">
            <v>CAIXA REFERENCIAL</v>
          </cell>
          <cell r="M4536" t="str">
            <v>5,01</v>
          </cell>
          <cell r="N4536">
            <v>13.22</v>
          </cell>
          <cell r="O4536">
            <v>18.23</v>
          </cell>
          <cell r="P4536">
            <v>0</v>
          </cell>
          <cell r="R4536" t="str">
            <v>SINAPI</v>
          </cell>
        </row>
        <row r="4537">
          <cell r="G4537">
            <v>96705</v>
          </cell>
          <cell r="H4537" t="str">
            <v>LUVA, PPR, DN 50 MM, CLASSE PN 25, INSTALADO EM PRUMADA DE ÁGUA   FORNECIMENTO E INSTALAÇÃO. AF_08/2022</v>
          </cell>
          <cell r="I4537" t="str">
            <v>UN</v>
          </cell>
          <cell r="J4537" t="str">
            <v>ATRIBUÍDO SÃO PAULO</v>
          </cell>
          <cell r="K4537" t="str">
            <v>21,60</v>
          </cell>
          <cell r="L4537" t="str">
            <v>CAIXA REFERENCIAL</v>
          </cell>
          <cell r="M4537" t="str">
            <v>7,25</v>
          </cell>
          <cell r="N4537">
            <v>14.350000000000001</v>
          </cell>
          <cell r="O4537">
            <v>21.6</v>
          </cell>
          <cell r="P4537">
            <v>0</v>
          </cell>
          <cell r="R4537" t="str">
            <v>SINAPI</v>
          </cell>
        </row>
        <row r="4538">
          <cell r="G4538">
            <v>96706</v>
          </cell>
          <cell r="H4538" t="str">
            <v>LUVA, PPR, DN 63 MM, CLASSE PN 25, INSTALADO EM PRUMADA DE ÁGUA   FORNECIMENTO E INSTALAÇÃO. AF_08/2022</v>
          </cell>
          <cell r="I4538" t="str">
            <v>UN</v>
          </cell>
          <cell r="J4538" t="str">
            <v>ATRIBUÍDO SÃO PAULO</v>
          </cell>
          <cell r="K4538" t="str">
            <v>32,13</v>
          </cell>
          <cell r="L4538" t="str">
            <v>CAIXA REFERENCIAL</v>
          </cell>
          <cell r="M4538" t="str">
            <v>8,90</v>
          </cell>
          <cell r="N4538">
            <v>23.230000000000004</v>
          </cell>
          <cell r="O4538">
            <v>32.130000000000003</v>
          </cell>
          <cell r="P4538">
            <v>0</v>
          </cell>
          <cell r="R4538" t="str">
            <v>SINAPI</v>
          </cell>
        </row>
        <row r="4539">
          <cell r="G4539">
            <v>96707</v>
          </cell>
          <cell r="H4539" t="str">
            <v>LUVA, PPR, DN 75 MM, CLASSE PN 25, INSTALADO EM PRUMADA DE ÁGUA   FORNECIMENTO E INSTALAÇÃO. AF_08/2022</v>
          </cell>
          <cell r="I4539" t="str">
            <v>UN</v>
          </cell>
          <cell r="J4539" t="str">
            <v>ATRIBUÍDO SÃO PAULO</v>
          </cell>
          <cell r="K4539" t="str">
            <v>51,92</v>
          </cell>
          <cell r="L4539" t="str">
            <v>CAIXA REFERENCIAL</v>
          </cell>
          <cell r="M4539" t="str">
            <v>10,41</v>
          </cell>
          <cell r="N4539">
            <v>41.510000000000005</v>
          </cell>
          <cell r="O4539">
            <v>51.92</v>
          </cell>
          <cell r="P4539">
            <v>0</v>
          </cell>
          <cell r="R4539" t="str">
            <v>SINAPI</v>
          </cell>
        </row>
        <row r="4540">
          <cell r="G4540">
            <v>96708</v>
          </cell>
          <cell r="H4540" t="str">
            <v>LUVA, PPR, DN 90 MM, CLASSE PN 25, INSTALADO EM PRUMADA DE ÁGUA   FORNECIMENTO E INSTALAÇÃO. AF_08/2022</v>
          </cell>
          <cell r="I4540" t="str">
            <v>UN</v>
          </cell>
          <cell r="J4540" t="str">
            <v>ATRIBUÍDO SÃO PAULO</v>
          </cell>
          <cell r="K4540" t="str">
            <v>78,91</v>
          </cell>
          <cell r="L4540" t="str">
            <v>CAIXA REFERENCIAL</v>
          </cell>
          <cell r="M4540" t="str">
            <v>12,30</v>
          </cell>
          <cell r="N4540">
            <v>66.61</v>
          </cell>
          <cell r="O4540">
            <v>78.91</v>
          </cell>
          <cell r="P4540">
            <v>0</v>
          </cell>
          <cell r="R4540" t="str">
            <v>SINAPI</v>
          </cell>
        </row>
        <row r="4541">
          <cell r="G4541">
            <v>96709</v>
          </cell>
          <cell r="H4541" t="str">
            <v>LUVA, PPR, DN 110 MM, CLASSE PN 25, INSTALADO EM PRUMADA DE ÁGUA   FORNECIMENTO E INSTALAÇÃO. AF_08/2022</v>
          </cell>
          <cell r="I4541" t="str">
            <v>UN</v>
          </cell>
          <cell r="J4541" t="str">
            <v>ATRIBUÍDO SÃO PAULO</v>
          </cell>
          <cell r="K4541" t="str">
            <v>100,76</v>
          </cell>
          <cell r="L4541" t="str">
            <v>CAIXA REFERENCIAL</v>
          </cell>
          <cell r="M4541" t="str">
            <v>14,85</v>
          </cell>
          <cell r="N4541">
            <v>85.910000000000011</v>
          </cell>
          <cell r="O4541">
            <v>100.76</v>
          </cell>
          <cell r="P4541">
            <v>0</v>
          </cell>
          <cell r="R4541" t="str">
            <v>SINAPI</v>
          </cell>
        </row>
        <row r="4542">
          <cell r="G4542">
            <v>96710</v>
          </cell>
          <cell r="H4542" t="str">
            <v>TÊ NORMAL, PPR, DN 25 MM, CLASSE PN 25, INSTALADO EM PRUMADA DE ÁGUA   FORNECIMENTO E INSTALAÇÃO . AF_08/2022</v>
          </cell>
          <cell r="I4542" t="str">
            <v>UN</v>
          </cell>
          <cell r="J4542" t="str">
            <v>ATRIBUÍDO SÃO PAULO</v>
          </cell>
          <cell r="K4542" t="str">
            <v>13,20</v>
          </cell>
          <cell r="L4542" t="str">
            <v>CAIXA REFERENCIAL</v>
          </cell>
          <cell r="M4542" t="str">
            <v>8,13</v>
          </cell>
          <cell r="N4542">
            <v>5.0699999999999985</v>
          </cell>
          <cell r="O4542">
            <v>13.2</v>
          </cell>
          <cell r="P4542">
            <v>0</v>
          </cell>
          <cell r="R4542" t="str">
            <v>SINAPI</v>
          </cell>
        </row>
        <row r="4543">
          <cell r="G4543">
            <v>96711</v>
          </cell>
          <cell r="H4543" t="str">
            <v>TÊ NORMAL, PPR, DN 32 MM, CLASSE PN 25, INSTALADO EM PRUMADA DE ÁGUA   FORNECIMENTO E INSTALAÇÃO . AF_08/2022</v>
          </cell>
          <cell r="I4543" t="str">
            <v>UN</v>
          </cell>
          <cell r="J4543" t="str">
            <v>ATRIBUÍDO SÃO PAULO</v>
          </cell>
          <cell r="K4543" t="str">
            <v>19,75</v>
          </cell>
          <cell r="L4543" t="str">
            <v>CAIXA REFERENCIAL</v>
          </cell>
          <cell r="M4543" t="str">
            <v>9,92</v>
          </cell>
          <cell r="N4543">
            <v>9.83</v>
          </cell>
          <cell r="O4543">
            <v>19.75</v>
          </cell>
          <cell r="P4543">
            <v>0</v>
          </cell>
          <cell r="R4543" t="str">
            <v>SINAPI</v>
          </cell>
        </row>
        <row r="4544">
          <cell r="G4544">
            <v>96712</v>
          </cell>
          <cell r="H4544" t="str">
            <v>TÊ NORMAL, PPR, DN 40 MM, CLASSE PN 25, INSTALADO EM PRUMADA DE ÁGUA   FORNECIMENTO E INSTALAÇÃO . AF_08/2022</v>
          </cell>
          <cell r="I4544" t="str">
            <v>UN</v>
          </cell>
          <cell r="J4544" t="str">
            <v>ATRIBUÍDO SÃO PAULO</v>
          </cell>
          <cell r="K4544" t="str">
            <v>28,21</v>
          </cell>
          <cell r="L4544" t="str">
            <v>CAIXA REFERENCIAL</v>
          </cell>
          <cell r="M4544" t="str">
            <v>11,94</v>
          </cell>
          <cell r="N4544">
            <v>16.270000000000003</v>
          </cell>
          <cell r="O4544">
            <v>28.21</v>
          </cell>
          <cell r="P4544">
            <v>0</v>
          </cell>
          <cell r="R4544" t="str">
            <v>SINAPI</v>
          </cell>
        </row>
        <row r="4545">
          <cell r="G4545">
            <v>96713</v>
          </cell>
          <cell r="H4545" t="str">
            <v>TÊ NORMAL, PPR, DN 50 MM, CLASSE PN 25, INSTALADO EM PRUMADA DE ÁGUA   FORNECIMENTO E INSTALAÇÃO . AF_08/2022</v>
          </cell>
          <cell r="I4545" t="str">
            <v>UN</v>
          </cell>
          <cell r="J4545" t="str">
            <v>ATRIBUÍDO SÃO PAULO</v>
          </cell>
          <cell r="K4545" t="str">
            <v>43,50</v>
          </cell>
          <cell r="L4545" t="str">
            <v>CAIXA REFERENCIAL</v>
          </cell>
          <cell r="M4545" t="str">
            <v>14,48</v>
          </cell>
          <cell r="N4545">
            <v>29.02</v>
          </cell>
          <cell r="O4545">
            <v>43.5</v>
          </cell>
          <cell r="P4545">
            <v>0</v>
          </cell>
          <cell r="R4545" t="str">
            <v>SINAPI</v>
          </cell>
        </row>
        <row r="4546">
          <cell r="G4546">
            <v>96714</v>
          </cell>
          <cell r="H4546" t="str">
            <v>TÊ NORMAL, PPR, DN 63 MM, CLASSE PN 25, INSTALADO EM PRUMADA DE ÁGUA   FORNECIMENTO E INSTALAÇÃO . AF_08/2022</v>
          </cell>
          <cell r="I4546" t="str">
            <v>UN</v>
          </cell>
          <cell r="J4546" t="str">
            <v>ATRIBUÍDO SÃO PAULO</v>
          </cell>
          <cell r="K4546" t="str">
            <v>62,04</v>
          </cell>
          <cell r="L4546" t="str">
            <v>CAIXA REFERENCIAL</v>
          </cell>
          <cell r="M4546" t="str">
            <v>17,77</v>
          </cell>
          <cell r="N4546">
            <v>44.269999999999996</v>
          </cell>
          <cell r="O4546">
            <v>62.039999999999992</v>
          </cell>
          <cell r="P4546">
            <v>0</v>
          </cell>
          <cell r="R4546" t="str">
            <v>SINAPI</v>
          </cell>
        </row>
        <row r="4547">
          <cell r="G4547">
            <v>96715</v>
          </cell>
          <cell r="H4547" t="str">
            <v>TÊ NORMAL, PPR, DN 75 MM, CLASSE PN 25, INSTALADO EM PRUMADA DE ÁGUA   FORNECIMENTO E INSTALAÇÃO . AF_08/2022</v>
          </cell>
          <cell r="I4547" t="str">
            <v>UN</v>
          </cell>
          <cell r="J4547" t="str">
            <v>ATRIBUÍDO SÃO PAULO</v>
          </cell>
          <cell r="K4547" t="str">
            <v>111,16</v>
          </cell>
          <cell r="L4547" t="str">
            <v>CAIXA REFERENCIAL</v>
          </cell>
          <cell r="M4547" t="str">
            <v>20,81</v>
          </cell>
          <cell r="N4547">
            <v>90.35</v>
          </cell>
          <cell r="O4547">
            <v>111.16</v>
          </cell>
          <cell r="P4547">
            <v>0</v>
          </cell>
          <cell r="R4547" t="str">
            <v>SINAPI</v>
          </cell>
        </row>
        <row r="4548">
          <cell r="G4548">
            <v>96716</v>
          </cell>
          <cell r="H4548" t="str">
            <v>TÊ NORMAL, PPR, DN 90 MM, CLASSE PN 25, INSTALADO EM PRUMADA DE ÁGUA   FORNECIMENTO E INSTALAÇÃO . AF_08/2022</v>
          </cell>
          <cell r="I4548" t="str">
            <v>UN</v>
          </cell>
          <cell r="J4548" t="str">
            <v>ATRIBUÍDO SÃO PAULO</v>
          </cell>
          <cell r="K4548" t="str">
            <v>144,93</v>
          </cell>
          <cell r="L4548" t="str">
            <v>CAIXA REFERENCIAL</v>
          </cell>
          <cell r="M4548" t="str">
            <v>24,62</v>
          </cell>
          <cell r="N4548">
            <v>120.31</v>
          </cell>
          <cell r="O4548">
            <v>144.93</v>
          </cell>
          <cell r="P4548">
            <v>0</v>
          </cell>
          <cell r="R4548" t="str">
            <v>SINAPI</v>
          </cell>
        </row>
        <row r="4549">
          <cell r="G4549">
            <v>96717</v>
          </cell>
          <cell r="H4549" t="str">
            <v>TÊ NORMAL, PPR, DN 110 MM, CLASSE PN 25, INSTALADO EM PRUMADA DE ÁGUA   FORNECIMENTO E INSTALAÇÃO . AF_08/2022</v>
          </cell>
          <cell r="I4549" t="str">
            <v>UN</v>
          </cell>
          <cell r="J4549" t="str">
            <v>ATRIBUÍDO SÃO PAULO</v>
          </cell>
          <cell r="K4549" t="str">
            <v>279,30</v>
          </cell>
          <cell r="L4549" t="str">
            <v>CAIXA REFERENCIAL</v>
          </cell>
          <cell r="M4549" t="str">
            <v>29,70</v>
          </cell>
          <cell r="N4549">
            <v>249.60000000000002</v>
          </cell>
          <cell r="O4549">
            <v>279.3</v>
          </cell>
          <cell r="P4549">
            <v>0</v>
          </cell>
          <cell r="R4549" t="str">
            <v>SINAPI</v>
          </cell>
        </row>
        <row r="4550">
          <cell r="G4550">
            <v>96736</v>
          </cell>
          <cell r="H4550" t="str">
            <v>LUVA, PPR, DN 20 MM, CLASSE PN 25, INSTALADO EM RESERVAÇÃO DE ÁGUA DE EDIFICAÇÃO QUE POSSUA RESERVATÓRIO DE FIBRA/FIBROCIMENTO  FORNECIMENTO E INSTALAÇÃO. AF_06/2016</v>
          </cell>
          <cell r="I4550" t="str">
            <v>UN</v>
          </cell>
          <cell r="J4550" t="str">
            <v>ATRIBUÍDO SÃO PAULO</v>
          </cell>
          <cell r="K4550" t="str">
            <v>5,98</v>
          </cell>
          <cell r="L4550" t="str">
            <v>CAIXA REFERENCIAL</v>
          </cell>
          <cell r="M4550" t="str">
            <v>3,05</v>
          </cell>
          <cell r="N4550">
            <v>2.9300000000000006</v>
          </cell>
          <cell r="O4550">
            <v>5.98</v>
          </cell>
          <cell r="P4550">
            <v>0</v>
          </cell>
          <cell r="R4550" t="str">
            <v>SINAPI</v>
          </cell>
        </row>
        <row r="4551">
          <cell r="G4551">
            <v>96737</v>
          </cell>
          <cell r="H4551" t="str">
            <v>LUVA, PPR, DN 25 MM, CLASSE PN 25, INSTALADO EM RESERVAÇÃO DE ÁGUA DE EDIFICAÇÃO QUE POSSUA RESERVATÓRIO DE FIBRA/FIBROCIMENTO  FORNECIMENTO E INSTALAÇÃO. AF_06/2016</v>
          </cell>
          <cell r="I4551" t="str">
            <v>UN</v>
          </cell>
          <cell r="J4551" t="str">
            <v>ATRIBUÍDO SÃO PAULO</v>
          </cell>
          <cell r="K4551" t="str">
            <v>5,79</v>
          </cell>
          <cell r="L4551" t="str">
            <v>CAIXA REFERENCIAL</v>
          </cell>
          <cell r="M4551" t="str">
            <v>3,05</v>
          </cell>
          <cell r="N4551">
            <v>2.74</v>
          </cell>
          <cell r="O4551">
            <v>5.79</v>
          </cell>
          <cell r="P4551">
            <v>0</v>
          </cell>
          <cell r="R4551" t="str">
            <v>SINAPI</v>
          </cell>
        </row>
        <row r="4552">
          <cell r="G4552">
            <v>96738</v>
          </cell>
          <cell r="H4552" t="str">
            <v>CONECTOR MACHO, PPR, 25 X 1/2'', CLASSE PN 25,  INSTALADO EM RESERVAÇÃO DE ÁGUA DE EDIFICAÇÃO QUE POSSUA RESERVATÓRIO DE FIBRA/FIBROCIMENTO   FORNECIMENTO E INSTALAÇÃO. AF_06/2016</v>
          </cell>
          <cell r="I4552" t="str">
            <v>UN</v>
          </cell>
          <cell r="J4552" t="str">
            <v>ATRIBUÍDO SÃO PAULO</v>
          </cell>
          <cell r="K4552" t="str">
            <v>21,60</v>
          </cell>
          <cell r="L4552" t="str">
            <v>CAIXA REFERENCIAL</v>
          </cell>
          <cell r="M4552" t="str">
            <v>3,01</v>
          </cell>
          <cell r="N4552">
            <v>18.590000000000003</v>
          </cell>
          <cell r="O4552">
            <v>21.6</v>
          </cell>
          <cell r="P4552">
            <v>0</v>
          </cell>
          <cell r="R4552" t="str">
            <v>SINAPI</v>
          </cell>
        </row>
        <row r="4553">
          <cell r="G4553">
            <v>96739</v>
          </cell>
          <cell r="H4553" t="str">
            <v>LUVA, PPR, DN 32 MM, CLASSE PN 25, INSTALADO EM RESERVAÇÃO DE ÁGUA DE EDIFICAÇÃO QUE POSSUA RESERVATÓRIO DE FIBRA/FIBROCIMENTO  FORNECIMENTO E INSTALAÇÃO. AF_06/2016</v>
          </cell>
          <cell r="I4553" t="str">
            <v>UN</v>
          </cell>
          <cell r="J4553" t="str">
            <v>ATRIBUÍDO SÃO PAULO</v>
          </cell>
          <cell r="K4553" t="str">
            <v>8,43</v>
          </cell>
          <cell r="L4553" t="str">
            <v>CAIXA REFERENCIAL</v>
          </cell>
          <cell r="M4553" t="str">
            <v>3,88</v>
          </cell>
          <cell r="N4553">
            <v>4.55</v>
          </cell>
          <cell r="O4553">
            <v>8.43</v>
          </cell>
          <cell r="P4553">
            <v>0</v>
          </cell>
          <cell r="R4553" t="str">
            <v>SINAPI</v>
          </cell>
        </row>
        <row r="4554">
          <cell r="G4554">
            <v>96740</v>
          </cell>
          <cell r="H4554" t="str">
            <v>CONECTOR MACHO, PPR, 32 X 3/4'', CLASSE PN 25,  INSTALADO EM RESERVAÇÃO DE ÁGUA DE EDIFICAÇÃO QUE POSSUA RESERVATÓRIO DE FIBRA/FIBROCIMENTO   FORNECIMENTO E INSTALAÇÃO. AF_06/2016</v>
          </cell>
          <cell r="I4554" t="str">
            <v>UN</v>
          </cell>
          <cell r="J4554" t="str">
            <v>ATRIBUÍDO SÃO PAULO</v>
          </cell>
          <cell r="K4554" t="str">
            <v>30,32</v>
          </cell>
          <cell r="L4554" t="str">
            <v>CAIXA REFERENCIAL</v>
          </cell>
          <cell r="M4554" t="str">
            <v>3,85</v>
          </cell>
          <cell r="N4554">
            <v>26.47</v>
          </cell>
          <cell r="O4554">
            <v>30.32</v>
          </cell>
          <cell r="P4554">
            <v>0</v>
          </cell>
          <cell r="R4554" t="str">
            <v>SINAPI</v>
          </cell>
        </row>
        <row r="4555">
          <cell r="G4555">
            <v>96741</v>
          </cell>
          <cell r="H4555" t="str">
            <v>LUVA, PPR, DN 40 MM, CLASSE PN 25, INSTALADO EM RESERVAÇÃO DE ÁGUA DE EDIFICAÇÃO QUE POSSUA RESERVATÓRIO DE FIBRA/FIBROCIMENTO  FORNECIMENTO E INSTALAÇÃO. AF_06/2016</v>
          </cell>
          <cell r="I4555" t="str">
            <v>UN</v>
          </cell>
          <cell r="J4555" t="str">
            <v>ATRIBUÍDO SÃO PAULO</v>
          </cell>
          <cell r="K4555" t="str">
            <v>15,04</v>
          </cell>
          <cell r="L4555" t="str">
            <v>CAIXA REFERENCIAL</v>
          </cell>
          <cell r="M4555" t="str">
            <v>3,86</v>
          </cell>
          <cell r="N4555">
            <v>11.18</v>
          </cell>
          <cell r="O4555">
            <v>15.04</v>
          </cell>
          <cell r="P4555">
            <v>0</v>
          </cell>
          <cell r="R4555" t="str">
            <v>SINAPI</v>
          </cell>
        </row>
        <row r="4556">
          <cell r="G4556">
            <v>96742</v>
          </cell>
          <cell r="H4556" t="str">
            <v>LUVA, PPR, DN 50 MM, CLASSE PN 25, INSTALADO EM RESERVAÇÃO DE ÁGUA DE EDIFICAÇÃO QUE POSSUA RESERVATÓRIO DE FIBRA/FIBROCIMENTO  FORNECIMENTO E INSTALAÇÃO. AF_06/2016</v>
          </cell>
          <cell r="I4556" t="str">
            <v>UN</v>
          </cell>
          <cell r="J4556" t="str">
            <v>ATRIBUÍDO SÃO PAULO</v>
          </cell>
          <cell r="K4556" t="str">
            <v>19,79</v>
          </cell>
          <cell r="L4556" t="str">
            <v>CAIXA REFERENCIAL</v>
          </cell>
          <cell r="M4556" t="str">
            <v>5,90</v>
          </cell>
          <cell r="N4556">
            <v>13.889999999999999</v>
          </cell>
          <cell r="O4556">
            <v>19.79</v>
          </cell>
          <cell r="P4556">
            <v>0</v>
          </cell>
          <cell r="R4556" t="str">
            <v>SINAPI</v>
          </cell>
        </row>
        <row r="4557">
          <cell r="G4557">
            <v>96743</v>
          </cell>
          <cell r="H4557" t="str">
            <v>LUVA, PPR, DN 63 MM, CLASSE PN 25, INSTALADO EM RESERVAÇÃO DE ÁGUA DE EDIFICAÇÃO QUE POSSUA RESERVATÓRIO DE FIBRA/FIBROCIMENTO  FORNECIMENTO E INSTALAÇÃO. AF_06/2016</v>
          </cell>
          <cell r="I4557" t="str">
            <v>UN</v>
          </cell>
          <cell r="J4557" t="str">
            <v>ATRIBUÍDO SÃO PAULO</v>
          </cell>
          <cell r="K4557" t="str">
            <v>28,20</v>
          </cell>
          <cell r="L4557" t="str">
            <v>CAIXA REFERENCIAL</v>
          </cell>
          <cell r="M4557" t="str">
            <v>5,89</v>
          </cell>
          <cell r="N4557">
            <v>22.31</v>
          </cell>
          <cell r="O4557">
            <v>28.2</v>
          </cell>
          <cell r="P4557">
            <v>0</v>
          </cell>
          <cell r="R4557" t="str">
            <v>SINAPI</v>
          </cell>
        </row>
        <row r="4558">
          <cell r="G4558">
            <v>96744</v>
          </cell>
          <cell r="H4558" t="str">
            <v>LUVA, PPR, DN 75 MM, CLASSE PN 25, INSTALADO EM RESERVAÇÃO DE ÁGUA DE EDIFICAÇÃO QUE POSSUA RESERVATÓRIO DE FIBRA/FIBROCIMENTO  FORNECIMENTO E INSTALAÇÃO. AF_06/2016</v>
          </cell>
          <cell r="I4558" t="str">
            <v>UN</v>
          </cell>
          <cell r="J4558" t="str">
            <v>ATRIBUÍDO SÃO PAULO</v>
          </cell>
          <cell r="K4558" t="str">
            <v>50,75</v>
          </cell>
          <cell r="L4558" t="str">
            <v>CAIXA REFERENCIAL</v>
          </cell>
          <cell r="M4558" t="str">
            <v>9,71</v>
          </cell>
          <cell r="N4558">
            <v>41.04</v>
          </cell>
          <cell r="O4558">
            <v>50.75</v>
          </cell>
          <cell r="P4558">
            <v>0</v>
          </cell>
          <cell r="R4558" t="str">
            <v>SINAPI</v>
          </cell>
        </row>
        <row r="4559">
          <cell r="G4559">
            <v>96745</v>
          </cell>
          <cell r="H4559" t="str">
            <v>LUVA, PPR, DN 90 MM, CLASSE PN 25, INSTALADO EM RESERVAÇÃO DE ÁGUA DE EDIFICAÇÃO QUE POSSUA RESERVATÓRIO DE FIBRA/FIBROCIMENTO  FORNECIMENTO E INSTALAÇÃO. AF_06/2016</v>
          </cell>
          <cell r="I4559" t="str">
            <v>UN</v>
          </cell>
          <cell r="J4559" t="str">
            <v>ATRIBUÍDO SÃO PAULO</v>
          </cell>
          <cell r="K4559" t="str">
            <v>75,29</v>
          </cell>
          <cell r="L4559" t="str">
            <v>CAIXA REFERENCIAL</v>
          </cell>
          <cell r="M4559" t="str">
            <v>9,71</v>
          </cell>
          <cell r="N4559">
            <v>65.580000000000013</v>
          </cell>
          <cell r="O4559">
            <v>75.29000000000002</v>
          </cell>
          <cell r="P4559">
            <v>0</v>
          </cell>
          <cell r="R4559" t="str">
            <v>SINAPI</v>
          </cell>
        </row>
        <row r="4560">
          <cell r="G4560">
            <v>96746</v>
          </cell>
          <cell r="H4560" t="str">
            <v>LUVA, PPR, DN 110 MM, CLASSE PN 25, INSTALADO EM RESERVAÇÃO DE ÁGUA DE EDIFICAÇÃO QUE POSSUA RESERVATÓRIO DE FIBRA/FIBROCIMENTO  FORNECIMENTO E INSTALAÇÃO. AF_06/2016</v>
          </cell>
          <cell r="I4560" t="str">
            <v>UN</v>
          </cell>
          <cell r="J4560" t="str">
            <v>ATRIBUÍDO SÃO PAULO</v>
          </cell>
          <cell r="K4560" t="str">
            <v>100,80</v>
          </cell>
          <cell r="L4560" t="str">
            <v>CAIXA REFERENCIAL</v>
          </cell>
          <cell r="M4560" t="str">
            <v>15,24</v>
          </cell>
          <cell r="N4560">
            <v>85.56</v>
          </cell>
          <cell r="O4560">
            <v>100.8</v>
          </cell>
          <cell r="P4560">
            <v>0</v>
          </cell>
          <cell r="R4560" t="str">
            <v>SINAPI</v>
          </cell>
        </row>
        <row r="4561">
          <cell r="G4561">
            <v>96747</v>
          </cell>
          <cell r="H4561" t="str">
            <v>JOELHO 90 GRAUS, PPR, DN 20 MM, CLASSE PN 25,  INSTALADO EM RESERVAÇÃO DE ÁGUA DE EDIFICAÇÃO QUE POSSUA RESERVATÓRIO DE FIBRA/FIBROCIMENTO  FORNECIMENTO E INSTALAÇÃO. AF_06/2016</v>
          </cell>
          <cell r="I4561" t="str">
            <v>UN</v>
          </cell>
          <cell r="J4561" t="str">
            <v>ATRIBUÍDO SÃO PAULO</v>
          </cell>
          <cell r="K4561" t="str">
            <v>7,42</v>
          </cell>
          <cell r="L4561" t="str">
            <v>CAIXA REFERENCIAL</v>
          </cell>
          <cell r="M4561" t="str">
            <v>4,55</v>
          </cell>
          <cell r="N4561">
            <v>2.87</v>
          </cell>
          <cell r="O4561">
            <v>7.42</v>
          </cell>
          <cell r="P4561">
            <v>0</v>
          </cell>
          <cell r="R4561" t="str">
            <v>SINAPI</v>
          </cell>
        </row>
        <row r="4562">
          <cell r="G4562">
            <v>96748</v>
          </cell>
          <cell r="H4562" t="str">
            <v>JOELHO 90 GRAUS, PPR, DN 25 MM, CLASSE PN 25,  INSTALADO EM RESERVAÇÃO DE ÁGUA DE EDIFICAÇÃO QUE POSSUA RESERVATÓRIO DE FIBRA/FIBROCIMENTO  FORNECIMENTO E INSTALAÇÃO. AF_06/2016</v>
          </cell>
          <cell r="I4562" t="str">
            <v>UN</v>
          </cell>
          <cell r="J4562" t="str">
            <v>ATRIBUÍDO SÃO PAULO</v>
          </cell>
          <cell r="K4562" t="str">
            <v>8,02</v>
          </cell>
          <cell r="L4562" t="str">
            <v>CAIXA REFERENCIAL</v>
          </cell>
          <cell r="M4562" t="str">
            <v>4,54</v>
          </cell>
          <cell r="N4562">
            <v>3.4799999999999995</v>
          </cell>
          <cell r="O4562">
            <v>8.02</v>
          </cell>
          <cell r="P4562">
            <v>0</v>
          </cell>
          <cell r="R4562" t="str">
            <v>SINAPI</v>
          </cell>
        </row>
        <row r="4563">
          <cell r="G4563">
            <v>96749</v>
          </cell>
          <cell r="H4563" t="str">
            <v>JOELHO 90 GRAUS, PPR, DN 32 MM, CLASSE PN 25,  INSTALADO EM RESERVAÇÃO DE ÁGUA DE EDIFICAÇÃO QUE POSSUA RESERVATÓRIO DE FIBRA/FIBROCIMENTO  FORNECIMENTO E INSTALAÇÃO. AF_06/2016</v>
          </cell>
          <cell r="I4563" t="str">
            <v>UN</v>
          </cell>
          <cell r="J4563" t="str">
            <v>ATRIBUÍDO SÃO PAULO</v>
          </cell>
          <cell r="K4563" t="str">
            <v>10,83</v>
          </cell>
          <cell r="L4563" t="str">
            <v>CAIXA REFERENCIAL</v>
          </cell>
          <cell r="M4563" t="str">
            <v>5,82</v>
          </cell>
          <cell r="N4563">
            <v>5.01</v>
          </cell>
          <cell r="O4563">
            <v>10.83</v>
          </cell>
          <cell r="P4563">
            <v>0</v>
          </cell>
          <cell r="R4563" t="str">
            <v>SINAPI</v>
          </cell>
        </row>
        <row r="4564">
          <cell r="G4564">
            <v>96750</v>
          </cell>
          <cell r="H4564" t="str">
            <v>JOELHO 90 GRAUS, PPR, DN 40 MM, CLASSE PN 25,  INSTALADO EM RESERVAÇÃO DE ÁGUA DE EDIFICAÇÃO QUE POSSUA RESERVATÓRIO DE FIBRA/FIBROCIMENTO  FORNECIMENTO E INSTALAÇÃO. AF_06/2016</v>
          </cell>
          <cell r="I4564" t="str">
            <v>UN</v>
          </cell>
          <cell r="J4564" t="str">
            <v>ATRIBUÍDO SÃO PAULO</v>
          </cell>
          <cell r="K4564" t="str">
            <v>15,29</v>
          </cell>
          <cell r="L4564" t="str">
            <v>CAIXA REFERENCIAL</v>
          </cell>
          <cell r="M4564" t="str">
            <v>5,80</v>
          </cell>
          <cell r="N4564">
            <v>9.4899999999999984</v>
          </cell>
          <cell r="O4564">
            <v>15.29</v>
          </cell>
          <cell r="P4564">
            <v>0</v>
          </cell>
          <cell r="R4564" t="str">
            <v>SINAPI</v>
          </cell>
        </row>
        <row r="4565">
          <cell r="G4565">
            <v>96751</v>
          </cell>
          <cell r="H4565" t="str">
            <v>JOELHO 90 GRAUS, PPR, DN 50 MM, CLASSE PN 25,  INSTALADO EM RESERVAÇÃO DE ÁGUA DE EDIFICAÇÃO QUE POSSUA RESERVATÓRIO DE FIBRA/FIBROCIMENTO  FORNECIMENTO E INSTALAÇÃO. AF_06/2016</v>
          </cell>
          <cell r="I4565" t="str">
            <v>UN</v>
          </cell>
          <cell r="J4565" t="str">
            <v>ATRIBUÍDO SÃO PAULO</v>
          </cell>
          <cell r="K4565" t="str">
            <v>24,37</v>
          </cell>
          <cell r="L4565" t="str">
            <v>CAIXA REFERENCIAL</v>
          </cell>
          <cell r="M4565" t="str">
            <v>8,83</v>
          </cell>
          <cell r="N4565">
            <v>15.540000000000001</v>
          </cell>
          <cell r="O4565">
            <v>24.37</v>
          </cell>
          <cell r="P4565">
            <v>0</v>
          </cell>
          <cell r="R4565" t="str">
            <v>SINAPI</v>
          </cell>
        </row>
        <row r="4566">
          <cell r="G4566">
            <v>96752</v>
          </cell>
          <cell r="H4566" t="str">
            <v>JOELHO 90 GRAUS, PPR, DN 63 MM, CLASSE PN 25,  INSTALADO EM RESERVAÇÃO DE ÁGUA DE EDIFICAÇÃO QUE POSSUA RESERVATÓRIO DE FIBRA/FIBROCIMENTO  FORNECIMENTO E INSTALAÇÃO. AF_06/2016</v>
          </cell>
          <cell r="I4566" t="str">
            <v>UN</v>
          </cell>
          <cell r="J4566" t="str">
            <v>ATRIBUÍDO SÃO PAULO</v>
          </cell>
          <cell r="K4566" t="str">
            <v>32,64</v>
          </cell>
          <cell r="L4566" t="str">
            <v>CAIXA REFERENCIAL</v>
          </cell>
          <cell r="M4566" t="str">
            <v>8,82</v>
          </cell>
          <cell r="N4566">
            <v>23.82</v>
          </cell>
          <cell r="O4566">
            <v>32.64</v>
          </cell>
          <cell r="P4566">
            <v>0</v>
          </cell>
          <cell r="R4566" t="str">
            <v>SINAPI</v>
          </cell>
        </row>
        <row r="4567">
          <cell r="G4567">
            <v>96753</v>
          </cell>
          <cell r="H4567" t="str">
            <v>JOELHO 90 GRAUS, PPR, DN 75 MM, CLASSE PN 25,  INSTALADO EM RESERVAÇÃO DE ÁGUA DE EDIFICAÇÃO QUE POSSUA RESERVATÓRIO DE FIBRA/FIBROCIMENTO  FORNECIMENTO E INSTALAÇÃO. AF_06/2016</v>
          </cell>
          <cell r="I4567" t="str">
            <v>UN</v>
          </cell>
          <cell r="J4567" t="str">
            <v>ATRIBUÍDO SÃO PAULO</v>
          </cell>
          <cell r="K4567" t="str">
            <v>80,87</v>
          </cell>
          <cell r="L4567" t="str">
            <v>CAIXA REFERENCIAL</v>
          </cell>
          <cell r="M4567" t="str">
            <v>14,57</v>
          </cell>
          <cell r="N4567">
            <v>66.300000000000011</v>
          </cell>
          <cell r="O4567">
            <v>80.87</v>
          </cell>
          <cell r="P4567">
            <v>0</v>
          </cell>
          <cell r="R4567" t="str">
            <v>SINAPI</v>
          </cell>
        </row>
        <row r="4568">
          <cell r="G4568">
            <v>96754</v>
          </cell>
          <cell r="H4568" t="str">
            <v>JOELHO 90 GRAUS, PPR, DN 90 MM, CLASSE PN 25,  INSTALADO EM RESERVAÇÃO DE ÁGUA DE EDIFICAÇÃO QUE POSSUA RESERVATÓRIO DE FIBRA/FIBROCIMENTO  FORNECIMENTO E INSTALAÇÃO. AF_06/2016</v>
          </cell>
          <cell r="I4568" t="str">
            <v>UN</v>
          </cell>
          <cell r="J4568" t="str">
            <v>ATRIBUÍDO SÃO PAULO</v>
          </cell>
          <cell r="K4568" t="str">
            <v>97,80</v>
          </cell>
          <cell r="L4568" t="str">
            <v>CAIXA REFERENCIAL</v>
          </cell>
          <cell r="M4568" t="str">
            <v>14,56</v>
          </cell>
          <cell r="N4568">
            <v>83.24</v>
          </cell>
          <cell r="O4568">
            <v>97.8</v>
          </cell>
          <cell r="P4568">
            <v>0</v>
          </cell>
          <cell r="R4568" t="str">
            <v>SINAPI</v>
          </cell>
        </row>
        <row r="4569">
          <cell r="G4569">
            <v>96755</v>
          </cell>
          <cell r="H4569" t="str">
            <v>JOELHO 90 GRAUS, PPR, DN 110 MM, CLASSE PN 25,  INSTALADO EM RESERVAÇÃO DE ÁGUA DE EDIFICAÇÃO QUE POSSUA RESERVATÓRIO DE FIBRA/FIBROCIMENTO  FORNECIMENTO E INSTALAÇÃO. AF_06/2016</v>
          </cell>
          <cell r="I4569" t="str">
            <v>UN</v>
          </cell>
          <cell r="J4569" t="str">
            <v>ATRIBUÍDO SÃO PAULO</v>
          </cell>
          <cell r="K4569" t="str">
            <v>307,62</v>
          </cell>
          <cell r="L4569" t="str">
            <v>CAIXA REFERENCIAL</v>
          </cell>
          <cell r="M4569" t="str">
            <v>22,85</v>
          </cell>
          <cell r="N4569">
            <v>284.77</v>
          </cell>
          <cell r="O4569">
            <v>307.62</v>
          </cell>
          <cell r="P4569">
            <v>0</v>
          </cell>
          <cell r="R4569" t="str">
            <v>SINAPI</v>
          </cell>
        </row>
        <row r="4570">
          <cell r="G4570">
            <v>96756</v>
          </cell>
          <cell r="H4570" t="str">
            <v>TÊ MISTURADOR, PPR, DN 20 MM, CLASSE PN 25,  INSTALADO EM RESERVAÇÃO DE ÁGUA DE EDIFICAÇÃO QUE POSSUA RESERVATÓRIO DE FIBRA/FIBROCIMENTO  FORNECIMENTO E INSTALAÇÃO. AF_06/2016</v>
          </cell>
          <cell r="I4570" t="str">
            <v>UN</v>
          </cell>
          <cell r="J4570" t="str">
            <v>ATRIBUÍDO SÃO PAULO</v>
          </cell>
          <cell r="K4570" t="str">
            <v>18,75</v>
          </cell>
          <cell r="L4570" t="str">
            <v>CAIXA REFERENCIAL</v>
          </cell>
          <cell r="M4570" t="str">
            <v>6,04</v>
          </cell>
          <cell r="N4570">
            <v>12.71</v>
          </cell>
          <cell r="O4570">
            <v>18.75</v>
          </cell>
          <cell r="P4570">
            <v>0</v>
          </cell>
          <cell r="R4570" t="str">
            <v>SINAPI</v>
          </cell>
        </row>
        <row r="4571">
          <cell r="G4571">
            <v>96757</v>
          </cell>
          <cell r="H4571" t="str">
            <v>TÊ MISTURADOR, PPR, DN 25 MM, CLASSE PN 25,  INSTALADO EM RESERVAÇÃO DE ÁGUA DE EDIFICAÇÃO QUE POSSUA RESERVATÓRIO DE FIBRA/FIBROCIMENTO  FORNECIMENTO E INSTALAÇÃO. AF_06/2016</v>
          </cell>
          <cell r="I4571" t="str">
            <v>UN</v>
          </cell>
          <cell r="J4571" t="str">
            <v>ATRIBUÍDO SÃO PAULO</v>
          </cell>
          <cell r="K4571" t="str">
            <v>22,53</v>
          </cell>
          <cell r="L4571" t="str">
            <v>CAIXA REFERENCIAL</v>
          </cell>
          <cell r="M4571" t="str">
            <v>6,04</v>
          </cell>
          <cell r="N4571">
            <v>16.490000000000002</v>
          </cell>
          <cell r="O4571">
            <v>22.53</v>
          </cell>
          <cell r="P4571">
            <v>0</v>
          </cell>
          <cell r="R4571" t="str">
            <v>SINAPI</v>
          </cell>
        </row>
        <row r="4572">
          <cell r="G4572">
            <v>96758</v>
          </cell>
          <cell r="H4572" t="str">
            <v>TÊ, PPR, DN 32 MM, CLASSE PN 25,  INSTALADO EM RESERVAÇÃO DE ÁGUA DE EDIFICAÇÃO QUE POSSUA RESERVATÓRIO DE FIBRA/FIBROCIMENTO  FORNECIMENTO E INSTALAÇÃO. AF_06/2016</v>
          </cell>
          <cell r="I4572" t="str">
            <v>UN</v>
          </cell>
          <cell r="J4572" t="str">
            <v>ATRIBUÍDO SÃO PAULO</v>
          </cell>
          <cell r="K4572" t="str">
            <v>16,83</v>
          </cell>
          <cell r="L4572" t="str">
            <v>CAIXA REFERENCIAL</v>
          </cell>
          <cell r="M4572" t="str">
            <v>7,73</v>
          </cell>
          <cell r="N4572">
            <v>9.0999999999999979</v>
          </cell>
          <cell r="O4572">
            <v>16.829999999999998</v>
          </cell>
          <cell r="P4572">
            <v>0</v>
          </cell>
          <cell r="R4572" t="str">
            <v>SINAPI</v>
          </cell>
        </row>
        <row r="4573">
          <cell r="G4573">
            <v>96759</v>
          </cell>
          <cell r="H4573" t="str">
            <v>TÊ, PPR, DN 40 MM, CLASSE PN 25,  INSTALADO EM RESERVAÇÃO DE ÁGUA DE EDIFICAÇÃO QUE POSSUA RESERVATÓRIO DE FIBRA/FIBROCIMENTO  FORNECIMENTO E INSTALAÇÃO. AF_06/2016</v>
          </cell>
          <cell r="I4573" t="str">
            <v>UN</v>
          </cell>
          <cell r="J4573" t="str">
            <v>ATRIBUÍDO SÃO PAULO</v>
          </cell>
          <cell r="K4573" t="str">
            <v>22,69</v>
          </cell>
          <cell r="L4573" t="str">
            <v>CAIXA REFERENCIAL</v>
          </cell>
          <cell r="M4573" t="str">
            <v>7,72</v>
          </cell>
          <cell r="N4573">
            <v>14.970000000000002</v>
          </cell>
          <cell r="O4573">
            <v>22.69</v>
          </cell>
          <cell r="P4573">
            <v>0</v>
          </cell>
          <cell r="R4573" t="str">
            <v>SINAPI</v>
          </cell>
        </row>
        <row r="4574">
          <cell r="G4574">
            <v>96760</v>
          </cell>
          <cell r="H4574" t="str">
            <v>TÊ, PPR, DN 50 MM, CLASSE PN 25,  INSTALADO EM RESERVAÇÃO DE ÁGUA DE EDIFICAÇÃO QUE POSSUA RESERVATÓRIO DE FIBRA/FIBROCIMENTO  FORNECIMENTO E INSTALAÇÃO. AF_06/2016</v>
          </cell>
          <cell r="I4574" t="str">
            <v>UN</v>
          </cell>
          <cell r="J4574" t="str">
            <v>ATRIBUÍDO SÃO PAULO</v>
          </cell>
          <cell r="K4574" t="str">
            <v>39,80</v>
          </cell>
          <cell r="L4574" t="str">
            <v>CAIXA REFERENCIAL</v>
          </cell>
          <cell r="M4574" t="str">
            <v>11,77</v>
          </cell>
          <cell r="N4574">
            <v>28.029999999999998</v>
          </cell>
          <cell r="O4574">
            <v>39.799999999999997</v>
          </cell>
          <cell r="P4574">
            <v>0</v>
          </cell>
          <cell r="R4574" t="str">
            <v>SINAPI</v>
          </cell>
        </row>
        <row r="4575">
          <cell r="G4575">
            <v>96761</v>
          </cell>
          <cell r="H4575" t="str">
            <v>TÊ, PPR, DN 63 MM, CLASSE PN 25,  INSTALADO EM RESERVAÇÃO DE ÁGUA DE EDIFICAÇÃO QUE POSSUA RESERVATÓRIO DE FIBRA/FIBROCIMENTO  FORNECIMENTO E INSTALAÇÃO. AF_06/2016</v>
          </cell>
          <cell r="I4575" t="str">
            <v>UN</v>
          </cell>
          <cell r="J4575" t="str">
            <v>ATRIBUÍDO SÃO PAULO</v>
          </cell>
          <cell r="K4575" t="str">
            <v>54,12</v>
          </cell>
          <cell r="L4575" t="str">
            <v>CAIXA REFERENCIAL</v>
          </cell>
          <cell r="M4575" t="str">
            <v>11,77</v>
          </cell>
          <cell r="N4575">
            <v>42.349999999999994</v>
          </cell>
          <cell r="O4575">
            <v>54.11999999999999</v>
          </cell>
          <cell r="P4575">
            <v>0</v>
          </cell>
          <cell r="R4575" t="str">
            <v>SINAPI</v>
          </cell>
        </row>
        <row r="4576">
          <cell r="G4576">
            <v>96762</v>
          </cell>
          <cell r="H4576" t="str">
            <v>TÊ, PPR, DN 75 MM, CLASSE PN 25,  INSTALADO EM RESERVAÇÃO DE ÁGUA DE EDIFICAÇÃO QUE POSSUA RESERVATÓRIO DE FIBRA/FIBROCIMENTO  FORNECIMENTO E INSTALAÇÃO. AF_06/2016</v>
          </cell>
          <cell r="I4576" t="str">
            <v>UN</v>
          </cell>
          <cell r="J4576" t="str">
            <v>ATRIBUÍDO SÃO PAULO</v>
          </cell>
          <cell r="K4576" t="str">
            <v>108,78</v>
          </cell>
          <cell r="L4576" t="str">
            <v>CAIXA REFERENCIAL</v>
          </cell>
          <cell r="M4576" t="str">
            <v>19,41</v>
          </cell>
          <cell r="N4576">
            <v>89.37</v>
          </cell>
          <cell r="O4576">
            <v>108.78</v>
          </cell>
          <cell r="P4576">
            <v>0</v>
          </cell>
          <cell r="R4576" t="str">
            <v>SINAPI</v>
          </cell>
        </row>
        <row r="4577">
          <cell r="G4577">
            <v>96763</v>
          </cell>
          <cell r="H4577" t="str">
            <v>TÊ, PPR, DN 90 MM, CLASSE PN 25,  INSTALADO EM RESERVAÇÃO DE ÁGUA DE EDIFICAÇÃO QUE POSSUA RESERVATÓRIO DE FIBRA/FIBROCIMENTO  FORNECIMENTO E INSTALAÇÃO. AF_06/2016</v>
          </cell>
          <cell r="I4577" t="str">
            <v>UN</v>
          </cell>
          <cell r="J4577" t="str">
            <v>ATRIBUÍDO SÃO PAULO</v>
          </cell>
          <cell r="K4577" t="str">
            <v>137,64</v>
          </cell>
          <cell r="L4577" t="str">
            <v>CAIXA REFERENCIAL</v>
          </cell>
          <cell r="M4577" t="str">
            <v>19,40</v>
          </cell>
          <cell r="N4577">
            <v>118.23999999999998</v>
          </cell>
          <cell r="O4577">
            <v>137.63999999999999</v>
          </cell>
          <cell r="P4577">
            <v>0</v>
          </cell>
          <cell r="R4577" t="str">
            <v>SINAPI</v>
          </cell>
        </row>
        <row r="4578">
          <cell r="G4578">
            <v>96764</v>
          </cell>
          <cell r="H4578" t="str">
            <v>TÊ, PPR, DN 110 MM, CLASSE PN 25,  INSTALADO EM RESERVAÇÃO DE ÁGUA DE EDIFICAÇÃO QUE POSSUA RESERVATÓRIO DE FIBRA/FIBROCIMENTO  FORNECIMENTO E INSTALAÇÃO. AF_06/2016</v>
          </cell>
          <cell r="I4578" t="str">
            <v>UN</v>
          </cell>
          <cell r="J4578" t="str">
            <v>ATRIBUÍDO SÃO PAULO</v>
          </cell>
          <cell r="K4578" t="str">
            <v>279,38</v>
          </cell>
          <cell r="L4578" t="str">
            <v>CAIXA REFERENCIAL</v>
          </cell>
          <cell r="M4578" t="str">
            <v>30,48</v>
          </cell>
          <cell r="N4578">
            <v>248.9</v>
          </cell>
          <cell r="O4578">
            <v>279.38</v>
          </cell>
          <cell r="P4578">
            <v>0</v>
          </cell>
          <cell r="R4578" t="str">
            <v>SINAPI</v>
          </cell>
        </row>
        <row r="4579">
          <cell r="G4579">
            <v>96802</v>
          </cell>
          <cell r="H4579" t="str">
            <v>KIT CHASSI PEX, PRÉ-FABRICADO, PARA CHUVEIRO, INCLUSO QUADRO METÁLICO, TUBOS, REGISTROS DE PRESSÃO E CONEXÕES POR CRIMPAGEM - FORNECIMENTO E INSTALAÇÃO. AF_02/2023</v>
          </cell>
          <cell r="I4579" t="str">
            <v>UN</v>
          </cell>
          <cell r="J4579" t="str">
            <v>ATRIBUÍDO SÃO PAULO</v>
          </cell>
          <cell r="K4579" t="str">
            <v>368,82</v>
          </cell>
          <cell r="L4579" t="str">
            <v>CAIXA REFERENCIAL</v>
          </cell>
          <cell r="M4579" t="str">
            <v>13,73</v>
          </cell>
          <cell r="N4579">
            <v>355.09</v>
          </cell>
          <cell r="O4579">
            <v>368.82</v>
          </cell>
          <cell r="P4579">
            <v>0</v>
          </cell>
          <cell r="R4579" t="str">
            <v>SINAPI</v>
          </cell>
        </row>
        <row r="4580">
          <cell r="G4580">
            <v>96803</v>
          </cell>
          <cell r="H4580" t="str">
            <v>KIT CHASSI PEX, PRÉ-FABRICADO, PARA COZINHA COM CUBA SIMPLES, INCLUSO QUADRO METÁLICO, TUBOS E CONEXÕES POR CRIMPAGEM - FORNECIMENTO E INSTALAÇÃO. AF_02/2023</v>
          </cell>
          <cell r="I4580" t="str">
            <v>UN</v>
          </cell>
          <cell r="J4580" t="str">
            <v>ATRIBUÍDO SÃO PAULO</v>
          </cell>
          <cell r="K4580" t="str">
            <v>66,44</v>
          </cell>
          <cell r="L4580" t="str">
            <v>CAIXA REFERENCIAL</v>
          </cell>
          <cell r="M4580" t="str">
            <v>11,38</v>
          </cell>
          <cell r="N4580">
            <v>55.059999999999995</v>
          </cell>
          <cell r="O4580">
            <v>66.44</v>
          </cell>
          <cell r="P4580">
            <v>0</v>
          </cell>
          <cell r="R4580" t="str">
            <v>SINAPI</v>
          </cell>
        </row>
        <row r="4581">
          <cell r="G4581">
            <v>96804</v>
          </cell>
          <cell r="H4581" t="str">
            <v>KIT CHASSI PEX, PRÉ-FABRICADO, PARA ÁREA DE SERVIÇO COM TANQUE E MÁQUINA DE LAVAR ROUPA, INCLUSO QUADRO METÁLICO, TUBOS E CONEXÕES POR CRIMPAGEM - FORNECIMENTO E INSTALAÇÃO. AF_02/2023</v>
          </cell>
          <cell r="I4581" t="str">
            <v>UN</v>
          </cell>
          <cell r="J4581" t="str">
            <v>ATRIBUÍDO SÃO PAULO</v>
          </cell>
          <cell r="K4581" t="str">
            <v>106,26</v>
          </cell>
          <cell r="L4581" t="str">
            <v>CAIXA REFERENCIAL</v>
          </cell>
          <cell r="M4581" t="str">
            <v>26,92</v>
          </cell>
          <cell r="N4581">
            <v>79.34</v>
          </cell>
          <cell r="O4581">
            <v>106.26</v>
          </cell>
          <cell r="P4581">
            <v>0</v>
          </cell>
          <cell r="R4581" t="str">
            <v>SINAPI</v>
          </cell>
        </row>
        <row r="4582">
          <cell r="G4582">
            <v>96805</v>
          </cell>
          <cell r="H4582" t="str">
            <v>KIT CHASSI PEX, PRÉ-FABRICADO, PARA CHUVEIRO, INCLUSO QUADRO METÁLICO, TUBOS, REGISTROS DE PRESSÃO E CONEXÕES POR ANEL DESLIZANTE - FORNECIMENTO E INSTALAÇÃO. AF_02/2023</v>
          </cell>
          <cell r="I4582" t="str">
            <v>UN</v>
          </cell>
          <cell r="J4582" t="str">
            <v>ATRIBUÍDO SÃO PAULO</v>
          </cell>
          <cell r="K4582" t="str">
            <v>189,68</v>
          </cell>
          <cell r="L4582" t="str">
            <v>CAIXA REFERENCIAL</v>
          </cell>
          <cell r="M4582" t="str">
            <v>18,41</v>
          </cell>
          <cell r="N4582">
            <v>171.27</v>
          </cell>
          <cell r="O4582">
            <v>189.68</v>
          </cell>
          <cell r="P4582">
            <v>0</v>
          </cell>
          <cell r="R4582" t="str">
            <v>SINAPI</v>
          </cell>
        </row>
        <row r="4583">
          <cell r="G4583">
            <v>96806</v>
          </cell>
          <cell r="H4583" t="str">
            <v>KIT CHASSI PEX, PRÉ-FABRICADO, PARA COZINHA COM CUBA SIMPLES, INCLUSO QUADRO METÁLICO, TUBOS E CONEXÕES POR ANEL DESLIZANTE - FORNECIMENTO E INSTALAÇÃO. AF_02/2023</v>
          </cell>
          <cell r="I4583" t="str">
            <v>UN</v>
          </cell>
          <cell r="J4583" t="str">
            <v>ATRIBUÍDO SÃO PAULO</v>
          </cell>
          <cell r="K4583" t="str">
            <v>72,27</v>
          </cell>
          <cell r="L4583" t="str">
            <v>CAIXA REFERENCIAL</v>
          </cell>
          <cell r="M4583" t="str">
            <v>16,04</v>
          </cell>
          <cell r="N4583">
            <v>56.23</v>
          </cell>
          <cell r="O4583">
            <v>72.27</v>
          </cell>
          <cell r="P4583">
            <v>0</v>
          </cell>
          <cell r="R4583" t="str">
            <v>SINAPI</v>
          </cell>
        </row>
        <row r="4584">
          <cell r="G4584">
            <v>96807</v>
          </cell>
          <cell r="H4584" t="str">
            <v>KIT CHASSI PEX, PRÉ-FABRICADO, PARA ÁREA DE SERVIÇO COM TANQUE E MÁQUINA DE LAVAR ROUPA, INCLUSO QUADRO METÁLICO, TUBOS E CONEXÕES POR ANEL DESLIZANTE - FORNECIMENTO E INSTALAÇÃO. AF_02/2023</v>
          </cell>
          <cell r="I4584" t="str">
            <v>UN</v>
          </cell>
          <cell r="J4584" t="str">
            <v>ATRIBUÍDO SÃO PAULO</v>
          </cell>
          <cell r="K4584" t="str">
            <v>115,55</v>
          </cell>
          <cell r="L4584" t="str">
            <v>CAIXA REFERENCIAL</v>
          </cell>
          <cell r="M4584" t="str">
            <v>31,58</v>
          </cell>
          <cell r="N4584">
            <v>83.97</v>
          </cell>
          <cell r="O4584">
            <v>115.55</v>
          </cell>
          <cell r="P4584">
            <v>0</v>
          </cell>
          <cell r="R4584" t="str">
            <v>SINAPI</v>
          </cell>
        </row>
        <row r="4585">
          <cell r="G4585">
            <v>96808</v>
          </cell>
          <cell r="H4585" t="str">
            <v>UNIÃO METÁLICA PARA INSTALAÇÕES EM PEX ÁGUA, DN 16 MM, COM ANEL DESLIZANTE - FORNECIMENTO E INSTALAÇÃO. AF_02/2023</v>
          </cell>
          <cell r="I4585" t="str">
            <v>UN</v>
          </cell>
          <cell r="J4585" t="str">
            <v>ATRIBUÍDO SÃO PAULO</v>
          </cell>
          <cell r="K4585" t="str">
            <v>14,58</v>
          </cell>
          <cell r="L4585" t="str">
            <v>CAIXA REFERENCIAL</v>
          </cell>
          <cell r="M4585" t="str">
            <v>6,12</v>
          </cell>
          <cell r="N4585">
            <v>8.4600000000000009</v>
          </cell>
          <cell r="O4585">
            <v>14.580000000000002</v>
          </cell>
          <cell r="P4585">
            <v>0</v>
          </cell>
          <cell r="R4585" t="str">
            <v>SINAPI</v>
          </cell>
        </row>
        <row r="4586">
          <cell r="G4586">
            <v>96809</v>
          </cell>
          <cell r="H4586" t="str">
            <v>CONEXÃO FIXA, ROSCA FÊMEA, METÁLICA, PARA INSTALAÇÕES EM PEX ÁGUA, DN 16 MM X 1/2", COM ANEL DESLIZANTE. FORNECIMENTO E INSTALAÇÃO. AF_02/2023</v>
          </cell>
          <cell r="I4586" t="str">
            <v>UN</v>
          </cell>
          <cell r="J4586" t="str">
            <v>ATRIBUÍDO SÃO PAULO</v>
          </cell>
          <cell r="K4586" t="str">
            <v>16,14</v>
          </cell>
          <cell r="L4586" t="str">
            <v>CAIXA REFERENCIAL</v>
          </cell>
          <cell r="M4586" t="str">
            <v>6,12</v>
          </cell>
          <cell r="N4586">
            <v>10.02</v>
          </cell>
          <cell r="O4586">
            <v>16.14</v>
          </cell>
          <cell r="P4586">
            <v>0</v>
          </cell>
          <cell r="R4586" t="str">
            <v>SINAPI</v>
          </cell>
        </row>
        <row r="4587">
          <cell r="G4587">
            <v>96810</v>
          </cell>
          <cell r="H4587" t="str">
            <v>CONEXÃO MÓVEL, ROSCA FÊMEA, METÁLICA, PARA INSTALAÇÕES EM PEX ÁGUA, DN 16 MM X 3/4", COM ANEL DESLIZANTE. FORNECIMENTO E INSTALAÇÃO. AF_02/2023</v>
          </cell>
          <cell r="I4587" t="str">
            <v>UN</v>
          </cell>
          <cell r="J4587" t="str">
            <v>ATRIBUÍDO SÃO PAULO</v>
          </cell>
          <cell r="K4587" t="str">
            <v>17,51</v>
          </cell>
          <cell r="L4587" t="str">
            <v>CAIXA REFERENCIAL</v>
          </cell>
          <cell r="M4587" t="str">
            <v>6,83</v>
          </cell>
          <cell r="N4587">
            <v>10.680000000000001</v>
          </cell>
          <cell r="O4587">
            <v>17.510000000000002</v>
          </cell>
          <cell r="P4587">
            <v>0</v>
          </cell>
          <cell r="R4587" t="str">
            <v>SINAPI</v>
          </cell>
        </row>
        <row r="4588">
          <cell r="G4588">
            <v>96811</v>
          </cell>
          <cell r="H4588" t="str">
            <v>UNIÃO METÁLICA PARA INSTALAÇÕES EM PEX ÁGUA, DN 20 MM, COM ANEL DESLIZANTE - FORNECIMENTO E INSTALAÇÃO. AF_02/2023</v>
          </cell>
          <cell r="I4588" t="str">
            <v>UN</v>
          </cell>
          <cell r="J4588" t="str">
            <v>ATRIBUÍDO SÃO PAULO</v>
          </cell>
          <cell r="K4588" t="str">
            <v>18,46</v>
          </cell>
          <cell r="L4588" t="str">
            <v>CAIXA REFERENCIAL</v>
          </cell>
          <cell r="M4588" t="str">
            <v>7,24</v>
          </cell>
          <cell r="N4588">
            <v>11.22</v>
          </cell>
          <cell r="O4588">
            <v>18.46</v>
          </cell>
          <cell r="P4588">
            <v>0</v>
          </cell>
          <cell r="R4588" t="str">
            <v>SINAPI</v>
          </cell>
        </row>
        <row r="4589">
          <cell r="G4589">
            <v>96812</v>
          </cell>
          <cell r="H4589" t="str">
            <v>CONEXÃO FIXA, ROSCA FÊMEA, METÁLICA, PARA INSTALAÇÕES EM PEX ÁGUA, DN 20 MM X 1/2", COM ANEL DESLIZANTE. FORNECIMENTO E INSTALAÇÃO. AF_02/2023</v>
          </cell>
          <cell r="I4589" t="str">
            <v>UN</v>
          </cell>
          <cell r="J4589" t="str">
            <v>ATRIBUÍDO SÃO PAULO</v>
          </cell>
          <cell r="K4589" t="str">
            <v>16,82</v>
          </cell>
          <cell r="L4589" t="str">
            <v>CAIXA REFERENCIAL</v>
          </cell>
          <cell r="M4589" t="str">
            <v>6,55</v>
          </cell>
          <cell r="N4589">
            <v>10.27</v>
          </cell>
          <cell r="O4589">
            <v>16.82</v>
          </cell>
          <cell r="P4589">
            <v>0</v>
          </cell>
          <cell r="R4589" t="str">
            <v>SINAPI</v>
          </cell>
        </row>
        <row r="4590">
          <cell r="G4590">
            <v>96813</v>
          </cell>
          <cell r="H4590" t="str">
            <v>CONEXÃO FIXA, ROSCA FÊMEA, METÁLICA, PARA INSTALAÇÕES EM PEX ÁGUA, DN 20 MM X 3/4", COM ANEL DESLIZANTE. FORNECIMENTO E INSTALAÇÃO. AF_02/2023</v>
          </cell>
          <cell r="I4590" t="str">
            <v>UN</v>
          </cell>
          <cell r="J4590" t="str">
            <v>ATRIBUÍDO SÃO PAULO</v>
          </cell>
          <cell r="K4590" t="str">
            <v>19,18</v>
          </cell>
          <cell r="L4590" t="str">
            <v>CAIXA REFERENCIAL</v>
          </cell>
          <cell r="M4590" t="str">
            <v>7,24</v>
          </cell>
          <cell r="N4590">
            <v>11.94</v>
          </cell>
          <cell r="O4590">
            <v>19.18</v>
          </cell>
          <cell r="P4590">
            <v>0</v>
          </cell>
          <cell r="R4590" t="str">
            <v>SINAPI</v>
          </cell>
        </row>
        <row r="4591">
          <cell r="G4591">
            <v>96814</v>
          </cell>
          <cell r="H4591" t="str">
            <v>UNIÃO DE REDUÇÃO, METÁLICA, PARA INSTALAÇÕES EM PEX ÁGUA, DN 20 X 16 MM, CONEXÃO POR ANEL DESLIZANTE - FORNECIMENTO E INSTALAÇÃO. AF_02/2023</v>
          </cell>
          <cell r="I4591" t="str">
            <v>UN</v>
          </cell>
          <cell r="J4591" t="str">
            <v>ATRIBUÍDO SÃO PAULO</v>
          </cell>
          <cell r="K4591" t="str">
            <v>13,81</v>
          </cell>
          <cell r="L4591" t="str">
            <v>CAIXA REFERENCIAL</v>
          </cell>
          <cell r="M4591" t="str">
            <v>4,99</v>
          </cell>
          <cell r="N4591">
            <v>8.82</v>
          </cell>
          <cell r="O4591">
            <v>13.81</v>
          </cell>
          <cell r="P4591">
            <v>0</v>
          </cell>
          <cell r="R4591" t="str">
            <v>SINAPI</v>
          </cell>
        </row>
        <row r="4592">
          <cell r="G4592">
            <v>96815</v>
          </cell>
          <cell r="H4592" t="str">
            <v>UNIÃO METÁLICA PARA INSTALAÇÕES EM PEX ÁGUA, DN 25 MM, COM ANEL DESLIZANTE - FORNECIMENTO E INSTALAÇÃO. AF_02/2023</v>
          </cell>
          <cell r="I4592" t="str">
            <v>UN</v>
          </cell>
          <cell r="J4592" t="str">
            <v>ATRIBUÍDO SÃO PAULO</v>
          </cell>
          <cell r="K4592" t="str">
            <v>28,85</v>
          </cell>
          <cell r="L4592" t="str">
            <v>CAIXA REFERENCIAL</v>
          </cell>
          <cell r="M4592" t="str">
            <v>8,65</v>
          </cell>
          <cell r="N4592">
            <v>20.200000000000003</v>
          </cell>
          <cell r="O4592">
            <v>28.85</v>
          </cell>
          <cell r="P4592">
            <v>0</v>
          </cell>
          <cell r="R4592" t="str">
            <v>SINAPI</v>
          </cell>
        </row>
        <row r="4593">
          <cell r="G4593">
            <v>96816</v>
          </cell>
          <cell r="H4593" t="str">
            <v>CONEXÃO FIXA, ROSCA FÊMEA, METÁLICA, PARA INSTALAÇÕES EM PEX ÁGUA, DN 25 MM X 3/4", COM ANEL DESLIZANTE - FORNECIMENTO E INSTALAÇÃO. AF_02/2023</v>
          </cell>
          <cell r="I4593" t="str">
            <v>UN</v>
          </cell>
          <cell r="J4593" t="str">
            <v>ATRIBUÍDO SÃO PAULO</v>
          </cell>
          <cell r="K4593" t="str">
            <v>21,70</v>
          </cell>
          <cell r="L4593" t="str">
            <v>CAIXA REFERENCIAL</v>
          </cell>
          <cell r="M4593" t="str">
            <v>7,77</v>
          </cell>
          <cell r="N4593">
            <v>13.93</v>
          </cell>
          <cell r="O4593">
            <v>21.7</v>
          </cell>
          <cell r="P4593">
            <v>0</v>
          </cell>
          <cell r="R4593" t="str">
            <v>SINAPI</v>
          </cell>
        </row>
        <row r="4594">
          <cell r="G4594">
            <v>96817</v>
          </cell>
          <cell r="H4594" t="str">
            <v>CONEXÃO FIXA, ROSCA FÊMEA, METÁLICA, PARA INSTALAÇÕES EM PEX ÁGUA, DN 25 MM X 1", COM ANEL DESLIZANTE - FORNECIMENTO E INSTALAÇÃO. AF_02/2023</v>
          </cell>
          <cell r="I4594" t="str">
            <v>UN</v>
          </cell>
          <cell r="J4594" t="str">
            <v>ATRIBUÍDO SÃO PAULO</v>
          </cell>
          <cell r="K4594" t="str">
            <v>29,09</v>
          </cell>
          <cell r="L4594" t="str">
            <v>CAIXA REFERENCIAL</v>
          </cell>
          <cell r="M4594" t="str">
            <v>8,65</v>
          </cell>
          <cell r="N4594">
            <v>20.439999999999998</v>
          </cell>
          <cell r="O4594">
            <v>29.089999999999996</v>
          </cell>
          <cell r="P4594">
            <v>0</v>
          </cell>
          <cell r="R4594" t="str">
            <v>SINAPI</v>
          </cell>
        </row>
        <row r="4595">
          <cell r="G4595">
            <v>96818</v>
          </cell>
          <cell r="H4595" t="str">
            <v>UNIÃO DE REDUÇÃO, METÁLICA, PARA INSTALAÇÕES EM PEX ÁGUA, DN 25 X 16 MM, CONEXÃO POR ANEL DESLIZANTE - FORNECIMENTO E INSTALAÇÃO. AF_02/2023</v>
          </cell>
          <cell r="I4595" t="str">
            <v>UN</v>
          </cell>
          <cell r="J4595" t="str">
            <v>ATRIBUÍDO SÃO PAULO</v>
          </cell>
          <cell r="K4595" t="str">
            <v>18,66</v>
          </cell>
          <cell r="L4595" t="str">
            <v>CAIXA REFERENCIAL</v>
          </cell>
          <cell r="M4595" t="str">
            <v>5,52</v>
          </cell>
          <cell r="N4595">
            <v>13.14</v>
          </cell>
          <cell r="O4595">
            <v>18.66</v>
          </cell>
          <cell r="P4595">
            <v>0</v>
          </cell>
          <cell r="R4595" t="str">
            <v>SINAPI</v>
          </cell>
        </row>
        <row r="4596">
          <cell r="G4596">
            <v>96819</v>
          </cell>
          <cell r="H4596" t="str">
            <v>UNIÃO DE REDUÇÃO, METÁLICA, PARA INSTALAÇÕES EM PEX ÁGUA, DN 25 X 20 MM, CONEXÃO POR ANEL DESLIZANTE - FORNECIMENTO E INSTALAÇÃO. AF_02/2023</v>
          </cell>
          <cell r="I4596" t="str">
            <v>UN</v>
          </cell>
          <cell r="J4596" t="str">
            <v>ATRIBUÍDO SÃO PAULO</v>
          </cell>
          <cell r="K4596" t="str">
            <v>20,00</v>
          </cell>
          <cell r="L4596" t="str">
            <v>CAIXA REFERENCIAL</v>
          </cell>
          <cell r="M4596" t="str">
            <v>5,93</v>
          </cell>
          <cell r="N4596">
            <v>14.07</v>
          </cell>
          <cell r="O4596">
            <v>20</v>
          </cell>
          <cell r="P4596">
            <v>0</v>
          </cell>
          <cell r="R4596" t="str">
            <v>SINAPI</v>
          </cell>
        </row>
        <row r="4597">
          <cell r="G4597">
            <v>96820</v>
          </cell>
          <cell r="H4597" t="str">
            <v>UNIÃO METÁLICA PARA INSTALAÇÕES EM PEX ÁGUA, DN 32 MM, COM ANEL DESLIZANTE - FORNECIMENTO E INSTALAÇÃO. AF_02/2023</v>
          </cell>
          <cell r="I4597" t="str">
            <v>UN</v>
          </cell>
          <cell r="J4597" t="str">
            <v>ATRIBUÍDO SÃO PAULO</v>
          </cell>
          <cell r="K4597" t="str">
            <v>34,68</v>
          </cell>
          <cell r="L4597" t="str">
            <v>CAIXA REFERENCIAL</v>
          </cell>
          <cell r="M4597" t="str">
            <v>10,65</v>
          </cell>
          <cell r="N4597">
            <v>24.03</v>
          </cell>
          <cell r="O4597">
            <v>34.68</v>
          </cell>
          <cell r="P4597">
            <v>0</v>
          </cell>
          <cell r="R4597" t="str">
            <v>SINAPI</v>
          </cell>
        </row>
        <row r="4598">
          <cell r="G4598">
            <v>96821</v>
          </cell>
          <cell r="H4598" t="str">
            <v>CONEXÃO FIXA, ROSCA FÊMEA, METÁLICA, PARA INSTALAÇÕES EM PEX ÁGUA, DN 32 MM X 1", COM ANEL DESLIZANTE - FORNECIMENTO E INSTALAÇÃO. AF_02/2023</v>
          </cell>
          <cell r="I4598" t="str">
            <v>UN</v>
          </cell>
          <cell r="J4598" t="str">
            <v>ATRIBUÍDO SÃO PAULO</v>
          </cell>
          <cell r="K4598" t="str">
            <v>32,40</v>
          </cell>
          <cell r="L4598" t="str">
            <v>CAIXA REFERENCIAL</v>
          </cell>
          <cell r="M4598" t="str">
            <v>9,39</v>
          </cell>
          <cell r="N4598">
            <v>23.009999999999998</v>
          </cell>
          <cell r="O4598">
            <v>32.4</v>
          </cell>
          <cell r="P4598">
            <v>0</v>
          </cell>
          <cell r="R4598" t="str">
            <v>SINAPI</v>
          </cell>
        </row>
        <row r="4599">
          <cell r="G4599">
            <v>96822</v>
          </cell>
          <cell r="H4599" t="str">
            <v>UNIÃO DE REDUÇÃO, METÁLICA, PARA INSTALAÇÕES EM PEX ÁGUA, DN 32 X 25 MM, CONEXÃO POR ANEL DESLIZANTE - FORNECIMENTO E INSTALAÇÃO. AF_02/2023</v>
          </cell>
          <cell r="I4599" t="str">
            <v>UN</v>
          </cell>
          <cell r="J4599" t="str">
            <v>ATRIBUÍDO SÃO PAULO</v>
          </cell>
          <cell r="K4599" t="str">
            <v>26,32</v>
          </cell>
          <cell r="L4599" t="str">
            <v>CAIXA REFERENCIAL</v>
          </cell>
          <cell r="M4599" t="str">
            <v>7,20</v>
          </cell>
          <cell r="N4599">
            <v>19.12</v>
          </cell>
          <cell r="O4599">
            <v>26.32</v>
          </cell>
          <cell r="P4599">
            <v>0</v>
          </cell>
          <cell r="R4599" t="str">
            <v>SINAPI</v>
          </cell>
        </row>
        <row r="4600">
          <cell r="G4600">
            <v>96823</v>
          </cell>
          <cell r="H4600" t="str">
            <v>LUVA PARA INSTALAÇÕES EM PEX ÁGUA, DN 16 MM, CONEXÃO POR CRIMPAGEM - FORNECIMENTO E INSTALAÇÃO. AF_02/2023</v>
          </cell>
          <cell r="I4600" t="str">
            <v>UN</v>
          </cell>
          <cell r="J4600" t="str">
            <v>ATRIBUÍDO SÃO PAULO</v>
          </cell>
          <cell r="K4600" t="str">
            <v>9,73</v>
          </cell>
          <cell r="L4600" t="str">
            <v>CAIXA REFERENCIAL</v>
          </cell>
          <cell r="M4600" t="str">
            <v>3,17</v>
          </cell>
          <cell r="N4600">
            <v>6.5600000000000005</v>
          </cell>
          <cell r="O4600">
            <v>9.73</v>
          </cell>
          <cell r="P4600">
            <v>0</v>
          </cell>
          <cell r="R4600" t="str">
            <v>SINAPI</v>
          </cell>
        </row>
        <row r="4601">
          <cell r="G4601">
            <v>96824</v>
          </cell>
          <cell r="H4601" t="str">
            <v>CONEXÃO FIXA, ROSCA FÊMEA, PARA INSTALAÇÕES EM PEX ÁGUA, DN 16MM X 1/2", CONEXÃO POR CRIMPAGEM - FORNECIMENTO E INSTALAÇÃO. AF_02/2023</v>
          </cell>
          <cell r="I4601" t="str">
            <v>UN</v>
          </cell>
          <cell r="J4601" t="str">
            <v>ATRIBUÍDO SÃO PAULO</v>
          </cell>
          <cell r="K4601" t="str">
            <v>15,15</v>
          </cell>
          <cell r="L4601" t="str">
            <v>CAIXA REFERENCIAL</v>
          </cell>
          <cell r="M4601" t="str">
            <v>5,43</v>
          </cell>
          <cell r="N4601">
            <v>9.7200000000000006</v>
          </cell>
          <cell r="O4601">
            <v>15.15</v>
          </cell>
          <cell r="P4601">
            <v>0</v>
          </cell>
          <cell r="R4601" t="str">
            <v>SINAPI</v>
          </cell>
        </row>
        <row r="4602">
          <cell r="G4602">
            <v>96826</v>
          </cell>
          <cell r="H4602" t="str">
            <v>LUVA PARA INSTALAÇÕES EM PEX ÁGUA, DN 20 MM, CONEXÃO POR CRIMPAGEM - FORNECIMENTO E INSTALAÇÃO. AF_02/2023</v>
          </cell>
          <cell r="I4602" t="str">
            <v>UN</v>
          </cell>
          <cell r="J4602" t="str">
            <v>ATRIBUÍDO SÃO PAULO</v>
          </cell>
          <cell r="K4602" t="str">
            <v>11,28</v>
          </cell>
          <cell r="L4602" t="str">
            <v>CAIXA REFERENCIAL</v>
          </cell>
          <cell r="M4602" t="str">
            <v>3,77</v>
          </cell>
          <cell r="N4602">
            <v>7.51</v>
          </cell>
          <cell r="O4602">
            <v>11.28</v>
          </cell>
          <cell r="P4602">
            <v>0</v>
          </cell>
          <cell r="R4602" t="str">
            <v>SINAPI</v>
          </cell>
        </row>
        <row r="4603">
          <cell r="G4603">
            <v>96827</v>
          </cell>
          <cell r="H4603" t="str">
            <v>CONEXÃO FIXA, ROSCA FÊMEA, PARA INSTALAÇÕES EM PEX ÁGUA, DN 20MM X 1/2", CONEXÃO POR CRIMPAGEM - FORNECIMENTO E INSTALAÇÃO. AF_02/2023</v>
          </cell>
          <cell r="I4603" t="str">
            <v>UN</v>
          </cell>
          <cell r="J4603" t="str">
            <v>ATRIBUÍDO SÃO PAULO</v>
          </cell>
          <cell r="K4603" t="str">
            <v>16,53</v>
          </cell>
          <cell r="L4603" t="str">
            <v>CAIXA REFERENCIAL</v>
          </cell>
          <cell r="M4603" t="str">
            <v>5,72</v>
          </cell>
          <cell r="N4603">
            <v>10.810000000000002</v>
          </cell>
          <cell r="O4603">
            <v>16.53</v>
          </cell>
          <cell r="P4603">
            <v>0</v>
          </cell>
          <cell r="R4603" t="str">
            <v>SINAPI</v>
          </cell>
        </row>
        <row r="4604">
          <cell r="G4604">
            <v>96828</v>
          </cell>
          <cell r="H4604" t="str">
            <v>CONEXÃO FIXA, ROSCA FÊMEA, PARA INSTALAÇÕES EM PEX ÁGUA, DN 20MM X 3/4", CONEXÃO POR CRIMPAGEM - FORNECIMENTO E INSTALAÇÃO. AF_02/2023</v>
          </cell>
          <cell r="I4604" t="str">
            <v>UN</v>
          </cell>
          <cell r="J4604" t="str">
            <v>ATRIBUÍDO SÃO PAULO</v>
          </cell>
          <cell r="K4604" t="str">
            <v>20,44</v>
          </cell>
          <cell r="L4604" t="str">
            <v>CAIXA REFERENCIAL</v>
          </cell>
          <cell r="M4604" t="str">
            <v>6,43</v>
          </cell>
          <cell r="N4604">
            <v>14.010000000000002</v>
          </cell>
          <cell r="O4604">
            <v>20.440000000000001</v>
          </cell>
          <cell r="P4604">
            <v>0</v>
          </cell>
          <cell r="R4604" t="str">
            <v>SINAPI</v>
          </cell>
        </row>
        <row r="4605">
          <cell r="G4605">
            <v>96829</v>
          </cell>
          <cell r="H4605" t="str">
            <v>LUVA DE REDUÇÃO PARA INSTALAÇÕES EM PEX ÁGUA, DN 20 X 16 MM, CONEXÃO POR CRIMPAGEM - FORNECIMENTO E INSTALAÇÃO. AF_02/2023</v>
          </cell>
          <cell r="I4605" t="str">
            <v>UN</v>
          </cell>
          <cell r="J4605" t="str">
            <v>ATRIBUÍDO SÃO PAULO</v>
          </cell>
          <cell r="K4605" t="str">
            <v>15,96</v>
          </cell>
          <cell r="L4605" t="str">
            <v>CAIXA REFERENCIAL</v>
          </cell>
          <cell r="M4605" t="str">
            <v>3,48</v>
          </cell>
          <cell r="N4605">
            <v>12.48</v>
          </cell>
          <cell r="O4605">
            <v>15.96</v>
          </cell>
          <cell r="P4605">
            <v>0</v>
          </cell>
          <cell r="R4605" t="str">
            <v>SINAPI</v>
          </cell>
        </row>
        <row r="4606">
          <cell r="G4606">
            <v>96830</v>
          </cell>
          <cell r="H4606" t="str">
            <v>LUVA PARA INSTALAÇÕES EM PEX ÁGUA, DN 25 MM, CONEXÃO POR CRIMPAGEM - FORNECIMENTO E INSTALAÇÃO. AF_02/2023</v>
          </cell>
          <cell r="I4606" t="str">
            <v>UN</v>
          </cell>
          <cell r="J4606" t="str">
            <v>ATRIBUÍDO SÃO PAULO</v>
          </cell>
          <cell r="K4606" t="str">
            <v>17,90</v>
          </cell>
          <cell r="L4606" t="str">
            <v>CAIXA REFERENCIAL</v>
          </cell>
          <cell r="M4606" t="str">
            <v>4,50</v>
          </cell>
          <cell r="N4606">
            <v>13.399999999999999</v>
          </cell>
          <cell r="O4606">
            <v>17.899999999999999</v>
          </cell>
          <cell r="P4606">
            <v>0</v>
          </cell>
          <cell r="R4606" t="str">
            <v>SINAPI</v>
          </cell>
        </row>
        <row r="4607">
          <cell r="G4607">
            <v>96832</v>
          </cell>
          <cell r="H4607" t="str">
            <v>CONEXÃO FIXA, ROSCA FÊMEA, PARA INSTALAÇÕES EM PEX ÁGUA, DN 25MM X 3/4", CONEXÃO POR CRIMPAGEM - FORNECIMENTO E INSTALAÇÃO. AF_02/2023</v>
          </cell>
          <cell r="I4607" t="str">
            <v>UN</v>
          </cell>
          <cell r="J4607" t="str">
            <v>ATRIBUÍDO SÃO PAULO</v>
          </cell>
          <cell r="K4607" t="str">
            <v>25,79</v>
          </cell>
          <cell r="L4607" t="str">
            <v>CAIXA REFERENCIAL</v>
          </cell>
          <cell r="M4607" t="str">
            <v>6,80</v>
          </cell>
          <cell r="N4607">
            <v>18.989999999999998</v>
          </cell>
          <cell r="O4607">
            <v>25.79</v>
          </cell>
          <cell r="P4607">
            <v>0</v>
          </cell>
          <cell r="R4607" t="str">
            <v>SINAPI</v>
          </cell>
        </row>
        <row r="4608">
          <cell r="G4608">
            <v>96833</v>
          </cell>
          <cell r="H4608" t="str">
            <v>LUVA DE REDUÇÃO PARA INSTALAÇÕES EM PEX ÁGUA, DN 25 X 16 MM, CONEXÃO POR CRIMPAGEM - FORNECIMENTO E INSTALAÇÃO. AF_02/2023</v>
          </cell>
          <cell r="I4608" t="str">
            <v>UN</v>
          </cell>
          <cell r="J4608" t="str">
            <v>ATRIBUÍDO SÃO PAULO</v>
          </cell>
          <cell r="K4608" t="str">
            <v>20,42</v>
          </cell>
          <cell r="L4608" t="str">
            <v>CAIXA REFERENCIAL</v>
          </cell>
          <cell r="M4608" t="str">
            <v>3,84</v>
          </cell>
          <cell r="N4608">
            <v>16.580000000000002</v>
          </cell>
          <cell r="O4608">
            <v>20.420000000000002</v>
          </cell>
          <cell r="P4608">
            <v>0</v>
          </cell>
          <cell r="R4608" t="str">
            <v>SINAPI</v>
          </cell>
        </row>
        <row r="4609">
          <cell r="G4609">
            <v>96834</v>
          </cell>
          <cell r="H4609" t="str">
            <v>LUVA PARA INSTALAÇÕES EM PEX ÁGUA, DN 32 MM, CONEXÃO POR CRIMPAGEM - FORNECIMENTO E INSTALAÇÃO. AF_02/2023</v>
          </cell>
          <cell r="I4609" t="str">
            <v>UN</v>
          </cell>
          <cell r="J4609" t="str">
            <v>ATRIBUÍDO SÃO PAULO</v>
          </cell>
          <cell r="K4609" t="str">
            <v>24,30</v>
          </cell>
          <cell r="L4609" t="str">
            <v>CAIXA REFERENCIAL</v>
          </cell>
          <cell r="M4609" t="str">
            <v>5,54</v>
          </cell>
          <cell r="N4609">
            <v>18.760000000000002</v>
          </cell>
          <cell r="O4609">
            <v>24.3</v>
          </cell>
          <cell r="P4609">
            <v>0</v>
          </cell>
          <cell r="R4609" t="str">
            <v>SINAPI</v>
          </cell>
        </row>
        <row r="4610">
          <cell r="G4610">
            <v>96836</v>
          </cell>
          <cell r="H4610" t="str">
            <v>LUVA DE REDUÇÃO PARA INSTALAÇÕES EM PEX ÁGUA, DN 32 X 25 MM, CONEXÃO POR CRIMPAGEM - FORNECIMENTO E INSTALAÇÃO. AF_02/2023</v>
          </cell>
          <cell r="I4610" t="str">
            <v>UN</v>
          </cell>
          <cell r="J4610" t="str">
            <v>ATRIBUÍDO SÃO PAULO</v>
          </cell>
          <cell r="K4610" t="str">
            <v>29,25</v>
          </cell>
          <cell r="L4610" t="str">
            <v>CAIXA REFERENCIAL</v>
          </cell>
          <cell r="M4610" t="str">
            <v>5,03</v>
          </cell>
          <cell r="N4610">
            <v>24.22</v>
          </cell>
          <cell r="O4610">
            <v>29.25</v>
          </cell>
          <cell r="P4610">
            <v>0</v>
          </cell>
          <cell r="R4610" t="str">
            <v>SINAPI</v>
          </cell>
        </row>
        <row r="4611">
          <cell r="G4611">
            <v>96837</v>
          </cell>
          <cell r="H4611" t="str">
            <v>JOELHO 90 GRAUS, METÁLICO, PARA INSTALAÇÕES EM PEX ÁGUA, DN 16 MM, CONEXÃO POR ANEL DESLIZANTE - FORNECIMENTO E INSTALAÇÃO. AF_02/2023</v>
          </cell>
          <cell r="I4611" t="str">
            <v>UN</v>
          </cell>
          <cell r="J4611" t="str">
            <v>ATRIBUÍDO SÃO PAULO</v>
          </cell>
          <cell r="K4611" t="str">
            <v>17,97</v>
          </cell>
          <cell r="L4611" t="str">
            <v>CAIXA REFERENCIAL</v>
          </cell>
          <cell r="M4611" t="str">
            <v>6,85</v>
          </cell>
          <cell r="N4611">
            <v>11.12</v>
          </cell>
          <cell r="O4611">
            <v>17.97</v>
          </cell>
          <cell r="P4611">
            <v>0</v>
          </cell>
          <cell r="R4611" t="str">
            <v>SINAPI</v>
          </cell>
        </row>
        <row r="4612">
          <cell r="G4612">
            <v>96838</v>
          </cell>
          <cell r="H4612" t="str">
            <v>JOELHO 90 GRAUS, ROSCA FÊMEA TERMINAL, METÁLICO, PARA INSTALAÇÕES EM PEX ÁGUA, DN 16MM X 1/2", CONEXÃO POR ANEL DESLIZANTE - FORNECIMENTO E INSTALAÇÃO. AF_02/2023</v>
          </cell>
          <cell r="I4612" t="str">
            <v>UN</v>
          </cell>
          <cell r="J4612" t="str">
            <v>ATRIBUÍDO SÃO PAULO</v>
          </cell>
          <cell r="K4612" t="str">
            <v>21,57</v>
          </cell>
          <cell r="L4612" t="str">
            <v>CAIXA REFERENCIAL</v>
          </cell>
          <cell r="M4612" t="str">
            <v>9,18</v>
          </cell>
          <cell r="N4612">
            <v>12.39</v>
          </cell>
          <cell r="O4612">
            <v>21.57</v>
          </cell>
          <cell r="P4612">
            <v>0</v>
          </cell>
          <cell r="R4612" t="str">
            <v>SINAPI</v>
          </cell>
        </row>
        <row r="4613">
          <cell r="G4613">
            <v>96839</v>
          </cell>
          <cell r="H4613" t="str">
            <v>JOELHO, ROSCA FÊMEA, COM BASE FIXA, METÁLICO, PARA INSTALAÇÕES EM PEX ÁGUA, DN 16MM X 1/2", CONEXÃO POR ANEL DESLIZANTE - FORNECIMENTO E INSTALAÇÃO. AF_02/2023</v>
          </cell>
          <cell r="I4613" t="str">
            <v>UN</v>
          </cell>
          <cell r="J4613" t="str">
            <v>ATRIBUÍDO SÃO PAULO</v>
          </cell>
          <cell r="K4613" t="str">
            <v>22,33</v>
          </cell>
          <cell r="L4613" t="str">
            <v>CAIXA REFERENCIAL</v>
          </cell>
          <cell r="M4613" t="str">
            <v>9,18</v>
          </cell>
          <cell r="N4613">
            <v>13.149999999999999</v>
          </cell>
          <cell r="O4613">
            <v>22.33</v>
          </cell>
          <cell r="P4613">
            <v>0</v>
          </cell>
          <cell r="R4613" t="str">
            <v>SINAPI</v>
          </cell>
        </row>
        <row r="4614">
          <cell r="G4614">
            <v>96840</v>
          </cell>
          <cell r="H4614" t="str">
            <v>JOELHO 90 GRAUS, METÁLICO, PARA INSTALAÇÕES EM PEX ÁGUA, DN 20 MM, CONEXÃO POR ANEL DESLIZANTE - FORNECIMENTO E INSTALAÇÃO. AF_02/2023</v>
          </cell>
          <cell r="I4614" t="str">
            <v>UN</v>
          </cell>
          <cell r="J4614" t="str">
            <v>ATRIBUÍDO SÃO PAULO</v>
          </cell>
          <cell r="K4614" t="str">
            <v>21,70</v>
          </cell>
          <cell r="L4614" t="str">
            <v>CAIXA REFERENCIAL</v>
          </cell>
          <cell r="M4614" t="str">
            <v>8,12</v>
          </cell>
          <cell r="N4614">
            <v>13.58</v>
          </cell>
          <cell r="O4614">
            <v>21.7</v>
          </cell>
          <cell r="P4614">
            <v>0</v>
          </cell>
          <cell r="R4614" t="str">
            <v>SINAPI</v>
          </cell>
        </row>
        <row r="4615">
          <cell r="G4615">
            <v>96841</v>
          </cell>
          <cell r="H4615" t="str">
            <v>JOELHO 90 GRAUS, ROSCA FÊMEA TERMINAL, METÁLICO, PARA INSTALAÇÕES EM PEX ÁGUA, DN 20 MM X 1/2", CONEXÃO POR ANEL DESLIZANTE - FORNECIMENTO E INSTALAÇÃO. AF_02/2023</v>
          </cell>
          <cell r="I4615" t="str">
            <v>UN</v>
          </cell>
          <cell r="J4615" t="str">
            <v>ATRIBUÍDO SÃO PAULO</v>
          </cell>
          <cell r="K4615" t="str">
            <v>23,98</v>
          </cell>
          <cell r="L4615" t="str">
            <v>CAIXA REFERENCIAL</v>
          </cell>
          <cell r="M4615" t="str">
            <v>9,81</v>
          </cell>
          <cell r="N4615">
            <v>14.17</v>
          </cell>
          <cell r="O4615">
            <v>23.98</v>
          </cell>
          <cell r="P4615">
            <v>0</v>
          </cell>
          <cell r="R4615" t="str">
            <v>SINAPI</v>
          </cell>
        </row>
        <row r="4616">
          <cell r="G4616">
            <v>96842</v>
          </cell>
          <cell r="H4616" t="str">
            <v>JOELHO 90 GRAUS, ROSCA FÊMEA TERMINAL, METÁLICO, PARA INSTALAÇÕES EM PEX ÁGUA, DN 20 MM X 3/4", CONEXÃO POR ANEL DESLIZANTE - FORNECIMENTO E INSTALAÇÃO. AF_02/2023</v>
          </cell>
          <cell r="I4616" t="str">
            <v>UN</v>
          </cell>
          <cell r="J4616" t="str">
            <v>ATRIBUÍDO SÃO PAULO</v>
          </cell>
          <cell r="K4616" t="str">
            <v>27,49</v>
          </cell>
          <cell r="L4616" t="str">
            <v>CAIXA REFERENCIAL</v>
          </cell>
          <cell r="M4616" t="str">
            <v>10,87</v>
          </cell>
          <cell r="N4616">
            <v>16.619999999999997</v>
          </cell>
          <cell r="O4616">
            <v>27.489999999999995</v>
          </cell>
          <cell r="P4616">
            <v>0</v>
          </cell>
          <cell r="R4616" t="str">
            <v>SINAPI</v>
          </cell>
        </row>
        <row r="4617">
          <cell r="G4617">
            <v>96843</v>
          </cell>
          <cell r="H4617" t="str">
            <v>JOELHO ROSCA FÊMEA, COM BASE FIXA, METÁLICO, PARA INSTALAÇÕES EM PEX ÁGUA, DN 20MM X 1/2", CONEXÃO POR ANEL DESLIZANTE - FORNECIMENTO E INSTALAÇÃO. AF_02/2023</v>
          </cell>
          <cell r="I4617" t="str">
            <v>UN</v>
          </cell>
          <cell r="J4617" t="str">
            <v>ATRIBUÍDO SÃO PAULO</v>
          </cell>
          <cell r="K4617" t="str">
            <v>25,00</v>
          </cell>
          <cell r="L4617" t="str">
            <v>CAIXA REFERENCIAL</v>
          </cell>
          <cell r="M4617" t="str">
            <v>9,81</v>
          </cell>
          <cell r="N4617">
            <v>15.19</v>
          </cell>
          <cell r="O4617">
            <v>25</v>
          </cell>
          <cell r="P4617">
            <v>0</v>
          </cell>
          <cell r="R4617" t="str">
            <v>SINAPI</v>
          </cell>
        </row>
        <row r="4618">
          <cell r="G4618">
            <v>96844</v>
          </cell>
          <cell r="H4618" t="str">
            <v>JOELHO ROSCA FÊMEA, MÓVEL, METÁLICO, PARA INSTALAÇÕES EM PEX ÁGUA, DN 20MM X 3/4", CONEXÃO POR ANEL DESLIZANTE - FORNECIMENTO E INSTALAÇÃO. AF_02/2023</v>
          </cell>
          <cell r="I4618" t="str">
            <v>UN</v>
          </cell>
          <cell r="J4618" t="str">
            <v>ATRIBUÍDO SÃO PAULO</v>
          </cell>
          <cell r="K4618" t="str">
            <v>28,82</v>
          </cell>
          <cell r="L4618" t="str">
            <v>CAIXA REFERENCIAL</v>
          </cell>
          <cell r="M4618" t="str">
            <v>10,87</v>
          </cell>
          <cell r="N4618">
            <v>17.950000000000003</v>
          </cell>
          <cell r="O4618">
            <v>28.82</v>
          </cell>
          <cell r="P4618">
            <v>0</v>
          </cell>
          <cell r="R4618" t="str">
            <v>SINAPI</v>
          </cell>
        </row>
        <row r="4619">
          <cell r="G4619">
            <v>96845</v>
          </cell>
          <cell r="H4619" t="str">
            <v>JOELHO 90 GRAUS, METÁLICO, PARA INSTALAÇÕES EM PEX ÁGUA, DN 25 MM, CONEXÃO POR ANEL DESLIZANTE - FORNECIMENTO E INSTALAÇÃO. AF_02/2023</v>
          </cell>
          <cell r="I4619" t="str">
            <v>UN</v>
          </cell>
          <cell r="J4619" t="str">
            <v>ATRIBUÍDO SÃO PAULO</v>
          </cell>
          <cell r="K4619" t="str">
            <v>34,40</v>
          </cell>
          <cell r="L4619" t="str">
            <v>CAIXA REFERENCIAL</v>
          </cell>
          <cell r="M4619" t="str">
            <v>9,69</v>
          </cell>
          <cell r="N4619">
            <v>24.71</v>
          </cell>
          <cell r="O4619">
            <v>34.4</v>
          </cell>
          <cell r="P4619">
            <v>0</v>
          </cell>
          <cell r="R4619" t="str">
            <v>SINAPI</v>
          </cell>
        </row>
        <row r="4620">
          <cell r="G4620">
            <v>96846</v>
          </cell>
          <cell r="H4620" t="str">
            <v>JOELHO 90 GRAUS, ROSCA FÊMEA TERMINAL, METÁLICO, PARA INSTALAÇÕES EM PEX ÁGUA, DN 25 MM X 3/4", CONEXÃO POR ANEL DESLIZANTE - FORNECIMENTO E INSTALAÇÃO. AF_02/2023</v>
          </cell>
          <cell r="I4620" t="str">
            <v>UN</v>
          </cell>
          <cell r="J4620" t="str">
            <v>ATRIBUÍDO SÃO PAULO</v>
          </cell>
          <cell r="K4620" t="str">
            <v>32,13</v>
          </cell>
          <cell r="L4620" t="str">
            <v>CAIXA REFERENCIAL</v>
          </cell>
          <cell r="M4620" t="str">
            <v>11,66</v>
          </cell>
          <cell r="N4620">
            <v>20.470000000000002</v>
          </cell>
          <cell r="O4620">
            <v>32.130000000000003</v>
          </cell>
          <cell r="P4620">
            <v>0</v>
          </cell>
          <cell r="R4620" t="str">
            <v>SINAPI</v>
          </cell>
        </row>
        <row r="4621">
          <cell r="G4621">
            <v>96847</v>
          </cell>
          <cell r="H4621" t="str">
            <v>JOELHO ROSCA FÊMEA, COM BASE FIXA, METÁLICO, PARA INSTALAÇÕES EM PEX ÁGUA, DN 25MM X 3/4", CONEXÃO POR ANEL DESLIZANTE - FORNECIMENTO E INSTALAÇÃO. AF_02/2023</v>
          </cell>
          <cell r="I4621" t="str">
            <v>UN</v>
          </cell>
          <cell r="J4621" t="str">
            <v>ATRIBUÍDO SÃO PAULO</v>
          </cell>
          <cell r="K4621" t="str">
            <v>31,68</v>
          </cell>
          <cell r="L4621" t="str">
            <v>CAIXA REFERENCIAL</v>
          </cell>
          <cell r="M4621" t="str">
            <v>11,66</v>
          </cell>
          <cell r="N4621">
            <v>20.02</v>
          </cell>
          <cell r="O4621">
            <v>31.68</v>
          </cell>
          <cell r="P4621">
            <v>0</v>
          </cell>
          <cell r="R4621" t="str">
            <v>SINAPI</v>
          </cell>
        </row>
        <row r="4622">
          <cell r="G4622">
            <v>96848</v>
          </cell>
          <cell r="H4622" t="str">
            <v>JOELHO 90 GRAUS, METÁLICO, PARA INSTALAÇÕES EM PEX ÁGUA, DN 32 MM, CONEXÃO POR ANEL DESLIZANTE - FORNECIMENTO E INSTALAÇÃO. AF_02/2023</v>
          </cell>
          <cell r="I4622" t="str">
            <v>UN</v>
          </cell>
          <cell r="J4622" t="str">
            <v>ATRIBUÍDO SÃO PAULO</v>
          </cell>
          <cell r="K4622" t="str">
            <v>45,75</v>
          </cell>
          <cell r="L4622" t="str">
            <v>CAIXA REFERENCIAL</v>
          </cell>
          <cell r="M4622" t="str">
            <v>11,92</v>
          </cell>
          <cell r="N4622">
            <v>33.83</v>
          </cell>
          <cell r="O4622">
            <v>45.75</v>
          </cell>
          <cell r="P4622">
            <v>0</v>
          </cell>
          <cell r="R4622" t="str">
            <v>SINAPI</v>
          </cell>
        </row>
        <row r="4623">
          <cell r="G4623">
            <v>96849</v>
          </cell>
          <cell r="H4623" t="str">
            <v>JOELHO 90 GRAUS, PARA INSTALAÇÕES EM PEX ÁGUA, DN 16 MM, CONEXÃO POR CRIMPAGEM - FORNECIMENTO E INSTALAÇÃO. AF_02/2023</v>
          </cell>
          <cell r="I4623" t="str">
            <v>UN</v>
          </cell>
          <cell r="J4623" t="str">
            <v>ATRIBUÍDO SÃO PAULO</v>
          </cell>
          <cell r="K4623" t="str">
            <v>14,38</v>
          </cell>
          <cell r="L4623" t="str">
            <v>CAIXA REFERENCIAL</v>
          </cell>
          <cell r="M4623" t="str">
            <v>4,77</v>
          </cell>
          <cell r="N4623">
            <v>9.6100000000000012</v>
          </cell>
          <cell r="O4623">
            <v>14.38</v>
          </cell>
          <cell r="P4623">
            <v>0</v>
          </cell>
          <cell r="R4623" t="str">
            <v>SINAPI</v>
          </cell>
        </row>
        <row r="4624">
          <cell r="G4624">
            <v>96850</v>
          </cell>
          <cell r="H4624" t="str">
            <v>JOELHO 90 GRAUS, ROSCA FÊMEA TERMINAL, PARA INSTALAÇÕES EM PEX ÁGUA, DN 16MM X 1/2", CONEXÃO POR CRIMPAGEM - FORNECIMENTO E INSTALAÇÃO. AF_02/2023</v>
          </cell>
          <cell r="I4624" t="str">
            <v>UN</v>
          </cell>
          <cell r="J4624" t="str">
            <v>ATRIBUÍDO SÃO PAULO</v>
          </cell>
          <cell r="K4624" t="str">
            <v>20,14</v>
          </cell>
          <cell r="L4624" t="str">
            <v>CAIXA REFERENCIAL</v>
          </cell>
          <cell r="M4624" t="str">
            <v>8,15</v>
          </cell>
          <cell r="N4624">
            <v>11.99</v>
          </cell>
          <cell r="O4624">
            <v>20.14</v>
          </cell>
          <cell r="P4624">
            <v>0</v>
          </cell>
          <cell r="R4624" t="str">
            <v>SINAPI</v>
          </cell>
        </row>
        <row r="4625">
          <cell r="G4625">
            <v>96852</v>
          </cell>
          <cell r="H4625" t="str">
            <v>JOELHO 90 GRAUS, PARA INSTALAÇÕES EM PEX ÁGUA, DN 20 MM, CONEXÃO POR CRIMPAGEM - FORNECIMENTO E INSTALAÇÃO. AF_02/2023</v>
          </cell>
          <cell r="I4625" t="str">
            <v>UN</v>
          </cell>
          <cell r="J4625" t="str">
            <v>ATRIBUÍDO SÃO PAULO</v>
          </cell>
          <cell r="K4625" t="str">
            <v>18,33</v>
          </cell>
          <cell r="L4625" t="str">
            <v>CAIXA REFERENCIAL</v>
          </cell>
          <cell r="M4625" t="str">
            <v>5,66</v>
          </cell>
          <cell r="N4625">
            <v>12.669999999999998</v>
          </cell>
          <cell r="O4625">
            <v>18.329999999999998</v>
          </cell>
          <cell r="P4625">
            <v>0</v>
          </cell>
          <cell r="R4625" t="str">
            <v>SINAPI</v>
          </cell>
        </row>
        <row r="4626">
          <cell r="G4626">
            <v>96853</v>
          </cell>
          <cell r="H4626" t="str">
            <v>JOELHO 90 GRAUS, ROSCA FÊMEA TERMINAL, PARA INSTALAÇÕES EM PEX ÁGUA, DN 20MM X 1/2", CONEXÃO POR CRIMPAGEM - FORNECIMENTO E INSTALAÇÃO. AF_02/2023</v>
          </cell>
          <cell r="I4626" t="str">
            <v>UN</v>
          </cell>
          <cell r="J4626" t="str">
            <v>ATRIBUÍDO SÃO PAULO</v>
          </cell>
          <cell r="K4626" t="str">
            <v>21,66</v>
          </cell>
          <cell r="L4626" t="str">
            <v>CAIXA REFERENCIAL</v>
          </cell>
          <cell r="M4626" t="str">
            <v>8,59</v>
          </cell>
          <cell r="N4626">
            <v>13.07</v>
          </cell>
          <cell r="O4626">
            <v>21.66</v>
          </cell>
          <cell r="P4626">
            <v>0</v>
          </cell>
          <cell r="R4626" t="str">
            <v>SINAPI</v>
          </cell>
        </row>
        <row r="4627">
          <cell r="G4627">
            <v>96854</v>
          </cell>
          <cell r="H4627" t="str">
            <v>JOELHO 90 GRAUS, ROSCA FÊMEA TERMINAL, PARA INSTALAÇÕES EM PEX ÁGUA, DN 20MM X 3/4", CONEXÃO POR CRIMPAGEM - FORNECIMENTO E INSTALAÇÃO. AF_02/2023</v>
          </cell>
          <cell r="I4627" t="str">
            <v>UN</v>
          </cell>
          <cell r="J4627" t="str">
            <v>ATRIBUÍDO SÃO PAULO</v>
          </cell>
          <cell r="K4627" t="str">
            <v>26,76</v>
          </cell>
          <cell r="L4627" t="str">
            <v>CAIXA REFERENCIAL</v>
          </cell>
          <cell r="M4627" t="str">
            <v>9,64</v>
          </cell>
          <cell r="N4627">
            <v>17.12</v>
          </cell>
          <cell r="O4627">
            <v>26.76</v>
          </cell>
          <cell r="P4627">
            <v>0</v>
          </cell>
          <cell r="R4627" t="str">
            <v>SINAPI</v>
          </cell>
        </row>
        <row r="4628">
          <cell r="G4628">
            <v>96855</v>
          </cell>
          <cell r="H4628" t="str">
            <v>JOELHO 90 GRAUS, PARA INSTALAÇÕES EM PEX ÁGUA, DN 25 MM, CONEXÃO POR CRIMPAGEM - FORNECIMENTO E INSTALAÇÃO. AF_02/2023</v>
          </cell>
          <cell r="I4628" t="str">
            <v>UN</v>
          </cell>
          <cell r="J4628" t="str">
            <v>ATRIBUÍDO SÃO PAULO</v>
          </cell>
          <cell r="K4628" t="str">
            <v>28,93</v>
          </cell>
          <cell r="L4628" t="str">
            <v>CAIXA REFERENCIAL</v>
          </cell>
          <cell r="M4628" t="str">
            <v>6,77</v>
          </cell>
          <cell r="N4628">
            <v>22.16</v>
          </cell>
          <cell r="O4628">
            <v>28.93</v>
          </cell>
          <cell r="P4628">
            <v>0</v>
          </cell>
          <cell r="R4628" t="str">
            <v>SINAPI</v>
          </cell>
        </row>
        <row r="4629">
          <cell r="G4629">
            <v>96856</v>
          </cell>
          <cell r="H4629" t="str">
            <v>JOELHO 90 GRAUS, ROSCA FÊMEA TERMINAL, PARA INSTALAÇÕES EM PEX ÁGUA, DN 25MM X 1/2", CONEXÃO POR CRIMPAGEM - FORNECIMENTO E INSTALAÇÃO. AF_02/2023</v>
          </cell>
          <cell r="I4629" t="str">
            <v>UN</v>
          </cell>
          <cell r="J4629" t="str">
            <v>ATRIBUÍDO SÃO PAULO</v>
          </cell>
          <cell r="K4629" t="str">
            <v>30,82</v>
          </cell>
          <cell r="L4629" t="str">
            <v>CAIXA REFERENCIAL</v>
          </cell>
          <cell r="M4629" t="str">
            <v>9,12</v>
          </cell>
          <cell r="N4629">
            <v>21.700000000000003</v>
          </cell>
          <cell r="O4629">
            <v>30.82</v>
          </cell>
          <cell r="P4629">
            <v>0</v>
          </cell>
          <cell r="R4629" t="str">
            <v>SINAPI</v>
          </cell>
        </row>
        <row r="4630">
          <cell r="G4630">
            <v>96860</v>
          </cell>
          <cell r="H4630" t="str">
            <v>TÊ, METÁLICO, PARA INSTALAÇÕES EM PEX ÁGUA, DN 16 MM, CONEXÃO POR ANEL DESLIZANTE - FORNECIMENTO E INSTALAÇÃO. AF_02/2023</v>
          </cell>
          <cell r="I4630" t="str">
            <v>UN</v>
          </cell>
          <cell r="J4630" t="str">
            <v>ATRIBUÍDO SÃO PAULO</v>
          </cell>
          <cell r="K4630" t="str">
            <v>25,75</v>
          </cell>
          <cell r="L4630" t="str">
            <v>CAIXA REFERENCIAL</v>
          </cell>
          <cell r="M4630" t="str">
            <v>9,12</v>
          </cell>
          <cell r="N4630">
            <v>16.630000000000003</v>
          </cell>
          <cell r="O4630">
            <v>25.75</v>
          </cell>
          <cell r="P4630">
            <v>0</v>
          </cell>
          <cell r="R4630" t="str">
            <v>SINAPI</v>
          </cell>
        </row>
        <row r="4631">
          <cell r="G4631">
            <v>96861</v>
          </cell>
          <cell r="H4631" t="str">
            <v>TÊ, ROSCA FÊMEA, METÁLICO, PARA INSTALAÇÕES EM PEX ÁGUA, DN 16 MM X ½, CONEXÃO POR ANEL DESLIZANTE - FORNECIMENTO E INSTALAÇÃO. AF_02/2023</v>
          </cell>
          <cell r="I4631" t="str">
            <v>UN</v>
          </cell>
          <cell r="J4631" t="str">
            <v>ATRIBUÍDO SÃO PAULO</v>
          </cell>
          <cell r="K4631" t="str">
            <v>32,58</v>
          </cell>
          <cell r="L4631" t="str">
            <v>CAIXA REFERENCIAL</v>
          </cell>
          <cell r="M4631" t="str">
            <v>11,19</v>
          </cell>
          <cell r="N4631">
            <v>21.39</v>
          </cell>
          <cell r="O4631">
            <v>32.58</v>
          </cell>
          <cell r="P4631">
            <v>0</v>
          </cell>
          <cell r="R4631" t="str">
            <v>SINAPI</v>
          </cell>
        </row>
        <row r="4632">
          <cell r="G4632">
            <v>96862</v>
          </cell>
          <cell r="H4632" t="str">
            <v>TÊ, METÁLICO, PARA INSTALAÇÕES EM PEX ÁGUA, DN 20 MM, CONEXÃO POR ANEL DESLIZANTE - FORNECIMENTO E INSTALAÇÃO. AF_02/2023</v>
          </cell>
          <cell r="I4632" t="str">
            <v>UN</v>
          </cell>
          <cell r="J4632" t="str">
            <v>ATRIBUÍDO SÃO PAULO</v>
          </cell>
          <cell r="K4632" t="str">
            <v>31,69</v>
          </cell>
          <cell r="L4632" t="str">
            <v>CAIXA REFERENCIAL</v>
          </cell>
          <cell r="M4632" t="str">
            <v>10,82</v>
          </cell>
          <cell r="N4632">
            <v>20.87</v>
          </cell>
          <cell r="O4632">
            <v>31.69</v>
          </cell>
          <cell r="P4632">
            <v>0</v>
          </cell>
          <cell r="R4632" t="str">
            <v>SINAPI</v>
          </cell>
        </row>
        <row r="4633">
          <cell r="G4633">
            <v>96863</v>
          </cell>
          <cell r="H4633" t="str">
            <v>TÊ, ROSCA FÊMEA, METÁLICO, PARA INSTALAÇÕES EM PEX ÁGUA, DN 20 MM X 1/2", CONEXÃO POR ANEL DESLIZANTE - FORNECIMENTO E INSTALAÇÃO. AF_02/2023</v>
          </cell>
          <cell r="I4633" t="str">
            <v>UN</v>
          </cell>
          <cell r="J4633" t="str">
            <v>ATRIBUÍDO SÃO PAULO</v>
          </cell>
          <cell r="K4633" t="str">
            <v>33,32</v>
          </cell>
          <cell r="L4633" t="str">
            <v>CAIXA REFERENCIAL</v>
          </cell>
          <cell r="M4633" t="str">
            <v>12,32</v>
          </cell>
          <cell r="N4633">
            <v>21</v>
          </cell>
          <cell r="O4633">
            <v>33.32</v>
          </cell>
          <cell r="P4633">
            <v>0</v>
          </cell>
          <cell r="R4633" t="str">
            <v>SINAPI</v>
          </cell>
        </row>
        <row r="4634">
          <cell r="G4634">
            <v>96864</v>
          </cell>
          <cell r="H4634" t="str">
            <v>TÊ, METÁLICO, PARA INSTALAÇÕES EM PEX ÁGUA, DN 25 MM, CONEXÃO POR ANEL DESLIZANTE - FORNECIMENTO E INSTALAÇÃO. AF_02/2023</v>
          </cell>
          <cell r="I4634" t="str">
            <v>UN</v>
          </cell>
          <cell r="J4634" t="str">
            <v>ATRIBUÍDO SÃO PAULO</v>
          </cell>
          <cell r="K4634" t="str">
            <v>44,96</v>
          </cell>
          <cell r="L4634" t="str">
            <v>CAIXA REFERENCIAL</v>
          </cell>
          <cell r="M4634" t="str">
            <v>12,93</v>
          </cell>
          <cell r="N4634">
            <v>32.03</v>
          </cell>
          <cell r="O4634">
            <v>44.96</v>
          </cell>
          <cell r="P4634">
            <v>0</v>
          </cell>
          <cell r="R4634" t="str">
            <v>SINAPI</v>
          </cell>
        </row>
        <row r="4635">
          <cell r="G4635">
            <v>96865</v>
          </cell>
          <cell r="H4635" t="str">
            <v>TÊ, ROSCA FÊMEA, METÁLICO, PARA INSTALAÇÕES EM PEX ÁGUA, DN 25 MM X 3/4", CONEXÃO POR ANEL DESLIZANTE - FORNECIMENTO E INSTALAÇÃO. AF_02/2023</v>
          </cell>
          <cell r="I4635" t="str">
            <v>UN</v>
          </cell>
          <cell r="J4635" t="str">
            <v>ATRIBUÍDO SÃO PAULO</v>
          </cell>
          <cell r="K4635" t="str">
            <v>39,31</v>
          </cell>
          <cell r="L4635" t="str">
            <v>CAIXA REFERENCIAL</v>
          </cell>
          <cell r="M4635" t="str">
            <v>14,68</v>
          </cell>
          <cell r="N4635">
            <v>24.630000000000003</v>
          </cell>
          <cell r="O4635">
            <v>39.31</v>
          </cell>
          <cell r="P4635">
            <v>0</v>
          </cell>
          <cell r="R4635" t="str">
            <v>SINAPI</v>
          </cell>
        </row>
        <row r="4636">
          <cell r="G4636">
            <v>96866</v>
          </cell>
          <cell r="H4636" t="str">
            <v>TÊ, METÁLICO, PARA INSTALAÇÕES EM PEX ÁGUA, DN 32 MM, CONEXÃO POR ANEL DESLIZANTE - FORNECIMENTO E INSTALAÇÃO. AF_02/2023</v>
          </cell>
          <cell r="I4636" t="str">
            <v>UN</v>
          </cell>
          <cell r="J4636" t="str">
            <v>ATRIBUÍDO SÃO PAULO</v>
          </cell>
          <cell r="K4636" t="str">
            <v>58,56</v>
          </cell>
          <cell r="L4636" t="str">
            <v>CAIXA REFERENCIAL</v>
          </cell>
          <cell r="M4636" t="str">
            <v>15,89</v>
          </cell>
          <cell r="N4636">
            <v>42.67</v>
          </cell>
          <cell r="O4636">
            <v>58.56</v>
          </cell>
          <cell r="P4636">
            <v>0</v>
          </cell>
          <cell r="R4636" t="str">
            <v>SINAPI</v>
          </cell>
        </row>
        <row r="4637">
          <cell r="G4637">
            <v>96868</v>
          </cell>
          <cell r="H4637" t="str">
            <v>TÊ, PARA INSTALAÇÕES EM PEX ÁGUA, DN 16 MM, CONEXÃO POR CRIMPAGEM - FORNECIMENTO E INSTALAÇÃO. AF_02/2023</v>
          </cell>
          <cell r="I4637" t="str">
            <v>UN</v>
          </cell>
          <cell r="J4637" t="str">
            <v>ATRIBUÍDO SÃO PAULO</v>
          </cell>
          <cell r="K4637" t="str">
            <v>16,79</v>
          </cell>
          <cell r="L4637" t="str">
            <v>CAIXA REFERENCIAL</v>
          </cell>
          <cell r="M4637" t="str">
            <v>6,37</v>
          </cell>
          <cell r="N4637">
            <v>10.419999999999998</v>
          </cell>
          <cell r="O4637">
            <v>16.79</v>
          </cell>
          <cell r="P4637">
            <v>0</v>
          </cell>
          <cell r="R4637" t="str">
            <v>SINAPI</v>
          </cell>
        </row>
        <row r="4638">
          <cell r="G4638">
            <v>96869</v>
          </cell>
          <cell r="H4638" t="str">
            <v>TÊ, PARA INSTALAÇÕES EM PEX ÁGUA, DN 20 MM, CONEXÃO POR CRIMPAGEM - FORNECIMENTO E INSTALAÇÃO. AF_02/2023</v>
          </cell>
          <cell r="I4638" t="str">
            <v>UN</v>
          </cell>
          <cell r="J4638" t="str">
            <v>ATRIBUÍDO SÃO PAULO</v>
          </cell>
          <cell r="K4638" t="str">
            <v>25,89</v>
          </cell>
          <cell r="L4638" t="str">
            <v>CAIXA REFERENCIAL</v>
          </cell>
          <cell r="M4638" t="str">
            <v>7,55</v>
          </cell>
          <cell r="N4638">
            <v>18.34</v>
          </cell>
          <cell r="O4638">
            <v>25.89</v>
          </cell>
          <cell r="P4638">
            <v>0</v>
          </cell>
          <cell r="R4638" t="str">
            <v>SINAPI</v>
          </cell>
        </row>
        <row r="4639">
          <cell r="G4639">
            <v>96870</v>
          </cell>
          <cell r="H4639" t="str">
            <v>TÊ, PARA INSTALAÇÕES EM PEX ÁGUA, DN 25 MM, CONEXÃO POR CRIMPAGEM - FORNECIMENTO E INSTALAÇÃO. AF_02/2023</v>
          </cell>
          <cell r="I4639" t="str">
            <v>UN</v>
          </cell>
          <cell r="J4639" t="str">
            <v>ATRIBUÍDO SÃO PAULO</v>
          </cell>
          <cell r="K4639" t="str">
            <v>39,08</v>
          </cell>
          <cell r="L4639" t="str">
            <v>CAIXA REFERENCIAL</v>
          </cell>
          <cell r="M4639" t="str">
            <v>9,02</v>
          </cell>
          <cell r="N4639">
            <v>30.06</v>
          </cell>
          <cell r="O4639">
            <v>39.08</v>
          </cell>
          <cell r="P4639">
            <v>0</v>
          </cell>
          <cell r="R4639" t="str">
            <v>SINAPI</v>
          </cell>
        </row>
        <row r="4640">
          <cell r="G4640">
            <v>96871</v>
          </cell>
          <cell r="H4640" t="str">
            <v>TÊ, PARA INSTALAÇÕES EM PEX ÁGUA, DN 32 MM, CONEXÃO POR CRIMPAGEM - FORNECIMENTO E INSTALAÇÃO. AF_02/2023</v>
          </cell>
          <cell r="I4640" t="str">
            <v>UN</v>
          </cell>
          <cell r="J4640" t="str">
            <v>ATRIBUÍDO SÃO PAULO</v>
          </cell>
          <cell r="K4640" t="str">
            <v>44,60</v>
          </cell>
          <cell r="L4640" t="str">
            <v>CAIXA REFERENCIAL</v>
          </cell>
          <cell r="M4640" t="str">
            <v>11,09</v>
          </cell>
          <cell r="N4640">
            <v>33.510000000000005</v>
          </cell>
          <cell r="O4640">
            <v>44.600000000000009</v>
          </cell>
          <cell r="P4640">
            <v>0</v>
          </cell>
          <cell r="R4640" t="str">
            <v>SINAPI</v>
          </cell>
        </row>
        <row r="4641">
          <cell r="G4641">
            <v>96872</v>
          </cell>
          <cell r="H4641" t="str">
            <v>DISTRIBUIDOR 2 SAÍDAS, METÁLICO, PARA INSTALAÇÕES EM PEX ÁGUA, ENTRADA DE 3/4" X 2 SAÍDAS DE 1/2", CONEXÃO POR ANEL DESLIZANTE - FORNECIMENTO E INSTALAÇÃO. AF_02/2023</v>
          </cell>
          <cell r="I4641" t="str">
            <v>UN</v>
          </cell>
          <cell r="J4641" t="str">
            <v>ATRIBUÍDO SÃO PAULO</v>
          </cell>
          <cell r="K4641" t="str">
            <v>41,17</v>
          </cell>
          <cell r="L4641" t="str">
            <v>CAIXA REFERENCIAL</v>
          </cell>
          <cell r="M4641" t="str">
            <v>12,70</v>
          </cell>
          <cell r="N4641">
            <v>28.470000000000002</v>
          </cell>
          <cell r="O4641">
            <v>41.17</v>
          </cell>
          <cell r="P4641">
            <v>0</v>
          </cell>
          <cell r="R4641" t="str">
            <v>SINAPI</v>
          </cell>
        </row>
        <row r="4642">
          <cell r="G4642">
            <v>96873</v>
          </cell>
          <cell r="H4642" t="str">
            <v>DISTRIBUIDOR 2 SAÍDAS, METÁLICO, PARA INSTALAÇÕES EM PEX ÁGUA, ENTRADA DE 1" X 2 SAÍDAS DE 1/2", CONEXÃO POR ANEL DESLIZANTE - FORNECIMENTO E INSTALAÇÃO. AF_02/2023</v>
          </cell>
          <cell r="I4642" t="str">
            <v>UN</v>
          </cell>
          <cell r="J4642" t="str">
            <v>ATRIBUÍDO SÃO PAULO</v>
          </cell>
          <cell r="K4642" t="str">
            <v>55,05</v>
          </cell>
          <cell r="L4642" t="str">
            <v>CAIXA REFERENCIAL</v>
          </cell>
          <cell r="M4642" t="str">
            <v>14,28</v>
          </cell>
          <cell r="N4642">
            <v>40.769999999999996</v>
          </cell>
          <cell r="O4642">
            <v>55.05</v>
          </cell>
          <cell r="P4642">
            <v>0</v>
          </cell>
          <cell r="R4642" t="str">
            <v>SINAPI</v>
          </cell>
        </row>
        <row r="4643">
          <cell r="G4643">
            <v>96874</v>
          </cell>
          <cell r="H4643" t="str">
            <v>DISTRIBUIDOR 3 SAÍDAS, METÁLICO, PARA INSTALAÇÕES EM PEX ÁGUA, ENTRADA DE 3/4" X 3 SAÍDAS DE 1/2", CONEXÃO POR ANEL DESLIZANTE - FORNECIMENTO E INSTALAÇÃO. AF_02/2023</v>
          </cell>
          <cell r="I4643" t="str">
            <v>UN</v>
          </cell>
          <cell r="J4643" t="str">
            <v>ATRIBUÍDO SÃO PAULO</v>
          </cell>
          <cell r="K4643" t="str">
            <v>50,11</v>
          </cell>
          <cell r="L4643" t="str">
            <v>CAIXA REFERENCIAL</v>
          </cell>
          <cell r="M4643" t="str">
            <v>14,99</v>
          </cell>
          <cell r="N4643">
            <v>35.119999999999997</v>
          </cell>
          <cell r="O4643">
            <v>50.11</v>
          </cell>
          <cell r="P4643">
            <v>0</v>
          </cell>
          <cell r="R4643" t="str">
            <v>SINAPI</v>
          </cell>
        </row>
        <row r="4644">
          <cell r="G4644">
            <v>96875</v>
          </cell>
          <cell r="H4644" t="str">
            <v>DISTRIBUIDOR 3 SAÍDAS, METÁLICO, PARA INSTALAÇÕES EM PEX ÁGUA, ENTRADA DE 1" X 3 SAÍDAS DE 1/2", CONEXÃO POR ANEL DESLIZANTE - FORNECIMENTO E INSTALAÇÃO. AF_02/2023</v>
          </cell>
          <cell r="I4644" t="str">
            <v>UN</v>
          </cell>
          <cell r="J4644" t="str">
            <v>ATRIBUÍDO SÃO PAULO</v>
          </cell>
          <cell r="K4644" t="str">
            <v>65,99</v>
          </cell>
          <cell r="L4644" t="str">
            <v>CAIXA REFERENCIAL</v>
          </cell>
          <cell r="M4644" t="str">
            <v>16,57</v>
          </cell>
          <cell r="N4644">
            <v>49.419999999999995</v>
          </cell>
          <cell r="O4644">
            <v>65.989999999999995</v>
          </cell>
          <cell r="P4644">
            <v>0</v>
          </cell>
          <cell r="R4644" t="str">
            <v>SINAPI</v>
          </cell>
        </row>
        <row r="4645">
          <cell r="G4645">
            <v>96876</v>
          </cell>
          <cell r="H4645" t="str">
            <v>DISTRIBUIDOR 2 SAÍDAS, PARA INSTALAÇÕES EM PEX ÁGUA, ENTRADA DE 32 MM X 2 SAÍDAS DE 16 MM, CONEXÃO POR CRIMPAGEM FORNECIMENTO E INSTALAÇÃO. AF_02/2023</v>
          </cell>
          <cell r="I4645" t="str">
            <v>UN</v>
          </cell>
          <cell r="J4645" t="str">
            <v>ATRIBUÍDO SÃO PAULO</v>
          </cell>
          <cell r="K4645" t="str">
            <v>158,23</v>
          </cell>
          <cell r="L4645" t="str">
            <v>CAIXA REFERENCIAL</v>
          </cell>
          <cell r="M4645" t="str">
            <v>15,13</v>
          </cell>
          <cell r="N4645">
            <v>143.1</v>
          </cell>
          <cell r="O4645">
            <v>158.22999999999999</v>
          </cell>
          <cell r="P4645">
            <v>0</v>
          </cell>
          <cell r="R4645" t="str">
            <v>SINAPI</v>
          </cell>
        </row>
        <row r="4646">
          <cell r="G4646">
            <v>96878</v>
          </cell>
          <cell r="H4646" t="str">
            <v>DISTRIBUIDOR 2 SAÍDAS, PARA INSTALAÇÕES EM PEX ÁGUA, ENTRADA DE 32 MM X 2 SAÍDAS DE 25 MM, CONEXÃO POR CRIMPAGEM - FORNECIMENTO E INSTALAÇÃO. AF_02/2023</v>
          </cell>
          <cell r="I4646" t="str">
            <v>UN</v>
          </cell>
          <cell r="J4646" t="str">
            <v>ATRIBUÍDO SÃO PAULO</v>
          </cell>
          <cell r="K4646" t="str">
            <v>177,28</v>
          </cell>
          <cell r="L4646" t="str">
            <v>CAIXA REFERENCIAL</v>
          </cell>
          <cell r="M4646" t="str">
            <v>16,45</v>
          </cell>
          <cell r="N4646">
            <v>160.83000000000001</v>
          </cell>
          <cell r="O4646">
            <v>177.28</v>
          </cell>
          <cell r="P4646">
            <v>0</v>
          </cell>
          <cell r="R4646" t="str">
            <v>SINAPI</v>
          </cell>
        </row>
        <row r="4647">
          <cell r="G4647">
            <v>96879</v>
          </cell>
          <cell r="H4647" t="str">
            <v>DISTRIBUIDOR 3 SAÍDAS, PARA INSTALAÇÕES EM PEX ÁGUA, ENTRADA DE 32 MM X 3 SAÍDAS DE 16 MM, CONEXÃO POR CRIMPAGEM - FORNECIMENTO E INSTALAÇÃO. AF_02/2023</v>
          </cell>
          <cell r="I4647" t="str">
            <v>UN</v>
          </cell>
          <cell r="J4647" t="str">
            <v>ATRIBUÍDO SÃO PAULO</v>
          </cell>
          <cell r="K4647" t="str">
            <v>171,83</v>
          </cell>
          <cell r="L4647" t="str">
            <v>CAIXA REFERENCIAL</v>
          </cell>
          <cell r="M4647" t="str">
            <v>16,72</v>
          </cell>
          <cell r="N4647">
            <v>155.11000000000001</v>
          </cell>
          <cell r="O4647">
            <v>171.83</v>
          </cell>
          <cell r="P4647">
            <v>0</v>
          </cell>
          <cell r="R4647" t="str">
            <v>SINAPI</v>
          </cell>
        </row>
        <row r="4648">
          <cell r="G4648">
            <v>96881</v>
          </cell>
          <cell r="H4648" t="str">
            <v>DISTRIBUIDOR 3 SAÍDAS, PARA INSTALAÇÕES EM PEX ÁGUA, ENTRADA DE 32 MM X 3 SAÍDAS DE 25 MM, CONEXÃO POR CRIMPAGEM - FORNECIMENTO E INSTALAÇÃO. AF_02/2023</v>
          </cell>
          <cell r="I4648" t="str">
            <v>UN</v>
          </cell>
          <cell r="J4648" t="str">
            <v>ATRIBUÍDO SÃO PAULO</v>
          </cell>
          <cell r="K4648" t="str">
            <v>203,29</v>
          </cell>
          <cell r="L4648" t="str">
            <v>CAIXA REFERENCIAL</v>
          </cell>
          <cell r="M4648" t="str">
            <v>18,70</v>
          </cell>
          <cell r="N4648">
            <v>184.59</v>
          </cell>
          <cell r="O4648">
            <v>203.29</v>
          </cell>
          <cell r="P4648">
            <v>0</v>
          </cell>
          <cell r="R4648" t="str">
            <v>SINAPI</v>
          </cell>
        </row>
        <row r="4649">
          <cell r="G4649">
            <v>97425</v>
          </cell>
          <cell r="H4649" t="str">
            <v>FLANGE EM AÇO, DN 15 MM X 1/2'', INSTALADO EM RESERVAÇÃO DE ÁGUA DE EDIFICAÇÃO QUE POSSUA RESERVATÓRIO DE FIBRA/FIBROCIMENTO - FORNECIMENTO E INSTALAÇÃO. AF_06/2016</v>
          </cell>
          <cell r="I4649" t="str">
            <v>UN</v>
          </cell>
          <cell r="J4649" t="str">
            <v>ATRIBUÍDO SÃO PAULO</v>
          </cell>
          <cell r="K4649" t="str">
            <v>32,38</v>
          </cell>
          <cell r="L4649" t="str">
            <v>CAIXA REFERENCIAL</v>
          </cell>
          <cell r="M4649" t="str">
            <v>9,20</v>
          </cell>
          <cell r="N4649">
            <v>23.180000000000003</v>
          </cell>
          <cell r="O4649">
            <v>32.380000000000003</v>
          </cell>
          <cell r="P4649">
            <v>0</v>
          </cell>
          <cell r="R4649" t="str">
            <v>SINAPI</v>
          </cell>
        </row>
        <row r="4650">
          <cell r="G4650">
            <v>97426</v>
          </cell>
          <cell r="H4650" t="str">
            <v>FLANGE EM AÇO, DN 20 MM X 3/4'', INSTALADO EM RESERVAÇÃO DE ÁGUA DE EDIFICAÇÃO QUE POSSUA RESERVATÓRIO DE FIBRA/FIBROCIMENTO - FORNECIMENTO E INSTALAÇÃO. AF_06/2016</v>
          </cell>
          <cell r="I4650" t="str">
            <v>UN</v>
          </cell>
          <cell r="J4650" t="str">
            <v>ATRIBUÍDO SÃO PAULO</v>
          </cell>
          <cell r="K4650" t="str">
            <v>39,89</v>
          </cell>
          <cell r="L4650" t="str">
            <v>CAIXA REFERENCIAL</v>
          </cell>
          <cell r="M4650" t="str">
            <v>9,20</v>
          </cell>
          <cell r="N4650">
            <v>30.69</v>
          </cell>
          <cell r="O4650">
            <v>39.89</v>
          </cell>
          <cell r="P4650">
            <v>0</v>
          </cell>
          <cell r="R4650" t="str">
            <v>SINAPI</v>
          </cell>
        </row>
        <row r="4651">
          <cell r="G4651">
            <v>97427</v>
          </cell>
          <cell r="H4651" t="str">
            <v>FLANGE EM AÇO, DN 25 MM X 1'', INSTALADO EM RESERVAÇÃO DE ÁGUA DE EDIFICAÇÃO QUE POSSUA RESERVATÓRIO DE FIBRA/FIBROCIMENTO - FORNECIMENTO E INSTALAÇÃO. AF_06/2016</v>
          </cell>
          <cell r="I4651" t="str">
            <v>UN</v>
          </cell>
          <cell r="J4651" t="str">
            <v>ATRIBUÍDO SÃO PAULO</v>
          </cell>
          <cell r="K4651" t="str">
            <v>45,57</v>
          </cell>
          <cell r="L4651" t="str">
            <v>CAIXA REFERENCIAL</v>
          </cell>
          <cell r="M4651" t="str">
            <v>9,20</v>
          </cell>
          <cell r="N4651">
            <v>36.370000000000005</v>
          </cell>
          <cell r="O4651">
            <v>45.570000000000007</v>
          </cell>
          <cell r="P4651">
            <v>0</v>
          </cell>
          <cell r="R4651" t="str">
            <v>SINAPI</v>
          </cell>
        </row>
        <row r="4652">
          <cell r="G4652">
            <v>97428</v>
          </cell>
          <cell r="H4652" t="str">
            <v>FLANGE EM AÇO, DN 32 MM X 1 1/4'', INSTALADO EM RESERVAÇÃO DE ÁGUA DE EDIFICAÇÃO QUE POSSUA RESERVATÓRIO DE FIBRA/FIBROCIMENTO - FORNECIMENTO E INSTALAÇÃO. AF_06/2016</v>
          </cell>
          <cell r="I4652" t="str">
            <v>UN</v>
          </cell>
          <cell r="J4652" t="str">
            <v>ATRIBUÍDO SÃO PAULO</v>
          </cell>
          <cell r="K4652" t="str">
            <v>58,75</v>
          </cell>
          <cell r="L4652" t="str">
            <v>CAIXA REFERENCIAL</v>
          </cell>
          <cell r="M4652" t="str">
            <v>9,19</v>
          </cell>
          <cell r="N4652">
            <v>49.56</v>
          </cell>
          <cell r="O4652">
            <v>58.75</v>
          </cell>
          <cell r="P4652">
            <v>0</v>
          </cell>
          <cell r="R4652" t="str">
            <v>SINAPI</v>
          </cell>
        </row>
        <row r="4653">
          <cell r="G4653">
            <v>97429</v>
          </cell>
          <cell r="H4653" t="str">
            <v>FLANGE EM AÇO, DN 40 MM X 1 1/2'', INSTALADO EM RESERVAÇÃO DE ÁGUA DE EDIFICAÇÃO QUE POSSUA RESERVATÓRIO DE FIBRA/FIBROCIMENTO - FORNECIMENTO E INSTALAÇÃO. AF_06/2016</v>
          </cell>
          <cell r="I4653" t="str">
            <v>UN</v>
          </cell>
          <cell r="J4653" t="str">
            <v>ATRIBUÍDO SÃO PAULO</v>
          </cell>
          <cell r="K4653" t="str">
            <v>70,88</v>
          </cell>
          <cell r="L4653" t="str">
            <v>CAIXA REFERENCIAL</v>
          </cell>
          <cell r="M4653" t="str">
            <v>9,19</v>
          </cell>
          <cell r="N4653">
            <v>61.69</v>
          </cell>
          <cell r="O4653">
            <v>70.88</v>
          </cell>
          <cell r="P4653">
            <v>0</v>
          </cell>
          <cell r="R4653" t="str">
            <v>SINAPI</v>
          </cell>
        </row>
        <row r="4654">
          <cell r="G4654">
            <v>97430</v>
          </cell>
          <cell r="H4654" t="str">
            <v>ACOPLAMENTO RÍGIDO EM AÇO, CONEXÃO RANHURADA, DN 50 (2"), INSTALADO EM PRUMADAS - FORNECIMENTO E INSTALAÇÃO. AF_10/2020</v>
          </cell>
          <cell r="I4654" t="str">
            <v>UN</v>
          </cell>
          <cell r="J4654" t="str">
            <v>ATRIBUÍDO SÃO PAULO</v>
          </cell>
          <cell r="K4654" t="str">
            <v>39,71</v>
          </cell>
          <cell r="L4654" t="str">
            <v>CAIXA REFERENCIAL</v>
          </cell>
          <cell r="M4654" t="str">
            <v>12,56</v>
          </cell>
          <cell r="N4654">
            <v>27.15</v>
          </cell>
          <cell r="O4654">
            <v>39.71</v>
          </cell>
          <cell r="P4654">
            <v>0</v>
          </cell>
          <cell r="R4654" t="str">
            <v>SINAPI</v>
          </cell>
        </row>
        <row r="4655">
          <cell r="G4655">
            <v>97431</v>
          </cell>
          <cell r="H4655" t="str">
            <v>ACOPLAMENTO RÍGIDO EM AÇO, CONEXÃO RANHURADA, DN 65 (2 1/2"), INSTALADO EM PRUMADAS - FORNECIMENTO E INSTALAÇÃO. AF_10/2020</v>
          </cell>
          <cell r="I4655" t="str">
            <v>UN</v>
          </cell>
          <cell r="J4655" t="str">
            <v>ATRIBUÍDO SÃO PAULO</v>
          </cell>
          <cell r="K4655" t="str">
            <v>44,23</v>
          </cell>
          <cell r="L4655" t="str">
            <v>CAIXA REFERENCIAL</v>
          </cell>
          <cell r="M4655" t="str">
            <v>14,51</v>
          </cell>
          <cell r="N4655">
            <v>29.72</v>
          </cell>
          <cell r="O4655">
            <v>44.23</v>
          </cell>
          <cell r="P4655">
            <v>0</v>
          </cell>
          <cell r="R4655" t="str">
            <v>SINAPI</v>
          </cell>
        </row>
        <row r="4656">
          <cell r="G4656">
            <v>97432</v>
          </cell>
          <cell r="H4656" t="str">
            <v>ACOPLAMENTO RÍGIDO EM AÇO, CONEXÃO RANHURADA, DN 80 (3"), INSTALADO EM PRUMADAS - FORNECIMENTO E INSTALAÇÃO. AF_10/2020</v>
          </cell>
          <cell r="I4656" t="str">
            <v>UN</v>
          </cell>
          <cell r="J4656" t="str">
            <v>ATRIBUÍDO SÃO PAULO</v>
          </cell>
          <cell r="K4656" t="str">
            <v>49,90</v>
          </cell>
          <cell r="L4656" t="str">
            <v>CAIXA REFERENCIAL</v>
          </cell>
          <cell r="M4656" t="str">
            <v>16,41</v>
          </cell>
          <cell r="N4656">
            <v>33.489999999999995</v>
          </cell>
          <cell r="O4656">
            <v>49.899999999999991</v>
          </cell>
          <cell r="P4656">
            <v>0</v>
          </cell>
          <cell r="R4656" t="str">
            <v>SINAPI</v>
          </cell>
        </row>
        <row r="4657">
          <cell r="G4657">
            <v>97433</v>
          </cell>
          <cell r="H4657" t="str">
            <v>CURVA 45 GRAUS, EM AÇO, CONEXÃO RANHURADA, DN 50 (2"), INSTALADO EM PRUMADAS - FORNECIMENTO E INSTALAÇÃO. AF_10/2020</v>
          </cell>
          <cell r="I4657" t="str">
            <v>UN</v>
          </cell>
          <cell r="J4657" t="str">
            <v>ATRIBUÍDO SÃO PAULO</v>
          </cell>
          <cell r="K4657" t="str">
            <v>92,29</v>
          </cell>
          <cell r="L4657" t="str">
            <v>CAIXA REFERENCIAL</v>
          </cell>
          <cell r="M4657" t="str">
            <v>18,86</v>
          </cell>
          <cell r="N4657">
            <v>73.430000000000007</v>
          </cell>
          <cell r="O4657">
            <v>92.29</v>
          </cell>
          <cell r="P4657">
            <v>0</v>
          </cell>
          <cell r="R4657" t="str">
            <v>SINAPI</v>
          </cell>
        </row>
        <row r="4658">
          <cell r="G4658">
            <v>97434</v>
          </cell>
          <cell r="H4658" t="str">
            <v>CURVA 90 GRAUS, EM AÇO, CONEXÃO RANHURADA, DN 50 (2"), INSTALADO EM PRUMADAS - FORNECIMENTO E INSTALAÇÃO. AF_10/2020</v>
          </cell>
          <cell r="I4658" t="str">
            <v>UN</v>
          </cell>
          <cell r="J4658" t="str">
            <v>ATRIBUÍDO SÃO PAULO</v>
          </cell>
          <cell r="K4658" t="str">
            <v>94,08</v>
          </cell>
          <cell r="L4658" t="str">
            <v>CAIXA REFERENCIAL</v>
          </cell>
          <cell r="M4658" t="str">
            <v>18,86</v>
          </cell>
          <cell r="N4658">
            <v>75.22</v>
          </cell>
          <cell r="O4658">
            <v>94.08</v>
          </cell>
          <cell r="P4658">
            <v>0</v>
          </cell>
          <cell r="R4658" t="str">
            <v>SINAPI</v>
          </cell>
        </row>
        <row r="4659">
          <cell r="G4659">
            <v>97435</v>
          </cell>
          <cell r="H4659" t="str">
            <v>CURVA 45 GRAUS, EM AÇO, CONEXÃO RANHURADA, DN 65 (2 1/2"), INSTALADO EM PRUMADAS - FORNECIMENTO E INSTALAÇÃO. AF_10/2020</v>
          </cell>
          <cell r="I4659" t="str">
            <v>UN</v>
          </cell>
          <cell r="J4659" t="str">
            <v>ATRIBUÍDO SÃO PAULO</v>
          </cell>
          <cell r="K4659" t="str">
            <v>108,02</v>
          </cell>
          <cell r="L4659" t="str">
            <v>CAIXA REFERENCIAL</v>
          </cell>
          <cell r="M4659" t="str">
            <v>21,74</v>
          </cell>
          <cell r="N4659">
            <v>86.28</v>
          </cell>
          <cell r="O4659">
            <v>108.02</v>
          </cell>
          <cell r="P4659">
            <v>0</v>
          </cell>
          <cell r="R4659" t="str">
            <v>SINAPI</v>
          </cell>
        </row>
        <row r="4660">
          <cell r="G4660">
            <v>97436</v>
          </cell>
          <cell r="H4660" t="str">
            <v>CURVA 90 GRAUS, EM AÇO, CONEXÃO RANHURADA, DN 65 (2 1/2"), INSTALADO EM PRUMADAS - FORNECIMENTO E INSTALAÇÃO. AF_10/2020</v>
          </cell>
          <cell r="I4660" t="str">
            <v>UN</v>
          </cell>
          <cell r="J4660" t="str">
            <v>ATRIBUÍDO SÃO PAULO</v>
          </cell>
          <cell r="K4660" t="str">
            <v>111,46</v>
          </cell>
          <cell r="L4660" t="str">
            <v>CAIXA REFERENCIAL</v>
          </cell>
          <cell r="M4660" t="str">
            <v>21,74</v>
          </cell>
          <cell r="N4660">
            <v>89.72</v>
          </cell>
          <cell r="O4660">
            <v>111.46</v>
          </cell>
          <cell r="P4660">
            <v>0</v>
          </cell>
          <cell r="R4660" t="str">
            <v>SINAPI</v>
          </cell>
        </row>
        <row r="4661">
          <cell r="G4661">
            <v>97437</v>
          </cell>
          <cell r="H4661" t="str">
            <v>CURVA 45 GRAUS, EM AÇO, CONEXÃO RANHURADA, DN 80 (3), INSTALADO EM PRUMADAS - FORNECIMENTO E INSTALAÇÃO. AF_10/2020</v>
          </cell>
          <cell r="I4661" t="str">
            <v>UN</v>
          </cell>
          <cell r="J4661" t="str">
            <v>ATRIBUÍDO SÃO PAULO</v>
          </cell>
          <cell r="K4661" t="str">
            <v>123,68</v>
          </cell>
          <cell r="L4661" t="str">
            <v>CAIXA REFERENCIAL</v>
          </cell>
          <cell r="M4661" t="str">
            <v>24,62</v>
          </cell>
          <cell r="N4661">
            <v>99.06</v>
          </cell>
          <cell r="O4661">
            <v>123.68</v>
          </cell>
          <cell r="P4661">
            <v>0</v>
          </cell>
          <cell r="R4661" t="str">
            <v>SINAPI</v>
          </cell>
        </row>
        <row r="4662">
          <cell r="G4662">
            <v>97438</v>
          </cell>
          <cell r="H4662" t="str">
            <v>CURVA 90 GRAUS, EM AÇO, CONEXÃO RANHURADA, DN 80 (3"), INSTALADO EM PRUMADAS - FORNECIMENTO E INSTALAÇÃO. AF_10/2020</v>
          </cell>
          <cell r="I4662" t="str">
            <v>UN</v>
          </cell>
          <cell r="J4662" t="str">
            <v>ATRIBUÍDO SÃO PAULO</v>
          </cell>
          <cell r="K4662" t="str">
            <v>127,36</v>
          </cell>
          <cell r="L4662" t="str">
            <v>CAIXA REFERENCIAL</v>
          </cell>
          <cell r="M4662" t="str">
            <v>24,62</v>
          </cell>
          <cell r="N4662">
            <v>102.74</v>
          </cell>
          <cell r="O4662">
            <v>127.36</v>
          </cell>
          <cell r="P4662">
            <v>0</v>
          </cell>
          <cell r="R4662" t="str">
            <v>SINAPI</v>
          </cell>
        </row>
        <row r="4663">
          <cell r="G4663">
            <v>97439</v>
          </cell>
          <cell r="H4663" t="str">
            <v>TÊ, EM AÇO, CONEXÃO RANHURADA, DN 50 (2"), INSTALADO EM PRUMADAS - FORNECIMENTO E INSTALAÇÃO. AF_10/2020</v>
          </cell>
          <cell r="I4663" t="str">
            <v>UN</v>
          </cell>
          <cell r="J4663" t="str">
            <v>ATRIBUÍDO SÃO PAULO</v>
          </cell>
          <cell r="K4663" t="str">
            <v>140,21</v>
          </cell>
          <cell r="L4663" t="str">
            <v>CAIXA REFERENCIAL</v>
          </cell>
          <cell r="M4663" t="str">
            <v>25,14</v>
          </cell>
          <cell r="N4663">
            <v>115.07000000000001</v>
          </cell>
          <cell r="O4663">
            <v>140.21</v>
          </cell>
          <cell r="P4663">
            <v>0</v>
          </cell>
          <cell r="R4663" t="str">
            <v>SINAPI</v>
          </cell>
        </row>
        <row r="4664">
          <cell r="G4664">
            <v>97440</v>
          </cell>
          <cell r="H4664" t="str">
            <v>TÊ, EM AÇO, CONEXÃO RANHURADA, DN 65 (2 1/2"), INSTALADO EM PRUMADAS - FORNECIMENTO E INSTALAÇÃO. AF_10/2020</v>
          </cell>
          <cell r="I4664" t="str">
            <v>UN</v>
          </cell>
          <cell r="J4664" t="str">
            <v>ATRIBUÍDO SÃO PAULO</v>
          </cell>
          <cell r="K4664" t="str">
            <v>168,30</v>
          </cell>
          <cell r="L4664" t="str">
            <v>CAIXA REFERENCIAL</v>
          </cell>
          <cell r="M4664" t="str">
            <v>28,97</v>
          </cell>
          <cell r="N4664">
            <v>139.33000000000001</v>
          </cell>
          <cell r="O4664">
            <v>168.3</v>
          </cell>
          <cell r="P4664">
            <v>0</v>
          </cell>
          <cell r="R4664" t="str">
            <v>SINAPI</v>
          </cell>
        </row>
        <row r="4665">
          <cell r="G4665">
            <v>97442</v>
          </cell>
          <cell r="H4665" t="str">
            <v>TÊ, EM AÇO, CONEXÃO RANHURADA, DN 80 (3"), INSTALADO EM PRUMADAS - FORNECIMENTO E INSTALAÇÃO. AF_10/2020</v>
          </cell>
          <cell r="I4665" t="str">
            <v>UN</v>
          </cell>
          <cell r="J4665" t="str">
            <v>ATRIBUÍDO SÃO PAULO</v>
          </cell>
          <cell r="K4665" t="str">
            <v>185,74</v>
          </cell>
          <cell r="L4665" t="str">
            <v>CAIXA REFERENCIAL</v>
          </cell>
          <cell r="M4665" t="str">
            <v>32,81</v>
          </cell>
          <cell r="N4665">
            <v>152.93</v>
          </cell>
          <cell r="O4665">
            <v>185.74</v>
          </cell>
          <cell r="P4665">
            <v>0</v>
          </cell>
          <cell r="R4665" t="str">
            <v>SINAPI</v>
          </cell>
        </row>
        <row r="4666">
          <cell r="G4666">
            <v>97443</v>
          </cell>
          <cell r="H4666" t="str">
            <v>LUVA, EM AÇO, CONEXÃO SOLDADA, DN 50 (2"), INSTALADO EM PRUMADAS - FORNECIMENTO E INSTALAÇÃO. AF_10/2020</v>
          </cell>
          <cell r="I4666" t="str">
            <v>UN</v>
          </cell>
          <cell r="J4666" t="str">
            <v>ATRIBUÍDO SÃO PAULO</v>
          </cell>
          <cell r="K4666" t="str">
            <v>108,47</v>
          </cell>
          <cell r="L4666" t="str">
            <v>CAIXA REFERENCIAL</v>
          </cell>
          <cell r="M4666" t="str">
            <v>27,64</v>
          </cell>
          <cell r="N4666">
            <v>80.83</v>
          </cell>
          <cell r="O4666">
            <v>108.47</v>
          </cell>
          <cell r="P4666">
            <v>0</v>
          </cell>
          <cell r="R4666" t="str">
            <v>SINAPI</v>
          </cell>
        </row>
        <row r="4667">
          <cell r="G4667">
            <v>97444</v>
          </cell>
          <cell r="H4667" t="str">
            <v>LUVA COM REDUÇÃO, EM AÇO, CONEXÃO SOLDADA, DN 50 X 40 MM (2  X 1 1/2"), INSTALADO EM PRUMADAS - FORNECIMENTO E INSTALAÇÃO. AF_10/2020</v>
          </cell>
          <cell r="I4667" t="str">
            <v>UN</v>
          </cell>
          <cell r="J4667" t="str">
            <v>ATRIBUÍDO SÃO PAULO</v>
          </cell>
          <cell r="K4667" t="str">
            <v>128,86</v>
          </cell>
          <cell r="L4667" t="str">
            <v>CAIXA REFERENCIAL</v>
          </cell>
          <cell r="M4667" t="str">
            <v>27,64</v>
          </cell>
          <cell r="N4667">
            <v>101.22000000000001</v>
          </cell>
          <cell r="O4667">
            <v>128.86000000000001</v>
          </cell>
          <cell r="P4667">
            <v>0</v>
          </cell>
          <cell r="R4667" t="str">
            <v>SINAPI</v>
          </cell>
        </row>
        <row r="4668">
          <cell r="G4668">
            <v>97446</v>
          </cell>
          <cell r="H4668" t="str">
            <v>LUVA, EM AÇO, CONEXÃO SOLDADA, DN 65 (2 1/2"), INSTALADO EM PRUMADAS - FORNECIMENTO E INSTALAÇÃO. AF_10/2020</v>
          </cell>
          <cell r="I4668" t="str">
            <v>UN</v>
          </cell>
          <cell r="J4668" t="str">
            <v>ATRIBUÍDO SÃO PAULO</v>
          </cell>
          <cell r="K4668" t="str">
            <v>226,94</v>
          </cell>
          <cell r="L4668" t="str">
            <v>CAIXA REFERENCIAL</v>
          </cell>
          <cell r="M4668" t="str">
            <v>30,53</v>
          </cell>
          <cell r="N4668">
            <v>196.41</v>
          </cell>
          <cell r="O4668">
            <v>226.94</v>
          </cell>
          <cell r="P4668">
            <v>0</v>
          </cell>
          <cell r="R4668" t="str">
            <v>SINAPI</v>
          </cell>
        </row>
        <row r="4669">
          <cell r="G4669">
            <v>97447</v>
          </cell>
          <cell r="H4669" t="str">
            <v>LUVA COM REDUÇÃO, EM AÇO, CONEXÃO SOLDADA, DN 65 X 50 MM (2 1/2" X 2"), INSTALADO EM PRUMADAS - FORNECIMENTO E INSTALAÇÃO. AF_10/2020</v>
          </cell>
          <cell r="I4669" t="str">
            <v>UN</v>
          </cell>
          <cell r="J4669" t="str">
            <v>ATRIBUÍDO SÃO PAULO</v>
          </cell>
          <cell r="K4669" t="str">
            <v>226,94</v>
          </cell>
          <cell r="L4669" t="str">
            <v>CAIXA REFERENCIAL</v>
          </cell>
          <cell r="M4669" t="str">
            <v>30,53</v>
          </cell>
          <cell r="N4669">
            <v>196.41</v>
          </cell>
          <cell r="O4669">
            <v>226.94</v>
          </cell>
          <cell r="P4669">
            <v>0</v>
          </cell>
          <cell r="R4669" t="str">
            <v>SINAPI</v>
          </cell>
        </row>
        <row r="4670">
          <cell r="G4670">
            <v>97449</v>
          </cell>
          <cell r="H4670" t="str">
            <v>LUVA, EM AÇO, CONEXÃO SOLDADA, DN 80 (3"), INSTALADO EM PRUMADAS - FORNECIMENTO E INSTALAÇÃO. AF_10/2020</v>
          </cell>
          <cell r="I4670" t="str">
            <v>UN</v>
          </cell>
          <cell r="J4670" t="str">
            <v>ATRIBUÍDO SÃO PAULO</v>
          </cell>
          <cell r="K4670" t="str">
            <v>241,37</v>
          </cell>
          <cell r="L4670" t="str">
            <v>CAIXA REFERENCIAL</v>
          </cell>
          <cell r="M4670" t="str">
            <v>33,51</v>
          </cell>
          <cell r="N4670">
            <v>207.86</v>
          </cell>
          <cell r="O4670">
            <v>241.37</v>
          </cell>
          <cell r="P4670">
            <v>0</v>
          </cell>
          <cell r="R4670" t="str">
            <v>SINAPI</v>
          </cell>
        </row>
        <row r="4671">
          <cell r="G4671">
            <v>97450</v>
          </cell>
          <cell r="H4671" t="str">
            <v>LUVA COM REDUÇÃO, EM AÇO, CONEXÃO SOLDADA, DN 80 X 65 MM (3" X 2 1/2"), INSTALADO EM PRUMADAS - FORNECIMENTO E INSTALAÇÃO. AF_10/2020</v>
          </cell>
          <cell r="I4671" t="str">
            <v>UN</v>
          </cell>
          <cell r="J4671" t="str">
            <v>ATRIBUÍDO SÃO PAULO</v>
          </cell>
          <cell r="K4671" t="str">
            <v>296,89</v>
          </cell>
          <cell r="L4671" t="str">
            <v>CAIXA REFERENCIAL</v>
          </cell>
          <cell r="M4671" t="str">
            <v>33,51</v>
          </cell>
          <cell r="N4671">
            <v>263.38</v>
          </cell>
          <cell r="O4671">
            <v>296.89</v>
          </cell>
          <cell r="P4671">
            <v>0</v>
          </cell>
          <cell r="R4671" t="str">
            <v>SINAPI</v>
          </cell>
        </row>
        <row r="4672">
          <cell r="G4672">
            <v>97452</v>
          </cell>
          <cell r="H4672" t="str">
            <v>CURVA 45 GRAUS, EM AÇO, CONEXÃO SOLDADA, DN 50 (2"), INSTALADO EM PRUMADAS - FORNECIMENTO E INSTALAÇÃO. AF_10/2020</v>
          </cell>
          <cell r="I4672" t="str">
            <v>UN</v>
          </cell>
          <cell r="J4672" t="str">
            <v>ATRIBUÍDO SÃO PAULO</v>
          </cell>
          <cell r="K4672" t="str">
            <v>179,51</v>
          </cell>
          <cell r="L4672" t="str">
            <v>CAIXA REFERENCIAL</v>
          </cell>
          <cell r="M4672" t="str">
            <v>41,42</v>
          </cell>
          <cell r="N4672">
            <v>138.08999999999997</v>
          </cell>
          <cell r="O4672">
            <v>179.51</v>
          </cell>
          <cell r="P4672">
            <v>0</v>
          </cell>
          <cell r="R4672" t="str">
            <v>SINAPI</v>
          </cell>
        </row>
        <row r="4673">
          <cell r="G4673">
            <v>97453</v>
          </cell>
          <cell r="H4673" t="str">
            <v>CURVA 90 GRAUS, EM AÇO, CONEXÃO SOLDADA, DN 50 (2"), INSTALADO EM PRUMADAS - FORNECIMENTO E INSTALAÇÃO. AF_10/2020</v>
          </cell>
          <cell r="I4673" t="str">
            <v>UN</v>
          </cell>
          <cell r="J4673" t="str">
            <v>ATRIBUÍDO SÃO PAULO</v>
          </cell>
          <cell r="K4673" t="str">
            <v>191,15</v>
          </cell>
          <cell r="L4673" t="str">
            <v>CAIXA REFERENCIAL</v>
          </cell>
          <cell r="M4673" t="str">
            <v>41,42</v>
          </cell>
          <cell r="N4673">
            <v>149.73000000000002</v>
          </cell>
          <cell r="O4673">
            <v>191.15000000000003</v>
          </cell>
          <cell r="P4673">
            <v>0</v>
          </cell>
          <cell r="R4673" t="str">
            <v>SINAPI</v>
          </cell>
        </row>
        <row r="4674">
          <cell r="G4674">
            <v>97454</v>
          </cell>
          <cell r="H4674" t="str">
            <v>CURVA 45 GRAUS, EM AÇO, CONEXÃO SOLDADA, DN 65 (2 1/2"), INSTALADO EM PRUMADAS - FORNECIMENTO E INSTALAÇÃO. AF_10/2020</v>
          </cell>
          <cell r="I4674" t="str">
            <v>UN</v>
          </cell>
          <cell r="J4674" t="str">
            <v>ATRIBUÍDO SÃO PAULO</v>
          </cell>
          <cell r="K4674" t="str">
            <v>311,19</v>
          </cell>
          <cell r="L4674" t="str">
            <v>CAIXA REFERENCIAL</v>
          </cell>
          <cell r="M4674" t="str">
            <v>45,85</v>
          </cell>
          <cell r="N4674">
            <v>265.33999999999997</v>
          </cell>
          <cell r="O4674">
            <v>311.19</v>
          </cell>
          <cell r="P4674">
            <v>0</v>
          </cell>
          <cell r="R4674" t="str">
            <v>SINAPI</v>
          </cell>
        </row>
        <row r="4675">
          <cell r="G4675">
            <v>97455</v>
          </cell>
          <cell r="H4675" t="str">
            <v>CURVA 90 GRAUS, EM AÇO, CONEXÃO SOLDADA, DN 65 (2 1/2"), INSTALADO EM PRUMADAS - FORNECIMENTO E INSTALAÇÃO. AF_10/2020</v>
          </cell>
          <cell r="I4675" t="str">
            <v>UN</v>
          </cell>
          <cell r="J4675" t="str">
            <v>ATRIBUÍDO SÃO PAULO</v>
          </cell>
          <cell r="K4675" t="str">
            <v>329,80</v>
          </cell>
          <cell r="L4675" t="str">
            <v>CAIXA REFERENCIAL</v>
          </cell>
          <cell r="M4675" t="str">
            <v>45,85</v>
          </cell>
          <cell r="N4675">
            <v>283.95</v>
          </cell>
          <cell r="O4675">
            <v>329.8</v>
          </cell>
          <cell r="P4675">
            <v>0</v>
          </cell>
          <cell r="R4675" t="str">
            <v>SINAPI</v>
          </cell>
        </row>
        <row r="4676">
          <cell r="G4676">
            <v>97456</v>
          </cell>
          <cell r="H4676" t="str">
            <v>CURVA 45 GRAUS, EM AÇO, CONEXÃO SOLDADA, DN 80 (3"), INSTALADO EM PRUMADAS - FORNECIMENTO E INSTALAÇÃO. AF_10/2020</v>
          </cell>
          <cell r="I4676" t="str">
            <v>UN</v>
          </cell>
          <cell r="J4676" t="str">
            <v>ATRIBUÍDO SÃO PAULO</v>
          </cell>
          <cell r="K4676" t="str">
            <v>717,47</v>
          </cell>
          <cell r="L4676" t="str">
            <v>CAIXA REFERENCIAL</v>
          </cell>
          <cell r="M4676" t="str">
            <v>50,28</v>
          </cell>
          <cell r="N4676">
            <v>667.19</v>
          </cell>
          <cell r="O4676">
            <v>717.47</v>
          </cell>
          <cell r="P4676">
            <v>0</v>
          </cell>
          <cell r="R4676" t="str">
            <v>SINAPI</v>
          </cell>
        </row>
        <row r="4677">
          <cell r="G4677">
            <v>97457</v>
          </cell>
          <cell r="H4677" t="str">
            <v>CURVA 90 GRAUS, EM AÇO, CONEXÃO SOLDADA, DN 80 (3"), INSTALADO EM PRUMADAS - FORNECIMENTO E INSTALAÇÃO. AF_10/2020</v>
          </cell>
          <cell r="I4677" t="str">
            <v>UN</v>
          </cell>
          <cell r="J4677" t="str">
            <v>ATRIBUÍDO SÃO PAULO</v>
          </cell>
          <cell r="K4677" t="str">
            <v>633,98</v>
          </cell>
          <cell r="L4677" t="str">
            <v>CAIXA REFERENCIAL</v>
          </cell>
          <cell r="M4677" t="str">
            <v>50,28</v>
          </cell>
          <cell r="N4677">
            <v>583.70000000000005</v>
          </cell>
          <cell r="O4677">
            <v>633.98</v>
          </cell>
          <cell r="P4677">
            <v>0</v>
          </cell>
          <cell r="R4677" t="str">
            <v>SINAPI</v>
          </cell>
        </row>
        <row r="4678">
          <cell r="G4678">
            <v>97458</v>
          </cell>
          <cell r="H4678" t="str">
            <v>TÊ, EM AÇO, CONEXÃO SOLDADA, DN 50 (2"), INSTALADO EM PRUMADAS - FORNECIMENTO E INSTALAÇÃO. AF_10/2020</v>
          </cell>
          <cell r="I4678" t="str">
            <v>UN</v>
          </cell>
          <cell r="J4678" t="str">
            <v>ATRIBUÍDO SÃO PAULO</v>
          </cell>
          <cell r="K4678" t="str">
            <v>286,06</v>
          </cell>
          <cell r="L4678" t="str">
            <v>CAIXA REFERENCIAL</v>
          </cell>
          <cell r="M4678" t="str">
            <v>55,26</v>
          </cell>
          <cell r="N4678">
            <v>230.8</v>
          </cell>
          <cell r="O4678">
            <v>286.06</v>
          </cell>
          <cell r="P4678">
            <v>0</v>
          </cell>
          <cell r="R4678" t="str">
            <v>SINAPI</v>
          </cell>
        </row>
        <row r="4679">
          <cell r="G4679">
            <v>97459</v>
          </cell>
          <cell r="H4679" t="str">
            <v>TÊ, EM AÇO, CONEXÃO SOLDADA, DN 65 (2 1/2"), INSTALADO EM PRUMADAS - FORNECIMENTO E INSTALAÇÃO. AF_10/2020</v>
          </cell>
          <cell r="I4679" t="str">
            <v>UN</v>
          </cell>
          <cell r="J4679" t="str">
            <v>ATRIBUÍDO SÃO PAULO</v>
          </cell>
          <cell r="K4679" t="str">
            <v>498,45</v>
          </cell>
          <cell r="L4679" t="str">
            <v>CAIXA REFERENCIAL</v>
          </cell>
          <cell r="M4679" t="str">
            <v>61,14</v>
          </cell>
          <cell r="N4679">
            <v>437.31</v>
          </cell>
          <cell r="O4679">
            <v>498.45</v>
          </cell>
          <cell r="P4679">
            <v>0</v>
          </cell>
          <cell r="R4679" t="str">
            <v>SINAPI</v>
          </cell>
        </row>
        <row r="4680">
          <cell r="G4680">
            <v>97460</v>
          </cell>
          <cell r="H4680" t="str">
            <v>TÊ, EM AÇO, CONEXÃO SOLDADA, DN 80 (3"), INSTALADO EM PRUMADAS - FORNECIMENTO E INSTALAÇÃO. AF_10/2020</v>
          </cell>
          <cell r="I4680" t="str">
            <v>UN</v>
          </cell>
          <cell r="J4680" t="str">
            <v>ATRIBUÍDO SÃO PAULO</v>
          </cell>
          <cell r="K4680" t="str">
            <v>772,36</v>
          </cell>
          <cell r="L4680" t="str">
            <v>CAIXA REFERENCIAL</v>
          </cell>
          <cell r="M4680" t="str">
            <v>67,04</v>
          </cell>
          <cell r="N4680">
            <v>705.32</v>
          </cell>
          <cell r="O4680">
            <v>772.36</v>
          </cell>
          <cell r="P4680">
            <v>0</v>
          </cell>
          <cell r="R4680" t="str">
            <v>SINAPI</v>
          </cell>
        </row>
        <row r="4681">
          <cell r="G4681">
            <v>97461</v>
          </cell>
          <cell r="H4681" t="str">
            <v>LUVA, EM AÇO, CONEXÃO SOLDADA, DN 25 (1"), INSTALADO EM REDE DE ALIMENTAÇÃO PARA HIDRANTE - FORNECIMENTO E INSTALAÇÃO. AF_10/2020</v>
          </cell>
          <cell r="I4681" t="str">
            <v>UN</v>
          </cell>
          <cell r="J4681" t="str">
            <v>ATRIBUÍDO SÃO PAULO</v>
          </cell>
          <cell r="K4681" t="str">
            <v>34,30</v>
          </cell>
          <cell r="L4681" t="str">
            <v>CAIXA REFERENCIAL</v>
          </cell>
          <cell r="M4681" t="str">
            <v>8,10</v>
          </cell>
          <cell r="N4681">
            <v>26.199999999999996</v>
          </cell>
          <cell r="O4681">
            <v>34.299999999999997</v>
          </cell>
          <cell r="P4681">
            <v>0</v>
          </cell>
          <cell r="R4681" t="str">
            <v>SINAPI</v>
          </cell>
        </row>
        <row r="4682">
          <cell r="G4682">
            <v>97462</v>
          </cell>
          <cell r="H4682" t="str">
            <v>LUVA COM REDUÇÃO, EM AÇO, CONEXÃO SOLDADA, DN 25 X 20 MM (1  X 3/4"), INSTALADO EM REDE DE ALIMENTAÇÃO PARA HIDRANTE - FORNECIMENTO E INSTALAÇÃO. AF_10/2020</v>
          </cell>
          <cell r="I4682" t="str">
            <v>UN</v>
          </cell>
          <cell r="J4682" t="str">
            <v>ATRIBUÍDO SÃO PAULO</v>
          </cell>
          <cell r="K4682" t="str">
            <v>28,33</v>
          </cell>
          <cell r="L4682" t="str">
            <v>CAIXA REFERENCIAL</v>
          </cell>
          <cell r="M4682" t="str">
            <v>8,10</v>
          </cell>
          <cell r="N4682">
            <v>20.229999999999997</v>
          </cell>
          <cell r="O4682">
            <v>28.33</v>
          </cell>
          <cell r="P4682">
            <v>0</v>
          </cell>
          <cell r="R4682" t="str">
            <v>SINAPI</v>
          </cell>
        </row>
        <row r="4683">
          <cell r="G4683">
            <v>97464</v>
          </cell>
          <cell r="H4683" t="str">
            <v>LUVA, EM AÇO, CONEXÃO SOLDADA, DN 32 (1 1/4"), INSTALADO EM REDE DE ALIMENTAÇÃO PARA HIDRANTE - FORNECIMENTO E INSTALAÇÃO. AF_10/2020</v>
          </cell>
          <cell r="I4683" t="str">
            <v>UN</v>
          </cell>
          <cell r="J4683" t="str">
            <v>ATRIBUÍDO SÃO PAULO</v>
          </cell>
          <cell r="K4683" t="str">
            <v>49,69</v>
          </cell>
          <cell r="L4683" t="str">
            <v>CAIXA REFERENCIAL</v>
          </cell>
          <cell r="M4683" t="str">
            <v>10,38</v>
          </cell>
          <cell r="N4683">
            <v>39.309999999999995</v>
          </cell>
          <cell r="O4683">
            <v>49.69</v>
          </cell>
          <cell r="P4683">
            <v>0</v>
          </cell>
          <cell r="R4683" t="str">
            <v>SINAPI</v>
          </cell>
        </row>
        <row r="4684">
          <cell r="G4684">
            <v>97465</v>
          </cell>
          <cell r="H4684" t="str">
            <v>LUVA COM REDUÇÃO, EM AÇO, CONEXÃO SOLDADA, DN 32 X 25 MM (1 1/4"  X 1"), INSTALADO EM REDE DE ALIMENTAÇÃO PARA HIDRANTE - FORNECIMENTO E INSTALAÇÃO. AF_10/2020</v>
          </cell>
          <cell r="I4684" t="str">
            <v>UN</v>
          </cell>
          <cell r="J4684" t="str">
            <v>ATRIBUÍDO SÃO PAULO</v>
          </cell>
          <cell r="K4684" t="str">
            <v>59,76</v>
          </cell>
          <cell r="L4684" t="str">
            <v>CAIXA REFERENCIAL</v>
          </cell>
          <cell r="M4684" t="str">
            <v>10,37</v>
          </cell>
          <cell r="N4684">
            <v>49.39</v>
          </cell>
          <cell r="O4684">
            <v>59.76</v>
          </cell>
          <cell r="P4684">
            <v>0</v>
          </cell>
          <cell r="R4684" t="str">
            <v>SINAPI</v>
          </cell>
        </row>
        <row r="4685">
          <cell r="G4685">
            <v>97467</v>
          </cell>
          <cell r="H4685" t="str">
            <v>LUVA, EM AÇO, CONEXÃO SOLDADA, DN 40 (1 1/2"), INSTALADO EM REDE DE ALIMENTAÇÃO PARA HIDRANTE - FORNECIMENTO E INSTALAÇÃO. AF_10/2020</v>
          </cell>
          <cell r="I4685" t="str">
            <v>UN</v>
          </cell>
          <cell r="J4685" t="str">
            <v>ATRIBUÍDO SÃO PAULO</v>
          </cell>
          <cell r="K4685" t="str">
            <v>63,11</v>
          </cell>
          <cell r="L4685" t="str">
            <v>CAIXA REFERENCIAL</v>
          </cell>
          <cell r="M4685" t="str">
            <v>12,97</v>
          </cell>
          <cell r="N4685">
            <v>50.14</v>
          </cell>
          <cell r="O4685">
            <v>63.11</v>
          </cell>
          <cell r="P4685">
            <v>0</v>
          </cell>
          <cell r="R4685" t="str">
            <v>SINAPI</v>
          </cell>
        </row>
        <row r="4686">
          <cell r="G4686">
            <v>97468</v>
          </cell>
          <cell r="H4686" t="str">
            <v>LUVA COM REDUÇÃO, EM AÇO, CONEXÃO SOLDADA, DN 40  X 32 MM (1 1/2" X 1 1/4"), INSTALADO EM REDE DE ALIMENTAÇÃO PARA HIDRANTE - FORNECIMENTO E INSTALAÇÃO. AF_10/2020</v>
          </cell>
          <cell r="I4686" t="str">
            <v>UN</v>
          </cell>
          <cell r="J4686" t="str">
            <v>ATRIBUÍDO SÃO PAULO</v>
          </cell>
          <cell r="K4686" t="str">
            <v>76,01</v>
          </cell>
          <cell r="L4686" t="str">
            <v>CAIXA REFERENCIAL</v>
          </cell>
          <cell r="M4686" t="str">
            <v>12,96</v>
          </cell>
          <cell r="N4686">
            <v>63.050000000000004</v>
          </cell>
          <cell r="O4686">
            <v>76.010000000000005</v>
          </cell>
          <cell r="P4686">
            <v>0</v>
          </cell>
          <cell r="R4686" t="str">
            <v>SINAPI</v>
          </cell>
        </row>
        <row r="4687">
          <cell r="G4687">
            <v>97470</v>
          </cell>
          <cell r="H4687" t="str">
            <v>LUVA, EM AÇO, CONEXÃO SOLDADA, DN 50 (2"), INSTALADO EM REDE DE ALIMENTAÇÃO PARA HIDRANTE - FORNECIMENTO E INSTALAÇÃO. AF_10/2020</v>
          </cell>
          <cell r="I4687" t="str">
            <v>UN</v>
          </cell>
          <cell r="J4687" t="str">
            <v>ATRIBUÍDO SÃO PAULO</v>
          </cell>
          <cell r="K4687" t="str">
            <v>93,89</v>
          </cell>
          <cell r="L4687" t="str">
            <v>CAIXA REFERENCIAL</v>
          </cell>
          <cell r="M4687" t="str">
            <v>16,21</v>
          </cell>
          <cell r="N4687">
            <v>77.680000000000007</v>
          </cell>
          <cell r="O4687">
            <v>93.890000000000015</v>
          </cell>
          <cell r="P4687">
            <v>0</v>
          </cell>
          <cell r="R4687" t="str">
            <v>SINAPI</v>
          </cell>
        </row>
        <row r="4688">
          <cell r="G4688">
            <v>97471</v>
          </cell>
          <cell r="H4688" t="str">
            <v>LUVA COM REDUÇÃO, EM AÇO, CONEXÃO SOLDADA, DN 50 X 40 MM (2" X 1 1/2"), INSTALADO EM REDE DE ALIMENTAÇÃO PARA HIDRANTE - FORNECIMENTO E INSTALAÇÃO. AF_10/2020</v>
          </cell>
          <cell r="I4688" t="str">
            <v>UN</v>
          </cell>
          <cell r="J4688" t="str">
            <v>ATRIBUÍDO SÃO PAULO</v>
          </cell>
          <cell r="K4688" t="str">
            <v>114,28</v>
          </cell>
          <cell r="L4688" t="str">
            <v>CAIXA REFERENCIAL</v>
          </cell>
          <cell r="M4688" t="str">
            <v>16,20</v>
          </cell>
          <cell r="N4688">
            <v>98.08</v>
          </cell>
          <cell r="O4688">
            <v>114.28</v>
          </cell>
          <cell r="P4688">
            <v>0</v>
          </cell>
          <cell r="R4688" t="str">
            <v>SINAPI</v>
          </cell>
        </row>
        <row r="4689">
          <cell r="G4689">
            <v>97474</v>
          </cell>
          <cell r="H4689" t="str">
            <v>LUVA, EM AÇO, CONEXÃO SOLDADA, DN 65 (2 1/2"), INSTALADO EM REDE DE ALIMENTAÇÃO PARA HIDRANTE - FORNECIMENTO E INSTALAÇÃO. AF_10/2020</v>
          </cell>
          <cell r="I4689" t="str">
            <v>UN</v>
          </cell>
          <cell r="J4689" t="str">
            <v>ATRIBUÍDO SÃO PAULO</v>
          </cell>
          <cell r="K4689" t="str">
            <v>173,64</v>
          </cell>
          <cell r="L4689" t="str">
            <v>CAIXA REFERENCIAL</v>
          </cell>
          <cell r="M4689" t="str">
            <v>21,07</v>
          </cell>
          <cell r="N4689">
            <v>152.57</v>
          </cell>
          <cell r="O4689">
            <v>173.64</v>
          </cell>
          <cell r="P4689">
            <v>0</v>
          </cell>
          <cell r="R4689" t="str">
            <v>SINAPI</v>
          </cell>
        </row>
        <row r="4690">
          <cell r="G4690">
            <v>97475</v>
          </cell>
          <cell r="H4690" t="str">
            <v>LUVA COM REDUÇÃO, EM AÇO, CONEXÃO SOLDADA, DN 65 X 50 MM (2 1/2" X 2"), INSTALADO EM REDE DE ALIMENTAÇÃO PARA HIDRANTE - FORNECIMENTO E INSTALAÇÃO. AF_10/2020</v>
          </cell>
          <cell r="I4690" t="str">
            <v>UN</v>
          </cell>
          <cell r="J4690" t="str">
            <v>ATRIBUÍDO SÃO PAULO</v>
          </cell>
          <cell r="K4690" t="str">
            <v>214,85</v>
          </cell>
          <cell r="L4690" t="str">
            <v>CAIXA REFERENCIAL</v>
          </cell>
          <cell r="M4690" t="str">
            <v>21,07</v>
          </cell>
          <cell r="N4690">
            <v>193.78</v>
          </cell>
          <cell r="O4690">
            <v>214.85</v>
          </cell>
          <cell r="P4690">
            <v>0</v>
          </cell>
          <cell r="R4690" t="str">
            <v>SINAPI</v>
          </cell>
        </row>
        <row r="4691">
          <cell r="G4691">
            <v>97477</v>
          </cell>
          <cell r="H4691" t="str">
            <v>LUVA, EM AÇO, CONEXÃO SOLDADA, DN 80 (3"), INSTALADO EM REDE DE ALIMENTAÇÃO PARA HIDRANTE - FORNECIMENTO E INSTALAÇÃO. AF_10/2020</v>
          </cell>
          <cell r="I4691" t="str">
            <v>UN</v>
          </cell>
          <cell r="J4691" t="str">
            <v>ATRIBUÍDO SÃO PAULO</v>
          </cell>
          <cell r="K4691" t="str">
            <v>231,76</v>
          </cell>
          <cell r="L4691" t="str">
            <v>CAIXA REFERENCIAL</v>
          </cell>
          <cell r="M4691" t="str">
            <v>26,00</v>
          </cell>
          <cell r="N4691">
            <v>205.76</v>
          </cell>
          <cell r="O4691">
            <v>231.76</v>
          </cell>
          <cell r="P4691">
            <v>0</v>
          </cell>
          <cell r="R4691" t="str">
            <v>SINAPI</v>
          </cell>
        </row>
        <row r="4692">
          <cell r="G4692">
            <v>97478</v>
          </cell>
          <cell r="H4692" t="str">
            <v>LUVA COM REDUÇÃO, EM AÇO, CONEXÃO SOLDADA, DN 80 X 65 MM (3" X 2 1/2"), INSTALADO EM REDE DE ALIMENTAÇÃO PARA HIDRANTE - FORNECIMENTO E INSTALAÇÃO. AF_10/2020</v>
          </cell>
          <cell r="I4692" t="str">
            <v>UN</v>
          </cell>
          <cell r="J4692" t="str">
            <v>ATRIBUÍDO SÃO PAULO</v>
          </cell>
          <cell r="K4692" t="str">
            <v>287,28</v>
          </cell>
          <cell r="L4692" t="str">
            <v>CAIXA REFERENCIAL</v>
          </cell>
          <cell r="M4692" t="str">
            <v>25,99</v>
          </cell>
          <cell r="N4692">
            <v>261.28999999999996</v>
          </cell>
          <cell r="O4692">
            <v>287.27999999999997</v>
          </cell>
          <cell r="P4692">
            <v>0</v>
          </cell>
          <cell r="R4692" t="str">
            <v>SINAPI</v>
          </cell>
        </row>
        <row r="4693">
          <cell r="G4693">
            <v>97479</v>
          </cell>
          <cell r="H4693" t="str">
            <v>CURVA 45 GRAUS, EM AÇO, CONEXÃO SOLDADA, DN 25 (1"), INSTALADO EM REDE DE ALIMENTAÇÃO PARA HIDRANTE - FORNECIMENTO E INSTALAÇÃO. AF_10/2020</v>
          </cell>
          <cell r="I4693" t="str">
            <v>UN</v>
          </cell>
          <cell r="J4693" t="str">
            <v>ATRIBUÍDO SÃO PAULO</v>
          </cell>
          <cell r="K4693" t="str">
            <v>55,58</v>
          </cell>
          <cell r="L4693" t="str">
            <v>CAIXA REFERENCIAL</v>
          </cell>
          <cell r="M4693" t="str">
            <v>12,16</v>
          </cell>
          <cell r="N4693">
            <v>43.42</v>
          </cell>
          <cell r="O4693">
            <v>55.58</v>
          </cell>
          <cell r="P4693">
            <v>0</v>
          </cell>
          <cell r="R4693" t="str">
            <v>SINAPI</v>
          </cell>
        </row>
        <row r="4694">
          <cell r="G4694">
            <v>97480</v>
          </cell>
          <cell r="H4694" t="str">
            <v>CURVA 90 GRAUS, EM AÇO, CONEXÃO SOLDADA, DN 25 (1"), INSTALADO EM REDE DE ALIMENTAÇÃO PARA HIDRANTE - FORNECIMENTO E INSTALAÇÃO. AF_10/2020</v>
          </cell>
          <cell r="I4694" t="str">
            <v>UN</v>
          </cell>
          <cell r="J4694" t="str">
            <v>ATRIBUÍDO SÃO PAULO</v>
          </cell>
          <cell r="K4694" t="str">
            <v>55,58</v>
          </cell>
          <cell r="L4694" t="str">
            <v>CAIXA REFERENCIAL</v>
          </cell>
          <cell r="M4694" t="str">
            <v>12,16</v>
          </cell>
          <cell r="N4694">
            <v>43.42</v>
          </cell>
          <cell r="O4694">
            <v>55.58</v>
          </cell>
          <cell r="P4694">
            <v>0</v>
          </cell>
          <cell r="R4694" t="str">
            <v>SINAPI</v>
          </cell>
        </row>
        <row r="4695">
          <cell r="G4695">
            <v>97481</v>
          </cell>
          <cell r="H4695" t="str">
            <v>CURVA 45 GRAUS, EM AÇO, CONEXÃO SOLDADA, DN 32 (1 1/4"), INSTALADO EM REDE DE ALIMENTAÇÃO PARA HIDRANTE - FORNECIMENTO E INSTALAÇÃO. AF_10/2020</v>
          </cell>
          <cell r="I4695" t="str">
            <v>UN</v>
          </cell>
          <cell r="J4695" t="str">
            <v>ATRIBUÍDO SÃO PAULO</v>
          </cell>
          <cell r="K4695" t="str">
            <v>80,99</v>
          </cell>
          <cell r="L4695" t="str">
            <v>CAIXA REFERENCIAL</v>
          </cell>
          <cell r="M4695" t="str">
            <v>15,57</v>
          </cell>
          <cell r="N4695">
            <v>65.419999999999987</v>
          </cell>
          <cell r="O4695">
            <v>80.989999999999981</v>
          </cell>
          <cell r="P4695">
            <v>0</v>
          </cell>
          <cell r="R4695" t="str">
            <v>SINAPI</v>
          </cell>
        </row>
        <row r="4696">
          <cell r="G4696">
            <v>97482</v>
          </cell>
          <cell r="H4696" t="str">
            <v>CURVA 90 GRAUS, EM AÇO, CONEXÃO SOLDADA, DN 32 (1 1/4"), INSTALADO EM REDE DE ALIMENTAÇÃO PARA HIDRANTE - FORNECIMENTO E INSTALAÇÃO. AF_10/2020</v>
          </cell>
          <cell r="I4696" t="str">
            <v>UN</v>
          </cell>
          <cell r="J4696" t="str">
            <v>ATRIBUÍDO SÃO PAULO</v>
          </cell>
          <cell r="K4696" t="str">
            <v>80,99</v>
          </cell>
          <cell r="L4696" t="str">
            <v>CAIXA REFERENCIAL</v>
          </cell>
          <cell r="M4696" t="str">
            <v>15,57</v>
          </cell>
          <cell r="N4696">
            <v>65.419999999999987</v>
          </cell>
          <cell r="O4696">
            <v>80.989999999999981</v>
          </cell>
          <cell r="P4696">
            <v>0</v>
          </cell>
          <cell r="R4696" t="str">
            <v>SINAPI</v>
          </cell>
        </row>
        <row r="4697">
          <cell r="G4697">
            <v>97483</v>
          </cell>
          <cell r="H4697" t="str">
            <v>CURVA 45 GRAUS, EM AÇO, CONEXÃO SOLDADA, DN 40 (1 1/2"), INSTALADO EM REDE DE ALIMENTAÇÃO PARA HIDRANTE - FORNECIMENTO E INSTALAÇÃO. AF_10/2020</v>
          </cell>
          <cell r="I4697" t="str">
            <v>UN</v>
          </cell>
          <cell r="J4697" t="str">
            <v>ATRIBUÍDO SÃO PAULO</v>
          </cell>
          <cell r="K4697" t="str">
            <v>113,95</v>
          </cell>
          <cell r="L4697" t="str">
            <v>CAIXA REFERENCIAL</v>
          </cell>
          <cell r="M4697" t="str">
            <v>19,44</v>
          </cell>
          <cell r="N4697">
            <v>94.51</v>
          </cell>
          <cell r="O4697">
            <v>113.95</v>
          </cell>
          <cell r="P4697">
            <v>0</v>
          </cell>
          <cell r="R4697" t="str">
            <v>SINAPI</v>
          </cell>
        </row>
        <row r="4698">
          <cell r="G4698">
            <v>97484</v>
          </cell>
          <cell r="H4698" t="str">
            <v>CURVA 90 GRAUS, EM AÇO, CONEXÃO SOLDADA, DN 40 (1 1/2"), INSTALADO EM REDE DE ALIMENTAÇÃO PARA HIDRANTE - FORNECIMENTO E INSTALAÇÃO. AF_10/2020</v>
          </cell>
          <cell r="I4698" t="str">
            <v>UN</v>
          </cell>
          <cell r="J4698" t="str">
            <v>ATRIBUÍDO SÃO PAULO</v>
          </cell>
          <cell r="K4698" t="str">
            <v>113,95</v>
          </cell>
          <cell r="L4698" t="str">
            <v>CAIXA REFERENCIAL</v>
          </cell>
          <cell r="M4698" t="str">
            <v>19,44</v>
          </cell>
          <cell r="N4698">
            <v>94.51</v>
          </cell>
          <cell r="O4698">
            <v>113.95</v>
          </cell>
          <cell r="P4698">
            <v>0</v>
          </cell>
          <cell r="R4698" t="str">
            <v>SINAPI</v>
          </cell>
        </row>
        <row r="4699">
          <cell r="G4699">
            <v>97485</v>
          </cell>
          <cell r="H4699" t="str">
            <v>CURVA 45 GRAUS, EM AÇO, CONEXÃO SOLDADA, DN 50 (2"), INSTALADO EM REDE DE ALIMENTAÇÃO PARA HIDRANTE - FORNECIMENTO E INSTALAÇÃO. AF_10/2020</v>
          </cell>
          <cell r="I4699" t="str">
            <v>UN</v>
          </cell>
          <cell r="J4699" t="str">
            <v>ATRIBUÍDO SÃO PAULO</v>
          </cell>
          <cell r="K4699" t="str">
            <v>157,68</v>
          </cell>
          <cell r="L4699" t="str">
            <v>CAIXA REFERENCIAL</v>
          </cell>
          <cell r="M4699" t="str">
            <v>24,32</v>
          </cell>
          <cell r="N4699">
            <v>133.36000000000001</v>
          </cell>
          <cell r="O4699">
            <v>157.68</v>
          </cell>
          <cell r="P4699">
            <v>0</v>
          </cell>
          <cell r="R4699" t="str">
            <v>SINAPI</v>
          </cell>
        </row>
        <row r="4700">
          <cell r="G4700">
            <v>97486</v>
          </cell>
          <cell r="H4700" t="str">
            <v>CURVA 90 GRAUS, EM AÇO, CONEXÃO SOLDADA, DN 50 (2"), INSTALADO EM REDE DE ALIMENTAÇÃO PARA HIDRANTE - FORNECIMENTO E INSTALAÇÃO. AF_10/2020</v>
          </cell>
          <cell r="I4700" t="str">
            <v>UN</v>
          </cell>
          <cell r="J4700" t="str">
            <v>ATRIBUÍDO SÃO PAULO</v>
          </cell>
          <cell r="K4700" t="str">
            <v>169,32</v>
          </cell>
          <cell r="L4700" t="str">
            <v>CAIXA REFERENCIAL</v>
          </cell>
          <cell r="M4700" t="str">
            <v>24,32</v>
          </cell>
          <cell r="N4700">
            <v>145</v>
          </cell>
          <cell r="O4700">
            <v>169.32</v>
          </cell>
          <cell r="P4700">
            <v>0</v>
          </cell>
          <cell r="R4700" t="str">
            <v>SINAPI</v>
          </cell>
        </row>
        <row r="4701">
          <cell r="G4701">
            <v>97487</v>
          </cell>
          <cell r="H4701" t="str">
            <v>CURVA 45 GRAUS, EM AÇO, CONEXÃO SOLDADA, DN 65 (2 1/2"), INSTALADO EM REDE DE ALIMENTAÇÃO PARA HIDRANTE - FORNECIMENTO E INSTALAÇÃO. AF_10/2020</v>
          </cell>
          <cell r="I4701" t="str">
            <v>UN</v>
          </cell>
          <cell r="J4701" t="str">
            <v>ATRIBUÍDO SÃO PAULO</v>
          </cell>
          <cell r="K4701" t="str">
            <v>293,08</v>
          </cell>
          <cell r="L4701" t="str">
            <v>CAIXA REFERENCIAL</v>
          </cell>
          <cell r="M4701" t="str">
            <v>31,68</v>
          </cell>
          <cell r="N4701">
            <v>261.39999999999998</v>
          </cell>
          <cell r="O4701">
            <v>293.08</v>
          </cell>
          <cell r="P4701">
            <v>0</v>
          </cell>
          <cell r="R4701" t="str">
            <v>SINAPI</v>
          </cell>
        </row>
        <row r="4702">
          <cell r="G4702">
            <v>97488</v>
          </cell>
          <cell r="H4702" t="str">
            <v>CURVA 90 GRAUS, EM AÇO, CONEXÃO SOLDADA, DN 65 (2 1/2"), INSTALADO EM REDE DE ALIMENTAÇÃO PARA HIDRANTE - FORNECIMENTO E INSTALAÇÃO. AF_10/2020</v>
          </cell>
          <cell r="I4702" t="str">
            <v>UN</v>
          </cell>
          <cell r="J4702" t="str">
            <v>ATRIBUÍDO SÃO PAULO</v>
          </cell>
          <cell r="K4702" t="str">
            <v>311,69</v>
          </cell>
          <cell r="L4702" t="str">
            <v>CAIXA REFERENCIAL</v>
          </cell>
          <cell r="M4702" t="str">
            <v>31,68</v>
          </cell>
          <cell r="N4702">
            <v>280.01</v>
          </cell>
          <cell r="O4702">
            <v>311.69</v>
          </cell>
          <cell r="P4702">
            <v>0</v>
          </cell>
          <cell r="R4702" t="str">
            <v>SINAPI</v>
          </cell>
        </row>
        <row r="4703">
          <cell r="G4703">
            <v>97489</v>
          </cell>
          <cell r="H4703" t="str">
            <v>CURVA 45 GRAUS, EM AÇO, CONEXÃO SOLDADA, DN 80 (3"), INSTALADO EM REDE DE ALIMENTAÇÃO PARA HIDRANTE - FORNECIMENTO E INSTALAÇÃO. AF_10/2020</v>
          </cell>
          <cell r="I4703" t="str">
            <v>UN</v>
          </cell>
          <cell r="J4703" t="str">
            <v>ATRIBUÍDO SÃO PAULO</v>
          </cell>
          <cell r="K4703" t="str">
            <v>703,03</v>
          </cell>
          <cell r="L4703" t="str">
            <v>CAIXA REFERENCIAL</v>
          </cell>
          <cell r="M4703" t="str">
            <v>38,97</v>
          </cell>
          <cell r="N4703">
            <v>664.06</v>
          </cell>
          <cell r="O4703">
            <v>703.03</v>
          </cell>
          <cell r="P4703">
            <v>0</v>
          </cell>
          <cell r="R4703" t="str">
            <v>SINAPI</v>
          </cell>
        </row>
        <row r="4704">
          <cell r="G4704">
            <v>97490</v>
          </cell>
          <cell r="H4704" t="str">
            <v>CURVA 90 GRAUS, EM AÇO, CONEXÃO SOLDADA, DN 80 (3"), INSTALADO EM REDE DE ALIMENTAÇÃO PARA HIDRANTE - FORNECIMENTO E INSTALAÇÃO. AF_10/2020</v>
          </cell>
          <cell r="I4704" t="str">
            <v>UN</v>
          </cell>
          <cell r="J4704" t="str">
            <v>ATRIBUÍDO SÃO PAULO</v>
          </cell>
          <cell r="K4704" t="str">
            <v>619,54</v>
          </cell>
          <cell r="L4704" t="str">
            <v>CAIXA REFERENCIAL</v>
          </cell>
          <cell r="M4704" t="str">
            <v>38,97</v>
          </cell>
          <cell r="N4704">
            <v>580.56999999999994</v>
          </cell>
          <cell r="O4704">
            <v>619.54</v>
          </cell>
          <cell r="P4704">
            <v>0</v>
          </cell>
          <cell r="R4704" t="str">
            <v>SINAPI</v>
          </cell>
        </row>
        <row r="4705">
          <cell r="G4705">
            <v>97491</v>
          </cell>
          <cell r="H4705" t="str">
            <v>TÊ, EM AÇO, CONEXÃO SOLDADA, DN 25 (1"), INSTALADO EM REDE DE ALIMENTAÇÃO PARA HIDRANTE - FORNECIMENTO E INSTALAÇÃO. AF_10/2020</v>
          </cell>
          <cell r="I4705" t="str">
            <v>UN</v>
          </cell>
          <cell r="J4705" t="str">
            <v>ATRIBUÍDO SÃO PAULO</v>
          </cell>
          <cell r="K4705" t="str">
            <v>86,42</v>
          </cell>
          <cell r="L4705" t="str">
            <v>CAIXA REFERENCIAL</v>
          </cell>
          <cell r="M4705" t="str">
            <v>16,15</v>
          </cell>
          <cell r="N4705">
            <v>70.27000000000001</v>
          </cell>
          <cell r="O4705">
            <v>86.420000000000016</v>
          </cell>
          <cell r="P4705">
            <v>0</v>
          </cell>
          <cell r="R4705" t="str">
            <v>SINAPI</v>
          </cell>
        </row>
        <row r="4706">
          <cell r="G4706">
            <v>97492</v>
          </cell>
          <cell r="H4706" t="str">
            <v>TÊ, EM AÇO, CONEXÃO SOLDADA, DN 32 (1 1/4"), INSTALADO EM REDE DE ALIMENTAÇÃO PARA HIDRANTE - FORNECIMENTO E INSTALAÇÃO. AF_10/2020</v>
          </cell>
          <cell r="I4706" t="str">
            <v>UN</v>
          </cell>
          <cell r="J4706" t="str">
            <v>ATRIBUÍDO SÃO PAULO</v>
          </cell>
          <cell r="K4706" t="str">
            <v>127,42</v>
          </cell>
          <cell r="L4706" t="str">
            <v>CAIXA REFERENCIAL</v>
          </cell>
          <cell r="M4706" t="str">
            <v>20,76</v>
          </cell>
          <cell r="N4706">
            <v>106.66</v>
          </cell>
          <cell r="O4706">
            <v>127.42</v>
          </cell>
          <cell r="P4706">
            <v>0</v>
          </cell>
          <cell r="R4706" t="str">
            <v>SINAPI</v>
          </cell>
        </row>
        <row r="4707">
          <cell r="G4707">
            <v>97493</v>
          </cell>
          <cell r="H4707" t="str">
            <v>TÊ, EM AÇO, CONEXÃO SOLDADA, DN 40 (1 1/2"), INSTALADO EM REDE DE ALIMENTAÇÃO PARA HIDRANTE - FORNECIMENTO E INSTALAÇÃO. AF_10/2020</v>
          </cell>
          <cell r="I4707" t="str">
            <v>UN</v>
          </cell>
          <cell r="J4707" t="str">
            <v>ATRIBUÍDO SÃO PAULO</v>
          </cell>
          <cell r="K4707" t="str">
            <v>164,52</v>
          </cell>
          <cell r="L4707" t="str">
            <v>CAIXA REFERENCIAL</v>
          </cell>
          <cell r="M4707" t="str">
            <v>25,95</v>
          </cell>
          <cell r="N4707">
            <v>138.57000000000002</v>
          </cell>
          <cell r="O4707">
            <v>164.52</v>
          </cell>
          <cell r="P4707">
            <v>0</v>
          </cell>
          <cell r="R4707" t="str">
            <v>SINAPI</v>
          </cell>
        </row>
        <row r="4708">
          <cell r="G4708">
            <v>97494</v>
          </cell>
          <cell r="H4708" t="str">
            <v>TÊ, EM AÇO, CONEXÃO SOLDADA, DN 50 (2"), INSTALADO EM REDE DE ALIMENTAÇÃO PARA HIDRANTE - FORNECIMENTO E INSTALAÇÃO. AF_10/2020</v>
          </cell>
          <cell r="I4708" t="str">
            <v>UN</v>
          </cell>
          <cell r="J4708" t="str">
            <v>ATRIBUÍDO SÃO PAULO</v>
          </cell>
          <cell r="K4708" t="str">
            <v>256,90</v>
          </cell>
          <cell r="L4708" t="str">
            <v>CAIXA REFERENCIAL</v>
          </cell>
          <cell r="M4708" t="str">
            <v>32,43</v>
          </cell>
          <cell r="N4708">
            <v>224.46999999999997</v>
          </cell>
          <cell r="O4708">
            <v>256.89999999999998</v>
          </cell>
          <cell r="P4708">
            <v>0</v>
          </cell>
          <cell r="R4708" t="str">
            <v>SINAPI</v>
          </cell>
        </row>
        <row r="4709">
          <cell r="G4709">
            <v>97495</v>
          </cell>
          <cell r="H4709" t="str">
            <v>TÊ, EM AÇO, CONEXÃO SOLDADA, DN 65 (2 1/2"), INSTALADO EM REDE DE ALIMENTAÇÃO PARA HIDRANTE - FORNECIMENTO E INSTALAÇÃO. AF_10/2020</v>
          </cell>
          <cell r="I4709" t="str">
            <v>UN</v>
          </cell>
          <cell r="J4709" t="str">
            <v>ATRIBUÍDO SÃO PAULO</v>
          </cell>
          <cell r="K4709" t="str">
            <v>474,26</v>
          </cell>
          <cell r="L4709" t="str">
            <v>CAIXA REFERENCIAL</v>
          </cell>
          <cell r="M4709" t="str">
            <v>42,22</v>
          </cell>
          <cell r="N4709">
            <v>432.03999999999996</v>
          </cell>
          <cell r="O4709">
            <v>474.26</v>
          </cell>
          <cell r="P4709">
            <v>0</v>
          </cell>
          <cell r="R4709" t="str">
            <v>SINAPI</v>
          </cell>
        </row>
        <row r="4710">
          <cell r="G4710">
            <v>97496</v>
          </cell>
          <cell r="H4710" t="str">
            <v>TÊ, EM AÇO, CONEXÃO SOLDADA, DN 80 (3"), INSTALADO EM REDE DE ALIMENTAÇÃO PARA HIDRANTE - FORNECIMENTO E INSTALAÇÃO. AF_10/2020</v>
          </cell>
          <cell r="I4710" t="str">
            <v>UN</v>
          </cell>
          <cell r="J4710" t="str">
            <v>ATRIBUÍDO SÃO PAULO</v>
          </cell>
          <cell r="K4710" t="str">
            <v>753,15</v>
          </cell>
          <cell r="L4710" t="str">
            <v>CAIXA REFERENCIAL</v>
          </cell>
          <cell r="M4710" t="str">
            <v>52,00</v>
          </cell>
          <cell r="N4710">
            <v>701.15</v>
          </cell>
          <cell r="O4710">
            <v>753.15</v>
          </cell>
          <cell r="P4710">
            <v>0</v>
          </cell>
          <cell r="R4710" t="str">
            <v>SINAPI</v>
          </cell>
        </row>
        <row r="4711">
          <cell r="G4711">
            <v>97499</v>
          </cell>
          <cell r="H4711" t="str">
            <v>LUVA, EM AÇO, CONEXÃO SOLDADA, DN 25 (1"), INSTALADO EM REDE DE ALIMENTAÇÃO PARA SPRINKLER - FORNECIMENTO E INSTALAÇÃO. AF_10/2020</v>
          </cell>
          <cell r="I4711" t="str">
            <v>UN</v>
          </cell>
          <cell r="J4711" t="str">
            <v>ATRIBUÍDO SÃO PAULO</v>
          </cell>
          <cell r="K4711" t="str">
            <v>31,95</v>
          </cell>
          <cell r="L4711" t="str">
            <v>CAIXA REFERENCIAL</v>
          </cell>
          <cell r="M4711" t="str">
            <v>6,26</v>
          </cell>
          <cell r="N4711">
            <v>25.689999999999998</v>
          </cell>
          <cell r="O4711">
            <v>31.949999999999996</v>
          </cell>
          <cell r="P4711">
            <v>0</v>
          </cell>
          <cell r="R4711" t="str">
            <v>SINAPI</v>
          </cell>
        </row>
        <row r="4712">
          <cell r="G4712">
            <v>97500</v>
          </cell>
          <cell r="H4712" t="str">
            <v>LUVA COM REDUÇÃO, EM AÇO, CONEXÃO SOLDADA, DN 25 X 20 MM (1" X 3/4"), INSTALADO EM REDE DE ALIMENTAÇÃO PARA SPRINKLER - FORNECIMENTO E INSTALAÇÃO. AF_10/2020</v>
          </cell>
          <cell r="I4712" t="str">
            <v>UN</v>
          </cell>
          <cell r="J4712" t="str">
            <v>ATRIBUÍDO SÃO PAULO</v>
          </cell>
          <cell r="K4712" t="str">
            <v>25,98</v>
          </cell>
          <cell r="L4712" t="str">
            <v>CAIXA REFERENCIAL</v>
          </cell>
          <cell r="M4712" t="str">
            <v>6,27</v>
          </cell>
          <cell r="N4712">
            <v>19.71</v>
          </cell>
          <cell r="O4712">
            <v>25.98</v>
          </cell>
          <cell r="P4712">
            <v>0</v>
          </cell>
          <cell r="R4712" t="str">
            <v>SINAPI</v>
          </cell>
        </row>
        <row r="4713">
          <cell r="G4713">
            <v>97502</v>
          </cell>
          <cell r="H4713" t="str">
            <v>LUVA, EM AÇO, CONEXÃO SOLDADA, DN 32 (1 1/4"), INSTALADO EM REDE DE ALIMENTAÇÃO PARA SPRINKLER - FORNECIMENTO E INSTALAÇÃO. AF_10/2020</v>
          </cell>
          <cell r="I4713" t="str">
            <v>UN</v>
          </cell>
          <cell r="J4713" t="str">
            <v>ATRIBUÍDO SÃO PAULO</v>
          </cell>
          <cell r="K4713" t="str">
            <v>45,33</v>
          </cell>
          <cell r="L4713" t="str">
            <v>CAIXA REFERENCIAL</v>
          </cell>
          <cell r="M4713" t="str">
            <v>6,94</v>
          </cell>
          <cell r="N4713">
            <v>38.39</v>
          </cell>
          <cell r="O4713">
            <v>45.33</v>
          </cell>
          <cell r="P4713">
            <v>0</v>
          </cell>
          <cell r="R4713" t="str">
            <v>SINAPI</v>
          </cell>
        </row>
        <row r="4714">
          <cell r="G4714">
            <v>97503</v>
          </cell>
          <cell r="H4714" t="str">
            <v>LUVA COM REDUÇÃO, EM AÇO, CONEXÃO SOLDADA, DN 32 X 25 MM (1 1/4"  X 1"), INSTALADO EM REDE DE ALIMENTAÇÃO PARA SPRINKLER - FORNECIMENTO E INSTALAÇÃO. AF_10/2020</v>
          </cell>
          <cell r="I4714" t="str">
            <v>UN</v>
          </cell>
          <cell r="J4714" t="str">
            <v>ATRIBUÍDO SÃO PAULO</v>
          </cell>
          <cell r="K4714" t="str">
            <v>55,61</v>
          </cell>
          <cell r="L4714" t="str">
            <v>CAIXA REFERENCIAL</v>
          </cell>
          <cell r="M4714" t="str">
            <v>7,11</v>
          </cell>
          <cell r="N4714">
            <v>48.5</v>
          </cell>
          <cell r="O4714">
            <v>55.61</v>
          </cell>
          <cell r="P4714">
            <v>0</v>
          </cell>
          <cell r="R4714" t="str">
            <v>SINAPI</v>
          </cell>
        </row>
        <row r="4715">
          <cell r="G4715">
            <v>97505</v>
          </cell>
          <cell r="H4715" t="str">
            <v>LUVA, EM AÇO, CONEXÃO SOLDADA, DN 40 (1 1/2"), INSTALADO EM REDE DE ALIMENTAÇÃO PARA SPRINKLER - FORNECIMENTO E INSTALAÇÃO. AF_10/2020</v>
          </cell>
          <cell r="I4715" t="str">
            <v>UN</v>
          </cell>
          <cell r="J4715" t="str">
            <v>ATRIBUÍDO SÃO PAULO</v>
          </cell>
          <cell r="K4715" t="str">
            <v>56,97</v>
          </cell>
          <cell r="L4715" t="str">
            <v>CAIXA REFERENCIAL</v>
          </cell>
          <cell r="M4715" t="str">
            <v>8,15</v>
          </cell>
          <cell r="N4715">
            <v>48.82</v>
          </cell>
          <cell r="O4715">
            <v>56.97</v>
          </cell>
          <cell r="P4715">
            <v>0</v>
          </cell>
          <cell r="R4715" t="str">
            <v>SINAPI</v>
          </cell>
        </row>
        <row r="4716">
          <cell r="G4716">
            <v>97506</v>
          </cell>
          <cell r="H4716" t="str">
            <v>LUVA COM REDUÇÃO, EM AÇO, CONEXÃO SOLDADA, DN 40  X 32 MM (1 1/2" X 1 1/4"), INSTALADO EM REDE DE ALIMENTAÇÃO PARA SPRINKLER - FORNECIMENTO E INSTALAÇÃO. AF_10/2020</v>
          </cell>
          <cell r="I4716" t="str">
            <v>UN</v>
          </cell>
          <cell r="J4716" t="str">
            <v>ATRIBUÍDO SÃO PAULO</v>
          </cell>
          <cell r="K4716" t="str">
            <v>69,87</v>
          </cell>
          <cell r="L4716" t="str">
            <v>CAIXA REFERENCIAL</v>
          </cell>
          <cell r="M4716" t="str">
            <v>8,14</v>
          </cell>
          <cell r="N4716">
            <v>61.730000000000004</v>
          </cell>
          <cell r="O4716">
            <v>69.87</v>
          </cell>
          <cell r="P4716">
            <v>0</v>
          </cell>
          <cell r="R4716" t="str">
            <v>SINAPI</v>
          </cell>
        </row>
        <row r="4717">
          <cell r="G4717">
            <v>97508</v>
          </cell>
          <cell r="H4717" t="str">
            <v>LUVA, EM AÇO, CONEXÃO SOLDADA, DN 50 (2"), INSTALADO EM REDE DE ALIMENTAÇÃO PARA SPRINKLER - FORNECIMENTO E INSTALAÇÃO. AF_10/2020</v>
          </cell>
          <cell r="I4717" t="str">
            <v>UN</v>
          </cell>
          <cell r="J4717" t="str">
            <v>ATRIBUÍDO SÃO PAULO</v>
          </cell>
          <cell r="K4717" t="str">
            <v>85,18</v>
          </cell>
          <cell r="L4717" t="str">
            <v>CAIXA REFERENCIAL</v>
          </cell>
          <cell r="M4717" t="str">
            <v>9,39</v>
          </cell>
          <cell r="N4717">
            <v>75.790000000000006</v>
          </cell>
          <cell r="O4717">
            <v>85.18</v>
          </cell>
          <cell r="P4717">
            <v>0</v>
          </cell>
          <cell r="R4717" t="str">
            <v>SINAPI</v>
          </cell>
        </row>
        <row r="4718">
          <cell r="G4718">
            <v>97509</v>
          </cell>
          <cell r="H4718" t="str">
            <v>LUVA COM REDUÇÃO, EM AÇO, CONEXÃO SOLDADA, DN 50 X 40 MM (2" X 1 1/2"), INSTALADO EM REDE DE ALIMENTAÇÃO PARA SPRINKLER - FORNECIMENTO E INSTALAÇÃO. AF_10/2020</v>
          </cell>
          <cell r="I4718" t="str">
            <v>UN</v>
          </cell>
          <cell r="J4718" t="str">
            <v>ATRIBUÍDO SÃO PAULO</v>
          </cell>
          <cell r="K4718" t="str">
            <v>105,57</v>
          </cell>
          <cell r="L4718" t="str">
            <v>CAIXA REFERENCIAL</v>
          </cell>
          <cell r="M4718" t="str">
            <v>9,38</v>
          </cell>
          <cell r="N4718">
            <v>96.19</v>
          </cell>
          <cell r="O4718">
            <v>105.57</v>
          </cell>
          <cell r="P4718">
            <v>0</v>
          </cell>
          <cell r="R4718" t="str">
            <v>SINAPI</v>
          </cell>
        </row>
        <row r="4719">
          <cell r="G4719">
            <v>97511</v>
          </cell>
          <cell r="H4719" t="str">
            <v>LUVA, EM AÇO, CONEXÃO SOLDADA, DN 65 (2 1/2"), INSTALADO EM REDE DE ALIMENTAÇÃO PARA SPRINKLER - FORNECIMENTO E INSTALAÇÃO. AF_10/2020</v>
          </cell>
          <cell r="I4719" t="str">
            <v>UN</v>
          </cell>
          <cell r="J4719" t="str">
            <v>ATRIBUÍDO SÃO PAULO</v>
          </cell>
          <cell r="K4719" t="str">
            <v>161,13</v>
          </cell>
          <cell r="L4719" t="str">
            <v>CAIXA REFERENCIAL</v>
          </cell>
          <cell r="M4719" t="str">
            <v>11,27</v>
          </cell>
          <cell r="N4719">
            <v>149.85999999999999</v>
          </cell>
          <cell r="O4719">
            <v>161.13</v>
          </cell>
          <cell r="P4719">
            <v>0</v>
          </cell>
          <cell r="R4719" t="str">
            <v>SINAPI</v>
          </cell>
        </row>
        <row r="4720">
          <cell r="G4720">
            <v>97512</v>
          </cell>
          <cell r="H4720" t="str">
            <v>LUVA COM REDUÇÃO, EM AÇO, CONEXÃO SOLDADA, DN 65 X 50 MM (2 1/2" X 2"), INSTALADO EM REDE DE ALIMENTAÇÃO PARA SPRINKLER - FORNECIMENTO E INSTALAÇÃO. AF_10/2020</v>
          </cell>
          <cell r="I4720" t="str">
            <v>UN</v>
          </cell>
          <cell r="J4720" t="str">
            <v>ATRIBUÍDO SÃO PAULO</v>
          </cell>
          <cell r="K4720" t="str">
            <v>202,34</v>
          </cell>
          <cell r="L4720" t="str">
            <v>CAIXA REFERENCIAL</v>
          </cell>
          <cell r="M4720" t="str">
            <v>11,27</v>
          </cell>
          <cell r="N4720">
            <v>191.07</v>
          </cell>
          <cell r="O4720">
            <v>202.34</v>
          </cell>
          <cell r="P4720">
            <v>0</v>
          </cell>
          <cell r="R4720" t="str">
            <v>SINAPI</v>
          </cell>
        </row>
        <row r="4721">
          <cell r="G4721">
            <v>97514</v>
          </cell>
          <cell r="H4721" t="str">
            <v>LUVA, EM AÇO, CONEXÃO SOLDADA, DN 80 (3"), INSTALADO EM REDE DE ALIMENTAÇÃO PARA SPRINKLER - FORNECIMENTO E INSTALAÇÃO. AF_10/2020</v>
          </cell>
          <cell r="I4721" t="str">
            <v>UN</v>
          </cell>
          <cell r="J4721" t="str">
            <v>ATRIBUÍDO SÃO PAULO</v>
          </cell>
          <cell r="K4721" t="str">
            <v>215,33</v>
          </cell>
          <cell r="L4721" t="str">
            <v>CAIXA REFERENCIAL</v>
          </cell>
          <cell r="M4721" t="str">
            <v>13,11</v>
          </cell>
          <cell r="N4721">
            <v>202.22000000000003</v>
          </cell>
          <cell r="O4721">
            <v>215.33000000000004</v>
          </cell>
          <cell r="P4721">
            <v>0</v>
          </cell>
          <cell r="R4721" t="str">
            <v>SINAPI</v>
          </cell>
        </row>
        <row r="4722">
          <cell r="G4722">
            <v>97515</v>
          </cell>
          <cell r="H4722" t="str">
            <v>LUVA COM REDUÇÃO, EM AÇO, CONEXÃO SOLDADA, DN 80 X 65 MM (3" X 2 1/2"), INSTALADO EM REDE DE ALIMENTAÇÃO PARA SPRINKLER - FORNECIMENTO E INSTALAÇÃO. AF_10/2020</v>
          </cell>
          <cell r="I4722" t="str">
            <v>UN</v>
          </cell>
          <cell r="J4722" t="str">
            <v>ATRIBUÍDO SÃO PAULO</v>
          </cell>
          <cell r="K4722" t="str">
            <v>270,85</v>
          </cell>
          <cell r="L4722" t="str">
            <v>CAIXA REFERENCIAL</v>
          </cell>
          <cell r="M4722" t="str">
            <v>13,11</v>
          </cell>
          <cell r="N4722">
            <v>257.74</v>
          </cell>
          <cell r="O4722">
            <v>270.85000000000002</v>
          </cell>
          <cell r="P4722">
            <v>0</v>
          </cell>
          <cell r="R4722" t="str">
            <v>SINAPI</v>
          </cell>
        </row>
        <row r="4723">
          <cell r="G4723">
            <v>97517</v>
          </cell>
          <cell r="H4723" t="str">
            <v>CURVA 45 GRAUS, EM AÇO, CONEXÃO SOLDADA, DN 25 (1"), INSTALADO EM REDE DE ALIMENTAÇÃO PARA SPRINKLER - FORNECIMENTO E INSTALAÇÃO. AF_10/2020</v>
          </cell>
          <cell r="I4723" t="str">
            <v>UN</v>
          </cell>
          <cell r="J4723" t="str">
            <v>ATRIBUÍDO SÃO PAULO</v>
          </cell>
          <cell r="K4723" t="str">
            <v>52,05</v>
          </cell>
          <cell r="L4723" t="str">
            <v>CAIXA REFERENCIAL</v>
          </cell>
          <cell r="M4723" t="str">
            <v>9,39</v>
          </cell>
          <cell r="N4723">
            <v>42.66</v>
          </cell>
          <cell r="O4723">
            <v>52.05</v>
          </cell>
          <cell r="P4723">
            <v>0</v>
          </cell>
          <cell r="R4723" t="str">
            <v>SINAPI</v>
          </cell>
        </row>
        <row r="4724">
          <cell r="G4724">
            <v>97518</v>
          </cell>
          <cell r="H4724" t="str">
            <v>CURVA 90 GRAUS, EM AÇO, CONEXÃO SOLDADA, DN 25 (1"), INSTALADO EM REDE DE ALIMENTAÇÃO PARA SPRINKLER - FORNECIMENTO E INSTALAÇÃO. AF_10/2020</v>
          </cell>
          <cell r="I4724" t="str">
            <v>UN</v>
          </cell>
          <cell r="J4724" t="str">
            <v>ATRIBUÍDO SÃO PAULO</v>
          </cell>
          <cell r="K4724" t="str">
            <v>52,05</v>
          </cell>
          <cell r="L4724" t="str">
            <v>CAIXA REFERENCIAL</v>
          </cell>
          <cell r="M4724" t="str">
            <v>9,39</v>
          </cell>
          <cell r="N4724">
            <v>42.66</v>
          </cell>
          <cell r="O4724">
            <v>52.05</v>
          </cell>
          <cell r="P4724">
            <v>0</v>
          </cell>
          <cell r="R4724" t="str">
            <v>SINAPI</v>
          </cell>
        </row>
        <row r="4725">
          <cell r="G4725">
            <v>97519</v>
          </cell>
          <cell r="H4725" t="str">
            <v>CURVA 45 GRAUS, EM AÇO, CONEXÃO SOLDADA, DN 32 (1 1/4"), INSTALADO EM REDE DE ALIMENTAÇÃO PARA SPRINKLER - FORNECIMENTO E INSTALAÇÃO. AF_10/2020</v>
          </cell>
          <cell r="I4725" t="str">
            <v>UN</v>
          </cell>
          <cell r="J4725" t="str">
            <v>ATRIBUÍDO SÃO PAULO</v>
          </cell>
          <cell r="K4725" t="str">
            <v>74,76</v>
          </cell>
          <cell r="L4725" t="str">
            <v>CAIXA REFERENCIAL</v>
          </cell>
          <cell r="M4725" t="str">
            <v>10,70</v>
          </cell>
          <cell r="N4725">
            <v>64.06</v>
          </cell>
          <cell r="O4725">
            <v>74.760000000000005</v>
          </cell>
          <cell r="P4725">
            <v>0</v>
          </cell>
          <cell r="R4725" t="str">
            <v>SINAPI</v>
          </cell>
        </row>
        <row r="4726">
          <cell r="G4726">
            <v>97520</v>
          </cell>
          <cell r="H4726" t="str">
            <v>CURVA 90 GRAUS, EM AÇO, CONEXÃO SOLDADA, DN 32 (1 1/4"), INSTALADO EM REDE DE ALIMENTAÇÃO PARA SPRINKLER - FORNECIMENTO E INSTALAÇÃO. AF_10/2020</v>
          </cell>
          <cell r="I4726" t="str">
            <v>UN</v>
          </cell>
          <cell r="J4726" t="str">
            <v>ATRIBUÍDO SÃO PAULO</v>
          </cell>
          <cell r="K4726" t="str">
            <v>74,76</v>
          </cell>
          <cell r="L4726" t="str">
            <v>CAIXA REFERENCIAL</v>
          </cell>
          <cell r="M4726" t="str">
            <v>10,70</v>
          </cell>
          <cell r="N4726">
            <v>64.06</v>
          </cell>
          <cell r="O4726">
            <v>74.760000000000005</v>
          </cell>
          <cell r="P4726">
            <v>0</v>
          </cell>
          <cell r="R4726" t="str">
            <v>SINAPI</v>
          </cell>
        </row>
        <row r="4727">
          <cell r="G4727">
            <v>97521</v>
          </cell>
          <cell r="H4727" t="str">
            <v>CURVA 45 GRAUS, EM AÇO, CONEXÃO SOLDADA, DN 40 (1 1/2"), INSTALADO EM REDE DE ALIMENTAÇÃO PARA SPRINKLER - FORNECIMENTO E INSTALAÇÃO. AF_10/2020</v>
          </cell>
          <cell r="I4727" t="str">
            <v>UN</v>
          </cell>
          <cell r="J4727" t="str">
            <v>ATRIBUÍDO SÃO PAULO</v>
          </cell>
          <cell r="K4727" t="str">
            <v>104,68</v>
          </cell>
          <cell r="L4727" t="str">
            <v>CAIXA REFERENCIAL</v>
          </cell>
          <cell r="M4727" t="str">
            <v>12,20</v>
          </cell>
          <cell r="N4727">
            <v>92.48</v>
          </cell>
          <cell r="O4727">
            <v>104.68</v>
          </cell>
          <cell r="P4727">
            <v>0</v>
          </cell>
          <cell r="R4727" t="str">
            <v>SINAPI</v>
          </cell>
        </row>
        <row r="4728">
          <cell r="G4728">
            <v>97522</v>
          </cell>
          <cell r="H4728" t="str">
            <v>CURVA 90 GRAUS, EM AÇO, CONEXÃO SOLDADA, DN 40 (1 1/2"), INSTALADO EM REDE DE ALIMENTAÇÃO PARA SPRINKLER - FORNECIMENTO E INSTALAÇÃO. AF_10/2020</v>
          </cell>
          <cell r="I4728" t="str">
            <v>UN</v>
          </cell>
          <cell r="J4728" t="str">
            <v>ATRIBUÍDO SÃO PAULO</v>
          </cell>
          <cell r="K4728" t="str">
            <v>104,68</v>
          </cell>
          <cell r="L4728" t="str">
            <v>CAIXA REFERENCIAL</v>
          </cell>
          <cell r="M4728" t="str">
            <v>12,20</v>
          </cell>
          <cell r="N4728">
            <v>92.48</v>
          </cell>
          <cell r="O4728">
            <v>104.68</v>
          </cell>
          <cell r="P4728">
            <v>0</v>
          </cell>
          <cell r="R4728" t="str">
            <v>SINAPI</v>
          </cell>
        </row>
        <row r="4729">
          <cell r="G4729">
            <v>97523</v>
          </cell>
          <cell r="H4729" t="str">
            <v>CURVA 45 GRAUS, EM AÇO, CONEXÃO SOLDADA, DN 50 (2"), INSTALADO EM REDE DE ALIMENTAÇÃO PARA SPRINKLER - FORNECIMENTO E INSTALAÇÃO. AF_10/2020</v>
          </cell>
          <cell r="I4729" t="str">
            <v>UN</v>
          </cell>
          <cell r="J4729" t="str">
            <v>ATRIBUÍDO SÃO PAULO</v>
          </cell>
          <cell r="K4729" t="str">
            <v>144,61</v>
          </cell>
          <cell r="L4729" t="str">
            <v>CAIXA REFERENCIAL</v>
          </cell>
          <cell r="M4729" t="str">
            <v>14,10</v>
          </cell>
          <cell r="N4729">
            <v>130.51000000000002</v>
          </cell>
          <cell r="O4729">
            <v>144.61000000000001</v>
          </cell>
          <cell r="P4729">
            <v>0</v>
          </cell>
          <cell r="R4729" t="str">
            <v>SINAPI</v>
          </cell>
        </row>
        <row r="4730">
          <cell r="G4730">
            <v>97524</v>
          </cell>
          <cell r="H4730" t="str">
            <v>CURVA 90 GRAUS, EM AÇO, CONEXÃO SOLDADA, DN 50 (2"), INSTALADO EM REDE DE ALIMENTAÇÃO PARA SPRINKLER - FORNECIMENTO E INSTALAÇÃO. AF_10/2020</v>
          </cell>
          <cell r="I4730" t="str">
            <v>UN</v>
          </cell>
          <cell r="J4730" t="str">
            <v>ATRIBUÍDO SÃO PAULO</v>
          </cell>
          <cell r="K4730" t="str">
            <v>156,25</v>
          </cell>
          <cell r="L4730" t="str">
            <v>CAIXA REFERENCIAL</v>
          </cell>
          <cell r="M4730" t="str">
            <v>14,10</v>
          </cell>
          <cell r="N4730">
            <v>142.15</v>
          </cell>
          <cell r="O4730">
            <v>156.25</v>
          </cell>
          <cell r="P4730">
            <v>0</v>
          </cell>
          <cell r="R4730" t="str">
            <v>SINAPI</v>
          </cell>
        </row>
        <row r="4731">
          <cell r="G4731">
            <v>97525</v>
          </cell>
          <cell r="H4731" t="str">
            <v>CURVA 45 GRAUS, EM AÇO, CONEXÃO SOLDADA, DN 65 (2 1/2"), INSTALADO EM REDE DE ALIMENTAÇÃO PARA SPRINKLER - FORNECIMENTO E INSTALAÇÃO. AF_10/2020</v>
          </cell>
          <cell r="I4731" t="str">
            <v>UN</v>
          </cell>
          <cell r="J4731" t="str">
            <v>ATRIBUÍDO SÃO PAULO</v>
          </cell>
          <cell r="K4731" t="str">
            <v>274,21</v>
          </cell>
          <cell r="L4731" t="str">
            <v>CAIXA REFERENCIAL</v>
          </cell>
          <cell r="M4731" t="str">
            <v>16,89</v>
          </cell>
          <cell r="N4731">
            <v>257.32</v>
          </cell>
          <cell r="O4731">
            <v>274.20999999999998</v>
          </cell>
          <cell r="P4731">
            <v>0</v>
          </cell>
          <cell r="R4731" t="str">
            <v>SINAPI</v>
          </cell>
        </row>
        <row r="4732">
          <cell r="G4732">
            <v>97526</v>
          </cell>
          <cell r="H4732" t="str">
            <v>CURVA 90 GRAUS, EM AÇO, CONEXÃO SOLDADA, DN 65 (2 1/2"), INSTALADO EM REDE DE ALIMENTAÇÃO PARA SPRINKLER - FORNECIMENTO E INSTALAÇÃO. AF_10/2020</v>
          </cell>
          <cell r="I4732" t="str">
            <v>UN</v>
          </cell>
          <cell r="J4732" t="str">
            <v>ATRIBUÍDO SÃO PAULO</v>
          </cell>
          <cell r="K4732" t="str">
            <v>292,82</v>
          </cell>
          <cell r="L4732" t="str">
            <v>CAIXA REFERENCIAL</v>
          </cell>
          <cell r="M4732" t="str">
            <v>16,89</v>
          </cell>
          <cell r="N4732">
            <v>275.93</v>
          </cell>
          <cell r="O4732">
            <v>292.82</v>
          </cell>
          <cell r="P4732">
            <v>0</v>
          </cell>
          <cell r="R4732" t="str">
            <v>SINAPI</v>
          </cell>
        </row>
        <row r="4733">
          <cell r="G4733">
            <v>97527</v>
          </cell>
          <cell r="H4733" t="str">
            <v>CURVA 45 GRAUS, EM AÇO, CONEXÃO SOLDADA, DN 80 (3"), INSTALADO EM REDE DE ALIMENTAÇÃO PARA SPRINKLER - FORNECIMENTO E INSTALAÇÃO. AF_10/2020</v>
          </cell>
          <cell r="I4733" t="str">
            <v>UN</v>
          </cell>
          <cell r="J4733" t="str">
            <v>ATRIBUÍDO SÃO PAULO</v>
          </cell>
          <cell r="K4733" t="str">
            <v>678,41</v>
          </cell>
          <cell r="L4733" t="str">
            <v>CAIXA REFERENCIAL</v>
          </cell>
          <cell r="M4733" t="str">
            <v>19,73</v>
          </cell>
          <cell r="N4733">
            <v>658.68</v>
          </cell>
          <cell r="O4733">
            <v>678.41</v>
          </cell>
          <cell r="P4733">
            <v>0</v>
          </cell>
          <cell r="R4733" t="str">
            <v>SINAPI</v>
          </cell>
        </row>
        <row r="4734">
          <cell r="G4734">
            <v>97528</v>
          </cell>
          <cell r="H4734" t="str">
            <v>CURVA 90 GRAUS, EM AÇO, CONEXÃO SOLDADA, DN 80 (3"), INSTALADO EM REDE DE ALIMENTAÇÃO PARA SPRINKLER - FORNECIMENTO E INSTALAÇÃO. AF_10/2020</v>
          </cell>
          <cell r="I4734" t="str">
            <v>UN</v>
          </cell>
          <cell r="J4734" t="str">
            <v>ATRIBUÍDO SÃO PAULO</v>
          </cell>
          <cell r="K4734" t="str">
            <v>594,92</v>
          </cell>
          <cell r="L4734" t="str">
            <v>CAIXA REFERENCIAL</v>
          </cell>
          <cell r="M4734" t="str">
            <v>19,73</v>
          </cell>
          <cell r="N4734">
            <v>575.18999999999994</v>
          </cell>
          <cell r="O4734">
            <v>594.91999999999996</v>
          </cell>
          <cell r="P4734">
            <v>0</v>
          </cell>
          <cell r="R4734" t="str">
            <v>SINAPI</v>
          </cell>
        </row>
        <row r="4735">
          <cell r="G4735">
            <v>97529</v>
          </cell>
          <cell r="H4735" t="str">
            <v>TÊ, EM AÇO, CONEXÃO SOLDADA, DN 25 (1"), INSTALADO EM REDE DE ALIMENTAÇÃO PARA SPRINKLER - FORNECIMENTO E INSTALAÇÃO. AF_10/2020</v>
          </cell>
          <cell r="I4735" t="str">
            <v>UN</v>
          </cell>
          <cell r="J4735" t="str">
            <v>ATRIBUÍDO SÃO PAULO</v>
          </cell>
          <cell r="K4735" t="str">
            <v>81,80</v>
          </cell>
          <cell r="L4735" t="str">
            <v>CAIXA REFERENCIAL</v>
          </cell>
          <cell r="M4735" t="str">
            <v>12,53</v>
          </cell>
          <cell r="N4735">
            <v>69.27</v>
          </cell>
          <cell r="O4735">
            <v>81.8</v>
          </cell>
          <cell r="P4735">
            <v>0</v>
          </cell>
          <cell r="R4735" t="str">
            <v>SINAPI</v>
          </cell>
        </row>
        <row r="4736">
          <cell r="G4736">
            <v>97530</v>
          </cell>
          <cell r="H4736" t="str">
            <v>TÊ, EM AÇO, CONEXÃO SOLDADA, DN 32 (1 1/4"), INSTALADO EM REDE DE ALIMENTAÇÃO PARA SPRINKLER - FORNECIMENTO E INSTALAÇÃO. AF_10/2020</v>
          </cell>
          <cell r="I4736" t="str">
            <v>UN</v>
          </cell>
          <cell r="J4736" t="str">
            <v>ATRIBUÍDO SÃO PAULO</v>
          </cell>
          <cell r="K4736" t="str">
            <v>119,13</v>
          </cell>
          <cell r="L4736" t="str">
            <v>CAIXA REFERENCIAL</v>
          </cell>
          <cell r="M4736" t="str">
            <v>14,25</v>
          </cell>
          <cell r="N4736">
            <v>104.88</v>
          </cell>
          <cell r="O4736">
            <v>119.13</v>
          </cell>
          <cell r="P4736">
            <v>0</v>
          </cell>
          <cell r="R4736" t="str">
            <v>SINAPI</v>
          </cell>
        </row>
        <row r="4737">
          <cell r="G4737">
            <v>97531</v>
          </cell>
          <cell r="H4737" t="str">
            <v>TÊ, EM AÇO, CONEXÃO SOLDADA, DN 40 (1 1/2"), INSTALADO EM REDE DE ALIMENTAÇÃO PARA SPRINKLER - FORNECIMENTO E INSTALAÇÃO. AF_10/2020</v>
          </cell>
          <cell r="I4737" t="str">
            <v>UN</v>
          </cell>
          <cell r="J4737" t="str">
            <v>ATRIBUÍDO SÃO PAULO</v>
          </cell>
          <cell r="K4737" t="str">
            <v>152,14</v>
          </cell>
          <cell r="L4737" t="str">
            <v>CAIXA REFERENCIAL</v>
          </cell>
          <cell r="M4737" t="str">
            <v>16,25</v>
          </cell>
          <cell r="N4737">
            <v>135.88999999999999</v>
          </cell>
          <cell r="O4737">
            <v>152.13999999999999</v>
          </cell>
          <cell r="P4737">
            <v>0</v>
          </cell>
          <cell r="R4737" t="str">
            <v>SINAPI</v>
          </cell>
        </row>
        <row r="4738">
          <cell r="G4738">
            <v>97532</v>
          </cell>
          <cell r="H4738" t="str">
            <v>TÊ, EM AÇO, CONEXÃO SOLDADA, DN 50 (2"), INSTALADO EM REDE DE ALIMENTAÇÃO PARA SPRINKLER - FORNECIMENTO E INSTALAÇÃO. AF_10/2020</v>
          </cell>
          <cell r="I4738" t="str">
            <v>UN</v>
          </cell>
          <cell r="J4738" t="str">
            <v>ATRIBUÍDO SÃO PAULO</v>
          </cell>
          <cell r="K4738" t="str">
            <v>239,49</v>
          </cell>
          <cell r="L4738" t="str">
            <v>CAIXA REFERENCIAL</v>
          </cell>
          <cell r="M4738" t="str">
            <v>18,79</v>
          </cell>
          <cell r="N4738">
            <v>220.70000000000002</v>
          </cell>
          <cell r="O4738">
            <v>239.49</v>
          </cell>
          <cell r="P4738">
            <v>0</v>
          </cell>
          <cell r="R4738" t="str">
            <v>SINAPI</v>
          </cell>
        </row>
        <row r="4739">
          <cell r="G4739">
            <v>97533</v>
          </cell>
          <cell r="H4739" t="str">
            <v>TÊ, EM AÇO, CONEXÃO SOLDADA, DN 65 (2 1/2"), INSTALADO EM REDE DE ALIMENTAÇÃO PARA SPRINKLER - FORNECIMENTO E INSTALAÇÃO. AF_10/2020</v>
          </cell>
          <cell r="I4739" t="str">
            <v>UN</v>
          </cell>
          <cell r="J4739" t="str">
            <v>ATRIBUÍDO SÃO PAULO</v>
          </cell>
          <cell r="K4739" t="str">
            <v>452,83</v>
          </cell>
          <cell r="L4739" t="str">
            <v>CAIXA REFERENCIAL</v>
          </cell>
          <cell r="M4739" t="str">
            <v>25,44</v>
          </cell>
          <cell r="N4739">
            <v>427.39</v>
          </cell>
          <cell r="O4739">
            <v>452.83</v>
          </cell>
          <cell r="P4739">
            <v>0</v>
          </cell>
          <cell r="R4739" t="str">
            <v>SINAPI</v>
          </cell>
        </row>
        <row r="4740">
          <cell r="G4740">
            <v>97534</v>
          </cell>
          <cell r="H4740" t="str">
            <v>TÊ, EM AÇO, CONEXÃO SOLDADA, DN 80 (3"), INSTALADO EM REDE DE ALIMENTAÇÃO PARA SPRINKLER - FORNECIMENTO E INSTALAÇÃO. AF_10/2020</v>
          </cell>
          <cell r="I4740" t="str">
            <v>UN</v>
          </cell>
          <cell r="J4740" t="str">
            <v>ATRIBUÍDO SÃO PAULO</v>
          </cell>
          <cell r="K4740" t="str">
            <v>720,32</v>
          </cell>
          <cell r="L4740" t="str">
            <v>CAIXA REFERENCIAL</v>
          </cell>
          <cell r="M4740" t="str">
            <v>26,30</v>
          </cell>
          <cell r="N4740">
            <v>694.0200000000001</v>
          </cell>
          <cell r="O4740">
            <v>720.32</v>
          </cell>
          <cell r="P4740">
            <v>0</v>
          </cell>
          <cell r="R4740" t="str">
            <v>SINAPI</v>
          </cell>
        </row>
        <row r="4741">
          <cell r="G4741">
            <v>97537</v>
          </cell>
          <cell r="H4741" t="str">
            <v>LUVA, EM AÇO, CONEXÃO SOLDADA, DN 15 (1/2"), INSTALADO EM RAMAIS E SUB-RAMAIS DE GÁS - FORNECIMENTO E INSTALAÇÃO. AF_10/2020</v>
          </cell>
          <cell r="I4741" t="str">
            <v>UN</v>
          </cell>
          <cell r="J4741" t="str">
            <v>ATRIBUÍDO SÃO PAULO</v>
          </cell>
          <cell r="K4741" t="str">
            <v>23,68</v>
          </cell>
          <cell r="L4741" t="str">
            <v>CAIXA REFERENCIAL</v>
          </cell>
          <cell r="M4741" t="str">
            <v>6,17</v>
          </cell>
          <cell r="N4741">
            <v>17.509999999999998</v>
          </cell>
          <cell r="O4741">
            <v>23.68</v>
          </cell>
          <cell r="P4741">
            <v>0</v>
          </cell>
          <cell r="R4741" t="str">
            <v>SINAPI</v>
          </cell>
        </row>
        <row r="4742">
          <cell r="G4742">
            <v>97540</v>
          </cell>
          <cell r="H4742" t="str">
            <v>LUVA, EM AÇO, CONEXÃO SOLDADA, DN 20 (3/4"), INSTALADO EM RAMAIS E SUB-RAMAIS DE GÁS - FORNECIMENTO E INSTALAÇÃO. AF_10/2020</v>
          </cell>
          <cell r="I4742" t="str">
            <v>UN</v>
          </cell>
          <cell r="J4742" t="str">
            <v>ATRIBUÍDO SÃO PAULO</v>
          </cell>
          <cell r="K4742" t="str">
            <v>31,34</v>
          </cell>
          <cell r="L4742" t="str">
            <v>CAIXA REFERENCIAL</v>
          </cell>
          <cell r="M4742" t="str">
            <v>10,60</v>
          </cell>
          <cell r="N4742">
            <v>20.740000000000002</v>
          </cell>
          <cell r="O4742">
            <v>31.340000000000003</v>
          </cell>
          <cell r="P4742">
            <v>0</v>
          </cell>
          <cell r="R4742" t="str">
            <v>SINAPI</v>
          </cell>
        </row>
        <row r="4743">
          <cell r="G4743">
            <v>97541</v>
          </cell>
          <cell r="H4743" t="str">
            <v>LUVA COM REDUÇÃO, EM AÇO, CONEXÃO SOLDADA, DN 20 X 15 MM (3/4" X 1/2"), INSTALADO EM RAMAIS E SUB-RAMAIS DE GÁS - FORNECIMENTO E INSTALAÇÃO. AF_10/2020</v>
          </cell>
          <cell r="I4743" t="str">
            <v>UN</v>
          </cell>
          <cell r="J4743" t="str">
            <v>ATRIBUÍDO SÃO PAULO</v>
          </cell>
          <cell r="K4743" t="str">
            <v>26,38</v>
          </cell>
          <cell r="L4743" t="str">
            <v>CAIXA REFERENCIAL</v>
          </cell>
          <cell r="M4743" t="str">
            <v>10,61</v>
          </cell>
          <cell r="N4743">
            <v>15.77</v>
          </cell>
          <cell r="O4743">
            <v>26.38</v>
          </cell>
          <cell r="P4743">
            <v>0</v>
          </cell>
          <cell r="R4743" t="str">
            <v>SINAPI</v>
          </cell>
        </row>
        <row r="4744">
          <cell r="G4744">
            <v>97543</v>
          </cell>
          <cell r="H4744" t="str">
            <v>LUVA, EM AÇO, CONEXÃO SOLDADA, DN 25 (1"), INSTALADO EM RAMAIS E SUB-RAMAIS DE GÁS - FORNECIMENTO E INSTALAÇÃO. AF_10/2020</v>
          </cell>
          <cell r="I4744" t="str">
            <v>UN</v>
          </cell>
          <cell r="J4744" t="str">
            <v>ATRIBUÍDO SÃO PAULO</v>
          </cell>
          <cell r="K4744" t="str">
            <v>50,26</v>
          </cell>
          <cell r="L4744" t="str">
            <v>CAIXA REFERENCIAL</v>
          </cell>
          <cell r="M4744" t="str">
            <v>20,60</v>
          </cell>
          <cell r="N4744">
            <v>29.659999999999997</v>
          </cell>
          <cell r="O4744">
            <v>50.26</v>
          </cell>
          <cell r="P4744">
            <v>0</v>
          </cell>
          <cell r="R4744" t="str">
            <v>SINAPI</v>
          </cell>
        </row>
        <row r="4745">
          <cell r="G4745">
            <v>97544</v>
          </cell>
          <cell r="H4745" t="str">
            <v>LUVA COM REDUÇÃO, EM AÇO, CONEXÃO SOLDADA, DN 25 X 20 MM (1" X 3/4"), INSTALADO EM RAMAIS E SUB-RAMAIS DE GÁS - FORNECIMENTO E INSTALAÇÃO. AF_10/2020</v>
          </cell>
          <cell r="I4745" t="str">
            <v>UN</v>
          </cell>
          <cell r="J4745" t="str">
            <v>ATRIBUÍDO SÃO PAULO</v>
          </cell>
          <cell r="K4745" t="str">
            <v>44,29</v>
          </cell>
          <cell r="L4745" t="str">
            <v>CAIXA REFERENCIAL</v>
          </cell>
          <cell r="M4745" t="str">
            <v>20,61</v>
          </cell>
          <cell r="N4745">
            <v>23.68</v>
          </cell>
          <cell r="O4745">
            <v>44.29</v>
          </cell>
          <cell r="P4745">
            <v>0</v>
          </cell>
          <cell r="R4745" t="str">
            <v>SINAPI</v>
          </cell>
        </row>
        <row r="4746">
          <cell r="G4746">
            <v>97546</v>
          </cell>
          <cell r="H4746" t="str">
            <v>CURVA 45 GRAUS, EM AÇO, CONEXÃO SOLDADA, DN 15 (1/2"), INSTALADO EM RAMAIS E SUB-RAMAIS DE GÁS - FORNECIMENTO E INSTALAÇÃO. AF_10/2020</v>
          </cell>
          <cell r="I4746" t="str">
            <v>UN</v>
          </cell>
          <cell r="J4746" t="str">
            <v>ATRIBUÍDO SÃO PAULO</v>
          </cell>
          <cell r="K4746" t="str">
            <v>33,01</v>
          </cell>
          <cell r="L4746" t="str">
            <v>CAIXA REFERENCIAL</v>
          </cell>
          <cell r="M4746" t="str">
            <v>9,30</v>
          </cell>
          <cell r="N4746">
            <v>23.709999999999997</v>
          </cell>
          <cell r="O4746">
            <v>33.01</v>
          </cell>
          <cell r="P4746">
            <v>0</v>
          </cell>
          <cell r="R4746" t="str">
            <v>SINAPI</v>
          </cell>
        </row>
        <row r="4747">
          <cell r="G4747">
            <v>97547</v>
          </cell>
          <cell r="H4747" t="str">
            <v>CURVA 90 GRAUS, EM AÇO, CONEXÃO SOLDADA, DN 15 (1/2"), INSTALADO EM RAMAIS E SUB-RAMAIS DE GÁS - FORNECIMENTO E INSTALAÇÃO. AF_10/2020</v>
          </cell>
          <cell r="I4747" t="str">
            <v>UN</v>
          </cell>
          <cell r="J4747" t="str">
            <v>ATRIBUÍDO SÃO PAULO</v>
          </cell>
          <cell r="K4747" t="str">
            <v>33,01</v>
          </cell>
          <cell r="L4747" t="str">
            <v>CAIXA REFERENCIAL</v>
          </cell>
          <cell r="M4747" t="str">
            <v>9,30</v>
          </cell>
          <cell r="N4747">
            <v>23.709999999999997</v>
          </cell>
          <cell r="O4747">
            <v>33.01</v>
          </cell>
          <cell r="P4747">
            <v>0</v>
          </cell>
          <cell r="R4747" t="str">
            <v>SINAPI</v>
          </cell>
        </row>
        <row r="4748">
          <cell r="G4748">
            <v>97548</v>
          </cell>
          <cell r="H4748" t="str">
            <v>CURVA 45 GRAUS, EM AÇO, CONEXÃO SOLDADA, DN 20 (3/4"), INSTALADO EM RAMAIS E SUB-RAMAIS DE GÁS - FORNECIMENTO E INSTALAÇÃO. AF_10/2020</v>
          </cell>
          <cell r="I4748" t="str">
            <v>UN</v>
          </cell>
          <cell r="J4748" t="str">
            <v>ATRIBUÍDO SÃO PAULO</v>
          </cell>
          <cell r="K4748" t="str">
            <v>48,49</v>
          </cell>
          <cell r="L4748" t="str">
            <v>CAIXA REFERENCIAL</v>
          </cell>
          <cell r="M4748" t="str">
            <v>15,89</v>
          </cell>
          <cell r="N4748">
            <v>32.6</v>
          </cell>
          <cell r="O4748">
            <v>48.49</v>
          </cell>
          <cell r="P4748">
            <v>0</v>
          </cell>
          <cell r="R4748" t="str">
            <v>SINAPI</v>
          </cell>
        </row>
        <row r="4749">
          <cell r="G4749">
            <v>97549</v>
          </cell>
          <cell r="H4749" t="str">
            <v>CURVA 90 GRAUS, EM AÇO, CONEXÃO SOLDADA, DN 20 (3/4"), INSTALADO EM RAMAIS E SUB-RAMAIS DE GÁS - FORNECIMENTO E INSTALAÇÃO. AF_10/2020</v>
          </cell>
          <cell r="I4749" t="str">
            <v>UN</v>
          </cell>
          <cell r="J4749" t="str">
            <v>ATRIBUÍDO SÃO PAULO</v>
          </cell>
          <cell r="K4749" t="str">
            <v>48,49</v>
          </cell>
          <cell r="L4749" t="str">
            <v>CAIXA REFERENCIAL</v>
          </cell>
          <cell r="M4749" t="str">
            <v>15,89</v>
          </cell>
          <cell r="N4749">
            <v>32.6</v>
          </cell>
          <cell r="O4749">
            <v>48.49</v>
          </cell>
          <cell r="P4749">
            <v>0</v>
          </cell>
          <cell r="R4749" t="str">
            <v>SINAPI</v>
          </cell>
        </row>
        <row r="4750">
          <cell r="G4750">
            <v>97550</v>
          </cell>
          <cell r="H4750" t="str">
            <v>CURVA 45 GRAUS, EM AÇO, CONEXÃO SOLDADA, DN 25 (1"), INSTALADO EM RAMAIS E SUB-RAMAIS DE GÁS - FORNECIMENTO E INSTALAÇÃO. AF_10/2020</v>
          </cell>
          <cell r="I4750" t="str">
            <v>UN</v>
          </cell>
          <cell r="J4750" t="str">
            <v>ATRIBUÍDO SÃO PAULO</v>
          </cell>
          <cell r="K4750" t="str">
            <v>79,55</v>
          </cell>
          <cell r="L4750" t="str">
            <v>CAIXA REFERENCIAL</v>
          </cell>
          <cell r="M4750" t="str">
            <v>30,94</v>
          </cell>
          <cell r="N4750">
            <v>48.61</v>
          </cell>
          <cell r="O4750">
            <v>79.55</v>
          </cell>
          <cell r="P4750">
            <v>0</v>
          </cell>
          <cell r="R4750" t="str">
            <v>SINAPI</v>
          </cell>
        </row>
        <row r="4751">
          <cell r="G4751">
            <v>97551</v>
          </cell>
          <cell r="H4751" t="str">
            <v>CURVA 90 GRAUS, EM AÇO, CONEXÃO SOLDADA, DN 25 (1"), INSTALADO EM RAMAIS E SUB-RAMAIS DE GÁS - FORNECIMENTO E INSTALAÇÃO. AF_10/2020</v>
          </cell>
          <cell r="I4751" t="str">
            <v>UN</v>
          </cell>
          <cell r="J4751" t="str">
            <v>ATRIBUÍDO SÃO PAULO</v>
          </cell>
          <cell r="K4751" t="str">
            <v>79,55</v>
          </cell>
          <cell r="L4751" t="str">
            <v>CAIXA REFERENCIAL</v>
          </cell>
          <cell r="M4751" t="str">
            <v>30,94</v>
          </cell>
          <cell r="N4751">
            <v>48.61</v>
          </cell>
          <cell r="O4751">
            <v>79.55</v>
          </cell>
          <cell r="P4751">
            <v>0</v>
          </cell>
          <cell r="R4751" t="str">
            <v>SINAPI</v>
          </cell>
        </row>
        <row r="4752">
          <cell r="G4752">
            <v>97552</v>
          </cell>
          <cell r="H4752" t="str">
            <v>TÊ, EM AÇO, CONEXÃO SOLDADA, DN 15 (1/2"), INSTALADO EM RAMAIS E SUB-RAMAIS DE GÁS - FORNECIMENTO E INSTALAÇÃO. AF_10/2020</v>
          </cell>
          <cell r="I4752" t="str">
            <v>UN</v>
          </cell>
          <cell r="J4752" t="str">
            <v>ATRIBUÍDO SÃO PAULO</v>
          </cell>
          <cell r="K4752" t="str">
            <v>48,34</v>
          </cell>
          <cell r="L4752" t="str">
            <v>CAIXA REFERENCIAL</v>
          </cell>
          <cell r="M4752" t="str">
            <v>12,39</v>
          </cell>
          <cell r="N4752">
            <v>35.950000000000003</v>
          </cell>
          <cell r="O4752">
            <v>48.34</v>
          </cell>
          <cell r="P4752">
            <v>0</v>
          </cell>
          <cell r="R4752" t="str">
            <v>SINAPI</v>
          </cell>
        </row>
        <row r="4753">
          <cell r="G4753">
            <v>97553</v>
          </cell>
          <cell r="H4753" t="str">
            <v>TÊ, EM AÇO, CONEXÃO SOLDADA, DN 20 (3/4"), INSTALADO EM RAMAIS E SUB-RAMAIS DE GÁS - FORNECIMENTO E INSTALAÇÃO. AF_10/2020</v>
          </cell>
          <cell r="I4753" t="str">
            <v>UN</v>
          </cell>
          <cell r="J4753" t="str">
            <v>ATRIBUÍDO SÃO PAULO</v>
          </cell>
          <cell r="K4753" t="str">
            <v>68,97</v>
          </cell>
          <cell r="L4753" t="str">
            <v>CAIXA REFERENCIAL</v>
          </cell>
          <cell r="M4753" t="str">
            <v>21,20</v>
          </cell>
          <cell r="N4753">
            <v>47.769999999999996</v>
          </cell>
          <cell r="O4753">
            <v>68.97</v>
          </cell>
          <cell r="P4753">
            <v>0</v>
          </cell>
          <cell r="R4753" t="str">
            <v>SINAPI</v>
          </cell>
        </row>
        <row r="4754">
          <cell r="G4754">
            <v>97554</v>
          </cell>
          <cell r="H4754" t="str">
            <v>TÊ, EM AÇO, CONEXÃO SOLDADA, DN 25 (1"), INSTALADO EM RAMAIS E SUB-RAMAIS DE GÁS - FORNECIMENTO E INSTALAÇÃO. AF_10/2020</v>
          </cell>
          <cell r="I4754" t="str">
            <v>UN</v>
          </cell>
          <cell r="J4754" t="str">
            <v>ATRIBUÍDO SÃO PAULO</v>
          </cell>
          <cell r="K4754" t="str">
            <v>118,49</v>
          </cell>
          <cell r="L4754" t="str">
            <v>CAIXA REFERENCIAL</v>
          </cell>
          <cell r="M4754" t="str">
            <v>41,26</v>
          </cell>
          <cell r="N4754">
            <v>77.22999999999999</v>
          </cell>
          <cell r="O4754">
            <v>118.48999999999998</v>
          </cell>
          <cell r="P4754">
            <v>0</v>
          </cell>
          <cell r="R4754" t="str">
            <v>SINAPI</v>
          </cell>
        </row>
        <row r="4755">
          <cell r="G4755">
            <v>98602</v>
          </cell>
          <cell r="H4755" t="str">
            <v>CONECTOR EM BRONZE/LATÃO, DN 22 MM X 1/2", SEM ANEL DE SOLDA, BOLSA X ROSCA F, INSTALADO EM PRUMADA DE HIDRÁULICA PREDIAL - FORNECIMENTO E INSTALAÇÃO. AF_04/2022</v>
          </cell>
          <cell r="I4755" t="str">
            <v>UN</v>
          </cell>
          <cell r="J4755" t="str">
            <v>ATRIBUÍDO SÃO PAULO</v>
          </cell>
          <cell r="K4755" t="str">
            <v>17,51</v>
          </cell>
          <cell r="L4755" t="str">
            <v>CAIXA REFERENCIAL</v>
          </cell>
          <cell r="M4755" t="str">
            <v>2,29</v>
          </cell>
          <cell r="N4755">
            <v>15.220000000000002</v>
          </cell>
          <cell r="O4755">
            <v>17.510000000000002</v>
          </cell>
          <cell r="P4755">
            <v>0</v>
          </cell>
          <cell r="R4755" t="str">
            <v>SINAPI</v>
          </cell>
        </row>
        <row r="4756">
          <cell r="G4756">
            <v>103805</v>
          </cell>
          <cell r="H4756" t="str">
            <v>COTOVELO EM COBRE, DN 15 MM, 90 GRAUS, SEM ANEL DE SOLDA, INSTALADO EM RAMAL E SUB-RAMAL DE GÁS COMBUSTÍVEL - FORNECIMENTO E INSTALAÇÃO. AF_04/2022</v>
          </cell>
          <cell r="I4756" t="str">
            <v>UN</v>
          </cell>
          <cell r="J4756" t="str">
            <v>ATRIBUÍDO SÃO PAULO</v>
          </cell>
          <cell r="K4756" t="str">
            <v>16,81</v>
          </cell>
          <cell r="L4756" t="str">
            <v>CAIXA REFERENCIAL</v>
          </cell>
          <cell r="M4756" t="str">
            <v>8,55</v>
          </cell>
          <cell r="N4756">
            <v>8.259999999999998</v>
          </cell>
          <cell r="O4756">
            <v>16.809999999999999</v>
          </cell>
          <cell r="P4756">
            <v>0</v>
          </cell>
          <cell r="R4756" t="str">
            <v>SINAPI</v>
          </cell>
        </row>
        <row r="4757">
          <cell r="G4757">
            <v>103806</v>
          </cell>
          <cell r="H4757" t="str">
            <v>CURVA EM COBRE, DN 15 MM, 45 GRAUS, SEM ANEL DE SOLDA, BOLSA X BOLSA, INSTALADO EM RAMAL E SUB-RAMAL DE GÁS COMBUSTÍVEL - FORNECIMENTO E INSTALAÇÃO. AF_04/2022</v>
          </cell>
          <cell r="I4757" t="str">
            <v>UN</v>
          </cell>
          <cell r="J4757" t="str">
            <v>ATRIBUÍDO SÃO PAULO</v>
          </cell>
          <cell r="K4757" t="str">
            <v>16,78</v>
          </cell>
          <cell r="L4757" t="str">
            <v>CAIXA REFERENCIAL</v>
          </cell>
          <cell r="M4757" t="str">
            <v>8,55</v>
          </cell>
          <cell r="N4757">
            <v>8.23</v>
          </cell>
          <cell r="O4757">
            <v>16.78</v>
          </cell>
          <cell r="P4757">
            <v>0</v>
          </cell>
          <cell r="R4757" t="str">
            <v>SINAPI</v>
          </cell>
        </row>
        <row r="4758">
          <cell r="G4758">
            <v>103807</v>
          </cell>
          <cell r="H4758" t="str">
            <v>COTOVELO EM BRONZE/LATÃO, DN 15 MM X 1/2, 90 GRAUS, SEM ANEL DE SOLDA, BOLSA X ROSCA F, INSTALADO EM RAMAL E SUB-RAMAL DE GÁS COMBUSTÍVEL - FORNECIMENTO E INSTALAÇÃO. AF_04/2022</v>
          </cell>
          <cell r="I4758" t="str">
            <v>UN</v>
          </cell>
          <cell r="J4758" t="str">
            <v>ATRIBUÍDO SÃO PAULO</v>
          </cell>
          <cell r="K4758" t="str">
            <v>21,02</v>
          </cell>
          <cell r="L4758" t="str">
            <v>CAIXA REFERENCIAL</v>
          </cell>
          <cell r="M4758" t="str">
            <v>5,52</v>
          </cell>
          <cell r="N4758">
            <v>15.5</v>
          </cell>
          <cell r="O4758">
            <v>21.02</v>
          </cell>
          <cell r="P4758">
            <v>0</v>
          </cell>
          <cell r="R4758" t="str">
            <v>SINAPI</v>
          </cell>
        </row>
        <row r="4759">
          <cell r="G4759">
            <v>103808</v>
          </cell>
          <cell r="H4759" t="str">
            <v>COTOVELO EM COBRE, DN 22 MM, 90 GRAUS, SEM ANEL DE SOLDA, INSTALADO EM RAMAL E SUB-RAMAL DE GÁS COMBUSTÍVEL - FORNECIMENTO E INSTALAÇÃO. AF_04/2022</v>
          </cell>
          <cell r="I4759" t="str">
            <v>UN</v>
          </cell>
          <cell r="J4759" t="str">
            <v>ATRIBUÍDO SÃO PAULO</v>
          </cell>
          <cell r="K4759" t="str">
            <v>31,61</v>
          </cell>
          <cell r="L4759" t="str">
            <v>CAIXA REFERENCIAL</v>
          </cell>
          <cell r="M4759" t="str">
            <v>14,63</v>
          </cell>
          <cell r="N4759">
            <v>16.979999999999997</v>
          </cell>
          <cell r="O4759">
            <v>31.61</v>
          </cell>
          <cell r="P4759">
            <v>0</v>
          </cell>
          <cell r="R4759" t="str">
            <v>SINAPI</v>
          </cell>
        </row>
        <row r="4760">
          <cell r="G4760">
            <v>103809</v>
          </cell>
          <cell r="H4760" t="str">
            <v>CURVA EM COBRE, DN 22 MM, 45 GRAUS, SEM ANEL DE SOLDA, BOLSA X BOLSA, INSTALADO EM RAMAL E SUB-RAMAL DE GÁS COMBUSTÍVEL - FORNECIMENTO E INSTALAÇÃO. AF_04/2022</v>
          </cell>
          <cell r="I4760" t="str">
            <v>UN</v>
          </cell>
          <cell r="J4760" t="str">
            <v>ATRIBUÍDO SÃO PAULO</v>
          </cell>
          <cell r="K4760" t="str">
            <v>31,33</v>
          </cell>
          <cell r="L4760" t="str">
            <v>CAIXA REFERENCIAL</v>
          </cell>
          <cell r="M4760" t="str">
            <v>14,63</v>
          </cell>
          <cell r="N4760">
            <v>16.699999999999996</v>
          </cell>
          <cell r="O4760">
            <v>31.33</v>
          </cell>
          <cell r="P4760">
            <v>0</v>
          </cell>
          <cell r="R4760" t="str">
            <v>SINAPI</v>
          </cell>
        </row>
        <row r="4761">
          <cell r="G4761">
            <v>103810</v>
          </cell>
          <cell r="H4761" t="str">
            <v>COTOVELO EM BRONZE/LATÃO, DN 22 MM X 1/2, 90 GRAUS, SEM ANEL DE SOLDA, BOLSA X ROSCA F, INSTALADO EM RAMAL E SUB-RAMAL DE GÁS COMBUSTÍVEL - FORNECIMENTO E INSTALAÇÃO. AF_04/2022</v>
          </cell>
          <cell r="I4761" t="str">
            <v>UN</v>
          </cell>
          <cell r="J4761" t="str">
            <v>ATRIBUÍDO SÃO PAULO</v>
          </cell>
          <cell r="K4761" t="str">
            <v>32,39</v>
          </cell>
          <cell r="L4761" t="str">
            <v>CAIXA REFERENCIAL</v>
          </cell>
          <cell r="M4761" t="str">
            <v>8,57</v>
          </cell>
          <cell r="N4761">
            <v>23.82</v>
          </cell>
          <cell r="O4761">
            <v>32.39</v>
          </cell>
          <cell r="P4761">
            <v>0</v>
          </cell>
          <cell r="R4761" t="str">
            <v>SINAPI</v>
          </cell>
        </row>
        <row r="4762">
          <cell r="G4762">
            <v>103811</v>
          </cell>
          <cell r="H4762" t="str">
            <v>COTOVELO EM BRONZE/LATÃO, DN 22 MM X 3/4, 90 GRAUS, SEM ANEL DE SOLDA, BOLSA X ROSCA F, INSTALADO EM RAMAL E SUB-RAMAL DE GÁS COMBUSTÍVEL - FORNECIMENTO E INSTALAÇÃO. AF_04/2022</v>
          </cell>
          <cell r="I4762" t="str">
            <v>UN</v>
          </cell>
          <cell r="J4762" t="str">
            <v>ATRIBUÍDO SÃO PAULO</v>
          </cell>
          <cell r="K4762" t="str">
            <v>35,76</v>
          </cell>
          <cell r="L4762" t="str">
            <v>CAIXA REFERENCIAL</v>
          </cell>
          <cell r="M4762" t="str">
            <v>9,25</v>
          </cell>
          <cell r="N4762">
            <v>26.509999999999998</v>
          </cell>
          <cell r="O4762">
            <v>35.76</v>
          </cell>
          <cell r="P4762">
            <v>0</v>
          </cell>
          <cell r="R4762" t="str">
            <v>SINAPI</v>
          </cell>
        </row>
        <row r="4763">
          <cell r="G4763">
            <v>103812</v>
          </cell>
          <cell r="H4763" t="str">
            <v>COTOVELO EM COBRE, DN 28 MM, 90 GRAUS, SEM ANEL DE SOLDA, INSTALADO EM RAMAL E SUB-RAMAL DE GÁS COMBUSTÍVEL - FORNECIMENTO E INSTALAÇÃO. AF_04/2022</v>
          </cell>
          <cell r="I4763" t="str">
            <v>UN</v>
          </cell>
          <cell r="J4763" t="str">
            <v>ATRIBUÍDO SÃO PAULO</v>
          </cell>
          <cell r="K4763" t="str">
            <v>46,98</v>
          </cell>
          <cell r="L4763" t="str">
            <v>CAIXA REFERENCIAL</v>
          </cell>
          <cell r="M4763" t="str">
            <v>19,84</v>
          </cell>
          <cell r="N4763">
            <v>27.139999999999997</v>
          </cell>
          <cell r="O4763">
            <v>46.98</v>
          </cell>
          <cell r="P4763">
            <v>0</v>
          </cell>
          <cell r="R4763" t="str">
            <v>SINAPI</v>
          </cell>
        </row>
        <row r="4764">
          <cell r="G4764">
            <v>103813</v>
          </cell>
          <cell r="H4764" t="str">
            <v>CURVA EM COBRE, DN 28 MM, 45 GRAUS, SEM ANEL DE SOLDA, BOLSA X BOLSA, INSTALADO EM RAMAL E SUB-RAMAL DE GÁS COMBUSTÍVEL - FORNECIMENTO E INSTALAÇÃO. AF_04/2022</v>
          </cell>
          <cell r="I4764" t="str">
            <v>UN</v>
          </cell>
          <cell r="J4764" t="str">
            <v>ATRIBUÍDO SÃO PAULO</v>
          </cell>
          <cell r="K4764" t="str">
            <v>45,24</v>
          </cell>
          <cell r="L4764" t="str">
            <v>CAIXA REFERENCIAL</v>
          </cell>
          <cell r="M4764" t="str">
            <v>19,84</v>
          </cell>
          <cell r="N4764">
            <v>25.400000000000002</v>
          </cell>
          <cell r="O4764">
            <v>45.24</v>
          </cell>
          <cell r="P4764">
            <v>0</v>
          </cell>
          <cell r="R4764" t="str">
            <v>SINAPI</v>
          </cell>
        </row>
        <row r="4765">
          <cell r="G4765">
            <v>103814</v>
          </cell>
          <cell r="H4765" t="str">
            <v>LUVA EM COBRE, DN 15 MM, SEM ANEL DE SOLDA, INSTALADO EM RAMAL E SUB-RAMAL DE GÁS COMBUSTÍVEL - FORNECIMENTO E INSTALAÇÃO. AF_04/2022</v>
          </cell>
          <cell r="I4765" t="str">
            <v>UN</v>
          </cell>
          <cell r="J4765" t="str">
            <v>ATRIBUÍDO SÃO PAULO</v>
          </cell>
          <cell r="K4765" t="str">
            <v>11,00</v>
          </cell>
          <cell r="L4765" t="str">
            <v>CAIXA REFERENCIAL</v>
          </cell>
          <cell r="M4765" t="str">
            <v>5,70</v>
          </cell>
          <cell r="N4765">
            <v>5.3</v>
          </cell>
          <cell r="O4765">
            <v>11</v>
          </cell>
          <cell r="P4765">
            <v>0</v>
          </cell>
          <cell r="R4765" t="str">
            <v>SINAPI</v>
          </cell>
        </row>
        <row r="4766">
          <cell r="G4766">
            <v>103815</v>
          </cell>
          <cell r="H4766" t="str">
            <v>LUVA PASSANTE EM COBRE, DN 15 MM, SEM ANEL DE SOLDA, INSTALADO EM RAMAL E SUB-RAMAL DE GÁS COMBUSTÍVEL - FORNECIMENTO E INSTALAÇÃO. AF_04/2022</v>
          </cell>
          <cell r="I4766" t="str">
            <v>UN</v>
          </cell>
          <cell r="J4766" t="str">
            <v>ATRIBUÍDO SÃO PAULO</v>
          </cell>
          <cell r="K4766" t="str">
            <v>11,03</v>
          </cell>
          <cell r="L4766" t="str">
            <v>CAIXA REFERENCIAL</v>
          </cell>
          <cell r="M4766" t="str">
            <v>5,70</v>
          </cell>
          <cell r="N4766">
            <v>5.3299999999999992</v>
          </cell>
          <cell r="O4766">
            <v>11.03</v>
          </cell>
          <cell r="P4766">
            <v>0</v>
          </cell>
          <cell r="R4766" t="str">
            <v>SINAPI</v>
          </cell>
        </row>
        <row r="4767">
          <cell r="G4767">
            <v>103816</v>
          </cell>
          <cell r="H4767" t="str">
            <v>CURVA DE TRANSPOSIÇÃO EM BRONZE/LATÃO, DN 15 MM, SEM ANEL DE SOLDA, BOLSA X BOLSA, INSTALADO EM RAMAL E SUB-RAMAL DE GÁS COMBUSTÍVEL - FORNECIMENTO E INSTALAÇÃO. AF_04/2022</v>
          </cell>
          <cell r="I4767" t="str">
            <v>UN</v>
          </cell>
          <cell r="J4767" t="str">
            <v>ATRIBUÍDO SÃO PAULO</v>
          </cell>
          <cell r="K4767" t="str">
            <v>26,08</v>
          </cell>
          <cell r="L4767" t="str">
            <v>CAIXA REFERENCIAL</v>
          </cell>
          <cell r="M4767" t="str">
            <v>5,67</v>
          </cell>
          <cell r="N4767">
            <v>20.409999999999997</v>
          </cell>
          <cell r="O4767">
            <v>26.08</v>
          </cell>
          <cell r="P4767">
            <v>0</v>
          </cell>
          <cell r="R4767" t="str">
            <v>SINAPI</v>
          </cell>
        </row>
        <row r="4768">
          <cell r="G4768">
            <v>103817</v>
          </cell>
          <cell r="H4768" t="str">
            <v>JUNTA DE EXPANSÃO EM COBRE, DN 15 MM, PONTA X PONTA, INSTALADO EM RAMAL E SUB-RAMAL DE GÁS COMBUSTÍVEL - FORNECIMENTO E INSTALAÇÃO. AF_04/2022</v>
          </cell>
          <cell r="I4768" t="str">
            <v>UN</v>
          </cell>
          <cell r="J4768" t="str">
            <v>ATRIBUÍDO SÃO PAULO</v>
          </cell>
          <cell r="K4768" t="str">
            <v>444,56</v>
          </cell>
          <cell r="L4768" t="str">
            <v>CAIXA REFERENCIAL</v>
          </cell>
          <cell r="M4768" t="str">
            <v>5,66</v>
          </cell>
          <cell r="N4768">
            <v>438.9</v>
          </cell>
          <cell r="O4768">
            <v>444.56</v>
          </cell>
          <cell r="P4768">
            <v>0</v>
          </cell>
          <cell r="R4768" t="str">
            <v>SINAPI</v>
          </cell>
        </row>
        <row r="4769">
          <cell r="G4769">
            <v>103818</v>
          </cell>
          <cell r="H4769" t="str">
            <v>CONECTOR EM BRONZE/LATÃO, DN 15 MM X 1/2, SEM ANEL DE SOLDA, BOLSA X ROSCA F, INSTALADO EM RAMAL E SUB-RAMAL DE GÁS COMBUSTÍVEL - FORNECIMENTO E INSTALAÇÃO. AF_04/2022</v>
          </cell>
          <cell r="I4769" t="str">
            <v>UN</v>
          </cell>
          <cell r="J4769" t="str">
            <v>ATRIBUÍDO SÃO PAULO</v>
          </cell>
          <cell r="K4769" t="str">
            <v>19,33</v>
          </cell>
          <cell r="L4769" t="str">
            <v>CAIXA REFERENCIAL</v>
          </cell>
          <cell r="M4769" t="str">
            <v>4,10</v>
          </cell>
          <cell r="N4769">
            <v>15.229999999999999</v>
          </cell>
          <cell r="O4769">
            <v>19.329999999999998</v>
          </cell>
          <cell r="P4769">
            <v>0</v>
          </cell>
          <cell r="R4769" t="str">
            <v>SINAPI</v>
          </cell>
        </row>
        <row r="4770">
          <cell r="G4770">
            <v>103819</v>
          </cell>
          <cell r="H4770" t="str">
            <v>LUVA EM COBRE, DN 22 MM, SEM ANEL DE SOLDA, INSTALADO EM RAMAL E SUB-RAMAL DE GÁS COMBUSTÍVEL - FORNECIMENTO E INSTALAÇÃO. AF_04/2022</v>
          </cell>
          <cell r="I4770" t="str">
            <v>UN</v>
          </cell>
          <cell r="J4770" t="str">
            <v>ATRIBUÍDO SÃO PAULO</v>
          </cell>
          <cell r="K4770" t="str">
            <v>19,46</v>
          </cell>
          <cell r="L4770" t="str">
            <v>CAIXA REFERENCIAL</v>
          </cell>
          <cell r="M4770" t="str">
            <v>9,76</v>
          </cell>
          <cell r="N4770">
            <v>9.7000000000000011</v>
          </cell>
          <cell r="O4770">
            <v>19.46</v>
          </cell>
          <cell r="P4770">
            <v>0</v>
          </cell>
          <cell r="R4770" t="str">
            <v>SINAPI</v>
          </cell>
        </row>
        <row r="4771">
          <cell r="G4771">
            <v>103820</v>
          </cell>
          <cell r="H4771" t="str">
            <v>LUVA PASSANTE EM COBRE, DN 22 MM, SEM ANEL DE SOLDA, INSTALADO EM RAMAL E SUB-RAMAL DE GÁS COMBUSTÍVEL - FORNECIMENTO E INSTALAÇÃO. AF_04/2022</v>
          </cell>
          <cell r="I4771" t="str">
            <v>UN</v>
          </cell>
          <cell r="J4771" t="str">
            <v>ATRIBUÍDO SÃO PAULO</v>
          </cell>
          <cell r="K4771" t="str">
            <v>20,76</v>
          </cell>
          <cell r="L4771" t="str">
            <v>CAIXA REFERENCIAL</v>
          </cell>
          <cell r="M4771" t="str">
            <v>9,75</v>
          </cell>
          <cell r="N4771">
            <v>11.010000000000002</v>
          </cell>
          <cell r="O4771">
            <v>20.76</v>
          </cell>
          <cell r="P4771">
            <v>0</v>
          </cell>
          <cell r="R4771" t="str">
            <v>SINAPI</v>
          </cell>
        </row>
        <row r="4772">
          <cell r="G4772">
            <v>103821</v>
          </cell>
          <cell r="H4772" t="str">
            <v>JUNTA DE EXPANSÃO EM COBRE, DN 22 MM, PONTA X PONTA, INSTALADO EM RAMAL E SUB-RAMAL DE GÁS COMBUSTÍVEL - FORNECIMENTO E INSTALAÇÃO. AF_04/2022</v>
          </cell>
          <cell r="I4772" t="str">
            <v>UN</v>
          </cell>
          <cell r="J4772" t="str">
            <v>ATRIBUÍDO SÃO PAULO</v>
          </cell>
          <cell r="K4772" t="str">
            <v>520,22</v>
          </cell>
          <cell r="L4772" t="str">
            <v>CAIXA REFERENCIAL</v>
          </cell>
          <cell r="M4772" t="str">
            <v>9,72</v>
          </cell>
          <cell r="N4772">
            <v>510.5</v>
          </cell>
          <cell r="O4772">
            <v>520.22</v>
          </cell>
          <cell r="P4772">
            <v>0</v>
          </cell>
          <cell r="R4772" t="str">
            <v>SINAPI</v>
          </cell>
        </row>
        <row r="4773">
          <cell r="G4773">
            <v>103822</v>
          </cell>
          <cell r="H4773" t="str">
            <v>CURVA DE TRANSPOSIÇÃO EM BRONZE/LATÃO, DN 22 MM, SEM ANEL DE SOLDA, BOLSA X BOLSA, INSTALADO EM RAMAL E SUB-RAMAL DE GÁS COMBUSTÍVEL - FORNECIMENTO E INSTALAÇÃO. AF_04/2022</v>
          </cell>
          <cell r="I4773" t="str">
            <v>UN</v>
          </cell>
          <cell r="J4773" t="str">
            <v>ATRIBUÍDO SÃO PAULO</v>
          </cell>
          <cell r="K4773" t="str">
            <v>53,83</v>
          </cell>
          <cell r="L4773" t="str">
            <v>CAIXA REFERENCIAL</v>
          </cell>
          <cell r="M4773" t="str">
            <v>9,73</v>
          </cell>
          <cell r="N4773">
            <v>44.099999999999994</v>
          </cell>
          <cell r="O4773">
            <v>53.83</v>
          </cell>
          <cell r="P4773">
            <v>0</v>
          </cell>
          <cell r="R4773" t="str">
            <v>SINAPI</v>
          </cell>
        </row>
        <row r="4774">
          <cell r="G4774">
            <v>103823</v>
          </cell>
          <cell r="H4774" t="str">
            <v>BUCHA DE REDUÇÃO EM COBRE, DN 22 MM X 15 MM, SEM ANEL DE SOLDA, PONTA X BOLSA, INSTALADO EM RAMAL E SUB-RAMAL DE GÁS COMBUSTÍVEL - FORNECIMENTO E INSTALAÇÃO. AF_04/2022</v>
          </cell>
          <cell r="I4774" t="str">
            <v>UN</v>
          </cell>
          <cell r="J4774" t="str">
            <v>ATRIBUÍDO SÃO PAULO</v>
          </cell>
          <cell r="K4774" t="str">
            <v>16,93</v>
          </cell>
          <cell r="L4774" t="str">
            <v>CAIXA REFERENCIAL</v>
          </cell>
          <cell r="M4774" t="str">
            <v>7,71</v>
          </cell>
          <cell r="N4774">
            <v>9.2199999999999989</v>
          </cell>
          <cell r="O4774">
            <v>16.93</v>
          </cell>
          <cell r="P4774">
            <v>0</v>
          </cell>
          <cell r="R4774" t="str">
            <v>SINAPI</v>
          </cell>
        </row>
        <row r="4775">
          <cell r="G4775">
            <v>103824</v>
          </cell>
          <cell r="H4775" t="str">
            <v>CONECTOR EM BRONZE/LATÃO, DN 22 MM X 1/2, SEM ANEL DE SOLDA, BOLSA X ROSCA F, INSTALADO EM RAMAL E SUB-RAMAL DE GÁS COMBUSTÍVEL - FORNECIMENTO E INSTALAÇÃO. AF_04/2022</v>
          </cell>
          <cell r="I4775" t="str">
            <v>UN</v>
          </cell>
          <cell r="J4775" t="str">
            <v>ATRIBUÍDO SÃO PAULO</v>
          </cell>
          <cell r="K4775" t="str">
            <v>22,47</v>
          </cell>
          <cell r="L4775" t="str">
            <v>CAIXA REFERENCIAL</v>
          </cell>
          <cell r="M4775" t="str">
            <v>6,12</v>
          </cell>
          <cell r="N4775">
            <v>16.349999999999998</v>
          </cell>
          <cell r="O4775">
            <v>22.47</v>
          </cell>
          <cell r="P4775">
            <v>0</v>
          </cell>
          <cell r="R4775" t="str">
            <v>SINAPI</v>
          </cell>
        </row>
        <row r="4776">
          <cell r="G4776">
            <v>103825</v>
          </cell>
          <cell r="H4776" t="str">
            <v>CONECTOR EM BRONZE/LATÃO, DN 22 MM X 3/4, SEM ANEL DE SOLDA, BOLSA X ROSCA F, INSTALADO EM RAMAL E SUB-RAMAL DE GÁS COMBUSTÍVEL - FORNECIMENTO E INSTALAÇÃO. AF_04/2022</v>
          </cell>
          <cell r="I4776" t="str">
            <v>UN</v>
          </cell>
          <cell r="J4776" t="str">
            <v>ATRIBUÍDO SÃO PAULO</v>
          </cell>
          <cell r="K4776" t="str">
            <v>26,66</v>
          </cell>
          <cell r="L4776" t="str">
            <v>CAIXA REFERENCIAL</v>
          </cell>
          <cell r="M4776" t="str">
            <v>6,79</v>
          </cell>
          <cell r="N4776">
            <v>19.87</v>
          </cell>
          <cell r="O4776">
            <v>26.66</v>
          </cell>
          <cell r="P4776">
            <v>0</v>
          </cell>
          <cell r="R4776" t="str">
            <v>SINAPI</v>
          </cell>
        </row>
        <row r="4777">
          <cell r="G4777">
            <v>103826</v>
          </cell>
          <cell r="H4777" t="str">
            <v>LUVA EM COBRE, DN 28 MM, SEM ANEL DE SOLDA, INSTALADO EM RAMAL E SUB-RAMAL DE GÁS COMBUSTÍVEL - FORNECIMENTO E INSTALAÇÃO. AF_04/2022</v>
          </cell>
          <cell r="I4777" t="str">
            <v>UN</v>
          </cell>
          <cell r="J4777" t="str">
            <v>ATRIBUÍDO SÃO PAULO</v>
          </cell>
          <cell r="K4777" t="str">
            <v>29,42</v>
          </cell>
          <cell r="L4777" t="str">
            <v>CAIXA REFERENCIAL</v>
          </cell>
          <cell r="M4777" t="str">
            <v>13,23</v>
          </cell>
          <cell r="N4777">
            <v>16.190000000000001</v>
          </cell>
          <cell r="O4777">
            <v>29.42</v>
          </cell>
          <cell r="P4777">
            <v>0</v>
          </cell>
          <cell r="R4777" t="str">
            <v>SINAPI</v>
          </cell>
        </row>
        <row r="4778">
          <cell r="G4778">
            <v>103827</v>
          </cell>
          <cell r="H4778" t="str">
            <v>LUVA PASSANTE EM COBRE, DN 28 MM, SEM ANEL DE SOLDA, INSTALADO EM RAMAL E SUB-RAMAL DE GÁS COMBUSTÍVEL - FORNECIMENTO E INSTALAÇÃO. AF_04/2022</v>
          </cell>
          <cell r="I4778" t="str">
            <v>UN</v>
          </cell>
          <cell r="J4778" t="str">
            <v>ATRIBUÍDO SÃO PAULO</v>
          </cell>
          <cell r="K4778" t="str">
            <v>29,42</v>
          </cell>
          <cell r="L4778" t="str">
            <v>CAIXA REFERENCIAL</v>
          </cell>
          <cell r="M4778" t="str">
            <v>13,23</v>
          </cell>
          <cell r="N4778">
            <v>16.190000000000001</v>
          </cell>
          <cell r="O4778">
            <v>29.42</v>
          </cell>
          <cell r="P4778">
            <v>0</v>
          </cell>
          <cell r="R4778" t="str">
            <v>SINAPI</v>
          </cell>
        </row>
        <row r="4779">
          <cell r="G4779">
            <v>103828</v>
          </cell>
          <cell r="H4779" t="str">
            <v>CURVA DE TRANSPOSIÇÃO EM BRONZE/LATÃO, DN 28 MM, SEM ANEL DE SOLDA, BOLSA X BOLSA, INSTALADO EM RAMAL E SUB-RAMAL DE GÁS COMBUSTÍVEL - FORNECIMENTO E INSTALAÇÃO. AF_04/2022</v>
          </cell>
          <cell r="I4779" t="str">
            <v>UN</v>
          </cell>
          <cell r="J4779" t="str">
            <v>ATRIBUÍDO SÃO PAULO</v>
          </cell>
          <cell r="K4779" t="str">
            <v>90,24</v>
          </cell>
          <cell r="L4779" t="str">
            <v>CAIXA REFERENCIAL</v>
          </cell>
          <cell r="M4779" t="str">
            <v>13,21</v>
          </cell>
          <cell r="N4779">
            <v>77.03</v>
          </cell>
          <cell r="O4779">
            <v>90.240000000000009</v>
          </cell>
          <cell r="P4779">
            <v>0</v>
          </cell>
          <cell r="R4779" t="str">
            <v>SINAPI</v>
          </cell>
        </row>
        <row r="4780">
          <cell r="G4780">
            <v>103829</v>
          </cell>
          <cell r="H4780" t="str">
            <v>JUNTA DE EXPANSÃO EM COBRE, DN 28 MM, PONTA X PONTA, INSTALADO EM RAMAL E SUB-RAMAL DE GÁS COMBUSTÍVEL - FORNECIMENTO E INSTALAÇÃO. AF_04/2022</v>
          </cell>
          <cell r="I4780" t="str">
            <v>UN</v>
          </cell>
          <cell r="J4780" t="str">
            <v>ATRIBUÍDO SÃO PAULO</v>
          </cell>
          <cell r="K4780" t="str">
            <v>574,53</v>
          </cell>
          <cell r="L4780" t="str">
            <v>CAIXA REFERENCIAL</v>
          </cell>
          <cell r="M4780" t="str">
            <v>13,21</v>
          </cell>
          <cell r="N4780">
            <v>561.31999999999994</v>
          </cell>
          <cell r="O4780">
            <v>574.53</v>
          </cell>
          <cell r="P4780">
            <v>0</v>
          </cell>
          <cell r="R4780" t="str">
            <v>SINAPI</v>
          </cell>
        </row>
        <row r="4781">
          <cell r="G4781">
            <v>103830</v>
          </cell>
          <cell r="H4781" t="str">
            <v>CONECTOR EM BRONZE/LATÃO, DN 28 MM X 1/2, SEM ANEL DE SOLDA, BOLSA X ROSCA F, INSTALADO EM RAMAL E SUB-RAMAL DE GÁS COMBUSTÍVEL - FORNECIMENTO E INSTALAÇÃO. AF_04/2022</v>
          </cell>
          <cell r="I4781" t="str">
            <v>UN</v>
          </cell>
          <cell r="J4781" t="str">
            <v>ATRIBUÍDO SÃO PAULO</v>
          </cell>
          <cell r="K4781" t="str">
            <v>35,06</v>
          </cell>
          <cell r="L4781" t="str">
            <v>CAIXA REFERENCIAL</v>
          </cell>
          <cell r="M4781" t="str">
            <v>7,87</v>
          </cell>
          <cell r="N4781">
            <v>27.19</v>
          </cell>
          <cell r="O4781">
            <v>35.06</v>
          </cell>
          <cell r="P4781">
            <v>0</v>
          </cell>
          <cell r="R4781" t="str">
            <v>SINAPI</v>
          </cell>
        </row>
        <row r="4782">
          <cell r="G4782">
            <v>103831</v>
          </cell>
          <cell r="H4782" t="str">
            <v>BUCHA DE REDUÇÃO EM COBRE, DN 28 MM X 22 MM, SEM ANEL DE SOLDA, INSTALADO EM RAMAL E SUB-RAMAL DE GÁS COMBUSTÍVEL - FORNECIMENTO E INSTALAÇÃO. AF_04/2022</v>
          </cell>
          <cell r="I4782" t="str">
            <v>UN</v>
          </cell>
          <cell r="J4782" t="str">
            <v>ATRIBUÍDO SÃO PAULO</v>
          </cell>
          <cell r="K4782" t="str">
            <v>25,28</v>
          </cell>
          <cell r="L4782" t="str">
            <v>CAIXA REFERENCIAL</v>
          </cell>
          <cell r="M4782" t="str">
            <v>11,49</v>
          </cell>
          <cell r="N4782">
            <v>13.790000000000001</v>
          </cell>
          <cell r="O4782">
            <v>25.28</v>
          </cell>
          <cell r="P4782">
            <v>0</v>
          </cell>
          <cell r="R4782" t="str">
            <v>SINAPI</v>
          </cell>
        </row>
        <row r="4783">
          <cell r="G4783">
            <v>103832</v>
          </cell>
          <cell r="H4783" t="str">
            <v>TÊ EM COBRE, DN 15 MM, SEM ANEL DE SOLDA, INSTALADO EM RAMAL E SUB-RAMAL DE GÁS COMBUSTÍVEL - FORNECIMENTO E INSTALAÇÃO. AF_04/2022</v>
          </cell>
          <cell r="I4783" t="str">
            <v>UN</v>
          </cell>
          <cell r="J4783" t="str">
            <v>ATRIBUÍDO SÃO PAULO</v>
          </cell>
          <cell r="K4783" t="str">
            <v>22,75</v>
          </cell>
          <cell r="L4783" t="str">
            <v>CAIXA REFERENCIAL</v>
          </cell>
          <cell r="M4783" t="str">
            <v>11,40</v>
          </cell>
          <cell r="N4783">
            <v>11.35</v>
          </cell>
          <cell r="O4783">
            <v>22.75</v>
          </cell>
          <cell r="P4783">
            <v>0</v>
          </cell>
          <cell r="R4783" t="str">
            <v>SINAPI</v>
          </cell>
        </row>
        <row r="4784">
          <cell r="G4784">
            <v>103833</v>
          </cell>
          <cell r="H4784" t="str">
            <v>TE EM COBRE, DN 22 MM, SEM ANEL DE SOLDA, INSTALADO EM RAMAL E SUB-RAMAL DE GÁS COMBUSTÍVEL - FORNECIMENTO E INSTALAÇÃO. AF_04/2022</v>
          </cell>
          <cell r="I4784" t="str">
            <v>UN</v>
          </cell>
          <cell r="J4784" t="str">
            <v>ATRIBUÍDO SÃO PAULO</v>
          </cell>
          <cell r="K4784" t="str">
            <v>41,89</v>
          </cell>
          <cell r="L4784" t="str">
            <v>CAIXA REFERENCIAL</v>
          </cell>
          <cell r="M4784" t="str">
            <v>19,50</v>
          </cell>
          <cell r="N4784">
            <v>22.39</v>
          </cell>
          <cell r="O4784">
            <v>41.89</v>
          </cell>
          <cell r="P4784">
            <v>0</v>
          </cell>
          <cell r="R4784" t="str">
            <v>SINAPI</v>
          </cell>
        </row>
        <row r="4785">
          <cell r="G4785">
            <v>103834</v>
          </cell>
          <cell r="H4785" t="str">
            <v>TÊ EM COBRE, DN 28 MM, SEM ANEL DE SOLDA, INSTALADO EM RAMAL E SUB-RAMAL DE GÁS COMBUSTÍVEL - FORNECIMENTO E INSTALAÇÃO. AF_04/2022</v>
          </cell>
          <cell r="I4785" t="str">
            <v>UN</v>
          </cell>
          <cell r="J4785" t="str">
            <v>ATRIBUÍDO SÃO PAULO</v>
          </cell>
          <cell r="K4785" t="str">
            <v>61,02</v>
          </cell>
          <cell r="L4785" t="str">
            <v>CAIXA REFERENCIAL</v>
          </cell>
          <cell r="M4785" t="str">
            <v>26,46</v>
          </cell>
          <cell r="N4785">
            <v>34.56</v>
          </cell>
          <cell r="O4785">
            <v>61.02</v>
          </cell>
          <cell r="P4785">
            <v>0</v>
          </cell>
          <cell r="R4785" t="str">
            <v>SINAPI</v>
          </cell>
        </row>
        <row r="4786">
          <cell r="G4786">
            <v>103838</v>
          </cell>
          <cell r="H4786" t="str">
            <v>COTOVELO EM COBRE, DN 15 MM, 90 GRAUS, SEM ANEL DE SOLDA, INSTALADO EM RAMAL E SUB-RAMAL DE GÁS MEDICINAL - FORNECIMENTO E INSTALAÇÃO. AF_04/2022</v>
          </cell>
          <cell r="I4786" t="str">
            <v>UN</v>
          </cell>
          <cell r="J4786" t="str">
            <v>ATRIBUÍDO SÃO PAULO</v>
          </cell>
          <cell r="K4786" t="str">
            <v>16,18</v>
          </cell>
          <cell r="L4786" t="str">
            <v>CAIXA REFERENCIAL</v>
          </cell>
          <cell r="M4786" t="str">
            <v>8,04</v>
          </cell>
          <cell r="N4786">
            <v>8.14</v>
          </cell>
          <cell r="O4786">
            <v>16.18</v>
          </cell>
          <cell r="P4786">
            <v>0</v>
          </cell>
          <cell r="R4786" t="str">
            <v>SINAPI</v>
          </cell>
        </row>
        <row r="4787">
          <cell r="G4787">
            <v>103839</v>
          </cell>
          <cell r="H4787" t="str">
            <v>CURVA EM COBRE, DN 15 MM, 45 GRAUS, SEM ANEL DE SOLDA, BOLSA X BOLSA, INSTALADO EM RAMAL E SUB-RAMAL DE GÁS MEDICINAL - FORNECIMENTO E INSTALAÇÃO. AF_04/2022</v>
          </cell>
          <cell r="I4787" t="str">
            <v>UN</v>
          </cell>
          <cell r="J4787" t="str">
            <v>ATRIBUÍDO SÃO PAULO</v>
          </cell>
          <cell r="K4787" t="str">
            <v>16,15</v>
          </cell>
          <cell r="L4787" t="str">
            <v>CAIXA REFERENCIAL</v>
          </cell>
          <cell r="M4787" t="str">
            <v>8,04</v>
          </cell>
          <cell r="N4787">
            <v>8.11</v>
          </cell>
          <cell r="O4787">
            <v>16.149999999999999</v>
          </cell>
          <cell r="P4787">
            <v>0</v>
          </cell>
          <cell r="R4787" t="str">
            <v>SINAPI</v>
          </cell>
        </row>
        <row r="4788">
          <cell r="G4788">
            <v>103840</v>
          </cell>
          <cell r="H4788" t="str">
            <v>COTOVELO EM BRONZE/LATÃO, DN 15 MM X 1/2, 90 GRAUS, SEM ANEL DE SOLDA, BOLSA X ROSCA F, INSTALADO EM RAMAL E SUB-RAMAL DE GÁS MEDICINAL - FORNECIMENTO E INSTALAÇÃO. AF_04/2022</v>
          </cell>
          <cell r="I4788" t="str">
            <v>UN</v>
          </cell>
          <cell r="J4788" t="str">
            <v>ATRIBUÍDO SÃO PAULO</v>
          </cell>
          <cell r="K4788" t="str">
            <v>20,70</v>
          </cell>
          <cell r="L4788" t="str">
            <v>CAIXA REFERENCIAL</v>
          </cell>
          <cell r="M4788" t="str">
            <v>5,27</v>
          </cell>
          <cell r="N4788">
            <v>15.43</v>
          </cell>
          <cell r="O4788">
            <v>20.7</v>
          </cell>
          <cell r="P4788">
            <v>0</v>
          </cell>
          <cell r="R4788" t="str">
            <v>SINAPI</v>
          </cell>
        </row>
        <row r="4789">
          <cell r="G4789">
            <v>103841</v>
          </cell>
          <cell r="H4789" t="str">
            <v>COTOVELO EM COBRE, DN 22 MM, 90 GRAUS, SEM ANEL DE SOLDA, INSTALADO EM RAMAL E SUB-RAMAL DE GÁS MEDICINAL - FORNECIMENTO E INSTALAÇÃO. AF_04/2022</v>
          </cell>
          <cell r="I4789" t="str">
            <v>UN</v>
          </cell>
          <cell r="J4789" t="str">
            <v>ATRIBUÍDO SÃO PAULO</v>
          </cell>
          <cell r="K4789" t="str">
            <v>26,56</v>
          </cell>
          <cell r="L4789" t="str">
            <v>CAIXA REFERENCIAL</v>
          </cell>
          <cell r="M4789" t="str">
            <v>10,70</v>
          </cell>
          <cell r="N4789">
            <v>15.86</v>
          </cell>
          <cell r="O4789">
            <v>26.56</v>
          </cell>
          <cell r="P4789">
            <v>0</v>
          </cell>
          <cell r="R4789" t="str">
            <v>SINAPI</v>
          </cell>
        </row>
        <row r="4790">
          <cell r="G4790">
            <v>103842</v>
          </cell>
          <cell r="H4790" t="str">
            <v>CURVA EM COBRE, DN 22 MM, 45 GRAUS, SEM ANEL DE SOLDA, BOLSA X BOLSA, INSTALADO EM RAMAL E SUB-RAMAL DE GÁS MEDICINAL - FORNECIMENTO E INSTALAÇÃO. AF_04/2022</v>
          </cell>
          <cell r="I4790" t="str">
            <v>UN</v>
          </cell>
          <cell r="J4790" t="str">
            <v>ATRIBUÍDO SÃO PAULO</v>
          </cell>
          <cell r="K4790" t="str">
            <v>26,28</v>
          </cell>
          <cell r="L4790" t="str">
            <v>CAIXA REFERENCIAL</v>
          </cell>
          <cell r="M4790" t="str">
            <v>10,70</v>
          </cell>
          <cell r="N4790">
            <v>15.580000000000002</v>
          </cell>
          <cell r="O4790">
            <v>26.28</v>
          </cell>
          <cell r="P4790">
            <v>0</v>
          </cell>
          <cell r="R4790" t="str">
            <v>SINAPI</v>
          </cell>
        </row>
        <row r="4791">
          <cell r="G4791">
            <v>103843</v>
          </cell>
          <cell r="H4791" t="str">
            <v>COTOVELO EM BRONZE/LATÃO, DN 22 MM X 1/2, 90 GRAUS, SEM ANEL DE SOLDA, BOLSA X ROSCA F, INSTALADO EM RAMAL E SUB-RAMAL DE GÁS MEDICINAL - FORNECIMENTO E INSTALAÇÃO. AF_04/2022</v>
          </cell>
          <cell r="I4791" t="str">
            <v>UN</v>
          </cell>
          <cell r="J4791" t="str">
            <v>ATRIBUÍDO SÃO PAULO</v>
          </cell>
          <cell r="K4791" t="str">
            <v>29,87</v>
          </cell>
          <cell r="L4791" t="str">
            <v>CAIXA REFERENCIAL</v>
          </cell>
          <cell r="M4791" t="str">
            <v>6,60</v>
          </cell>
          <cell r="N4791">
            <v>23.270000000000003</v>
          </cell>
          <cell r="O4791">
            <v>29.870000000000005</v>
          </cell>
          <cell r="P4791">
            <v>0</v>
          </cell>
          <cell r="R4791" t="str">
            <v>SINAPI</v>
          </cell>
        </row>
        <row r="4792">
          <cell r="G4792">
            <v>103844</v>
          </cell>
          <cell r="H4792" t="str">
            <v>COTOVELO EM BRONZE/LATÃO, DN 22 MM X 3/4, 90 GRAUS, SEM ANEL DE SOLDA, BOLSA X ROSCA F, INSTALADO EM RAMAL E SUB-RAMAL DE GÁS MEDICINAL - FORNECIMENTO E INSTALAÇÃO. AF_04/2022</v>
          </cell>
          <cell r="I4792" t="str">
            <v>UN</v>
          </cell>
          <cell r="J4792" t="str">
            <v>ATRIBUÍDO SÃO PAULO</v>
          </cell>
          <cell r="K4792" t="str">
            <v>33,23</v>
          </cell>
          <cell r="L4792" t="str">
            <v>CAIXA REFERENCIAL</v>
          </cell>
          <cell r="M4792" t="str">
            <v>7,27</v>
          </cell>
          <cell r="N4792">
            <v>25.959999999999997</v>
          </cell>
          <cell r="O4792">
            <v>33.229999999999997</v>
          </cell>
          <cell r="P4792">
            <v>0</v>
          </cell>
          <cell r="R4792" t="str">
            <v>SINAPI</v>
          </cell>
        </row>
        <row r="4793">
          <cell r="G4793">
            <v>103845</v>
          </cell>
          <cell r="H4793" t="str">
            <v>COTOVELO EM COBRE, DN 28 MM, 90 GRAUS, SEM ANEL DE SOLDA, INSTALADO EM RAMAL E SUB-RAMAL DE GÁS MEDICINAL - FORNECIMENTO E INSTALAÇÃO. AF_04/2022</v>
          </cell>
          <cell r="I4793" t="str">
            <v>UN</v>
          </cell>
          <cell r="J4793" t="str">
            <v>ATRIBUÍDO SÃO PAULO</v>
          </cell>
          <cell r="K4793" t="str">
            <v>38,18</v>
          </cell>
          <cell r="L4793" t="str">
            <v>CAIXA REFERENCIAL</v>
          </cell>
          <cell r="M4793" t="str">
            <v>12,99</v>
          </cell>
          <cell r="N4793">
            <v>25.189999999999998</v>
          </cell>
          <cell r="O4793">
            <v>38.18</v>
          </cell>
          <cell r="P4793">
            <v>0</v>
          </cell>
          <cell r="R4793" t="str">
            <v>SINAPI</v>
          </cell>
        </row>
        <row r="4794">
          <cell r="G4794">
            <v>103846</v>
          </cell>
          <cell r="H4794" t="str">
            <v>CURVA EM COBRE, DN 28 MM, 45 GRAUS, SEM ANEL DE SOLDA, BOLSA X BOLSA, INSTALADO EM RAMAL E SUB-RAMAL DE GÁS MEDICINAL - FORNECIMENTO E INSTALAÇÃO. AF_04/2022</v>
          </cell>
          <cell r="I4794" t="str">
            <v>UN</v>
          </cell>
          <cell r="J4794" t="str">
            <v>ATRIBUÍDO SÃO PAULO</v>
          </cell>
          <cell r="K4794" t="str">
            <v>36,44</v>
          </cell>
          <cell r="L4794" t="str">
            <v>CAIXA REFERENCIAL</v>
          </cell>
          <cell r="M4794" t="str">
            <v>12,99</v>
          </cell>
          <cell r="N4794">
            <v>23.449999999999996</v>
          </cell>
          <cell r="O4794">
            <v>36.44</v>
          </cell>
          <cell r="P4794">
            <v>0</v>
          </cell>
          <cell r="R4794" t="str">
            <v>SINAPI</v>
          </cell>
        </row>
        <row r="4795">
          <cell r="G4795">
            <v>103847</v>
          </cell>
          <cell r="H4795" t="str">
            <v>LUVA EM COBRE, DN 15 MM, SEM ANEL DE SOLDA, INSTALADO EM RAMAL E SUB-RAMAL DE GÁS MEDICINAL - FORNECIMENTO E INSTALAÇÃO. AF_04/2022</v>
          </cell>
          <cell r="I4795" t="str">
            <v>UN</v>
          </cell>
          <cell r="J4795" t="str">
            <v>ATRIBUÍDO SÃO PAULO</v>
          </cell>
          <cell r="K4795" t="str">
            <v>10,57</v>
          </cell>
          <cell r="L4795" t="str">
            <v>CAIXA REFERENCIAL</v>
          </cell>
          <cell r="M4795" t="str">
            <v>5,38</v>
          </cell>
          <cell r="N4795">
            <v>5.19</v>
          </cell>
          <cell r="O4795">
            <v>10.57</v>
          </cell>
          <cell r="P4795">
            <v>0</v>
          </cell>
          <cell r="R4795" t="str">
            <v>SINAPI</v>
          </cell>
        </row>
        <row r="4796">
          <cell r="G4796">
            <v>103848</v>
          </cell>
          <cell r="H4796" t="str">
            <v>LUVA PASSANTE EM COBRE, DN 15 MM, SEM ANEL DE SOLDA, INSTALADO EM RAMAL E SUB-RAMAL DE GÁS MEDICINAL - FORNECIMENTO E INSTALAÇÃO. AF_04/2022</v>
          </cell>
          <cell r="I4796" t="str">
            <v>UN</v>
          </cell>
          <cell r="J4796" t="str">
            <v>ATRIBUÍDO SÃO PAULO</v>
          </cell>
          <cell r="K4796" t="str">
            <v>10,60</v>
          </cell>
          <cell r="L4796" t="str">
            <v>CAIXA REFERENCIAL</v>
          </cell>
          <cell r="M4796" t="str">
            <v>5,38</v>
          </cell>
          <cell r="N4796">
            <v>5.22</v>
          </cell>
          <cell r="O4796">
            <v>10.6</v>
          </cell>
          <cell r="P4796">
            <v>0</v>
          </cell>
          <cell r="R4796" t="str">
            <v>SINAPI</v>
          </cell>
        </row>
        <row r="4797">
          <cell r="G4797">
            <v>103849</v>
          </cell>
          <cell r="H4797" t="str">
            <v>CURVA DE TRANSPOSIÇÃO EM BRONZE/LATÃO, DN 15 MM, SEM ANEL DE SOLDA, BOLSA X BOLSA, INSTALADO EM RAMAL E SUB-RAMAL DE GÁS MEDICINAL - FORNECIMENTO E INSTALAÇÃO. AF_04/2022</v>
          </cell>
          <cell r="I4797" t="str">
            <v>UN</v>
          </cell>
          <cell r="J4797" t="str">
            <v>ATRIBUÍDO SÃO PAULO</v>
          </cell>
          <cell r="K4797" t="str">
            <v>25,65</v>
          </cell>
          <cell r="L4797" t="str">
            <v>CAIXA REFERENCIAL</v>
          </cell>
          <cell r="M4797" t="str">
            <v>5,35</v>
          </cell>
          <cell r="N4797">
            <v>20.299999999999997</v>
          </cell>
          <cell r="O4797">
            <v>25.65</v>
          </cell>
          <cell r="P4797">
            <v>0</v>
          </cell>
          <cell r="R4797" t="str">
            <v>SINAPI</v>
          </cell>
        </row>
        <row r="4798">
          <cell r="G4798">
            <v>103850</v>
          </cell>
          <cell r="H4798" t="str">
            <v>JUNTA DE EXPANSÃO EM COBRE, DN 15 MM, PONTA X PONTA, INSTALADO EM RAMAL E SUB-RAMAL DE GÁS MEDICINAL - FORNECIMENTO E INSTALAÇÃO. AF_04/2022</v>
          </cell>
          <cell r="I4798" t="str">
            <v>UN</v>
          </cell>
          <cell r="J4798" t="str">
            <v>ATRIBUÍDO SÃO PAULO</v>
          </cell>
          <cell r="K4798" t="str">
            <v>444,13</v>
          </cell>
          <cell r="L4798" t="str">
            <v>CAIXA REFERENCIAL</v>
          </cell>
          <cell r="M4798" t="str">
            <v>5,34</v>
          </cell>
          <cell r="N4798">
            <v>438.79</v>
          </cell>
          <cell r="O4798">
            <v>444.13</v>
          </cell>
          <cell r="P4798">
            <v>0</v>
          </cell>
          <cell r="R4798" t="str">
            <v>SINAPI</v>
          </cell>
        </row>
        <row r="4799">
          <cell r="G4799">
            <v>103851</v>
          </cell>
          <cell r="H4799" t="str">
            <v>CONECTOR EM BRONZE/LATÃO, DN 15 MM X 1/2, SEM ANEL DE SOLDA, BOLSA X ROSCA F, INSTALADO EM RAMAL E SUB-RAMAL DE GÁS MEDICINAL - FORNECIMENTO E INSTALAÇÃO. AF_04/2022</v>
          </cell>
          <cell r="I4799" t="str">
            <v>UN</v>
          </cell>
          <cell r="J4799" t="str">
            <v>ATRIBUÍDO SÃO PAULO</v>
          </cell>
          <cell r="K4799" t="str">
            <v>19,12</v>
          </cell>
          <cell r="L4799" t="str">
            <v>CAIXA REFERENCIAL</v>
          </cell>
          <cell r="M4799" t="str">
            <v>3,94</v>
          </cell>
          <cell r="N4799">
            <v>15.180000000000001</v>
          </cell>
          <cell r="O4799">
            <v>19.12</v>
          </cell>
          <cell r="P4799">
            <v>0</v>
          </cell>
          <cell r="R4799" t="str">
            <v>SINAPI</v>
          </cell>
        </row>
        <row r="4800">
          <cell r="G4800">
            <v>103852</v>
          </cell>
          <cell r="H4800" t="str">
            <v>LUVA EM COBRE, DN 22 MM, SEM ANEL DE SOLDA, INSTALADO EM RAMAL E SUB-RAMAL DE GÁS MEDICINAL - FORNECIMENTO E INSTALAÇÃO. AF_04/2022</v>
          </cell>
          <cell r="I4800" t="str">
            <v>UN</v>
          </cell>
          <cell r="J4800" t="str">
            <v>ATRIBUÍDO SÃO PAULO</v>
          </cell>
          <cell r="K4800" t="str">
            <v>16,07</v>
          </cell>
          <cell r="L4800" t="str">
            <v>CAIXA REFERENCIAL</v>
          </cell>
          <cell r="M4800" t="str">
            <v>7,13</v>
          </cell>
          <cell r="N4800">
            <v>8.9400000000000013</v>
          </cell>
          <cell r="O4800">
            <v>16.07</v>
          </cell>
          <cell r="P4800">
            <v>0</v>
          </cell>
          <cell r="R4800" t="str">
            <v>SINAPI</v>
          </cell>
        </row>
        <row r="4801">
          <cell r="G4801">
            <v>103853</v>
          </cell>
          <cell r="H4801" t="str">
            <v>LUVA PASSANTE EM COBRE, DN 22 MM, SEM ANEL DE SOLDA, INSTALADO EM RAMAL E SUB-RAMAL DE GÁS MEDICINAL - FORNECIMENTO E INSTALAÇÃO. AF_04/2022</v>
          </cell>
          <cell r="I4801" t="str">
            <v>UN</v>
          </cell>
          <cell r="J4801" t="str">
            <v>ATRIBUÍDO SÃO PAULO</v>
          </cell>
          <cell r="K4801" t="str">
            <v>17,37</v>
          </cell>
          <cell r="L4801" t="str">
            <v>CAIXA REFERENCIAL</v>
          </cell>
          <cell r="M4801" t="str">
            <v>7,13</v>
          </cell>
          <cell r="N4801">
            <v>10.240000000000002</v>
          </cell>
          <cell r="O4801">
            <v>17.37</v>
          </cell>
          <cell r="P4801">
            <v>0</v>
          </cell>
          <cell r="R4801" t="str">
            <v>SINAPI</v>
          </cell>
        </row>
        <row r="4802">
          <cell r="G4802">
            <v>103854</v>
          </cell>
          <cell r="H4802" t="str">
            <v>JUNTA DE EXPANSÃO EM COBRE, DN 22 MM, PONTA X PONTA, INSTALADO EM RAMAL E SUB-RAMAL DE GÁS MEDICINAL - FORNECIMENTO E INSTALAÇÃO. AF_04/2022</v>
          </cell>
          <cell r="I4802" t="str">
            <v>UN</v>
          </cell>
          <cell r="J4802" t="str">
            <v>ATRIBUÍDO SÃO PAULO</v>
          </cell>
          <cell r="K4802" t="str">
            <v>516,83</v>
          </cell>
          <cell r="L4802" t="str">
            <v>CAIXA REFERENCIAL</v>
          </cell>
          <cell r="M4802" t="str">
            <v>7,11</v>
          </cell>
          <cell r="N4802">
            <v>509.72</v>
          </cell>
          <cell r="O4802">
            <v>516.83000000000004</v>
          </cell>
          <cell r="P4802">
            <v>0</v>
          </cell>
          <cell r="R4802" t="str">
            <v>SINAPI</v>
          </cell>
        </row>
        <row r="4803">
          <cell r="G4803">
            <v>103855</v>
          </cell>
          <cell r="H4803" t="str">
            <v>CURVA DE TRANSPOSIÇÃO EM BRONZE/LATÃO, DN 22 MM, SEM ANEL DE SOLDA, BOLSA X BOLSA, INSTALADO EM RAMAL E SUB-RAMAL DE GÁS MEDICINAL - FORNECIMENTO E INSTALAÇÃO. AF_04/2022</v>
          </cell>
          <cell r="I4803" t="str">
            <v>UN</v>
          </cell>
          <cell r="J4803" t="str">
            <v>ATRIBUÍDO SÃO PAULO</v>
          </cell>
          <cell r="K4803" t="str">
            <v>50,44</v>
          </cell>
          <cell r="L4803" t="str">
            <v>CAIXA REFERENCIAL</v>
          </cell>
          <cell r="M4803" t="str">
            <v>7,11</v>
          </cell>
          <cell r="N4803">
            <v>43.33</v>
          </cell>
          <cell r="O4803">
            <v>50.44</v>
          </cell>
          <cell r="P4803">
            <v>0</v>
          </cell>
          <cell r="R4803" t="str">
            <v>SINAPI</v>
          </cell>
        </row>
        <row r="4804">
          <cell r="G4804">
            <v>103856</v>
          </cell>
          <cell r="H4804" t="str">
            <v>BUCHA DE REDUÇÃO EM COBRE, DN 22 MM X 15 MM, SEM ANEL DE SOLDA, PONTA X BOLSA, INSTALADO EM RAMAL E SUB-RAMAL DE GÁS MEDICINAL - FORNECIMENTO E INSTALAÇÃO. AF_04/2022</v>
          </cell>
          <cell r="I4804" t="str">
            <v>UN</v>
          </cell>
          <cell r="J4804" t="str">
            <v>ATRIBUÍDO SÃO PAULO</v>
          </cell>
          <cell r="K4804" t="str">
            <v>15,15</v>
          </cell>
          <cell r="L4804" t="str">
            <v>CAIXA REFERENCIAL</v>
          </cell>
          <cell r="M4804" t="str">
            <v>6,24</v>
          </cell>
          <cell r="N4804">
            <v>8.91</v>
          </cell>
          <cell r="O4804">
            <v>15.15</v>
          </cell>
          <cell r="P4804">
            <v>0</v>
          </cell>
          <cell r="R4804" t="str">
            <v>SINAPI</v>
          </cell>
        </row>
        <row r="4805">
          <cell r="G4805">
            <v>103857</v>
          </cell>
          <cell r="H4805" t="str">
            <v>CONECTOR EM BRONZE/LATÃO, DN 22 MM X 1/2", SEM ANEL DE SOLDA, BOLSA X ROSCA F, INSTALADO EM RAMAL E SUB-RAMAL DE GÁS MEDICINAL - FORNECIMENTO E INSTALAÇÃO. AF_04/2022</v>
          </cell>
          <cell r="I4805" t="str">
            <v>UN</v>
          </cell>
          <cell r="J4805" t="str">
            <v>ATRIBUÍDO SÃO PAULO</v>
          </cell>
          <cell r="K4805" t="str">
            <v>20,77</v>
          </cell>
          <cell r="L4805" t="str">
            <v>CAIXA REFERENCIAL</v>
          </cell>
          <cell r="M4805" t="str">
            <v>4,82</v>
          </cell>
          <cell r="N4805">
            <v>15.95</v>
          </cell>
          <cell r="O4805">
            <v>20.77</v>
          </cell>
          <cell r="P4805">
            <v>0</v>
          </cell>
          <cell r="R4805" t="str">
            <v>SINAPI</v>
          </cell>
        </row>
        <row r="4806">
          <cell r="G4806">
            <v>103858</v>
          </cell>
          <cell r="H4806" t="str">
            <v>CONECTOR EM BRONZE/LATÃO, DN 22 MM X 3/4", SEM ANEL DE SOLDA, BOLSA X ROSCA F, INSTALADO EM RAMAL E SUB-RAMAL DE GÁS MEDICINAL - FORNECIMENTO E INSTALAÇÃO. AF_04/2022</v>
          </cell>
          <cell r="I4806" t="str">
            <v>UN</v>
          </cell>
          <cell r="J4806" t="str">
            <v>ATRIBUÍDO SÃO PAULO</v>
          </cell>
          <cell r="K4806" t="str">
            <v>24,95</v>
          </cell>
          <cell r="L4806" t="str">
            <v>CAIXA REFERENCIAL</v>
          </cell>
          <cell r="M4806" t="str">
            <v>5,49</v>
          </cell>
          <cell r="N4806">
            <v>19.46</v>
          </cell>
          <cell r="O4806">
            <v>24.950000000000003</v>
          </cell>
          <cell r="P4806">
            <v>0</v>
          </cell>
          <cell r="R4806" t="str">
            <v>SINAPI</v>
          </cell>
        </row>
        <row r="4807">
          <cell r="G4807">
            <v>103859</v>
          </cell>
          <cell r="H4807" t="str">
            <v>LUVA EM COBRE, DN 28 MM, SEM ANEL DE SOLDA, INSTALADO EM RAMAL E SUB-RAMAL DE GÁS MEDICINAL - FORNECIMENTO E INSTALAÇÃO. AF_04/2022</v>
          </cell>
          <cell r="I4807" t="str">
            <v>UN</v>
          </cell>
          <cell r="J4807" t="str">
            <v>ATRIBUÍDO SÃO PAULO</v>
          </cell>
          <cell r="K4807" t="str">
            <v>23,97</v>
          </cell>
          <cell r="L4807" t="str">
            <v>CAIXA REFERENCIAL</v>
          </cell>
          <cell r="M4807" t="str">
            <v>8,66</v>
          </cell>
          <cell r="N4807">
            <v>15.309999999999999</v>
          </cell>
          <cell r="O4807">
            <v>23.97</v>
          </cell>
          <cell r="P4807">
            <v>0</v>
          </cell>
          <cell r="R4807" t="str">
            <v>SINAPI</v>
          </cell>
        </row>
        <row r="4808">
          <cell r="G4808">
            <v>103860</v>
          </cell>
          <cell r="H4808" t="str">
            <v>LUVA PASSANTE EM COBRE, DN 28 MM, SEM ANEL DE SOLDA, INSTALADO EM RAMAL E SUB-RAMAL DE GÁS MEDICINAL - FORNECIMENTO E INSTALAÇÃO. AF_04/2022</v>
          </cell>
          <cell r="I4808" t="str">
            <v>UN</v>
          </cell>
          <cell r="J4808" t="str">
            <v>ATRIBUÍDO SÃO PAULO</v>
          </cell>
          <cell r="K4808" t="str">
            <v>23,97</v>
          </cell>
          <cell r="L4808" t="str">
            <v>CAIXA REFERENCIAL</v>
          </cell>
          <cell r="M4808" t="str">
            <v>8,66</v>
          </cell>
          <cell r="N4808">
            <v>15.309999999999999</v>
          </cell>
          <cell r="O4808">
            <v>23.97</v>
          </cell>
          <cell r="P4808">
            <v>0</v>
          </cell>
          <cell r="R4808" t="str">
            <v>SINAPI</v>
          </cell>
        </row>
        <row r="4809">
          <cell r="G4809">
            <v>103861</v>
          </cell>
          <cell r="H4809" t="str">
            <v>CURVA DE TRANSPOSIÇÃO EM BRONZE/LATÃO, DN 28 MM, SEM ANEL DE SOLDA, BOLSA X BOLSA, INSTALADO EM RAMAL E SUB-RAMAL DE GÁS MEDICINAL - FORNECIMENTO E INSTALAÇÃO. AF_04/2022</v>
          </cell>
          <cell r="I4809" t="str">
            <v>UN</v>
          </cell>
          <cell r="J4809" t="str">
            <v>ATRIBUÍDO SÃO PAULO</v>
          </cell>
          <cell r="K4809" t="str">
            <v>84,79</v>
          </cell>
          <cell r="L4809" t="str">
            <v>CAIXA REFERENCIAL</v>
          </cell>
          <cell r="M4809" t="str">
            <v>8,64</v>
          </cell>
          <cell r="N4809">
            <v>76.150000000000006</v>
          </cell>
          <cell r="O4809">
            <v>84.79</v>
          </cell>
          <cell r="P4809">
            <v>0</v>
          </cell>
          <cell r="R4809" t="str">
            <v>SINAPI</v>
          </cell>
        </row>
        <row r="4810">
          <cell r="G4810">
            <v>103862</v>
          </cell>
          <cell r="H4810" t="str">
            <v>JUNTA DE EXPANSÃO EM COBRE, DN 28 MM, PONTA X PONTA, INSTALADO EM RAMAL E SUB-RAMAL DE GÁS MEDICINAL - FORNECIMENTO E INSTALAÇÃO. AF_04/2022</v>
          </cell>
          <cell r="I4810" t="str">
            <v>UN</v>
          </cell>
          <cell r="J4810" t="str">
            <v>ATRIBUÍDO SÃO PAULO</v>
          </cell>
          <cell r="K4810" t="str">
            <v>569,08</v>
          </cell>
          <cell r="L4810" t="str">
            <v>CAIXA REFERENCIAL</v>
          </cell>
          <cell r="M4810" t="str">
            <v>8,63</v>
          </cell>
          <cell r="N4810">
            <v>560.45000000000005</v>
          </cell>
          <cell r="O4810">
            <v>569.08000000000004</v>
          </cell>
          <cell r="P4810">
            <v>0</v>
          </cell>
          <cell r="R4810" t="str">
            <v>SINAPI</v>
          </cell>
        </row>
        <row r="4811">
          <cell r="G4811">
            <v>103863</v>
          </cell>
          <cell r="H4811" t="str">
            <v>CONECTOR EM BRONZE/LATÃO, DN 28 MM X 1/2", SEM ANEL DE SOLDA, BOLSA X ROSCA F, INSTALADO EM RAMAL E SUB-RAMAL DE GÁS MEDICINAL - FORNECIMENTO E INSTALAÇÃO. AF_04/2022</v>
          </cell>
          <cell r="I4811" t="str">
            <v>UN</v>
          </cell>
          <cell r="J4811" t="str">
            <v>ATRIBUÍDO SÃO PAULO</v>
          </cell>
          <cell r="K4811" t="str">
            <v>32,32</v>
          </cell>
          <cell r="L4811" t="str">
            <v>CAIXA REFERENCIAL</v>
          </cell>
          <cell r="M4811" t="str">
            <v>5,57</v>
          </cell>
          <cell r="N4811">
            <v>26.75</v>
          </cell>
          <cell r="O4811">
            <v>32.32</v>
          </cell>
          <cell r="P4811">
            <v>0</v>
          </cell>
          <cell r="R4811" t="str">
            <v>SINAPI</v>
          </cell>
        </row>
        <row r="4812">
          <cell r="G4812">
            <v>103864</v>
          </cell>
          <cell r="H4812" t="str">
            <v>BUCHA DE REDUÇÃO EM COBRE, DN 28 MM X 22 MM, SEM ANEL DE SOLDA, INSTALADO EM RAMAL E SUB-RAMAL DE GÁS MEDICINAL - FORNECIMENTO E INSTALAÇÃO. AF_04/2022</v>
          </cell>
          <cell r="I4812" t="str">
            <v>UN</v>
          </cell>
          <cell r="J4812" t="str">
            <v>ATRIBUÍDO SÃO PAULO</v>
          </cell>
          <cell r="K4812" t="str">
            <v>20,78</v>
          </cell>
          <cell r="L4812" t="str">
            <v>CAIXA REFERENCIAL</v>
          </cell>
          <cell r="M4812" t="str">
            <v>7,90</v>
          </cell>
          <cell r="N4812">
            <v>12.88</v>
          </cell>
          <cell r="O4812">
            <v>20.78</v>
          </cell>
          <cell r="P4812">
            <v>0</v>
          </cell>
          <cell r="R4812" t="str">
            <v>SINAPI</v>
          </cell>
        </row>
        <row r="4813">
          <cell r="G4813">
            <v>103865</v>
          </cell>
          <cell r="H4813" t="str">
            <v>TÊ EM COBRE, DN 15 MM, SEM ANEL DE SOLDA, INSTALADO EM RAMAL E SUB-RAMAL DE GÁS MEDICINAL - FORNECIMENTO E INSTALAÇÃO. AF_04/2022</v>
          </cell>
          <cell r="I4813" t="str">
            <v>UN</v>
          </cell>
          <cell r="J4813" t="str">
            <v>ATRIBUÍDO SÃO PAULO</v>
          </cell>
          <cell r="K4813" t="str">
            <v>21,89</v>
          </cell>
          <cell r="L4813" t="str">
            <v>CAIXA REFERENCIAL</v>
          </cell>
          <cell r="M4813" t="str">
            <v>10,71</v>
          </cell>
          <cell r="N4813">
            <v>11.18</v>
          </cell>
          <cell r="O4813">
            <v>21.89</v>
          </cell>
          <cell r="P4813">
            <v>0</v>
          </cell>
          <cell r="R4813" t="str">
            <v>SINAPI</v>
          </cell>
        </row>
        <row r="4814">
          <cell r="G4814">
            <v>103866</v>
          </cell>
          <cell r="H4814" t="str">
            <v>TÊ EM COBRE, DN 22 MM, SEM ANEL DE SOLDA, INSTALADO EM RAMAL E SUB-RAMAL DE GÁS MEDICINAL - FORNECIMENTO E INSTALAÇÃO. AF_04/2022</v>
          </cell>
          <cell r="I4814" t="str">
            <v>UN</v>
          </cell>
          <cell r="J4814" t="str">
            <v>ATRIBUÍDO SÃO PAULO</v>
          </cell>
          <cell r="K4814" t="str">
            <v>35,16</v>
          </cell>
          <cell r="L4814" t="str">
            <v>CAIXA REFERENCIAL</v>
          </cell>
          <cell r="M4814" t="str">
            <v>14,27</v>
          </cell>
          <cell r="N4814">
            <v>20.889999999999997</v>
          </cell>
          <cell r="O4814">
            <v>35.159999999999997</v>
          </cell>
          <cell r="P4814">
            <v>0</v>
          </cell>
          <cell r="R4814" t="str">
            <v>SINAPI</v>
          </cell>
        </row>
        <row r="4815">
          <cell r="G4815">
            <v>103867</v>
          </cell>
          <cell r="H4815" t="str">
            <v>TÊ EM COBRE, DN 28 MM, SEM ANEL DE SOLDA, INSTALADO EM RAMAL E SUB-RAMAL DE GÁS MEDICINAL - FORNECIMENTO E INSTALAÇÃO. AF_04/2022</v>
          </cell>
          <cell r="I4815" t="str">
            <v>UN</v>
          </cell>
          <cell r="J4815" t="str">
            <v>ATRIBUÍDO SÃO PAULO</v>
          </cell>
          <cell r="K4815" t="str">
            <v>49,26</v>
          </cell>
          <cell r="L4815" t="str">
            <v>CAIXA REFERENCIAL</v>
          </cell>
          <cell r="M4815" t="str">
            <v>17,32</v>
          </cell>
          <cell r="N4815">
            <v>31.939999999999998</v>
          </cell>
          <cell r="O4815">
            <v>49.26</v>
          </cell>
          <cell r="P4815">
            <v>0</v>
          </cell>
          <cell r="R4815" t="str">
            <v>SINAPI</v>
          </cell>
        </row>
        <row r="4816">
          <cell r="G4816">
            <v>103874</v>
          </cell>
          <cell r="H4816" t="str">
            <v>COTOVELO EM COBRE, DN 15 MM, 90 GRAUS, SEM ANEL DE SOLDA, INSTALADO EM RAMAL E SUB-RAMAL DE AQUECIMENTO SOLAR - FORNECIMENTO E INSTALAÇÃO. AF_04/2022</v>
          </cell>
          <cell r="I4816" t="str">
            <v>UN</v>
          </cell>
          <cell r="J4816" t="str">
            <v>ATRIBUÍDO SÃO PAULO</v>
          </cell>
          <cell r="K4816" t="str">
            <v>16,84</v>
          </cell>
          <cell r="L4816" t="str">
            <v>CAIXA REFERENCIAL</v>
          </cell>
          <cell r="M4816" t="str">
            <v>8,65</v>
          </cell>
          <cell r="N4816">
            <v>8.19</v>
          </cell>
          <cell r="O4816">
            <v>16.84</v>
          </cell>
          <cell r="P4816">
            <v>0</v>
          </cell>
          <cell r="R4816" t="str">
            <v>SINAPI</v>
          </cell>
        </row>
        <row r="4817">
          <cell r="G4817">
            <v>103875</v>
          </cell>
          <cell r="H4817" t="str">
            <v>CURVA EM COBRE, DN 15 MM, 45 GRAUS, SEM ANEL DE SOLDA, BOLSA X BOLSA, INSTALADO EM RAMAL E SUB-RAMAL DE AQUECIMENTO SOLAR - FORNECIMENTO E INSTALAÇÃO. AF_04/2022</v>
          </cell>
          <cell r="I4817" t="str">
            <v>UN</v>
          </cell>
          <cell r="J4817" t="str">
            <v>ATRIBUÍDO SÃO PAULO</v>
          </cell>
          <cell r="K4817" t="str">
            <v>16,81</v>
          </cell>
          <cell r="L4817" t="str">
            <v>CAIXA REFERENCIAL</v>
          </cell>
          <cell r="M4817" t="str">
            <v>8,65</v>
          </cell>
          <cell r="N4817">
            <v>8.1599999999999984</v>
          </cell>
          <cell r="O4817">
            <v>16.809999999999999</v>
          </cell>
          <cell r="P4817">
            <v>0</v>
          </cell>
          <cell r="R4817" t="str">
            <v>SINAPI</v>
          </cell>
        </row>
        <row r="4818">
          <cell r="G4818">
            <v>103876</v>
          </cell>
          <cell r="H4818" t="str">
            <v>COTOVELO EM BRONZE/LATÃO, DN 15 MM X 1/2", 90 GRAUS, SEM ANEL DE SOLDA, BOLSA X ROSCA F, INSTALADO EM RAMAL E SUB-RAMAL DE AQUECIMENTO SOLAR - FORNECIMENTO E INSTALAÇÃO. AF_04/2022</v>
          </cell>
          <cell r="I4818" t="str">
            <v>UN</v>
          </cell>
          <cell r="J4818" t="str">
            <v>ATRIBUÍDO SÃO PAULO</v>
          </cell>
          <cell r="K4818" t="str">
            <v>21,03</v>
          </cell>
          <cell r="L4818" t="str">
            <v>CAIXA REFERENCIAL</v>
          </cell>
          <cell r="M4818" t="str">
            <v>5,56</v>
          </cell>
          <cell r="N4818">
            <v>15.470000000000002</v>
          </cell>
          <cell r="O4818">
            <v>21.03</v>
          </cell>
          <cell r="P4818">
            <v>0</v>
          </cell>
          <cell r="R4818" t="str">
            <v>SINAPI</v>
          </cell>
        </row>
        <row r="4819">
          <cell r="G4819">
            <v>103877</v>
          </cell>
          <cell r="H4819" t="str">
            <v>COTOVELO EM COBRE, DN 22 MM, 90 GRAUS, SEM ANEL DE SOLDA, INSTALADO EM RAMAL E SUB-RAMAL DE AQUECIMENTO SOLAR - FORNECIMENTO E INSTALAÇÃO. AF_04/2022</v>
          </cell>
          <cell r="I4819" t="str">
            <v>UN</v>
          </cell>
          <cell r="J4819" t="str">
            <v>ATRIBUÍDO SÃO PAULO</v>
          </cell>
          <cell r="K4819" t="str">
            <v>25,79</v>
          </cell>
          <cell r="L4819" t="str">
            <v>CAIXA REFERENCIAL</v>
          </cell>
          <cell r="M4819" t="str">
            <v>10,17</v>
          </cell>
          <cell r="N4819">
            <v>15.62</v>
          </cell>
          <cell r="O4819">
            <v>25.79</v>
          </cell>
          <cell r="P4819">
            <v>0</v>
          </cell>
          <cell r="R4819" t="str">
            <v>SINAPI</v>
          </cell>
        </row>
        <row r="4820">
          <cell r="G4820">
            <v>103878</v>
          </cell>
          <cell r="H4820" t="str">
            <v>CURVA EM COBRE, DN 22 MM, 45 GRAUS, SEM ANEL DE SOLDA, BOLSA X BOLSA, INSTALADO EM RAMAL E SUB-RAMAL DE AQUECIMENTO SOLAR - FORNECIMENTO E INSTALAÇÃO. AF_04/2022</v>
          </cell>
          <cell r="I4820" t="str">
            <v>UN</v>
          </cell>
          <cell r="J4820" t="str">
            <v>ATRIBUÍDO SÃO PAULO</v>
          </cell>
          <cell r="K4820" t="str">
            <v>25,51</v>
          </cell>
          <cell r="L4820" t="str">
            <v>CAIXA REFERENCIAL</v>
          </cell>
          <cell r="M4820" t="str">
            <v>10,17</v>
          </cell>
          <cell r="N4820">
            <v>15.340000000000002</v>
          </cell>
          <cell r="O4820">
            <v>25.51</v>
          </cell>
          <cell r="P4820">
            <v>0</v>
          </cell>
          <cell r="R4820" t="str">
            <v>SINAPI</v>
          </cell>
        </row>
        <row r="4821">
          <cell r="G4821">
            <v>103879</v>
          </cell>
          <cell r="H4821" t="str">
            <v>COTOVELO EM BRONZE/LATÃO, DN 22 MM X 1/2", 90 GRAUS, SEM ANEL DE SOLDA, BOLSA X ROSCA F, INSTALADO EM RAMAL E SUB-RAMAL DE AQUECIMENTO SOLAR - FORNECIMENTO E INSTALAÇÃO. AF_04/2022</v>
          </cell>
          <cell r="I4821" t="str">
            <v>UN</v>
          </cell>
          <cell r="J4821" t="str">
            <v>ATRIBUÍDO SÃO PAULO</v>
          </cell>
          <cell r="K4821" t="str">
            <v>29,49</v>
          </cell>
          <cell r="L4821" t="str">
            <v>CAIXA REFERENCIAL</v>
          </cell>
          <cell r="M4821" t="str">
            <v>6,35</v>
          </cell>
          <cell r="N4821">
            <v>23.14</v>
          </cell>
          <cell r="O4821">
            <v>29.490000000000002</v>
          </cell>
          <cell r="P4821">
            <v>0</v>
          </cell>
          <cell r="R4821" t="str">
            <v>SINAPI</v>
          </cell>
        </row>
        <row r="4822">
          <cell r="G4822">
            <v>103880</v>
          </cell>
          <cell r="H4822" t="str">
            <v>COTOVELO EM BRONZE/LATÃO, DN 22 MM X 3/4", 90 GRAUS, SEM ANEL DE SOLDA, BOLSA X ROSCA F, INSTALADO EM RAMAL E SUB-RAMAL DE AQUECIMENTO SOLAR - FORNECIMENTO E INSTALAÇÃO. AF_04/2022</v>
          </cell>
          <cell r="I4822" t="str">
            <v>UN</v>
          </cell>
          <cell r="J4822" t="str">
            <v>ATRIBUÍDO SÃO PAULO</v>
          </cell>
          <cell r="K4822" t="str">
            <v>32,85</v>
          </cell>
          <cell r="L4822" t="str">
            <v>CAIXA REFERENCIAL</v>
          </cell>
          <cell r="M4822" t="str">
            <v>7,02</v>
          </cell>
          <cell r="N4822">
            <v>25.830000000000002</v>
          </cell>
          <cell r="O4822">
            <v>32.85</v>
          </cell>
          <cell r="P4822">
            <v>0</v>
          </cell>
          <cell r="R4822" t="str">
            <v>SINAPI</v>
          </cell>
        </row>
        <row r="4823">
          <cell r="G4823">
            <v>103881</v>
          </cell>
          <cell r="H4823" t="str">
            <v>COTOVELO EM COBRE, DN 28 MM, 90 GRAUS, SEM ANEL DE SOLDA, INSTALADO EM RAMAL E SUB-RAMAL DE AQUECIMENTO SOLAR - FORNECIMENTO E INSTALAÇÃO. AF_04/2022</v>
          </cell>
          <cell r="I4823" t="str">
            <v>UN</v>
          </cell>
          <cell r="J4823" t="str">
            <v>ATRIBUÍDO SÃO PAULO</v>
          </cell>
          <cell r="K4823" t="str">
            <v>36,18</v>
          </cell>
          <cell r="L4823" t="str">
            <v>CAIXA REFERENCIAL</v>
          </cell>
          <cell r="M4823" t="str">
            <v>11,51</v>
          </cell>
          <cell r="N4823">
            <v>24.67</v>
          </cell>
          <cell r="O4823">
            <v>36.18</v>
          </cell>
          <cell r="P4823">
            <v>0</v>
          </cell>
          <cell r="R4823" t="str">
            <v>SINAPI</v>
          </cell>
        </row>
        <row r="4824">
          <cell r="G4824">
            <v>103882</v>
          </cell>
          <cell r="H4824" t="str">
            <v>CURVA EM COBRE, DN 28 MM, 45 GRAUS, SEM ANEL DE SOLDA, BOLSA X BOLSA, INSTALADO EM RAMAL E SUB-RAMAL DE AQUECIMENTO SOLAR - FORNECIMENTO E INSTALAÇÃO. AF_04/2022</v>
          </cell>
          <cell r="I4824" t="str">
            <v>UN</v>
          </cell>
          <cell r="J4824" t="str">
            <v>ATRIBUÍDO SÃO PAULO</v>
          </cell>
          <cell r="K4824" t="str">
            <v>34,44</v>
          </cell>
          <cell r="L4824" t="str">
            <v>CAIXA REFERENCIAL</v>
          </cell>
          <cell r="M4824" t="str">
            <v>11,51</v>
          </cell>
          <cell r="N4824">
            <v>22.93</v>
          </cell>
          <cell r="O4824">
            <v>34.44</v>
          </cell>
          <cell r="P4824">
            <v>0</v>
          </cell>
          <cell r="R4824" t="str">
            <v>SINAPI</v>
          </cell>
        </row>
        <row r="4825">
          <cell r="G4825">
            <v>103883</v>
          </cell>
          <cell r="H4825" t="str">
            <v>LUVA EM COBRE, DN 15 MM, SEM ANEL DE SOLDA, INSTALADO EM RAMAL E SUB-RAMAL DE AQUECIMENTO SOLAR - FORNECIMENTO E INSTALAÇÃO. AF_04/2022</v>
          </cell>
          <cell r="I4825" t="str">
            <v>UN</v>
          </cell>
          <cell r="J4825" t="str">
            <v>ATRIBUÍDO SÃO PAULO</v>
          </cell>
          <cell r="K4825" t="str">
            <v>10,99</v>
          </cell>
          <cell r="L4825" t="str">
            <v>CAIXA REFERENCIAL</v>
          </cell>
          <cell r="M4825" t="str">
            <v>5,76</v>
          </cell>
          <cell r="N4825">
            <v>5.23</v>
          </cell>
          <cell r="O4825">
            <v>10.99</v>
          </cell>
          <cell r="P4825">
            <v>0</v>
          </cell>
          <cell r="R4825" t="str">
            <v>SINAPI</v>
          </cell>
        </row>
        <row r="4826">
          <cell r="G4826">
            <v>103884</v>
          </cell>
          <cell r="H4826" t="str">
            <v>LUVA PASSANTE EM COBRE, DN 15 MM, SEM ANEL DE SOLDA, INSTALADO EM RAMAL E SUB-RAMAL DE AQUECIMENTO SOLAR - FORNECIMENTO E INSTALAÇÃO. AF_04/2022</v>
          </cell>
          <cell r="I4826" t="str">
            <v>UN</v>
          </cell>
          <cell r="J4826" t="str">
            <v>ATRIBUÍDO SÃO PAULO</v>
          </cell>
          <cell r="K4826" t="str">
            <v>11,02</v>
          </cell>
          <cell r="L4826" t="str">
            <v>CAIXA REFERENCIAL</v>
          </cell>
          <cell r="M4826" t="str">
            <v>5,76</v>
          </cell>
          <cell r="N4826">
            <v>5.26</v>
          </cell>
          <cell r="O4826">
            <v>11.02</v>
          </cell>
          <cell r="P4826">
            <v>0</v>
          </cell>
          <cell r="R4826" t="str">
            <v>SINAPI</v>
          </cell>
        </row>
        <row r="4827">
          <cell r="G4827">
            <v>103885</v>
          </cell>
          <cell r="H4827" t="str">
            <v>CURVA DE TRANSPOSIÇÃO EM BRONZE/LATÃO, DN 15 MM, SEM ANEL DE SOLDA, BOLSA X BOLSA, INSTALADO EM RAMAL E SUB-RAMAL DE AQUECIMENTO SOLAR - FORNECIMENTO E INSTALAÇÃO. AF_04/2022</v>
          </cell>
          <cell r="I4827" t="str">
            <v>UN</v>
          </cell>
          <cell r="J4827" t="str">
            <v>ATRIBUÍDO SÃO PAULO</v>
          </cell>
          <cell r="K4827" t="str">
            <v>26,07</v>
          </cell>
          <cell r="L4827" t="str">
            <v>CAIXA REFERENCIAL</v>
          </cell>
          <cell r="M4827" t="str">
            <v>5,73</v>
          </cell>
          <cell r="N4827">
            <v>20.34</v>
          </cell>
          <cell r="O4827">
            <v>26.07</v>
          </cell>
          <cell r="P4827">
            <v>0</v>
          </cell>
          <cell r="R4827" t="str">
            <v>SINAPI</v>
          </cell>
        </row>
        <row r="4828">
          <cell r="G4828">
            <v>103886</v>
          </cell>
          <cell r="H4828" t="str">
            <v>JUNTA DE EXPANSÃO EM COBRE, DN 15 MM, PONTA X PONTA, INSTALADO EM RAMAL E SUB-RAMAL DE AQUECIMENTO SOLAR - FORNECIMENTO E INSTALAÇÃO. AF_04/2022</v>
          </cell>
          <cell r="I4828" t="str">
            <v>UN</v>
          </cell>
          <cell r="J4828" t="str">
            <v>ATRIBUÍDO SÃO PAULO</v>
          </cell>
          <cell r="K4828" t="str">
            <v>444,55</v>
          </cell>
          <cell r="L4828" t="str">
            <v>CAIXA REFERENCIAL</v>
          </cell>
          <cell r="M4828" t="str">
            <v>5,72</v>
          </cell>
          <cell r="N4828">
            <v>438.83</v>
          </cell>
          <cell r="O4828">
            <v>444.55</v>
          </cell>
          <cell r="P4828">
            <v>0</v>
          </cell>
          <cell r="R4828" t="str">
            <v>SINAPI</v>
          </cell>
        </row>
        <row r="4829">
          <cell r="G4829">
            <v>103887</v>
          </cell>
          <cell r="H4829" t="str">
            <v>CONECTOR EM BRONZE/LATÃO, DN 15 MM X 1/2", SEM ANEL DE SOLDA, BOLSA X ROSCA F, INSTALADO EM RAMAL E SUB-RAMAL DE AQUECIMENTO SOLAR - FORNECIMENTO E INSTALAÇÃO. AF_04/2022</v>
          </cell>
          <cell r="I4829" t="str">
            <v>UN</v>
          </cell>
          <cell r="J4829" t="str">
            <v>ATRIBUÍDO SÃO PAULO</v>
          </cell>
          <cell r="K4829" t="str">
            <v>19,33</v>
          </cell>
          <cell r="L4829" t="str">
            <v>CAIXA REFERENCIAL</v>
          </cell>
          <cell r="M4829" t="str">
            <v>4,13</v>
          </cell>
          <cell r="N4829">
            <v>15.2</v>
          </cell>
          <cell r="O4829">
            <v>19.329999999999998</v>
          </cell>
          <cell r="P4829">
            <v>0</v>
          </cell>
          <cell r="R4829" t="str">
            <v>SINAPI</v>
          </cell>
        </row>
        <row r="4830">
          <cell r="G4830">
            <v>103888</v>
          </cell>
          <cell r="H4830" t="str">
            <v>LUVA EM COBRE, DN 22 MM, SEM ANEL DE SOLDA, INSTALADO EM RAMAL E SUB-RAMAL DE AQUECIMENTO SOLAR - FORNECIMENTO E INSTALAÇÃO. AF_04/2022</v>
          </cell>
          <cell r="I4830" t="str">
            <v>UN</v>
          </cell>
          <cell r="J4830" t="str">
            <v>ATRIBUÍDO SÃO PAULO</v>
          </cell>
          <cell r="K4830" t="str">
            <v>15,53</v>
          </cell>
          <cell r="L4830" t="str">
            <v>CAIXA REFERENCIAL</v>
          </cell>
          <cell r="M4830" t="str">
            <v>6,78</v>
          </cell>
          <cell r="N4830">
            <v>8.75</v>
          </cell>
          <cell r="O4830">
            <v>15.530000000000001</v>
          </cell>
          <cell r="P4830">
            <v>0</v>
          </cell>
          <cell r="R4830" t="str">
            <v>SINAPI</v>
          </cell>
        </row>
        <row r="4831">
          <cell r="G4831">
            <v>103889</v>
          </cell>
          <cell r="H4831" t="str">
            <v>LUVA PASSANTE EM COBRE, DN 22 MM, SEM ANEL DE SOLDA, INSTALADO EM RAMAL E SUB-RAMAL DE AQUECIMENTO SOLAR - FORNECIMENTO E INSTALAÇÃO. AF_04/2022</v>
          </cell>
          <cell r="I4831" t="str">
            <v>UN</v>
          </cell>
          <cell r="J4831" t="str">
            <v>ATRIBUÍDO SÃO PAULO</v>
          </cell>
          <cell r="K4831" t="str">
            <v>16,83</v>
          </cell>
          <cell r="L4831" t="str">
            <v>CAIXA REFERENCIAL</v>
          </cell>
          <cell r="M4831" t="str">
            <v>6,78</v>
          </cell>
          <cell r="N4831">
            <v>10.049999999999997</v>
          </cell>
          <cell r="O4831">
            <v>16.829999999999998</v>
          </cell>
          <cell r="P4831">
            <v>0</v>
          </cell>
          <cell r="R4831" t="str">
            <v>SINAPI</v>
          </cell>
        </row>
        <row r="4832">
          <cell r="G4832">
            <v>103890</v>
          </cell>
          <cell r="H4832" t="str">
            <v>JUNTA DE EXPANSÃO EM COBRE, DN 22 MM, PONTA X PONTA, INSTALADO EM RAMAL E SUB-RAMAL DE AQUECIMENTO SOLAR - FORNECIMENTO E INSTALAÇÃO. AF_04/2022</v>
          </cell>
          <cell r="I4832" t="str">
            <v>UN</v>
          </cell>
          <cell r="J4832" t="str">
            <v>ATRIBUÍDO SÃO PAULO</v>
          </cell>
          <cell r="K4832" t="str">
            <v>516,29</v>
          </cell>
          <cell r="L4832" t="str">
            <v>CAIXA REFERENCIAL</v>
          </cell>
          <cell r="M4832" t="str">
            <v>6,76</v>
          </cell>
          <cell r="N4832">
            <v>509.53</v>
          </cell>
          <cell r="O4832">
            <v>516.29</v>
          </cell>
          <cell r="P4832">
            <v>0</v>
          </cell>
          <cell r="R4832" t="str">
            <v>SINAPI</v>
          </cell>
        </row>
        <row r="4833">
          <cell r="G4833">
            <v>103891</v>
          </cell>
          <cell r="H4833" t="str">
            <v>CURVA DE TRANSPOSIÇÃO EM BRONZE/LATÃO, DN 22 MM, SEM ANEL DE SOLDA, BOLSA X BOLSA, INSTALADO EM RAMAL E SUB-RAMAL DE AQUECIMENTO SOLAR - FORNECIMENTO E INSTALAÇÃO. AF_04/2022</v>
          </cell>
          <cell r="I4833" t="str">
            <v>UN</v>
          </cell>
          <cell r="J4833" t="str">
            <v>ATRIBUÍDO SÃO PAULO</v>
          </cell>
          <cell r="K4833" t="str">
            <v>49,90</v>
          </cell>
          <cell r="L4833" t="str">
            <v>CAIXA REFERENCIAL</v>
          </cell>
          <cell r="M4833" t="str">
            <v>6,76</v>
          </cell>
          <cell r="N4833">
            <v>43.14</v>
          </cell>
          <cell r="O4833">
            <v>49.9</v>
          </cell>
          <cell r="P4833">
            <v>0</v>
          </cell>
          <cell r="R4833" t="str">
            <v>SINAPI</v>
          </cell>
        </row>
        <row r="4834">
          <cell r="G4834">
            <v>103892</v>
          </cell>
          <cell r="H4834" t="str">
            <v>BUCHA DE REDUÇÃO EM COBRE, DN 22 MM X 15 MM, SEM ANEL DE SOLDA, PONTA X BOLSA, INSTALADO EM RAMAL E SUB-RAMAL DE AQUECIMENTO SOLAR - FORNECIMENTO E INSTALAÇÃO. AF_04/2022</v>
          </cell>
          <cell r="I4834" t="str">
            <v>UN</v>
          </cell>
          <cell r="J4834" t="str">
            <v>ATRIBUÍDO SÃO PAULO</v>
          </cell>
          <cell r="K4834" t="str">
            <v>15,12</v>
          </cell>
          <cell r="L4834" t="str">
            <v>CAIXA REFERENCIAL</v>
          </cell>
          <cell r="M4834" t="str">
            <v>6,26</v>
          </cell>
          <cell r="N4834">
            <v>8.86</v>
          </cell>
          <cell r="O4834">
            <v>15.12</v>
          </cell>
          <cell r="P4834">
            <v>0</v>
          </cell>
          <cell r="R4834" t="str">
            <v>SINAPI</v>
          </cell>
        </row>
        <row r="4835">
          <cell r="G4835">
            <v>103893</v>
          </cell>
          <cell r="H4835" t="str">
            <v>CONECTOR EM BRONZE/LATÃO, DN 22 MM X 1/2", SEM ANEL DE SOLDA, BOLSA X ROSCA F, INSTALADO EM RAMAL E SUB-RAMAL DE AQUECIMENTO SOLAR - FORNECIMENTO E INSTALAÇÃO. AF_04/2022</v>
          </cell>
          <cell r="I4835" t="str">
            <v>UN</v>
          </cell>
          <cell r="J4835" t="str">
            <v>ATRIBUÍDO SÃO PAULO</v>
          </cell>
          <cell r="K4835" t="str">
            <v>20,50</v>
          </cell>
          <cell r="L4835" t="str">
            <v>CAIXA REFERENCIAL</v>
          </cell>
          <cell r="M4835" t="str">
            <v>4,64</v>
          </cell>
          <cell r="N4835">
            <v>15.86</v>
          </cell>
          <cell r="O4835">
            <v>20.5</v>
          </cell>
          <cell r="P4835">
            <v>0</v>
          </cell>
          <cell r="R4835" t="str">
            <v>SINAPI</v>
          </cell>
        </row>
        <row r="4836">
          <cell r="G4836">
            <v>103894</v>
          </cell>
          <cell r="H4836" t="str">
            <v>CONECTOR EM BRONZE/LATÃO, DN 22 MM X 3/4", SEM ANEL DE SOLDA, BOLSA X ROSCA F, INSTALADO EM RAMAL E SUB-RAMAL DE AQUECIMENTO SOLAR - FORNECIMENTO E INSTALAÇÃO. AF_04/2022</v>
          </cell>
          <cell r="I4836" t="str">
            <v>UN</v>
          </cell>
          <cell r="J4836" t="str">
            <v>ATRIBUÍDO SÃO PAULO</v>
          </cell>
          <cell r="K4836" t="str">
            <v>24,68</v>
          </cell>
          <cell r="L4836" t="str">
            <v>CAIXA REFERENCIAL</v>
          </cell>
          <cell r="M4836" t="str">
            <v>5,32</v>
          </cell>
          <cell r="N4836">
            <v>19.36</v>
          </cell>
          <cell r="O4836">
            <v>24.68</v>
          </cell>
          <cell r="P4836">
            <v>0</v>
          </cell>
          <cell r="R4836" t="str">
            <v>SINAPI</v>
          </cell>
        </row>
        <row r="4837">
          <cell r="G4837">
            <v>103895</v>
          </cell>
          <cell r="H4837" t="str">
            <v>LUVA EM COBRE, DN 28 MM, SEM ANEL DE SOLDA, INSTALADO EM RAMAL E SUB-RAMAL DE AQUECIMENTO SOLAR - FORNECIMENTO E INSTALAÇÃO. AF_04/2022</v>
          </cell>
          <cell r="I4837" t="str">
            <v>UN</v>
          </cell>
          <cell r="J4837" t="str">
            <v>ATRIBUÍDO SÃO PAULO</v>
          </cell>
          <cell r="K4837" t="str">
            <v>22,59</v>
          </cell>
          <cell r="L4837" t="str">
            <v>CAIXA REFERENCIAL</v>
          </cell>
          <cell r="M4837" t="str">
            <v>7,68</v>
          </cell>
          <cell r="N4837">
            <v>14.91</v>
          </cell>
          <cell r="O4837">
            <v>22.59</v>
          </cell>
          <cell r="P4837">
            <v>0</v>
          </cell>
          <cell r="R4837" t="str">
            <v>SINAPI</v>
          </cell>
        </row>
        <row r="4838">
          <cell r="G4838">
            <v>103896</v>
          </cell>
          <cell r="H4838" t="str">
            <v>LUVA PASSANTE EM COBRE, DN 28 MM, SEM ANEL DE SOLDA, INSTALADO EM RAMAL E SUB-RAMAL DE AQUECIMENTO SOLAR - FORNECIMENTO E INSTALAÇÃO. AF_04/2022</v>
          </cell>
          <cell r="I4838" t="str">
            <v>UN</v>
          </cell>
          <cell r="J4838" t="str">
            <v>ATRIBUÍDO SÃO PAULO</v>
          </cell>
          <cell r="K4838" t="str">
            <v>22,59</v>
          </cell>
          <cell r="L4838" t="str">
            <v>CAIXA REFERENCIAL</v>
          </cell>
          <cell r="M4838" t="str">
            <v>7,68</v>
          </cell>
          <cell r="N4838">
            <v>14.91</v>
          </cell>
          <cell r="O4838">
            <v>22.59</v>
          </cell>
          <cell r="P4838">
            <v>0</v>
          </cell>
          <cell r="R4838" t="str">
            <v>SINAPI</v>
          </cell>
        </row>
        <row r="4839">
          <cell r="G4839">
            <v>103897</v>
          </cell>
          <cell r="H4839" t="str">
            <v>CURVA DE TRANSPOSIÇÃO EM BRONZE/LATÃO, DN 28 MM, SEM ANEL DE SOLDA, BOLSA X BOLSA, INSTALADO EM RAMAL E SUB-RAMAL DE AQUECIMENTO SOLAR - FORNECIMENTO E INSTALAÇÃO. AF_04/2022</v>
          </cell>
          <cell r="I4839" t="str">
            <v>UN</v>
          </cell>
          <cell r="J4839" t="str">
            <v>ATRIBUÍDO SÃO PAULO</v>
          </cell>
          <cell r="K4839" t="str">
            <v>83,41</v>
          </cell>
          <cell r="L4839" t="str">
            <v>CAIXA REFERENCIAL</v>
          </cell>
          <cell r="M4839" t="str">
            <v>7,66</v>
          </cell>
          <cell r="N4839">
            <v>75.75</v>
          </cell>
          <cell r="O4839">
            <v>83.41</v>
          </cell>
          <cell r="P4839">
            <v>0</v>
          </cell>
          <cell r="R4839" t="str">
            <v>SINAPI</v>
          </cell>
        </row>
        <row r="4840">
          <cell r="G4840">
            <v>103898</v>
          </cell>
          <cell r="H4840" t="str">
            <v>JUNTA DE EXPANSÃO EM COBRE, DN 28 MM, PONTA X PONTA, INSTALADO EM RAMAL E SUB-RAMAL DE AQUECIMENTO SOLAR - FORNECIMENTO E INSTALAÇÃO. AF_04/2022</v>
          </cell>
          <cell r="I4840" t="str">
            <v>UN</v>
          </cell>
          <cell r="J4840" t="str">
            <v>ATRIBUÍDO SÃO PAULO</v>
          </cell>
          <cell r="K4840" t="str">
            <v>567,70</v>
          </cell>
          <cell r="L4840" t="str">
            <v>CAIXA REFERENCIAL</v>
          </cell>
          <cell r="M4840" t="str">
            <v>7,66</v>
          </cell>
          <cell r="N4840">
            <v>560.04000000000008</v>
          </cell>
          <cell r="O4840">
            <v>567.70000000000005</v>
          </cell>
          <cell r="P4840">
            <v>0</v>
          </cell>
          <cell r="R4840" t="str">
            <v>SINAPI</v>
          </cell>
        </row>
        <row r="4841">
          <cell r="G4841">
            <v>103899</v>
          </cell>
          <cell r="H4841" t="str">
            <v>CONECTOR EM BRONZE/LATÃO, DN 28 MM X 1/2", SEM ANEL DE SOLDA, BOLSA X ROSCA F, INSTALADO EM RAMAL E SUB-RAMAL DE AQUECIMENTO SOLAR - FORNECIMENTO E INSTALAÇÃO. AF_04/2022</v>
          </cell>
          <cell r="I4841" t="str">
            <v>UN</v>
          </cell>
          <cell r="J4841" t="str">
            <v>ATRIBUÍDO SÃO PAULO</v>
          </cell>
          <cell r="K4841" t="str">
            <v>31,63</v>
          </cell>
          <cell r="L4841" t="str">
            <v>CAIXA REFERENCIAL</v>
          </cell>
          <cell r="M4841" t="str">
            <v>5,09</v>
          </cell>
          <cell r="N4841">
            <v>26.54</v>
          </cell>
          <cell r="O4841">
            <v>31.63</v>
          </cell>
          <cell r="P4841">
            <v>0</v>
          </cell>
          <cell r="R4841" t="str">
            <v>SINAPI</v>
          </cell>
        </row>
        <row r="4842">
          <cell r="G4842">
            <v>103900</v>
          </cell>
          <cell r="H4842" t="str">
            <v>BUCHA DE REDUÇÃO EM COBRE, DN 28 MM X 22 MM, SEM ANEL DE SOLDA, INSTALADO EM RAMAL E SUB-RAMAL DE AQUECIMENTO SOLAR - FORNECIMENTO E INSTALAÇÃO. AF_04/2022</v>
          </cell>
          <cell r="I4842" t="str">
            <v>UN</v>
          </cell>
          <cell r="J4842" t="str">
            <v>ATRIBUÍDO SÃO PAULO</v>
          </cell>
          <cell r="K4842" t="str">
            <v>19,65</v>
          </cell>
          <cell r="L4842" t="str">
            <v>CAIXA REFERENCIAL</v>
          </cell>
          <cell r="M4842" t="str">
            <v>7,23</v>
          </cell>
          <cell r="N4842">
            <v>12.419999999999998</v>
          </cell>
          <cell r="O4842">
            <v>19.649999999999999</v>
          </cell>
          <cell r="P4842">
            <v>0</v>
          </cell>
          <cell r="R4842" t="str">
            <v>SINAPI</v>
          </cell>
        </row>
        <row r="4843">
          <cell r="G4843">
            <v>103901</v>
          </cell>
          <cell r="H4843" t="str">
            <v>TÊ EM COBRE, DN 15 MM, SEM ANEL DE SOLDA, INSTALADO EM RAMAL E SUB-RAMAL DE AQUECIMENTO SOLAR - FORNECIMENTO E INSTALAÇÃO. AF_04/2022</v>
          </cell>
          <cell r="I4843" t="str">
            <v>UN</v>
          </cell>
          <cell r="J4843" t="str">
            <v>ATRIBUÍDO SÃO PAULO</v>
          </cell>
          <cell r="K4843" t="str">
            <v>22,77</v>
          </cell>
          <cell r="L4843" t="str">
            <v>CAIXA REFERENCIAL</v>
          </cell>
          <cell r="M4843" t="str">
            <v>11,50</v>
          </cell>
          <cell r="N4843">
            <v>11.27</v>
          </cell>
          <cell r="O4843">
            <v>22.77</v>
          </cell>
          <cell r="P4843">
            <v>0</v>
          </cell>
          <cell r="R4843" t="str">
            <v>SINAPI</v>
          </cell>
        </row>
        <row r="4844">
          <cell r="G4844">
            <v>103902</v>
          </cell>
          <cell r="H4844" t="str">
            <v>TÊ EM COBRE, DN 22 MM, SEM ANEL DE SOLDA, INSTALADO EM RAMAL E SUB-RAMAL DE AQUECIMENTO SOLAR - FORNECIMENTO E INSTALAÇÃO. AF_04/2022</v>
          </cell>
          <cell r="I4844" t="str">
            <v>UN</v>
          </cell>
          <cell r="J4844" t="str">
            <v>ATRIBUÍDO SÃO PAULO</v>
          </cell>
          <cell r="K4844" t="str">
            <v>34,10</v>
          </cell>
          <cell r="L4844" t="str">
            <v>CAIXA REFERENCIAL</v>
          </cell>
          <cell r="M4844" t="str">
            <v>13,56</v>
          </cell>
          <cell r="N4844">
            <v>20.54</v>
          </cell>
          <cell r="O4844">
            <v>34.1</v>
          </cell>
          <cell r="P4844">
            <v>0</v>
          </cell>
          <cell r="R4844" t="str">
            <v>SINAPI</v>
          </cell>
        </row>
        <row r="4845">
          <cell r="G4845">
            <v>103903</v>
          </cell>
          <cell r="H4845" t="str">
            <v>TÊ EM COBRE, DN 28 MM, SEM ANEL DE SOLDA, INSTALADO EM RAMAL E SUB-RAMAL DE AQUECIMENTO SOLAR - FORNECIMENTO E INSTALAÇÃO. AF_04/2022</v>
          </cell>
          <cell r="I4845" t="str">
            <v>UN</v>
          </cell>
          <cell r="J4845" t="str">
            <v>ATRIBUÍDO SÃO PAULO</v>
          </cell>
          <cell r="K4845" t="str">
            <v>46,56</v>
          </cell>
          <cell r="L4845" t="str">
            <v>CAIXA REFERENCIAL</v>
          </cell>
          <cell r="M4845" t="str">
            <v>15,34</v>
          </cell>
          <cell r="N4845">
            <v>31.220000000000002</v>
          </cell>
          <cell r="O4845">
            <v>46.56</v>
          </cell>
          <cell r="P4845">
            <v>0</v>
          </cell>
          <cell r="R4845" t="str">
            <v>SINAPI</v>
          </cell>
        </row>
        <row r="4846">
          <cell r="G4846">
            <v>103947</v>
          </cell>
          <cell r="H4846" t="str">
            <v>BUCHA DE REDUÇÃO, CURTA, PVC, SOLDÁVEL, DN 25 X 20 MM, INSTALADO EM RAMAL OU SUB-RAMAL DE ÁGUA - FORNECIMENTO E INSTALAÇÃO. AF_06/2022</v>
          </cell>
          <cell r="I4846" t="str">
            <v>UN</v>
          </cell>
          <cell r="J4846" t="str">
            <v>COEFICIENTE DE REPRESENTATIVIDADE</v>
          </cell>
          <cell r="K4846" t="str">
            <v>6,03</v>
          </cell>
          <cell r="L4846" t="str">
            <v>CAIXA REFERENCIAL</v>
          </cell>
          <cell r="M4846" t="str">
            <v>3,33</v>
          </cell>
          <cell r="N4846">
            <v>2.7</v>
          </cell>
          <cell r="O4846">
            <v>6.03</v>
          </cell>
          <cell r="P4846">
            <v>0</v>
          </cell>
          <cell r="R4846" t="str">
            <v>SINAPI</v>
          </cell>
        </row>
        <row r="4847">
          <cell r="G4847">
            <v>103948</v>
          </cell>
          <cell r="H4847" t="str">
            <v>BUCHA DE REDUÇÃO, CURTA, PVC, SOLDÁVEL, DN 32 X 25 MM, INSTALADO EM RAMAL OU SUB-RAMAL DE ÁGUA - FORNECIMENTO E INSTALAÇÃO. AF_06/2022</v>
          </cell>
          <cell r="I4847" t="str">
            <v>UN</v>
          </cell>
          <cell r="J4847" t="str">
            <v>COEFICIENTE DE REPRESENTATIVIDADE</v>
          </cell>
          <cell r="K4847" t="str">
            <v>7,62</v>
          </cell>
          <cell r="L4847" t="str">
            <v>CAIXA REFERENCIAL</v>
          </cell>
          <cell r="M4847" t="str">
            <v>3,92</v>
          </cell>
          <cell r="N4847">
            <v>3.7</v>
          </cell>
          <cell r="O4847">
            <v>7.62</v>
          </cell>
          <cell r="P4847">
            <v>0</v>
          </cell>
          <cell r="R4847" t="str">
            <v>SINAPI</v>
          </cell>
        </row>
        <row r="4848">
          <cell r="G4848">
            <v>103949</v>
          </cell>
          <cell r="H4848" t="str">
            <v>BUCHA DE REDUÇÃO, LONGA, PVC, SOLDÁVEL, DN 32 X 20 MM, INSTALADO EM RAMAL OU SUB-RAMAL DE ÁGUA - FORNECIMENTO E INSTALAÇÃO. AF_06/2022</v>
          </cell>
          <cell r="I4848" t="str">
            <v>UN</v>
          </cell>
          <cell r="J4848" t="str">
            <v>COEFICIENTE DE REPRESENTATIVIDADE</v>
          </cell>
          <cell r="K4848" t="str">
            <v>9,50</v>
          </cell>
          <cell r="L4848" t="str">
            <v>CAIXA REFERENCIAL</v>
          </cell>
          <cell r="M4848" t="str">
            <v>3,66</v>
          </cell>
          <cell r="N4848">
            <v>5.84</v>
          </cell>
          <cell r="O4848">
            <v>9.5</v>
          </cell>
          <cell r="P4848">
            <v>0</v>
          </cell>
          <cell r="R4848" t="str">
            <v>SINAPI</v>
          </cell>
        </row>
        <row r="4849">
          <cell r="G4849">
            <v>103950</v>
          </cell>
          <cell r="H4849" t="str">
            <v>JOELHO DE REDUÇÃO, 90 GRAUS, PVC, SOLDÁVEL, DN 25 MM X 20 MM, INSTALADO EM RAMAL OU SUB-RAMAL DE ÁGUA - FORNECIMENTO E INSTALAÇÃO. AF_06/2022</v>
          </cell>
          <cell r="I4849" t="str">
            <v>UN</v>
          </cell>
          <cell r="J4849" t="str">
            <v>COEFICIENTE DE REPRESENTATIVIDADE</v>
          </cell>
          <cell r="K4849" t="str">
            <v>10,82</v>
          </cell>
          <cell r="L4849" t="str">
            <v>CAIXA REFERENCIAL</v>
          </cell>
          <cell r="M4849" t="str">
            <v>4,98</v>
          </cell>
          <cell r="N4849">
            <v>5.84</v>
          </cell>
          <cell r="O4849">
            <v>10.82</v>
          </cell>
          <cell r="P4849">
            <v>0</v>
          </cell>
          <cell r="R4849" t="str">
            <v>SINAPI</v>
          </cell>
        </row>
        <row r="4850">
          <cell r="G4850">
            <v>103951</v>
          </cell>
          <cell r="H4850" t="str">
            <v>JOELHO DE REDUÇÃO, 90 GRAUS, PVC, SOLDÁVEL, DN 32 MM X 25 MM, INSTALADO EM RAMAL OU SUB-RAMAL DE ÁGUA - FORNECIMENTO E INSTALAÇÃO. AF_06/2022</v>
          </cell>
          <cell r="I4850" t="str">
            <v>UN</v>
          </cell>
          <cell r="J4850" t="str">
            <v>COEFICIENTE DE REPRESENTATIVIDADE</v>
          </cell>
          <cell r="K4850" t="str">
            <v>15,39</v>
          </cell>
          <cell r="L4850" t="str">
            <v>CAIXA REFERENCIAL</v>
          </cell>
          <cell r="M4850" t="str">
            <v>5,85</v>
          </cell>
          <cell r="N4850">
            <v>9.5400000000000009</v>
          </cell>
          <cell r="O4850">
            <v>15.39</v>
          </cell>
          <cell r="P4850">
            <v>0</v>
          </cell>
          <cell r="R4850" t="str">
            <v>SINAPI</v>
          </cell>
        </row>
        <row r="4851">
          <cell r="G4851">
            <v>103952</v>
          </cell>
          <cell r="H4851" t="str">
            <v>BUCHA DE REDUÇÃO, CURTA, PVC, SOLDÁVEL, DN 25 X 20 MM, INSTALADO EM RAMAL DE DISTRIBUIÇÃO DE ÁGUA - FORNECIMENTO E INSTALAÇÃO. AF_06/2022</v>
          </cell>
          <cell r="I4851" t="str">
            <v>UN</v>
          </cell>
          <cell r="J4851" t="str">
            <v>COEFICIENTE DE REPRESENTATIVIDADE</v>
          </cell>
          <cell r="K4851" t="str">
            <v>5,58</v>
          </cell>
          <cell r="L4851" t="str">
            <v>CAIXA REFERENCIAL</v>
          </cell>
          <cell r="M4851" t="str">
            <v>2,99</v>
          </cell>
          <cell r="N4851">
            <v>2.59</v>
          </cell>
          <cell r="O4851">
            <v>5.58</v>
          </cell>
          <cell r="P4851">
            <v>0</v>
          </cell>
          <cell r="R4851" t="str">
            <v>SINAPI</v>
          </cell>
        </row>
        <row r="4852">
          <cell r="G4852">
            <v>103953</v>
          </cell>
          <cell r="H4852" t="str">
            <v>BUCHA DE REDUÇÃO, CURTA, PVC, SOLDÁVEL, DN 32 X 25 MM, INSTALADO EM RAMAL DE DISTRIBUIÇÃO DE ÁGUA - FORNECIMENTO E INSTALAÇÃO. AF_06/2022</v>
          </cell>
          <cell r="I4852" t="str">
            <v>UN</v>
          </cell>
          <cell r="J4852" t="str">
            <v>COEFICIENTE DE REPRESENTATIVIDADE</v>
          </cell>
          <cell r="K4852" t="str">
            <v>7,09</v>
          </cell>
          <cell r="L4852" t="str">
            <v>CAIXA REFERENCIAL</v>
          </cell>
          <cell r="M4852" t="str">
            <v>3,49</v>
          </cell>
          <cell r="N4852">
            <v>3.5999999999999996</v>
          </cell>
          <cell r="O4852">
            <v>7.09</v>
          </cell>
          <cell r="P4852">
            <v>0</v>
          </cell>
          <cell r="R4852" t="str">
            <v>SINAPI</v>
          </cell>
        </row>
        <row r="4853">
          <cell r="G4853">
            <v>103954</v>
          </cell>
          <cell r="H4853" t="str">
            <v>BUCHA DE REDUÇÃO, LONGA, PVC, SOLDÁVEL, DN 32 X 20 MM, INSTALADO EM RAMAL DE DISTRIBUIÇÃO DE ÁGUA - FORNECIMENTO E INSTALAÇÃO. AF_06/2022</v>
          </cell>
          <cell r="I4853" t="str">
            <v>UN</v>
          </cell>
          <cell r="J4853" t="str">
            <v>COEFICIENTE DE REPRESENTATIVIDADE</v>
          </cell>
          <cell r="K4853" t="str">
            <v>8,99</v>
          </cell>
          <cell r="L4853" t="str">
            <v>CAIXA REFERENCIAL</v>
          </cell>
          <cell r="M4853" t="str">
            <v>3,27</v>
          </cell>
          <cell r="N4853">
            <v>5.7200000000000006</v>
          </cell>
          <cell r="O4853">
            <v>8.99</v>
          </cell>
          <cell r="P4853">
            <v>0</v>
          </cell>
          <cell r="R4853" t="str">
            <v>SINAPI</v>
          </cell>
        </row>
        <row r="4854">
          <cell r="G4854">
            <v>103955</v>
          </cell>
          <cell r="H4854" t="str">
            <v>JOELHO DE REDUÇÃO, 90 GRAUS, PVC, SOLDÁVEL, DN 25 MM X 20 MM, INSTALADO EM RAMAL DE DISTRIBUIÇÃO DE ÁGUA - FORNECIMENTO E INSTALAÇÃO. AF_06/2022</v>
          </cell>
          <cell r="I4854" t="str">
            <v>UN</v>
          </cell>
          <cell r="J4854" t="str">
            <v>COEFICIENTE DE REPRESENTATIVIDADE</v>
          </cell>
          <cell r="K4854" t="str">
            <v>10,14</v>
          </cell>
          <cell r="L4854" t="str">
            <v>CAIXA REFERENCIAL</v>
          </cell>
          <cell r="M4854" t="str">
            <v>4,45</v>
          </cell>
          <cell r="N4854">
            <v>5.69</v>
          </cell>
          <cell r="O4854">
            <v>10.14</v>
          </cell>
          <cell r="P4854">
            <v>0</v>
          </cell>
          <cell r="R4854" t="str">
            <v>SINAPI</v>
          </cell>
        </row>
        <row r="4855">
          <cell r="G4855">
            <v>103956</v>
          </cell>
          <cell r="H4855" t="str">
            <v>JOELHO DE REDUÇÃO, 90 GRAUS, PVC, SOLDÁVEL, DN 32 MM X 25 MM, INSTALADO EM RAMAL DE DISTRIBUIÇÃO DE ÁGUA - FORNECIMENTO E INSTALAÇÃO. AF_06/2022</v>
          </cell>
          <cell r="I4855" t="str">
            <v>UN</v>
          </cell>
          <cell r="J4855" t="str">
            <v>COEFICIENTE DE REPRESENTATIVIDADE</v>
          </cell>
          <cell r="K4855" t="str">
            <v>14,61</v>
          </cell>
          <cell r="L4855" t="str">
            <v>CAIXA REFERENCIAL</v>
          </cell>
          <cell r="M4855" t="str">
            <v>5,24</v>
          </cell>
          <cell r="N4855">
            <v>9.3699999999999992</v>
          </cell>
          <cell r="O4855">
            <v>14.61</v>
          </cell>
          <cell r="P4855">
            <v>0</v>
          </cell>
          <cell r="R4855" t="str">
            <v>SINAPI</v>
          </cell>
        </row>
        <row r="4856">
          <cell r="G4856">
            <v>103957</v>
          </cell>
          <cell r="H4856" t="str">
            <v>BUCHA DE REDUÇÃO, CURTA, PVC, SOLDÁVEL, DN 32 X 25 MM, INSTALADO EM PRUMADA DE ÁGUA - FORNECIMENTO E INSTALAÇÃO. AF_06/2022</v>
          </cell>
          <cell r="I4856" t="str">
            <v>UN</v>
          </cell>
          <cell r="J4856" t="str">
            <v>COEFICIENTE DE REPRESENTATIVIDADE</v>
          </cell>
          <cell r="K4856" t="str">
            <v>4,97</v>
          </cell>
          <cell r="L4856" t="str">
            <v>CAIXA REFERENCIAL</v>
          </cell>
          <cell r="M4856" t="str">
            <v>1,85</v>
          </cell>
          <cell r="N4856">
            <v>3.1199999999999997</v>
          </cell>
          <cell r="O4856">
            <v>4.97</v>
          </cell>
          <cell r="P4856">
            <v>0</v>
          </cell>
          <cell r="R4856" t="str">
            <v>SINAPI</v>
          </cell>
        </row>
        <row r="4857">
          <cell r="G4857">
            <v>103958</v>
          </cell>
          <cell r="H4857" t="str">
            <v>BUCHA DE REDUÇÃO, CURTA, PVC, SOLDÁVEL, DN 50 X 40 MM, INSTALADO EM PRUMADA DE ÁGUA - FORNECIMENTO E INSTALAÇÃO. AF_06/2022</v>
          </cell>
          <cell r="I4857" t="str">
            <v>UN</v>
          </cell>
          <cell r="J4857" t="str">
            <v>COEFICIENTE DE REPRESENTATIVIDADE</v>
          </cell>
          <cell r="K4857" t="str">
            <v>10,66</v>
          </cell>
          <cell r="L4857" t="str">
            <v>CAIXA REFERENCIAL</v>
          </cell>
          <cell r="M4857" t="str">
            <v>2,71</v>
          </cell>
          <cell r="N4857">
            <v>7.95</v>
          </cell>
          <cell r="O4857">
            <v>10.66</v>
          </cell>
          <cell r="P4857">
            <v>0</v>
          </cell>
          <cell r="R4857" t="str">
            <v>SINAPI</v>
          </cell>
        </row>
        <row r="4858">
          <cell r="G4858">
            <v>103959</v>
          </cell>
          <cell r="H4858" t="str">
            <v>BUCHA DE REDUÇÃO, CURTA, PVC, SOLDÁVEL, DN 60 X 50 MM, INSTALADO EM PRUMADA DE ÁGUA - FORNECIMENTO E INSTALAÇÃO. AF_06/2022</v>
          </cell>
          <cell r="I4858" t="str">
            <v>UN</v>
          </cell>
          <cell r="J4858" t="str">
            <v>COEFICIENTE DE REPRESENTATIVIDADE</v>
          </cell>
          <cell r="K4858" t="str">
            <v>16,37</v>
          </cell>
          <cell r="L4858" t="str">
            <v>CAIXA REFERENCIAL</v>
          </cell>
          <cell r="M4858" t="str">
            <v>3,23</v>
          </cell>
          <cell r="N4858">
            <v>13.14</v>
          </cell>
          <cell r="O4858">
            <v>16.37</v>
          </cell>
          <cell r="P4858">
            <v>0</v>
          </cell>
          <cell r="R4858" t="str">
            <v>SINAPI</v>
          </cell>
        </row>
        <row r="4859">
          <cell r="G4859">
            <v>103962</v>
          </cell>
          <cell r="H4859" t="str">
            <v>BUCHA DE REDUÇÃO, LONGA, PVC, SOLDÁVEL, DN 32 X 20 MM, INSTALADO EM PRUMADA DE ÁGUA - FORNECIMENTO E INSTALAÇÃO. AF_06/2022</v>
          </cell>
          <cell r="I4859" t="str">
            <v>UN</v>
          </cell>
          <cell r="J4859" t="str">
            <v>COEFICIENTE DE REPRESENTATIVIDADE</v>
          </cell>
          <cell r="K4859" t="str">
            <v>6,93</v>
          </cell>
          <cell r="L4859" t="str">
            <v>CAIXA REFERENCIAL</v>
          </cell>
          <cell r="M4859" t="str">
            <v>1,66</v>
          </cell>
          <cell r="N4859">
            <v>5.27</v>
          </cell>
          <cell r="O4859">
            <v>6.93</v>
          </cell>
          <cell r="P4859">
            <v>0</v>
          </cell>
          <cell r="R4859" t="str">
            <v>SINAPI</v>
          </cell>
        </row>
        <row r="4860">
          <cell r="G4860">
            <v>103964</v>
          </cell>
          <cell r="H4860" t="str">
            <v>BUCHA DE REDUÇÃO, LONGA, PVC, SOLDÁVEL, DN 40 X 25 MM, INSTALADO EM PRUMADA DE ÁGUA - FORNECIMENTO E INSTALAÇÃO. AF_06/2022</v>
          </cell>
          <cell r="I4860" t="str">
            <v>UN</v>
          </cell>
          <cell r="J4860" t="str">
            <v>COEFICIENTE DE REPRESENTATIVIDADE</v>
          </cell>
          <cell r="K4860" t="str">
            <v>8,83</v>
          </cell>
          <cell r="L4860" t="str">
            <v>CAIXA REFERENCIAL</v>
          </cell>
          <cell r="M4860" t="str">
            <v>2,03</v>
          </cell>
          <cell r="N4860">
            <v>6.8000000000000007</v>
          </cell>
          <cell r="O4860">
            <v>8.83</v>
          </cell>
          <cell r="P4860">
            <v>0</v>
          </cell>
          <cell r="R4860" t="str">
            <v>SINAPI</v>
          </cell>
        </row>
        <row r="4861">
          <cell r="G4861">
            <v>103966</v>
          </cell>
          <cell r="H4861" t="str">
            <v>BUCHA DE REDUÇÃO, LONGA, PVC, SOLDÁVEL, DN 50 X 25 MM, INSTALADO EM PRUMADA DE ÁGUA - FORNECIMENTO E INSTALAÇÃO. AF_06/2022</v>
          </cell>
          <cell r="I4861" t="str">
            <v>UN</v>
          </cell>
          <cell r="J4861" t="str">
            <v>COEFICIENTE DE REPRESENTATIVIDADE</v>
          </cell>
          <cell r="K4861" t="str">
            <v>10,46</v>
          </cell>
          <cell r="L4861" t="str">
            <v>CAIXA REFERENCIAL</v>
          </cell>
          <cell r="M4861" t="str">
            <v>2,30</v>
          </cell>
          <cell r="N4861">
            <v>8.16</v>
          </cell>
          <cell r="O4861">
            <v>10.46</v>
          </cell>
          <cell r="P4861">
            <v>0</v>
          </cell>
          <cell r="R4861" t="str">
            <v>SINAPI</v>
          </cell>
        </row>
        <row r="4862">
          <cell r="G4862">
            <v>103967</v>
          </cell>
          <cell r="H4862" t="str">
            <v>BUCHA DE REDUÇÃO , LONGA, PVC, SOLDÁVEL, DN 50 X 32 MM, INSTALADO EM PRUMADA DE ÁGUA - FORNECIMENTO E INSTALAÇÃO. AF_06/2022</v>
          </cell>
          <cell r="I4862" t="str">
            <v>UN</v>
          </cell>
          <cell r="J4862" t="str">
            <v>COEFICIENTE DE REPRESENTATIVIDADE</v>
          </cell>
          <cell r="K4862" t="str">
            <v>12,76</v>
          </cell>
          <cell r="L4862" t="str">
            <v>CAIXA REFERENCIAL</v>
          </cell>
          <cell r="M4862" t="str">
            <v>2,48</v>
          </cell>
          <cell r="N4862">
            <v>10.28</v>
          </cell>
          <cell r="O4862">
            <v>12.76</v>
          </cell>
          <cell r="P4862">
            <v>0</v>
          </cell>
          <cell r="R4862" t="str">
            <v>SINAPI</v>
          </cell>
        </row>
        <row r="4863">
          <cell r="G4863">
            <v>103968</v>
          </cell>
          <cell r="H4863" t="str">
            <v>BUCHA DE REDUÇÃO, LONGA, PVC, SOLDÁVEL, DN 60 X 25 MM, INSTALADO EM PRUMADA DE ÁGUA - FORNECIMENTO E INSTALAÇÃO. AF_06/2022</v>
          </cell>
          <cell r="I4863" t="str">
            <v>UN</v>
          </cell>
          <cell r="J4863" t="str">
            <v>COEFICIENTE DE REPRESENTATIVIDADE</v>
          </cell>
          <cell r="K4863" t="str">
            <v>18,80</v>
          </cell>
          <cell r="L4863" t="str">
            <v>CAIXA REFERENCIAL</v>
          </cell>
          <cell r="M4863" t="str">
            <v>2,57</v>
          </cell>
          <cell r="N4863">
            <v>16.23</v>
          </cell>
          <cell r="O4863">
            <v>18.8</v>
          </cell>
          <cell r="P4863">
            <v>0</v>
          </cell>
          <cell r="R4863" t="str">
            <v>SINAPI</v>
          </cell>
        </row>
        <row r="4864">
          <cell r="G4864">
            <v>103969</v>
          </cell>
          <cell r="H4864" t="str">
            <v>BUCHA DE REDUÇÃO, LONGA, PVC, SOLDÁVEL, DN 60 X 32 MM, INSTALADO EM PRUMADA DE ÁGUA - FORNECIMENTO E INSTALAÇÃO. AF_06/2022</v>
          </cell>
          <cell r="I4864" t="str">
            <v>UN</v>
          </cell>
          <cell r="J4864" t="str">
            <v>COEFICIENTE DE REPRESENTATIVIDADE</v>
          </cell>
          <cell r="K4864" t="str">
            <v>22,36</v>
          </cell>
          <cell r="L4864" t="str">
            <v>CAIXA REFERENCIAL</v>
          </cell>
          <cell r="M4864" t="str">
            <v>2,76</v>
          </cell>
          <cell r="N4864">
            <v>19.600000000000001</v>
          </cell>
          <cell r="O4864">
            <v>22.36</v>
          </cell>
          <cell r="P4864">
            <v>0</v>
          </cell>
          <cell r="R4864" t="str">
            <v>SINAPI</v>
          </cell>
        </row>
        <row r="4865">
          <cell r="G4865">
            <v>103971</v>
          </cell>
          <cell r="H4865" t="str">
            <v>BUCHA DE REDUÇÃO, LONGA, PVC, SOLDÁVEL, DN 60 X 50 MM, INSTALADO EM PRUMADA DE ÁGUA - FORNECIMENTO E INSTALAÇÃO. AF_06/2022</v>
          </cell>
          <cell r="I4865" t="str">
            <v>UN</v>
          </cell>
          <cell r="J4865" t="str">
            <v>COEFICIENTE DE REPRESENTATIVIDADE</v>
          </cell>
          <cell r="K4865" t="str">
            <v>28,56</v>
          </cell>
          <cell r="L4865" t="str">
            <v>CAIXA REFERENCIAL</v>
          </cell>
          <cell r="M4865" t="str">
            <v>3,23</v>
          </cell>
          <cell r="N4865">
            <v>25.33</v>
          </cell>
          <cell r="O4865">
            <v>28.56</v>
          </cell>
          <cell r="P4865">
            <v>0</v>
          </cell>
          <cell r="R4865" t="str">
            <v>SINAPI</v>
          </cell>
        </row>
        <row r="4866">
          <cell r="G4866">
            <v>103972</v>
          </cell>
          <cell r="H4866" t="str">
            <v>BUCHA DE REDUÇÃO, LONGA, PVC, SOLDÁVEL, DN 75 X 50 MM, INSTALADO EM PRUMADA DE ÁGUA - FORNECIMENTO E INSTALAÇÃO. AF_06/2022</v>
          </cell>
          <cell r="I4866" t="str">
            <v>UN</v>
          </cell>
          <cell r="J4866" t="str">
            <v>COEFICIENTE DE REPRESENTATIVIDADE</v>
          </cell>
          <cell r="K4866" t="str">
            <v>33,09</v>
          </cell>
          <cell r="L4866" t="str">
            <v>CAIXA REFERENCIAL</v>
          </cell>
          <cell r="M4866" t="str">
            <v>3,61</v>
          </cell>
          <cell r="N4866">
            <v>29.480000000000004</v>
          </cell>
          <cell r="O4866">
            <v>33.090000000000003</v>
          </cell>
          <cell r="P4866">
            <v>0</v>
          </cell>
          <cell r="R4866" t="str">
            <v>SINAPI</v>
          </cell>
        </row>
        <row r="4867">
          <cell r="G4867">
            <v>103974</v>
          </cell>
          <cell r="H4867" t="str">
            <v>JOELHO DE REDUÇÃO, 90 GRAUS, PVC, SOLDÁVEL, DN 32 MM X 25 MM, INSTALADO EM PRUMADA DE ÁGUA - FORNECIMENTO E INSTALAÇÃO. AF_06/2022</v>
          </cell>
          <cell r="I4867" t="str">
            <v>UN</v>
          </cell>
          <cell r="J4867" t="str">
            <v>COEFICIENTE DE REPRESENTATIVIDADE</v>
          </cell>
          <cell r="K4867" t="str">
            <v>11,42</v>
          </cell>
          <cell r="L4867" t="str">
            <v>CAIXA REFERENCIAL</v>
          </cell>
          <cell r="M4867" t="str">
            <v>2,75</v>
          </cell>
          <cell r="N4867">
            <v>8.67</v>
          </cell>
          <cell r="O4867">
            <v>11.42</v>
          </cell>
          <cell r="P4867">
            <v>0</v>
          </cell>
          <cell r="R4867" t="str">
            <v>SINAPI</v>
          </cell>
        </row>
        <row r="4868">
          <cell r="G4868">
            <v>103975</v>
          </cell>
          <cell r="H4868" t="str">
            <v>TE DE REDUÇÃO, 90 GRAUS, PVC, SOLDÁVEL, DN 50 MM X 20 MM, INSTALADO EM PRUMADA DE ÁGUA - FORNECIMENTO E INSTALAÇÃO. AF_06/2022</v>
          </cell>
          <cell r="I4868" t="str">
            <v>UN</v>
          </cell>
          <cell r="J4868" t="str">
            <v>COEFICIENTE DE REPRESENTATIVIDADE</v>
          </cell>
          <cell r="K4868" t="str">
            <v>19,35</v>
          </cell>
          <cell r="L4868" t="str">
            <v>CAIXA REFERENCIAL</v>
          </cell>
          <cell r="M4868" t="str">
            <v>4,28</v>
          </cell>
          <cell r="N4868">
            <v>15.07</v>
          </cell>
          <cell r="O4868">
            <v>19.350000000000001</v>
          </cell>
          <cell r="P4868">
            <v>0</v>
          </cell>
          <cell r="R4868" t="str">
            <v>SINAPI</v>
          </cell>
        </row>
        <row r="4869">
          <cell r="G4869">
            <v>103976</v>
          </cell>
          <cell r="H4869" t="str">
            <v>TE DE REDUÇÃO, 90 GRAUS, PVC, SOLDÁVEL, DN 50 MM X 32 MM, INSTALADO EM PRUMADA DE ÁGUA - FORNECIMENTO E INSTALAÇÃO. AF_06/2022</v>
          </cell>
          <cell r="I4869" t="str">
            <v>UN</v>
          </cell>
          <cell r="J4869" t="str">
            <v>COEFICIENTE DE REPRESENTATIVIDADE</v>
          </cell>
          <cell r="K4869" t="str">
            <v>28,59</v>
          </cell>
          <cell r="L4869" t="str">
            <v>CAIXA REFERENCIAL</v>
          </cell>
          <cell r="M4869" t="str">
            <v>4,99</v>
          </cell>
          <cell r="N4869">
            <v>23.6</v>
          </cell>
          <cell r="O4869">
            <v>28.590000000000003</v>
          </cell>
          <cell r="P4869">
            <v>0</v>
          </cell>
          <cell r="R4869" t="str">
            <v>SINAPI</v>
          </cell>
        </row>
        <row r="4870">
          <cell r="G4870">
            <v>103977</v>
          </cell>
          <cell r="H4870" t="str">
            <v>BUCHA DE REDUÇÃO, PVC, SOLDÁVEL, DN 40MM X 32MM, INSTALADO EM PRUMADA DE ÁGUA - FORNECIMENTO E INSTALAÇÃO. AF_06/2022</v>
          </cell>
          <cell r="I4870" t="str">
            <v>UN</v>
          </cell>
          <cell r="J4870" t="str">
            <v>COEFICIENTE DE REPRESENTATIVIDADE</v>
          </cell>
          <cell r="K4870" t="str">
            <v>7,35</v>
          </cell>
          <cell r="L4870" t="str">
            <v>CAIXA REFERENCIAL</v>
          </cell>
          <cell r="M4870" t="str">
            <v>2,22</v>
          </cell>
          <cell r="N4870">
            <v>5.129999999999999</v>
          </cell>
          <cell r="O4870">
            <v>7.35</v>
          </cell>
          <cell r="P4870">
            <v>0</v>
          </cell>
          <cell r="R4870" t="str">
            <v>SINAPI</v>
          </cell>
        </row>
        <row r="4871">
          <cell r="G4871">
            <v>103980</v>
          </cell>
          <cell r="H4871" t="str">
            <v>JOELHO 90 GRAUS, PVC, SOLDÁVEL, DN 40MM, INSTALADO EM RAMAL DE DISTRIBUIÇÃO DE ÁGUA - FORNECIMENTO E INSTALAÇÃO. AF_06/2022</v>
          </cell>
          <cell r="I4871" t="str">
            <v>UN</v>
          </cell>
          <cell r="J4871" t="str">
            <v>COEFICIENTE DE REPRESENTATIVIDADE</v>
          </cell>
          <cell r="K4871" t="str">
            <v>18,10</v>
          </cell>
          <cell r="L4871" t="str">
            <v>CAIXA REFERENCIAL</v>
          </cell>
          <cell r="M4871" t="str">
            <v>6,75</v>
          </cell>
          <cell r="N4871">
            <v>11.350000000000001</v>
          </cell>
          <cell r="O4871">
            <v>18.100000000000001</v>
          </cell>
          <cell r="P4871">
            <v>0</v>
          </cell>
          <cell r="R4871" t="str">
            <v>SINAPI</v>
          </cell>
        </row>
        <row r="4872">
          <cell r="G4872">
            <v>103981</v>
          </cell>
          <cell r="H4872" t="str">
            <v>JOELHO 45 GRAUS, PVC, SOLDÁVEL, DN 40MM, INSTALADO EM RAMAL DE DISTRIBUIÇÃO DE ÁGUA - FORNECIMENTO E INSTALAÇÃO. AF_06/2022</v>
          </cell>
          <cell r="I4872" t="str">
            <v>UN</v>
          </cell>
          <cell r="J4872" t="str">
            <v>COEFICIENTE DE REPRESENTATIVIDADE</v>
          </cell>
          <cell r="K4872" t="str">
            <v>18,17</v>
          </cell>
          <cell r="L4872" t="str">
            <v>CAIXA REFERENCIAL</v>
          </cell>
          <cell r="M4872" t="str">
            <v>6,75</v>
          </cell>
          <cell r="N4872">
            <v>11.420000000000002</v>
          </cell>
          <cell r="O4872">
            <v>18.170000000000002</v>
          </cell>
          <cell r="P4872">
            <v>0</v>
          </cell>
          <cell r="R4872" t="str">
            <v>SINAPI</v>
          </cell>
        </row>
        <row r="4873">
          <cell r="G4873">
            <v>103982</v>
          </cell>
          <cell r="H4873" t="str">
            <v>CURVA 90 GRAUS, PVC, SOLDÁVEL, DN 40MM, INSTALADO EM RAMAL DE DISTRIBUIÇÃO DE ÁGUA - FORNECIMENTO E INSTALAÇÃO. AF_06/2022</v>
          </cell>
          <cell r="I4873" t="str">
            <v>UN</v>
          </cell>
          <cell r="J4873" t="str">
            <v>COEFICIENTE DE REPRESENTATIVIDADE</v>
          </cell>
          <cell r="K4873" t="str">
            <v>25,81</v>
          </cell>
          <cell r="L4873" t="str">
            <v>CAIXA REFERENCIAL</v>
          </cell>
          <cell r="M4873" t="str">
            <v>6,74</v>
          </cell>
          <cell r="N4873">
            <v>19.07</v>
          </cell>
          <cell r="O4873">
            <v>25.810000000000002</v>
          </cell>
          <cell r="P4873">
            <v>0</v>
          </cell>
          <cell r="R4873" t="str">
            <v>SINAPI</v>
          </cell>
        </row>
        <row r="4874">
          <cell r="G4874">
            <v>103983</v>
          </cell>
          <cell r="H4874" t="str">
            <v>CURVA 45 GRAUS, PVC, SOLDÁVEL, DN 40MM, INSTALADO EM RAMAL DE DISTRIBUIÇÃO DE ÁGUA - FORNECIMENTO E INSTALAÇÃO. AF_06/2022</v>
          </cell>
          <cell r="I4874" t="str">
            <v>UN</v>
          </cell>
          <cell r="J4874" t="str">
            <v>COEFICIENTE DE REPRESENTATIVIDADE</v>
          </cell>
          <cell r="K4874" t="str">
            <v>17,50</v>
          </cell>
          <cell r="L4874" t="str">
            <v>CAIXA REFERENCIAL</v>
          </cell>
          <cell r="M4874" t="str">
            <v>6,75</v>
          </cell>
          <cell r="N4874">
            <v>10.75</v>
          </cell>
          <cell r="O4874">
            <v>17.5</v>
          </cell>
          <cell r="P4874">
            <v>0</v>
          </cell>
          <cell r="R4874" t="str">
            <v>SINAPI</v>
          </cell>
        </row>
        <row r="4875">
          <cell r="G4875">
            <v>103984</v>
          </cell>
          <cell r="H4875" t="str">
            <v>JOELHO 90 GRAUS, PVC, SOLDÁVEL, DN 50MM, INSTALADO EM RAMAL DE DISTRIBUIÇÃO DE ÁGUA - FORNECIMENTO E INSTALAÇÃO. AF_06/2022</v>
          </cell>
          <cell r="I4875" t="str">
            <v>UN</v>
          </cell>
          <cell r="J4875" t="str">
            <v>COEFICIENTE DE REPRESENTATIVIDADE</v>
          </cell>
          <cell r="K4875" t="str">
            <v>19,69</v>
          </cell>
          <cell r="L4875" t="str">
            <v>CAIXA REFERENCIAL</v>
          </cell>
          <cell r="M4875" t="str">
            <v>8,06</v>
          </cell>
          <cell r="N4875">
            <v>11.63</v>
          </cell>
          <cell r="O4875">
            <v>19.690000000000001</v>
          </cell>
          <cell r="P4875">
            <v>0</v>
          </cell>
          <cell r="R4875" t="str">
            <v>SINAPI</v>
          </cell>
        </row>
        <row r="4876">
          <cell r="G4876">
            <v>103985</v>
          </cell>
          <cell r="H4876" t="str">
            <v>JOELHO 45 GRAUS, PVC, SOLDÁVEL, DN 50MM, INSTALADO EM RAMAL DE DISTRIBUIÇÃO DE ÁGUA - FORNECIMENTO E INSTALAÇÃO. AF_06/2022</v>
          </cell>
          <cell r="I4876" t="str">
            <v>UN</v>
          </cell>
          <cell r="J4876" t="str">
            <v>COEFICIENTE DE REPRESENTATIVIDADE</v>
          </cell>
          <cell r="K4876" t="str">
            <v>22,83</v>
          </cell>
          <cell r="L4876" t="str">
            <v>CAIXA REFERENCIAL</v>
          </cell>
          <cell r="M4876" t="str">
            <v>8,06</v>
          </cell>
          <cell r="N4876">
            <v>14.769999999999998</v>
          </cell>
          <cell r="O4876">
            <v>22.83</v>
          </cell>
          <cell r="P4876">
            <v>0</v>
          </cell>
          <cell r="R4876" t="str">
            <v>SINAPI</v>
          </cell>
        </row>
        <row r="4877">
          <cell r="G4877">
            <v>103986</v>
          </cell>
          <cell r="H4877" t="str">
            <v>CURVA 90 GRAUS, PVC, SOLDÁVEL, DN 50MM, INSTALADO EM RAMAL DE DISTRIBUIÇÃO DE ÁGUA - FORNECIMENTO E INSTALAÇÃO. AF_06/2022</v>
          </cell>
          <cell r="I4877" t="str">
            <v>UN</v>
          </cell>
          <cell r="J4877" t="str">
            <v>COEFICIENTE DE REPRESENTATIVIDADE</v>
          </cell>
          <cell r="K4877" t="str">
            <v>29,83</v>
          </cell>
          <cell r="L4877" t="str">
            <v>CAIXA REFERENCIAL</v>
          </cell>
          <cell r="M4877" t="str">
            <v>8,05</v>
          </cell>
          <cell r="N4877">
            <v>21.779999999999998</v>
          </cell>
          <cell r="O4877">
            <v>29.83</v>
          </cell>
          <cell r="P4877">
            <v>0</v>
          </cell>
          <cell r="R4877" t="str">
            <v>SINAPI</v>
          </cell>
        </row>
        <row r="4878">
          <cell r="G4878">
            <v>103987</v>
          </cell>
          <cell r="H4878" t="str">
            <v>CURVA 45 GRAUS, PVC, SOLDÁVEL, DN 50MM, INSTALADO EM RAMAL DE DISTRIBUIÇÃO DE ÁGUA - FORNECIMENTO E INSTALAÇÃO. AF_06/2022</v>
          </cell>
          <cell r="I4878" t="str">
            <v>UN</v>
          </cell>
          <cell r="J4878" t="str">
            <v>COEFICIENTE DE REPRESENTATIVIDADE</v>
          </cell>
          <cell r="K4878" t="str">
            <v>25,08</v>
          </cell>
          <cell r="L4878" t="str">
            <v>CAIXA REFERENCIAL</v>
          </cell>
          <cell r="M4878" t="str">
            <v>8,05</v>
          </cell>
          <cell r="N4878">
            <v>17.029999999999998</v>
          </cell>
          <cell r="O4878">
            <v>25.08</v>
          </cell>
          <cell r="P4878">
            <v>0</v>
          </cell>
          <cell r="R4878" t="str">
            <v>SINAPI</v>
          </cell>
        </row>
        <row r="4879">
          <cell r="G4879">
            <v>103988</v>
          </cell>
          <cell r="H4879" t="str">
            <v>LUVA, PVC, SOLDÁVEL, DN 40MM, INSTALADO EM RAMAL DE DISTRIBUIÇÃO DE ÁGUA - FORNECIMENTO E INSTALAÇÃO. AF_06/2022</v>
          </cell>
          <cell r="I4879" t="str">
            <v>UN</v>
          </cell>
          <cell r="J4879" t="str">
            <v>COEFICIENTE DE REPRESENTATIVIDADE</v>
          </cell>
          <cell r="K4879" t="str">
            <v>13,21</v>
          </cell>
          <cell r="L4879" t="str">
            <v>CAIXA REFERENCIAL</v>
          </cell>
          <cell r="M4879" t="str">
            <v>4,50</v>
          </cell>
          <cell r="N4879">
            <v>8.7100000000000009</v>
          </cell>
          <cell r="O4879">
            <v>13.21</v>
          </cell>
          <cell r="P4879">
            <v>0</v>
          </cell>
          <cell r="R4879" t="str">
            <v>SINAPI</v>
          </cell>
        </row>
        <row r="4880">
          <cell r="G4880">
            <v>103990</v>
          </cell>
          <cell r="H4880" t="str">
            <v>UNIÃO, PVC, SOLDÁVEL, DN 40MM, INSTALADO EM RAMAL DE DISTRIBUIÇÃO DE ÁGUA - FORNECIMENTO E INSTALAÇÃO. AF_06/2022</v>
          </cell>
          <cell r="I4880" t="str">
            <v>UN</v>
          </cell>
          <cell r="J4880" t="str">
            <v>COEFICIENTE DE REPRESENTATIVIDADE</v>
          </cell>
          <cell r="K4880" t="str">
            <v>40,44</v>
          </cell>
          <cell r="L4880" t="str">
            <v>CAIXA REFERENCIAL</v>
          </cell>
          <cell r="M4880" t="str">
            <v>4,48</v>
          </cell>
          <cell r="N4880">
            <v>35.959999999999994</v>
          </cell>
          <cell r="O4880">
            <v>40.44</v>
          </cell>
          <cell r="P4880">
            <v>0</v>
          </cell>
          <cell r="R4880" t="str">
            <v>SINAPI</v>
          </cell>
        </row>
        <row r="4881">
          <cell r="G4881">
            <v>103991</v>
          </cell>
          <cell r="H4881" t="str">
            <v>LUVA COM ROSCA, PVC, SOLDÁVEL, DN 40MM X 1.1/4, INSTALADO EM RAMAL DE DISTRIBUIÇÃO DE ÁGUA - FORNECIMENTO E INSTALAÇÃO. AF_06/2022</v>
          </cell>
          <cell r="I4881" t="str">
            <v>UN</v>
          </cell>
          <cell r="J4881" t="str">
            <v>COEFICIENTE DE REPRESENTATIVIDADE</v>
          </cell>
          <cell r="K4881" t="str">
            <v>20,18</v>
          </cell>
          <cell r="L4881" t="str">
            <v>CAIXA REFERENCIAL</v>
          </cell>
          <cell r="M4881" t="str">
            <v>4,14</v>
          </cell>
          <cell r="N4881">
            <v>16.04</v>
          </cell>
          <cell r="O4881">
            <v>20.18</v>
          </cell>
          <cell r="P4881">
            <v>0</v>
          </cell>
          <cell r="R4881" t="str">
            <v>SINAPI</v>
          </cell>
        </row>
        <row r="4882">
          <cell r="G4882">
            <v>103992</v>
          </cell>
          <cell r="H4882" t="str">
            <v>ADAPTADOR CURTO COM BOLSA E ROSCA PARA REGISTRO, PVC, SOLDÁVEL, DN 40MM X 1.1/4, INSTALADO EM RAMAL DE DISTRIBUIÇÃO DE ÁGUA - FORNECIMENTO E INSTALAÇÃO. AF_06/2022</v>
          </cell>
          <cell r="I4882" t="str">
            <v>UN</v>
          </cell>
          <cell r="J4882" t="str">
            <v>COEFICIENTE DE REPRESENTATIVIDADE</v>
          </cell>
          <cell r="K4882" t="str">
            <v>11,85</v>
          </cell>
          <cell r="L4882" t="str">
            <v>CAIXA REFERENCIAL</v>
          </cell>
          <cell r="M4882" t="str">
            <v>4,16</v>
          </cell>
          <cell r="N4882">
            <v>7.6899999999999995</v>
          </cell>
          <cell r="O4882">
            <v>11.85</v>
          </cell>
          <cell r="P4882">
            <v>0</v>
          </cell>
          <cell r="R4882" t="str">
            <v>SINAPI</v>
          </cell>
        </row>
        <row r="4883">
          <cell r="G4883">
            <v>103993</v>
          </cell>
          <cell r="H4883" t="str">
            <v>BUCHA DE REDUÇÃO, PVC, SOLDÁVEL, DN 40MM X 32MM, INSTALADO EM RAMAL DE DISTRIBUIÇÃO DE ÁGUA - FORNECIMENTO E INSTALAÇÃO. AF_06/2022</v>
          </cell>
          <cell r="I4883" t="str">
            <v>UN</v>
          </cell>
          <cell r="J4883" t="str">
            <v>COEFICIENTE DE REPRESENTATIVIDADE</v>
          </cell>
          <cell r="K4883" t="str">
            <v>9,83</v>
          </cell>
          <cell r="L4883" t="str">
            <v>CAIXA REFERENCIAL</v>
          </cell>
          <cell r="M4883" t="str">
            <v>4,16</v>
          </cell>
          <cell r="N4883">
            <v>5.67</v>
          </cell>
          <cell r="O4883">
            <v>9.83</v>
          </cell>
          <cell r="P4883">
            <v>0</v>
          </cell>
          <cell r="R4883" t="str">
            <v>SINAPI</v>
          </cell>
        </row>
        <row r="4884">
          <cell r="G4884">
            <v>103994</v>
          </cell>
          <cell r="H4884" t="str">
            <v>ADAPTADOR CURTO COM BOLSA E ROSCA PARA REGISTRO, PVC, SOLDÁVEL, DN 40MM X 1.1/2, INSTALADO EM RAMAL DE DISTRIBUIÇÃO DE ÁGUA - FORNECIMENTO E INSTALAÇÃO. AF_06/2022</v>
          </cell>
          <cell r="I4884" t="str">
            <v>UN</v>
          </cell>
          <cell r="J4884" t="str">
            <v>COEFICIENTE DE REPRESENTATIVIDADE</v>
          </cell>
          <cell r="K4884" t="str">
            <v>15,13</v>
          </cell>
          <cell r="L4884" t="str">
            <v>CAIXA REFERENCIAL</v>
          </cell>
          <cell r="M4884" t="str">
            <v>4,05</v>
          </cell>
          <cell r="N4884">
            <v>11.080000000000002</v>
          </cell>
          <cell r="O4884">
            <v>15.130000000000003</v>
          </cell>
          <cell r="P4884">
            <v>0</v>
          </cell>
          <cell r="R4884" t="str">
            <v>SINAPI</v>
          </cell>
        </row>
        <row r="4885">
          <cell r="G4885">
            <v>103995</v>
          </cell>
          <cell r="H4885" t="str">
            <v>LUVA, PVC, SOLDÁVEL, DN 50MM, INSTALADO EM RAMAL DE DISTRIBUIÇÃO DE ÁGUA - FORNECIMENTO E INSTALAÇÃO. AF_06/2022</v>
          </cell>
          <cell r="I4885" t="str">
            <v>UN</v>
          </cell>
          <cell r="J4885" t="str">
            <v>COEFICIENTE DE REPRESENTATIVIDADE</v>
          </cell>
          <cell r="K4885" t="str">
            <v>15,51</v>
          </cell>
          <cell r="L4885" t="str">
            <v>CAIXA REFERENCIAL</v>
          </cell>
          <cell r="M4885" t="str">
            <v>5,38</v>
          </cell>
          <cell r="N4885">
            <v>10.129999999999999</v>
          </cell>
          <cell r="O4885">
            <v>15.509999999999998</v>
          </cell>
          <cell r="P4885">
            <v>0</v>
          </cell>
          <cell r="R4885" t="str">
            <v>SINAPI</v>
          </cell>
        </row>
        <row r="4886">
          <cell r="G4886">
            <v>103996</v>
          </cell>
          <cell r="H4886" t="str">
            <v>LUVA DE CORRER, PVC, SOLDÁVEL, DN 50MM, INSTALADO EM RAMAL DE DISTRIBUIÇÃO DE ÁGUA - FORNECIMENTO E INSTALAÇÃO. AF_06/2022</v>
          </cell>
          <cell r="I4886" t="str">
            <v>UN</v>
          </cell>
          <cell r="J4886" t="str">
            <v>COEFICIENTE DE REPRESENTATIVIDADE</v>
          </cell>
          <cell r="K4886" t="str">
            <v>45,99</v>
          </cell>
          <cell r="L4886" t="str">
            <v>CAIXA REFERENCIAL</v>
          </cell>
          <cell r="M4886" t="str">
            <v>5,36</v>
          </cell>
          <cell r="N4886">
            <v>40.630000000000003</v>
          </cell>
          <cell r="O4886">
            <v>45.99</v>
          </cell>
          <cell r="P4886">
            <v>0</v>
          </cell>
          <cell r="R4886" t="str">
            <v>SINAPI</v>
          </cell>
        </row>
        <row r="4887">
          <cell r="G4887">
            <v>103997</v>
          </cell>
          <cell r="H4887" t="str">
            <v>UNIÃO, PVC, SOLDÁVEL, DN 50MM, INSTALADO EM RAMAL DE DISTRIBUIÇÃO DE ÁGUA - FORNECIMENTO E INSTALAÇÃO. AF_06/2022</v>
          </cell>
          <cell r="I4887" t="str">
            <v>UN</v>
          </cell>
          <cell r="J4887" t="str">
            <v>COEFICIENTE DE REPRESENTATIVIDADE</v>
          </cell>
          <cell r="K4887" t="str">
            <v>44,82</v>
          </cell>
          <cell r="L4887" t="str">
            <v>CAIXA REFERENCIAL</v>
          </cell>
          <cell r="M4887" t="str">
            <v>5,36</v>
          </cell>
          <cell r="N4887">
            <v>39.46</v>
          </cell>
          <cell r="O4887">
            <v>44.82</v>
          </cell>
          <cell r="P4887">
            <v>0</v>
          </cell>
          <cell r="R4887" t="str">
            <v>SINAPI</v>
          </cell>
        </row>
        <row r="4888">
          <cell r="G4888">
            <v>103998</v>
          </cell>
          <cell r="H4888" t="str">
            <v>LUVA DE REDUÇÃO, PVC, SOLDÁVEL, DN 50MM X 25MM, INSTALADO EM RAMAL DE DISTRIBUIÇÃO DE ÁGUA   FORNECIMENTO E INSTALAÇÃO. AF_06/2022</v>
          </cell>
          <cell r="I4888" t="str">
            <v>UN</v>
          </cell>
          <cell r="J4888" t="str">
            <v>COEFICIENTE DE REPRESENTATIVIDADE</v>
          </cell>
          <cell r="K4888" t="str">
            <v>15,50</v>
          </cell>
          <cell r="L4888" t="str">
            <v>CAIXA REFERENCIAL</v>
          </cell>
          <cell r="M4888" t="str">
            <v>4,29</v>
          </cell>
          <cell r="N4888">
            <v>11.21</v>
          </cell>
          <cell r="O4888">
            <v>15.5</v>
          </cell>
          <cell r="P4888">
            <v>0</v>
          </cell>
          <cell r="R4888" t="str">
            <v>SINAPI</v>
          </cell>
        </row>
        <row r="4889">
          <cell r="G4889">
            <v>103999</v>
          </cell>
          <cell r="H4889" t="str">
            <v>BUCHA DE REDUÇÃO, LONGA, PVC, SOLDÁVEL, DN 50 X 25 MM, INSTALADO EM RAMAL DE DISTRIBUIÇÃO DE ÁGUA - FORNECIMENTO E INSTALAÇÃO. AF_06/2022</v>
          </cell>
          <cell r="I4889" t="str">
            <v>UN</v>
          </cell>
          <cell r="J4889" t="str">
            <v>COEFICIENTE DE REPRESENTATIVIDADE</v>
          </cell>
          <cell r="K4889" t="str">
            <v>13,00</v>
          </cell>
          <cell r="L4889" t="str">
            <v>CAIXA REFERENCIAL</v>
          </cell>
          <cell r="M4889" t="str">
            <v>4,29</v>
          </cell>
          <cell r="N4889">
            <v>8.7100000000000009</v>
          </cell>
          <cell r="O4889">
            <v>13</v>
          </cell>
          <cell r="P4889">
            <v>0</v>
          </cell>
          <cell r="R4889" t="str">
            <v>SINAPI</v>
          </cell>
        </row>
        <row r="4890">
          <cell r="G4890">
            <v>104000</v>
          </cell>
          <cell r="H4890" t="str">
            <v>LUVA COM ROSCA, PVC, SOLDÁVEL, DN 50MM X 1.1/2, INSTALADO EM RAMAL DE DISTRIBUIÇÃO DE ÁGUA - FORNECIMENTO E INSTALAÇÃO. AF_06/2022</v>
          </cell>
          <cell r="I4890" t="str">
            <v>UN</v>
          </cell>
          <cell r="J4890" t="str">
            <v>COEFICIENTE DE REPRESENTATIVIDADE</v>
          </cell>
          <cell r="K4890" t="str">
            <v>31,68</v>
          </cell>
          <cell r="L4890" t="str">
            <v>CAIXA REFERENCIAL</v>
          </cell>
          <cell r="M4890" t="str">
            <v>4,70</v>
          </cell>
          <cell r="N4890">
            <v>26.98</v>
          </cell>
          <cell r="O4890">
            <v>31.68</v>
          </cell>
          <cell r="P4890">
            <v>0</v>
          </cell>
          <cell r="R4890" t="str">
            <v>SINAPI</v>
          </cell>
        </row>
        <row r="4891">
          <cell r="G4891">
            <v>104001</v>
          </cell>
          <cell r="H4891" t="str">
            <v>ADAPTADOR CURTO COM BOLSA E ROSCA PARA REGISTRO, PVC, SOLDÁVEL, DN 50MM X 1.1/2, INSTALADO EM RAMAL DE DISTRIBUIÇÃO DE ÁGUA - FORNECIMENTO E INSTALAÇÃO. AF_06/2022</v>
          </cell>
          <cell r="I4891" t="str">
            <v>UN</v>
          </cell>
          <cell r="J4891" t="str">
            <v>COEFICIENTE DE REPRESENTATIVIDADE</v>
          </cell>
          <cell r="K4891" t="str">
            <v>14,29</v>
          </cell>
          <cell r="L4891" t="str">
            <v>CAIXA REFERENCIAL</v>
          </cell>
          <cell r="M4891" t="str">
            <v>4,71</v>
          </cell>
          <cell r="N4891">
            <v>9.5799999999999983</v>
          </cell>
          <cell r="O4891">
            <v>14.29</v>
          </cell>
          <cell r="P4891">
            <v>0</v>
          </cell>
          <cell r="R4891" t="str">
            <v>SINAPI</v>
          </cell>
        </row>
        <row r="4892">
          <cell r="G4892">
            <v>104002</v>
          </cell>
          <cell r="H4892" t="str">
            <v>ADAPTADOR CURTO COM BOLSA E ROSCA PARA REGISTRO, PVC, SOLDÁVEL, DN 50MM X 1.1/4, INSTALADO EM RAMAL DE DISTRIBUIÇÃO DE ÁGUA - FORNECIMENTO E INSTALAÇÃO. AF_06/2022</v>
          </cell>
          <cell r="I4892" t="str">
            <v>UN</v>
          </cell>
          <cell r="J4892" t="str">
            <v>COEFICIENTE DE REPRESENTATIVIDADE</v>
          </cell>
          <cell r="K4892" t="str">
            <v>18,87</v>
          </cell>
          <cell r="L4892" t="str">
            <v>CAIXA REFERENCIAL</v>
          </cell>
          <cell r="M4892" t="str">
            <v>4,58</v>
          </cell>
          <cell r="N4892">
            <v>14.290000000000001</v>
          </cell>
          <cell r="O4892">
            <v>18.87</v>
          </cell>
          <cell r="P4892">
            <v>0</v>
          </cell>
          <cell r="R4892" t="str">
            <v>SINAPI</v>
          </cell>
        </row>
        <row r="4893">
          <cell r="G4893">
            <v>104003</v>
          </cell>
          <cell r="H4893" t="str">
            <v>BUCHA DE REDUÇÃO , LONGA, PVC, SOLDÁVEL, DN 50 X 32 MM, INSTALADO EM RAMAL DE DISTRIBUIÇÃO DE ÁGUA - FORNECIMENTO E INSTALAÇÃO. AF_06/2022</v>
          </cell>
          <cell r="I4893" t="str">
            <v>UN</v>
          </cell>
          <cell r="J4893" t="str">
            <v>COEFICIENTE DE REPRESENTATIVIDADE</v>
          </cell>
          <cell r="K4893" t="str">
            <v>15,46</v>
          </cell>
          <cell r="L4893" t="str">
            <v>CAIXA REFERENCIAL</v>
          </cell>
          <cell r="M4893" t="str">
            <v>4,58</v>
          </cell>
          <cell r="N4893">
            <v>10.88</v>
          </cell>
          <cell r="O4893">
            <v>15.46</v>
          </cell>
          <cell r="P4893">
            <v>0</v>
          </cell>
          <cell r="R4893" t="str">
            <v>SINAPI</v>
          </cell>
        </row>
        <row r="4894">
          <cell r="G4894">
            <v>104004</v>
          </cell>
          <cell r="H4894" t="str">
            <v>TE, PVC, SOLDÁVEL, DN 50MM, INSTALADO EM RAMAL DE DISTRIBUIÇÃO DE ÁGUA - FORNECIMENTO E INSTALAÇÃO. AF_06/2022</v>
          </cell>
          <cell r="I4894" t="str">
            <v>UN</v>
          </cell>
          <cell r="J4894" t="str">
            <v>COEFICIENTE DE REPRESENTATIVIDADE</v>
          </cell>
          <cell r="K4894" t="str">
            <v>30,57</v>
          </cell>
          <cell r="L4894" t="str">
            <v>CAIXA REFERENCIAL</v>
          </cell>
          <cell r="M4894" t="str">
            <v>10,75</v>
          </cell>
          <cell r="N4894">
            <v>19.82</v>
          </cell>
          <cell r="O4894">
            <v>30.57</v>
          </cell>
          <cell r="P4894">
            <v>0</v>
          </cell>
          <cell r="R4894" t="str">
            <v>SINAPI</v>
          </cell>
        </row>
        <row r="4895">
          <cell r="G4895">
            <v>104005</v>
          </cell>
          <cell r="H4895" t="str">
            <v>TÊ DE REDUÇÃO, PVC, SOLDÁVEL, DN 50MM X 40MM, INSTALADO EM RAMAL DE DISTRIBUIÇÃO DE ÁGUA - FORNECIMENTO E INSTALAÇÃO. AF_06/2022</v>
          </cell>
          <cell r="I4895" t="str">
            <v>UN</v>
          </cell>
          <cell r="J4895" t="str">
            <v>COEFICIENTE DE REPRESENTATIVIDADE</v>
          </cell>
          <cell r="K4895" t="str">
            <v>39,31</v>
          </cell>
          <cell r="L4895" t="str">
            <v>CAIXA REFERENCIAL</v>
          </cell>
          <cell r="M4895" t="str">
            <v>9,87</v>
          </cell>
          <cell r="N4895">
            <v>29.440000000000005</v>
          </cell>
          <cell r="O4895">
            <v>39.31</v>
          </cell>
          <cell r="P4895">
            <v>0</v>
          </cell>
          <cell r="R4895" t="str">
            <v>SINAPI</v>
          </cell>
        </row>
        <row r="4896">
          <cell r="G4896">
            <v>104006</v>
          </cell>
          <cell r="H4896" t="str">
            <v>TÊ DE REDUÇÃO, PVC, SOLDÁVEL, DN 50MM X 25MM, INSTALADO EM RAMAL DE DISTRIBUIÇÃO DE ÁGUA - FORNECIMENTO E INSTALAÇÃO. AF_06/2022</v>
          </cell>
          <cell r="I4896" t="str">
            <v>UN</v>
          </cell>
          <cell r="J4896" t="str">
            <v>COEFICIENTE DE REPRESENTATIVIDADE</v>
          </cell>
          <cell r="K4896" t="str">
            <v>26,48</v>
          </cell>
          <cell r="L4896" t="str">
            <v>CAIXA REFERENCIAL</v>
          </cell>
          <cell r="M4896" t="str">
            <v>8,11</v>
          </cell>
          <cell r="N4896">
            <v>18.37</v>
          </cell>
          <cell r="O4896">
            <v>26.48</v>
          </cell>
          <cell r="P4896">
            <v>0</v>
          </cell>
          <cell r="R4896" t="str">
            <v>SINAPI</v>
          </cell>
        </row>
        <row r="4897">
          <cell r="G4897">
            <v>104007</v>
          </cell>
          <cell r="H4897" t="str">
            <v>TE DE REDUÇÃO, 90 GRAUS, PVC, SOLDÁVEL, DN 50 MM X 20 MM, INSTALADO EM RAMAL DE DISTRIBUIÇÃO DE ÁGUA - FORNECIMENTO E INSTALAÇÃO. AF_06/2022</v>
          </cell>
          <cell r="I4897" t="str">
            <v>UN</v>
          </cell>
          <cell r="J4897" t="str">
            <v>COEFICIENTE DE REPRESENTATIVIDADE</v>
          </cell>
          <cell r="K4897" t="str">
            <v>23,10</v>
          </cell>
          <cell r="L4897" t="str">
            <v>CAIXA REFERENCIAL</v>
          </cell>
          <cell r="M4897" t="str">
            <v>7,18</v>
          </cell>
          <cell r="N4897">
            <v>15.920000000000002</v>
          </cell>
          <cell r="O4897">
            <v>23.1</v>
          </cell>
          <cell r="P4897">
            <v>0</v>
          </cell>
          <cell r="R4897" t="str">
            <v>SINAPI</v>
          </cell>
        </row>
        <row r="4898">
          <cell r="G4898">
            <v>104008</v>
          </cell>
          <cell r="H4898" t="str">
            <v>TE DE REDUÇÃO, 90 GRAUS, PVC, SOLDÁVEL, DN 50 MM X 32 MM, INSTALADO EM RAMAL DE DISTRIBUIÇÃO DE ÁGUA - FORNECIMENTO E INSTALAÇÃO. AF_06/2022</v>
          </cell>
          <cell r="I4898" t="str">
            <v>UN</v>
          </cell>
          <cell r="J4898" t="str">
            <v>COEFICIENTE DE REPRESENTATIVIDADE</v>
          </cell>
          <cell r="K4898" t="str">
            <v>33,94</v>
          </cell>
          <cell r="L4898" t="str">
            <v>CAIXA REFERENCIAL</v>
          </cell>
          <cell r="M4898" t="str">
            <v>9,17</v>
          </cell>
          <cell r="N4898">
            <v>24.769999999999996</v>
          </cell>
          <cell r="O4898">
            <v>33.94</v>
          </cell>
          <cell r="P4898">
            <v>0</v>
          </cell>
          <cell r="R4898" t="str">
            <v>SINAPI</v>
          </cell>
        </row>
        <row r="4899">
          <cell r="G4899">
            <v>104009</v>
          </cell>
          <cell r="H4899" t="str">
            <v>BUCHA DE REDUÇÃO, CURTA, PVC, SOLDÁVEL, DN 50 X 40 MM, INSTALADO EM RAMAL DE DISTRIBUIÇÃO DE ÁGUA - FORNECIMENTO E INSTALAÇÃO. AF_06/2022</v>
          </cell>
          <cell r="I4899" t="str">
            <v>UN</v>
          </cell>
          <cell r="J4899" t="str">
            <v>COEFICIENTE DE REPRESENTATIVIDADE</v>
          </cell>
          <cell r="K4899" t="str">
            <v>13,54</v>
          </cell>
          <cell r="L4899" t="str">
            <v>CAIXA REFERENCIAL</v>
          </cell>
          <cell r="M4899" t="str">
            <v>4,93</v>
          </cell>
          <cell r="N4899">
            <v>8.61</v>
          </cell>
          <cell r="O4899">
            <v>13.54</v>
          </cell>
          <cell r="P4899">
            <v>0</v>
          </cell>
          <cell r="R4899" t="str">
            <v>SINAPI</v>
          </cell>
        </row>
        <row r="4900">
          <cell r="G4900">
            <v>104011</v>
          </cell>
          <cell r="H4900" t="str">
            <v>TE, PVC, SOLDÁVEL, DN 40MM, INSTALADO EM RAMAL DE DISTRIBUIÇÃO DE ÁGUA - FORNECIMENTO E INSTALAÇÃO. AF_06/2022</v>
          </cell>
          <cell r="I4900" t="str">
            <v>UN</v>
          </cell>
          <cell r="J4900" t="str">
            <v>COEFICIENTE DE REPRESENTATIVIDADE</v>
          </cell>
          <cell r="K4900" t="str">
            <v>26,24</v>
          </cell>
          <cell r="L4900" t="str">
            <v>CAIXA REFERENCIAL</v>
          </cell>
          <cell r="M4900" t="str">
            <v>9,00</v>
          </cell>
          <cell r="N4900">
            <v>17.239999999999998</v>
          </cell>
          <cell r="O4900">
            <v>26.24</v>
          </cell>
          <cell r="P4900">
            <v>0</v>
          </cell>
          <cell r="R4900" t="str">
            <v>SINAPI</v>
          </cell>
        </row>
        <row r="4901">
          <cell r="G4901">
            <v>104012</v>
          </cell>
          <cell r="H4901" t="str">
            <v>TÊ DE REDUÇÃO, PVC, SOLDÁVEL, DN 40MM X 32MM, INSTALADO EM RAMAL DE DISTRIBUIÇÃO DE ÁGUA - FORNECIMENTO E INSTALAÇÃO. AF_06/2022</v>
          </cell>
          <cell r="I4901" t="str">
            <v>UN</v>
          </cell>
          <cell r="J4901" t="str">
            <v>COEFICIENTE DE REPRESENTATIVIDADE</v>
          </cell>
          <cell r="K4901" t="str">
            <v>24,33</v>
          </cell>
          <cell r="L4901" t="str">
            <v>CAIXA REFERENCIAL</v>
          </cell>
          <cell r="M4901" t="str">
            <v>8,30</v>
          </cell>
          <cell r="N4901">
            <v>16.029999999999998</v>
          </cell>
          <cell r="O4901">
            <v>24.33</v>
          </cell>
          <cell r="P4901">
            <v>0</v>
          </cell>
          <cell r="R4901" t="str">
            <v>SINAPI</v>
          </cell>
        </row>
        <row r="4902">
          <cell r="G4902">
            <v>104014</v>
          </cell>
          <cell r="H4902" t="str">
            <v>BUCHA DE REDUÇÃO, LONGA, PVC, SOLDÁVEL, DN 40 X 25 MM, INSTALADO EM RAMAL DE DISTRIBUIÇÃO DE ÁGUA - FORNECIMENTO E INSTALAÇÃO. AF_06/2022</v>
          </cell>
          <cell r="I4902" t="str">
            <v>UN</v>
          </cell>
          <cell r="J4902" t="str">
            <v>COEFICIENTE DE REPRESENTATIVIDADE</v>
          </cell>
          <cell r="K4902" t="str">
            <v>11,15</v>
          </cell>
          <cell r="L4902" t="str">
            <v>CAIXA REFERENCIAL</v>
          </cell>
          <cell r="M4902" t="str">
            <v>3,84</v>
          </cell>
          <cell r="N4902">
            <v>7.3100000000000005</v>
          </cell>
          <cell r="O4902">
            <v>11.15</v>
          </cell>
          <cell r="P4902">
            <v>0</v>
          </cell>
          <cell r="R4902" t="str">
            <v>SINAPI</v>
          </cell>
        </row>
        <row r="4903">
          <cell r="G4903">
            <v>104015</v>
          </cell>
          <cell r="H4903" t="str">
            <v>TE DE REDUÇÃO, CPVC, SOLDÁVEL, DN 22 X 15 MM, INSTALADO EM RAMAL OU SUB-RAMAL DE ÁGUA - FORNECIMENTO E INSTALAÇÃO. AF_06/2022</v>
          </cell>
          <cell r="I4903" t="str">
            <v>UN</v>
          </cell>
          <cell r="J4903" t="str">
            <v>COEFICIENTE DE REPRESENTATIVIDADE</v>
          </cell>
          <cell r="K4903" t="str">
            <v>16,11</v>
          </cell>
          <cell r="L4903" t="str">
            <v>CAIXA REFERENCIAL</v>
          </cell>
          <cell r="M4903" t="str">
            <v>5,84</v>
          </cell>
          <cell r="N4903">
            <v>10.27</v>
          </cell>
          <cell r="O4903">
            <v>16.11</v>
          </cell>
          <cell r="P4903">
            <v>0</v>
          </cell>
          <cell r="R4903" t="str">
            <v>SINAPI</v>
          </cell>
        </row>
        <row r="4904">
          <cell r="G4904">
            <v>104016</v>
          </cell>
          <cell r="H4904" t="str">
            <v>TE DE REDUÇÃO, CPVC, SOLDÁVEL, DN 28 X 22 MM, INSTALADO EM RAMAL OU SUB-RAMAL DE ÁGUA - FORNECIMENTO E INSTALAÇÃO. AF_06/2022</v>
          </cell>
          <cell r="I4904" t="str">
            <v>UN</v>
          </cell>
          <cell r="J4904" t="str">
            <v>COEFICIENTE DE REPRESENTATIVIDADE</v>
          </cell>
          <cell r="K4904" t="str">
            <v>21,74</v>
          </cell>
          <cell r="L4904" t="str">
            <v>CAIXA REFERENCIAL</v>
          </cell>
          <cell r="M4904" t="str">
            <v>7,11</v>
          </cell>
          <cell r="N4904">
            <v>14.629999999999999</v>
          </cell>
          <cell r="O4904">
            <v>21.74</v>
          </cell>
          <cell r="P4904">
            <v>0</v>
          </cell>
          <cell r="R4904" t="str">
            <v>SINAPI</v>
          </cell>
        </row>
        <row r="4905">
          <cell r="G4905">
            <v>104017</v>
          </cell>
          <cell r="H4905" t="str">
            <v>TE DE REDUÇÃO, CPVC, SOLDÁVEL, DN 35 X 28 MM, INSTALADO EM RAMAL OU SUB-RAMAL DE ÁGUA - FORNECIMENTO E INSTALAÇÃO. AF_06/2022</v>
          </cell>
          <cell r="I4905" t="str">
            <v>UN</v>
          </cell>
          <cell r="J4905" t="str">
            <v>COEFICIENTE DE REPRESENTATIVIDADE</v>
          </cell>
          <cell r="K4905" t="str">
            <v>43,90</v>
          </cell>
          <cell r="L4905" t="str">
            <v>CAIXA REFERENCIAL</v>
          </cell>
          <cell r="M4905" t="str">
            <v>8,37</v>
          </cell>
          <cell r="N4905">
            <v>35.53</v>
          </cell>
          <cell r="O4905">
            <v>43.9</v>
          </cell>
          <cell r="P4905">
            <v>0</v>
          </cell>
          <cell r="R4905" t="str">
            <v>SINAPI</v>
          </cell>
        </row>
        <row r="4906">
          <cell r="G4906">
            <v>104018</v>
          </cell>
          <cell r="H4906" t="str">
            <v>TE DE REDUÇÃO, CPVC, SOLDÁVEL, DN 35 X 28 MM, INSTALADO EM RAMAL OU SUB-RAMAL DE ÁGUA - FORNECIMENTO E INSTALAÇÃO. AF_06/2022</v>
          </cell>
          <cell r="I4906" t="str">
            <v>UN</v>
          </cell>
          <cell r="J4906" t="str">
            <v>COEFICIENTE DE REPRESENTATIVIDADE</v>
          </cell>
          <cell r="K4906" t="str">
            <v>20,79</v>
          </cell>
          <cell r="L4906" t="str">
            <v>CAIXA REFERENCIAL</v>
          </cell>
          <cell r="M4906" t="str">
            <v>6,37</v>
          </cell>
          <cell r="N4906">
            <v>14.419999999999998</v>
          </cell>
          <cell r="O4906">
            <v>20.79</v>
          </cell>
          <cell r="P4906">
            <v>0</v>
          </cell>
          <cell r="R4906" t="str">
            <v>SINAPI</v>
          </cell>
        </row>
        <row r="4907">
          <cell r="G4907">
            <v>104019</v>
          </cell>
          <cell r="H4907" t="str">
            <v>TE DE REDUÇÃO, CPVC, SOLDÁVEL, DN 35 X 28 MM, INSTALADO EM RAMAL DE DISTRIBUIÇÃO DE ÁGUA - FORNECIMENTO E INSTALAÇÃO. AF_06/2022</v>
          </cell>
          <cell r="I4907" t="str">
            <v>UN</v>
          </cell>
          <cell r="J4907" t="str">
            <v>COEFICIENTE DE REPRESENTATIVIDADE</v>
          </cell>
          <cell r="K4907" t="str">
            <v>42,81</v>
          </cell>
          <cell r="L4907" t="str">
            <v>CAIXA REFERENCIAL</v>
          </cell>
          <cell r="M4907" t="str">
            <v>7,49</v>
          </cell>
          <cell r="N4907">
            <v>35.32</v>
          </cell>
          <cell r="O4907">
            <v>42.81</v>
          </cell>
          <cell r="P4907">
            <v>0</v>
          </cell>
          <cell r="R4907" t="str">
            <v>SINAPI</v>
          </cell>
        </row>
        <row r="4908">
          <cell r="G4908">
            <v>104020</v>
          </cell>
          <cell r="H4908" t="str">
            <v>TE DE REDUÇÃO, CPVC, SOLDÁVEL, DN 42 X 35 MM, INSTALADO EM PRUMADA DE ÁGUA - FORNECIMENTO E INSTALAÇÃO. AF_06/2022</v>
          </cell>
          <cell r="I4908" t="str">
            <v>UN</v>
          </cell>
          <cell r="J4908" t="str">
            <v>COEFICIENTE DE REPRESENTATIVIDADE</v>
          </cell>
          <cell r="K4908" t="str">
            <v>54,30</v>
          </cell>
          <cell r="L4908" t="str">
            <v>CAIXA REFERENCIAL</v>
          </cell>
          <cell r="M4908" t="str">
            <v>4,73</v>
          </cell>
          <cell r="N4908">
            <v>49.569999999999993</v>
          </cell>
          <cell r="O4908">
            <v>54.3</v>
          </cell>
          <cell r="P4908">
            <v>0</v>
          </cell>
          <cell r="R4908" t="str">
            <v>SINAPI</v>
          </cell>
        </row>
        <row r="4909">
          <cell r="G4909">
            <v>104022</v>
          </cell>
          <cell r="H4909" t="str">
            <v>TE, CPVC, SOLDÁVEL, DN  42MM, INSTALADO EM RAMAL DE DISTRIBUIÇÃO DE ÁGUA  FORNECIMENTO E INSTALAÇÃO. AF_06/2022</v>
          </cell>
          <cell r="I4909" t="str">
            <v>UN</v>
          </cell>
          <cell r="J4909" t="str">
            <v>COEFICIENTE DE REPRESENTATIVIDADE</v>
          </cell>
          <cell r="K4909" t="str">
            <v>66,87</v>
          </cell>
          <cell r="L4909" t="str">
            <v>CAIXA REFERENCIAL</v>
          </cell>
          <cell r="M4909" t="str">
            <v>9,33</v>
          </cell>
          <cell r="N4909">
            <v>57.540000000000006</v>
          </cell>
          <cell r="O4909">
            <v>66.87</v>
          </cell>
          <cell r="P4909">
            <v>0</v>
          </cell>
          <cell r="R4909" t="str">
            <v>SINAPI</v>
          </cell>
        </row>
        <row r="4910">
          <cell r="G4910">
            <v>104023</v>
          </cell>
          <cell r="H4910" t="str">
            <v>JOELHO 90 GRAUS, CPVC, SOLDÁVEL, DN 42MM, INSTALADO EM RAMAL DE DISTRIBUIÇÃO DE ÁGUA  FORNECIMENTO E INSTALAÇÃO. AF_06/2022</v>
          </cell>
          <cell r="I4910" t="str">
            <v>UN</v>
          </cell>
          <cell r="J4910" t="str">
            <v>COEFICIENTE DE REPRESENTATIVIDADE</v>
          </cell>
          <cell r="K4910" t="str">
            <v>39,49</v>
          </cell>
          <cell r="L4910" t="str">
            <v>CAIXA REFERENCIAL</v>
          </cell>
          <cell r="M4910" t="str">
            <v>7,00</v>
          </cell>
          <cell r="N4910">
            <v>32.49</v>
          </cell>
          <cell r="O4910">
            <v>39.49</v>
          </cell>
          <cell r="P4910">
            <v>0</v>
          </cell>
          <cell r="R4910" t="str">
            <v>SINAPI</v>
          </cell>
        </row>
        <row r="4911">
          <cell r="G4911">
            <v>104024</v>
          </cell>
          <cell r="H4911" t="str">
            <v>JOELHO 45 GRAUS, CPVC, SOLDÁVEL, DN 42MM, INSTALADO EM RAMAL DE DISTRIBUIÇÃO DE ÁGUA  FORNECIMENTO E INSTALAÇÃO. AF_06/2022</v>
          </cell>
          <cell r="I4911" t="str">
            <v>UN</v>
          </cell>
          <cell r="J4911" t="str">
            <v>COEFICIENTE DE REPRESENTATIVIDADE</v>
          </cell>
          <cell r="K4911" t="str">
            <v>39,11</v>
          </cell>
          <cell r="L4911" t="str">
            <v>CAIXA REFERENCIAL</v>
          </cell>
          <cell r="M4911" t="str">
            <v>7,00</v>
          </cell>
          <cell r="N4911">
            <v>32.11</v>
          </cell>
          <cell r="O4911">
            <v>39.11</v>
          </cell>
          <cell r="P4911">
            <v>0</v>
          </cell>
          <cell r="R4911" t="str">
            <v>SINAPI</v>
          </cell>
        </row>
        <row r="4912">
          <cell r="G4912">
            <v>104025</v>
          </cell>
          <cell r="H4912" t="str">
            <v>LUVA, CPVC, SOLDÁVEL, DN 42MM, INSTALADO EM RAMAL DE DISTRIBUIÇÃO DE ÁGUA  FORNECIMENTO E INSTALAÇÃO. AF_06/2022</v>
          </cell>
          <cell r="I4912" t="str">
            <v>UN</v>
          </cell>
          <cell r="J4912" t="str">
            <v>COEFICIENTE DE REPRESENTATIVIDADE</v>
          </cell>
          <cell r="K4912" t="str">
            <v>27,82</v>
          </cell>
          <cell r="L4912" t="str">
            <v>CAIXA REFERENCIAL</v>
          </cell>
          <cell r="M4912" t="str">
            <v>4,65</v>
          </cell>
          <cell r="N4912">
            <v>23.17</v>
          </cell>
          <cell r="O4912">
            <v>27.82</v>
          </cell>
          <cell r="P4912">
            <v>0</v>
          </cell>
          <cell r="R4912" t="str">
            <v>SINAPI</v>
          </cell>
        </row>
        <row r="4913">
          <cell r="G4913">
            <v>104026</v>
          </cell>
          <cell r="H4913" t="str">
            <v>LUVA DE CORRER, CPVC, SOLDÁVEL, DN 42MM, INSTALADO EM RAMAL DE DISTRIBUIÇÃO DE ÁGUA  FORNECIMENTO E INSTALAÇÃO. AF_06/2022</v>
          </cell>
          <cell r="I4913" t="str">
            <v>UN</v>
          </cell>
          <cell r="J4913" t="str">
            <v>COEFICIENTE DE REPRESENTATIVIDADE</v>
          </cell>
          <cell r="K4913" t="str">
            <v>40,44</v>
          </cell>
          <cell r="L4913" t="str">
            <v>CAIXA REFERENCIAL</v>
          </cell>
          <cell r="M4913" t="str">
            <v>4,64</v>
          </cell>
          <cell r="N4913">
            <v>35.799999999999997</v>
          </cell>
          <cell r="O4913">
            <v>40.44</v>
          </cell>
          <cell r="P4913">
            <v>0</v>
          </cell>
          <cell r="R4913" t="str">
            <v>SINAPI</v>
          </cell>
        </row>
        <row r="4914">
          <cell r="G4914">
            <v>104027</v>
          </cell>
          <cell r="H4914" t="str">
            <v>UNIÃO, CPVC, SOLDÁVEL, DN 42MM, INSTALADO EM RAMAL DE DISTRIBUIÇÃO DE ÁGUA   FORNECIMENTO E INSTALAÇÃO. AF_06/2022</v>
          </cell>
          <cell r="I4914" t="str">
            <v>UN</v>
          </cell>
          <cell r="J4914" t="str">
            <v>COEFICIENTE DE REPRESENTATIVIDADE</v>
          </cell>
          <cell r="K4914" t="str">
            <v>61,01</v>
          </cell>
          <cell r="L4914" t="str">
            <v>CAIXA REFERENCIAL</v>
          </cell>
          <cell r="M4914" t="str">
            <v>4,64</v>
          </cell>
          <cell r="N4914">
            <v>56.37</v>
          </cell>
          <cell r="O4914">
            <v>61.01</v>
          </cell>
          <cell r="P4914">
            <v>0</v>
          </cell>
          <cell r="R4914" t="str">
            <v>SINAPI</v>
          </cell>
        </row>
        <row r="4915">
          <cell r="G4915">
            <v>104028</v>
          </cell>
          <cell r="H4915" t="str">
            <v>LUVA DE TRANSIÇÃO, CPVC, SOLDÁVEL, DN42MM X 1.1/2, INSTALADO EM RAMAL DE DISTRIBUIÇÃO DE ÁGUA  FORNECIMENTO E INSTALAÇÃO. AF_06/2022</v>
          </cell>
          <cell r="I4915" t="str">
            <v>UN</v>
          </cell>
          <cell r="J4915" t="str">
            <v>COEFICIENTE DE REPRESENTATIVIDADE</v>
          </cell>
          <cell r="K4915" t="str">
            <v>123,93</v>
          </cell>
          <cell r="L4915" t="str">
            <v>CAIXA REFERENCIAL</v>
          </cell>
          <cell r="M4915" t="str">
            <v>4,34</v>
          </cell>
          <cell r="N4915">
            <v>119.59</v>
          </cell>
          <cell r="O4915">
            <v>123.93</v>
          </cell>
          <cell r="P4915">
            <v>0</v>
          </cell>
          <cell r="R4915" t="str">
            <v>SINAPI</v>
          </cell>
        </row>
        <row r="4916">
          <cell r="G4916">
            <v>104029</v>
          </cell>
          <cell r="H4916" t="str">
            <v>CONECTOR, CPVC, SOLDÁVEL, DN 42MM X 1.1/2, INSTALADO EM RAMAL DE DISTRIBUIÇÃO DE ÁGUA  FORNECIMENTO E INSTALAÇÃO. AF_06/2022</v>
          </cell>
          <cell r="I4916" t="str">
            <v>UN</v>
          </cell>
          <cell r="J4916" t="str">
            <v>COEFICIENTE DE REPRESENTATIVIDADE</v>
          </cell>
          <cell r="K4916" t="str">
            <v>64,77</v>
          </cell>
          <cell r="L4916" t="str">
            <v>CAIXA REFERENCIAL</v>
          </cell>
          <cell r="M4916" t="str">
            <v>4,34</v>
          </cell>
          <cell r="N4916">
            <v>60.429999999999993</v>
          </cell>
          <cell r="O4916">
            <v>64.77</v>
          </cell>
          <cell r="P4916">
            <v>0</v>
          </cell>
          <cell r="R4916" t="str">
            <v>SINAPI</v>
          </cell>
        </row>
        <row r="4917">
          <cell r="G4917">
            <v>104030</v>
          </cell>
          <cell r="H4917" t="str">
            <v>TE DE REDUÇÃO, CPVC, SOLDÁVEL, DN 42 X 35 MM, INSTALADO EM RAMAL DE DISTRIBUIÇÃO DE ÁGUA - FORNECIMENTO E INSTALAÇÃO. AF_06/2022</v>
          </cell>
          <cell r="I4917" t="str">
            <v>UN</v>
          </cell>
          <cell r="J4917" t="str">
            <v>COEFICIENTE DE REPRESENTATIVIDADE</v>
          </cell>
          <cell r="K4917" t="str">
            <v>59,30</v>
          </cell>
          <cell r="L4917" t="str">
            <v>CAIXA REFERENCIAL</v>
          </cell>
          <cell r="M4917" t="str">
            <v>8,71</v>
          </cell>
          <cell r="N4917">
            <v>50.589999999999996</v>
          </cell>
          <cell r="O4917">
            <v>59.3</v>
          </cell>
          <cell r="P4917">
            <v>0</v>
          </cell>
          <cell r="R4917" t="str">
            <v>SINAPI</v>
          </cell>
        </row>
        <row r="4918">
          <cell r="G4918">
            <v>104159</v>
          </cell>
          <cell r="H4918" t="str">
            <v>LUVA DE CORRER, PVC, SOLDÁVEL, DN 40MM, INSTALADO EM RAMAL DE DISTRIBUIÇÃO DE ÁGUA  FORNECIMENTO E INSTALAÇÃO. AF_06/2022</v>
          </cell>
          <cell r="I4918" t="str">
            <v>UN</v>
          </cell>
          <cell r="J4918" t="str">
            <v>COEFICIENTE DE REPRESENTATIVIDADE</v>
          </cell>
          <cell r="K4918" t="str">
            <v>43,52</v>
          </cell>
          <cell r="L4918" t="str">
            <v>CAIXA REFERENCIAL</v>
          </cell>
          <cell r="M4918" t="str">
            <v>4,48</v>
          </cell>
          <cell r="N4918">
            <v>39.040000000000006</v>
          </cell>
          <cell r="O4918">
            <v>43.52000000000001</v>
          </cell>
          <cell r="P4918">
            <v>0</v>
          </cell>
          <cell r="R4918" t="str">
            <v>SINAPI</v>
          </cell>
        </row>
        <row r="4919">
          <cell r="G4919">
            <v>104167</v>
          </cell>
          <cell r="H4919" t="str">
            <v>JOELHO 90 GRAUS, PVC, SERIE R, ÁGUA PLUVIAL, DN 150 MM, JUNTA ELÁSTICA, FORNECIDO E INSTALADO EM RAMAL DE ENCAMINHAMENTO. AF_06/2022</v>
          </cell>
          <cell r="I4919" t="str">
            <v>UN</v>
          </cell>
          <cell r="J4919" t="str">
            <v>COEFICIENTE DE REPRESENTATIVIDADE</v>
          </cell>
          <cell r="K4919" t="str">
            <v>129,45</v>
          </cell>
          <cell r="L4919" t="str">
            <v>CAIXA REFERENCIAL</v>
          </cell>
          <cell r="M4919" t="str">
            <v>9,13</v>
          </cell>
          <cell r="N4919">
            <v>120.32</v>
          </cell>
          <cell r="O4919">
            <v>129.44999999999999</v>
          </cell>
          <cell r="P4919">
            <v>0</v>
          </cell>
          <cell r="R4919" t="str">
            <v>SINAPI</v>
          </cell>
        </row>
        <row r="4920">
          <cell r="G4920">
            <v>104168</v>
          </cell>
          <cell r="H4920" t="str">
            <v>JOELHO 45 GRAUS, PVC, SERIE R, ÁGUA PLUVIAL, DN 150 MM, JUNTA ELÁSTICA, FORNECIDO E INSTALADO EM RAMAL DE ENCAMINHAMENTO. AF_06/2022</v>
          </cell>
          <cell r="I4920" t="str">
            <v>UN</v>
          </cell>
          <cell r="J4920" t="str">
            <v>COEFICIENTE DE REPRESENTATIVIDADE</v>
          </cell>
          <cell r="K4920" t="str">
            <v>125,95</v>
          </cell>
          <cell r="L4920" t="str">
            <v>CAIXA REFERENCIAL</v>
          </cell>
          <cell r="M4920" t="str">
            <v>9,13</v>
          </cell>
          <cell r="N4920">
            <v>116.82000000000001</v>
          </cell>
          <cell r="O4920">
            <v>125.95</v>
          </cell>
          <cell r="P4920">
            <v>0</v>
          </cell>
          <cell r="R4920" t="str">
            <v>SINAPI</v>
          </cell>
        </row>
        <row r="4921">
          <cell r="G4921">
            <v>104169</v>
          </cell>
          <cell r="H4921" t="str">
            <v>CURVA 87 GRAUS E 30 MINUTOS, PVC, SERIE R, ÁGUA PLUVIAL, DN 150 MM, JUNTA ELÁSTICA, FORNECIDO E INSTALADO EM RAMAL DE ENCAMINHAMENTO. AF_06/2022</v>
          </cell>
          <cell r="I4921" t="str">
            <v>UN</v>
          </cell>
          <cell r="J4921" t="str">
            <v>COEFICIENTE DE REPRESENTATIVIDADE</v>
          </cell>
          <cell r="K4921" t="str">
            <v>156,74</v>
          </cell>
          <cell r="L4921" t="str">
            <v>CAIXA REFERENCIAL</v>
          </cell>
          <cell r="M4921" t="str">
            <v>9,13</v>
          </cell>
          <cell r="N4921">
            <v>147.61000000000001</v>
          </cell>
          <cell r="O4921">
            <v>156.74</v>
          </cell>
          <cell r="P4921">
            <v>0</v>
          </cell>
          <cell r="R4921" t="str">
            <v>SINAPI</v>
          </cell>
        </row>
        <row r="4922">
          <cell r="G4922">
            <v>104170</v>
          </cell>
          <cell r="H4922" t="str">
            <v>LUVA SIMPLES, PVC, SERIE R, ÁGUA PLUVIAL, DN 150 MM, JUNTA ELÁSTICA, FORNECIDO E INSTALADO EM RAMAL DE ENCAMINHAMENTO. AF_06/2022</v>
          </cell>
          <cell r="I4922" t="str">
            <v>UN</v>
          </cell>
          <cell r="J4922" t="str">
            <v>COEFICIENTE DE REPRESENTATIVIDADE</v>
          </cell>
          <cell r="K4922" t="str">
            <v>73,95</v>
          </cell>
          <cell r="L4922" t="str">
            <v>CAIXA REFERENCIAL</v>
          </cell>
          <cell r="M4922" t="str">
            <v>6,08</v>
          </cell>
          <cell r="N4922">
            <v>67.87</v>
          </cell>
          <cell r="O4922">
            <v>73.95</v>
          </cell>
          <cell r="P4922">
            <v>0</v>
          </cell>
          <cell r="R4922" t="str">
            <v>SINAPI</v>
          </cell>
        </row>
        <row r="4923">
          <cell r="G4923">
            <v>104171</v>
          </cell>
          <cell r="H4923" t="str">
            <v>LUVA DE CORRER, PVC, SERIE R, ÁGUA PLUVIAL, DN 150 MM, JUNTA ELÁSTICA, FORNECIDO E INSTALADO EM RAMAL DE ENCAMINHAMENTO. AF_06/2022</v>
          </cell>
          <cell r="I4923" t="str">
            <v>UN</v>
          </cell>
          <cell r="J4923" t="str">
            <v>COEFICIENTE DE REPRESENTATIVIDADE</v>
          </cell>
          <cell r="K4923" t="str">
            <v>102,48</v>
          </cell>
          <cell r="L4923" t="str">
            <v>CAIXA REFERENCIAL</v>
          </cell>
          <cell r="M4923" t="str">
            <v>6,08</v>
          </cell>
          <cell r="N4923">
            <v>96.4</v>
          </cell>
          <cell r="O4923">
            <v>102.48</v>
          </cell>
          <cell r="P4923">
            <v>0</v>
          </cell>
          <cell r="R4923" t="str">
            <v>SINAPI</v>
          </cell>
        </row>
        <row r="4924">
          <cell r="G4924">
            <v>104172</v>
          </cell>
          <cell r="H4924" t="str">
            <v>TÊ DE INSPEÇÃO, PVC, SERIE R, ÁGUA PLUVIAL, DN 150 MM, JUNTA ELÁSTICA, FORNECIDO E INSTALADO EM RAMAL DE ENCAMINHAMENTO. AF_06/2022</v>
          </cell>
          <cell r="I4924" t="str">
            <v>UN</v>
          </cell>
          <cell r="J4924" t="str">
            <v>COEFICIENTE DE REPRESENTATIVIDADE</v>
          </cell>
          <cell r="K4924" t="str">
            <v>295,84</v>
          </cell>
          <cell r="L4924" t="str">
            <v>CAIXA REFERENCIAL</v>
          </cell>
          <cell r="M4924" t="str">
            <v>6,08</v>
          </cell>
          <cell r="N4924">
            <v>289.76</v>
          </cell>
          <cell r="O4924">
            <v>295.83999999999997</v>
          </cell>
          <cell r="P4924">
            <v>0</v>
          </cell>
          <cell r="R4924" t="str">
            <v>SINAPI</v>
          </cell>
        </row>
        <row r="4925">
          <cell r="G4925">
            <v>104173</v>
          </cell>
          <cell r="H4925" t="str">
            <v>REDUÇÃO EXCÊNTRICA, PVC, SERIE R, ÁGUA PLUVIAL, DN 150 X 100 MM, JUNTA ELÁSTICA, FORNECIDO E INSTALADO EM RAMAL DE ENCAMINHAMENTO. AF_06/2022</v>
          </cell>
          <cell r="I4925" t="str">
            <v>UN</v>
          </cell>
          <cell r="J4925" t="str">
            <v>COEFICIENTE DE REPRESENTATIVIDADE</v>
          </cell>
          <cell r="K4925" t="str">
            <v>89,95</v>
          </cell>
          <cell r="L4925" t="str">
            <v>CAIXA REFERENCIAL</v>
          </cell>
          <cell r="M4925" t="str">
            <v>5,32</v>
          </cell>
          <cell r="N4925">
            <v>84.63</v>
          </cell>
          <cell r="O4925">
            <v>89.949999999999989</v>
          </cell>
          <cell r="P4925">
            <v>0</v>
          </cell>
          <cell r="R4925" t="str">
            <v>SINAPI</v>
          </cell>
        </row>
        <row r="4926">
          <cell r="G4926">
            <v>104174</v>
          </cell>
          <cell r="H4926" t="str">
            <v>JUNÇÃO SIMPLES, PVC, SERIE R, ÁGUA PLUVIAL, DN 150 X 100 MM, JUNTA ELÁSTICA, FORNECIDO E INSTALADO EM RAMAL DE ENCAMINHAMENTO. AF_06/2022</v>
          </cell>
          <cell r="I4926" t="str">
            <v>UN</v>
          </cell>
          <cell r="J4926" t="str">
            <v>COEFICIENTE DE REPRESENTATIVIDADE</v>
          </cell>
          <cell r="K4926" t="str">
            <v>200,88</v>
          </cell>
          <cell r="L4926" t="str">
            <v>CAIXA REFERENCIAL</v>
          </cell>
          <cell r="M4926" t="str">
            <v>11,15</v>
          </cell>
          <cell r="N4926">
            <v>189.73</v>
          </cell>
          <cell r="O4926">
            <v>200.88</v>
          </cell>
          <cell r="P4926">
            <v>0</v>
          </cell>
          <cell r="R4926" t="str">
            <v>SINAPI</v>
          </cell>
        </row>
        <row r="4927">
          <cell r="G4927">
            <v>104175</v>
          </cell>
          <cell r="H4927" t="str">
            <v>TÊ, PVC, SERIE R, ÁGUA PLUVIAL, DN 150 X 100 MM, JUNTA ELÁSTICA, FORNECIDO E INSTALADO EM RAMAL DE ENCAMINHAMENTO. AF_06/2022</v>
          </cell>
          <cell r="I4927" t="str">
            <v>UN</v>
          </cell>
          <cell r="J4927" t="str">
            <v>COEFICIENTE DE REPRESENTATIVIDADE</v>
          </cell>
          <cell r="K4927" t="str">
            <v>148,25</v>
          </cell>
          <cell r="L4927" t="str">
            <v>CAIXA REFERENCIAL</v>
          </cell>
          <cell r="M4927" t="str">
            <v>11,15</v>
          </cell>
          <cell r="N4927">
            <v>137.1</v>
          </cell>
          <cell r="O4927">
            <v>148.25</v>
          </cell>
          <cell r="P4927">
            <v>0</v>
          </cell>
          <cell r="R4927" t="str">
            <v>SINAPI</v>
          </cell>
        </row>
        <row r="4928">
          <cell r="G4928">
            <v>104176</v>
          </cell>
          <cell r="H4928" t="str">
            <v>JUNÇÃO SIMPLES, PVC, SERIE R, ÁGUA PLUVIAL, DN 150 X 150 MM, JUNTA ELÁSTICA, FORNECIDO E INSTALADO EM RAMAL DE ENCAMINHAMENTO. AF_06/2022</v>
          </cell>
          <cell r="I4928" t="str">
            <v>UN</v>
          </cell>
          <cell r="J4928" t="str">
            <v>COEFICIENTE DE REPRESENTATIVIDADE</v>
          </cell>
          <cell r="K4928" t="str">
            <v>267,29</v>
          </cell>
          <cell r="L4928" t="str">
            <v>CAIXA REFERENCIAL</v>
          </cell>
          <cell r="M4928" t="str">
            <v>12,17</v>
          </cell>
          <cell r="N4928">
            <v>255.12000000000003</v>
          </cell>
          <cell r="O4928">
            <v>267.29000000000002</v>
          </cell>
          <cell r="P4928">
            <v>0</v>
          </cell>
          <cell r="R4928" t="str">
            <v>SINAPI</v>
          </cell>
        </row>
        <row r="4929">
          <cell r="G4929">
            <v>104177</v>
          </cell>
          <cell r="H4929" t="str">
            <v>TÊ, PVC, SERIE R, ÁGUA PLUVIAL, DN 150 X 150 MM, JUNTA ELÁSTICA, FORNECIDO E INSTALADO EM RAMAL DE ENCAMINHAMENTO. AF_06/2022</v>
          </cell>
          <cell r="I4929" t="str">
            <v>UN</v>
          </cell>
          <cell r="J4929" t="str">
            <v>COEFICIENTE DE REPRESENTATIVIDADE</v>
          </cell>
          <cell r="K4929" t="str">
            <v>192,64</v>
          </cell>
          <cell r="L4929" t="str">
            <v>CAIXA REFERENCIAL</v>
          </cell>
          <cell r="M4929" t="str">
            <v>12,17</v>
          </cell>
          <cell r="N4929">
            <v>180.47</v>
          </cell>
          <cell r="O4929">
            <v>192.64</v>
          </cell>
          <cell r="P4929">
            <v>0</v>
          </cell>
          <cell r="R4929" t="str">
            <v>SINAPI</v>
          </cell>
        </row>
        <row r="4930">
          <cell r="G4930">
            <v>104178</v>
          </cell>
          <cell r="H4930" t="str">
            <v>CAP, PVC, SERIE R, ÁGUA PLUVIAL, DN 100 MM, JUNTA ELÁSTICA, FORNECIDO E INSTALADO EM RAMAL DE ENCAMINHAMENTO. AF_06/2022</v>
          </cell>
          <cell r="I4930" t="str">
            <v>UN</v>
          </cell>
          <cell r="J4930" t="str">
            <v>COEFICIENTE DE REPRESENTATIVIDADE</v>
          </cell>
          <cell r="K4930" t="str">
            <v>22,82</v>
          </cell>
          <cell r="L4930" t="str">
            <v>CAIXA REFERENCIAL</v>
          </cell>
          <cell r="M4930" t="str">
            <v>2,26</v>
          </cell>
          <cell r="N4930">
            <v>20.560000000000002</v>
          </cell>
          <cell r="O4930">
            <v>22.82</v>
          </cell>
          <cell r="P4930">
            <v>0</v>
          </cell>
          <cell r="R4930" t="str">
            <v>SINAPI</v>
          </cell>
        </row>
        <row r="4931">
          <cell r="G4931">
            <v>104179</v>
          </cell>
          <cell r="H4931" t="str">
            <v>CAP, PVC, SERIE R, ÁGUA PLUVIAL, DN 150 MM, JUNTA ELÁSTICA, FORNECIDO E INSTALADO EM RAMAL DE ENCAMINHAMENTO. AF_06/2022</v>
          </cell>
          <cell r="I4931" t="str">
            <v>UN</v>
          </cell>
          <cell r="J4931" t="str">
            <v>COEFICIENTE DE REPRESENTATIVIDADE</v>
          </cell>
          <cell r="K4931" t="str">
            <v>89,17</v>
          </cell>
          <cell r="L4931" t="str">
            <v>CAIXA REFERENCIAL</v>
          </cell>
          <cell r="M4931" t="str">
            <v>3,04</v>
          </cell>
          <cell r="N4931">
            <v>86.13</v>
          </cell>
          <cell r="O4931">
            <v>89.17</v>
          </cell>
          <cell r="P4931">
            <v>0</v>
          </cell>
          <cell r="R4931" t="str">
            <v>SINAPI</v>
          </cell>
        </row>
        <row r="4932">
          <cell r="G4932">
            <v>104191</v>
          </cell>
          <cell r="H4932" t="str">
            <v>BUCHA DE REDUÇÃO, PPR, DN 25 X 20 MM, INSTALADO EM RAMAL OU SUB-RAMAL DE ÁGUA - FORNECIMENTO E INSTALAÇÃO. AF_08/2022</v>
          </cell>
          <cell r="I4932" t="str">
            <v>UN</v>
          </cell>
          <cell r="J4932" t="str">
            <v>ATRIBUÍDO SÃO PAULO</v>
          </cell>
          <cell r="K4932" t="str">
            <v>9,26</v>
          </cell>
          <cell r="L4932" t="str">
            <v>CAIXA REFERENCIAL</v>
          </cell>
          <cell r="M4932" t="str">
            <v>4,35</v>
          </cell>
          <cell r="N4932">
            <v>4.91</v>
          </cell>
          <cell r="O4932">
            <v>9.26</v>
          </cell>
          <cell r="P4932">
            <v>0</v>
          </cell>
          <cell r="R4932" t="str">
            <v>SINAPI</v>
          </cell>
        </row>
        <row r="4933">
          <cell r="G4933">
            <v>104192</v>
          </cell>
          <cell r="H4933" t="str">
            <v>TÊ MISTURADOR, PPR, F M M, DN 25 X 25 MM, INSTALADO EM RAMAL OU SUB-RAMAL DE ÁGUA - FORNECIMENTO E INSTALAÇÃO. AF_08/2022</v>
          </cell>
          <cell r="I4933" t="str">
            <v>UN</v>
          </cell>
          <cell r="J4933" t="str">
            <v>ATRIBUÍDO SÃO PAULO</v>
          </cell>
          <cell r="K4933" t="str">
            <v>25,99</v>
          </cell>
          <cell r="L4933" t="str">
            <v>CAIXA REFERENCIAL</v>
          </cell>
          <cell r="M4933" t="str">
            <v>8,66</v>
          </cell>
          <cell r="N4933">
            <v>17.329999999999998</v>
          </cell>
          <cell r="O4933">
            <v>25.99</v>
          </cell>
          <cell r="P4933">
            <v>0</v>
          </cell>
          <cell r="R4933" t="str">
            <v>SINAPI</v>
          </cell>
        </row>
        <row r="4934">
          <cell r="G4934">
            <v>104193</v>
          </cell>
          <cell r="H4934" t="str">
            <v>JOELHO 45 GRAUS, PPR, F/ F, DN 90 MM, INSTALADO EM PRUMADA DE ÁGUA - FORNECIMENTO E INSTALAÇÃO. AF_08/2022</v>
          </cell>
          <cell r="I4934" t="str">
            <v>UN</v>
          </cell>
          <cell r="J4934" t="str">
            <v>ATRIBUÍDO SÃO PAULO</v>
          </cell>
          <cell r="K4934" t="str">
            <v>151,72</v>
          </cell>
          <cell r="L4934" t="str">
            <v>CAIXA REFERENCIAL</v>
          </cell>
          <cell r="M4934" t="str">
            <v>18,46</v>
          </cell>
          <cell r="N4934">
            <v>133.26</v>
          </cell>
          <cell r="O4934">
            <v>151.72</v>
          </cell>
          <cell r="P4934">
            <v>0</v>
          </cell>
          <cell r="R4934" t="str">
            <v>SINAPI</v>
          </cell>
        </row>
        <row r="4935">
          <cell r="G4935">
            <v>104196</v>
          </cell>
          <cell r="H4935" t="str">
            <v>CURVA 90 GRAUS, PPR, DN 20 MM, INSTALADO EM RAMAL OU SUB-RAMAL DE ÁGUA - FORNECIMENTO E INSTALAÇÃO. AF_08/2022</v>
          </cell>
          <cell r="I4935" t="str">
            <v>UN</v>
          </cell>
          <cell r="J4935" t="str">
            <v>ATRIBUÍDO SÃO PAULO</v>
          </cell>
          <cell r="K4935" t="str">
            <v>14,34</v>
          </cell>
          <cell r="L4935" t="str">
            <v>CAIXA REFERENCIAL</v>
          </cell>
          <cell r="M4935" t="str">
            <v>3,84</v>
          </cell>
          <cell r="N4935">
            <v>10.5</v>
          </cell>
          <cell r="O4935">
            <v>14.34</v>
          </cell>
          <cell r="P4935">
            <v>0</v>
          </cell>
          <cell r="R4935" t="str">
            <v>SINAPI</v>
          </cell>
        </row>
        <row r="4936">
          <cell r="G4936">
            <v>104197</v>
          </cell>
          <cell r="H4936" t="str">
            <v>CURVA 90 GRAUS, PPR, DN 25 MM, INSTALADO EM RAMAL OU SUB-RAMAL DE ÁGUA - FORNECIMENTO E INSTALAÇÃO. AF_08/2022</v>
          </cell>
          <cell r="I4936" t="str">
            <v>UN</v>
          </cell>
          <cell r="J4936" t="str">
            <v>ATRIBUÍDO SÃO PAULO</v>
          </cell>
          <cell r="K4936" t="str">
            <v>26,87</v>
          </cell>
          <cell r="L4936" t="str">
            <v>CAIXA REFERENCIAL</v>
          </cell>
          <cell r="M4936" t="str">
            <v>9,15</v>
          </cell>
          <cell r="N4936">
            <v>17.72</v>
          </cell>
          <cell r="O4936">
            <v>26.869999999999997</v>
          </cell>
          <cell r="P4936">
            <v>0</v>
          </cell>
          <cell r="R4936" t="str">
            <v>SINAPI</v>
          </cell>
        </row>
        <row r="4937">
          <cell r="G4937">
            <v>104198</v>
          </cell>
          <cell r="H4937" t="str">
            <v>JOELHO 45 GRAUS, PPR, DN 20 MM, INSTALADO EM RAMAL OU SUB-RAMAL DE ÁGUA - FORNECIMENTO E INSTALAÇÃO. AF_08/2022</v>
          </cell>
          <cell r="I4937" t="str">
            <v>UN</v>
          </cell>
          <cell r="J4937" t="str">
            <v>ATRIBUÍDO SÃO PAULO</v>
          </cell>
          <cell r="K4937" t="str">
            <v>6,84</v>
          </cell>
          <cell r="L4937" t="str">
            <v>CAIXA REFERENCIAL</v>
          </cell>
          <cell r="M4937" t="str">
            <v>3,88</v>
          </cell>
          <cell r="N4937">
            <v>2.96</v>
          </cell>
          <cell r="O4937">
            <v>6.84</v>
          </cell>
          <cell r="P4937">
            <v>0</v>
          </cell>
          <cell r="R4937" t="str">
            <v>SINAPI</v>
          </cell>
        </row>
        <row r="4938">
          <cell r="G4938">
            <v>104199</v>
          </cell>
          <cell r="H4938" t="str">
            <v>JOELHO 90 GRAUS, PPR, DN 20 MM, INSTALADO EM RAMAL OU SUB-RAMAL DE ÁGUA - FORNECIMENTO E INSTALAÇÃO. AF_08/2022</v>
          </cell>
          <cell r="I4938" t="str">
            <v>UN</v>
          </cell>
          <cell r="J4938" t="str">
            <v>ATRIBUÍDO SÃO PAULO</v>
          </cell>
          <cell r="K4938" t="str">
            <v>6,62</v>
          </cell>
          <cell r="L4938" t="str">
            <v>CAIXA REFERENCIAL</v>
          </cell>
          <cell r="M4938" t="str">
            <v>3,88</v>
          </cell>
          <cell r="N4938">
            <v>2.74</v>
          </cell>
          <cell r="O4938">
            <v>6.62</v>
          </cell>
          <cell r="P4938">
            <v>0</v>
          </cell>
          <cell r="R4938" t="str">
            <v>SINAPI</v>
          </cell>
        </row>
        <row r="4939">
          <cell r="G4939">
            <v>104200</v>
          </cell>
          <cell r="H4939" t="str">
            <v>LUVA, PPR, DN 20 MM, INSTALADO EM RAMAL OU SUB-RAMAL DE ÁGUA - FORNECIMENTO E INSTALAÇÃO. AF_08/2022</v>
          </cell>
          <cell r="I4939" t="str">
            <v>UN</v>
          </cell>
          <cell r="J4939" t="str">
            <v>ATRIBUÍDO SÃO PAULO</v>
          </cell>
          <cell r="K4939" t="str">
            <v>5,44</v>
          </cell>
          <cell r="L4939" t="str">
            <v>CAIXA REFERENCIAL</v>
          </cell>
          <cell r="M4939" t="str">
            <v>2,58</v>
          </cell>
          <cell r="N4939">
            <v>2.8600000000000003</v>
          </cell>
          <cell r="O4939">
            <v>5.44</v>
          </cell>
          <cell r="P4939">
            <v>0</v>
          </cell>
          <cell r="R4939" t="str">
            <v>SINAPI</v>
          </cell>
        </row>
        <row r="4940">
          <cell r="G4940">
            <v>104201</v>
          </cell>
          <cell r="H4940" t="str">
            <v>TÊ MISTURADOR, PPR, F M M, DN 20 X 20 MM, INSTALADO EM RAMAL OU SUB-RAMAL DE ÁGUA - FORNECIMENTO E INSTALAÇÃO. AF_08/2022</v>
          </cell>
          <cell r="I4940" t="str">
            <v>UN</v>
          </cell>
          <cell r="J4940" t="str">
            <v>ATRIBUÍDO SÃO PAULO</v>
          </cell>
          <cell r="K4940" t="str">
            <v>17,69</v>
          </cell>
          <cell r="L4940" t="str">
            <v>CAIXA REFERENCIAL</v>
          </cell>
          <cell r="M4940" t="str">
            <v>5,13</v>
          </cell>
          <cell r="N4940">
            <v>12.560000000000002</v>
          </cell>
          <cell r="O4940">
            <v>17.690000000000001</v>
          </cell>
          <cell r="P4940">
            <v>0</v>
          </cell>
          <cell r="R4940" t="str">
            <v>SINAPI</v>
          </cell>
        </row>
        <row r="4941">
          <cell r="G4941">
            <v>104202</v>
          </cell>
          <cell r="H4941" t="str">
            <v>TÊ NORMAL, PPR, 90 GRAUS, DN 20 X 20 X 20 MM, INSTALADO EM RAMAL OU SUB-RAMAL DE ÁGUA - FORNECIMENTO E INSTALAÇÃO. AF_08/2022</v>
          </cell>
          <cell r="I4941" t="str">
            <v>UN</v>
          </cell>
          <cell r="J4941" t="str">
            <v>ATRIBUÍDO SÃO PAULO</v>
          </cell>
          <cell r="K4941" t="str">
            <v>9,85</v>
          </cell>
          <cell r="L4941" t="str">
            <v>CAIXA REFERENCIAL</v>
          </cell>
          <cell r="M4941" t="str">
            <v>5,17</v>
          </cell>
          <cell r="N4941">
            <v>4.68</v>
          </cell>
          <cell r="O4941">
            <v>9.85</v>
          </cell>
          <cell r="P4941">
            <v>0</v>
          </cell>
          <cell r="R4941" t="str">
            <v>SINAPI</v>
          </cell>
        </row>
        <row r="4942">
          <cell r="G4942">
            <v>104317</v>
          </cell>
          <cell r="H4942" t="str">
            <v>JOELHO 90 GRAUS, PVC, SOLDÁVEL, DN 20 MM, INSTALADO EM DRENO DE AR CONDICIONADO - FORNECIMENTO E INSTALAÇÃO. AF_08/2022</v>
          </cell>
          <cell r="I4942" t="str">
            <v>UN</v>
          </cell>
          <cell r="J4942" t="str">
            <v>COEFICIENTE DE REPRESENTATIVIDADE</v>
          </cell>
          <cell r="K4942" t="str">
            <v>6,34</v>
          </cell>
          <cell r="L4942" t="str">
            <v>CAIXA REFERENCIAL</v>
          </cell>
          <cell r="M4942" t="str">
            <v>3,72</v>
          </cell>
          <cell r="N4942">
            <v>2.6199999999999997</v>
          </cell>
          <cell r="O4942">
            <v>6.34</v>
          </cell>
          <cell r="P4942">
            <v>0</v>
          </cell>
          <cell r="R4942" t="str">
            <v>SINAPI</v>
          </cell>
        </row>
        <row r="4943">
          <cell r="G4943">
            <v>104318</v>
          </cell>
          <cell r="H4943" t="str">
            <v>JOELHO 45 GRAUS, PVC, SOLDÁVEL, DN 20 MM, INSTALADO EM DRENO DE AR CONDICIONADO - FORNECIMENTO E INSTALAÇÃO. AF_08/2022</v>
          </cell>
          <cell r="I4943" t="str">
            <v>UN</v>
          </cell>
          <cell r="J4943" t="str">
            <v>COEFICIENTE DE REPRESENTATIVIDADE</v>
          </cell>
          <cell r="K4943" t="str">
            <v>7,02</v>
          </cell>
          <cell r="L4943" t="str">
            <v>CAIXA REFERENCIAL</v>
          </cell>
          <cell r="M4943" t="str">
            <v>3,71</v>
          </cell>
          <cell r="N4943">
            <v>3.3099999999999996</v>
          </cell>
          <cell r="O4943">
            <v>7.02</v>
          </cell>
          <cell r="P4943">
            <v>0</v>
          </cell>
          <cell r="R4943" t="str">
            <v>SINAPI</v>
          </cell>
        </row>
        <row r="4944">
          <cell r="G4944">
            <v>104319</v>
          </cell>
          <cell r="H4944" t="str">
            <v>JOELHO 90 GRAUS, PVC, SOLDÁVEL, DN 32 MM, INSTALADO EM DRENO DE AR CONDICIONADO - FORNECIMENTO E INSTALAÇÃO. AF_08/2022</v>
          </cell>
          <cell r="I4944" t="str">
            <v>UN</v>
          </cell>
          <cell r="J4944" t="str">
            <v>COEFICIENTE DE REPRESENTATIVIDADE</v>
          </cell>
          <cell r="K4944" t="str">
            <v>9,92</v>
          </cell>
          <cell r="L4944" t="str">
            <v>CAIXA REFERENCIAL</v>
          </cell>
          <cell r="M4944" t="str">
            <v>4,17</v>
          </cell>
          <cell r="N4944">
            <v>5.75</v>
          </cell>
          <cell r="O4944">
            <v>9.92</v>
          </cell>
          <cell r="P4944">
            <v>0</v>
          </cell>
          <cell r="R4944" t="str">
            <v>SINAPI</v>
          </cell>
        </row>
        <row r="4945">
          <cell r="G4945">
            <v>104320</v>
          </cell>
          <cell r="H4945" t="str">
            <v>JOELHO 45 GRAUS, PVC, SOLDÁVEL, DN 32 MM, INSTALADO EM DRENO DE AR CONDICIONADO - FORNECIMENTO E INSTALAÇÃO. AF_08/2022</v>
          </cell>
          <cell r="I4945" t="str">
            <v>UN</v>
          </cell>
          <cell r="J4945" t="str">
            <v>COEFICIENTE DE REPRESENTATIVIDADE</v>
          </cell>
          <cell r="K4945" t="str">
            <v>12,09</v>
          </cell>
          <cell r="L4945" t="str">
            <v>CAIXA REFERENCIAL</v>
          </cell>
          <cell r="M4945" t="str">
            <v>4,17</v>
          </cell>
          <cell r="N4945">
            <v>7.92</v>
          </cell>
          <cell r="O4945">
            <v>12.09</v>
          </cell>
          <cell r="P4945">
            <v>0</v>
          </cell>
          <cell r="R4945" t="str">
            <v>SINAPI</v>
          </cell>
        </row>
        <row r="4946">
          <cell r="G4946">
            <v>104321</v>
          </cell>
          <cell r="H4946" t="str">
            <v>LUVA, PVC, SOLDÁVEL, DN 20 MM, INSTALADO EM DRENO DE AR CONDICIONADO - FORNECIMENTO E INSTALAÇÃO. AF_08/2022</v>
          </cell>
          <cell r="I4946" t="str">
            <v>UN</v>
          </cell>
          <cell r="J4946" t="str">
            <v>COEFICIENTE DE REPRESENTATIVIDADE</v>
          </cell>
          <cell r="K4946" t="str">
            <v>5,01</v>
          </cell>
          <cell r="L4946" t="str">
            <v>CAIXA REFERENCIAL</v>
          </cell>
          <cell r="M4946" t="str">
            <v>2,46</v>
          </cell>
          <cell r="N4946">
            <v>2.5499999999999998</v>
          </cell>
          <cell r="O4946">
            <v>5.01</v>
          </cell>
          <cell r="P4946">
            <v>0</v>
          </cell>
          <cell r="R4946" t="str">
            <v>SINAPI</v>
          </cell>
        </row>
        <row r="4947">
          <cell r="G4947">
            <v>104322</v>
          </cell>
          <cell r="H4947" t="str">
            <v>LUVA, PVC, SOLDÁVEL, DN 32 MM, INSTALADO EM DRENO DE AR CONDICIONADO - FORNECIMENTO E INSTALAÇÃO. AF_08/2022</v>
          </cell>
          <cell r="I4947" t="str">
            <v>UN</v>
          </cell>
          <cell r="J4947" t="str">
            <v>COEFICIENTE DE REPRESENTATIVIDADE</v>
          </cell>
          <cell r="K4947" t="str">
            <v>7,65</v>
          </cell>
          <cell r="L4947" t="str">
            <v>CAIXA REFERENCIAL</v>
          </cell>
          <cell r="M4947" t="str">
            <v>2,78</v>
          </cell>
          <cell r="N4947">
            <v>4.870000000000001</v>
          </cell>
          <cell r="O4947">
            <v>7.65</v>
          </cell>
          <cell r="P4947">
            <v>0</v>
          </cell>
          <cell r="R4947" t="str">
            <v>SINAPI</v>
          </cell>
        </row>
        <row r="4948">
          <cell r="G4948">
            <v>104323</v>
          </cell>
          <cell r="H4948" t="str">
            <v>TE, PVC, SOLDÁVEL, DN 20 MM, INSTALADO EM DRENO DE AR CONDICIONADO - FORNECIMENTO E INSTALAÇÃO. AF_08/2022</v>
          </cell>
          <cell r="I4948" t="str">
            <v>UN</v>
          </cell>
          <cell r="J4948" t="str">
            <v>COEFICIENTE DE REPRESENTATIVIDADE</v>
          </cell>
          <cell r="K4948" t="str">
            <v>8,97</v>
          </cell>
          <cell r="L4948" t="str">
            <v>CAIXA REFERENCIAL</v>
          </cell>
          <cell r="M4948" t="str">
            <v>4,94</v>
          </cell>
          <cell r="N4948">
            <v>4.03</v>
          </cell>
          <cell r="O4948">
            <v>8.9700000000000006</v>
          </cell>
          <cell r="P4948">
            <v>0</v>
          </cell>
          <cell r="R4948" t="str">
            <v>SINAPI</v>
          </cell>
        </row>
        <row r="4949">
          <cell r="G4949">
            <v>104324</v>
          </cell>
          <cell r="H4949" t="str">
            <v>TE, PVC, SOLDÁVEL, DN 32 MM, INSTALADO EM DRENO DE AR CONDICIONADO - FORNECIMENTO E INSTALAÇÃO. AF_08/2022</v>
          </cell>
          <cell r="I4949" t="str">
            <v>UN</v>
          </cell>
          <cell r="J4949" t="str">
            <v>COEFICIENTE DE REPRESENTATIVIDADE</v>
          </cell>
          <cell r="K4949" t="str">
            <v>14,21</v>
          </cell>
          <cell r="L4949" t="str">
            <v>CAIXA REFERENCIAL</v>
          </cell>
          <cell r="M4949" t="str">
            <v>5,54</v>
          </cell>
          <cell r="N4949">
            <v>8.6700000000000017</v>
          </cell>
          <cell r="O4949">
            <v>14.21</v>
          </cell>
          <cell r="P4949">
            <v>0</v>
          </cell>
          <cell r="R4949" t="str">
            <v>SINAPI</v>
          </cell>
        </row>
        <row r="4950">
          <cell r="G4950">
            <v>104341</v>
          </cell>
          <cell r="H4950" t="str">
            <v>BUCHA DE REDUÇÃO LONGA, PVC, SÉRIE NORMAL, ESGOTO PREDIAL, DN 50 X 40 MM, JUNTA SOLDÁVEL E ELÁSTICA, FORNECIDO E INSTALADO EM RAMAL DE DESCARGA OU RAMAL DE ESGOTO SANITÁRIO. AF_08/2022</v>
          </cell>
          <cell r="I4950" t="str">
            <v>UN</v>
          </cell>
          <cell r="J4950" t="str">
            <v>COEFICIENTE DE REPRESENTATIVIDADE</v>
          </cell>
          <cell r="K4950" t="str">
            <v>10,97</v>
          </cell>
          <cell r="L4950" t="str">
            <v>CAIXA REFERENCIAL</v>
          </cell>
          <cell r="M4950" t="str">
            <v>3,10</v>
          </cell>
          <cell r="N4950">
            <v>7.870000000000001</v>
          </cell>
          <cell r="O4950">
            <v>10.97</v>
          </cell>
          <cell r="P4950">
            <v>0</v>
          </cell>
          <cell r="R4950" t="str">
            <v>SINAPI</v>
          </cell>
        </row>
        <row r="4951">
          <cell r="G4951">
            <v>104343</v>
          </cell>
          <cell r="H4951" t="str">
            <v>JUNÇÃO DE REDUÇÃO INVERTIDA, PVC, SÉRIE NORMAL, ESGOTO PREDIAL, DN 75 X 50 MM, JUNTA ELÁSTICA, FORNECIDO E INSTALADO EM RAMAL DE DESCARGA OU RAMAL DE ESGOTO SANITÁRIO. AF_08/2022</v>
          </cell>
          <cell r="I4951" t="str">
            <v>UN</v>
          </cell>
          <cell r="J4951" t="str">
            <v>COEFICIENTE DE REPRESENTATIVIDADE</v>
          </cell>
          <cell r="K4951" t="str">
            <v>34,78</v>
          </cell>
          <cell r="L4951" t="str">
            <v>CAIXA REFERENCIAL</v>
          </cell>
          <cell r="M4951" t="str">
            <v>7,30</v>
          </cell>
          <cell r="N4951">
            <v>27.48</v>
          </cell>
          <cell r="O4951">
            <v>34.78</v>
          </cell>
          <cell r="P4951">
            <v>0</v>
          </cell>
          <cell r="R4951" t="str">
            <v>SINAPI</v>
          </cell>
        </row>
        <row r="4952">
          <cell r="G4952">
            <v>104344</v>
          </cell>
          <cell r="H4952" t="str">
            <v>TE, PVC, SÉRIE NORMAL, ESGOTO PREDIAL, DN 100 X 50 MM, JUNTA ELÁSTICA, FORNECIDO E INSTALADO EM RAMAL DE DESCARGA OU RAMAL DE ESGOTO SANITÁRIO. AF_08/2022</v>
          </cell>
          <cell r="I4952" t="str">
            <v>UN</v>
          </cell>
          <cell r="J4952" t="str">
            <v>COEFICIENTE DE REPRESENTATIVIDADE</v>
          </cell>
          <cell r="K4952" t="str">
            <v>41,98</v>
          </cell>
          <cell r="L4952" t="str">
            <v>CAIXA REFERENCIAL</v>
          </cell>
          <cell r="M4952" t="str">
            <v>8,16</v>
          </cell>
          <cell r="N4952">
            <v>33.819999999999993</v>
          </cell>
          <cell r="O4952">
            <v>41.97999999999999</v>
          </cell>
          <cell r="P4952">
            <v>0</v>
          </cell>
          <cell r="R4952" t="str">
            <v>SINAPI</v>
          </cell>
        </row>
        <row r="4953">
          <cell r="G4953">
            <v>104345</v>
          </cell>
          <cell r="H4953" t="str">
            <v>JUNÇÃO DE REDUÇÃO INVERTIDA, PVC, SÉRIE NORMAL, ESGOTO PREDIAL, DN 100 X 50 MM, JUNTA ELÁSTICA, FORNECIDO E INSTALADO EM RAMAL DE DESCARGA OU RAMAL DE ESGOTO SANITÁRIO. AF_08/2022</v>
          </cell>
          <cell r="I4953" t="str">
            <v>UN</v>
          </cell>
          <cell r="J4953" t="str">
            <v>COEFICIENTE DE REPRESENTATIVIDADE</v>
          </cell>
          <cell r="K4953" t="str">
            <v>44,29</v>
          </cell>
          <cell r="L4953" t="str">
            <v>CAIXA REFERENCIAL</v>
          </cell>
          <cell r="M4953" t="str">
            <v>8,16</v>
          </cell>
          <cell r="N4953">
            <v>36.129999999999995</v>
          </cell>
          <cell r="O4953">
            <v>44.289999999999992</v>
          </cell>
          <cell r="P4953">
            <v>0</v>
          </cell>
          <cell r="R4953" t="str">
            <v>SINAPI</v>
          </cell>
        </row>
        <row r="4954">
          <cell r="G4954">
            <v>104346</v>
          </cell>
          <cell r="H4954" t="str">
            <v>TE, PVC, SÉRIE NORMAL, ESGOTO PREDIAL, DN 100 X 75 MM, JUNTA ELÁSTICA, FORNECIDO E INSTALADO EM RAMAL DE DESCARGA OU RAMAL DE ESGOTO SANITÁRIO. AF_08/2022</v>
          </cell>
          <cell r="I4954" t="str">
            <v>UN</v>
          </cell>
          <cell r="J4954" t="str">
            <v>COEFICIENTE DE REPRESENTATIVIDADE</v>
          </cell>
          <cell r="K4954" t="str">
            <v>46,58</v>
          </cell>
          <cell r="L4954" t="str">
            <v>CAIXA REFERENCIAL</v>
          </cell>
          <cell r="M4954" t="str">
            <v>8,58</v>
          </cell>
          <cell r="N4954">
            <v>38</v>
          </cell>
          <cell r="O4954">
            <v>46.58</v>
          </cell>
          <cell r="P4954">
            <v>0</v>
          </cell>
          <cell r="R4954" t="str">
            <v>SINAPI</v>
          </cell>
        </row>
        <row r="4955">
          <cell r="G4955">
            <v>104347</v>
          </cell>
          <cell r="H4955" t="str">
            <v>JUNÇÃO DE REDUCAO INVERTIDA, PVC, SÉRIE NORMAL, ESGOTO PREDIAL, DN 100 X 75 MM, JUNTA ELÁSTICA, FORNECIDO E INSTALADO EM RAMAL DE DESCARGA OU RAMAL DE ESGOTO SANITÁRIO. AF_08/2022</v>
          </cell>
          <cell r="I4955" t="str">
            <v>UN</v>
          </cell>
          <cell r="J4955" t="str">
            <v>COEFICIENTE DE REPRESENTATIVIDADE</v>
          </cell>
          <cell r="K4955" t="str">
            <v>49,56</v>
          </cell>
          <cell r="L4955" t="str">
            <v>CAIXA REFERENCIAL</v>
          </cell>
          <cell r="M4955" t="str">
            <v>8,58</v>
          </cell>
          <cell r="N4955">
            <v>40.980000000000004</v>
          </cell>
          <cell r="O4955">
            <v>49.56</v>
          </cell>
          <cell r="P4955">
            <v>0</v>
          </cell>
          <cell r="R4955" t="str">
            <v>SINAPI</v>
          </cell>
        </row>
        <row r="4956">
          <cell r="G4956">
            <v>104348</v>
          </cell>
          <cell r="H4956" t="str">
            <v>TERMINAL DE VENTILAÇÃO, PVC, SÉRIE NORMAL, ESGOTO PREDIAL, DN 50 MM, JUNTA SOLDÁVEL, FORNECIDO E INSTALADO EM PRUMADA DE ESGOTO SANITÁRIO OU VENTILAÇÃO. AF_08/2022</v>
          </cell>
          <cell r="I4956" t="str">
            <v>UN</v>
          </cell>
          <cell r="J4956" t="str">
            <v>COEFICIENTE DE REPRESENTATIVIDADE</v>
          </cell>
          <cell r="K4956" t="str">
            <v>12,19</v>
          </cell>
          <cell r="L4956" t="str">
            <v>CAIXA REFERENCIAL</v>
          </cell>
          <cell r="M4956" t="str">
            <v>0,39</v>
          </cell>
          <cell r="N4956">
            <v>11.799999999999999</v>
          </cell>
          <cell r="O4956">
            <v>12.19</v>
          </cell>
          <cell r="P4956">
            <v>0</v>
          </cell>
          <cell r="R4956" t="str">
            <v>SINAPI</v>
          </cell>
        </row>
        <row r="4957">
          <cell r="G4957">
            <v>104350</v>
          </cell>
          <cell r="H4957" t="str">
            <v>JUNÇÃO DE REDUÇÃO INVERTIDA, PVC, SÉRIE NORMAL, ESGOTO PREDIAL, DN 75 X 50 MM, JUNTA ELÁSTICA, FORNECIDO E INSTALADO EM PRUMADA DE ESGOTO SANITÁRIO OU VENTILAÇÃO. AF_08/2022</v>
          </cell>
          <cell r="I4957" t="str">
            <v>UN</v>
          </cell>
          <cell r="J4957" t="str">
            <v>COEFICIENTE DE REPRESENTATIVIDADE</v>
          </cell>
          <cell r="K4957" t="str">
            <v>31,19</v>
          </cell>
          <cell r="L4957" t="str">
            <v>CAIXA REFERENCIAL</v>
          </cell>
          <cell r="M4957" t="str">
            <v>4,44</v>
          </cell>
          <cell r="N4957">
            <v>26.75</v>
          </cell>
          <cell r="O4957">
            <v>31.19</v>
          </cell>
          <cell r="P4957">
            <v>0</v>
          </cell>
          <cell r="R4957" t="str">
            <v>SINAPI</v>
          </cell>
        </row>
        <row r="4958">
          <cell r="G4958">
            <v>104351</v>
          </cell>
          <cell r="H4958" t="str">
            <v>TERMINAL DE VENTILAÇÃO, PVC, SÉRIE NORMAL, ESGOTO PREDIAL, DN 75 MM, JUNTA SOLDÁVEL, FORNECIDO E INSTALADO EM PRUMADA DE ESGOTO SANITÁRIO OU VENTILAÇÃO. AF_08/2022</v>
          </cell>
          <cell r="I4958" t="str">
            <v>UN</v>
          </cell>
          <cell r="J4958" t="str">
            <v>COEFICIENTE DE REPRESENTATIVIDADE</v>
          </cell>
          <cell r="K4958" t="str">
            <v>25,03</v>
          </cell>
          <cell r="L4958" t="str">
            <v>CAIXA REFERENCIAL</v>
          </cell>
          <cell r="M4958" t="str">
            <v>1,46</v>
          </cell>
          <cell r="N4958">
            <v>23.57</v>
          </cell>
          <cell r="O4958">
            <v>25.03</v>
          </cell>
          <cell r="P4958">
            <v>0</v>
          </cell>
          <cell r="R4958" t="str">
            <v>SINAPI</v>
          </cell>
        </row>
        <row r="4959">
          <cell r="G4959">
            <v>104352</v>
          </cell>
          <cell r="H4959" t="str">
            <v>TE, PVC, SÉRIE NORMAL, ESGOTO PREDIAL, DN 100 X 50 MM, JUNTA ELÁSTICA, FORNECIDO E INSTALADO EM PRUMADA DE ESGOTO SANITÁRIO OU VENTILAÇÃO. AF_08/2022</v>
          </cell>
          <cell r="I4959" t="str">
            <v>UN</v>
          </cell>
          <cell r="J4959" t="str">
            <v>COEFICIENTE DE REPRESENTATIVIDADE</v>
          </cell>
          <cell r="K4959" t="str">
            <v>40,91</v>
          </cell>
          <cell r="L4959" t="str">
            <v>CAIXA REFERENCIAL</v>
          </cell>
          <cell r="M4959" t="str">
            <v>7,30</v>
          </cell>
          <cell r="N4959">
            <v>33.61</v>
          </cell>
          <cell r="O4959">
            <v>40.909999999999997</v>
          </cell>
          <cell r="P4959">
            <v>0</v>
          </cell>
          <cell r="R4959" t="str">
            <v>SINAPI</v>
          </cell>
        </row>
        <row r="4960">
          <cell r="G4960">
            <v>104353</v>
          </cell>
          <cell r="H4960" t="str">
            <v>JUNÇÃO DE REDUÇÃO INVERTIDA, PVC, SÉRIE NORMAL, ESGOTO PREDIAL, DN 100 X 50 MM, JUNTA ELÁSTICA, FORNECIDO E INSTALADO EM PRUMADA DE ESGOTO SANITÁRIO OU VENTILAÇÃO. AF_08/2022</v>
          </cell>
          <cell r="I4960" t="str">
            <v>UN</v>
          </cell>
          <cell r="J4960" t="str">
            <v>COEFICIENTE DE REPRESENTATIVIDADE</v>
          </cell>
          <cell r="K4960" t="str">
            <v>43,22</v>
          </cell>
          <cell r="L4960" t="str">
            <v>CAIXA REFERENCIAL</v>
          </cell>
          <cell r="M4960" t="str">
            <v>7,30</v>
          </cell>
          <cell r="N4960">
            <v>35.92</v>
          </cell>
          <cell r="O4960">
            <v>43.22</v>
          </cell>
          <cell r="P4960">
            <v>0</v>
          </cell>
          <cell r="R4960" t="str">
            <v>SINAPI</v>
          </cell>
        </row>
        <row r="4961">
          <cell r="G4961">
            <v>104354</v>
          </cell>
          <cell r="H4961" t="str">
            <v>TE, PVC, SÉRIE NORMAL, ESGOTO PREDIAL, DN 100 X 75 MM, JUNTA ELÁSTICA, FORNECIDO E INSTALADO EM PRUMADA DE ESGOTO SANITÁRIO OU VENTILAÇÃO. AF_08/2022</v>
          </cell>
          <cell r="I4961" t="str">
            <v>UN</v>
          </cell>
          <cell r="J4961" t="str">
            <v>COEFICIENTE DE REPRESENTATIVIDADE</v>
          </cell>
          <cell r="K4961" t="str">
            <v>46,78</v>
          </cell>
          <cell r="L4961" t="str">
            <v>CAIXA REFERENCIAL</v>
          </cell>
          <cell r="M4961" t="str">
            <v>8,73</v>
          </cell>
          <cell r="N4961">
            <v>38.049999999999997</v>
          </cell>
          <cell r="O4961">
            <v>46.78</v>
          </cell>
          <cell r="P4961">
            <v>0</v>
          </cell>
          <cell r="R4961" t="str">
            <v>SINAPI</v>
          </cell>
        </row>
        <row r="4962">
          <cell r="G4962">
            <v>104355</v>
          </cell>
          <cell r="H4962" t="str">
            <v>JUNÇÃO DE REDUCAO INVERTIDA, PVC, SÉRIE NORMAL, ESGOTO PREDIAL, DN 100 X 75 MM, JUNTA ELÁSTICA, FORNECIDO E INSTALADO EM PRUMADA DE ESGOTO SANITÁRIO OU VENTILAÇÃO. AF_08/2022</v>
          </cell>
          <cell r="I4962" t="str">
            <v>UN</v>
          </cell>
          <cell r="J4962" t="str">
            <v>COEFICIENTE DE REPRESENTATIVIDADE</v>
          </cell>
          <cell r="K4962" t="str">
            <v>49,76</v>
          </cell>
          <cell r="L4962" t="str">
            <v>CAIXA REFERENCIAL</v>
          </cell>
          <cell r="M4962" t="str">
            <v>8,73</v>
          </cell>
          <cell r="N4962">
            <v>41.03</v>
          </cell>
          <cell r="O4962">
            <v>49.760000000000005</v>
          </cell>
          <cell r="P4962">
            <v>0</v>
          </cell>
          <cell r="R4962" t="str">
            <v>SINAPI</v>
          </cell>
        </row>
        <row r="4963">
          <cell r="G4963">
            <v>104356</v>
          </cell>
          <cell r="H4963" t="str">
            <v>TERMINAL DE VENTILAÇÃO, PVC, SÉRIE NORMAL, ESGOTO PREDIAL, DN 100 MM, JUNTA SOLDÁVEL, FORNECIDO E INSTALADO EM PRUMADA DE ESGOTO SANITÁRIO OU VENTILAÇÃO. AF_08/2022</v>
          </cell>
          <cell r="I4963" t="str">
            <v>UN</v>
          </cell>
          <cell r="J4963" t="str">
            <v>COEFICIENTE DE REPRESENTATIVIDADE</v>
          </cell>
          <cell r="K4963" t="str">
            <v>33,01</v>
          </cell>
          <cell r="L4963" t="str">
            <v>CAIXA REFERENCIAL</v>
          </cell>
          <cell r="M4963" t="str">
            <v>2,53</v>
          </cell>
          <cell r="N4963">
            <v>30.479999999999997</v>
          </cell>
          <cell r="O4963">
            <v>33.01</v>
          </cell>
          <cell r="P4963">
            <v>0</v>
          </cell>
          <cell r="R4963" t="str">
            <v>SINAPI</v>
          </cell>
        </row>
        <row r="4964">
          <cell r="G4964">
            <v>104357</v>
          </cell>
          <cell r="H4964" t="str">
            <v>CAP, PVC, SÉRIE NORMAL, ESGOTO PREDIAL, DN 100 MM, JUNTA ELÁSTICA, FORNECIDO E INSTALADO EM SUBCOLETOR AÉREO DE ESGOTO SANITÁRIO. AF_08/2022</v>
          </cell>
          <cell r="I4964" t="str">
            <v>UN</v>
          </cell>
          <cell r="J4964" t="str">
            <v>COEFICIENTE DE REPRESENTATIVIDADE</v>
          </cell>
          <cell r="K4964" t="str">
            <v>19,91</v>
          </cell>
          <cell r="L4964" t="str">
            <v>CAIXA REFERENCIAL</v>
          </cell>
          <cell r="M4964" t="str">
            <v>3,23</v>
          </cell>
          <cell r="N4964">
            <v>16.68</v>
          </cell>
          <cell r="O4964">
            <v>19.91</v>
          </cell>
          <cell r="P4964">
            <v>0</v>
          </cell>
          <cell r="R4964" t="str">
            <v>SINAPI</v>
          </cell>
        </row>
        <row r="4965">
          <cell r="G4965">
            <v>104576</v>
          </cell>
          <cell r="H4965" t="str">
            <v>LUVA DE REDUÇÃO, PARA INSTALAÇÕES EM PEX ÁGUA, DN 20 X 16 MM, COM ANEL DESLIZANTE - FORNECIMENTO E INSTALAÇÃO. AF_02/2023</v>
          </cell>
          <cell r="I4965" t="str">
            <v>UN</v>
          </cell>
          <cell r="J4965" t="str">
            <v>ATRIBUÍDO SÃO PAULO</v>
          </cell>
          <cell r="K4965" t="str">
            <v>13,81</v>
          </cell>
          <cell r="L4965" t="str">
            <v>CAIXA REFERENCIAL</v>
          </cell>
          <cell r="M4965" t="str">
            <v>4,99</v>
          </cell>
          <cell r="N4965">
            <v>8.82</v>
          </cell>
          <cell r="O4965">
            <v>13.81</v>
          </cell>
          <cell r="P4965">
            <v>0</v>
          </cell>
          <cell r="R4965" t="str">
            <v>SINAPI</v>
          </cell>
        </row>
        <row r="4966">
          <cell r="G4966">
            <v>104577</v>
          </cell>
          <cell r="H4966" t="str">
            <v>LUVA DE REDUÇÃO, PARA INSTALAÇÕES EM PEX ÁGUA, DN 25 X 16 MM, COM ANEL DESLIZANTE - FORNECIMENTO E INSTALAÇÃO. AF_02/2023</v>
          </cell>
          <cell r="I4966" t="str">
            <v>UN</v>
          </cell>
          <cell r="J4966" t="str">
            <v>ATRIBUÍDO SÃO PAULO</v>
          </cell>
          <cell r="K4966" t="str">
            <v>18,66</v>
          </cell>
          <cell r="L4966" t="str">
            <v>CAIXA REFERENCIAL</v>
          </cell>
          <cell r="M4966" t="str">
            <v>5,52</v>
          </cell>
          <cell r="N4966">
            <v>13.14</v>
          </cell>
          <cell r="O4966">
            <v>18.66</v>
          </cell>
          <cell r="P4966">
            <v>0</v>
          </cell>
          <cell r="R4966" t="str">
            <v>SINAPI</v>
          </cell>
        </row>
        <row r="4967">
          <cell r="G4967">
            <v>104578</v>
          </cell>
          <cell r="H4967" t="str">
            <v>LUVA DE REDUÇÃO, PARA INSTALAÇÕES EM PEX ÁGUA, DN 25 X 20 MM, COM ANEL DESLIZANTE - FORNECIMENTO E INSTALAÇÃO. AF_02/2023</v>
          </cell>
          <cell r="I4967" t="str">
            <v>UN</v>
          </cell>
          <cell r="J4967" t="str">
            <v>ATRIBUÍDO SÃO PAULO</v>
          </cell>
          <cell r="K4967" t="str">
            <v>20,00</v>
          </cell>
          <cell r="L4967" t="str">
            <v>CAIXA REFERENCIAL</v>
          </cell>
          <cell r="M4967" t="str">
            <v>5,93</v>
          </cell>
          <cell r="N4967">
            <v>14.07</v>
          </cell>
          <cell r="O4967">
            <v>20</v>
          </cell>
          <cell r="P4967">
            <v>0</v>
          </cell>
          <cell r="R4967" t="str">
            <v>SINAPI</v>
          </cell>
        </row>
        <row r="4968">
          <cell r="G4968">
            <v>104579</v>
          </cell>
          <cell r="H4968" t="str">
            <v>LUVA DE REDUÇÃO, PARA INSTALAÇÕES EM PEX ÁGUA, DN 32 X 25 MM, COM ANEL DESLIZANTE - FORNECIMENTO E INSTALAÇÃO. AF_02/2023</v>
          </cell>
          <cell r="I4968" t="str">
            <v>UN</v>
          </cell>
          <cell r="J4968" t="str">
            <v>ATRIBUÍDO SÃO PAULO</v>
          </cell>
          <cell r="K4968" t="str">
            <v>26,32</v>
          </cell>
          <cell r="L4968" t="str">
            <v>CAIXA REFERENCIAL</v>
          </cell>
          <cell r="M4968" t="str">
            <v>7,20</v>
          </cell>
          <cell r="N4968">
            <v>19.12</v>
          </cell>
          <cell r="O4968">
            <v>26.32</v>
          </cell>
          <cell r="P4968">
            <v>0</v>
          </cell>
          <cell r="R4968" t="str">
            <v>SINAPI</v>
          </cell>
        </row>
        <row r="4969">
          <cell r="G4969">
            <v>104581</v>
          </cell>
          <cell r="H4969" t="str">
            <v>LUVA , PARA INSTALAÇÕES EM PEX ÁGUA, DN 16 MM, COM ANEL DESLIZANTE - FORNECIMENTO E INSTALAÇÃO. AF_02/2023</v>
          </cell>
          <cell r="I4969" t="str">
            <v>UN</v>
          </cell>
          <cell r="J4969" t="str">
            <v>ATRIBUÍDO SÃO PAULO</v>
          </cell>
          <cell r="K4969" t="str">
            <v>12,60</v>
          </cell>
          <cell r="L4969" t="str">
            <v>CAIXA REFERENCIAL</v>
          </cell>
          <cell r="M4969" t="str">
            <v>4,56</v>
          </cell>
          <cell r="N4969">
            <v>8.0399999999999991</v>
          </cell>
          <cell r="O4969">
            <v>12.599999999999998</v>
          </cell>
          <cell r="P4969">
            <v>0</v>
          </cell>
          <cell r="R4969" t="str">
            <v>SINAPI</v>
          </cell>
        </row>
        <row r="4970">
          <cell r="G4970">
            <v>104582</v>
          </cell>
          <cell r="H4970" t="str">
            <v>LUVA , PARA INSTALAÇÕES EM PEX ÁGUA, DN 20 MM, COM ANEL DESLIZANTE - FORNECIMENTO E INSTALAÇÃO. AF_02/2023</v>
          </cell>
          <cell r="I4970" t="str">
            <v>UN</v>
          </cell>
          <cell r="J4970" t="str">
            <v>ATRIBUÍDO SÃO PAULO</v>
          </cell>
          <cell r="K4970" t="str">
            <v>16,13</v>
          </cell>
          <cell r="L4970" t="str">
            <v>CAIXA REFERENCIAL</v>
          </cell>
          <cell r="M4970" t="str">
            <v>5,41</v>
          </cell>
          <cell r="N4970">
            <v>10.719999999999999</v>
          </cell>
          <cell r="O4970">
            <v>16.13</v>
          </cell>
          <cell r="P4970">
            <v>0</v>
          </cell>
          <cell r="R4970" t="str">
            <v>SINAPI</v>
          </cell>
        </row>
        <row r="4971">
          <cell r="G4971">
            <v>104583</v>
          </cell>
          <cell r="H4971" t="str">
            <v>LUVA , PARA INSTALAÇÕES EM PEX ÁGUA, DN 25 MM, COM ANEL DESLIZANTE - FORNECIMENTO E INSTALAÇÃO. AF_02/2023</v>
          </cell>
          <cell r="I4971" t="str">
            <v>UN</v>
          </cell>
          <cell r="J4971" t="str">
            <v>ATRIBUÍDO SÃO PAULO</v>
          </cell>
          <cell r="K4971" t="str">
            <v>26,06</v>
          </cell>
          <cell r="L4971" t="str">
            <v>CAIXA REFERENCIAL</v>
          </cell>
          <cell r="M4971" t="str">
            <v>6,46</v>
          </cell>
          <cell r="N4971">
            <v>19.599999999999998</v>
          </cell>
          <cell r="O4971">
            <v>26.06</v>
          </cell>
          <cell r="P4971">
            <v>0</v>
          </cell>
          <cell r="R4971" t="str">
            <v>SINAPI</v>
          </cell>
        </row>
        <row r="4972">
          <cell r="G4972">
            <v>104584</v>
          </cell>
          <cell r="H4972" t="str">
            <v>LUVA , PARA INSTALAÇÕES EM PEX ÁGUA, DN 32 MM, COM ANEL DESLIZANTE - FORNECIMENTO E INSTALAÇÃO. AF_02/2023</v>
          </cell>
          <cell r="I4972" t="str">
            <v>UN</v>
          </cell>
          <cell r="J4972" t="str">
            <v>ATRIBUÍDO SÃO PAULO</v>
          </cell>
          <cell r="K4972" t="str">
            <v>31,25</v>
          </cell>
          <cell r="L4972" t="str">
            <v>CAIXA REFERENCIAL</v>
          </cell>
          <cell r="M4972" t="str">
            <v>7,94</v>
          </cell>
          <cell r="N4972">
            <v>23.31</v>
          </cell>
          <cell r="O4972">
            <v>31.25</v>
          </cell>
          <cell r="P4972">
            <v>0</v>
          </cell>
          <cell r="R4972" t="str">
            <v>SINAPI</v>
          </cell>
        </row>
        <row r="4973">
          <cell r="G4973">
            <v>97895</v>
          </cell>
          <cell r="H4973" t="str">
            <v>CAIXA ENTERRADA HIDRÁULICA RETANGULAR, EM CONCRETO PRÉ-MOLDADO, DIMENSÕES INTERNAS: 0,3X0,3X0,3 M. AF_12/2020</v>
          </cell>
          <cell r="I4973" t="str">
            <v>UN</v>
          </cell>
          <cell r="J4973" t="str">
            <v>ATRIBUÍDO SÃO PAULO</v>
          </cell>
          <cell r="K4973" t="str">
            <v>184,28</v>
          </cell>
          <cell r="L4973" t="str">
            <v>CAIXA REFERENCIAL</v>
          </cell>
          <cell r="M4973" t="str">
            <v>2,25</v>
          </cell>
          <cell r="N4973">
            <v>182.03</v>
          </cell>
          <cell r="O4973">
            <v>184.28</v>
          </cell>
          <cell r="P4973">
            <v>0</v>
          </cell>
          <cell r="R4973" t="str">
            <v>SINAPI</v>
          </cell>
        </row>
        <row r="4974">
          <cell r="G4974">
            <v>97896</v>
          </cell>
          <cell r="H4974" t="str">
            <v>CAIXA ENTERRADA HIDRÁULICA RETANGULAR, EM CONCRETO PRÉ-MOLDADO, DIMENSÕES INTERNAS: 0,4X0,4X0,4 M. AF_12/2020</v>
          </cell>
          <cell r="I4974" t="str">
            <v>UN</v>
          </cell>
          <cell r="J4974" t="str">
            <v>ATRIBUÍDO SÃO PAULO</v>
          </cell>
          <cell r="K4974" t="str">
            <v>340,68</v>
          </cell>
          <cell r="L4974" t="str">
            <v>CAIXA REFERENCIAL</v>
          </cell>
          <cell r="M4974" t="str">
            <v>4,54</v>
          </cell>
          <cell r="N4974">
            <v>336.14</v>
          </cell>
          <cell r="O4974">
            <v>340.68</v>
          </cell>
          <cell r="P4974">
            <v>0</v>
          </cell>
          <cell r="R4974" t="str">
            <v>SINAPI</v>
          </cell>
        </row>
        <row r="4975">
          <cell r="G4975">
            <v>97897</v>
          </cell>
          <cell r="H4975" t="str">
            <v>CAIXA ENTERRADA HIDRÁULICA RETANGULAR, EM CONCRETO PRÉ-MOLDADO, DIMENSÕES INTERNAS: 0,6X0,6X0,5 M. AF_12/2020</v>
          </cell>
          <cell r="I4975" t="str">
            <v>UN</v>
          </cell>
          <cell r="J4975" t="str">
            <v>ATRIBUÍDO SÃO PAULO</v>
          </cell>
          <cell r="K4975" t="str">
            <v>440,79</v>
          </cell>
          <cell r="L4975" t="str">
            <v>CAIXA REFERENCIAL</v>
          </cell>
          <cell r="M4975" t="str">
            <v>8,44</v>
          </cell>
          <cell r="N4975">
            <v>432.35</v>
          </cell>
          <cell r="O4975">
            <v>440.79</v>
          </cell>
          <cell r="P4975">
            <v>0</v>
          </cell>
          <cell r="R4975" t="str">
            <v>SINAPI</v>
          </cell>
        </row>
        <row r="4976">
          <cell r="G4976">
            <v>97898</v>
          </cell>
          <cell r="H4976" t="str">
            <v>CAIXA ENTERRADA HIDRÁULICA RETANGULAR, EM CONCRETO PRÉ-MOLDADO, DIMENSÕES INTERNAS: 0,8X0,8X0,5 M. AF_12/2020</v>
          </cell>
          <cell r="I4976" t="str">
            <v>UN</v>
          </cell>
          <cell r="J4976" t="str">
            <v>ATRIBUÍDO SÃO PAULO</v>
          </cell>
          <cell r="K4976" t="str">
            <v>848,56</v>
          </cell>
          <cell r="L4976" t="str">
            <v>CAIXA REFERENCIAL</v>
          </cell>
          <cell r="M4976" t="str">
            <v>71,93</v>
          </cell>
          <cell r="N4976">
            <v>776.62999999999988</v>
          </cell>
          <cell r="O4976">
            <v>848.56</v>
          </cell>
          <cell r="P4976">
            <v>0</v>
          </cell>
          <cell r="R4976" t="str">
            <v>SINAPI</v>
          </cell>
        </row>
        <row r="4977">
          <cell r="G4977">
            <v>97900</v>
          </cell>
          <cell r="H4977" t="str">
            <v>CAIXA ENTERRADA HIDRÁULICA RETANGULAR EM ALVENARIA COM TIJOLOS CERÂMICOS MACIÇOS, DIMENSÕES INTERNAS: 0,3X0,3X0,3 M PARA REDE DE ESGOTO. AF_12/2020</v>
          </cell>
          <cell r="I4977" t="str">
            <v>UN</v>
          </cell>
          <cell r="J4977" t="str">
            <v>ATRIBUÍDO SÃO PAULO</v>
          </cell>
          <cell r="K4977" t="str">
            <v>184,33</v>
          </cell>
          <cell r="L4977" t="str">
            <v>CAIXA REFERENCIAL</v>
          </cell>
          <cell r="M4977" t="str">
            <v>72,06</v>
          </cell>
          <cell r="N4977">
            <v>112.27000000000001</v>
          </cell>
          <cell r="O4977">
            <v>184.33</v>
          </cell>
          <cell r="P4977">
            <v>0</v>
          </cell>
          <cell r="R4977" t="str">
            <v>SINAPI</v>
          </cell>
        </row>
        <row r="4978">
          <cell r="G4978">
            <v>97901</v>
          </cell>
          <cell r="H4978" t="str">
            <v>CAIXA ENTERRADA HIDRÁULICA RETANGULAR EM ALVENARIA COM TIJOLOS CERÂMICOS MACIÇOS, DIMENSÕES INTERNAS: 0,4X0,4X0,4 M PARA REDE DE ESGOTO. AF_12/2020</v>
          </cell>
          <cell r="I4978" t="str">
            <v>UN</v>
          </cell>
          <cell r="J4978" t="str">
            <v>ATRIBUÍDO SÃO PAULO</v>
          </cell>
          <cell r="K4978" t="str">
            <v>289,72</v>
          </cell>
          <cell r="L4978" t="str">
            <v>CAIXA REFERENCIAL</v>
          </cell>
          <cell r="M4978" t="str">
            <v>113,64</v>
          </cell>
          <cell r="N4978">
            <v>176.08000000000004</v>
          </cell>
          <cell r="O4978">
            <v>289.72000000000003</v>
          </cell>
          <cell r="P4978">
            <v>0</v>
          </cell>
          <cell r="R4978" t="str">
            <v>SINAPI</v>
          </cell>
        </row>
        <row r="4979">
          <cell r="G4979">
            <v>97902</v>
          </cell>
          <cell r="H4979" t="str">
            <v>CAIXA ENTERRADA HIDRÁULICA RETANGULAR EM ALVENARIA COM TIJOLOS CERÂMICOS MACIÇOS, DIMENSÕES INTERNAS: 0,6X0,6X0,6 M PARA REDE DE ESGOTO. AF_12/2020</v>
          </cell>
          <cell r="I4979" t="str">
            <v>UN</v>
          </cell>
          <cell r="J4979" t="str">
            <v>ATRIBUÍDO SÃO PAULO</v>
          </cell>
          <cell r="K4979" t="str">
            <v>565,82</v>
          </cell>
          <cell r="L4979" t="str">
            <v>CAIXA REFERENCIAL</v>
          </cell>
          <cell r="M4979" t="str">
            <v>215,19</v>
          </cell>
          <cell r="N4979">
            <v>350.63000000000005</v>
          </cell>
          <cell r="O4979">
            <v>565.82000000000005</v>
          </cell>
          <cell r="P4979">
            <v>0</v>
          </cell>
          <cell r="R4979" t="str">
            <v>SINAPI</v>
          </cell>
        </row>
        <row r="4980">
          <cell r="G4980">
            <v>97903</v>
          </cell>
          <cell r="H4980" t="str">
            <v>CAIXA ENTERRADA HIDRÁULICA RETANGULAR EM ALVENARIA COM TIJOLOS CERÂMICOS MACIÇOS, DIMENSÕES INTERNAS: 0,8X0,8X0,6 M PARA REDE DE ESGOTO. AF_12/2020</v>
          </cell>
          <cell r="I4980" t="str">
            <v>UN</v>
          </cell>
          <cell r="J4980" t="str">
            <v>ATRIBUÍDO SÃO PAULO</v>
          </cell>
          <cell r="K4980" t="str">
            <v>786,70</v>
          </cell>
          <cell r="L4980" t="str">
            <v>CAIXA REFERENCIAL</v>
          </cell>
          <cell r="M4980" t="str">
            <v>299,78</v>
          </cell>
          <cell r="N4980">
            <v>486.92000000000007</v>
          </cell>
          <cell r="O4980">
            <v>786.7</v>
          </cell>
          <cell r="P4980">
            <v>0</v>
          </cell>
          <cell r="R4980" t="str">
            <v>SINAPI</v>
          </cell>
        </row>
        <row r="4981">
          <cell r="G4981">
            <v>97904</v>
          </cell>
          <cell r="H4981" t="str">
            <v>CAIXA ENTERRADA HIDRÁULICA RETANGULAR EM ALVENARIA COM TIJOLOS CERÂMICOS MACIÇOS, DIMENSÕES INTERNAS: 1X1X0,6 M PARA REDE DE ESGOTO. AF_12/2020</v>
          </cell>
          <cell r="I4981" t="str">
            <v>UN</v>
          </cell>
          <cell r="J4981" t="str">
            <v>ATRIBUÍDO SÃO PAULO</v>
          </cell>
          <cell r="K4981" t="str">
            <v>943,94</v>
          </cell>
          <cell r="L4981" t="str">
            <v>CAIXA REFERENCIAL</v>
          </cell>
          <cell r="M4981" t="str">
            <v>324,43</v>
          </cell>
          <cell r="N4981">
            <v>619.51</v>
          </cell>
          <cell r="O4981">
            <v>943.94</v>
          </cell>
          <cell r="P4981">
            <v>0</v>
          </cell>
          <cell r="R4981" t="str">
            <v>SINAPI</v>
          </cell>
        </row>
        <row r="4982">
          <cell r="G4982">
            <v>97905</v>
          </cell>
          <cell r="H4982" t="str">
            <v>CAIXA ENTERRADA HIDRÁULICA RETANGULAR, EM ALVENARIA COM BLOCOS DE CONCRETO, DIMENSÕES INTERNAS: 0,4X0,4X0,4 M PARA REDE DE ESGOTO. AF_12/2020</v>
          </cell>
          <cell r="I4982" t="str">
            <v>UN</v>
          </cell>
          <cell r="J4982" t="str">
            <v>ATRIBUÍDO SÃO PAULO</v>
          </cell>
          <cell r="K4982" t="str">
            <v>232,46</v>
          </cell>
          <cell r="L4982" t="str">
            <v>CAIXA REFERENCIAL</v>
          </cell>
          <cell r="M4982" t="str">
            <v>92,74</v>
          </cell>
          <cell r="N4982">
            <v>139.72000000000003</v>
          </cell>
          <cell r="O4982">
            <v>232.46000000000004</v>
          </cell>
          <cell r="P4982">
            <v>0</v>
          </cell>
          <cell r="R4982" t="str">
            <v>SINAPI</v>
          </cell>
        </row>
        <row r="4983">
          <cell r="G4983">
            <v>97906</v>
          </cell>
          <cell r="H4983" t="str">
            <v>CAIXA ENTERRADA HIDRÁULICA RETANGULAR, EM ALVENARIA COM BLOCOS DE CONCRETO, DIMENSÕES INTERNAS: 0,6X0,6X0,6 M PARA REDE DE ESGOTO. AF_12/2020</v>
          </cell>
          <cell r="I4983" t="str">
            <v>UN</v>
          </cell>
          <cell r="J4983" t="str">
            <v>ATRIBUÍDO SÃO PAULO</v>
          </cell>
          <cell r="K4983" t="str">
            <v>433,83</v>
          </cell>
          <cell r="L4983" t="str">
            <v>CAIXA REFERENCIAL</v>
          </cell>
          <cell r="M4983" t="str">
            <v>166,70</v>
          </cell>
          <cell r="N4983">
            <v>267.13</v>
          </cell>
          <cell r="O4983">
            <v>433.83</v>
          </cell>
          <cell r="P4983">
            <v>0</v>
          </cell>
          <cell r="R4983" t="str">
            <v>SINAPI</v>
          </cell>
        </row>
        <row r="4984">
          <cell r="G4984">
            <v>97907</v>
          </cell>
          <cell r="H4984" t="str">
            <v>CAIXA ENTERRADA HIDRÁULICA RETANGULAR, EM ALVENARIA COM BLOCOS DE CONCRETO, DIMENSÕES INTERNAS: 0,8X0,8X0,6 M PARA REDE DE ESGOTO. AF_12/2020</v>
          </cell>
          <cell r="I4984" t="str">
            <v>UN</v>
          </cell>
          <cell r="J4984" t="str">
            <v>ATRIBUÍDO SÃO PAULO</v>
          </cell>
          <cell r="K4984" t="str">
            <v>618,27</v>
          </cell>
          <cell r="L4984" t="str">
            <v>CAIXA REFERENCIAL</v>
          </cell>
          <cell r="M4984" t="str">
            <v>237,87</v>
          </cell>
          <cell r="N4984">
            <v>380.4</v>
          </cell>
          <cell r="O4984">
            <v>618.27</v>
          </cell>
          <cell r="P4984">
            <v>0</v>
          </cell>
          <cell r="R4984" t="str">
            <v>SINAPI</v>
          </cell>
        </row>
        <row r="4985">
          <cell r="G4985">
            <v>97908</v>
          </cell>
          <cell r="H4985" t="str">
            <v>CAIXA ENTERRADA HIDRÁULICA RETANGULAR, EM ALVENARIA COM BLOCOS DE CONCRETO, DIMENSÕES INTERNAS: 1X1X0,6 M PARA REDE DE ESGOTO. AF_12/2020</v>
          </cell>
          <cell r="I4985" t="str">
            <v>UN</v>
          </cell>
          <cell r="J4985" t="str">
            <v>ATRIBUÍDO SÃO PAULO</v>
          </cell>
          <cell r="K4985" t="str">
            <v>744,66</v>
          </cell>
          <cell r="L4985" t="str">
            <v>CAIXA REFERENCIAL</v>
          </cell>
          <cell r="M4985" t="str">
            <v>251,16</v>
          </cell>
          <cell r="N4985">
            <v>493.5</v>
          </cell>
          <cell r="O4985">
            <v>744.66</v>
          </cell>
          <cell r="P4985">
            <v>0</v>
          </cell>
          <cell r="R4985" t="str">
            <v>SINAPI</v>
          </cell>
        </row>
        <row r="4986">
          <cell r="G4986">
            <v>98102</v>
          </cell>
          <cell r="H4986" t="str">
            <v>CAIXA DE GORDURA SIMPLES, CIRCULAR, EM CONCRETO PRÉ-MOLDADO, DIÂMETRO INTERNO = 0,4 M, ALTURA INTERNA = 0,4 M. AF_12/2020</v>
          </cell>
          <cell r="I4986" t="str">
            <v>UN</v>
          </cell>
          <cell r="J4986" t="str">
            <v>ATRIBUÍDO SÃO PAULO</v>
          </cell>
          <cell r="K4986" t="str">
            <v>174,17</v>
          </cell>
          <cell r="L4986" t="str">
            <v>CAIXA REFERENCIAL</v>
          </cell>
          <cell r="M4986" t="str">
            <v>3,69</v>
          </cell>
          <cell r="N4986">
            <v>170.48</v>
          </cell>
          <cell r="O4986">
            <v>174.17</v>
          </cell>
          <cell r="P4986">
            <v>0</v>
          </cell>
          <cell r="R4986" t="str">
            <v>SINAPI</v>
          </cell>
        </row>
        <row r="4987">
          <cell r="G4987">
            <v>98104</v>
          </cell>
          <cell r="H4987" t="str">
            <v>CAIXA DE GORDURA SIMPLES (CAPACIDADE: 36L), RETANGULAR, EM ALVENARIA COM TIJOLOS CERÂMICOS MACIÇOS, DIMENSÕES INTERNAS = 0,2X0,4 M, ALTURA INTERNA = 0,8 M. AF_12/2020</v>
          </cell>
          <cell r="I4987" t="str">
            <v>UN</v>
          </cell>
          <cell r="J4987" t="str">
            <v>ATRIBUÍDO SÃO PAULO</v>
          </cell>
          <cell r="K4987" t="str">
            <v>365,46</v>
          </cell>
          <cell r="L4987" t="str">
            <v>CAIXA REFERENCIAL</v>
          </cell>
          <cell r="M4987" t="str">
            <v>143,67</v>
          </cell>
          <cell r="N4987">
            <v>221.79</v>
          </cell>
          <cell r="O4987">
            <v>365.46</v>
          </cell>
          <cell r="P4987">
            <v>0</v>
          </cell>
          <cell r="R4987" t="str">
            <v>SINAPI</v>
          </cell>
        </row>
        <row r="4988">
          <cell r="G4988">
            <v>98105</v>
          </cell>
          <cell r="H4988" t="str">
            <v>CAIXA DE GORDURA DUPLA (CAPACIDADE: 126 L), RETANGULAR, EM ALVENARIA COM TIJOLOS CERÂMICOS MACIÇOS, DIMENSÕES INTERNAS = 0,4X0,7 M, ALTURA INTERNA = 0,8 M. AF_12/2020</v>
          </cell>
          <cell r="I4988" t="str">
            <v>UN</v>
          </cell>
          <cell r="J4988" t="str">
            <v>ATRIBUÍDO SÃO PAULO</v>
          </cell>
          <cell r="K4988" t="str">
            <v>635,16</v>
          </cell>
          <cell r="L4988" t="str">
            <v>CAIXA REFERENCIAL</v>
          </cell>
          <cell r="M4988" t="str">
            <v>253,23</v>
          </cell>
          <cell r="N4988">
            <v>381.92999999999995</v>
          </cell>
          <cell r="O4988">
            <v>635.16</v>
          </cell>
          <cell r="P4988">
            <v>0</v>
          </cell>
          <cell r="R4988" t="str">
            <v>SINAPI</v>
          </cell>
        </row>
        <row r="4989">
          <cell r="G4989">
            <v>98106</v>
          </cell>
          <cell r="H4989" t="str">
            <v>CAIXA DE GORDURA ESPECIAL (CAPACIDADE: 312 L - PARA ATÉ 146 PESSOAS SERVIDAS NO PICO), RETANGULAR, EM ALVENARIA COM TIJOLOS CERÂMICOS MACIÇOS, DIMENSÕES INTERNAS = 0,4X1,2 M, ALTURA INTERNA = 1 M. AF_12/2020</v>
          </cell>
          <cell r="I4989" t="str">
            <v>UN</v>
          </cell>
          <cell r="J4989" t="str">
            <v>ATRIBUÍDO SÃO PAULO</v>
          </cell>
          <cell r="K4989" t="str">
            <v>1.049,21</v>
          </cell>
          <cell r="L4989" t="str">
            <v>CAIXA REFERENCIAL</v>
          </cell>
          <cell r="M4989" t="str">
            <v>415,37</v>
          </cell>
          <cell r="N4989">
            <v>633.84</v>
          </cell>
          <cell r="O4989">
            <v>1049.21</v>
          </cell>
          <cell r="P4989">
            <v>0</v>
          </cell>
          <cell r="R4989" t="str">
            <v>SINAPI</v>
          </cell>
        </row>
        <row r="4990">
          <cell r="G4990">
            <v>98107</v>
          </cell>
          <cell r="H4990" t="str">
            <v>CAIXA DE GORDURA SIMPLES (CAPACIDADE: 36 L), RETANGULAR, EM ALVENARIA COM BLOCOS DE CONCRETO, DIMENSÕES INTERNAS = 0,2X0,4 M, ALTURA INTERNA = 0,8 M. AF_12/2020</v>
          </cell>
          <cell r="I4990" t="str">
            <v>UN</v>
          </cell>
          <cell r="J4990" t="str">
            <v>ATRIBUÍDO SÃO PAULO</v>
          </cell>
          <cell r="K4990" t="str">
            <v>263,36</v>
          </cell>
          <cell r="L4990" t="str">
            <v>CAIXA REFERENCIAL</v>
          </cell>
          <cell r="M4990" t="str">
            <v>105,96</v>
          </cell>
          <cell r="N4990">
            <v>157.40000000000003</v>
          </cell>
          <cell r="O4990">
            <v>263.36</v>
          </cell>
          <cell r="P4990">
            <v>0</v>
          </cell>
          <cell r="R4990" t="str">
            <v>SINAPI</v>
          </cell>
        </row>
        <row r="4991">
          <cell r="G4991">
            <v>98108</v>
          </cell>
          <cell r="H4991" t="str">
            <v>CAIXA DE GORDURA DUPLA (CAPACIDADE: 126 L), RETANGULAR, EM ALVENARIA COM BLOCOS DE CONCRETO, DIMENSÕES INTERNAS = 0,4X0,7 M, ALTURA INTERNA = 0,8 M. AF_12/2020</v>
          </cell>
          <cell r="I4991" t="str">
            <v>UN</v>
          </cell>
          <cell r="J4991" t="str">
            <v>ATRIBUÍDO SÃO PAULO</v>
          </cell>
          <cell r="K4991" t="str">
            <v>470,27</v>
          </cell>
          <cell r="L4991" t="str">
            <v>CAIXA REFERENCIAL</v>
          </cell>
          <cell r="M4991" t="str">
            <v>192,44</v>
          </cell>
          <cell r="N4991">
            <v>277.83</v>
          </cell>
          <cell r="O4991">
            <v>470.27</v>
          </cell>
          <cell r="P4991">
            <v>0</v>
          </cell>
          <cell r="R4991" t="str">
            <v>SINAPI</v>
          </cell>
        </row>
        <row r="4992">
          <cell r="G4992">
            <v>99250</v>
          </cell>
          <cell r="H4992" t="str">
            <v>CAIXA ENTERRADA HIDRÁULICA RETANGULAR EM ALVENARIA COM TIJOLOS CERÂMICOS MACIÇOS, DIMENSÕES INTERNAS: 0,3X0,3X0,3 M PARA REDE DE DRENAGEM. AF_12/2020</v>
          </cell>
          <cell r="I4992" t="str">
            <v>UN</v>
          </cell>
          <cell r="J4992" t="str">
            <v>ATRIBUÍDO SÃO PAULO</v>
          </cell>
          <cell r="K4992" t="str">
            <v>179,32</v>
          </cell>
          <cell r="L4992" t="str">
            <v>CAIXA REFERENCIAL</v>
          </cell>
          <cell r="M4992" t="str">
            <v>71,93</v>
          </cell>
          <cell r="N4992">
            <v>107.38999999999999</v>
          </cell>
          <cell r="O4992">
            <v>179.32</v>
          </cell>
          <cell r="P4992">
            <v>0</v>
          </cell>
          <cell r="R4992" t="str">
            <v>SINAPI</v>
          </cell>
        </row>
        <row r="4993">
          <cell r="G4993">
            <v>99251</v>
          </cell>
          <cell r="H4993" t="str">
            <v>CAIXA ENTERRADA HIDRÁULICA RETANGULAR EM ALVENARIA COM TIJOLOS CERÂMICOS MACIÇOS, DIMENSÕES INTERNAS: 0,4X0,4X0,4 M PARA REDE DE DRENAGEM. AF_12/2020</v>
          </cell>
          <cell r="I4993" t="str">
            <v>UN</v>
          </cell>
          <cell r="J4993" t="str">
            <v>ATRIBUÍDO SÃO PAULO</v>
          </cell>
          <cell r="K4993" t="str">
            <v>281,13</v>
          </cell>
          <cell r="L4993" t="str">
            <v>CAIXA REFERENCIAL</v>
          </cell>
          <cell r="M4993" t="str">
            <v>113,41</v>
          </cell>
          <cell r="N4993">
            <v>167.72</v>
          </cell>
          <cell r="O4993">
            <v>281.13</v>
          </cell>
          <cell r="P4993">
            <v>0</v>
          </cell>
          <cell r="R4993" t="str">
            <v>SINAPI</v>
          </cell>
        </row>
        <row r="4994">
          <cell r="G4994">
            <v>99253</v>
          </cell>
          <cell r="H4994" t="str">
            <v>CAIXA ENTERRADA HIDRÁULICA RETANGULAR EM ALVENARIA COM TIJOLOS CERÂMICOS MACIÇOS, DIMENSÕES INTERNAS: 0,6X0,6X0,6 M PARA REDE DE DRENAGEM. AF_12/2020</v>
          </cell>
          <cell r="I4994" t="str">
            <v>UN</v>
          </cell>
          <cell r="J4994" t="str">
            <v>ATRIBUÍDO SÃO PAULO</v>
          </cell>
          <cell r="K4994" t="str">
            <v>546,52</v>
          </cell>
          <cell r="L4994" t="str">
            <v>CAIXA REFERENCIAL</v>
          </cell>
          <cell r="M4994" t="str">
            <v>214,70</v>
          </cell>
          <cell r="N4994">
            <v>331.82</v>
          </cell>
          <cell r="O4994">
            <v>546.52</v>
          </cell>
          <cell r="P4994">
            <v>0</v>
          </cell>
          <cell r="R4994" t="str">
            <v>SINAPI</v>
          </cell>
        </row>
        <row r="4995">
          <cell r="G4995">
            <v>99255</v>
          </cell>
          <cell r="H4995" t="str">
            <v>CAIXA ENTERRADA HIDRÁULICA RETANGULAR EM ALVENARIA COM TIJOLOS CERÂMICOS MACIÇOS, DIMENSÕES INTERNAS: 0,8X0,8X0,6 M PARA REDE DE DRENAGEM. AF_12/2020</v>
          </cell>
          <cell r="I4995" t="str">
            <v>UN</v>
          </cell>
          <cell r="J4995" t="str">
            <v>ATRIBUÍDO SÃO PAULO</v>
          </cell>
          <cell r="K4995" t="str">
            <v>760,24</v>
          </cell>
          <cell r="L4995" t="str">
            <v>CAIXA REFERENCIAL</v>
          </cell>
          <cell r="M4995" t="str">
            <v>299,08</v>
          </cell>
          <cell r="N4995">
            <v>461.16</v>
          </cell>
          <cell r="O4995">
            <v>760.24</v>
          </cell>
          <cell r="P4995">
            <v>0</v>
          </cell>
          <cell r="R4995" t="str">
            <v>SINAPI</v>
          </cell>
        </row>
        <row r="4996">
          <cell r="G4996">
            <v>99257</v>
          </cell>
          <cell r="H4996" t="str">
            <v>CAIXA ENTERRADA HIDRÁULICA RETANGULAR EM ALVENARIA COM TIJOLOS CERÂMICOS MACIÇOS, DIMENSÕES INTERNAS: 1X1X0,6 M PARA REDE DE DRENAGEM. AF_12/2020</v>
          </cell>
          <cell r="I4996" t="str">
            <v>UN</v>
          </cell>
          <cell r="J4996" t="str">
            <v>ATRIBUÍDO SÃO PAULO</v>
          </cell>
          <cell r="K4996" t="str">
            <v>909,72</v>
          </cell>
          <cell r="L4996" t="str">
            <v>CAIXA REFERENCIAL</v>
          </cell>
          <cell r="M4996" t="str">
            <v>323,53</v>
          </cell>
          <cell r="N4996">
            <v>586.19000000000005</v>
          </cell>
          <cell r="O4996">
            <v>909.72</v>
          </cell>
          <cell r="P4996">
            <v>0</v>
          </cell>
          <cell r="R4996" t="str">
            <v>SINAPI</v>
          </cell>
        </row>
        <row r="4997">
          <cell r="G4997">
            <v>99258</v>
          </cell>
          <cell r="H4997" t="str">
            <v>CAIXA ENTERRADA HIDRÁULICA RETANGULAR, EM ALVENARIA COM BLOCOS DE CONCRETO, DIMENSÕES INTERNAS: 0,4X0,4X0,4 M PARA REDE DE DRENAGEM. AF_12/2020</v>
          </cell>
          <cell r="I4997" t="str">
            <v>UN</v>
          </cell>
          <cell r="J4997" t="str">
            <v>ATRIBUÍDO SÃO PAULO</v>
          </cell>
          <cell r="K4997" t="str">
            <v>227,00</v>
          </cell>
          <cell r="L4997" t="str">
            <v>CAIXA REFERENCIAL</v>
          </cell>
          <cell r="M4997" t="str">
            <v>92,60</v>
          </cell>
          <cell r="N4997">
            <v>134.4</v>
          </cell>
          <cell r="O4997">
            <v>227</v>
          </cell>
          <cell r="P4997">
            <v>0</v>
          </cell>
          <cell r="R4997" t="str">
            <v>SINAPI</v>
          </cell>
        </row>
        <row r="4998">
          <cell r="G4998">
            <v>99260</v>
          </cell>
          <cell r="H4998" t="str">
            <v>CAIXA ENTERRADA HIDRÁULICA RETANGULAR, EM ALVENARIA COM BLOCOS DE CONCRETO, DIMENSÕES INTERNAS: 0,6X0,6X0,6 M PARA REDE DE DRENAGEM. AF_12/2020</v>
          </cell>
          <cell r="I4998" t="str">
            <v>UN</v>
          </cell>
          <cell r="J4998" t="str">
            <v>ATRIBUÍDO SÃO PAULO</v>
          </cell>
          <cell r="K4998" t="str">
            <v>421,68</v>
          </cell>
          <cell r="L4998" t="str">
            <v>CAIXA REFERENCIAL</v>
          </cell>
          <cell r="M4998" t="str">
            <v>166,39</v>
          </cell>
          <cell r="N4998">
            <v>255.29000000000002</v>
          </cell>
          <cell r="O4998">
            <v>421.68</v>
          </cell>
          <cell r="P4998">
            <v>0</v>
          </cell>
          <cell r="R4998" t="str">
            <v>SINAPI</v>
          </cell>
        </row>
        <row r="4999">
          <cell r="G4999">
            <v>99262</v>
          </cell>
          <cell r="H4999" t="str">
            <v>CAIXA ENTERRADA HIDRÁULICA RETANGULAR, EM ALVENARIA COM BLOCOS DE CONCRETO, DIMENSÕES INTERNAS: 0,8X0,8X0,6 M PARA REDE DE DRENAGEM. AF_12/2020</v>
          </cell>
          <cell r="I4999" t="str">
            <v>UN</v>
          </cell>
          <cell r="J4999" t="str">
            <v>ATRIBUÍDO SÃO PAULO</v>
          </cell>
          <cell r="K4999" t="str">
            <v>600,92</v>
          </cell>
          <cell r="L4999" t="str">
            <v>CAIXA REFERENCIAL</v>
          </cell>
          <cell r="M4999" t="str">
            <v>237,41</v>
          </cell>
          <cell r="N4999">
            <v>363.51</v>
          </cell>
          <cell r="O4999">
            <v>600.91999999999996</v>
          </cell>
          <cell r="P4999">
            <v>0</v>
          </cell>
          <cell r="R4999" t="str">
            <v>SINAPI</v>
          </cell>
        </row>
        <row r="5000">
          <cell r="G5000">
            <v>99264</v>
          </cell>
          <cell r="H5000" t="str">
            <v>CAIXA ENTERRADA HIDRÁULICA RETANGULAR, EM ALVENARIA COM BLOCOS DE CONCRETO, DIMENSÕES INTERNAS: 1X1X0,6 M PARA REDE DE DRENAGEM. AF_12/2020</v>
          </cell>
          <cell r="I5000" t="str">
            <v>UN</v>
          </cell>
          <cell r="J5000" t="str">
            <v>ATRIBUÍDO SÃO PAULO</v>
          </cell>
          <cell r="K5000" t="str">
            <v>721,22</v>
          </cell>
          <cell r="L5000" t="str">
            <v>CAIXA REFERENCIAL</v>
          </cell>
          <cell r="M5000" t="str">
            <v>250,55</v>
          </cell>
          <cell r="N5000">
            <v>470.67</v>
          </cell>
          <cell r="O5000">
            <v>721.22</v>
          </cell>
          <cell r="P5000">
            <v>0</v>
          </cell>
          <cell r="R5000" t="str">
            <v>SINAPI</v>
          </cell>
        </row>
        <row r="5001">
          <cell r="G5001">
            <v>102587</v>
          </cell>
          <cell r="H5001" t="str">
            <v>FURO EM CAIXA D'ÁGUA COM ESPESSURA DE 2 ATÉ 5 MM E DIÂMETRO DE 15 MM. AF_06/2021</v>
          </cell>
          <cell r="I5001" t="str">
            <v>UN</v>
          </cell>
          <cell r="J5001" t="str">
            <v>COEFICIENTE DE REPRESENTATIVIDADE</v>
          </cell>
          <cell r="K5001" t="str">
            <v>3,08</v>
          </cell>
          <cell r="L5001" t="str">
            <v>CAIXA REFERENCIAL</v>
          </cell>
          <cell r="M5001" t="str">
            <v>2,49</v>
          </cell>
          <cell r="N5001">
            <v>0.58999999999999986</v>
          </cell>
          <cell r="O5001">
            <v>3.08</v>
          </cell>
          <cell r="P5001">
            <v>0</v>
          </cell>
          <cell r="R5001" t="str">
            <v>SINAPI</v>
          </cell>
        </row>
        <row r="5002">
          <cell r="G5002">
            <v>102588</v>
          </cell>
          <cell r="H5002" t="str">
            <v>FURO EM CAIXA D'ÁGUA COM ESPESSURA DE 6 ATÉ 8 MM E DIÂMETRO DE 15 MM. AF_06/2021</v>
          </cell>
          <cell r="I5002" t="str">
            <v>UN</v>
          </cell>
          <cell r="J5002" t="str">
            <v>COEFICIENTE DE REPRESENTATIVIDADE</v>
          </cell>
          <cell r="K5002" t="str">
            <v>4,46</v>
          </cell>
          <cell r="L5002" t="str">
            <v>CAIXA REFERENCIAL</v>
          </cell>
          <cell r="M5002" t="str">
            <v>3,59</v>
          </cell>
          <cell r="N5002">
            <v>0.87000000000000011</v>
          </cell>
          <cell r="O5002">
            <v>4.46</v>
          </cell>
          <cell r="P5002">
            <v>0</v>
          </cell>
          <cell r="R5002" t="str">
            <v>SINAPI</v>
          </cell>
        </row>
        <row r="5003">
          <cell r="G5003">
            <v>102589</v>
          </cell>
          <cell r="H5003" t="str">
            <v>FURO EM CAIXA D'ÁGUA COM ESPESSURA DE 2 ATÉ 5 MM E DIÂMETRO DE 20 MM. AF_06/2021</v>
          </cell>
          <cell r="I5003" t="str">
            <v>UN</v>
          </cell>
          <cell r="J5003" t="str">
            <v>COEFICIENTE DE REPRESENTATIVIDADE</v>
          </cell>
          <cell r="K5003" t="str">
            <v>3,42</v>
          </cell>
          <cell r="L5003" t="str">
            <v>CAIXA REFERENCIAL</v>
          </cell>
          <cell r="M5003" t="str">
            <v>2,79</v>
          </cell>
          <cell r="N5003">
            <v>0.62999999999999989</v>
          </cell>
          <cell r="O5003">
            <v>3.42</v>
          </cell>
          <cell r="P5003">
            <v>0</v>
          </cell>
          <cell r="R5003" t="str">
            <v>SINAPI</v>
          </cell>
        </row>
        <row r="5004">
          <cell r="G5004">
            <v>102590</v>
          </cell>
          <cell r="H5004" t="str">
            <v>FURO EM CAIXA D'ÁGUA COM ESPESSURA DE 6 ATÉ 8 MM E DIÂMETRO DE 20 MM. AF_06/2021</v>
          </cell>
          <cell r="I5004" t="str">
            <v>UN</v>
          </cell>
          <cell r="J5004" t="str">
            <v>COEFICIENTE DE REPRESENTATIVIDADE</v>
          </cell>
          <cell r="K5004" t="str">
            <v>4,80</v>
          </cell>
          <cell r="L5004" t="str">
            <v>CAIXA REFERENCIAL</v>
          </cell>
          <cell r="M5004" t="str">
            <v>3,87</v>
          </cell>
          <cell r="N5004">
            <v>0.92999999999999972</v>
          </cell>
          <cell r="O5004">
            <v>4.8</v>
          </cell>
          <cell r="P5004">
            <v>0</v>
          </cell>
          <cell r="R5004" t="str">
            <v>SINAPI</v>
          </cell>
        </row>
        <row r="5005">
          <cell r="G5005">
            <v>102591</v>
          </cell>
          <cell r="H5005" t="str">
            <v>FURO EM CAIXA D'ÁGUA COM ESPESSURA DE 2 ATÉ 5 MM E DIÂMETRO DE 25 MM. AF_06/2021</v>
          </cell>
          <cell r="I5005" t="str">
            <v>UN</v>
          </cell>
          <cell r="J5005" t="str">
            <v>COEFICIENTE DE REPRESENTATIVIDADE</v>
          </cell>
          <cell r="K5005" t="str">
            <v>3,77</v>
          </cell>
          <cell r="L5005" t="str">
            <v>CAIXA REFERENCIAL</v>
          </cell>
          <cell r="M5005" t="str">
            <v>3,06</v>
          </cell>
          <cell r="N5005">
            <v>0.71</v>
          </cell>
          <cell r="O5005">
            <v>3.77</v>
          </cell>
          <cell r="P5005">
            <v>0</v>
          </cell>
          <cell r="R5005" t="str">
            <v>SINAPI</v>
          </cell>
        </row>
        <row r="5006">
          <cell r="G5006">
            <v>102592</v>
          </cell>
          <cell r="H5006" t="str">
            <v>FURO EM CAIXA D'ÁGUA COM ESPESSURA DE 6 ATÉ 8 MM E DIÂMETRO DE 25 MM. AF_06/2021</v>
          </cell>
          <cell r="I5006" t="str">
            <v>UN</v>
          </cell>
          <cell r="J5006" t="str">
            <v>COEFICIENTE DE REPRESENTATIVIDADE</v>
          </cell>
          <cell r="K5006" t="str">
            <v>5,15</v>
          </cell>
          <cell r="L5006" t="str">
            <v>CAIXA REFERENCIAL</v>
          </cell>
          <cell r="M5006" t="str">
            <v>4,16</v>
          </cell>
          <cell r="N5006">
            <v>0.99000000000000021</v>
          </cell>
          <cell r="O5006">
            <v>5.15</v>
          </cell>
          <cell r="P5006">
            <v>0</v>
          </cell>
          <cell r="R5006" t="str">
            <v>SINAPI</v>
          </cell>
        </row>
        <row r="5007">
          <cell r="G5007">
            <v>102593</v>
          </cell>
          <cell r="H5007" t="str">
            <v>FURO EM CAIXA D'ÁGUA COM ESPESSURA DE 2 ATÉ 5 MM E DIÂMETRO DE 32 MM. AF_06/2021</v>
          </cell>
          <cell r="I5007" t="str">
            <v>UN</v>
          </cell>
          <cell r="J5007" t="str">
            <v>COEFICIENTE DE REPRESENTATIVIDADE</v>
          </cell>
          <cell r="K5007" t="str">
            <v>4,26</v>
          </cell>
          <cell r="L5007" t="str">
            <v>CAIXA REFERENCIAL</v>
          </cell>
          <cell r="M5007" t="str">
            <v>3,43</v>
          </cell>
          <cell r="N5007">
            <v>0.82999999999999963</v>
          </cell>
          <cell r="O5007">
            <v>4.26</v>
          </cell>
          <cell r="P5007">
            <v>0</v>
          </cell>
          <cell r="R5007" t="str">
            <v>SINAPI</v>
          </cell>
        </row>
        <row r="5008">
          <cell r="G5008">
            <v>102594</v>
          </cell>
          <cell r="H5008" t="str">
            <v>FURO EM CAIXA D'ÁGUA COM ESPESSURA DE 6 ATÉ 8 MM E DIÂMETRO DE 32 MM. AF_06/2021</v>
          </cell>
          <cell r="I5008" t="str">
            <v>UN</v>
          </cell>
          <cell r="J5008" t="str">
            <v>COEFICIENTE DE REPRESENTATIVIDADE</v>
          </cell>
          <cell r="K5008" t="str">
            <v>5,64</v>
          </cell>
          <cell r="L5008" t="str">
            <v>CAIXA REFERENCIAL</v>
          </cell>
          <cell r="M5008" t="str">
            <v>4,55</v>
          </cell>
          <cell r="N5008">
            <v>1.0899999999999999</v>
          </cell>
          <cell r="O5008">
            <v>5.64</v>
          </cell>
          <cell r="P5008">
            <v>0</v>
          </cell>
          <cell r="R5008" t="str">
            <v>SINAPI</v>
          </cell>
        </row>
        <row r="5009">
          <cell r="G5009">
            <v>102595</v>
          </cell>
          <cell r="H5009" t="str">
            <v>FURO EM CAIXA D'ÁGUA COM ESPESSURA DE 2 ATÉ 5 MM E DIÂMETRO DE 40 MM. AF_06/2021</v>
          </cell>
          <cell r="I5009" t="str">
            <v>UN</v>
          </cell>
          <cell r="J5009" t="str">
            <v>COEFICIENTE DE REPRESENTATIVIDADE</v>
          </cell>
          <cell r="K5009" t="str">
            <v>4,81</v>
          </cell>
          <cell r="L5009" t="str">
            <v>CAIXA REFERENCIAL</v>
          </cell>
          <cell r="M5009" t="str">
            <v>3,88</v>
          </cell>
          <cell r="N5009">
            <v>0.92999999999999972</v>
          </cell>
          <cell r="O5009">
            <v>4.8099999999999996</v>
          </cell>
          <cell r="P5009">
            <v>0</v>
          </cell>
          <cell r="R5009" t="str">
            <v>SINAPI</v>
          </cell>
        </row>
        <row r="5010">
          <cell r="G5010">
            <v>102596</v>
          </cell>
          <cell r="H5010" t="str">
            <v>FURO EM CAIXA D'ÁGUA COM ESPESSURA DE 6 ATÉ 8 MM E DIÂMETRO DE 40 MM. AF_06/2021</v>
          </cell>
          <cell r="I5010" t="str">
            <v>UN</v>
          </cell>
          <cell r="J5010" t="str">
            <v>COEFICIENTE DE REPRESENTATIVIDADE</v>
          </cell>
          <cell r="K5010" t="str">
            <v>6,19</v>
          </cell>
          <cell r="L5010" t="str">
            <v>CAIXA REFERENCIAL</v>
          </cell>
          <cell r="M5010" t="str">
            <v>4,97</v>
          </cell>
          <cell r="N5010">
            <v>1.2200000000000006</v>
          </cell>
          <cell r="O5010">
            <v>6.19</v>
          </cell>
          <cell r="P5010">
            <v>0</v>
          </cell>
          <cell r="R5010" t="str">
            <v>SINAPI</v>
          </cell>
        </row>
        <row r="5011">
          <cell r="G5011">
            <v>102597</v>
          </cell>
          <cell r="H5011" t="str">
            <v>FURO EM CAIXA D'ÁGUA COM ESPESSURA DE 2 ATÉ 5 MM E DIÂMETRO DE 50 MM. AF_06/2021</v>
          </cell>
          <cell r="I5011" t="str">
            <v>UN</v>
          </cell>
          <cell r="J5011" t="str">
            <v>COEFICIENTE DE REPRESENTATIVIDADE</v>
          </cell>
          <cell r="K5011" t="str">
            <v>5,51</v>
          </cell>
          <cell r="L5011" t="str">
            <v>CAIXA REFERENCIAL</v>
          </cell>
          <cell r="M5011" t="str">
            <v>4,44</v>
          </cell>
          <cell r="N5011">
            <v>1.0699999999999994</v>
          </cell>
          <cell r="O5011">
            <v>5.51</v>
          </cell>
          <cell r="P5011">
            <v>0</v>
          </cell>
          <cell r="R5011" t="str">
            <v>SINAPI</v>
          </cell>
        </row>
        <row r="5012">
          <cell r="G5012">
            <v>102598</v>
          </cell>
          <cell r="H5012" t="str">
            <v>FURO EM CAIXA D'ÁGUA COM ESPESSURA DE 6 ATÉ 8 MM E DIÂMETRO DE 50 MM. AF_06/2021</v>
          </cell>
          <cell r="I5012" t="str">
            <v>UN</v>
          </cell>
          <cell r="J5012" t="str">
            <v>COEFICIENTE DE REPRESENTATIVIDADE</v>
          </cell>
          <cell r="K5012" t="str">
            <v>6,88</v>
          </cell>
          <cell r="L5012" t="str">
            <v>CAIXA REFERENCIAL</v>
          </cell>
          <cell r="M5012" t="str">
            <v>5,52</v>
          </cell>
          <cell r="N5012">
            <v>1.3600000000000003</v>
          </cell>
          <cell r="O5012">
            <v>6.88</v>
          </cell>
          <cell r="P5012">
            <v>0</v>
          </cell>
          <cell r="R5012" t="str">
            <v>SINAPI</v>
          </cell>
        </row>
        <row r="5013">
          <cell r="G5013">
            <v>102599</v>
          </cell>
          <cell r="H5013" t="str">
            <v>FURO EM CAIXA D'ÁGUA COM ESPESSURA DE 2 ATÉ 5 MM E DIÂMETRO DE 60 MM. AF_06/2021</v>
          </cell>
          <cell r="I5013" t="str">
            <v>UN</v>
          </cell>
          <cell r="J5013" t="str">
            <v>COEFICIENTE DE REPRESENTATIVIDADE</v>
          </cell>
          <cell r="K5013" t="str">
            <v>6,21</v>
          </cell>
          <cell r="L5013" t="str">
            <v>CAIXA REFERENCIAL</v>
          </cell>
          <cell r="M5013" t="str">
            <v>4,98</v>
          </cell>
          <cell r="N5013">
            <v>1.2299999999999995</v>
          </cell>
          <cell r="O5013">
            <v>6.21</v>
          </cell>
          <cell r="P5013">
            <v>0</v>
          </cell>
          <cell r="R5013" t="str">
            <v>SINAPI</v>
          </cell>
        </row>
        <row r="5014">
          <cell r="G5014">
            <v>102600</v>
          </cell>
          <cell r="H5014" t="str">
            <v>FURO EM CAIXA D'ÁGUA COM ESPESSURA DE 6 ATÉ 8 MM E DIÂMETRO DE 60 MM. AF_06/2021</v>
          </cell>
          <cell r="I5014" t="str">
            <v>UN</v>
          </cell>
          <cell r="J5014" t="str">
            <v>COEFICIENTE DE REPRESENTATIVIDADE</v>
          </cell>
          <cell r="K5014" t="str">
            <v>7,59</v>
          </cell>
          <cell r="L5014" t="str">
            <v>CAIXA REFERENCIAL</v>
          </cell>
          <cell r="M5014" t="str">
            <v>6,10</v>
          </cell>
          <cell r="N5014">
            <v>1.4900000000000002</v>
          </cell>
          <cell r="O5014">
            <v>7.59</v>
          </cell>
          <cell r="P5014">
            <v>0</v>
          </cell>
          <cell r="R5014" t="str">
            <v>SINAPI</v>
          </cell>
        </row>
        <row r="5015">
          <cell r="G5015">
            <v>102601</v>
          </cell>
          <cell r="H5015" t="str">
            <v>FURO EM CAIXA D'ÁGUA COM ESPESSURA DE 2 ATÉ 5 MM E DIÂMETRO DE 75 MM. AF_06/2021</v>
          </cell>
          <cell r="I5015" t="str">
            <v>UN</v>
          </cell>
          <cell r="J5015" t="str">
            <v>COEFICIENTE DE REPRESENTATIVIDADE</v>
          </cell>
          <cell r="K5015" t="str">
            <v>7,25</v>
          </cell>
          <cell r="L5015" t="str">
            <v>CAIXA REFERENCIAL</v>
          </cell>
          <cell r="M5015" t="str">
            <v>5,82</v>
          </cell>
          <cell r="N5015">
            <v>1.4299999999999997</v>
          </cell>
          <cell r="O5015">
            <v>7.25</v>
          </cell>
          <cell r="P5015">
            <v>0</v>
          </cell>
          <cell r="R5015" t="str">
            <v>SINAPI</v>
          </cell>
        </row>
        <row r="5016">
          <cell r="G5016">
            <v>102602</v>
          </cell>
          <cell r="H5016" t="str">
            <v>FURO EM CAIXA D'ÁGUA COM ESPESSURA DE 6 ATÉ 8 MM E DIÂMETRO DE 75 MM. AF_06/2021</v>
          </cell>
          <cell r="I5016" t="str">
            <v>UN</v>
          </cell>
          <cell r="J5016" t="str">
            <v>COEFICIENTE DE REPRESENTATIVIDADE</v>
          </cell>
          <cell r="K5016" t="str">
            <v>8,63</v>
          </cell>
          <cell r="L5016" t="str">
            <v>CAIXA REFERENCIAL</v>
          </cell>
          <cell r="M5016" t="str">
            <v>6,90</v>
          </cell>
          <cell r="N5016">
            <v>1.7300000000000004</v>
          </cell>
          <cell r="O5016">
            <v>8.6300000000000008</v>
          </cell>
          <cell r="P5016">
            <v>0</v>
          </cell>
          <cell r="R5016" t="str">
            <v>SINAPI</v>
          </cell>
        </row>
        <row r="5017">
          <cell r="G5017">
            <v>102603</v>
          </cell>
          <cell r="H5017" t="str">
            <v>FURO EM CAIXA D'ÁGUA COM ESPESSURA DE 2 ATÉ 5 MM E DIÂMETRO DE 100 MM. AF_06/2021</v>
          </cell>
          <cell r="I5017" t="str">
            <v>UN</v>
          </cell>
          <cell r="J5017" t="str">
            <v>COEFICIENTE DE REPRESENTATIVIDADE</v>
          </cell>
          <cell r="K5017" t="str">
            <v>8,99</v>
          </cell>
          <cell r="L5017" t="str">
            <v>CAIXA REFERENCIAL</v>
          </cell>
          <cell r="M5017" t="str">
            <v>7,20</v>
          </cell>
          <cell r="N5017">
            <v>1.79</v>
          </cell>
          <cell r="O5017">
            <v>8.99</v>
          </cell>
          <cell r="P5017">
            <v>0</v>
          </cell>
          <cell r="R5017" t="str">
            <v>SINAPI</v>
          </cell>
        </row>
        <row r="5018">
          <cell r="G5018">
            <v>102604</v>
          </cell>
          <cell r="H5018" t="str">
            <v>FURO EM CAIXA D'ÁGUA COM ESPESSURA DE 6 ATÉ 8 MM E DIÂMETRO DE 100 MM. AF_06/2021</v>
          </cell>
          <cell r="I5018" t="str">
            <v>UN</v>
          </cell>
          <cell r="J5018" t="str">
            <v>COEFICIENTE DE REPRESENTATIVIDADE</v>
          </cell>
          <cell r="K5018" t="str">
            <v>10,36</v>
          </cell>
          <cell r="L5018" t="str">
            <v>CAIXA REFERENCIAL</v>
          </cell>
          <cell r="M5018" t="str">
            <v>8,31</v>
          </cell>
          <cell r="N5018">
            <v>2.0499999999999989</v>
          </cell>
          <cell r="O5018">
            <v>10.36</v>
          </cell>
          <cell r="P5018">
            <v>0</v>
          </cell>
          <cell r="R5018" t="str">
            <v>SINAPI</v>
          </cell>
        </row>
        <row r="5019">
          <cell r="G5019">
            <v>102605</v>
          </cell>
          <cell r="H5019" t="str">
            <v>CAIXA D´ÁGUA EM POLIETILENO, 500 LITROS - FORNECIMENTO E INSTALAÇÃO. AF_06/2021</v>
          </cell>
          <cell r="I5019" t="str">
            <v>UN</v>
          </cell>
          <cell r="J5019" t="str">
            <v>COEFICIENTE DE REPRESENTATIVIDADE</v>
          </cell>
          <cell r="K5019" t="str">
            <v>270,06</v>
          </cell>
          <cell r="L5019" t="str">
            <v>CAIXA REFERENCIAL</v>
          </cell>
          <cell r="M5019" t="str">
            <v>3,66</v>
          </cell>
          <cell r="N5019">
            <v>266.39999999999998</v>
          </cell>
          <cell r="O5019">
            <v>270.06</v>
          </cell>
          <cell r="P5019">
            <v>0</v>
          </cell>
          <cell r="R5019" t="str">
            <v>SINAPI</v>
          </cell>
        </row>
        <row r="5020">
          <cell r="G5020">
            <v>102606</v>
          </cell>
          <cell r="H5020" t="str">
            <v>CAIXA D´ÁGUA EM POLIETILENO, 750 LITROS - FORNECIMENTO E INSTALAÇÃO. AF_06/2021</v>
          </cell>
          <cell r="I5020" t="str">
            <v>UN</v>
          </cell>
          <cell r="J5020" t="str">
            <v>COEFICIENTE DE REPRESENTATIVIDADE</v>
          </cell>
          <cell r="K5020" t="str">
            <v>416,27</v>
          </cell>
          <cell r="L5020" t="str">
            <v>CAIXA REFERENCIAL</v>
          </cell>
          <cell r="M5020" t="str">
            <v>4,53</v>
          </cell>
          <cell r="N5020">
            <v>411.74</v>
          </cell>
          <cell r="O5020">
            <v>416.27</v>
          </cell>
          <cell r="P5020">
            <v>0</v>
          </cell>
          <cell r="R5020" t="str">
            <v>SINAPI</v>
          </cell>
        </row>
        <row r="5021">
          <cell r="G5021">
            <v>102607</v>
          </cell>
          <cell r="H5021" t="str">
            <v>CAIXA D´ÁGUA EM POLIETILENO, 1000 LITROS - FORNECIMENTO E INSTALAÇÃO. AF_06/2021</v>
          </cell>
          <cell r="I5021" t="str">
            <v>UN</v>
          </cell>
          <cell r="J5021" t="str">
            <v>COEFICIENTE DE REPRESENTATIVIDADE</v>
          </cell>
          <cell r="K5021" t="str">
            <v>445,56</v>
          </cell>
          <cell r="L5021" t="str">
            <v>CAIXA REFERENCIAL</v>
          </cell>
          <cell r="M5021" t="str">
            <v>5,29</v>
          </cell>
          <cell r="N5021">
            <v>440.27</v>
          </cell>
          <cell r="O5021">
            <v>445.56</v>
          </cell>
          <cell r="P5021">
            <v>0</v>
          </cell>
          <cell r="R5021" t="str">
            <v>SINAPI</v>
          </cell>
        </row>
        <row r="5022">
          <cell r="G5022">
            <v>102608</v>
          </cell>
          <cell r="H5022" t="str">
            <v>CAIXA D´ÁGUA EM POLIETILENO, 1500 LITROS - FORNECIMENTO E INSTALAÇÃO. AF_06/2021</v>
          </cell>
          <cell r="I5022" t="str">
            <v>UN</v>
          </cell>
          <cell r="J5022" t="str">
            <v>COEFICIENTE DE REPRESENTATIVIDADE</v>
          </cell>
          <cell r="K5022" t="str">
            <v>1.021,91</v>
          </cell>
          <cell r="L5022" t="str">
            <v>CAIXA REFERENCIAL</v>
          </cell>
          <cell r="M5022" t="str">
            <v>7,04</v>
          </cell>
          <cell r="N5022">
            <v>1014.87</v>
          </cell>
          <cell r="O5022">
            <v>1021.91</v>
          </cell>
          <cell r="P5022">
            <v>0</v>
          </cell>
          <cell r="R5022" t="str">
            <v>SINAPI</v>
          </cell>
        </row>
        <row r="5023">
          <cell r="G5023">
            <v>102609</v>
          </cell>
          <cell r="H5023" t="str">
            <v>CAIXA D´ÁGUA EM POLIETILENO, 2000 LITROS - FORNECIMENTO E INSTALAÇÃO. AF_06/2021</v>
          </cell>
          <cell r="I5023" t="str">
            <v>UN</v>
          </cell>
          <cell r="J5023" t="str">
            <v>COEFICIENTE DE REPRESENTATIVIDADE</v>
          </cell>
          <cell r="K5023" t="str">
            <v>1.161,01</v>
          </cell>
          <cell r="L5023" t="str">
            <v>CAIXA REFERENCIAL</v>
          </cell>
          <cell r="M5023" t="str">
            <v>9,41</v>
          </cell>
          <cell r="N5023">
            <v>1151.5999999999999</v>
          </cell>
          <cell r="O5023">
            <v>1161.01</v>
          </cell>
          <cell r="P5023">
            <v>0</v>
          </cell>
          <cell r="R5023" t="str">
            <v>SINAPI</v>
          </cell>
        </row>
        <row r="5024">
          <cell r="G5024">
            <v>102610</v>
          </cell>
          <cell r="H5024" t="str">
            <v>CAIXA D´ÁGUA EM POLIETILENO, 3000 LITROS - FORNECIMENTO E INSTALAÇÃO. AF_06/2021</v>
          </cell>
          <cell r="I5024" t="str">
            <v>UN</v>
          </cell>
          <cell r="J5024" t="str">
            <v>COEFICIENTE DE REPRESENTATIVIDADE</v>
          </cell>
          <cell r="K5024" t="str">
            <v>1.995,93</v>
          </cell>
          <cell r="L5024" t="str">
            <v>CAIXA REFERENCIAL</v>
          </cell>
          <cell r="M5024" t="str">
            <v>11,83</v>
          </cell>
          <cell r="N5024">
            <v>1984.1000000000001</v>
          </cell>
          <cell r="O5024">
            <v>1995.93</v>
          </cell>
          <cell r="P5024">
            <v>0</v>
          </cell>
          <cell r="R5024" t="str">
            <v>SINAPI</v>
          </cell>
        </row>
        <row r="5025">
          <cell r="G5025">
            <v>102611</v>
          </cell>
          <cell r="H5025" t="str">
            <v>CAIXA D´ÁGUA EM POLIÉSTER REFORÇADO COM FIBRA DE VIDRO, 500 LITROS - FORNECIMENTO E INSTALAÇÃO. AF_06/2021</v>
          </cell>
          <cell r="I5025" t="str">
            <v>UN</v>
          </cell>
          <cell r="J5025" t="str">
            <v>COEFICIENTE DE REPRESENTATIVIDADE</v>
          </cell>
          <cell r="K5025" t="str">
            <v>448,94</v>
          </cell>
          <cell r="L5025" t="str">
            <v>CAIXA REFERENCIAL</v>
          </cell>
          <cell r="M5025" t="str">
            <v>4,03</v>
          </cell>
          <cell r="N5025">
            <v>444.91</v>
          </cell>
          <cell r="O5025">
            <v>448.94</v>
          </cell>
          <cell r="P5025">
            <v>0</v>
          </cell>
          <cell r="R5025" t="str">
            <v>SINAPI</v>
          </cell>
        </row>
        <row r="5026">
          <cell r="G5026">
            <v>102612</v>
          </cell>
          <cell r="H5026" t="str">
            <v>CAIXA D´ÁGUA EM POLIÉSTER REFORÇADO COM FIBRA DE VIDRO, 750 LITROS - FORNECIMENTO E INSTALAÇÃO. AF_06/2021</v>
          </cell>
          <cell r="I5026" t="str">
            <v>UN</v>
          </cell>
          <cell r="J5026" t="str">
            <v>COEFICIENTE DE REPRESENTATIVIDADE</v>
          </cell>
          <cell r="K5026" t="str">
            <v>644,71</v>
          </cell>
          <cell r="L5026" t="str">
            <v>CAIXA REFERENCIAL</v>
          </cell>
          <cell r="M5026" t="str">
            <v>4,47</v>
          </cell>
          <cell r="N5026">
            <v>640.24</v>
          </cell>
          <cell r="O5026">
            <v>644.71</v>
          </cell>
          <cell r="P5026">
            <v>0</v>
          </cell>
          <cell r="R5026" t="str">
            <v>SINAPI</v>
          </cell>
        </row>
        <row r="5027">
          <cell r="G5027">
            <v>102613</v>
          </cell>
          <cell r="H5027" t="str">
            <v>CAIXA D´ÁGUA EM POLIÉSTER REFORÇADO COM FIBRA DE VIDRO, 1000 LITROS - FORNECIMENTO E INSTALAÇÃO. AF_06/2021</v>
          </cell>
          <cell r="I5027" t="str">
            <v>UN</v>
          </cell>
          <cell r="J5027" t="str">
            <v>COEFICIENTE DE REPRESENTATIVIDADE</v>
          </cell>
          <cell r="K5027" t="str">
            <v>624,82</v>
          </cell>
          <cell r="L5027" t="str">
            <v>CAIXA REFERENCIAL</v>
          </cell>
          <cell r="M5027" t="str">
            <v>5,38</v>
          </cell>
          <cell r="N5027">
            <v>619.44000000000005</v>
          </cell>
          <cell r="O5027">
            <v>624.82000000000005</v>
          </cell>
          <cell r="P5027">
            <v>0</v>
          </cell>
          <cell r="R5027" t="str">
            <v>SINAPI</v>
          </cell>
        </row>
        <row r="5028">
          <cell r="G5028">
            <v>102614</v>
          </cell>
          <cell r="H5028" t="str">
            <v>CAIXA D´ÁGUA EM POLIÉSTER REFORÇADO COM FIBRA DE VIDRO, 1500 LITROS - FORNECIMENTO E INSTALAÇÃO. AF_06/2021</v>
          </cell>
          <cell r="I5028" t="str">
            <v>UN</v>
          </cell>
          <cell r="J5028" t="str">
            <v>COEFICIENTE DE REPRESENTATIVIDADE</v>
          </cell>
          <cell r="K5028" t="str">
            <v>960,91</v>
          </cell>
          <cell r="L5028" t="str">
            <v>CAIXA REFERENCIAL</v>
          </cell>
          <cell r="M5028" t="str">
            <v>6,92</v>
          </cell>
          <cell r="N5028">
            <v>953.99</v>
          </cell>
          <cell r="O5028">
            <v>960.91</v>
          </cell>
          <cell r="P5028">
            <v>0</v>
          </cell>
          <cell r="R5028" t="str">
            <v>SINAPI</v>
          </cell>
        </row>
        <row r="5029">
          <cell r="G5029">
            <v>102615</v>
          </cell>
          <cell r="H5029" t="str">
            <v>CAIXA D´ÁGUA EM POLIÉSTER REFORÇADO COM FIBRA DE VIDRO, 2000 LITROS - FORNECIMENTO E INSTALAÇÃO. AF_06/2021</v>
          </cell>
          <cell r="I5029" t="str">
            <v>UN</v>
          </cell>
          <cell r="J5029" t="str">
            <v>COEFICIENTE DE REPRESENTATIVIDADE</v>
          </cell>
          <cell r="K5029" t="str">
            <v>1.205,95</v>
          </cell>
          <cell r="L5029" t="str">
            <v>CAIXA REFERENCIAL</v>
          </cell>
          <cell r="M5029" t="str">
            <v>8,66</v>
          </cell>
          <cell r="N5029">
            <v>1197.29</v>
          </cell>
          <cell r="O5029">
            <v>1205.95</v>
          </cell>
          <cell r="P5029">
            <v>0</v>
          </cell>
          <cell r="R5029" t="str">
            <v>SINAPI</v>
          </cell>
        </row>
        <row r="5030">
          <cell r="G5030">
            <v>102616</v>
          </cell>
          <cell r="H5030" t="str">
            <v>CAIXA D´ÁGUA EM POLIÉSTER REFORÇADO COM FIBRA DE VIDRO, 3000 LITROS - FORNECIMENTO E INSTALAÇÃO. AF_06/2021</v>
          </cell>
          <cell r="I5030" t="str">
            <v>UN</v>
          </cell>
          <cell r="J5030" t="str">
            <v>COEFICIENTE DE REPRESENTATIVIDADE</v>
          </cell>
          <cell r="K5030" t="str">
            <v>1.785,37</v>
          </cell>
          <cell r="L5030" t="str">
            <v>CAIXA REFERENCIAL</v>
          </cell>
          <cell r="M5030" t="str">
            <v>11,40</v>
          </cell>
          <cell r="N5030">
            <v>1773.9699999999998</v>
          </cell>
          <cell r="O5030">
            <v>1785.37</v>
          </cell>
          <cell r="P5030">
            <v>0</v>
          </cell>
          <cell r="R5030" t="str">
            <v>SINAPI</v>
          </cell>
        </row>
        <row r="5031">
          <cell r="G5031">
            <v>102617</v>
          </cell>
          <cell r="H5031" t="str">
            <v>CAIXA D´ÁGUA EM POLIÉSTER REFORÇADO COM FIBRA DE VIDRO, 5000 LITROS - FORNECIMENTO E INSTALAÇÃO. AF_06/2021</v>
          </cell>
          <cell r="I5031" t="str">
            <v>UN</v>
          </cell>
          <cell r="J5031" t="str">
            <v>ATRIBUÍDO SÃO PAULO</v>
          </cell>
          <cell r="K5031" t="str">
            <v>3.214,75</v>
          </cell>
          <cell r="L5031" t="str">
            <v>CAIXA REFERENCIAL</v>
          </cell>
          <cell r="M5031" t="str">
            <v>88,20</v>
          </cell>
          <cell r="N5031">
            <v>3126.55</v>
          </cell>
          <cell r="O5031">
            <v>3214.75</v>
          </cell>
          <cell r="P5031">
            <v>0</v>
          </cell>
          <cell r="R5031" t="str">
            <v>SINAPI</v>
          </cell>
        </row>
        <row r="5032">
          <cell r="G5032">
            <v>102618</v>
          </cell>
          <cell r="H5032" t="str">
            <v>CAIXA D´ÁGUA EM POLIÉSTER REFORÇADO COM FIBRA DE VIDRO, 7000 LITROS - FORNECIMENTO E INSTALAÇÃO. AF_06/2021</v>
          </cell>
          <cell r="I5032" t="str">
            <v>UN</v>
          </cell>
          <cell r="J5032" t="str">
            <v>ATRIBUÍDO SÃO PAULO</v>
          </cell>
          <cell r="K5032" t="str">
            <v>3.884,96</v>
          </cell>
          <cell r="L5032" t="str">
            <v>CAIXA REFERENCIAL</v>
          </cell>
          <cell r="M5032" t="str">
            <v>88,20</v>
          </cell>
          <cell r="N5032">
            <v>3796.76</v>
          </cell>
          <cell r="O5032">
            <v>3884.96</v>
          </cell>
          <cell r="P5032">
            <v>0</v>
          </cell>
          <cell r="R5032" t="str">
            <v>SINAPI</v>
          </cell>
        </row>
        <row r="5033">
          <cell r="G5033">
            <v>102619</v>
          </cell>
          <cell r="H5033" t="str">
            <v>CAIXA D´ÁGUA EM POLIÉSTER REFORÇADO COM FIBRA DE VIDRO, 10000 LITROS - FORNECIMENTO E INSTALAÇÃO. AF_06/2021</v>
          </cell>
          <cell r="I5033" t="str">
            <v>UN</v>
          </cell>
          <cell r="J5033" t="str">
            <v>ATRIBUÍDO SÃO PAULO</v>
          </cell>
          <cell r="K5033" t="str">
            <v>5.244,68</v>
          </cell>
          <cell r="L5033" t="str">
            <v>CAIXA REFERENCIAL</v>
          </cell>
          <cell r="M5033" t="str">
            <v>88,20</v>
          </cell>
          <cell r="N5033">
            <v>5156.4800000000005</v>
          </cell>
          <cell r="O5033">
            <v>5244.68</v>
          </cell>
          <cell r="P5033">
            <v>0</v>
          </cell>
          <cell r="R5033" t="str">
            <v>SINAPI</v>
          </cell>
        </row>
        <row r="5034">
          <cell r="G5034">
            <v>102620</v>
          </cell>
          <cell r="H5034" t="str">
            <v>CAIXA D´ÁGUA EM POLIÉSTER REFORÇADO COM FIBRA DE VIDRO, 15000 LITROS - FORNECIMENTO E INSTALAÇÃO. AF_06/2021</v>
          </cell>
          <cell r="I5034" t="str">
            <v>UN</v>
          </cell>
          <cell r="J5034" t="str">
            <v>ATRIBUÍDO SÃO PAULO</v>
          </cell>
          <cell r="K5034" t="str">
            <v>7.658,51</v>
          </cell>
          <cell r="L5034" t="str">
            <v>CAIXA REFERENCIAL</v>
          </cell>
          <cell r="M5034" t="str">
            <v>88,20</v>
          </cell>
          <cell r="N5034">
            <v>7570.31</v>
          </cell>
          <cell r="O5034">
            <v>7658.51</v>
          </cell>
          <cell r="P5034">
            <v>0</v>
          </cell>
          <cell r="R5034" t="str">
            <v>SINAPI</v>
          </cell>
        </row>
        <row r="5035">
          <cell r="G5035">
            <v>102621</v>
          </cell>
          <cell r="H5035" t="str">
            <v>CAIXA D´ÁGUA EM POLIÉSTER REFORÇADO COM FIBRA DE VIDRO, 20000 LITROS - FORNECIMENTO E INSTALAÇÃO. AF_06/2021</v>
          </cell>
          <cell r="I5035" t="str">
            <v>UN</v>
          </cell>
          <cell r="J5035" t="str">
            <v>ATRIBUÍDO SÃO PAULO</v>
          </cell>
          <cell r="K5035" t="str">
            <v>11.818,15</v>
          </cell>
          <cell r="L5035" t="str">
            <v>CAIXA REFERENCIAL</v>
          </cell>
          <cell r="M5035" t="str">
            <v>88,20</v>
          </cell>
          <cell r="N5035">
            <v>11729.949999999999</v>
          </cell>
          <cell r="O5035">
            <v>11818.15</v>
          </cell>
          <cell r="P5035">
            <v>0</v>
          </cell>
          <cell r="R5035" t="str">
            <v>SINAPI</v>
          </cell>
        </row>
        <row r="5036">
          <cell r="G5036">
            <v>102622</v>
          </cell>
          <cell r="H5036" t="str">
            <v>CAIXA D´ÁGUA EM POLIETILENO, 500 LITROS (INCLUSOS TUBOS, CONEXÕES E TORNEIRA DE BÓIA) - FORNECIMENTO E INSTALAÇÃO. AF_06/2021</v>
          </cell>
          <cell r="I5036" t="str">
            <v>UN</v>
          </cell>
          <cell r="J5036" t="str">
            <v>COEFICIENTE DE REPRESENTATIVIDADE</v>
          </cell>
          <cell r="K5036" t="str">
            <v>619,17</v>
          </cell>
          <cell r="L5036" t="str">
            <v>CAIXA REFERENCIAL</v>
          </cell>
          <cell r="M5036" t="str">
            <v>84,40</v>
          </cell>
          <cell r="N5036">
            <v>534.77</v>
          </cell>
          <cell r="O5036">
            <v>619.16999999999996</v>
          </cell>
          <cell r="P5036">
            <v>0</v>
          </cell>
          <cell r="R5036" t="str">
            <v>SINAPI</v>
          </cell>
        </row>
        <row r="5037">
          <cell r="G5037">
            <v>102623</v>
          </cell>
          <cell r="H5037" t="str">
            <v>CAIXA D´ÁGUA EM POLIETILENO, 1000 LITROS (INCLUSOS TUBOS, CONEXÕES E TORNEIRA DE BÓIA) - FORNECIMENTO E INSTALAÇÃO. AF_06/2021</v>
          </cell>
          <cell r="I5037" t="str">
            <v>UN</v>
          </cell>
          <cell r="J5037" t="str">
            <v>COEFICIENTE DE REPRESENTATIVIDADE</v>
          </cell>
          <cell r="K5037" t="str">
            <v>857,16</v>
          </cell>
          <cell r="L5037" t="str">
            <v>CAIXA REFERENCIAL</v>
          </cell>
          <cell r="M5037" t="str">
            <v>95,99</v>
          </cell>
          <cell r="N5037">
            <v>761.17</v>
          </cell>
          <cell r="O5037">
            <v>857.16</v>
          </cell>
          <cell r="P5037">
            <v>0</v>
          </cell>
          <cell r="R5037" t="str">
            <v>SINAPI</v>
          </cell>
        </row>
        <row r="5038">
          <cell r="G5038">
            <v>89482</v>
          </cell>
          <cell r="H5038" t="str">
            <v>CAIXA SIFONADA, PVC, DN 100 X 100 X 50 MM, FORNECIDA E INSTALADA EM RAMAIS DE ENCAMINHAMENTO DE ÁGUA PLUVIAL. AF_06/2022</v>
          </cell>
          <cell r="I5038" t="str">
            <v>UN</v>
          </cell>
          <cell r="J5038" t="str">
            <v>COEFICIENTE DE REPRESENTATIVIDADE</v>
          </cell>
          <cell r="K5038" t="str">
            <v>38,03</v>
          </cell>
          <cell r="L5038" t="str">
            <v>CAIXA REFERENCIAL</v>
          </cell>
          <cell r="M5038" t="str">
            <v>7,64</v>
          </cell>
          <cell r="N5038">
            <v>30.39</v>
          </cell>
          <cell r="O5038">
            <v>38.03</v>
          </cell>
          <cell r="P5038">
            <v>0</v>
          </cell>
          <cell r="R5038" t="str">
            <v>SINAPI</v>
          </cell>
        </row>
        <row r="5039">
          <cell r="G5039">
            <v>89491</v>
          </cell>
          <cell r="H5039" t="str">
            <v>CAIXA SIFONADA, PVC, DN 150 X 185 X 75 MM, FORNECIDA E INSTALADA EM RAMAIS DE ENCAMINHAMENTO DE ÁGUA PLUVIAL. AF_06/2022</v>
          </cell>
          <cell r="I5039" t="str">
            <v>UN</v>
          </cell>
          <cell r="J5039" t="str">
            <v>COEFICIENTE DE REPRESENTATIVIDADE</v>
          </cell>
          <cell r="K5039" t="str">
            <v>97,07</v>
          </cell>
          <cell r="L5039" t="str">
            <v>CAIXA REFERENCIAL</v>
          </cell>
          <cell r="M5039" t="str">
            <v>11,83</v>
          </cell>
          <cell r="N5039">
            <v>85.24</v>
          </cell>
          <cell r="O5039">
            <v>97.07</v>
          </cell>
          <cell r="P5039">
            <v>0</v>
          </cell>
          <cell r="R5039" t="str">
            <v>SINAPI</v>
          </cell>
        </row>
        <row r="5040">
          <cell r="G5040">
            <v>89495</v>
          </cell>
          <cell r="H5040" t="str">
            <v>RALO SIFONADO, PVC, DN 100 X 40 MM, JUNTA SOLDÁVEL, FORNECIDO E INSTALADO EM RAMAIS DE ENCAMINHAMENTO DE ÁGUA PLUVIAL. AF_06/2022</v>
          </cell>
          <cell r="I5040" t="str">
            <v>UN</v>
          </cell>
          <cell r="J5040" t="str">
            <v>COEFICIENTE DE REPRESENTATIVIDADE</v>
          </cell>
          <cell r="K5040" t="str">
            <v>17,22</v>
          </cell>
          <cell r="L5040" t="str">
            <v>CAIXA REFERENCIAL</v>
          </cell>
          <cell r="M5040" t="str">
            <v>3,93</v>
          </cell>
          <cell r="N5040">
            <v>13.29</v>
          </cell>
          <cell r="O5040">
            <v>17.22</v>
          </cell>
          <cell r="P5040">
            <v>0</v>
          </cell>
          <cell r="R5040" t="str">
            <v>SINAPI</v>
          </cell>
        </row>
        <row r="5041">
          <cell r="G5041">
            <v>89707</v>
          </cell>
          <cell r="H5041" t="str">
            <v>CAIXA SIFONADA, PVC, DN 100 X 100 X 50 MM, JUNTA ELÁSTICA, FORNECIDA E INSTALADA EM RAMAL DE DESCARGA OU EM RAMAL DE ESGOTO SANITÁRIO. AF_08/2022</v>
          </cell>
          <cell r="I5041" t="str">
            <v>UN</v>
          </cell>
          <cell r="J5041" t="str">
            <v>COEFICIENTE DE REPRESENTATIVIDADE</v>
          </cell>
          <cell r="K5041" t="str">
            <v>46,06</v>
          </cell>
          <cell r="L5041" t="str">
            <v>CAIXA REFERENCIAL</v>
          </cell>
          <cell r="M5041" t="str">
            <v>14,01</v>
          </cell>
          <cell r="N5041">
            <v>32.050000000000004</v>
          </cell>
          <cell r="O5041">
            <v>46.06</v>
          </cell>
          <cell r="P5041">
            <v>0</v>
          </cell>
          <cell r="R5041" t="str">
            <v>SINAPI</v>
          </cell>
        </row>
        <row r="5042">
          <cell r="G5042">
            <v>89708</v>
          </cell>
          <cell r="H5042" t="str">
            <v>CAIXA SIFONADA, PVC, DN 150 X 185 X 75 MM, JUNTA ELÁSTICA, FORNECIDA E INSTALADA EM RAMAL DE DESCARGA OU EM RAMAL DE ESGOTO SANITÁRIO. AF_08/2022</v>
          </cell>
          <cell r="I5042" t="str">
            <v>UN</v>
          </cell>
          <cell r="J5042" t="str">
            <v>COEFICIENTE DE REPRESENTATIVIDADE</v>
          </cell>
          <cell r="K5042" t="str">
            <v>99,43</v>
          </cell>
          <cell r="L5042" t="str">
            <v>CAIXA REFERENCIAL</v>
          </cell>
          <cell r="M5042" t="str">
            <v>16,76</v>
          </cell>
          <cell r="N5042">
            <v>82.67</v>
          </cell>
          <cell r="O5042">
            <v>99.43</v>
          </cell>
          <cell r="P5042">
            <v>0</v>
          </cell>
          <cell r="R5042" t="str">
            <v>SINAPI</v>
          </cell>
        </row>
        <row r="5043">
          <cell r="G5043">
            <v>89709</v>
          </cell>
          <cell r="H5043" t="str">
            <v>RALO SIFONADO, PVC, DN 100 X 40 MM, JUNTA SOLDÁVEL, FORNECIDO E INSTALADO EM RAMAL DE DESCARGA OU EM RAMAL DE ESGOTO SANITÁRIO. AF_08/2022</v>
          </cell>
          <cell r="I5043" t="str">
            <v>UN</v>
          </cell>
          <cell r="J5043" t="str">
            <v>COEFICIENTE DE REPRESENTATIVIDADE</v>
          </cell>
          <cell r="K5043" t="str">
            <v>19,64</v>
          </cell>
          <cell r="L5043" t="str">
            <v>CAIXA REFERENCIAL</v>
          </cell>
          <cell r="M5043" t="str">
            <v>5,79</v>
          </cell>
          <cell r="N5043">
            <v>13.850000000000001</v>
          </cell>
          <cell r="O5043">
            <v>19.64</v>
          </cell>
          <cell r="P5043">
            <v>0</v>
          </cell>
          <cell r="R5043" t="str">
            <v>SINAPI</v>
          </cell>
        </row>
        <row r="5044">
          <cell r="G5044">
            <v>89710</v>
          </cell>
          <cell r="H5044" t="str">
            <v>RALO SECO, PVC, DN 100 X 40 MM, JUNTA SOLDÁVEL, FORNECIDO E INSTALADO EM RAMAL DE DESCARGA OU EM RAMAL DE ESGOTO SANITÁRIO. AF_08/2022</v>
          </cell>
          <cell r="I5044" t="str">
            <v>UN</v>
          </cell>
          <cell r="J5044" t="str">
            <v>COEFICIENTE DE REPRESENTATIVIDADE</v>
          </cell>
          <cell r="K5044" t="str">
            <v>17,22</v>
          </cell>
          <cell r="L5044" t="str">
            <v>CAIXA REFERENCIAL</v>
          </cell>
          <cell r="M5044" t="str">
            <v>5,80</v>
          </cell>
          <cell r="N5044">
            <v>11.419999999999998</v>
          </cell>
          <cell r="O5044">
            <v>17.22</v>
          </cell>
          <cell r="P5044">
            <v>0</v>
          </cell>
          <cell r="R5044" t="str">
            <v>SINAPI</v>
          </cell>
        </row>
        <row r="5045">
          <cell r="G5045">
            <v>104326</v>
          </cell>
          <cell r="H5045" t="str">
            <v>RALO SECO CÔNICO, PVC, DN 100 X 40 MM, JUNTA SOLDÁVEL, FORNECIDO E INSTALADO EM RAMAL DE DESCARGA OU EM RAMAL DE ESGOTO SANITÁRIO. AF_08/2022</v>
          </cell>
          <cell r="I5045" t="str">
            <v>UN</v>
          </cell>
          <cell r="J5045" t="str">
            <v>COEFICIENTE DE REPRESENTATIVIDADE</v>
          </cell>
          <cell r="K5045" t="str">
            <v>18,72</v>
          </cell>
          <cell r="L5045" t="str">
            <v>CAIXA REFERENCIAL</v>
          </cell>
          <cell r="M5045" t="str">
            <v>5,79</v>
          </cell>
          <cell r="N5045">
            <v>12.93</v>
          </cell>
          <cell r="O5045">
            <v>18.72</v>
          </cell>
          <cell r="P5045">
            <v>0</v>
          </cell>
          <cell r="R5045" t="str">
            <v>SINAPI</v>
          </cell>
        </row>
        <row r="5046">
          <cell r="G5046">
            <v>104327</v>
          </cell>
          <cell r="H5046" t="str">
            <v>RALO SIFONADO REDONDO, PVC, DN 100 X 40 MM, JUNTA SOLDÁVEL, FORNECIDO E INSTALADO EM RAMAL DE DESCARGA OU EM RAMAL DE ESGOTO SANITÁRIO. AF_08/2022</v>
          </cell>
          <cell r="I5046" t="str">
            <v>UN</v>
          </cell>
          <cell r="J5046" t="str">
            <v>COEFICIENTE DE REPRESENTATIVIDADE</v>
          </cell>
          <cell r="K5046" t="str">
            <v>17,83</v>
          </cell>
          <cell r="L5046" t="str">
            <v>CAIXA REFERENCIAL</v>
          </cell>
          <cell r="M5046" t="str">
            <v>5,79</v>
          </cell>
          <cell r="N5046">
            <v>12.04</v>
          </cell>
          <cell r="O5046">
            <v>17.829999999999998</v>
          </cell>
          <cell r="P5046">
            <v>0</v>
          </cell>
          <cell r="R5046" t="str">
            <v>SINAPI</v>
          </cell>
        </row>
        <row r="5047">
          <cell r="G5047">
            <v>104328</v>
          </cell>
          <cell r="H5047" t="str">
            <v>CAIXA SIFONADA, COM GRELHA QUADRADA, PVC, DN 150 X 150 X 50 MM, JUNTA SOLDÁVEL, FORNECIDA E INSTALADA EM RAMAL DE DESCARGA OU EM RAMAL DE ESGOTO SANITÁRIO. AF_08/2022</v>
          </cell>
          <cell r="I5047" t="str">
            <v>UN</v>
          </cell>
          <cell r="J5047" t="str">
            <v>COEFICIENTE DE REPRESENTATIVIDADE</v>
          </cell>
          <cell r="K5047" t="str">
            <v>66,67</v>
          </cell>
          <cell r="L5047" t="str">
            <v>CAIXA REFERENCIAL</v>
          </cell>
          <cell r="M5047" t="str">
            <v>14,85</v>
          </cell>
          <cell r="N5047">
            <v>51.82</v>
          </cell>
          <cell r="O5047">
            <v>66.67</v>
          </cell>
          <cell r="P5047">
            <v>0</v>
          </cell>
          <cell r="R5047" t="str">
            <v>SINAPI</v>
          </cell>
        </row>
        <row r="5048">
          <cell r="G5048">
            <v>104329</v>
          </cell>
          <cell r="H5048" t="str">
            <v>CAIXA SIFONADA, COM GRELHA REDONDA, PVC, DN 150 X 150 X 50 MM, JUNTA SOLDÁVEL, FORNECIDA E INSTALADA EM RAMAL DE DESCARGA OU EM RAMAL DE ESGOTO SANITÁRIO. AF_08/2022</v>
          </cell>
          <cell r="I5048" t="str">
            <v>UN</v>
          </cell>
          <cell r="J5048" t="str">
            <v>COEFICIENTE DE REPRESENTATIVIDADE</v>
          </cell>
          <cell r="K5048" t="str">
            <v>75,29</v>
          </cell>
          <cell r="L5048" t="str">
            <v>CAIXA REFERENCIAL</v>
          </cell>
          <cell r="M5048" t="str">
            <v>14,85</v>
          </cell>
          <cell r="N5048">
            <v>60.440000000000005</v>
          </cell>
          <cell r="O5048">
            <v>75.290000000000006</v>
          </cell>
          <cell r="P5048">
            <v>0</v>
          </cell>
          <cell r="R5048" t="str">
            <v>SINAPI</v>
          </cell>
        </row>
        <row r="5049">
          <cell r="G5049">
            <v>86872</v>
          </cell>
          <cell r="H5049" t="str">
            <v>TANQUE DE LOUÇA BRANCA COM COLUNA, 30L OU EQUIVALENTE - FORNECIMENTO E INSTALAÇÃO. AF_01/2020</v>
          </cell>
          <cell r="I5049" t="str">
            <v>UN</v>
          </cell>
          <cell r="J5049" t="str">
            <v>ATRIBUÍDO SÃO PAULO</v>
          </cell>
          <cell r="K5049" t="str">
            <v>715,97</v>
          </cell>
          <cell r="L5049" t="str">
            <v>CAIXA REFERENCIAL</v>
          </cell>
          <cell r="M5049" t="str">
            <v>45,06</v>
          </cell>
          <cell r="N5049">
            <v>670.91000000000008</v>
          </cell>
          <cell r="O5049">
            <v>715.97</v>
          </cell>
          <cell r="P5049">
            <v>0</v>
          </cell>
          <cell r="R5049" t="str">
            <v>SINAPI</v>
          </cell>
        </row>
        <row r="5050">
          <cell r="G5050">
            <v>86874</v>
          </cell>
          <cell r="H5050" t="str">
            <v>TANQUE DE LOUÇA BRANCA SUSPENSO, 18L OU EQUIVALENTE - FORNECIMENTO E INSTALAÇÃO. AF_01/2020</v>
          </cell>
          <cell r="I5050" t="str">
            <v>UN</v>
          </cell>
          <cell r="J5050" t="str">
            <v>ATRIBUÍDO SÃO PAULO</v>
          </cell>
          <cell r="K5050" t="str">
            <v>501,23</v>
          </cell>
          <cell r="L5050" t="str">
            <v>CAIXA REFERENCIAL</v>
          </cell>
          <cell r="M5050" t="str">
            <v>21,14</v>
          </cell>
          <cell r="N5050">
            <v>480.09000000000003</v>
          </cell>
          <cell r="O5050">
            <v>501.23</v>
          </cell>
          <cell r="P5050">
            <v>0</v>
          </cell>
          <cell r="R5050" t="str">
            <v>SINAPI</v>
          </cell>
        </row>
        <row r="5051">
          <cell r="G5051">
            <v>86875</v>
          </cell>
          <cell r="H5051" t="str">
            <v>TANQUE DE MÁRMORE SINTÉTICO COM COLUNA, 22L OU EQUIVALENTE   FORNECIMENTO E INSTALAÇÃO. AF_01/2020</v>
          </cell>
          <cell r="I5051" t="str">
            <v>UN</v>
          </cell>
          <cell r="J5051" t="str">
            <v>ATRIBUÍDO SÃO PAULO</v>
          </cell>
          <cell r="K5051" t="str">
            <v>537,43</v>
          </cell>
          <cell r="L5051" t="str">
            <v>CAIXA REFERENCIAL</v>
          </cell>
          <cell r="M5051" t="str">
            <v>25,60</v>
          </cell>
          <cell r="N5051">
            <v>511.82999999999993</v>
          </cell>
          <cell r="O5051">
            <v>537.42999999999995</v>
          </cell>
          <cell r="P5051">
            <v>0</v>
          </cell>
          <cell r="R5051" t="str">
            <v>SINAPI</v>
          </cell>
        </row>
        <row r="5052">
          <cell r="G5052">
            <v>86876</v>
          </cell>
          <cell r="H5052" t="str">
            <v>TANQUE DE MÁRMORE SINTÉTICO SUSPENSO, 22L OU EQUIVALENTE - FORNECIMENTO E INSTALAÇÃO. AF_01/2020</v>
          </cell>
          <cell r="I5052" t="str">
            <v>UN</v>
          </cell>
          <cell r="J5052" t="str">
            <v>ATRIBUÍDO SÃO PAULO</v>
          </cell>
          <cell r="K5052" t="str">
            <v>308,22</v>
          </cell>
          <cell r="L5052" t="str">
            <v>CAIXA REFERENCIAL</v>
          </cell>
          <cell r="M5052" t="str">
            <v>18,52</v>
          </cell>
          <cell r="N5052">
            <v>289.70000000000005</v>
          </cell>
          <cell r="O5052">
            <v>308.22000000000003</v>
          </cell>
          <cell r="P5052">
            <v>0</v>
          </cell>
          <cell r="R5052" t="str">
            <v>SINAPI</v>
          </cell>
        </row>
        <row r="5053">
          <cell r="G5053">
            <v>86877</v>
          </cell>
          <cell r="H5053" t="str">
            <v>VÁLVULA EM METAL CROMADO 1.1/2 X 1.1/2 PARA TANQUE OU LAVATÓRIO, COM OU SEM LADRÃO - FORNECIMENTO E INSTALAÇÃO. AF_01/2020</v>
          </cell>
          <cell r="I5053" t="str">
            <v>UN</v>
          </cell>
          <cell r="J5053" t="str">
            <v>COEFICIENTE DE REPRESENTATIVIDADE</v>
          </cell>
          <cell r="K5053" t="str">
            <v>68,46</v>
          </cell>
          <cell r="L5053" t="str">
            <v>CAIXA REFERENCIAL</v>
          </cell>
          <cell r="M5053" t="str">
            <v>4,20</v>
          </cell>
          <cell r="N5053">
            <v>64.259999999999991</v>
          </cell>
          <cell r="O5053">
            <v>68.459999999999994</v>
          </cell>
          <cell r="P5053">
            <v>0</v>
          </cell>
          <cell r="R5053" t="str">
            <v>SINAPI</v>
          </cell>
        </row>
        <row r="5054">
          <cell r="G5054">
            <v>86878</v>
          </cell>
          <cell r="H5054" t="str">
            <v>VÁLVULA EM METAL CROMADO TIPO AMERICANA 3.1/2 X 1.1/2 PARA PIA - FORNECIMENTO E INSTALAÇÃO. AF_01/2020</v>
          </cell>
          <cell r="I5054" t="str">
            <v>UN</v>
          </cell>
          <cell r="J5054" t="str">
            <v>COEFICIENTE DE REPRESENTATIVIDADE</v>
          </cell>
          <cell r="K5054" t="str">
            <v>73,85</v>
          </cell>
          <cell r="L5054" t="str">
            <v>CAIXA REFERENCIAL</v>
          </cell>
          <cell r="M5054" t="str">
            <v>4,20</v>
          </cell>
          <cell r="N5054">
            <v>69.649999999999991</v>
          </cell>
          <cell r="O5054">
            <v>73.849999999999994</v>
          </cell>
          <cell r="P5054">
            <v>0</v>
          </cell>
          <cell r="R5054" t="str">
            <v>SINAPI</v>
          </cell>
        </row>
        <row r="5055">
          <cell r="G5055">
            <v>86879</v>
          </cell>
          <cell r="H5055" t="str">
            <v>VÁLVULA EM PLÁSTICO 1 PARA PIA, TANQUE OU LAVATÓRIO, COM OU SEM LADRÃO - FORNECIMENTO E INSTALAÇÃO. AF_01/2020</v>
          </cell>
          <cell r="I5055" t="str">
            <v>UN</v>
          </cell>
          <cell r="J5055" t="str">
            <v>COEFICIENTE DE REPRESENTATIVIDADE</v>
          </cell>
          <cell r="K5055" t="str">
            <v>11,50</v>
          </cell>
          <cell r="L5055" t="str">
            <v>CAIXA REFERENCIAL</v>
          </cell>
          <cell r="M5055" t="str">
            <v>2,98</v>
          </cell>
          <cell r="N5055">
            <v>8.52</v>
          </cell>
          <cell r="O5055">
            <v>11.5</v>
          </cell>
          <cell r="P5055">
            <v>0</v>
          </cell>
          <cell r="R5055" t="str">
            <v>SINAPI</v>
          </cell>
        </row>
        <row r="5056">
          <cell r="G5056">
            <v>86880</v>
          </cell>
          <cell r="H5056" t="str">
            <v>VÁLVULA EM PLÁSTICO CROMADO TIPO AMERICANA 3.1/2 X 1.1/2 SEM ADAPTADOR PARA PIA - FORNECIMENTO E INSTALAÇÃO. AF_01/2020</v>
          </cell>
          <cell r="I5056" t="str">
            <v>UN</v>
          </cell>
          <cell r="J5056" t="str">
            <v>COEFICIENTE DE REPRESENTATIVIDADE</v>
          </cell>
          <cell r="K5056" t="str">
            <v>35,18</v>
          </cell>
          <cell r="L5056" t="str">
            <v>CAIXA REFERENCIAL</v>
          </cell>
          <cell r="M5056" t="str">
            <v>2,97</v>
          </cell>
          <cell r="N5056">
            <v>32.21</v>
          </cell>
          <cell r="O5056">
            <v>35.18</v>
          </cell>
          <cell r="P5056">
            <v>0</v>
          </cell>
          <cell r="R5056" t="str">
            <v>SINAPI</v>
          </cell>
        </row>
        <row r="5057">
          <cell r="G5057">
            <v>86881</v>
          </cell>
          <cell r="H5057" t="str">
            <v>SIFÃO DO TIPO GARRAFA EM METAL CROMADO 1 X 1.1/2 - FORNECIMENTO E INSTALAÇÃO. AF_01/2020</v>
          </cell>
          <cell r="I5057" t="str">
            <v>UN</v>
          </cell>
          <cell r="J5057" t="str">
            <v>COLETADO</v>
          </cell>
          <cell r="K5057" t="str">
            <v>208,66</v>
          </cell>
          <cell r="L5057" t="str">
            <v>CAIXA REFERENCIAL</v>
          </cell>
          <cell r="M5057" t="str">
            <v>6,60</v>
          </cell>
          <cell r="N5057">
            <v>202.06</v>
          </cell>
          <cell r="O5057">
            <v>208.66</v>
          </cell>
          <cell r="P5057">
            <v>0</v>
          </cell>
          <cell r="R5057" t="str">
            <v>SINAPI</v>
          </cell>
        </row>
        <row r="5058">
          <cell r="G5058">
            <v>86882</v>
          </cell>
          <cell r="H5058" t="str">
            <v>SIFÃO DO TIPO GARRAFA/COPO EM PVC 1.1/4  X 1.1/2 - FORNECIMENTO E INSTALAÇÃO. AF_01/2020</v>
          </cell>
          <cell r="I5058" t="str">
            <v>UN</v>
          </cell>
          <cell r="J5058" t="str">
            <v>COEFICIENTE DE REPRESENTATIVIDADE</v>
          </cell>
          <cell r="K5058" t="str">
            <v>29,25</v>
          </cell>
          <cell r="L5058" t="str">
            <v>CAIXA REFERENCIAL</v>
          </cell>
          <cell r="M5058" t="str">
            <v>3,27</v>
          </cell>
          <cell r="N5058">
            <v>25.98</v>
          </cell>
          <cell r="O5058">
            <v>29.25</v>
          </cell>
          <cell r="P5058">
            <v>0</v>
          </cell>
          <cell r="R5058" t="str">
            <v>SINAPI</v>
          </cell>
        </row>
        <row r="5059">
          <cell r="G5059">
            <v>86883</v>
          </cell>
          <cell r="H5059" t="str">
            <v>SIFÃO DO TIPO FLEXÍVEL EM PVC 1  X 1.1/2  - FORNECIMENTO E INSTALAÇÃO. AF_01/2020</v>
          </cell>
          <cell r="I5059" t="str">
            <v>UN</v>
          </cell>
          <cell r="J5059" t="str">
            <v>COLETADO</v>
          </cell>
          <cell r="K5059" t="str">
            <v>15,68</v>
          </cell>
          <cell r="L5059" t="str">
            <v>CAIXA REFERENCIAL</v>
          </cell>
          <cell r="M5059" t="str">
            <v>2,03</v>
          </cell>
          <cell r="N5059">
            <v>13.65</v>
          </cell>
          <cell r="O5059">
            <v>15.68</v>
          </cell>
          <cell r="P5059">
            <v>0</v>
          </cell>
          <cell r="R5059" t="str">
            <v>SINAPI</v>
          </cell>
        </row>
        <row r="5060">
          <cell r="G5060">
            <v>86884</v>
          </cell>
          <cell r="H5060" t="str">
            <v>ENGATE FLEXÍVEL EM PLÁSTICO BRANCO, 1/2 X 30CM - FORNECIMENTO E INSTALAÇÃO. AF_01/2020</v>
          </cell>
          <cell r="I5060" t="str">
            <v>UN</v>
          </cell>
          <cell r="J5060" t="str">
            <v>COEFICIENTE DE REPRESENTATIVIDADE</v>
          </cell>
          <cell r="K5060" t="str">
            <v>12,56</v>
          </cell>
          <cell r="L5060" t="str">
            <v>CAIXA REFERENCIAL</v>
          </cell>
          <cell r="M5060" t="str">
            <v>3,69</v>
          </cell>
          <cell r="N5060">
            <v>8.870000000000001</v>
          </cell>
          <cell r="O5060">
            <v>12.56</v>
          </cell>
          <cell r="P5060">
            <v>0</v>
          </cell>
          <cell r="R5060" t="str">
            <v>SINAPI</v>
          </cell>
        </row>
        <row r="5061">
          <cell r="G5061">
            <v>86885</v>
          </cell>
          <cell r="H5061" t="str">
            <v>ENGATE FLEXÍVEL EM PLÁSTICO BRANCO, 1/2 X 40CM - FORNECIMENTO E INSTALAÇÃO. AF_01/2020</v>
          </cell>
          <cell r="I5061" t="str">
            <v>UN</v>
          </cell>
          <cell r="J5061" t="str">
            <v>COEFICIENTE DE REPRESENTATIVIDADE</v>
          </cell>
          <cell r="K5061" t="str">
            <v>14,61</v>
          </cell>
          <cell r="L5061" t="str">
            <v>CAIXA REFERENCIAL</v>
          </cell>
          <cell r="M5061" t="str">
            <v>3,69</v>
          </cell>
          <cell r="N5061">
            <v>10.92</v>
          </cell>
          <cell r="O5061">
            <v>14.61</v>
          </cell>
          <cell r="P5061">
            <v>0</v>
          </cell>
          <cell r="R5061" t="str">
            <v>SINAPI</v>
          </cell>
        </row>
        <row r="5062">
          <cell r="G5062">
            <v>86886</v>
          </cell>
          <cell r="H5062" t="str">
            <v>ENGATE FLEXÍVEL EM INOX, 1/2  X 30CM - FORNECIMENTO E INSTALAÇÃO. AF_01/2020</v>
          </cell>
          <cell r="I5062" t="str">
            <v>UN</v>
          </cell>
          <cell r="J5062" t="str">
            <v>COEFICIENTE DE REPRESENTATIVIDADE</v>
          </cell>
          <cell r="K5062" t="str">
            <v>50,62</v>
          </cell>
          <cell r="L5062" t="str">
            <v>CAIXA REFERENCIAL</v>
          </cell>
          <cell r="M5062" t="str">
            <v>3,68</v>
          </cell>
          <cell r="N5062">
            <v>46.94</v>
          </cell>
          <cell r="O5062">
            <v>50.62</v>
          </cell>
          <cell r="P5062">
            <v>0</v>
          </cell>
          <cell r="R5062" t="str">
            <v>SINAPI</v>
          </cell>
        </row>
        <row r="5063">
          <cell r="G5063">
            <v>86887</v>
          </cell>
          <cell r="H5063" t="str">
            <v>ENGATE FLEXÍVEL EM INOX, 1/2  X 40CM - FORNECIMENTO E INSTALAÇÃO. AF_01/2020</v>
          </cell>
          <cell r="I5063" t="str">
            <v>UN</v>
          </cell>
          <cell r="J5063" t="str">
            <v>COEFICIENTE DE REPRESENTATIVIDADE</v>
          </cell>
          <cell r="K5063" t="str">
            <v>54,96</v>
          </cell>
          <cell r="L5063" t="str">
            <v>CAIXA REFERENCIAL</v>
          </cell>
          <cell r="M5063" t="str">
            <v>3,68</v>
          </cell>
          <cell r="N5063">
            <v>51.28</v>
          </cell>
          <cell r="O5063">
            <v>54.96</v>
          </cell>
          <cell r="P5063">
            <v>0</v>
          </cell>
          <cell r="R5063" t="str">
            <v>SINAPI</v>
          </cell>
        </row>
        <row r="5064">
          <cell r="G5064">
            <v>86888</v>
          </cell>
          <cell r="H5064" t="str">
            <v>VASO SANITÁRIO SIFONADO COM CAIXA ACOPLADA LOUÇA BRANCA - FORNECIMENTO E INSTALAÇÃO. AF_01/2020</v>
          </cell>
          <cell r="I5064" t="str">
            <v>UN</v>
          </cell>
          <cell r="J5064" t="str">
            <v>ATRIBUÍDO SÃO PAULO</v>
          </cell>
          <cell r="K5064" t="str">
            <v>485,02</v>
          </cell>
          <cell r="L5064" t="str">
            <v>CAIXA REFERENCIAL</v>
          </cell>
          <cell r="M5064" t="str">
            <v>21,62</v>
          </cell>
          <cell r="N5064">
            <v>463.4</v>
          </cell>
          <cell r="O5064">
            <v>485.02</v>
          </cell>
          <cell r="P5064">
            <v>0</v>
          </cell>
          <cell r="R5064" t="str">
            <v>SINAPI</v>
          </cell>
        </row>
        <row r="5065">
          <cell r="G5065">
            <v>86889</v>
          </cell>
          <cell r="H5065" t="str">
            <v>BANCADA DE GRANITO CINZA POLIDO, DE 1,50 X 0,60 M, PARA PIA DE COZINHA - FORNECIMENTO E INSTALAÇÃO. AF_01/2020</v>
          </cell>
          <cell r="I5065" t="str">
            <v>UN</v>
          </cell>
          <cell r="J5065" t="str">
            <v>ATRIBUÍDO SÃO PAULO</v>
          </cell>
          <cell r="K5065" t="str">
            <v>779,15</v>
          </cell>
          <cell r="L5065" t="str">
            <v>CAIXA REFERENCIAL</v>
          </cell>
          <cell r="M5065" t="str">
            <v>42,46</v>
          </cell>
          <cell r="N5065">
            <v>736.68999999999994</v>
          </cell>
          <cell r="O5065">
            <v>779.15</v>
          </cell>
          <cell r="P5065">
            <v>0</v>
          </cell>
          <cell r="R5065" t="str">
            <v>SINAPI</v>
          </cell>
        </row>
        <row r="5066">
          <cell r="G5066">
            <v>86893</v>
          </cell>
          <cell r="H5066" t="str">
            <v>BANCADA DE MÁRMORE BRANCO POLIDO, DE 1,50 X 0,60 M, PARA PIA DE COZINHA - FORNECIMENTO E INSTALAÇÃO. AF_01/2020</v>
          </cell>
          <cell r="I5066" t="str">
            <v>UN</v>
          </cell>
          <cell r="J5066" t="str">
            <v>ATRIBUÍDO SÃO PAULO</v>
          </cell>
          <cell r="K5066" t="str">
            <v>628,59</v>
          </cell>
          <cell r="L5066" t="str">
            <v>CAIXA REFERENCIAL</v>
          </cell>
          <cell r="M5066" t="str">
            <v>42,46</v>
          </cell>
          <cell r="N5066">
            <v>586.13</v>
          </cell>
          <cell r="O5066">
            <v>628.59</v>
          </cell>
          <cell r="P5066">
            <v>0</v>
          </cell>
          <cell r="R5066" t="str">
            <v>SINAPI</v>
          </cell>
        </row>
        <row r="5067">
          <cell r="G5067">
            <v>86894</v>
          </cell>
          <cell r="H5067" t="str">
            <v>BANCADA DE MÁRMORE SINTÉTICO, DE 120 X 60CM, COM CUBA INTEGRADA - FORNECIMENTO E INSTALAÇÃO. AF_01/2020</v>
          </cell>
          <cell r="I5067" t="str">
            <v>UN</v>
          </cell>
          <cell r="J5067" t="str">
            <v>ATRIBUÍDO SÃO PAULO</v>
          </cell>
          <cell r="K5067" t="str">
            <v>310,14</v>
          </cell>
          <cell r="L5067" t="str">
            <v>CAIXA REFERENCIAL</v>
          </cell>
          <cell r="M5067" t="str">
            <v>25,35</v>
          </cell>
          <cell r="N5067">
            <v>284.78999999999996</v>
          </cell>
          <cell r="O5067">
            <v>310.14</v>
          </cell>
          <cell r="P5067">
            <v>0</v>
          </cell>
          <cell r="R5067" t="str">
            <v>SINAPI</v>
          </cell>
        </row>
        <row r="5068">
          <cell r="G5068">
            <v>86895</v>
          </cell>
          <cell r="H5068" t="str">
            <v>BANCADA DE GRANITO CINZA POLIDO, DE 0,50 X 0,60 M, PARA LAVATÓRIO - FORNECIMENTO E INSTALAÇÃO. AF_01/2020</v>
          </cell>
          <cell r="I5068" t="str">
            <v>UN</v>
          </cell>
          <cell r="J5068" t="str">
            <v>ATRIBUÍDO SÃO PAULO</v>
          </cell>
          <cell r="K5068" t="str">
            <v>375,44</v>
          </cell>
          <cell r="L5068" t="str">
            <v>CAIXA REFERENCIAL</v>
          </cell>
          <cell r="M5068" t="str">
            <v>50,55</v>
          </cell>
          <cell r="N5068">
            <v>324.89</v>
          </cell>
          <cell r="O5068">
            <v>375.44</v>
          </cell>
          <cell r="P5068">
            <v>0</v>
          </cell>
          <cell r="R5068" t="str">
            <v>SINAPI</v>
          </cell>
        </row>
        <row r="5069">
          <cell r="G5069">
            <v>86899</v>
          </cell>
          <cell r="H5069" t="str">
            <v>BANCADA DE MÁRMORE BRANCO POLIDO, DE 0,50 X 0,60 M, PARA LAVATÓRIO - FORNECIMENTO E INSTALAÇÃO. AF_01/2020</v>
          </cell>
          <cell r="I5069" t="str">
            <v>UN</v>
          </cell>
          <cell r="J5069" t="str">
            <v>ATRIBUÍDO SÃO PAULO</v>
          </cell>
          <cell r="K5069" t="str">
            <v>318,96</v>
          </cell>
          <cell r="L5069" t="str">
            <v>CAIXA REFERENCIAL</v>
          </cell>
          <cell r="M5069" t="str">
            <v>50,55</v>
          </cell>
          <cell r="N5069">
            <v>268.40999999999997</v>
          </cell>
          <cell r="O5069">
            <v>318.95999999999998</v>
          </cell>
          <cell r="P5069">
            <v>0</v>
          </cell>
          <cell r="R5069" t="str">
            <v>SINAPI</v>
          </cell>
        </row>
        <row r="5070">
          <cell r="G5070">
            <v>86900</v>
          </cell>
          <cell r="H5070" t="str">
            <v>CUBA DE EMBUTIR RETANGULAR DE AÇO INOXIDÁVEL, 46 X 30 X 12 CM - FORNECIMENTO E INSTALAÇÃO. AF_01/2020</v>
          </cell>
          <cell r="I5070" t="str">
            <v>UN</v>
          </cell>
          <cell r="J5070" t="str">
            <v>COEFICIENTE DE REPRESENTATIVIDADE</v>
          </cell>
          <cell r="K5070" t="str">
            <v>248,85</v>
          </cell>
          <cell r="L5070" t="str">
            <v>CAIXA REFERENCIAL</v>
          </cell>
          <cell r="M5070" t="str">
            <v>11,21</v>
          </cell>
          <cell r="N5070">
            <v>237.64</v>
          </cell>
          <cell r="O5070">
            <v>248.85</v>
          </cell>
          <cell r="P5070">
            <v>0</v>
          </cell>
          <cell r="R5070" t="str">
            <v>SINAPI</v>
          </cell>
        </row>
        <row r="5071">
          <cell r="G5071">
            <v>86901</v>
          </cell>
          <cell r="H5071" t="str">
            <v>CUBA DE EMBUTIR OVAL EM LOUÇA BRANCA, 35 X 50CM OU EQUIVALENTE - FORNECIMENTO E INSTALAÇÃO. AF_01/2020</v>
          </cell>
          <cell r="I5071" t="str">
            <v>UN</v>
          </cell>
          <cell r="J5071" t="str">
            <v>COEFICIENTE DE REPRESENTATIVIDADE</v>
          </cell>
          <cell r="K5071" t="str">
            <v>153,00</v>
          </cell>
          <cell r="L5071" t="str">
            <v>CAIXA REFERENCIAL</v>
          </cell>
          <cell r="M5071" t="str">
            <v>19,89</v>
          </cell>
          <cell r="N5071">
            <v>133.11000000000001</v>
          </cell>
          <cell r="O5071">
            <v>153</v>
          </cell>
          <cell r="P5071">
            <v>0</v>
          </cell>
          <cell r="R5071" t="str">
            <v>SINAPI</v>
          </cell>
        </row>
        <row r="5072">
          <cell r="G5072">
            <v>86902</v>
          </cell>
          <cell r="H5072" t="str">
            <v>LAVATÓRIO LOUÇA BRANCA COM COLUNA, *44 X 35,5* CM, PADRÃO POPULAR - FORNECIMENTO E INSTALAÇÃO. AF_01/2020</v>
          </cell>
          <cell r="I5072" t="str">
            <v>UN</v>
          </cell>
          <cell r="J5072" t="str">
            <v>ATRIBUÍDO SÃO PAULO</v>
          </cell>
          <cell r="K5072" t="str">
            <v>318,72</v>
          </cell>
          <cell r="L5072" t="str">
            <v>CAIXA REFERENCIAL</v>
          </cell>
          <cell r="M5072" t="str">
            <v>23,67</v>
          </cell>
          <cell r="N5072">
            <v>295.05</v>
          </cell>
          <cell r="O5072">
            <v>318.72000000000003</v>
          </cell>
          <cell r="P5072">
            <v>0</v>
          </cell>
          <cell r="R5072" t="str">
            <v>SINAPI</v>
          </cell>
        </row>
        <row r="5073">
          <cell r="G5073">
            <v>86903</v>
          </cell>
          <cell r="H5073" t="str">
            <v>LAVATÓRIO LOUÇA BRANCA COM COLUNA, 45 X 55CM OU EQUIVALENTE, PADRÃO MÉDIO - FORNECIMENTO E INSTALAÇÃO. AF_01/2020</v>
          </cell>
          <cell r="I5073" t="str">
            <v>UN</v>
          </cell>
          <cell r="J5073" t="str">
            <v>ATRIBUÍDO SÃO PAULO</v>
          </cell>
          <cell r="K5073" t="str">
            <v>357,92</v>
          </cell>
          <cell r="L5073" t="str">
            <v>CAIXA REFERENCIAL</v>
          </cell>
          <cell r="M5073" t="str">
            <v>38,24</v>
          </cell>
          <cell r="N5073">
            <v>319.68</v>
          </cell>
          <cell r="O5073">
            <v>357.92</v>
          </cell>
          <cell r="P5073">
            <v>0</v>
          </cell>
          <cell r="R5073" t="str">
            <v>SINAPI</v>
          </cell>
        </row>
        <row r="5074">
          <cell r="G5074">
            <v>86904</v>
          </cell>
          <cell r="H5074" t="str">
            <v>LAVATÓRIO LOUÇA BRANCA SUSPENSO, 29,5 X 39CM OU EQUIVALENTE, PADRÃO POPULAR - FORNECIMENTO E INSTALAÇÃO. AF_01/2020</v>
          </cell>
          <cell r="I5074" t="str">
            <v>UN</v>
          </cell>
          <cell r="J5074" t="str">
            <v>ATRIBUÍDO SÃO PAULO</v>
          </cell>
          <cell r="K5074" t="str">
            <v>148,31</v>
          </cell>
          <cell r="L5074" t="str">
            <v>CAIXA REFERENCIAL</v>
          </cell>
          <cell r="M5074" t="str">
            <v>10,31</v>
          </cell>
          <cell r="N5074">
            <v>138</v>
          </cell>
          <cell r="O5074">
            <v>148.31</v>
          </cell>
          <cell r="P5074">
            <v>0</v>
          </cell>
          <cell r="R5074" t="str">
            <v>SINAPI</v>
          </cell>
        </row>
        <row r="5075">
          <cell r="G5075">
            <v>86905</v>
          </cell>
          <cell r="H5075" t="str">
            <v>APARELHO MISTURADOR DE MESA PARA LAVATÓRIO, PADRÃO MÉDIO - FORNECIMENTO E INSTALAÇÃO. AF_01/2020</v>
          </cell>
          <cell r="I5075" t="str">
            <v>UN</v>
          </cell>
          <cell r="J5075" t="str">
            <v>COEFICIENTE DE REPRESENTATIVIDADE</v>
          </cell>
          <cell r="K5075" t="str">
            <v>448,81</v>
          </cell>
          <cell r="L5075" t="str">
            <v>CAIXA REFERENCIAL</v>
          </cell>
          <cell r="M5075" t="str">
            <v>11,20</v>
          </cell>
          <cell r="N5075">
            <v>437.61</v>
          </cell>
          <cell r="O5075">
            <v>448.81</v>
          </cell>
          <cell r="P5075">
            <v>0</v>
          </cell>
          <cell r="R5075" t="str">
            <v>SINAPI</v>
          </cell>
        </row>
        <row r="5076">
          <cell r="G5076">
            <v>86906</v>
          </cell>
          <cell r="H5076" t="str">
            <v>TORNEIRA CROMADA DE MESA, 1/2 OU 3/4, PARA LAVATÓRIO, PADRÃO POPULAR - FORNECIMENTO E INSTALAÇÃO. AF_01/2020</v>
          </cell>
          <cell r="I5076" t="str">
            <v>UN</v>
          </cell>
          <cell r="J5076" t="str">
            <v>COLETADO</v>
          </cell>
          <cell r="K5076" t="str">
            <v>82,97</v>
          </cell>
          <cell r="L5076" t="str">
            <v>CAIXA REFERENCIAL</v>
          </cell>
          <cell r="M5076" t="str">
            <v>2,31</v>
          </cell>
          <cell r="N5076">
            <v>80.66</v>
          </cell>
          <cell r="O5076">
            <v>82.97</v>
          </cell>
          <cell r="P5076">
            <v>0</v>
          </cell>
          <cell r="R5076" t="str">
            <v>SINAPI</v>
          </cell>
        </row>
        <row r="5077">
          <cell r="G5077">
            <v>86908</v>
          </cell>
          <cell r="H5077" t="str">
            <v>APARELHO MISTURADOR DE MESA PARA PIA DE COZINHA, PADRÃO MÉDIO - FORNECIMENTO E INSTALAÇÃO. AF_01/2020</v>
          </cell>
          <cell r="I5077" t="str">
            <v>UN</v>
          </cell>
          <cell r="J5077" t="str">
            <v>COEFICIENTE DE REPRESENTATIVIDADE</v>
          </cell>
          <cell r="K5077" t="str">
            <v>539,36</v>
          </cell>
          <cell r="L5077" t="str">
            <v>CAIXA REFERENCIAL</v>
          </cell>
          <cell r="M5077" t="str">
            <v>5,48</v>
          </cell>
          <cell r="N5077">
            <v>533.88</v>
          </cell>
          <cell r="O5077">
            <v>539.36</v>
          </cell>
          <cell r="P5077">
            <v>0</v>
          </cell>
          <cell r="R5077" t="str">
            <v>SINAPI</v>
          </cell>
        </row>
        <row r="5078">
          <cell r="G5078">
            <v>86909</v>
          </cell>
          <cell r="H5078" t="str">
            <v>TORNEIRA CROMADA TUBO MÓVEL, DE MESA, 1/2 OU 3/4, PARA PIA DE COZINHA, PADRÃO ALTO - FORNECIMENTO E INSTALAÇÃO. AF_01/2020</v>
          </cell>
          <cell r="I5078" t="str">
            <v>UN</v>
          </cell>
          <cell r="J5078" t="str">
            <v>COEFICIENTE DE REPRESENTATIVIDADE</v>
          </cell>
          <cell r="K5078" t="str">
            <v>144,09</v>
          </cell>
          <cell r="L5078" t="str">
            <v>CAIXA REFERENCIAL</v>
          </cell>
          <cell r="M5078" t="str">
            <v>4,03</v>
          </cell>
          <cell r="N5078">
            <v>140.06</v>
          </cell>
          <cell r="O5078">
            <v>144.09</v>
          </cell>
          <cell r="P5078">
            <v>0</v>
          </cell>
          <cell r="R5078" t="str">
            <v>SINAPI</v>
          </cell>
        </row>
        <row r="5079">
          <cell r="G5079">
            <v>86910</v>
          </cell>
          <cell r="H5079" t="str">
            <v>TORNEIRA CROMADA TUBO MÓVEL, DE PAREDE, 1/2 OU 3/4, PARA PIA DE COZINHA, PADRÃO MÉDIO - FORNECIMENTO E INSTALAÇÃO. AF_01/2020</v>
          </cell>
          <cell r="I5079" t="str">
            <v>UN</v>
          </cell>
          <cell r="J5079" t="str">
            <v>COEFICIENTE DE REPRESENTATIVIDADE</v>
          </cell>
          <cell r="K5079" t="str">
            <v>142,12</v>
          </cell>
          <cell r="L5079" t="str">
            <v>CAIXA REFERENCIAL</v>
          </cell>
          <cell r="M5079" t="str">
            <v>2,81</v>
          </cell>
          <cell r="N5079">
            <v>139.31</v>
          </cell>
          <cell r="O5079">
            <v>142.12</v>
          </cell>
          <cell r="P5079">
            <v>0</v>
          </cell>
          <cell r="R5079" t="str">
            <v>SINAPI</v>
          </cell>
        </row>
        <row r="5080">
          <cell r="G5080">
            <v>86911</v>
          </cell>
          <cell r="H5080" t="str">
            <v>TORNEIRA CROMADA LONGA, DE PAREDE, 1/2 OU 3/4, PARA PIA DE COZINHA, PADRÃO POPULAR - FORNECIMENTO E INSTALAÇÃO. AF_01/2020</v>
          </cell>
          <cell r="I5080" t="str">
            <v>UN</v>
          </cell>
          <cell r="J5080" t="str">
            <v>COEFICIENTE DE REPRESENTATIVIDADE</v>
          </cell>
          <cell r="K5080" t="str">
            <v>97,07</v>
          </cell>
          <cell r="L5080" t="str">
            <v>CAIXA REFERENCIAL</v>
          </cell>
          <cell r="M5080" t="str">
            <v>2,81</v>
          </cell>
          <cell r="N5080">
            <v>94.259999999999991</v>
          </cell>
          <cell r="O5080">
            <v>97.07</v>
          </cell>
          <cell r="P5080">
            <v>0</v>
          </cell>
          <cell r="R5080" t="str">
            <v>SINAPI</v>
          </cell>
        </row>
        <row r="5081">
          <cell r="G5081">
            <v>86913</v>
          </cell>
          <cell r="H5081" t="str">
            <v>TORNEIRA CROMADA 1/2 OU 3/4 PARA TANQUE, PADRÃO POPULAR - FORNECIMENTO E INSTALAÇÃO. AF_01/2020</v>
          </cell>
          <cell r="I5081" t="str">
            <v>UN</v>
          </cell>
          <cell r="J5081" t="str">
            <v>COEFICIENTE DE REPRESENTATIVIDADE</v>
          </cell>
          <cell r="K5081" t="str">
            <v>60,33</v>
          </cell>
          <cell r="L5081" t="str">
            <v>CAIXA REFERENCIAL</v>
          </cell>
          <cell r="M5081" t="str">
            <v>3,68</v>
          </cell>
          <cell r="N5081">
            <v>56.65</v>
          </cell>
          <cell r="O5081">
            <v>60.33</v>
          </cell>
          <cell r="P5081">
            <v>0</v>
          </cell>
          <cell r="R5081" t="str">
            <v>SINAPI</v>
          </cell>
        </row>
        <row r="5082">
          <cell r="G5082">
            <v>86914</v>
          </cell>
          <cell r="H5082" t="str">
            <v>TORNEIRA CROMADA 1/2 OU 3/4 PARA TANQUE, PADRÃO MÉDIO - FORNECIMENTO E INSTALAÇÃO. AF_01/2020</v>
          </cell>
          <cell r="I5082" t="str">
            <v>UN</v>
          </cell>
          <cell r="J5082" t="str">
            <v>COEFICIENTE DE REPRESENTATIVIDADE</v>
          </cell>
          <cell r="K5082" t="str">
            <v>108,87</v>
          </cell>
          <cell r="L5082" t="str">
            <v>CAIXA REFERENCIAL</v>
          </cell>
          <cell r="M5082" t="str">
            <v>3,68</v>
          </cell>
          <cell r="N5082">
            <v>105.19</v>
          </cell>
          <cell r="O5082">
            <v>108.87</v>
          </cell>
          <cell r="P5082">
            <v>0</v>
          </cell>
          <cell r="R5082" t="str">
            <v>SINAPI</v>
          </cell>
        </row>
        <row r="5083">
          <cell r="G5083">
            <v>86915</v>
          </cell>
          <cell r="H5083" t="str">
            <v>TORNEIRA CROMADA DE MESA, 1/2 OU 3/4, PARA LAVATÓRIO, PADRÃO MÉDIO - FORNECIMENTO E INSTALAÇÃO. AF_01/2020</v>
          </cell>
          <cell r="I5083" t="str">
            <v>UN</v>
          </cell>
          <cell r="J5083" t="str">
            <v>COEFICIENTE DE REPRESENTATIVIDADE</v>
          </cell>
          <cell r="K5083" t="str">
            <v>159,33</v>
          </cell>
          <cell r="L5083" t="str">
            <v>CAIXA REFERENCIAL</v>
          </cell>
          <cell r="M5083" t="str">
            <v>2,31</v>
          </cell>
          <cell r="N5083">
            <v>157.02000000000001</v>
          </cell>
          <cell r="O5083">
            <v>159.33000000000001</v>
          </cell>
          <cell r="P5083">
            <v>0</v>
          </cell>
          <cell r="R5083" t="str">
            <v>SINAPI</v>
          </cell>
        </row>
        <row r="5084">
          <cell r="G5084">
            <v>86916</v>
          </cell>
          <cell r="H5084" t="str">
            <v>TORNEIRA PLÁSTICA 3/4 PARA TANQUE - FORNECIMENTO E INSTALAÇÃO. AF_01/2020</v>
          </cell>
          <cell r="I5084" t="str">
            <v>UN</v>
          </cell>
          <cell r="J5084" t="str">
            <v>COEFICIENTE DE REPRESENTATIVIDADE</v>
          </cell>
          <cell r="K5084" t="str">
            <v>29,62</v>
          </cell>
          <cell r="L5084" t="str">
            <v>CAIXA REFERENCIAL</v>
          </cell>
          <cell r="M5084" t="str">
            <v>3,68</v>
          </cell>
          <cell r="N5084">
            <v>25.94</v>
          </cell>
          <cell r="O5084">
            <v>29.62</v>
          </cell>
          <cell r="P5084">
            <v>0</v>
          </cell>
          <cell r="R5084" t="str">
            <v>SINAPI</v>
          </cell>
        </row>
        <row r="5085">
          <cell r="G5085">
            <v>86919</v>
          </cell>
          <cell r="H5085" t="str">
            <v>TANQUE DE LOUÇA BRANCA COM COLUNA, 30L OU EQUIVALENTE, INCLUSO SIFÃO FLEXÍVEL EM PVC, VÁLVULA METÁLICA E TORNEIRA DE METAL CROMADO PADRÃO MÉDIO - FORNECIMENTO E INSTALAÇÃO. AF_01/2020</v>
          </cell>
          <cell r="I5085" t="str">
            <v>UN</v>
          </cell>
          <cell r="J5085" t="str">
            <v>ATRIBUÍDO SÃO PAULO</v>
          </cell>
          <cell r="K5085" t="str">
            <v>908,98</v>
          </cell>
          <cell r="L5085" t="str">
            <v>CAIXA REFERENCIAL</v>
          </cell>
          <cell r="M5085" t="str">
            <v>54,98</v>
          </cell>
          <cell r="N5085">
            <v>854</v>
          </cell>
          <cell r="O5085">
            <v>908.98</v>
          </cell>
          <cell r="P5085">
            <v>0</v>
          </cell>
          <cell r="R5085" t="str">
            <v>SINAPI</v>
          </cell>
        </row>
        <row r="5086">
          <cell r="G5086">
            <v>86920</v>
          </cell>
          <cell r="H5086" t="str">
            <v>TANQUE DE LOUÇA BRANCA COM COLUNA, 30L OU EQUIVALENTE, INCLUSO SIFÃO FLEXÍVEL EM PVC, VÁLVULA PLÁSTICA E TORNEIRA DE METAL CROMADO PADRÃO POPULAR - FORNECIMENTO E INSTALAÇÃO. AF_01/2020</v>
          </cell>
          <cell r="I5086" t="str">
            <v>UN</v>
          </cell>
          <cell r="J5086" t="str">
            <v>ATRIBUÍDO SÃO PAULO</v>
          </cell>
          <cell r="K5086" t="str">
            <v>803,48</v>
          </cell>
          <cell r="L5086" t="str">
            <v>CAIXA REFERENCIAL</v>
          </cell>
          <cell r="M5086" t="str">
            <v>53,75</v>
          </cell>
          <cell r="N5086">
            <v>749.73</v>
          </cell>
          <cell r="O5086">
            <v>803.48</v>
          </cell>
          <cell r="P5086">
            <v>0</v>
          </cell>
          <cell r="R5086" t="str">
            <v>SINAPI</v>
          </cell>
        </row>
        <row r="5087">
          <cell r="G5087">
            <v>86921</v>
          </cell>
          <cell r="H5087" t="str">
            <v>TANQUE DE LOUÇA BRANCA COM COLUNA, 30L OU EQUIVALENTE, INCLUSO SIFÃO FLEXÍVEL EM PVC, VÁLVULA PLÁSTICA E TORNEIRA DE PLÁSTICO - FORNECIMENTO E INSTALAÇÃO. AF_01/2020</v>
          </cell>
          <cell r="I5087" t="str">
            <v>UN</v>
          </cell>
          <cell r="J5087" t="str">
            <v>ATRIBUÍDO SÃO PAULO</v>
          </cell>
          <cell r="K5087" t="str">
            <v>772,77</v>
          </cell>
          <cell r="L5087" t="str">
            <v>CAIXA REFERENCIAL</v>
          </cell>
          <cell r="M5087" t="str">
            <v>53,75</v>
          </cell>
          <cell r="N5087">
            <v>719.02</v>
          </cell>
          <cell r="O5087">
            <v>772.77</v>
          </cell>
          <cell r="P5087">
            <v>0</v>
          </cell>
          <cell r="R5087" t="str">
            <v>SINAPI</v>
          </cell>
        </row>
        <row r="5088">
          <cell r="G5088">
            <v>86922</v>
          </cell>
          <cell r="H5088" t="str">
            <v>TANQUE DE LOUÇA BRANCA SUSPENSO, 18L OU EQUIVALENTE, INCLUSO SIFÃO TIPO GARRAFA EM METAL CROMADO, VÁLVULA METÁLICA E TORNEIRA DE METAL CROMADO PADRÃO MÉDIO - FORNECIMENTO E INSTALAÇÃO. AF_01/2020</v>
          </cell>
          <cell r="I5088" t="str">
            <v>UN</v>
          </cell>
          <cell r="J5088" t="str">
            <v>ATRIBUÍDO SÃO PAULO</v>
          </cell>
          <cell r="K5088" t="str">
            <v>887,22</v>
          </cell>
          <cell r="L5088" t="str">
            <v>CAIXA REFERENCIAL</v>
          </cell>
          <cell r="M5088" t="str">
            <v>35,63</v>
          </cell>
          <cell r="N5088">
            <v>851.59</v>
          </cell>
          <cell r="O5088">
            <v>887.22</v>
          </cell>
          <cell r="P5088">
            <v>0</v>
          </cell>
          <cell r="R5088" t="str">
            <v>SINAPI</v>
          </cell>
        </row>
        <row r="5089">
          <cell r="G5089">
            <v>86923</v>
          </cell>
          <cell r="H5089" t="str">
            <v>TANQUE DE LOUÇA BRANCA SUSPENSO, 18L OU EQUIVALENTE, INCLUSO SIFÃO TIPO GARRAFA EM PVC, VÁLVULA PLÁSTICA E TORNEIRA DE METAL CROMADO PADRÃO POPULAR - FORNECIMENTO E INSTALAÇÃO. AF_01/2020</v>
          </cell>
          <cell r="I5089" t="str">
            <v>UN</v>
          </cell>
          <cell r="J5089" t="str">
            <v>ATRIBUÍDO SÃO PAULO</v>
          </cell>
          <cell r="K5089" t="str">
            <v>602,31</v>
          </cell>
          <cell r="L5089" t="str">
            <v>CAIXA REFERENCIAL</v>
          </cell>
          <cell r="M5089" t="str">
            <v>31,06</v>
          </cell>
          <cell r="N5089">
            <v>571.25</v>
          </cell>
          <cell r="O5089">
            <v>602.30999999999995</v>
          </cell>
          <cell r="P5089">
            <v>0</v>
          </cell>
          <cell r="R5089" t="str">
            <v>SINAPI</v>
          </cell>
        </row>
        <row r="5090">
          <cell r="G5090">
            <v>86924</v>
          </cell>
          <cell r="H5090" t="str">
            <v>TANQUE DE LOUÇA BRANCA SUSPENSO, 18L OU EQUIVALENTE, INCLUSO SIFÃO TIPO GARRAFA EM PVC, VÁLVULA PLÁSTICA E TORNEIRA DE PLÁSTICO - FORNECIMENTO E INSTALAÇÃO. AF_01/2020</v>
          </cell>
          <cell r="I5090" t="str">
            <v>UN</v>
          </cell>
          <cell r="J5090" t="str">
            <v>ATRIBUÍDO SÃO PAULO</v>
          </cell>
          <cell r="K5090" t="str">
            <v>571,60</v>
          </cell>
          <cell r="L5090" t="str">
            <v>CAIXA REFERENCIAL</v>
          </cell>
          <cell r="M5090" t="str">
            <v>31,06</v>
          </cell>
          <cell r="N5090">
            <v>540.54000000000008</v>
          </cell>
          <cell r="O5090">
            <v>571.6</v>
          </cell>
          <cell r="P5090">
            <v>0</v>
          </cell>
          <cell r="R5090" t="str">
            <v>SINAPI</v>
          </cell>
        </row>
        <row r="5091">
          <cell r="G5091">
            <v>86925</v>
          </cell>
          <cell r="H5091" t="str">
            <v>TANQUE DE MÁRMORE SINTÉTICO COM COLUNA, 22L OU EQUIVALENTE, INCLUSO SIFÃO FLEXÍVEL EM PVC, VÁLVULA PLÁSTICA E TORNEIRA DE METAL CROMADO PADRÃO POPULAR - FORNECIMENTO E INSTALAÇÃO. AF_01/2020</v>
          </cell>
          <cell r="I5091" t="str">
            <v>UN</v>
          </cell>
          <cell r="J5091" t="str">
            <v>ATRIBUÍDO SÃO PAULO</v>
          </cell>
          <cell r="K5091" t="str">
            <v>624,94</v>
          </cell>
          <cell r="L5091" t="str">
            <v>CAIXA REFERENCIAL</v>
          </cell>
          <cell r="M5091" t="str">
            <v>34,29</v>
          </cell>
          <cell r="N5091">
            <v>590.65000000000009</v>
          </cell>
          <cell r="O5091">
            <v>624.94000000000005</v>
          </cell>
          <cell r="P5091">
            <v>0</v>
          </cell>
          <cell r="R5091" t="str">
            <v>SINAPI</v>
          </cell>
        </row>
        <row r="5092">
          <cell r="G5092">
            <v>86926</v>
          </cell>
          <cell r="H5092" t="str">
            <v>TANQUE DE MÁRMORE SINTÉTICO COM COLUNA, 22L OU EQUIVALENTE, INCLUSO SIFÃO FLEXÍVEL EM PVC, VÁLVULA PLÁSTICA E TORNEIRA DE PLÁSTICO - FORNECIMENTO E INSTALAÇÃO. AF_01/2020</v>
          </cell>
          <cell r="I5092" t="str">
            <v>UN</v>
          </cell>
          <cell r="J5092" t="str">
            <v>ATRIBUÍDO SÃO PAULO</v>
          </cell>
          <cell r="K5092" t="str">
            <v>594,23</v>
          </cell>
          <cell r="L5092" t="str">
            <v>CAIXA REFERENCIAL</v>
          </cell>
          <cell r="M5092" t="str">
            <v>34,29</v>
          </cell>
          <cell r="N5092">
            <v>559.94000000000005</v>
          </cell>
          <cell r="O5092">
            <v>594.23</v>
          </cell>
          <cell r="P5092">
            <v>0</v>
          </cell>
          <cell r="R5092" t="str">
            <v>SINAPI</v>
          </cell>
        </row>
        <row r="5093">
          <cell r="G5093">
            <v>86927</v>
          </cell>
          <cell r="H5093" t="str">
            <v>TANQUE DE MÁRMORE SINTÉTICO SUSPENSO, 22L OU EQUIVALENTE, INCLUSO SIFÃO TIPO GARRAFA EM PVC, VÁLVULA PLÁSTICA E TORNEIRA DE METAL CROMADO PADRÃO POPULAR - FORNEC. E INSTALAÇÃO. AF_01/2020</v>
          </cell>
          <cell r="I5093" t="str">
            <v>UN</v>
          </cell>
          <cell r="J5093" t="str">
            <v>ATRIBUÍDO SÃO PAULO</v>
          </cell>
          <cell r="K5093" t="str">
            <v>409,30</v>
          </cell>
          <cell r="L5093" t="str">
            <v>CAIXA REFERENCIAL</v>
          </cell>
          <cell r="M5093" t="str">
            <v>28,44</v>
          </cell>
          <cell r="N5093">
            <v>380.86</v>
          </cell>
          <cell r="O5093">
            <v>409.3</v>
          </cell>
          <cell r="P5093">
            <v>0</v>
          </cell>
          <cell r="R5093" t="str">
            <v>SINAPI</v>
          </cell>
        </row>
        <row r="5094">
          <cell r="G5094">
            <v>86928</v>
          </cell>
          <cell r="H5094" t="str">
            <v>TANQUE DE MÁRMORE SINTÉTICO SUSPENSO, 22L OU EQUIVALENTE, INCLUSO SIFÃO TIPO GARRAFA EM PVC, VÁLVULA PLÁSTICA E TORNEIRA DE PLÁSTICO - FORNECIMENTO E INSTALAÇÃO. AF_01/2020</v>
          </cell>
          <cell r="I5094" t="str">
            <v>UN</v>
          </cell>
          <cell r="J5094" t="str">
            <v>ATRIBUÍDO SÃO PAULO</v>
          </cell>
          <cell r="K5094" t="str">
            <v>378,59</v>
          </cell>
          <cell r="L5094" t="str">
            <v>CAIXA REFERENCIAL</v>
          </cell>
          <cell r="M5094" t="str">
            <v>28,45</v>
          </cell>
          <cell r="N5094">
            <v>350.14</v>
          </cell>
          <cell r="O5094">
            <v>378.59</v>
          </cell>
          <cell r="P5094">
            <v>0</v>
          </cell>
          <cell r="R5094" t="str">
            <v>SINAPI</v>
          </cell>
        </row>
        <row r="5095">
          <cell r="G5095">
            <v>86929</v>
          </cell>
          <cell r="H5095" t="str">
            <v>TANQUE DE MÁRMORE SINTÉTICO SUSPENSO, 22L OU EQUIVALENTE, INCLUSO SIFÃO FLEXÍVEL EM PVC, VÁLVULA PLÁSTICA E TORNEIRA DE METAL CROMADO PADRÃO POPULAR - FORNECIMENTO E INSTALAÇÃO. AF_01/2020</v>
          </cell>
          <cell r="I5095" t="str">
            <v>UN</v>
          </cell>
          <cell r="J5095" t="str">
            <v>ATRIBUÍDO SÃO PAULO</v>
          </cell>
          <cell r="K5095" t="str">
            <v>395,73</v>
          </cell>
          <cell r="L5095" t="str">
            <v>CAIXA REFERENCIAL</v>
          </cell>
          <cell r="M5095" t="str">
            <v>27,21</v>
          </cell>
          <cell r="N5095">
            <v>368.52000000000004</v>
          </cell>
          <cell r="O5095">
            <v>395.73</v>
          </cell>
          <cell r="P5095">
            <v>0</v>
          </cell>
          <cell r="R5095" t="str">
            <v>SINAPI</v>
          </cell>
        </row>
        <row r="5096">
          <cell r="G5096">
            <v>86930</v>
          </cell>
          <cell r="H5096" t="str">
            <v>TANQUE DE MÁRMORE SINTÉTICO SUSPENSO, 22L OU EQUIVALENTE, INCLUSO SIFÃO FLEXÍVEL EM PVC, VÁLVULA PLÁSTICA E TORNEIRA DE PLÁSTICO - FORNECIMENTO E INSTALAÇÃO. AF_01/2020</v>
          </cell>
          <cell r="I5096" t="str">
            <v>UN</v>
          </cell>
          <cell r="J5096" t="str">
            <v>ATRIBUÍDO SÃO PAULO</v>
          </cell>
          <cell r="K5096" t="str">
            <v>365,02</v>
          </cell>
          <cell r="L5096" t="str">
            <v>CAIXA REFERENCIAL</v>
          </cell>
          <cell r="M5096" t="str">
            <v>27,21</v>
          </cell>
          <cell r="N5096">
            <v>337.81</v>
          </cell>
          <cell r="O5096">
            <v>365.02</v>
          </cell>
          <cell r="P5096">
            <v>0</v>
          </cell>
          <cell r="R5096" t="str">
            <v>SINAPI</v>
          </cell>
        </row>
        <row r="5097">
          <cell r="G5097">
            <v>86931</v>
          </cell>
          <cell r="H5097" t="str">
            <v>VASO SANITÁRIO SIFONADO COM CAIXA ACOPLADA LOUÇA BRANCA, INCLUSO ENGATE FLEXÍVEL EM PLÁSTICO BRANCO, 1/2  X 40CM - FORNECIMENTO E INSTALAÇÃO. AF_01/2020</v>
          </cell>
          <cell r="I5097" t="str">
            <v>UN</v>
          </cell>
          <cell r="J5097" t="str">
            <v>ATRIBUÍDO SÃO PAULO</v>
          </cell>
          <cell r="K5097" t="str">
            <v>499,63</v>
          </cell>
          <cell r="L5097" t="str">
            <v>CAIXA REFERENCIAL</v>
          </cell>
          <cell r="M5097" t="str">
            <v>25,30</v>
          </cell>
          <cell r="N5097">
            <v>474.33</v>
          </cell>
          <cell r="O5097">
            <v>499.63</v>
          </cell>
          <cell r="P5097">
            <v>0</v>
          </cell>
          <cell r="R5097" t="str">
            <v>SINAPI</v>
          </cell>
        </row>
        <row r="5098">
          <cell r="G5098">
            <v>86932</v>
          </cell>
          <cell r="H5098" t="str">
            <v>VASO SANITÁRIO SIFONADO COM CAIXA ACOPLADA LOUÇA BRANCA - PADRÃO MÉDIO, INCLUSO ENGATE FLEXÍVEL EM METAL CROMADO, 1/2  X 40CM - FORNECIMENTO E INSTALAÇÃO. AF_01/2020</v>
          </cell>
          <cell r="I5098" t="str">
            <v>UN</v>
          </cell>
          <cell r="J5098" t="str">
            <v>ATRIBUÍDO SÃO PAULO</v>
          </cell>
          <cell r="K5098" t="str">
            <v>539,98</v>
          </cell>
          <cell r="L5098" t="str">
            <v>CAIXA REFERENCIAL</v>
          </cell>
          <cell r="M5098" t="str">
            <v>25,30</v>
          </cell>
          <cell r="N5098">
            <v>514.68000000000006</v>
          </cell>
          <cell r="O5098">
            <v>539.98</v>
          </cell>
          <cell r="P5098">
            <v>0</v>
          </cell>
          <cell r="R5098" t="str">
            <v>SINAPI</v>
          </cell>
        </row>
        <row r="5099">
          <cell r="G5099">
            <v>86933</v>
          </cell>
          <cell r="H5099" t="str">
            <v>BANCADA DE MÁRMORE SINTÉTICO 120 X 60CM, COM CUBA INTEGRADA, INCLUSO SIFÃO TIPO GARRAFA EM PVC, VÁLVULA EM PLÁSTICO CROMADO TIPO AMERICANA E TORNEIRA CROMADA LONGA, DE PAREDE, PADRÃO POPULAR - FORNECIMENTO E INSTALAÇÃO. AF_01/2020</v>
          </cell>
          <cell r="I5099" t="str">
            <v>UN</v>
          </cell>
          <cell r="J5099" t="str">
            <v>ATRIBUÍDO SÃO PAULO</v>
          </cell>
          <cell r="K5099" t="str">
            <v>471,64</v>
          </cell>
          <cell r="L5099" t="str">
            <v>CAIXA REFERENCIAL</v>
          </cell>
          <cell r="M5099" t="str">
            <v>34,40</v>
          </cell>
          <cell r="N5099">
            <v>437.24</v>
          </cell>
          <cell r="O5099">
            <v>471.64</v>
          </cell>
          <cell r="P5099">
            <v>0</v>
          </cell>
          <cell r="R5099" t="str">
            <v>SINAPI</v>
          </cell>
        </row>
        <row r="5100">
          <cell r="G5100">
            <v>86934</v>
          </cell>
          <cell r="H5100" t="str">
            <v>BANCADA DE MÁRMORE SINTÉTICO 120 X 60CM, COM CUBA INTEGRADA, INCLUSO SIFÃO TIPO FLEXÍVEL EM PVC, VÁLVULA EM PLÁSTICO CROMADO TIPO AMERICANA E TORNEIRA CROMADA LONGA, DE PAREDE, PADRÃO POPULAR - FORNECIMENTO E INSTALAÇÃO. AF_01/2020</v>
          </cell>
          <cell r="I5100" t="str">
            <v>UN</v>
          </cell>
          <cell r="J5100" t="str">
            <v>ATRIBUÍDO SÃO PAULO</v>
          </cell>
          <cell r="K5100" t="str">
            <v>458,07</v>
          </cell>
          <cell r="L5100" t="str">
            <v>CAIXA REFERENCIAL</v>
          </cell>
          <cell r="M5100" t="str">
            <v>33,17</v>
          </cell>
          <cell r="N5100">
            <v>424.9</v>
          </cell>
          <cell r="O5100">
            <v>458.07</v>
          </cell>
          <cell r="P5100">
            <v>0</v>
          </cell>
          <cell r="R5100" t="str">
            <v>SINAPI</v>
          </cell>
        </row>
        <row r="5101">
          <cell r="G5101">
            <v>86935</v>
          </cell>
          <cell r="H5101" t="str">
            <v>CUBA DE EMBUTIR DE AÇO INOXIDÁVEL MÉDIA, INCLUSO VÁLVULA TIPO AMERICANA EM METAL CROMADO E SIFÃO FLEXÍVEL EM PVC - FORNECIMENTO E INSTALAÇÃO. AF_01/2020</v>
          </cell>
          <cell r="I5101" t="str">
            <v>UN</v>
          </cell>
          <cell r="J5101" t="str">
            <v>COEFICIENTE DE REPRESENTATIVIDADE</v>
          </cell>
          <cell r="K5101" t="str">
            <v>338,38</v>
          </cell>
          <cell r="L5101" t="str">
            <v>CAIXA REFERENCIAL</v>
          </cell>
          <cell r="M5101" t="str">
            <v>17,44</v>
          </cell>
          <cell r="N5101">
            <v>320.94</v>
          </cell>
          <cell r="O5101">
            <v>338.38</v>
          </cell>
          <cell r="P5101">
            <v>0</v>
          </cell>
          <cell r="R5101" t="str">
            <v>SINAPI</v>
          </cell>
        </row>
        <row r="5102">
          <cell r="G5102">
            <v>86936</v>
          </cell>
          <cell r="H5102" t="str">
            <v>CUBA DE EMBUTIR DE AÇO INOXIDÁVEL MÉDIA, INCLUSO VÁLVULA TIPO AMERICANA E SIFÃO TIPO GARRAFA EM METAL CROMADO - FORNECIMENTO E INSTALAÇÃO. AF_01/2020</v>
          </cell>
          <cell r="I5102" t="str">
            <v>UN</v>
          </cell>
          <cell r="J5102" t="str">
            <v>COEFICIENTE DE REPRESENTATIVIDADE</v>
          </cell>
          <cell r="K5102" t="str">
            <v>531,36</v>
          </cell>
          <cell r="L5102" t="str">
            <v>CAIXA REFERENCIAL</v>
          </cell>
          <cell r="M5102" t="str">
            <v>22,01</v>
          </cell>
          <cell r="N5102">
            <v>509.35</v>
          </cell>
          <cell r="O5102">
            <v>531.36</v>
          </cell>
          <cell r="P5102">
            <v>0</v>
          </cell>
          <cell r="R5102" t="str">
            <v>SINAPI</v>
          </cell>
        </row>
        <row r="5103">
          <cell r="G5103">
            <v>86937</v>
          </cell>
          <cell r="H5103" t="str">
            <v>CUBA DE EMBUTIR OVAL EM LOUÇA BRANCA, 35 X 50CM OU EQUIVALENTE, INCLUSO VÁLVULA EM METAL CROMADO E SIFÃO FLEXÍVEL EM PVC - FORNECIMENTO E INSTALAÇÃO. AF_01/2020</v>
          </cell>
          <cell r="I5103" t="str">
            <v>UN</v>
          </cell>
          <cell r="J5103" t="str">
            <v>COEFICIENTE DE REPRESENTATIVIDADE</v>
          </cell>
          <cell r="K5103" t="str">
            <v>237,14</v>
          </cell>
          <cell r="L5103" t="str">
            <v>CAIXA REFERENCIAL</v>
          </cell>
          <cell r="M5103" t="str">
            <v>26,14</v>
          </cell>
          <cell r="N5103">
            <v>211</v>
          </cell>
          <cell r="O5103">
            <v>237.14</v>
          </cell>
          <cell r="P5103">
            <v>0</v>
          </cell>
          <cell r="R5103" t="str">
            <v>SINAPI</v>
          </cell>
        </row>
        <row r="5104">
          <cell r="G5104">
            <v>86938</v>
          </cell>
          <cell r="H5104" t="str">
            <v>CUBA DE EMBUTIR OVAL EM LOUÇA BRANCA, 35 X 50CM OU EQUIVALENTE, INCLUSO VÁLVULA E SIFÃO TIPO GARRAFA EM METAL CROMADO - FORNECIMENTO E INSTALAÇÃO. AF_01/2020</v>
          </cell>
          <cell r="I5104" t="str">
            <v>UN</v>
          </cell>
          <cell r="J5104" t="str">
            <v>COEFICIENTE DE REPRESENTATIVIDADE</v>
          </cell>
          <cell r="K5104" t="str">
            <v>430,12</v>
          </cell>
          <cell r="L5104" t="str">
            <v>CAIXA REFERENCIAL</v>
          </cell>
          <cell r="M5104" t="str">
            <v>30,70</v>
          </cell>
          <cell r="N5104">
            <v>399.42</v>
          </cell>
          <cell r="O5104">
            <v>430.12</v>
          </cell>
          <cell r="P5104">
            <v>0</v>
          </cell>
          <cell r="R5104" t="str">
            <v>SINAPI</v>
          </cell>
        </row>
        <row r="5105">
          <cell r="G5105">
            <v>86939</v>
          </cell>
          <cell r="H5105" t="str">
            <v>LAVATÓRIO LOUÇA BRANCA COM COLUNA, *44 X 35,5* CM, PADRÃO POPULAR, INCLUSO SIFÃO FLEXÍVEL EM PVC, VÁLVULA E ENGATE FLEXÍVEL 30CM EM PLÁSTICO E COM TORNEIRA CROMADA PADRÃO POPULAR - FORNECIMENTO E INSTALAÇÃO. AF_01/2020</v>
          </cell>
          <cell r="I5105" t="str">
            <v>UN</v>
          </cell>
          <cell r="J5105" t="str">
            <v>ATRIBUÍDO SÃO PAULO</v>
          </cell>
          <cell r="K5105" t="str">
            <v>441,43</v>
          </cell>
          <cell r="L5105" t="str">
            <v>CAIXA REFERENCIAL</v>
          </cell>
          <cell r="M5105" t="str">
            <v>34,68</v>
          </cell>
          <cell r="N5105">
            <v>406.75</v>
          </cell>
          <cell r="O5105">
            <v>441.43</v>
          </cell>
          <cell r="P5105">
            <v>0</v>
          </cell>
          <cell r="R5105" t="str">
            <v>SINAPI</v>
          </cell>
        </row>
        <row r="5106">
          <cell r="G5106">
            <v>86940</v>
          </cell>
          <cell r="H5106" t="str">
            <v>LAVATÓRIO LOUÇA BRANCA COM COLUNA, 45 X 55CM OU EQUIVALENTE, PADRÃO MÉDIO, INCLUSO SIFÃO TIPO GARRAFA, VÁLVULA E ENGATE FLEXÍVEL DE 40CM EM METAL CROMADO, COM APARELHO MISTURADOR PADRÃO MÉDIO - FORNECIMENTO E INSTALAÇÃO. AF_01/2020</v>
          </cell>
          <cell r="I5106" t="str">
            <v>UN</v>
          </cell>
          <cell r="J5106" t="str">
            <v>ATRIBUÍDO SÃO PAULO</v>
          </cell>
          <cell r="K5106" t="str">
            <v>1.193,77</v>
          </cell>
          <cell r="L5106" t="str">
            <v>CAIXA REFERENCIAL</v>
          </cell>
          <cell r="M5106" t="str">
            <v>67,62</v>
          </cell>
          <cell r="N5106">
            <v>1126.1500000000001</v>
          </cell>
          <cell r="O5106">
            <v>1193.77</v>
          </cell>
          <cell r="P5106">
            <v>0</v>
          </cell>
          <cell r="R5106" t="str">
            <v>SINAPI</v>
          </cell>
        </row>
        <row r="5107">
          <cell r="G5107">
            <v>86941</v>
          </cell>
          <cell r="H5107" t="str">
            <v>LAVATÓRIO LOUÇA BRANCA COM COLUNA, 45 X 55CM OU EQUIVALENTE, PADRÃO MÉDIO, INCLUSO SIFÃO TIPO GARRAFA, VÁLVULA E ENGATE FLEXÍVEL DE 40CM EM METAL CROMADO, COM TORNEIRA CROMADA DE MESA, PADRÃO MÉDIO - FORNECIMENTO E INSTALAÇÃO. AF_01/2020</v>
          </cell>
          <cell r="I5107" t="str">
            <v>UN</v>
          </cell>
          <cell r="J5107" t="str">
            <v>ATRIBUÍDO SÃO PAULO</v>
          </cell>
          <cell r="K5107" t="str">
            <v>849,33</v>
          </cell>
          <cell r="L5107" t="str">
            <v>CAIXA REFERENCIAL</v>
          </cell>
          <cell r="M5107" t="str">
            <v>55,05</v>
          </cell>
          <cell r="N5107">
            <v>794.28000000000009</v>
          </cell>
          <cell r="O5107">
            <v>849.33</v>
          </cell>
          <cell r="P5107">
            <v>0</v>
          </cell>
          <cell r="R5107" t="str">
            <v>SINAPI</v>
          </cell>
        </row>
        <row r="5108">
          <cell r="G5108">
            <v>86942</v>
          </cell>
          <cell r="H5108" t="str">
            <v>LAVATÓRIO LOUÇA BRANCA SUSPENSO, 29,5 X 39CM OU EQUIVALENTE, PADRÃO POPULAR, INCLUSO SIFÃO TIPO GARRAFA EM PVC, VÁLVULA E ENGATE FLEXÍVEL 30CM EM PLÁSTICO E TORNEIRA CROMADA DE MESA, PADRÃO POPULAR - FORNECIMENTO E INSTALAÇÃO. AF_01/2020</v>
          </cell>
          <cell r="I5108" t="str">
            <v>UN</v>
          </cell>
          <cell r="J5108" t="str">
            <v>ATRIBUÍDO SÃO PAULO</v>
          </cell>
          <cell r="K5108" t="str">
            <v>284,59</v>
          </cell>
          <cell r="L5108" t="str">
            <v>CAIXA REFERENCIAL</v>
          </cell>
          <cell r="M5108" t="str">
            <v>22,55</v>
          </cell>
          <cell r="N5108">
            <v>262.03999999999996</v>
          </cell>
          <cell r="O5108">
            <v>284.58999999999997</v>
          </cell>
          <cell r="P5108">
            <v>0</v>
          </cell>
          <cell r="R5108" t="str">
            <v>SINAPI</v>
          </cell>
        </row>
        <row r="5109">
          <cell r="G5109">
            <v>86943</v>
          </cell>
          <cell r="H5109" t="str">
            <v>LAVATÓRIO LOUÇA BRANCA SUSPENSO, 29,5 X 39CM OU EQUIVALENTE, PADRÃO POPULAR, INCLUSO SIFÃO FLEXÍVEL EM PVC, VÁLVULA E ENGATE FLEXÍVEL 30CM EM PLÁSTICO E TORNEIRA CROMADA DE MESA, PADRÃO POPULAR - FORNECIMENTO E INSTALAÇÃO. AF_01/2020</v>
          </cell>
          <cell r="I5109" t="str">
            <v>UN</v>
          </cell>
          <cell r="J5109" t="str">
            <v>ATRIBUÍDO SÃO PAULO</v>
          </cell>
          <cell r="K5109" t="str">
            <v>271,02</v>
          </cell>
          <cell r="L5109" t="str">
            <v>CAIXA REFERENCIAL</v>
          </cell>
          <cell r="M5109" t="str">
            <v>21,32</v>
          </cell>
          <cell r="N5109">
            <v>249.7</v>
          </cell>
          <cell r="O5109">
            <v>271.02</v>
          </cell>
          <cell r="P5109">
            <v>0</v>
          </cell>
          <cell r="R5109" t="str">
            <v>SINAPI</v>
          </cell>
        </row>
        <row r="5110">
          <cell r="G5110">
            <v>86947</v>
          </cell>
          <cell r="H5110" t="str">
            <v>BANCADA MÁRMORE BRANCO, 50 X 60 CM, INCLUSO CUBA DE EMBUTIR OVAL EM LOUÇA BRANCA 35 X 50 CM, VÁLVULA, SIFÃO TIPO GARRAFA E ENGATE FLEXÍVEL 40 CM EM METAL CROMADO E APARELHO MISTURADOR DE MESA, PADRÃO MÉDIO - FORNEC. E INSTALAÇÃO. AF_01/2020</v>
          </cell>
          <cell r="I5110" t="str">
            <v>UN</v>
          </cell>
          <cell r="J5110" t="str">
            <v>ATRIBUÍDO SÃO PAULO</v>
          </cell>
          <cell r="K5110" t="str">
            <v>1.307,81</v>
          </cell>
          <cell r="L5110" t="str">
            <v>CAIXA REFERENCIAL</v>
          </cell>
          <cell r="M5110" t="str">
            <v>99,82</v>
          </cell>
          <cell r="N5110">
            <v>1207.99</v>
          </cell>
          <cell r="O5110">
            <v>1307.81</v>
          </cell>
          <cell r="P5110">
            <v>0</v>
          </cell>
          <cell r="R5110" t="str">
            <v>SINAPI</v>
          </cell>
        </row>
        <row r="5111">
          <cell r="G5111">
            <v>93396</v>
          </cell>
          <cell r="H5111" t="str">
            <v>BANCADA GRANITO CINZA,  50 X 60 CM, INCL. CUBA DE EMBUTIR OVAL LOUÇA BRANCA 35 X 50 CM, VÁLVULA METAL CROMADO, SIFÃO FLEXÍVEL PVC, ENGATE 30 CM FLEXÍVEL PLÁSTICO E TORNEIRA CROMADA DE MESA, PADRÃO POPULAR - FORNEC. E INSTALAÇÃO. AF_01/2020</v>
          </cell>
          <cell r="I5111" t="str">
            <v>UN</v>
          </cell>
          <cell r="J5111" t="str">
            <v>ATRIBUÍDO SÃO PAULO</v>
          </cell>
          <cell r="K5111" t="str">
            <v>708,11</v>
          </cell>
          <cell r="L5111" t="str">
            <v>CAIXA REFERENCIAL</v>
          </cell>
          <cell r="M5111" t="str">
            <v>82,69</v>
          </cell>
          <cell r="N5111">
            <v>625.42000000000007</v>
          </cell>
          <cell r="O5111">
            <v>708.11000000000013</v>
          </cell>
          <cell r="P5111">
            <v>0</v>
          </cell>
          <cell r="R5111" t="str">
            <v>SINAPI</v>
          </cell>
        </row>
        <row r="5112">
          <cell r="G5112">
            <v>93441</v>
          </cell>
          <cell r="H5112" t="str">
            <v>BANCADA GRANITO CINZA  150 X 60 CM, COM CUBA DE EMBUTIR DE AÇO, VÁLVULA AMERICANA EM METAL, SIFÃO FLEXÍVEL EM PVC, ENGATE FLEXÍVEL 30 CM, TORNEIRA CROMADA LONGA, DE PAREDE, 1/2 OU 3/4, P/ COZINHA, PADRÃO POPULAR - FORNEC. E INSTALAÇÃO. AF_01/2020</v>
          </cell>
          <cell r="I5112" t="str">
            <v>UN</v>
          </cell>
          <cell r="J5112" t="str">
            <v>ATRIBUÍDO SÃO PAULO</v>
          </cell>
          <cell r="K5112" t="str">
            <v>1.227,16</v>
          </cell>
          <cell r="L5112" t="str">
            <v>CAIXA REFERENCIAL</v>
          </cell>
          <cell r="M5112" t="str">
            <v>66,40</v>
          </cell>
          <cell r="N5112">
            <v>1160.76</v>
          </cell>
          <cell r="O5112">
            <v>1227.1600000000001</v>
          </cell>
          <cell r="P5112">
            <v>0</v>
          </cell>
          <cell r="R5112" t="str">
            <v>SINAPI</v>
          </cell>
        </row>
        <row r="5113">
          <cell r="G5113">
            <v>93442</v>
          </cell>
          <cell r="H5113" t="str">
            <v>BANCADA MÁRMORE BRANCO 150 X 60 CM, COM CUBA DE EMBUTIR DE AÇO, VÁLVULA AMERICANA E SIFÃO TIPO GARRAFA EM METAL , ENGATE FLEXÍVEL 30 CM, TORNEIRA CROMADA, DE MESA, 1/2 OU 3/4, PARA PIA COZINHA, PADRÃO ALTO - FORNEC. E INSTALAÇÃO. AF_01/2020</v>
          </cell>
          <cell r="I5113" t="str">
            <v>UN</v>
          </cell>
          <cell r="J5113" t="str">
            <v>ATRIBUÍDO SÃO PAULO</v>
          </cell>
          <cell r="K5113" t="str">
            <v>1.316,60</v>
          </cell>
          <cell r="L5113" t="str">
            <v>CAIXA REFERENCIAL</v>
          </cell>
          <cell r="M5113" t="str">
            <v>72,20</v>
          </cell>
          <cell r="N5113">
            <v>1244.3999999999999</v>
          </cell>
          <cell r="O5113">
            <v>1316.6</v>
          </cell>
          <cell r="P5113">
            <v>0</v>
          </cell>
          <cell r="R5113" t="str">
            <v>SINAPI</v>
          </cell>
        </row>
        <row r="5114">
          <cell r="G5114">
            <v>95469</v>
          </cell>
          <cell r="H5114" t="str">
            <v>VASO SANITARIO SIFONADO CONVENCIONAL COM  LOUÇA BRANCA - FORNECIMENTO E INSTALAÇÃO. AF_01/2020</v>
          </cell>
          <cell r="I5114" t="str">
            <v>UN</v>
          </cell>
          <cell r="J5114" t="str">
            <v>ATRIBUÍDO SÃO PAULO</v>
          </cell>
          <cell r="K5114" t="str">
            <v>298,29</v>
          </cell>
          <cell r="L5114" t="str">
            <v>CAIXA REFERENCIAL</v>
          </cell>
          <cell r="M5114" t="str">
            <v>14,77</v>
          </cell>
          <cell r="N5114">
            <v>283.52000000000004</v>
          </cell>
          <cell r="O5114">
            <v>298.29000000000002</v>
          </cell>
          <cell r="P5114">
            <v>0</v>
          </cell>
          <cell r="R5114" t="str">
            <v>SINAPI</v>
          </cell>
        </row>
        <row r="5115">
          <cell r="G5115">
            <v>95470</v>
          </cell>
          <cell r="H5115" t="str">
            <v>VASO SANITARIO SIFONADO CONVENCIONAL COM LOUÇA BRANCA, INCLUSO CONJUNTO DE LIGAÇÃO PARA BACIA SANITÁRIA AJUSTÁVEL - FORNECIMENTO E INSTALAÇÃO. AF_10/2016</v>
          </cell>
          <cell r="I5115" t="str">
            <v>UN</v>
          </cell>
          <cell r="J5115" t="str">
            <v>ATRIBUÍDO SÃO PAULO</v>
          </cell>
          <cell r="K5115" t="str">
            <v>307,46</v>
          </cell>
          <cell r="L5115" t="str">
            <v>CAIXA REFERENCIAL</v>
          </cell>
          <cell r="M5115" t="str">
            <v>14,77</v>
          </cell>
          <cell r="N5115">
            <v>292.69</v>
          </cell>
          <cell r="O5115">
            <v>307.45999999999998</v>
          </cell>
          <cell r="P5115">
            <v>0</v>
          </cell>
          <cell r="R5115" t="str">
            <v>SINAPI</v>
          </cell>
        </row>
        <row r="5116">
          <cell r="G5116">
            <v>95471</v>
          </cell>
          <cell r="H5116" t="str">
            <v>VASO SANITARIO SIFONADO CONVENCIONAL PARA PCD SEM FURO FRONTAL COM  LOUÇA BRANCA SEM ASSENTO -  FORNECIMENTO E INSTALAÇÃO. AF_01/2020</v>
          </cell>
          <cell r="I5116" t="str">
            <v>UN</v>
          </cell>
          <cell r="J5116" t="str">
            <v>ATRIBUÍDO SÃO PAULO</v>
          </cell>
          <cell r="K5116" t="str">
            <v>758,14</v>
          </cell>
          <cell r="L5116" t="str">
            <v>CAIXA REFERENCIAL</v>
          </cell>
          <cell r="M5116" t="str">
            <v>30,71</v>
          </cell>
          <cell r="N5116">
            <v>727.43</v>
          </cell>
          <cell r="O5116">
            <v>758.14</v>
          </cell>
          <cell r="P5116">
            <v>0</v>
          </cell>
          <cell r="R5116" t="str">
            <v>SINAPI</v>
          </cell>
        </row>
        <row r="5117">
          <cell r="G5117">
            <v>95472</v>
          </cell>
          <cell r="H5117" t="str">
            <v>VASO SANITARIO SIFONADO CONVENCIONAL PARA PCD SEM FURO FRONTAL COM LOUÇA BRANCA SEM ASSENTO, INCLUSO CONJUNTO DE LIGAÇÃO PARA BACIA SANITÁRIA AJUSTÁVEL - FORNECIMENTO E INSTALAÇÃO. AF_01/2020</v>
          </cell>
          <cell r="I5117" t="str">
            <v>UN</v>
          </cell>
          <cell r="J5117" t="str">
            <v>ATRIBUÍDO SÃO PAULO</v>
          </cell>
          <cell r="K5117" t="str">
            <v>767,31</v>
          </cell>
          <cell r="L5117" t="str">
            <v>CAIXA REFERENCIAL</v>
          </cell>
          <cell r="M5117" t="str">
            <v>30,71</v>
          </cell>
          <cell r="N5117">
            <v>736.59999999999991</v>
          </cell>
          <cell r="O5117">
            <v>767.31</v>
          </cell>
          <cell r="P5117">
            <v>0</v>
          </cell>
          <cell r="R5117" t="str">
            <v>SINAPI</v>
          </cell>
        </row>
        <row r="5118">
          <cell r="G5118">
            <v>95542</v>
          </cell>
          <cell r="H5118" t="str">
            <v>PORTA TOALHA ROSTO EM METAL CROMADO, TIPO ARGOLA, INCLUSO FIXAÇÃO. AF_01/2020</v>
          </cell>
          <cell r="I5118" t="str">
            <v>UN</v>
          </cell>
          <cell r="J5118" t="str">
            <v>COEFICIENTE DE REPRESENTATIVIDADE</v>
          </cell>
          <cell r="K5118" t="str">
            <v>33,67</v>
          </cell>
          <cell r="L5118" t="str">
            <v>CAIXA REFERENCIAL</v>
          </cell>
          <cell r="M5118" t="str">
            <v>7,66</v>
          </cell>
          <cell r="N5118">
            <v>26.01</v>
          </cell>
          <cell r="O5118">
            <v>33.67</v>
          </cell>
          <cell r="P5118">
            <v>0</v>
          </cell>
          <cell r="R5118" t="str">
            <v>SINAPI</v>
          </cell>
        </row>
        <row r="5119">
          <cell r="G5119">
            <v>95543</v>
          </cell>
          <cell r="H5119" t="str">
            <v>PORTA TOALHA BANHO EM METAL CROMADO, TIPO BARRA, INCLUSO FIXAÇÃO. AF_01/2020</v>
          </cell>
          <cell r="I5119" t="str">
            <v>UN</v>
          </cell>
          <cell r="J5119" t="str">
            <v>COEFICIENTE DE REPRESENTATIVIDADE</v>
          </cell>
          <cell r="K5119" t="str">
            <v>56,68</v>
          </cell>
          <cell r="L5119" t="str">
            <v>CAIXA REFERENCIAL</v>
          </cell>
          <cell r="M5119" t="str">
            <v>15,32</v>
          </cell>
          <cell r="N5119">
            <v>41.36</v>
          </cell>
          <cell r="O5119">
            <v>56.68</v>
          </cell>
          <cell r="P5119">
            <v>0</v>
          </cell>
          <cell r="R5119" t="str">
            <v>SINAPI</v>
          </cell>
        </row>
        <row r="5120">
          <cell r="G5120">
            <v>95544</v>
          </cell>
          <cell r="H5120" t="str">
            <v>PAPELEIRA DE PAREDE EM METAL CROMADO SEM TAMPA, INCLUSO FIXAÇÃO. AF_01/2020</v>
          </cell>
          <cell r="I5120" t="str">
            <v>UN</v>
          </cell>
          <cell r="J5120" t="str">
            <v>COEFICIENTE DE REPRESENTATIVIDADE</v>
          </cell>
          <cell r="K5120" t="str">
            <v>41,12</v>
          </cell>
          <cell r="L5120" t="str">
            <v>CAIXA REFERENCIAL</v>
          </cell>
          <cell r="M5120" t="str">
            <v>7,66</v>
          </cell>
          <cell r="N5120">
            <v>33.459999999999994</v>
          </cell>
          <cell r="O5120">
            <v>41.11999999999999</v>
          </cell>
          <cell r="P5120">
            <v>0</v>
          </cell>
          <cell r="R5120" t="str">
            <v>SINAPI</v>
          </cell>
        </row>
        <row r="5121">
          <cell r="G5121">
            <v>95545</v>
          </cell>
          <cell r="H5121" t="str">
            <v>SABONETEIRA DE PAREDE EM METAL CROMADO, INCLUSO FIXAÇÃO. AF_01/2020</v>
          </cell>
          <cell r="I5121" t="str">
            <v>UN</v>
          </cell>
          <cell r="J5121" t="str">
            <v>COLETADO</v>
          </cell>
          <cell r="K5121" t="str">
            <v>40,33</v>
          </cell>
          <cell r="L5121" t="str">
            <v>CAIXA REFERENCIAL</v>
          </cell>
          <cell r="M5121" t="str">
            <v>7,66</v>
          </cell>
          <cell r="N5121">
            <v>32.67</v>
          </cell>
          <cell r="O5121">
            <v>40.33</v>
          </cell>
          <cell r="P5121">
            <v>0</v>
          </cell>
          <cell r="R5121" t="str">
            <v>SINAPI</v>
          </cell>
        </row>
        <row r="5122">
          <cell r="G5122">
            <v>95546</v>
          </cell>
          <cell r="H5122" t="str">
            <v>KIT DE ACESSORIOS PARA BANHEIRO EM METAL CROMADO, 5 PECAS, INCLUSO FIXAÇÃO. AF_01/2020</v>
          </cell>
          <cell r="I5122" t="str">
            <v>UN</v>
          </cell>
          <cell r="J5122" t="str">
            <v>COEFICIENTE DE REPRESENTATIVIDADE</v>
          </cell>
          <cell r="K5122" t="str">
            <v>138,56</v>
          </cell>
          <cell r="L5122" t="str">
            <v>CAIXA REFERENCIAL</v>
          </cell>
          <cell r="M5122" t="str">
            <v>45,97</v>
          </cell>
          <cell r="N5122">
            <v>92.59</v>
          </cell>
          <cell r="O5122">
            <v>138.56</v>
          </cell>
          <cell r="P5122">
            <v>0</v>
          </cell>
          <cell r="R5122" t="str">
            <v>SINAPI</v>
          </cell>
        </row>
        <row r="5123">
          <cell r="G5123">
            <v>95547</v>
          </cell>
          <cell r="H5123" t="str">
            <v>SABONETEIRA PLASTICA TIPO DISPENSER PARA SABONETE LIQUIDO COM RESERVATORIO 800 A 1500 ML, INCLUSO FIXAÇÃO. AF_01/2020</v>
          </cell>
          <cell r="I5123" t="str">
            <v>UN</v>
          </cell>
          <cell r="J5123" t="str">
            <v>COLETADO</v>
          </cell>
          <cell r="K5123" t="str">
            <v>73,48</v>
          </cell>
          <cell r="L5123" t="str">
            <v>CAIXA REFERENCIAL</v>
          </cell>
          <cell r="M5123" t="str">
            <v>7,65</v>
          </cell>
          <cell r="N5123">
            <v>65.83</v>
          </cell>
          <cell r="O5123">
            <v>73.48</v>
          </cell>
          <cell r="P5123">
            <v>0</v>
          </cell>
          <cell r="R5123" t="str">
            <v>SINAPI</v>
          </cell>
        </row>
        <row r="5124">
          <cell r="G5124">
            <v>100848</v>
          </cell>
          <cell r="H5124" t="str">
            <v>VASO SANITÁRIO INFANTIL LOUÇA BRANCA - FORNECIMENTO E INSTALACAO. AF_01/2020</v>
          </cell>
          <cell r="I5124" t="str">
            <v>UN</v>
          </cell>
          <cell r="J5124" t="str">
            <v>ATRIBUÍDO SÃO PAULO</v>
          </cell>
          <cell r="K5124" t="str">
            <v>547,52</v>
          </cell>
          <cell r="L5124" t="str">
            <v>CAIXA REFERENCIAL</v>
          </cell>
          <cell r="M5124" t="str">
            <v>14,77</v>
          </cell>
          <cell r="N5124">
            <v>532.75</v>
          </cell>
          <cell r="O5124">
            <v>547.52</v>
          </cell>
          <cell r="P5124">
            <v>0</v>
          </cell>
          <cell r="R5124" t="str">
            <v>SINAPI</v>
          </cell>
        </row>
        <row r="5125">
          <cell r="G5125">
            <v>100849</v>
          </cell>
          <cell r="H5125" t="str">
            <v>ASSENTO SANITÁRIO CONVENCIONAL - FORNECIMENTO E INSTALACAO. AF_01/2020</v>
          </cell>
          <cell r="I5125" t="str">
            <v>UN</v>
          </cell>
          <cell r="J5125" t="str">
            <v>COLETADO</v>
          </cell>
          <cell r="K5125" t="str">
            <v>44,55</v>
          </cell>
          <cell r="L5125" t="str">
            <v>CAIXA REFERENCIAL</v>
          </cell>
          <cell r="M5125" t="str">
            <v>3,70</v>
          </cell>
          <cell r="N5125">
            <v>40.849999999999994</v>
          </cell>
          <cell r="O5125">
            <v>44.55</v>
          </cell>
          <cell r="P5125">
            <v>0</v>
          </cell>
          <cell r="R5125" t="str">
            <v>SINAPI</v>
          </cell>
        </row>
        <row r="5126">
          <cell r="G5126">
            <v>100851</v>
          </cell>
          <cell r="H5126" t="str">
            <v>ASSENTO SANITÁRIO INFANTIL - FORNECIMENTO E INSTALACAO. AF_01/2020</v>
          </cell>
          <cell r="I5126" t="str">
            <v>UN</v>
          </cell>
          <cell r="J5126" t="str">
            <v>COEFICIENTE DE REPRESENTATIVIDADE</v>
          </cell>
          <cell r="K5126" t="str">
            <v>89,56</v>
          </cell>
          <cell r="L5126" t="str">
            <v>CAIXA REFERENCIAL</v>
          </cell>
          <cell r="M5126" t="str">
            <v>3,70</v>
          </cell>
          <cell r="N5126">
            <v>85.86</v>
          </cell>
          <cell r="O5126">
            <v>89.56</v>
          </cell>
          <cell r="P5126">
            <v>0</v>
          </cell>
          <cell r="R5126" t="str">
            <v>SINAPI</v>
          </cell>
        </row>
        <row r="5127">
          <cell r="G5127">
            <v>100852</v>
          </cell>
          <cell r="H5127" t="str">
            <v>CUBA DE EMBUTIR RETANGULAR DE AÇO INOXIDÁVEL, 56 X 33 X 12 CM - FORNECIMENTO E INSTALAÇÃO. AF_01/2020</v>
          </cell>
          <cell r="I5127" t="str">
            <v>UN</v>
          </cell>
          <cell r="J5127" t="str">
            <v>COEFICIENTE DE REPRESENTATIVIDADE</v>
          </cell>
          <cell r="K5127" t="str">
            <v>273,27</v>
          </cell>
          <cell r="L5127" t="str">
            <v>CAIXA REFERENCIAL</v>
          </cell>
          <cell r="M5127" t="str">
            <v>11,21</v>
          </cell>
          <cell r="N5127">
            <v>262.06</v>
          </cell>
          <cell r="O5127">
            <v>273.27</v>
          </cell>
          <cell r="P5127">
            <v>0</v>
          </cell>
          <cell r="R5127" t="str">
            <v>SINAPI</v>
          </cell>
        </row>
        <row r="5128">
          <cell r="G5128">
            <v>100853</v>
          </cell>
          <cell r="H5128" t="str">
            <v>TORNEIRA CROMADA DE MESA PARA LAVATORIO, TIPO MONOCOMANDO. AF_01/2020</v>
          </cell>
          <cell r="I5128" t="str">
            <v>UN</v>
          </cell>
          <cell r="J5128" t="str">
            <v>COEFICIENTE DE REPRESENTATIVIDADE</v>
          </cell>
          <cell r="K5128" t="str">
            <v>381,02</v>
          </cell>
          <cell r="L5128" t="str">
            <v>CAIXA REFERENCIAL</v>
          </cell>
          <cell r="M5128" t="str">
            <v>11,20</v>
          </cell>
          <cell r="N5128">
            <v>369.82</v>
          </cell>
          <cell r="O5128">
            <v>381.02</v>
          </cell>
          <cell r="P5128">
            <v>0</v>
          </cell>
          <cell r="R5128" t="str">
            <v>SINAPI</v>
          </cell>
        </row>
        <row r="5129">
          <cell r="G5129">
            <v>100854</v>
          </cell>
          <cell r="H5129" t="str">
            <v>TORNEIRA CROMADA DE MESA PARA LAVATÓRIO COM SENSOR DE PRESENCA. AF_01/2020</v>
          </cell>
          <cell r="I5129" t="str">
            <v>UN</v>
          </cell>
          <cell r="J5129" t="str">
            <v>COEFICIENTE DE REPRESENTATIVIDADE</v>
          </cell>
          <cell r="K5129" t="str">
            <v>1.996,35</v>
          </cell>
          <cell r="L5129" t="str">
            <v>CAIXA REFERENCIAL</v>
          </cell>
          <cell r="M5129" t="str">
            <v>15,63</v>
          </cell>
          <cell r="N5129">
            <v>1980.7199999999998</v>
          </cell>
          <cell r="O5129">
            <v>1996.35</v>
          </cell>
          <cell r="P5129">
            <v>0</v>
          </cell>
          <cell r="R5129" t="str">
            <v>SINAPI</v>
          </cell>
        </row>
        <row r="5130">
          <cell r="G5130">
            <v>100856</v>
          </cell>
          <cell r="H5130" t="str">
            <v>MANOPLA E CANOPLA CROMADA  FORNECIMENTO E INSTALAÇÃO. AF_01/2020</v>
          </cell>
          <cell r="I5130" t="str">
            <v>UN</v>
          </cell>
          <cell r="J5130" t="str">
            <v>COEFICIENTE DE REPRESENTATIVIDADE</v>
          </cell>
          <cell r="K5130" t="str">
            <v>41,82</v>
          </cell>
          <cell r="L5130" t="str">
            <v>CAIXA REFERENCIAL</v>
          </cell>
          <cell r="M5130" t="str">
            <v>2,31</v>
          </cell>
          <cell r="N5130">
            <v>39.51</v>
          </cell>
          <cell r="O5130">
            <v>41.82</v>
          </cell>
          <cell r="P5130">
            <v>0</v>
          </cell>
          <cell r="R5130" t="str">
            <v>SINAPI</v>
          </cell>
        </row>
        <row r="5131">
          <cell r="G5131">
            <v>100857</v>
          </cell>
          <cell r="H5131" t="str">
            <v>ACABAMENTO MONOCOMANDO PARA CHUVEIRO  FORNECIMENTO E INSTALAÇÃO. AF_01/2020</v>
          </cell>
          <cell r="I5131" t="str">
            <v>UN</v>
          </cell>
          <cell r="J5131" t="str">
            <v>COEFICIENTE DE REPRESENTATIVIDADE</v>
          </cell>
          <cell r="K5131" t="str">
            <v>584,16</v>
          </cell>
          <cell r="L5131" t="str">
            <v>CAIXA REFERENCIAL</v>
          </cell>
          <cell r="M5131" t="str">
            <v>8,33</v>
          </cell>
          <cell r="N5131">
            <v>575.82999999999993</v>
          </cell>
          <cell r="O5131">
            <v>584.16</v>
          </cell>
          <cell r="P5131">
            <v>0</v>
          </cell>
          <cell r="R5131" t="str">
            <v>SINAPI</v>
          </cell>
        </row>
        <row r="5132">
          <cell r="G5132">
            <v>100858</v>
          </cell>
          <cell r="H5132" t="str">
            <v>MICTÓRIO SIFONADO LOUÇA BRANCA  PADRÃO MÉDIO  FORNECIMENTO E INSTALAÇÃO. AF_01/2020</v>
          </cell>
          <cell r="I5132" t="str">
            <v>UN</v>
          </cell>
          <cell r="J5132" t="str">
            <v>ATRIBUÍDO SÃO PAULO</v>
          </cell>
          <cell r="K5132" t="str">
            <v>590,09</v>
          </cell>
          <cell r="L5132" t="str">
            <v>CAIXA REFERENCIAL</v>
          </cell>
          <cell r="M5132" t="str">
            <v>24,44</v>
          </cell>
          <cell r="N5132">
            <v>565.65</v>
          </cell>
          <cell r="O5132">
            <v>590.09</v>
          </cell>
          <cell r="P5132">
            <v>0</v>
          </cell>
          <cell r="R5132" t="str">
            <v>SINAPI</v>
          </cell>
        </row>
        <row r="5133">
          <cell r="G5133">
            <v>100859</v>
          </cell>
          <cell r="H5133" t="str">
            <v>MICTÓRIO SIFONADO LOUÇA BRANCA PARA ENTRADA DE ÁGUA EMBUTIDA  PADRÃO ALTO  FORNECIMENTO E INSTALAÇÃO. AF_01/2020</v>
          </cell>
          <cell r="I5133" t="str">
            <v>UN</v>
          </cell>
          <cell r="J5133" t="str">
            <v>ATRIBUÍDO SÃO PAULO</v>
          </cell>
          <cell r="K5133" t="str">
            <v>992,21</v>
          </cell>
          <cell r="L5133" t="str">
            <v>CAIXA REFERENCIAL</v>
          </cell>
          <cell r="M5133" t="str">
            <v>51,25</v>
          </cell>
          <cell r="N5133">
            <v>940.96</v>
          </cell>
          <cell r="O5133">
            <v>992.21</v>
          </cell>
          <cell r="P5133">
            <v>0</v>
          </cell>
          <cell r="R5133" t="str">
            <v>SINAPI</v>
          </cell>
        </row>
        <row r="5134">
          <cell r="G5134">
            <v>100860</v>
          </cell>
          <cell r="H5134" t="str">
            <v>CHUVEIRO ELÉTRICO COMUM CORPO PLÁSTICO, TIPO DUCHA  FORNECIMENTO E INSTALAÇÃO. AF_01/2020</v>
          </cell>
          <cell r="I5134" t="str">
            <v>UN</v>
          </cell>
          <cell r="J5134" t="str">
            <v>COLETADO</v>
          </cell>
          <cell r="K5134" t="str">
            <v>103,52</v>
          </cell>
          <cell r="L5134" t="str">
            <v>CAIXA REFERENCIAL</v>
          </cell>
          <cell r="M5134" t="str">
            <v>10,81</v>
          </cell>
          <cell r="N5134">
            <v>92.71</v>
          </cell>
          <cell r="O5134">
            <v>103.52</v>
          </cell>
          <cell r="P5134">
            <v>0</v>
          </cell>
          <cell r="R5134" t="str">
            <v>SINAPI</v>
          </cell>
        </row>
        <row r="5135">
          <cell r="G5135">
            <v>100861</v>
          </cell>
          <cell r="H5135" t="str">
            <v>SUPORTE MÃO FRANCESA EM AÇO, ABAS IGUAIS 30 CM, CAPACIDADE MINIMA 60 KG, BRANCO - FORNECIMENTO E INSTALAÇÃO. AF_01/2020</v>
          </cell>
          <cell r="I5135" t="str">
            <v>UN</v>
          </cell>
          <cell r="J5135" t="str">
            <v>ATRIBUÍDO SÃO PAULO</v>
          </cell>
          <cell r="K5135" t="str">
            <v>38,12</v>
          </cell>
          <cell r="L5135" t="str">
            <v>CAIXA REFERENCIAL</v>
          </cell>
          <cell r="M5135" t="str">
            <v>11,49</v>
          </cell>
          <cell r="N5135">
            <v>26.629999999999995</v>
          </cell>
          <cell r="O5135">
            <v>38.119999999999997</v>
          </cell>
          <cell r="P5135">
            <v>0</v>
          </cell>
          <cell r="R5135" t="str">
            <v>SINAPI</v>
          </cell>
        </row>
        <row r="5136">
          <cell r="G5136">
            <v>100862</v>
          </cell>
          <cell r="H5136" t="str">
            <v>SUPORTE MÃO FRANCESA EM ACO, ABAS IGUAIS 40 CM, CAPACIDADE MINIMA 70 KG, BRANCO - FORNECIMENTO E INSTALAÇÃO. AF_01/2020</v>
          </cell>
          <cell r="I5136" t="str">
            <v>UN</v>
          </cell>
          <cell r="J5136" t="str">
            <v>ATRIBUÍDO SÃO PAULO</v>
          </cell>
          <cell r="K5136" t="str">
            <v>42,55</v>
          </cell>
          <cell r="L5136" t="str">
            <v>CAIXA REFERENCIAL</v>
          </cell>
          <cell r="M5136" t="str">
            <v>11,49</v>
          </cell>
          <cell r="N5136">
            <v>31.059999999999995</v>
          </cell>
          <cell r="O5136">
            <v>42.55</v>
          </cell>
          <cell r="P5136">
            <v>0</v>
          </cell>
          <cell r="R5136" t="str">
            <v>SINAPI</v>
          </cell>
        </row>
        <row r="5137">
          <cell r="G5137">
            <v>100863</v>
          </cell>
          <cell r="H5137" t="str">
            <v>BARRA DE APOIO EM "L", EM ACO INOX POLIDO 70 X 70 CM, FIXADA NA PAREDE - FORNECIMENTO E INSTALACAO. AF_01/2020</v>
          </cell>
          <cell r="I5137" t="str">
            <v>UN</v>
          </cell>
          <cell r="J5137" t="str">
            <v>ATRIBUÍDO SÃO PAULO</v>
          </cell>
          <cell r="K5137" t="str">
            <v>643,03</v>
          </cell>
          <cell r="L5137" t="str">
            <v>CAIXA REFERENCIAL</v>
          </cell>
          <cell r="M5137" t="str">
            <v>34,47</v>
          </cell>
          <cell r="N5137">
            <v>608.55999999999995</v>
          </cell>
          <cell r="O5137">
            <v>643.03</v>
          </cell>
          <cell r="P5137">
            <v>0</v>
          </cell>
          <cell r="R5137" t="str">
            <v>SINAPI</v>
          </cell>
        </row>
        <row r="5138">
          <cell r="G5138">
            <v>100864</v>
          </cell>
          <cell r="H5138" t="str">
            <v>BARRA DE APOIO EM "L", EM ACO INOX POLIDO 80 X 80 CM, FIXADA NA PAREDE - FORNECIMENTO E INSTALACAO. AF_01/2020</v>
          </cell>
          <cell r="I5138" t="str">
            <v>UN</v>
          </cell>
          <cell r="J5138" t="str">
            <v>ATRIBUÍDO SÃO PAULO</v>
          </cell>
          <cell r="K5138" t="str">
            <v>706,12</v>
          </cell>
          <cell r="L5138" t="str">
            <v>CAIXA REFERENCIAL</v>
          </cell>
          <cell r="M5138" t="str">
            <v>34,47</v>
          </cell>
          <cell r="N5138">
            <v>671.65</v>
          </cell>
          <cell r="O5138">
            <v>706.12</v>
          </cell>
          <cell r="P5138">
            <v>0</v>
          </cell>
          <cell r="R5138" t="str">
            <v>SINAPI</v>
          </cell>
        </row>
        <row r="5139">
          <cell r="G5139">
            <v>100865</v>
          </cell>
          <cell r="H5139" t="str">
            <v>BARRA DE APOIO LATERAL ARTICULADA, COM TRAVA, EM ACO INOX POLIDO, FIXADA NA PAREDE - FORNECIMENTO E INSTALAÇÃO. AF_01/2020</v>
          </cell>
          <cell r="I5139" t="str">
            <v>UN</v>
          </cell>
          <cell r="J5139" t="str">
            <v>ATRIBUÍDO SÃO PAULO</v>
          </cell>
          <cell r="K5139" t="str">
            <v>626,46</v>
          </cell>
          <cell r="L5139" t="str">
            <v>CAIXA REFERENCIAL</v>
          </cell>
          <cell r="M5139" t="str">
            <v>15,31</v>
          </cell>
          <cell r="N5139">
            <v>611.15000000000009</v>
          </cell>
          <cell r="O5139">
            <v>626.46</v>
          </cell>
          <cell r="P5139">
            <v>0</v>
          </cell>
          <cell r="R5139" t="str">
            <v>SINAPI</v>
          </cell>
        </row>
        <row r="5140">
          <cell r="G5140">
            <v>100866</v>
          </cell>
          <cell r="H5140" t="str">
            <v>BARRA DE APOIO RETA, EM ACO INOX POLIDO, COMPRIMENTO 60CM, FIXADA NA PAREDE - FORNECIMENTO E INSTALAÇÃO. AF_01/2020</v>
          </cell>
          <cell r="I5140" t="str">
            <v>UN</v>
          </cell>
          <cell r="J5140" t="str">
            <v>ATRIBUÍDO SÃO PAULO</v>
          </cell>
          <cell r="K5140" t="str">
            <v>331,95</v>
          </cell>
          <cell r="L5140" t="str">
            <v>CAIXA REFERENCIAL</v>
          </cell>
          <cell r="M5140" t="str">
            <v>22,98</v>
          </cell>
          <cell r="N5140">
            <v>308.96999999999997</v>
          </cell>
          <cell r="O5140">
            <v>331.95</v>
          </cell>
          <cell r="P5140">
            <v>0</v>
          </cell>
          <cell r="R5140" t="str">
            <v>SINAPI</v>
          </cell>
        </row>
        <row r="5141">
          <cell r="G5141">
            <v>100867</v>
          </cell>
          <cell r="H5141" t="str">
            <v>BARRA DE APOIO RETA, EM ACO INOX POLIDO, COMPRIMENTO 70 CM,  FIXADA NA PAREDE - FORNECIMENTO E INSTALAÇÃO. AF_01/2020</v>
          </cell>
          <cell r="I5141" t="str">
            <v>UN</v>
          </cell>
          <cell r="J5141" t="str">
            <v>ATRIBUÍDO SÃO PAULO</v>
          </cell>
          <cell r="K5141" t="str">
            <v>352,76</v>
          </cell>
          <cell r="L5141" t="str">
            <v>CAIXA REFERENCIAL</v>
          </cell>
          <cell r="M5141" t="str">
            <v>22,98</v>
          </cell>
          <cell r="N5141">
            <v>329.78</v>
          </cell>
          <cell r="O5141">
            <v>352.76</v>
          </cell>
          <cell r="P5141">
            <v>0</v>
          </cell>
          <cell r="R5141" t="str">
            <v>SINAPI</v>
          </cell>
        </row>
        <row r="5142">
          <cell r="G5142">
            <v>100868</v>
          </cell>
          <cell r="H5142" t="str">
            <v>BARRA DE APOIO RETA, EM ACO INOX POLIDO, COMPRIMENTO 80 CM,  FIXADA NA PAREDE - FORNECIMENTO E INSTALAÇÃO. AF_01/2020</v>
          </cell>
          <cell r="I5142" t="str">
            <v>UN</v>
          </cell>
          <cell r="J5142" t="str">
            <v>ATRIBUÍDO SÃO PAULO</v>
          </cell>
          <cell r="K5142" t="str">
            <v>366,60</v>
          </cell>
          <cell r="L5142" t="str">
            <v>CAIXA REFERENCIAL</v>
          </cell>
          <cell r="M5142" t="str">
            <v>22,98</v>
          </cell>
          <cell r="N5142">
            <v>343.62</v>
          </cell>
          <cell r="O5142">
            <v>366.6</v>
          </cell>
          <cell r="P5142">
            <v>0</v>
          </cell>
          <cell r="R5142" t="str">
            <v>SINAPI</v>
          </cell>
        </row>
        <row r="5143">
          <cell r="G5143">
            <v>100869</v>
          </cell>
          <cell r="H5143" t="str">
            <v>BARRA DE APOIO RETA, EM ACO INOX POLIDO, COMPRIMENTO 90 CM,  FIXADA NA PAREDE - FORNECIMENTO E INSTALAÇÃO. AF_01/2020</v>
          </cell>
          <cell r="I5143" t="str">
            <v>UN</v>
          </cell>
          <cell r="J5143" t="str">
            <v>ATRIBUÍDO SÃO PAULO</v>
          </cell>
          <cell r="K5143" t="str">
            <v>377,22</v>
          </cell>
          <cell r="L5143" t="str">
            <v>CAIXA REFERENCIAL</v>
          </cell>
          <cell r="M5143" t="str">
            <v>22,98</v>
          </cell>
          <cell r="N5143">
            <v>354.24</v>
          </cell>
          <cell r="O5143">
            <v>377.22</v>
          </cell>
          <cell r="P5143">
            <v>0</v>
          </cell>
          <cell r="R5143" t="str">
            <v>SINAPI</v>
          </cell>
        </row>
        <row r="5144">
          <cell r="G5144">
            <v>100870</v>
          </cell>
          <cell r="H5144" t="str">
            <v>BARRA DE APOIO RETA, EM ALUMINIO, COMPRIMENTO 60 CM,  FIXADA NA PAREDE - FORNECIMENTO E INSTALAÇÃO. AF_01/2020</v>
          </cell>
          <cell r="I5144" t="str">
            <v>UN</v>
          </cell>
          <cell r="J5144" t="str">
            <v>ATRIBUÍDO SÃO PAULO</v>
          </cell>
          <cell r="K5144" t="str">
            <v>280,09</v>
          </cell>
          <cell r="L5144" t="str">
            <v>CAIXA REFERENCIAL</v>
          </cell>
          <cell r="M5144" t="str">
            <v>22,98</v>
          </cell>
          <cell r="N5144">
            <v>257.10999999999996</v>
          </cell>
          <cell r="O5144">
            <v>280.08999999999997</v>
          </cell>
          <cell r="P5144">
            <v>0</v>
          </cell>
          <cell r="R5144" t="str">
            <v>SINAPI</v>
          </cell>
        </row>
        <row r="5145">
          <cell r="G5145">
            <v>100871</v>
          </cell>
          <cell r="H5145" t="str">
            <v>BARRA DE APOIO RETA, EM ALUMINIO, COMPRIMENTO 70 CM,  FIXADA NA PAREDE - FORNECIMENTO E INSTALAÇÃO. AF_01/2020</v>
          </cell>
          <cell r="I5145" t="str">
            <v>UN</v>
          </cell>
          <cell r="J5145" t="str">
            <v>ATRIBUÍDO SÃO PAULO</v>
          </cell>
          <cell r="K5145" t="str">
            <v>300,07</v>
          </cell>
          <cell r="L5145" t="str">
            <v>CAIXA REFERENCIAL</v>
          </cell>
          <cell r="M5145" t="str">
            <v>22,98</v>
          </cell>
          <cell r="N5145">
            <v>277.08999999999997</v>
          </cell>
          <cell r="O5145">
            <v>300.07</v>
          </cell>
          <cell r="P5145">
            <v>0</v>
          </cell>
          <cell r="R5145" t="str">
            <v>SINAPI</v>
          </cell>
        </row>
        <row r="5146">
          <cell r="G5146">
            <v>100872</v>
          </cell>
          <cell r="H5146" t="str">
            <v>BARRA DE APOIO RETA, EM ALUMINIO, COMPRIMENTO 80 CM,  FIXADA NA PAREDE - FORNECIMENTO E INSTALAÇÃO. AF_01/2020</v>
          </cell>
          <cell r="I5146" t="str">
            <v>UN</v>
          </cell>
          <cell r="J5146" t="str">
            <v>ATRIBUÍDO SÃO PAULO</v>
          </cell>
          <cell r="K5146" t="str">
            <v>312,83</v>
          </cell>
          <cell r="L5146" t="str">
            <v>CAIXA REFERENCIAL</v>
          </cell>
          <cell r="M5146" t="str">
            <v>22,98</v>
          </cell>
          <cell r="N5146">
            <v>289.84999999999997</v>
          </cell>
          <cell r="O5146">
            <v>312.83</v>
          </cell>
          <cell r="P5146">
            <v>0</v>
          </cell>
          <cell r="R5146" t="str">
            <v>SINAPI</v>
          </cell>
        </row>
        <row r="5147">
          <cell r="G5147">
            <v>100873</v>
          </cell>
          <cell r="H5147" t="str">
            <v>BARRA DE APOIO RETA, EM ALUMINIO, COMPRIMENTO 90 CM,  FIXADA NA PAREDE - FORNECIMENTO E INSTALAÇÃO. AF_01/2020</v>
          </cell>
          <cell r="I5147" t="str">
            <v>UN</v>
          </cell>
          <cell r="J5147" t="str">
            <v>ATRIBUÍDO SÃO PAULO</v>
          </cell>
          <cell r="K5147" t="str">
            <v>320,80</v>
          </cell>
          <cell r="L5147" t="str">
            <v>CAIXA REFERENCIAL</v>
          </cell>
          <cell r="M5147" t="str">
            <v>22,98</v>
          </cell>
          <cell r="N5147">
            <v>297.82</v>
          </cell>
          <cell r="O5147">
            <v>320.8</v>
          </cell>
          <cell r="P5147">
            <v>0</v>
          </cell>
          <cell r="R5147" t="str">
            <v>SINAPI</v>
          </cell>
        </row>
        <row r="5148">
          <cell r="G5148">
            <v>100874</v>
          </cell>
          <cell r="H5148" t="str">
            <v>PUXADOR PARA PCD, FIXADO NA PORTA - FORNECIMENTO E INSTALAÇÃO. AF_01/2020</v>
          </cell>
          <cell r="I5148" t="str">
            <v>UN</v>
          </cell>
          <cell r="J5148" t="str">
            <v>ATRIBUÍDO SÃO PAULO</v>
          </cell>
          <cell r="K5148" t="str">
            <v>331,95</v>
          </cell>
          <cell r="L5148" t="str">
            <v>CAIXA REFERENCIAL</v>
          </cell>
          <cell r="M5148" t="str">
            <v>22,98</v>
          </cell>
          <cell r="N5148">
            <v>308.96999999999997</v>
          </cell>
          <cell r="O5148">
            <v>331.95</v>
          </cell>
          <cell r="P5148">
            <v>0</v>
          </cell>
          <cell r="R5148" t="str">
            <v>SINAPI</v>
          </cell>
        </row>
        <row r="5149">
          <cell r="G5149">
            <v>100875</v>
          </cell>
          <cell r="H5149" t="str">
            <v>BANCO ARTICULADO, EM ACO INOX, PARA PCD, FIXADO NA PAREDE - FORNECIMENTO E INSTALAÇÃO. AF_01/2020</v>
          </cell>
          <cell r="I5149" t="str">
            <v>UN</v>
          </cell>
          <cell r="J5149" t="str">
            <v>ATRIBUÍDO SÃO PAULO</v>
          </cell>
          <cell r="K5149" t="str">
            <v>1.156,46</v>
          </cell>
          <cell r="L5149" t="str">
            <v>CAIXA REFERENCIAL</v>
          </cell>
          <cell r="M5149" t="str">
            <v>30,63</v>
          </cell>
          <cell r="N5149">
            <v>1125.83</v>
          </cell>
          <cell r="O5149">
            <v>1156.46</v>
          </cell>
          <cell r="P5149">
            <v>0</v>
          </cell>
          <cell r="R5149" t="str">
            <v>SINAPI</v>
          </cell>
        </row>
        <row r="5150">
          <cell r="G5150">
            <v>100878</v>
          </cell>
          <cell r="H5150" t="str">
            <v>VASO SANITÁRIO SIFONADO COM CAIXA ACOPLADA, LOUÇA BRANCA - PADRÃO ALTO - FORNECIMENTO E INSTALAÇÃO. AF_01/2020</v>
          </cell>
          <cell r="I5150" t="str">
            <v>UN</v>
          </cell>
          <cell r="J5150" t="str">
            <v>ATRIBUÍDO SÃO PAULO</v>
          </cell>
          <cell r="K5150" t="str">
            <v>648,42</v>
          </cell>
          <cell r="L5150" t="str">
            <v>CAIXA REFERENCIAL</v>
          </cell>
          <cell r="M5150" t="str">
            <v>34,54</v>
          </cell>
          <cell r="N5150">
            <v>613.88</v>
          </cell>
          <cell r="O5150">
            <v>648.41999999999996</v>
          </cell>
          <cell r="P5150">
            <v>0</v>
          </cell>
          <cell r="R5150" t="str">
            <v>SINAPI</v>
          </cell>
        </row>
        <row r="5151">
          <cell r="G5151">
            <v>98052</v>
          </cell>
          <cell r="H5151" t="str">
            <v>TANQUE SÉPTICO CIRCULAR, EM CONCRETO PRÉ-MOLDADO, DIÂMETRO INTERNO = 1,10 M, ALTURA INTERNA = 2,50 M, VOLUME ÚTIL: 2138,2 L (PARA 5 CONTRIBUINTES). AF_12/2020_PA</v>
          </cell>
          <cell r="I5151" t="str">
            <v>UN</v>
          </cell>
          <cell r="J5151" t="str">
            <v>ATRIBUÍDO SÃO PAULO</v>
          </cell>
          <cell r="K5151" t="str">
            <v>2.024,61</v>
          </cell>
          <cell r="L5151" t="str">
            <v>CAIXA REFERENCIAL</v>
          </cell>
          <cell r="M5151" t="str">
            <v>188,88</v>
          </cell>
          <cell r="N5151">
            <v>1835.73</v>
          </cell>
          <cell r="O5151">
            <v>2024.6100000000001</v>
          </cell>
          <cell r="P5151">
            <v>0</v>
          </cell>
          <cell r="R5151" t="str">
            <v>SINAPI</v>
          </cell>
        </row>
        <row r="5152">
          <cell r="G5152">
            <v>98053</v>
          </cell>
          <cell r="H5152" t="str">
            <v>TANQUE SÉPTICO CIRCULAR, EM CONCRETO PRÉ-MOLDADO, DIÂMETRO INTERNO = 1,40 M, ALTURA INTERNA = 2,50 M, VOLUME ÚTIL: 3463,6 L (PARA 13 CONTRIBUINTES). AF_12/2020_PA</v>
          </cell>
          <cell r="I5152" t="str">
            <v>UN</v>
          </cell>
          <cell r="J5152" t="str">
            <v>ATRIBUÍDO SÃO PAULO</v>
          </cell>
          <cell r="K5152" t="str">
            <v>2.788,63</v>
          </cell>
          <cell r="L5152" t="str">
            <v>CAIXA REFERENCIAL</v>
          </cell>
          <cell r="M5152" t="str">
            <v>255,63</v>
          </cell>
          <cell r="N5152">
            <v>2533</v>
          </cell>
          <cell r="O5152">
            <v>2788.63</v>
          </cell>
          <cell r="P5152">
            <v>0</v>
          </cell>
          <cell r="R5152" t="str">
            <v>SINAPI</v>
          </cell>
        </row>
        <row r="5153">
          <cell r="G5153">
            <v>98054</v>
          </cell>
          <cell r="H5153" t="str">
            <v>TANQUE SÉPTICO CIRCULAR, EM CONCRETO PRÉ-MOLDADO, DIÂMETRO INTERNO = 1,88 M, ALTURA INTERNA = 2,50 M, VOLUME ÚTIL: 6245,8 L (PARA 32 CONTRIBUINTES). AF_12/2020_PA</v>
          </cell>
          <cell r="I5153" t="str">
            <v>UN</v>
          </cell>
          <cell r="J5153" t="str">
            <v>ATRIBUÍDO SÃO PAULO</v>
          </cell>
          <cell r="K5153" t="str">
            <v>4.573,55</v>
          </cell>
          <cell r="L5153" t="str">
            <v>CAIXA REFERENCIAL</v>
          </cell>
          <cell r="M5153" t="str">
            <v>267,67</v>
          </cell>
          <cell r="N5153">
            <v>4305.88</v>
          </cell>
          <cell r="O5153">
            <v>4573.55</v>
          </cell>
          <cell r="P5153">
            <v>0</v>
          </cell>
          <cell r="R5153" t="str">
            <v>SINAPI</v>
          </cell>
        </row>
        <row r="5154">
          <cell r="G5154">
            <v>98055</v>
          </cell>
          <cell r="H5154" t="str">
            <v>TANQUE SÉPTICO CIRCULAR, EM CONCRETO PRÉ-MOLDADO, DIÂMETRO INTERNO = 2,38 M, ALTURA INTERNA = 2,50 M, VOLUME ÚTIL: 10009,8 L (PARA 69 CONTRIBUINTES). AF_12/2020_PA</v>
          </cell>
          <cell r="I5154" t="str">
            <v>UN</v>
          </cell>
          <cell r="J5154" t="str">
            <v>ATRIBUÍDO SÃO PAULO</v>
          </cell>
          <cell r="K5154" t="str">
            <v>6.230,08</v>
          </cell>
          <cell r="L5154" t="str">
            <v>CAIXA REFERENCIAL</v>
          </cell>
          <cell r="M5154" t="str">
            <v>369,75</v>
          </cell>
          <cell r="N5154">
            <v>5860.33</v>
          </cell>
          <cell r="O5154">
            <v>6230.08</v>
          </cell>
          <cell r="P5154">
            <v>0</v>
          </cell>
          <cell r="R5154" t="str">
            <v>SINAPI</v>
          </cell>
        </row>
        <row r="5155">
          <cell r="G5155">
            <v>98056</v>
          </cell>
          <cell r="H5155" t="str">
            <v>TANQUE SÉPTICO CIRCULAR, EM CONCRETO PRÉ-MOLDADO, DIÂMETRO INTERNO = 2,38 M, ALTURA INTERNA = 3,0 M, VOLUME ÚTIL: 12234,2 L (PARA 86 CONTRIBUINTES). AF_12/2020_PA</v>
          </cell>
          <cell r="I5155" t="str">
            <v>UN</v>
          </cell>
          <cell r="J5155" t="str">
            <v>ATRIBUÍDO SÃO PAULO</v>
          </cell>
          <cell r="K5155" t="str">
            <v>7.258,01</v>
          </cell>
          <cell r="L5155" t="str">
            <v>CAIXA REFERENCIAL</v>
          </cell>
          <cell r="M5155" t="str">
            <v>394,60</v>
          </cell>
          <cell r="N5155">
            <v>6863.41</v>
          </cell>
          <cell r="O5155">
            <v>7258.01</v>
          </cell>
          <cell r="P5155">
            <v>0</v>
          </cell>
          <cell r="R5155" t="str">
            <v>SINAPI</v>
          </cell>
        </row>
        <row r="5156">
          <cell r="G5156">
            <v>98057</v>
          </cell>
          <cell r="H5156" t="str">
            <v>TANQUE SÉPTICO CIRCULAR, EM CONCRETO PRÉ-MOLDADO, DIÂMETRO INTERNO = 2,88 M, ALTURA INTERNA = 2,50 M, VOLUME ÚTIL: 14657,4 L (PARA 105 CONTRIBUINTES). AF_12/2020_PA</v>
          </cell>
          <cell r="I5156" t="str">
            <v>UN</v>
          </cell>
          <cell r="J5156" t="str">
            <v>ATRIBUÍDO SÃO PAULO</v>
          </cell>
          <cell r="K5156" t="str">
            <v>8.667,51</v>
          </cell>
          <cell r="L5156" t="str">
            <v>CAIXA REFERENCIAL</v>
          </cell>
          <cell r="M5156" t="str">
            <v>490,04</v>
          </cell>
          <cell r="N5156">
            <v>8177.47</v>
          </cell>
          <cell r="O5156">
            <v>8667.51</v>
          </cell>
          <cell r="P5156">
            <v>0</v>
          </cell>
          <cell r="R5156" t="str">
            <v>SINAPI</v>
          </cell>
        </row>
        <row r="5157">
          <cell r="G5157">
            <v>98058</v>
          </cell>
          <cell r="H5157" t="str">
            <v>FILTRO ANAERÓBIO CIRCULAR, EM CONCRETO PRÉ-MOLDADO, DIÂMETRO INTERNO = 1,10 M, ALTURA INTERNA = 1,50 M, VOLUME ÚTIL: 1140,4 L (PARA 5 CONTRIBUINTES). AF_12/2020_PA</v>
          </cell>
          <cell r="I5157" t="str">
            <v>UN</v>
          </cell>
          <cell r="J5157" t="str">
            <v>ATRIBUÍDO SÃO PAULO</v>
          </cell>
          <cell r="K5157" t="str">
            <v>1.762,76</v>
          </cell>
          <cell r="L5157" t="str">
            <v>CAIXA REFERENCIAL</v>
          </cell>
          <cell r="M5157" t="str">
            <v>221,37</v>
          </cell>
          <cell r="N5157">
            <v>1541.3899999999999</v>
          </cell>
          <cell r="O5157">
            <v>1762.7599999999998</v>
          </cell>
          <cell r="P5157">
            <v>0</v>
          </cell>
          <cell r="R5157" t="str">
            <v>SINAPI</v>
          </cell>
        </row>
        <row r="5158">
          <cell r="G5158">
            <v>98059</v>
          </cell>
          <cell r="H5158" t="str">
            <v>FILTRO ANAERÓBIO CIRCULAR, EM CONCRETO PRÉ-MOLDADO, DIÂMETRO INTERNO = 1,88 M, ALTURA INTERNA = 1,50 M, VOLUME ÚTIL: 3331,1 L (PARA 19 CONTRIBUINTES). AF_12/2020_PA</v>
          </cell>
          <cell r="I5158" t="str">
            <v>UN</v>
          </cell>
          <cell r="J5158" t="str">
            <v>ATRIBUÍDO SÃO PAULO</v>
          </cell>
          <cell r="K5158" t="str">
            <v>3.870,41</v>
          </cell>
          <cell r="L5158" t="str">
            <v>CAIXA REFERENCIAL</v>
          </cell>
          <cell r="M5158" t="str">
            <v>324,87</v>
          </cell>
          <cell r="N5158">
            <v>3545.54</v>
          </cell>
          <cell r="O5158">
            <v>3870.41</v>
          </cell>
          <cell r="P5158">
            <v>0</v>
          </cell>
          <cell r="R5158" t="str">
            <v>SINAPI</v>
          </cell>
        </row>
        <row r="5159">
          <cell r="G5159">
            <v>98060</v>
          </cell>
          <cell r="H5159" t="str">
            <v>FILTRO ANAERÓBIO CIRCULAR, EM CONCRETO PRÉ-MOLDADO, DIÂMETRO INTERNO = 2,38 M, ALTURA INTERNA = 1,50 M, VOLUME ÚTIL: 5338,6 L (PARA 34 CONTRIBUINTES). AF_12/2020_PA</v>
          </cell>
          <cell r="I5159" t="str">
            <v>UN</v>
          </cell>
          <cell r="J5159" t="str">
            <v>ATRIBUÍDO SÃO PAULO</v>
          </cell>
          <cell r="K5159" t="str">
            <v>5.430,42</v>
          </cell>
          <cell r="L5159" t="str">
            <v>CAIXA REFERENCIAL</v>
          </cell>
          <cell r="M5159" t="str">
            <v>473,13</v>
          </cell>
          <cell r="N5159">
            <v>4957.29</v>
          </cell>
          <cell r="O5159">
            <v>5430.42</v>
          </cell>
          <cell r="P5159">
            <v>0</v>
          </cell>
          <cell r="R5159" t="str">
            <v>SINAPI</v>
          </cell>
        </row>
        <row r="5160">
          <cell r="G5160">
            <v>98061</v>
          </cell>
          <cell r="H5160" t="str">
            <v>FILTRO ANAERÓBIO CIRCULAR, EM CONCRETO PRÉ-MOLDADO, DIÂMETRO INTERNO = 2,88 M, ALTURA INTERNA = 1,50 M, VOLUME ÚTIL: 7817,3 L (PARA 75 CONTRIBUINTES). AF_12/2020_PA</v>
          </cell>
          <cell r="I5160" t="str">
            <v>UN</v>
          </cell>
          <cell r="J5160" t="str">
            <v>ATRIBUÍDO SÃO PAULO</v>
          </cell>
          <cell r="K5160" t="str">
            <v>7.589,16</v>
          </cell>
          <cell r="L5160" t="str">
            <v>CAIXA REFERENCIAL</v>
          </cell>
          <cell r="M5160" t="str">
            <v>652,11</v>
          </cell>
          <cell r="N5160">
            <v>6937.05</v>
          </cell>
          <cell r="O5160">
            <v>7589.16</v>
          </cell>
          <cell r="P5160">
            <v>0</v>
          </cell>
          <cell r="R5160" t="str">
            <v>SINAPI</v>
          </cell>
        </row>
        <row r="5161">
          <cell r="G5161">
            <v>98062</v>
          </cell>
          <cell r="H5161" t="str">
            <v>SUMIDOURO CIRCULAR, EM CONCRETO PRÉ-MOLDADO, DIÂMETRO INTERNO = 1,88 M, ALTURA INTERNA = 2,00 M, ÁREA DE INFILTRAÇÃO: 13,1 M² (PARA 5 CONTRIBUINTES). AF_12/2020_PA</v>
          </cell>
          <cell r="I5161" t="str">
            <v>UN</v>
          </cell>
          <cell r="J5161" t="str">
            <v>ATRIBUÍDO SÃO PAULO</v>
          </cell>
          <cell r="K5161" t="str">
            <v>3.052,50</v>
          </cell>
          <cell r="L5161" t="str">
            <v>CAIXA REFERENCIAL</v>
          </cell>
          <cell r="M5161" t="str">
            <v>214,11</v>
          </cell>
          <cell r="N5161">
            <v>2838.39</v>
          </cell>
          <cell r="O5161">
            <v>3052.5</v>
          </cell>
          <cell r="P5161">
            <v>0</v>
          </cell>
          <cell r="R5161" t="str">
            <v>SINAPI</v>
          </cell>
        </row>
        <row r="5162">
          <cell r="G5162">
            <v>98063</v>
          </cell>
          <cell r="H5162" t="str">
            <v>SUMIDOURO CIRCULAR, EM CONCRETO PRÉ-MOLDADO, DIÂMETRO INTERNO = 2,38 M, ALTURA INTERNA = 2,50 M, ÁREA DE INFILTRAÇÃO: 21,3 M² (PARA 8 CONTRIBUINTES). AF_12/2020_PA</v>
          </cell>
          <cell r="I5162" t="str">
            <v>UN</v>
          </cell>
          <cell r="J5162" t="str">
            <v>ATRIBUÍDO SÃO PAULO</v>
          </cell>
          <cell r="K5162" t="str">
            <v>4.658,30</v>
          </cell>
          <cell r="L5162" t="str">
            <v>CAIXA REFERENCIAL</v>
          </cell>
          <cell r="M5162" t="str">
            <v>317,18</v>
          </cell>
          <cell r="N5162">
            <v>4341.12</v>
          </cell>
          <cell r="O5162">
            <v>4658.3</v>
          </cell>
          <cell r="P5162">
            <v>0</v>
          </cell>
          <cell r="R5162" t="str">
            <v>SINAPI</v>
          </cell>
        </row>
        <row r="5163">
          <cell r="G5163">
            <v>98064</v>
          </cell>
          <cell r="H5163" t="str">
            <v>SUMIDOURO CIRCULAR, EM CONCRETO PRÉ-MOLDADO, DIÂMETRO INTERNO = 2,38 M, ALTURA INTERNA = 3,0 M, ÁREA DE INFILTRAÇÃO: 25 M² (PARA 10 CONTRIBUINTES). AF_12/2020_PA</v>
          </cell>
          <cell r="I5163" t="str">
            <v>UN</v>
          </cell>
          <cell r="J5163" t="str">
            <v>ATRIBUÍDO SÃO PAULO</v>
          </cell>
          <cell r="K5163" t="str">
            <v>5.372,93</v>
          </cell>
          <cell r="L5163" t="str">
            <v>CAIXA REFERENCIAL</v>
          </cell>
          <cell r="M5163" t="str">
            <v>331,91</v>
          </cell>
          <cell r="N5163">
            <v>5041.0200000000004</v>
          </cell>
          <cell r="O5163">
            <v>5372.93</v>
          </cell>
          <cell r="P5163">
            <v>0</v>
          </cell>
          <cell r="R5163" t="str">
            <v>SINAPI</v>
          </cell>
        </row>
        <row r="5164">
          <cell r="G5164">
            <v>98065</v>
          </cell>
          <cell r="H5164" t="str">
            <v>SUMIDOURO CIRCULAR, EM CONCRETO PRÉ-MOLDADO, DIÂMETRO INTERNO = 2,88 M, ALTURA INTERNA = 3,0 M, ÁREA DE INFILTRAÇÃO: 31,4 M² (PARA 12 CONTRIBUINTES). AF_12/2020_PA</v>
          </cell>
          <cell r="I5164" t="str">
            <v>UN</v>
          </cell>
          <cell r="J5164" t="str">
            <v>ATRIBUÍDO SÃO PAULO</v>
          </cell>
          <cell r="K5164" t="str">
            <v>7.476,67</v>
          </cell>
          <cell r="L5164" t="str">
            <v>CAIXA REFERENCIAL</v>
          </cell>
          <cell r="M5164" t="str">
            <v>442,04</v>
          </cell>
          <cell r="N5164">
            <v>7034.63</v>
          </cell>
          <cell r="O5164">
            <v>7476.67</v>
          </cell>
          <cell r="P5164">
            <v>0</v>
          </cell>
          <cell r="R5164" t="str">
            <v>SINAPI</v>
          </cell>
        </row>
        <row r="5165">
          <cell r="G5165">
            <v>98066</v>
          </cell>
          <cell r="H5165" t="str">
            <v>TANQUE SÉPTICO RETANGULAR, EM ALVENARIA COM TIJOLOS CERÂMICOS MACIÇOS, DIMENSÕES INTERNAS: 1,0 X 2,0 X H=1,4 M, VOLUME ÚTIL: 2000 L (PARA 5 CONTRIBUINTES). AF_12/2020</v>
          </cell>
          <cell r="I5165" t="str">
            <v>UN</v>
          </cell>
          <cell r="J5165" t="str">
            <v>ATRIBUÍDO SÃO PAULO</v>
          </cell>
          <cell r="K5165" t="str">
            <v>4.780,36</v>
          </cell>
          <cell r="L5165" t="str">
            <v>CAIXA REFERENCIAL</v>
          </cell>
          <cell r="M5165" t="str">
            <v>1.444,62</v>
          </cell>
          <cell r="N5165">
            <v>3335.74</v>
          </cell>
          <cell r="O5165">
            <v>4780.3599999999997</v>
          </cell>
          <cell r="P5165">
            <v>0</v>
          </cell>
          <cell r="R5165" t="str">
            <v>SINAPI</v>
          </cell>
        </row>
        <row r="5166">
          <cell r="G5166">
            <v>98067</v>
          </cell>
          <cell r="H5166" t="str">
            <v>TANQUE SÉPTICO RETANGULAR, EM ALVENARIA COM TIJOLOS CERÂMICOS MACIÇOS, DIMENSÕES INTERNAS: 1,2 X 2,4 X H=1,6 M, VOLUME ÚTIL: 3456 L (PARA 13 CONTRIBUINTES). AF_12/2020</v>
          </cell>
          <cell r="I5166" t="str">
            <v>UN</v>
          </cell>
          <cell r="J5166" t="str">
            <v>ATRIBUÍDO SÃO PAULO</v>
          </cell>
          <cell r="K5166" t="str">
            <v>6.368,18</v>
          </cell>
          <cell r="L5166" t="str">
            <v>CAIXA REFERENCIAL</v>
          </cell>
          <cell r="M5166" t="str">
            <v>1.932,60</v>
          </cell>
          <cell r="N5166">
            <v>4435.58</v>
          </cell>
          <cell r="O5166">
            <v>6368.18</v>
          </cell>
          <cell r="P5166">
            <v>0</v>
          </cell>
          <cell r="R5166" t="str">
            <v>SINAPI</v>
          </cell>
        </row>
        <row r="5167">
          <cell r="G5167">
            <v>98068</v>
          </cell>
          <cell r="H5167" t="str">
            <v>TANQUE SÉPTICO RETANGULAR, EM ALVENARIA COM TIJOLOS CERÂMICOS MACIÇOS, DIMENSÕES INTERNAS: 1,4 X 3,2 X H=1,8 M, VOLUME ÚTIL: 6272 L (PARA 32 CONTRIBUINTES). AF_12/2020</v>
          </cell>
          <cell r="I5167" t="str">
            <v>UN</v>
          </cell>
          <cell r="J5167" t="str">
            <v>ATRIBUÍDO SÃO PAULO</v>
          </cell>
          <cell r="K5167" t="str">
            <v>8.990,17</v>
          </cell>
          <cell r="L5167" t="str">
            <v>CAIXA REFERENCIAL</v>
          </cell>
          <cell r="M5167" t="str">
            <v>2.742,03</v>
          </cell>
          <cell r="N5167">
            <v>6248.1399999999994</v>
          </cell>
          <cell r="O5167">
            <v>8990.17</v>
          </cell>
          <cell r="P5167">
            <v>0</v>
          </cell>
          <cell r="R5167" t="str">
            <v>SINAPI</v>
          </cell>
        </row>
        <row r="5168">
          <cell r="G5168">
            <v>98069</v>
          </cell>
          <cell r="H5168" t="str">
            <v>TANQUE SÉPTICO RETANGULAR, EM ALVENARIA COM TIJOLOS CERÂMICOS MACIÇOS, DIMENSÕES INTERNAS: 1,6 X 4,4 X H=1,8 M, VOLUME ÚTIL: 9856 L (PARA 68 CONTRIBUINTES). AF_12/2020</v>
          </cell>
          <cell r="I5168" t="str">
            <v>UN</v>
          </cell>
          <cell r="J5168" t="str">
            <v>ATRIBUÍDO SÃO PAULO</v>
          </cell>
          <cell r="K5168" t="str">
            <v>12.083,43</v>
          </cell>
          <cell r="L5168" t="str">
            <v>CAIXA REFERENCIAL</v>
          </cell>
          <cell r="M5168" t="str">
            <v>3.711,22</v>
          </cell>
          <cell r="N5168">
            <v>8372.2100000000009</v>
          </cell>
          <cell r="O5168">
            <v>12083.43</v>
          </cell>
          <cell r="P5168">
            <v>0</v>
          </cell>
          <cell r="R5168" t="str">
            <v>SINAPI</v>
          </cell>
        </row>
        <row r="5169">
          <cell r="G5169">
            <v>98070</v>
          </cell>
          <cell r="H5169" t="str">
            <v>TANQUE SÉPTICO RETANGULAR, EM ALVENARIA COM TIJOLOS CERÂMICOS MACIÇOS, DIMENSÕES INTERNAS: 1,6 X 4,8 X H=2,0 M, VOLUME ÚTIL: 12288 L (PARA 86 CONTRIBUINTES). AF_12/2020</v>
          </cell>
          <cell r="I5169" t="str">
            <v>UN</v>
          </cell>
          <cell r="J5169" t="str">
            <v>ATRIBUÍDO SÃO PAULO</v>
          </cell>
          <cell r="K5169" t="str">
            <v>13.803,42</v>
          </cell>
          <cell r="L5169" t="str">
            <v>CAIXA REFERENCIAL</v>
          </cell>
          <cell r="M5169" t="str">
            <v>4.234,50</v>
          </cell>
          <cell r="N5169">
            <v>9568.92</v>
          </cell>
          <cell r="O5169">
            <v>13803.42</v>
          </cell>
          <cell r="P5169">
            <v>0</v>
          </cell>
          <cell r="R5169" t="str">
            <v>SINAPI</v>
          </cell>
        </row>
        <row r="5170">
          <cell r="G5170">
            <v>98071</v>
          </cell>
          <cell r="H5170" t="str">
            <v>TANQUE SÉPTICO RETANGULAR, EM ALVENARIA COM TIJOLOS CERÂMICOS MACIÇOS, DIMENSÕES INTERNAS: 1,6 X 4,6 X H=2,4 M, VOLUME ÚTIL: 14720 L (PARA 105 CONTRIBUINTES). AF_12/2020</v>
          </cell>
          <cell r="I5170" t="str">
            <v>UN</v>
          </cell>
          <cell r="J5170" t="str">
            <v>ATRIBUÍDO SÃO PAULO</v>
          </cell>
          <cell r="K5170" t="str">
            <v>15.057,52</v>
          </cell>
          <cell r="L5170" t="str">
            <v>CAIXA REFERENCIAL</v>
          </cell>
          <cell r="M5170" t="str">
            <v>4.600,26</v>
          </cell>
          <cell r="N5170">
            <v>10457.26</v>
          </cell>
          <cell r="O5170">
            <v>15057.52</v>
          </cell>
          <cell r="P5170">
            <v>0</v>
          </cell>
          <cell r="R5170" t="str">
            <v>SINAPI</v>
          </cell>
        </row>
        <row r="5171">
          <cell r="G5171">
            <v>98072</v>
          </cell>
          <cell r="H5171" t="str">
            <v>FILTRO ANAERÓBIO RETANGULAR, EM ALVENARIA COM TIJOLOS CERÂMICOS MACIÇOS, DIMENSÕES INTERNAS: 0,8 X 1,2 X H=1,67 M, VOLUME ÚTIL: 1152 L (PARA 5 CONTRIBUINTES). AF_12/2020</v>
          </cell>
          <cell r="I5171" t="str">
            <v>UN</v>
          </cell>
          <cell r="J5171" t="str">
            <v>ATRIBUÍDO SÃO PAULO</v>
          </cell>
          <cell r="K5171" t="str">
            <v>4.018,36</v>
          </cell>
          <cell r="L5171" t="str">
            <v>CAIXA REFERENCIAL</v>
          </cell>
          <cell r="M5171" t="str">
            <v>1.223,34</v>
          </cell>
          <cell r="N5171">
            <v>2795.0200000000004</v>
          </cell>
          <cell r="O5171">
            <v>4018.3600000000006</v>
          </cell>
          <cell r="P5171">
            <v>0</v>
          </cell>
          <cell r="R5171" t="str">
            <v>SINAPI</v>
          </cell>
        </row>
        <row r="5172">
          <cell r="G5172">
            <v>98073</v>
          </cell>
          <cell r="H5172" t="str">
            <v>FILTRO ANAERÓBIO RETANGULAR, EM ALVENARIA COM TIJOLOS CERÂMICOS MACIÇOS, DIMENSÕES INTERNAS: 1,2 X 1,8 X H=1,67 M, VOLUME ÚTIL: 2592 L (PARA 13 CONTRIBUINTES). AF_12/2020</v>
          </cell>
          <cell r="I5172" t="str">
            <v>UN</v>
          </cell>
          <cell r="J5172" t="str">
            <v>ATRIBUÍDO SÃO PAULO</v>
          </cell>
          <cell r="K5172" t="str">
            <v>6.310,17</v>
          </cell>
          <cell r="L5172" t="str">
            <v>CAIXA REFERENCIAL</v>
          </cell>
          <cell r="M5172" t="str">
            <v>1.927,86</v>
          </cell>
          <cell r="N5172">
            <v>4382.3100000000004</v>
          </cell>
          <cell r="O5172">
            <v>6310.17</v>
          </cell>
          <cell r="P5172">
            <v>0</v>
          </cell>
          <cell r="R5172" t="str">
            <v>SINAPI</v>
          </cell>
        </row>
        <row r="5173">
          <cell r="G5173">
            <v>98074</v>
          </cell>
          <cell r="H5173" t="str">
            <v>FILTRO ANAERÓBIO RETANGULAR, EM ALVENARIA COM TIJOLOS CERÂMICOS MACIÇOS, DIMENSÕES INTERNAS: 1,4 X 3,0 X H=1,67 M, VOLUME ÚTIL: 5040 L (PARA 32 CONTRIBUINTES). AF_12/2020</v>
          </cell>
          <cell r="I5173" t="str">
            <v>UN</v>
          </cell>
          <cell r="J5173" t="str">
            <v>ATRIBUÍDO SÃO PAULO</v>
          </cell>
          <cell r="K5173" t="str">
            <v>9.831,55</v>
          </cell>
          <cell r="L5173" t="str">
            <v>CAIXA REFERENCIAL</v>
          </cell>
          <cell r="M5173" t="str">
            <v>3.004,18</v>
          </cell>
          <cell r="N5173">
            <v>6827.369999999999</v>
          </cell>
          <cell r="O5173">
            <v>9831.5499999999993</v>
          </cell>
          <cell r="P5173">
            <v>0</v>
          </cell>
          <cell r="R5173" t="str">
            <v>SINAPI</v>
          </cell>
        </row>
        <row r="5174">
          <cell r="G5174">
            <v>98075</v>
          </cell>
          <cell r="H5174" t="str">
            <v>FILTRO ANAERÓBIO RETANGULAR, EM ALVENARIA COM TIJOLOS CERÂMICOS MACIÇOS, DIMENSÕES INTERNAS: 1,4 X 4,2 X H=1,67 M, VOLUME ÚTIL: 7056 L (PARA 67 CONTRIBUINTES). AF_12/2020</v>
          </cell>
          <cell r="I5174" t="str">
            <v>UN</v>
          </cell>
          <cell r="J5174" t="str">
            <v>ATRIBUÍDO SÃO PAULO</v>
          </cell>
          <cell r="K5174" t="str">
            <v>12.803,63</v>
          </cell>
          <cell r="L5174" t="str">
            <v>CAIXA REFERENCIAL</v>
          </cell>
          <cell r="M5174" t="str">
            <v>3.909,81</v>
          </cell>
          <cell r="N5174">
            <v>8893.82</v>
          </cell>
          <cell r="O5174">
            <v>12803.63</v>
          </cell>
          <cell r="P5174">
            <v>0</v>
          </cell>
          <cell r="R5174" t="str">
            <v>SINAPI</v>
          </cell>
        </row>
        <row r="5175">
          <cell r="G5175">
            <v>98076</v>
          </cell>
          <cell r="H5175" t="str">
            <v>FILTRO ANAERÓBIO RETANGULAR, EM ALVENARIA COM TIJOLOS CERÂMICOS MACIÇOS, DIMENSÕES INTERNAS: 1,6 X 4,6 X H=1,67 M, VOLUME ÚTIL: 8832 L (PARA 84 CONTRIBUINTES). AF_12/2020</v>
          </cell>
          <cell r="I5175" t="str">
            <v>UN</v>
          </cell>
          <cell r="J5175" t="str">
            <v>ATRIBUÍDO SÃO PAULO</v>
          </cell>
          <cell r="K5175" t="str">
            <v>14.775,42</v>
          </cell>
          <cell r="L5175" t="str">
            <v>CAIXA REFERENCIAL</v>
          </cell>
          <cell r="M5175" t="str">
            <v>4.512,89</v>
          </cell>
          <cell r="N5175">
            <v>10262.529999999999</v>
          </cell>
          <cell r="O5175">
            <v>14775.419999999998</v>
          </cell>
          <cell r="P5175">
            <v>0</v>
          </cell>
          <cell r="R5175" t="str">
            <v>SINAPI</v>
          </cell>
        </row>
        <row r="5176">
          <cell r="G5176">
            <v>98077</v>
          </cell>
          <cell r="H5176" t="str">
            <v>FILTRO ANAERÓBIO RETANGULAR, EM ALVENARIA COM TIJOLOS CERÂMICOS MACIÇOS, DIMENSÕES INTERNAS: 1,6 X 5,6 X H=1,67 M, VOLUME ÚTIL: 10752 L (PARA 103 CONTRIBUINTES). AF_12/2020</v>
          </cell>
          <cell r="I5176" t="str">
            <v>UN</v>
          </cell>
          <cell r="J5176" t="str">
            <v>ATRIBUÍDO SÃO PAULO</v>
          </cell>
          <cell r="K5176" t="str">
            <v>17.408,40</v>
          </cell>
          <cell r="L5176" t="str">
            <v>CAIXA REFERENCIAL</v>
          </cell>
          <cell r="M5176" t="str">
            <v>5.314,93</v>
          </cell>
          <cell r="N5176">
            <v>12093.470000000001</v>
          </cell>
          <cell r="O5176">
            <v>17408.400000000001</v>
          </cell>
          <cell r="P5176">
            <v>0</v>
          </cell>
          <cell r="R5176" t="str">
            <v>SINAPI</v>
          </cell>
        </row>
        <row r="5177">
          <cell r="G5177">
            <v>98078</v>
          </cell>
          <cell r="H5177" t="str">
            <v>SUMIDOURO RETANGULAR, EM ALVENARIA COM TIJOLOS CERÂMICOS MACIÇOS, DIMENSÕES INTERNAS: 0,8 X 1,4 X H=3,0 M, ÁREA DE INFILTRAÇÃO: 13,2 M² (PARA 5 CONTRIBUINTES). AF_12/2020</v>
          </cell>
          <cell r="I5177" t="str">
            <v>UN</v>
          </cell>
          <cell r="J5177" t="str">
            <v>ATRIBUÍDO SÃO PAULO</v>
          </cell>
          <cell r="K5177" t="str">
            <v>4.479,47</v>
          </cell>
          <cell r="L5177" t="str">
            <v>CAIXA REFERENCIAL</v>
          </cell>
          <cell r="M5177" t="str">
            <v>1.237,95</v>
          </cell>
          <cell r="N5177">
            <v>3241.5200000000004</v>
          </cell>
          <cell r="O5177">
            <v>4479.47</v>
          </cell>
          <cell r="P5177">
            <v>0</v>
          </cell>
          <cell r="R5177" t="str">
            <v>SINAPI</v>
          </cell>
        </row>
        <row r="5178">
          <cell r="G5178">
            <v>98079</v>
          </cell>
          <cell r="H5178" t="str">
            <v>SUMIDOURO RETANGULAR, EM ALVENARIA COM TIJOLOS CERÂMICOS MACIÇOS, DIMENSÕES INTERNAS: 1,0 X 3,0 X H=3,0 M, ÁREA DE INFILTRAÇÃO: 25 M² (PARA 10 CONTRIBUINTES). AF_12/2020</v>
          </cell>
          <cell r="I5178" t="str">
            <v>UN</v>
          </cell>
          <cell r="J5178" t="str">
            <v>ATRIBUÍDO SÃO PAULO</v>
          </cell>
          <cell r="K5178" t="str">
            <v>7.849,49</v>
          </cell>
          <cell r="L5178" t="str">
            <v>CAIXA REFERENCIAL</v>
          </cell>
          <cell r="M5178" t="str">
            <v>2.170,65</v>
          </cell>
          <cell r="N5178">
            <v>5678.84</v>
          </cell>
          <cell r="O5178">
            <v>7849.49</v>
          </cell>
          <cell r="P5178">
            <v>0</v>
          </cell>
          <cell r="R5178" t="str">
            <v>SINAPI</v>
          </cell>
        </row>
        <row r="5179">
          <cell r="G5179">
            <v>98080</v>
          </cell>
          <cell r="H5179" t="str">
            <v>SUMIDOURO RETANGULAR, EM ALVENARIA COM TIJOLOS CERÂMICOS MACIÇOS, DIMENSÕES INTERNAS: 1,6 X 3,4 X H=3,0 M, ÁREA DE INFILTRAÇÃO: 32,9 M² (PARA 13 CONTRIBUINTES). AF_12/2020</v>
          </cell>
          <cell r="I5179" t="str">
            <v>UN</v>
          </cell>
          <cell r="J5179" t="str">
            <v>ATRIBUÍDO SÃO PAULO</v>
          </cell>
          <cell r="K5179" t="str">
            <v>10.089,43</v>
          </cell>
          <cell r="L5179" t="str">
            <v>CAIXA REFERENCIAL</v>
          </cell>
          <cell r="M5179" t="str">
            <v>2.806,64</v>
          </cell>
          <cell r="N5179">
            <v>7282.7900000000009</v>
          </cell>
          <cell r="O5179">
            <v>10089.43</v>
          </cell>
          <cell r="P5179">
            <v>0</v>
          </cell>
          <cell r="R5179" t="str">
            <v>SINAPI</v>
          </cell>
        </row>
        <row r="5180">
          <cell r="G5180">
            <v>98081</v>
          </cell>
          <cell r="H5180" t="str">
            <v>SUMIDOURO RETANGULAR, EM ALVENARIA COM TIJOLOS CERÂMICOS MACIÇOS, DIMENSÕES INTERNAS: 1,6 X 5,8 X H=3,0 M, ÁREA DE INFILTRAÇÃO: 50 M² (PARA 20 CONTRIBUINTES). AF_12/2020</v>
          </cell>
          <cell r="I5180" t="str">
            <v>UN</v>
          </cell>
          <cell r="J5180" t="str">
            <v>ATRIBUÍDO SÃO PAULO</v>
          </cell>
          <cell r="K5180" t="str">
            <v>14.943,87</v>
          </cell>
          <cell r="L5180" t="str">
            <v>CAIXA REFERENCIAL</v>
          </cell>
          <cell r="M5180" t="str">
            <v>4.169,88</v>
          </cell>
          <cell r="N5180">
            <v>10773.990000000002</v>
          </cell>
          <cell r="O5180">
            <v>14943.870000000003</v>
          </cell>
          <cell r="P5180">
            <v>0</v>
          </cell>
          <cell r="R5180" t="str">
            <v>SINAPI</v>
          </cell>
        </row>
        <row r="5181">
          <cell r="G5181">
            <v>98082</v>
          </cell>
          <cell r="H5181" t="str">
            <v>TANQUE SÉPTICO RETANGULAR, EM ALVENARIA COM BLOCOS DE CONCRETO, DIMENSÕES INTERNAS: 1,0 X 2,0 X H=1,4 M, VOLUME ÚTIL: 2000 L (PARA 5 CONTRIBUINTES). AF_12/2020</v>
          </cell>
          <cell r="I5181" t="str">
            <v>UN</v>
          </cell>
          <cell r="J5181" t="str">
            <v>ATRIBUÍDO SÃO PAULO</v>
          </cell>
          <cell r="K5181" t="str">
            <v>3.670,85</v>
          </cell>
          <cell r="L5181" t="str">
            <v>CAIXA REFERENCIAL</v>
          </cell>
          <cell r="M5181" t="str">
            <v>1.144,87</v>
          </cell>
          <cell r="N5181">
            <v>2525.98</v>
          </cell>
          <cell r="O5181">
            <v>3670.85</v>
          </cell>
          <cell r="P5181">
            <v>0</v>
          </cell>
          <cell r="R5181" t="str">
            <v>SINAPI</v>
          </cell>
        </row>
        <row r="5182">
          <cell r="G5182">
            <v>98083</v>
          </cell>
          <cell r="H5182" t="str">
            <v>TANQUE SÉPTICO RETANGULAR, EM ALVENARIA COM BLOCOS DE CONCRETO, DIMENSÕES INTERNAS: 1,2 X 2,4 X H=1,6 M, VOLUME ÚTIL: 3456 L (PARA 13 CONTRIBUINTES). AF_12/2020</v>
          </cell>
          <cell r="I5182" t="str">
            <v>UN</v>
          </cell>
          <cell r="J5182" t="str">
            <v>ATRIBUÍDO SÃO PAULO</v>
          </cell>
          <cell r="K5182" t="str">
            <v>4.831,77</v>
          </cell>
          <cell r="L5182" t="str">
            <v>CAIXA REFERENCIAL</v>
          </cell>
          <cell r="M5182" t="str">
            <v>1.522,24</v>
          </cell>
          <cell r="N5182">
            <v>3309.5300000000007</v>
          </cell>
          <cell r="O5182">
            <v>4831.7700000000004</v>
          </cell>
          <cell r="P5182">
            <v>0</v>
          </cell>
          <cell r="R5182" t="str">
            <v>SINAPI</v>
          </cell>
        </row>
        <row r="5183">
          <cell r="G5183">
            <v>98084</v>
          </cell>
          <cell r="H5183" t="str">
            <v>TANQUE SÉPTICO RETANGULAR, EM ALVENARIA COM BLOCOS DE CONCRETO, DIMENSÕES INTERNAS: 1,4 X 3,2 X H=1,8 M, VOLUME ÚTIL: 6272 L (PARA 32 CONTRIBUINTES). AF_12/2020</v>
          </cell>
          <cell r="I5183" t="str">
            <v>UN</v>
          </cell>
          <cell r="J5183" t="str">
            <v>ATRIBUÍDO SÃO PAULO</v>
          </cell>
          <cell r="K5183" t="str">
            <v>6.764,81</v>
          </cell>
          <cell r="L5183" t="str">
            <v>CAIXA REFERENCIAL</v>
          </cell>
          <cell r="M5183" t="str">
            <v>2.152,98</v>
          </cell>
          <cell r="N5183">
            <v>4611.83</v>
          </cell>
          <cell r="O5183">
            <v>6764.8099999999995</v>
          </cell>
          <cell r="P5183">
            <v>0</v>
          </cell>
          <cell r="R5183" t="str">
            <v>SINAPI</v>
          </cell>
        </row>
        <row r="5184">
          <cell r="G5184">
            <v>98085</v>
          </cell>
          <cell r="H5184" t="str">
            <v>TANQUE SÉPTICO RETANGULAR, EM ALVENARIA COM BLOCOS DE CONCRETO, DIMENSÕES INTERNAS: 1,6 X 4,4 X H=1,8 M, VOLUME ÚTIL: 9856 L (PARA 68 CONTRIBUINTES). AF_12/2020</v>
          </cell>
          <cell r="I5184" t="str">
            <v>UN</v>
          </cell>
          <cell r="J5184" t="str">
            <v>ATRIBUÍDO SÃO PAULO</v>
          </cell>
          <cell r="K5184" t="str">
            <v>9.178,71</v>
          </cell>
          <cell r="L5184" t="str">
            <v>CAIXA REFERENCIAL</v>
          </cell>
          <cell r="M5184" t="str">
            <v>2.943,33</v>
          </cell>
          <cell r="N5184">
            <v>6235.3799999999992</v>
          </cell>
          <cell r="O5184">
            <v>9178.7099999999991</v>
          </cell>
          <cell r="P5184">
            <v>0</v>
          </cell>
          <cell r="R5184" t="str">
            <v>SINAPI</v>
          </cell>
        </row>
        <row r="5185">
          <cell r="G5185">
            <v>98086</v>
          </cell>
          <cell r="H5185" t="str">
            <v>TANQUE SÉPTICO RETANGULAR, EM ALVENARIA COM BLOCOS DE CONCRETO, DIMENSÕES INTERNAS: 1,6 X 4,8 X H=2,0 M, VOLUME ÚTIL: 12288 L (PARA 86 CONTRIBUINTES). AF_12/2020</v>
          </cell>
          <cell r="I5185" t="str">
            <v>UN</v>
          </cell>
          <cell r="J5185" t="str">
            <v>ATRIBUÍDO SÃO PAULO</v>
          </cell>
          <cell r="K5185" t="str">
            <v>10.343,21</v>
          </cell>
          <cell r="L5185" t="str">
            <v>CAIXA REFERENCIAL</v>
          </cell>
          <cell r="M5185" t="str">
            <v>3.325,15</v>
          </cell>
          <cell r="N5185">
            <v>7018.0599999999995</v>
          </cell>
          <cell r="O5185">
            <v>10343.209999999999</v>
          </cell>
          <cell r="P5185">
            <v>0</v>
          </cell>
          <cell r="R5185" t="str">
            <v>SINAPI</v>
          </cell>
        </row>
        <row r="5186">
          <cell r="G5186">
            <v>98087</v>
          </cell>
          <cell r="H5186" t="str">
            <v>TANQUE SÉPTICO RETANGULAR, EM ALVENARIA COM BLOCOS DE CONCRETO, DIMENSÕES INTERNAS: 1,6 X 4,6 X H=2,4 M, VOLUME ÚTIL: 14720 L (PARA 105 CONTRIBUINTES). AF_12/2020</v>
          </cell>
          <cell r="I5186" t="str">
            <v>UN</v>
          </cell>
          <cell r="J5186" t="str">
            <v>ATRIBUÍDO SÃO PAULO</v>
          </cell>
          <cell r="K5186" t="str">
            <v>11.005,34</v>
          </cell>
          <cell r="L5186" t="str">
            <v>CAIXA REFERENCIAL</v>
          </cell>
          <cell r="M5186" t="str">
            <v>3.544,12</v>
          </cell>
          <cell r="N5186">
            <v>7461.22</v>
          </cell>
          <cell r="O5186">
            <v>11005.34</v>
          </cell>
          <cell r="P5186">
            <v>0</v>
          </cell>
          <cell r="R5186" t="str">
            <v>SINAPI</v>
          </cell>
        </row>
        <row r="5187">
          <cell r="G5187">
            <v>98088</v>
          </cell>
          <cell r="H5187" t="str">
            <v>FILTRO ANAERÓBIO RETANGULAR, EM ALVENARIA COM BLOCOS DE CONCRETO, DIMENSÕES INTERNAS: 0,8 X 1,2 X H=1,67 M, VOLUME ÚTIL: 1152 L (PARA 5 CONTRIBUINTES). AF_12/2020</v>
          </cell>
          <cell r="I5187" t="str">
            <v>UN</v>
          </cell>
          <cell r="J5187" t="str">
            <v>ATRIBUÍDO SÃO PAULO</v>
          </cell>
          <cell r="K5187" t="str">
            <v>3.189,52</v>
          </cell>
          <cell r="L5187" t="str">
            <v>CAIXA REFERENCIAL</v>
          </cell>
          <cell r="M5187" t="str">
            <v>980,09</v>
          </cell>
          <cell r="N5187">
            <v>2209.4299999999998</v>
          </cell>
          <cell r="O5187">
            <v>3189.52</v>
          </cell>
          <cell r="P5187">
            <v>0</v>
          </cell>
          <cell r="R5187" t="str">
            <v>SINAPI</v>
          </cell>
        </row>
        <row r="5188">
          <cell r="G5188">
            <v>98089</v>
          </cell>
          <cell r="H5188" t="str">
            <v>FILTRO ANAERÓBIO RETANGULAR, EM ALVENARIA COM BLOCOS DE CONCRETO, DIMENSÕES INTERNAS: 1,2 X 1,8 X H=1,67 M, VOLUME ÚTIL: 2592 L (PARA 13 CONTRIBUINTES). AF_12/2020</v>
          </cell>
          <cell r="I5188" t="str">
            <v>UN</v>
          </cell>
          <cell r="J5188" t="str">
            <v>ATRIBUÍDO SÃO PAULO</v>
          </cell>
          <cell r="K5188" t="str">
            <v>5.058,88</v>
          </cell>
          <cell r="L5188" t="str">
            <v>CAIXA REFERENCIAL</v>
          </cell>
          <cell r="M5188" t="str">
            <v>1.563,95</v>
          </cell>
          <cell r="N5188">
            <v>3494.9300000000003</v>
          </cell>
          <cell r="O5188">
            <v>5058.88</v>
          </cell>
          <cell r="P5188">
            <v>0</v>
          </cell>
          <cell r="R5188" t="str">
            <v>SINAPI</v>
          </cell>
        </row>
        <row r="5189">
          <cell r="G5189">
            <v>98090</v>
          </cell>
          <cell r="H5189" t="str">
            <v>FILTRO ANAERÓBIO RETANGULAR, EM ALVENARIA COM BLOCOS DE CONCRETO, DIMENSÕES INTERNAS: 1,4 X 3,0 X H=1,67 M, VOLUME ÚTIL: 5040 L (PARA 32 CONTRIBUINTES). AF_12/2020</v>
          </cell>
          <cell r="I5189" t="str">
            <v>UN</v>
          </cell>
          <cell r="J5189" t="str">
            <v>ATRIBUÍDO SÃO PAULO</v>
          </cell>
          <cell r="K5189" t="str">
            <v>7.975,10</v>
          </cell>
          <cell r="L5189" t="str">
            <v>CAIXA REFERENCIAL</v>
          </cell>
          <cell r="M5189" t="str">
            <v>2.466,00</v>
          </cell>
          <cell r="N5189">
            <v>5509.1</v>
          </cell>
          <cell r="O5189">
            <v>7975.1</v>
          </cell>
          <cell r="P5189">
            <v>0</v>
          </cell>
          <cell r="R5189" t="str">
            <v>SINAPI</v>
          </cell>
        </row>
        <row r="5190">
          <cell r="G5190">
            <v>98091</v>
          </cell>
          <cell r="H5190" t="str">
            <v>FILTRO ANAERÓBIO RETANGULAR, EM ALVENARIA COM BLOCOS DE CONCRETO, DIMENSÕES INTERNAS: 1,4 X 4,2 X H=1,67 M, VOLUME ÚTIL: 7056 L (PARA 67 CONTRIBUINTES). AF_12/2020</v>
          </cell>
          <cell r="I5190" t="str">
            <v>UN</v>
          </cell>
          <cell r="J5190" t="str">
            <v>ATRIBUÍDO SÃO PAULO</v>
          </cell>
          <cell r="K5190" t="str">
            <v>10.433,21</v>
          </cell>
          <cell r="L5190" t="str">
            <v>CAIXA REFERENCIAL</v>
          </cell>
          <cell r="M5190" t="str">
            <v>3.224,07</v>
          </cell>
          <cell r="N5190">
            <v>7209.1399999999994</v>
          </cell>
          <cell r="O5190">
            <v>10433.209999999999</v>
          </cell>
          <cell r="P5190">
            <v>0</v>
          </cell>
          <cell r="R5190" t="str">
            <v>SINAPI</v>
          </cell>
        </row>
        <row r="5191">
          <cell r="G5191">
            <v>98092</v>
          </cell>
          <cell r="H5191" t="str">
            <v>FILTRO ANAERÓBIO RETANGULAR, EM ALVENARIA COM BLOCOS DE CONCRETO, DIMENSÕES INTERNAS: 1,6 X 4,6 X H=1,67 M, VOLUME ÚTIL: 8832 L (PARA 84 CONTRIBUINTES). AF_12/2020</v>
          </cell>
          <cell r="I5191" t="str">
            <v>UN</v>
          </cell>
          <cell r="J5191" t="str">
            <v>ATRIBUÍDO SÃO PAULO</v>
          </cell>
          <cell r="K5191" t="str">
            <v>12.137,22</v>
          </cell>
          <cell r="L5191" t="str">
            <v>CAIXA REFERENCIAL</v>
          </cell>
          <cell r="M5191" t="str">
            <v>3.749,19</v>
          </cell>
          <cell r="N5191">
            <v>8388.0299999999988</v>
          </cell>
          <cell r="O5191">
            <v>12137.22</v>
          </cell>
          <cell r="P5191">
            <v>0</v>
          </cell>
          <cell r="R5191" t="str">
            <v>SINAPI</v>
          </cell>
        </row>
        <row r="5192">
          <cell r="G5192">
            <v>98093</v>
          </cell>
          <cell r="H5192" t="str">
            <v>FILTRO ANAERÓBIO RETANGULAR, EM ALVENARIA COM BLOCOS DE CONCRETO, DIMENSÕES INTERNAS: 1,6 X 5,6 X H=1,67 M, VOLUME ÚTIL: 10752 L (PARA 103 CONTRIBUINTES). AF_12/2020</v>
          </cell>
          <cell r="I5192" t="str">
            <v>UN</v>
          </cell>
          <cell r="J5192" t="str">
            <v>ATRIBUÍDO SÃO PAULO</v>
          </cell>
          <cell r="K5192" t="str">
            <v>14.338,25</v>
          </cell>
          <cell r="L5192" t="str">
            <v>CAIXA REFERENCIAL</v>
          </cell>
          <cell r="M5192" t="str">
            <v>4.426,87</v>
          </cell>
          <cell r="N5192">
            <v>9911.380000000001</v>
          </cell>
          <cell r="O5192">
            <v>14338.25</v>
          </cell>
          <cell r="P5192">
            <v>0</v>
          </cell>
          <cell r="R5192" t="str">
            <v>SINAPI</v>
          </cell>
        </row>
        <row r="5193">
          <cell r="G5193">
            <v>98094</v>
          </cell>
          <cell r="H5193" t="str">
            <v>SUMIDOURO RETANGULAR, EM ALVENARIA COM BLOCOS DE CONCRETO, DIMENSÕES INTERNAS: 0,8 X 1,4 X H=3,0 M, ÁREA DE INFILTRAÇÃO: 13,2 M² (PARA 5 CONTRIBUINTES). AF_12/2020</v>
          </cell>
          <cell r="I5193" t="str">
            <v>UN</v>
          </cell>
          <cell r="J5193" t="str">
            <v>ATRIBUÍDO SÃO PAULO</v>
          </cell>
          <cell r="K5193" t="str">
            <v>2.627,36</v>
          </cell>
          <cell r="L5193" t="str">
            <v>CAIXA REFERENCIAL</v>
          </cell>
          <cell r="M5193" t="str">
            <v>782,74</v>
          </cell>
          <cell r="N5193">
            <v>1844.6200000000001</v>
          </cell>
          <cell r="O5193">
            <v>2627.36</v>
          </cell>
          <cell r="P5193">
            <v>0</v>
          </cell>
          <cell r="R5193" t="str">
            <v>SINAPI</v>
          </cell>
        </row>
        <row r="5194">
          <cell r="G5194">
            <v>98099</v>
          </cell>
          <cell r="H5194" t="str">
            <v>SUMIDOURO RETANGULAR, EM ALVENARIA COM BLOCOS DE CONCRETO, DIMENSÕES INTERNAS: 1,0 X 3,0 X H=3,0 M, ÁREA DE INFILTRAÇÃO: 25 M² (PARA 10 CONTRIBUINTES). AF_12/2020</v>
          </cell>
          <cell r="I5194" t="str">
            <v>UN</v>
          </cell>
          <cell r="J5194" t="str">
            <v>ATRIBUÍDO SÃO PAULO</v>
          </cell>
          <cell r="K5194" t="str">
            <v>4.485,06</v>
          </cell>
          <cell r="L5194" t="str">
            <v>CAIXA REFERENCIAL</v>
          </cell>
          <cell r="M5194" t="str">
            <v>1.343,40</v>
          </cell>
          <cell r="N5194">
            <v>3141.6600000000003</v>
          </cell>
          <cell r="O5194">
            <v>4485.0600000000004</v>
          </cell>
          <cell r="P5194">
            <v>0</v>
          </cell>
          <cell r="R5194" t="str">
            <v>SINAPI</v>
          </cell>
        </row>
        <row r="5195">
          <cell r="G5195">
            <v>98100</v>
          </cell>
          <cell r="H5195" t="str">
            <v>SUMIDOURO RETANGULAR, EM ALVENARIA COM BLOCOS DE CONCRETO, DIMENSÕES INTERNAS: 1,6 X 3,4 X H=3,0 M, ÁREA DE INFILTRAÇÃO: 32,9 M² (PARA 13 CONTRIBUINTES). . AF_12/2020</v>
          </cell>
          <cell r="I5195" t="str">
            <v>UN</v>
          </cell>
          <cell r="J5195" t="str">
            <v>ATRIBUÍDO SÃO PAULO</v>
          </cell>
          <cell r="K5195" t="str">
            <v>5.884,74</v>
          </cell>
          <cell r="L5195" t="str">
            <v>CAIXA REFERENCIAL</v>
          </cell>
          <cell r="M5195" t="str">
            <v>1.772,77</v>
          </cell>
          <cell r="N5195">
            <v>4111.9699999999993</v>
          </cell>
          <cell r="O5195">
            <v>5884.74</v>
          </cell>
          <cell r="P5195">
            <v>0</v>
          </cell>
          <cell r="R5195" t="str">
            <v>SINAPI</v>
          </cell>
        </row>
        <row r="5196">
          <cell r="G5196">
            <v>98101</v>
          </cell>
          <cell r="H5196" t="str">
            <v>SUMIDOURO RETANGULAR, EM ALVENARIA COM BLOCOS DE CONCRETO, DIMENSÕES INTERNAS: 1,6 X 5,8 X H=3,0 M, ÁREA DE INFILTRAÇÃO: 50 M² (PARA 20 CONTRIBUINTES). . AF_12/2020</v>
          </cell>
          <cell r="I5196" t="str">
            <v>UN</v>
          </cell>
          <cell r="J5196" t="str">
            <v>ATRIBUÍDO SÃO PAULO</v>
          </cell>
          <cell r="K5196" t="str">
            <v>8.697,85</v>
          </cell>
          <cell r="L5196" t="str">
            <v>CAIXA REFERENCIAL</v>
          </cell>
          <cell r="M5196" t="str">
            <v>2.635,92</v>
          </cell>
          <cell r="N5196">
            <v>6061.93</v>
          </cell>
          <cell r="O5196">
            <v>8697.85</v>
          </cell>
          <cell r="P5196">
            <v>0</v>
          </cell>
          <cell r="R5196" t="str">
            <v>SINAPI</v>
          </cell>
        </row>
        <row r="5197">
          <cell r="G5197">
            <v>98109</v>
          </cell>
          <cell r="H5197" t="str">
            <v>CAIXA DE GORDURA ESPECIAL (CAPACIDADE: 312 L - PARA ATÉ 146 PESSOAS SERVIDAS NO PICO), RETANGULAR, EM ALVENARIA COM BLOCOS DE CONCRETO, DIMENSÕES INTERNAS = 0,4X1,2 M, ALTURA INTERNA = 1 M. AF_12/2020</v>
          </cell>
          <cell r="I5197" t="str">
            <v>UN</v>
          </cell>
          <cell r="J5197" t="str">
            <v>ATRIBUÍDO SÃO PAULO</v>
          </cell>
          <cell r="K5197" t="str">
            <v>763,45</v>
          </cell>
          <cell r="L5197" t="str">
            <v>CAIXA REFERENCIAL</v>
          </cell>
          <cell r="M5197" t="str">
            <v>310,39</v>
          </cell>
          <cell r="N5197">
            <v>453.06000000000006</v>
          </cell>
          <cell r="O5197">
            <v>763.45</v>
          </cell>
          <cell r="P5197">
            <v>0</v>
          </cell>
          <cell r="R5197" t="str">
            <v>SINAPI</v>
          </cell>
        </row>
        <row r="5198">
          <cell r="G5198">
            <v>98110</v>
          </cell>
          <cell r="H5198" t="str">
            <v>CAIXA DE GORDURA PEQUENA (CAPACIDADE: 19 L), CIRCULAR, EM PVC, DIÂMETRO INTERNO= 0,3 M. AF_12/2020</v>
          </cell>
          <cell r="I5198" t="str">
            <v>UN</v>
          </cell>
          <cell r="J5198" t="str">
            <v>ATRIBUÍDO SÃO PAULO</v>
          </cell>
          <cell r="K5198" t="str">
            <v>368,95</v>
          </cell>
          <cell r="L5198" t="str">
            <v>CAIXA REFERENCIAL</v>
          </cell>
          <cell r="M5198" t="str">
            <v>9,76</v>
          </cell>
          <cell r="N5198">
            <v>359.19</v>
          </cell>
          <cell r="O5198">
            <v>368.95</v>
          </cell>
          <cell r="P5198">
            <v>0</v>
          </cell>
          <cell r="R5198" t="str">
            <v>SINAPI</v>
          </cell>
        </row>
        <row r="5199">
          <cell r="G5199">
            <v>98111</v>
          </cell>
          <cell r="H5199" t="str">
            <v>CAIXA DE INSPEÇÃO PARA ATERRAMENTO, CIRCULAR, EM POLIETILENO, DIÂMETRO INTERNO = 0,3 M. AF_12/2020</v>
          </cell>
          <cell r="I5199" t="str">
            <v>UN</v>
          </cell>
          <cell r="J5199" t="str">
            <v>ATRIBUÍDO SÃO PAULO</v>
          </cell>
          <cell r="K5199" t="str">
            <v>49,75</v>
          </cell>
          <cell r="L5199" t="str">
            <v>CAIXA REFERENCIAL</v>
          </cell>
          <cell r="M5199" t="str">
            <v>5,35</v>
          </cell>
          <cell r="N5199">
            <v>44.4</v>
          </cell>
          <cell r="O5199">
            <v>49.75</v>
          </cell>
          <cell r="P5199">
            <v>0</v>
          </cell>
          <cell r="R5199" t="str">
            <v>SINAPI</v>
          </cell>
        </row>
        <row r="5200">
          <cell r="G5200">
            <v>98112</v>
          </cell>
          <cell r="H5200" t="str">
            <v>TIL (TUBO DE INSPEÇÃO E LIMPEZA) CONDOMINIAL PARA ESGOTO, EM PVC, DN 100 X 100 MM. AF_12/2020</v>
          </cell>
          <cell r="I5200" t="str">
            <v>UN</v>
          </cell>
          <cell r="J5200" t="str">
            <v>ATRIBUÍDO SÃO PAULO</v>
          </cell>
          <cell r="K5200" t="str">
            <v>101,26</v>
          </cell>
          <cell r="L5200" t="str">
            <v>CAIXA REFERENCIAL</v>
          </cell>
          <cell r="M5200" t="str">
            <v>14,95</v>
          </cell>
          <cell r="N5200">
            <v>86.31</v>
          </cell>
          <cell r="O5200">
            <v>101.26</v>
          </cell>
          <cell r="P5200">
            <v>0</v>
          </cell>
          <cell r="R5200" t="str">
            <v>SINAPI</v>
          </cell>
        </row>
        <row r="5201">
          <cell r="G5201">
            <v>98114</v>
          </cell>
          <cell r="H5201" t="str">
            <v>TAMPA CIRCULAR PARA ESGOTO E DRENAGEM, EM FERRO FUNDIDO, DIÂMETRO INTERNO = 0,6 M. AF_12/2020</v>
          </cell>
          <cell r="I5201" t="str">
            <v>UN</v>
          </cell>
          <cell r="J5201" t="str">
            <v>ATRIBUÍDO SÃO PAULO</v>
          </cell>
          <cell r="K5201" t="str">
            <v>689,08</v>
          </cell>
          <cell r="L5201" t="str">
            <v>CAIXA REFERENCIAL</v>
          </cell>
          <cell r="M5201" t="str">
            <v>36,14</v>
          </cell>
          <cell r="N5201">
            <v>652.94000000000005</v>
          </cell>
          <cell r="O5201">
            <v>689.08</v>
          </cell>
          <cell r="P5201">
            <v>0</v>
          </cell>
          <cell r="R5201" t="str">
            <v>SINAPI</v>
          </cell>
        </row>
        <row r="5202">
          <cell r="G5202">
            <v>98115</v>
          </cell>
          <cell r="H5202" t="str">
            <v>TAMPA CIRCULAR PARA ESGOTO E DRENAGEM, EM CONCRETO PRÉ-MOLDADO, DIÂMETRO INTERNO = 0,60 M E ALTURA = 0,10 M. AF_12/2020</v>
          </cell>
          <cell r="I5202" t="str">
            <v>UN</v>
          </cell>
          <cell r="J5202" t="str">
            <v>ATRIBUÍDO SÃO PAULO</v>
          </cell>
          <cell r="K5202" t="str">
            <v>96,71</v>
          </cell>
          <cell r="L5202" t="str">
            <v>CAIXA REFERENCIAL</v>
          </cell>
          <cell r="M5202" t="str">
            <v>42,85</v>
          </cell>
          <cell r="N5202">
            <v>53.859999999999992</v>
          </cell>
          <cell r="O5202">
            <v>96.71</v>
          </cell>
          <cell r="P5202">
            <v>0</v>
          </cell>
          <cell r="R5202" t="str">
            <v>SINAPI</v>
          </cell>
        </row>
        <row r="5203">
          <cell r="G5203">
            <v>89957</v>
          </cell>
          <cell r="H5203" t="str">
            <v>PONTO DE CONSUMO TERMINAL DE ÁGUA FRIA (SUBRAMAL) COM TUBULAÇÃO DE PVC, DN 25 MM, INSTALADO EM RAMAL DE ÁGUA, INCLUSOS RASGO E CHUMBAMENTO EM ALVENARIA. AF_12/2014</v>
          </cell>
          <cell r="I5203" t="str">
            <v>UN</v>
          </cell>
          <cell r="J5203" t="str">
            <v>COEFICIENTE DE REPRESENTATIVIDADE</v>
          </cell>
          <cell r="K5203" t="str">
            <v>140,64</v>
          </cell>
          <cell r="L5203" t="str">
            <v>CAIXA REFERENCIAL</v>
          </cell>
          <cell r="M5203" t="str">
            <v>86,94</v>
          </cell>
          <cell r="N5203">
            <v>53.699999999999989</v>
          </cell>
          <cell r="O5203">
            <v>140.63999999999999</v>
          </cell>
          <cell r="P5203">
            <v>0</v>
          </cell>
          <cell r="R5203" t="str">
            <v>SINAPI</v>
          </cell>
        </row>
        <row r="5204">
          <cell r="G5204">
            <v>89959</v>
          </cell>
          <cell r="H5204" t="str">
            <v>PONTO DE CONSUMO TERMINAL DE ÁGUA QUENTE (SUBRAMAL) COM TUBULAÇÃO DE CPVC, DN 22 MM, INSTALADO EM RAMAL DE ÁGUA, INCLUSOS RASGO E CHUMBAMENTO EM ALVENARIA. AF_12/2014</v>
          </cell>
          <cell r="I5204" t="str">
            <v>UN</v>
          </cell>
          <cell r="J5204" t="str">
            <v>COEFICIENTE DE REPRESENTATIVIDADE</v>
          </cell>
          <cell r="K5204" t="str">
            <v>229,28</v>
          </cell>
          <cell r="L5204" t="str">
            <v>CAIXA REFERENCIAL</v>
          </cell>
          <cell r="M5204" t="str">
            <v>105,09</v>
          </cell>
          <cell r="N5204">
            <v>124.19</v>
          </cell>
          <cell r="O5204">
            <v>229.28</v>
          </cell>
          <cell r="P5204">
            <v>0</v>
          </cell>
          <cell r="R5204" t="str">
            <v>SINAPI</v>
          </cell>
        </row>
        <row r="5205">
          <cell r="G5205">
            <v>89349</v>
          </cell>
          <cell r="H5205" t="str">
            <v>REGISTRO DE PRESSÃO BRUTO, LATÃO, ROSCÁVEL, 1/2" - FORNECIMENTO E INSTALAÇÃO. AF_08/2021</v>
          </cell>
          <cell r="I5205" t="str">
            <v>UN</v>
          </cell>
          <cell r="J5205" t="str">
            <v>COEFICIENTE DE REPRESENTATIVIDADE</v>
          </cell>
          <cell r="K5205" t="str">
            <v>20,92</v>
          </cell>
          <cell r="L5205" t="str">
            <v>CAIXA REFERENCIAL</v>
          </cell>
          <cell r="M5205" t="str">
            <v>2,51</v>
          </cell>
          <cell r="N5205">
            <v>18.410000000000004</v>
          </cell>
          <cell r="O5205">
            <v>20.92</v>
          </cell>
          <cell r="P5205">
            <v>0</v>
          </cell>
          <cell r="R5205" t="str">
            <v>SINAPI</v>
          </cell>
        </row>
        <row r="5206">
          <cell r="G5206">
            <v>89351</v>
          </cell>
          <cell r="H5206" t="str">
            <v>REGISTRO DE PRESSÃO BRUTO, LATÃO,  ROSCÁVEL, 3/4'' - FORNECIMENTO E INSTALAÇÃO. AF_08/2021</v>
          </cell>
          <cell r="I5206" t="str">
            <v>UN</v>
          </cell>
          <cell r="J5206" t="str">
            <v>COEFICIENTE DE REPRESENTATIVIDADE</v>
          </cell>
          <cell r="K5206" t="str">
            <v>26,07</v>
          </cell>
          <cell r="L5206" t="str">
            <v>CAIXA REFERENCIAL</v>
          </cell>
          <cell r="M5206" t="str">
            <v>3,86</v>
          </cell>
          <cell r="N5206">
            <v>22.21</v>
          </cell>
          <cell r="O5206">
            <v>26.07</v>
          </cell>
          <cell r="P5206">
            <v>0</v>
          </cell>
          <cell r="R5206" t="str">
            <v>SINAPI</v>
          </cell>
        </row>
        <row r="5207">
          <cell r="G5207">
            <v>89352</v>
          </cell>
          <cell r="H5207" t="str">
            <v>REGISTRO DE GAVETA BRUTO, LATÃO, ROSCÁVEL, 1/2" - FORNECIMENTO E INSTALAÇÃO. AF_08/2021</v>
          </cell>
          <cell r="I5207" t="str">
            <v>UN</v>
          </cell>
          <cell r="J5207" t="str">
            <v>COEFICIENTE DE REPRESENTATIVIDADE</v>
          </cell>
          <cell r="K5207" t="str">
            <v>28,16</v>
          </cell>
          <cell r="L5207" t="str">
            <v>CAIXA REFERENCIAL</v>
          </cell>
          <cell r="M5207" t="str">
            <v>2,51</v>
          </cell>
          <cell r="N5207">
            <v>25.65</v>
          </cell>
          <cell r="O5207">
            <v>28.159999999999997</v>
          </cell>
          <cell r="P5207">
            <v>0</v>
          </cell>
          <cell r="R5207" t="str">
            <v>SINAPI</v>
          </cell>
        </row>
        <row r="5208">
          <cell r="G5208">
            <v>89353</v>
          </cell>
          <cell r="H5208" t="str">
            <v>REGISTRO DE GAVETA BRUTO, LATÃO, ROSCÁVEL, 3/4" - FORNECIMENTO E INSTALAÇÃO. AF_08/2021</v>
          </cell>
          <cell r="I5208" t="str">
            <v>UN</v>
          </cell>
          <cell r="J5208" t="str">
            <v>COEFICIENTE DE REPRESENTATIVIDADE</v>
          </cell>
          <cell r="K5208" t="str">
            <v>31,26</v>
          </cell>
          <cell r="L5208" t="str">
            <v>CAIXA REFERENCIAL</v>
          </cell>
          <cell r="M5208" t="str">
            <v>3,85</v>
          </cell>
          <cell r="N5208">
            <v>27.41</v>
          </cell>
          <cell r="O5208">
            <v>31.26</v>
          </cell>
          <cell r="P5208">
            <v>0</v>
          </cell>
          <cell r="R5208" t="str">
            <v>SINAPI</v>
          </cell>
        </row>
        <row r="5209">
          <cell r="G5209">
            <v>89354</v>
          </cell>
          <cell r="H5209" t="str">
            <v>MISTURADOR MONOCOMANDO PARA CHUVEIRO, BASE BRUTA E ACABAMENTO CROMADO - FORNECIMENTO E INSTALAÇÃO. AF_08/2021</v>
          </cell>
          <cell r="I5209" t="str">
            <v>UN</v>
          </cell>
          <cell r="J5209" t="str">
            <v>COEFICIENTE DE REPRESENTATIVIDADE</v>
          </cell>
          <cell r="K5209" t="str">
            <v>601,36</v>
          </cell>
          <cell r="L5209" t="str">
            <v>CAIXA REFERENCIAL</v>
          </cell>
          <cell r="M5209" t="str">
            <v>21,72</v>
          </cell>
          <cell r="N5209">
            <v>579.64</v>
          </cell>
          <cell r="O5209">
            <v>601.36</v>
          </cell>
          <cell r="P5209">
            <v>0</v>
          </cell>
          <cell r="R5209" t="str">
            <v>SINAPI</v>
          </cell>
        </row>
        <row r="5210">
          <cell r="G5210">
            <v>89969</v>
          </cell>
          <cell r="H5210" t="str">
            <v>KIT DE REGISTRO DE PRESSÃO BRUTO DE LATÃO ½", INCLUSIVE CONEXÕES,  ROSCÁVEL, INSTALADO EM RAMAL DE ÁGUA FRIA - FORNECIMENTO E INSTALAÇÃO. AF_12/2014</v>
          </cell>
          <cell r="I5210" t="str">
            <v>UN</v>
          </cell>
          <cell r="J5210" t="str">
            <v>COEFICIENTE DE REPRESENTATIVIDADE</v>
          </cell>
          <cell r="K5210" t="str">
            <v>37,42</v>
          </cell>
          <cell r="L5210" t="str">
            <v>CAIXA REFERENCIAL</v>
          </cell>
          <cell r="M5210" t="str">
            <v>8,16</v>
          </cell>
          <cell r="N5210">
            <v>29.26</v>
          </cell>
          <cell r="O5210">
            <v>37.42</v>
          </cell>
          <cell r="P5210">
            <v>0</v>
          </cell>
          <cell r="R5210" t="str">
            <v>SINAPI</v>
          </cell>
        </row>
        <row r="5211">
          <cell r="G5211">
            <v>89970</v>
          </cell>
          <cell r="H5211" t="str">
            <v>KIT DE REGISTRO DE PRESSÃO BRUTO DE LATÃO ¾", INCLUSIVE CONEXÕES, ROSCÁVEL, INSTALADO EM RAMAL DE ÁGUA FRIA - FORNECIMENTO E INSTALAÇÃO. AF_12/2014</v>
          </cell>
          <cell r="I5211" t="str">
            <v>UN</v>
          </cell>
          <cell r="J5211" t="str">
            <v>COEFICIENTE DE REPRESENTATIVIDADE</v>
          </cell>
          <cell r="K5211" t="str">
            <v>39,66</v>
          </cell>
          <cell r="L5211" t="str">
            <v>CAIXA REFERENCIAL</v>
          </cell>
          <cell r="M5211" t="str">
            <v>10,48</v>
          </cell>
          <cell r="N5211">
            <v>29.179999999999996</v>
          </cell>
          <cell r="O5211">
            <v>39.659999999999997</v>
          </cell>
          <cell r="P5211">
            <v>0</v>
          </cell>
          <cell r="R5211" t="str">
            <v>SINAPI</v>
          </cell>
        </row>
        <row r="5212">
          <cell r="G5212">
            <v>89971</v>
          </cell>
          <cell r="H5212" t="str">
            <v>KIT DE REGISTRO DE GAVETA BRUTO DE LATÃO ½", INCLUSIVE CONEXÕES, ROSCÁVEL, INSTALADO EM RAMAL DE ÁGUA FRIA - FORNECIMENTO E INSTALAÇÃO. AF_12/2014</v>
          </cell>
          <cell r="I5212" t="str">
            <v>UN</v>
          </cell>
          <cell r="J5212" t="str">
            <v>COEFICIENTE DE REPRESENTATIVIDADE</v>
          </cell>
          <cell r="K5212" t="str">
            <v>39,18</v>
          </cell>
          <cell r="L5212" t="str">
            <v>CAIXA REFERENCIAL</v>
          </cell>
          <cell r="M5212" t="str">
            <v>8,16</v>
          </cell>
          <cell r="N5212">
            <v>31.02</v>
          </cell>
          <cell r="O5212">
            <v>39.18</v>
          </cell>
          <cell r="P5212">
            <v>0</v>
          </cell>
          <cell r="R5212" t="str">
            <v>SINAPI</v>
          </cell>
        </row>
        <row r="5213">
          <cell r="G5213">
            <v>89972</v>
          </cell>
          <cell r="H5213" t="str">
            <v>KIT DE REGISTRO DE GAVETA BRUTO DE LATÃO ¾", INCLUSIVE CONEXÕES, ROSCÁVEL, INSTALADO EM RAMAL DE ÁGUA FRIA - FORNECIMENTO E INSTALAÇÃO. AF_12/2014</v>
          </cell>
          <cell r="I5213" t="str">
            <v>UN</v>
          </cell>
          <cell r="J5213" t="str">
            <v>COEFICIENTE DE REPRESENTATIVIDADE</v>
          </cell>
          <cell r="K5213" t="str">
            <v>44,06</v>
          </cell>
          <cell r="L5213" t="str">
            <v>CAIXA REFERENCIAL</v>
          </cell>
          <cell r="M5213" t="str">
            <v>10,47</v>
          </cell>
          <cell r="N5213">
            <v>33.590000000000003</v>
          </cell>
          <cell r="O5213">
            <v>44.06</v>
          </cell>
          <cell r="P5213">
            <v>0</v>
          </cell>
          <cell r="R5213" t="str">
            <v>SINAPI</v>
          </cell>
        </row>
        <row r="5214">
          <cell r="G5214">
            <v>89973</v>
          </cell>
          <cell r="H5214" t="str">
            <v>KIT DE MISTURADOR BASE BRUTA DE LATÃO ¾" MONOCOMANDO PARA CHUVEIRO, INCLUSIVE CONEXÕES, INSTALADO EM RAMAL DE ÁGUA - FORNECIMENTO E INSTALAÇÃO. AF_12/2014</v>
          </cell>
          <cell r="I5214" t="str">
            <v>UN</v>
          </cell>
          <cell r="J5214" t="str">
            <v>COEFICIENTE DE REPRESENTATIVIDADE</v>
          </cell>
          <cell r="K5214" t="str">
            <v>809,30</v>
          </cell>
          <cell r="L5214" t="str">
            <v>CAIXA REFERENCIAL</v>
          </cell>
          <cell r="M5214" t="str">
            <v>68,66</v>
          </cell>
          <cell r="N5214">
            <v>740.64</v>
          </cell>
          <cell r="O5214">
            <v>809.3</v>
          </cell>
          <cell r="P5214">
            <v>0</v>
          </cell>
          <cell r="R5214" t="str">
            <v>SINAPI</v>
          </cell>
        </row>
        <row r="5215">
          <cell r="G5215">
            <v>89974</v>
          </cell>
          <cell r="H5215" t="str">
            <v>KIT DE TÊ MISTURADOR EM CPVC ¾" COM DUPLO COMANDO PARA CHUVEIRO, INCLUSIVE CONEXÕES, INSTALADO EM RAMAL DE ÁGUA - FORNECIMENTO E INSTALAÇÃO. AF_12/2014</v>
          </cell>
          <cell r="I5215" t="str">
            <v>UN</v>
          </cell>
          <cell r="J5215" t="str">
            <v>COEFICIENTE DE REPRESENTATIVIDADE</v>
          </cell>
          <cell r="K5215" t="str">
            <v>277,92</v>
          </cell>
          <cell r="L5215" t="str">
            <v>CAIXA REFERENCIAL</v>
          </cell>
          <cell r="M5215" t="str">
            <v>57,91</v>
          </cell>
          <cell r="N5215">
            <v>220.01000000000002</v>
          </cell>
          <cell r="O5215">
            <v>277.92</v>
          </cell>
          <cell r="P5215">
            <v>0</v>
          </cell>
          <cell r="R5215" t="str">
            <v>SINAPI</v>
          </cell>
        </row>
        <row r="5216">
          <cell r="G5216">
            <v>89984</v>
          </cell>
          <cell r="H5216" t="str">
            <v>REGISTRO DE PRESSÃO BRUTO, LATÃO, ROSCÁVEL, 1/2", COM ACABAMENTO E CANOPLA CROMADOS - FORNECIMENTO E INSTALAÇÃO. AF_08/2021</v>
          </cell>
          <cell r="I5216" t="str">
            <v>UN</v>
          </cell>
          <cell r="J5216" t="str">
            <v>COEFICIENTE DE REPRESENTATIVIDADE</v>
          </cell>
          <cell r="K5216" t="str">
            <v>66,57</v>
          </cell>
          <cell r="L5216" t="str">
            <v>CAIXA REFERENCIAL</v>
          </cell>
          <cell r="M5216" t="str">
            <v>6,41</v>
          </cell>
          <cell r="N5216">
            <v>60.16</v>
          </cell>
          <cell r="O5216">
            <v>66.569999999999993</v>
          </cell>
          <cell r="P5216">
            <v>0</v>
          </cell>
          <cell r="R5216" t="str">
            <v>SINAPI</v>
          </cell>
        </row>
        <row r="5217">
          <cell r="G5217">
            <v>89985</v>
          </cell>
          <cell r="H5217" t="str">
            <v>REGISTRO DE PRESSÃO BRUTO, LATÃO, ROSCÁVEL, 3/4", COM ACABAMENTO E CANOPLA CROMADOS - FORNECIMENTO E INSTALAÇÃO. AF_08/2021</v>
          </cell>
          <cell r="I5217" t="str">
            <v>UN</v>
          </cell>
          <cell r="J5217" t="str">
            <v>COEFICIENTE DE REPRESENTATIVIDADE</v>
          </cell>
          <cell r="K5217" t="str">
            <v>70,27</v>
          </cell>
          <cell r="L5217" t="str">
            <v>CAIXA REFERENCIAL</v>
          </cell>
          <cell r="M5217" t="str">
            <v>7,75</v>
          </cell>
          <cell r="N5217">
            <v>62.519999999999996</v>
          </cell>
          <cell r="O5217">
            <v>70.27</v>
          </cell>
          <cell r="P5217">
            <v>0</v>
          </cell>
          <cell r="R5217" t="str">
            <v>SINAPI</v>
          </cell>
        </row>
        <row r="5218">
          <cell r="G5218">
            <v>89986</v>
          </cell>
          <cell r="H5218" t="str">
            <v>REGISTRO DE GAVETA BRUTO, LATÃO, ROSCÁVEL, 1/2", COM ACABAMENTO E CANOPLA CROMADOS - FORNECIMENTO E INSTALAÇÃO. AF_08/2021</v>
          </cell>
          <cell r="I5218" t="str">
            <v>UN</v>
          </cell>
          <cell r="J5218" t="str">
            <v>COEFICIENTE DE REPRESENTATIVIDADE</v>
          </cell>
          <cell r="K5218" t="str">
            <v>64,91</v>
          </cell>
          <cell r="L5218" t="str">
            <v>CAIXA REFERENCIAL</v>
          </cell>
          <cell r="M5218" t="str">
            <v>6,41</v>
          </cell>
          <cell r="N5218">
            <v>58.5</v>
          </cell>
          <cell r="O5218">
            <v>64.91</v>
          </cell>
          <cell r="P5218">
            <v>0</v>
          </cell>
          <cell r="R5218" t="str">
            <v>SINAPI</v>
          </cell>
        </row>
        <row r="5219">
          <cell r="G5219">
            <v>89987</v>
          </cell>
          <cell r="H5219" t="str">
            <v>REGISTRO DE GAVETA BRUTO, LATÃO, ROSCÁVEL, 3/4", COM ACABAMENTO E CANOPLA CROMADOS - FORNECIMENTO E INSTALAÇÃO. AF_08/2021</v>
          </cell>
          <cell r="I5219" t="str">
            <v>UN</v>
          </cell>
          <cell r="J5219" t="str">
            <v>COEFICIENTE DE REPRESENTATIVIDADE</v>
          </cell>
          <cell r="K5219" t="str">
            <v>73,91</v>
          </cell>
          <cell r="L5219" t="str">
            <v>CAIXA REFERENCIAL</v>
          </cell>
          <cell r="M5219" t="str">
            <v>7,75</v>
          </cell>
          <cell r="N5219">
            <v>66.16</v>
          </cell>
          <cell r="O5219">
            <v>73.91</v>
          </cell>
          <cell r="P5219">
            <v>0</v>
          </cell>
          <cell r="R5219" t="str">
            <v>SINAPI</v>
          </cell>
        </row>
        <row r="5220">
          <cell r="G5220">
            <v>90371</v>
          </cell>
          <cell r="H5220" t="str">
            <v>REGISTRO DE ESFERA, PVC, ROSCÁVEL, COM VOLANTE, 3/4" - FORNECIMENTO E INSTALAÇÃO. AF_08/2021</v>
          </cell>
          <cell r="I5220" t="str">
            <v>UN</v>
          </cell>
          <cell r="J5220" t="str">
            <v>COEFICIENTE DE REPRESENTATIVIDADE</v>
          </cell>
          <cell r="K5220" t="str">
            <v>27,56</v>
          </cell>
          <cell r="L5220" t="str">
            <v>CAIXA REFERENCIAL</v>
          </cell>
          <cell r="M5220" t="str">
            <v>3,85</v>
          </cell>
          <cell r="N5220">
            <v>23.709999999999997</v>
          </cell>
          <cell r="O5220">
            <v>27.56</v>
          </cell>
          <cell r="P5220">
            <v>0</v>
          </cell>
          <cell r="R5220" t="str">
            <v>SINAPI</v>
          </cell>
        </row>
        <row r="5221">
          <cell r="G5221">
            <v>94489</v>
          </cell>
          <cell r="H5221" t="str">
            <v>REGISTRO DE ESFERA, PVC, SOLDÁVEL, COM VOLANTE, DN  25 MM - FORNECIMENTO E INSTALAÇÃO. AF_08/2021</v>
          </cell>
          <cell r="I5221" t="str">
            <v>UN</v>
          </cell>
          <cell r="J5221" t="str">
            <v>COEFICIENTE DE REPRESENTATIVIDADE</v>
          </cell>
          <cell r="K5221" t="str">
            <v>28,17</v>
          </cell>
          <cell r="L5221" t="str">
            <v>CAIXA REFERENCIAL</v>
          </cell>
          <cell r="M5221" t="str">
            <v>2,78</v>
          </cell>
          <cell r="N5221">
            <v>25.39</v>
          </cell>
          <cell r="O5221">
            <v>28.17</v>
          </cell>
          <cell r="P5221">
            <v>0</v>
          </cell>
          <cell r="R5221" t="str">
            <v>SINAPI</v>
          </cell>
        </row>
        <row r="5222">
          <cell r="G5222">
            <v>94490</v>
          </cell>
          <cell r="H5222" t="str">
            <v>REGISTRO DE ESFERA, PVC, SOLDÁVEL, COM VOLANTE, DN  32 MM - FORNECIMENTO E INSTALAÇÃO. AF_08/2021</v>
          </cell>
          <cell r="I5222" t="str">
            <v>UN</v>
          </cell>
          <cell r="J5222" t="str">
            <v>COEFICIENTE DE REPRESENTATIVIDADE</v>
          </cell>
          <cell r="K5222" t="str">
            <v>41,59</v>
          </cell>
          <cell r="L5222" t="str">
            <v>CAIXA REFERENCIAL</v>
          </cell>
          <cell r="M5222" t="str">
            <v>2,78</v>
          </cell>
          <cell r="N5222">
            <v>38.81</v>
          </cell>
          <cell r="O5222">
            <v>41.59</v>
          </cell>
          <cell r="P5222">
            <v>0</v>
          </cell>
          <cell r="R5222" t="str">
            <v>SINAPI</v>
          </cell>
        </row>
        <row r="5223">
          <cell r="G5223">
            <v>94491</v>
          </cell>
          <cell r="H5223" t="str">
            <v>REGISTRO DE ESFERA, PVC, SOLDÁVEL, COM VOLANTE, DN  40 MM - FORNECIMENTO E INSTALAÇÃO. AF_08/2021</v>
          </cell>
          <cell r="I5223" t="str">
            <v>UN</v>
          </cell>
          <cell r="J5223" t="str">
            <v>COEFICIENTE DE REPRESENTATIVIDADE</v>
          </cell>
          <cell r="K5223" t="str">
            <v>56,86</v>
          </cell>
          <cell r="L5223" t="str">
            <v>CAIXA REFERENCIAL</v>
          </cell>
          <cell r="M5223" t="str">
            <v>3,97</v>
          </cell>
          <cell r="N5223">
            <v>52.89</v>
          </cell>
          <cell r="O5223">
            <v>56.86</v>
          </cell>
          <cell r="P5223">
            <v>0</v>
          </cell>
          <cell r="R5223" t="str">
            <v>SINAPI</v>
          </cell>
        </row>
        <row r="5224">
          <cell r="G5224">
            <v>94492</v>
          </cell>
          <cell r="H5224" t="str">
            <v>REGISTRO DE ESFERA, PVC, SOLDÁVEL, COM VOLANTE, DN  50 MM - FORNECIMENTO E INSTALAÇÃO. AF_08/2021</v>
          </cell>
          <cell r="I5224" t="str">
            <v>UN</v>
          </cell>
          <cell r="J5224" t="str">
            <v>COEFICIENTE DE REPRESENTATIVIDADE</v>
          </cell>
          <cell r="K5224" t="str">
            <v>58,44</v>
          </cell>
          <cell r="L5224" t="str">
            <v>CAIXA REFERENCIAL</v>
          </cell>
          <cell r="M5224" t="str">
            <v>3,97</v>
          </cell>
          <cell r="N5224">
            <v>54.47</v>
          </cell>
          <cell r="O5224">
            <v>58.44</v>
          </cell>
          <cell r="P5224">
            <v>0</v>
          </cell>
          <cell r="R5224" t="str">
            <v>SINAPI</v>
          </cell>
        </row>
        <row r="5225">
          <cell r="G5225">
            <v>94493</v>
          </cell>
          <cell r="H5225" t="str">
            <v>REGISTRO DE ESFERA, PVC, SOLDÁVEL, COM VOLANTE, DN  60 MM - FORNECIMENTO E INSTALAÇÃO. AF_08/2021</v>
          </cell>
          <cell r="I5225" t="str">
            <v>UN</v>
          </cell>
          <cell r="J5225" t="str">
            <v>COEFICIENTE DE REPRESENTATIVIDADE</v>
          </cell>
          <cell r="K5225" t="str">
            <v>107,27</v>
          </cell>
          <cell r="L5225" t="str">
            <v>CAIXA REFERENCIAL</v>
          </cell>
          <cell r="M5225" t="str">
            <v>6,44</v>
          </cell>
          <cell r="N5225">
            <v>100.83</v>
          </cell>
          <cell r="O5225">
            <v>107.27</v>
          </cell>
          <cell r="P5225">
            <v>0</v>
          </cell>
          <cell r="R5225" t="str">
            <v>SINAPI</v>
          </cell>
        </row>
        <row r="5226">
          <cell r="G5226">
            <v>94495</v>
          </cell>
          <cell r="H5226" t="str">
            <v>REGISTRO DE GAVETA BRUTO, LATÃO, ROSCÁVEL, 1" - FORNECIMENTO E INSTALAÇÃO. AF_08/2021</v>
          </cell>
          <cell r="I5226" t="str">
            <v>UN</v>
          </cell>
          <cell r="J5226" t="str">
            <v>COEFICIENTE DE REPRESENTATIVIDADE</v>
          </cell>
          <cell r="K5226" t="str">
            <v>48,15</v>
          </cell>
          <cell r="L5226" t="str">
            <v>CAIXA REFERENCIAL</v>
          </cell>
          <cell r="M5226" t="str">
            <v>5,20</v>
          </cell>
          <cell r="N5226">
            <v>42.949999999999996</v>
          </cell>
          <cell r="O5226">
            <v>48.15</v>
          </cell>
          <cell r="P5226">
            <v>0</v>
          </cell>
          <cell r="R5226" t="str">
            <v>SINAPI</v>
          </cell>
        </row>
        <row r="5227">
          <cell r="G5227">
            <v>94496</v>
          </cell>
          <cell r="H5227" t="str">
            <v>REGISTRO DE GAVETA BRUTO, LATÃO, ROSCÁVEL, 1 1/4" - FORNECIMENTO E INSTALAÇÃO. AF_08/2021</v>
          </cell>
          <cell r="I5227" t="str">
            <v>UN</v>
          </cell>
          <cell r="J5227" t="str">
            <v>COEFICIENTE DE REPRESENTATIVIDADE</v>
          </cell>
          <cell r="K5227" t="str">
            <v>65,59</v>
          </cell>
          <cell r="L5227" t="str">
            <v>CAIXA REFERENCIAL</v>
          </cell>
          <cell r="M5227" t="str">
            <v>7,08</v>
          </cell>
          <cell r="N5227">
            <v>58.510000000000005</v>
          </cell>
          <cell r="O5227">
            <v>65.59</v>
          </cell>
          <cell r="P5227">
            <v>0</v>
          </cell>
          <cell r="R5227" t="str">
            <v>SINAPI</v>
          </cell>
        </row>
        <row r="5228">
          <cell r="G5228">
            <v>94497</v>
          </cell>
          <cell r="H5228" t="str">
            <v>REGISTRO DE GAVETA BRUTO, LATÃO, ROSCÁVEL, 1 1/2" - FORNECIMENTO E INSTALAÇÃO. AF_08/2021</v>
          </cell>
          <cell r="I5228" t="str">
            <v>UN</v>
          </cell>
          <cell r="J5228" t="str">
            <v>COEFICIENTE DE REPRESENTATIVIDADE</v>
          </cell>
          <cell r="K5228" t="str">
            <v>83,16</v>
          </cell>
          <cell r="L5228" t="str">
            <v>CAIXA REFERENCIAL</v>
          </cell>
          <cell r="M5228" t="str">
            <v>9,23</v>
          </cell>
          <cell r="N5228">
            <v>73.929999999999993</v>
          </cell>
          <cell r="O5228">
            <v>83.16</v>
          </cell>
          <cell r="P5228">
            <v>0</v>
          </cell>
          <cell r="R5228" t="str">
            <v>SINAPI</v>
          </cell>
        </row>
        <row r="5229">
          <cell r="G5229">
            <v>94498</v>
          </cell>
          <cell r="H5229" t="str">
            <v>REGISTRO DE GAVETA BRUTO, LATÃO, ROSCÁVEL, 2" - FORNECIMENTO E INSTALAÇÃO. AF_08/2021</v>
          </cell>
          <cell r="I5229" t="str">
            <v>UN</v>
          </cell>
          <cell r="J5229" t="str">
            <v>COEFICIENTE DE REPRESENTATIVIDADE</v>
          </cell>
          <cell r="K5229" t="str">
            <v>114,59</v>
          </cell>
          <cell r="L5229" t="str">
            <v>CAIXA REFERENCIAL</v>
          </cell>
          <cell r="M5229" t="str">
            <v>11,92</v>
          </cell>
          <cell r="N5229">
            <v>102.67</v>
          </cell>
          <cell r="O5229">
            <v>114.59</v>
          </cell>
          <cell r="P5229">
            <v>0</v>
          </cell>
          <cell r="R5229" t="str">
            <v>SINAPI</v>
          </cell>
        </row>
        <row r="5230">
          <cell r="G5230">
            <v>94499</v>
          </cell>
          <cell r="H5230" t="str">
            <v>REGISTRO DE GAVETA BRUTO, LATÃO, ROSCÁVEL, 2 1/2" - FORNECIMENTO E INSTALAÇÃO. AF_08/2021</v>
          </cell>
          <cell r="I5230" t="str">
            <v>UN</v>
          </cell>
          <cell r="J5230" t="str">
            <v>COEFICIENTE DE REPRESENTATIVIDADE</v>
          </cell>
          <cell r="K5230" t="str">
            <v>226,33</v>
          </cell>
          <cell r="L5230" t="str">
            <v>CAIXA REFERENCIAL</v>
          </cell>
          <cell r="M5230" t="str">
            <v>15,95</v>
          </cell>
          <cell r="N5230">
            <v>210.38000000000002</v>
          </cell>
          <cell r="O5230">
            <v>226.33</v>
          </cell>
          <cell r="P5230">
            <v>0</v>
          </cell>
          <cell r="R5230" t="str">
            <v>SINAPI</v>
          </cell>
        </row>
        <row r="5231">
          <cell r="G5231">
            <v>94500</v>
          </cell>
          <cell r="H5231" t="str">
            <v>REGISTRO DE GAVETA BRUTO, LATÃO, ROSCÁVEL, 3" - FORNECIMENTO E INSTALAÇÃO. AF_08/2021</v>
          </cell>
          <cell r="I5231" t="str">
            <v>UN</v>
          </cell>
          <cell r="J5231" t="str">
            <v>COEFICIENTE DE REPRESENTATIVIDADE</v>
          </cell>
          <cell r="K5231" t="str">
            <v>274,83</v>
          </cell>
          <cell r="L5231" t="str">
            <v>CAIXA REFERENCIAL</v>
          </cell>
          <cell r="M5231" t="str">
            <v>19,98</v>
          </cell>
          <cell r="N5231">
            <v>254.85</v>
          </cell>
          <cell r="O5231">
            <v>274.83</v>
          </cell>
          <cell r="P5231">
            <v>0</v>
          </cell>
          <cell r="R5231" t="str">
            <v>SINAPI</v>
          </cell>
        </row>
        <row r="5232">
          <cell r="G5232">
            <v>94501</v>
          </cell>
          <cell r="H5232" t="str">
            <v>REGISTRO DE GAVETA BRUTO, LATÃO, ROSCÁVEL, 4" - FORNECIMENTO E INSTALAÇÃO. AF_08/2021</v>
          </cell>
          <cell r="I5232" t="str">
            <v>UN</v>
          </cell>
          <cell r="J5232" t="str">
            <v>COEFICIENTE DE REPRESENTATIVIDADE</v>
          </cell>
          <cell r="K5232" t="str">
            <v>551,73</v>
          </cell>
          <cell r="L5232" t="str">
            <v>CAIXA REFERENCIAL</v>
          </cell>
          <cell r="M5232" t="str">
            <v>25,37</v>
          </cell>
          <cell r="N5232">
            <v>526.36</v>
          </cell>
          <cell r="O5232">
            <v>551.73</v>
          </cell>
          <cell r="P5232">
            <v>0</v>
          </cell>
          <cell r="R5232" t="str">
            <v>SINAPI</v>
          </cell>
        </row>
        <row r="5233">
          <cell r="G5233">
            <v>94792</v>
          </cell>
          <cell r="H5233" t="str">
            <v>REGISTRO DE GAVETA BRUTO, LATÃO, ROSCÁVEL, 1", COM ACABAMENTO E CANOPLA CROMADOS - FORNECIMENTO E INSTALAÇÃO. AF_08/2021</v>
          </cell>
          <cell r="I5233" t="str">
            <v>UN</v>
          </cell>
          <cell r="J5233" t="str">
            <v>COEFICIENTE DE REPRESENTATIVIDADE</v>
          </cell>
          <cell r="K5233" t="str">
            <v>89,99</v>
          </cell>
          <cell r="L5233" t="str">
            <v>CAIXA REFERENCIAL</v>
          </cell>
          <cell r="M5233" t="str">
            <v>9,10</v>
          </cell>
          <cell r="N5233">
            <v>80.89</v>
          </cell>
          <cell r="O5233">
            <v>89.99</v>
          </cell>
          <cell r="P5233">
            <v>0</v>
          </cell>
          <cell r="R5233" t="str">
            <v>SINAPI</v>
          </cell>
        </row>
        <row r="5234">
          <cell r="G5234">
            <v>94793</v>
          </cell>
          <cell r="H5234" t="str">
            <v>REGISTRO DE GAVETA BRUTO, LATÃO, ROSCÁVEL, 1 1/4", COM ACABAMENTO E CANOPLA CROMADOS - FORNECIMENTO E INSTALAÇÃO. AF_08/2021</v>
          </cell>
          <cell r="I5234" t="str">
            <v>UN</v>
          </cell>
          <cell r="J5234" t="str">
            <v>COEFICIENTE DE REPRESENTATIVIDADE</v>
          </cell>
          <cell r="K5234" t="str">
            <v>122,98</v>
          </cell>
          <cell r="L5234" t="str">
            <v>CAIXA REFERENCIAL</v>
          </cell>
          <cell r="M5234" t="str">
            <v>10,98</v>
          </cell>
          <cell r="N5234">
            <v>112</v>
          </cell>
          <cell r="O5234">
            <v>122.98</v>
          </cell>
          <cell r="P5234">
            <v>0</v>
          </cell>
          <cell r="R5234" t="str">
            <v>SINAPI</v>
          </cell>
        </row>
        <row r="5235">
          <cell r="G5235">
            <v>94794</v>
          </cell>
          <cell r="H5235" t="str">
            <v>REGISTRO DE GAVETA BRUTO, LATÃO, ROSCÁVEL, 1 1/2", COM ACABAMENTO E CANOPLA CROMADOS - FORNECIMENTO E INSTALAÇÃO. AF_08/2021</v>
          </cell>
          <cell r="I5235" t="str">
            <v>UN</v>
          </cell>
          <cell r="J5235" t="str">
            <v>COEFICIENTE DE REPRESENTATIVIDADE</v>
          </cell>
          <cell r="K5235" t="str">
            <v>130,73</v>
          </cell>
          <cell r="L5235" t="str">
            <v>CAIXA REFERENCIAL</v>
          </cell>
          <cell r="M5235" t="str">
            <v>13,14</v>
          </cell>
          <cell r="N5235">
            <v>117.58999999999999</v>
          </cell>
          <cell r="O5235">
            <v>130.72999999999999</v>
          </cell>
          <cell r="P5235">
            <v>0</v>
          </cell>
          <cell r="R5235" t="str">
            <v>SINAPI</v>
          </cell>
        </row>
        <row r="5236">
          <cell r="G5236">
            <v>94795</v>
          </cell>
          <cell r="H5236" t="str">
            <v>TORNEIRA DE BOIA PARA CAIXA D'ÁGUA, ROSCÁVEL, 1/2" - FORNECIMENTO E INSTALAÇÃO. AF_08/2021</v>
          </cell>
          <cell r="I5236" t="str">
            <v>UN</v>
          </cell>
          <cell r="J5236" t="str">
            <v>COEFICIENTE DE REPRESENTATIVIDADE</v>
          </cell>
          <cell r="K5236" t="str">
            <v>40,33</v>
          </cell>
          <cell r="L5236" t="str">
            <v>CAIXA REFERENCIAL</v>
          </cell>
          <cell r="M5236" t="str">
            <v>4,35</v>
          </cell>
          <cell r="N5236">
            <v>35.979999999999997</v>
          </cell>
          <cell r="O5236">
            <v>40.33</v>
          </cell>
          <cell r="P5236">
            <v>0</v>
          </cell>
          <cell r="R5236" t="str">
            <v>SINAPI</v>
          </cell>
        </row>
        <row r="5237">
          <cell r="G5237">
            <v>94796</v>
          </cell>
          <cell r="H5237" t="str">
            <v>TORNEIRA DE BOIA PARA CAIXA D'ÁGUA, ROSCÁVEL, 3/4" - FORNECIMENTO E INSTALAÇÃO. AF_08/2021</v>
          </cell>
          <cell r="I5237" t="str">
            <v>UN</v>
          </cell>
          <cell r="J5237" t="str">
            <v>COEFICIENTE DE REPRESENTATIVIDADE</v>
          </cell>
          <cell r="K5237" t="str">
            <v>46,03</v>
          </cell>
          <cell r="L5237" t="str">
            <v>CAIXA REFERENCIAL</v>
          </cell>
          <cell r="M5237" t="str">
            <v>6,67</v>
          </cell>
          <cell r="N5237">
            <v>39.36</v>
          </cell>
          <cell r="O5237">
            <v>46.03</v>
          </cell>
          <cell r="P5237">
            <v>0</v>
          </cell>
          <cell r="R5237" t="str">
            <v>SINAPI</v>
          </cell>
        </row>
        <row r="5238">
          <cell r="G5238">
            <v>94797</v>
          </cell>
          <cell r="H5238" t="str">
            <v>TORNEIRA DE BOIA PARA CAIXA D'ÁGUA, ROSCÁVEL, 1" - FORNECIMENTO E INSTALAÇÃO. AF_08/2021</v>
          </cell>
          <cell r="I5238" t="str">
            <v>UN</v>
          </cell>
          <cell r="J5238" t="str">
            <v>COEFICIENTE DE REPRESENTATIVIDADE</v>
          </cell>
          <cell r="K5238" t="str">
            <v>95,92</v>
          </cell>
          <cell r="L5238" t="str">
            <v>CAIXA REFERENCIAL</v>
          </cell>
          <cell r="M5238" t="str">
            <v>9,00</v>
          </cell>
          <cell r="N5238">
            <v>86.92</v>
          </cell>
          <cell r="O5238">
            <v>95.92</v>
          </cell>
          <cell r="P5238">
            <v>0</v>
          </cell>
          <cell r="R5238" t="str">
            <v>SINAPI</v>
          </cell>
        </row>
        <row r="5239">
          <cell r="G5239">
            <v>94798</v>
          </cell>
          <cell r="H5239" t="str">
            <v>TORNEIRA DE BOIA PARA CAIXA D'ÁGUA, ROSCÁVEL, 1 1/4" - FORNECIMENTO E INSTALAÇÃO. AF_08/2021</v>
          </cell>
          <cell r="I5239" t="str">
            <v>UN</v>
          </cell>
          <cell r="J5239" t="str">
            <v>COEFICIENTE DE REPRESENTATIVIDADE</v>
          </cell>
          <cell r="K5239" t="str">
            <v>159,46</v>
          </cell>
          <cell r="L5239" t="str">
            <v>CAIXA REFERENCIAL</v>
          </cell>
          <cell r="M5239" t="str">
            <v>12,24</v>
          </cell>
          <cell r="N5239">
            <v>147.22</v>
          </cell>
          <cell r="O5239">
            <v>159.46</v>
          </cell>
          <cell r="P5239">
            <v>0</v>
          </cell>
          <cell r="R5239" t="str">
            <v>SINAPI</v>
          </cell>
        </row>
        <row r="5240">
          <cell r="G5240">
            <v>94799</v>
          </cell>
          <cell r="H5240" t="str">
            <v>TORNEIRA DE BOIA PARA CAIXA D'ÁGUA, ROSCÁVEL, 1 1/2" - FORNECIMENTO E INSTALAÇÃO. AF_08/2021</v>
          </cell>
          <cell r="I5240" t="str">
            <v>UN</v>
          </cell>
          <cell r="J5240" t="str">
            <v>COEFICIENTE DE REPRESENTATIVIDADE</v>
          </cell>
          <cell r="K5240" t="str">
            <v>195,65</v>
          </cell>
          <cell r="L5240" t="str">
            <v>CAIXA REFERENCIAL</v>
          </cell>
          <cell r="M5240" t="str">
            <v>15,96</v>
          </cell>
          <cell r="N5240">
            <v>179.69</v>
          </cell>
          <cell r="O5240">
            <v>195.65</v>
          </cell>
          <cell r="P5240">
            <v>0</v>
          </cell>
          <cell r="R5240" t="str">
            <v>SINAPI</v>
          </cell>
        </row>
        <row r="5241">
          <cell r="G5241">
            <v>94800</v>
          </cell>
          <cell r="H5241" t="str">
            <v>TORNEIRA DE BOIA PARA CAIXA D'ÁGUA, ROSCÁVEL, 2" - FORNECIMENTO E INSTALAÇÃO. AF_08/2021</v>
          </cell>
          <cell r="I5241" t="str">
            <v>UN</v>
          </cell>
          <cell r="J5241" t="str">
            <v>COEFICIENTE DE REPRESENTATIVIDADE</v>
          </cell>
          <cell r="K5241" t="str">
            <v>251,17</v>
          </cell>
          <cell r="L5241" t="str">
            <v>CAIXA REFERENCIAL</v>
          </cell>
          <cell r="M5241" t="str">
            <v>20,60</v>
          </cell>
          <cell r="N5241">
            <v>230.57</v>
          </cell>
          <cell r="O5241">
            <v>251.17</v>
          </cell>
          <cell r="P5241">
            <v>0</v>
          </cell>
          <cell r="R5241" t="str">
            <v>SINAPI</v>
          </cell>
        </row>
        <row r="5242">
          <cell r="G5242">
            <v>95248</v>
          </cell>
          <cell r="H5242" t="str">
            <v>VÁLVULA DE ESFERA BRUTA, BRONZE, ROSCÁVEL, 1/2" - FORNECIMENTO E INSTALAÇÃO. AF_08/2021</v>
          </cell>
          <cell r="I5242" t="str">
            <v>UN</v>
          </cell>
          <cell r="J5242" t="str">
            <v>COEFICIENTE DE REPRESENTATIVIDADE</v>
          </cell>
          <cell r="K5242" t="str">
            <v>40,57</v>
          </cell>
          <cell r="L5242" t="str">
            <v>CAIXA REFERENCIAL</v>
          </cell>
          <cell r="M5242" t="str">
            <v>2,51</v>
          </cell>
          <cell r="N5242">
            <v>38.06</v>
          </cell>
          <cell r="O5242">
            <v>40.57</v>
          </cell>
          <cell r="P5242">
            <v>0</v>
          </cell>
          <cell r="R5242" t="str">
            <v>SINAPI</v>
          </cell>
        </row>
        <row r="5243">
          <cell r="G5243">
            <v>95249</v>
          </cell>
          <cell r="H5243" t="str">
            <v>VÁLVULA DE ESFERA BRUTA, BRONZE, ROSCÁVEL, 3/4'' - FORNECIMENTO E INSTALAÇÃO. AF_08/2021</v>
          </cell>
          <cell r="I5243" t="str">
            <v>UN</v>
          </cell>
          <cell r="J5243" t="str">
            <v>COEFICIENTE DE REPRESENTATIVIDADE</v>
          </cell>
          <cell r="K5243" t="str">
            <v>48,05</v>
          </cell>
          <cell r="L5243" t="str">
            <v>CAIXA REFERENCIAL</v>
          </cell>
          <cell r="M5243" t="str">
            <v>3,85</v>
          </cell>
          <cell r="N5243">
            <v>44.199999999999996</v>
          </cell>
          <cell r="O5243">
            <v>48.05</v>
          </cell>
          <cell r="P5243">
            <v>0</v>
          </cell>
          <cell r="R5243" t="str">
            <v>SINAPI</v>
          </cell>
        </row>
        <row r="5244">
          <cell r="G5244">
            <v>95250</v>
          </cell>
          <cell r="H5244" t="str">
            <v>VÁLVULA DE ESFERA BRUTA, BRONZE, ROSCÁVEL, 1'' - FORNECIMENTO E INSTALAÇÃO. AF_08/2021</v>
          </cell>
          <cell r="I5244" t="str">
            <v>UN</v>
          </cell>
          <cell r="J5244" t="str">
            <v>COEFICIENTE DE REPRESENTATIVIDADE</v>
          </cell>
          <cell r="K5244" t="str">
            <v>64,84</v>
          </cell>
          <cell r="L5244" t="str">
            <v>CAIXA REFERENCIAL</v>
          </cell>
          <cell r="M5244" t="str">
            <v>5,20</v>
          </cell>
          <cell r="N5244">
            <v>59.64</v>
          </cell>
          <cell r="O5244">
            <v>64.84</v>
          </cell>
          <cell r="P5244">
            <v>0</v>
          </cell>
          <cell r="R5244" t="str">
            <v>SINAPI</v>
          </cell>
        </row>
        <row r="5245">
          <cell r="G5245">
            <v>95251</v>
          </cell>
          <cell r="H5245" t="str">
            <v>VÁLVULA DE ESFERA BRUTA, BRONZE, ROSCÁVEL, 1 1/4'' - FORNECIMENTO E INSTALAÇÃO. AF_08/2021</v>
          </cell>
          <cell r="I5245" t="str">
            <v>UN</v>
          </cell>
          <cell r="J5245" t="str">
            <v>COEFICIENTE DE REPRESENTATIVIDADE</v>
          </cell>
          <cell r="K5245" t="str">
            <v>95,75</v>
          </cell>
          <cell r="L5245" t="str">
            <v>CAIXA REFERENCIAL</v>
          </cell>
          <cell r="M5245" t="str">
            <v>7,08</v>
          </cell>
          <cell r="N5245">
            <v>88.67</v>
          </cell>
          <cell r="O5245">
            <v>95.75</v>
          </cell>
          <cell r="P5245">
            <v>0</v>
          </cell>
          <cell r="R5245" t="str">
            <v>SINAPI</v>
          </cell>
        </row>
        <row r="5246">
          <cell r="G5246">
            <v>95252</v>
          </cell>
          <cell r="H5246" t="str">
            <v>VÁLVULA DE ESFERA BRUTA, BRONZE, ROSCÁVEL, 1 1/2'' - FORNECIMENTO E INSTALAÇÃO. AF_08/2021</v>
          </cell>
          <cell r="I5246" t="str">
            <v>UN</v>
          </cell>
          <cell r="J5246" t="str">
            <v>COEFICIENTE DE REPRESENTATIVIDADE</v>
          </cell>
          <cell r="K5246" t="str">
            <v>116,25</v>
          </cell>
          <cell r="L5246" t="str">
            <v>CAIXA REFERENCIAL</v>
          </cell>
          <cell r="M5246" t="str">
            <v>9,23</v>
          </cell>
          <cell r="N5246">
            <v>107.02</v>
          </cell>
          <cell r="O5246">
            <v>116.25</v>
          </cell>
          <cell r="P5246">
            <v>0</v>
          </cell>
          <cell r="R5246" t="str">
            <v>SINAPI</v>
          </cell>
        </row>
        <row r="5247">
          <cell r="G5247">
            <v>95253</v>
          </cell>
          <cell r="H5247" t="str">
            <v>VÁLVULA DE ESFERA BRUTA, BRONZE, ROSCÁVEL, 2'' - FORNECIMENTO E INSTALAÇÃO. AF_08/2021</v>
          </cell>
          <cell r="I5247" t="str">
            <v>UN</v>
          </cell>
          <cell r="J5247" t="str">
            <v>COEFICIENTE DE REPRESENTATIVIDADE</v>
          </cell>
          <cell r="K5247" t="str">
            <v>176,24</v>
          </cell>
          <cell r="L5247" t="str">
            <v>CAIXA REFERENCIAL</v>
          </cell>
          <cell r="M5247" t="str">
            <v>11,92</v>
          </cell>
          <cell r="N5247">
            <v>164.32000000000002</v>
          </cell>
          <cell r="O5247">
            <v>176.24</v>
          </cell>
          <cell r="P5247">
            <v>0</v>
          </cell>
          <cell r="R5247" t="str">
            <v>SINAPI</v>
          </cell>
        </row>
        <row r="5248">
          <cell r="G5248">
            <v>99619</v>
          </cell>
          <cell r="H5248" t="str">
            <v>VÁLVULA DE RETENÇÃO HORIZONTAL, DE BRONZE, ROSCÁVEL, 3/4" - FORNECIMENTO E INSTALAÇÃO. AF_08/2021</v>
          </cell>
          <cell r="I5248" t="str">
            <v>UN</v>
          </cell>
          <cell r="J5248" t="str">
            <v>ATRIBUÍDO SÃO PAULO</v>
          </cell>
          <cell r="K5248" t="str">
            <v>117,95</v>
          </cell>
          <cell r="L5248" t="str">
            <v>CAIXA REFERENCIAL</v>
          </cell>
          <cell r="M5248" t="str">
            <v>3,85</v>
          </cell>
          <cell r="N5248">
            <v>114.10000000000001</v>
          </cell>
          <cell r="O5248">
            <v>117.95</v>
          </cell>
          <cell r="P5248">
            <v>0</v>
          </cell>
          <cell r="R5248" t="str">
            <v>SINAPI</v>
          </cell>
        </row>
        <row r="5249">
          <cell r="G5249">
            <v>99620</v>
          </cell>
          <cell r="H5249" t="str">
            <v>VÁLVULA DE RETENÇÃO HORIZONTAL, DE BRONZE, ROSCÁVEL, 1" - FORNECIMENTO E INSTALAÇÃO. AF_08/2021</v>
          </cell>
          <cell r="I5249" t="str">
            <v>UN</v>
          </cell>
          <cell r="J5249" t="str">
            <v>ATRIBUÍDO SÃO PAULO</v>
          </cell>
          <cell r="K5249" t="str">
            <v>160,23</v>
          </cell>
          <cell r="L5249" t="str">
            <v>CAIXA REFERENCIAL</v>
          </cell>
          <cell r="M5249" t="str">
            <v>5,20</v>
          </cell>
          <cell r="N5249">
            <v>155.03</v>
          </cell>
          <cell r="O5249">
            <v>160.22999999999999</v>
          </cell>
          <cell r="P5249">
            <v>0</v>
          </cell>
          <cell r="R5249" t="str">
            <v>SINAPI</v>
          </cell>
        </row>
        <row r="5250">
          <cell r="G5250">
            <v>99621</v>
          </cell>
          <cell r="H5250" t="str">
            <v>VÁLVULA DE RETENÇÃO HORIZONTAL, DE BRONZE, ROSCÁVEL, 1 1/4" - FORNECIMENTO E INSTALAÇÃO. AF_08/2021</v>
          </cell>
          <cell r="I5250" t="str">
            <v>UN</v>
          </cell>
          <cell r="J5250" t="str">
            <v>ATRIBUÍDO SÃO PAULO</v>
          </cell>
          <cell r="K5250" t="str">
            <v>238,93</v>
          </cell>
          <cell r="L5250" t="str">
            <v>CAIXA REFERENCIAL</v>
          </cell>
          <cell r="M5250" t="str">
            <v>7,08</v>
          </cell>
          <cell r="N5250">
            <v>231.85</v>
          </cell>
          <cell r="O5250">
            <v>238.93</v>
          </cell>
          <cell r="P5250">
            <v>0</v>
          </cell>
          <cell r="R5250" t="str">
            <v>SINAPI</v>
          </cell>
        </row>
        <row r="5251">
          <cell r="G5251">
            <v>99622</v>
          </cell>
          <cell r="H5251" t="str">
            <v>VÁLVULA DE RETENÇÃO HORIZONTAL, DE BRONZE, ROSCÁVEL, 1 1/2"  - FORNECIMENTO E INSTALAÇÃO. AF_08/2021</v>
          </cell>
          <cell r="I5251" t="str">
            <v>UN</v>
          </cell>
          <cell r="J5251" t="str">
            <v>ATRIBUÍDO SÃO PAULO</v>
          </cell>
          <cell r="K5251" t="str">
            <v>268,69</v>
          </cell>
          <cell r="L5251" t="str">
            <v>CAIXA REFERENCIAL</v>
          </cell>
          <cell r="M5251" t="str">
            <v>9,23</v>
          </cell>
          <cell r="N5251">
            <v>259.45999999999998</v>
          </cell>
          <cell r="O5251">
            <v>268.69</v>
          </cell>
          <cell r="P5251">
            <v>0</v>
          </cell>
          <cell r="R5251" t="str">
            <v>SINAPI</v>
          </cell>
        </row>
        <row r="5252">
          <cell r="G5252">
            <v>99623</v>
          </cell>
          <cell r="H5252" t="str">
            <v>VÁLVULA DE RETENÇÃO HORIZONTAL, DE BRONZE, ROSCÁVEL, 2"  - FORNECIMENTO E INSTALAÇÃO. AF_08/2021</v>
          </cell>
          <cell r="I5252" t="str">
            <v>UN</v>
          </cell>
          <cell r="J5252" t="str">
            <v>ATRIBUÍDO SÃO PAULO</v>
          </cell>
          <cell r="K5252" t="str">
            <v>375,11</v>
          </cell>
          <cell r="L5252" t="str">
            <v>CAIXA REFERENCIAL</v>
          </cell>
          <cell r="M5252" t="str">
            <v>11,92</v>
          </cell>
          <cell r="N5252">
            <v>363.19</v>
          </cell>
          <cell r="O5252">
            <v>375.11</v>
          </cell>
          <cell r="P5252">
            <v>0</v>
          </cell>
          <cell r="R5252" t="str">
            <v>SINAPI</v>
          </cell>
        </row>
        <row r="5253">
          <cell r="G5253">
            <v>99624</v>
          </cell>
          <cell r="H5253" t="str">
            <v>VÁLVULA DE RETENÇÃO HORIZONTAL, DE BRONZE, ROSCÁVEL, 2 1/2" - FORNECIMENTO E INSTALAÇÃO. AF_08/2021</v>
          </cell>
          <cell r="I5253" t="str">
            <v>UN</v>
          </cell>
          <cell r="J5253" t="str">
            <v>ATRIBUÍDO SÃO PAULO</v>
          </cell>
          <cell r="K5253" t="str">
            <v>534,99</v>
          </cell>
          <cell r="L5253" t="str">
            <v>CAIXA REFERENCIAL</v>
          </cell>
          <cell r="M5253" t="str">
            <v>15,95</v>
          </cell>
          <cell r="N5253">
            <v>519.04</v>
          </cell>
          <cell r="O5253">
            <v>534.99</v>
          </cell>
          <cell r="P5253">
            <v>0</v>
          </cell>
          <cell r="R5253" t="str">
            <v>SINAPI</v>
          </cell>
        </row>
        <row r="5254">
          <cell r="G5254">
            <v>99625</v>
          </cell>
          <cell r="H5254" t="str">
            <v>VÁLVULA DE RETENÇÃO HORIZONTAL, DE BRONZE, ROSCÁVEL, 3" - FORNECIMENTO E INSTALAÇÃO. AF_08/2021</v>
          </cell>
          <cell r="I5254" t="str">
            <v>UN</v>
          </cell>
          <cell r="J5254" t="str">
            <v>ATRIBUÍDO SÃO PAULO</v>
          </cell>
          <cell r="K5254" t="str">
            <v>736,25</v>
          </cell>
          <cell r="L5254" t="str">
            <v>CAIXA REFERENCIAL</v>
          </cell>
          <cell r="M5254" t="str">
            <v>19,98</v>
          </cell>
          <cell r="N5254">
            <v>716.27</v>
          </cell>
          <cell r="O5254">
            <v>736.25</v>
          </cell>
          <cell r="P5254">
            <v>0</v>
          </cell>
          <cell r="R5254" t="str">
            <v>SINAPI</v>
          </cell>
        </row>
        <row r="5255">
          <cell r="G5255">
            <v>99626</v>
          </cell>
          <cell r="H5255" t="str">
            <v>VÁLVULA DE RETENÇÃO HORIZONTAL, DE BRONZE, ROSCÁVEL, 4" - FORNECIMENTO E INSTALAÇÃO. AF_08/2021</v>
          </cell>
          <cell r="I5255" t="str">
            <v>UN</v>
          </cell>
          <cell r="J5255" t="str">
            <v>ATRIBUÍDO SÃO PAULO</v>
          </cell>
          <cell r="K5255" t="str">
            <v>1.134,69</v>
          </cell>
          <cell r="L5255" t="str">
            <v>CAIXA REFERENCIAL</v>
          </cell>
          <cell r="M5255" t="str">
            <v>25,37</v>
          </cell>
          <cell r="N5255">
            <v>1109.3200000000002</v>
          </cell>
          <cell r="O5255">
            <v>1134.69</v>
          </cell>
          <cell r="P5255">
            <v>0</v>
          </cell>
          <cell r="R5255" t="str">
            <v>SINAPI</v>
          </cell>
        </row>
        <row r="5256">
          <cell r="G5256">
            <v>99627</v>
          </cell>
          <cell r="H5256" t="str">
            <v>VÁLVULA DE RETENÇÃO VERTICAL, DE BRONZE, ROSCÁVEL, 1/2" - FORNECIMENTO E INSTALAÇÃO. AF_08/2021</v>
          </cell>
          <cell r="I5256" t="str">
            <v>UN</v>
          </cell>
          <cell r="J5256" t="str">
            <v>ATRIBUÍDO SÃO PAULO</v>
          </cell>
          <cell r="K5256" t="str">
            <v>71,13</v>
          </cell>
          <cell r="L5256" t="str">
            <v>CAIXA REFERENCIAL</v>
          </cell>
          <cell r="M5256" t="str">
            <v>2,51</v>
          </cell>
          <cell r="N5256">
            <v>68.61999999999999</v>
          </cell>
          <cell r="O5256">
            <v>71.13</v>
          </cell>
          <cell r="P5256">
            <v>0</v>
          </cell>
          <cell r="R5256" t="str">
            <v>SINAPI</v>
          </cell>
        </row>
        <row r="5257">
          <cell r="G5257">
            <v>99628</v>
          </cell>
          <cell r="H5257" t="str">
            <v>VÁLVULA DE RETENÇÃO VERTICAL, DE BRONZE, ROSCÁVEL, 3/4" - FORNECIMENTO E INSTALAÇÃO. AF_08/2021</v>
          </cell>
          <cell r="I5257" t="str">
            <v>UN</v>
          </cell>
          <cell r="J5257" t="str">
            <v>ATRIBUÍDO SÃO PAULO</v>
          </cell>
          <cell r="K5257" t="str">
            <v>77,42</v>
          </cell>
          <cell r="L5257" t="str">
            <v>CAIXA REFERENCIAL</v>
          </cell>
          <cell r="M5257" t="str">
            <v>3,85</v>
          </cell>
          <cell r="N5257">
            <v>73.570000000000007</v>
          </cell>
          <cell r="O5257">
            <v>77.42</v>
          </cell>
          <cell r="P5257">
            <v>0</v>
          </cell>
          <cell r="R5257" t="str">
            <v>SINAPI</v>
          </cell>
        </row>
        <row r="5258">
          <cell r="G5258">
            <v>99629</v>
          </cell>
          <cell r="H5258" t="str">
            <v>VÁLVULA DE RETENÇÃO VERTICAL, DE BRONZE, ROSCÁVEL, 1" - FORNECIMENTO E INSTALAÇÃO. AF_08/2021</v>
          </cell>
          <cell r="I5258" t="str">
            <v>UN</v>
          </cell>
          <cell r="J5258" t="str">
            <v>ATRIBUÍDO SÃO PAULO</v>
          </cell>
          <cell r="K5258" t="str">
            <v>85,84</v>
          </cell>
          <cell r="L5258" t="str">
            <v>CAIXA REFERENCIAL</v>
          </cell>
          <cell r="M5258" t="str">
            <v>5,20</v>
          </cell>
          <cell r="N5258">
            <v>80.64</v>
          </cell>
          <cell r="O5258">
            <v>85.84</v>
          </cell>
          <cell r="P5258">
            <v>0</v>
          </cell>
          <cell r="R5258" t="str">
            <v>SINAPI</v>
          </cell>
        </row>
        <row r="5259">
          <cell r="G5259">
            <v>99630</v>
          </cell>
          <cell r="H5259" t="str">
            <v>VÁLVULA DE RETENÇÃO VERTICAL, DE BRONZE, ROSCÁVEL, 1 1/4" - FORNECIMENTO E INSTALAÇÃO. AF_08/2021</v>
          </cell>
          <cell r="I5259" t="str">
            <v>UN</v>
          </cell>
          <cell r="J5259" t="str">
            <v>ATRIBUÍDO SÃO PAULO</v>
          </cell>
          <cell r="K5259" t="str">
            <v>127,82</v>
          </cell>
          <cell r="L5259" t="str">
            <v>CAIXA REFERENCIAL</v>
          </cell>
          <cell r="M5259" t="str">
            <v>7,08</v>
          </cell>
          <cell r="N5259">
            <v>120.74</v>
          </cell>
          <cell r="O5259">
            <v>127.82</v>
          </cell>
          <cell r="P5259">
            <v>0</v>
          </cell>
          <cell r="R5259" t="str">
            <v>SINAPI</v>
          </cell>
        </row>
        <row r="5260">
          <cell r="G5260">
            <v>99631</v>
          </cell>
          <cell r="H5260" t="str">
            <v>VÁLVULA DE RETENÇÃO VERTICAL, DE BRONZE, ROSCÁVEL, 1 1/2" - FORNECIMENTO E INSTALAÇÃO. AF_08/2021</v>
          </cell>
          <cell r="I5260" t="str">
            <v>UN</v>
          </cell>
          <cell r="J5260" t="str">
            <v>ATRIBUÍDO SÃO PAULO</v>
          </cell>
          <cell r="K5260" t="str">
            <v>148,62</v>
          </cell>
          <cell r="L5260" t="str">
            <v>CAIXA REFERENCIAL</v>
          </cell>
          <cell r="M5260" t="str">
            <v>9,23</v>
          </cell>
          <cell r="N5260">
            <v>139.39000000000001</v>
          </cell>
          <cell r="O5260">
            <v>148.62</v>
          </cell>
          <cell r="P5260">
            <v>0</v>
          </cell>
          <cell r="R5260" t="str">
            <v>SINAPI</v>
          </cell>
        </row>
        <row r="5261">
          <cell r="G5261">
            <v>99632</v>
          </cell>
          <cell r="H5261" t="str">
            <v>VÁLVULA DE RETENÇÃO VERTICAL, DE BRONZE, ROSCÁVEL, 2" - FORNECIMENTO E INSTALAÇÃO. AF_08/2021</v>
          </cell>
          <cell r="I5261" t="str">
            <v>UN</v>
          </cell>
          <cell r="J5261" t="str">
            <v>ATRIBUÍDO SÃO PAULO</v>
          </cell>
          <cell r="K5261" t="str">
            <v>214,54</v>
          </cell>
          <cell r="L5261" t="str">
            <v>CAIXA REFERENCIAL</v>
          </cell>
          <cell r="M5261" t="str">
            <v>11,92</v>
          </cell>
          <cell r="N5261">
            <v>202.62</v>
          </cell>
          <cell r="O5261">
            <v>214.54</v>
          </cell>
          <cell r="P5261">
            <v>0</v>
          </cell>
          <cell r="R5261" t="str">
            <v>SINAPI</v>
          </cell>
        </row>
        <row r="5262">
          <cell r="G5262">
            <v>99633</v>
          </cell>
          <cell r="H5262" t="str">
            <v>VÁLVULA DE RETENÇÃO VERTICAL, DE BRONZE, ROSCÁVEL, 3" - FORNECIMENTO E INSTALAÇÃO. AF_08/2021</v>
          </cell>
          <cell r="I5262" t="str">
            <v>UN</v>
          </cell>
          <cell r="J5262" t="str">
            <v>ATRIBUÍDO SÃO PAULO</v>
          </cell>
          <cell r="K5262" t="str">
            <v>461,54</v>
          </cell>
          <cell r="L5262" t="str">
            <v>CAIXA REFERENCIAL</v>
          </cell>
          <cell r="M5262" t="str">
            <v>19,98</v>
          </cell>
          <cell r="N5262">
            <v>441.56</v>
          </cell>
          <cell r="O5262">
            <v>461.54</v>
          </cell>
          <cell r="P5262">
            <v>0</v>
          </cell>
          <cell r="R5262" t="str">
            <v>SINAPI</v>
          </cell>
        </row>
        <row r="5263">
          <cell r="G5263">
            <v>99634</v>
          </cell>
          <cell r="H5263" t="str">
            <v>VÁLVULA DE RETENÇÃO VERTICAL, DE BRONZE, ROSCÁVEL, 4" - FORNECIMENTO E INSTALAÇÃO. AF_08/2021</v>
          </cell>
          <cell r="I5263" t="str">
            <v>UN</v>
          </cell>
          <cell r="J5263" t="str">
            <v>ATRIBUÍDO SÃO PAULO</v>
          </cell>
          <cell r="K5263" t="str">
            <v>789,04</v>
          </cell>
          <cell r="L5263" t="str">
            <v>CAIXA REFERENCIAL</v>
          </cell>
          <cell r="M5263" t="str">
            <v>25,37</v>
          </cell>
          <cell r="N5263">
            <v>763.67</v>
          </cell>
          <cell r="O5263">
            <v>789.04</v>
          </cell>
          <cell r="P5263">
            <v>0</v>
          </cell>
          <cell r="R5263" t="str">
            <v>SINAPI</v>
          </cell>
        </row>
        <row r="5264">
          <cell r="G5264">
            <v>99635</v>
          </cell>
          <cell r="H5264" t="str">
            <v>VÁLVULA DE DESCARGA METÁLICA, BASE 1 1/2", ACABAMENTO METALICO CROMADO - FORNECIMENTO E INSTALAÇÃO. AF_08/2021</v>
          </cell>
          <cell r="I5264" t="str">
            <v>UN</v>
          </cell>
          <cell r="J5264" t="str">
            <v>COEFICIENTE DE REPRESENTATIVIDADE</v>
          </cell>
          <cell r="K5264" t="str">
            <v>221,06</v>
          </cell>
          <cell r="L5264" t="str">
            <v>CAIXA REFERENCIAL</v>
          </cell>
          <cell r="M5264" t="str">
            <v>32,48</v>
          </cell>
          <cell r="N5264">
            <v>188.58</v>
          </cell>
          <cell r="O5264">
            <v>221.06</v>
          </cell>
          <cell r="P5264">
            <v>0</v>
          </cell>
          <cell r="R5264" t="str">
            <v>SINAPI</v>
          </cell>
        </row>
        <row r="5265">
          <cell r="G5265">
            <v>103008</v>
          </cell>
          <cell r="H5265" t="str">
            <v>VÁLVULA DE RETENÇÃO HORIZONTAL, DE BRONZE, ROSCÁVEL, 1/2" - FORNECIMENTO E INSTALAÇÃO. AF_08/2021</v>
          </cell>
          <cell r="I5265" t="str">
            <v>UN</v>
          </cell>
          <cell r="J5265" t="str">
            <v>ATRIBUÍDO SÃO PAULO</v>
          </cell>
          <cell r="K5265" t="str">
            <v>96,48</v>
          </cell>
          <cell r="L5265" t="str">
            <v>CAIXA REFERENCIAL</v>
          </cell>
          <cell r="M5265" t="str">
            <v>2,51</v>
          </cell>
          <cell r="N5265">
            <v>93.97</v>
          </cell>
          <cell r="O5265">
            <v>96.48</v>
          </cell>
          <cell r="P5265">
            <v>0</v>
          </cell>
          <cell r="R5265" t="str">
            <v>SINAPI</v>
          </cell>
        </row>
        <row r="5266">
          <cell r="G5266">
            <v>103009</v>
          </cell>
          <cell r="H5266" t="str">
            <v>VÁLVULA DE RETENÇÃO VERTICAL, DE BRONZE, ROSCÁVEL, 2 1/2" - FORNECIMENTO E INSTALAÇÃO. AF_08/2021</v>
          </cell>
          <cell r="I5266" t="str">
            <v>UN</v>
          </cell>
          <cell r="J5266" t="str">
            <v>ATRIBUÍDO SÃO PAULO</v>
          </cell>
          <cell r="K5266" t="str">
            <v>339,71</v>
          </cell>
          <cell r="L5266" t="str">
            <v>CAIXA REFERENCIAL</v>
          </cell>
          <cell r="M5266" t="str">
            <v>15,95</v>
          </cell>
          <cell r="N5266">
            <v>323.76</v>
          </cell>
          <cell r="O5266">
            <v>339.71</v>
          </cell>
          <cell r="P5266">
            <v>0</v>
          </cell>
          <cell r="R5266" t="str">
            <v>SINAPI</v>
          </cell>
        </row>
        <row r="5267">
          <cell r="G5267">
            <v>103010</v>
          </cell>
          <cell r="H5267" t="str">
            <v>VÁLVULA DE RETENÇÃO, DE BRONZE, PÉ COM CRIVOS, ROSCÁVEL, 3/4" - FORNECIMENTO E INSTALAÇÃO. AF_08/2021</v>
          </cell>
          <cell r="I5267" t="str">
            <v>UN</v>
          </cell>
          <cell r="J5267" t="str">
            <v>ATRIBUÍDO SÃO PAULO</v>
          </cell>
          <cell r="K5267" t="str">
            <v>73,15</v>
          </cell>
          <cell r="L5267" t="str">
            <v>CAIXA REFERENCIAL</v>
          </cell>
          <cell r="M5267" t="str">
            <v>1,91</v>
          </cell>
          <cell r="N5267">
            <v>71.240000000000009</v>
          </cell>
          <cell r="O5267">
            <v>73.150000000000006</v>
          </cell>
          <cell r="P5267">
            <v>0</v>
          </cell>
          <cell r="R5267" t="str">
            <v>SINAPI</v>
          </cell>
        </row>
        <row r="5268">
          <cell r="G5268">
            <v>103011</v>
          </cell>
          <cell r="H5268" t="str">
            <v>VÁLVULA DE RETENÇÃO, DE BRONZE, PÉ COM CRIVOS, ROSCÁVEL, 1" - FORNECIMENTO E INSTALAÇÃO. AF_08/2021</v>
          </cell>
          <cell r="I5268" t="str">
            <v>UN</v>
          </cell>
          <cell r="J5268" t="str">
            <v>ATRIBUÍDO SÃO PAULO</v>
          </cell>
          <cell r="K5268" t="str">
            <v>81,48</v>
          </cell>
          <cell r="L5268" t="str">
            <v>CAIXA REFERENCIAL</v>
          </cell>
          <cell r="M5268" t="str">
            <v>2,59</v>
          </cell>
          <cell r="N5268">
            <v>78.89</v>
          </cell>
          <cell r="O5268">
            <v>81.48</v>
          </cell>
          <cell r="P5268">
            <v>0</v>
          </cell>
          <cell r="R5268" t="str">
            <v>SINAPI</v>
          </cell>
        </row>
        <row r="5269">
          <cell r="G5269">
            <v>103012</v>
          </cell>
          <cell r="H5269" t="str">
            <v>VÁLVULA DE RETENÇÃO, DE BRONZE, PÉ COM CRIVOS, ROSCÁVEL, 1 1/4" - FORNECIMENTO E INSTALAÇÃO. AF_08/2021</v>
          </cell>
          <cell r="I5269" t="str">
            <v>UN</v>
          </cell>
          <cell r="J5269" t="str">
            <v>ATRIBUÍDO SÃO PAULO</v>
          </cell>
          <cell r="K5269" t="str">
            <v>128,58</v>
          </cell>
          <cell r="L5269" t="str">
            <v>CAIXA REFERENCIAL</v>
          </cell>
          <cell r="M5269" t="str">
            <v>3,52</v>
          </cell>
          <cell r="N5269">
            <v>125.06000000000002</v>
          </cell>
          <cell r="O5269">
            <v>128.58000000000001</v>
          </cell>
          <cell r="P5269">
            <v>0</v>
          </cell>
          <cell r="R5269" t="str">
            <v>SINAPI</v>
          </cell>
        </row>
        <row r="5270">
          <cell r="G5270">
            <v>103013</v>
          </cell>
          <cell r="H5270" t="str">
            <v>VÁLVULA DE RETENÇÃO, DE BRONZE, PÉ COM CRIVOS, ROSCÁVEL, 1 1/2" - FORNECIMENTO E INSTALAÇÃO. AF_08/2021</v>
          </cell>
          <cell r="I5270" t="str">
            <v>UN</v>
          </cell>
          <cell r="J5270" t="str">
            <v>ATRIBUÍDO SÃO PAULO</v>
          </cell>
          <cell r="K5270" t="str">
            <v>138,28</v>
          </cell>
          <cell r="L5270" t="str">
            <v>CAIXA REFERENCIAL</v>
          </cell>
          <cell r="M5270" t="str">
            <v>4,60</v>
          </cell>
          <cell r="N5270">
            <v>133.68</v>
          </cell>
          <cell r="O5270">
            <v>138.28</v>
          </cell>
          <cell r="P5270">
            <v>0</v>
          </cell>
          <cell r="R5270" t="str">
            <v>SINAPI</v>
          </cell>
        </row>
        <row r="5271">
          <cell r="G5271">
            <v>103014</v>
          </cell>
          <cell r="H5271" t="str">
            <v>VÁLVULA DE RETENÇÃO, DE BRONZE, PÉ COM CRIVOS, ROSCÁVEL, 2" - FORNECIMENTO E INSTALAÇÃO. AF_08/2021</v>
          </cell>
          <cell r="I5271" t="str">
            <v>UN</v>
          </cell>
          <cell r="J5271" t="str">
            <v>ATRIBUÍDO SÃO PAULO</v>
          </cell>
          <cell r="K5271" t="str">
            <v>208,13</v>
          </cell>
          <cell r="L5271" t="str">
            <v>CAIXA REFERENCIAL</v>
          </cell>
          <cell r="M5271" t="str">
            <v>5,95</v>
          </cell>
          <cell r="N5271">
            <v>202.18</v>
          </cell>
          <cell r="O5271">
            <v>208.13</v>
          </cell>
          <cell r="P5271">
            <v>0</v>
          </cell>
          <cell r="R5271" t="str">
            <v>SINAPI</v>
          </cell>
        </row>
        <row r="5272">
          <cell r="G5272">
            <v>103015</v>
          </cell>
          <cell r="H5272" t="str">
            <v>VÁLVULA DE RETENÇÃO, DE BRONZE, PÉ COM CRIVOS, ROSCÁVEL, 2 1/2" - FORNECIMENTO E INSTALAÇÃO. AF_08/2021</v>
          </cell>
          <cell r="I5272" t="str">
            <v>UN</v>
          </cell>
          <cell r="J5272" t="str">
            <v>ATRIBUÍDO SÃO PAULO</v>
          </cell>
          <cell r="K5272" t="str">
            <v>368,51</v>
          </cell>
          <cell r="L5272" t="str">
            <v>CAIXA REFERENCIAL</v>
          </cell>
          <cell r="M5272" t="str">
            <v>7,97</v>
          </cell>
          <cell r="N5272">
            <v>360.53999999999996</v>
          </cell>
          <cell r="O5272">
            <v>368.51</v>
          </cell>
          <cell r="P5272">
            <v>0</v>
          </cell>
          <cell r="R5272" t="str">
            <v>SINAPI</v>
          </cell>
        </row>
        <row r="5273">
          <cell r="G5273">
            <v>103016</v>
          </cell>
          <cell r="H5273" t="str">
            <v>VÁLVULA DE RETENÇÃO, DE BRONZE, PÉ COM CRIVOS, ROSCÁVEL, 3" - FORNECIMENTO E INSTALAÇÃO. AF_08/2021</v>
          </cell>
          <cell r="I5273" t="str">
            <v>UN</v>
          </cell>
          <cell r="J5273" t="str">
            <v>ATRIBUÍDO SÃO PAULO</v>
          </cell>
          <cell r="K5273" t="str">
            <v>503,95</v>
          </cell>
          <cell r="L5273" t="str">
            <v>CAIXA REFERENCIAL</v>
          </cell>
          <cell r="M5273" t="str">
            <v>9,98</v>
          </cell>
          <cell r="N5273">
            <v>493.96999999999997</v>
          </cell>
          <cell r="O5273">
            <v>503.95</v>
          </cell>
          <cell r="P5273">
            <v>0</v>
          </cell>
          <cell r="R5273" t="str">
            <v>SINAPI</v>
          </cell>
        </row>
        <row r="5274">
          <cell r="G5274">
            <v>103017</v>
          </cell>
          <cell r="H5274" t="str">
            <v>VÁLVULA DE RETENÇÃO, DE BRONZE, PÉ COM CRIVOS, ROSCÁVEL, 4" - FORNECIMENTO E INSTALAÇÃO. AF_08/2021</v>
          </cell>
          <cell r="I5274" t="str">
            <v>UN</v>
          </cell>
          <cell r="J5274" t="str">
            <v>ATRIBUÍDO SÃO PAULO</v>
          </cell>
          <cell r="K5274" t="str">
            <v>880,59</v>
          </cell>
          <cell r="L5274" t="str">
            <v>CAIXA REFERENCIAL</v>
          </cell>
          <cell r="M5274" t="str">
            <v>12,68</v>
          </cell>
          <cell r="N5274">
            <v>867.91000000000008</v>
          </cell>
          <cell r="O5274">
            <v>880.59</v>
          </cell>
          <cell r="P5274">
            <v>0</v>
          </cell>
          <cell r="R5274" t="str">
            <v>SINAPI</v>
          </cell>
        </row>
        <row r="5275">
          <cell r="G5275">
            <v>103018</v>
          </cell>
          <cell r="H5275" t="str">
            <v>VÁLVULA DE DESCARGA METÁLICA, BASE 1 1/4", ACABAMENTO METALICO CROMADO - FORNECIMENTO E INSTALAÇÃO. AF_08/2021</v>
          </cell>
          <cell r="I5275" t="str">
            <v>UN</v>
          </cell>
          <cell r="J5275" t="str">
            <v>COEFICIENTE DE REPRESENTATIVIDADE</v>
          </cell>
          <cell r="K5275" t="str">
            <v>181,45</v>
          </cell>
          <cell r="L5275" t="str">
            <v>CAIXA REFERENCIAL</v>
          </cell>
          <cell r="M5275" t="str">
            <v>28,18</v>
          </cell>
          <cell r="N5275">
            <v>153.26999999999998</v>
          </cell>
          <cell r="O5275">
            <v>181.45</v>
          </cell>
          <cell r="P5275">
            <v>0</v>
          </cell>
          <cell r="R5275" t="str">
            <v>SINAPI</v>
          </cell>
        </row>
        <row r="5276">
          <cell r="G5276">
            <v>103019</v>
          </cell>
          <cell r="H5276" t="str">
            <v>REGISTRO OU VÁLVULA GLOBO ANGULAR EM LATÃO, PARA HIDRANTES EM INSTALAÇÃO PREDIAL DE INCÊNDIO, 45 GRAUS, 2 1/2" - FORNECIMENTO E INSTALAÇÃO. AF_08/2021</v>
          </cell>
          <cell r="I5276" t="str">
            <v>UN</v>
          </cell>
          <cell r="J5276" t="str">
            <v>COEFICIENTE DE REPRESENTATIVIDADE</v>
          </cell>
          <cell r="K5276" t="str">
            <v>210,55</v>
          </cell>
          <cell r="L5276" t="str">
            <v>CAIXA REFERENCIAL</v>
          </cell>
          <cell r="M5276" t="str">
            <v>15,95</v>
          </cell>
          <cell r="N5276">
            <v>194.60000000000002</v>
          </cell>
          <cell r="O5276">
            <v>210.55</v>
          </cell>
          <cell r="P5276">
            <v>0</v>
          </cell>
          <cell r="R5276" t="str">
            <v>SINAPI</v>
          </cell>
        </row>
        <row r="5277">
          <cell r="G5277">
            <v>103029</v>
          </cell>
          <cell r="H5277" t="str">
            <v>REGISTRO OU REGULADOR DE GÁS DE COZINHA - FORNECIMENTO E INSTALAÇÃO. AF_08/2021</v>
          </cell>
          <cell r="I5277" t="str">
            <v>UN</v>
          </cell>
          <cell r="J5277" t="str">
            <v>COEFICIENTE DE REPRESENTATIVIDADE</v>
          </cell>
          <cell r="K5277" t="str">
            <v>35,59</v>
          </cell>
          <cell r="L5277" t="str">
            <v>CAIXA REFERENCIAL</v>
          </cell>
          <cell r="M5277" t="str">
            <v>3,85</v>
          </cell>
          <cell r="N5277">
            <v>31.740000000000002</v>
          </cell>
          <cell r="O5277">
            <v>35.590000000000003</v>
          </cell>
          <cell r="P5277">
            <v>0</v>
          </cell>
          <cell r="R5277" t="str">
            <v>SINAPI</v>
          </cell>
        </row>
        <row r="5278">
          <cell r="G5278">
            <v>103036</v>
          </cell>
          <cell r="H5278" t="str">
            <v>REGISTRO DE ESFERA, PVC, ROSCÁVEL, COM VOLANTE, 1/2" - FORNECIMENTO E INSTALAÇÃO. AF_08/2021</v>
          </cell>
          <cell r="I5278" t="str">
            <v>UN</v>
          </cell>
          <cell r="J5278" t="str">
            <v>COEFICIENTE DE REPRESENTATIVIDADE</v>
          </cell>
          <cell r="K5278" t="str">
            <v>22,10</v>
          </cell>
          <cell r="L5278" t="str">
            <v>CAIXA REFERENCIAL</v>
          </cell>
          <cell r="M5278" t="str">
            <v>2,51</v>
          </cell>
          <cell r="N5278">
            <v>19.590000000000003</v>
          </cell>
          <cell r="O5278">
            <v>22.1</v>
          </cell>
          <cell r="P5278">
            <v>0</v>
          </cell>
          <cell r="R5278" t="str">
            <v>SINAPI</v>
          </cell>
        </row>
        <row r="5279">
          <cell r="G5279">
            <v>103037</v>
          </cell>
          <cell r="H5279" t="str">
            <v>REGISTRO DE ESFERA, PVC, ROSCÁVEL, COM VOLANTE, 1" - FORNECIMENTO E INSTALAÇÃO. AF_08/2021</v>
          </cell>
          <cell r="I5279" t="str">
            <v>UN</v>
          </cell>
          <cell r="J5279" t="str">
            <v>COEFICIENTE DE REPRESENTATIVIDADE</v>
          </cell>
          <cell r="K5279" t="str">
            <v>43,51</v>
          </cell>
          <cell r="L5279" t="str">
            <v>CAIXA REFERENCIAL</v>
          </cell>
          <cell r="M5279" t="str">
            <v>5,20</v>
          </cell>
          <cell r="N5279">
            <v>38.309999999999995</v>
          </cell>
          <cell r="O5279">
            <v>43.51</v>
          </cell>
          <cell r="P5279">
            <v>0</v>
          </cell>
          <cell r="R5279" t="str">
            <v>SINAPI</v>
          </cell>
        </row>
        <row r="5280">
          <cell r="G5280">
            <v>103038</v>
          </cell>
          <cell r="H5280" t="str">
            <v>REGISTRO DE ESFERA, PVC, ROSCÁVEL, COM VOLANTE, 1 1/4" - FORNECIMENTO E INSTALAÇÃO. AF_08/2021</v>
          </cell>
          <cell r="I5280" t="str">
            <v>UN</v>
          </cell>
          <cell r="J5280" t="str">
            <v>COEFICIENTE DE REPRESENTATIVIDADE</v>
          </cell>
          <cell r="K5280" t="str">
            <v>58,26</v>
          </cell>
          <cell r="L5280" t="str">
            <v>CAIXA REFERENCIAL</v>
          </cell>
          <cell r="M5280" t="str">
            <v>7,08</v>
          </cell>
          <cell r="N5280">
            <v>51.18</v>
          </cell>
          <cell r="O5280">
            <v>58.26</v>
          </cell>
          <cell r="P5280">
            <v>0</v>
          </cell>
          <cell r="R5280" t="str">
            <v>SINAPI</v>
          </cell>
        </row>
        <row r="5281">
          <cell r="G5281">
            <v>103039</v>
          </cell>
          <cell r="H5281" t="str">
            <v>REGISTRO DE ESFERA, PVC, ROSCÁVEL, COM VOLANTE, 1 1/2" - FORNECIMENTO E INSTALAÇÃO. AF_08/2021</v>
          </cell>
          <cell r="I5281" t="str">
            <v>UN</v>
          </cell>
          <cell r="J5281" t="str">
            <v>COEFICIENTE DE REPRESENTATIVIDADE</v>
          </cell>
          <cell r="K5281" t="str">
            <v>63,46</v>
          </cell>
          <cell r="L5281" t="str">
            <v>CAIXA REFERENCIAL</v>
          </cell>
          <cell r="M5281" t="str">
            <v>9,24</v>
          </cell>
          <cell r="N5281">
            <v>54.22</v>
          </cell>
          <cell r="O5281">
            <v>63.46</v>
          </cell>
          <cell r="P5281">
            <v>0</v>
          </cell>
          <cell r="R5281" t="str">
            <v>SINAPI</v>
          </cell>
        </row>
        <row r="5282">
          <cell r="G5282">
            <v>103040</v>
          </cell>
          <cell r="H5282" t="str">
            <v>REGISTRO DE ESFERA, PVC, ROSCÁVEL, COM VOLANTE, 2" - FORNECIMENTO E INSTALAÇÃO. AF_08/2021</v>
          </cell>
          <cell r="I5282" t="str">
            <v>UN</v>
          </cell>
          <cell r="J5282" t="str">
            <v>COEFICIENTE DE REPRESENTATIVIDADE</v>
          </cell>
          <cell r="K5282" t="str">
            <v>94,26</v>
          </cell>
          <cell r="L5282" t="str">
            <v>CAIXA REFERENCIAL</v>
          </cell>
          <cell r="M5282" t="str">
            <v>11,92</v>
          </cell>
          <cell r="N5282">
            <v>82.34</v>
          </cell>
          <cell r="O5282">
            <v>94.26</v>
          </cell>
          <cell r="P5282">
            <v>0</v>
          </cell>
          <cell r="R5282" t="str">
            <v>SINAPI</v>
          </cell>
        </row>
        <row r="5283">
          <cell r="G5283">
            <v>103041</v>
          </cell>
          <cell r="H5283" t="str">
            <v>REGISTRO DE ESFERA, PVC, ROSCÁVEL, COM BORBOLETA, 1/2" - FORNECIMENTO E INSTALAÇÃO. AF_08/2021</v>
          </cell>
          <cell r="I5283" t="str">
            <v>UN</v>
          </cell>
          <cell r="J5283" t="str">
            <v>COEFICIENTE DE REPRESENTATIVIDADE</v>
          </cell>
          <cell r="K5283" t="str">
            <v>18,44</v>
          </cell>
          <cell r="L5283" t="str">
            <v>CAIXA REFERENCIAL</v>
          </cell>
          <cell r="M5283" t="str">
            <v>2,51</v>
          </cell>
          <cell r="N5283">
            <v>15.930000000000001</v>
          </cell>
          <cell r="O5283">
            <v>18.440000000000001</v>
          </cell>
          <cell r="P5283">
            <v>0</v>
          </cell>
          <cell r="R5283" t="str">
            <v>SINAPI</v>
          </cell>
        </row>
        <row r="5284">
          <cell r="G5284">
            <v>103042</v>
          </cell>
          <cell r="H5284" t="str">
            <v>REGISTRO DE ESFERA, PVC, ROSCÁVEL, COM BORBOLETA, 3/4" - FORNECIMENTO E INSTALAÇÃO. AF_08/2021</v>
          </cell>
          <cell r="I5284" t="str">
            <v>UN</v>
          </cell>
          <cell r="J5284" t="str">
            <v>COEFICIENTE DE REPRESENTATIVIDADE</v>
          </cell>
          <cell r="K5284" t="str">
            <v>22,82</v>
          </cell>
          <cell r="L5284" t="str">
            <v>CAIXA REFERENCIAL</v>
          </cell>
          <cell r="M5284" t="str">
            <v>3,86</v>
          </cell>
          <cell r="N5284">
            <v>18.96</v>
          </cell>
          <cell r="O5284">
            <v>22.82</v>
          </cell>
          <cell r="P5284">
            <v>0</v>
          </cell>
          <cell r="R5284" t="str">
            <v>SINAPI</v>
          </cell>
        </row>
        <row r="5285">
          <cell r="G5285">
            <v>103043</v>
          </cell>
          <cell r="H5285" t="str">
            <v>REGISTRO DE ESFERA, PVC, ROSCÁVEL, COM CABEÇA QUADRADA, 1/2" - FORNECIMENTO E INSTALAÇÃO. AF_08/2021</v>
          </cell>
          <cell r="I5285" t="str">
            <v>UN</v>
          </cell>
          <cell r="J5285" t="str">
            <v>COEFICIENTE DE REPRESENTATIVIDADE</v>
          </cell>
          <cell r="K5285" t="str">
            <v>21,28</v>
          </cell>
          <cell r="L5285" t="str">
            <v>CAIXA REFERENCIAL</v>
          </cell>
          <cell r="M5285" t="str">
            <v>2,51</v>
          </cell>
          <cell r="N5285">
            <v>18.770000000000003</v>
          </cell>
          <cell r="O5285">
            <v>21.28</v>
          </cell>
          <cell r="P5285">
            <v>0</v>
          </cell>
          <cell r="R5285" t="str">
            <v>SINAPI</v>
          </cell>
        </row>
        <row r="5286">
          <cell r="G5286">
            <v>103044</v>
          </cell>
          <cell r="H5286" t="str">
            <v>REGISTRO DE ESFERA, PVC, ROSCÁVEL, COM CABEÇA QUADRADA, 3/4" - FORNECIMENTO E INSTALAÇÃO. AF_08/2021</v>
          </cell>
          <cell r="I5286" t="str">
            <v>UN</v>
          </cell>
          <cell r="J5286" t="str">
            <v>COEFICIENTE DE REPRESENTATIVIDADE</v>
          </cell>
          <cell r="K5286" t="str">
            <v>28,72</v>
          </cell>
          <cell r="L5286" t="str">
            <v>CAIXA REFERENCIAL</v>
          </cell>
          <cell r="M5286" t="str">
            <v>3,85</v>
          </cell>
          <cell r="N5286">
            <v>24.869999999999997</v>
          </cell>
          <cell r="O5286">
            <v>28.72</v>
          </cell>
          <cell r="P5286">
            <v>0</v>
          </cell>
          <cell r="R5286" t="str">
            <v>SINAPI</v>
          </cell>
        </row>
        <row r="5287">
          <cell r="G5287">
            <v>103045</v>
          </cell>
          <cell r="H5287" t="str">
            <v>REGISTRO DE PRESSÃO, PVC, ROSCÁVEL, VOLANTE SIMPLES, 1/2" - FORNECIMENTO E INSTALAÇÃO. AF_08/2021</v>
          </cell>
          <cell r="I5287" t="str">
            <v>UN</v>
          </cell>
          <cell r="J5287" t="str">
            <v>COEFICIENTE DE REPRESENTATIVIDADE</v>
          </cell>
          <cell r="K5287" t="str">
            <v>9,12</v>
          </cell>
          <cell r="L5287" t="str">
            <v>CAIXA REFERENCIAL</v>
          </cell>
          <cell r="M5287" t="str">
            <v>2,52</v>
          </cell>
          <cell r="N5287">
            <v>6.6</v>
          </cell>
          <cell r="O5287">
            <v>9.1199999999999992</v>
          </cell>
          <cell r="P5287">
            <v>0</v>
          </cell>
          <cell r="R5287" t="str">
            <v>SINAPI</v>
          </cell>
        </row>
        <row r="5288">
          <cell r="G5288">
            <v>103046</v>
          </cell>
          <cell r="H5288" t="str">
            <v>REGISTRO DE PRESSÃO, PVC, ROSCÁVEL, VOLANTE SIMPLES, 3/4" - FORNECIMENTO E INSTALAÇÃO. AF_08/2021</v>
          </cell>
          <cell r="I5288" t="str">
            <v>UN</v>
          </cell>
          <cell r="J5288" t="str">
            <v>COEFICIENTE DE REPRESENTATIVIDADE</v>
          </cell>
          <cell r="K5288" t="str">
            <v>21,63</v>
          </cell>
          <cell r="L5288" t="str">
            <v>CAIXA REFERENCIAL</v>
          </cell>
          <cell r="M5288" t="str">
            <v>3,86</v>
          </cell>
          <cell r="N5288">
            <v>17.77</v>
          </cell>
          <cell r="O5288">
            <v>21.63</v>
          </cell>
          <cell r="P5288">
            <v>0</v>
          </cell>
          <cell r="R5288" t="str">
            <v>SINAPI</v>
          </cell>
        </row>
        <row r="5289">
          <cell r="G5289">
            <v>103047</v>
          </cell>
          <cell r="H5289" t="str">
            <v>REGISTRO DE ESFERA, PVC, SOLDÁVEL, COM VOLANTE, DN  20 MM - FORNECIMENTO E INSTALAÇÃO. AF_08/2021</v>
          </cell>
          <cell r="I5289" t="str">
            <v>UN</v>
          </cell>
          <cell r="J5289" t="str">
            <v>COEFICIENTE DE REPRESENTATIVIDADE</v>
          </cell>
          <cell r="K5289" t="str">
            <v>22,87</v>
          </cell>
          <cell r="L5289" t="str">
            <v>CAIXA REFERENCIAL</v>
          </cell>
          <cell r="M5289" t="str">
            <v>3,01</v>
          </cell>
          <cell r="N5289">
            <v>19.86</v>
          </cell>
          <cell r="O5289">
            <v>22.869999999999997</v>
          </cell>
          <cell r="P5289">
            <v>0</v>
          </cell>
          <cell r="R5289" t="str">
            <v>SINAPI</v>
          </cell>
        </row>
        <row r="5290">
          <cell r="G5290">
            <v>103048</v>
          </cell>
          <cell r="H5290" t="str">
            <v>REGISTRO DE PRESSÃO, PVC, SOLDÁVEL, VOLANTE SIMPLES, DN  20 MM - FORNECIMENTO E INSTALAÇÃO. AF_08/2021</v>
          </cell>
          <cell r="I5290" t="str">
            <v>UN</v>
          </cell>
          <cell r="J5290" t="str">
            <v>COEFICIENTE DE REPRESENTATIVIDADE</v>
          </cell>
          <cell r="K5290" t="str">
            <v>17,24</v>
          </cell>
          <cell r="L5290" t="str">
            <v>CAIXA REFERENCIAL</v>
          </cell>
          <cell r="M5290" t="str">
            <v>3,01</v>
          </cell>
          <cell r="N5290">
            <v>14.229999999999999</v>
          </cell>
          <cell r="O5290">
            <v>17.239999999999998</v>
          </cell>
          <cell r="P5290">
            <v>0</v>
          </cell>
          <cell r="R5290" t="str">
            <v>SINAPI</v>
          </cell>
        </row>
        <row r="5291">
          <cell r="G5291">
            <v>103049</v>
          </cell>
          <cell r="H5291" t="str">
            <v>REGISTRO DE PRESSÃO, PVC, SOLDÁVEL, VOLANTE SIMPLES, DN  25 MM - FORNECIMENTO E INSTALAÇÃO. AF_08/2021</v>
          </cell>
          <cell r="I5291" t="str">
            <v>UN</v>
          </cell>
          <cell r="J5291" t="str">
            <v>COEFICIENTE DE REPRESENTATIVIDADE</v>
          </cell>
          <cell r="K5291" t="str">
            <v>18,78</v>
          </cell>
          <cell r="L5291" t="str">
            <v>CAIXA REFERENCIAL</v>
          </cell>
          <cell r="M5291" t="str">
            <v>2,78</v>
          </cell>
          <cell r="N5291">
            <v>16</v>
          </cell>
          <cell r="O5291">
            <v>18.78</v>
          </cell>
          <cell r="P5291">
            <v>0</v>
          </cell>
          <cell r="R5291" t="str">
            <v>SINAPI</v>
          </cell>
        </row>
        <row r="5292">
          <cell r="G5292">
            <v>103050</v>
          </cell>
          <cell r="H5292" t="str">
            <v>SUBSTITUIÇÃO DE REGISTRO OU VÁLVULA, ROSCÁVEL, DN  20 MM. AF_08/2021</v>
          </cell>
          <cell r="I5292" t="str">
            <v>UN</v>
          </cell>
          <cell r="J5292" t="str">
            <v>COEFICIENTE DE REPRESENTATIVIDADE</v>
          </cell>
          <cell r="K5292" t="str">
            <v>23,75</v>
          </cell>
          <cell r="L5292" t="str">
            <v>CAIXA REFERENCIAL</v>
          </cell>
          <cell r="M5292" t="str">
            <v>13,87</v>
          </cell>
          <cell r="N5292">
            <v>9.8800000000000008</v>
          </cell>
          <cell r="O5292">
            <v>23.75</v>
          </cell>
          <cell r="P5292">
            <v>0</v>
          </cell>
          <cell r="R5292" t="str">
            <v>SINAPI</v>
          </cell>
        </row>
        <row r="5293">
          <cell r="G5293">
            <v>103051</v>
          </cell>
          <cell r="H5293" t="str">
            <v>SUBSTITUIÇÃO DE REGISTRO OU VÁLVULA, ROSCÁVEL, DN  25 MM. AF_08/2021</v>
          </cell>
          <cell r="I5293" t="str">
            <v>UN</v>
          </cell>
          <cell r="J5293" t="str">
            <v>COEFICIENTE DE REPRESENTATIVIDADE</v>
          </cell>
          <cell r="K5293" t="str">
            <v>28,60</v>
          </cell>
          <cell r="L5293" t="str">
            <v>CAIXA REFERENCIAL</v>
          </cell>
          <cell r="M5293" t="str">
            <v>16,83</v>
          </cell>
          <cell r="N5293">
            <v>11.770000000000003</v>
          </cell>
          <cell r="O5293">
            <v>28.6</v>
          </cell>
          <cell r="P5293">
            <v>0</v>
          </cell>
          <cell r="R5293" t="str">
            <v>SINAPI</v>
          </cell>
        </row>
        <row r="5294">
          <cell r="G5294">
            <v>103052</v>
          </cell>
          <cell r="H5294" t="str">
            <v>SUBSTITUIÇÃO DE REGISTRO OU VÁLVULA, ROSCÁVEL, DN  32 MM. AF_08/2021</v>
          </cell>
          <cell r="I5294" t="str">
            <v>UN</v>
          </cell>
          <cell r="J5294" t="str">
            <v>COEFICIENTE DE REPRESENTATIVIDADE</v>
          </cell>
          <cell r="K5294" t="str">
            <v>39,34</v>
          </cell>
          <cell r="L5294" t="str">
            <v>CAIXA REFERENCIAL</v>
          </cell>
          <cell r="M5294" t="str">
            <v>20,82</v>
          </cell>
          <cell r="N5294">
            <v>18.520000000000003</v>
          </cell>
          <cell r="O5294">
            <v>39.340000000000003</v>
          </cell>
          <cell r="P5294">
            <v>0</v>
          </cell>
          <cell r="R5294" t="str">
            <v>SINAPI</v>
          </cell>
        </row>
        <row r="5295">
          <cell r="G5295">
            <v>95634</v>
          </cell>
          <cell r="H5295" t="str">
            <v>KIT CAVALETE PARA MEDIÇÃO DE ÁGUA - ENTRADA PRINCIPAL, EM PVC SOLDÁVEL DN 20 (½")   FORNECIMENTO E INSTALAÇÃO (EXCLUSIVE HIDRÔMETRO). AF_11/2016</v>
          </cell>
          <cell r="I5295" t="str">
            <v>UN</v>
          </cell>
          <cell r="J5295" t="str">
            <v>COEFICIENTE DE REPRESENTATIVIDADE</v>
          </cell>
          <cell r="K5295" t="str">
            <v>251,68</v>
          </cell>
          <cell r="L5295" t="str">
            <v>CAIXA REFERENCIAL</v>
          </cell>
          <cell r="M5295" t="str">
            <v>51,69</v>
          </cell>
          <cell r="N5295">
            <v>199.99</v>
          </cell>
          <cell r="O5295">
            <v>251.68</v>
          </cell>
          <cell r="P5295">
            <v>0</v>
          </cell>
          <cell r="R5295" t="str">
            <v>SINAPI</v>
          </cell>
        </row>
        <row r="5296">
          <cell r="G5296">
            <v>95635</v>
          </cell>
          <cell r="H5296" t="str">
            <v>KIT CAVALETE PARA MEDIÇÃO DE ÁGUA - ENTRADA PRINCIPAL, EM PVC SOLDÁVEL DN 25 (¾")   FORNECIMENTO E INSTALAÇÃO (EXCLUSIVE HIDRÔMETRO). AF_11/2016</v>
          </cell>
          <cell r="I5296" t="str">
            <v>UN</v>
          </cell>
          <cell r="J5296" t="str">
            <v>COEFICIENTE DE REPRESENTATIVIDADE</v>
          </cell>
          <cell r="K5296" t="str">
            <v>264,71</v>
          </cell>
          <cell r="L5296" t="str">
            <v>CAIXA REFERENCIAL</v>
          </cell>
          <cell r="M5296" t="str">
            <v>59,80</v>
          </cell>
          <cell r="N5296">
            <v>204.90999999999997</v>
          </cell>
          <cell r="O5296">
            <v>264.70999999999998</v>
          </cell>
          <cell r="P5296">
            <v>0</v>
          </cell>
          <cell r="R5296" t="str">
            <v>SINAPI</v>
          </cell>
        </row>
        <row r="5297">
          <cell r="G5297">
            <v>95636</v>
          </cell>
          <cell r="H5297" t="str">
            <v>KIT CAVALETE PARA MEDIÇÃO DE ÁGUA - ENTRADA PRINCIPAL, EM AÇO GALVANIZADO DN 25 (1 )   FORNECIMENTO E INSTALAÇÃO (EXCLUSIVE HIDRÔMETRO). AF_11/2016</v>
          </cell>
          <cell r="I5297" t="str">
            <v>UN</v>
          </cell>
          <cell r="J5297" t="str">
            <v>ATRIBUÍDO SÃO PAULO</v>
          </cell>
          <cell r="K5297" t="str">
            <v>349,56</v>
          </cell>
          <cell r="L5297" t="str">
            <v>CAIXA REFERENCIAL</v>
          </cell>
          <cell r="M5297" t="str">
            <v>115,26</v>
          </cell>
          <cell r="N5297">
            <v>234.3</v>
          </cell>
          <cell r="O5297">
            <v>349.56</v>
          </cell>
          <cell r="P5297">
            <v>0</v>
          </cell>
          <cell r="R5297" t="str">
            <v>SINAPI</v>
          </cell>
        </row>
        <row r="5298">
          <cell r="G5298">
            <v>95637</v>
          </cell>
          <cell r="H5298" t="str">
            <v>KIT CAVALETE PARA MEDIÇÃO DE ÁGUA - ENTRADA PRINCIPAL, EM AÇO GALVANIZADO DN 32 (1 ¼)  FORNECIMENTO E INSTALAÇÃO (EXCLUSIVE HIDRÔMETRO). AF_11/2016</v>
          </cell>
          <cell r="I5298" t="str">
            <v>UN</v>
          </cell>
          <cell r="J5298" t="str">
            <v>ATRIBUÍDO SÃO PAULO</v>
          </cell>
          <cell r="K5298" t="str">
            <v>543,56</v>
          </cell>
          <cell r="L5298" t="str">
            <v>CAIXA REFERENCIAL</v>
          </cell>
          <cell r="M5298" t="str">
            <v>197,32</v>
          </cell>
          <cell r="N5298">
            <v>346.23999999999995</v>
          </cell>
          <cell r="O5298">
            <v>543.55999999999995</v>
          </cell>
          <cell r="P5298">
            <v>0</v>
          </cell>
          <cell r="R5298" t="str">
            <v>SINAPI</v>
          </cell>
        </row>
        <row r="5299">
          <cell r="G5299">
            <v>95638</v>
          </cell>
          <cell r="H5299" t="str">
            <v>KIT CAVALETE PARA MEDIÇÃO DE ÁGUA - ENTRADA PRINCIPAL, EM AÇO GALVANIZADO DN 40 (1 ½)  FORNECIMENTO E INSTALAÇÃO (EXCLUSIVE HIDRÔMETRO). AF_11/2016</v>
          </cell>
          <cell r="I5299" t="str">
            <v>UN</v>
          </cell>
          <cell r="J5299" t="str">
            <v>ATRIBUÍDO SÃO PAULO</v>
          </cell>
          <cell r="K5299" t="str">
            <v>663,71</v>
          </cell>
          <cell r="L5299" t="str">
            <v>CAIXA REFERENCIAL</v>
          </cell>
          <cell r="M5299" t="str">
            <v>227,50</v>
          </cell>
          <cell r="N5299">
            <v>436.21000000000004</v>
          </cell>
          <cell r="O5299">
            <v>663.71</v>
          </cell>
          <cell r="P5299">
            <v>0</v>
          </cell>
          <cell r="R5299" t="str">
            <v>SINAPI</v>
          </cell>
        </row>
        <row r="5300">
          <cell r="G5300">
            <v>95639</v>
          </cell>
          <cell r="H5300" t="str">
            <v>KIT CAVALETE PARA MEDIÇÃO DE ÁGUA - ENTRADA PRINCIPAL, EM AÇO GALVANIZADO DN 50 (2)  FORNECIMENTO E INSTALAÇÃO (EXCLUSIVE HIDRÔMETRO). AF_11/2016</v>
          </cell>
          <cell r="I5300" t="str">
            <v>UN</v>
          </cell>
          <cell r="J5300" t="str">
            <v>ATRIBUÍDO SÃO PAULO</v>
          </cell>
          <cell r="K5300" t="str">
            <v>860,60</v>
          </cell>
          <cell r="L5300" t="str">
            <v>CAIXA REFERENCIAL</v>
          </cell>
          <cell r="M5300" t="str">
            <v>234,20</v>
          </cell>
          <cell r="N5300">
            <v>626.40000000000009</v>
          </cell>
          <cell r="O5300">
            <v>860.60000000000014</v>
          </cell>
          <cell r="P5300">
            <v>0</v>
          </cell>
          <cell r="R5300" t="str">
            <v>SINAPI</v>
          </cell>
        </row>
        <row r="5301">
          <cell r="G5301">
            <v>95641</v>
          </cell>
          <cell r="H5301" t="str">
            <v>KIT CAVALETE PARA MEDIÇÃO DE ÁGUA - ENTRADA INDIVIDUALIZADA, EM PVC DN 25 (¾), PARA 2 MEDIDORES  FORNECIMENTO E INSTALAÇÃO (EXCLUSIVE HIDRÔMETRO). AF_11/2016</v>
          </cell>
          <cell r="I5301" t="str">
            <v>UN</v>
          </cell>
          <cell r="J5301" t="str">
            <v>COEFICIENTE DE REPRESENTATIVIDADE</v>
          </cell>
          <cell r="K5301" t="str">
            <v>299,31</v>
          </cell>
          <cell r="L5301" t="str">
            <v>CAIXA REFERENCIAL</v>
          </cell>
          <cell r="M5301" t="str">
            <v>89,42</v>
          </cell>
          <cell r="N5301">
            <v>209.89</v>
          </cell>
          <cell r="O5301">
            <v>299.31</v>
          </cell>
          <cell r="P5301">
            <v>0</v>
          </cell>
          <cell r="R5301" t="str">
            <v>SINAPI</v>
          </cell>
        </row>
        <row r="5302">
          <cell r="G5302">
            <v>95642</v>
          </cell>
          <cell r="H5302" t="str">
            <v>KIT CAVALETE PARA MEDIÇÃO DE ÁGUA - ENTRADA INDIVIDUALIZADA, EM PVC DN 25 (¾), PARA 3 MEDIDORES  FORNECIMENTO E INSTALAÇÃO (EXCLUSIVE HIDRÔMETRO). AF_11/2016</v>
          </cell>
          <cell r="I5302" t="str">
            <v>UN</v>
          </cell>
          <cell r="J5302" t="str">
            <v>COEFICIENTE DE REPRESENTATIVIDADE</v>
          </cell>
          <cell r="K5302" t="str">
            <v>442,22</v>
          </cell>
          <cell r="L5302" t="str">
            <v>CAIXA REFERENCIAL</v>
          </cell>
          <cell r="M5302" t="str">
            <v>132,22</v>
          </cell>
          <cell r="N5302">
            <v>310</v>
          </cell>
          <cell r="O5302">
            <v>442.22</v>
          </cell>
          <cell r="P5302">
            <v>0</v>
          </cell>
          <cell r="R5302" t="str">
            <v>SINAPI</v>
          </cell>
        </row>
        <row r="5303">
          <cell r="G5303">
            <v>95643</v>
          </cell>
          <cell r="H5303" t="str">
            <v>KIT CAVALETE PARA MEDIÇÃO DE ÁGUA - ENTRADA INDIVIDUALIZADA, EM PVC DN 25 (¾), PARA 4 MEDIDORES  FORNECIMENTO E INSTALAÇÃO (EXCLUSIVE HIDRÔMETRO). AF_11/2016</v>
          </cell>
          <cell r="I5303" t="str">
            <v>UN</v>
          </cell>
          <cell r="J5303" t="str">
            <v>COEFICIENTE DE REPRESENTATIVIDADE</v>
          </cell>
          <cell r="K5303" t="str">
            <v>578,29</v>
          </cell>
          <cell r="L5303" t="str">
            <v>CAIXA REFERENCIAL</v>
          </cell>
          <cell r="M5303" t="str">
            <v>172,01</v>
          </cell>
          <cell r="N5303">
            <v>406.28</v>
          </cell>
          <cell r="O5303">
            <v>578.29</v>
          </cell>
          <cell r="P5303">
            <v>0</v>
          </cell>
          <cell r="R5303" t="str">
            <v>SINAPI</v>
          </cell>
        </row>
        <row r="5304">
          <cell r="G5304">
            <v>95644</v>
          </cell>
          <cell r="H5304" t="str">
            <v>KIT CAVALETE PARA MEDIÇÃO DE ÁGUA - ENTRADA INDIVIDUALIZADA, EM PVC DN 32 (1), PARA 1 MEDIDOR  FORNECIMENTO E INSTALAÇÃO (EXCLUSIVE HIDRÔMETRO). AF_11/2016</v>
          </cell>
          <cell r="I5304" t="str">
            <v>UN</v>
          </cell>
          <cell r="J5304" t="str">
            <v>COEFICIENTE DE REPRESENTATIVIDADE</v>
          </cell>
          <cell r="K5304" t="str">
            <v>220,67</v>
          </cell>
          <cell r="L5304" t="str">
            <v>CAIXA REFERENCIAL</v>
          </cell>
          <cell r="M5304" t="str">
            <v>56,61</v>
          </cell>
          <cell r="N5304">
            <v>164.06</v>
          </cell>
          <cell r="O5304">
            <v>220.67000000000002</v>
          </cell>
          <cell r="P5304">
            <v>0</v>
          </cell>
          <cell r="R5304" t="str">
            <v>SINAPI</v>
          </cell>
        </row>
        <row r="5305">
          <cell r="G5305">
            <v>95645</v>
          </cell>
          <cell r="H5305" t="str">
            <v>KIT CAVALETE PARA MEDIÇÃO DE ÁGUA - ENTRADA INDIVIDUALIZADA, EM PVC DN 32 (1), PARA 2 MEDIDORES  FORNECIMENTO E INSTALAÇÃO (EXCLUSIVE HIDRÔMETRO). AF_11/2016</v>
          </cell>
          <cell r="I5305" t="str">
            <v>UN</v>
          </cell>
          <cell r="J5305" t="str">
            <v>COEFICIENTE DE REPRESENTATIVIDADE</v>
          </cell>
          <cell r="K5305" t="str">
            <v>402,55</v>
          </cell>
          <cell r="L5305" t="str">
            <v>CAIXA REFERENCIAL</v>
          </cell>
          <cell r="M5305" t="str">
            <v>100,55</v>
          </cell>
          <cell r="N5305">
            <v>302</v>
          </cell>
          <cell r="O5305">
            <v>402.55</v>
          </cell>
          <cell r="P5305">
            <v>0</v>
          </cell>
          <cell r="R5305" t="str">
            <v>SINAPI</v>
          </cell>
        </row>
        <row r="5306">
          <cell r="G5306">
            <v>95646</v>
          </cell>
          <cell r="H5306" t="str">
            <v>KIT CAVALETE PARA MEDIÇÃO DE ÁGUA - ENTRADA INDIVIDUALIZADA, EM PVC DN 32 (1), PARA 3 MEDIDORES  FORNECIMENTO E INSTALAÇÃO (EXCLUSIVE HIDRÔMETRO). AF_11/2016</v>
          </cell>
          <cell r="I5306" t="str">
            <v>UN</v>
          </cell>
          <cell r="J5306" t="str">
            <v>COEFICIENTE DE REPRESENTATIVIDADE</v>
          </cell>
          <cell r="K5306" t="str">
            <v>599,96</v>
          </cell>
          <cell r="L5306" t="str">
            <v>CAIXA REFERENCIAL</v>
          </cell>
          <cell r="M5306" t="str">
            <v>149,32</v>
          </cell>
          <cell r="N5306">
            <v>450.64000000000004</v>
          </cell>
          <cell r="O5306">
            <v>599.96</v>
          </cell>
          <cell r="P5306">
            <v>0</v>
          </cell>
          <cell r="R5306" t="str">
            <v>SINAPI</v>
          </cell>
        </row>
        <row r="5307">
          <cell r="G5307">
            <v>95647</v>
          </cell>
          <cell r="H5307" t="str">
            <v>KIT CAVALETE PARA MEDIÇÃO DE ÁGUA - ENTRADA INDIVIDUALIZADA, EM PVC DN 32 (1), PARA 4 MEDIDORES  FORNECIMENTO E INSTALAÇÃO (EXCLUSIVE HIDRÔMETRO). AF_11/2016</v>
          </cell>
          <cell r="I5307" t="str">
            <v>UN</v>
          </cell>
          <cell r="J5307" t="str">
            <v>COEFICIENTE DE REPRESENTATIVIDADE</v>
          </cell>
          <cell r="K5307" t="str">
            <v>786,27</v>
          </cell>
          <cell r="L5307" t="str">
            <v>CAIXA REFERENCIAL</v>
          </cell>
          <cell r="M5307" t="str">
            <v>194,48</v>
          </cell>
          <cell r="N5307">
            <v>591.79</v>
          </cell>
          <cell r="O5307">
            <v>786.27</v>
          </cell>
          <cell r="P5307">
            <v>0</v>
          </cell>
          <cell r="R5307" t="str">
            <v>SINAPI</v>
          </cell>
        </row>
        <row r="5308">
          <cell r="G5308">
            <v>95648</v>
          </cell>
          <cell r="H5308" t="str">
            <v>KIT CAVALETE PARA MEDIÇÃO DE ÁGUA - ENTRADA INDIVIDUALIZADA, EM CPVC DN 28 (1"), PARA 1 MEDIDOR - FORNECIMENTO E INSTALAÇÃO (EXCLUSIVE HIDRÔMETRO). AF_11/2016</v>
          </cell>
          <cell r="I5308" t="str">
            <v>UN</v>
          </cell>
          <cell r="J5308" t="str">
            <v>COEFICIENTE DE REPRESENTATIVIDADE</v>
          </cell>
          <cell r="K5308" t="str">
            <v>515,36</v>
          </cell>
          <cell r="L5308" t="str">
            <v>CAIXA REFERENCIAL</v>
          </cell>
          <cell r="M5308" t="str">
            <v>54,63</v>
          </cell>
          <cell r="N5308">
            <v>460.73</v>
          </cell>
          <cell r="O5308">
            <v>515.36</v>
          </cell>
          <cell r="P5308">
            <v>0</v>
          </cell>
          <cell r="R5308" t="str">
            <v>SINAPI</v>
          </cell>
        </row>
        <row r="5309">
          <cell r="G5309">
            <v>95649</v>
          </cell>
          <cell r="H5309" t="str">
            <v>KIT CAVALETE PARA MEDIÇÃO DE ÁGUA - ENTRADA INDIVIDUALIZADA, EM CPVC DN 28 (1"), PARA 2 MEDIDORES - FORNECIMENTO E INSTALAÇÃO (EXCLUSIVE HIDRÔMETRO). AF_11/2016</v>
          </cell>
          <cell r="I5309" t="str">
            <v>UN</v>
          </cell>
          <cell r="J5309" t="str">
            <v>COEFICIENTE DE REPRESENTATIVIDADE</v>
          </cell>
          <cell r="K5309" t="str">
            <v>883,70</v>
          </cell>
          <cell r="L5309" t="str">
            <v>CAIXA REFERENCIAL</v>
          </cell>
          <cell r="M5309" t="str">
            <v>95,88</v>
          </cell>
          <cell r="N5309">
            <v>787.82</v>
          </cell>
          <cell r="O5309">
            <v>883.7</v>
          </cell>
          <cell r="P5309">
            <v>0</v>
          </cell>
          <cell r="R5309" t="str">
            <v>SINAPI</v>
          </cell>
        </row>
        <row r="5310">
          <cell r="G5310">
            <v>95650</v>
          </cell>
          <cell r="H5310" t="str">
            <v>KIT CAVALETE PARA MEDIÇÃO DE ÁGUA - ENTRADA INDIVIDUALIZADA, EM CPVC DN 28 (1"), PARA 3 MEDIDORES - FORNECIMENTO E INSTALAÇÃO (EXCLUSIVE HIDRÔMETRO). AF_11/2016</v>
          </cell>
          <cell r="I5310" t="str">
            <v>UN</v>
          </cell>
          <cell r="J5310" t="str">
            <v>COEFICIENTE DE REPRESENTATIVIDADE</v>
          </cell>
          <cell r="K5310" t="str">
            <v>1.289,61</v>
          </cell>
          <cell r="L5310" t="str">
            <v>CAIXA REFERENCIAL</v>
          </cell>
          <cell r="M5310" t="str">
            <v>141,78</v>
          </cell>
          <cell r="N5310">
            <v>1147.83</v>
          </cell>
          <cell r="O5310">
            <v>1289.6099999999999</v>
          </cell>
          <cell r="P5310">
            <v>0</v>
          </cell>
          <cell r="R5310" t="str">
            <v>SINAPI</v>
          </cell>
        </row>
        <row r="5311">
          <cell r="G5311">
            <v>95651</v>
          </cell>
          <cell r="H5311" t="str">
            <v>KIT CAVALETE PARA MEDIÇÃO DE ÁGUA - ENTRADA INDIVIDUALIZADA, EM CPVC DN 28 (1"), PARA 4 MEDIDORES - FORNECIMENTO E INSTALAÇÃO (EXCLUSIVE HIDRÔMETRO). AF_11/2016</v>
          </cell>
          <cell r="I5311" t="str">
            <v>UN</v>
          </cell>
          <cell r="J5311" t="str">
            <v>COEFICIENTE DE REPRESENTATIVIDADE</v>
          </cell>
          <cell r="K5311" t="str">
            <v>1.673,31</v>
          </cell>
          <cell r="L5311" t="str">
            <v>CAIXA REFERENCIAL</v>
          </cell>
          <cell r="M5311" t="str">
            <v>184,44</v>
          </cell>
          <cell r="N5311">
            <v>1488.87</v>
          </cell>
          <cell r="O5311">
            <v>1673.31</v>
          </cell>
          <cell r="P5311">
            <v>0</v>
          </cell>
          <cell r="R5311" t="str">
            <v>SINAPI</v>
          </cell>
        </row>
        <row r="5312">
          <cell r="G5312">
            <v>95652</v>
          </cell>
          <cell r="H5312" t="str">
            <v>KIT CAVALETE PARA MEDIÇÃO DE ÁGUA - ENTRADA INDIVIDUALIZADA, EM CPVC DN 35 (1 ¼"), PARA 1 MEDIDOR - FORNECIMENTO E INSTALAÇÃO (EXCLUSIVE HIDRÔMETRO). AF_11/2016</v>
          </cell>
          <cell r="I5312" t="str">
            <v>UN</v>
          </cell>
          <cell r="J5312" t="str">
            <v>COEFICIENTE DE REPRESENTATIVIDADE</v>
          </cell>
          <cell r="K5312" t="str">
            <v>639,72</v>
          </cell>
          <cell r="L5312" t="str">
            <v>CAIXA REFERENCIAL</v>
          </cell>
          <cell r="M5312" t="str">
            <v>60,69</v>
          </cell>
          <cell r="N5312">
            <v>579.03</v>
          </cell>
          <cell r="O5312">
            <v>639.72</v>
          </cell>
          <cell r="P5312">
            <v>0</v>
          </cell>
          <cell r="R5312" t="str">
            <v>SINAPI</v>
          </cell>
        </row>
        <row r="5313">
          <cell r="G5313">
            <v>95653</v>
          </cell>
          <cell r="H5313" t="str">
            <v>KIT CAVALETE PARA MEDIÇÃO DE ÁGUA - ENTRADA INDIVIDUALIZADA, EM CPVC DN 35 (1 ¼"), PARA 2 MEDIDORES - FORNECIMENTO E INSTALAÇÃO (EXCLUSIVE HIDRÔMETRO). AF_11/2016</v>
          </cell>
          <cell r="I5313" t="str">
            <v>UN</v>
          </cell>
          <cell r="J5313" t="str">
            <v>COEFICIENTE DE REPRESENTATIVIDADE</v>
          </cell>
          <cell r="K5313" t="str">
            <v>1.130,72</v>
          </cell>
          <cell r="L5313" t="str">
            <v>CAIXA REFERENCIAL</v>
          </cell>
          <cell r="M5313" t="str">
            <v>107,82</v>
          </cell>
          <cell r="N5313">
            <v>1022.9000000000001</v>
          </cell>
          <cell r="O5313">
            <v>1130.72</v>
          </cell>
          <cell r="P5313">
            <v>0</v>
          </cell>
          <cell r="R5313" t="str">
            <v>SINAPI</v>
          </cell>
        </row>
        <row r="5314">
          <cell r="G5314">
            <v>95654</v>
          </cell>
          <cell r="H5314" t="str">
            <v>KIT CAVALETE PARA MEDIÇÃO DE ÁGUA - ENTRADA INDIVIDUALIZADA, EM CPVC DN 35 (1 ¼"), PARA 3 MEDIDORES - FORNECIMENTO E INSTALAÇÃO (EXCLUSIVE HIDRÔMETRO). AF_11/2016</v>
          </cell>
          <cell r="I5314" t="str">
            <v>UN</v>
          </cell>
          <cell r="J5314" t="str">
            <v>COEFICIENTE DE REPRESENTATIVIDADE</v>
          </cell>
          <cell r="K5314" t="str">
            <v>1.664,46</v>
          </cell>
          <cell r="L5314" t="str">
            <v>CAIXA REFERENCIAL</v>
          </cell>
          <cell r="M5314" t="str">
            <v>160,12</v>
          </cell>
          <cell r="N5314">
            <v>1504.3400000000001</v>
          </cell>
          <cell r="O5314">
            <v>1664.46</v>
          </cell>
          <cell r="P5314">
            <v>0</v>
          </cell>
          <cell r="R5314" t="str">
            <v>SINAPI</v>
          </cell>
        </row>
        <row r="5315">
          <cell r="G5315">
            <v>95655</v>
          </cell>
          <cell r="H5315" t="str">
            <v>KIT CAVALETE PARA MEDIÇÃO DE ÁGUA - ENTRADA INDIVIDUALIZADA, EM CPVC DN 35 (1 ¼"), PARA 4 MEDIDORES - FORNECIMENTO E INSTALAÇÃO (EXCLUSIVE HIDRÔMETRO). AF_11/2016</v>
          </cell>
          <cell r="I5315" t="str">
            <v>UN</v>
          </cell>
          <cell r="J5315" t="str">
            <v>COEFICIENTE DE REPRESENTATIVIDADE</v>
          </cell>
          <cell r="K5315" t="str">
            <v>2.169,66</v>
          </cell>
          <cell r="L5315" t="str">
            <v>CAIXA REFERENCIAL</v>
          </cell>
          <cell r="M5315" t="str">
            <v>208,54</v>
          </cell>
          <cell r="N5315">
            <v>1961.12</v>
          </cell>
          <cell r="O5315">
            <v>2169.66</v>
          </cell>
          <cell r="P5315">
            <v>0</v>
          </cell>
          <cell r="R5315" t="str">
            <v>SINAPI</v>
          </cell>
        </row>
        <row r="5316">
          <cell r="G5316">
            <v>95657</v>
          </cell>
          <cell r="H5316" t="str">
            <v>KIT CAVALETE PARA MEDIÇÃO DE ÁGUA - ENTRADA INDIVIDUALIZADA, EM PPR PN20 DN 25 (¾") PARA 1 MEDIDOR - FORNECIMENTO E INSTALAÇÃO (EXCLUSIVE HIDRÔMETRO). AF_11/2016</v>
          </cell>
          <cell r="I5316" t="str">
            <v>UN</v>
          </cell>
          <cell r="J5316" t="str">
            <v>ATRIBUÍDO SÃO PAULO</v>
          </cell>
          <cell r="K5316" t="str">
            <v>232,67</v>
          </cell>
          <cell r="L5316" t="str">
            <v>CAIXA REFERENCIAL</v>
          </cell>
          <cell r="M5316" t="str">
            <v>49,22</v>
          </cell>
          <cell r="N5316">
            <v>183.45</v>
          </cell>
          <cell r="O5316">
            <v>232.67</v>
          </cell>
          <cell r="P5316">
            <v>0</v>
          </cell>
          <cell r="R5316" t="str">
            <v>SINAPI</v>
          </cell>
        </row>
        <row r="5317">
          <cell r="G5317">
            <v>95658</v>
          </cell>
          <cell r="H5317" t="str">
            <v>KIT CAVALETE PARA MEDIÇÃO DE ÁGUA - ENTRADA INDIVIDUALIZADA, EM PPR PN20 DN 25 (¾" ) PARA 2 MEDIDORES - FORNECIMENTO E INSTALAÇÃO (EXCLUSIVE HIDRÔMETRO). AF_11/2016</v>
          </cell>
          <cell r="I5317" t="str">
            <v>UN</v>
          </cell>
          <cell r="J5317" t="str">
            <v>ATRIBUÍDO SÃO PAULO</v>
          </cell>
          <cell r="K5317" t="str">
            <v>436,43</v>
          </cell>
          <cell r="L5317" t="str">
            <v>CAIXA REFERENCIAL</v>
          </cell>
          <cell r="M5317" t="str">
            <v>95,17</v>
          </cell>
          <cell r="N5317">
            <v>341.26</v>
          </cell>
          <cell r="O5317">
            <v>436.43</v>
          </cell>
          <cell r="P5317">
            <v>0</v>
          </cell>
          <cell r="R5317" t="str">
            <v>SINAPI</v>
          </cell>
        </row>
        <row r="5318">
          <cell r="G5318">
            <v>95659</v>
          </cell>
          <cell r="H5318" t="str">
            <v>KIT CAVALETE PARA MEDIÇÃO DE ÁGUA - ENTRADA INDIVIDUALIZADA, EM PPR PN20 DN 25 (¾") PARA 3 MEDIDORES - FORNECIMENTO E INSTALAÇÃO (EXCLUSIVE HIDRÔMETRO). AF_11/2016</v>
          </cell>
          <cell r="I5318" t="str">
            <v>UN</v>
          </cell>
          <cell r="J5318" t="str">
            <v>ATRIBUÍDO SÃO PAULO</v>
          </cell>
          <cell r="K5318" t="str">
            <v>610,69</v>
          </cell>
          <cell r="L5318" t="str">
            <v>CAIXA REFERENCIAL</v>
          </cell>
          <cell r="M5318" t="str">
            <v>148,97</v>
          </cell>
          <cell r="N5318">
            <v>461.72</v>
          </cell>
          <cell r="O5318">
            <v>610.69000000000005</v>
          </cell>
          <cell r="P5318">
            <v>0</v>
          </cell>
          <cell r="R5318" t="str">
            <v>SINAPI</v>
          </cell>
        </row>
        <row r="5319">
          <cell r="G5319">
            <v>95660</v>
          </cell>
          <cell r="H5319" t="str">
            <v>KIT CAVALETE PARA MEDIÇÃO DE ÁGUA - ENTRADA INDIVIDUALIZADA, EM PPR PN20 DN 25 (¾") PARA 4 MEDIDORES - FORNECIMENTO E INSTALAÇÃO (EXCLUSIVE HIDRÔMETRO). AF_11/2016</v>
          </cell>
          <cell r="I5319" t="str">
            <v>UN</v>
          </cell>
          <cell r="J5319" t="str">
            <v>ATRIBUÍDO SÃO PAULO</v>
          </cell>
          <cell r="K5319" t="str">
            <v>869,31</v>
          </cell>
          <cell r="L5319" t="str">
            <v>CAIXA REFERENCIAL</v>
          </cell>
          <cell r="M5319" t="str">
            <v>195,97</v>
          </cell>
          <cell r="N5319">
            <v>673.33999999999992</v>
          </cell>
          <cell r="O5319">
            <v>869.31</v>
          </cell>
          <cell r="P5319">
            <v>0</v>
          </cell>
          <cell r="R5319" t="str">
            <v>SINAPI</v>
          </cell>
        </row>
        <row r="5320">
          <cell r="G5320">
            <v>95661</v>
          </cell>
          <cell r="H5320" t="str">
            <v>KIT CAVALETE PARA MEDIÇÃO DE ÁGUA - ENTRADA INDIVIDUALIZADA, EM PPR PN20 DN 32 (1") PARA 1 MEDIDOR - FORNECIMENTO E INSTALAÇÃO (EXCLUSIVE HIDRÔMETRO). AF_11/2016</v>
          </cell>
          <cell r="I5320" t="str">
            <v>UN</v>
          </cell>
          <cell r="J5320" t="str">
            <v>ATRIBUÍDO SÃO PAULO</v>
          </cell>
          <cell r="K5320" t="str">
            <v>297,60</v>
          </cell>
          <cell r="L5320" t="str">
            <v>CAIXA REFERENCIAL</v>
          </cell>
          <cell r="M5320" t="str">
            <v>58,68</v>
          </cell>
          <cell r="N5320">
            <v>238.92000000000002</v>
          </cell>
          <cell r="O5320">
            <v>297.60000000000002</v>
          </cell>
          <cell r="P5320">
            <v>0</v>
          </cell>
          <cell r="R5320" t="str">
            <v>SINAPI</v>
          </cell>
        </row>
        <row r="5321">
          <cell r="G5321">
            <v>95662</v>
          </cell>
          <cell r="H5321" t="str">
            <v>KIT CAVALETE PARA MEDIÇÃO DE ÁGUA - ENTRADA INDIVIDUALIZADA, EM PPR PN20 DN 32 (1") PARA 2 MEDIDORES - FORNECIMENTO E INSTALAÇÃO (EXCLUSIVE HIDRÔMETRO). AF_11/2016</v>
          </cell>
          <cell r="I5321" t="str">
            <v>UN</v>
          </cell>
          <cell r="J5321" t="str">
            <v>ATRIBUÍDO SÃO PAULO</v>
          </cell>
          <cell r="K5321" t="str">
            <v>567,50</v>
          </cell>
          <cell r="L5321" t="str">
            <v>CAIXA REFERENCIAL</v>
          </cell>
          <cell r="M5321" t="str">
            <v>115,79</v>
          </cell>
          <cell r="N5321">
            <v>451.71</v>
          </cell>
          <cell r="O5321">
            <v>567.5</v>
          </cell>
          <cell r="P5321">
            <v>0</v>
          </cell>
          <cell r="R5321" t="str">
            <v>SINAPI</v>
          </cell>
        </row>
        <row r="5322">
          <cell r="G5322">
            <v>95663</v>
          </cell>
          <cell r="H5322" t="str">
            <v>KIT CAVALETE PARA MEDIÇÃO DE ÁGUA - ENTRADA INDIVIDUALIZADA, EM PPR PN20 DN 32 (1") PARA 3 MEDIDORES - FORNECIMENTO E INSTALAÇÃO (EXCLUSIVE HIDRÔMETRO). AF_11/2016</v>
          </cell>
          <cell r="I5322" t="str">
            <v>UN</v>
          </cell>
          <cell r="J5322" t="str">
            <v>ATRIBUÍDO SÃO PAULO</v>
          </cell>
          <cell r="K5322" t="str">
            <v>856,82</v>
          </cell>
          <cell r="L5322" t="str">
            <v>CAIXA REFERENCIAL</v>
          </cell>
          <cell r="M5322" t="str">
            <v>177,64</v>
          </cell>
          <cell r="N5322">
            <v>679.18000000000006</v>
          </cell>
          <cell r="O5322">
            <v>856.82</v>
          </cell>
          <cell r="P5322">
            <v>0</v>
          </cell>
          <cell r="R5322" t="str">
            <v>SINAPI</v>
          </cell>
        </row>
        <row r="5323">
          <cell r="G5323">
            <v>95664</v>
          </cell>
          <cell r="H5323" t="str">
            <v>KIT CAVALETE PARA MEDIÇÃO DE ÁGUA - ENTRADA INDIVIDUALIZADA, EM PPR PN20 DN 32 (1") PARA 4 MEDIDORES - FORNECIMENTO E INSTALAÇÃO (EXCLUSIVE HIDRÔMETRO). AF_11/2016</v>
          </cell>
          <cell r="I5323" t="str">
            <v>UN</v>
          </cell>
          <cell r="J5323" t="str">
            <v>ATRIBUÍDO SÃO PAULO</v>
          </cell>
          <cell r="K5323" t="str">
            <v>1.128,17</v>
          </cell>
          <cell r="L5323" t="str">
            <v>CAIXA REFERENCIAL</v>
          </cell>
          <cell r="M5323" t="str">
            <v>233,69</v>
          </cell>
          <cell r="N5323">
            <v>894.48</v>
          </cell>
          <cell r="O5323">
            <v>1128.17</v>
          </cell>
          <cell r="P5323">
            <v>0</v>
          </cell>
          <cell r="R5323" t="str">
            <v>SINAPI</v>
          </cell>
        </row>
        <row r="5324">
          <cell r="G5324">
            <v>95665</v>
          </cell>
          <cell r="H5324" t="str">
            <v>KIT CAVALETE PARA MEDIÇÃO DE ÁGUA - ENTRADA INDIVIDUALIZADA, EM PPR PN25 DN 25 (¾") PARA 1 MEDIDOR - FORNECIMENTO E INSTALAÇÃO (EXCLUSIVE HIDRÔMETRO). AF_11/2016</v>
          </cell>
          <cell r="I5324" t="str">
            <v>UN</v>
          </cell>
          <cell r="J5324" t="str">
            <v>ATRIBUÍDO SÃO PAULO</v>
          </cell>
          <cell r="K5324" t="str">
            <v>243,88</v>
          </cell>
          <cell r="L5324" t="str">
            <v>CAIXA REFERENCIAL</v>
          </cell>
          <cell r="M5324" t="str">
            <v>51,47</v>
          </cell>
          <cell r="N5324">
            <v>192.41</v>
          </cell>
          <cell r="O5324">
            <v>243.88</v>
          </cell>
          <cell r="P5324">
            <v>0</v>
          </cell>
          <cell r="R5324" t="str">
            <v>SINAPI</v>
          </cell>
        </row>
        <row r="5325">
          <cell r="G5325">
            <v>95666</v>
          </cell>
          <cell r="H5325" t="str">
            <v>KIT CAVALETE PARA MEDIÇÃO DE ÁGUA - ENTRADA INDIVIDUALIZADA, EM PPR PN25 DN 25 (¾") PARA 2 MEDIDORES - FORNECIMENTO E INSTALAÇÃO (EXCLUSIVE HIDRÔMETRO). AF_11/2016</v>
          </cell>
          <cell r="I5325" t="str">
            <v>UN</v>
          </cell>
          <cell r="J5325" t="str">
            <v>ATRIBUÍDO SÃO PAULO</v>
          </cell>
          <cell r="K5325" t="str">
            <v>462,95</v>
          </cell>
          <cell r="L5325" t="str">
            <v>CAIXA REFERENCIAL</v>
          </cell>
          <cell r="M5325" t="str">
            <v>101,51</v>
          </cell>
          <cell r="N5325">
            <v>361.44</v>
          </cell>
          <cell r="O5325">
            <v>462.95</v>
          </cell>
          <cell r="P5325">
            <v>0</v>
          </cell>
          <cell r="R5325" t="str">
            <v>SINAPI</v>
          </cell>
        </row>
        <row r="5326">
          <cell r="G5326">
            <v>95667</v>
          </cell>
          <cell r="H5326" t="str">
            <v>KIT CAVALETE PARA MEDIÇÃO DE ÁGUA - ENTRADA INDIVIDUALIZADA, EM PPR PN25 DN 25 (¾") PARA 3 MEDIDORES - FORNECIMENTO E INSTALAÇÃO (EXCLUSIVE HIDRÔMETRO). AF_11/2016</v>
          </cell>
          <cell r="I5326" t="str">
            <v>UN</v>
          </cell>
          <cell r="J5326" t="str">
            <v>ATRIBUÍDO SÃO PAULO</v>
          </cell>
          <cell r="K5326" t="str">
            <v>692,00</v>
          </cell>
          <cell r="L5326" t="str">
            <v>CAIXA REFERENCIAL</v>
          </cell>
          <cell r="M5326" t="str">
            <v>155,87</v>
          </cell>
          <cell r="N5326">
            <v>536.13</v>
          </cell>
          <cell r="O5326">
            <v>692</v>
          </cell>
          <cell r="P5326">
            <v>0</v>
          </cell>
          <cell r="R5326" t="str">
            <v>SINAPI</v>
          </cell>
        </row>
        <row r="5327">
          <cell r="G5327">
            <v>95668</v>
          </cell>
          <cell r="H5327" t="str">
            <v>KIT CAVALETE PARA MEDIÇÃO DE ÁGUA - ENTRADA INDIVIDUALIZADA, EM PPR PN25 DN 25 (¾") PARA 4 MEDIDORES - FORNECIMENTO E INSTALAÇÃO (EXCLUSIVE HIDRÔMETRO). AF_11/2016</v>
          </cell>
          <cell r="I5327" t="str">
            <v>UN</v>
          </cell>
          <cell r="J5327" t="str">
            <v>ATRIBUÍDO SÃO PAULO</v>
          </cell>
          <cell r="K5327" t="str">
            <v>907,28</v>
          </cell>
          <cell r="L5327" t="str">
            <v>CAIXA REFERENCIAL</v>
          </cell>
          <cell r="M5327" t="str">
            <v>204,95</v>
          </cell>
          <cell r="N5327">
            <v>702.32999999999993</v>
          </cell>
          <cell r="O5327">
            <v>907.28</v>
          </cell>
          <cell r="P5327">
            <v>0</v>
          </cell>
          <cell r="R5327" t="str">
            <v>SINAPI</v>
          </cell>
        </row>
        <row r="5328">
          <cell r="G5328">
            <v>95669</v>
          </cell>
          <cell r="H5328" t="str">
            <v>KIT CAVALETE PARA MEDIÇÃO DE ÁGUA - ENTRADA INDIVIDUALIZADA, EM PPR PN25 DN 32 (1") PARA 1 MEDIDOR - FORNECIMENTO E INSTALAÇÃO (EXCLUSIVE HIDRÔMETRO). AF_11/2016</v>
          </cell>
          <cell r="I5328" t="str">
            <v>UN</v>
          </cell>
          <cell r="J5328" t="str">
            <v>ATRIBUÍDO SÃO PAULO</v>
          </cell>
          <cell r="K5328" t="str">
            <v>319,48</v>
          </cell>
          <cell r="L5328" t="str">
            <v>CAIXA REFERENCIAL</v>
          </cell>
          <cell r="M5328" t="str">
            <v>61,37</v>
          </cell>
          <cell r="N5328">
            <v>258.11</v>
          </cell>
          <cell r="O5328">
            <v>319.48</v>
          </cell>
          <cell r="P5328">
            <v>0</v>
          </cell>
          <cell r="R5328" t="str">
            <v>SINAPI</v>
          </cell>
        </row>
        <row r="5329">
          <cell r="G5329">
            <v>95670</v>
          </cell>
          <cell r="H5329" t="str">
            <v>KIT CAVALETE PARA MEDIÇÃO DE ÁGUA - ENTRADA INDIVIDUALIZADA, EM PPR PN25 DN 32 (1") PARA 2 MEDIDORES - FORNECIMENTO E INSTALAÇÃO (EXCLUSIVE HIDRÔMETRO). AF_11/2016</v>
          </cell>
          <cell r="I5329" t="str">
            <v>UN</v>
          </cell>
          <cell r="J5329" t="str">
            <v>ATRIBUÍDO SÃO PAULO</v>
          </cell>
          <cell r="K5329" t="str">
            <v>592,58</v>
          </cell>
          <cell r="L5329" t="str">
            <v>CAIXA REFERENCIAL</v>
          </cell>
          <cell r="M5329" t="str">
            <v>121,04</v>
          </cell>
          <cell r="N5329">
            <v>471.54</v>
          </cell>
          <cell r="O5329">
            <v>592.58000000000004</v>
          </cell>
          <cell r="P5329">
            <v>0</v>
          </cell>
          <cell r="R5329" t="str">
            <v>SINAPI</v>
          </cell>
        </row>
        <row r="5330">
          <cell r="G5330">
            <v>95671</v>
          </cell>
          <cell r="H5330" t="str">
            <v>KIT CAVALETE PARA MEDIÇÃO DE ÁGUA - ENTRADA INDIVIDUALIZADA, EM PPR PN25 DN 32 (1") PARA 3 MEDIDORES - FORNECIMENTO E INSTALAÇÃO (EXCLUSIVE HIDRÔMETRO). AF_11/2016</v>
          </cell>
          <cell r="I5330" t="str">
            <v>UN</v>
          </cell>
          <cell r="J5330" t="str">
            <v>ATRIBUÍDO SÃO PAULO</v>
          </cell>
          <cell r="K5330" t="str">
            <v>889,76</v>
          </cell>
          <cell r="L5330" t="str">
            <v>CAIXA REFERENCIAL</v>
          </cell>
          <cell r="M5330" t="str">
            <v>185,87</v>
          </cell>
          <cell r="N5330">
            <v>703.89</v>
          </cell>
          <cell r="O5330">
            <v>889.76</v>
          </cell>
          <cell r="P5330">
            <v>0</v>
          </cell>
          <cell r="R5330" t="str">
            <v>SINAPI</v>
          </cell>
        </row>
        <row r="5331">
          <cell r="G5331">
            <v>95672</v>
          </cell>
          <cell r="H5331" t="str">
            <v>KIT CAVALETE PARA MEDIÇÃO DE ÁGUA - ENTRADA INDIVIDUALIZADA, EM PPR PN25 DN 32 (1") PARA 4 MEDIDORES - FORNECIMENTO E INSTALAÇÃO (EXCLUSIVE HIDRÔMETRO). AF_11/2016</v>
          </cell>
          <cell r="I5331" t="str">
            <v>UN</v>
          </cell>
          <cell r="J5331" t="str">
            <v>ATRIBUÍDO SÃO PAULO</v>
          </cell>
          <cell r="K5331" t="str">
            <v>1.189,23</v>
          </cell>
          <cell r="L5331" t="str">
            <v>CAIXA REFERENCIAL</v>
          </cell>
          <cell r="M5331" t="str">
            <v>244,38</v>
          </cell>
          <cell r="N5331">
            <v>944.85</v>
          </cell>
          <cell r="O5331">
            <v>1189.23</v>
          </cell>
          <cell r="P5331">
            <v>0</v>
          </cell>
          <cell r="R5331" t="str">
            <v>SINAPI</v>
          </cell>
        </row>
        <row r="5332">
          <cell r="G5332">
            <v>95673</v>
          </cell>
          <cell r="H5332" t="str">
            <v>HIDRÔMETRO DN 20 (½), 1,5 M³/H  FORNECIMENTO E INSTALAÇÃO. AF_11/2016</v>
          </cell>
          <cell r="I5332" t="str">
            <v>UN</v>
          </cell>
          <cell r="J5332" t="str">
            <v>ATRIBUÍDO SÃO PAULO</v>
          </cell>
          <cell r="K5332" t="str">
            <v>112,66</v>
          </cell>
          <cell r="L5332" t="str">
            <v>CAIXA REFERENCIAL</v>
          </cell>
          <cell r="M5332" t="str">
            <v>15,96</v>
          </cell>
          <cell r="N5332">
            <v>96.699999999999989</v>
          </cell>
          <cell r="O5332">
            <v>112.66</v>
          </cell>
          <cell r="P5332">
            <v>0</v>
          </cell>
          <cell r="R5332" t="str">
            <v>SINAPI</v>
          </cell>
        </row>
        <row r="5333">
          <cell r="G5333">
            <v>95674</v>
          </cell>
          <cell r="H5333" t="str">
            <v>HIDRÔMETRO DN 20 (½), 3,0 M³/H  FORNECIMENTO E INSTALAÇÃO. AF_11/2016</v>
          </cell>
          <cell r="I5333" t="str">
            <v>UN</v>
          </cell>
          <cell r="J5333" t="str">
            <v>ATRIBUÍDO SÃO PAULO</v>
          </cell>
          <cell r="K5333" t="str">
            <v>119,45</v>
          </cell>
          <cell r="L5333" t="str">
            <v>CAIXA REFERENCIAL</v>
          </cell>
          <cell r="M5333" t="str">
            <v>15,96</v>
          </cell>
          <cell r="N5333">
            <v>103.49000000000001</v>
          </cell>
          <cell r="O5333">
            <v>119.45000000000002</v>
          </cell>
          <cell r="P5333">
            <v>0</v>
          </cell>
          <cell r="R5333" t="str">
            <v>SINAPI</v>
          </cell>
        </row>
        <row r="5334">
          <cell r="G5334">
            <v>95675</v>
          </cell>
          <cell r="H5334" t="str">
            <v>HIDRÔMETRO DN 25 (¾ ), 5,0 M³/H FORNECIMENTO E INSTALAÇÃO. AF_11/2016</v>
          </cell>
          <cell r="I5334" t="str">
            <v>UN</v>
          </cell>
          <cell r="J5334" t="str">
            <v>ATRIBUÍDO SÃO PAULO</v>
          </cell>
          <cell r="K5334" t="str">
            <v>145,74</v>
          </cell>
          <cell r="L5334" t="str">
            <v>CAIXA REFERENCIAL</v>
          </cell>
          <cell r="M5334" t="str">
            <v>18,46</v>
          </cell>
          <cell r="N5334">
            <v>127.28</v>
          </cell>
          <cell r="O5334">
            <v>145.74</v>
          </cell>
          <cell r="P5334">
            <v>0</v>
          </cell>
          <cell r="R5334" t="str">
            <v>SINAPI</v>
          </cell>
        </row>
        <row r="5335">
          <cell r="G5335">
            <v>95676</v>
          </cell>
          <cell r="H5335" t="str">
            <v>CAIXA EM CONCRETO PRÉ-MOLDADO PARA ABRIGO DE HIDRÔMETRO COM DN 20 (½)  FORNECIMENTO E INSTALAÇÃO. AF_11/2016</v>
          </cell>
          <cell r="I5335" t="str">
            <v>UN</v>
          </cell>
          <cell r="J5335" t="str">
            <v>COEFICIENTE DE REPRESENTATIVIDADE</v>
          </cell>
          <cell r="K5335" t="str">
            <v>127,45</v>
          </cell>
          <cell r="L5335" t="str">
            <v>CAIXA REFERENCIAL</v>
          </cell>
          <cell r="M5335" t="str">
            <v>7,60</v>
          </cell>
          <cell r="N5335">
            <v>119.85000000000001</v>
          </cell>
          <cell r="O5335">
            <v>127.45</v>
          </cell>
          <cell r="P5335">
            <v>0</v>
          </cell>
          <cell r="R5335" t="str">
            <v>SINAPI</v>
          </cell>
        </row>
        <row r="5336">
          <cell r="G5336">
            <v>97741</v>
          </cell>
          <cell r="H5336" t="str">
            <v>KIT CAVALETE PARA MEDIÇÃO DE ÁGUA - ENTRADA INDIVIDUALIZADA, EM PVC DN 25 (¾), PARA 1 MEDIDOR  FORNECIMENTO E INSTALAÇÃO (EXCLUSIVE HIDRÔMETRO). AF_11/2016</v>
          </cell>
          <cell r="I5336" t="str">
            <v>UN</v>
          </cell>
          <cell r="J5336" t="str">
            <v>COEFICIENTE DE REPRESENTATIVIDADE</v>
          </cell>
          <cell r="K5336" t="str">
            <v>168,47</v>
          </cell>
          <cell r="L5336" t="str">
            <v>CAIXA REFERENCIAL</v>
          </cell>
          <cell r="M5336" t="str">
            <v>50,95</v>
          </cell>
          <cell r="N5336">
            <v>117.52</v>
          </cell>
          <cell r="O5336">
            <v>168.47</v>
          </cell>
          <cell r="P5336">
            <v>0</v>
          </cell>
          <cell r="R5336" t="str">
            <v>SINAPI</v>
          </cell>
        </row>
        <row r="5337">
          <cell r="G5337">
            <v>90436</v>
          </cell>
          <cell r="H5337" t="str">
            <v>FURO EM ALVENARIA PARA DIÂMETROS MENORES OU IGUAIS A 40 MM. AF_05/2015</v>
          </cell>
          <cell r="I5337" t="str">
            <v>UN</v>
          </cell>
          <cell r="J5337" t="str">
            <v>COEFICIENTE DE REPRESENTATIVIDADE</v>
          </cell>
          <cell r="K5337" t="str">
            <v>13,50</v>
          </cell>
          <cell r="L5337" t="str">
            <v>CAIXA REFERENCIAL</v>
          </cell>
          <cell r="M5337" t="str">
            <v>11,00</v>
          </cell>
          <cell r="N5337">
            <v>2.5</v>
          </cell>
          <cell r="O5337">
            <v>13.5</v>
          </cell>
          <cell r="P5337">
            <v>0</v>
          </cell>
          <cell r="R5337" t="str">
            <v>SINAPI</v>
          </cell>
        </row>
        <row r="5338">
          <cell r="G5338">
            <v>90437</v>
          </cell>
          <cell r="H5338" t="str">
            <v>FURO EM ALVENARIA PARA DIÂMETROS MAIORES QUE 40 MM E MENORES OU IGUAIS A 75 MM. AF_05/2015</v>
          </cell>
          <cell r="I5338" t="str">
            <v>UN</v>
          </cell>
          <cell r="J5338" t="str">
            <v>COEFICIENTE DE REPRESENTATIVIDADE</v>
          </cell>
          <cell r="K5338" t="str">
            <v>32,79</v>
          </cell>
          <cell r="L5338" t="str">
            <v>CAIXA REFERENCIAL</v>
          </cell>
          <cell r="M5338" t="str">
            <v>26,60</v>
          </cell>
          <cell r="N5338">
            <v>6.1899999999999977</v>
          </cell>
          <cell r="O5338">
            <v>32.79</v>
          </cell>
          <cell r="P5338">
            <v>0</v>
          </cell>
          <cell r="R5338" t="str">
            <v>SINAPI</v>
          </cell>
        </row>
        <row r="5339">
          <cell r="G5339">
            <v>90438</v>
          </cell>
          <cell r="H5339" t="str">
            <v>FURO EM ALVENARIA PARA DIÂMETROS MAIORES QUE 75 MM. AF_05/2015</v>
          </cell>
          <cell r="I5339" t="str">
            <v>UN</v>
          </cell>
          <cell r="J5339" t="str">
            <v>COEFICIENTE DE REPRESENTATIVIDADE</v>
          </cell>
          <cell r="K5339" t="str">
            <v>47,01</v>
          </cell>
          <cell r="L5339" t="str">
            <v>CAIXA REFERENCIAL</v>
          </cell>
          <cell r="M5339" t="str">
            <v>38,11</v>
          </cell>
          <cell r="N5339">
            <v>8.8999999999999986</v>
          </cell>
          <cell r="O5339">
            <v>47.01</v>
          </cell>
          <cell r="P5339">
            <v>0</v>
          </cell>
          <cell r="R5339" t="str">
            <v>SINAPI</v>
          </cell>
        </row>
        <row r="5340">
          <cell r="G5340">
            <v>90439</v>
          </cell>
          <cell r="H5340" t="str">
            <v>FURO EM CONCRETO PARA DIÂMETROS MENORES OU IGUAIS A 40 MM. AF_05/2015</v>
          </cell>
          <cell r="I5340" t="str">
            <v>UN</v>
          </cell>
          <cell r="J5340" t="str">
            <v>COEFICIENTE DE REPRESENTATIVIDADE</v>
          </cell>
          <cell r="K5340" t="str">
            <v>53,20</v>
          </cell>
          <cell r="L5340" t="str">
            <v>CAIXA REFERENCIAL</v>
          </cell>
          <cell r="M5340" t="str">
            <v>39,34</v>
          </cell>
          <cell r="N5340">
            <v>13.86</v>
          </cell>
          <cell r="O5340">
            <v>53.2</v>
          </cell>
          <cell r="P5340">
            <v>0</v>
          </cell>
          <cell r="R5340" t="str">
            <v>SINAPI</v>
          </cell>
        </row>
        <row r="5341">
          <cell r="G5341">
            <v>90440</v>
          </cell>
          <cell r="H5341" t="str">
            <v>FURO EM CONCRETO PARA DIÂMETROS MAIORES QUE 40 MM E MENORES OU IGUAIS A 75 MM. AF_05/2015</v>
          </cell>
          <cell r="I5341" t="str">
            <v>UN</v>
          </cell>
          <cell r="J5341" t="str">
            <v>COEFICIENTE DE REPRESENTATIVIDADE</v>
          </cell>
          <cell r="K5341" t="str">
            <v>85,22</v>
          </cell>
          <cell r="L5341" t="str">
            <v>CAIXA REFERENCIAL</v>
          </cell>
          <cell r="M5341" t="str">
            <v>62,92</v>
          </cell>
          <cell r="N5341">
            <v>22.299999999999997</v>
          </cell>
          <cell r="O5341">
            <v>85.22</v>
          </cell>
          <cell r="P5341">
            <v>0</v>
          </cell>
          <cell r="R5341" t="str">
            <v>SINAPI</v>
          </cell>
        </row>
        <row r="5342">
          <cell r="G5342">
            <v>90441</v>
          </cell>
          <cell r="H5342" t="str">
            <v>FURO EM CONCRETO PARA DIÂMETROS MAIORES QUE 75 MM. AF_05/2015</v>
          </cell>
          <cell r="I5342" t="str">
            <v>UN</v>
          </cell>
          <cell r="J5342" t="str">
            <v>COEFICIENTE DE REPRESENTATIVIDADE</v>
          </cell>
          <cell r="K5342" t="str">
            <v>108,86</v>
          </cell>
          <cell r="L5342" t="str">
            <v>CAIXA REFERENCIAL</v>
          </cell>
          <cell r="M5342" t="str">
            <v>80,36</v>
          </cell>
          <cell r="N5342">
            <v>28.5</v>
          </cell>
          <cell r="O5342">
            <v>108.86</v>
          </cell>
          <cell r="P5342">
            <v>0</v>
          </cell>
          <cell r="R5342" t="str">
            <v>SINAPI</v>
          </cell>
        </row>
        <row r="5343">
          <cell r="G5343">
            <v>90443</v>
          </cell>
          <cell r="H5343" t="str">
            <v>RASGO EM ALVENARIA PARA RAMAIS/ DISTRIBUIÇÃO COM DIAMETROS MENORES OU IGUAIS A 40 MM. AF_05/2015</v>
          </cell>
          <cell r="I5343" t="str">
            <v>M</v>
          </cell>
          <cell r="J5343" t="str">
            <v>COEFICIENTE DE REPRESENTATIVIDADE</v>
          </cell>
          <cell r="K5343" t="str">
            <v>12,27</v>
          </cell>
          <cell r="L5343" t="str">
            <v>CAIXA REFERENCIAL</v>
          </cell>
          <cell r="M5343" t="str">
            <v>9,97</v>
          </cell>
          <cell r="N5343">
            <v>2.2999999999999989</v>
          </cell>
          <cell r="O5343">
            <v>12.27</v>
          </cell>
          <cell r="P5343">
            <v>0</v>
          </cell>
          <cell r="R5343" t="str">
            <v>SINAPI</v>
          </cell>
        </row>
        <row r="5344">
          <cell r="G5344">
            <v>90444</v>
          </cell>
          <cell r="H5344" t="str">
            <v>RASGO EM CONTRAPISO PARA RAMAIS/ DISTRIBUIÇÃO COM DIÂMETROS MENORES OU IGUAIS A 40 MM. AF_05/2015</v>
          </cell>
          <cell r="I5344" t="str">
            <v>M</v>
          </cell>
          <cell r="J5344" t="str">
            <v>COEFICIENTE DE REPRESENTATIVIDADE</v>
          </cell>
          <cell r="K5344" t="str">
            <v>22,84</v>
          </cell>
          <cell r="L5344" t="str">
            <v>CAIXA REFERENCIAL</v>
          </cell>
          <cell r="M5344" t="str">
            <v>16,95</v>
          </cell>
          <cell r="N5344">
            <v>5.8900000000000006</v>
          </cell>
          <cell r="O5344">
            <v>22.84</v>
          </cell>
          <cell r="P5344">
            <v>0</v>
          </cell>
          <cell r="R5344" t="str">
            <v>SINAPI</v>
          </cell>
        </row>
        <row r="5345">
          <cell r="G5345">
            <v>90445</v>
          </cell>
          <cell r="H5345" t="str">
            <v>RASGO EM CONTRAPISO PARA RAMAIS/ DISTRIBUIÇÃO COM DIÂMETROS MAIORES QUE 40 MM E MENORES OU IGUAIS A 75 MM. AF_05/2015</v>
          </cell>
          <cell r="I5345" t="str">
            <v>M</v>
          </cell>
          <cell r="J5345" t="str">
            <v>COEFICIENTE DE REPRESENTATIVIDADE</v>
          </cell>
          <cell r="K5345" t="str">
            <v>24,37</v>
          </cell>
          <cell r="L5345" t="str">
            <v>CAIXA REFERENCIAL</v>
          </cell>
          <cell r="M5345" t="str">
            <v>18,06</v>
          </cell>
          <cell r="N5345">
            <v>6.3100000000000023</v>
          </cell>
          <cell r="O5345">
            <v>24.37</v>
          </cell>
          <cell r="P5345">
            <v>0</v>
          </cell>
          <cell r="R5345" t="str">
            <v>SINAPI</v>
          </cell>
        </row>
        <row r="5346">
          <cell r="G5346">
            <v>90446</v>
          </cell>
          <cell r="H5346" t="str">
            <v>RASGO EM CONTRAPISO PARA RAMAIS/ DISTRIBUIÇÃO COM DIÂMETROS MAIORES QUE 75 MM. AF_05/2015</v>
          </cell>
          <cell r="I5346" t="str">
            <v>M</v>
          </cell>
          <cell r="J5346" t="str">
            <v>COEFICIENTE DE REPRESENTATIVIDADE</v>
          </cell>
          <cell r="K5346" t="str">
            <v>26,48</v>
          </cell>
          <cell r="L5346" t="str">
            <v>CAIXA REFERENCIAL</v>
          </cell>
          <cell r="M5346" t="str">
            <v>19,64</v>
          </cell>
          <cell r="N5346">
            <v>6.84</v>
          </cell>
          <cell r="O5346">
            <v>26.48</v>
          </cell>
          <cell r="P5346">
            <v>0</v>
          </cell>
          <cell r="R5346" t="str">
            <v>SINAPI</v>
          </cell>
        </row>
        <row r="5347">
          <cell r="G5347">
            <v>90447</v>
          </cell>
          <cell r="H5347" t="str">
            <v>RASGO EM ALVENARIA PARA ELETRODUTOS COM DIAMETROS MENORES OU IGUAIS A 40 MM. AF_05/2015</v>
          </cell>
          <cell r="I5347" t="str">
            <v>M</v>
          </cell>
          <cell r="J5347" t="str">
            <v>COEFICIENTE DE REPRESENTATIVIDADE</v>
          </cell>
          <cell r="K5347" t="str">
            <v>6,16</v>
          </cell>
          <cell r="L5347" t="str">
            <v>CAIXA REFERENCIAL</v>
          </cell>
          <cell r="M5347" t="str">
            <v>4,94</v>
          </cell>
          <cell r="N5347">
            <v>1.2199999999999998</v>
          </cell>
          <cell r="O5347">
            <v>6.16</v>
          </cell>
          <cell r="P5347">
            <v>0</v>
          </cell>
          <cell r="R5347" t="str">
            <v>SINAPI</v>
          </cell>
        </row>
        <row r="5348">
          <cell r="G5348">
            <v>90451</v>
          </cell>
          <cell r="H5348" t="str">
            <v>PASSANTE TIPO PEÇA EM POLIESTIRENO PARA ABERTURA PARA PASSAGEM DE 1 TUBO, FIXADO EM LAJE. AF_05/2015</v>
          </cell>
          <cell r="I5348" t="str">
            <v>UN</v>
          </cell>
          <cell r="J5348" t="str">
            <v>ATRIBUÍDO SÃO PAULO</v>
          </cell>
          <cell r="K5348" t="str">
            <v>4,84</v>
          </cell>
          <cell r="L5348" t="str">
            <v>CAIXA REFERENCIAL</v>
          </cell>
          <cell r="M5348" t="str">
            <v>2,64</v>
          </cell>
          <cell r="N5348">
            <v>2.1999999999999997</v>
          </cell>
          <cell r="O5348">
            <v>4.84</v>
          </cell>
          <cell r="P5348">
            <v>0</v>
          </cell>
          <cell r="R5348" t="str">
            <v>SINAPI</v>
          </cell>
        </row>
        <row r="5349">
          <cell r="G5349">
            <v>90452</v>
          </cell>
          <cell r="H5349" t="str">
            <v>PASSANTE TIPO PEÇA EM POLIESTIRENO PARA ABERTURA PARA PASSAGEM DE MAIS DE 1 TUBO, FIXADO EM LAJE. AF_05/2015</v>
          </cell>
          <cell r="I5349" t="str">
            <v>UN</v>
          </cell>
          <cell r="J5349" t="str">
            <v>ATRIBUÍDO SÃO PAULO</v>
          </cell>
          <cell r="K5349" t="str">
            <v>27,63</v>
          </cell>
          <cell r="L5349" t="str">
            <v>CAIXA REFERENCIAL</v>
          </cell>
          <cell r="M5349" t="str">
            <v>3,99</v>
          </cell>
          <cell r="N5349">
            <v>23.64</v>
          </cell>
          <cell r="O5349">
            <v>27.630000000000003</v>
          </cell>
          <cell r="P5349">
            <v>0</v>
          </cell>
          <cell r="R5349" t="str">
            <v>SINAPI</v>
          </cell>
        </row>
        <row r="5350">
          <cell r="G5350">
            <v>90453</v>
          </cell>
          <cell r="H5350" t="str">
            <v>PASSANTE TIPO TUBO DE DIÂMETRO MENOR OU IGUAL A 40 MM, FIXADO EM LAJE. AF_05/2015</v>
          </cell>
          <cell r="I5350" t="str">
            <v>UN</v>
          </cell>
          <cell r="J5350" t="str">
            <v>COEFICIENTE DE REPRESENTATIVIDADE</v>
          </cell>
          <cell r="K5350" t="str">
            <v>2,99</v>
          </cell>
          <cell r="L5350" t="str">
            <v>CAIXA REFERENCIAL</v>
          </cell>
          <cell r="M5350" t="str">
            <v>1,45</v>
          </cell>
          <cell r="N5350">
            <v>1.5400000000000003</v>
          </cell>
          <cell r="O5350">
            <v>2.99</v>
          </cell>
          <cell r="P5350">
            <v>0</v>
          </cell>
          <cell r="R5350" t="str">
            <v>SINAPI</v>
          </cell>
        </row>
        <row r="5351">
          <cell r="G5351">
            <v>90454</v>
          </cell>
          <cell r="H5351" t="str">
            <v>PASSANTE TIPO TUBO DE DIÂMETRO MAIORES QUE 40 MM E MENORES OU IGUAIS A 75 MM, FIXADO EM LAJE. AF_05/2015</v>
          </cell>
          <cell r="I5351" t="str">
            <v>UN</v>
          </cell>
          <cell r="J5351" t="str">
            <v>COEFICIENTE DE REPRESENTATIVIDADE</v>
          </cell>
          <cell r="K5351" t="str">
            <v>5,23</v>
          </cell>
          <cell r="L5351" t="str">
            <v>CAIXA REFERENCIAL</v>
          </cell>
          <cell r="M5351" t="str">
            <v>2,24</v>
          </cell>
          <cell r="N5351">
            <v>2.99</v>
          </cell>
          <cell r="O5351">
            <v>5.23</v>
          </cell>
          <cell r="P5351">
            <v>0</v>
          </cell>
          <cell r="R5351" t="str">
            <v>SINAPI</v>
          </cell>
        </row>
        <row r="5352">
          <cell r="G5352">
            <v>90455</v>
          </cell>
          <cell r="H5352" t="str">
            <v>PASSANTE TIPO TUBO DE DIÂMETRO MAIOR QUE 75 MM, FIXADO EM LAJE. AF_05/2015</v>
          </cell>
          <cell r="I5352" t="str">
            <v>UN</v>
          </cell>
          <cell r="J5352" t="str">
            <v>COEFICIENTE DE REPRESENTATIVIDADE</v>
          </cell>
          <cell r="K5352" t="str">
            <v>6,62</v>
          </cell>
          <cell r="L5352" t="str">
            <v>CAIXA REFERENCIAL</v>
          </cell>
          <cell r="M5352" t="str">
            <v>3,26</v>
          </cell>
          <cell r="N5352">
            <v>3.3600000000000003</v>
          </cell>
          <cell r="O5352">
            <v>6.62</v>
          </cell>
          <cell r="P5352">
            <v>0</v>
          </cell>
          <cell r="R5352" t="str">
            <v>SINAPI</v>
          </cell>
        </row>
        <row r="5353">
          <cell r="G5353">
            <v>90456</v>
          </cell>
          <cell r="H5353" t="str">
            <v>QUEBRA EM ALVENARIA PARA INSTALAÇÃO DE CAIXA DE TOMADA (4X4 OU 4X2). AF_05/2015</v>
          </cell>
          <cell r="I5353" t="str">
            <v>UN</v>
          </cell>
          <cell r="J5353" t="str">
            <v>COEFICIENTE DE REPRESENTATIVIDADE</v>
          </cell>
          <cell r="K5353" t="str">
            <v>3,94</v>
          </cell>
          <cell r="L5353" t="str">
            <v>CAIXA REFERENCIAL</v>
          </cell>
          <cell r="M5353" t="str">
            <v>3,23</v>
          </cell>
          <cell r="N5353">
            <v>0.71</v>
          </cell>
          <cell r="O5353">
            <v>3.94</v>
          </cell>
          <cell r="P5353">
            <v>0</v>
          </cell>
          <cell r="R5353" t="str">
            <v>SINAPI</v>
          </cell>
        </row>
        <row r="5354">
          <cell r="G5354">
            <v>90457</v>
          </cell>
          <cell r="H5354" t="str">
            <v>QUEBRA EM ALVENARIA PARA INSTALAÇÃO DE QUADRO DISTRIBUIÇÃO PEQUENO (19X25 CM). AF_05/2015</v>
          </cell>
          <cell r="I5354" t="str">
            <v>UN</v>
          </cell>
          <cell r="J5354" t="str">
            <v>COEFICIENTE DE REPRESENTATIVIDADE</v>
          </cell>
          <cell r="K5354" t="str">
            <v>8,98</v>
          </cell>
          <cell r="L5354" t="str">
            <v>CAIXA REFERENCIAL</v>
          </cell>
          <cell r="M5354" t="str">
            <v>7,32</v>
          </cell>
          <cell r="N5354">
            <v>1.6600000000000001</v>
          </cell>
          <cell r="O5354">
            <v>8.98</v>
          </cell>
          <cell r="P5354">
            <v>0</v>
          </cell>
          <cell r="R5354" t="str">
            <v>SINAPI</v>
          </cell>
        </row>
        <row r="5355">
          <cell r="G5355">
            <v>90458</v>
          </cell>
          <cell r="H5355" t="str">
            <v>QUEBRA EM ALVENARIA PARA INSTALAÇÃO DE QUADRO DISTRIBUIÇÃO GRANDE (76X40 CM). AF_05/2015</v>
          </cell>
          <cell r="I5355" t="str">
            <v>UN</v>
          </cell>
          <cell r="J5355" t="str">
            <v>COEFICIENTE DE REPRESENTATIVIDADE</v>
          </cell>
          <cell r="K5355" t="str">
            <v>25,49</v>
          </cell>
          <cell r="L5355" t="str">
            <v>CAIXA REFERENCIAL</v>
          </cell>
          <cell r="M5355" t="str">
            <v>20,69</v>
          </cell>
          <cell r="N5355">
            <v>4.7999999999999972</v>
          </cell>
          <cell r="O5355">
            <v>25.49</v>
          </cell>
          <cell r="P5355">
            <v>0</v>
          </cell>
          <cell r="R5355" t="str">
            <v>SINAPI</v>
          </cell>
        </row>
        <row r="5356">
          <cell r="G5356">
            <v>90459</v>
          </cell>
          <cell r="H5356" t="str">
            <v>QUEBRA EM ALVENARIA PARA INSTALAÇÃO DE ABRIGO PARA MANGUEIRAS (90X60 CM). AF_05/2015</v>
          </cell>
          <cell r="I5356" t="str">
            <v>UN</v>
          </cell>
          <cell r="J5356" t="str">
            <v>COEFICIENTE DE REPRESENTATIVIDADE</v>
          </cell>
          <cell r="K5356" t="str">
            <v>35,94</v>
          </cell>
          <cell r="L5356" t="str">
            <v>CAIXA REFERENCIAL</v>
          </cell>
          <cell r="M5356" t="str">
            <v>29,15</v>
          </cell>
          <cell r="N5356">
            <v>6.7899999999999991</v>
          </cell>
          <cell r="O5356">
            <v>35.94</v>
          </cell>
          <cell r="P5356">
            <v>0</v>
          </cell>
          <cell r="R5356" t="str">
            <v>SINAPI</v>
          </cell>
        </row>
        <row r="5357">
          <cell r="G5357">
            <v>90460</v>
          </cell>
          <cell r="H5357" t="str">
            <v>SUPORTE PARA ATÉ 3 TUBOS HORIZONTAIS, ESPAÇADO A CADA 1 M, EM PERFILADO DE SEÇÃO 38X76 MM, POR METRO DE TUBULAÇÃO FIXADA. AF_05/2015</v>
          </cell>
          <cell r="I5357" t="str">
            <v>M</v>
          </cell>
          <cell r="J5357" t="str">
            <v>ATRIBUÍDO SÃO PAULO</v>
          </cell>
          <cell r="K5357" t="str">
            <v>12,59</v>
          </cell>
          <cell r="L5357" t="str">
            <v>CAIXA REFERENCIAL</v>
          </cell>
          <cell r="M5357" t="str">
            <v>1,17</v>
          </cell>
          <cell r="N5357">
            <v>11.42</v>
          </cell>
          <cell r="O5357">
            <v>12.59</v>
          </cell>
          <cell r="P5357">
            <v>0</v>
          </cell>
          <cell r="R5357" t="str">
            <v>SINAPI</v>
          </cell>
        </row>
        <row r="5358">
          <cell r="G5358">
            <v>90461</v>
          </cell>
          <cell r="H5358" t="str">
            <v>SUPORTE PARA MAIS DE 3 TUBOS HORIZONTAIS, ESPAÇADO A CADA 1 M, EM PERFILADO DE SEÇÃO 38X76 MM, POR METRO DE TUBULAÇÃO FIXADA. AF_05/2015</v>
          </cell>
          <cell r="I5358" t="str">
            <v>M</v>
          </cell>
          <cell r="J5358" t="str">
            <v>ATRIBUÍDO SÃO PAULO</v>
          </cell>
          <cell r="K5358" t="str">
            <v>7,85</v>
          </cell>
          <cell r="L5358" t="str">
            <v>CAIXA REFERENCIAL</v>
          </cell>
          <cell r="M5358" t="str">
            <v>1,34</v>
          </cell>
          <cell r="N5358">
            <v>6.51</v>
          </cell>
          <cell r="O5358">
            <v>7.85</v>
          </cell>
          <cell r="P5358">
            <v>0</v>
          </cell>
          <cell r="R5358" t="str">
            <v>SINAPI</v>
          </cell>
        </row>
        <row r="5359">
          <cell r="G5359">
            <v>90462</v>
          </cell>
          <cell r="H5359" t="str">
            <v>SUPORTE PARA ATÉ 3 TUBOS VERTICAIS, ESPAÇADO A CADA 3 M, EM PERFILADO DE SEÇÃO 38X38 MM, POR METRO DE TUBULAÇÃO FIXADA. AF_05/2015</v>
          </cell>
          <cell r="I5359" t="str">
            <v>M</v>
          </cell>
          <cell r="J5359" t="str">
            <v>ATRIBUÍDO SÃO PAULO</v>
          </cell>
          <cell r="K5359" t="str">
            <v>1,67</v>
          </cell>
          <cell r="L5359" t="str">
            <v>CAIXA REFERENCIAL</v>
          </cell>
          <cell r="M5359" t="str">
            <v>0,32</v>
          </cell>
          <cell r="N5359">
            <v>1.3499999999999999</v>
          </cell>
          <cell r="O5359">
            <v>1.67</v>
          </cell>
          <cell r="P5359">
            <v>0</v>
          </cell>
          <cell r="R5359" t="str">
            <v>SINAPI</v>
          </cell>
        </row>
        <row r="5360">
          <cell r="G5360">
            <v>90463</v>
          </cell>
          <cell r="H5360" t="str">
            <v>SUPORTE PARA MAIS DE 3 TUBOS VERTICAIS, ESPAÇADO A CADA 3 M, EM PERFILADO DE SEÇÃO 38X38 MM, POR METRO DE TUBULAÇÃO FIXADA. AF_05/2015</v>
          </cell>
          <cell r="I5360" t="str">
            <v>M</v>
          </cell>
          <cell r="J5360" t="str">
            <v>ATRIBUÍDO SÃO PAULO</v>
          </cell>
          <cell r="K5360" t="str">
            <v>1,43</v>
          </cell>
          <cell r="L5360" t="str">
            <v>CAIXA REFERENCIAL</v>
          </cell>
          <cell r="M5360" t="str">
            <v>0,36</v>
          </cell>
          <cell r="N5360">
            <v>1.0699999999999998</v>
          </cell>
          <cell r="O5360">
            <v>1.4299999999999997</v>
          </cell>
          <cell r="P5360">
            <v>0</v>
          </cell>
          <cell r="R5360" t="str">
            <v>SINAPI</v>
          </cell>
        </row>
        <row r="5361">
          <cell r="G5361">
            <v>90466</v>
          </cell>
          <cell r="H5361" t="str">
            <v>CHUMBAMENTO LINEAR EM ALVENARIA PARA RAMAIS/DISTRIBUIÇÃO COM DIÂMETROS MENORES OU IGUAIS A 40 MM. AF_05/2015</v>
          </cell>
          <cell r="I5361" t="str">
            <v>M</v>
          </cell>
          <cell r="J5361" t="str">
            <v>COEFICIENTE DE REPRESENTATIVIDADE</v>
          </cell>
          <cell r="K5361" t="str">
            <v>12,70</v>
          </cell>
          <cell r="L5361" t="str">
            <v>CAIXA REFERENCIAL</v>
          </cell>
          <cell r="M5361" t="str">
            <v>8,99</v>
          </cell>
          <cell r="N5361">
            <v>3.7099999999999991</v>
          </cell>
          <cell r="O5361">
            <v>12.7</v>
          </cell>
          <cell r="P5361">
            <v>0</v>
          </cell>
          <cell r="R5361" t="str">
            <v>SINAPI</v>
          </cell>
        </row>
        <row r="5362">
          <cell r="G5362">
            <v>90467</v>
          </cell>
          <cell r="H5362" t="str">
            <v>CHUMBAMENTO LINEAR EM ALVENARIA PARA RAMAIS/DISTRIBUIÇÃO COM DIÂMETROS MAIORES QUE 40 MM E MENORES OU IGUAIS A 75 MM. AF_05/2015</v>
          </cell>
          <cell r="I5362" t="str">
            <v>M</v>
          </cell>
          <cell r="J5362" t="str">
            <v>COEFICIENTE DE REPRESENTATIVIDADE</v>
          </cell>
          <cell r="K5362" t="str">
            <v>20,13</v>
          </cell>
          <cell r="L5362" t="str">
            <v>CAIXA REFERENCIAL</v>
          </cell>
          <cell r="M5362" t="str">
            <v>14,10</v>
          </cell>
          <cell r="N5362">
            <v>6.0299999999999994</v>
          </cell>
          <cell r="O5362">
            <v>20.13</v>
          </cell>
          <cell r="P5362">
            <v>0</v>
          </cell>
          <cell r="R5362" t="str">
            <v>SINAPI</v>
          </cell>
        </row>
        <row r="5363">
          <cell r="G5363">
            <v>90468</v>
          </cell>
          <cell r="H5363" t="str">
            <v>CHUMBAMENTO LINEAR EM CONTRAPISO PARA RAMAIS/DISTRIBUIÇÃO COM DIÂMETROS MENORES OU IGUAIS A 40 MM. AF_05/2015</v>
          </cell>
          <cell r="I5363" t="str">
            <v>M</v>
          </cell>
          <cell r="J5363" t="str">
            <v>COEFICIENTE DE REPRESENTATIVIDADE</v>
          </cell>
          <cell r="K5363" t="str">
            <v>5,83</v>
          </cell>
          <cell r="L5363" t="str">
            <v>CAIXA REFERENCIAL</v>
          </cell>
          <cell r="M5363" t="str">
            <v>3,41</v>
          </cell>
          <cell r="N5363">
            <v>2.42</v>
          </cell>
          <cell r="O5363">
            <v>5.83</v>
          </cell>
          <cell r="P5363">
            <v>0</v>
          </cell>
          <cell r="R5363" t="str">
            <v>SINAPI</v>
          </cell>
        </row>
        <row r="5364">
          <cell r="G5364">
            <v>90469</v>
          </cell>
          <cell r="H5364" t="str">
            <v>CHUMBAMENTO LINEAR EM CONTRAPISO PARA RAMAIS/DISTRIBUIÇÃO COM DIÂMETROS MAIORES QUE 40 MM E MENORES OU IGUAIS A 75 MM. AF_05/2015</v>
          </cell>
          <cell r="I5364" t="str">
            <v>M</v>
          </cell>
          <cell r="J5364" t="str">
            <v>COEFICIENTE DE REPRESENTATIVIDADE</v>
          </cell>
          <cell r="K5364" t="str">
            <v>9,37</v>
          </cell>
          <cell r="L5364" t="str">
            <v>CAIXA REFERENCIAL</v>
          </cell>
          <cell r="M5364" t="str">
            <v>5,36</v>
          </cell>
          <cell r="N5364">
            <v>4.0099999999999989</v>
          </cell>
          <cell r="O5364">
            <v>9.3699999999999992</v>
          </cell>
          <cell r="P5364">
            <v>0</v>
          </cell>
          <cell r="R5364" t="str">
            <v>SINAPI</v>
          </cell>
        </row>
        <row r="5365">
          <cell r="G5365">
            <v>90470</v>
          </cell>
          <cell r="H5365" t="str">
            <v>CHUMBAMENTO LINEAR EM CONTRAPISO PARA RAMAIS/DISTRIBUIÇÃO COM DIÂMETROS MAIORES QUE 75 MM. AF_05/2015</v>
          </cell>
          <cell r="I5365" t="str">
            <v>M</v>
          </cell>
          <cell r="J5365" t="str">
            <v>COEFICIENTE DE REPRESENTATIVIDADE</v>
          </cell>
          <cell r="K5365" t="str">
            <v>13,06</v>
          </cell>
          <cell r="L5365" t="str">
            <v>CAIXA REFERENCIAL</v>
          </cell>
          <cell r="M5365" t="str">
            <v>6,97</v>
          </cell>
          <cell r="N5365">
            <v>6.0900000000000007</v>
          </cell>
          <cell r="O5365">
            <v>13.06</v>
          </cell>
          <cell r="P5365">
            <v>0</v>
          </cell>
          <cell r="R5365" t="str">
            <v>SINAPI</v>
          </cell>
        </row>
        <row r="5366">
          <cell r="G5366">
            <v>91166</v>
          </cell>
          <cell r="H5366" t="str">
            <v>FIXAÇÃO DE TUBOS HORIZONTAIS DE PEX DIAMETROS IGUAIS OU INFERIORES A 40 MM COM ABRAÇADEIRA PLÁSTICA 390 MM, FIXADA EM LAJE. AF_05/2015</v>
          </cell>
          <cell r="I5366" t="str">
            <v>M</v>
          </cell>
          <cell r="J5366" t="str">
            <v>COEFICIENTE DE REPRESENTATIVIDADE</v>
          </cell>
          <cell r="K5366" t="str">
            <v>4,07</v>
          </cell>
          <cell r="L5366" t="str">
            <v>CAIXA REFERENCIAL</v>
          </cell>
          <cell r="M5366" t="str">
            <v>1,59</v>
          </cell>
          <cell r="N5366">
            <v>2.4800000000000004</v>
          </cell>
          <cell r="O5366">
            <v>4.07</v>
          </cell>
          <cell r="P5366">
            <v>0</v>
          </cell>
          <cell r="R5366" t="str">
            <v>SINAPI</v>
          </cell>
        </row>
        <row r="5367">
          <cell r="G5367">
            <v>91167</v>
          </cell>
          <cell r="H5367" t="str">
            <v>FIXAÇÃO DE TUBOS HORIZONTAIS DE PPR DIÂMETROS MENORES OU IGUAIS A 40 MM COM ABRAÇADEIRA METÁLICA RÍGIDA TIPO D 1/2", FIXADA EM PERFILADO EM LAJE. AF_05/2015</v>
          </cell>
          <cell r="I5367" t="str">
            <v>M</v>
          </cell>
          <cell r="J5367" t="str">
            <v>COEFICIENTE DE REPRESENTATIVIDADE</v>
          </cell>
          <cell r="K5367" t="str">
            <v>12,75</v>
          </cell>
          <cell r="L5367" t="str">
            <v>CAIXA REFERENCIAL</v>
          </cell>
          <cell r="M5367" t="str">
            <v>5,86</v>
          </cell>
          <cell r="N5367">
            <v>6.89</v>
          </cell>
          <cell r="O5367">
            <v>12.75</v>
          </cell>
          <cell r="P5367">
            <v>0</v>
          </cell>
          <cell r="R5367" t="str">
            <v>SINAPI</v>
          </cell>
        </row>
        <row r="5368">
          <cell r="G5368">
            <v>91168</v>
          </cell>
          <cell r="H5368" t="str">
            <v>FIXAÇÃO DE TUBOS HORIZONTAIS DE PPR DIÂMETROS MAIORES QUE 40 MM E MENORES OU IGUAIS A 75 MM COM ABRAÇADEIRA METÁLICA RÍGIDA TIPO D 1 1/2", FIXADA EM PERFILADO EM LAJE. AF_05/2015</v>
          </cell>
          <cell r="I5368" t="str">
            <v>M</v>
          </cell>
          <cell r="J5368" t="str">
            <v>COEFICIENTE DE REPRESENTATIVIDADE</v>
          </cell>
          <cell r="K5368" t="str">
            <v>9,71</v>
          </cell>
          <cell r="L5368" t="str">
            <v>CAIXA REFERENCIAL</v>
          </cell>
          <cell r="M5368" t="str">
            <v>4,32</v>
          </cell>
          <cell r="N5368">
            <v>5.3900000000000006</v>
          </cell>
          <cell r="O5368">
            <v>9.7100000000000009</v>
          </cell>
          <cell r="P5368">
            <v>0</v>
          </cell>
          <cell r="R5368" t="str">
            <v>SINAPI</v>
          </cell>
        </row>
        <row r="5369">
          <cell r="G5369">
            <v>91169</v>
          </cell>
          <cell r="H5369" t="str">
            <v>FIXAÇÃO DE TUBOS HORIZONTAIS DE PPR DIÂMETROS MAIORES QUE 75 MM COM ABRAÇADEIRA METÁLICA RÍGIDA TIPO D 3", FIXADA EM PERFILADO EM LAJE. AF_05/2015</v>
          </cell>
          <cell r="I5369" t="str">
            <v>M</v>
          </cell>
          <cell r="J5369" t="str">
            <v>COEFICIENTE DE REPRESENTATIVIDADE</v>
          </cell>
          <cell r="K5369" t="str">
            <v>11,49</v>
          </cell>
          <cell r="L5369" t="str">
            <v>CAIXA REFERENCIAL</v>
          </cell>
          <cell r="M5369" t="str">
            <v>5,18</v>
          </cell>
          <cell r="N5369">
            <v>6.3100000000000005</v>
          </cell>
          <cell r="O5369">
            <v>11.49</v>
          </cell>
          <cell r="P5369">
            <v>0</v>
          </cell>
          <cell r="R5369" t="str">
            <v>SINAPI</v>
          </cell>
        </row>
        <row r="5370">
          <cell r="G5370">
            <v>91170</v>
          </cell>
          <cell r="H5370" t="str">
            <v>FIXAÇÃO DE TUBOS HORIZONTAIS DE PVC, CPVC OU COBRE DIÂMETROS MENORES OU IGUAIS A 40 MM OU ELETROCALHAS ATÉ 150MM DE LARGURA, COM ABRAÇADEIRA METÁLICA RÍGIDA TIPO D 1/2, FIXADA EM PERFILADO EM LAJE. AF_05/2015</v>
          </cell>
          <cell r="I5370" t="str">
            <v>M</v>
          </cell>
          <cell r="J5370" t="str">
            <v>COEFICIENTE DE REPRESENTATIVIDADE</v>
          </cell>
          <cell r="K5370" t="str">
            <v>3,28</v>
          </cell>
          <cell r="L5370" t="str">
            <v>CAIXA REFERENCIAL</v>
          </cell>
          <cell r="M5370" t="str">
            <v>1,52</v>
          </cell>
          <cell r="N5370">
            <v>1.7599999999999998</v>
          </cell>
          <cell r="O5370">
            <v>3.28</v>
          </cell>
          <cell r="P5370">
            <v>0</v>
          </cell>
          <cell r="R5370" t="str">
            <v>SINAPI</v>
          </cell>
        </row>
        <row r="5371">
          <cell r="G5371">
            <v>91171</v>
          </cell>
          <cell r="H5371" t="str">
            <v>FIXAÇÃO DE TUBOS HORIZONTAIS DE PVC, CPVC OU COBRE DIÂMETROS MAIORES QUE 40 MM E MENORES OU IGUAIS A 75 MM COM ABRAÇADEIRA METÁLICA RÍGIDA TIPO D 1 1/2", FIXADA EM PERFILADO EM LAJE. AF_05/2015</v>
          </cell>
          <cell r="I5371" t="str">
            <v>M</v>
          </cell>
          <cell r="J5371" t="str">
            <v>COEFICIENTE DE REPRESENTATIVIDADE</v>
          </cell>
          <cell r="K5371" t="str">
            <v>4,13</v>
          </cell>
          <cell r="L5371" t="str">
            <v>CAIXA REFERENCIAL</v>
          </cell>
          <cell r="M5371" t="str">
            <v>1,84</v>
          </cell>
          <cell r="N5371">
            <v>2.29</v>
          </cell>
          <cell r="O5371">
            <v>4.13</v>
          </cell>
          <cell r="P5371">
            <v>0</v>
          </cell>
          <cell r="R5371" t="str">
            <v>SINAPI</v>
          </cell>
        </row>
        <row r="5372">
          <cell r="G5372">
            <v>91172</v>
          </cell>
          <cell r="H5372" t="str">
            <v>FIXAÇÃO DE TUBOS HORIZONTAIS DE PVC, CPVC OU COBRE DIÂMETROS MAIORES QUE 75 MM COM ABRAÇADEIRA METÁLICA RÍGIDA TIPO D 3", FIXADA EM PERFILADO EM LAJE. AF_05/2015</v>
          </cell>
          <cell r="I5372" t="str">
            <v>M</v>
          </cell>
          <cell r="J5372" t="str">
            <v>COEFICIENTE DE REPRESENTATIVIDADE</v>
          </cell>
          <cell r="K5372" t="str">
            <v>6,07</v>
          </cell>
          <cell r="L5372" t="str">
            <v>CAIXA REFERENCIAL</v>
          </cell>
          <cell r="M5372" t="str">
            <v>2,74</v>
          </cell>
          <cell r="N5372">
            <v>3.33</v>
          </cell>
          <cell r="O5372">
            <v>6.07</v>
          </cell>
          <cell r="P5372">
            <v>0</v>
          </cell>
          <cell r="R5372" t="str">
            <v>SINAPI</v>
          </cell>
        </row>
        <row r="5373">
          <cell r="G5373">
            <v>91173</v>
          </cell>
          <cell r="H5373" t="str">
            <v>FIXAÇÃO DE TUBOS VERTICAIS DE PPR DIÂMETROS MENORES OU IGUAIS A 40 MM COM ABRAÇADEIRA METÁLICA RÍGIDA TIPO D 1/2", FIXADA EM PERFILADO EM ALVENARIA. AF_05/2015</v>
          </cell>
          <cell r="I5373" t="str">
            <v>M</v>
          </cell>
          <cell r="J5373" t="str">
            <v>COEFICIENTE DE REPRESENTATIVIDADE</v>
          </cell>
          <cell r="K5373" t="str">
            <v>1,65</v>
          </cell>
          <cell r="L5373" t="str">
            <v>CAIXA REFERENCIAL</v>
          </cell>
          <cell r="M5373" t="str">
            <v>0,77</v>
          </cell>
          <cell r="N5373">
            <v>0.87999999999999989</v>
          </cell>
          <cell r="O5373">
            <v>1.65</v>
          </cell>
          <cell r="P5373">
            <v>0</v>
          </cell>
          <cell r="R5373" t="str">
            <v>SINAPI</v>
          </cell>
        </row>
        <row r="5374">
          <cell r="G5374">
            <v>91174</v>
          </cell>
          <cell r="H5374" t="str">
            <v>FIXAÇÃO DE TUBOS VERTICAIS DE PPR DIÂMETROS MAIORES QUE 40 MM E MENORES OU IGUAIS A 75 MM COM ABRAÇADEIRA METÁLICA RÍGIDA TIPO D 1 1/2", FIXADA EM PERFILADO EM ALVENARIA. AF_05/2015</v>
          </cell>
          <cell r="I5374" t="str">
            <v>M</v>
          </cell>
          <cell r="J5374" t="str">
            <v>COEFICIENTE DE REPRESENTATIVIDADE</v>
          </cell>
          <cell r="K5374" t="str">
            <v>3,28</v>
          </cell>
          <cell r="L5374" t="str">
            <v>CAIXA REFERENCIAL</v>
          </cell>
          <cell r="M5374" t="str">
            <v>1,47</v>
          </cell>
          <cell r="N5374">
            <v>1.8099999999999998</v>
          </cell>
          <cell r="O5374">
            <v>3.28</v>
          </cell>
          <cell r="P5374">
            <v>0</v>
          </cell>
          <cell r="R5374" t="str">
            <v>SINAPI</v>
          </cell>
        </row>
        <row r="5375">
          <cell r="G5375">
            <v>91175</v>
          </cell>
          <cell r="H5375" t="str">
            <v>FIXAÇÃO DE TUBOS VERTICAIS DE PPR DIÂMETROS MAIORES QUE 75 MM COM ABRAÇADEIRA METÁLICA RÍGIDA TIPO D 3", FIXADA EM PERFILADO EM ALVENARIA. AF_05/2015</v>
          </cell>
          <cell r="I5375" t="str">
            <v>M</v>
          </cell>
          <cell r="J5375" t="str">
            <v>COEFICIENTE DE REPRESENTATIVIDADE</v>
          </cell>
          <cell r="K5375" t="str">
            <v>5,33</v>
          </cell>
          <cell r="L5375" t="str">
            <v>CAIXA REFERENCIAL</v>
          </cell>
          <cell r="M5375" t="str">
            <v>2,41</v>
          </cell>
          <cell r="N5375">
            <v>2.92</v>
          </cell>
          <cell r="O5375">
            <v>5.33</v>
          </cell>
          <cell r="P5375">
            <v>0</v>
          </cell>
          <cell r="R5375" t="str">
            <v>SINAPI</v>
          </cell>
        </row>
        <row r="5376">
          <cell r="G5376">
            <v>91176</v>
          </cell>
          <cell r="H5376" t="str">
            <v>FIXAÇÃO DE TUBOS HORIZONTAIS DE PPR DIÂMETROS MENORES OU IGUAIS A 40 MM COM ABRAÇADEIRA METÁLICA RÍGIDA TIPO  D  1/2" , FIXADA DIRETAMENTE NA LAJE. AF_05/2015</v>
          </cell>
          <cell r="I5376" t="str">
            <v>M</v>
          </cell>
          <cell r="J5376" t="str">
            <v>ATRIBUÍDO SÃO PAULO</v>
          </cell>
          <cell r="K5376" t="str">
            <v>29,65</v>
          </cell>
          <cell r="L5376" t="str">
            <v>CAIXA REFERENCIAL</v>
          </cell>
          <cell r="M5376" t="str">
            <v>11,99</v>
          </cell>
          <cell r="N5376">
            <v>17.659999999999997</v>
          </cell>
          <cell r="O5376">
            <v>29.65</v>
          </cell>
          <cell r="P5376">
            <v>0</v>
          </cell>
          <cell r="R5376" t="str">
            <v>SINAPI</v>
          </cell>
        </row>
        <row r="5377">
          <cell r="G5377">
            <v>91177</v>
          </cell>
          <cell r="H5377" t="str">
            <v>FIXAÇÃO DE TUBOS HORIZONTAIS DE PPR DIÂMETROS MAIORES QUE 40 MM E MENORES OU IGUAIS A 75 MM COM ABRAÇADEIRA METÁLICA RÍGIDA TIPO  D  1 1/2" , FIXADA DIRETAMENTE NA LAJE. AF_05/2015</v>
          </cell>
          <cell r="I5377" t="str">
            <v>M</v>
          </cell>
          <cell r="J5377" t="str">
            <v>ATRIBUÍDO SÃO PAULO</v>
          </cell>
          <cell r="K5377" t="str">
            <v>14,00</v>
          </cell>
          <cell r="L5377" t="str">
            <v>CAIXA REFERENCIAL</v>
          </cell>
          <cell r="M5377" t="str">
            <v>6,72</v>
          </cell>
          <cell r="N5377">
            <v>7.28</v>
          </cell>
          <cell r="O5377">
            <v>14</v>
          </cell>
          <cell r="P5377">
            <v>0</v>
          </cell>
          <cell r="R5377" t="str">
            <v>SINAPI</v>
          </cell>
        </row>
        <row r="5378">
          <cell r="G5378">
            <v>91178</v>
          </cell>
          <cell r="H5378" t="str">
            <v>FIXAÇÃO DE TUBOS HORIZONTAIS DE PPR DIÂMETROS MAIORES QUE 75 MM COM ABRAÇADEIRA METÁLICA RÍGIDA TIPO  D  3" , FIXADA DIRETAMENTE NA LAJE. AF_05/2015</v>
          </cell>
          <cell r="I5378" t="str">
            <v>M</v>
          </cell>
          <cell r="J5378" t="str">
            <v>ATRIBUÍDO SÃO PAULO</v>
          </cell>
          <cell r="K5378" t="str">
            <v>16,25</v>
          </cell>
          <cell r="L5378" t="str">
            <v>CAIXA REFERENCIAL</v>
          </cell>
          <cell r="M5378" t="str">
            <v>6,90</v>
          </cell>
          <cell r="N5378">
            <v>9.35</v>
          </cell>
          <cell r="O5378">
            <v>16.25</v>
          </cell>
          <cell r="P5378">
            <v>0</v>
          </cell>
          <cell r="R5378" t="str">
            <v>SINAPI</v>
          </cell>
        </row>
        <row r="5379">
          <cell r="G5379">
            <v>91179</v>
          </cell>
          <cell r="H5379" t="str">
            <v>FIXAÇÃO DE TUBOS HORIZONTAIS DE PVC, CPVC OU COBRE DIÂMETROS MENORES OU IGUAIS A 40 MM COM ABRAÇADEIRA METÁLICA RÍGIDA TIPO  D  1/2" , FIXADA DIRETAMENTE NA LAJE. AF_05/2015</v>
          </cell>
          <cell r="I5379" t="str">
            <v>M</v>
          </cell>
          <cell r="J5379" t="str">
            <v>ATRIBUÍDO SÃO PAULO</v>
          </cell>
          <cell r="K5379" t="str">
            <v>7,60</v>
          </cell>
          <cell r="L5379" t="str">
            <v>CAIXA REFERENCIAL</v>
          </cell>
          <cell r="M5379" t="str">
            <v>3,09</v>
          </cell>
          <cell r="N5379">
            <v>4.51</v>
          </cell>
          <cell r="O5379">
            <v>7.6</v>
          </cell>
          <cell r="P5379">
            <v>0</v>
          </cell>
          <cell r="R5379" t="str">
            <v>SINAPI</v>
          </cell>
        </row>
        <row r="5380">
          <cell r="G5380">
            <v>91180</v>
          </cell>
          <cell r="H5380" t="str">
            <v>FIXAÇÃO DE TUBOS HORIZONTAIS DE PVC, CPVC OU COBRE DIÂMETROS MAIORES QUE 40 MM E MENORES OU IGUAIS A 75 MM COM ABRAÇADEIRA METÁLICA RÍGIDA TIPO D 1 1/2, FIXADA DIRETAMENTE NA LAJE. AF_05/2015</v>
          </cell>
          <cell r="I5380" t="str">
            <v>M</v>
          </cell>
          <cell r="J5380" t="str">
            <v>ATRIBUÍDO SÃO PAULO</v>
          </cell>
          <cell r="K5380" t="str">
            <v>6,90</v>
          </cell>
          <cell r="L5380" t="str">
            <v>CAIXA REFERENCIAL</v>
          </cell>
          <cell r="M5380" t="str">
            <v>2,84</v>
          </cell>
          <cell r="N5380">
            <v>4.0600000000000005</v>
          </cell>
          <cell r="O5380">
            <v>6.9</v>
          </cell>
          <cell r="P5380">
            <v>0</v>
          </cell>
          <cell r="R5380" t="str">
            <v>SINAPI</v>
          </cell>
        </row>
        <row r="5381">
          <cell r="G5381">
            <v>91181</v>
          </cell>
          <cell r="H5381" t="str">
            <v>FIXAÇÃO DE TUBOS HORIZONTAIS DE PVC, CPVC OU COBRE DIÂMETROS MAIORES QUE 75 MM COM ABRAÇADEIRA METÁLICA RÍGIDA TIPO  D  3" , FIXADA DIRETAMENTE NA LAJE. AF_05/2015</v>
          </cell>
          <cell r="I5381" t="str">
            <v>M</v>
          </cell>
          <cell r="J5381" t="str">
            <v>ATRIBUÍDO SÃO PAULO</v>
          </cell>
          <cell r="K5381" t="str">
            <v>7,58</v>
          </cell>
          <cell r="L5381" t="str">
            <v>CAIXA REFERENCIAL</v>
          </cell>
          <cell r="M5381" t="str">
            <v>3,65</v>
          </cell>
          <cell r="N5381">
            <v>3.93</v>
          </cell>
          <cell r="O5381">
            <v>7.58</v>
          </cell>
          <cell r="P5381">
            <v>0</v>
          </cell>
          <cell r="R5381" t="str">
            <v>SINAPI</v>
          </cell>
        </row>
        <row r="5382">
          <cell r="G5382">
            <v>91182</v>
          </cell>
          <cell r="H5382" t="str">
            <v>FIXAÇÃO DE TUBOS HORIZONTAIS DE PPR DIÂMETROS MENORES OU IGUAIS A 40 MM COM ABRAÇADEIRA METÁLICA FLEXÍVEL 18 MM, FIXADA DIRETAMENTE NA LAJE. AF_05/2015</v>
          </cell>
          <cell r="I5382" t="str">
            <v>M</v>
          </cell>
          <cell r="J5382" t="str">
            <v>ATRIBUÍDO SÃO PAULO</v>
          </cell>
          <cell r="K5382" t="str">
            <v>26,85</v>
          </cell>
          <cell r="L5382" t="str">
            <v>CAIXA REFERENCIAL</v>
          </cell>
          <cell r="M5382" t="str">
            <v>17,99</v>
          </cell>
          <cell r="N5382">
            <v>8.860000000000003</v>
          </cell>
          <cell r="O5382">
            <v>26.85</v>
          </cell>
          <cell r="P5382">
            <v>0</v>
          </cell>
          <cell r="R5382" t="str">
            <v>SINAPI</v>
          </cell>
        </row>
        <row r="5383">
          <cell r="G5383">
            <v>91183</v>
          </cell>
          <cell r="H5383" t="str">
            <v>FIXAÇÃO DE TUBOS HORIZONTAIS DE PPR DIÂMETROS MAIORES QUE 40 MM E MENORES OU IGUAIS A 75 MM COM ABRAÇADEIRA METÁLICA FLEXÍVEL 18 MM, FIXADA DIRETAMENTE NA LAJE. AF_05/2015</v>
          </cell>
          <cell r="I5383" t="str">
            <v>M</v>
          </cell>
          <cell r="J5383" t="str">
            <v>ATRIBUÍDO SÃO PAULO</v>
          </cell>
          <cell r="K5383" t="str">
            <v>13,12</v>
          </cell>
          <cell r="L5383" t="str">
            <v>CAIXA REFERENCIAL</v>
          </cell>
          <cell r="M5383" t="str">
            <v>9,05</v>
          </cell>
          <cell r="N5383">
            <v>4.0699999999999985</v>
          </cell>
          <cell r="O5383">
            <v>13.12</v>
          </cell>
          <cell r="P5383">
            <v>0</v>
          </cell>
          <cell r="R5383" t="str">
            <v>SINAPI</v>
          </cell>
        </row>
        <row r="5384">
          <cell r="G5384">
            <v>91184</v>
          </cell>
          <cell r="H5384" t="str">
            <v>FIXAÇÃO DE TUBOS HORIZONTAIS DE PPR DIÂMETROS MAIORES QUE 75 MM COM ABRAÇADEIRA METÁLICA FLEXÍVEL 18 MM, FIXADA DIRETAMENTE NA LAJE. AF_05/2015</v>
          </cell>
          <cell r="I5384" t="str">
            <v>M</v>
          </cell>
          <cell r="J5384" t="str">
            <v>ATRIBUÍDO SÃO PAULO</v>
          </cell>
          <cell r="K5384" t="str">
            <v>12,16</v>
          </cell>
          <cell r="L5384" t="str">
            <v>CAIXA REFERENCIAL</v>
          </cell>
          <cell r="M5384" t="str">
            <v>8,63</v>
          </cell>
          <cell r="N5384">
            <v>3.5299999999999994</v>
          </cell>
          <cell r="O5384">
            <v>12.16</v>
          </cell>
          <cell r="P5384">
            <v>0</v>
          </cell>
          <cell r="R5384" t="str">
            <v>SINAPI</v>
          </cell>
        </row>
        <row r="5385">
          <cell r="G5385">
            <v>91185</v>
          </cell>
          <cell r="H5385" t="str">
            <v>FIXAÇÃO DE TUBOS HORIZONTAIS DE PVC, CPVC OU COBRE DIÂMETROS MENORES OU IGUAIS A 40 MM COM ABRAÇADEIRA METÁLICA FLEXÍVEL 18 MM, FIXADA DIRETAMENTE NA LAJE. AF_05/2015</v>
          </cell>
          <cell r="I5385" t="str">
            <v>M</v>
          </cell>
          <cell r="J5385" t="str">
            <v>ATRIBUÍDO SÃO PAULO</v>
          </cell>
          <cell r="K5385" t="str">
            <v>6,88</v>
          </cell>
          <cell r="L5385" t="str">
            <v>CAIXA REFERENCIAL</v>
          </cell>
          <cell r="M5385" t="str">
            <v>4,64</v>
          </cell>
          <cell r="N5385">
            <v>2.2400000000000002</v>
          </cell>
          <cell r="O5385">
            <v>6.88</v>
          </cell>
          <cell r="P5385">
            <v>0</v>
          </cell>
          <cell r="R5385" t="str">
            <v>SINAPI</v>
          </cell>
        </row>
        <row r="5386">
          <cell r="G5386">
            <v>91186</v>
          </cell>
          <cell r="H5386" t="str">
            <v>FIXAÇÃO DE TUBOS HORIZONTAIS DE PVC, CPVC OU COBRE DIÂMETROS MAIORES QUE 40 MM E MENORES OU IGUAIS A 75 MM COM ABRAÇADEIRA METÁLICA FLEXÍVEL 18 MM, FIXADA DIRETAMENTE NA LAJE. AF_05/2015</v>
          </cell>
          <cell r="I5386" t="str">
            <v>M</v>
          </cell>
          <cell r="J5386" t="str">
            <v>ATRIBUÍDO SÃO PAULO</v>
          </cell>
          <cell r="K5386" t="str">
            <v>5,60</v>
          </cell>
          <cell r="L5386" t="str">
            <v>CAIXA REFERENCIAL</v>
          </cell>
          <cell r="M5386" t="str">
            <v>3,87</v>
          </cell>
          <cell r="N5386">
            <v>1.7299999999999995</v>
          </cell>
          <cell r="O5386">
            <v>5.6</v>
          </cell>
          <cell r="P5386">
            <v>0</v>
          </cell>
          <cell r="R5386" t="str">
            <v>SINAPI</v>
          </cell>
        </row>
        <row r="5387">
          <cell r="G5387">
            <v>91187</v>
          </cell>
          <cell r="H5387" t="str">
            <v>FIXAÇÃO DE TUBOS HORIZONTAIS DE PVC, CPVC OU COBRE DIÂMETROS MAIORES QUE 75 MM COM ABRAÇADEIRA METÁLICA FLEXÍVEL 18 MM, FIXADA DIRETAMENTE NA LAJE. AF_05/2015</v>
          </cell>
          <cell r="I5387" t="str">
            <v>M</v>
          </cell>
          <cell r="J5387" t="str">
            <v>ATRIBUÍDO SÃO PAULO</v>
          </cell>
          <cell r="K5387" t="str">
            <v>6,42</v>
          </cell>
          <cell r="L5387" t="str">
            <v>CAIXA REFERENCIAL</v>
          </cell>
          <cell r="M5387" t="str">
            <v>4,58</v>
          </cell>
          <cell r="N5387">
            <v>1.8399999999999999</v>
          </cell>
          <cell r="O5387">
            <v>6.42</v>
          </cell>
          <cell r="P5387">
            <v>0</v>
          </cell>
          <cell r="R5387" t="str">
            <v>SINAPI</v>
          </cell>
        </row>
        <row r="5388">
          <cell r="G5388">
            <v>91188</v>
          </cell>
          <cell r="H5388" t="str">
            <v>CHUMBAMENTO PONTUAL DE ABERTURA EM LAJE COM PASSAGEM DE 1 TUBO DE DIAMETRO EQUIVALENTE IGUAL À  50 MM. AF_05/2015</v>
          </cell>
          <cell r="I5388" t="str">
            <v>UN</v>
          </cell>
          <cell r="J5388" t="str">
            <v>COEFICIENTE DE REPRESENTATIVIDADE</v>
          </cell>
          <cell r="K5388" t="str">
            <v>7,27</v>
          </cell>
          <cell r="L5388" t="str">
            <v>CAIXA REFERENCIAL</v>
          </cell>
          <cell r="M5388" t="str">
            <v>4,31</v>
          </cell>
          <cell r="N5388">
            <v>2.96</v>
          </cell>
          <cell r="O5388">
            <v>7.27</v>
          </cell>
          <cell r="P5388">
            <v>0</v>
          </cell>
          <cell r="R5388" t="str">
            <v>SINAPI</v>
          </cell>
        </row>
        <row r="5389">
          <cell r="G5389">
            <v>91189</v>
          </cell>
          <cell r="H5389" t="str">
            <v>CHUMBAMENTO PONTUAL DE ABERTURA EM LAJE COM PASSAGEM DE MAIS DE 1 TUBO DE  DIAMETRO EQUIVALENTE IGUAL À  50 MM. AF_05/2015</v>
          </cell>
          <cell r="I5389" t="str">
            <v>UN</v>
          </cell>
          <cell r="J5389" t="str">
            <v>COEFICIENTE DE REPRESENTATIVIDADE</v>
          </cell>
          <cell r="K5389" t="str">
            <v>55,28</v>
          </cell>
          <cell r="L5389" t="str">
            <v>CAIXA REFERENCIAL</v>
          </cell>
          <cell r="M5389" t="str">
            <v>19,22</v>
          </cell>
          <cell r="N5389">
            <v>36.06</v>
          </cell>
          <cell r="O5389">
            <v>55.28</v>
          </cell>
          <cell r="P5389">
            <v>0</v>
          </cell>
          <cell r="R5389" t="str">
            <v>SINAPI</v>
          </cell>
        </row>
        <row r="5390">
          <cell r="G5390">
            <v>91190</v>
          </cell>
          <cell r="H5390" t="str">
            <v>CHUMBAMENTO PONTUAL EM PASSAGEM DE TUBO COM DIÂMETRO MENOR OU IGUAL A 40 MM. AF_05/2015</v>
          </cell>
          <cell r="I5390" t="str">
            <v>UN</v>
          </cell>
          <cell r="J5390" t="str">
            <v>COEFICIENTE DE REPRESENTATIVIDADE</v>
          </cell>
          <cell r="K5390" t="str">
            <v>4,89</v>
          </cell>
          <cell r="L5390" t="str">
            <v>CAIXA REFERENCIAL</v>
          </cell>
          <cell r="M5390" t="str">
            <v>3,58</v>
          </cell>
          <cell r="N5390">
            <v>1.3099999999999996</v>
          </cell>
          <cell r="O5390">
            <v>4.8899999999999997</v>
          </cell>
          <cell r="P5390">
            <v>0</v>
          </cell>
          <cell r="R5390" t="str">
            <v>SINAPI</v>
          </cell>
        </row>
        <row r="5391">
          <cell r="G5391">
            <v>91191</v>
          </cell>
          <cell r="H5391" t="str">
            <v>CHUMBAMENTO PONTUAL EM PASSAGEM DE TUBO COM DIÂMETROS ENTRE 40 MM E 75 MM. AF_05/2015</v>
          </cell>
          <cell r="I5391" t="str">
            <v>UN</v>
          </cell>
          <cell r="J5391" t="str">
            <v>COEFICIENTE DE REPRESENTATIVIDADE</v>
          </cell>
          <cell r="K5391" t="str">
            <v>5,18</v>
          </cell>
          <cell r="L5391" t="str">
            <v>CAIXA REFERENCIAL</v>
          </cell>
          <cell r="M5391" t="str">
            <v>3,80</v>
          </cell>
          <cell r="N5391">
            <v>1.38</v>
          </cell>
          <cell r="O5391">
            <v>5.18</v>
          </cell>
          <cell r="P5391">
            <v>0</v>
          </cell>
          <cell r="R5391" t="str">
            <v>SINAPI</v>
          </cell>
        </row>
        <row r="5392">
          <cell r="G5392">
            <v>91192</v>
          </cell>
          <cell r="H5392" t="str">
            <v>CHUMBAMENTO PONTUAL EM PASSAGEM DE TUBO COM DIÂMETRO MAIOR QUE 75 MM. AF_05/2015</v>
          </cell>
          <cell r="I5392" t="str">
            <v>UN</v>
          </cell>
          <cell r="J5392" t="str">
            <v>COEFICIENTE DE REPRESENTATIVIDADE</v>
          </cell>
          <cell r="K5392" t="str">
            <v>5,72</v>
          </cell>
          <cell r="L5392" t="str">
            <v>CAIXA REFERENCIAL</v>
          </cell>
          <cell r="M5392" t="str">
            <v>4,25</v>
          </cell>
          <cell r="N5392">
            <v>1.4699999999999998</v>
          </cell>
          <cell r="O5392">
            <v>5.72</v>
          </cell>
          <cell r="P5392">
            <v>0</v>
          </cell>
          <cell r="R5392" t="str">
            <v>SINAPI</v>
          </cell>
        </row>
        <row r="5393">
          <cell r="G5393">
            <v>91222</v>
          </cell>
          <cell r="H5393" t="str">
            <v>RASGO EM ALVENARIA PARA RAMAIS/ DISTRIBUIÇÃO COM DIÂMETROS MAIORES QUE 40 MM E MENORES OU IGUAIS A 75 MM. AF_05/2015</v>
          </cell>
          <cell r="I5393" t="str">
            <v>M</v>
          </cell>
          <cell r="J5393" t="str">
            <v>COEFICIENTE DE REPRESENTATIVIDADE</v>
          </cell>
          <cell r="K5393" t="str">
            <v>13,21</v>
          </cell>
          <cell r="L5393" t="str">
            <v>CAIXA REFERENCIAL</v>
          </cell>
          <cell r="M5393" t="str">
            <v>10,74</v>
          </cell>
          <cell r="N5393">
            <v>2.4700000000000006</v>
          </cell>
          <cell r="O5393">
            <v>13.21</v>
          </cell>
          <cell r="P5393">
            <v>0</v>
          </cell>
          <cell r="R5393" t="str">
            <v>SINAPI</v>
          </cell>
        </row>
        <row r="5394">
          <cell r="G5394">
            <v>94480</v>
          </cell>
          <cell r="H5394" t="str">
            <v>CONJUNTO HIDRÁULICO PARA INSTALAÇÃO DE BOMBA EM AÇO ROSCÁVEL, DN SUCÇÃO 65 (2½) E DN RECALQUE 50 (2), PARA EDIFICAÇÃO ENTRE 12 E 18 PAVIMENTOS  FORNECIMENTO E INSTALAÇÃO. AF_06/2016</v>
          </cell>
          <cell r="I5394" t="str">
            <v>UN</v>
          </cell>
          <cell r="J5394" t="str">
            <v>ATRIBUÍDO SÃO PAULO</v>
          </cell>
          <cell r="K5394" t="str">
            <v>2.749,03</v>
          </cell>
          <cell r="L5394" t="str">
            <v>CAIXA REFERENCIAL</v>
          </cell>
          <cell r="M5394" t="str">
            <v>621,97</v>
          </cell>
          <cell r="N5394">
            <v>2127.0600000000004</v>
          </cell>
          <cell r="O5394">
            <v>2749.0300000000007</v>
          </cell>
          <cell r="P5394">
            <v>0</v>
          </cell>
          <cell r="R5394" t="str">
            <v>SINAPI</v>
          </cell>
        </row>
        <row r="5395">
          <cell r="G5395">
            <v>94481</v>
          </cell>
          <cell r="H5395" t="str">
            <v>CONJUNTO HIDRÁULICO PARA INSTALAÇÃO DE BOMBA EM AÇO ROSCÁVEL, DN SUCÇÃO 50 (2) E DN RECALQUE 40 (1 1/2), PARA EDIFICAÇÃO ENTRE 8 E 12 PAVIMENTOS  FORNECIMENTO E INSTALAÇÃO. AF_06/2016</v>
          </cell>
          <cell r="I5395" t="str">
            <v>UN</v>
          </cell>
          <cell r="J5395" t="str">
            <v>ATRIBUÍDO SÃO PAULO</v>
          </cell>
          <cell r="K5395" t="str">
            <v>1.918,35</v>
          </cell>
          <cell r="L5395" t="str">
            <v>CAIXA REFERENCIAL</v>
          </cell>
          <cell r="M5395" t="str">
            <v>553,08</v>
          </cell>
          <cell r="N5395">
            <v>1365.27</v>
          </cell>
          <cell r="O5395">
            <v>1918.35</v>
          </cell>
          <cell r="P5395">
            <v>0</v>
          </cell>
          <cell r="R5395" t="str">
            <v>SINAPI</v>
          </cell>
        </row>
        <row r="5396">
          <cell r="G5396">
            <v>94482</v>
          </cell>
          <cell r="H5396" t="str">
            <v>CONJUNTO HIDRÁULICO PARA INSTALAÇÃO DE BOMBA EM AÇO ROSCÁVEL, DN SUCÇÃO 40 (1 1/2) E DN RECALQUE 32 (1 1/4), PARA EDIFICAÇÃO ENTRE 4 E 8 PAVIMENTOS  FORNECIMENTO E INSTALAÇÃO. AF_06/2016</v>
          </cell>
          <cell r="I5396" t="str">
            <v>UN</v>
          </cell>
          <cell r="J5396" t="str">
            <v>ATRIBUÍDO SÃO PAULO</v>
          </cell>
          <cell r="K5396" t="str">
            <v>1.501,45</v>
          </cell>
          <cell r="L5396" t="str">
            <v>CAIXA REFERENCIAL</v>
          </cell>
          <cell r="M5396" t="str">
            <v>503,60</v>
          </cell>
          <cell r="N5396">
            <v>997.85</v>
          </cell>
          <cell r="O5396">
            <v>1501.45</v>
          </cell>
          <cell r="P5396">
            <v>0</v>
          </cell>
          <cell r="R5396" t="str">
            <v>SINAPI</v>
          </cell>
        </row>
        <row r="5397">
          <cell r="G5397">
            <v>94483</v>
          </cell>
          <cell r="H5397" t="str">
            <v>CONJUNTO HIDRÁULICO PARA INSTALAÇÃO DE BOMBA EM AÇO ROSCÁVEL, DN SUCÇÃO 32 (1 1/4) E DN RECALQUE 25 (1), PARA EDIFICAÇÃO ATÉ 4 PAVIMENTOS  FORNECIMENTO E INSTALAÇÃO. AF_06/2016</v>
          </cell>
          <cell r="I5397" t="str">
            <v>UN</v>
          </cell>
          <cell r="J5397" t="str">
            <v>ATRIBUÍDO SÃO PAULO</v>
          </cell>
          <cell r="K5397" t="str">
            <v>1.257,73</v>
          </cell>
          <cell r="L5397" t="str">
            <v>CAIXA REFERENCIAL</v>
          </cell>
          <cell r="M5397" t="str">
            <v>462,87</v>
          </cell>
          <cell r="N5397">
            <v>794.86</v>
          </cell>
          <cell r="O5397">
            <v>1257.73</v>
          </cell>
          <cell r="P5397">
            <v>0</v>
          </cell>
          <cell r="R5397" t="str">
            <v>SINAPI</v>
          </cell>
        </row>
        <row r="5398">
          <cell r="G5398">
            <v>95541</v>
          </cell>
          <cell r="H5398" t="str">
            <v>FIXAÇÃO UTILIZANDO PARAFUSO E BUCHA DE NYLON, SOMENTE MÃO DE OBRA. AF_10/2016</v>
          </cell>
          <cell r="I5398" t="str">
            <v>UN</v>
          </cell>
          <cell r="J5398" t="str">
            <v>COEFICIENTE DE REPRESENTATIVIDADE</v>
          </cell>
          <cell r="K5398" t="str">
            <v>4,37</v>
          </cell>
          <cell r="L5398" t="str">
            <v>CAIXA REFERENCIAL</v>
          </cell>
          <cell r="M5398" t="str">
            <v>3,58</v>
          </cell>
          <cell r="N5398">
            <v>0.79</v>
          </cell>
          <cell r="O5398">
            <v>4.37</v>
          </cell>
          <cell r="P5398">
            <v>0</v>
          </cell>
          <cell r="R5398" t="str">
            <v>SINAPI</v>
          </cell>
        </row>
        <row r="5399">
          <cell r="G5399">
            <v>96559</v>
          </cell>
          <cell r="H5399" t="str">
            <v>SUPORTE PARA DUTO EM CHAPA GALVANIZADA BITOLA 26, ESPAÇADO A CADA 1 M, EM PERFILADO DE SEÇÃO 38X76 MM, POR ÁREA DE DUTO FIXADO. AF_07/2017</v>
          </cell>
          <cell r="I5399" t="str">
            <v>M2</v>
          </cell>
          <cell r="J5399" t="str">
            <v>ATRIBUÍDO SÃO PAULO</v>
          </cell>
          <cell r="K5399" t="str">
            <v>35,15</v>
          </cell>
          <cell r="L5399" t="str">
            <v>CAIXA REFERENCIAL</v>
          </cell>
          <cell r="M5399" t="str">
            <v>3,38</v>
          </cell>
          <cell r="N5399">
            <v>31.77</v>
          </cell>
          <cell r="O5399">
            <v>35.15</v>
          </cell>
          <cell r="P5399">
            <v>0</v>
          </cell>
          <cell r="R5399" t="str">
            <v>SINAPI</v>
          </cell>
        </row>
        <row r="5400">
          <cell r="G5400">
            <v>96560</v>
          </cell>
          <cell r="H5400" t="str">
            <v>SUPORTE PARA DUTO EM CHAPA GALVANIZADA BITOLA 24, ESPAÇADO A CADA 1 M, EM PERFILADO DE SEÇÃO 38X76 MM, POR ÁREA DE DUTO FIXADO. AF_07/2017</v>
          </cell>
          <cell r="I5400" t="str">
            <v>M2</v>
          </cell>
          <cell r="J5400" t="str">
            <v>ATRIBUÍDO SÃO PAULO</v>
          </cell>
          <cell r="K5400" t="str">
            <v>22,39</v>
          </cell>
          <cell r="L5400" t="str">
            <v>CAIXA REFERENCIAL</v>
          </cell>
          <cell r="M5400" t="str">
            <v>3,34</v>
          </cell>
          <cell r="N5400">
            <v>19.05</v>
          </cell>
          <cell r="O5400">
            <v>22.39</v>
          </cell>
          <cell r="P5400">
            <v>0</v>
          </cell>
          <cell r="R5400" t="str">
            <v>SINAPI</v>
          </cell>
        </row>
        <row r="5401">
          <cell r="G5401">
            <v>96561</v>
          </cell>
          <cell r="H5401" t="str">
            <v>SUPORTE PARA DUTO EM CHAPA GALVANIZADA BITOLA 22, ESPAÇADO A CADA 1 M, EM PERFILADO DE SEÇÃO 38X76 MM, POR ÁREA DE DUTO FIXADO. AF_07/2017</v>
          </cell>
          <cell r="I5401" t="str">
            <v>M2</v>
          </cell>
          <cell r="J5401" t="str">
            <v>ATRIBUÍDO SÃO PAULO</v>
          </cell>
          <cell r="K5401" t="str">
            <v>16,06</v>
          </cell>
          <cell r="L5401" t="str">
            <v>CAIXA REFERENCIAL</v>
          </cell>
          <cell r="M5401" t="str">
            <v>1,85</v>
          </cell>
          <cell r="N5401">
            <v>14.209999999999999</v>
          </cell>
          <cell r="O5401">
            <v>16.059999999999999</v>
          </cell>
          <cell r="P5401">
            <v>0</v>
          </cell>
          <cell r="R5401" t="str">
            <v>SINAPI</v>
          </cell>
        </row>
        <row r="5402">
          <cell r="G5402">
            <v>96562</v>
          </cell>
          <cell r="H5402" t="str">
            <v>SUPORTE PARA ELETROCALHA LISA OU PERFURADA EM AÇO GALVANIZADO, LARGURA 200 OU 400 MM E ALTURA 50 MM, ESPAÇADO A CADA 1,5 M, EM PERFILADO DE SEÇÃO 38X76 MM, POR METRO DE ELETRECOLHA FIXADA. AF_07/2017</v>
          </cell>
          <cell r="I5402" t="str">
            <v>M</v>
          </cell>
          <cell r="J5402" t="str">
            <v>ATRIBUÍDO SÃO PAULO</v>
          </cell>
          <cell r="K5402" t="str">
            <v>21,09</v>
          </cell>
          <cell r="L5402" t="str">
            <v>CAIXA REFERENCIAL</v>
          </cell>
          <cell r="M5402" t="str">
            <v>3,51</v>
          </cell>
          <cell r="N5402">
            <v>17.579999999999998</v>
          </cell>
          <cell r="O5402">
            <v>21.089999999999996</v>
          </cell>
          <cell r="P5402">
            <v>0</v>
          </cell>
          <cell r="R5402" t="str">
            <v>SINAPI</v>
          </cell>
        </row>
        <row r="5403">
          <cell r="G5403">
            <v>96563</v>
          </cell>
          <cell r="H5403" t="str">
            <v>SUPORTE PARA ELETROCALHA LISA OU PERFURADA EM AÇO GALVANIZADO, LARGURA 500 OU 800 MM E ALTURA 50 MM, ESPAÇADO A CADA 1,5 M, EM PERFILADO DE SEÇÃO 38X76 MM, POR METRO DE ELETROCALHA FIXADA. AF_07/2017</v>
          </cell>
          <cell r="I5403" t="str">
            <v>M</v>
          </cell>
          <cell r="J5403" t="str">
            <v>ATRIBUÍDO SÃO PAULO</v>
          </cell>
          <cell r="K5403" t="str">
            <v>25,98</v>
          </cell>
          <cell r="L5403" t="str">
            <v>CAIXA REFERENCIAL</v>
          </cell>
          <cell r="M5403" t="str">
            <v>3,51</v>
          </cell>
          <cell r="N5403">
            <v>22.47</v>
          </cell>
          <cell r="O5403">
            <v>25.979999999999997</v>
          </cell>
          <cell r="P5403">
            <v>0</v>
          </cell>
          <cell r="R5403" t="str">
            <v>SINAPI</v>
          </cell>
        </row>
        <row r="5404">
          <cell r="G5404">
            <v>100128</v>
          </cell>
          <cell r="H5404" t="str">
            <v>TIL (TUBO DE INSPEÇÃO E LIMPEZA) RADIAL PARA ESGOTO, EM PVC, DN 300X200 MM. AF_12/2020</v>
          </cell>
          <cell r="I5404" t="str">
            <v>UN</v>
          </cell>
          <cell r="J5404" t="str">
            <v>ATRIBUÍDO SÃO PAULO</v>
          </cell>
          <cell r="K5404" t="str">
            <v>1.740,67</v>
          </cell>
          <cell r="L5404" t="str">
            <v>CAIXA REFERENCIAL</v>
          </cell>
          <cell r="M5404" t="str">
            <v>21,37</v>
          </cell>
          <cell r="N5404">
            <v>1719.3000000000002</v>
          </cell>
          <cell r="O5404">
            <v>1740.67</v>
          </cell>
          <cell r="P5404">
            <v>0</v>
          </cell>
          <cell r="R5404" t="str">
            <v>SINAPI</v>
          </cell>
        </row>
        <row r="5405">
          <cell r="G5405">
            <v>101802</v>
          </cell>
          <cell r="H5405" t="str">
            <v>CAIXA ENTERRADA RETENTORA DE AREIA RETANGULAR, EM ALVENARIA COM BLOCOS DE CONCRETO, DIMENSÕES INTERNAS: 1,00 X 1,00 X 1,20 M, EXCLUINDO TAMPÃO. AF_12/2020</v>
          </cell>
          <cell r="I5405" t="str">
            <v>UN</v>
          </cell>
          <cell r="J5405" t="str">
            <v>ATRIBUÍDO SÃO PAULO</v>
          </cell>
          <cell r="K5405" t="str">
            <v>1.709,36</v>
          </cell>
          <cell r="L5405" t="str">
            <v>CAIXA REFERENCIAL</v>
          </cell>
          <cell r="M5405" t="str">
            <v>514,81</v>
          </cell>
          <cell r="N5405">
            <v>1194.55</v>
          </cell>
          <cell r="O5405">
            <v>1709.36</v>
          </cell>
          <cell r="P5405">
            <v>0</v>
          </cell>
          <cell r="R5405" t="str">
            <v>SINAPI</v>
          </cell>
        </row>
        <row r="5406">
          <cell r="G5406">
            <v>101803</v>
          </cell>
          <cell r="H5406" t="str">
            <v>CAIXA ENTERRADA SEPARADORA DE ÓLEO RETANGULAR, EM ALVENARIA COM BLOCOS DE CONCRETO, DIMENSÕES INTERNAS: 0,6 X 0,6 X 1,00 M, EXCLUINDO TAMPÃO. AF_12/2020</v>
          </cell>
          <cell r="I5406" t="str">
            <v>UN</v>
          </cell>
          <cell r="J5406" t="str">
            <v>ATRIBUÍDO SÃO PAULO</v>
          </cell>
          <cell r="K5406" t="str">
            <v>1.072,76</v>
          </cell>
          <cell r="L5406" t="str">
            <v>CAIXA REFERENCIAL</v>
          </cell>
          <cell r="M5406" t="str">
            <v>359,14</v>
          </cell>
          <cell r="N5406">
            <v>713.62</v>
          </cell>
          <cell r="O5406">
            <v>1072.76</v>
          </cell>
          <cell r="P5406">
            <v>0</v>
          </cell>
          <cell r="R5406" t="str">
            <v>SINAPI</v>
          </cell>
        </row>
        <row r="5407">
          <cell r="G5407">
            <v>101804</v>
          </cell>
          <cell r="H5407" t="str">
            <v>CAIXA ENTERRADA SEPARADORA DE ÓLEO RETANGULAR, EM ALVENARIA COM BLOCOS DE CONCRETO, DIMENSÕES INTERNAS: 0,8 X 0,8 X 1,00 M, EXCLUINDO TAMPÃO. AF_12/2020</v>
          </cell>
          <cell r="I5407" t="str">
            <v>UN</v>
          </cell>
          <cell r="J5407" t="str">
            <v>ATRIBUÍDO SÃO PAULO</v>
          </cell>
          <cell r="K5407" t="str">
            <v>1.366,50</v>
          </cell>
          <cell r="L5407" t="str">
            <v>CAIXA REFERENCIAL</v>
          </cell>
          <cell r="M5407" t="str">
            <v>422,60</v>
          </cell>
          <cell r="N5407">
            <v>943.9</v>
          </cell>
          <cell r="O5407">
            <v>1366.5</v>
          </cell>
          <cell r="P5407">
            <v>0</v>
          </cell>
          <cell r="R5407" t="str">
            <v>SINAPI</v>
          </cell>
        </row>
        <row r="5408">
          <cell r="G5408">
            <v>101805</v>
          </cell>
          <cell r="H5408" t="str">
            <v>CAIXA ENTERRADA SEPARADORA DE ÓLEO RETANGULAR, EM ALVENARIA COM BLOCOS DE CONCRETO, DIMENSÕES INTERNAS: 1,00 X 1,00 X 1,00 M, EXCLUINDO TAMPÃO. AF_12/2020</v>
          </cell>
          <cell r="I5408" t="str">
            <v>UN</v>
          </cell>
          <cell r="J5408" t="str">
            <v>ATRIBUÍDO SÃO PAULO</v>
          </cell>
          <cell r="K5408" t="str">
            <v>1.742,86</v>
          </cell>
          <cell r="L5408" t="str">
            <v>CAIXA REFERENCIAL</v>
          </cell>
          <cell r="M5408" t="str">
            <v>538,75</v>
          </cell>
          <cell r="N5408">
            <v>1204.1099999999999</v>
          </cell>
          <cell r="O5408">
            <v>1742.86</v>
          </cell>
          <cell r="P5408">
            <v>0</v>
          </cell>
          <cell r="R5408" t="str">
            <v>SINAPI</v>
          </cell>
        </row>
        <row r="5409">
          <cell r="G5409">
            <v>102111</v>
          </cell>
          <cell r="H5409" t="str">
            <v>BOMBA CENTRÍFUGA, MONOFÁSICA, 0,5 CV OU 0,49 HP, HM 6 A 20 M, Q 1,2 A 8,3 M3/H - FORNECIMENTO E INSTALAÇÃO. AF_12/2020</v>
          </cell>
          <cell r="I5409" t="str">
            <v>UN</v>
          </cell>
          <cell r="J5409" t="str">
            <v>ATRIBUÍDO SÃO PAULO</v>
          </cell>
          <cell r="K5409" t="str">
            <v>1.096,68</v>
          </cell>
          <cell r="L5409" t="str">
            <v>CAIXA REFERENCIAL</v>
          </cell>
          <cell r="M5409" t="str">
            <v>94,41</v>
          </cell>
          <cell r="N5409">
            <v>1002.2700000000001</v>
          </cell>
          <cell r="O5409">
            <v>1096.68</v>
          </cell>
          <cell r="P5409">
            <v>0</v>
          </cell>
          <cell r="R5409" t="str">
            <v>SINAPI</v>
          </cell>
        </row>
        <row r="5410">
          <cell r="G5410">
            <v>102112</v>
          </cell>
          <cell r="H5410" t="str">
            <v>BOMBA CENTRÍFUGA, MONOFÁSICA, 0,5 CV OU 0,49 HP, HM 6 A 20 M, Q 1,2 A 8,3 M3/H (NÃO INCLUI O FORNECIMENTO DA BOMBA). AF_12/2020</v>
          </cell>
          <cell r="I5410" t="str">
            <v>UN</v>
          </cell>
          <cell r="J5410" t="str">
            <v>ATRIBUÍDO SÃO PAULO</v>
          </cell>
          <cell r="K5410" t="str">
            <v>127,81</v>
          </cell>
          <cell r="L5410" t="str">
            <v>CAIXA REFERENCIAL</v>
          </cell>
          <cell r="M5410" t="str">
            <v>94,50</v>
          </cell>
          <cell r="N5410">
            <v>33.31</v>
          </cell>
          <cell r="O5410">
            <v>127.81</v>
          </cell>
          <cell r="P5410">
            <v>0</v>
          </cell>
          <cell r="R5410" t="str">
            <v>SINAPI</v>
          </cell>
        </row>
        <row r="5411">
          <cell r="G5411">
            <v>102113</v>
          </cell>
          <cell r="H5411" t="str">
            <v>BOMBA CENTRÍFUGA, TRIFÁSICA, 1 CV OU 0,99 HP, HM 14 A 40 M, Q 0,6 A 8,4 M3/H - FORNECIMENTO E INSTALAÇÃO. AF_12/2020</v>
          </cell>
          <cell r="I5411" t="str">
            <v>UN</v>
          </cell>
          <cell r="J5411" t="str">
            <v>ATRIBUÍDO SÃO PAULO</v>
          </cell>
          <cell r="K5411" t="str">
            <v>1.764,17</v>
          </cell>
          <cell r="L5411" t="str">
            <v>CAIXA REFERENCIAL</v>
          </cell>
          <cell r="M5411" t="str">
            <v>96,94</v>
          </cell>
          <cell r="N5411">
            <v>1667.23</v>
          </cell>
          <cell r="O5411">
            <v>1764.17</v>
          </cell>
          <cell r="P5411">
            <v>0</v>
          </cell>
          <cell r="R5411" t="str">
            <v>SINAPI</v>
          </cell>
        </row>
        <row r="5412">
          <cell r="G5412">
            <v>102114</v>
          </cell>
          <cell r="H5412" t="str">
            <v>BOMBA CENTRÍFUGA, TRIFÁSICA, 1 CV OU 0,99 HP, HM 14 A 40 M, Q 0,6 A 8,4 M3/H (NÃO INCLUI O FORNECIMENTO DA BOMBA). AF_12/2020</v>
          </cell>
          <cell r="I5412" t="str">
            <v>UN</v>
          </cell>
          <cell r="J5412" t="str">
            <v>ATRIBUÍDO SÃO PAULO</v>
          </cell>
          <cell r="K5412" t="str">
            <v>130,98</v>
          </cell>
          <cell r="L5412" t="str">
            <v>CAIXA REFERENCIAL</v>
          </cell>
          <cell r="M5412" t="str">
            <v>97,03</v>
          </cell>
          <cell r="N5412">
            <v>33.949999999999989</v>
          </cell>
          <cell r="O5412">
            <v>130.97999999999999</v>
          </cell>
          <cell r="P5412">
            <v>0</v>
          </cell>
          <cell r="R5412" t="str">
            <v>SINAPI</v>
          </cell>
        </row>
        <row r="5413">
          <cell r="G5413">
            <v>102115</v>
          </cell>
          <cell r="H5413" t="str">
            <v>BOMBA CENTRÍFUGA, TRIFÁSICA, 1,5 CV OU 1,48 HP, HM 10 A 70 M, Q 1,8 A 5,3 M3/H - FORNECIMENTO E INSTALAÇÃO. AF_12/2020</v>
          </cell>
          <cell r="I5413" t="str">
            <v>UN</v>
          </cell>
          <cell r="J5413" t="str">
            <v>ATRIBUÍDO SÃO PAULO</v>
          </cell>
          <cell r="K5413" t="str">
            <v>3.088,16</v>
          </cell>
          <cell r="L5413" t="str">
            <v>CAIXA REFERENCIAL</v>
          </cell>
          <cell r="M5413" t="str">
            <v>138,19</v>
          </cell>
          <cell r="N5413">
            <v>2949.97</v>
          </cell>
          <cell r="O5413">
            <v>3088.16</v>
          </cell>
          <cell r="P5413">
            <v>0</v>
          </cell>
          <cell r="R5413" t="str">
            <v>SINAPI</v>
          </cell>
        </row>
        <row r="5414">
          <cell r="G5414">
            <v>102116</v>
          </cell>
          <cell r="H5414" t="str">
            <v>BOMBA CENTRÍFUGA, TRIFÁSICA, 1,5 CV OU 1,48 HP, HM 10 A 24 M, Q 6,1 A 21,9 M3/H - FORNECIMENTO E INSTALAÇÃO. AF_12/2020</v>
          </cell>
          <cell r="I5414" t="str">
            <v>UN</v>
          </cell>
          <cell r="J5414" t="str">
            <v>ATRIBUÍDO SÃO PAULO</v>
          </cell>
          <cell r="K5414" t="str">
            <v>1.885,61</v>
          </cell>
          <cell r="L5414" t="str">
            <v>CAIXA REFERENCIAL</v>
          </cell>
          <cell r="M5414" t="str">
            <v>100,00</v>
          </cell>
          <cell r="N5414">
            <v>1785.61</v>
          </cell>
          <cell r="O5414">
            <v>1885.61</v>
          </cell>
          <cell r="P5414">
            <v>0</v>
          </cell>
          <cell r="R5414" t="str">
            <v>SINAPI</v>
          </cell>
        </row>
        <row r="5415">
          <cell r="G5415">
            <v>102117</v>
          </cell>
          <cell r="H5415" t="str">
            <v>BOMBA CENTRÍFUGA, TRIFÁSICA, 1,5 CV OU 1,48 HP (NÃO INCLUI O FORNECIMENTO DA BOMBA). AF_12/2020</v>
          </cell>
          <cell r="I5415" t="str">
            <v>UN</v>
          </cell>
          <cell r="J5415" t="str">
            <v>ATRIBUÍDO SÃO PAULO</v>
          </cell>
          <cell r="K5415" t="str">
            <v>134,84</v>
          </cell>
          <cell r="L5415" t="str">
            <v>CAIXA REFERENCIAL</v>
          </cell>
          <cell r="M5415" t="str">
            <v>100,08</v>
          </cell>
          <cell r="N5415">
            <v>34.760000000000005</v>
          </cell>
          <cell r="O5415">
            <v>134.84</v>
          </cell>
          <cell r="P5415">
            <v>0</v>
          </cell>
          <cell r="R5415" t="str">
            <v>SINAPI</v>
          </cell>
        </row>
        <row r="5416">
          <cell r="G5416">
            <v>102118</v>
          </cell>
          <cell r="H5416" t="str">
            <v>BOMBA CENTRÍFUGA, TRIFÁSICA, 3 CV OU 2,96 HP, HM 34 A 40 M, Q 8,6 A 14,8 M3/H - FORNECIMENTO E INSTALAÇÃO. AF_12/2020</v>
          </cell>
          <cell r="I5416" t="str">
            <v>UN</v>
          </cell>
          <cell r="J5416" t="str">
            <v>ATRIBUÍDO SÃO PAULO</v>
          </cell>
          <cell r="K5416" t="str">
            <v>2.581,05</v>
          </cell>
          <cell r="L5416" t="str">
            <v>CAIXA REFERENCIAL</v>
          </cell>
          <cell r="M5416" t="str">
            <v>102,64</v>
          </cell>
          <cell r="N5416">
            <v>2478.4100000000003</v>
          </cell>
          <cell r="O5416">
            <v>2581.0500000000002</v>
          </cell>
          <cell r="P5416">
            <v>0</v>
          </cell>
          <cell r="R5416" t="str">
            <v>SINAPI</v>
          </cell>
        </row>
        <row r="5417">
          <cell r="G5417">
            <v>102119</v>
          </cell>
          <cell r="H5417" t="str">
            <v>BOMBA CENTRÍFUGA, TRIFÁSICA, 3 CV OU 2,96 HP, HM 34 A 40 M, Q 8,6 A 14,8 M3/H (NÃO INCLUI O FORNECIMENTO DA BOMBA). AF_12/2020</v>
          </cell>
          <cell r="I5417" t="str">
            <v>UN</v>
          </cell>
          <cell r="J5417" t="str">
            <v>ATRIBUÍDO SÃO PAULO</v>
          </cell>
          <cell r="K5417" t="str">
            <v>138,17</v>
          </cell>
          <cell r="L5417" t="str">
            <v>CAIXA REFERENCIAL</v>
          </cell>
          <cell r="M5417" t="str">
            <v>102,74</v>
          </cell>
          <cell r="N5417">
            <v>35.429999999999993</v>
          </cell>
          <cell r="O5417">
            <v>138.16999999999999</v>
          </cell>
          <cell r="P5417">
            <v>0</v>
          </cell>
          <cell r="R5417" t="str">
            <v>SINAPI</v>
          </cell>
        </row>
        <row r="5418">
          <cell r="G5418">
            <v>102121</v>
          </cell>
          <cell r="H5418" t="str">
            <v>MOTO BOMBA HORIZONTAL ATÉ 10 CV, HM 75 A 80 M, Q 25,4 A 48 (NÃO INCLUI O FORNECIMENTO DA BOMBA). AF_12/2020</v>
          </cell>
          <cell r="I5418" t="str">
            <v>UN</v>
          </cell>
          <cell r="J5418" t="str">
            <v>ATRIBUÍDO SÃO PAULO</v>
          </cell>
          <cell r="K5418" t="str">
            <v>172,91</v>
          </cell>
          <cell r="L5418" t="str">
            <v>CAIXA REFERENCIAL</v>
          </cell>
          <cell r="M5418" t="str">
            <v>130,39</v>
          </cell>
          <cell r="N5418">
            <v>42.52000000000001</v>
          </cell>
          <cell r="O5418">
            <v>172.91</v>
          </cell>
          <cell r="P5418">
            <v>0</v>
          </cell>
          <cell r="R5418" t="str">
            <v>SINAPI</v>
          </cell>
        </row>
        <row r="5419">
          <cell r="G5419">
            <v>102122</v>
          </cell>
          <cell r="H5419" t="str">
            <v>BOMBA CENTRÍFUGA, TRIFÁSICA, 10 CV OU 9,86 HP, HM 85 A 140 M, Q 4,2 A 14,9 M3/H - FORNECIMENTO E INSTALAÇÃO. AF_12/2020</v>
          </cell>
          <cell r="I5419" t="str">
            <v>UN</v>
          </cell>
          <cell r="J5419" t="str">
            <v>ATRIBUÍDO SÃO PAULO</v>
          </cell>
          <cell r="K5419" t="str">
            <v>8.798,49</v>
          </cell>
          <cell r="L5419" t="str">
            <v>CAIXA REFERENCIAL</v>
          </cell>
          <cell r="M5419" t="str">
            <v>138,19</v>
          </cell>
          <cell r="N5419">
            <v>8660.2999999999993</v>
          </cell>
          <cell r="O5419">
            <v>8798.49</v>
          </cell>
          <cell r="P5419">
            <v>0</v>
          </cell>
          <cell r="R5419" t="str">
            <v>SINAPI</v>
          </cell>
        </row>
        <row r="5420">
          <cell r="G5420">
            <v>102123</v>
          </cell>
          <cell r="H5420" t="str">
            <v>BOMBA CENTRÍFUGA, TRIFÁSICA, 10 CV OU 9,86 HP, HM 85 A 140 M, Q 4,2 A 14,9 M3/H (NÃO INCLUI O FORNECIMENTO DA BOMBA). AF_12/2020</v>
          </cell>
          <cell r="I5420" t="str">
            <v>UN</v>
          </cell>
          <cell r="J5420" t="str">
            <v>ATRIBUÍDO SÃO PAULO</v>
          </cell>
          <cell r="K5420" t="str">
            <v>182,81</v>
          </cell>
          <cell r="L5420" t="str">
            <v>CAIXA REFERENCIAL</v>
          </cell>
          <cell r="M5420" t="str">
            <v>138,27</v>
          </cell>
          <cell r="N5420">
            <v>44.539999999999992</v>
          </cell>
          <cell r="O5420">
            <v>182.81</v>
          </cell>
          <cell r="P5420">
            <v>0</v>
          </cell>
          <cell r="R5420" t="str">
            <v>SINAPI</v>
          </cell>
        </row>
        <row r="5421">
          <cell r="G5421">
            <v>102136</v>
          </cell>
          <cell r="H5421" t="str">
            <v>INSTALAÇÃO DE QUADRO ELÉTRICO PARA BOMBAS TRIFÁSICAS ATÉ 25 CV (NÃO INCLUI O FORNECIMENTO DO QUADRO). AF_12/2020</v>
          </cell>
          <cell r="I5421" t="str">
            <v>UN</v>
          </cell>
          <cell r="J5421" t="str">
            <v>COEFICIENTE DE REPRESENTATIVIDADE</v>
          </cell>
          <cell r="K5421" t="str">
            <v>65,60</v>
          </cell>
          <cell r="L5421" t="str">
            <v>CAIXA REFERENCIAL</v>
          </cell>
          <cell r="M5421" t="str">
            <v>50,31</v>
          </cell>
          <cell r="N5421">
            <v>15.289999999999992</v>
          </cell>
          <cell r="O5421">
            <v>65.599999999999994</v>
          </cell>
          <cell r="P5421">
            <v>0</v>
          </cell>
          <cell r="R5421" t="str">
            <v>SINAPI</v>
          </cell>
        </row>
        <row r="5422">
          <cell r="G5422">
            <v>102137</v>
          </cell>
          <cell r="H5422" t="str">
            <v>CHAVE DE BOIA AUTOMÁTICA SUPERIOR/INFERIOR 15A/250V - FORNECIMENTO E INSTALAÇÃO. AF_12/2020</v>
          </cell>
          <cell r="I5422" t="str">
            <v>UN</v>
          </cell>
          <cell r="J5422" t="str">
            <v>COEFICIENTE DE REPRESENTATIVIDADE</v>
          </cell>
          <cell r="K5422" t="str">
            <v>86,15</v>
          </cell>
          <cell r="L5422" t="str">
            <v>CAIXA REFERENCIAL</v>
          </cell>
          <cell r="M5422" t="str">
            <v>22,67</v>
          </cell>
          <cell r="N5422">
            <v>63.480000000000004</v>
          </cell>
          <cell r="O5422">
            <v>86.15</v>
          </cell>
          <cell r="P5422">
            <v>0</v>
          </cell>
          <cell r="R5422" t="str">
            <v>SINAPI</v>
          </cell>
        </row>
        <row r="5423">
          <cell r="G5423">
            <v>102138</v>
          </cell>
          <cell r="H5423" t="str">
            <v>MOTO BOMBA HORIZONTAL DE 12,5 A 25 CV, HM 140 M (NÃO INCLUI O FORNECIMENTO DA BOMBA). AF_12/2020</v>
          </cell>
          <cell r="I5423" t="str">
            <v>UN</v>
          </cell>
          <cell r="J5423" t="str">
            <v>ATRIBUÍDO SÃO PAULO</v>
          </cell>
          <cell r="K5423" t="str">
            <v>198,93</v>
          </cell>
          <cell r="L5423" t="str">
            <v>CAIXA REFERENCIAL</v>
          </cell>
          <cell r="M5423" t="str">
            <v>151,12</v>
          </cell>
          <cell r="N5423">
            <v>47.81</v>
          </cell>
          <cell r="O5423">
            <v>198.93</v>
          </cell>
          <cell r="P5423">
            <v>0</v>
          </cell>
          <cell r="R5423" t="str">
            <v>SINAPI</v>
          </cell>
        </row>
        <row r="5424">
          <cell r="G5424">
            <v>103517</v>
          </cell>
          <cell r="H5424" t="str">
            <v>AQUECEDOR SOLAR COMPACTO, KIT PARA 1 COLETOR SOLAR EM VIDRO TEMPERADO E SERPENTINA EM TUBO DE COBRE COM SUPORTE, RESERVATÓRIO, FIXAÇÕES E TUBOS - FORNECIMENTO E INSTALAÇÃO. AF_12/2021</v>
          </cell>
          <cell r="I5424" t="str">
            <v>UN</v>
          </cell>
          <cell r="J5424" t="str">
            <v>ATRIBUÍDO SÃO PAULO</v>
          </cell>
          <cell r="K5424" t="str">
            <v>3.290,81</v>
          </cell>
          <cell r="L5424" t="str">
            <v>CAIXA REFERENCIAL</v>
          </cell>
          <cell r="M5424" t="str">
            <v>79,30</v>
          </cell>
          <cell r="N5424">
            <v>3211.5099999999998</v>
          </cell>
          <cell r="O5424">
            <v>3290.81</v>
          </cell>
          <cell r="P5424">
            <v>0</v>
          </cell>
          <cell r="R5424" t="str">
            <v>SINAPI</v>
          </cell>
        </row>
        <row r="5425">
          <cell r="G5425">
            <v>103519</v>
          </cell>
          <cell r="H5425" t="str">
            <v>BLOCO CONCRETADO NO LOCAL, 20X20X15CM, PARA BASE DE FIXAÇÃO DA ESTRUTURA SOLAR PARA LAJE DE CONCRETO - FORNECIMENTO E INSTALAÇÃO. AF_12/2021</v>
          </cell>
          <cell r="I5425" t="str">
            <v>UN</v>
          </cell>
          <cell r="J5425" t="str">
            <v>ATRIBUÍDO SÃO PAULO</v>
          </cell>
          <cell r="K5425" t="str">
            <v>11,91</v>
          </cell>
          <cell r="L5425" t="str">
            <v>CAIXA REFERENCIAL</v>
          </cell>
          <cell r="M5425" t="str">
            <v>3,34</v>
          </cell>
          <cell r="N5425">
            <v>8.57</v>
          </cell>
          <cell r="O5425">
            <v>11.91</v>
          </cell>
          <cell r="P5425">
            <v>0</v>
          </cell>
          <cell r="R5425" t="str">
            <v>SINAPI</v>
          </cell>
        </row>
        <row r="5426">
          <cell r="G5426">
            <v>103520</v>
          </cell>
          <cell r="H5426" t="str">
            <v>RESERVATÓRIO TÉRMICO/BOILER SOLAR EM AÇO INOX 400 L COM 2 PLACAS COLETORAS EM VIDRO TEMPERADO COM SERPENTINA EM TUBO DE COBRE 2 X 1 M - FORNECIMENTO E INSTALAÇÃO. AF_12/2021</v>
          </cell>
          <cell r="I5426" t="str">
            <v>UN</v>
          </cell>
          <cell r="J5426" t="str">
            <v>ATRIBUÍDO SÃO PAULO</v>
          </cell>
          <cell r="K5426" t="str">
            <v>5.436,88</v>
          </cell>
          <cell r="L5426" t="str">
            <v>CAIXA REFERENCIAL</v>
          </cell>
          <cell r="M5426" t="str">
            <v>21,78</v>
          </cell>
          <cell r="N5426">
            <v>5415.1</v>
          </cell>
          <cell r="O5426">
            <v>5436.88</v>
          </cell>
          <cell r="P5426">
            <v>0</v>
          </cell>
          <cell r="R5426" t="str">
            <v>SINAPI</v>
          </cell>
        </row>
        <row r="5427">
          <cell r="G5427">
            <v>103521</v>
          </cell>
          <cell r="H5427" t="str">
            <v>RESERVATÓRIO TÉRMICO/BOILER SOLAR EM AÇO INOX 600 L COM 3 PLACAS COLETORAS EM VIDRO TEMPERADO COM SERPENTINA EM TUBO DE COBRE 2 X 1 M - FORNECIMENTO E INSTALAÇÃO. AF_12/2021</v>
          </cell>
          <cell r="I5427" t="str">
            <v>UN</v>
          </cell>
          <cell r="J5427" t="str">
            <v>ATRIBUÍDO SÃO PAULO</v>
          </cell>
          <cell r="K5427" t="str">
            <v>7.218,82</v>
          </cell>
          <cell r="L5427" t="str">
            <v>CAIXA REFERENCIAL</v>
          </cell>
          <cell r="M5427" t="str">
            <v>31,31</v>
          </cell>
          <cell r="N5427">
            <v>7187.5099999999993</v>
          </cell>
          <cell r="O5427">
            <v>7218.82</v>
          </cell>
          <cell r="P5427">
            <v>0</v>
          </cell>
          <cell r="R5427" t="str">
            <v>SINAPI</v>
          </cell>
        </row>
        <row r="5428">
          <cell r="G5428">
            <v>103522</v>
          </cell>
          <cell r="H5428" t="str">
            <v>RESERVATÓRIO TÉRMICO/BOILER SOLAR EM AÇO INOX 800 L COM 4 PLACAS COLETORAS EM VIDRO TEMPERADO COM SERPENTINA EM TUBO DE COBRE 2 X 1 M - FORNECIMENTO E INSTALAÇÃO. AF_12/2021</v>
          </cell>
          <cell r="I5428" t="str">
            <v>UN</v>
          </cell>
          <cell r="J5428" t="str">
            <v>ATRIBUÍDO SÃO PAULO</v>
          </cell>
          <cell r="K5428" t="str">
            <v>7.232,17</v>
          </cell>
          <cell r="L5428" t="str">
            <v>CAIXA REFERENCIAL</v>
          </cell>
          <cell r="M5428" t="str">
            <v>122,66</v>
          </cell>
          <cell r="N5428">
            <v>7109.51</v>
          </cell>
          <cell r="O5428">
            <v>7232.17</v>
          </cell>
          <cell r="P5428">
            <v>0</v>
          </cell>
          <cell r="R5428" t="str">
            <v>SINAPI</v>
          </cell>
        </row>
        <row r="5429">
          <cell r="G5429">
            <v>103523</v>
          </cell>
          <cell r="H5429" t="str">
            <v>RESERVATÓRIO TÉRMICO/BOILER SOLAR EM AÇO INOX 1000 L COM 5 PLACAS COLETORAS EM VIDRO TEMPERADO COM SERPENTINA EM TUBO DE COBRE 2 X 1 M - FORNECIMENTO E INSTALAÇÃO. AF_12/2021</v>
          </cell>
          <cell r="I5429" t="str">
            <v>UN</v>
          </cell>
          <cell r="J5429" t="str">
            <v>ATRIBUÍDO SÃO PAULO</v>
          </cell>
          <cell r="K5429" t="str">
            <v>10.906,67</v>
          </cell>
          <cell r="L5429" t="str">
            <v>CAIXA REFERENCIAL</v>
          </cell>
          <cell r="M5429" t="str">
            <v>128,70</v>
          </cell>
          <cell r="N5429">
            <v>10777.97</v>
          </cell>
          <cell r="O5429">
            <v>10906.67</v>
          </cell>
          <cell r="P5429">
            <v>0</v>
          </cell>
          <cell r="R5429" t="str">
            <v>SINAPI</v>
          </cell>
        </row>
        <row r="5430">
          <cell r="G5430">
            <v>104660</v>
          </cell>
          <cell r="H5430" t="str">
            <v>CONJUNTO DE PONTOS HIDRÁULICOS DE ÁGUA FRIA PARA BANHEIRO (RAMAL/SUB-RAMAL E DISTRIBUIÇÃO) EM PVC, COM TUBOS, CONEXÕES, REGISTROS, CORTES E FIXAÇÕES EM PRÉDIO COM TUBULAÇÕES EMBUTIDAS COM RASGO. AF_05/2023</v>
          </cell>
          <cell r="I5430" t="str">
            <v>UN</v>
          </cell>
          <cell r="J5430" t="str">
            <v>ATRIBUÍDO SÃO PAULO</v>
          </cell>
          <cell r="K5430" t="str">
            <v>1.112,67</v>
          </cell>
          <cell r="L5430" t="str">
            <v>CAIXA REFERENCIAL</v>
          </cell>
          <cell r="M5430" t="str">
            <v>465,72</v>
          </cell>
          <cell r="N5430">
            <v>646.95000000000005</v>
          </cell>
          <cell r="O5430">
            <v>1112.67</v>
          </cell>
          <cell r="P5430">
            <v>0</v>
          </cell>
          <cell r="R5430" t="str">
            <v>SINAPI</v>
          </cell>
        </row>
        <row r="5431">
          <cell r="G5431">
            <v>104661</v>
          </cell>
          <cell r="H5431" t="str">
            <v>CONJUNTO DE PONTOS HIDRÁULICOS DE ÁGUA FRIA PARA COZINHA (RAMAL/SUB-RAMAL E DISTRIBUIÇÃO) EM PVC, COM TUBOS, CONEXÕES, REGISTROS, CORTES E FIXAÇÕES EM PRÉDIO COM TUBULAÇÕES EMBUTIDAS COM RASGO. AF_05/2023</v>
          </cell>
          <cell r="I5431" t="str">
            <v>UN</v>
          </cell>
          <cell r="J5431" t="str">
            <v>ATRIBUÍDO SÃO PAULO</v>
          </cell>
          <cell r="K5431" t="str">
            <v>503,22</v>
          </cell>
          <cell r="L5431" t="str">
            <v>CAIXA REFERENCIAL</v>
          </cell>
          <cell r="M5431" t="str">
            <v>253,38</v>
          </cell>
          <cell r="N5431">
            <v>249.84000000000003</v>
          </cell>
          <cell r="O5431">
            <v>503.22</v>
          </cell>
          <cell r="P5431">
            <v>0</v>
          </cell>
          <cell r="R5431" t="str">
            <v>SINAPI</v>
          </cell>
        </row>
        <row r="5432">
          <cell r="G5432">
            <v>104662</v>
          </cell>
          <cell r="H5432" t="str">
            <v>CONJUNTO DE PONTOS HIDRÁULICOS DE ÁGUA FRIA PARA ÁREA DE SERVIÇO (RAMAL/SUB-RAMAL E DISTRIBUIÇÃO) EM PVC, COM TUBOS, CONEXÕES, REGISTROS, CORTES E FIXAÇÕES EM PRÉDIO COM TUBULAÇÕES EMBUTIDAS COM RASGO. AF_05/2023</v>
          </cell>
          <cell r="I5432" t="str">
            <v>UN</v>
          </cell>
          <cell r="J5432" t="str">
            <v>ATRIBUÍDO SÃO PAULO</v>
          </cell>
          <cell r="K5432" t="str">
            <v>363,87</v>
          </cell>
          <cell r="L5432" t="str">
            <v>CAIXA REFERENCIAL</v>
          </cell>
          <cell r="M5432" t="str">
            <v>162,61</v>
          </cell>
          <cell r="N5432">
            <v>201.26</v>
          </cell>
          <cell r="O5432">
            <v>363.87</v>
          </cell>
          <cell r="P5432">
            <v>0</v>
          </cell>
          <cell r="R5432" t="str">
            <v>SINAPI</v>
          </cell>
        </row>
        <row r="5433">
          <cell r="G5433">
            <v>104663</v>
          </cell>
          <cell r="H5433" t="str">
            <v>CONJUNTO DE PONTOS HIDRÁULICOS DE ÁGUA FRIA PARA BANHEIRO (RAMAL/SUB-RAMAL E DISTRIBUIÇÃO) EM PVC, COM TUBOS, CONEXÕES, REGISTROS, CORTES E FIXAÇÕES EM PRÉDIO (PRUMADA INDIVIDUAL), COM TUBULAÇÕES APARENTES OU EMBUTIDAS SEM RASGO. AF_05/2023</v>
          </cell>
          <cell r="I5433" t="str">
            <v>UN</v>
          </cell>
          <cell r="J5433" t="str">
            <v>ATRIBUÍDO SÃO PAULO</v>
          </cell>
          <cell r="K5433" t="str">
            <v>406,59</v>
          </cell>
          <cell r="L5433" t="str">
            <v>CAIXA REFERENCIAL</v>
          </cell>
          <cell r="M5433" t="str">
            <v>179,58</v>
          </cell>
          <cell r="N5433">
            <v>227.00999999999996</v>
          </cell>
          <cell r="O5433">
            <v>406.59</v>
          </cell>
          <cell r="P5433">
            <v>0</v>
          </cell>
          <cell r="R5433" t="str">
            <v>SINAPI</v>
          </cell>
        </row>
        <row r="5434">
          <cell r="G5434">
            <v>104664</v>
          </cell>
          <cell r="H5434" t="str">
            <v>CONJUNTO DE PONTOS HIDRÁULICOS DE ÁGUA FRIA PARA COZINHA OU SERVIÇO (RAMAL/SUB-RAMAL E DISTRIBUIÇÃO) EM PVC, COM TUBOS, CONEXÕES, REGISTROS, CORTES E FIXAÇÕES EM PRÉDIO (PRUMADA INDIVIDUAL), COM TUBULAÇÕES APARENTES OU EMBUTIDAS SEM RASGO. AF_05/2023</v>
          </cell>
          <cell r="I5434" t="str">
            <v>UN</v>
          </cell>
          <cell r="J5434" t="str">
            <v>ATRIBUÍDO SÃO PAULO</v>
          </cell>
          <cell r="K5434" t="str">
            <v>125,86</v>
          </cell>
          <cell r="L5434" t="str">
            <v>CAIXA REFERENCIAL</v>
          </cell>
          <cell r="M5434" t="str">
            <v>52,27</v>
          </cell>
          <cell r="N5434">
            <v>73.59</v>
          </cell>
          <cell r="O5434">
            <v>125.86000000000001</v>
          </cell>
          <cell r="P5434">
            <v>0</v>
          </cell>
          <cell r="R5434" t="str">
            <v>SINAPI</v>
          </cell>
        </row>
        <row r="5435">
          <cell r="G5435">
            <v>104665</v>
          </cell>
          <cell r="H5435" t="str">
            <v>CONJUNTO DE PONTOS HIDRÁULICOS DE ÁGUA FRIA PARA BANHEIRO (RAMAL/SUB-RAMAL E DISTRIBUIÇÃO) EM PVC, COM TUBOS, CONEXÕES, REGISTROS, CORTES E FIXAÇÕES EM PRÉDIO (PRUMADA COLETIVA), COM TUBULAÇÕES APARENTES OU EMBUTIDAS SEM RASGO. AF_05/2023</v>
          </cell>
          <cell r="I5435" t="str">
            <v>UN</v>
          </cell>
          <cell r="J5435" t="str">
            <v>ATRIBUÍDO SÃO PAULO</v>
          </cell>
          <cell r="K5435" t="str">
            <v>519,84</v>
          </cell>
          <cell r="L5435" t="str">
            <v>CAIXA REFERENCIAL</v>
          </cell>
          <cell r="M5435" t="str">
            <v>218,71</v>
          </cell>
          <cell r="N5435">
            <v>301.13</v>
          </cell>
          <cell r="O5435">
            <v>519.84</v>
          </cell>
          <cell r="P5435">
            <v>0</v>
          </cell>
          <cell r="R5435" t="str">
            <v>SINAPI</v>
          </cell>
        </row>
        <row r="5436">
          <cell r="G5436">
            <v>104666</v>
          </cell>
          <cell r="H5436" t="str">
            <v>CONJUNTO DE PONTOS HIDRÁULICOS DE ÁGUA FRIA PARA COZINHA OU SERVIÇO (RAMAL/SUB-RAMAL E DISTRIBUIÇÃO) EM PVC, COM  TUBOS, CONEXÕES, REGISTROS, CORTES E FIXAÇÕES EM PRÉDIO (PRUMADA COLETIVA) SEM RASGO . AF_05/2023</v>
          </cell>
          <cell r="I5436" t="str">
            <v>UN</v>
          </cell>
          <cell r="J5436" t="str">
            <v>ATRIBUÍDO SÃO PAULO</v>
          </cell>
          <cell r="K5436" t="str">
            <v>247,27</v>
          </cell>
          <cell r="L5436" t="str">
            <v>CAIXA REFERENCIAL</v>
          </cell>
          <cell r="M5436" t="str">
            <v>95,43</v>
          </cell>
          <cell r="N5436">
            <v>151.84</v>
          </cell>
          <cell r="O5436">
            <v>247.27</v>
          </cell>
          <cell r="P5436">
            <v>0</v>
          </cell>
          <cell r="R5436" t="str">
            <v>SINAPI</v>
          </cell>
        </row>
        <row r="5437">
          <cell r="G5437">
            <v>104667</v>
          </cell>
          <cell r="H5437" t="str">
            <v>COMPOSIÇÃO PARAMÉTRICA DE INSTALAÇÃO DE TUBOS DE PVC SOLDÁVEL PARA ÁGUA FRIA (PRUMADA INDIVIDUAL), POR APARTAMENTO, COM  CONEXÕES, CORTES E FIXAÇÕES, PARA PRÉDIO COM ATÉ 4 PAVIMENTOS. AF_05/2023</v>
          </cell>
          <cell r="I5437" t="str">
            <v>UN</v>
          </cell>
          <cell r="J5437" t="str">
            <v>COEFICIENTE DE REPRESENTATIVIDADE</v>
          </cell>
          <cell r="K5437" t="str">
            <v>119,98</v>
          </cell>
          <cell r="L5437" t="str">
            <v>CAIXA REFERENCIAL</v>
          </cell>
          <cell r="M5437" t="str">
            <v>15,78</v>
          </cell>
          <cell r="N5437">
            <v>104.2</v>
          </cell>
          <cell r="O5437">
            <v>119.98</v>
          </cell>
          <cell r="P5437">
            <v>0</v>
          </cell>
          <cell r="R5437" t="str">
            <v>SINAPI</v>
          </cell>
        </row>
        <row r="5438">
          <cell r="G5438">
            <v>104668</v>
          </cell>
          <cell r="H5438" t="str">
            <v>COMPOSIÇÃO PARAMÉTRICA DE INSTALAÇÃO DE TUBOS DE PVC SOLDÁVEL PARA ÁGUA FRIA, POR PAVIMENTO (PRUMADA COLETIVA), COM  CONEXÕES, CORTES E FIXAÇÕES, PARA PRÉDIO COM ATÉ 4 PAVIMENTOS, COM 4 APARTAMENTOS ALIMENTADOS POR PRUMADA E PAVIMENTO. AF_05/2023</v>
          </cell>
          <cell r="I5438" t="str">
            <v>UNXPAV</v>
          </cell>
          <cell r="J5438" t="str">
            <v>COEFICIENTE DE REPRESENTATIVIDADE</v>
          </cell>
          <cell r="K5438" t="str">
            <v>145,68</v>
          </cell>
          <cell r="L5438" t="str">
            <v>CAIXA REFERENCIAL</v>
          </cell>
          <cell r="M5438" t="str">
            <v>27,24</v>
          </cell>
          <cell r="N5438">
            <v>118.44000000000001</v>
          </cell>
          <cell r="O5438">
            <v>145.68</v>
          </cell>
          <cell r="P5438">
            <v>0</v>
          </cell>
          <cell r="R5438" t="str">
            <v>SINAPI</v>
          </cell>
        </row>
        <row r="5439">
          <cell r="G5439">
            <v>104669</v>
          </cell>
          <cell r="H5439" t="str">
            <v>COMPOSIÇÃO PARAMÉTRICA DE INSTALAÇÃO DE TUBOS DE PVC SOLDÁVEL PARA ÁGUA FRIA, POR PAVIMENTO (PRUMADA COLETIVA), COM  CONEXÕES, CORTES E FIXAÇÕES, PARA PRÉDIO ENTRE 5 E 8 PAVIMENTOS, COM 4 APARTAMENTOS ALIMENTADOS POR PRUMADA E PAVIMENTO. AF_05/2023</v>
          </cell>
          <cell r="I5439" t="str">
            <v>UNXPAV</v>
          </cell>
          <cell r="J5439" t="str">
            <v>COEFICIENTE DE REPRESENTATIVIDADE</v>
          </cell>
          <cell r="K5439" t="str">
            <v>169,22</v>
          </cell>
          <cell r="L5439" t="str">
            <v>CAIXA REFERENCIAL</v>
          </cell>
          <cell r="M5439" t="str">
            <v>29,57</v>
          </cell>
          <cell r="N5439">
            <v>139.65</v>
          </cell>
          <cell r="O5439">
            <v>169.22</v>
          </cell>
          <cell r="P5439">
            <v>0</v>
          </cell>
          <cell r="R5439" t="str">
            <v>SINAPI</v>
          </cell>
        </row>
        <row r="5440">
          <cell r="G5440">
            <v>104670</v>
          </cell>
          <cell r="H5440" t="str">
            <v>COMPOSIÇÃO PARAMÉTRICA DE INSTALAÇÃO DE TUBOS DE PVC SOLDÁVEL PARA ÁGUA FRIA, POR PAVIMENTO (PRUMADA COLETIVA), COM  CONEXÕES, CORTES E FIXAÇÕES, PARA PRÉDIO ENTRE 9 E 12 PAVIMENTOS, COM 4 APARTAMENTOS ALIMENTADOS POR PRUMADA E PAVIMENTO. AF_05/2023</v>
          </cell>
          <cell r="I5440" t="str">
            <v>UNXPAV</v>
          </cell>
          <cell r="J5440" t="str">
            <v>COEFICIENTE DE REPRESENTATIVIDADE</v>
          </cell>
          <cell r="K5440" t="str">
            <v>254,84</v>
          </cell>
          <cell r="L5440" t="str">
            <v>CAIXA REFERENCIAL</v>
          </cell>
          <cell r="M5440" t="str">
            <v>36,47</v>
          </cell>
          <cell r="N5440">
            <v>218.37</v>
          </cell>
          <cell r="O5440">
            <v>254.84</v>
          </cell>
          <cell r="P5440">
            <v>0</v>
          </cell>
          <cell r="R5440" t="str">
            <v>SINAPI</v>
          </cell>
        </row>
        <row r="5441">
          <cell r="G5441">
            <v>104671</v>
          </cell>
          <cell r="H5441" t="str">
            <v>CONJUNTO DE PONTOS HIDRÁULICOS DE ÁGUA QUENTE PARA BANHEIRO (RAMAL/SUB-RAMAL E DISTRIBUIÇÃO) EM CPVC, COM  TUBOS, CONEXÕES, REGISTROS, CORTES E FIXAÇÕES EM PRÉDIO COM TUBULAÇÕES EMBUTIDAS EM RASGO. AF_05/2023</v>
          </cell>
          <cell r="I5441" t="str">
            <v>UN</v>
          </cell>
          <cell r="J5441" t="str">
            <v>ATRIBUÍDO SÃO PAULO</v>
          </cell>
          <cell r="K5441" t="str">
            <v>1.020,35</v>
          </cell>
          <cell r="L5441" t="str">
            <v>CAIXA REFERENCIAL</v>
          </cell>
          <cell r="M5441" t="str">
            <v>311,88</v>
          </cell>
          <cell r="N5441">
            <v>708.47</v>
          </cell>
          <cell r="O5441">
            <v>1020.35</v>
          </cell>
          <cell r="P5441">
            <v>0</v>
          </cell>
          <cell r="R5441" t="str">
            <v>SINAPI</v>
          </cell>
        </row>
        <row r="5442">
          <cell r="G5442">
            <v>104672</v>
          </cell>
          <cell r="H5442" t="str">
            <v>CONJUNTO DE PONTOS HIDRÁULICOS DE ÁGUA QUENTE PARA COZINHA (RAMAL/SUB-RAMAL E DISTRIBUIÇÃO) EM CPVC, COM  TUBOS, CONEXÕES, REGISTROS, CORTES E FIXAÇÕES EM PRÉDIO COM TUBULAÇÕES EMBUTIDAS EM RASGO. AF_05/2023</v>
          </cell>
          <cell r="I5442" t="str">
            <v>UN</v>
          </cell>
          <cell r="J5442" t="str">
            <v>ATRIBUÍDO SÃO PAULO</v>
          </cell>
          <cell r="K5442" t="str">
            <v>373,98</v>
          </cell>
          <cell r="L5442" t="str">
            <v>CAIXA REFERENCIAL</v>
          </cell>
          <cell r="M5442" t="str">
            <v>138,30</v>
          </cell>
          <cell r="N5442">
            <v>235.68</v>
          </cell>
          <cell r="O5442">
            <v>373.98</v>
          </cell>
          <cell r="P5442">
            <v>0</v>
          </cell>
          <cell r="R5442" t="str">
            <v>SINAPI</v>
          </cell>
        </row>
        <row r="5443">
          <cell r="G5443">
            <v>104673</v>
          </cell>
          <cell r="H5443" t="str">
            <v>CONJUNTO DE PONTOS HIDRÁULICOS DE ÁGUA QUENTE PARA BANHEIRO(RAMAL/SUB-RAMAL E DISTRIBUIÇÃO) EM CPVC, COM  TUBOS, CONEXÕES, REGISTROS, CORTES E FIXAÇÕES EM PRÉDIO COM TUBULAÇÕES APARENTES OU EMBUTIDAS SEM RASGO. AF_05/2023</v>
          </cell>
          <cell r="I5443" t="str">
            <v>UN</v>
          </cell>
          <cell r="J5443" t="str">
            <v>ATRIBUÍDO SÃO PAULO</v>
          </cell>
          <cell r="K5443" t="str">
            <v>606,34</v>
          </cell>
          <cell r="L5443" t="str">
            <v>CAIXA REFERENCIAL</v>
          </cell>
          <cell r="M5443" t="str">
            <v>174,69</v>
          </cell>
          <cell r="N5443">
            <v>431.65000000000003</v>
          </cell>
          <cell r="O5443">
            <v>606.34</v>
          </cell>
          <cell r="P5443">
            <v>0</v>
          </cell>
          <cell r="R5443" t="str">
            <v>SINAPI</v>
          </cell>
        </row>
        <row r="5444">
          <cell r="G5444">
            <v>104674</v>
          </cell>
          <cell r="H5444" t="str">
            <v>COMPOSIÇÃO PARAMÉTRICA DE INSTALAÇÃO DE TUBOS DE PVC, SÉRIE R, PARA COLETA DE ÁGUA PLUVIAL EM VARANDA, INSTALADO EM RAMAL DE ENCAMINHAMENTO E CONDUTOR VERTICAL, COM  CONEXÕES, RALOS, CORTES E FIXAÇÕES, PARA PRÉDIO. AF_05/2023</v>
          </cell>
          <cell r="I5444" t="str">
            <v>UN</v>
          </cell>
          <cell r="J5444" t="str">
            <v>ATRIBUÍDO SÃO PAULO</v>
          </cell>
          <cell r="K5444" t="str">
            <v>216,79</v>
          </cell>
          <cell r="L5444" t="str">
            <v>CAIXA REFERENCIAL</v>
          </cell>
          <cell r="M5444" t="str">
            <v>26,71</v>
          </cell>
          <cell r="N5444">
            <v>190.07999999999998</v>
          </cell>
          <cell r="O5444">
            <v>216.79</v>
          </cell>
          <cell r="P5444">
            <v>0</v>
          </cell>
          <cell r="R5444" t="str">
            <v>SINAPI</v>
          </cell>
        </row>
        <row r="5445">
          <cell r="G5445">
            <v>104675</v>
          </cell>
          <cell r="H5445" t="str">
            <v>COMPOSIÇÃO PARAMÉTRICA DE INSTALAÇÃO DE TUBOS DE PVC, SÉRIE R, PARA COLETA DE ÁGUA PLUVIAL EM COBERTURA, INSTALADOS EM CONDUTORES VERTICAIS, POR PAVIMENTO, COM  CONEXÕES, CORTES E FIXAÇÕES, PARA PRÉDIO DE MÚLTIPLOS PAVIMENTOS. AF_05/2023</v>
          </cell>
          <cell r="I5445" t="str">
            <v>M2XPAV</v>
          </cell>
          <cell r="J5445" t="str">
            <v>COEFICIENTE DE REPRESENTATIVIDADE</v>
          </cell>
          <cell r="K5445" t="str">
            <v>1,73</v>
          </cell>
          <cell r="L5445" t="str">
            <v>CAIXA REFERENCIAL</v>
          </cell>
          <cell r="M5445" t="str">
            <v>0,20</v>
          </cell>
          <cell r="N5445">
            <v>1.53</v>
          </cell>
          <cell r="O5445">
            <v>1.73</v>
          </cell>
          <cell r="P5445">
            <v>0</v>
          </cell>
          <cell r="R5445" t="str">
            <v>SINAPI</v>
          </cell>
        </row>
        <row r="5446">
          <cell r="G5446">
            <v>104676</v>
          </cell>
          <cell r="H5446" t="str">
            <v>CONJUNTO DE PONTOS DE COLETA DE ESGOTO PARA BANHEIRO (RAMAL DE ESGOTO SANITÁRIO), EM PVC SÉRIE NORMAL, COM  TUBOS, CONEXÕES, RALOS, CAIXAS SIFONADAS, CORTES E FIXAÇÕES EM PRÉDIO COM PRUMADA DE DESCIDA DE ESGOTO DENTRO DO BANHEIRO. AF_05/2023</v>
          </cell>
          <cell r="I5446" t="str">
            <v>UN</v>
          </cell>
          <cell r="J5446" t="str">
            <v>ATRIBUÍDO SÃO PAULO</v>
          </cell>
          <cell r="K5446" t="str">
            <v>323,18</v>
          </cell>
          <cell r="L5446" t="str">
            <v>CAIXA REFERENCIAL</v>
          </cell>
          <cell r="M5446" t="str">
            <v>117,38</v>
          </cell>
          <cell r="N5446">
            <v>205.8</v>
          </cell>
          <cell r="O5446">
            <v>323.18</v>
          </cell>
          <cell r="P5446">
            <v>0</v>
          </cell>
          <cell r="R5446" t="str">
            <v>SINAPI</v>
          </cell>
        </row>
        <row r="5447">
          <cell r="G5447">
            <v>104677</v>
          </cell>
          <cell r="H5447" t="str">
            <v>CONJUNTO DE PONTOS DE COLETA DE ESGOTO PARA BANHEIRO (RAMAL DE ESGOTO SANITÁRIO), EM PVC SÉRIE NORMAL, COM  TUBOS, CONEXÕES, RALOS, CAIXAS SIFONADAS, CORTES E FIXAÇÕES EM PRÉDIO COM PRUMADA DE DESCIDA DE ESGOTO FORA DO BANHEIRO. AF_05/2023</v>
          </cell>
          <cell r="I5447" t="str">
            <v>UN</v>
          </cell>
          <cell r="J5447" t="str">
            <v>ATRIBUÍDO SÃO PAULO</v>
          </cell>
          <cell r="K5447" t="str">
            <v>541,10</v>
          </cell>
          <cell r="L5447" t="str">
            <v>CAIXA REFERENCIAL</v>
          </cell>
          <cell r="M5447" t="str">
            <v>189,29</v>
          </cell>
          <cell r="N5447">
            <v>351.81000000000006</v>
          </cell>
          <cell r="O5447">
            <v>541.1</v>
          </cell>
          <cell r="P5447">
            <v>0</v>
          </cell>
          <cell r="R5447" t="str">
            <v>SINAPI</v>
          </cell>
        </row>
        <row r="5448">
          <cell r="G5448">
            <v>104678</v>
          </cell>
          <cell r="H5448" t="str">
            <v>CONJUNTO DE PONTOS DE COLETA DE ESGOTO PARA COZINHA (RAMAL DE ESGOTO SANITÁRIO), EM PVC SÉRIE NORMAL, COM  TUBOS, CONEXÕES, CORTES E FIXAÇÕES EM PRÉDIO. AF_05/2023</v>
          </cell>
          <cell r="I5448" t="str">
            <v>UN</v>
          </cell>
          <cell r="J5448" t="str">
            <v>ATRIBUÍDO SÃO PAULO</v>
          </cell>
          <cell r="K5448" t="str">
            <v>110,57</v>
          </cell>
          <cell r="L5448" t="str">
            <v>CAIXA REFERENCIAL</v>
          </cell>
          <cell r="M5448" t="str">
            <v>46,57</v>
          </cell>
          <cell r="N5448">
            <v>63.999999999999993</v>
          </cell>
          <cell r="O5448">
            <v>110.57</v>
          </cell>
          <cell r="P5448">
            <v>0</v>
          </cell>
          <cell r="R5448" t="str">
            <v>SINAPI</v>
          </cell>
        </row>
        <row r="5449">
          <cell r="G5449">
            <v>104679</v>
          </cell>
          <cell r="H5449" t="str">
            <v>CONJUNTO DE PONTOS DE COLETA DE ESGOTO PARA ÁREA DE SERVIÇO (RAMAL DE ESGOTO SANITÁRIO), EM PVC SÉRIE NORMAL, COM  TUBOS, CONEXÕES, RALOS, CAIXAS SIFONADAS, CORTES E FIXAÇÕES EM PRÉDIO. AF_05/2023</v>
          </cell>
          <cell r="I5449" t="str">
            <v>UN</v>
          </cell>
          <cell r="J5449" t="str">
            <v>ATRIBUÍDO SÃO PAULO</v>
          </cell>
          <cell r="K5449" t="str">
            <v>133,18</v>
          </cell>
          <cell r="L5449" t="str">
            <v>CAIXA REFERENCIAL</v>
          </cell>
          <cell r="M5449" t="str">
            <v>50,48</v>
          </cell>
          <cell r="N5449">
            <v>82.700000000000017</v>
          </cell>
          <cell r="O5449">
            <v>133.18</v>
          </cell>
          <cell r="P5449">
            <v>0</v>
          </cell>
          <cell r="R5449" t="str">
            <v>SINAPI</v>
          </cell>
        </row>
        <row r="5450">
          <cell r="G5450">
            <v>104680</v>
          </cell>
          <cell r="H5450" t="str">
            <v>COMPOSIÇÃO PARAMÉTRICA DE INSTALAÇÃO DE TUBOS DE PVC SÉRIE NORMAL (PRUMADA DE ESGOTO SANITÁRIO), DN 100MM, POR AMBIENTE HIDRÁULICO, COM  CONEXÕES, CORTES E FIXAÇÕES PARA PRÉDIO. AF_05/2023</v>
          </cell>
          <cell r="I5450" t="str">
            <v>UN</v>
          </cell>
          <cell r="J5450" t="str">
            <v>COEFICIENTE DE REPRESENTATIVIDADE</v>
          </cell>
          <cell r="K5450" t="str">
            <v>144,65</v>
          </cell>
          <cell r="L5450" t="str">
            <v>CAIXA REFERENCIAL</v>
          </cell>
          <cell r="M5450" t="str">
            <v>41,14</v>
          </cell>
          <cell r="N5450">
            <v>103.51</v>
          </cell>
          <cell r="O5450">
            <v>144.65</v>
          </cell>
          <cell r="P5450">
            <v>0</v>
          </cell>
          <cell r="R5450" t="str">
            <v>SINAPI</v>
          </cell>
        </row>
        <row r="5451">
          <cell r="G5451">
            <v>104681</v>
          </cell>
          <cell r="H5451" t="str">
            <v>COMPOSIÇÃO PARAMÉTRICA DE INSTALAÇÃO DE TUBOS DE PVC SÉRIE NORMAL (PRUMADA DE ESGOTO SANITÁRIO), DN 75MM, POR AMBIENTE HIDRÁULICO, COM  CONEXÕES, CORTES E FIXAÇÕES PARA PRÉDIO. AF_05/2023</v>
          </cell>
          <cell r="I5451" t="str">
            <v>UN</v>
          </cell>
          <cell r="J5451" t="str">
            <v>COEFICIENTE DE REPRESENTATIVIDADE</v>
          </cell>
          <cell r="K5451" t="str">
            <v>105,77</v>
          </cell>
          <cell r="L5451" t="str">
            <v>CAIXA REFERENCIAL</v>
          </cell>
          <cell r="M5451" t="str">
            <v>23,53</v>
          </cell>
          <cell r="N5451">
            <v>82.24</v>
          </cell>
          <cell r="O5451">
            <v>105.77</v>
          </cell>
          <cell r="P5451">
            <v>0</v>
          </cell>
          <cell r="R5451" t="str">
            <v>SINAPI</v>
          </cell>
        </row>
        <row r="5452">
          <cell r="G5452">
            <v>104682</v>
          </cell>
          <cell r="H5452" t="str">
            <v>COMPOSIÇÃO PARAMÉTRICA DE INSTALAÇÃO DE TUBOS DE PVC SÉRIE NORMAL (PRUMADA DE VENTILAÇÃO), DN 100MM, POR APARTAMENTO (2 BANHEIROS) E DESCIDA DE ESGOTO NO BANHEIRO, COM  CONEXÕES, CORTES E FIXAÇÕES PARA PRÉDIO COM MAIS DO QUE 4 PAVIMENTOS. AF_05/2023</v>
          </cell>
          <cell r="I5452" t="str">
            <v>UN</v>
          </cell>
          <cell r="J5452" t="str">
            <v>COEFICIENTE DE REPRESENTATIVIDADE</v>
          </cell>
          <cell r="K5452" t="str">
            <v>566,12</v>
          </cell>
          <cell r="L5452" t="str">
            <v>CAIXA REFERENCIAL</v>
          </cell>
          <cell r="M5452" t="str">
            <v>132,76</v>
          </cell>
          <cell r="N5452">
            <v>433.36</v>
          </cell>
          <cell r="O5452">
            <v>566.12</v>
          </cell>
          <cell r="P5452">
            <v>0</v>
          </cell>
          <cell r="R5452" t="str">
            <v>SINAPI</v>
          </cell>
        </row>
        <row r="5453">
          <cell r="G5453">
            <v>104683</v>
          </cell>
          <cell r="H5453" t="str">
            <v>COMPOSIÇÃO PARAMÉTRICA DE INSTALAÇÃO DE TUBOS DE PVC SÉRIE NORMAL (PRUMADA DE VENTILAÇÃO), DN 75MM, POR APARTAMENTO (1 BANHEIRO) E DESCIDA DE ESGOTO FORA DO BANHEIRO, COM  CONEXÕES, CORTES E FIXAÇÕES PARA PRÉDIO COM ATÉ 4 PAVIMENTOS. AF_05/2023</v>
          </cell>
          <cell r="I5453" t="str">
            <v>UN</v>
          </cell>
          <cell r="J5453" t="str">
            <v>COEFICIENTE DE REPRESENTATIVIDADE</v>
          </cell>
          <cell r="K5453" t="str">
            <v>90,14</v>
          </cell>
          <cell r="L5453" t="str">
            <v>CAIXA REFERENCIAL</v>
          </cell>
          <cell r="M5453" t="str">
            <v>16,92</v>
          </cell>
          <cell r="N5453">
            <v>73.22</v>
          </cell>
          <cell r="O5453">
            <v>90.14</v>
          </cell>
          <cell r="P5453">
            <v>0</v>
          </cell>
          <cell r="R5453" t="str">
            <v>SINAPI</v>
          </cell>
        </row>
        <row r="5454">
          <cell r="G5454">
            <v>104031</v>
          </cell>
          <cell r="H5454" t="str">
            <v>COLAR DE TOMADA, PVC, COM TRAVAS, DE 60 MM X 1/2" OU 60 MM X 3/4", PARA LIGAÇÃO PREDIAL DE ÁGUA. AF_06/2022</v>
          </cell>
          <cell r="I5454" t="str">
            <v>UN</v>
          </cell>
          <cell r="J5454" t="str">
            <v>ATRIBUÍDO SÃO PAULO</v>
          </cell>
          <cell r="K5454" t="str">
            <v>17,39</v>
          </cell>
          <cell r="L5454" t="str">
            <v>CAIXA REFERENCIAL</v>
          </cell>
          <cell r="M5454" t="str">
            <v>6,41</v>
          </cell>
          <cell r="N5454">
            <v>10.98</v>
          </cell>
          <cell r="O5454">
            <v>17.39</v>
          </cell>
          <cell r="P5454">
            <v>0</v>
          </cell>
          <cell r="R5454" t="str">
            <v>SINAPI</v>
          </cell>
        </row>
        <row r="5455">
          <cell r="G5455">
            <v>104032</v>
          </cell>
          <cell r="H5455" t="str">
            <v>COLAR DE TOMADA, PVC, COM TRAVAS, DE 75 MM X 1/2" OU 75 MM X 3/4", PARA LIGAÇÃO PREDIAL DE ÁGUA. AF_06/2022</v>
          </cell>
          <cell r="I5455" t="str">
            <v>UN</v>
          </cell>
          <cell r="J5455" t="str">
            <v>ATRIBUÍDO SÃO PAULO</v>
          </cell>
          <cell r="K5455" t="str">
            <v>22,01</v>
          </cell>
          <cell r="L5455" t="str">
            <v>CAIXA REFERENCIAL</v>
          </cell>
          <cell r="M5455" t="str">
            <v>6,55</v>
          </cell>
          <cell r="N5455">
            <v>15.46</v>
          </cell>
          <cell r="O5455">
            <v>22.01</v>
          </cell>
          <cell r="P5455">
            <v>0</v>
          </cell>
          <cell r="R5455" t="str">
            <v>SINAPI</v>
          </cell>
        </row>
        <row r="5456">
          <cell r="G5456">
            <v>104033</v>
          </cell>
          <cell r="H5456" t="str">
            <v>COLAR DE TOMADA, PVC, COM TRAVAS, DE 85 MM X 1/2" OU 85 MM X 3/4", PARA LIGAÇÃO PREDIAL DE ÁGUA. AF_06/2022</v>
          </cell>
          <cell r="I5456" t="str">
            <v>UN</v>
          </cell>
          <cell r="J5456" t="str">
            <v>ATRIBUÍDO SÃO PAULO</v>
          </cell>
          <cell r="K5456" t="str">
            <v>20,02</v>
          </cell>
          <cell r="L5456" t="str">
            <v>CAIXA REFERENCIAL</v>
          </cell>
          <cell r="M5456" t="str">
            <v>6,63</v>
          </cell>
          <cell r="N5456">
            <v>13.39</v>
          </cell>
          <cell r="O5456">
            <v>20.02</v>
          </cell>
          <cell r="P5456">
            <v>0</v>
          </cell>
          <cell r="R5456" t="str">
            <v>SINAPI</v>
          </cell>
        </row>
        <row r="5457">
          <cell r="G5457">
            <v>104034</v>
          </cell>
          <cell r="H5457" t="str">
            <v>COLAR DE TOMADA, PVC, COM TRAVAS, DE 110 MM X 1/2" OU 110 MM X 3/4", PARA LIGAÇÃO PREDIAL DE ÁGUA. AF_06/2022</v>
          </cell>
          <cell r="I5457" t="str">
            <v>UN</v>
          </cell>
          <cell r="J5457" t="str">
            <v>ATRIBUÍDO SÃO PAULO</v>
          </cell>
          <cell r="K5457" t="str">
            <v>26,26</v>
          </cell>
          <cell r="L5457" t="str">
            <v>CAIXA REFERENCIAL</v>
          </cell>
          <cell r="M5457" t="str">
            <v>6,80</v>
          </cell>
          <cell r="N5457">
            <v>19.46</v>
          </cell>
          <cell r="O5457">
            <v>26.26</v>
          </cell>
          <cell r="P5457">
            <v>0</v>
          </cell>
          <cell r="R5457" t="str">
            <v>SINAPI</v>
          </cell>
        </row>
        <row r="5458">
          <cell r="G5458">
            <v>104035</v>
          </cell>
          <cell r="H5458" t="str">
            <v>COLAR DE TOMADA, POLIPROPILENO, COM PARAFUSOS, 63 MM X 1/2", PARA LIGAÇÃO PREDIAL DE ÁGUA. AF_06/2022</v>
          </cell>
          <cell r="I5458" t="str">
            <v>UN</v>
          </cell>
          <cell r="J5458" t="str">
            <v>ATRIBUÍDO SÃO PAULO</v>
          </cell>
          <cell r="K5458" t="str">
            <v>33,44</v>
          </cell>
          <cell r="L5458" t="str">
            <v>CAIXA REFERENCIAL</v>
          </cell>
          <cell r="M5458" t="str">
            <v>14,24</v>
          </cell>
          <cell r="N5458">
            <v>19.199999999999996</v>
          </cell>
          <cell r="O5458">
            <v>33.44</v>
          </cell>
          <cell r="P5458">
            <v>0</v>
          </cell>
          <cell r="R5458" t="str">
            <v>SINAPI</v>
          </cell>
        </row>
        <row r="5459">
          <cell r="G5459">
            <v>104036</v>
          </cell>
          <cell r="H5459" t="str">
            <v>COLAR DE TOMADA, POLIPROPILENO, COM PARAFUSOS, 63 MM X 3/4", PARA LIGAÇÃO PREDIAL DE ÁGUA. AF_06/2022</v>
          </cell>
          <cell r="I5459" t="str">
            <v>UN</v>
          </cell>
          <cell r="J5459" t="str">
            <v>ATRIBUÍDO SÃO PAULO</v>
          </cell>
          <cell r="K5459" t="str">
            <v>34,50</v>
          </cell>
          <cell r="L5459" t="str">
            <v>CAIXA REFERENCIAL</v>
          </cell>
          <cell r="M5459" t="str">
            <v>14,75</v>
          </cell>
          <cell r="N5459">
            <v>19.75</v>
          </cell>
          <cell r="O5459">
            <v>34.5</v>
          </cell>
          <cell r="P5459">
            <v>0</v>
          </cell>
          <cell r="R5459" t="str">
            <v>SINAPI</v>
          </cell>
        </row>
        <row r="5460">
          <cell r="G5460">
            <v>104039</v>
          </cell>
          <cell r="H5460" t="str">
            <v>TÊ DE SERVIÇO INTEGRADO, POLIPROPILENO, PARA TUBOS EM PEAD, 63 MM X 20 MM, PARA LIGAÇÃO PREDIAL DE ÁGUA. AF_06/2022</v>
          </cell>
          <cell r="I5460" t="str">
            <v>UN</v>
          </cell>
          <cell r="J5460" t="str">
            <v>ATRIBUÍDO SÃO PAULO</v>
          </cell>
          <cell r="K5460" t="str">
            <v>65,47</v>
          </cell>
          <cell r="L5460" t="str">
            <v>CAIXA REFERENCIAL</v>
          </cell>
          <cell r="M5460" t="str">
            <v>14,07</v>
          </cell>
          <cell r="N5460">
            <v>51.4</v>
          </cell>
          <cell r="O5460">
            <v>65.47</v>
          </cell>
          <cell r="P5460">
            <v>0</v>
          </cell>
          <cell r="R5460" t="str">
            <v>SINAPI</v>
          </cell>
        </row>
        <row r="5461">
          <cell r="G5461">
            <v>104043</v>
          </cell>
          <cell r="H5461" t="str">
            <v>ADAPTADOR, POLIPROPILENO, PARA TUBOS EM PEAD, 20 MM X 1/2", PARA LIGAÇÃO PREDIAL DE ÁGUA. AF_06/2022</v>
          </cell>
          <cell r="I5461" t="str">
            <v>UN</v>
          </cell>
          <cell r="J5461" t="str">
            <v>ATRIBUÍDO SÃO PAULO</v>
          </cell>
          <cell r="K5461" t="str">
            <v>7,46</v>
          </cell>
          <cell r="L5461" t="str">
            <v>CAIXA REFERENCIAL</v>
          </cell>
          <cell r="M5461" t="str">
            <v>2,80</v>
          </cell>
          <cell r="N5461">
            <v>4.66</v>
          </cell>
          <cell r="O5461">
            <v>7.46</v>
          </cell>
          <cell r="P5461">
            <v>0</v>
          </cell>
          <cell r="R5461" t="str">
            <v>SINAPI</v>
          </cell>
        </row>
        <row r="5462">
          <cell r="G5462">
            <v>104044</v>
          </cell>
          <cell r="H5462" t="str">
            <v>ADAPTADOR, POLIPROPILENO, PARA TUBOS EM PEAD, 20 MM X 3/4", PARA LIGAÇÃO PREDIAL DE ÁGUA. AF_06/2022</v>
          </cell>
          <cell r="I5462" t="str">
            <v>UN</v>
          </cell>
          <cell r="J5462" t="str">
            <v>ATRIBUÍDO SÃO PAULO</v>
          </cell>
          <cell r="K5462" t="str">
            <v>7,92</v>
          </cell>
          <cell r="L5462" t="str">
            <v>CAIXA REFERENCIAL</v>
          </cell>
          <cell r="M5462" t="str">
            <v>3,30</v>
          </cell>
          <cell r="N5462">
            <v>4.62</v>
          </cell>
          <cell r="O5462">
            <v>7.92</v>
          </cell>
          <cell r="P5462">
            <v>0</v>
          </cell>
          <cell r="R5462" t="str">
            <v>SINAPI</v>
          </cell>
        </row>
        <row r="5463">
          <cell r="G5463">
            <v>104045</v>
          </cell>
          <cell r="H5463" t="str">
            <v>ADAPTADOR, POLIPROPILENO, PARA TUBOS EM PEAD, 32 MM X 1", PARA LIGAÇÃO PREDIAL DE ÁGUA. AF_06/2022</v>
          </cell>
          <cell r="I5463" t="str">
            <v>UN</v>
          </cell>
          <cell r="J5463" t="str">
            <v>ATRIBUÍDO SÃO PAULO</v>
          </cell>
          <cell r="K5463" t="str">
            <v>12,50</v>
          </cell>
          <cell r="L5463" t="str">
            <v>CAIXA REFERENCIAL</v>
          </cell>
          <cell r="M5463" t="str">
            <v>3,79</v>
          </cell>
          <cell r="N5463">
            <v>8.7100000000000009</v>
          </cell>
          <cell r="O5463">
            <v>12.5</v>
          </cell>
          <cell r="P5463">
            <v>0</v>
          </cell>
          <cell r="R5463" t="str">
            <v>SINAPI</v>
          </cell>
        </row>
        <row r="5464">
          <cell r="G5464">
            <v>104046</v>
          </cell>
          <cell r="H5464" t="str">
            <v>COTOVELO/JOELHO COM ADAPTADOR, POLIPROPILENO, PARA TUBOS EM PEAD, 20 MM X 1/2", PARA LIGAÇÃO PREDIAL DE ÁGUA. AF_06/2022</v>
          </cell>
          <cell r="I5464" t="str">
            <v>UN</v>
          </cell>
          <cell r="J5464" t="str">
            <v>ATRIBUÍDO SÃO PAULO</v>
          </cell>
          <cell r="K5464" t="str">
            <v>7,12</v>
          </cell>
          <cell r="L5464" t="str">
            <v>CAIXA REFERENCIAL</v>
          </cell>
          <cell r="M5464" t="str">
            <v>2,80</v>
          </cell>
          <cell r="N5464">
            <v>4.32</v>
          </cell>
          <cell r="O5464">
            <v>7.12</v>
          </cell>
          <cell r="P5464">
            <v>0</v>
          </cell>
          <cell r="R5464" t="str">
            <v>SINAPI</v>
          </cell>
        </row>
        <row r="5465">
          <cell r="G5465">
            <v>104047</v>
          </cell>
          <cell r="H5465" t="str">
            <v>COTOVELO/JOELHO COM ADAPTADOR, POLIPROPILENO, PARA TUBOS EM PEAD, 20 MM X 3/4", PARA LIGAÇÃO PREDIAL DE ÁGUA. AF_06/2022</v>
          </cell>
          <cell r="I5465" t="str">
            <v>UN</v>
          </cell>
          <cell r="J5465" t="str">
            <v>ATRIBUÍDO SÃO PAULO</v>
          </cell>
          <cell r="K5465" t="str">
            <v>8,26</v>
          </cell>
          <cell r="L5465" t="str">
            <v>CAIXA REFERENCIAL</v>
          </cell>
          <cell r="M5465" t="str">
            <v>3,30</v>
          </cell>
          <cell r="N5465">
            <v>4.96</v>
          </cell>
          <cell r="O5465">
            <v>8.26</v>
          </cell>
          <cell r="P5465">
            <v>0</v>
          </cell>
          <cell r="R5465" t="str">
            <v>SINAPI</v>
          </cell>
        </row>
        <row r="5466">
          <cell r="G5466">
            <v>104048</v>
          </cell>
          <cell r="H5466" t="str">
            <v>COTOVELO/JOELHO COM ADAPTADOR, POLIPROPILENO, PARA TUBOS EM PEAD, 32 MM X 1", PARA LIGAÇÃO PREDIAL DE ÁGUA. AF_06/2022</v>
          </cell>
          <cell r="I5466" t="str">
            <v>UN</v>
          </cell>
          <cell r="J5466" t="str">
            <v>ATRIBUÍDO SÃO PAULO</v>
          </cell>
          <cell r="K5466" t="str">
            <v>12,20</v>
          </cell>
          <cell r="L5466" t="str">
            <v>CAIXA REFERENCIAL</v>
          </cell>
          <cell r="M5466" t="str">
            <v>3,79</v>
          </cell>
          <cell r="N5466">
            <v>8.41</v>
          </cell>
          <cell r="O5466">
            <v>12.2</v>
          </cell>
          <cell r="P5466">
            <v>0</v>
          </cell>
          <cell r="R5466" t="str">
            <v>SINAPI</v>
          </cell>
        </row>
        <row r="5467">
          <cell r="G5467">
            <v>104049</v>
          </cell>
          <cell r="H5467" t="str">
            <v>ADAPTADOR, PVC, CURTO COM BOLSA E ROSCA, 20 MM X 1/2", PARA LIGAÇÃO PREDIAL DE ÁGUA. AF_06/2022</v>
          </cell>
          <cell r="I5467" t="str">
            <v>UN</v>
          </cell>
          <cell r="J5467" t="str">
            <v>COEFICIENTE DE REPRESENTATIVIDADE</v>
          </cell>
          <cell r="K5467" t="str">
            <v>5,36</v>
          </cell>
          <cell r="L5467" t="str">
            <v>CAIXA REFERENCIAL</v>
          </cell>
          <cell r="M5467" t="str">
            <v>3,19</v>
          </cell>
          <cell r="N5467">
            <v>2.1700000000000004</v>
          </cell>
          <cell r="O5467">
            <v>5.36</v>
          </cell>
          <cell r="P5467">
            <v>0</v>
          </cell>
          <cell r="R5467" t="str">
            <v>SINAPI</v>
          </cell>
        </row>
        <row r="5468">
          <cell r="G5468">
            <v>104050</v>
          </cell>
          <cell r="H5468" t="str">
            <v>ADAPTADOR, PVC, CURTO COM BOLSA E ROSCA, 32 MM X 1", PARA LIGAÇÃO PREDIAL DE ÁGUA. AF_06/2022</v>
          </cell>
          <cell r="I5468" t="str">
            <v>UN</v>
          </cell>
          <cell r="J5468" t="str">
            <v>COEFICIENTE DE REPRESENTATIVIDADE</v>
          </cell>
          <cell r="K5468" t="str">
            <v>8,29</v>
          </cell>
          <cell r="L5468" t="str">
            <v>CAIXA REFERENCIAL</v>
          </cell>
          <cell r="M5468" t="str">
            <v>4,36</v>
          </cell>
          <cell r="N5468">
            <v>3.9299999999999988</v>
          </cell>
          <cell r="O5468">
            <v>8.2899999999999991</v>
          </cell>
          <cell r="P5468">
            <v>0</v>
          </cell>
          <cell r="R5468" t="str">
            <v>SINAPI</v>
          </cell>
        </row>
        <row r="5469">
          <cell r="G5469">
            <v>104051</v>
          </cell>
          <cell r="H5469" t="str">
            <v>COTOVELO/JOELHO 90°, POLIPROPILENO, PARA TUBOS EM PEAD, 20 X 20 MM, PARA LIGAÇÃO PREDIAL DE ÁGUA. AF_06/2022</v>
          </cell>
          <cell r="I5469" t="str">
            <v>UN</v>
          </cell>
          <cell r="J5469" t="str">
            <v>ATRIBUÍDO SÃO PAULO</v>
          </cell>
          <cell r="K5469" t="str">
            <v>6,64</v>
          </cell>
          <cell r="L5469" t="str">
            <v>CAIXA REFERENCIAL</v>
          </cell>
          <cell r="M5469" t="str">
            <v>2,64</v>
          </cell>
          <cell r="N5469">
            <v>3.9999999999999996</v>
          </cell>
          <cell r="O5469">
            <v>6.64</v>
          </cell>
          <cell r="P5469">
            <v>0</v>
          </cell>
          <cell r="R5469" t="str">
            <v>SINAPI</v>
          </cell>
        </row>
        <row r="5470">
          <cell r="G5470">
            <v>104052</v>
          </cell>
          <cell r="H5470" t="str">
            <v>COTOVELO/JOELHO 90°, POLIPROPILENO, PARA TUBOS EM PEAD, 32 X 32 MM, PARA LIGAÇÃO PREDIAL DE ÁGUA. AF_06/2022</v>
          </cell>
          <cell r="I5470" t="str">
            <v>UN</v>
          </cell>
          <cell r="J5470" t="str">
            <v>ATRIBUÍDO SÃO PAULO</v>
          </cell>
          <cell r="K5470" t="str">
            <v>9,30</v>
          </cell>
          <cell r="L5470" t="str">
            <v>CAIXA REFERENCIAL</v>
          </cell>
          <cell r="M5470" t="str">
            <v>3,60</v>
          </cell>
          <cell r="N5470">
            <v>5.7000000000000011</v>
          </cell>
          <cell r="O5470">
            <v>9.3000000000000007</v>
          </cell>
          <cell r="P5470">
            <v>0</v>
          </cell>
          <cell r="R5470" t="str">
            <v>SINAPI</v>
          </cell>
        </row>
        <row r="5471">
          <cell r="G5471">
            <v>104053</v>
          </cell>
          <cell r="H5471" t="str">
            <v>UNIÃO, POLIPROPILENO, PARA TUBOS EM PEAD, 20 MM, PARA LIGAÇÃO PREDIAL DE ÁGUA. AF_06/2022</v>
          </cell>
          <cell r="I5471" t="str">
            <v>UN</v>
          </cell>
          <cell r="J5471" t="str">
            <v>ATRIBUÍDO SÃO PAULO</v>
          </cell>
          <cell r="K5471" t="str">
            <v>7,76</v>
          </cell>
          <cell r="L5471" t="str">
            <v>CAIXA REFERENCIAL</v>
          </cell>
          <cell r="M5471" t="str">
            <v>2,64</v>
          </cell>
          <cell r="N5471">
            <v>5.1199999999999992</v>
          </cell>
          <cell r="O5471">
            <v>7.76</v>
          </cell>
          <cell r="P5471">
            <v>0</v>
          </cell>
          <cell r="R5471" t="str">
            <v>SINAPI</v>
          </cell>
        </row>
        <row r="5472">
          <cell r="G5472">
            <v>104054</v>
          </cell>
          <cell r="H5472" t="str">
            <v>UNIÃO, POLIPROPILENO, PARA TUBOS EM PEAD, 32 MM, PARA LIGAÇÃO PREDIAL DE ÁGUA. AF_06/2022</v>
          </cell>
          <cell r="I5472" t="str">
            <v>UN</v>
          </cell>
          <cell r="J5472" t="str">
            <v>ATRIBUÍDO SÃO PAULO</v>
          </cell>
          <cell r="K5472" t="str">
            <v>15,49</v>
          </cell>
          <cell r="L5472" t="str">
            <v>CAIXA REFERENCIAL</v>
          </cell>
          <cell r="M5472" t="str">
            <v>3,59</v>
          </cell>
          <cell r="N5472">
            <v>11.9</v>
          </cell>
          <cell r="O5472">
            <v>15.49</v>
          </cell>
          <cell r="P5472">
            <v>0</v>
          </cell>
          <cell r="R5472" t="str">
            <v>SINAPI</v>
          </cell>
        </row>
        <row r="5473">
          <cell r="G5473">
            <v>104055</v>
          </cell>
          <cell r="H5473" t="str">
            <v>REGISTRO ESFERA, PVC, DE PASSEIO, PARA POLIETILENO, 20 MM, PARA LIGAÇÃO PREDIAL DE ÁGUA. AF_06/2022</v>
          </cell>
          <cell r="I5473" t="str">
            <v>UN</v>
          </cell>
          <cell r="J5473" t="str">
            <v>COEFICIENTE DE REPRESENTATIVIDADE</v>
          </cell>
          <cell r="K5473" t="str">
            <v>14,44</v>
          </cell>
          <cell r="L5473" t="str">
            <v>CAIXA REFERENCIAL</v>
          </cell>
          <cell r="M5473" t="str">
            <v>2,63</v>
          </cell>
          <cell r="N5473">
            <v>11.809999999999999</v>
          </cell>
          <cell r="O5473">
            <v>14.439999999999998</v>
          </cell>
          <cell r="P5473">
            <v>0</v>
          </cell>
          <cell r="R5473" t="str">
            <v>SINAPI</v>
          </cell>
        </row>
        <row r="5474">
          <cell r="G5474">
            <v>104056</v>
          </cell>
          <cell r="H5474" t="str">
            <v>REGISTRO ESFERA, PVC, COM ROSCA, 1/2", PARA LIGAÇÃO PREDIAL DE ÁGUA. AF_06/2022</v>
          </cell>
          <cell r="I5474" t="str">
            <v>UN</v>
          </cell>
          <cell r="J5474" t="str">
            <v>COEFICIENTE DE REPRESENTATIVIDADE</v>
          </cell>
          <cell r="K5474" t="str">
            <v>21,83</v>
          </cell>
          <cell r="L5474" t="str">
            <v>CAIXA REFERENCIAL</v>
          </cell>
          <cell r="M5474" t="str">
            <v>2,93</v>
          </cell>
          <cell r="N5474">
            <v>18.899999999999999</v>
          </cell>
          <cell r="O5474">
            <v>21.83</v>
          </cell>
          <cell r="P5474">
            <v>0</v>
          </cell>
          <cell r="R5474" t="str">
            <v>SINAPI</v>
          </cell>
        </row>
        <row r="5475">
          <cell r="G5475">
            <v>104058</v>
          </cell>
          <cell r="H5475" t="str">
            <v>LUVA, PVC, ROSCÁVEL, 1/2", PARA LIGAÇÃO PREDIAL DE ÁGUA. AF_06/2022</v>
          </cell>
          <cell r="I5475" t="str">
            <v>UN</v>
          </cell>
          <cell r="J5475" t="str">
            <v>COEFICIENTE DE REPRESENTATIVIDADE</v>
          </cell>
          <cell r="K5475" t="str">
            <v>6,31</v>
          </cell>
          <cell r="L5475" t="str">
            <v>CAIXA REFERENCIAL</v>
          </cell>
          <cell r="M5475" t="str">
            <v>3,48</v>
          </cell>
          <cell r="N5475">
            <v>2.8299999999999996</v>
          </cell>
          <cell r="O5475">
            <v>6.31</v>
          </cell>
          <cell r="P5475">
            <v>0</v>
          </cell>
          <cell r="R5475" t="str">
            <v>SINAPI</v>
          </cell>
        </row>
        <row r="5476">
          <cell r="G5476">
            <v>104059</v>
          </cell>
          <cell r="H5476" t="str">
            <v>LUVA, PVC, ROSCÁVEL, 1", PARA LIGAÇÃO PREDIAL DE ÁGUA. AF_06/2022</v>
          </cell>
          <cell r="I5476" t="str">
            <v>UN</v>
          </cell>
          <cell r="J5476" t="str">
            <v>COEFICIENTE DE REPRESENTATIVIDADE</v>
          </cell>
          <cell r="K5476" t="str">
            <v>11,05</v>
          </cell>
          <cell r="L5476" t="str">
            <v>CAIXA REFERENCIAL</v>
          </cell>
          <cell r="M5476" t="str">
            <v>4,00</v>
          </cell>
          <cell r="N5476">
            <v>7.0500000000000007</v>
          </cell>
          <cell r="O5476">
            <v>11.05</v>
          </cell>
          <cell r="P5476">
            <v>0</v>
          </cell>
          <cell r="R5476" t="str">
            <v>SINAPI</v>
          </cell>
        </row>
        <row r="5477">
          <cell r="G5477">
            <v>104060</v>
          </cell>
          <cell r="H5477" t="str">
            <v>TUBO, PEAD, PE-80, DE = 20 MM X 2,3 MM, PARA LIGAÇÃO PREDIAL DE ÁGUA. AF_06/2022</v>
          </cell>
          <cell r="I5477" t="str">
            <v>M</v>
          </cell>
          <cell r="J5477" t="str">
            <v>ATRIBUÍDO SÃO PAULO</v>
          </cell>
          <cell r="K5477" t="str">
            <v>8,58</v>
          </cell>
          <cell r="L5477" t="str">
            <v>CAIXA REFERENCIAL</v>
          </cell>
          <cell r="M5477" t="str">
            <v>2,38</v>
          </cell>
          <cell r="N5477">
            <v>6.2</v>
          </cell>
          <cell r="O5477">
            <v>8.58</v>
          </cell>
          <cell r="P5477">
            <v>0</v>
          </cell>
          <cell r="R5477" t="str">
            <v>SINAPI</v>
          </cell>
        </row>
        <row r="5478">
          <cell r="G5478">
            <v>104061</v>
          </cell>
          <cell r="H5478" t="str">
            <v>TUBO, PEAD, PE-80, DE = 32 MM X 3,0 MM, PARA LIGAÇÃO PREDIAL DE ÁGUA. AF_06/2022</v>
          </cell>
          <cell r="I5478" t="str">
            <v>M</v>
          </cell>
          <cell r="J5478" t="str">
            <v>ATRIBUÍDO SÃO PAULO</v>
          </cell>
          <cell r="K5478" t="str">
            <v>15,55</v>
          </cell>
          <cell r="L5478" t="str">
            <v>CAIXA REFERENCIAL</v>
          </cell>
          <cell r="M5478" t="str">
            <v>3,61</v>
          </cell>
          <cell r="N5478">
            <v>11.940000000000001</v>
          </cell>
          <cell r="O5478">
            <v>15.55</v>
          </cell>
          <cell r="P5478">
            <v>0</v>
          </cell>
          <cell r="R5478" t="str">
            <v>SINAPI</v>
          </cell>
        </row>
        <row r="5479">
          <cell r="G5479">
            <v>104112</v>
          </cell>
          <cell r="H5479" t="str">
            <v>COMPOSIÇÃO PARAMÉTRICA DE LIGAÇÃO PREDIAL DE ÁGUA, REDE DN 50 MM, RAMAL PREDIAL DE 20 MM, L = 2,0 M, LARGURA DA VALA = 0,65 M; COM COLAR DE TOMADA DE PVC; ESCAVAÇÃO MECANIZADA, PREPARO DE FUNDO DE VALA E REATERRO COMPACTADO. AF_06/2022</v>
          </cell>
          <cell r="I5479" t="str">
            <v>UN</v>
          </cell>
          <cell r="J5479" t="str">
            <v>ATRIBUÍDO SÃO PAULO</v>
          </cell>
          <cell r="K5479" t="str">
            <v>140,09</v>
          </cell>
          <cell r="L5479" t="str">
            <v>CAIXA REFERENCIAL</v>
          </cell>
          <cell r="M5479" t="str">
            <v>53,60</v>
          </cell>
          <cell r="N5479">
            <v>86.490000000000009</v>
          </cell>
          <cell r="O5479">
            <v>140.09</v>
          </cell>
          <cell r="P5479">
            <v>0</v>
          </cell>
          <cell r="R5479" t="str">
            <v>SINAPI</v>
          </cell>
        </row>
        <row r="5480">
          <cell r="G5480">
            <v>104114</v>
          </cell>
          <cell r="H5480" t="str">
            <v>COMPOSIÇÃO PARAMÉTRICA DE LIGAÇÃO PREDIAL DE ÁGUA, REDE DN 50 MM, RAMAL PREDIAL DE 20 MM, L = 4,0 M, LARGURA DA VALA = 0,65 M; COM COLAR DE TOMADA DE PVC; ESCAVAÇÃO MECANIZADA, PREPARO DE FUNDO DE VALA E REATERRO COMPACTADO. AF_06/2022</v>
          </cell>
          <cell r="I5480" t="str">
            <v>UN</v>
          </cell>
          <cell r="J5480" t="str">
            <v>ATRIBUÍDO SÃO PAULO</v>
          </cell>
          <cell r="K5480" t="str">
            <v>209,62</v>
          </cell>
          <cell r="L5480" t="str">
            <v>CAIXA REFERENCIAL</v>
          </cell>
          <cell r="M5480" t="str">
            <v>81,76</v>
          </cell>
          <cell r="N5480">
            <v>127.86</v>
          </cell>
          <cell r="O5480">
            <v>209.62</v>
          </cell>
          <cell r="P5480">
            <v>0</v>
          </cell>
          <cell r="R5480" t="str">
            <v>SINAPI</v>
          </cell>
        </row>
        <row r="5481">
          <cell r="G5481">
            <v>104116</v>
          </cell>
          <cell r="H5481" t="str">
            <v>COMPOSIÇÃO PARAMÉTRICA DE LIGAÇÃO PREDIAL DE ÁGUA, REDE DN 50 MM, RAMAL PREDIAL DE 20 MM, L = 6,0 M, LARGURA DA VALA = 0,65 M; COM COLAR DE TOMADA DE PVC; ESCAVAÇÃO MECANIZADA, PREPARO DE FUNDO DE VALA E REATERRO COMPACTADO. AF_06/2022</v>
          </cell>
          <cell r="I5481" t="str">
            <v>UN</v>
          </cell>
          <cell r="J5481" t="str">
            <v>ATRIBUÍDO SÃO PAULO</v>
          </cell>
          <cell r="K5481" t="str">
            <v>279,16</v>
          </cell>
          <cell r="L5481" t="str">
            <v>CAIXA REFERENCIAL</v>
          </cell>
          <cell r="M5481" t="str">
            <v>109,95</v>
          </cell>
          <cell r="N5481">
            <v>169.21000000000004</v>
          </cell>
          <cell r="O5481">
            <v>279.16000000000003</v>
          </cell>
          <cell r="P5481">
            <v>0</v>
          </cell>
          <cell r="R5481" t="str">
            <v>SINAPI</v>
          </cell>
        </row>
        <row r="5482">
          <cell r="G5482">
            <v>104118</v>
          </cell>
          <cell r="H5482" t="str">
            <v>COMPOSIÇÃO PARAMÉTRICA DE LIGAÇÃO PREDIAL DE ÁGUA, REDE DN 50 MM, RAMAL PREDIAL DE 20 MM, L = 2,0 M, LARGURA DA VALA = 0,65 M; COM COLAR DE TOMADA DE PVC; ESCAVAÇÃO MANUAL, PREPARO DE FUNDO DE VALA E REATERRO COMPACTADO. AF_06/2022</v>
          </cell>
          <cell r="I5482" t="str">
            <v>UN</v>
          </cell>
          <cell r="J5482" t="str">
            <v>ATRIBUÍDO SÃO PAULO</v>
          </cell>
          <cell r="K5482" t="str">
            <v>233,43</v>
          </cell>
          <cell r="L5482" t="str">
            <v>CAIXA REFERENCIAL</v>
          </cell>
          <cell r="M5482" t="str">
            <v>132,14</v>
          </cell>
          <cell r="N5482">
            <v>101.29000000000002</v>
          </cell>
          <cell r="O5482">
            <v>233.43</v>
          </cell>
          <cell r="P5482">
            <v>0</v>
          </cell>
          <cell r="R5482" t="str">
            <v>SINAPI</v>
          </cell>
        </row>
        <row r="5483">
          <cell r="G5483">
            <v>104120</v>
          </cell>
          <cell r="H5483" t="str">
            <v>COMPOSIÇÃO PARAMÉTRICA DE LIGAÇÃO PREDIAL DE ÁGUA, REDE DN 50 MM, RAMAL PREDIAL DE 20 MM, L = 4,0 M, LARGURA DA VALA = 0,65 M; COM COLAR DE TOMADA DE PVC; ESCAVAÇÃO MANUAL, PREPARO DE FUNDO DE VALA E REATERRO COMPACTADO. AF_06/2022</v>
          </cell>
          <cell r="I5483" t="str">
            <v>UN</v>
          </cell>
          <cell r="J5483" t="str">
            <v>ATRIBUÍDO SÃO PAULO</v>
          </cell>
          <cell r="K5483" t="str">
            <v>367,91</v>
          </cell>
          <cell r="L5483" t="str">
            <v>CAIXA REFERENCIAL</v>
          </cell>
          <cell r="M5483" t="str">
            <v>215,20</v>
          </cell>
          <cell r="N5483">
            <v>152.71000000000004</v>
          </cell>
          <cell r="O5483">
            <v>367.91</v>
          </cell>
          <cell r="P5483">
            <v>0</v>
          </cell>
          <cell r="R5483" t="str">
            <v>SINAPI</v>
          </cell>
        </row>
        <row r="5484">
          <cell r="G5484">
            <v>104122</v>
          </cell>
          <cell r="H5484" t="str">
            <v>COMPOSIÇÃO PARAMÉTRICA DE LIGAÇÃO PREDIAL DE ÁGUA, REDE DN 50 MM, RAMAL PREDIAL DE 20 MM, L = 6,0 M, LARGURA DA VALA = 0,65 M; COM COLAR DE TOMADA DE PVC; ESCAVAÇÃO MANUAL, PREPARO DE FUNDO DE VALA E REATERRO COMPACTADO. AF_06/2022</v>
          </cell>
          <cell r="I5484" t="str">
            <v>UN</v>
          </cell>
          <cell r="J5484" t="str">
            <v>ATRIBUÍDO SÃO PAULO</v>
          </cell>
          <cell r="K5484" t="str">
            <v>502,38</v>
          </cell>
          <cell r="L5484" t="str">
            <v>CAIXA REFERENCIAL</v>
          </cell>
          <cell r="M5484" t="str">
            <v>298,26</v>
          </cell>
          <cell r="N5484">
            <v>204.12</v>
          </cell>
          <cell r="O5484">
            <v>502.38</v>
          </cell>
          <cell r="P5484">
            <v>0</v>
          </cell>
          <cell r="R5484" t="str">
            <v>SINAPI</v>
          </cell>
        </row>
        <row r="5485">
          <cell r="G5485">
            <v>104062</v>
          </cell>
          <cell r="H5485" t="str">
            <v>CURVA LONGA, 90 GRAUS, PVC OCRE, JUNTA ELÁSTICA, DN 100 MM, PARA COLETOR PREDIAL DE ESGOTO. AF_06/2022</v>
          </cell>
          <cell r="I5485" t="str">
            <v>UN</v>
          </cell>
          <cell r="J5485" t="str">
            <v>COEFICIENTE DE REPRESENTATIVIDADE</v>
          </cell>
          <cell r="K5485" t="str">
            <v>77,61</v>
          </cell>
          <cell r="L5485" t="str">
            <v>CAIXA REFERENCIAL</v>
          </cell>
          <cell r="M5485" t="str">
            <v>5,30</v>
          </cell>
          <cell r="N5485">
            <v>72.31</v>
          </cell>
          <cell r="O5485">
            <v>77.61</v>
          </cell>
          <cell r="P5485">
            <v>0</v>
          </cell>
          <cell r="R5485" t="str">
            <v>SINAPI</v>
          </cell>
        </row>
        <row r="5486">
          <cell r="G5486">
            <v>104063</v>
          </cell>
          <cell r="H5486" t="str">
            <v>CURVA LONGA, 45 GRAUS, PVC OCRE, JUNTA ELÁSTICA, DN 100 MM, PARA COLETOR PREDIAL DE ESGOTO. AF_06/2022</v>
          </cell>
          <cell r="I5486" t="str">
            <v>UN</v>
          </cell>
          <cell r="J5486" t="str">
            <v>COEFICIENTE DE REPRESENTATIVIDADE</v>
          </cell>
          <cell r="K5486" t="str">
            <v>73,67</v>
          </cell>
          <cell r="L5486" t="str">
            <v>CAIXA REFERENCIAL</v>
          </cell>
          <cell r="M5486" t="str">
            <v>5,30</v>
          </cell>
          <cell r="N5486">
            <v>68.37</v>
          </cell>
          <cell r="O5486">
            <v>73.67</v>
          </cell>
          <cell r="P5486">
            <v>0</v>
          </cell>
          <cell r="R5486" t="str">
            <v>SINAPI</v>
          </cell>
        </row>
        <row r="5487">
          <cell r="G5487">
            <v>104064</v>
          </cell>
          <cell r="H5487" t="str">
            <v>CURVA LONGA, 90 GRAUS, PVC OCRE, JUNTA ELÁSTICA, DN 150 MM, PARA COLETOR PREDIAL DE ESGOTO. AF_06/2022</v>
          </cell>
          <cell r="I5487" t="str">
            <v>UN</v>
          </cell>
          <cell r="J5487" t="str">
            <v>COEFICIENTE DE REPRESENTATIVIDADE</v>
          </cell>
          <cell r="K5487" t="str">
            <v>191,29</v>
          </cell>
          <cell r="L5487" t="str">
            <v>CAIXA REFERENCIAL</v>
          </cell>
          <cell r="M5487" t="str">
            <v>5,53</v>
          </cell>
          <cell r="N5487">
            <v>185.76</v>
          </cell>
          <cell r="O5487">
            <v>191.29</v>
          </cell>
          <cell r="P5487">
            <v>0</v>
          </cell>
          <cell r="R5487" t="str">
            <v>SINAPI</v>
          </cell>
        </row>
        <row r="5488">
          <cell r="G5488">
            <v>104065</v>
          </cell>
          <cell r="H5488" t="str">
            <v>CURVA LONGA, 45 GRAUS, PVC OCRE, JUNTA ELÁSTICA, DN 150 MM, PARA COLETOR PREDIAL DE ESGOTO. AF_06/2022</v>
          </cell>
          <cell r="I5488" t="str">
            <v>UN</v>
          </cell>
          <cell r="J5488" t="str">
            <v>COEFICIENTE DE REPRESENTATIVIDADE</v>
          </cell>
          <cell r="K5488" t="str">
            <v>161,67</v>
          </cell>
          <cell r="L5488" t="str">
            <v>CAIXA REFERENCIAL</v>
          </cell>
          <cell r="M5488" t="str">
            <v>5,53</v>
          </cell>
          <cell r="N5488">
            <v>156.13999999999999</v>
          </cell>
          <cell r="O5488">
            <v>161.66999999999999</v>
          </cell>
          <cell r="P5488">
            <v>0</v>
          </cell>
          <cell r="R5488" t="str">
            <v>SINAPI</v>
          </cell>
        </row>
        <row r="5489">
          <cell r="G5489">
            <v>104072</v>
          </cell>
          <cell r="H5489" t="str">
            <v>TÊ, PVC OCRE, JUNTA ELÁSTICA, DN 200 MM, PARA COLETOR PREDIAL DE ESGOTO. AF_06/2022</v>
          </cell>
          <cell r="I5489" t="str">
            <v>UN</v>
          </cell>
          <cell r="J5489" t="str">
            <v>COEFICIENTE DE REPRESENTATIVIDADE</v>
          </cell>
          <cell r="K5489" t="str">
            <v>296,96</v>
          </cell>
          <cell r="L5489" t="str">
            <v>CAIXA REFERENCIAL</v>
          </cell>
          <cell r="M5489" t="str">
            <v>8,55</v>
          </cell>
          <cell r="N5489">
            <v>288.40999999999997</v>
          </cell>
          <cell r="O5489">
            <v>296.95999999999998</v>
          </cell>
          <cell r="P5489">
            <v>0</v>
          </cell>
          <cell r="R5489" t="str">
            <v>SINAPI</v>
          </cell>
        </row>
        <row r="5490">
          <cell r="G5490">
            <v>104076</v>
          </cell>
          <cell r="H5490" t="str">
            <v>SELIM, PVC OCRE, COM TRAVA, DN 125 X 100 MM OU 150 X 100 MM, PARA COLETOR PREDIAL DE ESGOTO. AF_06/2022</v>
          </cell>
          <cell r="I5490" t="str">
            <v>UN</v>
          </cell>
          <cell r="J5490" t="str">
            <v>COEFICIENTE DE REPRESENTATIVIDADE</v>
          </cell>
          <cell r="K5490" t="str">
            <v>47,57</v>
          </cell>
          <cell r="L5490" t="str">
            <v>CAIXA REFERENCIAL</v>
          </cell>
          <cell r="M5490" t="str">
            <v>8,31</v>
          </cell>
          <cell r="N5490">
            <v>39.26</v>
          </cell>
          <cell r="O5490">
            <v>47.57</v>
          </cell>
          <cell r="P5490">
            <v>0</v>
          </cell>
          <cell r="R5490" t="str">
            <v>SINAPI</v>
          </cell>
        </row>
        <row r="5491">
          <cell r="G5491">
            <v>104082</v>
          </cell>
          <cell r="H5491" t="str">
            <v>PLUG, PVC OCRE, JUNTA ELÁSTICA, DN 100 MM, PARA COLETOR PREDIAL DE ESGOTO. AF_06/2022</v>
          </cell>
          <cell r="I5491" t="str">
            <v>UN</v>
          </cell>
          <cell r="J5491" t="str">
            <v>COEFICIENTE DE REPRESENTATIVIDADE</v>
          </cell>
          <cell r="K5491" t="str">
            <v>31,73</v>
          </cell>
          <cell r="L5491" t="str">
            <v>CAIXA REFERENCIAL</v>
          </cell>
          <cell r="M5491" t="str">
            <v>2,65</v>
          </cell>
          <cell r="N5491">
            <v>29.080000000000002</v>
          </cell>
          <cell r="O5491">
            <v>31.73</v>
          </cell>
          <cell r="P5491">
            <v>0</v>
          </cell>
          <cell r="R5491" t="str">
            <v>SINAPI</v>
          </cell>
        </row>
        <row r="5492">
          <cell r="G5492">
            <v>104083</v>
          </cell>
          <cell r="H5492" t="str">
            <v>PLUG, PVC OCRE, JUNTA ELÁSTICA, DN 150 MM, PARA COLETOR PREDIAL DE ESGOTO. AF_06/2022</v>
          </cell>
          <cell r="I5492" t="str">
            <v>UN</v>
          </cell>
          <cell r="J5492" t="str">
            <v>COEFICIENTE DE REPRESENTATIVIDADE</v>
          </cell>
          <cell r="K5492" t="str">
            <v>77,94</v>
          </cell>
          <cell r="L5492" t="str">
            <v>CAIXA REFERENCIAL</v>
          </cell>
          <cell r="M5492" t="str">
            <v>2,76</v>
          </cell>
          <cell r="N5492">
            <v>75.179999999999993</v>
          </cell>
          <cell r="O5492">
            <v>77.94</v>
          </cell>
          <cell r="P5492">
            <v>0</v>
          </cell>
          <cell r="R5492" t="str">
            <v>SINAPI</v>
          </cell>
        </row>
        <row r="5493">
          <cell r="G5493">
            <v>104084</v>
          </cell>
          <cell r="H5493" t="str">
            <v>CAP, PVC OCRE, JUNTA ELÁSTICA, DN 150 MM, PARA COLETOR PREDIAL DE ESGOTO. AF_06/2022</v>
          </cell>
          <cell r="I5493" t="str">
            <v>UN</v>
          </cell>
          <cell r="J5493" t="str">
            <v>COEFICIENTE DE REPRESENTATIVIDADE</v>
          </cell>
          <cell r="K5493" t="str">
            <v>89,11</v>
          </cell>
          <cell r="L5493" t="str">
            <v>CAIXA REFERENCIAL</v>
          </cell>
          <cell r="M5493" t="str">
            <v>2,76</v>
          </cell>
          <cell r="N5493">
            <v>86.35</v>
          </cell>
          <cell r="O5493">
            <v>89.11</v>
          </cell>
          <cell r="P5493">
            <v>0</v>
          </cell>
          <cell r="R5493" t="str">
            <v>SINAPI</v>
          </cell>
        </row>
        <row r="5494">
          <cell r="G5494">
            <v>104085</v>
          </cell>
          <cell r="H5494" t="str">
            <v>TUBO, PVC OCRE, JUNTA ELÁSTICA, DN 100 MM, PARA COLETOR PREDIAL DE ESGOTO. AF_06/2022</v>
          </cell>
          <cell r="I5494" t="str">
            <v>M</v>
          </cell>
          <cell r="J5494" t="str">
            <v>COEFICIENTE DE REPRESENTATIVIDADE</v>
          </cell>
          <cell r="K5494" t="str">
            <v>57,11</v>
          </cell>
          <cell r="L5494" t="str">
            <v>CAIXA REFERENCIAL</v>
          </cell>
          <cell r="M5494" t="str">
            <v>7,19</v>
          </cell>
          <cell r="N5494">
            <v>49.92</v>
          </cell>
          <cell r="O5494">
            <v>57.11</v>
          </cell>
          <cell r="P5494">
            <v>0</v>
          </cell>
          <cell r="R5494" t="str">
            <v>SINAPI</v>
          </cell>
        </row>
        <row r="5495">
          <cell r="G5495">
            <v>104086</v>
          </cell>
          <cell r="H5495" t="str">
            <v>TUBO, PVC OCRE, JUNTA ELÁSTICA, DN 150 MM, PARA COLETOR PREDIAL DE ESGOTO. AF_06/2022</v>
          </cell>
          <cell r="I5495" t="str">
            <v>M</v>
          </cell>
          <cell r="J5495" t="str">
            <v>COEFICIENTE DE REPRESENTATIVIDADE</v>
          </cell>
          <cell r="K5495" t="str">
            <v>103,81</v>
          </cell>
          <cell r="L5495" t="str">
            <v>CAIXA REFERENCIAL</v>
          </cell>
          <cell r="M5495" t="str">
            <v>8,02</v>
          </cell>
          <cell r="N5495">
            <v>95.79</v>
          </cell>
          <cell r="O5495">
            <v>103.81</v>
          </cell>
          <cell r="P5495">
            <v>0</v>
          </cell>
          <cell r="R5495" t="str">
            <v>SINAPI</v>
          </cell>
        </row>
        <row r="5496">
          <cell r="G5496">
            <v>104124</v>
          </cell>
          <cell r="H5496" t="str">
            <v>COMPOSIÇÃO PARAMÉTRICA DE LIGAÇÃO PREDIAL DE ESGOTO, REDE DN 150 MM, COLETOR PREDIAL DN 100 MM, L = 2,0 M, LARGURA DA VALA = 0,65 M; COM SELIM E CURVA 90 GRAUS; ESCAVAÇÃO MECANIZADA, PREPARO DE FUNDO DE VALA E REATERRO COMPACTADO. AF_06/2022</v>
          </cell>
          <cell r="I5496" t="str">
            <v>UN</v>
          </cell>
          <cell r="J5496" t="str">
            <v>ATRIBUÍDO SÃO PAULO</v>
          </cell>
          <cell r="K5496" t="str">
            <v>347,87</v>
          </cell>
          <cell r="L5496" t="str">
            <v>CAIXA REFERENCIAL</v>
          </cell>
          <cell r="M5496" t="str">
            <v>76,94</v>
          </cell>
          <cell r="N5496">
            <v>270.93</v>
          </cell>
          <cell r="O5496">
            <v>347.87</v>
          </cell>
          <cell r="P5496">
            <v>0</v>
          </cell>
          <cell r="R5496" t="str">
            <v>SINAPI</v>
          </cell>
        </row>
        <row r="5497">
          <cell r="G5497">
            <v>104130</v>
          </cell>
          <cell r="H5497" t="str">
            <v>COMPOSIÇÃO PARAMÉTRICA DE LIGAÇÃO PREDIAL DE ESGOTO, REDE DN 150 MM, COLETOR PREDIAL DN 100 MM, L = 4,0 M, LARGURA DA VALA = 0,65 M; COM SELIM E CURVA 90 GRAUS; ESCAVAÇÃO MECANIZADA, PREPARO DE FUNDO DE VALA E REATERRO COMPACTADO. AF_06/2022</v>
          </cell>
          <cell r="I5497" t="str">
            <v>UN</v>
          </cell>
          <cell r="J5497" t="str">
            <v>ATRIBUÍDO SÃO PAULO</v>
          </cell>
          <cell r="K5497" t="str">
            <v>530,42</v>
          </cell>
          <cell r="L5497" t="str">
            <v>CAIXA REFERENCIAL</v>
          </cell>
          <cell r="M5497" t="str">
            <v>123,29</v>
          </cell>
          <cell r="N5497">
            <v>407.12999999999994</v>
          </cell>
          <cell r="O5497">
            <v>530.41999999999996</v>
          </cell>
          <cell r="P5497">
            <v>0</v>
          </cell>
          <cell r="R5497" t="str">
            <v>SINAPI</v>
          </cell>
        </row>
        <row r="5498">
          <cell r="G5498">
            <v>104136</v>
          </cell>
          <cell r="H5498" t="str">
            <v>COMPOSIÇÃO PARAMÉTRICA DE LIGAÇÃO PREDIAL DE ESGOTO, REDE DN 150 MM, COLETOR PREDIAL DN 100 MM, L = 6,0 M, LARGURA DA VALA = 0,65 M; COM SELIM E CURVA 90 GRAUS; ESCAVAÇÃO MECANIZADA, PREPARO DE FUNDO DE VALA E REATERRO COMPACTADO. AF_06/2022</v>
          </cell>
          <cell r="I5498" t="str">
            <v>UN</v>
          </cell>
          <cell r="J5498" t="str">
            <v>ATRIBUÍDO SÃO PAULO</v>
          </cell>
          <cell r="K5498" t="str">
            <v>713,99</v>
          </cell>
          <cell r="L5498" t="str">
            <v>CAIXA REFERENCIAL</v>
          </cell>
          <cell r="M5498" t="str">
            <v>170,15</v>
          </cell>
          <cell r="N5498">
            <v>543.84</v>
          </cell>
          <cell r="O5498">
            <v>713.99</v>
          </cell>
          <cell r="P5498">
            <v>0</v>
          </cell>
          <cell r="R5498" t="str">
            <v>SINAPI</v>
          </cell>
        </row>
        <row r="5499">
          <cell r="G5499">
            <v>104142</v>
          </cell>
          <cell r="H5499" t="str">
            <v>COMPOSIÇÃO PARAMÉTRICA DE LIGAÇÃO PREDIAL DE ESGOTO, REDE DN 150 MM, COLETOR PREDIAL DN 100 MM, L = 2,0 M, LARGURA DA VALA = 0,65 M; COM SELIM E CURVA 90 GRAUS; ESCAVAÇÃO MANUAL, PREPARO DE FUNDO DE VALA E REATERRO COMPACTADO. AF_06/2022</v>
          </cell>
          <cell r="I5499" t="str">
            <v>UN</v>
          </cell>
          <cell r="J5499" t="str">
            <v>ATRIBUÍDO SÃO PAULO</v>
          </cell>
          <cell r="K5499" t="str">
            <v>484,29</v>
          </cell>
          <cell r="L5499" t="str">
            <v>CAIXA REFERENCIAL</v>
          </cell>
          <cell r="M5499" t="str">
            <v>191,18</v>
          </cell>
          <cell r="N5499">
            <v>293.11</v>
          </cell>
          <cell r="O5499">
            <v>484.29</v>
          </cell>
          <cell r="P5499">
            <v>0</v>
          </cell>
          <cell r="R5499" t="str">
            <v>SINAPI</v>
          </cell>
        </row>
        <row r="5500">
          <cell r="G5500">
            <v>104148</v>
          </cell>
          <cell r="H5500" t="str">
            <v>COMPOSIÇÃO PARAMÉTRICA DE LIGAÇÃO PREDIAL DE ESGOTO, REDE DN 150 MM, COLETOR PREDIAL DN 100 MM, L = 4,0 M, LARGURA DA VALA = 0,65 M; COM SELIM E CURVA 90 GRAUS; ESCAVAÇÃO MANUAL, PREPARO DE FUNDO DE VALA E REATERRO COMPACTADO. AF_06/2022</v>
          </cell>
          <cell r="I5500" t="str">
            <v>UN</v>
          </cell>
          <cell r="J5500" t="str">
            <v>ATRIBUÍDO SÃO PAULO</v>
          </cell>
          <cell r="K5500" t="str">
            <v>757,70</v>
          </cell>
          <cell r="L5500" t="str">
            <v>CAIXA REFERENCIAL</v>
          </cell>
          <cell r="M5500" t="str">
            <v>313,92</v>
          </cell>
          <cell r="N5500">
            <v>443.78000000000003</v>
          </cell>
          <cell r="O5500">
            <v>757.7</v>
          </cell>
          <cell r="P5500">
            <v>0</v>
          </cell>
          <cell r="R5500" t="str">
            <v>SINAPI</v>
          </cell>
        </row>
        <row r="5501">
          <cell r="G5501">
            <v>104154</v>
          </cell>
          <cell r="H5501" t="str">
            <v>COMPOSIÇÃO PARAMÉTRICA DE LIGAÇÃO PREDIAL DE ESGOTO, REDE DN 150 MM, COLETOR PREDIAL DN 100 MM, L = 6,0 M, LARGURA DA VALA = 0,65 M; COM SELIM E CURVA 90 GRAUS; ESCAVAÇÃO MANUAL, PREPARO DE FUNDO DE VALA E REATERRO COMPACTADO. AF_06/2022</v>
          </cell>
          <cell r="I5501" t="str">
            <v>UN</v>
          </cell>
          <cell r="J5501" t="str">
            <v>ATRIBUÍDO SÃO PAULO</v>
          </cell>
          <cell r="K5501" t="str">
            <v>1.033,78</v>
          </cell>
          <cell r="L5501" t="str">
            <v>CAIXA REFERENCIAL</v>
          </cell>
          <cell r="M5501" t="str">
            <v>438,52</v>
          </cell>
          <cell r="N5501">
            <v>595.26</v>
          </cell>
          <cell r="O5501">
            <v>1033.78</v>
          </cell>
          <cell r="P5501">
            <v>0</v>
          </cell>
          <cell r="R5501" t="str">
            <v>SINAPI</v>
          </cell>
        </row>
        <row r="5502">
          <cell r="G5502">
            <v>96520</v>
          </cell>
          <cell r="H5502" t="str">
            <v>ESCAVAÇÃO MECANIZADA PARA BLOCO DE COROAMENTO OU SAPATA COM RETROESCAVADEIRA (SEM ESCAVAÇÃO PARA COLOCAÇÃO DE FÔRMAS). AF_06/2017</v>
          </cell>
          <cell r="I5502" t="str">
            <v>M3</v>
          </cell>
          <cell r="J5502" t="str">
            <v>ATRIBUÍDO SÃO PAULO</v>
          </cell>
          <cell r="K5502" t="str">
            <v>89,66</v>
          </cell>
          <cell r="L5502" t="str">
            <v>CAIXA REFERENCIAL</v>
          </cell>
          <cell r="M5502" t="str">
            <v>45,34</v>
          </cell>
          <cell r="N5502">
            <v>44.319999999999993</v>
          </cell>
          <cell r="O5502">
            <v>89.66</v>
          </cell>
          <cell r="P5502">
            <v>0</v>
          </cell>
          <cell r="R5502" t="str">
            <v>SINAPI</v>
          </cell>
        </row>
        <row r="5503">
          <cell r="G5503">
            <v>96521</v>
          </cell>
          <cell r="H5503" t="str">
            <v>ESCAVAÇÃO MECANIZADA PARA BLOCO DE COROAMENTO OU SAPATA COM RETROESCAVADEIRA (INCLUINDO ESCAVAÇÃO PARA COLOCAÇÃO DE FÔRMAS). AF_06/2017</v>
          </cell>
          <cell r="I5503" t="str">
            <v>M3</v>
          </cell>
          <cell r="J5503" t="str">
            <v>ATRIBUÍDO SÃO PAULO</v>
          </cell>
          <cell r="K5503" t="str">
            <v>38,41</v>
          </cell>
          <cell r="L5503" t="str">
            <v>CAIXA REFERENCIAL</v>
          </cell>
          <cell r="M5503" t="str">
            <v>12,16</v>
          </cell>
          <cell r="N5503">
            <v>26.249999999999996</v>
          </cell>
          <cell r="O5503">
            <v>38.409999999999997</v>
          </cell>
          <cell r="P5503">
            <v>0</v>
          </cell>
          <cell r="R5503" t="str">
            <v>SINAPI</v>
          </cell>
        </row>
        <row r="5504">
          <cell r="G5504">
            <v>96522</v>
          </cell>
          <cell r="H5504" t="str">
            <v>ESCAVAÇÃO MANUAL PARA BLOCO DE COROAMENTO OU SAPATA (SEM ESCAVAÇÃO PARA COLOCAÇÃO DE FÔRMAS). AF_06/2017</v>
          </cell>
          <cell r="I5504" t="str">
            <v>M3</v>
          </cell>
          <cell r="J5504" t="str">
            <v>COLETADO</v>
          </cell>
          <cell r="K5504" t="str">
            <v>137,43</v>
          </cell>
          <cell r="L5504" t="str">
            <v>CAIXA REFERENCIAL</v>
          </cell>
          <cell r="M5504" t="str">
            <v>104,46</v>
          </cell>
          <cell r="N5504">
            <v>32.970000000000013</v>
          </cell>
          <cell r="O5504">
            <v>137.43</v>
          </cell>
          <cell r="P5504">
            <v>0</v>
          </cell>
          <cell r="R5504" t="str">
            <v>SINAPI</v>
          </cell>
        </row>
        <row r="5505">
          <cell r="G5505">
            <v>96523</v>
          </cell>
          <cell r="H5505" t="str">
            <v>ESCAVAÇÃO MANUAL PARA BLOCO DE COROAMENTO OU SAPATA (INCLUINDO ESCAVAÇÃO PARA COLOCAÇÃO DE FÔRMAS). AF_06/2017</v>
          </cell>
          <cell r="I5505" t="str">
            <v>M3</v>
          </cell>
          <cell r="J5505" t="str">
            <v>COLETADO</v>
          </cell>
          <cell r="K5505" t="str">
            <v>87,81</v>
          </cell>
          <cell r="L5505" t="str">
            <v>CAIXA REFERENCIAL</v>
          </cell>
          <cell r="M5505" t="str">
            <v>66,40</v>
          </cell>
          <cell r="N5505">
            <v>21.409999999999997</v>
          </cell>
          <cell r="O5505">
            <v>87.81</v>
          </cell>
          <cell r="P5505">
            <v>0</v>
          </cell>
          <cell r="R5505" t="str">
            <v>SINAPI</v>
          </cell>
        </row>
        <row r="5506">
          <cell r="G5506">
            <v>96524</v>
          </cell>
          <cell r="H5506" t="str">
            <v>ESCAVAÇÃO MECANIZADA PARA VIGA BALDRAME COM MINI-ESCAVADEIRA (SEM ESCAVAÇÃO PARA COLOCAÇÃO DE FÔRMAS). AF_06/2017</v>
          </cell>
          <cell r="I5506" t="str">
            <v>M3</v>
          </cell>
          <cell r="J5506" t="str">
            <v>ATRIBUÍDO SÃO PAULO</v>
          </cell>
          <cell r="K5506" t="str">
            <v>171,94</v>
          </cell>
          <cell r="L5506" t="str">
            <v>CAIXA REFERENCIAL</v>
          </cell>
          <cell r="M5506" t="str">
            <v>105,56</v>
          </cell>
          <cell r="N5506">
            <v>66.38</v>
          </cell>
          <cell r="O5506">
            <v>171.94</v>
          </cell>
          <cell r="P5506">
            <v>0</v>
          </cell>
          <cell r="R5506" t="str">
            <v>SINAPI</v>
          </cell>
        </row>
        <row r="5507">
          <cell r="G5507">
            <v>96525</v>
          </cell>
          <cell r="H5507" t="str">
            <v>ESCAVAÇÃO MECANIZADA PARA VIGA BALDRAME COM MINI-ESCAVADEIRA (INCLUINDO ESCAVAÇÃO PARA COLOCAÇÃO DE FÔRMAS). AF_06/2017</v>
          </cell>
          <cell r="I5507" t="str">
            <v>M3</v>
          </cell>
          <cell r="J5507" t="str">
            <v>ATRIBUÍDO SÃO PAULO</v>
          </cell>
          <cell r="K5507" t="str">
            <v>41,70</v>
          </cell>
          <cell r="L5507" t="str">
            <v>CAIXA REFERENCIAL</v>
          </cell>
          <cell r="M5507" t="str">
            <v>11,18</v>
          </cell>
          <cell r="N5507">
            <v>30.520000000000003</v>
          </cell>
          <cell r="O5507">
            <v>41.7</v>
          </cell>
          <cell r="P5507">
            <v>0</v>
          </cell>
          <cell r="R5507" t="str">
            <v>SINAPI</v>
          </cell>
        </row>
        <row r="5508">
          <cell r="G5508">
            <v>96526</v>
          </cell>
          <cell r="H5508" t="str">
            <v>ESCAVAÇÃO MANUAL DE VALA PARA VIGA BALDRAME (SEM ESCAVAÇÃO PARA COLOCAÇÃO DE FÔRMAS). AF_06/2017</v>
          </cell>
          <cell r="I5508" t="str">
            <v>M3</v>
          </cell>
          <cell r="J5508" t="str">
            <v>COLETADO</v>
          </cell>
          <cell r="K5508" t="str">
            <v>277,39</v>
          </cell>
          <cell r="L5508" t="str">
            <v>CAIXA REFERENCIAL</v>
          </cell>
          <cell r="M5508" t="str">
            <v>211,21</v>
          </cell>
          <cell r="N5508">
            <v>66.179999999999978</v>
          </cell>
          <cell r="O5508">
            <v>277.39</v>
          </cell>
          <cell r="P5508">
            <v>0</v>
          </cell>
          <cell r="R5508" t="str">
            <v>SINAPI</v>
          </cell>
        </row>
        <row r="5509">
          <cell r="G5509">
            <v>96527</v>
          </cell>
          <cell r="H5509" t="str">
            <v>ESCAVAÇÃO MANUAL DE VALA PARA VIGA BALDRAME (INCLUINDO ESCAVAÇÃO PARA COLOCAÇÃO DE FÔRMAS). AF_06/2017</v>
          </cell>
          <cell r="I5509" t="str">
            <v>M3</v>
          </cell>
          <cell r="J5509" t="str">
            <v>COLETADO</v>
          </cell>
          <cell r="K5509" t="str">
            <v>115,31</v>
          </cell>
          <cell r="L5509" t="str">
            <v>CAIXA REFERENCIAL</v>
          </cell>
          <cell r="M5509" t="str">
            <v>87,06</v>
          </cell>
          <cell r="N5509">
            <v>28.25</v>
          </cell>
          <cell r="O5509">
            <v>115.31</v>
          </cell>
          <cell r="P5509">
            <v>0</v>
          </cell>
          <cell r="R5509" t="str">
            <v>SINAPI</v>
          </cell>
        </row>
        <row r="5510">
          <cell r="G5510">
            <v>96528</v>
          </cell>
          <cell r="H5510" t="str">
            <v>FABRICAÇÃO, MONTAGEM E DESMONTAGEM DE FÔRMA PARA BLOCO DE COROAMENTO, EM MADEIRA SERRADA, E=25 MM, 1 UTILIZAÇÃO. AF_06/2017</v>
          </cell>
          <cell r="I5510" t="str">
            <v>M2</v>
          </cell>
          <cell r="J5510" t="str">
            <v>COEFICIENTE DE REPRESENTATIVIDADE</v>
          </cell>
          <cell r="K5510" t="str">
            <v>197,93</v>
          </cell>
          <cell r="L5510" t="str">
            <v>CAIXA REFERENCIAL</v>
          </cell>
          <cell r="M5510" t="str">
            <v>47,16</v>
          </cell>
          <cell r="N5510">
            <v>150.77000000000001</v>
          </cell>
          <cell r="O5510">
            <v>197.93</v>
          </cell>
          <cell r="P5510">
            <v>0</v>
          </cell>
          <cell r="R5510" t="str">
            <v>SINAPI</v>
          </cell>
        </row>
        <row r="5511">
          <cell r="G5511">
            <v>101114</v>
          </cell>
          <cell r="H5511" t="str">
            <v>ESCAVAÇÃO HORIZONTAL EM SOLO DE 1A CATEGORIA COM TRATOR DE ESTEIRAS (100HP/LÂMINA: 2,19M3). AF_07/2020</v>
          </cell>
          <cell r="I5511" t="str">
            <v>M3</v>
          </cell>
          <cell r="J5511" t="str">
            <v>ATRIBUÍDO SÃO PAULO</v>
          </cell>
          <cell r="K5511" t="str">
            <v>3,49</v>
          </cell>
          <cell r="L5511" t="str">
            <v>CAIXA REFERENCIAL</v>
          </cell>
          <cell r="M5511" t="str">
            <v>0,89</v>
          </cell>
          <cell r="N5511">
            <v>2.6</v>
          </cell>
          <cell r="O5511">
            <v>3.49</v>
          </cell>
          <cell r="P5511">
            <v>0</v>
          </cell>
          <cell r="R5511" t="str">
            <v>SINAPI</v>
          </cell>
        </row>
        <row r="5512">
          <cell r="G5512">
            <v>101115</v>
          </cell>
          <cell r="H5512" t="str">
            <v>ESCAVAÇÃO HORIZONTAL EM SOLO DE 1A CATEGORIA COM TRATOR DE ESTEIRAS (150HP/LÂMINA: 3,18M3). AF_07/2020</v>
          </cell>
          <cell r="I5512" t="str">
            <v>M3</v>
          </cell>
          <cell r="J5512" t="str">
            <v>ATRIBUÍDO SÃO PAULO</v>
          </cell>
          <cell r="K5512" t="str">
            <v>2,95</v>
          </cell>
          <cell r="L5512" t="str">
            <v>CAIXA REFERENCIAL</v>
          </cell>
          <cell r="M5512" t="str">
            <v>0,61</v>
          </cell>
          <cell r="N5512">
            <v>2.3400000000000003</v>
          </cell>
          <cell r="O5512">
            <v>2.95</v>
          </cell>
          <cell r="P5512">
            <v>0</v>
          </cell>
          <cell r="R5512" t="str">
            <v>SINAPI</v>
          </cell>
        </row>
        <row r="5513">
          <cell r="G5513">
            <v>101116</v>
          </cell>
          <cell r="H5513" t="str">
            <v>ESCAVAÇÃO HORIZONTAL EM SOLO DE 1A CATEGORIA COM TRATOR DE ESTEIRAS (170HP/LÂMINA: 5,20M3). AF_07/2020</v>
          </cell>
          <cell r="I5513" t="str">
            <v>M3</v>
          </cell>
          <cell r="J5513" t="str">
            <v>ATRIBUÍDO SÃO PAULO</v>
          </cell>
          <cell r="K5513" t="str">
            <v>1,84</v>
          </cell>
          <cell r="L5513" t="str">
            <v>CAIXA REFERENCIAL</v>
          </cell>
          <cell r="M5513" t="str">
            <v>0,37</v>
          </cell>
          <cell r="N5513">
            <v>1.4700000000000002</v>
          </cell>
          <cell r="O5513">
            <v>1.8400000000000003</v>
          </cell>
          <cell r="P5513">
            <v>0</v>
          </cell>
          <cell r="R5513" t="str">
            <v>SINAPI</v>
          </cell>
        </row>
        <row r="5514">
          <cell r="G5514">
            <v>101117</v>
          </cell>
          <cell r="H5514" t="str">
            <v>ESCAVAÇÃO HORIZONTAL EM SOLO DE 1A CATEGORIA COM TRATOR DE ESTEIRAS (347HP/LÂMINA: 8,70M3). AF_07/2020</v>
          </cell>
          <cell r="I5514" t="str">
            <v>M3</v>
          </cell>
          <cell r="J5514" t="str">
            <v>ATRIBUÍDO SÃO PAULO</v>
          </cell>
          <cell r="K5514" t="str">
            <v>2,66</v>
          </cell>
          <cell r="L5514" t="str">
            <v>CAIXA REFERENCIAL</v>
          </cell>
          <cell r="M5514" t="str">
            <v>0,21</v>
          </cell>
          <cell r="N5514">
            <v>2.4500000000000002</v>
          </cell>
          <cell r="O5514">
            <v>2.66</v>
          </cell>
          <cell r="P5514">
            <v>0</v>
          </cell>
          <cell r="R5514" t="str">
            <v>SINAPI</v>
          </cell>
        </row>
        <row r="5515">
          <cell r="G5515">
            <v>101118</v>
          </cell>
          <cell r="H5515" t="str">
            <v>ESCAVAÇÃO HORIZONTAL EM SOLO DE 1A CATEGORIA COM TRATOR DE ESTEIRAS (125HP/LÂMINA: 2,70M3). AF_07/2020</v>
          </cell>
          <cell r="I5515" t="str">
            <v>M3</v>
          </cell>
          <cell r="J5515" t="str">
            <v>ATRIBUÍDO SÃO PAULO</v>
          </cell>
          <cell r="K5515" t="str">
            <v>3,00</v>
          </cell>
          <cell r="L5515" t="str">
            <v>CAIXA REFERENCIAL</v>
          </cell>
          <cell r="M5515" t="str">
            <v>0,72</v>
          </cell>
          <cell r="N5515">
            <v>2.2800000000000002</v>
          </cell>
          <cell r="O5515">
            <v>3</v>
          </cell>
          <cell r="P5515">
            <v>0</v>
          </cell>
          <cell r="R5515" t="str">
            <v>SINAPI</v>
          </cell>
        </row>
        <row r="5516">
          <cell r="G5516">
            <v>101119</v>
          </cell>
          <cell r="H5516" t="str">
            <v>ESCAVAÇÃO HORIZONTAL, INCLUINDO ESCARIFICAÇÃO EM SOLO DE 2A CATEGORIA COM TRATOR DE ESTEIRAS (100HP/LÂMINA: 2,19M3). AF_07/2020</v>
          </cell>
          <cell r="I5516" t="str">
            <v>M3</v>
          </cell>
          <cell r="J5516" t="str">
            <v>ATRIBUÍDO SÃO PAULO</v>
          </cell>
          <cell r="K5516" t="str">
            <v>6,66</v>
          </cell>
          <cell r="L5516" t="str">
            <v>CAIXA REFERENCIAL</v>
          </cell>
          <cell r="M5516" t="str">
            <v>1,70</v>
          </cell>
          <cell r="N5516">
            <v>4.96</v>
          </cell>
          <cell r="O5516">
            <v>6.66</v>
          </cell>
          <cell r="P5516">
            <v>0</v>
          </cell>
          <cell r="R5516" t="str">
            <v>SINAPI</v>
          </cell>
        </row>
        <row r="5517">
          <cell r="G5517">
            <v>101120</v>
          </cell>
          <cell r="H5517" t="str">
            <v>ESCAVAÇÃO HORIZONTAL, INCLUINDO ESCARIFICAÇÃO EM SOLO DE 2A CATEGORIA COM TRATOR DE ESTEIRAS (150HP/LÂMINA: 3,18M3). AF_07/2020</v>
          </cell>
          <cell r="I5517" t="str">
            <v>M3</v>
          </cell>
          <cell r="J5517" t="str">
            <v>ATRIBUÍDO SÃO PAULO</v>
          </cell>
          <cell r="K5517" t="str">
            <v>5,65</v>
          </cell>
          <cell r="L5517" t="str">
            <v>CAIXA REFERENCIAL</v>
          </cell>
          <cell r="M5517" t="str">
            <v>1,16</v>
          </cell>
          <cell r="N5517">
            <v>4.49</v>
          </cell>
          <cell r="O5517">
            <v>5.65</v>
          </cell>
          <cell r="P5517">
            <v>0</v>
          </cell>
          <cell r="R5517" t="str">
            <v>SINAPI</v>
          </cell>
        </row>
        <row r="5518">
          <cell r="G5518">
            <v>101121</v>
          </cell>
          <cell r="H5518" t="str">
            <v>ESCAVAÇÃO HORIZONTAL, INCLUINDO ESCARIFICAÇÃO EM SOLO DE 2A CATEGORIA COM TRATOR DE ESTEIRAS (170HP/LÂMINA: 5,20M3). AF_07/2020</v>
          </cell>
          <cell r="I5518" t="str">
            <v>M3</v>
          </cell>
          <cell r="J5518" t="str">
            <v>ATRIBUÍDO SÃO PAULO</v>
          </cell>
          <cell r="K5518" t="str">
            <v>3,53</v>
          </cell>
          <cell r="L5518" t="str">
            <v>CAIXA REFERENCIAL</v>
          </cell>
          <cell r="M5518" t="str">
            <v>0,71</v>
          </cell>
          <cell r="N5518">
            <v>2.82</v>
          </cell>
          <cell r="O5518">
            <v>3.53</v>
          </cell>
          <cell r="P5518">
            <v>0</v>
          </cell>
          <cell r="R5518" t="str">
            <v>SINAPI</v>
          </cell>
        </row>
        <row r="5519">
          <cell r="G5519">
            <v>101122</v>
          </cell>
          <cell r="H5519" t="str">
            <v>ESCAVAÇÃO HORIZONTAL, INCLUINDO ESCARIFICAÇÃO EM SOLO DE 2A CATEGORIA COM TRATOR DE ESTEIRAS (347HP/LÂMINA: 8,70M3). AF_07/2020</v>
          </cell>
          <cell r="I5519" t="str">
            <v>M3</v>
          </cell>
          <cell r="J5519" t="str">
            <v>ATRIBUÍDO SÃO PAULO</v>
          </cell>
          <cell r="K5519" t="str">
            <v>5,06</v>
          </cell>
          <cell r="L5519" t="str">
            <v>CAIXA REFERENCIAL</v>
          </cell>
          <cell r="M5519" t="str">
            <v>0,40</v>
          </cell>
          <cell r="N5519">
            <v>4.6599999999999993</v>
          </cell>
          <cell r="O5519">
            <v>5.0599999999999996</v>
          </cell>
          <cell r="P5519">
            <v>0</v>
          </cell>
          <cell r="R5519" t="str">
            <v>SINAPI</v>
          </cell>
        </row>
        <row r="5520">
          <cell r="G5520">
            <v>101123</v>
          </cell>
          <cell r="H5520" t="str">
            <v>ESCAVAÇÃO HORIZONTAL, INCLUINDO ESCARIFICAÇÃO EM SOLO DE 2A CATEGORIA COM TRATOR DE ESTEIRAS (125HP/LÂMINA: 2,70M3). AF_07/2020</v>
          </cell>
          <cell r="I5520" t="str">
            <v>M3</v>
          </cell>
          <cell r="J5520" t="str">
            <v>ATRIBUÍDO SÃO PAULO</v>
          </cell>
          <cell r="K5520" t="str">
            <v>5,74</v>
          </cell>
          <cell r="L5520" t="str">
            <v>CAIXA REFERENCIAL</v>
          </cell>
          <cell r="M5520" t="str">
            <v>1,37</v>
          </cell>
          <cell r="N5520">
            <v>4.37</v>
          </cell>
          <cell r="O5520">
            <v>5.74</v>
          </cell>
          <cell r="P5520">
            <v>0</v>
          </cell>
          <cell r="R5520" t="str">
            <v>SINAPI</v>
          </cell>
        </row>
        <row r="5521">
          <cell r="G5521">
            <v>101124</v>
          </cell>
          <cell r="H5521" t="str">
            <v>ESCAVAÇÃO HORIZONTAL, INCLUINDO CARGA E DESCARGA EM SOLO DE 1A CATEGORIA COM TRATOR DE ESTEIRAS (100HP/LÂMINA: 2,19M3). AF_07/2020</v>
          </cell>
          <cell r="I5521" t="str">
            <v>M3</v>
          </cell>
          <cell r="J5521" t="str">
            <v>ATRIBUÍDO SÃO PAULO</v>
          </cell>
          <cell r="K5521" t="str">
            <v>12,84</v>
          </cell>
          <cell r="L5521" t="str">
            <v>CAIXA REFERENCIAL</v>
          </cell>
          <cell r="M5521" t="str">
            <v>2,08</v>
          </cell>
          <cell r="N5521">
            <v>10.76</v>
          </cell>
          <cell r="O5521">
            <v>12.84</v>
          </cell>
          <cell r="P5521">
            <v>0</v>
          </cell>
          <cell r="R5521" t="str">
            <v>SINAPI</v>
          </cell>
        </row>
        <row r="5522">
          <cell r="G5522">
            <v>101125</v>
          </cell>
          <cell r="H5522" t="str">
            <v>ESCAVAÇÃO HORIZONTAL, INCLUINDO CARGA E DESCARGA EM SOLO DE 1A CATEGORIA COM TRATOR DE ESTEIRAS (150HP/LÂMINA: 3,18M3). AF_07/2020</v>
          </cell>
          <cell r="I5522" t="str">
            <v>M3</v>
          </cell>
          <cell r="J5522" t="str">
            <v>ATRIBUÍDO SÃO PAULO</v>
          </cell>
          <cell r="K5522" t="str">
            <v>12,30</v>
          </cell>
          <cell r="L5522" t="str">
            <v>CAIXA REFERENCIAL</v>
          </cell>
          <cell r="M5522" t="str">
            <v>1,79</v>
          </cell>
          <cell r="N5522">
            <v>10.510000000000002</v>
          </cell>
          <cell r="O5522">
            <v>12.3</v>
          </cell>
          <cell r="P5522">
            <v>0</v>
          </cell>
          <cell r="R5522" t="str">
            <v>SINAPI</v>
          </cell>
        </row>
        <row r="5523">
          <cell r="G5523">
            <v>101126</v>
          </cell>
          <cell r="H5523" t="str">
            <v>ESCAVAÇÃO HORIZONTAL, INCLUINDO CARGA E DESCARGA EM SOLO DE 1A CATEGORIA COM TRATOR DE ESTEIRAS (170HP/LÂMINA: 5,20M3). AF_07/2020</v>
          </cell>
          <cell r="I5523" t="str">
            <v>M3</v>
          </cell>
          <cell r="J5523" t="str">
            <v>ATRIBUÍDO SÃO PAULO</v>
          </cell>
          <cell r="K5523" t="str">
            <v>11,19</v>
          </cell>
          <cell r="L5523" t="str">
            <v>CAIXA REFERENCIAL</v>
          </cell>
          <cell r="M5523" t="str">
            <v>1,55</v>
          </cell>
          <cell r="N5523">
            <v>9.6399999999999988</v>
          </cell>
          <cell r="O5523">
            <v>11.19</v>
          </cell>
          <cell r="P5523">
            <v>0</v>
          </cell>
          <cell r="R5523" t="str">
            <v>SINAPI</v>
          </cell>
        </row>
        <row r="5524">
          <cell r="G5524">
            <v>101127</v>
          </cell>
          <cell r="H5524" t="str">
            <v>ESCAVAÇÃO HORIZONTAL, INCLUINDO CARGA E DESCARGA EM SOLO DE 1A CATEGORIA COM TRATOR DE ESTEIRAS (347HP/LÂMINA: 8,70M3). AF_07/2020</v>
          </cell>
          <cell r="I5524" t="str">
            <v>M3</v>
          </cell>
          <cell r="J5524" t="str">
            <v>ATRIBUÍDO SÃO PAULO</v>
          </cell>
          <cell r="K5524" t="str">
            <v>12,01</v>
          </cell>
          <cell r="L5524" t="str">
            <v>CAIXA REFERENCIAL</v>
          </cell>
          <cell r="M5524" t="str">
            <v>1,40</v>
          </cell>
          <cell r="N5524">
            <v>10.61</v>
          </cell>
          <cell r="O5524">
            <v>12.01</v>
          </cell>
          <cell r="P5524">
            <v>0</v>
          </cell>
          <cell r="R5524" t="str">
            <v>SINAPI</v>
          </cell>
        </row>
        <row r="5525">
          <cell r="G5525">
            <v>101128</v>
          </cell>
          <cell r="H5525" t="str">
            <v>ESCAVAÇÃO HORIZONTAL, INCLUINDO CARGA E DESCARGA EM SOLO DE 1A CATEGORIA COM TRATOR DE ESTEIRAS (125HP/LÂMINA: 2,70M3). AF_07/2020</v>
          </cell>
          <cell r="I5525" t="str">
            <v>M3</v>
          </cell>
          <cell r="J5525" t="str">
            <v>ATRIBUÍDO SÃO PAULO</v>
          </cell>
          <cell r="K5525" t="str">
            <v>12,35</v>
          </cell>
          <cell r="L5525" t="str">
            <v>CAIXA REFERENCIAL</v>
          </cell>
          <cell r="M5525" t="str">
            <v>1,90</v>
          </cell>
          <cell r="N5525">
            <v>10.45</v>
          </cell>
          <cell r="O5525">
            <v>12.35</v>
          </cell>
          <cell r="P5525">
            <v>0</v>
          </cell>
          <cell r="R5525" t="str">
            <v>SINAPI</v>
          </cell>
        </row>
        <row r="5526">
          <cell r="G5526">
            <v>101129</v>
          </cell>
          <cell r="H5526" t="str">
            <v>ESCAVAÇÃO HORIZONTAL, INCLUINDO ESCARIFICAÇÃO, CARGA E DESCARGA EM SOLO DE 2A CATEGORIA COM TRATOR DE ESTEIRAS (100HP/LÂMINA: 2,19M3). AF_07/2020</v>
          </cell>
          <cell r="I5526" t="str">
            <v>M3</v>
          </cell>
          <cell r="J5526" t="str">
            <v>ATRIBUÍDO SÃO PAULO</v>
          </cell>
          <cell r="K5526" t="str">
            <v>16,38</v>
          </cell>
          <cell r="L5526" t="str">
            <v>CAIXA REFERENCIAL</v>
          </cell>
          <cell r="M5526" t="str">
            <v>2,93</v>
          </cell>
          <cell r="N5526">
            <v>13.45</v>
          </cell>
          <cell r="O5526">
            <v>16.38</v>
          </cell>
          <cell r="P5526">
            <v>0</v>
          </cell>
          <cell r="R5526" t="str">
            <v>SINAPI</v>
          </cell>
        </row>
        <row r="5527">
          <cell r="G5527">
            <v>101130</v>
          </cell>
          <cell r="H5527" t="str">
            <v>ESCAVAÇÃO HORIZONTAL, INCLUINDO ESCARIFICAÇÃO, CARGA E DESCARGA EM SOLO DE 2A CATEGORIA COM TRATOR DE ESTEIRAS (150HP/LÂMINA: 3,18M3). AF_07/2020</v>
          </cell>
          <cell r="I5527" t="str">
            <v>M3</v>
          </cell>
          <cell r="J5527" t="str">
            <v>ATRIBUÍDO SÃO PAULO</v>
          </cell>
          <cell r="K5527" t="str">
            <v>15,37</v>
          </cell>
          <cell r="L5527" t="str">
            <v>CAIXA REFERENCIAL</v>
          </cell>
          <cell r="M5527" t="str">
            <v>2,38</v>
          </cell>
          <cell r="N5527">
            <v>12.989999999999998</v>
          </cell>
          <cell r="O5527">
            <v>15.369999999999997</v>
          </cell>
          <cell r="P5527">
            <v>0</v>
          </cell>
          <cell r="R5527" t="str">
            <v>SINAPI</v>
          </cell>
        </row>
        <row r="5528">
          <cell r="G5528">
            <v>101131</v>
          </cell>
          <cell r="H5528" t="str">
            <v>ESCAVAÇÃO HORIZONTAL, INCLUINDO ESCARIFICAÇÃO, CARGA E DESCARGA EM SOLO DE 2A CATEGORIA COM TRATOR DE ESTEIRAS (170HP/LÂMINA: 5,20M3). AF_07/2020</v>
          </cell>
          <cell r="I5528" t="str">
            <v>M3</v>
          </cell>
          <cell r="J5528" t="str">
            <v>ATRIBUÍDO SÃO PAULO</v>
          </cell>
          <cell r="K5528" t="str">
            <v>13,25</v>
          </cell>
          <cell r="L5528" t="str">
            <v>CAIXA REFERENCIAL</v>
          </cell>
          <cell r="M5528" t="str">
            <v>1,93</v>
          </cell>
          <cell r="N5528">
            <v>11.32</v>
          </cell>
          <cell r="O5528">
            <v>13.25</v>
          </cell>
          <cell r="P5528">
            <v>0</v>
          </cell>
          <cell r="R5528" t="str">
            <v>SINAPI</v>
          </cell>
        </row>
        <row r="5529">
          <cell r="G5529">
            <v>101132</v>
          </cell>
          <cell r="H5529" t="str">
            <v>ESCAVAÇÃO HORIZONTAL, INCLUINDO ESCARIFICAÇÃO, CARGA E DESCARGA EM SOLO DE 2A CATEGORIA COM TRATOR DE ESTEIRAS (347HP/LÂMINA: 8,70M3). AF_07/2020</v>
          </cell>
          <cell r="I5529" t="str">
            <v>M3</v>
          </cell>
          <cell r="J5529" t="str">
            <v>ATRIBUÍDO SÃO PAULO</v>
          </cell>
          <cell r="K5529" t="str">
            <v>14,78</v>
          </cell>
          <cell r="L5529" t="str">
            <v>CAIXA REFERENCIAL</v>
          </cell>
          <cell r="M5529" t="str">
            <v>1,62</v>
          </cell>
          <cell r="N5529">
            <v>13.16</v>
          </cell>
          <cell r="O5529">
            <v>14.780000000000001</v>
          </cell>
          <cell r="P5529">
            <v>0</v>
          </cell>
          <cell r="R5529" t="str">
            <v>SINAPI</v>
          </cell>
        </row>
        <row r="5530">
          <cell r="G5530">
            <v>101133</v>
          </cell>
          <cell r="H5530" t="str">
            <v>ESCAVAÇÃO HORIZONTAL, INCLUINDO ESCARIFICAÇÃO, CARGA E DESCARGA EM SOLO DE 2A CATEGORIA COM TRATOR DE ESTEIRAS (125HP/LÂMINA: 2,70M3). AF_07/2020</v>
          </cell>
          <cell r="I5530" t="str">
            <v>M3</v>
          </cell>
          <cell r="J5530" t="str">
            <v>ATRIBUÍDO SÃO PAULO</v>
          </cell>
          <cell r="K5530" t="str">
            <v>15,46</v>
          </cell>
          <cell r="L5530" t="str">
            <v>CAIXA REFERENCIAL</v>
          </cell>
          <cell r="M5530" t="str">
            <v>2,60</v>
          </cell>
          <cell r="N5530">
            <v>12.860000000000001</v>
          </cell>
          <cell r="O5530">
            <v>15.46</v>
          </cell>
          <cell r="P5530">
            <v>0</v>
          </cell>
          <cell r="R5530" t="str">
            <v>SINAPI</v>
          </cell>
        </row>
        <row r="5531">
          <cell r="G5531">
            <v>101134</v>
          </cell>
          <cell r="H5531" t="str">
            <v>ESCAVAÇÃO HORIZONTAL, INCLUINDO CARGA, DESCARGA E TRANSPORTE EM SOLO DE 1A CATEGORIA COM TRATOR DE ESTEIRAS (100HP/LÂMINA: 2,19M3) E CAMINHÃO BASCULANTE DE 10M3, DMT ATÉ 200M. AF_07/2020</v>
          </cell>
          <cell r="I5531" t="str">
            <v>M3</v>
          </cell>
          <cell r="J5531" t="str">
            <v>ATRIBUÍDO SÃO PAULO</v>
          </cell>
          <cell r="K5531" t="str">
            <v>13,42</v>
          </cell>
          <cell r="L5531" t="str">
            <v>CAIXA REFERENCIAL</v>
          </cell>
          <cell r="M5531" t="str">
            <v>2,14</v>
          </cell>
          <cell r="N5531">
            <v>11.28</v>
          </cell>
          <cell r="O5531">
            <v>13.42</v>
          </cell>
          <cell r="P5531">
            <v>0</v>
          </cell>
          <cell r="R5531" t="str">
            <v>SINAPI</v>
          </cell>
        </row>
        <row r="5532">
          <cell r="G5532">
            <v>101135</v>
          </cell>
          <cell r="H5532" t="str">
            <v>ESCAVAÇÃO HORIZONTAL, INCLUINDO CARGA, DESCARGA E TRANSPORTE EM SOLO DE 1A CATEGORIA COM TRATOR DE ESTEIRAS (150HP/LÂMINA: 3,18M3) E CAMINHÃO BASCULANTE DE 10M3, DMT ATÉ 200M AF_07/2020</v>
          </cell>
          <cell r="I5532" t="str">
            <v>M3</v>
          </cell>
          <cell r="J5532" t="str">
            <v>ATRIBUÍDO SÃO PAULO</v>
          </cell>
          <cell r="K5532" t="str">
            <v>12,88</v>
          </cell>
          <cell r="L5532" t="str">
            <v>CAIXA REFERENCIAL</v>
          </cell>
          <cell r="M5532" t="str">
            <v>1,85</v>
          </cell>
          <cell r="N5532">
            <v>11.030000000000001</v>
          </cell>
          <cell r="O5532">
            <v>12.88</v>
          </cell>
          <cell r="P5532">
            <v>0</v>
          </cell>
          <cell r="R5532" t="str">
            <v>SINAPI</v>
          </cell>
        </row>
        <row r="5533">
          <cell r="G5533">
            <v>101136</v>
          </cell>
          <cell r="H5533" t="str">
            <v>ESCAVAÇÃO HORIZONTAL, INCLUINDO CARGA, DESCARGA E TRANSPORTE EM SOLO DE 1A CATEGORIA COM TRATOR DE ESTEIRAS (170HP/LÂMINA: 5,20M3) E CAMINHÃO BASCULANTE DE 10M3, DMT ATÉ 200M. AF_07/2020</v>
          </cell>
          <cell r="I5533" t="str">
            <v>M3</v>
          </cell>
          <cell r="J5533" t="str">
            <v>ATRIBUÍDO SÃO PAULO</v>
          </cell>
          <cell r="K5533" t="str">
            <v>11,77</v>
          </cell>
          <cell r="L5533" t="str">
            <v>CAIXA REFERENCIAL</v>
          </cell>
          <cell r="M5533" t="str">
            <v>1,61</v>
          </cell>
          <cell r="N5533">
            <v>10.16</v>
          </cell>
          <cell r="O5533">
            <v>11.77</v>
          </cell>
          <cell r="P5533">
            <v>0</v>
          </cell>
          <cell r="R5533" t="str">
            <v>SINAPI</v>
          </cell>
        </row>
        <row r="5534">
          <cell r="G5534">
            <v>101137</v>
          </cell>
          <cell r="H5534" t="str">
            <v>ESCAVAÇÃO HORIZONTAL, INCLUINDO CARGA, DESCARGA E TRANSPORTE EM SOLO DE 1A CATEGORIA COM TRATOR DE ESTEIRAS (347HP/LÂMINA: 8,70M3) E CAMINHÃO BASCULANTE DE 10M3, DMT ATÉ 200M. AF_07/2020</v>
          </cell>
          <cell r="I5534" t="str">
            <v>M3</v>
          </cell>
          <cell r="J5534" t="str">
            <v>ATRIBUÍDO SÃO PAULO</v>
          </cell>
          <cell r="K5534" t="str">
            <v>12,59</v>
          </cell>
          <cell r="L5534" t="str">
            <v>CAIXA REFERENCIAL</v>
          </cell>
          <cell r="M5534" t="str">
            <v>1,46</v>
          </cell>
          <cell r="N5534">
            <v>11.129999999999999</v>
          </cell>
          <cell r="O5534">
            <v>12.59</v>
          </cell>
          <cell r="P5534">
            <v>0</v>
          </cell>
          <cell r="R5534" t="str">
            <v>SINAPI</v>
          </cell>
        </row>
        <row r="5535">
          <cell r="G5535">
            <v>101138</v>
          </cell>
          <cell r="H5535" t="str">
            <v>ESCAVAÇÃO HORIZONTAL, INCLUINDO CARGA, DESCARGA E TRANSPORTE EM SOLO DE 1A CATEGORIA COM TRATOR DE ESTEIRAS (125HP/LÂMINA: 2,70M3) E CAMINHÃO BASCULANTE DE 10M3, DMT ATÉ 200M. AF_07/2020</v>
          </cell>
          <cell r="I5535" t="str">
            <v>M3</v>
          </cell>
          <cell r="J5535" t="str">
            <v>ATRIBUÍDO SÃO PAULO</v>
          </cell>
          <cell r="K5535" t="str">
            <v>12,93</v>
          </cell>
          <cell r="L5535" t="str">
            <v>CAIXA REFERENCIAL</v>
          </cell>
          <cell r="M5535" t="str">
            <v>1,96</v>
          </cell>
          <cell r="N5535">
            <v>10.969999999999999</v>
          </cell>
          <cell r="O5535">
            <v>12.93</v>
          </cell>
          <cell r="P5535">
            <v>0</v>
          </cell>
          <cell r="R5535" t="str">
            <v>SINAPI</v>
          </cell>
        </row>
        <row r="5536">
          <cell r="G5536">
            <v>101139</v>
          </cell>
          <cell r="H5536" t="str">
            <v>ESCAVAÇÃO HORIZONTAL, INCLUINDO  ESCARIFICAÇÃO, CARGA, DESCARGA E TRANSPORTE EM SOLO DE 2A CATEGORIA COM TRATOR DE ESTEIRAS (100HP/LÂMINA: 2,19M3) E CAMINHÃO BASCULANTE DE 10M3, DMT ATÉ 200M. AF_07/2020</v>
          </cell>
          <cell r="I5536" t="str">
            <v>M3</v>
          </cell>
          <cell r="J5536" t="str">
            <v>ATRIBUÍDO SÃO PAULO</v>
          </cell>
          <cell r="K5536" t="str">
            <v>16,98</v>
          </cell>
          <cell r="L5536" t="str">
            <v>CAIXA REFERENCIAL</v>
          </cell>
          <cell r="M5536" t="str">
            <v>2,99</v>
          </cell>
          <cell r="N5536">
            <v>13.99</v>
          </cell>
          <cell r="O5536">
            <v>16.98</v>
          </cell>
          <cell r="P5536">
            <v>0</v>
          </cell>
          <cell r="R5536" t="str">
            <v>SINAPI</v>
          </cell>
        </row>
        <row r="5537">
          <cell r="G5537">
            <v>101140</v>
          </cell>
          <cell r="H5537" t="str">
            <v>ESCAVAÇÃO HORIZONTAL, INCLUINDO ESCARIFICAÇÃO, CARGA, DESCARGA E TRANSPORTE EM SOLO DE 2A CATEGORIA COM TRATOR DE ESTEIRAS (150HP/LÂMINA: 3,18M3) E CAMINHÃO BASCULANTE DE 10M3, DMT ATÉ 200M. AF_07/2020</v>
          </cell>
          <cell r="I5537" t="str">
            <v>M3</v>
          </cell>
          <cell r="J5537" t="str">
            <v>ATRIBUÍDO SÃO PAULO</v>
          </cell>
          <cell r="K5537" t="str">
            <v>15,97</v>
          </cell>
          <cell r="L5537" t="str">
            <v>CAIXA REFERENCIAL</v>
          </cell>
          <cell r="M5537" t="str">
            <v>2,44</v>
          </cell>
          <cell r="N5537">
            <v>13.530000000000001</v>
          </cell>
          <cell r="O5537">
            <v>15.97</v>
          </cell>
          <cell r="P5537">
            <v>0</v>
          </cell>
          <cell r="R5537" t="str">
            <v>SINAPI</v>
          </cell>
        </row>
        <row r="5538">
          <cell r="G5538">
            <v>101141</v>
          </cell>
          <cell r="H5538" t="str">
            <v>ESCAVAÇÃO HORIZONTAL, INCLUINDO ESCARIFICAÇÃO, CARGA, DESCARGA E TRANSPORTE EM SOLO DE 2A CATEGORIA COM TRATOR DE ESTEIRAS (170HP/LÂMINA: 5,20M3) E CAMINHÃO BASCULANTE DE 10M3, DMT ATÉ 200M. AF_07/2020</v>
          </cell>
          <cell r="I5538" t="str">
            <v>M3</v>
          </cell>
          <cell r="J5538" t="str">
            <v>ATRIBUÍDO SÃO PAULO</v>
          </cell>
          <cell r="K5538" t="str">
            <v>13,85</v>
          </cell>
          <cell r="L5538" t="str">
            <v>CAIXA REFERENCIAL</v>
          </cell>
          <cell r="M5538" t="str">
            <v>1,99</v>
          </cell>
          <cell r="N5538">
            <v>11.86</v>
          </cell>
          <cell r="O5538">
            <v>13.85</v>
          </cell>
          <cell r="P5538">
            <v>0</v>
          </cell>
          <cell r="R5538" t="str">
            <v>SINAPI</v>
          </cell>
        </row>
        <row r="5539">
          <cell r="G5539">
            <v>101142</v>
          </cell>
          <cell r="H5539" t="str">
            <v>ESCAVAÇÃO HORIZONTAL, INCLUINDO ESCARIFICAÇÃO, CARGA, DESCARGA E TRANSPORTE EM SOLO DE 2A CATEGORIA COM TRATOR DE ESTEIRAS (347HP/LÂMINA: 8,70M3) E CAMINHÃO BASCULANTE DE 10M3, DMT ATÉ 200M. AF_07/2020</v>
          </cell>
          <cell r="I5539" t="str">
            <v>M3</v>
          </cell>
          <cell r="J5539" t="str">
            <v>ATRIBUÍDO SÃO PAULO</v>
          </cell>
          <cell r="K5539" t="str">
            <v>15,38</v>
          </cell>
          <cell r="L5539" t="str">
            <v>CAIXA REFERENCIAL</v>
          </cell>
          <cell r="M5539" t="str">
            <v>1,68</v>
          </cell>
          <cell r="N5539">
            <v>13.700000000000001</v>
          </cell>
          <cell r="O5539">
            <v>15.38</v>
          </cell>
          <cell r="P5539">
            <v>0</v>
          </cell>
          <cell r="R5539" t="str">
            <v>SINAPI</v>
          </cell>
        </row>
        <row r="5540">
          <cell r="G5540">
            <v>101143</v>
          </cell>
          <cell r="H5540" t="str">
            <v>ESCAVAÇÃO HORIZONTAL, INCLUINDO ESCARIFICAÇÃO, CARGA, DESCARGA E TRANSPORTE EM SOLO DE 2A CATEGORIA COM TRATOR DE ESTEIRAS (125HP/LÂMINA: 2,70M3) E CAMINHÃO BASCULANTE DE 10M3, DMT ATÉ 200M. AF_07/2020</v>
          </cell>
          <cell r="I5540" t="str">
            <v>M3</v>
          </cell>
          <cell r="J5540" t="str">
            <v>ATRIBUÍDO SÃO PAULO</v>
          </cell>
          <cell r="K5540" t="str">
            <v>16,06</v>
          </cell>
          <cell r="L5540" t="str">
            <v>CAIXA REFERENCIAL</v>
          </cell>
          <cell r="M5540" t="str">
            <v>2,66</v>
          </cell>
          <cell r="N5540">
            <v>13.399999999999999</v>
          </cell>
          <cell r="O5540">
            <v>16.059999999999999</v>
          </cell>
          <cell r="P5540">
            <v>0</v>
          </cell>
          <cell r="R5540" t="str">
            <v>SINAPI</v>
          </cell>
        </row>
        <row r="5541">
          <cell r="G5541">
            <v>101144</v>
          </cell>
          <cell r="H5541" t="str">
            <v>ESCAVAÇÃO HORIZONTAL, INCLUINDO CARGA, DESCARGA E TRANSPORTE EM SOLO DE 1A CATEGORIA COM TRATOR DE ESTEIRAS (100HP/LÂMINA: 2,19M3) E CAMINHÃO BASCULANTE DE 14M3, DMT ATÉ 200M. AF_07/2020</v>
          </cell>
          <cell r="I5541" t="str">
            <v>M3</v>
          </cell>
          <cell r="J5541" t="str">
            <v>ATRIBUÍDO SÃO PAULO</v>
          </cell>
          <cell r="K5541" t="str">
            <v>13,31</v>
          </cell>
          <cell r="L5541" t="str">
            <v>CAIXA REFERENCIAL</v>
          </cell>
          <cell r="M5541" t="str">
            <v>1,96</v>
          </cell>
          <cell r="N5541">
            <v>11.350000000000001</v>
          </cell>
          <cell r="O5541">
            <v>13.310000000000002</v>
          </cell>
          <cell r="P5541">
            <v>0</v>
          </cell>
          <cell r="R5541" t="str">
            <v>SINAPI</v>
          </cell>
        </row>
        <row r="5542">
          <cell r="G5542">
            <v>101145</v>
          </cell>
          <cell r="H5542" t="str">
            <v>ESCAVAÇÃO HORIZONTAL, INCLUINDO CARGA, DESCARGA E TRANSPORTE EM SOLO DE 1A CATEGORIA COM TRATOR DE ESTEIRAS (150HP/LÂMINA: 3,18M3) E CAMINHÃO BASCULANTE DE 14M3, DMT ATÉ 200M. AF_07/2020</v>
          </cell>
          <cell r="I5542" t="str">
            <v>M3</v>
          </cell>
          <cell r="J5542" t="str">
            <v>ATRIBUÍDO SÃO PAULO</v>
          </cell>
          <cell r="K5542" t="str">
            <v>12,77</v>
          </cell>
          <cell r="L5542" t="str">
            <v>CAIXA REFERENCIAL</v>
          </cell>
          <cell r="M5542" t="str">
            <v>1,67</v>
          </cell>
          <cell r="N5542">
            <v>11.1</v>
          </cell>
          <cell r="O5542">
            <v>12.77</v>
          </cell>
          <cell r="P5542">
            <v>0</v>
          </cell>
          <cell r="R5542" t="str">
            <v>SINAPI</v>
          </cell>
        </row>
        <row r="5543">
          <cell r="G5543">
            <v>101146</v>
          </cell>
          <cell r="H5543" t="str">
            <v>ESCAVAÇÃO HORIZONTAL, INCLUINDO CARGA, DESCARGA E TRANSPORTE EM SOLO DE 1A CATEGORIA COM TRATOR DE ESTEIRAS (170HP/LÂMINA: 5,20M3) E CAMINHÃO BASCULANTE DE 14M3, DMT ATÉ 200M. AF_07/2020</v>
          </cell>
          <cell r="I5543" t="str">
            <v>M3</v>
          </cell>
          <cell r="J5543" t="str">
            <v>ATRIBUÍDO SÃO PAULO</v>
          </cell>
          <cell r="K5543" t="str">
            <v>11,66</v>
          </cell>
          <cell r="L5543" t="str">
            <v>CAIXA REFERENCIAL</v>
          </cell>
          <cell r="M5543" t="str">
            <v>1,42</v>
          </cell>
          <cell r="N5543">
            <v>10.24</v>
          </cell>
          <cell r="O5543">
            <v>11.66</v>
          </cell>
          <cell r="P5543">
            <v>0</v>
          </cell>
          <cell r="R5543" t="str">
            <v>SINAPI</v>
          </cell>
        </row>
        <row r="5544">
          <cell r="G5544">
            <v>101147</v>
          </cell>
          <cell r="H5544" t="str">
            <v>ESCAVAÇÃO HORIZONTAL, INCLUINDO CARGA, DESCARGA E TRANSPORTE EM SOLO DE 1A CATEGORIA COM TRATOR DE ESTEIRAS (347HP/LÂMINA: 8,70M3) E CAMINHÃO BASCULANTE DE 14M3, DMT ATÉ 200M. AF_07/2020</v>
          </cell>
          <cell r="I5544" t="str">
            <v>M3</v>
          </cell>
          <cell r="J5544" t="str">
            <v>ATRIBUÍDO SÃO PAULO</v>
          </cell>
          <cell r="K5544" t="str">
            <v>12,48</v>
          </cell>
          <cell r="L5544" t="str">
            <v>CAIXA REFERENCIAL</v>
          </cell>
          <cell r="M5544" t="str">
            <v>1,27</v>
          </cell>
          <cell r="N5544">
            <v>11.21</v>
          </cell>
          <cell r="O5544">
            <v>12.48</v>
          </cell>
          <cell r="P5544">
            <v>0</v>
          </cell>
          <cell r="R5544" t="str">
            <v>SINAPI</v>
          </cell>
        </row>
        <row r="5545">
          <cell r="G5545">
            <v>101148</v>
          </cell>
          <cell r="H5545" t="str">
            <v>ESCAVAÇÃO HORIZONTAL, INCLUINDO CARGA, DESCARGA E TRANSPORTE EM SOLO DE 1A CATEGORIA COM TRATOR DE ESTEIRAS (125HP/LÂMINA: 2,70M3) E CAMINHÃO BASCULANTE DE 14M3, DMT ATÉ 200M. AF_07/2020</v>
          </cell>
          <cell r="I5545" t="str">
            <v>M3</v>
          </cell>
          <cell r="J5545" t="str">
            <v>ATRIBUÍDO SÃO PAULO</v>
          </cell>
          <cell r="K5545" t="str">
            <v>12,82</v>
          </cell>
          <cell r="L5545" t="str">
            <v>CAIXA REFERENCIAL</v>
          </cell>
          <cell r="M5545" t="str">
            <v>1,78</v>
          </cell>
          <cell r="N5545">
            <v>11.040000000000001</v>
          </cell>
          <cell r="O5545">
            <v>12.82</v>
          </cell>
          <cell r="P5545">
            <v>0</v>
          </cell>
          <cell r="R5545" t="str">
            <v>SINAPI</v>
          </cell>
        </row>
        <row r="5546">
          <cell r="G5546">
            <v>101149</v>
          </cell>
          <cell r="H5546" t="str">
            <v>ESCAVAÇÃO HORIZONTAL, INCLUINDO ESCARIFICAÇÃO, CARGA, DESCARGA E TRANSPORTE EM SOLO DE 2A CATEGORIA COM TRATOR DE ESTEIRAS (100HP/LÂMINA: 2,19M3) E CAMINHÃO BASCULANTE DE 14M3, DMT ATÉ 200M. AF_07/2020</v>
          </cell>
          <cell r="I5546" t="str">
            <v>M3</v>
          </cell>
          <cell r="J5546" t="str">
            <v>ATRIBUÍDO SÃO PAULO</v>
          </cell>
          <cell r="K5546" t="str">
            <v>16,87</v>
          </cell>
          <cell r="L5546" t="str">
            <v>CAIXA REFERENCIAL</v>
          </cell>
          <cell r="M5546" t="str">
            <v>2,80</v>
          </cell>
          <cell r="N5546">
            <v>14.07</v>
          </cell>
          <cell r="O5546">
            <v>16.87</v>
          </cell>
          <cell r="P5546">
            <v>0</v>
          </cell>
          <cell r="R5546" t="str">
            <v>SINAPI</v>
          </cell>
        </row>
        <row r="5547">
          <cell r="G5547">
            <v>101150</v>
          </cell>
          <cell r="H5547" t="str">
            <v>ESCAVAÇÃO HORIZONTAL, INCLUINDO ESCARIFICAÇÃO, CARGA, DESCARGA E TRANSPORTE EM SOLO DE 2A CATEGORIA COM TRATOR DE ESTEIRAS (150HP/LÂMINA: 3,18M3) E CAMINHÃO BASCULANTE DE 14M3, DMT ATÉ 200M. AF_07/2020</v>
          </cell>
          <cell r="I5547" t="str">
            <v>M3</v>
          </cell>
          <cell r="J5547" t="str">
            <v>ATRIBUÍDO SÃO PAULO</v>
          </cell>
          <cell r="K5547" t="str">
            <v>15,86</v>
          </cell>
          <cell r="L5547" t="str">
            <v>CAIXA REFERENCIAL</v>
          </cell>
          <cell r="M5547" t="str">
            <v>2,25</v>
          </cell>
          <cell r="N5547">
            <v>13.61</v>
          </cell>
          <cell r="O5547">
            <v>15.86</v>
          </cell>
          <cell r="P5547">
            <v>0</v>
          </cell>
          <cell r="R5547" t="str">
            <v>SINAPI</v>
          </cell>
        </row>
        <row r="5548">
          <cell r="G5548">
            <v>101151</v>
          </cell>
          <cell r="H5548" t="str">
            <v>ESCAVAÇÃO HORIZONTAL, INCLUINDO ESCARIFICAÇÃO, CARGA, DESCARGA E TRANSPORTE EM SOLO DE 2A CATEGORIA COM TRATOR DE ESTEIRAS (170HP/LÂMINA: 5,20M3) E CAMINHÃO BASCULANTE DE 14M3, DMT ATÉ 200M. AF_07/2020</v>
          </cell>
          <cell r="I5548" t="str">
            <v>M3</v>
          </cell>
          <cell r="J5548" t="str">
            <v>ATRIBUÍDO SÃO PAULO</v>
          </cell>
          <cell r="K5548" t="str">
            <v>13,74</v>
          </cell>
          <cell r="L5548" t="str">
            <v>CAIXA REFERENCIAL</v>
          </cell>
          <cell r="M5548" t="str">
            <v>1,79</v>
          </cell>
          <cell r="N5548">
            <v>11.95</v>
          </cell>
          <cell r="O5548">
            <v>13.739999999999998</v>
          </cell>
          <cell r="P5548">
            <v>0</v>
          </cell>
          <cell r="R5548" t="str">
            <v>SINAPI</v>
          </cell>
        </row>
        <row r="5549">
          <cell r="G5549">
            <v>101152</v>
          </cell>
          <cell r="H5549" t="str">
            <v>ESCAVAÇÃO HORIZONTAL, INCLUINDO ESCARIFICAÇÃO, CARGA, DESCARGA E TRANSPORTE EM SOLO DE 2A CATEGORIA COM TRATOR DE ESTEIRAS (347HP/LÂMINA: 8,70M3) E CAMINHÃO BASCULANTE DE 14M3, DMT ATÉ 200M. AF_07/2020</v>
          </cell>
          <cell r="I5549" t="str">
            <v>M3</v>
          </cell>
          <cell r="J5549" t="str">
            <v>ATRIBUÍDO SÃO PAULO</v>
          </cell>
          <cell r="K5549" t="str">
            <v>15,27</v>
          </cell>
          <cell r="L5549" t="str">
            <v>CAIXA REFERENCIAL</v>
          </cell>
          <cell r="M5549" t="str">
            <v>1,48</v>
          </cell>
          <cell r="N5549">
            <v>13.79</v>
          </cell>
          <cell r="O5549">
            <v>15.27</v>
          </cell>
          <cell r="P5549">
            <v>0</v>
          </cell>
          <cell r="R5549" t="str">
            <v>SINAPI</v>
          </cell>
        </row>
        <row r="5550">
          <cell r="G5550">
            <v>101153</v>
          </cell>
          <cell r="H5550" t="str">
            <v>ESCAVAÇÃO HORIZONTAL, INCLUINDO ESCARIFICAÇÃO, CARGA, DESCARGA E TRANSPORTE EM SOLO DE 2A CATEGORIA COM TRATOR DE ESTEIRAS (125HP/LÂMINA: 2,70M3) E CAMINHÃO BASCULANTE DE 14M3, DMT ATÉ 200M. AF_07/2020</v>
          </cell>
          <cell r="I5550" t="str">
            <v>M3</v>
          </cell>
          <cell r="J5550" t="str">
            <v>ATRIBUÍDO SÃO PAULO</v>
          </cell>
          <cell r="K5550" t="str">
            <v>15,95</v>
          </cell>
          <cell r="L5550" t="str">
            <v>CAIXA REFERENCIAL</v>
          </cell>
          <cell r="M5550" t="str">
            <v>2,47</v>
          </cell>
          <cell r="N5550">
            <v>13.479999999999999</v>
          </cell>
          <cell r="O5550">
            <v>15.95</v>
          </cell>
          <cell r="P5550">
            <v>0</v>
          </cell>
          <cell r="R5550" t="str">
            <v>SINAPI</v>
          </cell>
        </row>
        <row r="5551">
          <cell r="G5551">
            <v>101206</v>
          </cell>
          <cell r="H5551" t="str">
            <v>ESCAVAÇÃO VERTICAL PARA  EDIFICAÇÃO, COM CARGA, DESCARGA E TRANSPORTE DE SOLO DE 1ª CATEGORIA, COM ESCAVADEIRA HIDRÁULICA (CAÇAMBA: 0,8 M³ / 111 HP), FROTA DE 3 CAMINHÕES BASCULANTES DE 14 M³, DMT ATÉ 1 KM E VELOCIDADE MÉDIA 14 KM/H. AF_05/2020</v>
          </cell>
          <cell r="I5551" t="str">
            <v>M3</v>
          </cell>
          <cell r="J5551" t="str">
            <v>ATRIBUÍDO SÃO PAULO</v>
          </cell>
          <cell r="K5551" t="str">
            <v>10,89</v>
          </cell>
          <cell r="L5551" t="str">
            <v>CAIXA REFERENCIAL</v>
          </cell>
          <cell r="M5551" t="str">
            <v>1,29</v>
          </cell>
          <cell r="N5551">
            <v>9.6000000000000014</v>
          </cell>
          <cell r="O5551">
            <v>10.89</v>
          </cell>
          <cell r="P5551">
            <v>0</v>
          </cell>
          <cell r="R5551" t="str">
            <v>SINAPI</v>
          </cell>
        </row>
        <row r="5552">
          <cell r="G5552">
            <v>101207</v>
          </cell>
          <cell r="H5552" t="str">
            <v>ESCAVAÇÃO VERTICAL PARA EDIFICAÇÃO, COM CARGA, DESCARGA E TRANSPORTE DE SOLO DE 1ª CATEGORIA, COM ESCAVADEIRA HIDRÁULICA (CAÇAMBA: 0,8 M³ / 111 HP), FROTA DE 2 CAMINHÕES BASCULANTES DE 18 M³, DMT ATÉ 1 KM E VELOCIDADE MÉDIA 14 KM/H. AF_05/2020</v>
          </cell>
          <cell r="I5552" t="str">
            <v>M3</v>
          </cell>
          <cell r="J5552" t="str">
            <v>ATRIBUÍDO SÃO PAULO</v>
          </cell>
          <cell r="K5552" t="str">
            <v>9,40</v>
          </cell>
          <cell r="L5552" t="str">
            <v>CAIXA REFERENCIAL</v>
          </cell>
          <cell r="M5552" t="str">
            <v>0,96</v>
          </cell>
          <cell r="N5552">
            <v>8.4400000000000013</v>
          </cell>
          <cell r="O5552">
            <v>9.4000000000000021</v>
          </cell>
          <cell r="P5552">
            <v>0</v>
          </cell>
          <cell r="R5552" t="str">
            <v>SINAPI</v>
          </cell>
        </row>
        <row r="5553">
          <cell r="G5553">
            <v>101208</v>
          </cell>
          <cell r="H5553" t="str">
            <v>ESCAVAÇÃO VERTICAL PARA  EDIFICAÇÃO, COM CARGA, DESCARGA E TRANSPORTE DE SOLO DE 1ª CATEGORIA, COM ESCAVADEIRA HIDRÁULICA (CAÇAMBA: 1,2 M³ / 155 HP), FROTA DE 3 CAMINHÕES BASCULANTES DE 14 M³, DMT ATÉ 1 KM E VELOCIDADE MÉDIA 14 KM/H. AF_05/2020</v>
          </cell>
          <cell r="I5553" t="str">
            <v>M3</v>
          </cell>
          <cell r="J5553" t="str">
            <v>ATRIBUÍDO SÃO PAULO</v>
          </cell>
          <cell r="K5553" t="str">
            <v>9,19</v>
          </cell>
          <cell r="L5553" t="str">
            <v>CAIXA REFERENCIAL</v>
          </cell>
          <cell r="M5553" t="str">
            <v>0,99</v>
          </cell>
          <cell r="N5553">
            <v>8.1999999999999993</v>
          </cell>
          <cell r="O5553">
            <v>9.19</v>
          </cell>
          <cell r="P5553">
            <v>0</v>
          </cell>
          <cell r="R5553" t="str">
            <v>SINAPI</v>
          </cell>
        </row>
        <row r="5554">
          <cell r="G5554">
            <v>101209</v>
          </cell>
          <cell r="H5554" t="str">
            <v>ESCAVAÇÃO VERTICAL PARA  EDIFICAÇÃO, COM CARGA, DESCARGA E TRANSPORTE DE SOLO DE 1ª CATEGORIA, COM ESCAVADEIRA HIDRÁULICA (CAÇAMBA: 1,2 M³ / 155 HP), FROTA DE 3 CAMINHÕES BASCULANTES DE 18 M³, DMT ATÉ 1 KM E VELOCIDADE MÉDIA 14 KM/H. AF_05/2020</v>
          </cell>
          <cell r="I5554" t="str">
            <v>M3</v>
          </cell>
          <cell r="J5554" t="str">
            <v>ATRIBUÍDO SÃO PAULO</v>
          </cell>
          <cell r="K5554" t="str">
            <v>8,53</v>
          </cell>
          <cell r="L5554" t="str">
            <v>CAIXA REFERENCIAL</v>
          </cell>
          <cell r="M5554" t="str">
            <v>0,88</v>
          </cell>
          <cell r="N5554">
            <v>7.6499999999999995</v>
          </cell>
          <cell r="O5554">
            <v>8.5299999999999994</v>
          </cell>
          <cell r="P5554">
            <v>0</v>
          </cell>
          <cell r="R5554" t="str">
            <v>SINAPI</v>
          </cell>
        </row>
        <row r="5555">
          <cell r="G5555">
            <v>101210</v>
          </cell>
          <cell r="H5555" t="str">
            <v>ESCAVAÇÃO VERTICAL PARA  EDIFICAÇÃO, COM CARGA, DESCARGA E TRANSPORTE DE SOLO DE 1ª CATEGORIA, COM ESCAVADEIRA HIDRÁULICA (CAÇAMBA: 0,8 M³ / 111 HP), FROTA DE 4 CAMINHÕES BASCULANTES DE 14 M³, DMT DE 1,5 KM E VELOCIDADE MÉDIA 18 KM/H. AF_05/2020</v>
          </cell>
          <cell r="I5555" t="str">
            <v>M3</v>
          </cell>
          <cell r="J5555" t="str">
            <v>ATRIBUÍDO SÃO PAULO</v>
          </cell>
          <cell r="K5555" t="str">
            <v>15,22</v>
          </cell>
          <cell r="L5555" t="str">
            <v>CAIXA REFERENCIAL</v>
          </cell>
          <cell r="M5555" t="str">
            <v>1,49</v>
          </cell>
          <cell r="N5555">
            <v>13.73</v>
          </cell>
          <cell r="O5555">
            <v>15.22</v>
          </cell>
          <cell r="P5555">
            <v>0</v>
          </cell>
          <cell r="R5555" t="str">
            <v>SINAPI</v>
          </cell>
        </row>
        <row r="5556">
          <cell r="G5556">
            <v>101211</v>
          </cell>
          <cell r="H5556" t="str">
            <v>ESCAVAÇÃO VERTICAL PARA  EDIFICAÇÃO, COM CARGA, DESCARGA E TRANSPORTE DE SOLO DE 1ª CATEGORIA, COM ESCAVADEIRA HIDRÁULICA (CAÇAMBA: 0,8 M³ / 111 HP), FROTA DE 4 CAMINHÕES BASCULANTES DE 14 M³, DMT DE 2 KM E VELOCIDADE MÉDIA 19 KM/H. AF_05/2020</v>
          </cell>
          <cell r="I5556" t="str">
            <v>M3</v>
          </cell>
          <cell r="J5556" t="str">
            <v>ATRIBUÍDO SÃO PAULO</v>
          </cell>
          <cell r="K5556" t="str">
            <v>16,33</v>
          </cell>
          <cell r="L5556" t="str">
            <v>CAIXA REFERENCIAL</v>
          </cell>
          <cell r="M5556" t="str">
            <v>1,57</v>
          </cell>
          <cell r="N5556">
            <v>14.759999999999998</v>
          </cell>
          <cell r="O5556">
            <v>16.329999999999998</v>
          </cell>
          <cell r="P5556">
            <v>0</v>
          </cell>
          <cell r="R5556" t="str">
            <v>SINAPI</v>
          </cell>
        </row>
        <row r="5557">
          <cell r="G5557">
            <v>101212</v>
          </cell>
          <cell r="H5557" t="str">
            <v>ESCAVAÇÃO VERTICAL PARA  EDIFICAÇÃO, COM CARGA, DESCARGA E TRANSPORTE DE SOLO DE 1ª CATEGORIA, COM ESCAVADEIRA HIDRÁULICA (CAÇAMBA: 0,8 M³ / 111 HP), FROTA DE 5 CAMINHÕES BASCULANTES DE 14 M³, DMT DE 3 KM E VELOCIDADE MÉDIA 20 KM/H. AF_05/2020</v>
          </cell>
          <cell r="I5557" t="str">
            <v>M3</v>
          </cell>
          <cell r="J5557" t="str">
            <v>ATRIBUÍDO SÃO PAULO</v>
          </cell>
          <cell r="K5557" t="str">
            <v>19,05</v>
          </cell>
          <cell r="L5557" t="str">
            <v>CAIXA REFERENCIAL</v>
          </cell>
          <cell r="M5557" t="str">
            <v>1,85</v>
          </cell>
          <cell r="N5557">
            <v>17.2</v>
          </cell>
          <cell r="O5557">
            <v>19.05</v>
          </cell>
          <cell r="P5557">
            <v>0</v>
          </cell>
          <cell r="R5557" t="str">
            <v>SINAPI</v>
          </cell>
        </row>
        <row r="5558">
          <cell r="G5558">
            <v>101213</v>
          </cell>
          <cell r="H5558" t="str">
            <v>ESCAVAÇÃO VERTICAL PARA  EDIFICAÇÃO, COM CARGA, DESCARGA E TRANSPORTE DE SOLO DE 1ª CATEGORIA, COM ESCAVADEIRA HIDRÁULICA (CAÇAMBA: 0,8 M³ / 111 HP), FROTA DE 6 CAMINHÕES BASCULANTES DE 14 M³, DMT DE 4 KM E VELOCIDADE MÉDIA 22 KM/H. AF_05/2020</v>
          </cell>
          <cell r="I5558" t="str">
            <v>M3</v>
          </cell>
          <cell r="J5558" t="str">
            <v>ATRIBUÍDO SÃO PAULO</v>
          </cell>
          <cell r="K5558" t="str">
            <v>21,31</v>
          </cell>
          <cell r="L5558" t="str">
            <v>CAIXA REFERENCIAL</v>
          </cell>
          <cell r="M5558" t="str">
            <v>2,13</v>
          </cell>
          <cell r="N5558">
            <v>19.18</v>
          </cell>
          <cell r="O5558">
            <v>21.31</v>
          </cell>
          <cell r="P5558">
            <v>0</v>
          </cell>
          <cell r="R5558" t="str">
            <v>SINAPI</v>
          </cell>
        </row>
        <row r="5559">
          <cell r="G5559">
            <v>101214</v>
          </cell>
          <cell r="H5559" t="str">
            <v>ESCAVAÇÃO VERTICAL PARA  EDIFICAÇÃO, COM CARGA, DESCARGA E TRANSPORTE DE SOLO DE 1ª CATEGORIA, COM ESCAVADEIRA HIDRÁULICA (CAÇAMBA: 0,8 M³ / 111 HP), FROTA DE 7 CAMINHÕES BASCULANTES DE 14 M³, DMT DE 6 KM E VELOCIDADE MÉDIA 22 KM/H. AF_05/2020</v>
          </cell>
          <cell r="I5559" t="str">
            <v>M3</v>
          </cell>
          <cell r="J5559" t="str">
            <v>ATRIBUÍDO SÃO PAULO</v>
          </cell>
          <cell r="K5559" t="str">
            <v>25,75</v>
          </cell>
          <cell r="L5559" t="str">
            <v>CAIXA REFERENCIAL</v>
          </cell>
          <cell r="M5559" t="str">
            <v>2,40</v>
          </cell>
          <cell r="N5559">
            <v>23.35</v>
          </cell>
          <cell r="O5559">
            <v>25.75</v>
          </cell>
          <cell r="P5559">
            <v>0</v>
          </cell>
          <cell r="R5559" t="str">
            <v>SINAPI</v>
          </cell>
        </row>
        <row r="5560">
          <cell r="G5560">
            <v>101215</v>
          </cell>
          <cell r="H5560" t="str">
            <v>ESCAVAÇÃO VERTICAL PARA  EDIFICAÇÃO, COM CARGA, DESCARGA E TRANSPORTE DE SOLO DE 1ª CATEGORIA, COM ESCAVADEIRA HIDRÁULICA (CAÇAMBA: 0,8 M³ / 111 HP), FROTA DE 4 CAMINHÕES BASCULANTES DE 18 M³, DMT DE 1,5 KM E VELOCIDADE MÉDIA 18 KM/H. AF_05/2020</v>
          </cell>
          <cell r="I5560" t="str">
            <v>M3</v>
          </cell>
          <cell r="J5560" t="str">
            <v>ATRIBUÍDO SÃO PAULO</v>
          </cell>
          <cell r="K5560" t="str">
            <v>14,61</v>
          </cell>
          <cell r="L5560" t="str">
            <v>CAIXA REFERENCIAL</v>
          </cell>
          <cell r="M5560" t="str">
            <v>1,48</v>
          </cell>
          <cell r="N5560">
            <v>13.129999999999999</v>
          </cell>
          <cell r="O5560">
            <v>14.61</v>
          </cell>
          <cell r="P5560">
            <v>0</v>
          </cell>
          <cell r="R5560" t="str">
            <v>SINAPI</v>
          </cell>
        </row>
        <row r="5561">
          <cell r="G5561">
            <v>101216</v>
          </cell>
          <cell r="H5561" t="str">
            <v>ESCAVAÇÃO VERTICAL PARA  EDIFICAÇÃO, COM CARGA, DESCARGA E TRANSPORTE DE SOLO DE 1ª CATEGORIA, COM ESCAVADEIRA HIDRÁULICA (CAÇAMBA: 0,8 M³ / 111 HP), FROTA DE 4 CAMINHÕES BASCULANTES DE 18 M³, DMT DE 2 KM E VELOCIDADE MÉDIA 19 KM/H. AF_05/2020</v>
          </cell>
          <cell r="I5561" t="str">
            <v>M3</v>
          </cell>
          <cell r="J5561" t="str">
            <v>ATRIBUÍDO SÃO PAULO</v>
          </cell>
          <cell r="K5561" t="str">
            <v>15,31</v>
          </cell>
          <cell r="L5561" t="str">
            <v>CAIXA REFERENCIAL</v>
          </cell>
          <cell r="M5561" t="str">
            <v>1,47</v>
          </cell>
          <cell r="N5561">
            <v>13.84</v>
          </cell>
          <cell r="O5561">
            <v>15.31</v>
          </cell>
          <cell r="P5561">
            <v>0</v>
          </cell>
          <cell r="R5561" t="str">
            <v>SINAPI</v>
          </cell>
        </row>
        <row r="5562">
          <cell r="G5562">
            <v>101217</v>
          </cell>
          <cell r="H5562" t="str">
            <v>ESCAVAÇÃO VERTICAL PARA  EDIFICAÇÃO, COM CARGA, DESCARGA E TRANSPORTE DE SOLO DE 1ª CATEGORIA, COM ESCAVADEIRA HIDRÁULICA (CAÇAMBA: 0,8 M³ / 111 HP), FROTA DE 5 CAMINHÕES BASCULANTES DE 18 M³, DMT DE 3 KM E VELOCIDADE MÉDIA 20 KM/H. AF_05/2020</v>
          </cell>
          <cell r="I5562" t="str">
            <v>M3</v>
          </cell>
          <cell r="J5562" t="str">
            <v>ATRIBUÍDO SÃO PAULO</v>
          </cell>
          <cell r="K5562" t="str">
            <v>17,83</v>
          </cell>
          <cell r="L5562" t="str">
            <v>CAIXA REFERENCIAL</v>
          </cell>
          <cell r="M5562" t="str">
            <v>1,74</v>
          </cell>
          <cell r="N5562">
            <v>16.09</v>
          </cell>
          <cell r="O5562">
            <v>17.829999999999998</v>
          </cell>
          <cell r="P5562">
            <v>0</v>
          </cell>
          <cell r="R5562" t="str">
            <v>SINAPI</v>
          </cell>
        </row>
        <row r="5563">
          <cell r="G5563">
            <v>101218</v>
          </cell>
          <cell r="H5563" t="str">
            <v>ESCAVAÇÃO VERTICAL PARA  EDIFICAÇÃO, COM CARGA, DESCARGA E TRANSPORTE DE SOLO DE 1ª CATEGORIA, COM ESCAVADEIRA HIDRÁULICA (CAÇAMBA: 0,8 M³ / 111 HP), FROTA DE 5 CAMINHÕES BASCULANTES DE 18 M³, DMT DE 4 KM E VELOCIDADE MÉDIA 22 KM/H. AF_05/2020</v>
          </cell>
          <cell r="I5563" t="str">
            <v>M3</v>
          </cell>
          <cell r="J5563" t="str">
            <v>ATRIBUÍDO SÃO PAULO</v>
          </cell>
          <cell r="K5563" t="str">
            <v>18,87</v>
          </cell>
          <cell r="L5563" t="str">
            <v>CAIXA REFERENCIAL</v>
          </cell>
          <cell r="M5563" t="str">
            <v>1,74</v>
          </cell>
          <cell r="N5563">
            <v>17.130000000000003</v>
          </cell>
          <cell r="O5563">
            <v>18.87</v>
          </cell>
          <cell r="P5563">
            <v>0</v>
          </cell>
          <cell r="R5563" t="str">
            <v>SINAPI</v>
          </cell>
        </row>
        <row r="5564">
          <cell r="G5564">
            <v>101219</v>
          </cell>
          <cell r="H5564" t="str">
            <v>ESCAVAÇÃO VERTICAL PARA  EDIFICAÇÃO, COM CARGA, DESCARGA E TRANSPORTE DE SOLO DE 1ª CATEGORIA, COM ESCAVADEIRA HIDRÁULICA (CAÇAMBA: 0,8 M³ / 111 HP), FROTA DE 6 CAMINHÕES BASCULANTES DE 18 M³, DMT DE 6 KM E VELOCIDADE MÉDIA 22 KM/H. AF_05/2020</v>
          </cell>
          <cell r="I5564" t="str">
            <v>M3</v>
          </cell>
          <cell r="J5564" t="str">
            <v>ATRIBUÍDO SÃO PAULO</v>
          </cell>
          <cell r="K5564" t="str">
            <v>22,88</v>
          </cell>
          <cell r="L5564" t="str">
            <v>CAIXA REFERENCIAL</v>
          </cell>
          <cell r="M5564" t="str">
            <v>2,00</v>
          </cell>
          <cell r="N5564">
            <v>20.88</v>
          </cell>
          <cell r="O5564">
            <v>22.88</v>
          </cell>
          <cell r="P5564">
            <v>0</v>
          </cell>
          <cell r="R5564" t="str">
            <v>SINAPI</v>
          </cell>
        </row>
        <row r="5565">
          <cell r="G5565">
            <v>101220</v>
          </cell>
          <cell r="H5565" t="str">
            <v>ESCAVAÇÃO VERTICAL PARA  EDIFICAÇÃO, COM CARGA, DESCARGA E TRANSPORTE DE SOLO DE 1ª CATEGORIA, COM ESCAVADEIRA HIDRÁULICA (CAÇAMBA: 1,2 M³ / 155 HP), FROTA DE 5 CAMINHÕES BASCULANTES DE 14 M³, DMT DE 1,5 KM E VELOCIDADE MÉDIA 18 KM/H. AF_05/2020</v>
          </cell>
          <cell r="I5565" t="str">
            <v>M3</v>
          </cell>
          <cell r="J5565" t="str">
            <v>ATRIBUÍDO SÃO PAULO</v>
          </cell>
          <cell r="K5565" t="str">
            <v>14,35</v>
          </cell>
          <cell r="L5565" t="str">
            <v>CAIXA REFERENCIAL</v>
          </cell>
          <cell r="M5565" t="str">
            <v>1,40</v>
          </cell>
          <cell r="N5565">
            <v>12.95</v>
          </cell>
          <cell r="O5565">
            <v>14.35</v>
          </cell>
          <cell r="P5565">
            <v>0</v>
          </cell>
          <cell r="R5565" t="str">
            <v>SINAPI</v>
          </cell>
        </row>
        <row r="5566">
          <cell r="G5566">
            <v>101221</v>
          </cell>
          <cell r="H5566" t="str">
            <v>ESCAVAÇÃO VERTICAL PARA  EDIFICAÇÃO, COM CARGA, DESCARGA E TRANSPORTE DE SOLO DE 1ª CATEGORIA, COM ESCAVADEIRA HIDRÁULICA (CAÇAMBA: 1,2 M³ / 155 HP), FROTA DE 5 CAMINHÕES BASCULANTES DE 14 M³, DMT DE 2 KM E VELOCIDADE MÉDIA 19 KM/H. AF_05/2020</v>
          </cell>
          <cell r="I5566" t="str">
            <v>M3</v>
          </cell>
          <cell r="J5566" t="str">
            <v>ATRIBUÍDO SÃO PAULO</v>
          </cell>
          <cell r="K5566" t="str">
            <v>15,16</v>
          </cell>
          <cell r="L5566" t="str">
            <v>CAIXA REFERENCIAL</v>
          </cell>
          <cell r="M5566" t="str">
            <v>1,41</v>
          </cell>
          <cell r="N5566">
            <v>13.75</v>
          </cell>
          <cell r="O5566">
            <v>15.16</v>
          </cell>
          <cell r="P5566">
            <v>0</v>
          </cell>
          <cell r="R5566" t="str">
            <v>SINAPI</v>
          </cell>
        </row>
        <row r="5567">
          <cell r="G5567">
            <v>101222</v>
          </cell>
          <cell r="H5567" t="str">
            <v>ESCAVAÇÃO VERTICAL PARA  EDIFICAÇÃO, COM CARGA, DESCARGA E TRANSPORTE DE SOLO DE 1ª CATEGORIA, COM ESCAVADEIRA HIDRÁULICA (CAÇAMBA: 1,2 M³ / 155 HP), FROTA DE 6 CAMINHÕES BASCULANTES DE 14 M³, DMT DE 3 KM E VELOCIDADE MÉDIA 20 KM/H. AF_05/2020</v>
          </cell>
          <cell r="I5567" t="str">
            <v>M3</v>
          </cell>
          <cell r="J5567" t="str">
            <v>ATRIBUÍDO SÃO PAULO</v>
          </cell>
          <cell r="K5567" t="str">
            <v>17,63</v>
          </cell>
          <cell r="L5567" t="str">
            <v>CAIXA REFERENCIAL</v>
          </cell>
          <cell r="M5567" t="str">
            <v>1,60</v>
          </cell>
          <cell r="N5567">
            <v>16.029999999999998</v>
          </cell>
          <cell r="O5567">
            <v>17.63</v>
          </cell>
          <cell r="P5567">
            <v>0</v>
          </cell>
          <cell r="R5567" t="str">
            <v>SINAPI</v>
          </cell>
        </row>
        <row r="5568">
          <cell r="G5568">
            <v>101223</v>
          </cell>
          <cell r="H5568" t="str">
            <v>ESCAVAÇÃO VERTICAL PARA  EDIFICAÇÃO, COM CARGA, DESCARGA E TRANSPORTE DE SOLO DE 1ª CATEGORIA, COM ESCAVADEIRA HIDRÁULICA (CAÇAMBA: 1,2 M³ / 155 HP), FROTA DE 7 CAMINHÕES BASCULANTES DE 14 M³, DMT DE 4 KM E VELOCIDADE MÉDIA 22 KM/H. AF_05/2020</v>
          </cell>
          <cell r="I5568" t="str">
            <v>M3</v>
          </cell>
          <cell r="J5568" t="str">
            <v>ATRIBUÍDO SÃO PAULO</v>
          </cell>
          <cell r="K5568" t="str">
            <v>19,62</v>
          </cell>
          <cell r="L5568" t="str">
            <v>CAIXA REFERENCIAL</v>
          </cell>
          <cell r="M5568" t="str">
            <v>1,81</v>
          </cell>
          <cell r="N5568">
            <v>17.810000000000002</v>
          </cell>
          <cell r="O5568">
            <v>19.62</v>
          </cell>
          <cell r="P5568">
            <v>0</v>
          </cell>
          <cell r="R5568" t="str">
            <v>SINAPI</v>
          </cell>
        </row>
        <row r="5569">
          <cell r="G5569">
            <v>101224</v>
          </cell>
          <cell r="H5569" t="str">
            <v>ESCAVAÇÃO VERTICAL PARA  EDIFICAÇÃO, COM CARGA, DESCARGA E TRANSPORTE DE SOLO DE 1ª CATEGORIA, COM ESCAVADEIRA HIDRÁULICA (CAÇAMBA: 1,2 M³ / 155 HP), FROTA DE 9 CAMINHÕES BASCULANTES DE 14 M³, DMT DE 6 KM E VELOCIDADE MÉDIA 22 KM/H. AF_05/2020</v>
          </cell>
          <cell r="I5569" t="str">
            <v>M3</v>
          </cell>
          <cell r="J5569" t="str">
            <v>ATRIBUÍDO SÃO PAULO</v>
          </cell>
          <cell r="K5569" t="str">
            <v>24,61</v>
          </cell>
          <cell r="L5569" t="str">
            <v>CAIXA REFERENCIAL</v>
          </cell>
          <cell r="M5569" t="str">
            <v>2,24</v>
          </cell>
          <cell r="N5569">
            <v>22.369999999999997</v>
          </cell>
          <cell r="O5569">
            <v>24.61</v>
          </cell>
          <cell r="P5569">
            <v>0</v>
          </cell>
          <cell r="R5569" t="str">
            <v>SINAPI</v>
          </cell>
        </row>
        <row r="5570">
          <cell r="G5570">
            <v>101225</v>
          </cell>
          <cell r="H5570" t="str">
            <v>ESCAVAÇÃO VERTICAL PARA  EDIFICAÇÃO, COM CARGA, DESCARGA E TRANSPORTE DE SOLO DE 1ª CATEGORIA, COM ESCAVADEIRA HIDRÁULICA (CAÇAMBA: 1,2 M³ / 155 HP), FROTA DE 5 CAMINHÕES BASCULANTES DE 18 M³, DMT DE 1,5 KM E VELOCIDADE MÉDIA 18 KM/H. AF_05/2020</v>
          </cell>
          <cell r="I5570" t="str">
            <v>M3</v>
          </cell>
          <cell r="J5570" t="str">
            <v>ATRIBUÍDO SÃO PAULO</v>
          </cell>
          <cell r="K5570" t="str">
            <v>13,16</v>
          </cell>
          <cell r="L5570" t="str">
            <v>CAIXA REFERENCIAL</v>
          </cell>
          <cell r="M5570" t="str">
            <v>1,25</v>
          </cell>
          <cell r="N5570">
            <v>11.91</v>
          </cell>
          <cell r="O5570">
            <v>13.16</v>
          </cell>
          <cell r="P5570">
            <v>0</v>
          </cell>
          <cell r="R5570" t="str">
            <v>SINAPI</v>
          </cell>
        </row>
        <row r="5571">
          <cell r="G5571">
            <v>101226</v>
          </cell>
          <cell r="H5571" t="str">
            <v>ESCAVAÇÃO VERTICAL PARA  EDIFICAÇÃO, COM CARGA, DESCARGA E TRANSPORTE DE SOLO DE 1ª CATEGORIA, COM ESCAVADEIRA HIDRÁULICA (CAÇAMBA: 1,2 M³ / 155 HP), FROTA DE 5 CAMINHÕES BASCULANTES DE 18 M³, DMT DE 2 KM E VELOCIDADE MÉDIA 19 KM/H. AF_05/2020</v>
          </cell>
          <cell r="I5571" t="str">
            <v>M3</v>
          </cell>
          <cell r="J5571" t="str">
            <v>ATRIBUÍDO SÃO PAULO</v>
          </cell>
          <cell r="K5571" t="str">
            <v>13,86</v>
          </cell>
          <cell r="L5571" t="str">
            <v>CAIXA REFERENCIAL</v>
          </cell>
          <cell r="M5571" t="str">
            <v>1,24</v>
          </cell>
          <cell r="N5571">
            <v>12.62</v>
          </cell>
          <cell r="O5571">
            <v>13.86</v>
          </cell>
          <cell r="P5571">
            <v>0</v>
          </cell>
          <cell r="R5571" t="str">
            <v>SINAPI</v>
          </cell>
        </row>
        <row r="5572">
          <cell r="G5572">
            <v>101227</v>
          </cell>
          <cell r="H5572" t="str">
            <v>ESCAVAÇÃO VERTICAL PARA  EDIFICAÇÃO, COM CARGA, DESCARGA E TRANSPORTE DE SOLO DE 1ª CATEGORIA, COM ESCAVADEIRA HIDRÁULICA (CAÇAMBA: 1,2 M³ / 155 HP), FROTA DE 6 CAMINHÕES BASCULANTES DE 18 M³, DMT DE 3 KM E VELOCIDADE MÉDIA 20 KM/H. AF_05/2020</v>
          </cell>
          <cell r="I5572" t="str">
            <v>M3</v>
          </cell>
          <cell r="J5572" t="str">
            <v>ATRIBUÍDO SÃO PAULO</v>
          </cell>
          <cell r="K5572" t="str">
            <v>16,07</v>
          </cell>
          <cell r="L5572" t="str">
            <v>CAIXA REFERENCIAL</v>
          </cell>
          <cell r="M5572" t="str">
            <v>1,43</v>
          </cell>
          <cell r="N5572">
            <v>14.64</v>
          </cell>
          <cell r="O5572">
            <v>16.07</v>
          </cell>
          <cell r="P5572">
            <v>0</v>
          </cell>
          <cell r="R5572" t="str">
            <v>SINAPI</v>
          </cell>
        </row>
        <row r="5573">
          <cell r="G5573">
            <v>101228</v>
          </cell>
          <cell r="H5573" t="str">
            <v>ESCAVAÇÃO VERTICAL PARA  EDIFICAÇÃO, COM CARGA, DESCARGA E TRANSPORTE DE SOLO DE 1ª CATEGORIA, COM ESCAVADEIRA HIDRÁULICA (CAÇAMBA: 1,2 M³ / 155 HP), FROTA DE 6 CAMINHÕES BASCULANTES DE 18 M³, DMT DE 4 KM E VELOCIDADE MÉDIA 22 KM/H. AF_05/2020</v>
          </cell>
          <cell r="I5573" t="str">
            <v>M3</v>
          </cell>
          <cell r="J5573" t="str">
            <v>ATRIBUÍDO SÃO PAULO</v>
          </cell>
          <cell r="K5573" t="str">
            <v>17,14</v>
          </cell>
          <cell r="L5573" t="str">
            <v>CAIXA REFERENCIAL</v>
          </cell>
          <cell r="M5573" t="str">
            <v>1,44</v>
          </cell>
          <cell r="N5573">
            <v>15.700000000000001</v>
          </cell>
          <cell r="O5573">
            <v>17.14</v>
          </cell>
          <cell r="P5573">
            <v>0</v>
          </cell>
          <cell r="R5573" t="str">
            <v>SINAPI</v>
          </cell>
        </row>
        <row r="5574">
          <cell r="G5574">
            <v>101229</v>
          </cell>
          <cell r="H5574" t="str">
            <v>ESCAVAÇÃO VERTICAL PARA  EDIFICAÇÃO, COM CARGA, DESCARGA E TRANSPORTE DE SOLO DE 1ª CATEGORIA, COM ESCAVADEIRA HIDRÁULICA (CAÇAMBA: 1,2 M³ / 155 HP), FROTA DE 8 CAMINHÕES BASCULANTES DE 18 M³, DMT DE 6 KM E VELOCIDADE MÉDIA 22 KM/H. AF_05/2020</v>
          </cell>
          <cell r="I5574" t="str">
            <v>M3</v>
          </cell>
          <cell r="J5574" t="str">
            <v>ATRIBUÍDO SÃO PAULO</v>
          </cell>
          <cell r="K5574" t="str">
            <v>21,61</v>
          </cell>
          <cell r="L5574" t="str">
            <v>CAIXA REFERENCIAL</v>
          </cell>
          <cell r="M5574" t="str">
            <v>1,82</v>
          </cell>
          <cell r="N5574">
            <v>19.79</v>
          </cell>
          <cell r="O5574">
            <v>21.61</v>
          </cell>
          <cell r="P5574">
            <v>0</v>
          </cell>
          <cell r="R5574" t="str">
            <v>SINAPI</v>
          </cell>
        </row>
        <row r="5575">
          <cell r="G5575">
            <v>101230</v>
          </cell>
          <cell r="H5575" t="str">
            <v>ESCAVAÇÃO VERTICAL PARA INFRAESTRUTURA, COM CARGA, DESCARGA E TRANSPORTE DE SOLO DE 1ª CATEGORIA, COM ESCAVADEIRA HIDRÁULICA (CAÇAMBA: 0,8 M³ / 111 HP), FROTA DE 3 CAMINHÕES BASCULANTES DE 14 M³, DMT ATÉ 1 KM E VELOCIDADE MÉDIA14 KM/H. AF_05/2020</v>
          </cell>
          <cell r="I5575" t="str">
            <v>M3</v>
          </cell>
          <cell r="J5575" t="str">
            <v>ATRIBUÍDO SÃO PAULO</v>
          </cell>
          <cell r="K5575" t="str">
            <v>9,61</v>
          </cell>
          <cell r="L5575" t="str">
            <v>CAIXA REFERENCIAL</v>
          </cell>
          <cell r="M5575" t="str">
            <v>1,08</v>
          </cell>
          <cell r="N5575">
            <v>8.5299999999999994</v>
          </cell>
          <cell r="O5575">
            <v>9.61</v>
          </cell>
          <cell r="P5575">
            <v>0</v>
          </cell>
          <cell r="R5575" t="str">
            <v>SINAPI</v>
          </cell>
        </row>
        <row r="5576">
          <cell r="G5576">
            <v>101231</v>
          </cell>
          <cell r="H5576" t="str">
            <v>ESCAVAÇÃO VERTICAL PARA INFRAESTRUTURA, COM CARGA, DESCARGA E TRANSPORTE DE SOLO DE 1ª CATEGORIA, COM ESCAVADEIRA HIDRÁULICA (CAÇAMBA: 0,8 M³ / 111 HP), FROTA DE 3 CAMINHÕES BASCULANTES DE 18 M³, DMT ATÉ 1 KM E VELOCIDADE MÉDIA14 KM/H. AF_05/2020</v>
          </cell>
          <cell r="I5576" t="str">
            <v>M3</v>
          </cell>
          <cell r="J5576" t="str">
            <v>ATRIBUÍDO SÃO PAULO</v>
          </cell>
          <cell r="K5576" t="str">
            <v>9,12</v>
          </cell>
          <cell r="L5576" t="str">
            <v>CAIXA REFERENCIAL</v>
          </cell>
          <cell r="M5576" t="str">
            <v>1,02</v>
          </cell>
          <cell r="N5576">
            <v>8.1</v>
          </cell>
          <cell r="O5576">
            <v>9.1199999999999992</v>
          </cell>
          <cell r="P5576">
            <v>0</v>
          </cell>
          <cell r="R5576" t="str">
            <v>SINAPI</v>
          </cell>
        </row>
        <row r="5577">
          <cell r="G5577">
            <v>101232</v>
          </cell>
          <cell r="H5577" t="str">
            <v>ESCAVAÇÃO VERTICAL PARA INFRAESTRUTURA, COM CARGA, DESCARGA E TRANSPORTE DE SOLO DE 1ª CATEGORIA, COM ESCAVADEIRA HIDRÁULICA (CAÇAMBA: 1,2 M³ / 155 HP), FROTA DE 3 CAMINHÕES BASCULANTES DE 14 M³, DMT ATÉ 1 KM E VELOCIDADE MÉDIA14 KM/H. AF_05/2020</v>
          </cell>
          <cell r="I5577" t="str">
            <v>M3</v>
          </cell>
          <cell r="J5577" t="str">
            <v>ATRIBUÍDO SÃO PAULO</v>
          </cell>
          <cell r="K5577" t="str">
            <v>8,22</v>
          </cell>
          <cell r="L5577" t="str">
            <v>CAIXA REFERENCIAL</v>
          </cell>
          <cell r="M5577" t="str">
            <v>0,82</v>
          </cell>
          <cell r="N5577">
            <v>7.4</v>
          </cell>
          <cell r="O5577">
            <v>8.2200000000000006</v>
          </cell>
          <cell r="P5577">
            <v>0</v>
          </cell>
          <cell r="R5577" t="str">
            <v>SINAPI</v>
          </cell>
        </row>
        <row r="5578">
          <cell r="G5578">
            <v>101233</v>
          </cell>
          <cell r="H5578" t="str">
            <v>ESCAVAÇÃO VERTICAL PARA INFRAESTRUTURA, COM CARGA, DESCARGA E TRANSPORTE DE SOLO DE 1ª CATEGORIA, COM ESCAVADEIRA HIDRÁULICA (CAÇAMBA: 1,2 M³ / 155 HP), FROTA DE 3 CAMINHÕES BASCULANTES DE 18 M³, DMT ATÉ 1 KM E VELOCIDADE MÉDIA14 KM/H. AF_05/2020</v>
          </cell>
          <cell r="I5578" t="str">
            <v>M3</v>
          </cell>
          <cell r="J5578" t="str">
            <v>ATRIBUÍDO SÃO PAULO</v>
          </cell>
          <cell r="K5578" t="str">
            <v>7,56</v>
          </cell>
          <cell r="L5578" t="str">
            <v>CAIXA REFERENCIAL</v>
          </cell>
          <cell r="M5578" t="str">
            <v>0,74</v>
          </cell>
          <cell r="N5578">
            <v>6.8199999999999994</v>
          </cell>
          <cell r="O5578">
            <v>7.56</v>
          </cell>
          <cell r="P5578">
            <v>0</v>
          </cell>
          <cell r="R5578" t="str">
            <v>SINAPI</v>
          </cell>
        </row>
        <row r="5579">
          <cell r="G5579">
            <v>101234</v>
          </cell>
          <cell r="H5579" t="str">
            <v>ESCAVAÇÃO VERTICAL PARA INFRAESTRUTURA, COM CARGA, DESCARGA E TRANSPORTE DE SOLO DE 1ª CATEGORIA, COM ESCAVADEIRA HIDRÁULICA (CAÇAMBA: 0,8 M³ / 111HP), FROTA DE 5 CAMINHÕES BASCULANTES DE 14 M³, DMT DE 1,5 KM E VELOCIDADE MÉDIA18 KM/H. AF_05/2020</v>
          </cell>
          <cell r="I5579" t="str">
            <v>M3</v>
          </cell>
          <cell r="J5579" t="str">
            <v>ATRIBUÍDO SÃO PAULO</v>
          </cell>
          <cell r="K5579" t="str">
            <v>14,94</v>
          </cell>
          <cell r="L5579" t="str">
            <v>CAIXA REFERENCIAL</v>
          </cell>
          <cell r="M5579" t="str">
            <v>1,54</v>
          </cell>
          <cell r="N5579">
            <v>13.399999999999999</v>
          </cell>
          <cell r="O5579">
            <v>14.939999999999998</v>
          </cell>
          <cell r="P5579">
            <v>0</v>
          </cell>
          <cell r="R5579" t="str">
            <v>SINAPI</v>
          </cell>
        </row>
        <row r="5580">
          <cell r="G5580">
            <v>101235</v>
          </cell>
          <cell r="H5580" t="str">
            <v>ESCAVAÇÃO VERTICAL PARA INFRAESTRUTURA, COM CARGA, DESCARGA E TRANSPORTE DE SOLO DE 1ª CATEGORIA, COM ESCAVADEIRA HIDRÁULICA (CAÇAMBA: 0,8 M³ / 111HP), FROTA DE 5 CAMINHÕES BASCULANTES DE 14 M³, DMT DE 2 KM E VELOCIDADE MÉDIA 19 KM/H. AF_05/2020</v>
          </cell>
          <cell r="I5580" t="str">
            <v>M3</v>
          </cell>
          <cell r="J5580" t="str">
            <v>ATRIBUÍDO SÃO PAULO</v>
          </cell>
          <cell r="K5580" t="str">
            <v>15,73</v>
          </cell>
          <cell r="L5580" t="str">
            <v>CAIXA REFERENCIAL</v>
          </cell>
          <cell r="M5580" t="str">
            <v>1,55</v>
          </cell>
          <cell r="N5580">
            <v>14.18</v>
          </cell>
          <cell r="O5580">
            <v>15.73</v>
          </cell>
          <cell r="P5580">
            <v>0</v>
          </cell>
          <cell r="R5580" t="str">
            <v>SINAPI</v>
          </cell>
        </row>
        <row r="5581">
          <cell r="G5581">
            <v>101236</v>
          </cell>
          <cell r="H5581" t="str">
            <v>ESCAVAÇÃO VERTICAL PARA INFRAESTRUTURA, COM CARGA, DESCARGA E TRANSPORTE DE SOLO DE 1ª CATEGORIA, COM ESCAVADEIRA HIDRÁULICA (CAÇAMBA: 0,8 M³ / 111HP), FROTA DE 6 CAMINHÕES BASCULANTES DE 14 M³, DMT DE 3 KM E VELOCIDADE MÉDIA 20 KM/H. AF_05/2020</v>
          </cell>
          <cell r="I5581" t="str">
            <v>M3</v>
          </cell>
          <cell r="J5581" t="str">
            <v>ATRIBUÍDO SÃO PAULO</v>
          </cell>
          <cell r="K5581" t="str">
            <v>18,32</v>
          </cell>
          <cell r="L5581" t="str">
            <v>CAIXA REFERENCIAL</v>
          </cell>
          <cell r="M5581" t="str">
            <v>1,78</v>
          </cell>
          <cell r="N5581">
            <v>16.54</v>
          </cell>
          <cell r="O5581">
            <v>18.32</v>
          </cell>
          <cell r="P5581">
            <v>0</v>
          </cell>
          <cell r="R5581" t="str">
            <v>SINAPI</v>
          </cell>
        </row>
        <row r="5582">
          <cell r="G5582">
            <v>101237</v>
          </cell>
          <cell r="H5582" t="str">
            <v>ESCAVAÇÃO VERTICAL PARA INFRAESTRUTURA, COM CARGA, DESCARGA E TRANSPORTE DE SOLO DE 1ª CATEGORIA, COM ESCAVADEIRA HIDRÁULICA (CAÇAMBA: 0,8 M³ / 111HP), FROTA DE 6 CAMINHÕES BASCULANTES DE 14 M³, DMT DE 4 KM E VELOCIDADE MÉDIA 22 KM/H. AF_05/2020</v>
          </cell>
          <cell r="I5582" t="str">
            <v>M3</v>
          </cell>
          <cell r="J5582" t="str">
            <v>ATRIBUÍDO SÃO PAULO</v>
          </cell>
          <cell r="K5582" t="str">
            <v>19,52</v>
          </cell>
          <cell r="L5582" t="str">
            <v>CAIXA REFERENCIAL</v>
          </cell>
          <cell r="M5582" t="str">
            <v>1,78</v>
          </cell>
          <cell r="N5582">
            <v>17.739999999999998</v>
          </cell>
          <cell r="O5582">
            <v>19.52</v>
          </cell>
          <cell r="P5582">
            <v>0</v>
          </cell>
          <cell r="R5582" t="str">
            <v>SINAPI</v>
          </cell>
        </row>
        <row r="5583">
          <cell r="G5583">
            <v>101238</v>
          </cell>
          <cell r="H5583" t="str">
            <v>ESCAVAÇÃO VERTICAL PARA INFRAESTRUTURA, COM CARGA, DESCARGA E TRANSPORTE DE SOLO DE 1ª CATEGORIA, COM ESCAVADEIRA HIDRÁULICA (CAÇAMBA: 0,8 M³ / 111HP), FROTA DE 8 CAMINHÕES BASCULANTES DE 14 M³, DMT DE 6 KM E VELOCIDADE MÉDIA 22 KM/H. AF_05/2020</v>
          </cell>
          <cell r="I5583" t="str">
            <v>M3</v>
          </cell>
          <cell r="J5583" t="str">
            <v>ATRIBUÍDO SÃO PAULO</v>
          </cell>
          <cell r="K5583" t="str">
            <v>24,69</v>
          </cell>
          <cell r="L5583" t="str">
            <v>CAIXA REFERENCIAL</v>
          </cell>
          <cell r="M5583" t="str">
            <v>2,25</v>
          </cell>
          <cell r="N5583">
            <v>22.44</v>
          </cell>
          <cell r="O5583">
            <v>24.69</v>
          </cell>
          <cell r="P5583">
            <v>0</v>
          </cell>
          <cell r="R5583" t="str">
            <v>SINAPI</v>
          </cell>
        </row>
        <row r="5584">
          <cell r="G5584">
            <v>101239</v>
          </cell>
          <cell r="H5584" t="str">
            <v>ESCAVAÇÃO VERTICAL PARA INFRAESTRUTURA, COM CARGA, DESCARGA E TRANSPORTE DE SOLO DE 1ª CATEGORIA, COM ESCAVADEIRA HIDRÁULICA (CAÇAMBA: 0,8 M³ / 111HP), FROTA DE 4 CAMINHÕES BASCULANTES DE 18 M³, DMT DE 1,5 KM E VELOCIDADE MÉDIA18 KM/H. AF_05/2020</v>
          </cell>
          <cell r="I5584" t="str">
            <v>M3</v>
          </cell>
          <cell r="J5584" t="str">
            <v>ATRIBUÍDO SÃO PAULO</v>
          </cell>
          <cell r="K5584" t="str">
            <v>13,09</v>
          </cell>
          <cell r="L5584" t="str">
            <v>CAIXA REFERENCIAL</v>
          </cell>
          <cell r="M5584" t="str">
            <v>1,22</v>
          </cell>
          <cell r="N5584">
            <v>11.87</v>
          </cell>
          <cell r="O5584">
            <v>13.09</v>
          </cell>
          <cell r="P5584">
            <v>0</v>
          </cell>
          <cell r="R5584" t="str">
            <v>SINAPI</v>
          </cell>
        </row>
        <row r="5585">
          <cell r="G5585">
            <v>101240</v>
          </cell>
          <cell r="H5585" t="str">
            <v>ESCAVAÇÃO VERTICAL PARA INFRAESTRUTURA, COM CARGA, DESCARGA E TRANSPORTE DE SOLO DE 1ª CATEGORIA, COM ESCAVADEIRA HIDRÁULICA (CAÇAMBA: 0,8 M³ / 111HP), FROTA DE 4 CAMINHÕES BASCULANTES DE 18 M³, DMT DE 2 KM E VELOCIDADE MÉDIA 19 KM/H. AF_05/2020</v>
          </cell>
          <cell r="I5585" t="str">
            <v>M3</v>
          </cell>
          <cell r="J5585" t="str">
            <v>ATRIBUÍDO SÃO PAULO</v>
          </cell>
          <cell r="K5585" t="str">
            <v>13,81</v>
          </cell>
          <cell r="L5585" t="str">
            <v>CAIXA REFERENCIAL</v>
          </cell>
          <cell r="M5585" t="str">
            <v>1,23</v>
          </cell>
          <cell r="N5585">
            <v>12.58</v>
          </cell>
          <cell r="O5585">
            <v>13.81</v>
          </cell>
          <cell r="P5585">
            <v>0</v>
          </cell>
          <cell r="R5585" t="str">
            <v>SINAPI</v>
          </cell>
        </row>
        <row r="5586">
          <cell r="G5586">
            <v>101241</v>
          </cell>
          <cell r="H5586" t="str">
            <v>ESCAVAÇÃO VERTICAL PARA INFRAESTRUTURA, COM CARGA, DESCARGA E TRANSPORTE DE SOLO DE 1ª CATEGORIA, COM ESCAVADEIRA HIDRÁULICA (CAÇAMBA: 0,8 M³ / 111HP), FROTA DE 5 CAMINHÕES BASCULANTES DE 18 M³, DMT DE 3 KM E VELOCIDADE MÉDIA 20 KM/H. AF_05/2020</v>
          </cell>
          <cell r="I5586" t="str">
            <v>M3</v>
          </cell>
          <cell r="J5586" t="str">
            <v>ATRIBUÍDO SÃO PAULO</v>
          </cell>
          <cell r="K5586" t="str">
            <v>16,14</v>
          </cell>
          <cell r="L5586" t="str">
            <v>CAIXA REFERENCIAL</v>
          </cell>
          <cell r="M5586" t="str">
            <v>1,44</v>
          </cell>
          <cell r="N5586">
            <v>14.700000000000001</v>
          </cell>
          <cell r="O5586">
            <v>16.14</v>
          </cell>
          <cell r="P5586">
            <v>0</v>
          </cell>
          <cell r="R5586" t="str">
            <v>SINAPI</v>
          </cell>
        </row>
        <row r="5587">
          <cell r="G5587">
            <v>101242</v>
          </cell>
          <cell r="H5587" t="str">
            <v>ESCAVAÇÃO VERTICAL PARA INFRAESTRUTURA, COM CARGA, DESCARGA E TRANSPORTE DE SOLO DE 1ª CATEGORIA, COM ESCAVADEIRA HIDRÁULICA (CAÇAMBA: 0,8 M³ / 111HP), FROTA DE 6 CAMINHÕES BASCULANTES DE 18 M³, DMT DE 4 KM E VELOCIDADE MÉDIA 22 KM/H. AF_05/2020</v>
          </cell>
          <cell r="I5587" t="str">
            <v>M3</v>
          </cell>
          <cell r="J5587" t="str">
            <v>ATRIBUÍDO SÃO PAULO</v>
          </cell>
          <cell r="K5587" t="str">
            <v>18,04</v>
          </cell>
          <cell r="L5587" t="str">
            <v>CAIXA REFERENCIAL</v>
          </cell>
          <cell r="M5587" t="str">
            <v>1,65</v>
          </cell>
          <cell r="N5587">
            <v>16.39</v>
          </cell>
          <cell r="O5587">
            <v>18.04</v>
          </cell>
          <cell r="P5587">
            <v>0</v>
          </cell>
          <cell r="R5587" t="str">
            <v>SINAPI</v>
          </cell>
        </row>
        <row r="5588">
          <cell r="G5588">
            <v>101243</v>
          </cell>
          <cell r="H5588" t="str">
            <v>ESCAVAÇÃO VERTICAL PARA INFRAESTRUTURA, COM CARGA, DESCARGA E TRANSPORTE DE SOLO DE 1ª CATEGORIA, COM ESCAVADEIRA HIDRÁULICA (CAÇAMBA: 0,8 M³ / 111HP), FROTA DE 7 CAMINHÕES BASCULANTES DE 18 M³, DMT DE 6 KM E VELOCIDADE MÉDIA 22 KM/H. AF_05/2020</v>
          </cell>
          <cell r="I5588" t="str">
            <v>M3</v>
          </cell>
          <cell r="J5588" t="str">
            <v>ATRIBUÍDO SÃO PAULO</v>
          </cell>
          <cell r="K5588" t="str">
            <v>21,87</v>
          </cell>
          <cell r="L5588" t="str">
            <v>CAIXA REFERENCIAL</v>
          </cell>
          <cell r="M5588" t="str">
            <v>1,87</v>
          </cell>
          <cell r="N5588">
            <v>20</v>
          </cell>
          <cell r="O5588">
            <v>21.87</v>
          </cell>
          <cell r="P5588">
            <v>0</v>
          </cell>
          <cell r="R5588" t="str">
            <v>SINAPI</v>
          </cell>
        </row>
        <row r="5589">
          <cell r="G5589">
            <v>101244</v>
          </cell>
          <cell r="H5589" t="str">
            <v>ESCAVAÇÃO VERTICAL PARA INFRAESTRUTURA, COM CARGA, DESCARGA E TRANSPORTE DE SOLO DE 1ª CATEGORIA, COM ESCAVADEIRA HIDRÁULICA (CAÇAMBA: 1,2M³ / 155HP), FROTA DE 6 CAMINHÕES BASCULANTES DE 14 M³, DMT DE 1,5 KM E VELOCIDADE MÉDIA18 KM/H. AF_05/2020</v>
          </cell>
          <cell r="I5589" t="str">
            <v>M3</v>
          </cell>
          <cell r="J5589" t="str">
            <v>ATRIBUÍDO SÃO PAULO</v>
          </cell>
          <cell r="K5589" t="str">
            <v>13,80</v>
          </cell>
          <cell r="L5589" t="str">
            <v>CAIXA REFERENCIAL</v>
          </cell>
          <cell r="M5589" t="str">
            <v>1,36</v>
          </cell>
          <cell r="N5589">
            <v>12.440000000000001</v>
          </cell>
          <cell r="O5589">
            <v>13.8</v>
          </cell>
          <cell r="P5589">
            <v>0</v>
          </cell>
          <cell r="R5589" t="str">
            <v>SINAPI</v>
          </cell>
        </row>
        <row r="5590">
          <cell r="G5590">
            <v>101245</v>
          </cell>
          <cell r="H5590" t="str">
            <v>ESCAVAÇÃO VERTICAL PARA INFRAESTRUTURA, COM CARGA, DESCARGA E TRANSPORTE DE SOLO DE 1ª CATEGORIA, COM ESCAVADEIRA HIDRÁULICA (CAÇAMBA: 1,2 M³ / 155HP), FROTA DE 6 CAMINHÕES BASCULANTES DE 14 M³, DMT DE 2 KM E VELOCIDADE MÉDIA 19 KM/H. AF_05/2020</v>
          </cell>
          <cell r="I5590" t="str">
            <v>M3</v>
          </cell>
          <cell r="J5590" t="str">
            <v>ATRIBUÍDO SÃO PAULO</v>
          </cell>
          <cell r="K5590" t="str">
            <v>14,59</v>
          </cell>
          <cell r="L5590" t="str">
            <v>CAIXA REFERENCIAL</v>
          </cell>
          <cell r="M5590" t="str">
            <v>1,34</v>
          </cell>
          <cell r="N5590">
            <v>13.25</v>
          </cell>
          <cell r="O5590">
            <v>14.59</v>
          </cell>
          <cell r="P5590">
            <v>0</v>
          </cell>
          <cell r="R5590" t="str">
            <v>SINAPI</v>
          </cell>
        </row>
        <row r="5591">
          <cell r="G5591">
            <v>101246</v>
          </cell>
          <cell r="H5591" t="str">
            <v>ESCAVAÇÃO VERTICAL PARA INFRAESTRUTURA, COM CARGA, DESCARGA E TRANSPORTE DE SOLO DE 1ª CATEGORIA, COM ESCAVADEIRA HIDRÁULICA (CAÇAMBA: 1,2 M³ / 155HP), FROTA DE 7 CAMINHÕES BASCULANTES DE 14 M³, DMT DE 3 KM E VELOCIDADE MÉDIA 20 KM/H. AF_05/2020</v>
          </cell>
          <cell r="I5591" t="str">
            <v>M3</v>
          </cell>
          <cell r="J5591" t="str">
            <v>ATRIBUÍDO SÃO PAULO</v>
          </cell>
          <cell r="K5591" t="str">
            <v>16,96</v>
          </cell>
          <cell r="L5591" t="str">
            <v>CAIXA REFERENCIAL</v>
          </cell>
          <cell r="M5591" t="str">
            <v>1,53</v>
          </cell>
          <cell r="N5591">
            <v>15.430000000000001</v>
          </cell>
          <cell r="O5591">
            <v>16.96</v>
          </cell>
          <cell r="P5591">
            <v>0</v>
          </cell>
          <cell r="R5591" t="str">
            <v>SINAPI</v>
          </cell>
        </row>
        <row r="5592">
          <cell r="G5592">
            <v>101247</v>
          </cell>
          <cell r="H5592" t="str">
            <v>ESCAVAÇÃO VERTICAL PARA INFRAESTRUTURA, COM CARGA, DESCARGA E TRANSPORTE DE SOLO DE 1ª CATEGORIA, COM ESCAVADEIRA HIDRÁULICA (CAÇAMBA: 1,2 M³ / 155HP), FROTA DE 8 CAMINHÕES BASCULANTES DE 14 M³, DMT DE 4 KM E VELOCIDADE MÉDIA 22 KM/H. AF_05/2020</v>
          </cell>
          <cell r="I5592" t="str">
            <v>M3</v>
          </cell>
          <cell r="J5592" t="str">
            <v>ATRIBUÍDO SÃO PAULO</v>
          </cell>
          <cell r="K5592" t="str">
            <v>18,83</v>
          </cell>
          <cell r="L5592" t="str">
            <v>CAIXA REFERENCIAL</v>
          </cell>
          <cell r="M5592" t="str">
            <v>1,71</v>
          </cell>
          <cell r="N5592">
            <v>17.119999999999997</v>
          </cell>
          <cell r="O5592">
            <v>18.829999999999998</v>
          </cell>
          <cell r="P5592">
            <v>0</v>
          </cell>
          <cell r="R5592" t="str">
            <v>SINAPI</v>
          </cell>
        </row>
        <row r="5593">
          <cell r="G5593">
            <v>101248</v>
          </cell>
          <cell r="H5593" t="str">
            <v>ESCAVAÇÃO VERTICAL PARA INFRAESTRUTURA, COM CARGA, DESCARGA E TRANSPORTE DE SOLO DE 1ª CATEGORIA, COM ESCAVADEIRA HIDRÁULICA (CAÇAMBA: 1,2 M³ / 155HP), FROTA DE 10 CAMINHÕES BASCULANTES DE 14 M³, DMT DE 6 KM E VELOCIDADE MÉDIA22 KM/H. AF_05/2020</v>
          </cell>
          <cell r="I5593" t="str">
            <v>M3</v>
          </cell>
          <cell r="J5593" t="str">
            <v>ATRIBUÍDO SÃO PAULO</v>
          </cell>
          <cell r="K5593" t="str">
            <v>23,57</v>
          </cell>
          <cell r="L5593" t="str">
            <v>CAIXA REFERENCIAL</v>
          </cell>
          <cell r="M5593" t="str">
            <v>2,05</v>
          </cell>
          <cell r="N5593">
            <v>21.52</v>
          </cell>
          <cell r="O5593">
            <v>23.57</v>
          </cell>
          <cell r="P5593">
            <v>0</v>
          </cell>
          <cell r="R5593" t="str">
            <v>SINAPI</v>
          </cell>
        </row>
        <row r="5594">
          <cell r="G5594">
            <v>101249</v>
          </cell>
          <cell r="H5594" t="str">
            <v>ESCAVAÇÃO VERTICAL PARA INFRAESTRUTURA, COM CARGA, DESCARGA E TRANSPORTE DE SOLO DE 1ª CATEGORIA, COM ESCAVADEIRA HIDRÁULICA (CAÇAMBA: 1,2 M³ / 155HP), FROTA DE 5 CAMINHÕES BASCULANTES DE 18 M³, DMT DE 1,5 KM E VELOCIDADE MÉDIA18 KM/H. AF_05/2020</v>
          </cell>
          <cell r="I5594" t="str">
            <v>M3</v>
          </cell>
          <cell r="J5594" t="str">
            <v>ATRIBUÍDO SÃO PAULO</v>
          </cell>
          <cell r="K5594" t="str">
            <v>11,97</v>
          </cell>
          <cell r="L5594" t="str">
            <v>CAIXA REFERENCIAL</v>
          </cell>
          <cell r="M5594" t="str">
            <v>1,06</v>
          </cell>
          <cell r="N5594">
            <v>10.91</v>
          </cell>
          <cell r="O5594">
            <v>11.97</v>
          </cell>
          <cell r="P5594">
            <v>0</v>
          </cell>
          <cell r="R5594" t="str">
            <v>SINAPI</v>
          </cell>
        </row>
        <row r="5595">
          <cell r="G5595">
            <v>101250</v>
          </cell>
          <cell r="H5595" t="str">
            <v>ESCAVAÇÃO VERTICAL PARA INFRAESTRUTURA, COM CARGA, DESCARGA E TRANSPORTE DE SOLO DE 1ª CATEGORIA, COM ESCAVADEIRA HIDRÁULICA (CAÇAMBA: 1,2 M³ / 155HP), FROTA DE 6 CAMINHÕES BASCULANTES DE 18 M³, DMT DE 2 KM E VELOCIDADE MÉDIA 19 KM/H. AF_05/2020</v>
          </cell>
          <cell r="I5595" t="str">
            <v>M3</v>
          </cell>
          <cell r="J5595" t="str">
            <v>ATRIBUÍDO SÃO PAULO</v>
          </cell>
          <cell r="K5595" t="str">
            <v>13,29</v>
          </cell>
          <cell r="L5595" t="str">
            <v>CAIXA REFERENCIAL</v>
          </cell>
          <cell r="M5595" t="str">
            <v>1,22</v>
          </cell>
          <cell r="N5595">
            <v>12.069999999999999</v>
          </cell>
          <cell r="O5595">
            <v>13.29</v>
          </cell>
          <cell r="P5595">
            <v>0</v>
          </cell>
          <cell r="R5595" t="str">
            <v>SINAPI</v>
          </cell>
        </row>
        <row r="5596">
          <cell r="G5596">
            <v>101251</v>
          </cell>
          <cell r="H5596" t="str">
            <v>ESCAVAÇÃO VERTICAL PARA INFRAESTRUTURA, COM CARGA, DESCARGA E TRANSPORTE DE SOLO DE 1ª CATEGORIA, COM ESCAVADEIRA HIDRÁULICA (CAÇAMBA: 1,2 M³ / 155HP), FROTA DE 6 CAMINHÕES BASCULANTES DE 18 M³, DMT DE 3 KM E VELOCIDADE MÉDIA 20 KM/H. AF_05/2020</v>
          </cell>
          <cell r="I5596" t="str">
            <v>M3</v>
          </cell>
          <cell r="J5596" t="str">
            <v>ATRIBUÍDO SÃO PAULO</v>
          </cell>
          <cell r="K5596" t="str">
            <v>15,12</v>
          </cell>
          <cell r="L5596" t="str">
            <v>CAIXA REFERENCIAL</v>
          </cell>
          <cell r="M5596" t="str">
            <v>1,30</v>
          </cell>
          <cell r="N5596">
            <v>13.819999999999999</v>
          </cell>
          <cell r="O5596">
            <v>15.12</v>
          </cell>
          <cell r="P5596">
            <v>0</v>
          </cell>
          <cell r="R5596" t="str">
            <v>SINAPI</v>
          </cell>
        </row>
        <row r="5597">
          <cell r="G5597">
            <v>101252</v>
          </cell>
          <cell r="H5597" t="str">
            <v>ESCAVAÇÃO VERTICAL PARA INFRAESTRUTURA, COM CARGA, DESCARGA E TRANSPORTE DE SOLO DE 1ª CATEGORIA, COM ESCAVADEIRA HIDRÁULICA (CAÇAMBA: 1,2 M³ / 155HP), FROTA DE 7 CAMINHÕES BASCULANTES DE 18 M³, DMT DE 4 KM E VELOCIDADE MÉDIA 22 KM/H. AF_05/2020</v>
          </cell>
          <cell r="I5597" t="str">
            <v>M3</v>
          </cell>
          <cell r="J5597" t="str">
            <v>ATRIBUÍDO SÃO PAULO</v>
          </cell>
          <cell r="K5597" t="str">
            <v>16,42</v>
          </cell>
          <cell r="L5597" t="str">
            <v>CAIXA REFERENCIAL</v>
          </cell>
          <cell r="M5597" t="str">
            <v>1,37</v>
          </cell>
          <cell r="N5597">
            <v>15.05</v>
          </cell>
          <cell r="O5597">
            <v>16.420000000000002</v>
          </cell>
          <cell r="P5597">
            <v>0</v>
          </cell>
          <cell r="R5597" t="str">
            <v>SINAPI</v>
          </cell>
        </row>
        <row r="5598">
          <cell r="G5598">
            <v>101253</v>
          </cell>
          <cell r="H5598" t="str">
            <v>ESCAVAÇÃO VERTICAL PARA INFRAESTRUTURA, COM CARGA, DESCARGA E TRANSPORTE DE SOLO DE 1ª CATEGORIA, COM ESCAVADEIRA HIDRÁULICA (CAÇAMBA: 1,2 M³ / 155HP), FROTA DE 9 CAMINHÕES BASCULANTES DE 18 M³, DMT DE 6 KM E VELOCIDADE MÉDIA 22 KM/H. AF_05/2020</v>
          </cell>
          <cell r="I5598" t="str">
            <v>M3</v>
          </cell>
          <cell r="J5598" t="str">
            <v>ATRIBUÍDO SÃO PAULO</v>
          </cell>
          <cell r="K5598" t="str">
            <v>20,70</v>
          </cell>
          <cell r="L5598" t="str">
            <v>CAIXA REFERENCIAL</v>
          </cell>
          <cell r="M5598" t="str">
            <v>1,69</v>
          </cell>
          <cell r="N5598">
            <v>19.009999999999998</v>
          </cell>
          <cell r="O5598">
            <v>20.7</v>
          </cell>
          <cell r="P5598">
            <v>0</v>
          </cell>
          <cell r="R5598" t="str">
            <v>SINAPI</v>
          </cell>
        </row>
        <row r="5599">
          <cell r="G5599">
            <v>101254</v>
          </cell>
          <cell r="H5599" t="str">
            <v>ESCAVAÇÃO VERTICAL PARA  EDIFICAÇÃO, COM CARGA, DESCARGA E TRANSPORTE DE SOLO DE 1ª CATEGORIA, COM ESCAVADEIRA HIDRÁULICA (CAÇAMBA: 0,8 M³ / 111HP), FROTA DE 3 CAMINHÕES BASCULANTES DE 10 M³, DMT ATÉ 1 KM E VELOCIDADE MÉDIA 14 KM/H. AF_05/2020</v>
          </cell>
          <cell r="I5599" t="str">
            <v>M3</v>
          </cell>
          <cell r="J5599" t="str">
            <v>ATRIBUÍDO SÃO PAULO</v>
          </cell>
          <cell r="K5599" t="str">
            <v>11,21</v>
          </cell>
          <cell r="L5599" t="str">
            <v>CAIXA REFERENCIAL</v>
          </cell>
          <cell r="M5599" t="str">
            <v>1,45</v>
          </cell>
          <cell r="N5599">
            <v>9.7600000000000016</v>
          </cell>
          <cell r="O5599">
            <v>11.21</v>
          </cell>
          <cell r="P5599">
            <v>0</v>
          </cell>
          <cell r="R5599" t="str">
            <v>SINAPI</v>
          </cell>
        </row>
        <row r="5600">
          <cell r="G5600">
            <v>101255</v>
          </cell>
          <cell r="H5600" t="str">
            <v>ESCAVAÇÃO VERTICAL PARA  EDIFICAÇÃO, COM CARGA, DESCARGA E TRANSPORTE DE SOLO DE 1ª CATEGORIA, COM ESCAVADEIRA HIDRÁULICA (CAÇAMBA: 1,2 M³ / 155HP), FROTA DE 3 CAMINHÕES BASCULANTES DE 10 M³, DMT ATÉ 1 KM E VELOCIDADE MÉDIA 14 KM/H. AF_05/2020</v>
          </cell>
          <cell r="I5600" t="str">
            <v>M3</v>
          </cell>
          <cell r="J5600" t="str">
            <v>ATRIBUÍDO SÃO PAULO</v>
          </cell>
          <cell r="K5600" t="str">
            <v>9,89</v>
          </cell>
          <cell r="L5600" t="str">
            <v>CAIXA REFERENCIAL</v>
          </cell>
          <cell r="M5600" t="str">
            <v>1,14</v>
          </cell>
          <cell r="N5600">
            <v>8.75</v>
          </cell>
          <cell r="O5600">
            <v>9.89</v>
          </cell>
          <cell r="P5600">
            <v>0</v>
          </cell>
          <cell r="R5600" t="str">
            <v>SINAPI</v>
          </cell>
        </row>
        <row r="5601">
          <cell r="G5601">
            <v>101256</v>
          </cell>
          <cell r="H5601" t="str">
            <v>ESCAVAÇÃO VERTICAL PARA  EDIFICAÇÃO, COM CARGA, DESCARGA E TRANSPORTE DE SOLO DE 1ª CATEGORIA, COM ESCAVADEIRA HIDRÁULICA (CAÇAMBA: 0,8 M³ / 111HP), FROTA DE 5 CAMINHÕES BASCULANTES DE 10 M³, DMT DE 1,5 KM E VELOCIDADE MÉDIA 18 KM/H. AF_05/2020</v>
          </cell>
          <cell r="I5601" t="str">
            <v>M3</v>
          </cell>
          <cell r="J5601" t="str">
            <v>ATRIBUÍDO SÃO PAULO</v>
          </cell>
          <cell r="K5601" t="str">
            <v>17,31</v>
          </cell>
          <cell r="L5601" t="str">
            <v>CAIXA REFERENCIAL</v>
          </cell>
          <cell r="M5601" t="str">
            <v>2,06</v>
          </cell>
          <cell r="N5601">
            <v>15.249999999999998</v>
          </cell>
          <cell r="O5601">
            <v>17.309999999999999</v>
          </cell>
          <cell r="P5601">
            <v>0</v>
          </cell>
          <cell r="R5601" t="str">
            <v>SINAPI</v>
          </cell>
        </row>
        <row r="5602">
          <cell r="G5602">
            <v>101257</v>
          </cell>
          <cell r="H5602" t="str">
            <v>ESCAVAÇÃO VERTICAL PARA  EDIFICAÇÃO, COM CARGA, DESCARGA E TRANSPORTE DE SOLO DE 1ª CATEGORIA, COM ESCAVADEIRA HIDRÁULICA (CAÇAMBA: 0,8 M³ / 111HP), FROTA DE 5 CAMINHÕES BASCULANTES DE 10 M³, DMT DE 2 KM E VELOCIDADE MÉDIA 19 KM/H. AF_05/2020</v>
          </cell>
          <cell r="I5602" t="str">
            <v>M3</v>
          </cell>
          <cell r="J5602" t="str">
            <v>ATRIBUÍDO SÃO PAULO</v>
          </cell>
          <cell r="K5602" t="str">
            <v>18,25</v>
          </cell>
          <cell r="L5602" t="str">
            <v>CAIXA REFERENCIAL</v>
          </cell>
          <cell r="M5602" t="str">
            <v>2,06</v>
          </cell>
          <cell r="N5602">
            <v>16.190000000000001</v>
          </cell>
          <cell r="O5602">
            <v>18.25</v>
          </cell>
          <cell r="P5602">
            <v>0</v>
          </cell>
          <cell r="R5602" t="str">
            <v>SINAPI</v>
          </cell>
        </row>
        <row r="5603">
          <cell r="G5603">
            <v>101258</v>
          </cell>
          <cell r="H5603" t="str">
            <v>ESCAVAÇÃO VERTICAL PARA  EDIFICAÇÃO, COM CARGA, DESCARGA E TRANSPORTE DE SOLO DE 1ª CATEGORIA, COM ESCAVADEIRA HIDRÁULICA (CAÇAMBA: 0,8 M³ / 111HP), FROTA DE 6 CAMINHÕES BASCULANTES DE 10 M³, DMT DE 3 KM E VELOCIDADE MÉDIA 20 KM/H. AF_05/2020</v>
          </cell>
          <cell r="I5603" t="str">
            <v>M3</v>
          </cell>
          <cell r="J5603" t="str">
            <v>ATRIBUÍDO SÃO PAULO</v>
          </cell>
          <cell r="K5603" t="str">
            <v>21,17</v>
          </cell>
          <cell r="L5603" t="str">
            <v>CAIXA REFERENCIAL</v>
          </cell>
          <cell r="M5603" t="str">
            <v>2,37</v>
          </cell>
          <cell r="N5603">
            <v>18.8</v>
          </cell>
          <cell r="O5603">
            <v>21.17</v>
          </cell>
          <cell r="P5603">
            <v>0</v>
          </cell>
          <cell r="R5603" t="str">
            <v>SINAPI</v>
          </cell>
        </row>
        <row r="5604">
          <cell r="G5604">
            <v>101259</v>
          </cell>
          <cell r="H5604" t="str">
            <v>ESCAVAÇÃO VERTICAL PARA  EDIFICAÇÃO, COM CARGA, DESCARGA E TRANSPORTE DE SOLO DE 1ª CATEGORIA, COM ESCAVADEIRA HIDRÁULICA (CAÇAMBA: 0,8 M³ / 111HP), FROTA DE 7 CAMINHÕES BASCULANTES DE 10 M³, DMT DE 4 KM E VELOCIDADE MÉDIA 22 KM/H. AF_05/2020</v>
          </cell>
          <cell r="I5604" t="str">
            <v>M3</v>
          </cell>
          <cell r="J5604" t="str">
            <v>ATRIBUÍDO SÃO PAULO</v>
          </cell>
          <cell r="K5604" t="str">
            <v>23,52</v>
          </cell>
          <cell r="L5604" t="str">
            <v>CAIXA REFERENCIAL</v>
          </cell>
          <cell r="M5604" t="str">
            <v>2,68</v>
          </cell>
          <cell r="N5604">
            <v>20.84</v>
          </cell>
          <cell r="O5604">
            <v>23.52</v>
          </cell>
          <cell r="P5604">
            <v>0</v>
          </cell>
          <cell r="R5604" t="str">
            <v>SINAPI</v>
          </cell>
        </row>
        <row r="5605">
          <cell r="G5605">
            <v>101260</v>
          </cell>
          <cell r="H5605" t="str">
            <v>ESCAVAÇÃO VERTICAL PARA  EDIFICAÇÃO, COM CARGA, DESCARGA E TRANSPORTE DE SOLO DE 1ª CATEGORIA, COM ESCAVADEIRA HIDRÁULICA (CAÇAMBA: 0,8 M³ / 111HP), FROTA DE 9 CAMINHÕES BASCULANTES DE 10 M³, DMT DE 6 KM E VELOCIDADE MÉDIA 22 KM/H. AF_05/2020</v>
          </cell>
          <cell r="I5605" t="str">
            <v>M3</v>
          </cell>
          <cell r="J5605" t="str">
            <v>ATRIBUÍDO SÃO PAULO</v>
          </cell>
          <cell r="K5605" t="str">
            <v>29,41</v>
          </cell>
          <cell r="L5605" t="str">
            <v>CAIXA REFERENCIAL</v>
          </cell>
          <cell r="M5605" t="str">
            <v>3,30</v>
          </cell>
          <cell r="N5605">
            <v>26.11</v>
          </cell>
          <cell r="O5605">
            <v>29.41</v>
          </cell>
          <cell r="P5605">
            <v>0</v>
          </cell>
          <cell r="R5605" t="str">
            <v>SINAPI</v>
          </cell>
        </row>
        <row r="5606">
          <cell r="G5606">
            <v>101261</v>
          </cell>
          <cell r="H5606" t="str">
            <v>ESCAVAÇÃO VERTICAL PARA  EDIFICAÇÃO, COM CARGA, DESCARGA E TRANSPORTE DE SOLO DE 1ª CATEGORIA, COM ESCAVADEIRA HIDRÁULICA (CAÇAMBA: 1,2 M³ / 155HP), FROTA DE 6 CAMINHÕES BASCULANTES DE 10 M³, DMT DE 1,5 KM E VELOCIDADE MÉDIA 18 KM/H. AF_05/2020</v>
          </cell>
          <cell r="I5606" t="str">
            <v>M3</v>
          </cell>
          <cell r="J5606" t="str">
            <v>ATRIBUÍDO SÃO PAULO</v>
          </cell>
          <cell r="K5606" t="str">
            <v>16,37</v>
          </cell>
          <cell r="L5606" t="str">
            <v>CAIXA REFERENCIAL</v>
          </cell>
          <cell r="M5606" t="str">
            <v>1,88</v>
          </cell>
          <cell r="N5606">
            <v>14.490000000000002</v>
          </cell>
          <cell r="O5606">
            <v>16.37</v>
          </cell>
          <cell r="P5606">
            <v>0</v>
          </cell>
          <cell r="R5606" t="str">
            <v>SINAPI</v>
          </cell>
        </row>
        <row r="5607">
          <cell r="G5607">
            <v>101262</v>
          </cell>
          <cell r="H5607" t="str">
            <v>ESCAVAÇÃO VERTICAL PARA  EDIFICAÇÃO, COM CARGA, DESCARGA E TRANSPORTE DE SOLO DE 1ª CATEGORIA, COM ESCAVADEIRA HIDRÁULICA (CAÇAMBA: 1,2 M³ / 155HP), FROTA DE 6 CAMINHÕES BASCULANTES DE 10 M³, DMT DE 2 KM E VELOCIDADE MÉDIA 19 KM/H. AF_05/2020</v>
          </cell>
          <cell r="I5607" t="str">
            <v>M3</v>
          </cell>
          <cell r="J5607" t="str">
            <v>ATRIBUÍDO SÃO PAULO</v>
          </cell>
          <cell r="K5607" t="str">
            <v>17,29</v>
          </cell>
          <cell r="L5607" t="str">
            <v>CAIXA REFERENCIAL</v>
          </cell>
          <cell r="M5607" t="str">
            <v>1,87</v>
          </cell>
          <cell r="N5607">
            <v>15.419999999999998</v>
          </cell>
          <cell r="O5607">
            <v>17.29</v>
          </cell>
          <cell r="P5607">
            <v>0</v>
          </cell>
          <cell r="R5607" t="str">
            <v>SINAPI</v>
          </cell>
        </row>
        <row r="5608">
          <cell r="G5608">
            <v>101263</v>
          </cell>
          <cell r="H5608" t="str">
            <v>ESCAVAÇÃO VERTICAL PARA  EDIFICAÇÃO, COM CARGA, DESCARGA E TRANSPORTE DE SOLO DE 1ª CATEGORIA, COM ESCAVADEIRA HIDRÁULICA (CAÇAMBA: 1,2 M³ / 155HP), FROTA DE 7 CAMINHÕES BASCULANTES DE 10 M³, DMT DE 3 KM E VELOCIDADE MÉDIA 20 KM/H. AF_05/2020</v>
          </cell>
          <cell r="I5608" t="str">
            <v>M3</v>
          </cell>
          <cell r="J5608" t="str">
            <v>ATRIBUÍDO SÃO PAULO</v>
          </cell>
          <cell r="K5608" t="str">
            <v>20,00</v>
          </cell>
          <cell r="L5608" t="str">
            <v>CAIXA REFERENCIAL</v>
          </cell>
          <cell r="M5608" t="str">
            <v>2,12</v>
          </cell>
          <cell r="N5608">
            <v>17.88</v>
          </cell>
          <cell r="O5608">
            <v>20</v>
          </cell>
          <cell r="P5608">
            <v>0</v>
          </cell>
          <cell r="R5608" t="str">
            <v>SINAPI</v>
          </cell>
        </row>
        <row r="5609">
          <cell r="G5609">
            <v>101264</v>
          </cell>
          <cell r="H5609" t="str">
            <v>ESCAVAÇÃO VERTICAL PARA  EDIFICAÇÃO, COM CARGA, DESCARGA E TRANSPORTE DE SOLO DE 1ª CATEGORIA, COM ESCAVADEIRA HIDRÁULICA (CAÇAMBA: 1,2 M³ / 155HP), FROTA DE 8 CAMINHÕES BASCULANTES DE 10 M³, DMT DE 4 KM E VELOCIDADE MÉDIA 22 KM/H. AF_05/2020</v>
          </cell>
          <cell r="I5609" t="str">
            <v>M3</v>
          </cell>
          <cell r="J5609" t="str">
            <v>ATRIBUÍDO SÃO PAULO</v>
          </cell>
          <cell r="K5609" t="str">
            <v>22,17</v>
          </cell>
          <cell r="L5609" t="str">
            <v>CAIXA REFERENCIAL</v>
          </cell>
          <cell r="M5609" t="str">
            <v>2,36</v>
          </cell>
          <cell r="N5609">
            <v>19.810000000000002</v>
          </cell>
          <cell r="O5609">
            <v>22.17</v>
          </cell>
          <cell r="P5609">
            <v>0</v>
          </cell>
          <cell r="R5609" t="str">
            <v>SINAPI</v>
          </cell>
        </row>
        <row r="5610">
          <cell r="G5610">
            <v>101265</v>
          </cell>
          <cell r="H5610" t="str">
            <v>ESCAVAÇÃO VERTICAL PARA  EDIFICAÇÃO, COM CARGA, DESCARGA E TRANSPORTE DE SOLO DE 1ª CATEGORIA, COM ESCAVADEIRA HIDRÁULICA (CAÇAMBA: 1,2 M³ / 155HP), FROTA DE 10 CAMINHÕES BASCULANTES DE 10 M³, DMT DE 6 KM E VELOCIDADE MÉDIA 22 KM/H. AF_05/2020</v>
          </cell>
          <cell r="I5610" t="str">
            <v>M3</v>
          </cell>
          <cell r="J5610" t="str">
            <v>ATRIBUÍDO SÃO PAULO</v>
          </cell>
          <cell r="K5610" t="str">
            <v>27,63</v>
          </cell>
          <cell r="L5610" t="str">
            <v>CAIXA REFERENCIAL</v>
          </cell>
          <cell r="M5610" t="str">
            <v>2,86</v>
          </cell>
          <cell r="N5610">
            <v>24.77</v>
          </cell>
          <cell r="O5610">
            <v>27.63</v>
          </cell>
          <cell r="P5610">
            <v>0</v>
          </cell>
          <cell r="R5610" t="str">
            <v>SINAPI</v>
          </cell>
        </row>
        <row r="5611">
          <cell r="G5611">
            <v>101266</v>
          </cell>
          <cell r="H5611" t="str">
            <v>ESCAVAÇÃO VERTICAL PARA INFRAESTRUTURA, COM CARGA, DESCARGA E TRANSPORTE DE SOLO DE 1ª CATEGORIA, COM ESCAVADEIRA HIDRÁULICA (CAÇAMBA: 0,8 M³ / 111HP), FROTA DE 3 CAMINHÕES BASCULANTES DE 10 M³, DMT ATÉ 1 KM E VELOCIDADE MÉDIA14 KM/H. AF_05/2020</v>
          </cell>
          <cell r="I5611" t="str">
            <v>M3</v>
          </cell>
          <cell r="J5611" t="str">
            <v>ATRIBUÍDO SÃO PAULO</v>
          </cell>
          <cell r="K5611" t="str">
            <v>9,97</v>
          </cell>
          <cell r="L5611" t="str">
            <v>CAIXA REFERENCIAL</v>
          </cell>
          <cell r="M5611" t="str">
            <v>1,22</v>
          </cell>
          <cell r="N5611">
            <v>8.75</v>
          </cell>
          <cell r="O5611">
            <v>9.9700000000000006</v>
          </cell>
          <cell r="P5611">
            <v>0</v>
          </cell>
          <cell r="R5611" t="str">
            <v>SINAPI</v>
          </cell>
        </row>
        <row r="5612">
          <cell r="G5612">
            <v>101267</v>
          </cell>
          <cell r="H5612" t="str">
            <v>ESCAVAÇÃO VERTICAL PARA INFRAESTRUTURA, COM CARGA, DESCARGA E TRANSPORTE DE SOLO DE 1ª CATEGORIA, COM ESCAVADEIRA HIDRÁULICA (CAÇAMBA: 1,2 M³ / 155HP), FROTA DE 4 CAMINHÕES BASCULANTES DE 10 M³, DMT ATÉ 1 KM E VELOCIDADE MÉDIA14 KM/H. AF_05/2020</v>
          </cell>
          <cell r="I5612" t="str">
            <v>M3</v>
          </cell>
          <cell r="J5612" t="str">
            <v>ATRIBUÍDO SÃO PAULO</v>
          </cell>
          <cell r="K5612" t="str">
            <v>9,56</v>
          </cell>
          <cell r="L5612" t="str">
            <v>CAIXA REFERENCIAL</v>
          </cell>
          <cell r="M5612" t="str">
            <v>1,18</v>
          </cell>
          <cell r="N5612">
            <v>8.3800000000000008</v>
          </cell>
          <cell r="O5612">
            <v>9.56</v>
          </cell>
          <cell r="P5612">
            <v>0</v>
          </cell>
          <cell r="R5612" t="str">
            <v>SINAPI</v>
          </cell>
        </row>
        <row r="5613">
          <cell r="G5613">
            <v>101268</v>
          </cell>
          <cell r="H5613" t="str">
            <v>ESCAVAÇÃO VERTICAL PARA INFRAESTRUTURA, COM CARGA, DESCARGA E TRANSPORTE DE SOLO DE 1ª CATEGORIA, COM ESCAVADEIRA HIDRÁULICA (CAÇAMBA: 0,8 M³ / 111HP), FROTA DE 5 CAMINHÕES BASCULANTES DE 10 M³, DMT DE 1,5 KM E VELOCIDADE MÉDIA18 KM/H. AF_05/2020</v>
          </cell>
          <cell r="I5613" t="str">
            <v>M3</v>
          </cell>
          <cell r="J5613" t="str">
            <v>ATRIBUÍDO SÃO PAULO</v>
          </cell>
          <cell r="K5613" t="str">
            <v>15,72</v>
          </cell>
          <cell r="L5613" t="str">
            <v>CAIXA REFERENCIAL</v>
          </cell>
          <cell r="M5613" t="str">
            <v>1,75</v>
          </cell>
          <cell r="N5613">
            <v>13.97</v>
          </cell>
          <cell r="O5613">
            <v>15.72</v>
          </cell>
          <cell r="P5613">
            <v>0</v>
          </cell>
          <cell r="R5613" t="str">
            <v>SINAPI</v>
          </cell>
        </row>
        <row r="5614">
          <cell r="G5614">
            <v>101269</v>
          </cell>
          <cell r="H5614" t="str">
            <v>ESCAVAÇÃO VERTICAL PARA INFRAESTRUTURA, COM CARGA, DESCARGA E TRANSPORTE DE SOLO DE 1ª CATEGORIA, COM ESCAVADEIRA HIDRÁULICA (CAÇAMBA: 0,8 M³ / 111HP), FROTA DE 6 CAMINHÕES BASCULANTES DE 10 M³, DMT DE 2 KM E VELOCIDADE MÉDIA 19 KM/H. AF_05/2020</v>
          </cell>
          <cell r="I5614" t="str">
            <v>M3</v>
          </cell>
          <cell r="J5614" t="str">
            <v>ATRIBUÍDO SÃO PAULO</v>
          </cell>
          <cell r="K5614" t="str">
            <v>17,51</v>
          </cell>
          <cell r="L5614" t="str">
            <v>CAIXA REFERENCIAL</v>
          </cell>
          <cell r="M5614" t="str">
            <v>2,00</v>
          </cell>
          <cell r="N5614">
            <v>15.510000000000002</v>
          </cell>
          <cell r="O5614">
            <v>17.510000000000002</v>
          </cell>
          <cell r="P5614">
            <v>0</v>
          </cell>
          <cell r="R5614" t="str">
            <v>SINAPI</v>
          </cell>
        </row>
        <row r="5615">
          <cell r="G5615">
            <v>101270</v>
          </cell>
          <cell r="H5615" t="str">
            <v>ESCAVAÇÃO VERTICAL PARA INFRAESTRUTURA, COM CARGA, DESCARGA E TRANSPORTE DE SOLO DE 1ª CATEGORIA, COM ESCAVADEIRA HIDRÁULICA (CAÇAMBA: 0,8 M³ / 111HP), FROTA DE 7 CAMINHÕES BASCULANTES DE 10 M³, DMT DE 3 KM E VELOCIDADE MÉDIA 20 KM/H. AF_05/2020</v>
          </cell>
          <cell r="I5615" t="str">
            <v>M3</v>
          </cell>
          <cell r="J5615" t="str">
            <v>ATRIBUÍDO SÃO PAULO</v>
          </cell>
          <cell r="K5615" t="str">
            <v>20,28</v>
          </cell>
          <cell r="L5615" t="str">
            <v>CAIXA REFERENCIAL</v>
          </cell>
          <cell r="M5615" t="str">
            <v>2,27</v>
          </cell>
          <cell r="N5615">
            <v>18.010000000000002</v>
          </cell>
          <cell r="O5615">
            <v>20.28</v>
          </cell>
          <cell r="P5615">
            <v>0</v>
          </cell>
          <cell r="R5615" t="str">
            <v>SINAPI</v>
          </cell>
        </row>
        <row r="5616">
          <cell r="G5616">
            <v>101271</v>
          </cell>
          <cell r="H5616" t="str">
            <v>ESCAVAÇÃO VERTICAL PARA INFRAESTRUTURA, COM CARGA, DESCARGA E TRANSPORTE DE SOLO DE 1ª CATEGORIA, COM ESCAVADEIRA HIDRÁULICA (CAÇAMBA: 0,8 M³ / 111HP), FROTA DE 8 CAMINHÕES BASCULANTES DE 10 M³, DMT DE 4 KM E VELOCIDADE MÉDIA 22 KM/H. AF_05/2020</v>
          </cell>
          <cell r="I5616" t="str">
            <v>M3</v>
          </cell>
          <cell r="J5616" t="str">
            <v>ATRIBUÍDO SÃO PAULO</v>
          </cell>
          <cell r="K5616" t="str">
            <v>22,50</v>
          </cell>
          <cell r="L5616" t="str">
            <v>CAIXA REFERENCIAL</v>
          </cell>
          <cell r="M5616" t="str">
            <v>2,53</v>
          </cell>
          <cell r="N5616">
            <v>19.97</v>
          </cell>
          <cell r="O5616">
            <v>22.5</v>
          </cell>
          <cell r="P5616">
            <v>0</v>
          </cell>
          <cell r="R5616" t="str">
            <v>SINAPI</v>
          </cell>
        </row>
        <row r="5617">
          <cell r="G5617">
            <v>101272</v>
          </cell>
          <cell r="H5617" t="str">
            <v>ESCAVAÇÃO VERTICAL PARA INFRAESTRUTURA, COM CARGA, DESCARGA E TRANSPORTE DE SOLO DE 1ª CATEGORIA, COM ESCAVADEIRA HIDRÁULICA (CAÇAMBA: 0,8 M³ / 111HP), FROTA DE 10 CAMINHÕES BASCULANTES DE 10 M³, DMT DE 6 KM E VELOCIDADE MÉDIA22 KM/H. AF_05/2020</v>
          </cell>
          <cell r="I5617" t="str">
            <v>M3</v>
          </cell>
          <cell r="J5617" t="str">
            <v>ATRIBUÍDO SÃO PAULO</v>
          </cell>
          <cell r="K5617" t="str">
            <v>28,08</v>
          </cell>
          <cell r="L5617" t="str">
            <v>CAIXA REFERENCIAL</v>
          </cell>
          <cell r="M5617" t="str">
            <v>3,07</v>
          </cell>
          <cell r="N5617">
            <v>25.009999999999998</v>
          </cell>
          <cell r="O5617">
            <v>28.08</v>
          </cell>
          <cell r="P5617">
            <v>0</v>
          </cell>
          <cell r="R5617" t="str">
            <v>SINAPI</v>
          </cell>
        </row>
        <row r="5618">
          <cell r="G5618">
            <v>101273</v>
          </cell>
          <cell r="H5618" t="str">
            <v>ESCAVAÇÃO VERTICAL PARA INFRAESTRUTURA, COM CARGA, DESCARGA E TRANSPORTE DE SOLO DE 1ª CATEGORIA, COM ESCAVADEIRA HIDRÁULICA (CAÇAMBA: 1,2 M³ / 155HP), FROTA DE 6 CAMINHÕES BASCULANTES DE 10 M³, DMT DE 1,5 KM E VELOCIDADE MÉDIA18 KM/H. AF_05/2020</v>
          </cell>
          <cell r="I5618" t="str">
            <v>M3</v>
          </cell>
          <cell r="J5618" t="str">
            <v>ATRIBUÍDO SÃO PAULO</v>
          </cell>
          <cell r="K5618" t="str">
            <v>15,01</v>
          </cell>
          <cell r="L5618" t="str">
            <v>CAIXA REFERENCIAL</v>
          </cell>
          <cell r="M5618" t="str">
            <v>1,61</v>
          </cell>
          <cell r="N5618">
            <v>13.4</v>
          </cell>
          <cell r="O5618">
            <v>15.01</v>
          </cell>
          <cell r="P5618">
            <v>0</v>
          </cell>
          <cell r="R5618" t="str">
            <v>SINAPI</v>
          </cell>
        </row>
        <row r="5619">
          <cell r="G5619">
            <v>101274</v>
          </cell>
          <cell r="H5619" t="str">
            <v>ESCAVAÇÃO VERTICAL PARA INFRAESTRUTURA, COM CARGA, DESCARGA E TRANSPORTE DE SOLO DE 1ª CATEGORIA, COM ESCAVADEIRA HIDRÁULICA (CAÇAMBA: 1,2 M³ / 155HP), FROTA DE 7 CAMINHÕES BASCULANTES DE 10 M³, DMT DE 2 KM E VELOCIDADE MÉDIA 19 KM/H. AF_05/2020</v>
          </cell>
          <cell r="I5619" t="str">
            <v>M3</v>
          </cell>
          <cell r="J5619" t="str">
            <v>ATRIBUÍDO SÃO PAULO</v>
          </cell>
          <cell r="K5619" t="str">
            <v>16,60</v>
          </cell>
          <cell r="L5619" t="str">
            <v>CAIXA REFERENCIAL</v>
          </cell>
          <cell r="M5619" t="str">
            <v>1,81</v>
          </cell>
          <cell r="N5619">
            <v>14.790000000000001</v>
          </cell>
          <cell r="O5619">
            <v>16.600000000000001</v>
          </cell>
          <cell r="P5619">
            <v>0</v>
          </cell>
          <cell r="R5619" t="str">
            <v>SINAPI</v>
          </cell>
        </row>
        <row r="5620">
          <cell r="G5620">
            <v>101275</v>
          </cell>
          <cell r="H5620" t="str">
            <v>ESCAVAÇÃO VERTICAL PARA INFRAESTRUTURA, COM CARGA, DESCARGA E TRANSPORTE DE SOLO DE 1ª CATEGORIA, COM ESCAVADEIRA HIDRÁULICA (CAÇAMBA: 1,2 M³ / 155HP), FROTA DE 8 CAMINHÕES BASCULANTES DE 10 M³, DMT DE 3 KM E VELOCIDADE MÉDIA 20 KM/H. AF_05/2020</v>
          </cell>
          <cell r="I5620" t="str">
            <v>M3</v>
          </cell>
          <cell r="J5620" t="str">
            <v>ATRIBUÍDO SÃO PAULO</v>
          </cell>
          <cell r="K5620" t="str">
            <v>19,22</v>
          </cell>
          <cell r="L5620" t="str">
            <v>CAIXA REFERENCIAL</v>
          </cell>
          <cell r="M5620" t="str">
            <v>2,02</v>
          </cell>
          <cell r="N5620">
            <v>17.2</v>
          </cell>
          <cell r="O5620">
            <v>19.22</v>
          </cell>
          <cell r="P5620">
            <v>0</v>
          </cell>
          <cell r="R5620" t="str">
            <v>SINAPI</v>
          </cell>
        </row>
        <row r="5621">
          <cell r="G5621">
            <v>101276</v>
          </cell>
          <cell r="H5621" t="str">
            <v>ESCAVAÇÃO VERTICAL PARA INFRAESTRUTURA, COM CARGA, DESCARGA E TRANSPORTE DE SOLO DE 1ª CATEGORIA, COM ESCAVADEIRA HIDRÁULICA (CAÇAMBA: 1,2 M³ / 155HP), FROTA DE 9 CAMINHÕES BASCULANTES DE 10 M³, DMT DE 4 KM E VELOCIDADE MÉDIA 22 KM/H. AF_05/2020</v>
          </cell>
          <cell r="I5621" t="str">
            <v>M3</v>
          </cell>
          <cell r="J5621" t="str">
            <v>ATRIBUÍDO SÃO PAULO</v>
          </cell>
          <cell r="K5621" t="str">
            <v>21,25</v>
          </cell>
          <cell r="L5621" t="str">
            <v>CAIXA REFERENCIAL</v>
          </cell>
          <cell r="M5621" t="str">
            <v>2,23</v>
          </cell>
          <cell r="N5621">
            <v>19.02</v>
          </cell>
          <cell r="O5621">
            <v>21.25</v>
          </cell>
          <cell r="P5621">
            <v>0</v>
          </cell>
          <cell r="R5621" t="str">
            <v>SINAPI</v>
          </cell>
        </row>
        <row r="5622">
          <cell r="G5622">
            <v>101277</v>
          </cell>
          <cell r="H5622" t="str">
            <v>ESCAVAÇÃO VERTICAL PARA INFRAESTRUTURA, COM CARGA, DESCARGA E TRANSPORTE DE SOLO DE 1ª CATEGORIA, COM ESCAVADEIRA HIDRÁULICA (CAÇAMBA: 1,2 M³ / 155HP), FROTA DE 12 CAMINHÕES BASCULANTES DE 10 M³, DMT DE 6 KM E VELOCIDADE MÉDIA22 KM/H. AF_05/2020</v>
          </cell>
          <cell r="I5622" t="str">
            <v>M3</v>
          </cell>
          <cell r="J5622" t="str">
            <v>ATRIBUÍDO SÃO PAULO</v>
          </cell>
          <cell r="K5622" t="str">
            <v>27,17</v>
          </cell>
          <cell r="L5622" t="str">
            <v>CAIXA REFERENCIAL</v>
          </cell>
          <cell r="M5622" t="str">
            <v>2,86</v>
          </cell>
          <cell r="N5622">
            <v>24.310000000000002</v>
          </cell>
          <cell r="O5622">
            <v>27.17</v>
          </cell>
          <cell r="P5622">
            <v>0</v>
          </cell>
          <cell r="R5622" t="str">
            <v>SINAPI</v>
          </cell>
        </row>
        <row r="5623">
          <cell r="G5623">
            <v>102354</v>
          </cell>
          <cell r="H5623" t="str">
            <v>DESMONTE DE MATERIAL DE 3ª CATEGORIA (BLOCOS DE ROCHAS OU MATACOS), COM MARTELETE PNEUMÁTICO MANUAL  EXCLUSIVE CARGA E TRANSPORTE. AF_03/2021</v>
          </cell>
          <cell r="I5623" t="str">
            <v>M3</v>
          </cell>
          <cell r="J5623" t="str">
            <v>ATRIBUÍDO SÃO PAULO</v>
          </cell>
          <cell r="K5623" t="str">
            <v>120,92</v>
          </cell>
          <cell r="L5623" t="str">
            <v>CAIXA REFERENCIAL</v>
          </cell>
          <cell r="M5623" t="str">
            <v>28,49</v>
          </cell>
          <cell r="N5623">
            <v>92.43</v>
          </cell>
          <cell r="O5623">
            <v>120.92</v>
          </cell>
          <cell r="P5623">
            <v>0</v>
          </cell>
          <cell r="R5623" t="str">
            <v>SINAPI</v>
          </cell>
        </row>
        <row r="5624">
          <cell r="G5624">
            <v>102355</v>
          </cell>
          <cell r="H5624" t="str">
            <v>DESMONTE DE MATERIAL DE 3ª CATEGORIA (BLOCOS DE ROCHAS OU MATACOS), EM VALA, COM MARTELETE PNEUMÁTICO MANUAL   EXCLUSIVE RETIRADA, CARGA E TRANSPORTE. AF_03/2021</v>
          </cell>
          <cell r="I5624" t="str">
            <v>M3</v>
          </cell>
          <cell r="J5624" t="str">
            <v>ATRIBUÍDO SÃO PAULO</v>
          </cell>
          <cell r="K5624" t="str">
            <v>140,28</v>
          </cell>
          <cell r="L5624" t="str">
            <v>CAIXA REFERENCIAL</v>
          </cell>
          <cell r="M5624" t="str">
            <v>38,03</v>
          </cell>
          <cell r="N5624">
            <v>102.25</v>
          </cell>
          <cell r="O5624">
            <v>140.28</v>
          </cell>
          <cell r="P5624">
            <v>0</v>
          </cell>
          <cell r="R5624" t="str">
            <v>SINAPI</v>
          </cell>
        </row>
        <row r="5625">
          <cell r="G5625">
            <v>102360</v>
          </cell>
          <cell r="H5625" t="str">
            <v>RETIRADA DE MATERIAL DE 3ª CATEGORIA (APÓS ESCAVAÇÃO/DESMONTE) EM VALAS, COM ESCAVADEIRA HIDRÁULICA - EXCLUSIVE CARGA E TRANSPORTE. AF_03/2021</v>
          </cell>
          <cell r="I5625" t="str">
            <v>M3</v>
          </cell>
          <cell r="J5625" t="str">
            <v>ATRIBUÍDO SÃO PAULO</v>
          </cell>
          <cell r="K5625" t="str">
            <v>20,70</v>
          </cell>
          <cell r="L5625" t="str">
            <v>CAIXA REFERENCIAL</v>
          </cell>
          <cell r="M5625" t="str">
            <v>4,56</v>
          </cell>
          <cell r="N5625">
            <v>16.14</v>
          </cell>
          <cell r="O5625">
            <v>20.7</v>
          </cell>
          <cell r="P5625">
            <v>0</v>
          </cell>
          <cell r="R5625" t="str">
            <v>SINAPI</v>
          </cell>
        </row>
        <row r="5626">
          <cell r="G5626">
            <v>102361</v>
          </cell>
          <cell r="H5626" t="str">
            <v>RETIRADA DE MATERIAL DE 3ª CATEGORIA (APÓS ESCAVAÇÃO/DESMONTE) EM VALAS, COM RETROESCAVADEIRA - EXCLUSIVE CARGA E TRANSPORTE. AF_03/2021</v>
          </cell>
          <cell r="I5626" t="str">
            <v>M3</v>
          </cell>
          <cell r="J5626" t="str">
            <v>ATRIBUÍDO SÃO PAULO</v>
          </cell>
          <cell r="K5626" t="str">
            <v>29,67</v>
          </cell>
          <cell r="L5626" t="str">
            <v>CAIXA REFERENCIAL</v>
          </cell>
          <cell r="M5626" t="str">
            <v>9,73</v>
          </cell>
          <cell r="N5626">
            <v>19.940000000000001</v>
          </cell>
          <cell r="O5626">
            <v>29.67</v>
          </cell>
          <cell r="P5626">
            <v>0</v>
          </cell>
          <cell r="R5626" t="str">
            <v>SINAPI</v>
          </cell>
        </row>
        <row r="5627">
          <cell r="G5627">
            <v>90082</v>
          </cell>
          <cell r="H5627" t="str">
            <v>ESCAVAÇÃO MECANIZADA DE VALA COM PROF. ATÉ 1,5 M (MÉDIA MONTANTE E JUSANTE/UMA COMPOSIÇÃO POR TRECHO), ESCAVADEIRA (0,8 M3), LARG. DE 1,5 M A 2,5 M, EM SOLO DE 1A CATEGORIA, EM LOCAIS COM ALTO NÍVEL DE INTERFERÊNCIA. AF_02/2021</v>
          </cell>
          <cell r="I5627" t="str">
            <v>M3</v>
          </cell>
          <cell r="J5627" t="str">
            <v>ATRIBUÍDO SÃO PAULO</v>
          </cell>
          <cell r="K5627" t="str">
            <v>9,86</v>
          </cell>
          <cell r="L5627" t="str">
            <v>CAIXA REFERENCIAL</v>
          </cell>
          <cell r="M5627" t="str">
            <v>2,23</v>
          </cell>
          <cell r="N5627">
            <v>7.629999999999999</v>
          </cell>
          <cell r="O5627">
            <v>9.86</v>
          </cell>
          <cell r="P5627">
            <v>0</v>
          </cell>
          <cell r="R5627" t="str">
            <v>SINAPI</v>
          </cell>
        </row>
        <row r="5628">
          <cell r="G5628">
            <v>90084</v>
          </cell>
          <cell r="H5628" t="str">
            <v>ESCAVAÇÃO MECANIZADA DE VALA COM PROF. MAIOR QUE 1,5 M ATÉ 3,0 M (MÉDIA MONTANTE E JUSANTE/UMA COMPOSIÇÃO POR TRECHO), ESCAVADEIRA (0,8 M3), LARGURA ATÉ 1,5 M, EM SOLO DE 1A CATEGORIA, EM LOCAIS COM ALTO NÍVEL DE INTERFERÊNCIA. AF_02/2021</v>
          </cell>
          <cell r="I5628" t="str">
            <v>M3</v>
          </cell>
          <cell r="J5628" t="str">
            <v>ATRIBUÍDO SÃO PAULO</v>
          </cell>
          <cell r="K5628" t="str">
            <v>9,56</v>
          </cell>
          <cell r="L5628" t="str">
            <v>CAIXA REFERENCIAL</v>
          </cell>
          <cell r="M5628" t="str">
            <v>2,15</v>
          </cell>
          <cell r="N5628">
            <v>7.41</v>
          </cell>
          <cell r="O5628">
            <v>9.56</v>
          </cell>
          <cell r="P5628">
            <v>0</v>
          </cell>
          <cell r="R5628" t="str">
            <v>SINAPI</v>
          </cell>
        </row>
        <row r="5629">
          <cell r="G5629">
            <v>90086</v>
          </cell>
          <cell r="H5629" t="str">
            <v>ESCAVAÇÃO MECANIZADA DE VALA COM PROF. MAIOR QUE 3,0 M ATÉ 4,5 M(MÉDIA MONTANTE E JUSANTE/UMA COMPOSIÇÃO POR TRECHO), ESCAVADEIRA (0,8 M3), LARG. MENOR QUE 1,5 M, EM SOLO DE 1A CATEGORIA, EM LOCAIS COM ALTO NÍVEL DE INTERFERÊNCIA. AF_02/2021</v>
          </cell>
          <cell r="I5629" t="str">
            <v>M3</v>
          </cell>
          <cell r="J5629" t="str">
            <v>ATRIBUÍDO SÃO PAULO</v>
          </cell>
          <cell r="K5629" t="str">
            <v>9,03</v>
          </cell>
          <cell r="L5629" t="str">
            <v>CAIXA REFERENCIAL</v>
          </cell>
          <cell r="M5629" t="str">
            <v>2,02</v>
          </cell>
          <cell r="N5629">
            <v>7.01</v>
          </cell>
          <cell r="O5629">
            <v>9.0299999999999994</v>
          </cell>
          <cell r="P5629">
            <v>0</v>
          </cell>
          <cell r="R5629" t="str">
            <v>SINAPI</v>
          </cell>
        </row>
        <row r="5630">
          <cell r="G5630">
            <v>90087</v>
          </cell>
          <cell r="H5630" t="str">
            <v>ESCAVAÇÃO MECANIZADA DE VALA COM PROF. DE 3,0 M ATÉ 4,5 M(MÉDIA MONTANTE E JUSANTE/UMA COMPOSIÇÃO POR TRECHO), ESCAVADEIRA (1,2 M3), LARG. DE 1,5 M A 2,5 M, EM SOLO DE 1A CATEGORIA, EM LOCAIS COM ALTO NÍVEL DE INTERFERÊNCIA. AF_02/2021</v>
          </cell>
          <cell r="I5630" t="str">
            <v>M3</v>
          </cell>
          <cell r="J5630" t="str">
            <v>ATRIBUÍDO SÃO PAULO</v>
          </cell>
          <cell r="K5630" t="str">
            <v>8,23</v>
          </cell>
          <cell r="L5630" t="str">
            <v>CAIXA REFERENCIAL</v>
          </cell>
          <cell r="M5630" t="str">
            <v>1,64</v>
          </cell>
          <cell r="N5630">
            <v>6.5900000000000007</v>
          </cell>
          <cell r="O5630">
            <v>8.23</v>
          </cell>
          <cell r="P5630">
            <v>0</v>
          </cell>
          <cell r="R5630" t="str">
            <v>SINAPI</v>
          </cell>
        </row>
        <row r="5631">
          <cell r="G5631">
            <v>90090</v>
          </cell>
          <cell r="H5631" t="str">
            <v>ESCAVAÇÃO MECANIZADA DE VALA COM PROF. MAIOR QUE 4,5 M ATÉ 6,0 M(MÉDIA MONTANTE E JUSANTE/UMA COMPOSIÇÃO POR TRECHO), ESCAVADEIRA (1,2 M3), LARG. DE 1,5 M A 2,5 M, EM SOLO DE 1A CATEGORIA, EM LOCAIS COM ALTO NÍVEL DE INTERFERÊNCIA. AF_02/2021</v>
          </cell>
          <cell r="I5631" t="str">
            <v>M3</v>
          </cell>
          <cell r="J5631" t="str">
            <v>ATRIBUÍDO SÃO PAULO</v>
          </cell>
          <cell r="K5631" t="str">
            <v>8,05</v>
          </cell>
          <cell r="L5631" t="str">
            <v>CAIXA REFERENCIAL</v>
          </cell>
          <cell r="M5631" t="str">
            <v>1,60</v>
          </cell>
          <cell r="N5631">
            <v>6.4500000000000011</v>
          </cell>
          <cell r="O5631">
            <v>8.0500000000000007</v>
          </cell>
          <cell r="P5631">
            <v>0</v>
          </cell>
          <cell r="R5631" t="str">
            <v>SINAPI</v>
          </cell>
        </row>
        <row r="5632">
          <cell r="G5632">
            <v>90091</v>
          </cell>
          <cell r="H5632" t="str">
            <v>ESCAVAÇÃO MECANIZADA DE VALA COM PROF. ATÉ 1,5 M (MÉDIA MONTANTE E JUSANTE/UMA COMPOSIÇÃO POR TRECHO), ESCAVADEIRA (0,8 M3), LARG. DE 1,5 M A 2,5 M, EM SOLO DE 1A CATEGORIA, LOCAIS COM BAIXO NÍVEL DE INTERFERÊNCIA. AF_02/2021</v>
          </cell>
          <cell r="I5632" t="str">
            <v>M3</v>
          </cell>
          <cell r="J5632" t="str">
            <v>ATRIBUÍDO SÃO PAULO</v>
          </cell>
          <cell r="K5632" t="str">
            <v>5,33</v>
          </cell>
          <cell r="L5632" t="str">
            <v>CAIXA REFERENCIAL</v>
          </cell>
          <cell r="M5632" t="str">
            <v>1,22</v>
          </cell>
          <cell r="N5632">
            <v>4.1100000000000003</v>
          </cell>
          <cell r="O5632">
            <v>5.33</v>
          </cell>
          <cell r="P5632">
            <v>0</v>
          </cell>
          <cell r="R5632" t="str">
            <v>SINAPI</v>
          </cell>
        </row>
        <row r="5633">
          <cell r="G5633">
            <v>90092</v>
          </cell>
          <cell r="H5633" t="str">
            <v>ESCAVAÇÃO MECANIZADA DE VALA COM PROF. MAIOR QUE 1,5 M E ATÉ 3,0 M(MÉDIA MONTANTE E JUSANTE/UMA COMPOSIÇÃO POR TRECHO), ESCAVADEIRA (0,8 M3), LARG. MENOR QUE 1,5 M, EM SOLO DE 1A CATEGORIA, LOCAIS COM BAIXO NÍVEL DE INTERFERÊNCIA. AF_02/2021</v>
          </cell>
          <cell r="I5633" t="str">
            <v>M3</v>
          </cell>
          <cell r="J5633" t="str">
            <v>ATRIBUÍDO SÃO PAULO</v>
          </cell>
          <cell r="K5633" t="str">
            <v>5,27</v>
          </cell>
          <cell r="L5633" t="str">
            <v>CAIXA REFERENCIAL</v>
          </cell>
          <cell r="M5633" t="str">
            <v>1,20</v>
          </cell>
          <cell r="N5633">
            <v>4.0699999999999994</v>
          </cell>
          <cell r="O5633">
            <v>5.27</v>
          </cell>
          <cell r="P5633">
            <v>0</v>
          </cell>
          <cell r="R5633" t="str">
            <v>SINAPI</v>
          </cell>
        </row>
        <row r="5634">
          <cell r="G5634">
            <v>90094</v>
          </cell>
          <cell r="H5634" t="str">
            <v>ESCAVAÇÃO MECANIZADA DE VALA COM PROF. MAIOR QUE 3,0 M ATÉ 4,5 M (MÉDIA MONTANTE E JUSANTE/UMA COMPOSIÇÃO POR TRECHO), ESCAVADEIRA (0,8 M3), LARG. MENOR QUE 1,5 M, EM SOLO DE 1A CATEGORIA, LOCAIS COM BAIXO NÍVEL DE INTERFERÊNCIA. AF_02/2021</v>
          </cell>
          <cell r="I5634" t="str">
            <v>M3</v>
          </cell>
          <cell r="J5634" t="str">
            <v>ATRIBUÍDO SÃO PAULO</v>
          </cell>
          <cell r="K5634" t="str">
            <v>4,98</v>
          </cell>
          <cell r="L5634" t="str">
            <v>CAIXA REFERENCIAL</v>
          </cell>
          <cell r="M5634" t="str">
            <v>1,13</v>
          </cell>
          <cell r="N5634">
            <v>3.8500000000000005</v>
          </cell>
          <cell r="O5634">
            <v>4.9800000000000004</v>
          </cell>
          <cell r="P5634">
            <v>0</v>
          </cell>
          <cell r="R5634" t="str">
            <v>SINAPI</v>
          </cell>
        </row>
        <row r="5635">
          <cell r="G5635">
            <v>90095</v>
          </cell>
          <cell r="H5635" t="str">
            <v>ESCAVAÇÃO MECANIZADA DE VALA COM PROF. MAIOR QUE 3,0 M ATÉ 4,5 M (MÉDIA MONTANTE E JUSANTE/UMA COMPOSIÇÃO POR TRECHO), ESCAVADEIRA (1,2 M3), LARG. DE 1,5 M A 2,5 M, EM SOLO DE 1A CATEGORIA, LOCAIS COM BAIXO NÍVEL DE INTERFERÊNCIA. AF_02/2021</v>
          </cell>
          <cell r="I5635" t="str">
            <v>M3</v>
          </cell>
          <cell r="J5635" t="str">
            <v>ATRIBUÍDO SÃO PAULO</v>
          </cell>
          <cell r="K5635" t="str">
            <v>4,52</v>
          </cell>
          <cell r="L5635" t="str">
            <v>CAIXA REFERENCIAL</v>
          </cell>
          <cell r="M5635" t="str">
            <v>0,89</v>
          </cell>
          <cell r="N5635">
            <v>3.6299999999999994</v>
          </cell>
          <cell r="O5635">
            <v>4.5199999999999996</v>
          </cell>
          <cell r="P5635">
            <v>0</v>
          </cell>
          <cell r="R5635" t="str">
            <v>SINAPI</v>
          </cell>
        </row>
        <row r="5636">
          <cell r="G5636">
            <v>90098</v>
          </cell>
          <cell r="H5636" t="str">
            <v>ESCAVAÇÃO MECANIZADA DE VALA COM PROF. MAIOR QUE 4,5 M ATÉ 6,0 M (MÉDIA MONTANTE E JUSANTE/UMA COMPOSIÇÃO POR TRECHO), ESCAVADEIRA (1,2 M3), LARG. DE 1,5 M A 2,5 M, EM SOLO DE 1A CATEGORIA, LOCAIS COM BAIXO NÍVEL DE INTERFERÊNCIA. AF_02/2021</v>
          </cell>
          <cell r="I5636" t="str">
            <v>M3</v>
          </cell>
          <cell r="J5636" t="str">
            <v>ATRIBUÍDO SÃO PAULO</v>
          </cell>
          <cell r="K5636" t="str">
            <v>4,45</v>
          </cell>
          <cell r="L5636" t="str">
            <v>CAIXA REFERENCIAL</v>
          </cell>
          <cell r="M5636" t="str">
            <v>0,89</v>
          </cell>
          <cell r="N5636">
            <v>3.56</v>
          </cell>
          <cell r="O5636">
            <v>4.45</v>
          </cell>
          <cell r="P5636">
            <v>0</v>
          </cell>
          <cell r="R5636" t="str">
            <v>SINAPI</v>
          </cell>
        </row>
        <row r="5637">
          <cell r="G5637">
            <v>90099</v>
          </cell>
          <cell r="H5637" t="str">
            <v>ESCAVAÇÃO MECANIZADA DE VALA COM PROF. ATÉ 1,5 M (MÉDIA MONTANTE E JUSANTE/UMA COMPOSIÇÃO POR TRECHO), RETROESCAV. (0,26 M3), LARG. MENOR QUE 0,8 M, EM SOLO DE 1A CATEGORIA, EM LOCAIS COM ALTO NÍVEL DE INTERFERÊNCIA. AF_02/2021</v>
          </cell>
          <cell r="I5637" t="str">
            <v>M3</v>
          </cell>
          <cell r="J5637" t="str">
            <v>ATRIBUÍDO SÃO PAULO</v>
          </cell>
          <cell r="K5637" t="str">
            <v>13,31</v>
          </cell>
          <cell r="L5637" t="str">
            <v>CAIXA REFERENCIAL</v>
          </cell>
          <cell r="M5637" t="str">
            <v>4,33</v>
          </cell>
          <cell r="N5637">
            <v>8.98</v>
          </cell>
          <cell r="O5637">
            <v>13.31</v>
          </cell>
          <cell r="P5637">
            <v>0</v>
          </cell>
          <cell r="R5637" t="str">
            <v>SINAPI</v>
          </cell>
        </row>
        <row r="5638">
          <cell r="G5638">
            <v>90100</v>
          </cell>
          <cell r="H5638" t="str">
            <v>ESCAVAÇÃO MECANIZADA DE VALA COM PROF. ATÉ 1,5 M (MÉDIA MONTANTE E JUSANTE/UMA COMPOSIÇÃO POR TRECHO), RETROESCAV. (0,26 M3), LARG. DE 0,8 M A 1,5 M, EM SOLO DE 1A CATEGORIA, EM LOCAIS COM ALTO NÍVEL DE INTERFERÊNCIA. AF_02/2021</v>
          </cell>
          <cell r="I5638" t="str">
            <v>M3</v>
          </cell>
          <cell r="J5638" t="str">
            <v>ATRIBUÍDO SÃO PAULO</v>
          </cell>
          <cell r="K5638" t="str">
            <v>11,29</v>
          </cell>
          <cell r="L5638" t="str">
            <v>CAIXA REFERENCIAL</v>
          </cell>
          <cell r="M5638" t="str">
            <v>3,68</v>
          </cell>
          <cell r="N5638">
            <v>7.6099999999999994</v>
          </cell>
          <cell r="O5638">
            <v>11.29</v>
          </cell>
          <cell r="P5638">
            <v>0</v>
          </cell>
          <cell r="R5638" t="str">
            <v>SINAPI</v>
          </cell>
        </row>
        <row r="5639">
          <cell r="G5639">
            <v>90101</v>
          </cell>
          <cell r="H5639" t="str">
            <v>ESCAVAÇÃO MECANIZADA DE VALA COM PROF. MAIOR QUE 1,5 M ATÉ 3,0 M (MÉDIA MONTANTE E JUSANTE/UMA COMPOSIÇÃO POR TRECHO), RETROESCAV. (0,26 M3), LARG. MENOR QUE 0,8 M, EM SOLO DE 1A CATEGORIA, EM LOCAIS COM ALTO NÍVEL DE INTERFERÊNCIA. AF_02/2021</v>
          </cell>
          <cell r="I5639" t="str">
            <v>M3</v>
          </cell>
          <cell r="J5639" t="str">
            <v>ATRIBUÍDO SÃO PAULO</v>
          </cell>
          <cell r="K5639" t="str">
            <v>11,16</v>
          </cell>
          <cell r="L5639" t="str">
            <v>CAIXA REFERENCIAL</v>
          </cell>
          <cell r="M5639" t="str">
            <v>3,63</v>
          </cell>
          <cell r="N5639">
            <v>7.53</v>
          </cell>
          <cell r="O5639">
            <v>11.16</v>
          </cell>
          <cell r="P5639">
            <v>0</v>
          </cell>
          <cell r="R5639" t="str">
            <v>SINAPI</v>
          </cell>
        </row>
        <row r="5640">
          <cell r="G5640">
            <v>90102</v>
          </cell>
          <cell r="H5640" t="str">
            <v>ESCAVAÇÃO MECANIZADA DE VALA COM PROF. MAIOR QUE 1,5 M ATÉ 3,0 M (MÉDIA MONTANTE E JUSANTE/UMA COMPOSIÇÃO POR TRECHO), RETROESCAV. (0,26 M3), LARGURA DE 0,8 M A 1,5 M, EM SOLO DE 1A CATEGORIA, EM LOCAIS COM ALTO NÍVEL DE INTERFERÊNCIA. AF_02/2021</v>
          </cell>
          <cell r="I5640" t="str">
            <v>M3</v>
          </cell>
          <cell r="J5640" t="str">
            <v>ATRIBUÍDO SÃO PAULO</v>
          </cell>
          <cell r="K5640" t="str">
            <v>10,16</v>
          </cell>
          <cell r="L5640" t="str">
            <v>CAIXA REFERENCIAL</v>
          </cell>
          <cell r="M5640" t="str">
            <v>3,31</v>
          </cell>
          <cell r="N5640">
            <v>6.85</v>
          </cell>
          <cell r="O5640">
            <v>10.16</v>
          </cell>
          <cell r="P5640">
            <v>0</v>
          </cell>
          <cell r="R5640" t="str">
            <v>SINAPI</v>
          </cell>
        </row>
        <row r="5641">
          <cell r="G5641">
            <v>90105</v>
          </cell>
          <cell r="H5641" t="str">
            <v>ESCAVAÇÃO MECANIZADA DE VALA COM PROFUNDIDADE ATÉ 1,5 M (MÉDIA MONTANTE E JUSANTE/UMA COMPOSIÇÃO POR TRECHO), RETROESCAV. (0,26 M3), LARGURA MENOR QUE 0,8 M, EM SOLO DE 1A CATEGORIA, LOCAIS COM BAIXO NÍVEL DE INTERFERÊNCIA. AF_02/2021</v>
          </cell>
          <cell r="I5641" t="str">
            <v>M3</v>
          </cell>
          <cell r="J5641" t="str">
            <v>ATRIBUÍDO SÃO PAULO</v>
          </cell>
          <cell r="K5641" t="str">
            <v>7,33</v>
          </cell>
          <cell r="L5641" t="str">
            <v>CAIXA REFERENCIAL</v>
          </cell>
          <cell r="M5641" t="str">
            <v>2,39</v>
          </cell>
          <cell r="N5641">
            <v>4.9399999999999995</v>
          </cell>
          <cell r="O5641">
            <v>7.33</v>
          </cell>
          <cell r="P5641">
            <v>0</v>
          </cell>
          <cell r="R5641" t="str">
            <v>SINAPI</v>
          </cell>
        </row>
        <row r="5642">
          <cell r="G5642">
            <v>90106</v>
          </cell>
          <cell r="H5642" t="str">
            <v>ESCAVAÇÃO MECANIZADA DE VALA COM PROFUNDIDADE ATÉ 1,5 M (MÉDIA MONTANTE E JUSANTE/UMA COMPOSIÇÃO POR TRECHO), RETROESCAV. (0,26 M3), LARGURA DE 0,8 M A 1,5 M, EM SOLO DE 1A CATEGORIA, LOCAIS COM BAIXO NÍVEL DE INTERFERÊNCIA. AF_02/2021</v>
          </cell>
          <cell r="I5642" t="str">
            <v>M3</v>
          </cell>
          <cell r="J5642" t="str">
            <v>ATRIBUÍDO SÃO PAULO</v>
          </cell>
          <cell r="K5642" t="str">
            <v>6,23</v>
          </cell>
          <cell r="L5642" t="str">
            <v>CAIXA REFERENCIAL</v>
          </cell>
          <cell r="M5642" t="str">
            <v>2,02</v>
          </cell>
          <cell r="N5642">
            <v>4.2100000000000009</v>
          </cell>
          <cell r="O5642">
            <v>6.23</v>
          </cell>
          <cell r="P5642">
            <v>0</v>
          </cell>
          <cell r="R5642" t="str">
            <v>SINAPI</v>
          </cell>
        </row>
        <row r="5643">
          <cell r="G5643">
            <v>90107</v>
          </cell>
          <cell r="H5643" t="str">
            <v>ESCAVAÇÃO MECANIZADA DE VALA COM PROFUNDIDADE MAIOR QUE 1,5 M ATÉ 3,0 M (MÉDIA MONTANTE E JUSANTE/UMA COMPOSIÇÃO POR TRECHO), RETROESCAV. (0,26 M3), LARGURA MENOR QUE 0,8 M, EM SOLO DE 1A CATEGORIA, LOCAIS COM BAIXO NÍVEL DE INTERFERÊNCIA. AF_02/2021</v>
          </cell>
          <cell r="I5643" t="str">
            <v>M3</v>
          </cell>
          <cell r="J5643" t="str">
            <v>ATRIBUÍDO SÃO PAULO</v>
          </cell>
          <cell r="K5643" t="str">
            <v>6,15</v>
          </cell>
          <cell r="L5643" t="str">
            <v>CAIXA REFERENCIAL</v>
          </cell>
          <cell r="M5643" t="str">
            <v>1,99</v>
          </cell>
          <cell r="N5643">
            <v>4.16</v>
          </cell>
          <cell r="O5643">
            <v>6.15</v>
          </cell>
          <cell r="P5643">
            <v>0</v>
          </cell>
          <cell r="R5643" t="str">
            <v>SINAPI</v>
          </cell>
        </row>
        <row r="5644">
          <cell r="G5644">
            <v>90108</v>
          </cell>
          <cell r="H5644" t="str">
            <v>ESCAVAÇÃO MECANIZADA DE VALA COM PROFUNDIDADE MAIOR QUE 1,5 M ATÉ 3,0 M (MÉDIA MONTANTE E JUSANTE/UMA COMPOSIÇÃO POR TRECHO), RETROESCAV (0,26 M3), LARGURA DE 0,8 M A 1,5 M, EM SOLO DE 1A CATEGORIA, LOCAIS COM BAIXO NÍVEL DE INTERFERÊNCIA. AF_02/2021</v>
          </cell>
          <cell r="I5644" t="str">
            <v>M3</v>
          </cell>
          <cell r="J5644" t="str">
            <v>ATRIBUÍDO SÃO PAULO</v>
          </cell>
          <cell r="K5644" t="str">
            <v>5,60</v>
          </cell>
          <cell r="L5644" t="str">
            <v>CAIXA REFERENCIAL</v>
          </cell>
          <cell r="M5644" t="str">
            <v>1,82</v>
          </cell>
          <cell r="N5644">
            <v>3.7799999999999994</v>
          </cell>
          <cell r="O5644">
            <v>5.6</v>
          </cell>
          <cell r="P5644">
            <v>0</v>
          </cell>
          <cell r="R5644" t="str">
            <v>SINAPI</v>
          </cell>
        </row>
        <row r="5645">
          <cell r="G5645">
            <v>93358</v>
          </cell>
          <cell r="H5645" t="str">
            <v>ESCAVAÇÃO MANUAL DE VALA COM PROFUNDIDADE MENOR OU IGUAL A 1,30 M. AF_02/2021</v>
          </cell>
          <cell r="I5645" t="str">
            <v>M3</v>
          </cell>
          <cell r="J5645" t="str">
            <v>COLETADO</v>
          </cell>
          <cell r="K5645" t="str">
            <v>76,31</v>
          </cell>
          <cell r="L5645" t="str">
            <v>CAIXA REFERENCIAL</v>
          </cell>
          <cell r="M5645" t="str">
            <v>56,51</v>
          </cell>
          <cell r="N5645">
            <v>19.800000000000004</v>
          </cell>
          <cell r="O5645">
            <v>76.31</v>
          </cell>
          <cell r="P5645">
            <v>0</v>
          </cell>
          <cell r="R5645" t="str">
            <v>SINAPI</v>
          </cell>
        </row>
        <row r="5646">
          <cell r="G5646">
            <v>102276</v>
          </cell>
          <cell r="H5646" t="str">
            <v>ESCAVAÇÃO MECANIZADA DE VALA COM PROF. ATÉ 1,5 M (MÉDIA MONTANTE E JUSANTE/UMA COMPOSIÇÃO POR TRECHO), ESCAVADEIRA (0,8 M3), LARG. MENOR QUE 1,5 M, EM SOLO DE 1A CATEGORIA, EM LOCAIS COM ALTO NÍVEL DE INTERFERÊNCIA. AF_02/2021</v>
          </cell>
          <cell r="I5646" t="str">
            <v>M3</v>
          </cell>
          <cell r="J5646" t="str">
            <v>ATRIBUÍDO SÃO PAULO</v>
          </cell>
          <cell r="K5646" t="str">
            <v>11,09</v>
          </cell>
          <cell r="L5646" t="str">
            <v>CAIXA REFERENCIAL</v>
          </cell>
          <cell r="M5646" t="str">
            <v>2,49</v>
          </cell>
          <cell r="N5646">
            <v>8.6</v>
          </cell>
          <cell r="O5646">
            <v>11.09</v>
          </cell>
          <cell r="P5646">
            <v>0</v>
          </cell>
          <cell r="R5646" t="str">
            <v>SINAPI</v>
          </cell>
        </row>
        <row r="5647">
          <cell r="G5647">
            <v>102277</v>
          </cell>
          <cell r="H5647" t="str">
            <v>ESCAVAÇÃO MECANIZADA DE VALA COM PROF. MAIOR QUE  4,5 M ATÉ 6,0 M (MÉDIA MONTANTE E JUSANTE/UMA COMPOSIÇÃO POR TRECHO), ESCAVADEIRA (0,8 M3), LARG. MENOR QUE 1,5 M, EM SOLO DE 1A CATEGORIA, EM LOCAIS COM ALTO NÍVEL DE INTERFERÊNCIA. AF_02/2021</v>
          </cell>
          <cell r="I5647" t="str">
            <v>M3</v>
          </cell>
          <cell r="J5647" t="str">
            <v>ATRIBUÍDO SÃO PAULO</v>
          </cell>
          <cell r="K5647" t="str">
            <v>8,77</v>
          </cell>
          <cell r="L5647" t="str">
            <v>CAIXA REFERENCIAL</v>
          </cell>
          <cell r="M5647" t="str">
            <v>1,97</v>
          </cell>
          <cell r="N5647">
            <v>6.8</v>
          </cell>
          <cell r="O5647">
            <v>8.77</v>
          </cell>
          <cell r="P5647">
            <v>0</v>
          </cell>
          <cell r="R5647" t="str">
            <v>SINAPI</v>
          </cell>
        </row>
        <row r="5648">
          <cell r="G5648">
            <v>102278</v>
          </cell>
          <cell r="H5648" t="str">
            <v>ESCAVAÇÃO MECANIZADA DE VALA COM PROF. MAIOR QUE 1,50 M ATÉ 3,0 M (MÉDIA MONTANTE E JUSANTE/UMA COMPOSIÇÃO POR TRECHO), ESCAVADEIRA (1,2 M3), LARG. DE 1,5 M A 2,5 M, EM SOLO DE 1A CATEGORIA, EM LOCAIS COM ALTO NÍVEL DE INTERFERÊNCIA. AF_02/2021</v>
          </cell>
          <cell r="I5648" t="str">
            <v>M3</v>
          </cell>
          <cell r="J5648" t="str">
            <v>ATRIBUÍDO SÃO PAULO</v>
          </cell>
          <cell r="K5648" t="str">
            <v>8,58</v>
          </cell>
          <cell r="L5648" t="str">
            <v>CAIXA REFERENCIAL</v>
          </cell>
          <cell r="M5648" t="str">
            <v>1,71</v>
          </cell>
          <cell r="N5648">
            <v>6.87</v>
          </cell>
          <cell r="O5648">
            <v>8.58</v>
          </cell>
          <cell r="P5648">
            <v>0</v>
          </cell>
          <cell r="R5648" t="str">
            <v>SINAPI</v>
          </cell>
        </row>
        <row r="5649">
          <cell r="G5649">
            <v>102279</v>
          </cell>
          <cell r="H5649" t="str">
            <v>ESCAVAÇÃO MECANIZADA DE VALA COM PROF. ATÉ 1,5 M (MÉDIA MONTANTE E JUSANTE/UMA COMPOSIÇÃO POR TRECHO), ESCAVADEIRA (0,8 M3),LARG. MENOR QUE 1,5 M, EM SOLO DE 1A CATEGORIA, LOCAIS COM BAIXO NÍVEL DE INTERFERÊNCIA. AF_02/2021</v>
          </cell>
          <cell r="I5649" t="str">
            <v>M3</v>
          </cell>
          <cell r="J5649" t="str">
            <v>ATRIBUÍDO SÃO PAULO</v>
          </cell>
          <cell r="K5649" t="str">
            <v>6,12</v>
          </cell>
          <cell r="L5649" t="str">
            <v>CAIXA REFERENCIAL</v>
          </cell>
          <cell r="M5649" t="str">
            <v>1,38</v>
          </cell>
          <cell r="N5649">
            <v>4.74</v>
          </cell>
          <cell r="O5649">
            <v>6.12</v>
          </cell>
          <cell r="P5649">
            <v>0</v>
          </cell>
          <cell r="R5649" t="str">
            <v>SINAPI</v>
          </cell>
        </row>
        <row r="5650">
          <cell r="G5650">
            <v>102280</v>
          </cell>
          <cell r="H5650" t="str">
            <v>ESCAVAÇÃO MECANIZADA DE VALA COM PROF. MAIOR QUE 4,5 M ATÉ 6,0 M (MÉDIA MONTANTE E JUSANTE/UMA COMPOSIÇÃO POR TRECHO),COM ESCAVADEIRA (0,8 M3), LARG. MENOR QUE 1,5 M, EM SOLO DE 1A CATEGORIA, LOCAIS COM BAIXO NÍVEL DE INTERFERÊNCIA. AF_02/2021</v>
          </cell>
          <cell r="I5650" t="str">
            <v>M3</v>
          </cell>
          <cell r="J5650" t="str">
            <v>ATRIBUÍDO SÃO PAULO</v>
          </cell>
          <cell r="K5650" t="str">
            <v>4,84</v>
          </cell>
          <cell r="L5650" t="str">
            <v>CAIXA REFERENCIAL</v>
          </cell>
          <cell r="M5650" t="str">
            <v>1,10</v>
          </cell>
          <cell r="N5650">
            <v>3.7399999999999998</v>
          </cell>
          <cell r="O5650">
            <v>4.84</v>
          </cell>
          <cell r="P5650">
            <v>0</v>
          </cell>
          <cell r="R5650" t="str">
            <v>SINAPI</v>
          </cell>
        </row>
        <row r="5651">
          <cell r="G5651">
            <v>102281</v>
          </cell>
          <cell r="H5651" t="str">
            <v>ESCAVAÇÃO MECANIZADA DE VALA COM PROF. MAIOR QUE 1,5 M ATÉ 3,0 M (MÉDIA MONTANTE E JUSANTE/UMA COMPOSIÇÃO POR TRECHO),COM ESCAVADEIRA (1,2 M3),LARG. DE 1,5 M A 2,5 M, EM SOLO DE 1A CATEGORIA, LOCAIS COM BAIXO NÍVEL DE INTERFERÊNCIA. AF_02/2021</v>
          </cell>
          <cell r="I5651" t="str">
            <v>M3</v>
          </cell>
          <cell r="J5651" t="str">
            <v>ATRIBUÍDO SÃO PAULO</v>
          </cell>
          <cell r="K5651" t="str">
            <v>4,73</v>
          </cell>
          <cell r="L5651" t="str">
            <v>CAIXA REFERENCIAL</v>
          </cell>
          <cell r="M5651" t="str">
            <v>0,93</v>
          </cell>
          <cell r="N5651">
            <v>3.8000000000000003</v>
          </cell>
          <cell r="O5651">
            <v>4.7300000000000004</v>
          </cell>
          <cell r="P5651">
            <v>0</v>
          </cell>
          <cell r="R5651" t="str">
            <v>SINAPI</v>
          </cell>
        </row>
        <row r="5652">
          <cell r="G5652">
            <v>102282</v>
          </cell>
          <cell r="H5652" t="str">
            <v>ESCAVAÇÃO MECANIZADA DE VALA COM PROF. ATÉ 1,5 M (MÉDIA MONTANTE E JUSANTE/UMA COMPOSIÇÃO POR TRECHO), ESCAVADEIRA (0,8 M3),LARG. MENOR QUE 1,5 M, EM SOLO DE MOLE, EM LOCAIS COM ALTO NÍVEL DE INTERFERÊNCIA. AF_02/2021</v>
          </cell>
          <cell r="I5652" t="str">
            <v>M3</v>
          </cell>
          <cell r="J5652" t="str">
            <v>ATRIBUÍDO SÃO PAULO</v>
          </cell>
          <cell r="K5652" t="str">
            <v>12,32</v>
          </cell>
          <cell r="L5652" t="str">
            <v>CAIXA REFERENCIAL</v>
          </cell>
          <cell r="M5652" t="str">
            <v>2,77</v>
          </cell>
          <cell r="N5652">
            <v>9.5500000000000007</v>
          </cell>
          <cell r="O5652">
            <v>12.32</v>
          </cell>
          <cell r="P5652">
            <v>0</v>
          </cell>
          <cell r="R5652" t="str">
            <v>SINAPI</v>
          </cell>
        </row>
        <row r="5653">
          <cell r="G5653">
            <v>102283</v>
          </cell>
          <cell r="H5653" t="str">
            <v>ESCAVAÇÃO MECANIZADA DE VALA COM PROF. ATÉ 1,5 M (MÉDIA MONTANTE E JUSANTE/UMA COMPOSIÇÃO POR TRECHO), ESCAVADEIRA (0,8 M3), LARG. DE 1,5 M A 2,5 M, EM SOLO MOLE, EM LOCAIS COM ALTO NÍVEL DE INTERFERÊNCIA. AF_02/2021</v>
          </cell>
          <cell r="I5653" t="str">
            <v>M3</v>
          </cell>
          <cell r="J5653" t="str">
            <v>ATRIBUÍDO SÃO PAULO</v>
          </cell>
          <cell r="K5653" t="str">
            <v>10,94</v>
          </cell>
          <cell r="L5653" t="str">
            <v>CAIXA REFERENCIAL</v>
          </cell>
          <cell r="M5653" t="str">
            <v>2,46</v>
          </cell>
          <cell r="N5653">
            <v>8.48</v>
          </cell>
          <cell r="O5653">
            <v>10.940000000000001</v>
          </cell>
          <cell r="P5653">
            <v>0</v>
          </cell>
          <cell r="R5653" t="str">
            <v>SINAPI</v>
          </cell>
        </row>
        <row r="5654">
          <cell r="G5654">
            <v>102284</v>
          </cell>
          <cell r="H5654" t="str">
            <v>ESCAVAÇÃO MECANIZADA DE VALA COM PROF. MAIOR QUE 1,5 M ATÉ 3,0 M (MÉDIA MONTANTE E JUSANTE/UMA COMPOSIÇÃO POR TRECHO), ESCAVADEIRA (0,8 M3), LARGURA ATÉ 1,5 M, EM SOLO MOLE, EM LOCAIS COM ALTO NÍVEL DE INTERFERÊNCIA. AF_02/2021</v>
          </cell>
          <cell r="I5654" t="str">
            <v>M3</v>
          </cell>
          <cell r="J5654" t="str">
            <v>ATRIBUÍDO SÃO PAULO</v>
          </cell>
          <cell r="K5654" t="str">
            <v>10,61</v>
          </cell>
          <cell r="L5654" t="str">
            <v>CAIXA REFERENCIAL</v>
          </cell>
          <cell r="M5654" t="str">
            <v>2,39</v>
          </cell>
          <cell r="N5654">
            <v>8.2199999999999989</v>
          </cell>
          <cell r="O5654">
            <v>10.61</v>
          </cell>
          <cell r="P5654">
            <v>0</v>
          </cell>
          <cell r="R5654" t="str">
            <v>SINAPI</v>
          </cell>
        </row>
        <row r="5655">
          <cell r="G5655">
            <v>102285</v>
          </cell>
          <cell r="H5655" t="str">
            <v>ESCAVAÇÃO MECANIZADA DE VALA COM PROF. MAIOR QUE 3,0 M ATÉ 4,5 M (MÉDIA MONTANTE E JUSANTE/UMA COMPOSIÇÃO POR TRECHO), ESCAVADEIRA (0,8 M3), LARG. MENOR QUE 1,5 M, EM SOLO  MOLE, EM LOCAIS COM ALTO NÍVEL DE INTERFERÊNCIA. AF_02/2021</v>
          </cell>
          <cell r="I5655" t="str">
            <v>M3</v>
          </cell>
          <cell r="J5655" t="str">
            <v>ATRIBUÍDO SÃO PAULO</v>
          </cell>
          <cell r="K5655" t="str">
            <v>10,03</v>
          </cell>
          <cell r="L5655" t="str">
            <v>CAIXA REFERENCIAL</v>
          </cell>
          <cell r="M5655" t="str">
            <v>2,26</v>
          </cell>
          <cell r="N5655">
            <v>7.77</v>
          </cell>
          <cell r="O5655">
            <v>10.029999999999999</v>
          </cell>
          <cell r="P5655">
            <v>0</v>
          </cell>
          <cell r="R5655" t="str">
            <v>SINAPI</v>
          </cell>
        </row>
        <row r="5656">
          <cell r="G5656">
            <v>102286</v>
          </cell>
          <cell r="H5656" t="str">
            <v>ESCAVAÇÃO MECANIZADA DE VALA COM PROF. MAIOR QUE 4,5 M ATÉ 6,0 M (MÉDIA MONTANTE E JUSANTE/UMA COMPOSIÇÃO POR TRECHO), ESCAVADEIRA (0,8 M3),LARG. MENOR QUE 1,5 M, EM SOLO DE MOLE, EM LOCAIS COM ALTO NÍVEL DE INTERFERÊNCIA. AF_02/2021</v>
          </cell>
          <cell r="I5656" t="str">
            <v>M3</v>
          </cell>
          <cell r="J5656" t="str">
            <v>ATRIBUÍDO SÃO PAULO</v>
          </cell>
          <cell r="K5656" t="str">
            <v>9,75</v>
          </cell>
          <cell r="L5656" t="str">
            <v>CAIXA REFERENCIAL</v>
          </cell>
          <cell r="M5656" t="str">
            <v>2,20</v>
          </cell>
          <cell r="N5656">
            <v>7.55</v>
          </cell>
          <cell r="O5656">
            <v>9.75</v>
          </cell>
          <cell r="P5656">
            <v>0</v>
          </cell>
          <cell r="R5656" t="str">
            <v>SINAPI</v>
          </cell>
        </row>
        <row r="5657">
          <cell r="G5657">
            <v>102287</v>
          </cell>
          <cell r="H5657" t="str">
            <v>ESCAVAÇÃO MECANIZADA DE VALA COM PROF. MAIOR QUE 1,5 M ATÉ 3,0 M (MÉDIA MONTANTE E JUSANTE/UMA COMPOSIÇÃO POR TRECHO),COM ESCAVADEIRA (1,2 M3),LARG. DE 1,5 M A 2,5 M, EM SOLO MOLE, EM LOCAIS COM ALTO NÍVEL DE INTERFERÊNCIA. AF_02/2021</v>
          </cell>
          <cell r="I5657" t="str">
            <v>M3</v>
          </cell>
          <cell r="J5657" t="str">
            <v>ATRIBUÍDO SÃO PAULO</v>
          </cell>
          <cell r="K5657" t="str">
            <v>9,55</v>
          </cell>
          <cell r="L5657" t="str">
            <v>CAIXA REFERENCIAL</v>
          </cell>
          <cell r="M5657" t="str">
            <v>1,89</v>
          </cell>
          <cell r="N5657">
            <v>7.660000000000001</v>
          </cell>
          <cell r="O5657">
            <v>9.5500000000000007</v>
          </cell>
          <cell r="P5657">
            <v>0</v>
          </cell>
          <cell r="R5657" t="str">
            <v>SINAPI</v>
          </cell>
        </row>
        <row r="5658">
          <cell r="G5658">
            <v>102288</v>
          </cell>
          <cell r="H5658" t="str">
            <v>ESCAVAÇÃO MECANIZADA DE VALA COM PROF. DE 3,0 M ATÉ 4,5 M (MÉDIA MONTANTE E JUSANTE/UMA COMPOSIÇÃO POR TRECHO), ESCAVADEIRA (1,2 M3), LARG. DE 1,5 M A 2,5 M, EM SOLO MOLE, EM LOCAIS COM ALTO NÍVEL DE INTERFERÊNCIA. AF_02/2021</v>
          </cell>
          <cell r="I5658" t="str">
            <v>M3</v>
          </cell>
          <cell r="J5658" t="str">
            <v>ATRIBUÍDO SÃO PAULO</v>
          </cell>
          <cell r="K5658" t="str">
            <v>9,17</v>
          </cell>
          <cell r="L5658" t="str">
            <v>CAIXA REFERENCIAL</v>
          </cell>
          <cell r="M5658" t="str">
            <v>1,82</v>
          </cell>
          <cell r="N5658">
            <v>7.35</v>
          </cell>
          <cell r="O5658">
            <v>9.17</v>
          </cell>
          <cell r="P5658">
            <v>0</v>
          </cell>
          <cell r="R5658" t="str">
            <v>SINAPI</v>
          </cell>
        </row>
        <row r="5659">
          <cell r="G5659">
            <v>102289</v>
          </cell>
          <cell r="H5659" t="str">
            <v>ESCAVAÇÃO MECANIZADA DE VALA COM PROF. MAIOR QUE 4,5 M ATÉ 6,0 M (MÉDIA MONTANTE E JUSANTE/UMA COMPOSIÇÃO POR TRECHO), ESCAVADEIRA (1,2 M3), LARG. DE 1,5 M A 2,5 M, EM SOLO MOLE, EM LOCAIS COM ALTO NÍVEL DE INTERFERÊNCIA. AF_02/2021</v>
          </cell>
          <cell r="I5659" t="str">
            <v>M3</v>
          </cell>
          <cell r="J5659" t="str">
            <v>ATRIBUÍDO SÃO PAULO</v>
          </cell>
          <cell r="K5659" t="str">
            <v>8,96</v>
          </cell>
          <cell r="L5659" t="str">
            <v>CAIXA REFERENCIAL</v>
          </cell>
          <cell r="M5659" t="str">
            <v>1,78</v>
          </cell>
          <cell r="N5659">
            <v>7.1800000000000006</v>
          </cell>
          <cell r="O5659">
            <v>8.9600000000000009</v>
          </cell>
          <cell r="P5659">
            <v>0</v>
          </cell>
          <cell r="R5659" t="str">
            <v>SINAPI</v>
          </cell>
        </row>
        <row r="5660">
          <cell r="G5660">
            <v>102290</v>
          </cell>
          <cell r="H5660" t="str">
            <v>ESCAVAÇÃO MECANIZADA DE VALA COM PROF. ATÉ 1,5 M (MÉDIA MONTANTE E JUSANTE/UMA COMPOSIÇÃO POR TRECHO), ESCAVADEIRA (0,8 M3),LARG. MENOR QUE 1,5 M, EM SOLO MOLE, LOCAIS COM BAIXO NÍVEL DE INTERFERÊNCIA. AF_02/2021</v>
          </cell>
          <cell r="I5660" t="str">
            <v>M3</v>
          </cell>
          <cell r="J5660" t="str">
            <v>ATRIBUÍDO SÃO PAULO</v>
          </cell>
          <cell r="K5660" t="str">
            <v>6,79</v>
          </cell>
          <cell r="L5660" t="str">
            <v>CAIXA REFERENCIAL</v>
          </cell>
          <cell r="M5660" t="str">
            <v>1,53</v>
          </cell>
          <cell r="N5660">
            <v>5.26</v>
          </cell>
          <cell r="O5660">
            <v>6.79</v>
          </cell>
          <cell r="P5660">
            <v>0</v>
          </cell>
          <cell r="R5660" t="str">
            <v>SINAPI</v>
          </cell>
        </row>
        <row r="5661">
          <cell r="G5661">
            <v>102291</v>
          </cell>
          <cell r="H5661" t="str">
            <v>ESCAVAÇÃO MECANIZADA DE VALA COM PROF. ATÉ 1,5 M (MÉDIA MONTANTE E JUSANTE/UMA COMPOSIÇÃO POR TRECHO), ESCAVADEIRA (0,8 M3), LARG. DE 1,5 M A 2,5 M, EM SOLO MOLE, LOCAIS COM BAIXO NÍVEL DE INTERFERÊNCIA. AF_02/2021</v>
          </cell>
          <cell r="I5661" t="str">
            <v>M3</v>
          </cell>
          <cell r="J5661" t="str">
            <v>ATRIBUÍDO SÃO PAULO</v>
          </cell>
          <cell r="K5661" t="str">
            <v>6,04</v>
          </cell>
          <cell r="L5661" t="str">
            <v>CAIXA REFERENCIAL</v>
          </cell>
          <cell r="M5661" t="str">
            <v>1,36</v>
          </cell>
          <cell r="N5661">
            <v>4.68</v>
          </cell>
          <cell r="O5661">
            <v>6.04</v>
          </cell>
          <cell r="P5661">
            <v>0</v>
          </cell>
          <cell r="R5661" t="str">
            <v>SINAPI</v>
          </cell>
        </row>
        <row r="5662">
          <cell r="G5662">
            <v>102292</v>
          </cell>
          <cell r="H5662" t="str">
            <v>ESCAVAÇÃO MECANIZADA DE VALA COM PROF. MAIOR QUE 1,5 M E ATÉ 3,0 M (MÉDIA MONTANTE E JUSANTE/UMA COMPOSIÇÃO POR TRECHO), ESCAVADEIRA (0,8 M3), LARG. MENOR QUE 1,5 M, EM SOLO MOLE, LOCAIS COM BAIXO NÍVEL DE INTERFERÊNCIA. AF_02/2021</v>
          </cell>
          <cell r="I5662" t="str">
            <v>M3</v>
          </cell>
          <cell r="J5662" t="str">
            <v>ATRIBUÍDO SÃO PAULO</v>
          </cell>
          <cell r="K5662" t="str">
            <v>5,85</v>
          </cell>
          <cell r="L5662" t="str">
            <v>CAIXA REFERENCIAL</v>
          </cell>
          <cell r="M5662" t="str">
            <v>1,31</v>
          </cell>
          <cell r="N5662">
            <v>4.5399999999999991</v>
          </cell>
          <cell r="O5662">
            <v>5.85</v>
          </cell>
          <cell r="P5662">
            <v>0</v>
          </cell>
          <cell r="R5662" t="str">
            <v>SINAPI</v>
          </cell>
        </row>
        <row r="5663">
          <cell r="G5663">
            <v>102293</v>
          </cell>
          <cell r="H5663" t="str">
            <v>ESCAVAÇÃO MECANIZADA DE VALA COM PROF.MAIOR QUE 3,0 M ATÉ 4,5 M (MÉDIA MONTANTE E JUSANTE/UMA COMPOSIÇÃO POR TRECHO), ESCAVADEIRA (0,8 M3), LARG. MENOR QUE 1,5 M, EM SOLO MOLE, LOCAIS COM BAIXO NÍVEL DE INTERFERÊNCIA. AF_02/2021</v>
          </cell>
          <cell r="I5663" t="str">
            <v>M3</v>
          </cell>
          <cell r="J5663" t="str">
            <v>ATRIBUÍDO SÃO PAULO</v>
          </cell>
          <cell r="K5663" t="str">
            <v>5,53</v>
          </cell>
          <cell r="L5663" t="str">
            <v>CAIXA REFERENCIAL</v>
          </cell>
          <cell r="M5663" t="str">
            <v>1,24</v>
          </cell>
          <cell r="N5663">
            <v>4.29</v>
          </cell>
          <cell r="O5663">
            <v>5.53</v>
          </cell>
          <cell r="P5663">
            <v>0</v>
          </cell>
          <cell r="R5663" t="str">
            <v>SINAPI</v>
          </cell>
        </row>
        <row r="5664">
          <cell r="G5664">
            <v>102294</v>
          </cell>
          <cell r="H5664" t="str">
            <v>ESCAVAÇÃO MECANIZADA DE VALA COM PROF. MAIOR QUE 4,5 M ATÉ 6,0 M (MÉDIA MONTANTE E JUSANTE/UMA COMPOSIÇÃO POR TRECHO),COM ESCAVADEIRA (0,8 M3), LARG. MENOR QUE 1,5 M, EM SOLO MOLE, LOCAIS COM BAIXO NÍVEL DE INTERFERÊNCIA. AF_02/2021</v>
          </cell>
          <cell r="I5664" t="str">
            <v>M3</v>
          </cell>
          <cell r="J5664" t="str">
            <v>ATRIBUÍDO SÃO PAULO</v>
          </cell>
          <cell r="K5664" t="str">
            <v>5,38</v>
          </cell>
          <cell r="L5664" t="str">
            <v>CAIXA REFERENCIAL</v>
          </cell>
          <cell r="M5664" t="str">
            <v>1,21</v>
          </cell>
          <cell r="N5664">
            <v>4.17</v>
          </cell>
          <cell r="O5664">
            <v>5.38</v>
          </cell>
          <cell r="P5664">
            <v>0</v>
          </cell>
          <cell r="R5664" t="str">
            <v>SINAPI</v>
          </cell>
        </row>
        <row r="5665">
          <cell r="G5665">
            <v>102295</v>
          </cell>
          <cell r="H5665" t="str">
            <v>ESCAVAÇÃO MECANIZADA DE VALA COM PROF. MAIOR QUE 1,5 M ATÉ 3,0 M (MÉDIA MONTANTE E JUSANTE/UMA COMPOSIÇÃO POR TRECHO),COM ESCAVADEIRA (1,2 M3), LARG. DE 1,5 M A 2,5 M, EM SOLO MOLE, LOCAIS COM BAIXO NÍVEL DE INTERFERÊNCIA. AF_02/2021</v>
          </cell>
          <cell r="I5665" t="str">
            <v>M3</v>
          </cell>
          <cell r="J5665" t="str">
            <v>ATRIBUÍDO SÃO PAULO</v>
          </cell>
          <cell r="K5665" t="str">
            <v>5,26</v>
          </cell>
          <cell r="L5665" t="str">
            <v>CAIXA REFERENCIAL</v>
          </cell>
          <cell r="M5665" t="str">
            <v>1,05</v>
          </cell>
          <cell r="N5665">
            <v>4.21</v>
          </cell>
          <cell r="O5665">
            <v>5.26</v>
          </cell>
          <cell r="P5665">
            <v>0</v>
          </cell>
          <cell r="R5665" t="str">
            <v>SINAPI</v>
          </cell>
        </row>
        <row r="5666">
          <cell r="G5666">
            <v>102296</v>
          </cell>
          <cell r="H5666" t="str">
            <v>ESCAVAÇÃO MECANIZADA DE VALA COM PROF. MAIOR QUE 3,0 M ATÉ 4,5 M (MÉDIA MONTANTE E JUSANTE/UMA COMPOSIÇÃO POR TRECHO), ESCAVADEIRA (1,2 M3), LARG. DE 1,5 M A 2,5 M, EM SOLO MOLE, LOCAIS COM BAIXO NÍVEL DE INTERFERÊNCIA. AF_02/2021</v>
          </cell>
          <cell r="I5666" t="str">
            <v>M3</v>
          </cell>
          <cell r="J5666" t="str">
            <v>ATRIBUÍDO SÃO PAULO</v>
          </cell>
          <cell r="K5666" t="str">
            <v>5,04</v>
          </cell>
          <cell r="L5666" t="str">
            <v>CAIXA REFERENCIAL</v>
          </cell>
          <cell r="M5666" t="str">
            <v>0,99</v>
          </cell>
          <cell r="N5666">
            <v>4.05</v>
          </cell>
          <cell r="O5666">
            <v>5.04</v>
          </cell>
          <cell r="P5666">
            <v>0</v>
          </cell>
          <cell r="R5666" t="str">
            <v>SINAPI</v>
          </cell>
        </row>
        <row r="5667">
          <cell r="G5667">
            <v>102297</v>
          </cell>
          <cell r="H5667" t="str">
            <v>ESCAVAÇÃO MECANIZADA DE VALA COM PROF. MAIOR QUE 4,5 M ATÉ 6,0 M (MÉDIA MONTANTE E JUSANTE/UMA COMPOSIÇÃO POR TRECHO), ESCAVADEIRA (1,2 M3), LARG. DE 1,5 M A 2,5 M, EM SOLO MOLE, LOCAIS COM BAIXO NÍVEL DE INTERFERÊNCIA. AF_02/2021</v>
          </cell>
          <cell r="I5667" t="str">
            <v>M3</v>
          </cell>
          <cell r="J5667" t="str">
            <v>ATRIBUÍDO SÃO PAULO</v>
          </cell>
          <cell r="K5667" t="str">
            <v>4,94</v>
          </cell>
          <cell r="L5667" t="str">
            <v>CAIXA REFERENCIAL</v>
          </cell>
          <cell r="M5667" t="str">
            <v>0,98</v>
          </cell>
          <cell r="N5667">
            <v>3.9600000000000004</v>
          </cell>
          <cell r="O5667">
            <v>4.9400000000000004</v>
          </cell>
          <cell r="P5667">
            <v>0</v>
          </cell>
          <cell r="R5667" t="str">
            <v>SINAPI</v>
          </cell>
        </row>
        <row r="5668">
          <cell r="G5668">
            <v>102298</v>
          </cell>
          <cell r="H5668" t="str">
            <v>ESCAVAÇÃO MECANIZADA DE VALA COM PROF. ATÉ 1,5 M (MÉDIA MONTANTE E JUSANTE/UMA COMPOSIÇÃO POR TRECHO), RETROESCAV. (0,26 M3), LARG. MENOR QUE 0,8 M, EM SOLO MOLE, EM LOCAIS COM ALTO NÍVEL DE INTERFERÊNCIA. AF_02/2021</v>
          </cell>
          <cell r="I5668" t="str">
            <v>M3</v>
          </cell>
          <cell r="J5668" t="str">
            <v>ATRIBUÍDO SÃO PAULO</v>
          </cell>
          <cell r="K5668" t="str">
            <v>14,79</v>
          </cell>
          <cell r="L5668" t="str">
            <v>CAIXA REFERENCIAL</v>
          </cell>
          <cell r="M5668" t="str">
            <v>4,80</v>
          </cell>
          <cell r="N5668">
            <v>9.9899999999999984</v>
          </cell>
          <cell r="O5668">
            <v>14.79</v>
          </cell>
          <cell r="P5668">
            <v>0</v>
          </cell>
          <cell r="R5668" t="str">
            <v>SINAPI</v>
          </cell>
        </row>
        <row r="5669">
          <cell r="G5669">
            <v>102299</v>
          </cell>
          <cell r="H5669" t="str">
            <v>ESCAVAÇÃO MECANIZADA DE VALA COM PROF. ATÉ 1,5 M (MÉDIA MONTANTE E JUSANTE/UMA COMPOSIÇÃO POR TRECHO), RETROESCAV. (0,26 M3), LARG. DE 0,8 M A 1,5 M, EM SOLO MOLE, EM LOCAIS COM ALTO NÍVEL DE INTERFERÊNCIA. AF_02/2021</v>
          </cell>
          <cell r="I5669" t="str">
            <v>M3</v>
          </cell>
          <cell r="J5669" t="str">
            <v>ATRIBUÍDO SÃO PAULO</v>
          </cell>
          <cell r="K5669" t="str">
            <v>12,56</v>
          </cell>
          <cell r="L5669" t="str">
            <v>CAIXA REFERENCIAL</v>
          </cell>
          <cell r="M5669" t="str">
            <v>4,08</v>
          </cell>
          <cell r="N5669">
            <v>8.48</v>
          </cell>
          <cell r="O5669">
            <v>12.56</v>
          </cell>
          <cell r="P5669">
            <v>0</v>
          </cell>
          <cell r="R5669" t="str">
            <v>SINAPI</v>
          </cell>
        </row>
        <row r="5670">
          <cell r="G5670">
            <v>102300</v>
          </cell>
          <cell r="H5670" t="str">
            <v>ESCAVAÇÃO MECANIZADA DE VALA COM PROF. MAIOR QUE 1,5 M ATÉ 3,0 M (MÉDIA MONTANTE E JUSANTE/UMA COMPOSIÇÃO POR TRECHO), RETROESCAV. (0,26 M3), LARG. MENOR QUE 0,8 M, EM SOLO MOLE, EM LOCAIS COM ALTO NÍVEL DE INTERFERÊNCIA. AF_02/2021</v>
          </cell>
          <cell r="I5670" t="str">
            <v>M3</v>
          </cell>
          <cell r="J5670" t="str">
            <v>ATRIBUÍDO SÃO PAULO</v>
          </cell>
          <cell r="K5670" t="str">
            <v>12,41</v>
          </cell>
          <cell r="L5670" t="str">
            <v>CAIXA REFERENCIAL</v>
          </cell>
          <cell r="M5670" t="str">
            <v>4,03</v>
          </cell>
          <cell r="N5670">
            <v>8.379999999999999</v>
          </cell>
          <cell r="O5670">
            <v>12.41</v>
          </cell>
          <cell r="P5670">
            <v>0</v>
          </cell>
          <cell r="R5670" t="str">
            <v>SINAPI</v>
          </cell>
        </row>
        <row r="5671">
          <cell r="G5671">
            <v>102301</v>
          </cell>
          <cell r="H5671" t="str">
            <v>ESCAVAÇÃO MECANIZADA DE VALA COM PROF. MAIOR QUE 1,5 M ATÉ 3,0 M (MÉDIA MONTANTE E JUSANTE/UMA COMPOSIÇÃO POR TRECHO), RETROESCAV. (0,26 M3), LARG. DE 0,8 M A 1,5 M, EM SOLO MOLE, EM LOCAIS COM ALTO NÍVEL DE INTERFERÊNCIA. AF_02/2021</v>
          </cell>
          <cell r="I5671" t="str">
            <v>M3</v>
          </cell>
          <cell r="J5671" t="str">
            <v>ATRIBUÍDO SÃO PAULO</v>
          </cell>
          <cell r="K5671" t="str">
            <v>11,27</v>
          </cell>
          <cell r="L5671" t="str">
            <v>CAIXA REFERENCIAL</v>
          </cell>
          <cell r="M5671" t="str">
            <v>3,67</v>
          </cell>
          <cell r="N5671">
            <v>7.6</v>
          </cell>
          <cell r="O5671">
            <v>11.27</v>
          </cell>
          <cell r="P5671">
            <v>0</v>
          </cell>
          <cell r="R5671" t="str">
            <v>SINAPI</v>
          </cell>
        </row>
        <row r="5672">
          <cell r="G5672">
            <v>102302</v>
          </cell>
          <cell r="H5672" t="str">
            <v>ESCAVAÇÃO MECANIZADA DE VALA COM PROF. ATÉ 1,5 M (MÉDIA MONTANTE E JUSANTE/UMA COMPOSIÇÃO POR TRECHO), RETROESCAV. (0,26 M3), LARG. MENOR  QUE 0,8 M, EM SOLO MOLE, LOCAIS COM BAIXO NÍVEL DE NTERFERÊNCIA.  AF_02/2021</v>
          </cell>
          <cell r="I5672" t="str">
            <v>M3</v>
          </cell>
          <cell r="J5672" t="str">
            <v>ATRIBUÍDO SÃO PAULO</v>
          </cell>
          <cell r="K5672" t="str">
            <v>8,15</v>
          </cell>
          <cell r="L5672" t="str">
            <v>CAIXA REFERENCIAL</v>
          </cell>
          <cell r="M5672" t="str">
            <v>2,65</v>
          </cell>
          <cell r="N5672">
            <v>5.5</v>
          </cell>
          <cell r="O5672">
            <v>8.15</v>
          </cell>
          <cell r="P5672">
            <v>0</v>
          </cell>
          <cell r="R5672" t="str">
            <v>SINAPI</v>
          </cell>
        </row>
        <row r="5673">
          <cell r="G5673">
            <v>102303</v>
          </cell>
          <cell r="H5673" t="str">
            <v>ESCAVAÇÃO MECANIZADA DE VALA COM PROF. ATÉ 1,5 M (MÉDIA MONTANTE E JUSANTE/UMA COMPOSIÇÃO POR TRECHO), RETROESCAV. (0,26 M3), LARG. DE 0,8 M A 1,5 M, EM SOLO MOLE, LOCAIS COM BAIXO NÍVEL DE INTERFERÊNCIA. AF_02/2021</v>
          </cell>
          <cell r="I5673" t="str">
            <v>M3</v>
          </cell>
          <cell r="J5673" t="str">
            <v>ATRIBUÍDO SÃO PAULO</v>
          </cell>
          <cell r="K5673" t="str">
            <v>6,92</v>
          </cell>
          <cell r="L5673" t="str">
            <v>CAIXA REFERENCIAL</v>
          </cell>
          <cell r="M5673" t="str">
            <v>2,25</v>
          </cell>
          <cell r="N5673">
            <v>4.67</v>
          </cell>
          <cell r="O5673">
            <v>6.92</v>
          </cell>
          <cell r="P5673">
            <v>0</v>
          </cell>
          <cell r="R5673" t="str">
            <v>SINAPI</v>
          </cell>
        </row>
        <row r="5674">
          <cell r="G5674">
            <v>102304</v>
          </cell>
          <cell r="H5674" t="str">
            <v>ESCAVAÇÃO MECANIZADA DE VALA COM PROF. MAIOR QUE 1,5 M ATÉ 3,0 M (MÉDIA MONTANTE E JUSANTE/UMA COMPOSIÇÃO POR TRECHO), RETROESCAV. (0,26 M3 ),LARG. MENOR QUE 0,8 M, EM SOLO MOLE, LOCAIS COM BAIXO NÍVEL DE INTERFERÊNCIA. AF_02/2021</v>
          </cell>
          <cell r="I5674" t="str">
            <v>M3</v>
          </cell>
          <cell r="J5674" t="str">
            <v>ATRIBUÍDO SÃO PAULO</v>
          </cell>
          <cell r="K5674" t="str">
            <v>6,82</v>
          </cell>
          <cell r="L5674" t="str">
            <v>CAIXA REFERENCIAL</v>
          </cell>
          <cell r="M5674" t="str">
            <v>2,22</v>
          </cell>
          <cell r="N5674">
            <v>4.5999999999999996</v>
          </cell>
          <cell r="O5674">
            <v>6.82</v>
          </cell>
          <cell r="P5674">
            <v>0</v>
          </cell>
          <cell r="R5674" t="str">
            <v>SINAPI</v>
          </cell>
        </row>
        <row r="5675">
          <cell r="G5675">
            <v>102305</v>
          </cell>
          <cell r="H5675" t="str">
            <v>ESCAVAÇÃO MECANIZADA DE VALA COM PROF. MAIOR QUE 1,5 M ATÉ 3,0 M (MÉDIA MONTANTE E JUSANTE/UMA COMPOSIÇÃO POR TRECHO), RETROESCAV. (0,26 M3), LARG. DE 0,8 M A 1,5 M, EM SOLO MOLE, LOCAIS COM BAIXO NÍVEL DE INTERFERÊNCIA. AF_02/2021</v>
          </cell>
          <cell r="I5675" t="str">
            <v>M3</v>
          </cell>
          <cell r="J5675" t="str">
            <v>ATRIBUÍDO SÃO PAULO</v>
          </cell>
          <cell r="K5675" t="str">
            <v>6,22</v>
          </cell>
          <cell r="L5675" t="str">
            <v>CAIXA REFERENCIAL</v>
          </cell>
          <cell r="M5675" t="str">
            <v>2,02</v>
          </cell>
          <cell r="N5675">
            <v>4.1999999999999993</v>
          </cell>
          <cell r="O5675">
            <v>6.2199999999999989</v>
          </cell>
          <cell r="P5675">
            <v>0</v>
          </cell>
          <cell r="R5675" t="str">
            <v>SINAPI</v>
          </cell>
        </row>
        <row r="5676">
          <cell r="G5676">
            <v>102306</v>
          </cell>
          <cell r="H5676" t="str">
            <v>ESCAVAÇÃO MECANIZADA DE VALA COM PROF. ATÉ 1,5 M (MÉDIA MONTANTE E JUSANTE/UMA COMPOSIÇÃO POR TRECHO), ESCAVADEIRA (0,8 M3),LARG. ATÉ 1,5 M, EM SOLO DE 2A CATEGORIA, EM LOCAIS COM ALTO NÍVEL DE INTERFERÊNCIA.  AF_02/2021</v>
          </cell>
          <cell r="I5676" t="str">
            <v>M3</v>
          </cell>
          <cell r="J5676" t="str">
            <v>ATRIBUÍDO SÃO PAULO</v>
          </cell>
          <cell r="K5676" t="str">
            <v>13,89</v>
          </cell>
          <cell r="L5676" t="str">
            <v>CAIXA REFERENCIAL</v>
          </cell>
          <cell r="M5676" t="str">
            <v>3,14</v>
          </cell>
          <cell r="N5676">
            <v>10.75</v>
          </cell>
          <cell r="O5676">
            <v>13.89</v>
          </cell>
          <cell r="P5676">
            <v>0</v>
          </cell>
          <cell r="R5676" t="str">
            <v>SINAPI</v>
          </cell>
        </row>
        <row r="5677">
          <cell r="G5677">
            <v>102307</v>
          </cell>
          <cell r="H5677" t="str">
            <v>ESCAVAÇÃO MECANIZADA DE VALA COM PROF. ATÉ 1,5 M (MÉDIA MONTANTE E JUSANTE/UMA COMPOSIÇÃO POR TRECHO), ESCAVADEIRA (0,8 M3), LARG. DE 1,5 M A 2,5 M, EM SOLO DE 2A CATEGORIA, EM LOCAIS COM ALTO NÍVEL DE INTERFERÊNCIA. AF_02/2021</v>
          </cell>
          <cell r="I5677" t="str">
            <v>M3</v>
          </cell>
          <cell r="J5677" t="str">
            <v>ATRIBUÍDO SÃO PAULO</v>
          </cell>
          <cell r="K5677" t="str">
            <v>12,31</v>
          </cell>
          <cell r="L5677" t="str">
            <v>CAIXA REFERENCIAL</v>
          </cell>
          <cell r="M5677" t="str">
            <v>2,77</v>
          </cell>
          <cell r="N5677">
            <v>9.5400000000000009</v>
          </cell>
          <cell r="O5677">
            <v>12.31</v>
          </cell>
          <cell r="P5677">
            <v>0</v>
          </cell>
          <cell r="R5677" t="str">
            <v>SINAPI</v>
          </cell>
        </row>
        <row r="5678">
          <cell r="G5678">
            <v>102308</v>
          </cell>
          <cell r="H5678" t="str">
            <v>ESCAVAÇÃO MECANIZADA DE VALA COM PROF. MAIOR QUE 1,5 M ATÉ 3,0 M (MÉDIA MONTANTE E JUSANTE/UMA COMPOSIÇÃO POR TRECHO), ESCAVADEIRA (0,8 M3), LARG. ATÉ 1,5 M, EM SOLO DE 2A CATEGORIA, EM LOCAIS COM ALTO NÍVEL DE INTERFERÊNCIA. AF_02/2021</v>
          </cell>
          <cell r="I5678" t="str">
            <v>M3</v>
          </cell>
          <cell r="J5678" t="str">
            <v>ATRIBUÍDO SÃO PAULO</v>
          </cell>
          <cell r="K5678" t="str">
            <v>11,94</v>
          </cell>
          <cell r="L5678" t="str">
            <v>CAIXA REFERENCIAL</v>
          </cell>
          <cell r="M5678" t="str">
            <v>2,69</v>
          </cell>
          <cell r="N5678">
            <v>9.25</v>
          </cell>
          <cell r="O5678">
            <v>11.94</v>
          </cell>
          <cell r="P5678">
            <v>0</v>
          </cell>
          <cell r="R5678" t="str">
            <v>SINAPI</v>
          </cell>
        </row>
        <row r="5679">
          <cell r="G5679">
            <v>102309</v>
          </cell>
          <cell r="H5679" t="str">
            <v>ESCAVAÇÃO MECANIZADA DE VALA COM PROF. MAIOR QUE 3,0 M ATÉ 4,5 M (MÉDIA MONTANTE E JUSANTE/UMA COMPOSIÇÃO POR TRECHO), ESCAVADEIRA (0,8 M3), LARG. MENOR QUE 1,5 M, EM SOLO DE 2A CATEGORIA, EM LOCAIS COM ALTO NÍVEL DE INTERFERÊNCIA. AF_02/2021</v>
          </cell>
          <cell r="I5679" t="str">
            <v>M3</v>
          </cell>
          <cell r="J5679" t="str">
            <v>ATRIBUÍDO SÃO PAULO</v>
          </cell>
          <cell r="K5679" t="str">
            <v>11,30</v>
          </cell>
          <cell r="L5679" t="str">
            <v>CAIXA REFERENCIAL</v>
          </cell>
          <cell r="M5679" t="str">
            <v>2,55</v>
          </cell>
          <cell r="N5679">
            <v>8.75</v>
          </cell>
          <cell r="O5679">
            <v>11.3</v>
          </cell>
          <cell r="P5679">
            <v>0</v>
          </cell>
          <cell r="R5679" t="str">
            <v>SINAPI</v>
          </cell>
        </row>
        <row r="5680">
          <cell r="G5680">
            <v>102310</v>
          </cell>
          <cell r="H5680" t="str">
            <v>ESCAVAÇÃO MECANIZADA DE VALA COM PROF.MAIOR QUE 4,5 M ATÉ 6,0 M (MÉDIA MONTANTE E JUSANTE/UMA COMPOSIÇÃO POR TRECHO),COM ESCAVADEIRA (0,8 M3), LARG. MENOR QUE 1,5 M, EM SOLO DE 2A CATEGORIA, EM LOCAIS COM ALTO NÍVEL DE INTERFERÊNCIA. AF_02/2021</v>
          </cell>
          <cell r="I5680" t="str">
            <v>M3</v>
          </cell>
          <cell r="J5680" t="str">
            <v>ATRIBUÍDO SÃO PAULO</v>
          </cell>
          <cell r="K5680" t="str">
            <v>10,97</v>
          </cell>
          <cell r="L5680" t="str">
            <v>CAIXA REFERENCIAL</v>
          </cell>
          <cell r="M5680" t="str">
            <v>2,47</v>
          </cell>
          <cell r="N5680">
            <v>8.5</v>
          </cell>
          <cell r="O5680">
            <v>10.97</v>
          </cell>
          <cell r="P5680">
            <v>0</v>
          </cell>
          <cell r="R5680" t="str">
            <v>SINAPI</v>
          </cell>
        </row>
        <row r="5681">
          <cell r="G5681">
            <v>102311</v>
          </cell>
          <cell r="H5681" t="str">
            <v>ESCAVAÇÃO MECANIZADA DE VALA COM PROF. MAIOR QUE 1,5 M ATÉ 3,0 M (MÉDIA MONTANTE E JUSANTE/UMA COMPOSIÇÃO POR TRECHO),COM ESCAVADEIRA (1,2 M3),LARG. DE 1,5 M A 2,5 M, EM SOLO DE 2A CATEGORIA, EM LOCAIS COM ALTO NÍVEL DE INTERFERÊNCIA. AF_02/2021</v>
          </cell>
          <cell r="I5681" t="str">
            <v>M3</v>
          </cell>
          <cell r="J5681" t="str">
            <v>ATRIBUÍDO SÃO PAULO</v>
          </cell>
          <cell r="K5681" t="str">
            <v>10,72</v>
          </cell>
          <cell r="L5681" t="str">
            <v>CAIXA REFERENCIAL</v>
          </cell>
          <cell r="M5681" t="str">
            <v>2,15</v>
          </cell>
          <cell r="N5681">
            <v>8.57</v>
          </cell>
          <cell r="O5681">
            <v>10.72</v>
          </cell>
          <cell r="P5681">
            <v>0</v>
          </cell>
          <cell r="R5681" t="str">
            <v>SINAPI</v>
          </cell>
        </row>
        <row r="5682">
          <cell r="G5682">
            <v>102312</v>
          </cell>
          <cell r="H5682" t="str">
            <v>ESCAVAÇÃO MECANIZADA DE VALA COM PROF. DE 3,0 M ATÉ 4,5 M (MÉDIA MONTANTE E JUSANTE/UMA COMPOSIÇÃO POR TRECHO), ESCAVADEIRA (1,2 M3), LARG. DE 1,5 M A 2,5 M, EM SOLO DE 2A CATEGORIA, EM LOCAIS COM ALTO NÍVEL DE INTERFERÊNCIA. AF_02/2021</v>
          </cell>
          <cell r="I5682" t="str">
            <v>M3</v>
          </cell>
          <cell r="J5682" t="str">
            <v>ATRIBUÍDO SÃO PAULO</v>
          </cell>
          <cell r="K5682" t="str">
            <v>10,31</v>
          </cell>
          <cell r="L5682" t="str">
            <v>CAIXA REFERENCIAL</v>
          </cell>
          <cell r="M5682" t="str">
            <v>2,04</v>
          </cell>
          <cell r="N5682">
            <v>8.27</v>
          </cell>
          <cell r="O5682">
            <v>10.309999999999999</v>
          </cell>
          <cell r="P5682">
            <v>0</v>
          </cell>
          <cell r="R5682" t="str">
            <v>SINAPI</v>
          </cell>
        </row>
        <row r="5683">
          <cell r="G5683">
            <v>102313</v>
          </cell>
          <cell r="H5683" t="str">
            <v>ESCAVAÇÃO MECANIZADA DE VALA COM PROF. MAIOR QUE 4,5 M ATÉ 6,0 M (MÉDIA MONTANTE E JUSANTE/UMA COMPOSIÇÃO POR TRECHO), ESCAVADEIRA (1,2 M3), LARG. DE 1,5 M A 2,5 M, EM SOLO DE 2A CATEGORIA, EM LOCAIS COM ALTO NÍVEL DE INTERFERÊNCIA. AF_02/2021</v>
          </cell>
          <cell r="I5683" t="str">
            <v>M3</v>
          </cell>
          <cell r="J5683" t="str">
            <v>ATRIBUÍDO SÃO PAULO</v>
          </cell>
          <cell r="K5683" t="str">
            <v>10,07</v>
          </cell>
          <cell r="L5683" t="str">
            <v>CAIXA REFERENCIAL</v>
          </cell>
          <cell r="M5683" t="str">
            <v>2,00</v>
          </cell>
          <cell r="N5683">
            <v>8.07</v>
          </cell>
          <cell r="O5683">
            <v>10.07</v>
          </cell>
          <cell r="P5683">
            <v>0</v>
          </cell>
          <cell r="R5683" t="str">
            <v>SINAPI</v>
          </cell>
        </row>
        <row r="5684">
          <cell r="G5684">
            <v>102314</v>
          </cell>
          <cell r="H5684" t="str">
            <v>ESCAVAÇÃO MECANIZADA DE VALA COM PROF. ATÉ 1,5 M (MÉDIA MONTANTE E JUSANTE/UMA COMPOSIÇÃO POR TRECHO),COM ESCAVADEIRA (0,8 M3), LARG. MENOR QUE 1,5 M, EM SOLO DE 2A CATEGORIA, LOCAIS COM BAIXO NÍVEL DE INTERFERÊNCIA. AF_02/2021</v>
          </cell>
          <cell r="I5684" t="str">
            <v>M3</v>
          </cell>
          <cell r="J5684" t="str">
            <v>ATRIBUÍDO SÃO PAULO</v>
          </cell>
          <cell r="K5684" t="str">
            <v>7,66</v>
          </cell>
          <cell r="L5684" t="str">
            <v>CAIXA REFERENCIAL</v>
          </cell>
          <cell r="M5684" t="str">
            <v>1,72</v>
          </cell>
          <cell r="N5684">
            <v>5.94</v>
          </cell>
          <cell r="O5684">
            <v>7.66</v>
          </cell>
          <cell r="P5684">
            <v>0</v>
          </cell>
          <cell r="R5684" t="str">
            <v>SINAPI</v>
          </cell>
        </row>
        <row r="5685">
          <cell r="G5685">
            <v>102315</v>
          </cell>
          <cell r="H5685" t="str">
            <v>ESCAVAÇÃO MECANIZADA DE VALA COM PROF. ATÉ 1,5 M (MÉDIA MONTANTE E JUSANTE/UMA COMPOSIÇÃO POR TRECHO), ESCAVADEIRA (0,8 M3), LARG. DE 1,5 M A 2,5 M, EM SOLO DE 2A CATEGORIA, LOCAIS COM BAIXO NÍVEL DE INTERFERÊNCIA. AF_02/2021</v>
          </cell>
          <cell r="I5685" t="str">
            <v>M3</v>
          </cell>
          <cell r="J5685" t="str">
            <v>ATRIBUÍDO SÃO PAULO</v>
          </cell>
          <cell r="K5685" t="str">
            <v>6,79</v>
          </cell>
          <cell r="L5685" t="str">
            <v>CAIXA REFERENCIAL</v>
          </cell>
          <cell r="M5685" t="str">
            <v>1,53</v>
          </cell>
          <cell r="N5685">
            <v>5.26</v>
          </cell>
          <cell r="O5685">
            <v>6.79</v>
          </cell>
          <cell r="P5685">
            <v>0</v>
          </cell>
          <cell r="R5685" t="str">
            <v>SINAPI</v>
          </cell>
        </row>
        <row r="5686">
          <cell r="G5686">
            <v>102316</v>
          </cell>
          <cell r="H5686" t="str">
            <v>ESCAVAÇÃO MECANIZADA DE VALA COM PROF. MAIOR QUE 1,5 M E ATÉ 3,0 M (MÉDIA MONTANTE E JUSANTE/UMA COMPOSIÇÃO POR TRECHO), ESCAVADEIRA (0,8 M3), LARG. MENOR QUE 1,5 M, EM SOLO DE 2A CATEGORIA, LOCAIS COM BAIXO NÍVEL DE INTERFERÊNCIA. AF_02/2021</v>
          </cell>
          <cell r="I5686" t="str">
            <v>M3</v>
          </cell>
          <cell r="J5686" t="str">
            <v>ATRIBUÍDO SÃO PAULO</v>
          </cell>
          <cell r="K5686" t="str">
            <v>6,58</v>
          </cell>
          <cell r="L5686" t="str">
            <v>CAIXA REFERENCIAL</v>
          </cell>
          <cell r="M5686" t="str">
            <v>1,48</v>
          </cell>
          <cell r="N5686">
            <v>5.0999999999999996</v>
          </cell>
          <cell r="O5686">
            <v>6.58</v>
          </cell>
          <cell r="P5686">
            <v>0</v>
          </cell>
          <cell r="R5686" t="str">
            <v>SINAPI</v>
          </cell>
        </row>
        <row r="5687">
          <cell r="G5687">
            <v>102317</v>
          </cell>
          <cell r="H5687" t="str">
            <v>ESCAVAÇÃO MECANIZADA DE VALA COM PROF.MAIOR QUE 3,0 M ATÉ 4,5 M (MÉDIA MONTANTE E JUSANTE/UMA COMPOSIÇÃO POR TRECHO), ESCAVADEIRA (0,8 M3), LARG. MENOR QUE 1,5 M, EM SOLO DE 2A CATEGORIA, LOCAIS COM BAIXO NÍVEL DE INTERFERÊNCIA. AF_02/2021</v>
          </cell>
          <cell r="I5687" t="str">
            <v>M3</v>
          </cell>
          <cell r="J5687" t="str">
            <v>ATRIBUÍDO SÃO PAULO</v>
          </cell>
          <cell r="K5687" t="str">
            <v>6,21</v>
          </cell>
          <cell r="L5687" t="str">
            <v>CAIXA REFERENCIAL</v>
          </cell>
          <cell r="M5687" t="str">
            <v>1,41</v>
          </cell>
          <cell r="N5687">
            <v>4.8</v>
          </cell>
          <cell r="O5687">
            <v>6.21</v>
          </cell>
          <cell r="P5687">
            <v>0</v>
          </cell>
          <cell r="R5687" t="str">
            <v>SINAPI</v>
          </cell>
        </row>
        <row r="5688">
          <cell r="G5688">
            <v>102318</v>
          </cell>
          <cell r="H5688" t="str">
            <v>ESCAVAÇÃO MECANIZADA DE VALA COM PROF.MAIOR QUE 4,5 M ATÉ 6,0 M (MÉDIA MONTANTE E JUSANTE/UMA COMPOSIÇÃO POR TRECHO),COM ESCAVADEIRA (0,8 M3), LARG. MENOR QUE 1,5 M, EM SOLO DE 2A CATEGORIA, EM LOCAIS COM BAIXO NÍVEL DE INTERFERÊNCIA. AF_02/2021</v>
          </cell>
          <cell r="I5688" t="str">
            <v>M3</v>
          </cell>
          <cell r="J5688" t="str">
            <v>ATRIBUÍDO SÃO PAULO</v>
          </cell>
          <cell r="K5688" t="str">
            <v>6,06</v>
          </cell>
          <cell r="L5688" t="str">
            <v>CAIXA REFERENCIAL</v>
          </cell>
          <cell r="M5688" t="str">
            <v>1,37</v>
          </cell>
          <cell r="N5688">
            <v>4.6899999999999995</v>
          </cell>
          <cell r="O5688">
            <v>6.06</v>
          </cell>
          <cell r="P5688">
            <v>0</v>
          </cell>
          <cell r="R5688" t="str">
            <v>SINAPI</v>
          </cell>
        </row>
        <row r="5689">
          <cell r="G5689">
            <v>102319</v>
          </cell>
          <cell r="H5689" t="str">
            <v>ESCAVAÇÃO MECANIZADA DE VALA COM PROF. MAIOR QUE 1,5 M ATÉ 3,0 M (MÉDIA MONTANTE E JUSANTE/UMA COMPOSIÇÃO POR TRECHO),COM ESCAVADEIRA (1,2 M3),LARG. DE 1,5 M A 2,5 M, EM SOLO DE 2A CATEGORIA, LOCAIS COM BAIXO NÍVEL DE INTERFERÊNCIA. AF_02/2021</v>
          </cell>
          <cell r="I5689" t="str">
            <v>M3</v>
          </cell>
          <cell r="J5689" t="str">
            <v>ATRIBUÍDO SÃO PAULO</v>
          </cell>
          <cell r="K5689" t="str">
            <v>5,92</v>
          </cell>
          <cell r="L5689" t="str">
            <v>CAIXA REFERENCIAL</v>
          </cell>
          <cell r="M5689" t="str">
            <v>1,19</v>
          </cell>
          <cell r="N5689">
            <v>4.7300000000000004</v>
          </cell>
          <cell r="O5689">
            <v>5.92</v>
          </cell>
          <cell r="P5689">
            <v>0</v>
          </cell>
          <cell r="R5689" t="str">
            <v>SINAPI</v>
          </cell>
        </row>
        <row r="5690">
          <cell r="G5690">
            <v>102320</v>
          </cell>
          <cell r="H5690" t="str">
            <v>ESCAVAÇÃO MECANIZADA DE VALA COM PROF. MAIOR QUE 3,0 M ATÉ 4,5 M (MÉDIA MONTANTE E JUSANTE/UMA COMPOSIÇÃO POR TRECHO), ESCAVADEIRA (1,2 M3), LARG. DE 1,5 M A 2,5 M, EM SOLO DE 2A CATEGORIA, LOCAIS COM BAIXO NÍVEL DE INTERFERÊNCIA. AF_02/2021</v>
          </cell>
          <cell r="I5690" t="str">
            <v>M3</v>
          </cell>
          <cell r="J5690" t="str">
            <v>ATRIBUÍDO SÃO PAULO</v>
          </cell>
          <cell r="K5690" t="str">
            <v>5,67</v>
          </cell>
          <cell r="L5690" t="str">
            <v>CAIXA REFERENCIAL</v>
          </cell>
          <cell r="M5690" t="str">
            <v>1,13</v>
          </cell>
          <cell r="N5690">
            <v>4.54</v>
          </cell>
          <cell r="O5690">
            <v>5.67</v>
          </cell>
          <cell r="P5690">
            <v>0</v>
          </cell>
          <cell r="R5690" t="str">
            <v>SINAPI</v>
          </cell>
        </row>
        <row r="5691">
          <cell r="G5691">
            <v>102321</v>
          </cell>
          <cell r="H5691" t="str">
            <v>ESCAVAÇÃO MECANIZADA DE VALA COM PROF. MAIOR QUE 4,5 M ATÉ 6,0 M (MÉDIA MONTANTE E JUSANTE/UMA COMPOSIÇÃO POR TRECHO), ESCAVADEIRA (1,2 M3), LARG. DE 1,5 M A 2,5 M, EM SOLO DE 2A CATEGORIA, LOCAIS COM BAIXO NÍVEL DE INTERFERÊNCIA. AF_02/2021</v>
          </cell>
          <cell r="I5691" t="str">
            <v>M3</v>
          </cell>
          <cell r="J5691" t="str">
            <v>ATRIBUÍDO SÃO PAULO</v>
          </cell>
          <cell r="K5691" t="str">
            <v>5,56</v>
          </cell>
          <cell r="L5691" t="str">
            <v>CAIXA REFERENCIAL</v>
          </cell>
          <cell r="M5691" t="str">
            <v>1,11</v>
          </cell>
          <cell r="N5691">
            <v>4.4499999999999993</v>
          </cell>
          <cell r="O5691">
            <v>5.56</v>
          </cell>
          <cell r="P5691">
            <v>0</v>
          </cell>
          <cell r="R5691" t="str">
            <v>SINAPI</v>
          </cell>
        </row>
        <row r="5692">
          <cell r="G5692">
            <v>102322</v>
          </cell>
          <cell r="H5692" t="str">
            <v>ESCAVAÇÃO MECANIZADA DE VALA COM PROF. ATÉ 1,5 M (MÉDIA MONTANTE E JUSANTE/UMA COMPOSIÇÃO POR TRECHO), RETROESCAV. (0,26 M3), LARG. MENOR QUE 0,8 M, EM SOLO DE 2A CATEGORIA, EM LOCAIS COM ALTO NÍVEL DE INTERFERÊNCIA. AF_02/2021</v>
          </cell>
          <cell r="I5692" t="str">
            <v>M3</v>
          </cell>
          <cell r="J5692" t="str">
            <v>ATRIBUÍDO SÃO PAULO</v>
          </cell>
          <cell r="K5692" t="str">
            <v>16,63</v>
          </cell>
          <cell r="L5692" t="str">
            <v>CAIXA REFERENCIAL</v>
          </cell>
          <cell r="M5692" t="str">
            <v>5,39</v>
          </cell>
          <cell r="N5692">
            <v>11.239999999999998</v>
          </cell>
          <cell r="O5692">
            <v>16.63</v>
          </cell>
          <cell r="P5692">
            <v>0</v>
          </cell>
          <cell r="R5692" t="str">
            <v>SINAPI</v>
          </cell>
        </row>
        <row r="5693">
          <cell r="G5693">
            <v>102323</v>
          </cell>
          <cell r="H5693" t="str">
            <v>ESCAVAÇÃO MECANIZADA DE VALA COM PROF. ATÉ 1,5 M (MÉDIA MONTANTE E JUSANTE/UMA COMPOSIÇÃO POR TRECHO), RETROESCAV. (0,26 M3), LARG. DE 0,8 M A 1,5 M, EM SOLO DE 2A CATEGORIA, EM LOCAIS COM ALTO NÍVEL DE INTERFERÊNCIA. AF_02/2021</v>
          </cell>
          <cell r="I5693" t="str">
            <v>M3</v>
          </cell>
          <cell r="J5693" t="str">
            <v>ATRIBUÍDO SÃO PAULO</v>
          </cell>
          <cell r="K5693" t="str">
            <v>14,12</v>
          </cell>
          <cell r="L5693" t="str">
            <v>CAIXA REFERENCIAL</v>
          </cell>
          <cell r="M5693" t="str">
            <v>4,58</v>
          </cell>
          <cell r="N5693">
            <v>9.5399999999999991</v>
          </cell>
          <cell r="O5693">
            <v>14.12</v>
          </cell>
          <cell r="P5693">
            <v>0</v>
          </cell>
          <cell r="R5693" t="str">
            <v>SINAPI</v>
          </cell>
        </row>
        <row r="5694">
          <cell r="G5694">
            <v>102324</v>
          </cell>
          <cell r="H5694" t="str">
            <v>ESCAVAÇÃO MECANIZADA DE VALA COM PROF. MAIOR QUE 1,5 M ATÉ 3,0 M (MÉDIA MONTANTE E JUSANTE/UMA COMPOSIÇÃO POR TRECHO), RETROESCAV. (0,26 M3), LARG. MENOR QUE 0,8 M, EM SOLO DE 2A CATEGORIA, EM LOCAIS COM ALTO NÍVEL DE INTERFERÊNCIA. AF_02/2021</v>
          </cell>
          <cell r="I5694" t="str">
            <v>M3</v>
          </cell>
          <cell r="J5694" t="str">
            <v>ATRIBUÍDO SÃO PAULO</v>
          </cell>
          <cell r="K5694" t="str">
            <v>13,95</v>
          </cell>
          <cell r="L5694" t="str">
            <v>CAIXA REFERENCIAL</v>
          </cell>
          <cell r="M5694" t="str">
            <v>4,53</v>
          </cell>
          <cell r="N5694">
            <v>9.4199999999999982</v>
          </cell>
          <cell r="O5694">
            <v>13.95</v>
          </cell>
          <cell r="P5694">
            <v>0</v>
          </cell>
          <cell r="R5694" t="str">
            <v>SINAPI</v>
          </cell>
        </row>
        <row r="5695">
          <cell r="G5695">
            <v>102325</v>
          </cell>
          <cell r="H5695" t="str">
            <v>ESCAVAÇÃO MECANIZADA DE VALA COM PROF. MAIOR QUE 1,5 M ATÉ 3,0 M (MÉDIA MONTANTE E JUSANTE/UMA COMPOSIÇÃO POR TRECHO), RETROESCAV. (0,26 M3), LARG. DE 0,8 M A 1,5 M, EM SOLO DE 2A CATEGORIA, EM LOCAIS COM ALTO NÍVEL DE INTERFERÊNCIA. AF_02/2021</v>
          </cell>
          <cell r="I5695" t="str">
            <v>M3</v>
          </cell>
          <cell r="J5695" t="str">
            <v>ATRIBUÍDO SÃO PAULO</v>
          </cell>
          <cell r="K5695" t="str">
            <v>12,71</v>
          </cell>
          <cell r="L5695" t="str">
            <v>CAIXA REFERENCIAL</v>
          </cell>
          <cell r="M5695" t="str">
            <v>4,14</v>
          </cell>
          <cell r="N5695">
            <v>8.57</v>
          </cell>
          <cell r="O5695">
            <v>12.71</v>
          </cell>
          <cell r="P5695">
            <v>0</v>
          </cell>
          <cell r="R5695" t="str">
            <v>SINAPI</v>
          </cell>
        </row>
        <row r="5696">
          <cell r="G5696">
            <v>102326</v>
          </cell>
          <cell r="H5696" t="str">
            <v>ESCAVAÇÃO MECANIZADA DE VALA COM PROF. ATÉ 1,5 M (MÉDIA MONTANTE E JUSANTE/UMA COMPOSIÇÃO POR TRECHO), RETROESCAV. (0,26 M3), LARGURA MENOR  QUE 0,8 M, EM SOLO DE 2A CATEGORIA, EM LOCAIS COM BAIXO NÍVEL DE NTERFERÊNCIA. AF_02/2021</v>
          </cell>
          <cell r="I5696" t="str">
            <v>M3</v>
          </cell>
          <cell r="J5696" t="str">
            <v>ATRIBUÍDO SÃO PAULO</v>
          </cell>
          <cell r="K5696" t="str">
            <v>9,18</v>
          </cell>
          <cell r="L5696" t="str">
            <v>CAIXA REFERENCIAL</v>
          </cell>
          <cell r="M5696" t="str">
            <v>2,98</v>
          </cell>
          <cell r="N5696">
            <v>6.1999999999999993</v>
          </cell>
          <cell r="O5696">
            <v>9.18</v>
          </cell>
          <cell r="P5696">
            <v>0</v>
          </cell>
          <cell r="R5696" t="str">
            <v>SINAPI</v>
          </cell>
        </row>
        <row r="5697">
          <cell r="G5697">
            <v>102327</v>
          </cell>
          <cell r="H5697" t="str">
            <v>ESCAVAÇÃO MECANIZADA DE VALA COM PROF. ATÉ 1,5 M (MÉDIA MONTANTE E JUSANTE/UMA COMPOSIÇÃO POR TRECHO), RETROESCAV. (0,26 M3 ), LARG. DE 0,8 M A 1,5 M, EM SOLO DE 2A CATEGORIA, EM LOCAIS COM BAIXO NÍVEL DE INTERFERÊNCIA. AF_02/2021</v>
          </cell>
          <cell r="I5697" t="str">
            <v>M3</v>
          </cell>
          <cell r="J5697" t="str">
            <v>ATRIBUÍDO SÃO PAULO</v>
          </cell>
          <cell r="K5697" t="str">
            <v>7,79</v>
          </cell>
          <cell r="L5697" t="str">
            <v>CAIXA REFERENCIAL</v>
          </cell>
          <cell r="M5697" t="str">
            <v>2,53</v>
          </cell>
          <cell r="N5697">
            <v>5.26</v>
          </cell>
          <cell r="O5697">
            <v>7.7899999999999991</v>
          </cell>
          <cell r="P5697">
            <v>0</v>
          </cell>
          <cell r="R5697" t="str">
            <v>SINAPI</v>
          </cell>
        </row>
        <row r="5698">
          <cell r="G5698">
            <v>102328</v>
          </cell>
          <cell r="H5698" t="str">
            <v>ESCAVAÇÃO MECANIZADA DE VALA COM PROF. MAIOR QUE 1,5 M ATÉ 3,0 M (MÉDIA MONTANTE E JUSANTE/UMA COMPOSIÇÃO POR TRECHO), RETROESCAV. (0,26 M3),LARG. MENOR QUE 0,8 M, EM SOLO DE 2A CATEGORIA, EM LOCAIS COM BAIXO NÍVEL DE INTERFERÊNCIA. AF_02/2021</v>
          </cell>
          <cell r="I5698" t="str">
            <v>M3</v>
          </cell>
          <cell r="J5698" t="str">
            <v>ATRIBUÍDO SÃO PAULO</v>
          </cell>
          <cell r="K5698" t="str">
            <v>7,69</v>
          </cell>
          <cell r="L5698" t="str">
            <v>CAIXA REFERENCIAL</v>
          </cell>
          <cell r="M5698" t="str">
            <v>2,50</v>
          </cell>
          <cell r="N5698">
            <v>5.19</v>
          </cell>
          <cell r="O5698">
            <v>7.69</v>
          </cell>
          <cell r="P5698">
            <v>0</v>
          </cell>
          <cell r="R5698" t="str">
            <v>SINAPI</v>
          </cell>
        </row>
        <row r="5699">
          <cell r="G5699">
            <v>102329</v>
          </cell>
          <cell r="H5699" t="str">
            <v>ESCAVAÇÃO MECANIZADA DE VALA COM PROF. MAIOR QUE 1,5 M ATÉ 3,0 M (MÉDIA MONTANTE E JUSANTE/UMA COMPOSIÇÃO POR TRECHO), RETROESCAV. (0,26 M3), LARG. DE 0,8 M A 1,5 M, EM SOLO DE 2A CATEGORIA, EM LOCAIS COM BAIXO NÍVEL DE INTERFERÊNCIA. AF_02/2021</v>
          </cell>
          <cell r="I5699" t="str">
            <v>M3</v>
          </cell>
          <cell r="J5699" t="str">
            <v>ATRIBUÍDO SÃO PAULO</v>
          </cell>
          <cell r="K5699" t="str">
            <v>7,00</v>
          </cell>
          <cell r="L5699" t="str">
            <v>CAIXA REFERENCIAL</v>
          </cell>
          <cell r="M5699" t="str">
            <v>2,27</v>
          </cell>
          <cell r="N5699">
            <v>4.7300000000000004</v>
          </cell>
          <cell r="O5699">
            <v>7</v>
          </cell>
          <cell r="P5699">
            <v>0</v>
          </cell>
          <cell r="R5699" t="str">
            <v>SINAPI</v>
          </cell>
        </row>
        <row r="5700">
          <cell r="G5700">
            <v>94304</v>
          </cell>
          <cell r="H5700" t="str">
            <v>ATERRO MECANIZADO DE VALA COM ESCAVADEIRA HIDRÁULICA (CAPACIDADE DA CAÇAMBA: 0,8 M³ / POTÊNCIA: 111 HP), LARGURA DE 1,5 A 2,5 M, PROFUNDIDADE ATÉ 1,5 M, COM SOLO ARGILO-ARENOSO. AF_05/2016</v>
          </cell>
          <cell r="I5700" t="str">
            <v>M3</v>
          </cell>
          <cell r="J5700" t="str">
            <v>ATRIBUÍDO SÃO PAULO</v>
          </cell>
          <cell r="K5700" t="str">
            <v>63,51</v>
          </cell>
          <cell r="L5700" t="str">
            <v>CAIXA REFERENCIAL</v>
          </cell>
          <cell r="M5700" t="str">
            <v>5,16</v>
          </cell>
          <cell r="N5700">
            <v>58.349999999999994</v>
          </cell>
          <cell r="O5700">
            <v>63.509999999999991</v>
          </cell>
          <cell r="P5700">
            <v>0</v>
          </cell>
          <cell r="R5700" t="str">
            <v>SINAPI</v>
          </cell>
        </row>
        <row r="5701">
          <cell r="G5701">
            <v>94305</v>
          </cell>
          <cell r="H5701" t="str">
            <v>ATERRO MECANIZADO DE VALA COM ESCAVADEIRA HIDRÁULICA (CAPACIDADE DA CAÇAMBA: 0,8 M³ / POTÊNCIA: 111 HP), LARGURA ATÉ 1,5 M, PROFUNDIDADE DE 1,5 A 3,0 M, COM SOLO ARGILO-ARENOSO. AF_05/2016</v>
          </cell>
          <cell r="I5701" t="str">
            <v>M3</v>
          </cell>
          <cell r="J5701" t="str">
            <v>ATRIBUÍDO SÃO PAULO</v>
          </cell>
          <cell r="K5701" t="str">
            <v>60,32</v>
          </cell>
          <cell r="L5701" t="str">
            <v>CAIXA REFERENCIAL</v>
          </cell>
          <cell r="M5701" t="str">
            <v>3,89</v>
          </cell>
          <cell r="N5701">
            <v>56.43</v>
          </cell>
          <cell r="O5701">
            <v>60.32</v>
          </cell>
          <cell r="P5701">
            <v>0</v>
          </cell>
          <cell r="R5701" t="str">
            <v>SINAPI</v>
          </cell>
        </row>
        <row r="5702">
          <cell r="G5702">
            <v>94306</v>
          </cell>
          <cell r="H5702" t="str">
            <v>ATERRO MECANIZADO DE VALA COM ESCAVADEIRA HIDRÁULICA (CAPACIDADE DA CAÇAMBA: 0,8 M³ / POTÊNCIA: 111 HP), LARGURA DE 1,5 A 2,5 M, PROFUNDIDADE DE 1,5 A 3,0 M, COM SOLO ARGILO-ARENOSO. AF_05/2016</v>
          </cell>
          <cell r="I5702" t="str">
            <v>M3</v>
          </cell>
          <cell r="J5702" t="str">
            <v>ATRIBUÍDO SÃO PAULO</v>
          </cell>
          <cell r="K5702" t="str">
            <v>56,28</v>
          </cell>
          <cell r="L5702" t="str">
            <v>CAIXA REFERENCIAL</v>
          </cell>
          <cell r="M5702" t="str">
            <v>2,25</v>
          </cell>
          <cell r="N5702">
            <v>54.03</v>
          </cell>
          <cell r="O5702">
            <v>56.28</v>
          </cell>
          <cell r="P5702">
            <v>0</v>
          </cell>
          <cell r="R5702" t="str">
            <v>SINAPI</v>
          </cell>
        </row>
        <row r="5703">
          <cell r="G5703">
            <v>94307</v>
          </cell>
          <cell r="H5703" t="str">
            <v>ATERRO MECANIZADO DE VALA COM ESCAVADEIRA HIDRÁULICA (CAPACIDADE DA CAÇAMBA: 0,8 M³ / POTÊNCIA: 111 HP), LARGURA ATÉ 1,5 M, PROFUNDIDADE DE 3,0 A 4,5 M, COM SOLO ARGILO-ARENOSO. AF_05/2016</v>
          </cell>
          <cell r="I5703" t="str">
            <v>M3</v>
          </cell>
          <cell r="J5703" t="str">
            <v>ATRIBUÍDO SÃO PAULO</v>
          </cell>
          <cell r="K5703" t="str">
            <v>57,21</v>
          </cell>
          <cell r="L5703" t="str">
            <v>CAIXA REFERENCIAL</v>
          </cell>
          <cell r="M5703" t="str">
            <v>2,61</v>
          </cell>
          <cell r="N5703">
            <v>54.6</v>
          </cell>
          <cell r="O5703">
            <v>57.21</v>
          </cell>
          <cell r="P5703">
            <v>0</v>
          </cell>
          <cell r="R5703" t="str">
            <v>SINAPI</v>
          </cell>
        </row>
        <row r="5704">
          <cell r="G5704">
            <v>94308</v>
          </cell>
          <cell r="H5704" t="str">
            <v>ATERRO MECANIZADO DE VALA COM ESCAVADEIRA HIDRÁULICA (CAPACIDADE DA CAÇAMBA: 0,8 M³ / POTÊNCIA: 111 HP), LARGURA DE 1,5 A 2,5 M, PROFUNDIDADE DE 3,0 A 4,5 M, COM SOLO ARGILO-ARENOSO. AF_05/2016</v>
          </cell>
          <cell r="I5704" t="str">
            <v>M3</v>
          </cell>
          <cell r="J5704" t="str">
            <v>ATRIBUÍDO SÃO PAULO</v>
          </cell>
          <cell r="K5704" t="str">
            <v>54,66</v>
          </cell>
          <cell r="L5704" t="str">
            <v>CAIXA REFERENCIAL</v>
          </cell>
          <cell r="M5704" t="str">
            <v>1,76</v>
          </cell>
          <cell r="N5704">
            <v>52.9</v>
          </cell>
          <cell r="O5704">
            <v>54.66</v>
          </cell>
          <cell r="P5704">
            <v>0</v>
          </cell>
          <cell r="R5704" t="str">
            <v>SINAPI</v>
          </cell>
        </row>
        <row r="5705">
          <cell r="G5705">
            <v>94309</v>
          </cell>
          <cell r="H5705" t="str">
            <v>ATERRO MECANIZADO DE VALA COM ESCAVADEIRA HIDRÁULICA (CAPACIDADE DA CAÇAMBA: 0,8 M³ / POTÊNCIA: 111 HP), LARGURA ATÉ 1,5 M, PROFUNDIDADE DE 4,5 A 6,0 M, COM SOLO ARGILO-ARENOSO. AF_05/2016</v>
          </cell>
          <cell r="I5705" t="str">
            <v>M3</v>
          </cell>
          <cell r="J5705" t="str">
            <v>ATRIBUÍDO SÃO PAULO</v>
          </cell>
          <cell r="K5705" t="str">
            <v>55,83</v>
          </cell>
          <cell r="L5705" t="str">
            <v>CAIXA REFERENCIAL</v>
          </cell>
          <cell r="M5705" t="str">
            <v>2,10</v>
          </cell>
          <cell r="N5705">
            <v>53.73</v>
          </cell>
          <cell r="O5705">
            <v>55.83</v>
          </cell>
          <cell r="P5705">
            <v>0</v>
          </cell>
          <cell r="R5705" t="str">
            <v>SINAPI</v>
          </cell>
        </row>
        <row r="5706">
          <cell r="G5706">
            <v>94310</v>
          </cell>
          <cell r="H5706" t="str">
            <v>ATERRO MECANIZADO DE VALA COM ESCAVADEIRA HIDRÁULICA (CAPACIDADE DA CAÇAMBA: 0,8 M³ / POTÊNCIA: 111 HP), LARGURA DE 1,5 A 2,5 M, PROFUNDIDADE DE 4,5 A 6,0 M, COM SOLO ARGILO-ARENOSO. AF_05/2016</v>
          </cell>
          <cell r="I5706" t="str">
            <v>M3</v>
          </cell>
          <cell r="J5706" t="str">
            <v>ATRIBUÍDO SÃO PAULO</v>
          </cell>
          <cell r="K5706" t="str">
            <v>53,83</v>
          </cell>
          <cell r="L5706" t="str">
            <v>CAIXA REFERENCIAL</v>
          </cell>
          <cell r="M5706" t="str">
            <v>1,50</v>
          </cell>
          <cell r="N5706">
            <v>52.33</v>
          </cell>
          <cell r="O5706">
            <v>53.83</v>
          </cell>
          <cell r="P5706">
            <v>0</v>
          </cell>
          <cell r="R5706" t="str">
            <v>SINAPI</v>
          </cell>
        </row>
        <row r="5707">
          <cell r="G5707">
            <v>94315</v>
          </cell>
          <cell r="H5707" t="str">
            <v>ATERRO MECANIZADO DE VALA COM RETROESCAVADEIRA (CAPACIDADE DA CAÇAMBA DA RETRO: 0,26 M³ / POTÊNCIA: 88 HP), LARGURA ATÉ 0,8 M, PROFUNDIDADE ATÉ 1,5 M, COM SOLO ARGILO-ARENOSO. AF_05/2016</v>
          </cell>
          <cell r="I5707" t="str">
            <v>M3</v>
          </cell>
          <cell r="J5707" t="str">
            <v>ATRIBUÍDO SÃO PAULO</v>
          </cell>
          <cell r="K5707" t="str">
            <v>68,12</v>
          </cell>
          <cell r="L5707" t="str">
            <v>CAIXA REFERENCIAL</v>
          </cell>
          <cell r="M5707" t="str">
            <v>10,33</v>
          </cell>
          <cell r="N5707">
            <v>57.790000000000006</v>
          </cell>
          <cell r="O5707">
            <v>68.12</v>
          </cell>
          <cell r="P5707">
            <v>0</v>
          </cell>
          <cell r="R5707" t="str">
            <v>SINAPI</v>
          </cell>
        </row>
        <row r="5708">
          <cell r="G5708">
            <v>94316</v>
          </cell>
          <cell r="H5708" t="str">
            <v>ATERRO MECANIZADO DE VALA COM RETROESCAVADEIRA (CAPACIDADE DA CAÇAMBA DA RETRO: 0,26 M³ / POTÊNCIA: 88 HP), LARGURA DE 0,8 A 1,5 M, PROFUNDIDADE ATÉ 1,5 M, COM SOLO ARGILO-ARENOSO. AF_05/2016</v>
          </cell>
          <cell r="I5708" t="str">
            <v>M3</v>
          </cell>
          <cell r="J5708" t="str">
            <v>ATRIBUÍDO SÃO PAULO</v>
          </cell>
          <cell r="K5708" t="str">
            <v>61,16</v>
          </cell>
          <cell r="L5708" t="str">
            <v>CAIXA REFERENCIAL</v>
          </cell>
          <cell r="M5708" t="str">
            <v>6,68</v>
          </cell>
          <cell r="N5708">
            <v>54.48</v>
          </cell>
          <cell r="O5708">
            <v>61.16</v>
          </cell>
          <cell r="P5708">
            <v>0</v>
          </cell>
          <cell r="R5708" t="str">
            <v>SINAPI</v>
          </cell>
        </row>
        <row r="5709">
          <cell r="G5709">
            <v>94317</v>
          </cell>
          <cell r="H5709" t="str">
            <v>ATERRO MECANIZADO DE VALA COM RETROESCAVADEIRA (CAPACIDADE DA CAÇAMBA DA RETRO: 0,26 M³ / POTÊNCIA: 88 HP), LARGURA ATÉ 0,8 M, PROFUNDIDADE DE 1,5 A 3,0 M, COM SOLO ARGILO-ARENOSO. AF_05/2016</v>
          </cell>
          <cell r="I5709" t="str">
            <v>M3</v>
          </cell>
          <cell r="J5709" t="str">
            <v>ATRIBUÍDO SÃO PAULO</v>
          </cell>
          <cell r="K5709" t="str">
            <v>58,11</v>
          </cell>
          <cell r="L5709" t="str">
            <v>CAIXA REFERENCIAL</v>
          </cell>
          <cell r="M5709" t="str">
            <v>5,07</v>
          </cell>
          <cell r="N5709">
            <v>53.04</v>
          </cell>
          <cell r="O5709">
            <v>58.11</v>
          </cell>
          <cell r="P5709">
            <v>0</v>
          </cell>
          <cell r="R5709" t="str">
            <v>SINAPI</v>
          </cell>
        </row>
        <row r="5710">
          <cell r="G5710">
            <v>94318</v>
          </cell>
          <cell r="H5710" t="str">
            <v>ATERRO MECANIZADO DE VALA COM RETROESCAVADEIRA (CAPACIDADE DA CAÇAMBA DA RETRO: 0,26 M³ / POTÊNCIA: 88 HP), LARGURA DE 0,8 A 1,5 M, PROFUNDIDADE DE 1,5 A 3,0 M, COM SOLO ARGILO-ARENOSO. AF_05/2016</v>
          </cell>
          <cell r="I5710" t="str">
            <v>M3</v>
          </cell>
          <cell r="J5710" t="str">
            <v>ATRIBUÍDO SÃO PAULO</v>
          </cell>
          <cell r="K5710" t="str">
            <v>54,14</v>
          </cell>
          <cell r="L5710" t="str">
            <v>CAIXA REFERENCIAL</v>
          </cell>
          <cell r="M5710" t="str">
            <v>2,99</v>
          </cell>
          <cell r="N5710">
            <v>51.15</v>
          </cell>
          <cell r="O5710">
            <v>54.14</v>
          </cell>
          <cell r="P5710">
            <v>0</v>
          </cell>
          <cell r="R5710" t="str">
            <v>SINAPI</v>
          </cell>
        </row>
        <row r="5711">
          <cell r="G5711">
            <v>94319</v>
          </cell>
          <cell r="H5711" t="str">
            <v>ATERRO MANUAL DE VALAS COM SOLO ARGILO-ARENOSO E COMPACTAÇÃO MECANIZADA. AF_05/2016</v>
          </cell>
          <cell r="I5711" t="str">
            <v>M3</v>
          </cell>
          <cell r="J5711" t="str">
            <v>ATRIBUÍDO SÃO PAULO</v>
          </cell>
          <cell r="K5711" t="str">
            <v>72,07</v>
          </cell>
          <cell r="L5711" t="str">
            <v>CAIXA REFERENCIAL</v>
          </cell>
          <cell r="M5711" t="str">
            <v>17,22</v>
          </cell>
          <cell r="N5711">
            <v>54.849999999999994</v>
          </cell>
          <cell r="O5711">
            <v>72.069999999999993</v>
          </cell>
          <cell r="P5711">
            <v>0</v>
          </cell>
          <cell r="R5711" t="str">
            <v>SINAPI</v>
          </cell>
        </row>
        <row r="5712">
          <cell r="G5712">
            <v>94327</v>
          </cell>
          <cell r="H5712" t="str">
            <v>ATERRO MECANIZADO DE VALA COM ESCAVADEIRA HIDRÁULICA (CAPACIDADE DA CAÇAMBA: 0,8 M³ / POTÊNCIA: 111 HP), LARGURA DE 1,5 A 2,5 M, PROFUNDIDADE ATÉ 1,5 M, COM AREIA PARA ATERRO. AF_05/2016</v>
          </cell>
          <cell r="I5712" t="str">
            <v>M3</v>
          </cell>
          <cell r="J5712" t="str">
            <v>ATRIBUÍDO SÃO PAULO</v>
          </cell>
          <cell r="K5712" t="str">
            <v>96,63</v>
          </cell>
          <cell r="L5712" t="str">
            <v>CAIXA REFERENCIAL</v>
          </cell>
          <cell r="M5712" t="str">
            <v>5,15</v>
          </cell>
          <cell r="N5712">
            <v>91.47999999999999</v>
          </cell>
          <cell r="O5712">
            <v>96.63</v>
          </cell>
          <cell r="P5712">
            <v>0</v>
          </cell>
          <cell r="R5712" t="str">
            <v>SINAPI</v>
          </cell>
        </row>
        <row r="5713">
          <cell r="G5713">
            <v>94328</v>
          </cell>
          <cell r="H5713" t="str">
            <v>ATERRO MECANIZADO DE VALA COM ESCAVADEIRA HIDRÁULICA (CAPACIDADE DA CAÇAMBA: 0,8 M³ / POTÊNCIA: 111 HP), LARGURA ATÉ 1,5 M, PROFUNDIDADE DE 1,5 A 3,0 M, COM AREIA PARA ATERRO. AF_05/2016</v>
          </cell>
          <cell r="I5713" t="str">
            <v>M3</v>
          </cell>
          <cell r="J5713" t="str">
            <v>ATRIBUÍDO SÃO PAULO</v>
          </cell>
          <cell r="K5713" t="str">
            <v>93,44</v>
          </cell>
          <cell r="L5713" t="str">
            <v>CAIXA REFERENCIAL</v>
          </cell>
          <cell r="M5713" t="str">
            <v>3,88</v>
          </cell>
          <cell r="N5713">
            <v>89.56</v>
          </cell>
          <cell r="O5713">
            <v>93.44</v>
          </cell>
          <cell r="P5713">
            <v>0</v>
          </cell>
          <cell r="R5713" t="str">
            <v>SINAPI</v>
          </cell>
        </row>
        <row r="5714">
          <cell r="G5714">
            <v>94329</v>
          </cell>
          <cell r="H5714" t="str">
            <v>ATERRO MECANIZADO DE VALA COM ESCAVADEIRA HIDRÁULICA (CAPACIDADE DA CAÇAMBA: 0,8 M³ / POTÊNCIA: 111 HP), LARGURA DE 1,5 A 2,5 M, PROFUNDIDADE DE 1,5 A 3,0 M, COM AREIA PARA ATERRO. AF_05/2016</v>
          </cell>
          <cell r="I5714" t="str">
            <v>M3</v>
          </cell>
          <cell r="J5714" t="str">
            <v>ATRIBUÍDO SÃO PAULO</v>
          </cell>
          <cell r="K5714" t="str">
            <v>89,40</v>
          </cell>
          <cell r="L5714" t="str">
            <v>CAIXA REFERENCIAL</v>
          </cell>
          <cell r="M5714" t="str">
            <v>2,24</v>
          </cell>
          <cell r="N5714">
            <v>87.160000000000011</v>
          </cell>
          <cell r="O5714">
            <v>89.4</v>
          </cell>
          <cell r="P5714">
            <v>0</v>
          </cell>
          <cell r="R5714" t="str">
            <v>SINAPI</v>
          </cell>
        </row>
        <row r="5715">
          <cell r="G5715">
            <v>94330</v>
          </cell>
          <cell r="H5715" t="str">
            <v>ATERRO MECANIZADO DE VALA COM ESCAVADEIRA HIDRÁULICA (CAPACIDADE DA CAÇAMBA: 0,8 M³ / POTÊNCIA: 111 HP), LARGURA ATÉ 1,5 M, PROFUNDIDADE DE 3,0 A 4,5 M, COM AREIA PARA ATERRO. AF_05/2016</v>
          </cell>
          <cell r="I5715" t="str">
            <v>M3</v>
          </cell>
          <cell r="J5715" t="str">
            <v>ATRIBUÍDO SÃO PAULO</v>
          </cell>
          <cell r="K5715" t="str">
            <v>90,33</v>
          </cell>
          <cell r="L5715" t="str">
            <v>CAIXA REFERENCIAL</v>
          </cell>
          <cell r="M5715" t="str">
            <v>2,60</v>
          </cell>
          <cell r="N5715">
            <v>87.73</v>
          </cell>
          <cell r="O5715">
            <v>90.33</v>
          </cell>
          <cell r="P5715">
            <v>0</v>
          </cell>
          <cell r="R5715" t="str">
            <v>SINAPI</v>
          </cell>
        </row>
        <row r="5716">
          <cell r="G5716">
            <v>94331</v>
          </cell>
          <cell r="H5716" t="str">
            <v>ATERRO MECANIZADO DE VALA COM ESCAVADEIRA HIDRÁULICA (CAPACIDADE DA CAÇAMBA: 0,8 M³ / POTÊNCIA: 111 HP), LARGURA DE 1,5 A 2,5 M, PROFUNDIDADE DE 3,0 A 4,5 M, COM AREIA PARA ATERRO. AF_05/2016</v>
          </cell>
          <cell r="I5716" t="str">
            <v>M3</v>
          </cell>
          <cell r="J5716" t="str">
            <v>ATRIBUÍDO SÃO PAULO</v>
          </cell>
          <cell r="K5716" t="str">
            <v>87,78</v>
          </cell>
          <cell r="L5716" t="str">
            <v>CAIXA REFERENCIAL</v>
          </cell>
          <cell r="M5716" t="str">
            <v>1,76</v>
          </cell>
          <cell r="N5716">
            <v>86.02</v>
          </cell>
          <cell r="O5716">
            <v>87.78</v>
          </cell>
          <cell r="P5716">
            <v>0</v>
          </cell>
          <cell r="R5716" t="str">
            <v>SINAPI</v>
          </cell>
        </row>
        <row r="5717">
          <cell r="G5717">
            <v>94332</v>
          </cell>
          <cell r="H5717" t="str">
            <v>ATERRO MECANIZADO DE VALA COM ESCAVADEIRA HIDRÁULICA (CAPACIDADE DA CAÇAMBA: 0,8 M³ / POTÊNCIA: 111 HP), LARGURA ATÉ 1,5 M, PROFUNDIDADE DE 4,5 A 6,0 M, COM AREIA PARA ATERRO. AF_05/2016</v>
          </cell>
          <cell r="I5717" t="str">
            <v>M3</v>
          </cell>
          <cell r="J5717" t="str">
            <v>ATRIBUÍDO SÃO PAULO</v>
          </cell>
          <cell r="K5717" t="str">
            <v>88,95</v>
          </cell>
          <cell r="L5717" t="str">
            <v>CAIXA REFERENCIAL</v>
          </cell>
          <cell r="M5717" t="str">
            <v>2,09</v>
          </cell>
          <cell r="N5717">
            <v>86.86</v>
          </cell>
          <cell r="O5717">
            <v>88.95</v>
          </cell>
          <cell r="P5717">
            <v>0</v>
          </cell>
          <cell r="R5717" t="str">
            <v>SINAPI</v>
          </cell>
        </row>
        <row r="5718">
          <cell r="G5718">
            <v>94333</v>
          </cell>
          <cell r="H5718" t="str">
            <v>ATERRO MECANIZADO DE VALA COM ESCAVADEIRA HIDRÁULICA (CAPACIDADE DA CAÇAMBA: 0,8 M³ / POTÊNCIA: 111 HP), LARGURA DE 1,5 A 2,5 M, PROFUNDIDADE DE 4,5 A 6,0 M, COM AREIA PARA ATERRO. AF_05/2016</v>
          </cell>
          <cell r="I5718" t="str">
            <v>M3</v>
          </cell>
          <cell r="J5718" t="str">
            <v>ATRIBUÍDO SÃO PAULO</v>
          </cell>
          <cell r="K5718" t="str">
            <v>86,95</v>
          </cell>
          <cell r="L5718" t="str">
            <v>CAIXA REFERENCIAL</v>
          </cell>
          <cell r="M5718" t="str">
            <v>1,50</v>
          </cell>
          <cell r="N5718">
            <v>85.45</v>
          </cell>
          <cell r="O5718">
            <v>86.95</v>
          </cell>
          <cell r="P5718">
            <v>0</v>
          </cell>
          <cell r="R5718" t="str">
            <v>SINAPI</v>
          </cell>
        </row>
        <row r="5719">
          <cell r="G5719">
            <v>94338</v>
          </cell>
          <cell r="H5719" t="str">
            <v>ATERRO MECANIZADO DE VALA COM RETROESCAVADEIRA (CAPACIDADE DA CAÇAMBA DA RETRO: 0,26 M³ / POTÊNCIA: 88 HP), LARGURA ATÉ 0,8 M, PROFUNDIDADE ATÉ 1,5 M, COM AREIA PARA ATERRO. AF_05/2016</v>
          </cell>
          <cell r="I5719" t="str">
            <v>M3</v>
          </cell>
          <cell r="J5719" t="str">
            <v>ATRIBUÍDO SÃO PAULO</v>
          </cell>
          <cell r="K5719" t="str">
            <v>101,24</v>
          </cell>
          <cell r="L5719" t="str">
            <v>CAIXA REFERENCIAL</v>
          </cell>
          <cell r="M5719" t="str">
            <v>10,31</v>
          </cell>
          <cell r="N5719">
            <v>90.929999999999993</v>
          </cell>
          <cell r="O5719">
            <v>101.24</v>
          </cell>
          <cell r="P5719">
            <v>0</v>
          </cell>
          <cell r="R5719" t="str">
            <v>SINAPI</v>
          </cell>
        </row>
        <row r="5720">
          <cell r="G5720">
            <v>94339</v>
          </cell>
          <cell r="H5720" t="str">
            <v>ATERRO MECANIZADO DE VALA COM RETROESCAVADEIRA (CAPACIDADE DA CAÇAMBA DA RETRO: 0,26 M³ / POTÊNCIA: 88 HP), LARGURA DE 0,8 A 1,5 M, PROFUNDIDADE ATÉ 1,5 M, COM AREIA PARA ATERRO. AF_05/2016</v>
          </cell>
          <cell r="I5720" t="str">
            <v>M3</v>
          </cell>
          <cell r="J5720" t="str">
            <v>ATRIBUÍDO SÃO PAULO</v>
          </cell>
          <cell r="K5720" t="str">
            <v>94,28</v>
          </cell>
          <cell r="L5720" t="str">
            <v>CAIXA REFERENCIAL</v>
          </cell>
          <cell r="M5720" t="str">
            <v>6,67</v>
          </cell>
          <cell r="N5720">
            <v>87.61</v>
          </cell>
          <cell r="O5720">
            <v>94.28</v>
          </cell>
          <cell r="P5720">
            <v>0</v>
          </cell>
          <cell r="R5720" t="str">
            <v>SINAPI</v>
          </cell>
        </row>
        <row r="5721">
          <cell r="G5721">
            <v>94340</v>
          </cell>
          <cell r="H5721" t="str">
            <v>ATERRO MECANIZADO DE VALA COM RETROESCAVADEIRA (CAPACIDADE DA CAÇAMBA DA RETRO: 0,26 M³ / POTÊNCIA: 88 HP), LARGURA ATÉ 0,8 M, PROFUNDIDADE DE 1,5 A 3,0 M, COM AREIA PARA ATERRO. AF_05/2016</v>
          </cell>
          <cell r="I5721" t="str">
            <v>M3</v>
          </cell>
          <cell r="J5721" t="str">
            <v>ATRIBUÍDO SÃO PAULO</v>
          </cell>
          <cell r="K5721" t="str">
            <v>91,23</v>
          </cell>
          <cell r="L5721" t="str">
            <v>CAIXA REFERENCIAL</v>
          </cell>
          <cell r="M5721" t="str">
            <v>5,06</v>
          </cell>
          <cell r="N5721">
            <v>86.17</v>
          </cell>
          <cell r="O5721">
            <v>91.23</v>
          </cell>
          <cell r="P5721">
            <v>0</v>
          </cell>
          <cell r="R5721" t="str">
            <v>SINAPI</v>
          </cell>
        </row>
        <row r="5722">
          <cell r="G5722">
            <v>94341</v>
          </cell>
          <cell r="H5722" t="str">
            <v>ATERRO MECANIZADO DE VALA COM RETROESCAVADEIRA (CAPACIDADE DA CAÇAMBA DA RETRO: 0,26 M³ / POTÊNCIA: 88 HP), LARGURA DE 0,8 A 1,5 M, PROFUNDIDADE DE 1,5 A 3,0 M, COM AREIA PARA ATERRO. AF_05/2016</v>
          </cell>
          <cell r="I5722" t="str">
            <v>M3</v>
          </cell>
          <cell r="J5722" t="str">
            <v>ATRIBUÍDO SÃO PAULO</v>
          </cell>
          <cell r="K5722" t="str">
            <v>87,26</v>
          </cell>
          <cell r="L5722" t="str">
            <v>CAIXA REFERENCIAL</v>
          </cell>
          <cell r="M5722" t="str">
            <v>2,98</v>
          </cell>
          <cell r="N5722">
            <v>84.28</v>
          </cell>
          <cell r="O5722">
            <v>87.26</v>
          </cell>
          <cell r="P5722">
            <v>0</v>
          </cell>
          <cell r="R5722" t="str">
            <v>SINAPI</v>
          </cell>
        </row>
        <row r="5723">
          <cell r="G5723">
            <v>94342</v>
          </cell>
          <cell r="H5723" t="str">
            <v>ATERRO MANUAL DE VALAS COM AREIA PARA ATERRO E COMPACTAÇÃO MECANIZADA. AF_05/2016</v>
          </cell>
          <cell r="I5723" t="str">
            <v>M3</v>
          </cell>
          <cell r="J5723" t="str">
            <v>ATRIBUÍDO SÃO PAULO</v>
          </cell>
          <cell r="K5723" t="str">
            <v>105,19</v>
          </cell>
          <cell r="L5723" t="str">
            <v>CAIXA REFERENCIAL</v>
          </cell>
          <cell r="M5723" t="str">
            <v>17,20</v>
          </cell>
          <cell r="N5723">
            <v>87.99</v>
          </cell>
          <cell r="O5723">
            <v>105.19</v>
          </cell>
          <cell r="P5723">
            <v>0</v>
          </cell>
          <cell r="R5723" t="str">
            <v>SINAPI</v>
          </cell>
        </row>
        <row r="5724">
          <cell r="G5724">
            <v>96385</v>
          </cell>
          <cell r="H5724" t="str">
            <v>EXECUÇÃO E COMPACTAÇÃO DE ATERRO COM SOLO PREDOMINANTEMENTE ARGILOSO - EXCLUSIVE SOLO, ESCAVAÇÃO, CARGA E TRANSPORTE. AF_11/2019</v>
          </cell>
          <cell r="I5724" t="str">
            <v>M3</v>
          </cell>
          <cell r="J5724" t="str">
            <v>ATRIBUÍDO SÃO PAULO</v>
          </cell>
          <cell r="K5724" t="str">
            <v>10,09</v>
          </cell>
          <cell r="L5724" t="str">
            <v>CAIXA REFERENCIAL</v>
          </cell>
          <cell r="M5724" t="str">
            <v>2,61</v>
          </cell>
          <cell r="N5724">
            <v>7.48</v>
          </cell>
          <cell r="O5724">
            <v>10.09</v>
          </cell>
          <cell r="P5724">
            <v>0</v>
          </cell>
          <cell r="R5724" t="str">
            <v>SINAPI</v>
          </cell>
        </row>
        <row r="5725">
          <cell r="G5725">
            <v>96386</v>
          </cell>
          <cell r="H5725" t="str">
            <v>EXECUÇÃO E COMPACTAÇÃO DE ATERRO COM SOLO PREDOMINANTEMENTE ARENOSO - EXCLUSIVE SOLO, ESCAVAÇÃO, CARGA E TRANSPORTE. AF_11/2019</v>
          </cell>
          <cell r="I5725" t="str">
            <v>M3</v>
          </cell>
          <cell r="J5725" t="str">
            <v>ATRIBUÍDO SÃO PAULO</v>
          </cell>
          <cell r="K5725" t="str">
            <v>7,32</v>
          </cell>
          <cell r="L5725" t="str">
            <v>CAIXA REFERENCIAL</v>
          </cell>
          <cell r="M5725" t="str">
            <v>1,50</v>
          </cell>
          <cell r="N5725">
            <v>5.82</v>
          </cell>
          <cell r="O5725">
            <v>7.32</v>
          </cell>
          <cell r="P5725">
            <v>0</v>
          </cell>
          <cell r="R5725" t="str">
            <v>SINAPI</v>
          </cell>
        </row>
        <row r="5726">
          <cell r="G5726">
            <v>93360</v>
          </cell>
          <cell r="H5726" t="str">
            <v>REATERRO MECANIZADO DE VALA COM ESCAVADEIRA HIDRÁULICA (CAPACIDADE DA CAÇAMBA: 0,8 M³ / POTÊNCIA: 111 HP), LARGURA DE 1,5 A 2,5 M, PROFUNDIDADE ATÉ 1,5 M, COM SOLO DE 1ª CATEGORIA EM LOCAIS COM ALTO NÍVEL DE INTERFERÊNCIA. AF_04/2016</v>
          </cell>
          <cell r="I5726" t="str">
            <v>M3</v>
          </cell>
          <cell r="J5726" t="str">
            <v>ATRIBUÍDO SÃO PAULO</v>
          </cell>
          <cell r="K5726" t="str">
            <v>19,16</v>
          </cell>
          <cell r="L5726" t="str">
            <v>CAIXA REFERENCIAL</v>
          </cell>
          <cell r="M5726" t="str">
            <v>5,48</v>
          </cell>
          <cell r="N5726">
            <v>13.68</v>
          </cell>
          <cell r="O5726">
            <v>19.16</v>
          </cell>
          <cell r="P5726">
            <v>0</v>
          </cell>
          <cell r="R5726" t="str">
            <v>SINAPI</v>
          </cell>
        </row>
        <row r="5727">
          <cell r="G5727">
            <v>93361</v>
          </cell>
          <cell r="H5727" t="str">
            <v>REATERRO MECANIZADO DE VALA COM ESCAVADEIRA HIDRÁULICA (CAPACIDADE DA CAÇAMBA: 0,8 M³ / POTÊNCIA: 111 HP), LARGURA ATÉ 1,5 M, PROFUNDIDADE DE 1,5 A 3,0 M, COM SOLO DE 1ª CATEGORIA EM LOCAIS COM ALTO NÍVEL DE INTERFERÊNCIA. AF_04/2016</v>
          </cell>
          <cell r="I5727" t="str">
            <v>M3</v>
          </cell>
          <cell r="J5727" t="str">
            <v>ATRIBUÍDO SÃO PAULO</v>
          </cell>
          <cell r="K5727" t="str">
            <v>16,08</v>
          </cell>
          <cell r="L5727" t="str">
            <v>CAIXA REFERENCIAL</v>
          </cell>
          <cell r="M5727" t="str">
            <v>4,21</v>
          </cell>
          <cell r="N5727">
            <v>11.869999999999997</v>
          </cell>
          <cell r="O5727">
            <v>16.079999999999998</v>
          </cell>
          <cell r="P5727">
            <v>0</v>
          </cell>
          <cell r="R5727" t="str">
            <v>SINAPI</v>
          </cell>
        </row>
        <row r="5728">
          <cell r="G5728">
            <v>93362</v>
          </cell>
          <cell r="H5728" t="str">
            <v>REATERRO MECANIZADO DE VALA COM ESCAVADEIRA HIDRÁULICA (CAPACIDADE DA CAÇAMBA: 0,8 M³ / POTÊNCIA: 111 HP), LARGURA DE 1,5 A 2,5 M, PROFUNDIDADE DE 1,5 A 3,0 M, COM SOLO DE 1ª CATEGORIA EM LOCAIS COM ALTO NÍVEL DE INTERFERÊNCIA. AF_04/2016</v>
          </cell>
          <cell r="I5728" t="str">
            <v>M3</v>
          </cell>
          <cell r="J5728" t="str">
            <v>ATRIBUÍDO SÃO PAULO</v>
          </cell>
          <cell r="K5728" t="str">
            <v>11,95</v>
          </cell>
          <cell r="L5728" t="str">
            <v>CAIXA REFERENCIAL</v>
          </cell>
          <cell r="M5728" t="str">
            <v>2,58</v>
          </cell>
          <cell r="N5728">
            <v>9.3699999999999992</v>
          </cell>
          <cell r="O5728">
            <v>11.95</v>
          </cell>
          <cell r="P5728">
            <v>0</v>
          </cell>
          <cell r="R5728" t="str">
            <v>SINAPI</v>
          </cell>
        </row>
        <row r="5729">
          <cell r="G5729">
            <v>93363</v>
          </cell>
          <cell r="H5729" t="str">
            <v>REATERRO MECANIZADO DE VALA COM ESCAVADEIRA HIDRÁULICA (CAPACIDADE DA CAÇAMBA: 0,8 M³ / POTÊNCIA: 111 HP), LARGURA ATÉ 1,5 M, PROFUNDIDADE DE 3,0 A 4,5 M COM SOLO DE 1ª CATEGORIA EM LOCAIS COM ALTO NÍVEL DE INTERFERÊNCIA. AF_04/2016</v>
          </cell>
          <cell r="I5729" t="str">
            <v>M3</v>
          </cell>
          <cell r="J5729" t="str">
            <v>ATRIBUÍDO SÃO PAULO</v>
          </cell>
          <cell r="K5729" t="str">
            <v>12,86</v>
          </cell>
          <cell r="L5729" t="str">
            <v>CAIXA REFERENCIAL</v>
          </cell>
          <cell r="M5729" t="str">
            <v>2,92</v>
          </cell>
          <cell r="N5729">
            <v>9.94</v>
          </cell>
          <cell r="O5729">
            <v>12.86</v>
          </cell>
          <cell r="P5729">
            <v>0</v>
          </cell>
          <cell r="R5729" t="str">
            <v>SINAPI</v>
          </cell>
        </row>
        <row r="5730">
          <cell r="G5730">
            <v>93364</v>
          </cell>
          <cell r="H5730" t="str">
            <v>REATERRO MECANIZADO DE VALA COM ESCAVADEIRA HIDRÁULICA (CAPACIDADE DA CAÇAMBA: 0,8 M³ / POTÊNCIA: 111 HP), LARGURA DE 1,5 A 2,5 M, PROFUNDIDADE DE 3,0  A 4,5 M, COM SOLO (SEM SUBSTITUIÇÃO) DE 1ª CATEGORIA EM LOCAIS COM ALTO NÍVEL DE INTERFERÊNCIA. AF_04/2016</v>
          </cell>
          <cell r="I5730" t="str">
            <v>M3</v>
          </cell>
          <cell r="J5730" t="str">
            <v>ATRIBUÍDO SÃO PAULO</v>
          </cell>
          <cell r="K5730" t="str">
            <v>10,31</v>
          </cell>
          <cell r="L5730" t="str">
            <v>CAIXA REFERENCIAL</v>
          </cell>
          <cell r="M5730" t="str">
            <v>2,06</v>
          </cell>
          <cell r="N5730">
            <v>8.25</v>
          </cell>
          <cell r="O5730">
            <v>10.31</v>
          </cell>
          <cell r="P5730">
            <v>0</v>
          </cell>
          <cell r="R5730" t="str">
            <v>SINAPI</v>
          </cell>
        </row>
        <row r="5731">
          <cell r="G5731">
            <v>93365</v>
          </cell>
          <cell r="H5731" t="str">
            <v>REATERRO MECANIZADO DE VALA COM ESCAVADEIRA HIDRÁULICA (CAPACIDADE DA CAÇAMBA: 0,8 M³ / POTÊNCIA: 111 HP), LARGURA ATÉ 1,5 M, PROFUNDIDADE DE 4,5 A 6,0 M, COM SOLO DE 1ª CATEGORIA EM LOCAIS COM ALTO NÍVEL DE INTERFERÊNCIA. AF_04/2016</v>
          </cell>
          <cell r="I5731" t="str">
            <v>M3</v>
          </cell>
          <cell r="J5731" t="str">
            <v>ATRIBUÍDO SÃO PAULO</v>
          </cell>
          <cell r="K5731" t="str">
            <v>11,42</v>
          </cell>
          <cell r="L5731" t="str">
            <v>CAIXA REFERENCIAL</v>
          </cell>
          <cell r="M5731" t="str">
            <v>2,39</v>
          </cell>
          <cell r="N5731">
            <v>9.0299999999999994</v>
          </cell>
          <cell r="O5731">
            <v>11.42</v>
          </cell>
          <cell r="P5731">
            <v>0</v>
          </cell>
          <cell r="R5731" t="str">
            <v>SINAPI</v>
          </cell>
        </row>
        <row r="5732">
          <cell r="G5732">
            <v>93366</v>
          </cell>
          <cell r="H5732" t="str">
            <v>REATERRO MECANIZADO DE VALA COM ESCAVADEIRA HIDRÁULICA (CAPACIDADE DA CAÇAMBA: 0,8 M³ / POTÊNCIA: 111 HP), LARGURA DE 1,5 A 2,5 M, PROFUNDIDADE DE 4,5 A 6,0 M, COM SOLO DE 1ª CATEGORIA EM LOCAIS COM ALTO NÍVEL DE INTERFERÊNCIA. AF_04/2016</v>
          </cell>
          <cell r="I5732" t="str">
            <v>M3</v>
          </cell>
          <cell r="J5732" t="str">
            <v>ATRIBUÍDO SÃO PAULO</v>
          </cell>
          <cell r="K5732" t="str">
            <v>9,50</v>
          </cell>
          <cell r="L5732" t="str">
            <v>CAIXA REFERENCIAL</v>
          </cell>
          <cell r="M5732" t="str">
            <v>1,82</v>
          </cell>
          <cell r="N5732">
            <v>7.68</v>
          </cell>
          <cell r="O5732">
            <v>9.5</v>
          </cell>
          <cell r="P5732">
            <v>0</v>
          </cell>
          <cell r="R5732" t="str">
            <v>SINAPI</v>
          </cell>
        </row>
        <row r="5733">
          <cell r="G5733">
            <v>93367</v>
          </cell>
          <cell r="H5733" t="str">
            <v>REATERRO MECANIZADO DE VALA COM ESCAVADEIRA HIDRÁULICA (CAPACIDADE DA CAÇAMBA: 0,8 M³ / POTÊNCIA: 111 HP), LARGURA DE 1,5 A 2,5 M, PROFUNDIDADE ATÉ 1,5 M, COM SOLO DE 1ª CATEGORIA EM LOCAIS COM BAIXO NÍVEL DE INTERFERÊNCIA. AF_04/2016</v>
          </cell>
          <cell r="I5733" t="str">
            <v>M3</v>
          </cell>
          <cell r="J5733" t="str">
            <v>ATRIBUÍDO SÃO PAULO</v>
          </cell>
          <cell r="K5733" t="str">
            <v>17,86</v>
          </cell>
          <cell r="L5733" t="str">
            <v>CAIXA REFERENCIAL</v>
          </cell>
          <cell r="M5733" t="str">
            <v>5,22</v>
          </cell>
          <cell r="N5733">
            <v>12.64</v>
          </cell>
          <cell r="O5733">
            <v>17.86</v>
          </cell>
          <cell r="P5733">
            <v>0</v>
          </cell>
          <cell r="R5733" t="str">
            <v>SINAPI</v>
          </cell>
        </row>
        <row r="5734">
          <cell r="G5734">
            <v>93368</v>
          </cell>
          <cell r="H5734" t="str">
            <v>REATERRO MECANIZADO DE VALA COM ESCAVADEIRA HIDRÁULICA (CAPACIDADE DA CAÇAMBA: 0,8 M³ / POTÊNCIA: 111 HP), LARGURA ATÉ 1,5 M, PROFUNDIDADE DE 1,5 A 3,0 M, COM SOLO DE 1ª CATEGORIA EM LOCAIS COM BAIXO NÍVEL DE INTERFERÊNCIA. AF_04/2016</v>
          </cell>
          <cell r="I5734" t="str">
            <v>M3</v>
          </cell>
          <cell r="J5734" t="str">
            <v>ATRIBUÍDO SÃO PAULO</v>
          </cell>
          <cell r="K5734" t="str">
            <v>14,68</v>
          </cell>
          <cell r="L5734" t="str">
            <v>CAIXA REFERENCIAL</v>
          </cell>
          <cell r="M5734" t="str">
            <v>3,96</v>
          </cell>
          <cell r="N5734">
            <v>10.719999999999999</v>
          </cell>
          <cell r="O5734">
            <v>14.68</v>
          </cell>
          <cell r="P5734">
            <v>0</v>
          </cell>
          <cell r="R5734" t="str">
            <v>SINAPI</v>
          </cell>
        </row>
        <row r="5735">
          <cell r="G5735">
            <v>93369</v>
          </cell>
          <cell r="H5735" t="str">
            <v>REATERRO MECANIZADO DE VALA COM ESCAVADEIRA HIDRÁULICA (CAPACIDADE DA CAÇAMBA: 0,8 M³ / POTÊNCIA: 111 HP), LARGURA DE 1,5 A 2,5 M, PROFUNDIDADE DE 1,5 A 3,0 M, COM SOLO (SEM SUBSTITUIÇÃO) DE 1ª CATEGORIA EM LOCAIS COM BAIXO NÍVEL DE INTERFERÊNCIA. AF_04/2016</v>
          </cell>
          <cell r="I5735" t="str">
            <v>M3</v>
          </cell>
          <cell r="J5735" t="str">
            <v>ATRIBUÍDO SÃO PAULO</v>
          </cell>
          <cell r="K5735" t="str">
            <v>10,65</v>
          </cell>
          <cell r="L5735" t="str">
            <v>CAIXA REFERENCIAL</v>
          </cell>
          <cell r="M5735" t="str">
            <v>2,31</v>
          </cell>
          <cell r="N5735">
            <v>8.34</v>
          </cell>
          <cell r="O5735">
            <v>10.65</v>
          </cell>
          <cell r="P5735">
            <v>0</v>
          </cell>
          <cell r="R5735" t="str">
            <v>SINAPI</v>
          </cell>
        </row>
        <row r="5736">
          <cell r="G5736">
            <v>93370</v>
          </cell>
          <cell r="H5736" t="str">
            <v>REATERRO MECANIZADO DE VALA COM ESCAVADEIRA HIDRÁULICA (CAPACIDADE DA CAÇAMBA: 0,8 M³ / POTÊNCIA: 111 HP), LARGURA ATÉ 1,5 M, PROFUNDIDADE DE 3,0 A 4,5 M, COM SOLO DE 1ª CATEGORIA EM LOCAIS COM BAIXO NÍVEL DE INTERFERÊNCIA. AF_04/2016</v>
          </cell>
          <cell r="I5736" t="str">
            <v>M3</v>
          </cell>
          <cell r="J5736" t="str">
            <v>ATRIBUÍDO SÃO PAULO</v>
          </cell>
          <cell r="K5736" t="str">
            <v>11,58</v>
          </cell>
          <cell r="L5736" t="str">
            <v>CAIXA REFERENCIAL</v>
          </cell>
          <cell r="M5736" t="str">
            <v>2,66</v>
          </cell>
          <cell r="N5736">
            <v>8.92</v>
          </cell>
          <cell r="O5736">
            <v>11.58</v>
          </cell>
          <cell r="P5736">
            <v>0</v>
          </cell>
          <cell r="R5736" t="str">
            <v>SINAPI</v>
          </cell>
        </row>
        <row r="5737">
          <cell r="G5737">
            <v>93371</v>
          </cell>
          <cell r="H5737" t="str">
            <v>REATERRO MECANIZADO DE VALA COM ESCAVADEIRA HIDRÁULICA (CAPACIDADE DA CAÇAMBA: 0,8 M³ / POTÊNCIA: 111 HP), LARGURA DE 1,5 A 2,5 M, PROFUNDIDADE DE 3,0 A 4,5 M, COM SOLO (SEM SUBSTITUIÇÃO) DE 1ª CATEGORIA EM LOCAIS COM BAIXO NÍVEL DE INTERFERÊNCIA. AF_04/2016</v>
          </cell>
          <cell r="I5737" t="str">
            <v>M3</v>
          </cell>
          <cell r="J5737" t="str">
            <v>ATRIBUÍDO SÃO PAULO</v>
          </cell>
          <cell r="K5737" t="str">
            <v>9,02</v>
          </cell>
          <cell r="L5737" t="str">
            <v>CAIXA REFERENCIAL</v>
          </cell>
          <cell r="M5737" t="str">
            <v>1,81</v>
          </cell>
          <cell r="N5737">
            <v>7.2099999999999991</v>
          </cell>
          <cell r="O5737">
            <v>9.02</v>
          </cell>
          <cell r="P5737">
            <v>0</v>
          </cell>
          <cell r="R5737" t="str">
            <v>SINAPI</v>
          </cell>
        </row>
        <row r="5738">
          <cell r="G5738">
            <v>93372</v>
          </cell>
          <cell r="H5738" t="str">
            <v>REATERRO MECANIZADO DE VALA COM ESCAVADEIRA HIDRÁULICA (CAPACIDADE DA CAÇAMBA: 0,8 M³ / POTÊNCIA: 111 HP), LARGURA ATÉ 1,5 M, PROFUNDIDADE DE 4,5 A 6,0 M, COM SOLO DE 1ª CATEGORIA EM LOCAIS COM BAIXO NÍVEL DE INTERFERÊNCIA. AF_04/2016</v>
          </cell>
          <cell r="I5738" t="str">
            <v>M3</v>
          </cell>
          <cell r="J5738" t="str">
            <v>ATRIBUÍDO SÃO PAULO</v>
          </cell>
          <cell r="K5738" t="str">
            <v>10,20</v>
          </cell>
          <cell r="L5738" t="str">
            <v>CAIXA REFERENCIAL</v>
          </cell>
          <cell r="M5738" t="str">
            <v>2,14</v>
          </cell>
          <cell r="N5738">
            <v>8.0599999999999987</v>
          </cell>
          <cell r="O5738">
            <v>10.199999999999999</v>
          </cell>
          <cell r="P5738">
            <v>0</v>
          </cell>
          <cell r="R5738" t="str">
            <v>SINAPI</v>
          </cell>
        </row>
        <row r="5739">
          <cell r="G5739">
            <v>93373</v>
          </cell>
          <cell r="H5739" t="str">
            <v>REATERRO MECANIZADO DE VALA COM ESCAVADEIRA HIDRÁULICA (CAPACIDADE DA CAÇAMBA: 0,8 M³ / POTÊNCIA: 111 HP), LARGURA DE 1,5 A 2,5 M, PROFUNDIDADE DE 4,5 A 6,0 M, COM SOLO (SEM SUBSTITUIÇÃO) DE 1ª CATEGORIA EM LOCAIS COM BAIXO NÍVEL DE INTERFERÊNCIA. AF_04/2016</v>
          </cell>
          <cell r="I5739" t="str">
            <v>M3</v>
          </cell>
          <cell r="J5739" t="str">
            <v>ATRIBUÍDO SÃO PAULO</v>
          </cell>
          <cell r="K5739" t="str">
            <v>8,21</v>
          </cell>
          <cell r="L5739" t="str">
            <v>CAIXA REFERENCIAL</v>
          </cell>
          <cell r="M5739" t="str">
            <v>1,57</v>
          </cell>
          <cell r="N5739">
            <v>6.6400000000000006</v>
          </cell>
          <cell r="O5739">
            <v>8.2100000000000009</v>
          </cell>
          <cell r="P5739">
            <v>0</v>
          </cell>
          <cell r="R5739" t="str">
            <v>SINAPI</v>
          </cell>
        </row>
        <row r="5740">
          <cell r="G5740">
            <v>93374</v>
          </cell>
          <cell r="H5740" t="str">
            <v>REATERRO MECANIZADO DE VALA COM RETROESCAVADEIRA (CAPACIDADE DA CAÇAMBA DA RETRO: 0,26 M³ / POTÊNCIA: 88 HP), LARGURA ATÉ 0,8 M, PROFUNDIDADE ATÉ 1,5 M, COM SOLO (SEM SUBSTITUIÇÃO) DE 1ª CATEGORIA EM LOCAIS COM ALTO NÍVEL DE INTERFERÊNCIA. AF_04/2016</v>
          </cell>
          <cell r="I5740" t="str">
            <v>M3</v>
          </cell>
          <cell r="J5740" t="str">
            <v>ATRIBUÍDO SÃO PAULO</v>
          </cell>
          <cell r="K5740" t="str">
            <v>20,88</v>
          </cell>
          <cell r="L5740" t="str">
            <v>CAIXA REFERENCIAL</v>
          </cell>
          <cell r="M5740" t="str">
            <v>8,89</v>
          </cell>
          <cell r="N5740">
            <v>11.989999999999998</v>
          </cell>
          <cell r="O5740">
            <v>20.88</v>
          </cell>
          <cell r="P5740">
            <v>0</v>
          </cell>
          <cell r="R5740" t="str">
            <v>SINAPI</v>
          </cell>
        </row>
        <row r="5741">
          <cell r="G5741">
            <v>93375</v>
          </cell>
          <cell r="H5741" t="str">
            <v>REATERRO MECANIZADO DE VALA COM RETROESCAVADEIRA (CAPACIDADE DA CAÇAMBA DA RETRO: 0,26 M³ / POTÊNCIA: 88 HP), LARGURA DE 0,8 A 1,5 M, PROFUNDIDADE ATÉ 1,5 M, COM SOLO DE 1ª CATEGORIA EM LOCAIS COM ALTO NÍVEL DE INTERFERÊNCIA. AF_04/2016</v>
          </cell>
          <cell r="I5741" t="str">
            <v>M3</v>
          </cell>
          <cell r="J5741" t="str">
            <v>ATRIBUÍDO SÃO PAULO</v>
          </cell>
          <cell r="K5741" t="str">
            <v>16,13</v>
          </cell>
          <cell r="L5741" t="str">
            <v>CAIXA REFERENCIAL</v>
          </cell>
          <cell r="M5741" t="str">
            <v>6,81</v>
          </cell>
          <cell r="N5741">
            <v>9.32</v>
          </cell>
          <cell r="O5741">
            <v>16.13</v>
          </cell>
          <cell r="P5741">
            <v>0</v>
          </cell>
          <cell r="R5741" t="str">
            <v>SINAPI</v>
          </cell>
        </row>
        <row r="5742">
          <cell r="G5742">
            <v>93376</v>
          </cell>
          <cell r="H5742" t="str">
            <v>REATERRO MECANIZADO DE VALA COM RETROESCAVADEIRA (CAPACIDADE DA CAÇAMBA DA RETRO: 0,26 M³ / POTÊNCIA: 88 HP), LARGURA ATÉ 0,8 M, PROFUNDIDADE DE 1,5 A 3,0 M, COM SOLO DE 1ª CATEGORIA EM LOCAIS COM ALTO NÍVEL DE INTERFERÊNCIA. AF_04/2016</v>
          </cell>
          <cell r="I5742" t="str">
            <v>M3</v>
          </cell>
          <cell r="J5742" t="str">
            <v>ATRIBUÍDO SÃO PAULO</v>
          </cell>
          <cell r="K5742" t="str">
            <v>13,30</v>
          </cell>
          <cell r="L5742" t="str">
            <v>CAIXA REFERENCIAL</v>
          </cell>
          <cell r="M5742" t="str">
            <v>5,43</v>
          </cell>
          <cell r="N5742">
            <v>7.870000000000001</v>
          </cell>
          <cell r="O5742">
            <v>13.3</v>
          </cell>
          <cell r="P5742">
            <v>0</v>
          </cell>
          <cell r="R5742" t="str">
            <v>SINAPI</v>
          </cell>
        </row>
        <row r="5743">
          <cell r="G5743">
            <v>93377</v>
          </cell>
          <cell r="H5743" t="str">
            <v>REATERRO MECANIZADO DE VALA COM RETROESCAVADEIRA (CAPACIDADE DA CAÇAMBA DA RETRO: 0,26 M³ / POTÊNCIA: 88 HP), LARGURA DE 0,8 A 1,5 M, PROFUNDIDADE DE 1,5 A 3,0 M, COM SOLO (SEM SUBSTITUIÇÃO) DE 1ª CATEGORIA EM LOCAIS COM ALTO NÍVEL DE INTERFERÊNCIA. AF_04/2016</v>
          </cell>
          <cell r="I5743" t="str">
            <v>M3</v>
          </cell>
          <cell r="J5743" t="str">
            <v>ATRIBUÍDO SÃO PAULO</v>
          </cell>
          <cell r="K5743" t="str">
            <v>9,10</v>
          </cell>
          <cell r="L5743" t="str">
            <v>CAIXA REFERENCIAL</v>
          </cell>
          <cell r="M5743" t="str">
            <v>3,27</v>
          </cell>
          <cell r="N5743">
            <v>5.83</v>
          </cell>
          <cell r="O5743">
            <v>9.1</v>
          </cell>
          <cell r="P5743">
            <v>0</v>
          </cell>
          <cell r="R5743" t="str">
            <v>SINAPI</v>
          </cell>
        </row>
        <row r="5744">
          <cell r="G5744">
            <v>93378</v>
          </cell>
          <cell r="H5744" t="str">
            <v>REATERRO MECANIZADO DE VALA COM RETROESCAVADEIRA (CAPACIDADE DA CAÇAMBA DA RETRO: 0,26 M³ / POTÊNCIA: 88 HP), LARGURA ATÉ 0,8 M, PROFUNDIDADE ATÉ 1,5 M, COM SOLO DE 1ª CATEGORIA EM LOCAIS COM BAIXO NÍVEL DE INTERFERÊNCIA. AF_04/2016</v>
          </cell>
          <cell r="I5744" t="str">
            <v>M3</v>
          </cell>
          <cell r="J5744" t="str">
            <v>ATRIBUÍDO SÃO PAULO</v>
          </cell>
          <cell r="K5744" t="str">
            <v>19,47</v>
          </cell>
          <cell r="L5744" t="str">
            <v>CAIXA REFERENCIAL</v>
          </cell>
          <cell r="M5744" t="str">
            <v>8,51</v>
          </cell>
          <cell r="N5744">
            <v>10.959999999999999</v>
          </cell>
          <cell r="O5744">
            <v>19.47</v>
          </cell>
          <cell r="P5744">
            <v>0</v>
          </cell>
          <cell r="R5744" t="str">
            <v>SINAPI</v>
          </cell>
        </row>
        <row r="5745">
          <cell r="G5745">
            <v>93379</v>
          </cell>
          <cell r="H5745" t="str">
            <v>REATERRO MECANIZADO DE VALA COM RETROESCAVADEIRA (CAPACIDADE DA CAÇAMBA DA RETRO: 0,26 M³ / POTÊNCIA: 88 HP), LARGURA DE 0,8 A 1,5 M, PROFUNDIDADE ATÉ 1,5 M, COM SOLO DE 1ª CATEGORIA EM LOCAIS COM BAIXO NÍVEL DE INTERFERÊNCIA. AF_04/2016</v>
          </cell>
          <cell r="I5745" t="str">
            <v>M3</v>
          </cell>
          <cell r="J5745" t="str">
            <v>ATRIBUÍDO SÃO PAULO</v>
          </cell>
          <cell r="K5745" t="str">
            <v>15,06</v>
          </cell>
          <cell r="L5745" t="str">
            <v>CAIXA REFERENCIAL</v>
          </cell>
          <cell r="M5745" t="str">
            <v>6,48</v>
          </cell>
          <cell r="N5745">
            <v>8.58</v>
          </cell>
          <cell r="O5745">
            <v>15.06</v>
          </cell>
          <cell r="P5745">
            <v>0</v>
          </cell>
          <cell r="R5745" t="str">
            <v>SINAPI</v>
          </cell>
        </row>
        <row r="5746">
          <cell r="G5746">
            <v>93380</v>
          </cell>
          <cell r="H5746" t="str">
            <v>REATERRO MECANIZADO DE VALA COM RETROESCAVADEIRA (CAPACIDADE DA CAÇAMBA DA RETRO: 0,26 M³ / POTÊNCIA: 88 HP), LARGURA ATÉ 0,8 M, PROFUNDIDADE DE 1,5 A 3,0 M, COM SOLO DE 1ª CATEGORIA EM LOCAIS COM BAIXO NÍVEL DE INTERFERÊNCIA. AF_04/2016</v>
          </cell>
          <cell r="I5746" t="str">
            <v>M3</v>
          </cell>
          <cell r="J5746" t="str">
            <v>ATRIBUÍDO SÃO PAULO</v>
          </cell>
          <cell r="K5746" t="str">
            <v>12,46</v>
          </cell>
          <cell r="L5746" t="str">
            <v>CAIXA REFERENCIAL</v>
          </cell>
          <cell r="M5746" t="str">
            <v>5,20</v>
          </cell>
          <cell r="N5746">
            <v>7.2600000000000007</v>
          </cell>
          <cell r="O5746">
            <v>12.46</v>
          </cell>
          <cell r="P5746">
            <v>0</v>
          </cell>
          <cell r="R5746" t="str">
            <v>SINAPI</v>
          </cell>
        </row>
        <row r="5747">
          <cell r="G5747">
            <v>93381</v>
          </cell>
          <cell r="H5747" t="str">
            <v>REATERRO MECANIZADO DE VALA COM RETROESCAVADEIRA (CAPACIDADE DA CAÇAMBA DA RETRO: 0,26 M³ / POTÊNCIA: 88 HP), LARGURA DE 0,8 A 1,5 M, PROFUNDIDADE DE 1,5 A 3,0 M, COM SOLO (SEM SUBSTITUIÇÃO) DE 1ª CATEGORIA EM LOCAIS COM BAIXO NÍVEL DE INTERFERÊNCIA. AF_04/2016</v>
          </cell>
          <cell r="I5747" t="str">
            <v>M3</v>
          </cell>
          <cell r="J5747" t="str">
            <v>ATRIBUÍDO SÃO PAULO</v>
          </cell>
          <cell r="K5747" t="str">
            <v>8,51</v>
          </cell>
          <cell r="L5747" t="str">
            <v>CAIXA REFERENCIAL</v>
          </cell>
          <cell r="M5747" t="str">
            <v>3,10</v>
          </cell>
          <cell r="N5747">
            <v>5.41</v>
          </cell>
          <cell r="O5747">
            <v>8.51</v>
          </cell>
          <cell r="P5747">
            <v>0</v>
          </cell>
          <cell r="R5747" t="str">
            <v>SINAPI</v>
          </cell>
        </row>
        <row r="5748">
          <cell r="G5748">
            <v>93382</v>
          </cell>
          <cell r="H5748" t="str">
            <v>REATERRO MANUAL DE VALAS COM COMPACTAÇÃO MECANIZADA. AF_04/2016</v>
          </cell>
          <cell r="I5748" t="str">
            <v>M3</v>
          </cell>
          <cell r="J5748" t="str">
            <v>ATRIBUÍDO SÃO PAULO</v>
          </cell>
          <cell r="K5748" t="str">
            <v>26,43</v>
          </cell>
          <cell r="L5748" t="str">
            <v>CAIXA REFERENCIAL</v>
          </cell>
          <cell r="M5748" t="str">
            <v>17,33</v>
          </cell>
          <cell r="N5748">
            <v>9.1000000000000014</v>
          </cell>
          <cell r="O5748">
            <v>26.43</v>
          </cell>
          <cell r="P5748">
            <v>0</v>
          </cell>
          <cell r="R5748" t="str">
            <v>SINAPI</v>
          </cell>
        </row>
        <row r="5749">
          <cell r="G5749">
            <v>96995</v>
          </cell>
          <cell r="H5749" t="str">
            <v>REATERRO MANUAL APILOADO COM SOQUETE. AF_10/2017</v>
          </cell>
          <cell r="I5749" t="str">
            <v>M3</v>
          </cell>
          <cell r="J5749" t="str">
            <v>COLETADO</v>
          </cell>
          <cell r="K5749" t="str">
            <v>46,26</v>
          </cell>
          <cell r="L5749" t="str">
            <v>CAIXA REFERENCIAL</v>
          </cell>
          <cell r="M5749" t="str">
            <v>34,27</v>
          </cell>
          <cell r="N5749">
            <v>11.989999999999995</v>
          </cell>
          <cell r="O5749">
            <v>46.26</v>
          </cell>
          <cell r="P5749">
            <v>0</v>
          </cell>
          <cell r="R5749" t="str">
            <v>SINAPI</v>
          </cell>
        </row>
        <row r="5750">
          <cell r="G5750">
            <v>97916</v>
          </cell>
          <cell r="H5750" t="str">
            <v>TRANSPORTE COM CAMINHÃO BASCULANTE DE 6 M³, EM VIA URBANA EM LEITO NATURAL (UNIDADE: TXKM). AF_07/2020</v>
          </cell>
          <cell r="I5750" t="str">
            <v>TXKM</v>
          </cell>
          <cell r="J5750" t="str">
            <v>ATRIBUÍDO SÃO PAULO</v>
          </cell>
          <cell r="K5750" t="str">
            <v>2,19</v>
          </cell>
          <cell r="L5750" t="str">
            <v>CAIXA REFERENCIAL</v>
          </cell>
          <cell r="M5750" t="str">
            <v>0,32</v>
          </cell>
          <cell r="N5750">
            <v>1.8699999999999999</v>
          </cell>
          <cell r="O5750">
            <v>2.19</v>
          </cell>
          <cell r="P5750">
            <v>0</v>
          </cell>
          <cell r="R5750" t="str">
            <v>SINAPI</v>
          </cell>
        </row>
        <row r="5751">
          <cell r="G5751">
            <v>97917</v>
          </cell>
          <cell r="H5751" t="str">
            <v>TRANSPORTE COM CAMINHÃO BASCULANTE DE 6 M³, EM VIA URBANA EM REVESTIMENTO PRIMÁRIO (UNIDADE: TXKM). AF_07/2020</v>
          </cell>
          <cell r="I5751" t="str">
            <v>TXKM</v>
          </cell>
          <cell r="J5751" t="str">
            <v>ATRIBUÍDO SÃO PAULO</v>
          </cell>
          <cell r="K5751" t="str">
            <v>1,89</v>
          </cell>
          <cell r="L5751" t="str">
            <v>CAIXA REFERENCIAL</v>
          </cell>
          <cell r="M5751" t="str">
            <v>0,28</v>
          </cell>
          <cell r="N5751">
            <v>1.6099999999999999</v>
          </cell>
          <cell r="O5751">
            <v>1.89</v>
          </cell>
          <cell r="P5751">
            <v>0</v>
          </cell>
          <cell r="R5751" t="str">
            <v>SINAPI</v>
          </cell>
        </row>
        <row r="5752">
          <cell r="G5752">
            <v>97918</v>
          </cell>
          <cell r="H5752" t="str">
            <v>TRANSPORTE COM CAMINHÃO BASCULANTE DE 6 M³, EM VIA URBANA PAVIMENTADA, DMT ATÉ 30 KM (UNIDADE: TXKM). AF_07/2020</v>
          </cell>
          <cell r="I5752" t="str">
            <v>TXKM</v>
          </cell>
          <cell r="J5752" t="str">
            <v>ATRIBUÍDO SÃO PAULO</v>
          </cell>
          <cell r="K5752" t="str">
            <v>1,75</v>
          </cell>
          <cell r="L5752" t="str">
            <v>CAIXA REFERENCIAL</v>
          </cell>
          <cell r="M5752" t="str">
            <v>0,26</v>
          </cell>
          <cell r="N5752">
            <v>1.49</v>
          </cell>
          <cell r="O5752">
            <v>1.75</v>
          </cell>
          <cell r="P5752">
            <v>0</v>
          </cell>
          <cell r="R5752" t="str">
            <v>SINAPI</v>
          </cell>
        </row>
        <row r="5753">
          <cell r="G5753">
            <v>97919</v>
          </cell>
          <cell r="H5753" t="str">
            <v>TRANSPORTE COM CAMINHÃO BASCULANTE DE 6 M³, EM VIA URBANA PAVIMENTADA, ADICIONAL PARA DMT EXCEDENTE A 30 KM (UNIDADE: TXKM). AF_07/2020</v>
          </cell>
          <cell r="I5753" t="str">
            <v>TXKM</v>
          </cell>
          <cell r="J5753" t="str">
            <v>ATRIBUÍDO SÃO PAULO</v>
          </cell>
          <cell r="K5753" t="str">
            <v>0,68</v>
          </cell>
          <cell r="L5753" t="str">
            <v>CAIXA REFERENCIAL</v>
          </cell>
          <cell r="M5753" t="str">
            <v>0,11</v>
          </cell>
          <cell r="N5753">
            <v>0.57000000000000006</v>
          </cell>
          <cell r="O5753">
            <v>0.68</v>
          </cell>
          <cell r="P5753">
            <v>0</v>
          </cell>
          <cell r="R5753" t="str">
            <v>SINAPI</v>
          </cell>
        </row>
        <row r="5754">
          <cell r="G5754">
            <v>101616</v>
          </cell>
          <cell r="H5754" t="str">
            <v>PREPARO DE FUNDO DE VALA COM LARGURA MENOR QUE 1,5 M (ACERTO DO SOLO NATURAL). AF_08/2020</v>
          </cell>
          <cell r="I5754" t="str">
            <v>M2</v>
          </cell>
          <cell r="J5754" t="str">
            <v>ATRIBUÍDO SÃO PAULO</v>
          </cell>
          <cell r="K5754" t="str">
            <v>5,58</v>
          </cell>
          <cell r="L5754" t="str">
            <v>CAIXA REFERENCIAL</v>
          </cell>
          <cell r="M5754" t="str">
            <v>4,30</v>
          </cell>
          <cell r="N5754">
            <v>1.2800000000000002</v>
          </cell>
          <cell r="O5754">
            <v>5.58</v>
          </cell>
          <cell r="P5754">
            <v>0</v>
          </cell>
          <cell r="R5754" t="str">
            <v>SINAPI</v>
          </cell>
        </row>
        <row r="5755">
          <cell r="G5755">
            <v>101617</v>
          </cell>
          <cell r="H5755" t="str">
            <v>PREPARO DE FUNDO DE VALA COM LARGURA MAIOR OU IGUAL A 1,5 M E MENOR QUE 2,5 M (ACERTO DO SOLO NATURAL). AF_08/2020</v>
          </cell>
          <cell r="I5755" t="str">
            <v>M2</v>
          </cell>
          <cell r="J5755" t="str">
            <v>ATRIBUÍDO SÃO PAULO</v>
          </cell>
          <cell r="K5755" t="str">
            <v>2,76</v>
          </cell>
          <cell r="L5755" t="str">
            <v>CAIXA REFERENCIAL</v>
          </cell>
          <cell r="M5755" t="str">
            <v>2,17</v>
          </cell>
          <cell r="N5755">
            <v>0.58999999999999986</v>
          </cell>
          <cell r="O5755">
            <v>2.76</v>
          </cell>
          <cell r="P5755">
            <v>0</v>
          </cell>
          <cell r="R5755" t="str">
            <v>SINAPI</v>
          </cell>
        </row>
        <row r="5756">
          <cell r="G5756">
            <v>101618</v>
          </cell>
          <cell r="H5756" t="str">
            <v>PREPARO DE FUNDO DE VALA COM LARGURA MENOR QUE 1,5 M, COM CAMADA DE AREIA, LANÇAMENTO MANUAL. AF_08/2020</v>
          </cell>
          <cell r="I5756" t="str">
            <v>M3</v>
          </cell>
          <cell r="J5756" t="str">
            <v>ATRIBUÍDO SÃO PAULO</v>
          </cell>
          <cell r="K5756" t="str">
            <v>249,40</v>
          </cell>
          <cell r="L5756" t="str">
            <v>CAIXA REFERENCIAL</v>
          </cell>
          <cell r="M5756" t="str">
            <v>84,05</v>
          </cell>
          <cell r="N5756">
            <v>165.35000000000002</v>
          </cell>
          <cell r="O5756">
            <v>249.40000000000003</v>
          </cell>
          <cell r="P5756">
            <v>0</v>
          </cell>
          <cell r="R5756" t="str">
            <v>SINAPI</v>
          </cell>
        </row>
        <row r="5757">
          <cell r="G5757">
            <v>101619</v>
          </cell>
          <cell r="H5757" t="str">
            <v>PREPARO DE FUNDO DE VALA COM LARGURA MENOR QUE 1,5 M, COM CAMADA DE BRITA, LANÇAMENTO MANUAL. AF_08/2020</v>
          </cell>
          <cell r="I5757" t="str">
            <v>M3</v>
          </cell>
          <cell r="J5757" t="str">
            <v>ATRIBUÍDO SÃO PAULO</v>
          </cell>
          <cell r="K5757" t="str">
            <v>306,47</v>
          </cell>
          <cell r="L5757" t="str">
            <v>CAIXA REFERENCIAL</v>
          </cell>
          <cell r="M5757" t="str">
            <v>103,19</v>
          </cell>
          <cell r="N5757">
            <v>203.28000000000003</v>
          </cell>
          <cell r="O5757">
            <v>306.47000000000003</v>
          </cell>
          <cell r="P5757">
            <v>0</v>
          </cell>
          <cell r="R5757" t="str">
            <v>SINAPI</v>
          </cell>
        </row>
        <row r="5758">
          <cell r="G5758">
            <v>101620</v>
          </cell>
          <cell r="H5758" t="str">
            <v>PREPARO DE FUNDO DE VALA COM LARGURA MAIOR OU IGUAL A 1,5 M E MENOR QUE 2,5 M, COM CAMADA DE AREIA, LANÇAMENTO MANUAL. AF_08/2020</v>
          </cell>
          <cell r="I5758" t="str">
            <v>M3</v>
          </cell>
          <cell r="J5758" t="str">
            <v>ATRIBUÍDO SÃO PAULO</v>
          </cell>
          <cell r="K5758" t="str">
            <v>227,21</v>
          </cell>
          <cell r="L5758" t="str">
            <v>CAIXA REFERENCIAL</v>
          </cell>
          <cell r="M5758" t="str">
            <v>67,35</v>
          </cell>
          <cell r="N5758">
            <v>159.86000000000001</v>
          </cell>
          <cell r="O5758">
            <v>227.21</v>
          </cell>
          <cell r="P5758">
            <v>0</v>
          </cell>
          <cell r="R5758" t="str">
            <v>SINAPI</v>
          </cell>
        </row>
        <row r="5759">
          <cell r="G5759">
            <v>101621</v>
          </cell>
          <cell r="H5759" t="str">
            <v>PREPARO DE FUNDO DE VALA COM LARGURA MAIOR OU IGUAL A 1,5 M E MENOR QUE 2,5 M, COM CAMADA DE BRITA, LANÇAMENTO MANUAL. AF_08/2020</v>
          </cell>
          <cell r="I5759" t="str">
            <v>M3</v>
          </cell>
          <cell r="J5759" t="str">
            <v>ATRIBUÍDO SÃO PAULO</v>
          </cell>
          <cell r="K5759" t="str">
            <v>284,28</v>
          </cell>
          <cell r="L5759" t="str">
            <v>CAIXA REFERENCIAL</v>
          </cell>
          <cell r="M5759" t="str">
            <v>86,48</v>
          </cell>
          <cell r="N5759">
            <v>197.79999999999995</v>
          </cell>
          <cell r="O5759">
            <v>284.27999999999997</v>
          </cell>
          <cell r="P5759">
            <v>0</v>
          </cell>
          <cell r="R5759" t="str">
            <v>SINAPI</v>
          </cell>
        </row>
        <row r="5760">
          <cell r="G5760">
            <v>101622</v>
          </cell>
          <cell r="H5760" t="str">
            <v>PREPARO DE FUNDO DE VALA COM LARGURA MENOR QUE 1,5 M, COM CAMADA DE AREIA, LANÇAMENTO MECANIZADO. AF_08/2020</v>
          </cell>
          <cell r="I5760" t="str">
            <v>M3</v>
          </cell>
          <cell r="J5760" t="str">
            <v>ATRIBUÍDO SÃO PAULO</v>
          </cell>
          <cell r="K5760" t="str">
            <v>220,48</v>
          </cell>
          <cell r="L5760" t="str">
            <v>CAIXA REFERENCIAL</v>
          </cell>
          <cell r="M5760" t="str">
            <v>44,10</v>
          </cell>
          <cell r="N5760">
            <v>176.38</v>
          </cell>
          <cell r="O5760">
            <v>220.48</v>
          </cell>
          <cell r="P5760">
            <v>0</v>
          </cell>
          <cell r="R5760" t="str">
            <v>SINAPI</v>
          </cell>
        </row>
        <row r="5761">
          <cell r="G5761">
            <v>101623</v>
          </cell>
          <cell r="H5761" t="str">
            <v>PREPARO DE FUNDO DE VALA COM LARGURA MENOR QUE 1,5 M, COM CAMADA DE BRITA, LANÇAMENTO MECANIZADO. AF_08/2020</v>
          </cell>
          <cell r="I5761" t="str">
            <v>M3</v>
          </cell>
          <cell r="J5761" t="str">
            <v>ATRIBUÍDO SÃO PAULO</v>
          </cell>
          <cell r="K5761" t="str">
            <v>270,82</v>
          </cell>
          <cell r="L5761" t="str">
            <v>CAIXA REFERENCIAL</v>
          </cell>
          <cell r="M5761" t="str">
            <v>53,92</v>
          </cell>
          <cell r="N5761">
            <v>216.89999999999998</v>
          </cell>
          <cell r="O5761">
            <v>270.82</v>
          </cell>
          <cell r="P5761">
            <v>0</v>
          </cell>
          <cell r="R5761" t="str">
            <v>SINAPI</v>
          </cell>
        </row>
        <row r="5762">
          <cell r="G5762">
            <v>101624</v>
          </cell>
          <cell r="H5762" t="str">
            <v>PREPARO DE FUNDO DE VALA COM LARGURA MAIOR OU IGUAL A 1,5 M E MENOR QUE 2,5 M, COM CAMADA DE BRITA, LANÇAMENTO MECANIZADO. AF_08/2020</v>
          </cell>
          <cell r="I5762" t="str">
            <v>M3</v>
          </cell>
          <cell r="J5762" t="str">
            <v>ATRIBUÍDO SÃO PAULO</v>
          </cell>
          <cell r="K5762" t="str">
            <v>232,26</v>
          </cell>
          <cell r="L5762" t="str">
            <v>CAIXA REFERENCIAL</v>
          </cell>
          <cell r="M5762" t="str">
            <v>33,11</v>
          </cell>
          <cell r="N5762">
            <v>199.14999999999998</v>
          </cell>
          <cell r="O5762">
            <v>232.26</v>
          </cell>
          <cell r="P5762">
            <v>0</v>
          </cell>
          <cell r="R5762" t="str">
            <v>SINAPI</v>
          </cell>
        </row>
        <row r="5763">
          <cell r="G5763">
            <v>101625</v>
          </cell>
          <cell r="H5763" t="str">
            <v>PREPARO DE FUNDO DE VALA COM LARGURA MAIOR OU IGUAL A 1,5 M E MENOR QUE 2,5 M, COM CAMADA DE AREIA, LANÇAMENTO MECANIZADO. AF_08/2020</v>
          </cell>
          <cell r="I5763" t="str">
            <v>M3</v>
          </cell>
          <cell r="J5763" t="str">
            <v>ATRIBUÍDO SÃO PAULO</v>
          </cell>
          <cell r="K5763" t="str">
            <v>186,83</v>
          </cell>
          <cell r="L5763" t="str">
            <v>CAIXA REFERENCIAL</v>
          </cell>
          <cell r="M5763" t="str">
            <v>25,91</v>
          </cell>
          <cell r="N5763">
            <v>160.92000000000002</v>
          </cell>
          <cell r="O5763">
            <v>186.83</v>
          </cell>
          <cell r="P5763">
            <v>0</v>
          </cell>
          <cell r="R5763" t="str">
            <v>SINAPI</v>
          </cell>
        </row>
        <row r="5764">
          <cell r="G5764">
            <v>95606</v>
          </cell>
          <cell r="H5764" t="str">
            <v>UMIDIFICAÇÃO DE MATERIAL PARA VALAS COM CAMINHÃO PIPA 10000L. AF_11/2016</v>
          </cell>
          <cell r="I5764" t="str">
            <v>M3</v>
          </cell>
          <cell r="J5764" t="str">
            <v>ATRIBUÍDO SÃO PAULO</v>
          </cell>
          <cell r="K5764" t="str">
            <v>2,00</v>
          </cell>
          <cell r="L5764" t="str">
            <v>CAIXA REFERENCIAL</v>
          </cell>
          <cell r="M5764" t="str">
            <v>0,29</v>
          </cell>
          <cell r="N5764">
            <v>1.71</v>
          </cell>
          <cell r="O5764">
            <v>2</v>
          </cell>
          <cell r="P5764">
            <v>0</v>
          </cell>
          <cell r="R5764" t="str">
            <v>SINAPI</v>
          </cell>
        </row>
        <row r="5765">
          <cell r="G5765">
            <v>101159</v>
          </cell>
          <cell r="H5765" t="str">
            <v>ALVENARIA DE VEDAÇÃO DE BLOCOS CERÂMICOS MACIÇOS DE 5X10X20CM (ESPESSURA 10CM) E ARGAMASSA DE ASSENTAMENTO COM PREPARO EM BETONEIRA. AF_05/2020</v>
          </cell>
          <cell r="I5765" t="str">
            <v>M2</v>
          </cell>
          <cell r="J5765" t="str">
            <v>COEFICIENTE DE REPRESENTATIVIDADE</v>
          </cell>
          <cell r="K5765" t="str">
            <v>139,92</v>
          </cell>
          <cell r="L5765" t="str">
            <v>CAIXA REFERENCIAL</v>
          </cell>
          <cell r="M5765" t="str">
            <v>52,71</v>
          </cell>
          <cell r="N5765">
            <v>87.20999999999998</v>
          </cell>
          <cell r="O5765">
            <v>139.91999999999999</v>
          </cell>
          <cell r="P5765">
            <v>0</v>
          </cell>
          <cell r="R5765" t="str">
            <v>SINAPI</v>
          </cell>
        </row>
        <row r="5766">
          <cell r="G5766">
            <v>103322</v>
          </cell>
          <cell r="H5766" t="str">
            <v>ALVENARIA DE VEDAÇÃO DE BLOCOS CERÂMICOS FURADOS NA VERTICAL DE 9X19X39 CM (ESPESSURA 9 CM) E ARGAMASSA DE ASSENTAMENTO COM PREPARO EM BETONEIRA. AF_12/2021</v>
          </cell>
          <cell r="I5766" t="str">
            <v>M2</v>
          </cell>
          <cell r="J5766" t="str">
            <v>ATRIBUÍDO SÃO PAULO</v>
          </cell>
          <cell r="K5766" t="str">
            <v>59,58</v>
          </cell>
          <cell r="L5766" t="str">
            <v>CAIXA REFERENCIAL</v>
          </cell>
          <cell r="M5766" t="str">
            <v>16,14</v>
          </cell>
          <cell r="N5766">
            <v>43.44</v>
          </cell>
          <cell r="O5766">
            <v>59.58</v>
          </cell>
          <cell r="P5766">
            <v>0</v>
          </cell>
          <cell r="R5766" t="str">
            <v>SINAPI</v>
          </cell>
        </row>
        <row r="5767">
          <cell r="G5767">
            <v>103323</v>
          </cell>
          <cell r="H5767" t="str">
            <v>ALVENARIA DE VEDAÇÃO DE BLOCOS CERÂMICOS FURADOS NA VERTICAL DE 9X19X39 CM (ESPESSURA 9 CM) E ARGAMASSA DE ASSENTAMENTO COM PREPARO MANUAL. AF_12/2021</v>
          </cell>
          <cell r="I5767" t="str">
            <v>M2</v>
          </cell>
          <cell r="J5767" t="str">
            <v>ATRIBUÍDO SÃO PAULO</v>
          </cell>
          <cell r="K5767" t="str">
            <v>60,86</v>
          </cell>
          <cell r="L5767" t="str">
            <v>CAIXA REFERENCIAL</v>
          </cell>
          <cell r="M5767" t="str">
            <v>17,16</v>
          </cell>
          <cell r="N5767">
            <v>43.7</v>
          </cell>
          <cell r="O5767">
            <v>60.86</v>
          </cell>
          <cell r="P5767">
            <v>0</v>
          </cell>
          <cell r="R5767" t="str">
            <v>SINAPI</v>
          </cell>
        </row>
        <row r="5768">
          <cell r="G5768">
            <v>103324</v>
          </cell>
          <cell r="H5768" t="str">
            <v>ALVENARIA DE VEDAÇÃO DE BLOCOS CERÂMICOS FURADOS NA VERTICAL DE 14X19X39 CM (ESPESSURA 14 CM) E ARGAMASSA DE ASSENTAMENTO COM PREPARO EM BETONEIRA. AF_12/2021</v>
          </cell>
          <cell r="I5768" t="str">
            <v>M2</v>
          </cell>
          <cell r="J5768" t="str">
            <v>ATRIBUÍDO SÃO PAULO</v>
          </cell>
          <cell r="K5768" t="str">
            <v>79,07</v>
          </cell>
          <cell r="L5768" t="str">
            <v>CAIXA REFERENCIAL</v>
          </cell>
          <cell r="M5768" t="str">
            <v>23,33</v>
          </cell>
          <cell r="N5768">
            <v>55.739999999999995</v>
          </cell>
          <cell r="O5768">
            <v>79.069999999999993</v>
          </cell>
          <cell r="P5768">
            <v>0</v>
          </cell>
          <cell r="R5768" t="str">
            <v>SINAPI</v>
          </cell>
        </row>
        <row r="5769">
          <cell r="G5769">
            <v>103325</v>
          </cell>
          <cell r="H5769" t="str">
            <v>ALVENARIA DE VEDAÇÃO DE BLOCOS CERÂMICOS FURADOS NA VERTICAL DE 14X19X39 CM (ESPESSURA 14 CM) E ARGAMASSA DE ASSENTAMENTO COM PREPARO MANUAL. AF_12/2021</v>
          </cell>
          <cell r="I5769" t="str">
            <v>M2</v>
          </cell>
          <cell r="J5769" t="str">
            <v>ATRIBUÍDO SÃO PAULO</v>
          </cell>
          <cell r="K5769" t="str">
            <v>80,52</v>
          </cell>
          <cell r="L5769" t="str">
            <v>CAIXA REFERENCIAL</v>
          </cell>
          <cell r="M5769" t="str">
            <v>24,48</v>
          </cell>
          <cell r="N5769">
            <v>56.039999999999992</v>
          </cell>
          <cell r="O5769">
            <v>80.52</v>
          </cell>
          <cell r="P5769">
            <v>0</v>
          </cell>
          <cell r="R5769" t="str">
            <v>SINAPI</v>
          </cell>
        </row>
        <row r="5770">
          <cell r="G5770">
            <v>103326</v>
          </cell>
          <cell r="H5770" t="str">
            <v>ALVENARIA DE VEDAÇÃO DE BLOCOS CERÂMICOS FURADOS NA VERTICAL DE 19X19X39 CM (ESPESSURA 19 CM) E ARGAMASSA DE ASSENTAMENTO COM PREPARO EM BETONEIRA. AF_12/2021</v>
          </cell>
          <cell r="I5770" t="str">
            <v>M2</v>
          </cell>
          <cell r="J5770" t="str">
            <v>ATRIBUÍDO SÃO PAULO</v>
          </cell>
          <cell r="K5770" t="str">
            <v>95,75</v>
          </cell>
          <cell r="L5770" t="str">
            <v>CAIXA REFERENCIAL</v>
          </cell>
          <cell r="M5770" t="str">
            <v>26,87</v>
          </cell>
          <cell r="N5770">
            <v>68.88</v>
          </cell>
          <cell r="O5770">
            <v>95.75</v>
          </cell>
          <cell r="P5770">
            <v>0</v>
          </cell>
          <cell r="R5770" t="str">
            <v>SINAPI</v>
          </cell>
        </row>
        <row r="5771">
          <cell r="G5771">
            <v>103327</v>
          </cell>
          <cell r="H5771" t="str">
            <v>ALVENARIA DE VEDAÇÃO DE BLOCOS CERÂMICOS FURADOS NA VERTICAL DE 19X19X39 CM (ESPESSURA 19 CM) E ARGAMASSA DE ASSENTAMENTO COM PREPARO MANUAL. AF_12/2021</v>
          </cell>
          <cell r="I5771" t="str">
            <v>M2</v>
          </cell>
          <cell r="J5771" t="str">
            <v>ATRIBUÍDO SÃO PAULO</v>
          </cell>
          <cell r="K5771" t="str">
            <v>97,45</v>
          </cell>
          <cell r="L5771" t="str">
            <v>CAIXA REFERENCIAL</v>
          </cell>
          <cell r="M5771" t="str">
            <v>28,21</v>
          </cell>
          <cell r="N5771">
            <v>69.240000000000009</v>
          </cell>
          <cell r="O5771">
            <v>97.450000000000017</v>
          </cell>
          <cell r="P5771">
            <v>0</v>
          </cell>
          <cell r="R5771" t="str">
            <v>SINAPI</v>
          </cell>
        </row>
        <row r="5772">
          <cell r="G5772">
            <v>103328</v>
          </cell>
          <cell r="H5772" t="str">
            <v>ALVENARIA DE VEDAÇÃO DE BLOCOS CERÂMICOS FURADOS NA HORIZONTAL DE 9X19X19 CM (ESPESSURA 9 CM) E ARGAMASSA DE ASSENTAMENTO COM PREPARO EM BETONEIRA. AF_12/2021</v>
          </cell>
          <cell r="I5772" t="str">
            <v>M2</v>
          </cell>
          <cell r="J5772" t="str">
            <v>ATRIBUÍDO SÃO PAULO</v>
          </cell>
          <cell r="K5772" t="str">
            <v>87,16</v>
          </cell>
          <cell r="L5772" t="str">
            <v>CAIXA REFERENCIAL</v>
          </cell>
          <cell r="M5772" t="str">
            <v>42,90</v>
          </cell>
          <cell r="N5772">
            <v>44.26</v>
          </cell>
          <cell r="O5772">
            <v>87.16</v>
          </cell>
          <cell r="P5772">
            <v>0</v>
          </cell>
          <cell r="R5772" t="str">
            <v>SINAPI</v>
          </cell>
        </row>
        <row r="5773">
          <cell r="G5773">
            <v>103329</v>
          </cell>
          <cell r="H5773" t="str">
            <v>ALVENARIA DE VEDAÇÃO DE BLOCOS CERÂMICOS FURADOS NA HORIZONTAL DE 9X19X19 CM (ESPESSURA 9 CM) E ARGAMASSA DE ASSENTAMENTO COM PREPARO MANUAL. AF_12/2021</v>
          </cell>
          <cell r="I5773" t="str">
            <v>M2</v>
          </cell>
          <cell r="J5773" t="str">
            <v>ATRIBUÍDO SÃO PAULO</v>
          </cell>
          <cell r="K5773" t="str">
            <v>88,28</v>
          </cell>
          <cell r="L5773" t="str">
            <v>CAIXA REFERENCIAL</v>
          </cell>
          <cell r="M5773" t="str">
            <v>43,80</v>
          </cell>
          <cell r="N5773">
            <v>44.480000000000004</v>
          </cell>
          <cell r="O5773">
            <v>88.28</v>
          </cell>
          <cell r="P5773">
            <v>0</v>
          </cell>
          <cell r="R5773" t="str">
            <v>SINAPI</v>
          </cell>
        </row>
        <row r="5774">
          <cell r="G5774">
            <v>103330</v>
          </cell>
          <cell r="H5774" t="str">
            <v>ALVENARIA DE VEDAÇÃO DE BLOCOS CERÂMICOS FURADOS NA HORIZONTAL DE 11,5X19X19 CM (ESPESSURA 11,5 CM) E ARGAMASSA DE ASSENTAMENTO COM PREPARO EM BETONEIRA. AF_12/2021</v>
          </cell>
          <cell r="I5774" t="str">
            <v>M2</v>
          </cell>
          <cell r="J5774" t="str">
            <v>ATRIBUÍDO SÃO PAULO</v>
          </cell>
          <cell r="K5774" t="str">
            <v>82,91</v>
          </cell>
          <cell r="L5774" t="str">
            <v>CAIXA REFERENCIAL</v>
          </cell>
          <cell r="M5774" t="str">
            <v>32,16</v>
          </cell>
          <cell r="N5774">
            <v>50.75</v>
          </cell>
          <cell r="O5774">
            <v>82.91</v>
          </cell>
          <cell r="P5774">
            <v>0</v>
          </cell>
          <cell r="R5774" t="str">
            <v>SINAPI</v>
          </cell>
        </row>
        <row r="5775">
          <cell r="G5775">
            <v>103331</v>
          </cell>
          <cell r="H5775" t="str">
            <v>ALVENARIA DE VEDAÇÃO DE BLOCOS CERÂMICOS FURADOS NA HORIZONTAL DE 11,5X19X19 CM (ESPESSURA 11,5 CM) E ARGAMASSA DE ASSENTAMENTO COM PREPARO MANUAL. AF_12/2021</v>
          </cell>
          <cell r="I5775" t="str">
            <v>M2</v>
          </cell>
          <cell r="J5775" t="str">
            <v>ATRIBUÍDO SÃO PAULO</v>
          </cell>
          <cell r="K5775" t="str">
            <v>84,12</v>
          </cell>
          <cell r="L5775" t="str">
            <v>CAIXA REFERENCIAL</v>
          </cell>
          <cell r="M5775" t="str">
            <v>33,11</v>
          </cell>
          <cell r="N5775">
            <v>51.010000000000005</v>
          </cell>
          <cell r="O5775">
            <v>84.12</v>
          </cell>
          <cell r="P5775">
            <v>0</v>
          </cell>
          <cell r="R5775" t="str">
            <v>SINAPI</v>
          </cell>
        </row>
        <row r="5776">
          <cell r="G5776">
            <v>103332</v>
          </cell>
          <cell r="H5776" t="str">
            <v>ALVENARIA DE VEDAÇÃO DE BLOCOS CERÂMICOS FURADOS NA HORIZONTAL DE 9X14X19 CM (ESPESSURA 9 CM) E ARGAMASSA DE ASSENTAMENTO COM PREPARO EM BETONEIRA. AF_12/2021</v>
          </cell>
          <cell r="I5776" t="str">
            <v>M2</v>
          </cell>
          <cell r="J5776" t="str">
            <v>ATRIBUÍDO SÃO PAULO</v>
          </cell>
          <cell r="K5776" t="str">
            <v>113,76</v>
          </cell>
          <cell r="L5776" t="str">
            <v>CAIXA REFERENCIAL</v>
          </cell>
          <cell r="M5776" t="str">
            <v>58,53</v>
          </cell>
          <cell r="N5776">
            <v>55.230000000000004</v>
          </cell>
          <cell r="O5776">
            <v>113.76</v>
          </cell>
          <cell r="P5776">
            <v>0</v>
          </cell>
          <cell r="R5776" t="str">
            <v>SINAPI</v>
          </cell>
        </row>
        <row r="5777">
          <cell r="G5777">
            <v>103333</v>
          </cell>
          <cell r="H5777" t="str">
            <v>ALVENARIA DE VEDAÇÃO DE BLOCOS CERÂMICOS FURADOS NA HORIZONTAL DE 9X14X19 CM (ESPESSURA 9 CM) E ARGAMASSA DE ASSENTAMENTO COM PREPARO MANUAL. AF_12/2021</v>
          </cell>
          <cell r="I5777" t="str">
            <v>M2</v>
          </cell>
          <cell r="J5777" t="str">
            <v>ATRIBUÍDO SÃO PAULO</v>
          </cell>
          <cell r="K5777" t="str">
            <v>115,06</v>
          </cell>
          <cell r="L5777" t="str">
            <v>CAIXA REFERENCIAL</v>
          </cell>
          <cell r="M5777" t="str">
            <v>59,55</v>
          </cell>
          <cell r="N5777">
            <v>55.510000000000005</v>
          </cell>
          <cell r="O5777">
            <v>115.06</v>
          </cell>
          <cell r="P5777">
            <v>0</v>
          </cell>
          <cell r="R5777" t="str">
            <v>SINAPI</v>
          </cell>
        </row>
        <row r="5778">
          <cell r="G5778">
            <v>103334</v>
          </cell>
          <cell r="H5778" t="str">
            <v>ALVENARIA DE VEDAÇÃO DE BLOCOS CERÂMICOS FURADOS NA HORIZONTAL DE 14X9X19 CM (ESPESSURA 14 CM, BLOCO DEITADO) E ARGAMASSA DE ASSENTAMENTO COM PREPARO EM BETONEIRA. AF_12/2021</v>
          </cell>
          <cell r="I5778" t="str">
            <v>M2</v>
          </cell>
          <cell r="J5778" t="str">
            <v>ATRIBUÍDO SÃO PAULO</v>
          </cell>
          <cell r="K5778" t="str">
            <v>140,20</v>
          </cell>
          <cell r="L5778" t="str">
            <v>CAIXA REFERENCIAL</v>
          </cell>
          <cell r="M5778" t="str">
            <v>62,13</v>
          </cell>
          <cell r="N5778">
            <v>78.069999999999993</v>
          </cell>
          <cell r="O5778">
            <v>140.19999999999999</v>
          </cell>
          <cell r="P5778">
            <v>0</v>
          </cell>
          <cell r="R5778" t="str">
            <v>SINAPI</v>
          </cell>
        </row>
        <row r="5779">
          <cell r="G5779">
            <v>103335</v>
          </cell>
          <cell r="H5779" t="str">
            <v>ALVENARIA DE VEDAÇÃO DE BLOCOS CERÂMICOS FURADOS NA HORIZONTAL DE 14X9X19 CM (ESPESSURA 14 CM, BLOCO DEITADO) E ARGAMASSA DE ASSENTAMENTO COM PREPARO MANUAL. AF_12/2021</v>
          </cell>
          <cell r="I5779" t="str">
            <v>M2</v>
          </cell>
          <cell r="J5779" t="str">
            <v>ATRIBUÍDO SÃO PAULO</v>
          </cell>
          <cell r="K5779" t="str">
            <v>142,45</v>
          </cell>
          <cell r="L5779" t="str">
            <v>CAIXA REFERENCIAL</v>
          </cell>
          <cell r="M5779" t="str">
            <v>63,91</v>
          </cell>
          <cell r="N5779">
            <v>78.539999999999992</v>
          </cell>
          <cell r="O5779">
            <v>142.44999999999999</v>
          </cell>
          <cell r="P5779">
            <v>0</v>
          </cell>
          <cell r="R5779" t="str">
            <v>SINAPI</v>
          </cell>
        </row>
        <row r="5780">
          <cell r="G5780">
            <v>103350</v>
          </cell>
          <cell r="H5780" t="str">
            <v>ALVENARIA DE VEDAÇÃO DE BLOCOS CERÂMICOS FURADOS NA HORIZONTAL DE 9X9X19 CM (ESPESSURA 9 CM) E ARGAMASSA DE ASSENTAMENTO COM PREPARO EM BETONEIRA. AF_12/2021</v>
          </cell>
          <cell r="I5780" t="str">
            <v>M2</v>
          </cell>
          <cell r="J5780" t="str">
            <v>ATRIBUÍDO SÃO PAULO</v>
          </cell>
          <cell r="K5780" t="str">
            <v>172,98</v>
          </cell>
          <cell r="L5780" t="str">
            <v>CAIXA REFERENCIAL</v>
          </cell>
          <cell r="M5780" t="str">
            <v>80,50</v>
          </cell>
          <cell r="N5780">
            <v>92.47999999999999</v>
          </cell>
          <cell r="O5780">
            <v>172.98</v>
          </cell>
          <cell r="P5780">
            <v>0</v>
          </cell>
          <cell r="R5780" t="str">
            <v>SINAPI</v>
          </cell>
        </row>
        <row r="5781">
          <cell r="G5781">
            <v>103351</v>
          </cell>
          <cell r="H5781" t="str">
            <v>ALVENARIA DE VEDAÇÃO DE BLOCOS CERÂMICOS FURADOS NA HORIZONTAL DE 9X9X19 CM (ESPESSURA 9 CM) E ARGAMASSA DE ASSENTAMENTO COM PREPARO MANUAL. AF_12/2021</v>
          </cell>
          <cell r="I5781" t="str">
            <v>M2</v>
          </cell>
          <cell r="J5781" t="str">
            <v>ATRIBUÍDO SÃO PAULO</v>
          </cell>
          <cell r="K5781" t="str">
            <v>174,63</v>
          </cell>
          <cell r="L5781" t="str">
            <v>CAIXA REFERENCIAL</v>
          </cell>
          <cell r="M5781" t="str">
            <v>81,80</v>
          </cell>
          <cell r="N5781">
            <v>92.83</v>
          </cell>
          <cell r="O5781">
            <v>174.63</v>
          </cell>
          <cell r="P5781">
            <v>0</v>
          </cell>
          <cell r="R5781" t="str">
            <v>SINAPI</v>
          </cell>
        </row>
        <row r="5782">
          <cell r="G5782">
            <v>103356</v>
          </cell>
          <cell r="H5782" t="str">
            <v>ALVENARIA DE VEDAÇÃO DE BLOCOS CERÂMICOS FURADOS NA HORIZONTAL DE 9X19X29 CM (ESPESSURA 9 CM) E ARGAMASSA DE ASSENTAMENTO COM PREPARO EM BETONEIRA. AF_12/2021</v>
          </cell>
          <cell r="I5782" t="str">
            <v>M2</v>
          </cell>
          <cell r="J5782" t="str">
            <v>ATRIBUÍDO SÃO PAULO</v>
          </cell>
          <cell r="K5782" t="str">
            <v>55,74</v>
          </cell>
          <cell r="L5782" t="str">
            <v>CAIXA REFERENCIAL</v>
          </cell>
          <cell r="M5782" t="str">
            <v>20,72</v>
          </cell>
          <cell r="N5782">
            <v>35.020000000000003</v>
          </cell>
          <cell r="O5782">
            <v>55.74</v>
          </cell>
          <cell r="P5782">
            <v>0</v>
          </cell>
          <cell r="R5782" t="str">
            <v>SINAPI</v>
          </cell>
        </row>
        <row r="5783">
          <cell r="G5783">
            <v>103357</v>
          </cell>
          <cell r="H5783" t="str">
            <v>ALVENARIA DE VEDAÇÃO DE BLOCOS CERÂMICOS FURADOS NA HORIZONTAL DE 9X19X29 CM (ESPESSURA 9 CM) E ARGAMASSA DE ASSENTAMENTO COM PREPARO MANUAL. AF_12/2021</v>
          </cell>
          <cell r="I5783" t="str">
            <v>M2</v>
          </cell>
          <cell r="J5783" t="str">
            <v>ATRIBUÍDO SÃO PAULO</v>
          </cell>
          <cell r="K5783" t="str">
            <v>56,69</v>
          </cell>
          <cell r="L5783" t="str">
            <v>CAIXA REFERENCIAL</v>
          </cell>
          <cell r="M5783" t="str">
            <v>21,47</v>
          </cell>
          <cell r="N5783">
            <v>35.22</v>
          </cell>
          <cell r="O5783">
            <v>56.69</v>
          </cell>
          <cell r="P5783">
            <v>0</v>
          </cell>
          <cell r="R5783" t="str">
            <v>SINAPI</v>
          </cell>
        </row>
        <row r="5784">
          <cell r="G5784">
            <v>89282</v>
          </cell>
          <cell r="H5784" t="str">
            <v>ALVENARIA ESTRUTURAL DE BLOCOS CERÂMICOS 14X19X39, (ESPESSURA DE 14 CM), UTILIZANDO PALHETA E ARGAMASSA DE ASSENTAMENTO COM PREPARO EM BETONEIRA. AF_03/2023</v>
          </cell>
          <cell r="I5784" t="str">
            <v>M2</v>
          </cell>
          <cell r="J5784" t="str">
            <v>COEFICIENTE DE REPRESENTATIVIDADE</v>
          </cell>
          <cell r="K5784" t="str">
            <v>74,74</v>
          </cell>
          <cell r="L5784" t="str">
            <v>CAIXA REFERENCIAL</v>
          </cell>
          <cell r="M5784" t="str">
            <v>18,07</v>
          </cell>
          <cell r="N5784">
            <v>56.669999999999995</v>
          </cell>
          <cell r="O5784">
            <v>74.739999999999995</v>
          </cell>
          <cell r="P5784">
            <v>0</v>
          </cell>
          <cell r="R5784" t="str">
            <v>SINAPI</v>
          </cell>
        </row>
        <row r="5785">
          <cell r="G5785">
            <v>89283</v>
          </cell>
          <cell r="H5785" t="str">
            <v>ALVENARIA ESTRUTURAL DE BLOCOS CERÂMICOS 14X19X39, (ESPESSURA DE 14 CM), UTILIZANDO PALHETA E ARGAMASSA DE ASSENTAMENTO COM PREPARO MANUAL. AF_03/2023</v>
          </cell>
          <cell r="I5785" t="str">
            <v>M2</v>
          </cell>
          <cell r="J5785" t="str">
            <v>COEFICIENTE DE REPRESENTATIVIDADE</v>
          </cell>
          <cell r="K5785" t="str">
            <v>76,26</v>
          </cell>
          <cell r="L5785" t="str">
            <v>CAIXA REFERENCIAL</v>
          </cell>
          <cell r="M5785" t="str">
            <v>19,23</v>
          </cell>
          <cell r="N5785">
            <v>57.03</v>
          </cell>
          <cell r="O5785">
            <v>76.260000000000005</v>
          </cell>
          <cell r="P5785">
            <v>0</v>
          </cell>
          <cell r="R5785" t="str">
            <v>SINAPI</v>
          </cell>
        </row>
        <row r="5786">
          <cell r="G5786">
            <v>89290</v>
          </cell>
          <cell r="H5786" t="str">
            <v>ALVENARIA ESTRUTURAL DE BLOCOS CERÂMICOS 14X19X29, (ESPESSURA DE 14 CM), UTILIZANDO PALHETA E ARGAMASSA DE ASSENTAMENTO COM PREPARO EM BETONEIRA. AF_03/2023</v>
          </cell>
          <cell r="I5786" t="str">
            <v>M2</v>
          </cell>
          <cell r="J5786" t="str">
            <v>COEFICIENTE DE REPRESENTATIVIDADE</v>
          </cell>
          <cell r="K5786" t="str">
            <v>83,47</v>
          </cell>
          <cell r="L5786" t="str">
            <v>CAIXA REFERENCIAL</v>
          </cell>
          <cell r="M5786" t="str">
            <v>23,60</v>
          </cell>
          <cell r="N5786">
            <v>59.87</v>
          </cell>
          <cell r="O5786">
            <v>83.47</v>
          </cell>
          <cell r="P5786">
            <v>0</v>
          </cell>
          <cell r="R5786" t="str">
            <v>SINAPI</v>
          </cell>
        </row>
        <row r="5787">
          <cell r="G5787">
            <v>89291</v>
          </cell>
          <cell r="H5787" t="str">
            <v>ALVENARIA ESTRUTURAL DE BLOCOS CERÂMICOS 14X19X29, (ESPESSURA DE 14 CM), UTILIZANDO PALHETA E ARGAMASSA DE ASSENTAMENTO COM PREPARO MANUAL. AF_03/2023</v>
          </cell>
          <cell r="I5787" t="str">
            <v>M2</v>
          </cell>
          <cell r="J5787" t="str">
            <v>COEFICIENTE DE REPRESENTATIVIDADE</v>
          </cell>
          <cell r="K5787" t="str">
            <v>85,16</v>
          </cell>
          <cell r="L5787" t="str">
            <v>CAIXA REFERENCIAL</v>
          </cell>
          <cell r="M5787" t="str">
            <v>24,89</v>
          </cell>
          <cell r="N5787">
            <v>60.269999999999996</v>
          </cell>
          <cell r="O5787">
            <v>85.16</v>
          </cell>
          <cell r="P5787">
            <v>0</v>
          </cell>
          <cell r="R5787" t="str">
            <v>SINAPI</v>
          </cell>
        </row>
        <row r="5788">
          <cell r="G5788">
            <v>89298</v>
          </cell>
          <cell r="H5788" t="str">
            <v>ALVENARIA ESTRUTURAL DE BLOCOS CERÂMICOS 14X19X39, (ESPESSURA DE 14 CM), UTILIZANDO COLHER DE PEDREIRO E ARGAMASSA DE ASSENTAMENTO COM PREPARO EM BETONEIRA. AF_03/2023</v>
          </cell>
          <cell r="I5788" t="str">
            <v>M2</v>
          </cell>
          <cell r="J5788" t="str">
            <v>COEFICIENTE DE REPRESENTATIVIDADE</v>
          </cell>
          <cell r="K5788" t="str">
            <v>84,98</v>
          </cell>
          <cell r="L5788" t="str">
            <v>CAIXA REFERENCIAL</v>
          </cell>
          <cell r="M5788" t="str">
            <v>24,34</v>
          </cell>
          <cell r="N5788">
            <v>60.64</v>
          </cell>
          <cell r="O5788">
            <v>84.98</v>
          </cell>
          <cell r="P5788">
            <v>0</v>
          </cell>
          <cell r="R5788" t="str">
            <v>SINAPI</v>
          </cell>
        </row>
        <row r="5789">
          <cell r="G5789">
            <v>89299</v>
          </cell>
          <cell r="H5789" t="str">
            <v>ALVENARIA ESTRUTURAL DE BLOCOS CERÂMICOS 14X19X39, (ESPESSURA DE 14 CM), UTILIZANDO COLHER DE PEDREIRO E ARGAMASSA DE ASSENTAMENTO COM PREPARO MANUAL. AF_03/2023</v>
          </cell>
          <cell r="I5789" t="str">
            <v>M2</v>
          </cell>
          <cell r="J5789" t="str">
            <v>COEFICIENTE DE REPRESENTATIVIDADE</v>
          </cell>
          <cell r="K5789" t="str">
            <v>87,01</v>
          </cell>
          <cell r="L5789" t="str">
            <v>CAIXA REFERENCIAL</v>
          </cell>
          <cell r="M5789" t="str">
            <v>25,89</v>
          </cell>
          <cell r="N5789">
            <v>61.120000000000005</v>
          </cell>
          <cell r="O5789">
            <v>87.01</v>
          </cell>
          <cell r="P5789">
            <v>0</v>
          </cell>
          <cell r="R5789" t="str">
            <v>SINAPI</v>
          </cell>
        </row>
        <row r="5790">
          <cell r="G5790">
            <v>89306</v>
          </cell>
          <cell r="H5790" t="str">
            <v>ALVENARIA ESTRUTURAL DE BLOCOS CERÂMICOS 14X19X29, (ESPESSURA DE 14 CM), UTILIZANDO COLHER DE PEDREIRO E ARGAMASSA DE ASSENTAMENTO COM PREPARO EM BETONEIRA. AF_03/2023</v>
          </cell>
          <cell r="I5790" t="str">
            <v>M2</v>
          </cell>
          <cell r="J5790" t="str">
            <v>COEFICIENTE DE REPRESENTATIVIDADE</v>
          </cell>
          <cell r="K5790" t="str">
            <v>97,89</v>
          </cell>
          <cell r="L5790" t="str">
            <v>CAIXA REFERENCIAL</v>
          </cell>
          <cell r="M5790" t="str">
            <v>32,90</v>
          </cell>
          <cell r="N5790">
            <v>64.990000000000009</v>
          </cell>
          <cell r="O5790">
            <v>97.890000000000015</v>
          </cell>
          <cell r="P5790">
            <v>0</v>
          </cell>
          <cell r="R5790" t="str">
            <v>SINAPI</v>
          </cell>
        </row>
        <row r="5791">
          <cell r="G5791">
            <v>89307</v>
          </cell>
          <cell r="H5791" t="str">
            <v>ALVENARIA ESTRUTURAL DE BLOCOS CERÂMICOS 14X19X29, (ESPESSURA DE 14 CM), UTILIZANDO COLHER DE PEDREIRO E ARGAMASSA DE ASSENTAMENTO COM PREPARO MANUAL. AF_03/2023</v>
          </cell>
          <cell r="I5791" t="str">
            <v>M2</v>
          </cell>
          <cell r="J5791" t="str">
            <v>COEFICIENTE DE REPRESENTATIVIDADE</v>
          </cell>
          <cell r="K5791" t="str">
            <v>100,16</v>
          </cell>
          <cell r="L5791" t="str">
            <v>CAIXA REFERENCIAL</v>
          </cell>
          <cell r="M5791" t="str">
            <v>34,64</v>
          </cell>
          <cell r="N5791">
            <v>65.52</v>
          </cell>
          <cell r="O5791">
            <v>100.16</v>
          </cell>
          <cell r="P5791">
            <v>0</v>
          </cell>
          <cell r="R5791" t="str">
            <v>SINAPI</v>
          </cell>
        </row>
        <row r="5792">
          <cell r="G5792">
            <v>101157</v>
          </cell>
          <cell r="H5792" t="str">
            <v>ALVENARIA DE VEDAÇÃO DE BLOCOS DE GESSO DE 7X50X66CM (ESPESSURA 7CM). AF_05/2020</v>
          </cell>
          <cell r="I5792" t="str">
            <v>M2</v>
          </cell>
          <cell r="J5792" t="str">
            <v>COEFICIENTE DE REPRESENTATIVIDADE</v>
          </cell>
          <cell r="K5792" t="str">
            <v>67,94</v>
          </cell>
          <cell r="L5792" t="str">
            <v>CAIXA REFERENCIAL</v>
          </cell>
          <cell r="M5792" t="str">
            <v>12,71</v>
          </cell>
          <cell r="N5792">
            <v>55.23</v>
          </cell>
          <cell r="O5792">
            <v>67.94</v>
          </cell>
          <cell r="P5792">
            <v>0</v>
          </cell>
          <cell r="R5792" t="str">
            <v>SINAPI</v>
          </cell>
        </row>
        <row r="5793">
          <cell r="G5793">
            <v>101158</v>
          </cell>
          <cell r="H5793" t="str">
            <v>ALVENARIA DE VEDAÇÃO DE BLOCOS DE GESSO DE 10X50X66CM (ESPESSURA 10CM). AF_05/2020</v>
          </cell>
          <cell r="I5793" t="str">
            <v>M2</v>
          </cell>
          <cell r="J5793" t="str">
            <v>COEFICIENTE DE REPRESENTATIVIDADE</v>
          </cell>
          <cell r="K5793" t="str">
            <v>89,50</v>
          </cell>
          <cell r="L5793" t="str">
            <v>CAIXA REFERENCIAL</v>
          </cell>
          <cell r="M5793" t="str">
            <v>14,90</v>
          </cell>
          <cell r="N5793">
            <v>74.599999999999994</v>
          </cell>
          <cell r="O5793">
            <v>89.5</v>
          </cell>
          <cell r="P5793">
            <v>0</v>
          </cell>
          <cell r="R5793" t="str">
            <v>SINAPI</v>
          </cell>
        </row>
        <row r="5794">
          <cell r="G5794">
            <v>101162</v>
          </cell>
          <cell r="H5794" t="str">
            <v>ALVENARIA DE VEDAÇÃO COM ELEMENTO VAZADO DE CERÂMICA (COBOGÓ) DE 7X20X20CM E ARGAMASSA DE ASSENTAMENTO COM PREPARO EM BETONEIRA. AF_05/2020</v>
          </cell>
          <cell r="I5794" t="str">
            <v>M2</v>
          </cell>
          <cell r="J5794" t="str">
            <v>COEFICIENTE DE REPRESENTATIVIDADE</v>
          </cell>
          <cell r="K5794" t="str">
            <v>156,86</v>
          </cell>
          <cell r="L5794" t="str">
            <v>CAIXA REFERENCIAL</v>
          </cell>
          <cell r="M5794" t="str">
            <v>59,40</v>
          </cell>
          <cell r="N5794">
            <v>97.460000000000008</v>
          </cell>
          <cell r="O5794">
            <v>156.86000000000001</v>
          </cell>
          <cell r="P5794">
            <v>0</v>
          </cell>
          <cell r="R5794" t="str">
            <v>SINAPI</v>
          </cell>
        </row>
        <row r="5795">
          <cell r="G5795">
            <v>103316</v>
          </cell>
          <cell r="H5795" t="str">
            <v>ALVENARIA DE VEDAÇÃO DE BLOCOS VAZADOS DE CONCRETO DE 9X19X39 CM (ESPESSURA 9 CM) E ARGAMASSA DE ASSENTAMENTO COM PREPARO EM BETONEIRA. AF_12/2021</v>
          </cell>
          <cell r="I5795" t="str">
            <v>M2</v>
          </cell>
          <cell r="J5795" t="str">
            <v>ATRIBUÍDO SÃO PAULO</v>
          </cell>
          <cell r="K5795" t="str">
            <v>74,12</v>
          </cell>
          <cell r="L5795" t="str">
            <v>CAIXA REFERENCIAL</v>
          </cell>
          <cell r="M5795" t="str">
            <v>19,72</v>
          </cell>
          <cell r="N5795">
            <v>54.400000000000006</v>
          </cell>
          <cell r="O5795">
            <v>74.12</v>
          </cell>
          <cell r="P5795">
            <v>0</v>
          </cell>
          <cell r="R5795" t="str">
            <v>SINAPI</v>
          </cell>
        </row>
        <row r="5796">
          <cell r="G5796">
            <v>103317</v>
          </cell>
          <cell r="H5796" t="str">
            <v>ALVENARIA DE VEDAÇÃO DE BLOCOS VAZADOS DE CONCRETO DE 9X19X39 CM (ESPESSURA 9 CM) E ARGAMASSA DE ASSENTAMENTO COM PREPARO MANUAL. AF_12/2021</v>
          </cell>
          <cell r="I5796" t="str">
            <v>M2</v>
          </cell>
          <cell r="J5796" t="str">
            <v>ATRIBUÍDO SÃO PAULO</v>
          </cell>
          <cell r="K5796" t="str">
            <v>75,19</v>
          </cell>
          <cell r="L5796" t="str">
            <v>CAIXA REFERENCIAL</v>
          </cell>
          <cell r="M5796" t="str">
            <v>20,56</v>
          </cell>
          <cell r="N5796">
            <v>54.629999999999995</v>
          </cell>
          <cell r="O5796">
            <v>75.19</v>
          </cell>
          <cell r="P5796">
            <v>0</v>
          </cell>
          <cell r="R5796" t="str">
            <v>SINAPI</v>
          </cell>
        </row>
        <row r="5797">
          <cell r="G5797">
            <v>103318</v>
          </cell>
          <cell r="H5797" t="str">
            <v>ALVENARIA DE VEDAÇÃO DE BLOCOS VAZADOS DE CONCRETO DE 14X19X39 CM (ESPESSURA 14 CM)  E ARGAMASSA DE ASSENTAMENTO COM PREPARO EM BETONEIRA. AF_12/2021</v>
          </cell>
          <cell r="I5797" t="str">
            <v>M2</v>
          </cell>
          <cell r="J5797" t="str">
            <v>ATRIBUÍDO SÃO PAULO</v>
          </cell>
          <cell r="K5797" t="str">
            <v>95,69</v>
          </cell>
          <cell r="L5797" t="str">
            <v>CAIXA REFERENCIAL</v>
          </cell>
          <cell r="M5797" t="str">
            <v>26,91</v>
          </cell>
          <cell r="N5797">
            <v>68.78</v>
          </cell>
          <cell r="O5797">
            <v>95.69</v>
          </cell>
          <cell r="P5797">
            <v>0</v>
          </cell>
          <cell r="R5797" t="str">
            <v>SINAPI</v>
          </cell>
        </row>
        <row r="5798">
          <cell r="G5798">
            <v>103319</v>
          </cell>
          <cell r="H5798" t="str">
            <v>ALVENARIA DE VEDAÇÃO DE BLOCOS VAZADOS DE CONCRETO DE 14X19X39 CM (ESPESSURA 14 CM) E ARGAMASSA DE ASSENTAMENTO COM PREPARO MANUAL. AF_12/2021</v>
          </cell>
          <cell r="I5798" t="str">
            <v>M2</v>
          </cell>
          <cell r="J5798" t="str">
            <v>ATRIBUÍDO SÃO PAULO</v>
          </cell>
          <cell r="K5798" t="str">
            <v>96,95</v>
          </cell>
          <cell r="L5798" t="str">
            <v>CAIXA REFERENCIAL</v>
          </cell>
          <cell r="M5798" t="str">
            <v>27,91</v>
          </cell>
          <cell r="N5798">
            <v>69.040000000000006</v>
          </cell>
          <cell r="O5798">
            <v>96.95</v>
          </cell>
          <cell r="P5798">
            <v>0</v>
          </cell>
          <cell r="R5798" t="str">
            <v>SINAPI</v>
          </cell>
        </row>
        <row r="5799">
          <cell r="G5799">
            <v>103320</v>
          </cell>
          <cell r="H5799" t="str">
            <v>ALVENARIA DE VEDAÇÃO DE BLOCOS VAZADOS DE CONCRETO DE 19X19X39 CM (ESPESSURA 19 CM) E ARGAMASSA DE ASSENTAMENTO COM PREPARO EM BETONEIRA. AF_12/2021</v>
          </cell>
          <cell r="I5799" t="str">
            <v>M2</v>
          </cell>
          <cell r="J5799" t="str">
            <v>ATRIBUÍDO SÃO PAULO</v>
          </cell>
          <cell r="K5799" t="str">
            <v>115,58</v>
          </cell>
          <cell r="L5799" t="str">
            <v>CAIXA REFERENCIAL</v>
          </cell>
          <cell r="M5799" t="str">
            <v>30,49</v>
          </cell>
          <cell r="N5799">
            <v>85.09</v>
          </cell>
          <cell r="O5799">
            <v>115.58</v>
          </cell>
          <cell r="P5799">
            <v>0</v>
          </cell>
          <cell r="R5799" t="str">
            <v>SINAPI</v>
          </cell>
        </row>
        <row r="5800">
          <cell r="G5800">
            <v>103321</v>
          </cell>
          <cell r="H5800" t="str">
            <v>ALVENARIA DE VEDAÇÃO DE BLOCOS VAZADOS DE CONCRETO DE 19X19X39 CM (ESPESSURA 19 CM) E ARGAMASSA DE ASSENTAMENTO COM PREPARO MANUAL. AF_12/2021</v>
          </cell>
          <cell r="I5800" t="str">
            <v>M2</v>
          </cell>
          <cell r="J5800" t="str">
            <v>ATRIBUÍDO SÃO PAULO</v>
          </cell>
          <cell r="K5800" t="str">
            <v>117,15</v>
          </cell>
          <cell r="L5800" t="str">
            <v>CAIXA REFERENCIAL</v>
          </cell>
          <cell r="M5800" t="str">
            <v>31,74</v>
          </cell>
          <cell r="N5800">
            <v>85.410000000000011</v>
          </cell>
          <cell r="O5800">
            <v>117.15</v>
          </cell>
          <cell r="P5800">
            <v>0</v>
          </cell>
          <cell r="R5800" t="str">
            <v>SINAPI</v>
          </cell>
        </row>
        <row r="5801">
          <cell r="G5801">
            <v>103336</v>
          </cell>
          <cell r="H5801" t="str">
            <v>ALVENARIA DE VEDAÇÃO DE BLOCOS  VAZADOS DE CONCRETO APARENTE DE 9X19X39 CM (ESPESSURA 9 CM) E ARGAMASSA DE ASSENTAMENTO COM PREPARO EM BETONEIRA. AF_12/2021</v>
          </cell>
          <cell r="I5801" t="str">
            <v>M2</v>
          </cell>
          <cell r="J5801" t="str">
            <v>ATRIBUÍDO SÃO PAULO</v>
          </cell>
          <cell r="K5801" t="str">
            <v>82,40</v>
          </cell>
          <cell r="L5801" t="str">
            <v>CAIXA REFERENCIAL</v>
          </cell>
          <cell r="M5801" t="str">
            <v>25,50</v>
          </cell>
          <cell r="N5801">
            <v>56.900000000000006</v>
          </cell>
          <cell r="O5801">
            <v>82.4</v>
          </cell>
          <cell r="P5801">
            <v>0</v>
          </cell>
          <cell r="R5801" t="str">
            <v>SINAPI</v>
          </cell>
        </row>
        <row r="5802">
          <cell r="G5802">
            <v>103337</v>
          </cell>
          <cell r="H5802" t="str">
            <v>ALVENARIA DE VEDAÇÃO DE BLOCOS  VAZADOS DE CONCRETO APARENTE DE 9X19X39 CM (ESPESSURA 9 CM) E ARGAMASSA DE ASSENTAMENTO COM PREPARO MANUAL. AF_12/2021</v>
          </cell>
          <cell r="I5802" t="str">
            <v>M2</v>
          </cell>
          <cell r="J5802" t="str">
            <v>ATRIBUÍDO SÃO PAULO</v>
          </cell>
          <cell r="K5802" t="str">
            <v>83,47</v>
          </cell>
          <cell r="L5802" t="str">
            <v>CAIXA REFERENCIAL</v>
          </cell>
          <cell r="M5802" t="str">
            <v>26,35</v>
          </cell>
          <cell r="N5802">
            <v>57.12</v>
          </cell>
          <cell r="O5802">
            <v>83.47</v>
          </cell>
          <cell r="P5802">
            <v>0</v>
          </cell>
          <cell r="R5802" t="str">
            <v>SINAPI</v>
          </cell>
        </row>
        <row r="5803">
          <cell r="G5803">
            <v>103338</v>
          </cell>
          <cell r="H5803" t="str">
            <v>ALVENARIA DE VEDAÇÃO DE BLOCOS  VAZADOS DE CONCRETO APARENTE DE 14X19X39 CM (ESPESSURA 14 CM) E ARGAMASSA DE ASSENTAMENTO COM PREPARO EM BETONEIRA. AF_12/2021</v>
          </cell>
          <cell r="I5803" t="str">
            <v>M2</v>
          </cell>
          <cell r="J5803" t="str">
            <v>ATRIBUÍDO SÃO PAULO</v>
          </cell>
          <cell r="K5803" t="str">
            <v>107,91</v>
          </cell>
          <cell r="L5803" t="str">
            <v>CAIXA REFERENCIAL</v>
          </cell>
          <cell r="M5803" t="str">
            <v>34,81</v>
          </cell>
          <cell r="N5803">
            <v>73.099999999999994</v>
          </cell>
          <cell r="O5803">
            <v>107.91</v>
          </cell>
          <cell r="P5803">
            <v>0</v>
          </cell>
          <cell r="R5803" t="str">
            <v>SINAPI</v>
          </cell>
        </row>
        <row r="5804">
          <cell r="G5804">
            <v>103339</v>
          </cell>
          <cell r="H5804" t="str">
            <v>ALVENARIA DE VEDAÇÃO DE BLOCOS  VAZADOS DE CONCRETO APARENTE DE 14X19X39 CM (ESPESSURA 14 CM) E ARGAMASSA DE ASSENTAMENTO COM PREPARO MANUAL. AF_12/2021</v>
          </cell>
          <cell r="I5804" t="str">
            <v>M2</v>
          </cell>
          <cell r="J5804" t="str">
            <v>ATRIBUÍDO SÃO PAULO</v>
          </cell>
          <cell r="K5804" t="str">
            <v>109,17</v>
          </cell>
          <cell r="L5804" t="str">
            <v>CAIXA REFERENCIAL</v>
          </cell>
          <cell r="M5804" t="str">
            <v>35,80</v>
          </cell>
          <cell r="N5804">
            <v>73.37</v>
          </cell>
          <cell r="O5804">
            <v>109.17</v>
          </cell>
          <cell r="P5804">
            <v>0</v>
          </cell>
          <cell r="R5804" t="str">
            <v>SINAPI</v>
          </cell>
        </row>
        <row r="5805">
          <cell r="G5805">
            <v>103340</v>
          </cell>
          <cell r="H5805" t="str">
            <v>ALVENARIA DE VEDAÇÃO DE BLOCOS  VAZADOS DE CONCRETO APARENTE DE 19X19X39 CM (ESPESSURA 19 CM) E ARGAMASSA DE ASSENTAMENTO COM PREPARO EM BETONEIRA. AF_12/2021</v>
          </cell>
          <cell r="I5805" t="str">
            <v>M2</v>
          </cell>
          <cell r="J5805" t="str">
            <v>ATRIBUÍDO SÃO PAULO</v>
          </cell>
          <cell r="K5805" t="str">
            <v>131,35</v>
          </cell>
          <cell r="L5805" t="str">
            <v>CAIXA REFERENCIAL</v>
          </cell>
          <cell r="M5805" t="str">
            <v>39,43</v>
          </cell>
          <cell r="N5805">
            <v>91.919999999999987</v>
          </cell>
          <cell r="O5805">
            <v>131.35</v>
          </cell>
          <cell r="P5805">
            <v>0</v>
          </cell>
          <cell r="R5805" t="str">
            <v>SINAPI</v>
          </cell>
        </row>
        <row r="5806">
          <cell r="G5806">
            <v>103341</v>
          </cell>
          <cell r="H5806" t="str">
            <v>ALVENARIA DE VEDAÇÃO DE BLOCOS  VAZADOS DE CONCRETO APARENTE DE 19X19X39 CM (ESPESSURA 19 CM) E ARGAMASSA DE ASSENTAMENTO COM PREPARO MANUAL. AF_12/2021</v>
          </cell>
          <cell r="I5806" t="str">
            <v>M2</v>
          </cell>
          <cell r="J5806" t="str">
            <v>ATRIBUÍDO SÃO PAULO</v>
          </cell>
          <cell r="K5806" t="str">
            <v>132,92</v>
          </cell>
          <cell r="L5806" t="str">
            <v>CAIXA REFERENCIAL</v>
          </cell>
          <cell r="M5806" t="str">
            <v>40,67</v>
          </cell>
          <cell r="N5806">
            <v>92.249999999999986</v>
          </cell>
          <cell r="O5806">
            <v>132.91999999999999</v>
          </cell>
          <cell r="P5806">
            <v>0</v>
          </cell>
          <cell r="R5806" t="str">
            <v>SINAPI</v>
          </cell>
        </row>
        <row r="5807">
          <cell r="G5807">
            <v>103342</v>
          </cell>
          <cell r="H5807" t="str">
            <v>ALVENARIA DE VEDAÇÃO DE BLOCOS  VAZADOS DE CONCRETO DE 14X19X29 CM (ESPESSURA 14 CM) E ARGAMASSA DE ASSENTAMENTO COM PREPARO EM BETONEIRA. AF_12/2021</v>
          </cell>
          <cell r="I5807" t="str">
            <v>M2</v>
          </cell>
          <cell r="J5807" t="str">
            <v>ATRIBUÍDO SÃO PAULO</v>
          </cell>
          <cell r="K5807" t="str">
            <v>112,18</v>
          </cell>
          <cell r="L5807" t="str">
            <v>CAIXA REFERENCIAL</v>
          </cell>
          <cell r="M5807" t="str">
            <v>30,40</v>
          </cell>
          <cell r="N5807">
            <v>81.78</v>
          </cell>
          <cell r="O5807">
            <v>112.18</v>
          </cell>
          <cell r="P5807">
            <v>0</v>
          </cell>
          <cell r="R5807" t="str">
            <v>SINAPI</v>
          </cell>
        </row>
        <row r="5808">
          <cell r="G5808">
            <v>103343</v>
          </cell>
          <cell r="H5808" t="str">
            <v>ALVENARIA DE VEDAÇÃO DE BLOCOS  VAZADOS DE CONCRETO DE 14X19X29 CM (ESPESSURA 14 CM) E ARGAMASSA DE ASSENTAMENTO COM PREPARO MANUAL. AF_12/2021</v>
          </cell>
          <cell r="I5808" t="str">
            <v>M2</v>
          </cell>
          <cell r="J5808" t="str">
            <v>ATRIBUÍDO SÃO PAULO</v>
          </cell>
          <cell r="K5808" t="str">
            <v>113,57</v>
          </cell>
          <cell r="L5808" t="str">
            <v>CAIXA REFERENCIAL</v>
          </cell>
          <cell r="M5808" t="str">
            <v>31,50</v>
          </cell>
          <cell r="N5808">
            <v>82.07</v>
          </cell>
          <cell r="O5808">
            <v>113.57</v>
          </cell>
          <cell r="P5808">
            <v>0</v>
          </cell>
          <cell r="R5808" t="str">
            <v>SINAPI</v>
          </cell>
        </row>
        <row r="5809">
          <cell r="G5809">
            <v>89453</v>
          </cell>
          <cell r="H5809" t="str">
            <v>ALVENARIA DE BLOCOS DE CONCRETO ESTRUTURAL 14X19X39 CM (ESPESSURA 14 CM), FBK = 4,5 MPA, UTILIZANDO PALHETA. AF_10/2022</v>
          </cell>
          <cell r="I5809" t="str">
            <v>M2</v>
          </cell>
          <cell r="J5809" t="str">
            <v>COEFICIENTE DE REPRESENTATIVIDADE</v>
          </cell>
          <cell r="K5809" t="str">
            <v>86,59</v>
          </cell>
          <cell r="L5809" t="str">
            <v>CAIXA REFERENCIAL</v>
          </cell>
          <cell r="M5809" t="str">
            <v>15,68</v>
          </cell>
          <cell r="N5809">
            <v>70.91</v>
          </cell>
          <cell r="O5809">
            <v>86.59</v>
          </cell>
          <cell r="P5809">
            <v>0</v>
          </cell>
          <cell r="R5809" t="str">
            <v>SINAPI</v>
          </cell>
        </row>
        <row r="5810">
          <cell r="G5810">
            <v>89455</v>
          </cell>
          <cell r="H5810" t="str">
            <v>ALVENARIA DE BLOCOS DE CONCRETO ESTRUTURAL 14X19X39 CM (ESPESSURA 14 CM), FBK = 14 MPA, UTILIZANDO PALHETA. AF_10/2022</v>
          </cell>
          <cell r="I5810" t="str">
            <v>M2</v>
          </cell>
          <cell r="J5810" t="str">
            <v>COEFICIENTE DE REPRESENTATIVIDADE</v>
          </cell>
          <cell r="K5810" t="str">
            <v>106,16</v>
          </cell>
          <cell r="L5810" t="str">
            <v>CAIXA REFERENCIAL</v>
          </cell>
          <cell r="M5810" t="str">
            <v>16,62</v>
          </cell>
          <cell r="N5810">
            <v>89.539999999999992</v>
          </cell>
          <cell r="O5810">
            <v>106.16</v>
          </cell>
          <cell r="P5810">
            <v>0</v>
          </cell>
          <cell r="R5810" t="str">
            <v>SINAPI</v>
          </cell>
        </row>
        <row r="5811">
          <cell r="G5811">
            <v>89462</v>
          </cell>
          <cell r="H5811" t="str">
            <v>ALVENARIA DE BLOCOS DE CONCRETO ESTRUTURAL 14X19X29 CM (ESPESSURA 14 CM), FBK = 4,5 MPA, UTILIZANDO PALHETA. AF_10/2022</v>
          </cell>
          <cell r="I5811" t="str">
            <v>M2</v>
          </cell>
          <cell r="J5811" t="str">
            <v>COEFICIENTE DE REPRESENTATIVIDADE</v>
          </cell>
          <cell r="K5811" t="str">
            <v>112,79</v>
          </cell>
          <cell r="L5811" t="str">
            <v>CAIXA REFERENCIAL</v>
          </cell>
          <cell r="M5811" t="str">
            <v>25,45</v>
          </cell>
          <cell r="N5811">
            <v>87.34</v>
          </cell>
          <cell r="O5811">
            <v>112.79</v>
          </cell>
          <cell r="P5811">
            <v>0</v>
          </cell>
          <cell r="R5811" t="str">
            <v>SINAPI</v>
          </cell>
        </row>
        <row r="5812">
          <cell r="G5812">
            <v>89464</v>
          </cell>
          <cell r="H5812" t="str">
            <v>ALVENARIA DE BLOCOS DE CONCRETO ESTRUTURAL 14X19X29 CM (ESPESSURA 14 CM), FBK = 14,0 MPA, UTILIZANDO PALHETA. AF_10/2022</v>
          </cell>
          <cell r="I5812" t="str">
            <v>M2</v>
          </cell>
          <cell r="J5812" t="str">
            <v>COEFICIENTE DE REPRESENTATIVIDADE</v>
          </cell>
          <cell r="K5812" t="str">
            <v>134,16</v>
          </cell>
          <cell r="L5812" t="str">
            <v>CAIXA REFERENCIAL</v>
          </cell>
          <cell r="M5812" t="str">
            <v>27,38</v>
          </cell>
          <cell r="N5812">
            <v>106.78</v>
          </cell>
          <cell r="O5812">
            <v>134.16</v>
          </cell>
          <cell r="P5812">
            <v>0</v>
          </cell>
          <cell r="R5812" t="str">
            <v>SINAPI</v>
          </cell>
        </row>
        <row r="5813">
          <cell r="G5813">
            <v>89470</v>
          </cell>
          <cell r="H5813" t="str">
            <v>ALVENARIA DE BLOCOS DE CONCRETO ESTRUTURAL 14X19X39 CM (ESPESSURA 14 CM), FBK = 4,5 MPA, UTILIZANDO COLHER DE PEDREIRO. AF_10/2022</v>
          </cell>
          <cell r="I5813" t="str">
            <v>M2</v>
          </cell>
          <cell r="J5813" t="str">
            <v>COEFICIENTE DE REPRESENTATIVIDADE</v>
          </cell>
          <cell r="K5813" t="str">
            <v>96,97</v>
          </cell>
          <cell r="L5813" t="str">
            <v>CAIXA REFERENCIAL</v>
          </cell>
          <cell r="M5813" t="str">
            <v>21,69</v>
          </cell>
          <cell r="N5813">
            <v>75.28</v>
          </cell>
          <cell r="O5813">
            <v>96.97</v>
          </cell>
          <cell r="P5813">
            <v>0</v>
          </cell>
          <cell r="R5813" t="str">
            <v>SINAPI</v>
          </cell>
        </row>
        <row r="5814">
          <cell r="G5814">
            <v>89472</v>
          </cell>
          <cell r="H5814" t="str">
            <v>ALVENARIA DE BLOCOS DE CONCRETO ESTRUTURAL 14X19X39 CM (ESPESSURA 14 CM), FBK = 14 MPA, UTILIZANDO COLHER DE PEDREIRO. AF_10/2022</v>
          </cell>
          <cell r="I5814" t="str">
            <v>M2</v>
          </cell>
          <cell r="J5814" t="str">
            <v>COEFICIENTE DE REPRESENTATIVIDADE</v>
          </cell>
          <cell r="K5814" t="str">
            <v>117,66</v>
          </cell>
          <cell r="L5814" t="str">
            <v>CAIXA REFERENCIAL</v>
          </cell>
          <cell r="M5814" t="str">
            <v>23,26</v>
          </cell>
          <cell r="N5814">
            <v>94.399999999999991</v>
          </cell>
          <cell r="O5814">
            <v>117.66</v>
          </cell>
          <cell r="P5814">
            <v>0</v>
          </cell>
          <cell r="R5814" t="str">
            <v>SINAPI</v>
          </cell>
        </row>
        <row r="5815">
          <cell r="G5815">
            <v>89478</v>
          </cell>
          <cell r="H5815" t="str">
            <v>ALVENARIA DE BLOCOS DE CONCRETO ESTRUTURAL 14X19X29 CM (ESPESSURA 14 CM), FBK = 4,5 MPA, UTILIZANDO COLHER DE PEDREIRO. AF_10/2022</v>
          </cell>
          <cell r="I5815" t="str">
            <v>M2</v>
          </cell>
          <cell r="J5815" t="str">
            <v>COEFICIENTE DE REPRESENTATIVIDADE</v>
          </cell>
          <cell r="K5815" t="str">
            <v>129,66</v>
          </cell>
          <cell r="L5815" t="str">
            <v>CAIXA REFERENCIAL</v>
          </cell>
          <cell r="M5815" t="str">
            <v>36,18</v>
          </cell>
          <cell r="N5815">
            <v>93.47999999999999</v>
          </cell>
          <cell r="O5815">
            <v>129.66</v>
          </cell>
          <cell r="P5815">
            <v>0</v>
          </cell>
          <cell r="R5815" t="str">
            <v>SINAPI</v>
          </cell>
        </row>
        <row r="5816">
          <cell r="G5816">
            <v>89480</v>
          </cell>
          <cell r="H5816" t="str">
            <v>ALVENARIA DE BLOCOS DE CONCRETO ESTRUTURAL 14X19X29 CM (ESPESSURA 14 CM), FBK = 14 MPA, UTILIZANDO COLHER DE PEDREIRO. AF_10/2022</v>
          </cell>
          <cell r="I5816" t="str">
            <v>M2</v>
          </cell>
          <cell r="J5816" t="str">
            <v>COEFICIENTE DE REPRESENTATIVIDADE</v>
          </cell>
          <cell r="K5816" t="str">
            <v>152,15</v>
          </cell>
          <cell r="L5816" t="str">
            <v>CAIXA REFERENCIAL</v>
          </cell>
          <cell r="M5816" t="str">
            <v>38,76</v>
          </cell>
          <cell r="N5816">
            <v>113.39000000000001</v>
          </cell>
          <cell r="O5816">
            <v>152.15</v>
          </cell>
          <cell r="P5816">
            <v>0</v>
          </cell>
          <cell r="R5816" t="str">
            <v>SINAPI</v>
          </cell>
        </row>
        <row r="5817">
          <cell r="G5817">
            <v>91815</v>
          </cell>
          <cell r="H5817" t="str">
            <v>(COMPOSIÇÃO REPRESENTATIVA) DE ALVENARIA DE BLOCOS DE CONCRETO ESTRUTURAL 14X19X39 CM, (ESPESSURA 14 CM), FBK = 4,5 MPA, UTILIZANDO PALHETA, PARA EDIFICAÇÃO HABITACIONAL. AF_10/2015</v>
          </cell>
          <cell r="I5817" t="str">
            <v>M2</v>
          </cell>
          <cell r="J5817" t="str">
            <v>COEFICIENTE DE REPRESENTATIVIDADE</v>
          </cell>
          <cell r="K5817" t="str">
            <v>86,59</v>
          </cell>
          <cell r="L5817" t="str">
            <v>CAIXA REFERENCIAL</v>
          </cell>
          <cell r="M5817" t="str">
            <v>15,68</v>
          </cell>
          <cell r="N5817">
            <v>70.91</v>
          </cell>
          <cell r="O5817">
            <v>86.59</v>
          </cell>
          <cell r="P5817">
            <v>0</v>
          </cell>
          <cell r="R5817" t="str">
            <v>SINAPI</v>
          </cell>
        </row>
        <row r="5818">
          <cell r="G5818">
            <v>91816</v>
          </cell>
          <cell r="H5818" t="str">
            <v>COMPOSIÇÃO REPRESENTATIVA DE SERVIÇOS DE ALVENARIA DE BLOCOS DE CONCRETO ESTRUTURAL 14X19X29 CM, (ESPESSURA 14 CM), FBK = 4,5 MPA, UTILIZANDO PALHETA, PARA EDIFICAÇÃO HABITACIONAL. AF_10/2015</v>
          </cell>
          <cell r="I5818" t="str">
            <v>M2</v>
          </cell>
          <cell r="J5818" t="str">
            <v>COEFICIENTE DE REPRESENTATIVIDADE</v>
          </cell>
          <cell r="K5818" t="str">
            <v>112,79</v>
          </cell>
          <cell r="L5818" t="str">
            <v>CAIXA REFERENCIAL</v>
          </cell>
          <cell r="M5818" t="str">
            <v>25,45</v>
          </cell>
          <cell r="N5818">
            <v>87.34</v>
          </cell>
          <cell r="O5818">
            <v>112.79</v>
          </cell>
          <cell r="P5818">
            <v>0</v>
          </cell>
          <cell r="R5818" t="str">
            <v>SINAPI</v>
          </cell>
        </row>
        <row r="5819">
          <cell r="G5819">
            <v>101161</v>
          </cell>
          <cell r="H5819" t="str">
            <v>ALVENARIA DE VEDAÇÃO COM ELEMENTO VAZADO DE CONCRETO (COBOGÓ) DE 7X50X50CM E ARGAMASSA DE ASSENTAMENTO COM PREPARO EM BETONEIRA. AF_05/2020</v>
          </cell>
          <cell r="I5819" t="str">
            <v>M2</v>
          </cell>
          <cell r="J5819" t="str">
            <v>COEFICIENTE DE REPRESENTATIVIDADE</v>
          </cell>
          <cell r="K5819" t="str">
            <v>222,86</v>
          </cell>
          <cell r="L5819" t="str">
            <v>CAIXA REFERENCIAL</v>
          </cell>
          <cell r="M5819" t="str">
            <v>54,48</v>
          </cell>
          <cell r="N5819">
            <v>168.38000000000002</v>
          </cell>
          <cell r="O5819">
            <v>222.86</v>
          </cell>
          <cell r="P5819">
            <v>0</v>
          </cell>
          <cell r="R5819" t="str">
            <v>SINAPI</v>
          </cell>
        </row>
        <row r="5820">
          <cell r="G5820">
            <v>101163</v>
          </cell>
          <cell r="H5820" t="str">
            <v>ALVENARIA DE VEDAÇÃO COM BLOCO DE VIDRO VAZADO, TIPO VENEZIANA, DE 6X20X20CM E ARGAMASSA DE ASSENTAMENTO COM PREPARO EM BETONEIRA. AF_05/2020</v>
          </cell>
          <cell r="I5820" t="str">
            <v>M2</v>
          </cell>
          <cell r="J5820" t="str">
            <v>COEFICIENTE DE REPRESENTATIVIDADE</v>
          </cell>
          <cell r="K5820" t="str">
            <v>805,72</v>
          </cell>
          <cell r="L5820" t="str">
            <v>CAIXA REFERENCIAL</v>
          </cell>
          <cell r="M5820" t="str">
            <v>110,99</v>
          </cell>
          <cell r="N5820">
            <v>694.73</v>
          </cell>
          <cell r="O5820">
            <v>805.72</v>
          </cell>
          <cell r="P5820">
            <v>0</v>
          </cell>
          <cell r="R5820" t="str">
            <v>SINAPI</v>
          </cell>
        </row>
        <row r="5821">
          <cell r="G5821">
            <v>101164</v>
          </cell>
          <cell r="H5821" t="str">
            <v>ALVENARIA DE VEDAÇÃO COM BLOCO DE VIDRO, TIPO CANELADO, DE 8X19X19CM E ARGAMASSA DE ASSENTAMENTO COM PREPARO EM BETONEIRA. AF_05/2020</v>
          </cell>
          <cell r="I5821" t="str">
            <v>M2</v>
          </cell>
          <cell r="J5821" t="str">
            <v>COEFICIENTE DE REPRESENTATIVIDADE</v>
          </cell>
          <cell r="K5821" t="str">
            <v>817,68</v>
          </cell>
          <cell r="L5821" t="str">
            <v>CAIXA REFERENCIAL</v>
          </cell>
          <cell r="M5821" t="str">
            <v>111,42</v>
          </cell>
          <cell r="N5821">
            <v>706.26</v>
          </cell>
          <cell r="O5821">
            <v>817.68</v>
          </cell>
          <cell r="P5821">
            <v>0</v>
          </cell>
          <cell r="R5821" t="str">
            <v>SINAPI</v>
          </cell>
        </row>
        <row r="5822">
          <cell r="G5822">
            <v>96358</v>
          </cell>
          <cell r="H5822" t="str">
            <v>PAREDE COM SISTEMA EM CHAPAS DE GESSO PARA DRYWALL, USO INTERNO, COM DUAS FACES SIMPLES E ESTRUTURA METÁLICA COM GUIAS SIMPLES, SEM VÃOS. AF_07/2023_PS</v>
          </cell>
          <cell r="I5822" t="str">
            <v>M2</v>
          </cell>
          <cell r="J5822" t="str">
            <v>ATRIBUÍDO SÃO PAULO</v>
          </cell>
          <cell r="K5822" t="str">
            <v>100,89</v>
          </cell>
          <cell r="L5822" t="str">
            <v>CAIXA REFERENCIAL</v>
          </cell>
          <cell r="M5822" t="str">
            <v>9,43</v>
          </cell>
          <cell r="N5822">
            <v>91.460000000000008</v>
          </cell>
          <cell r="O5822">
            <v>100.89000000000001</v>
          </cell>
          <cell r="P5822">
            <v>0</v>
          </cell>
          <cell r="R5822" t="str">
            <v>SINAPI</v>
          </cell>
        </row>
        <row r="5823">
          <cell r="G5823">
            <v>96359</v>
          </cell>
          <cell r="H5823" t="str">
            <v>PAREDE COM SISTEMA EM CHAPAS DE GESSO PARA DRYWALL, USO INTERNO, COM DUAS FACES SIMPLES E ESTRUTURA METÁLICA COM GUIAS SIMPLES PARA PAREDES COM ÁREA LÍQUIDA MAIOR OU IGUAL A 6 M2, COM VÃOS. AF_07/2023_PS</v>
          </cell>
          <cell r="I5823" t="str">
            <v>M2</v>
          </cell>
          <cell r="J5823" t="str">
            <v>ATRIBUÍDO SÃO PAULO</v>
          </cell>
          <cell r="K5823" t="str">
            <v>113,43</v>
          </cell>
          <cell r="L5823" t="str">
            <v>CAIXA REFERENCIAL</v>
          </cell>
          <cell r="M5823" t="str">
            <v>10,75</v>
          </cell>
          <cell r="N5823">
            <v>102.68</v>
          </cell>
          <cell r="O5823">
            <v>113.43</v>
          </cell>
          <cell r="P5823">
            <v>0</v>
          </cell>
          <cell r="R5823" t="str">
            <v>SINAPI</v>
          </cell>
        </row>
        <row r="5824">
          <cell r="G5824">
            <v>96360</v>
          </cell>
          <cell r="H5824" t="str">
            <v>PAREDE COM SISTEMA EM CHAPAS DE GESSO PARA DRYWALL, USO INTERNO, COM DUAS FACES SIMPLES E ESTRUTURA METÁLICA COM GUIAS DUPLAS, SEM VÃOS. AF_07/2023_PS</v>
          </cell>
          <cell r="I5824" t="str">
            <v>M2</v>
          </cell>
          <cell r="J5824" t="str">
            <v>ATRIBUÍDO SÃO PAULO</v>
          </cell>
          <cell r="K5824" t="str">
            <v>133,22</v>
          </cell>
          <cell r="L5824" t="str">
            <v>CAIXA REFERENCIAL</v>
          </cell>
          <cell r="M5824" t="str">
            <v>11,10</v>
          </cell>
          <cell r="N5824">
            <v>122.12</v>
          </cell>
          <cell r="O5824">
            <v>133.22</v>
          </cell>
          <cell r="P5824">
            <v>0</v>
          </cell>
          <cell r="R5824" t="str">
            <v>SINAPI</v>
          </cell>
        </row>
        <row r="5825">
          <cell r="G5825">
            <v>96361</v>
          </cell>
          <cell r="H5825" t="str">
            <v>PAREDE COM SISTEMA EM CHAPAS DE GESSO PARA DRYWALL, USO INTERNO, COM DUAS FACES SIMPLES E ESTRUTURA METÁLICA COM GUIAS DUPLAS PARA PAREDES COM ÁREA LÍQUIDA MAIOR OU IGUAL A 6 M2, COM VÃOS. AF_07/2023_PS</v>
          </cell>
          <cell r="I5825" t="str">
            <v>M2</v>
          </cell>
          <cell r="J5825" t="str">
            <v>ATRIBUÍDO SÃO PAULO</v>
          </cell>
          <cell r="K5825" t="str">
            <v>157,42</v>
          </cell>
          <cell r="L5825" t="str">
            <v>CAIXA REFERENCIAL</v>
          </cell>
          <cell r="M5825" t="str">
            <v>13,11</v>
          </cell>
          <cell r="N5825">
            <v>144.31</v>
          </cell>
          <cell r="O5825">
            <v>157.42000000000002</v>
          </cell>
          <cell r="P5825">
            <v>0</v>
          </cell>
          <cell r="R5825" t="str">
            <v>SINAPI</v>
          </cell>
        </row>
        <row r="5826">
          <cell r="G5826">
            <v>96362</v>
          </cell>
          <cell r="H5826" t="str">
            <v>PAREDE COM SISTEMA EM CHAPAS DE GESSO PARA DRYWALL, USO INTERNO, COM UMA FACE SIMPLES E OUTRA FACE DUPLA E ESTRUTURA METÁLICA COM GUIAS SIMPLES, SEM VÃOS. AF_07/2023_PS</v>
          </cell>
          <cell r="I5826" t="str">
            <v>M2</v>
          </cell>
          <cell r="J5826" t="str">
            <v>ATRIBUÍDO SÃO PAULO</v>
          </cell>
          <cell r="K5826" t="str">
            <v>130,91</v>
          </cell>
          <cell r="L5826" t="str">
            <v>CAIXA REFERENCIAL</v>
          </cell>
          <cell r="M5826" t="str">
            <v>11,10</v>
          </cell>
          <cell r="N5826">
            <v>119.81</v>
          </cell>
          <cell r="O5826">
            <v>130.91</v>
          </cell>
          <cell r="P5826">
            <v>0</v>
          </cell>
          <cell r="R5826" t="str">
            <v>SINAPI</v>
          </cell>
        </row>
        <row r="5827">
          <cell r="G5827">
            <v>96363</v>
          </cell>
          <cell r="H5827" t="str">
            <v>PAREDE COM SISTEMA EM CHAPAS DE GESSO PARA DRYWALL, USO INTERNO, COM UMA FACE SIMPLES E OUTRA FACE DUPLA E ESTRUTURA METÁLICA COM GUIAS SIMPLES PARA PAREDES COM ÁREA LÍQUIDA MAIOR OU IGUAL A 6 M2, COM VÃOS. AF_07/2023_PS</v>
          </cell>
          <cell r="I5827" t="str">
            <v>M2</v>
          </cell>
          <cell r="J5827" t="str">
            <v>ATRIBUÍDO SÃO PAULO</v>
          </cell>
          <cell r="K5827" t="str">
            <v>143,87</v>
          </cell>
          <cell r="L5827" t="str">
            <v>CAIXA REFERENCIAL</v>
          </cell>
          <cell r="M5827" t="str">
            <v>12,76</v>
          </cell>
          <cell r="N5827">
            <v>131.11000000000001</v>
          </cell>
          <cell r="O5827">
            <v>143.87</v>
          </cell>
          <cell r="P5827">
            <v>0</v>
          </cell>
          <cell r="R5827" t="str">
            <v>SINAPI</v>
          </cell>
        </row>
        <row r="5828">
          <cell r="G5828">
            <v>96364</v>
          </cell>
          <cell r="H5828" t="str">
            <v>PAREDE COM SISTEMA EM CHAPAS DE GESSO PARA DRYWALL, USO INTERNO COM UMA FACE SIMPLES E OUTRA FACE DUPLA E ESTRUTURA METÁLICA COM GUIAS DUPLAS, SEM VÃOS. AF_07/2023_PS</v>
          </cell>
          <cell r="I5828" t="str">
            <v>M2</v>
          </cell>
          <cell r="J5828" t="str">
            <v>ATRIBUÍDO SÃO PAULO</v>
          </cell>
          <cell r="K5828" t="str">
            <v>163,24</v>
          </cell>
          <cell r="L5828" t="str">
            <v>CAIXA REFERENCIAL</v>
          </cell>
          <cell r="M5828" t="str">
            <v>12,78</v>
          </cell>
          <cell r="N5828">
            <v>150.46</v>
          </cell>
          <cell r="O5828">
            <v>163.24</v>
          </cell>
          <cell r="P5828">
            <v>0</v>
          </cell>
          <cell r="R5828" t="str">
            <v>SINAPI</v>
          </cell>
        </row>
        <row r="5829">
          <cell r="G5829">
            <v>96365</v>
          </cell>
          <cell r="H5829" t="str">
            <v>PAREDE COM SISTEMA EM CHAPAS DE GESSO PARA DRYWALL, USO INTERNO, COM UMA FACE SIMPLES E OUTRA FACE DUPLA E   ESTRUTURA METÁLICA COM GUIAS DUPLAS PARA PAREDES COM ÁREA LÍQUIDA MAIOR OU IGUAL A 6 M2, COM VÃOS. AF_07/2023_PS</v>
          </cell>
          <cell r="I5829" t="str">
            <v>M2</v>
          </cell>
          <cell r="J5829" t="str">
            <v>ATRIBUÍDO SÃO PAULO</v>
          </cell>
          <cell r="K5829" t="str">
            <v>187,89</v>
          </cell>
          <cell r="L5829" t="str">
            <v>CAIXA REFERENCIAL</v>
          </cell>
          <cell r="M5829" t="str">
            <v>15,12</v>
          </cell>
          <cell r="N5829">
            <v>172.76999999999998</v>
          </cell>
          <cell r="O5829">
            <v>187.89</v>
          </cell>
          <cell r="P5829">
            <v>0</v>
          </cell>
          <cell r="R5829" t="str">
            <v>SINAPI</v>
          </cell>
        </row>
        <row r="5830">
          <cell r="G5830">
            <v>96366</v>
          </cell>
          <cell r="H5830" t="str">
            <v>PAREDE COM SISTEMA EM CHAPAS DE GESSO PARA DRYWALL, USO INTERNO, COM DUAS FACES DUPLAS E ESTRUTURA METÁLICA COM GUIAS SIMPLES, SEM VÃOS. AF_07/2023_PS</v>
          </cell>
          <cell r="I5830" t="str">
            <v>M2</v>
          </cell>
          <cell r="J5830" t="str">
            <v>ATRIBUÍDO SÃO PAULO</v>
          </cell>
          <cell r="K5830" t="str">
            <v>160,93</v>
          </cell>
          <cell r="L5830" t="str">
            <v>CAIXA REFERENCIAL</v>
          </cell>
          <cell r="M5830" t="str">
            <v>12,78</v>
          </cell>
          <cell r="N5830">
            <v>148.15</v>
          </cell>
          <cell r="O5830">
            <v>160.93</v>
          </cell>
          <cell r="P5830">
            <v>0</v>
          </cell>
          <cell r="R5830" t="str">
            <v>SINAPI</v>
          </cell>
        </row>
        <row r="5831">
          <cell r="G5831">
            <v>96367</v>
          </cell>
          <cell r="H5831" t="str">
            <v>PAREDE COM SISTEMA EM CHAPAS DE GESSO PARA DRYWALL, USO INTERNO, COM DUAS FACES DUPLAS E ESTRUTURA METÁLICA COM GUIAS SIMPLES PARA PAREDES COM ÁREA LÍQUIDA MAIOR OU IGUAL A 6 M2, COM VÃOS. AF_07/2023_PS</v>
          </cell>
          <cell r="I5831" t="str">
            <v>M2</v>
          </cell>
          <cell r="J5831" t="str">
            <v>ATRIBUÍDO SÃO PAULO</v>
          </cell>
          <cell r="K5831" t="str">
            <v>174,33</v>
          </cell>
          <cell r="L5831" t="str">
            <v>CAIXA REFERENCIAL</v>
          </cell>
          <cell r="M5831" t="str">
            <v>14,76</v>
          </cell>
          <cell r="N5831">
            <v>159.57000000000002</v>
          </cell>
          <cell r="O5831">
            <v>174.33</v>
          </cell>
          <cell r="P5831">
            <v>0</v>
          </cell>
          <cell r="R5831" t="str">
            <v>SINAPI</v>
          </cell>
        </row>
        <row r="5832">
          <cell r="G5832">
            <v>96368</v>
          </cell>
          <cell r="H5832" t="str">
            <v>PAREDE COM SISTEMA EM CHAPAS DE GESSO PARA DRYWALL, USO INTERNO COM DUAS FACES DUPLAS E ESTRUTURA METÁLICA COM GUIAS DUPLAS, SEM VÃOS. AF_07/2023_PS</v>
          </cell>
          <cell r="I5832" t="str">
            <v>M2</v>
          </cell>
          <cell r="J5832" t="str">
            <v>ATRIBUÍDO SÃO PAULO</v>
          </cell>
          <cell r="K5832" t="str">
            <v>193,28</v>
          </cell>
          <cell r="L5832" t="str">
            <v>CAIXA REFERENCIAL</v>
          </cell>
          <cell r="M5832" t="str">
            <v>14,48</v>
          </cell>
          <cell r="N5832">
            <v>178.8</v>
          </cell>
          <cell r="O5832">
            <v>193.28</v>
          </cell>
          <cell r="P5832">
            <v>0</v>
          </cell>
          <cell r="R5832" t="str">
            <v>SINAPI</v>
          </cell>
        </row>
        <row r="5833">
          <cell r="G5833">
            <v>96369</v>
          </cell>
          <cell r="H5833" t="str">
            <v>PAREDE COM SISTEMA EM CHAPAS DE GESSO PARA DRYWALL, USO INTERNO, COM DUAS FACES DUPLAS E ESTRUTURA METÁLICA COM GUIAS DUPLAS PARA PAREDES COM ÁREA LÍQUIDA MAIOR OU IGUAL A 6 M2, COM VÃOS. AF_07/2023_PS</v>
          </cell>
          <cell r="I5833" t="str">
            <v>M2</v>
          </cell>
          <cell r="J5833" t="str">
            <v>ATRIBUÍDO SÃO PAULO</v>
          </cell>
          <cell r="K5833" t="str">
            <v>218,33</v>
          </cell>
          <cell r="L5833" t="str">
            <v>CAIXA REFERENCIAL</v>
          </cell>
          <cell r="M5833" t="str">
            <v>17,14</v>
          </cell>
          <cell r="N5833">
            <v>201.19</v>
          </cell>
          <cell r="O5833">
            <v>218.32999999999998</v>
          </cell>
          <cell r="P5833">
            <v>0</v>
          </cell>
          <cell r="R5833" t="str">
            <v>SINAPI</v>
          </cell>
        </row>
        <row r="5834">
          <cell r="G5834">
            <v>96370</v>
          </cell>
          <cell r="H5834" t="str">
            <v>PAREDE COM SISTEMA EM CHAPAS DE GESSO PARA DRYWALL, USO INTERNO, COM UMA FACE SIMPLES E ESTRUTURA METÁLICA COM GUIAS SIMPLES, SEM VÃOS. AF_07/2023_PS</v>
          </cell>
          <cell r="I5834" t="str">
            <v>M2</v>
          </cell>
          <cell r="J5834" t="str">
            <v>ATRIBUÍDO SÃO PAULO</v>
          </cell>
          <cell r="K5834" t="str">
            <v>67,52</v>
          </cell>
          <cell r="L5834" t="str">
            <v>CAIXA REFERENCIAL</v>
          </cell>
          <cell r="M5834" t="str">
            <v>6,20</v>
          </cell>
          <cell r="N5834">
            <v>61.319999999999993</v>
          </cell>
          <cell r="O5834">
            <v>67.52</v>
          </cell>
          <cell r="P5834">
            <v>0</v>
          </cell>
          <cell r="R5834" t="str">
            <v>SINAPI</v>
          </cell>
        </row>
        <row r="5835">
          <cell r="G5835">
            <v>96371</v>
          </cell>
          <cell r="H5835" t="str">
            <v>PAREDE COM SISTEMA EM CHAPAS DE GESSO PARA DRYWALL, USO INTERNO, COM UMA FACE SIMPLES E ESTRUTURA METÁLICA COM GUIAS SIMPLES PARA PAREDES COM ÁREA LÍQUIDA MAIOR OU IGUAL A 6 M2, COM VÃOS. AF_07/2023_PS</v>
          </cell>
          <cell r="I5835" t="str">
            <v>M2</v>
          </cell>
          <cell r="J5835" t="str">
            <v>ATRIBUÍDO SÃO PAULO</v>
          </cell>
          <cell r="K5835" t="str">
            <v>79,60</v>
          </cell>
          <cell r="L5835" t="str">
            <v>CAIXA REFERENCIAL</v>
          </cell>
          <cell r="M5835" t="str">
            <v>7,18</v>
          </cell>
          <cell r="N5835">
            <v>72.419999999999987</v>
          </cell>
          <cell r="O5835">
            <v>79.599999999999994</v>
          </cell>
          <cell r="P5835">
            <v>0</v>
          </cell>
          <cell r="R5835" t="str">
            <v>SINAPI</v>
          </cell>
        </row>
        <row r="5836">
          <cell r="G5836">
            <v>96373</v>
          </cell>
          <cell r="H5836" t="str">
            <v>INSTALAÇÃO DE REFORÇO METÁLICO EM PAREDE DRYWALL. AF_07/2023</v>
          </cell>
          <cell r="I5836" t="str">
            <v>M</v>
          </cell>
          <cell r="J5836" t="str">
            <v>ATRIBUÍDO SÃO PAULO</v>
          </cell>
          <cell r="K5836" t="str">
            <v>12,70</v>
          </cell>
          <cell r="L5836" t="str">
            <v>CAIXA REFERENCIAL</v>
          </cell>
          <cell r="M5836" t="str">
            <v>1,18</v>
          </cell>
          <cell r="N5836">
            <v>11.52</v>
          </cell>
          <cell r="O5836">
            <v>12.7</v>
          </cell>
          <cell r="P5836">
            <v>0</v>
          </cell>
          <cell r="R5836" t="str">
            <v>SINAPI</v>
          </cell>
        </row>
        <row r="5837">
          <cell r="G5837">
            <v>96374</v>
          </cell>
          <cell r="H5837" t="str">
            <v>INSTALAÇÃO DE REFORÇO DE MADEIRA EM PAREDE DRYWALL. AF_07/2023</v>
          </cell>
          <cell r="I5837" t="str">
            <v>M</v>
          </cell>
          <cell r="J5837" t="str">
            <v>ATRIBUÍDO SÃO PAULO</v>
          </cell>
          <cell r="K5837" t="str">
            <v>26,37</v>
          </cell>
          <cell r="L5837" t="str">
            <v>CAIXA REFERENCIAL</v>
          </cell>
          <cell r="M5837" t="str">
            <v>1,46</v>
          </cell>
          <cell r="N5837">
            <v>24.91</v>
          </cell>
          <cell r="O5837">
            <v>26.37</v>
          </cell>
          <cell r="P5837">
            <v>0</v>
          </cell>
          <cell r="R5837" t="str">
            <v>SINAPI</v>
          </cell>
        </row>
        <row r="5838">
          <cell r="G5838">
            <v>102235</v>
          </cell>
          <cell r="H5838" t="str">
            <v>DIVISÓRIA FIXA EM VIDRO TEMPERADO 10 MM, SEM ABERTURA. AF_01/2021_PS</v>
          </cell>
          <cell r="I5838" t="str">
            <v>M2</v>
          </cell>
          <cell r="J5838" t="str">
            <v>ATRIBUÍDO SÃO PAULO</v>
          </cell>
          <cell r="K5838" t="str">
            <v>500,98</v>
          </cell>
          <cell r="L5838" t="str">
            <v>CAIXA REFERENCIAL</v>
          </cell>
          <cell r="M5838" t="str">
            <v>41,29</v>
          </cell>
          <cell r="N5838">
            <v>459.69</v>
          </cell>
          <cell r="O5838">
            <v>500.98</v>
          </cell>
          <cell r="P5838">
            <v>0</v>
          </cell>
          <cell r="R5838" t="str">
            <v>SINAPI</v>
          </cell>
        </row>
        <row r="5839">
          <cell r="G5839">
            <v>102253</v>
          </cell>
          <cell r="H5839" t="str">
            <v>DIVISORIA SANITÁRIA, TIPO CABINE, EM GRANITO CINZA POLIDO, ESP = 3CM, ASSENTADO COM ARGAMASSA COLANTE AC III-E, EXCLUSIVE FERRAGENS. AF_01/2021</v>
          </cell>
          <cell r="I5839" t="str">
            <v>M2</v>
          </cell>
          <cell r="J5839" t="str">
            <v>COEFICIENTE DE REPRESENTATIVIDADE</v>
          </cell>
          <cell r="K5839" t="str">
            <v>839,04</v>
          </cell>
          <cell r="L5839" t="str">
            <v>CAIXA REFERENCIAL</v>
          </cell>
          <cell r="M5839" t="str">
            <v>57,03</v>
          </cell>
          <cell r="N5839">
            <v>782.01</v>
          </cell>
          <cell r="O5839">
            <v>839.04</v>
          </cell>
          <cell r="P5839">
            <v>0</v>
          </cell>
          <cell r="R5839" t="str">
            <v>SINAPI</v>
          </cell>
        </row>
        <row r="5840">
          <cell r="G5840">
            <v>102254</v>
          </cell>
          <cell r="H5840" t="str">
            <v>DIVISORIA SANITÁRIA, TIPO CABINE, EM MÁRMORE BRANCO POLIDO, ESP = 3CM, ASSENTADO COM ARGAMASSA COLANTE AC III-E, EXCLUSIVE FERRAGENS. AF_01/2021</v>
          </cell>
          <cell r="I5840" t="str">
            <v>M2</v>
          </cell>
          <cell r="J5840" t="str">
            <v>COEFICIENTE DE REPRESENTATIVIDADE</v>
          </cell>
          <cell r="K5840" t="str">
            <v>744,99</v>
          </cell>
          <cell r="L5840" t="str">
            <v>CAIXA REFERENCIAL</v>
          </cell>
          <cell r="M5840" t="str">
            <v>57,03</v>
          </cell>
          <cell r="N5840">
            <v>687.96</v>
          </cell>
          <cell r="O5840">
            <v>744.99</v>
          </cell>
          <cell r="P5840">
            <v>0</v>
          </cell>
          <cell r="R5840" t="str">
            <v>SINAPI</v>
          </cell>
        </row>
        <row r="5841">
          <cell r="G5841">
            <v>102255</v>
          </cell>
          <cell r="H5841" t="str">
            <v>TAPA VISTA DE MICTÓRIO EM GRANITO CINZA POLIDO, ESP = 3CM, ASSENTADO COM ARGAMASSA COLANTE AC III-E . AF_01/2021</v>
          </cell>
          <cell r="I5841" t="str">
            <v>M2</v>
          </cell>
          <cell r="J5841" t="str">
            <v>COEFICIENTE DE REPRESENTATIVIDADE</v>
          </cell>
          <cell r="K5841" t="str">
            <v>845,58</v>
          </cell>
          <cell r="L5841" t="str">
            <v>CAIXA REFERENCIAL</v>
          </cell>
          <cell r="M5841" t="str">
            <v>110,23</v>
          </cell>
          <cell r="N5841">
            <v>735.35</v>
          </cell>
          <cell r="O5841">
            <v>845.58</v>
          </cell>
          <cell r="P5841">
            <v>0</v>
          </cell>
          <cell r="R5841" t="str">
            <v>SINAPI</v>
          </cell>
        </row>
        <row r="5842">
          <cell r="G5842">
            <v>102256</v>
          </cell>
          <cell r="H5842" t="str">
            <v>TAPA VISTA DE MICTÓRIO EM MÁRMORE BRANCO POLIDO, ESP = 3CM, ASSENTADO COM ARGAMASSA COLANTE AC III-E . AF_01/2021</v>
          </cell>
          <cell r="I5842" t="str">
            <v>M2</v>
          </cell>
          <cell r="J5842" t="str">
            <v>COEFICIENTE DE REPRESENTATIVIDADE</v>
          </cell>
          <cell r="K5842" t="str">
            <v>756,01</v>
          </cell>
          <cell r="L5842" t="str">
            <v>CAIXA REFERENCIAL</v>
          </cell>
          <cell r="M5842" t="str">
            <v>110,23</v>
          </cell>
          <cell r="N5842">
            <v>645.78</v>
          </cell>
          <cell r="O5842">
            <v>756.01</v>
          </cell>
          <cell r="P5842">
            <v>0</v>
          </cell>
          <cell r="R5842" t="str">
            <v>SINAPI</v>
          </cell>
        </row>
        <row r="5843">
          <cell r="G5843">
            <v>102257</v>
          </cell>
          <cell r="H5843" t="str">
            <v>DIVISORIA SANITÁRIA, TIPO CABINE, EM PAINEL DE GRANILITE, ESP = 3CM, ASSENTADO COM ARGAMASSA COLANTE AC III-E, EXCLUSIVE FERRAGENS. AF_01/2021</v>
          </cell>
          <cell r="I5843" t="str">
            <v>M2</v>
          </cell>
          <cell r="J5843" t="str">
            <v>ATRIBUÍDO SÃO PAULO</v>
          </cell>
          <cell r="K5843" t="str">
            <v>315,32</v>
          </cell>
          <cell r="L5843" t="str">
            <v>CAIXA REFERENCIAL</v>
          </cell>
          <cell r="M5843" t="str">
            <v>51,36</v>
          </cell>
          <cell r="N5843">
            <v>263.95999999999998</v>
          </cell>
          <cell r="O5843">
            <v>315.32</v>
          </cell>
          <cell r="P5843">
            <v>0</v>
          </cell>
          <cell r="R5843" t="str">
            <v>SINAPI</v>
          </cell>
        </row>
        <row r="5844">
          <cell r="G5844">
            <v>102258</v>
          </cell>
          <cell r="H5844" t="str">
            <v>TAPA VISTA DE MICTÓRIO EM PAINEL DE GRANILITE, ESP = 3CM, ASSENTADO COM ARGAMASSA COLANTE AC III-E . AF_01/2021</v>
          </cell>
          <cell r="I5844" t="str">
            <v>M2</v>
          </cell>
          <cell r="J5844" t="str">
            <v>ATRIBUÍDO SÃO PAULO</v>
          </cell>
          <cell r="K5844" t="str">
            <v>340,69</v>
          </cell>
          <cell r="L5844" t="str">
            <v>CAIXA REFERENCIAL</v>
          </cell>
          <cell r="M5844" t="str">
            <v>100,16</v>
          </cell>
          <cell r="N5844">
            <v>240.53</v>
          </cell>
          <cell r="O5844">
            <v>340.69</v>
          </cell>
          <cell r="P5844">
            <v>0</v>
          </cell>
          <cell r="R5844" t="str">
            <v>SINAPI</v>
          </cell>
        </row>
        <row r="5845">
          <cell r="G5845">
            <v>104718</v>
          </cell>
          <cell r="H5845" t="str">
            <v>PAREDE COM SISTEMA EM CHAPAS DE GESSO PARA DRYWALL, USO INTERNO, COM DUAS FACES SIMPLES E ESTRUTURA METÁLICA COM GUIAS SIMPLES PARA PAREDES COM ÁREA LÍQUIDA MENOR QUE 6 M2, COM VÃOS. AF_07/2023_PS</v>
          </cell>
          <cell r="I5845" t="str">
            <v>M2</v>
          </cell>
          <cell r="J5845" t="str">
            <v>ATRIBUÍDO SÃO PAULO</v>
          </cell>
          <cell r="K5845" t="str">
            <v>135,49</v>
          </cell>
          <cell r="L5845" t="str">
            <v>CAIXA REFERENCIAL</v>
          </cell>
          <cell r="M5845" t="str">
            <v>13,63</v>
          </cell>
          <cell r="N5845">
            <v>121.86000000000001</v>
          </cell>
          <cell r="O5845">
            <v>135.49</v>
          </cell>
          <cell r="P5845">
            <v>0</v>
          </cell>
          <cell r="R5845" t="str">
            <v>SINAPI</v>
          </cell>
        </row>
        <row r="5846">
          <cell r="G5846">
            <v>104719</v>
          </cell>
          <cell r="H5846" t="str">
            <v>PAREDE COM SISTEMA EM CHAPAS DE GESSO PARA DRYWALL, USO INTERNO, COM DUAS FACES SIMPLES E ESTRUTURA METÁLICA COM GUIAS DUPLAS PARA PAREDES COM ÁREA LÍQUIDA MENOR QUE 6 M2, COM VÃOS. AF_07/2023_PS</v>
          </cell>
          <cell r="I5846" t="str">
            <v>M2</v>
          </cell>
          <cell r="J5846" t="str">
            <v>ATRIBUÍDO SÃO PAULO</v>
          </cell>
          <cell r="K5846" t="str">
            <v>199,30</v>
          </cell>
          <cell r="L5846" t="str">
            <v>CAIXA REFERENCIAL</v>
          </cell>
          <cell r="M5846" t="str">
            <v>17,31</v>
          </cell>
          <cell r="N5846">
            <v>181.99</v>
          </cell>
          <cell r="O5846">
            <v>199.3</v>
          </cell>
          <cell r="P5846">
            <v>0</v>
          </cell>
          <cell r="R5846" t="str">
            <v>SINAPI</v>
          </cell>
        </row>
        <row r="5847">
          <cell r="G5847">
            <v>104720</v>
          </cell>
          <cell r="H5847" t="str">
            <v>PAREDE COM SISTEMA EM CHAPAS DE GESSO PARA DRYWALL, USO INTERNO, COM UMA FACE SIMPLES E OUTRA FACE DUPLA E ESTRUTURA METÁLICA COM GUIAS SIMPLES PARA PAREDES COM ÁREA LÍQUIDA MENOR QUE 6 M2, COM VÃOS. AF_07/2023_PS</v>
          </cell>
          <cell r="I5847" t="str">
            <v>M2</v>
          </cell>
          <cell r="J5847" t="str">
            <v>ATRIBUÍDO SÃO PAULO</v>
          </cell>
          <cell r="K5847" t="str">
            <v>166,80</v>
          </cell>
          <cell r="L5847" t="str">
            <v>CAIXA REFERENCIAL</v>
          </cell>
          <cell r="M5847" t="str">
            <v>16,29</v>
          </cell>
          <cell r="N5847">
            <v>150.51000000000002</v>
          </cell>
          <cell r="O5847">
            <v>166.8</v>
          </cell>
          <cell r="P5847">
            <v>0</v>
          </cell>
          <cell r="R5847" t="str">
            <v>SINAPI</v>
          </cell>
        </row>
        <row r="5848">
          <cell r="G5848">
            <v>104721</v>
          </cell>
          <cell r="H5848" t="str">
            <v>PAREDE COM SISTEMA EM CHAPAS DE GESSO PARA DRYWALL, USO INTERNO, COM UMA FACE SIMPLES E OUTRA FACE DUPLA E ESTRUTURA METÁLICA COM GUIAS DUPLAS PARA PAREDES COM ÁREA LÍQUIDA MENOR QUE 6 M2, COM VÃOS. AF_07/2023_PS</v>
          </cell>
          <cell r="I5848" t="str">
            <v>M2</v>
          </cell>
          <cell r="J5848" t="str">
            <v>ATRIBUÍDO SÃO PAULO</v>
          </cell>
          <cell r="K5848" t="str">
            <v>230,61</v>
          </cell>
          <cell r="L5848" t="str">
            <v>CAIXA REFERENCIAL</v>
          </cell>
          <cell r="M5848" t="str">
            <v>19,97</v>
          </cell>
          <cell r="N5848">
            <v>210.64000000000001</v>
          </cell>
          <cell r="O5848">
            <v>230.61</v>
          </cell>
          <cell r="P5848">
            <v>0</v>
          </cell>
          <cell r="R5848" t="str">
            <v>SINAPI</v>
          </cell>
        </row>
        <row r="5849">
          <cell r="G5849">
            <v>104722</v>
          </cell>
          <cell r="H5849" t="str">
            <v>PAREDE COM SISTEMA EM CHAPAS DE GESSO PARA DRYWALL, USO INTERNO, COM DUAS FACES DUPLAS E ESTRUTURA METÁLICA COM GUIAS SIMPLES PARA PAREDES COM ÁREA LÍQUIDA MENOR QUE 6 M2, COM VÃOS. AF_07/2023_PS</v>
          </cell>
          <cell r="I5849" t="str">
            <v>M2</v>
          </cell>
          <cell r="J5849" t="str">
            <v>ATRIBUÍDO SÃO PAULO</v>
          </cell>
          <cell r="K5849" t="str">
            <v>198,10</v>
          </cell>
          <cell r="L5849" t="str">
            <v>CAIXA REFERENCIAL</v>
          </cell>
          <cell r="M5849" t="str">
            <v>18,94</v>
          </cell>
          <cell r="N5849">
            <v>179.16</v>
          </cell>
          <cell r="O5849">
            <v>198.1</v>
          </cell>
          <cell r="P5849">
            <v>0</v>
          </cell>
          <cell r="R5849" t="str">
            <v>SINAPI</v>
          </cell>
        </row>
        <row r="5850">
          <cell r="G5850">
            <v>104723</v>
          </cell>
          <cell r="H5850" t="str">
            <v>PAREDE COM SISTEMA EM CHAPAS DE GESSO PARA DRYWALL, USO INTERNO, COM DUAS FACES DUPLAS E ESTRUTURA METÁLICA COM GUIAS DUPLAS PARA PAREDES COM ÁREA LÍQUIDA MENOR QUE 6 M2, COM VÃOS. AF_07/2023_PS</v>
          </cell>
          <cell r="I5850" t="str">
            <v>M2</v>
          </cell>
          <cell r="J5850" t="str">
            <v>ATRIBUÍDO SÃO PAULO</v>
          </cell>
          <cell r="K5850" t="str">
            <v>261,91</v>
          </cell>
          <cell r="L5850" t="str">
            <v>CAIXA REFERENCIAL</v>
          </cell>
          <cell r="M5850" t="str">
            <v>22,63</v>
          </cell>
          <cell r="N5850">
            <v>239.28000000000003</v>
          </cell>
          <cell r="O5850">
            <v>261.91000000000003</v>
          </cell>
          <cell r="P5850">
            <v>0</v>
          </cell>
          <cell r="R5850" t="str">
            <v>SINAPI</v>
          </cell>
        </row>
        <row r="5851">
          <cell r="G5851">
            <v>104724</v>
          </cell>
          <cell r="H5851" t="str">
            <v>PAREDE COM SISTEMA EM CHAPAS DE GESSO PARA DRYWALL, USO INTERNO, COM UMA FACE SIMPLES E ESTRUTURA METÁLICA COM GUIAS SIMPLES PARA PAREDES COM ÁREA LÍQUIDA MENOR QUE 6 M2, COM VÃOS. AF_07/2023_PS</v>
          </cell>
          <cell r="I5851" t="str">
            <v>M2</v>
          </cell>
          <cell r="J5851" t="str">
            <v>ATRIBUÍDO SÃO PAULO</v>
          </cell>
          <cell r="K5851" t="str">
            <v>100,80</v>
          </cell>
          <cell r="L5851" t="str">
            <v>CAIXA REFERENCIAL</v>
          </cell>
          <cell r="M5851" t="str">
            <v>9,40</v>
          </cell>
          <cell r="N5851">
            <v>91.399999999999991</v>
          </cell>
          <cell r="O5851">
            <v>100.8</v>
          </cell>
          <cell r="P5851">
            <v>0</v>
          </cell>
          <cell r="R5851" t="str">
            <v>SINAPI</v>
          </cell>
        </row>
        <row r="5852">
          <cell r="G5852">
            <v>101154</v>
          </cell>
          <cell r="H5852" t="str">
            <v>ALVENARIA DE VEDAÇÃO DE BLOCOS DE CONCRETO CELULAR DE 10X30X60CM (ESPESSURA 10CM) E ARGAMASSA DE ASSENTAMENTO COM PREPARO EM BETONEIRA. AF_05/2020</v>
          </cell>
          <cell r="I5852" t="str">
            <v>M2</v>
          </cell>
          <cell r="J5852" t="str">
            <v>ATRIBUÍDO SÃO PAULO</v>
          </cell>
          <cell r="K5852" t="str">
            <v>128,90</v>
          </cell>
          <cell r="L5852" t="str">
            <v>CAIXA REFERENCIAL</v>
          </cell>
          <cell r="M5852" t="str">
            <v>22,08</v>
          </cell>
          <cell r="N5852">
            <v>106.82000000000001</v>
          </cell>
          <cell r="O5852">
            <v>128.9</v>
          </cell>
          <cell r="P5852">
            <v>0</v>
          </cell>
          <cell r="R5852" t="str">
            <v>SINAPI</v>
          </cell>
        </row>
        <row r="5853">
          <cell r="G5853">
            <v>101155</v>
          </cell>
          <cell r="H5853" t="str">
            <v>ALVENARIA DE VEDAÇÃO DE BLOCOS DE CONCRETO CELULAR DE 15X30X60CM (ESPESSURA 15CM) E ARGAMASSA DE ASSENTAMENTO COM PREPARO EM BETONEIRA. AF_05/2020</v>
          </cell>
          <cell r="I5853" t="str">
            <v>M2</v>
          </cell>
          <cell r="J5853" t="str">
            <v>ATRIBUÍDO SÃO PAULO</v>
          </cell>
          <cell r="K5853" t="str">
            <v>181,64</v>
          </cell>
          <cell r="L5853" t="str">
            <v>CAIXA REFERENCIAL</v>
          </cell>
          <cell r="M5853" t="str">
            <v>29,23</v>
          </cell>
          <cell r="N5853">
            <v>152.41</v>
          </cell>
          <cell r="O5853">
            <v>181.64</v>
          </cell>
          <cell r="P5853">
            <v>0</v>
          </cell>
          <cell r="R5853" t="str">
            <v>SINAPI</v>
          </cell>
        </row>
        <row r="5854">
          <cell r="G5854">
            <v>101156</v>
          </cell>
          <cell r="H5854" t="str">
            <v>ALVENARIA DE VEDAÇÃO DE BLOCOS DE CONCRETO CELULAR DE 20X30X60CM (ESPESSURA 20CM) E ARGAMASSA DE ASSENTAMENTO COM PREPARO EM BETONEIRA. AF_05/2020</v>
          </cell>
          <cell r="I5854" t="str">
            <v>M2</v>
          </cell>
          <cell r="J5854" t="str">
            <v>ATRIBUÍDO SÃO PAULO</v>
          </cell>
          <cell r="K5854" t="str">
            <v>267,60</v>
          </cell>
          <cell r="L5854" t="str">
            <v>CAIXA REFERENCIAL</v>
          </cell>
          <cell r="M5854" t="str">
            <v>39,79</v>
          </cell>
          <cell r="N5854">
            <v>227.81000000000003</v>
          </cell>
          <cell r="O5854">
            <v>267.60000000000002</v>
          </cell>
          <cell r="P5854">
            <v>0</v>
          </cell>
          <cell r="R5854" t="str">
            <v>SINAPI</v>
          </cell>
        </row>
        <row r="5855">
          <cell r="G5855">
            <v>101814</v>
          </cell>
          <cell r="H5855" t="str">
            <v>RECOMPOSIÇÃO DE PAVIMENTOS EM PEDRA POLIÉDRICA, REJUNTAMENTO COM PÓ DE PEDRA, COM REAPROVEITAMENTO DAS PEDRAS POLIÉDRICAS PARA O FECHAMENTO DE VALAS - INCLUSO RETIRADA E COLOCAÇÃO DO MATERIAL. AF_12/2020</v>
          </cell>
          <cell r="I5855" t="str">
            <v>M2</v>
          </cell>
          <cell r="J5855" t="str">
            <v>ATRIBUÍDO SÃO PAULO</v>
          </cell>
          <cell r="K5855" t="str">
            <v>47,31</v>
          </cell>
          <cell r="L5855" t="str">
            <v>CAIXA REFERENCIAL</v>
          </cell>
          <cell r="M5855" t="str">
            <v>19,93</v>
          </cell>
          <cell r="N5855">
            <v>27.380000000000003</v>
          </cell>
          <cell r="O5855">
            <v>47.31</v>
          </cell>
          <cell r="P5855">
            <v>0</v>
          </cell>
          <cell r="R5855" t="str">
            <v>SINAPI</v>
          </cell>
        </row>
        <row r="5856">
          <cell r="G5856">
            <v>101816</v>
          </cell>
          <cell r="H5856" t="str">
            <v>RECOMPOSIÇÃO DE PAVIMENTO EM PEDRAS POLIÉDRICAS, REJUNTAMENTO COM ARGAMASSA, COM REAPROVEITAMENTO DAS PEDRAS POLIÉDRICAS, PARA O FECHAMENTO DE VALAS - INCLUSO RETIRADA E COLOCAÇÃO DO MATERIAL. AF_12/2020</v>
          </cell>
          <cell r="I5856" t="str">
            <v>M2</v>
          </cell>
          <cell r="J5856" t="str">
            <v>ATRIBUÍDO SÃO PAULO</v>
          </cell>
          <cell r="K5856" t="str">
            <v>72,66</v>
          </cell>
          <cell r="L5856" t="str">
            <v>CAIXA REFERENCIAL</v>
          </cell>
          <cell r="M5856" t="str">
            <v>24,86</v>
          </cell>
          <cell r="N5856">
            <v>47.8</v>
          </cell>
          <cell r="O5856">
            <v>72.66</v>
          </cell>
          <cell r="P5856">
            <v>0</v>
          </cell>
          <cell r="R5856" t="str">
            <v>SINAPI</v>
          </cell>
        </row>
        <row r="5857">
          <cell r="G5857">
            <v>101817</v>
          </cell>
          <cell r="H5857" t="str">
            <v>RECOMPOSIÇÃO DE PAVIMENTO EM PARALELEPÍPEDOS, REJUNTAMENTO COM PÓ DE PEDRA, COM REAPROVEITAMENTO DOS PARALELEPÍPEDOS, PARA O FECHAMENTO DE VALAS - INCLUSO RETIRADA E COLOCAÇÃO DO MATERIAL. AF_12/2020</v>
          </cell>
          <cell r="I5857" t="str">
            <v>M2</v>
          </cell>
          <cell r="J5857" t="str">
            <v>ATRIBUÍDO SÃO PAULO</v>
          </cell>
          <cell r="K5857" t="str">
            <v>50,19</v>
          </cell>
          <cell r="L5857" t="str">
            <v>CAIXA REFERENCIAL</v>
          </cell>
          <cell r="M5857" t="str">
            <v>24,26</v>
          </cell>
          <cell r="N5857">
            <v>25.929999999999996</v>
          </cell>
          <cell r="O5857">
            <v>50.19</v>
          </cell>
          <cell r="P5857">
            <v>0</v>
          </cell>
          <cell r="R5857" t="str">
            <v>SINAPI</v>
          </cell>
        </row>
        <row r="5858">
          <cell r="G5858">
            <v>101819</v>
          </cell>
          <cell r="H5858" t="str">
            <v>RECOMPOSIÇÃO DE PAVIMENTO EM PARALELEPÍPEDOS, REJUNTAMENTO COM ARGAMASSA, COM REAPROVEITAMENTO DOS PARALELEPÍPEDOS, PARA O FECHAMENTO DE VALAS - INCLUSO RETIRADA E COLOCAÇÃO DO MATERIAL. AF_12/2020</v>
          </cell>
          <cell r="I5858" t="str">
            <v>M2</v>
          </cell>
          <cell r="J5858" t="str">
            <v>ATRIBUÍDO SÃO PAULO</v>
          </cell>
          <cell r="K5858" t="str">
            <v>64,06</v>
          </cell>
          <cell r="L5858" t="str">
            <v>CAIXA REFERENCIAL</v>
          </cell>
          <cell r="M5858" t="str">
            <v>28,12</v>
          </cell>
          <cell r="N5858">
            <v>35.94</v>
          </cell>
          <cell r="O5858">
            <v>64.06</v>
          </cell>
          <cell r="P5858">
            <v>0</v>
          </cell>
          <cell r="R5858" t="str">
            <v>SINAPI</v>
          </cell>
        </row>
        <row r="5859">
          <cell r="G5859">
            <v>101820</v>
          </cell>
          <cell r="H5859" t="str">
            <v>RECOMPOSIÇÃO DE PAVIMENTO EM PISO INTERTRAVADO SEXTAVADO, COM REAPROVEITAMENTO DOS BLOCOS SEXTAVADO, PARA O FECHAMENTO DE VALAS - INCLUSO RETIRADA E COLOCAÇÃO DO MATERIAL. AF_12/2020</v>
          </cell>
          <cell r="I5859" t="str">
            <v>M2</v>
          </cell>
          <cell r="J5859" t="str">
            <v>ATRIBUÍDO SÃO PAULO</v>
          </cell>
          <cell r="K5859" t="str">
            <v>38,90</v>
          </cell>
          <cell r="L5859" t="str">
            <v>CAIXA REFERENCIAL</v>
          </cell>
          <cell r="M5859" t="str">
            <v>23,09</v>
          </cell>
          <cell r="N5859">
            <v>15.809999999999999</v>
          </cell>
          <cell r="O5859">
            <v>38.9</v>
          </cell>
          <cell r="P5859">
            <v>0</v>
          </cell>
          <cell r="R5859" t="str">
            <v>SINAPI</v>
          </cell>
        </row>
        <row r="5860">
          <cell r="G5860">
            <v>101822</v>
          </cell>
          <cell r="H5860" t="str">
            <v>RECOMPOSIÇÃO DE BASE E OU SUB-BASE PARA REMENDO PROFUNDO DE SOLOS DE COMPORTAMENTO LATERÍTICO (ARENOSO) - INCLUSO RETIRADA E COLOCAÇÃO DO MATERIAL. AF_12/2020</v>
          </cell>
          <cell r="I5860" t="str">
            <v>M3</v>
          </cell>
          <cell r="J5860" t="str">
            <v>ATRIBUÍDO SÃO PAULO</v>
          </cell>
          <cell r="K5860" t="str">
            <v>102,50</v>
          </cell>
          <cell r="L5860" t="str">
            <v>CAIXA REFERENCIAL</v>
          </cell>
          <cell r="M5860" t="str">
            <v>75,23</v>
          </cell>
          <cell r="N5860">
            <v>27.269999999999996</v>
          </cell>
          <cell r="O5860">
            <v>102.5</v>
          </cell>
          <cell r="P5860">
            <v>0</v>
          </cell>
          <cell r="R5860" t="str">
            <v>SINAPI</v>
          </cell>
        </row>
        <row r="5861">
          <cell r="G5861">
            <v>101823</v>
          </cell>
          <cell r="H5861" t="str">
            <v>RECOMPOSIÇÃO DE BASE E OU SUB-BASE PARA REMENDO PROFUNDO DE SOLO MELHORADO COM CIMENTO (TEOR DE 2%) - INCLUSO RETIRADA E COLOCAÇÃO DO MATERIAL. AF_12/2020</v>
          </cell>
          <cell r="I5861" t="str">
            <v>M3</v>
          </cell>
          <cell r="J5861" t="str">
            <v>ATRIBUÍDO SÃO PAULO</v>
          </cell>
          <cell r="K5861" t="str">
            <v>143,92</v>
          </cell>
          <cell r="L5861" t="str">
            <v>CAIXA REFERENCIAL</v>
          </cell>
          <cell r="M5861" t="str">
            <v>75,20</v>
          </cell>
          <cell r="N5861">
            <v>68.719999999999985</v>
          </cell>
          <cell r="O5861">
            <v>143.91999999999999</v>
          </cell>
          <cell r="P5861">
            <v>0</v>
          </cell>
          <cell r="R5861" t="str">
            <v>SINAPI</v>
          </cell>
        </row>
        <row r="5862">
          <cell r="G5862">
            <v>101824</v>
          </cell>
          <cell r="H5862" t="str">
            <v>RECOMPOSIÇÃO DE BASE E OU SUB-BASE PARA REMENDO PROFUNDO DE SOLO MELHORADO COM CIMENTO (TEOR DE 4%) - INCLUSO RETIRADA E COLOCAÇÃO DO MATERIAL. AF_12/2020</v>
          </cell>
          <cell r="I5862" t="str">
            <v>M3</v>
          </cell>
          <cell r="J5862" t="str">
            <v>ATRIBUÍDO SÃO PAULO</v>
          </cell>
          <cell r="K5862" t="str">
            <v>182,50</v>
          </cell>
          <cell r="L5862" t="str">
            <v>CAIXA REFERENCIAL</v>
          </cell>
          <cell r="M5862" t="str">
            <v>75,17</v>
          </cell>
          <cell r="N5862">
            <v>107.33</v>
          </cell>
          <cell r="O5862">
            <v>182.5</v>
          </cell>
          <cell r="P5862">
            <v>0</v>
          </cell>
          <cell r="R5862" t="str">
            <v>SINAPI</v>
          </cell>
        </row>
        <row r="5863">
          <cell r="G5863">
            <v>101825</v>
          </cell>
          <cell r="H5863" t="str">
            <v>RECOMPOSIÇÃO DE BASE E OU SUB-BASE PARA REMENDO PROFUNDO DE SOLO COM CIMENTO (TEOR DE 6%) - INCLUSO RETIRADA E COLOCAÇÃO DO MATERIAL. AF_12/2020</v>
          </cell>
          <cell r="I5863" t="str">
            <v>M3</v>
          </cell>
          <cell r="J5863" t="str">
            <v>ATRIBUÍDO SÃO PAULO</v>
          </cell>
          <cell r="K5863" t="str">
            <v>220,03</v>
          </cell>
          <cell r="L5863" t="str">
            <v>CAIXA REFERENCIAL</v>
          </cell>
          <cell r="M5863" t="str">
            <v>75,16</v>
          </cell>
          <cell r="N5863">
            <v>144.87</v>
          </cell>
          <cell r="O5863">
            <v>220.03</v>
          </cell>
          <cell r="P5863">
            <v>0</v>
          </cell>
          <cell r="R5863" t="str">
            <v>SINAPI</v>
          </cell>
        </row>
        <row r="5864">
          <cell r="G5864">
            <v>101826</v>
          </cell>
          <cell r="H5864" t="str">
            <v>RECOMPOSIÇÃO DE BASE E OU SUB-BASE PARA REMENDO PROFUNDO DE SOLO COM CIMENTO (TEOR DE 8%) - INCLUSO RETIRADA E COLOCAÇÃO DO MATERIAL. AF_12/2020</v>
          </cell>
          <cell r="I5864" t="str">
            <v>M3</v>
          </cell>
          <cell r="J5864" t="str">
            <v>ATRIBUÍDO SÃO PAULO</v>
          </cell>
          <cell r="K5864" t="str">
            <v>257,06</v>
          </cell>
          <cell r="L5864" t="str">
            <v>CAIXA REFERENCIAL</v>
          </cell>
          <cell r="M5864" t="str">
            <v>75,16</v>
          </cell>
          <cell r="N5864">
            <v>181.9</v>
          </cell>
          <cell r="O5864">
            <v>257.06</v>
          </cell>
          <cell r="P5864">
            <v>0</v>
          </cell>
          <cell r="R5864" t="str">
            <v>SINAPI</v>
          </cell>
        </row>
        <row r="5865">
          <cell r="G5865">
            <v>101827</v>
          </cell>
          <cell r="H5865" t="str">
            <v>RECOMPOSIÇÃO DE BASE E OU SUB-BASE PARA REMENDO PROFUNDO DE SOLO BRITA (40/60) - INCLUSO RETIRADA E COLOCAÇÃO DO MATERIAL. AF_12/2020</v>
          </cell>
          <cell r="I5865" t="str">
            <v>M3</v>
          </cell>
          <cell r="J5865" t="str">
            <v>ATRIBUÍDO SÃO PAULO</v>
          </cell>
          <cell r="K5865" t="str">
            <v>213,31</v>
          </cell>
          <cell r="L5865" t="str">
            <v>CAIXA REFERENCIAL</v>
          </cell>
          <cell r="M5865" t="str">
            <v>75,16</v>
          </cell>
          <cell r="N5865">
            <v>138.15</v>
          </cell>
          <cell r="O5865">
            <v>213.31</v>
          </cell>
          <cell r="P5865">
            <v>0</v>
          </cell>
          <cell r="R5865" t="str">
            <v>SINAPI</v>
          </cell>
        </row>
        <row r="5866">
          <cell r="G5866">
            <v>101828</v>
          </cell>
          <cell r="H5866" t="str">
            <v>RECOMPOSIÇÃO DE BASE E OU SUB-BASE PARA REMENDO PROFUNDO DE SOLO BRITA (50/50) - INCLUSO RETIRADA E COLOCAÇÃO DO MATERIAL. AF_12/2020</v>
          </cell>
          <cell r="I5866" t="str">
            <v>M3</v>
          </cell>
          <cell r="J5866" t="str">
            <v>ATRIBUÍDO SÃO PAULO</v>
          </cell>
          <cell r="K5866" t="str">
            <v>194,85</v>
          </cell>
          <cell r="L5866" t="str">
            <v>CAIXA REFERENCIAL</v>
          </cell>
          <cell r="M5866" t="str">
            <v>75,17</v>
          </cell>
          <cell r="N5866">
            <v>119.67999999999999</v>
          </cell>
          <cell r="O5866">
            <v>194.85</v>
          </cell>
          <cell r="P5866">
            <v>0</v>
          </cell>
          <cell r="R5866" t="str">
            <v>SINAPI</v>
          </cell>
        </row>
        <row r="5867">
          <cell r="G5867">
            <v>101829</v>
          </cell>
          <cell r="H5867" t="str">
            <v>RECOMPOSIÇÃO DE BASE E OU SUB-BASE PARA REMENDO PROFUNDO DE SOLO BRITA (40/60) COM CIMENTO (TEOR DE 4%) - INCLUSO RETIRADA E COLOCAÇÃO DO MATERIAL. AF_12/2020</v>
          </cell>
          <cell r="I5867" t="str">
            <v>M3</v>
          </cell>
          <cell r="J5867" t="str">
            <v>ATRIBUÍDO SÃO PAULO</v>
          </cell>
          <cell r="K5867" t="str">
            <v>288,88</v>
          </cell>
          <cell r="L5867" t="str">
            <v>CAIXA REFERENCIAL</v>
          </cell>
          <cell r="M5867" t="str">
            <v>75,15</v>
          </cell>
          <cell r="N5867">
            <v>213.73</v>
          </cell>
          <cell r="O5867">
            <v>288.88</v>
          </cell>
          <cell r="P5867">
            <v>0</v>
          </cell>
          <cell r="R5867" t="str">
            <v>SINAPI</v>
          </cell>
        </row>
        <row r="5868">
          <cell r="G5868">
            <v>101830</v>
          </cell>
          <cell r="H5868" t="str">
            <v>RECOMPOSIÇÃO DE BASE E OU SUB-BASE PARA REMENDO PROFUNDO DE SOLO BRITA (40/60) COM CIMENTO (TEOR DE 6%) - INCLUSO RETIRADA E COLOCAÇÃO DO MATERIAL. AF_12/2020</v>
          </cell>
          <cell r="I5868" t="str">
            <v>M3</v>
          </cell>
          <cell r="J5868" t="str">
            <v>ATRIBUÍDO SÃO PAULO</v>
          </cell>
          <cell r="K5868" t="str">
            <v>324,19</v>
          </cell>
          <cell r="L5868" t="str">
            <v>CAIXA REFERENCIAL</v>
          </cell>
          <cell r="M5868" t="str">
            <v>75,15</v>
          </cell>
          <cell r="N5868">
            <v>249.04</v>
          </cell>
          <cell r="O5868">
            <v>324.19</v>
          </cell>
          <cell r="P5868">
            <v>0</v>
          </cell>
          <cell r="R5868" t="str">
            <v>SINAPI</v>
          </cell>
        </row>
        <row r="5869">
          <cell r="G5869">
            <v>101831</v>
          </cell>
          <cell r="H5869" t="str">
            <v>RECOMPOSIÇÃO DE BASE E OU SUB-BASE PARA REMENDO PROFUNDO DE SOLO BRITA (40/60) COM CIMENTO (TEOR DE 8%) - INCLUSO RETIRADA E COLOCAÇÃO DO MATERIAL. AF_12/2020</v>
          </cell>
          <cell r="I5869" t="str">
            <v>M3</v>
          </cell>
          <cell r="J5869" t="str">
            <v>ATRIBUÍDO SÃO PAULO</v>
          </cell>
          <cell r="K5869" t="str">
            <v>359,01</v>
          </cell>
          <cell r="L5869" t="str">
            <v>CAIXA REFERENCIAL</v>
          </cell>
          <cell r="M5869" t="str">
            <v>75,14</v>
          </cell>
          <cell r="N5869">
            <v>283.87</v>
          </cell>
          <cell r="O5869">
            <v>359.01</v>
          </cell>
          <cell r="P5869">
            <v>0</v>
          </cell>
          <cell r="R5869" t="str">
            <v>SINAPI</v>
          </cell>
        </row>
        <row r="5870">
          <cell r="G5870">
            <v>101832</v>
          </cell>
          <cell r="H5870" t="str">
            <v>RECOMPOSIÇÃO DE BASE E OU SUB-BASE PARA REMENDO PROFUNDO DE SOLO BRITA (50/50) COM CIMENTO (TEOR DE 4%) - INCLUSO RETIRADA E COLOCAÇÃO DO MATERIAL. AF_12/2020</v>
          </cell>
          <cell r="I5870" t="str">
            <v>M3</v>
          </cell>
          <cell r="J5870" t="str">
            <v>ATRIBUÍDO SÃO PAULO</v>
          </cell>
          <cell r="K5870" t="str">
            <v>271,15</v>
          </cell>
          <cell r="L5870" t="str">
            <v>CAIXA REFERENCIAL</v>
          </cell>
          <cell r="M5870" t="str">
            <v>75,15</v>
          </cell>
          <cell r="N5870">
            <v>195.99999999999997</v>
          </cell>
          <cell r="O5870">
            <v>271.14999999999998</v>
          </cell>
          <cell r="P5870">
            <v>0</v>
          </cell>
          <cell r="R5870" t="str">
            <v>SINAPI</v>
          </cell>
        </row>
        <row r="5871">
          <cell r="G5871">
            <v>101833</v>
          </cell>
          <cell r="H5871" t="str">
            <v>RECOMPOSIÇÃO DE BASE E OU SUB-BASE PARA REMENDO PROFUNDO DE SOLO BRITA (50/50) COM CIMENTO (TEOR DE 6%) - INCLUSO RETIRADA E COLOCAÇÃO DO MATERIAL. AF_12/2020</v>
          </cell>
          <cell r="I5871" t="str">
            <v>M3</v>
          </cell>
          <cell r="J5871" t="str">
            <v>ATRIBUÍDO SÃO PAULO</v>
          </cell>
          <cell r="K5871" t="str">
            <v>306,83</v>
          </cell>
          <cell r="L5871" t="str">
            <v>CAIXA REFERENCIAL</v>
          </cell>
          <cell r="M5871" t="str">
            <v>75,15</v>
          </cell>
          <cell r="N5871">
            <v>231.67999999999998</v>
          </cell>
          <cell r="O5871">
            <v>306.83</v>
          </cell>
          <cell r="P5871">
            <v>0</v>
          </cell>
          <cell r="R5871" t="str">
            <v>SINAPI</v>
          </cell>
        </row>
        <row r="5872">
          <cell r="G5872">
            <v>101834</v>
          </cell>
          <cell r="H5872" t="str">
            <v>RECOMPOSIÇÃO DE BASE E OU SUB-BASE PARA REMENDO PROFUNDO DE SOLO BRITA (50/50) COM CIMENTO (TEOR DE 8%) - INCLUSO RETIRADA E COLOCAÇÃO DO MATERIAL. AF_12/2020</v>
          </cell>
          <cell r="I5872" t="str">
            <v>M3</v>
          </cell>
          <cell r="J5872" t="str">
            <v>ATRIBUÍDO SÃO PAULO</v>
          </cell>
          <cell r="K5872" t="str">
            <v>342,02</v>
          </cell>
          <cell r="L5872" t="str">
            <v>CAIXA REFERENCIAL</v>
          </cell>
          <cell r="M5872" t="str">
            <v>75,15</v>
          </cell>
          <cell r="N5872">
            <v>266.87</v>
          </cell>
          <cell r="O5872">
            <v>342.02</v>
          </cell>
          <cell r="P5872">
            <v>0</v>
          </cell>
          <cell r="R5872" t="str">
            <v>SINAPI</v>
          </cell>
        </row>
        <row r="5873">
          <cell r="G5873">
            <v>101835</v>
          </cell>
          <cell r="H5873" t="str">
            <v>RECOMPOSIÇÃO DE BASE E OU SUB-BASE PARA REMENDO PROFUNDO DE BRITA GRADUADA SIMPLES - INCLUSO RETIRADA E COLOCAÇÃO DO MATERIAL. AF_12/2020</v>
          </cell>
          <cell r="I5873" t="str">
            <v>M3</v>
          </cell>
          <cell r="J5873" t="str">
            <v>ATRIBUÍDO SÃO PAULO</v>
          </cell>
          <cell r="K5873" t="str">
            <v>312,45</v>
          </cell>
          <cell r="L5873" t="str">
            <v>CAIXA REFERENCIAL</v>
          </cell>
          <cell r="M5873" t="str">
            <v>76,44</v>
          </cell>
          <cell r="N5873">
            <v>236.01</v>
          </cell>
          <cell r="O5873">
            <v>312.45</v>
          </cell>
          <cell r="P5873">
            <v>0</v>
          </cell>
          <cell r="R5873" t="str">
            <v>SINAPI</v>
          </cell>
        </row>
        <row r="5874">
          <cell r="G5874">
            <v>101836</v>
          </cell>
          <cell r="H5874" t="str">
            <v>RECOMPOSIÇÃO DE BASE E OU SUB-BASE PARA FECHAMENTO DE VALAS DE SOLOS DE COMPORTAMENTO LATERÍTICO (ARENOSO) - INCLUSO RETIRADA E COLOCAÇÃO DO MATERIAL. AF_12/2020</v>
          </cell>
          <cell r="I5874" t="str">
            <v>M3</v>
          </cell>
          <cell r="J5874" t="str">
            <v>ATRIBUÍDO SÃO PAULO</v>
          </cell>
          <cell r="K5874" t="str">
            <v>22,33</v>
          </cell>
          <cell r="L5874" t="str">
            <v>CAIXA REFERENCIAL</v>
          </cell>
          <cell r="M5874" t="str">
            <v>6,35</v>
          </cell>
          <cell r="N5874">
            <v>15.979999999999999</v>
          </cell>
          <cell r="O5874">
            <v>22.33</v>
          </cell>
          <cell r="P5874">
            <v>0</v>
          </cell>
          <cell r="R5874" t="str">
            <v>SINAPI</v>
          </cell>
        </row>
        <row r="5875">
          <cell r="G5875">
            <v>101837</v>
          </cell>
          <cell r="H5875" t="str">
            <v>RECOMPOSIÇÃO DE BASE E OU SUB-BASE PARA FECHAMENTO DE VALAS DE SOLO MELHORADO COM CIMENTO (TEOR DE 2%) - INCLUSO RETIRADA E COLOCAÇÃO DO MATERIAL. AF_12/2020</v>
          </cell>
          <cell r="I5875" t="str">
            <v>M3</v>
          </cell>
          <cell r="J5875" t="str">
            <v>ATRIBUÍDO SÃO PAULO</v>
          </cell>
          <cell r="K5875" t="str">
            <v>63,75</v>
          </cell>
          <cell r="L5875" t="str">
            <v>CAIXA REFERENCIAL</v>
          </cell>
          <cell r="M5875" t="str">
            <v>6,32</v>
          </cell>
          <cell r="N5875">
            <v>57.43</v>
          </cell>
          <cell r="O5875">
            <v>63.75</v>
          </cell>
          <cell r="P5875">
            <v>0</v>
          </cell>
          <cell r="R5875" t="str">
            <v>SINAPI</v>
          </cell>
        </row>
        <row r="5876">
          <cell r="G5876">
            <v>101838</v>
          </cell>
          <cell r="H5876" t="str">
            <v>RECOMPOSIÇÃO DE BASE E OU SUB-BASE PARA FECHAMENTO DE VALAS DE SOLO MELHORADO COM CIMENTO (TEOR DE 4%) - INCLUSO RETIRADA E COLOCAÇÃO DO MATERIAL. AF_12/2020</v>
          </cell>
          <cell r="I5876" t="str">
            <v>M3</v>
          </cell>
          <cell r="J5876" t="str">
            <v>ATRIBUÍDO SÃO PAULO</v>
          </cell>
          <cell r="K5876" t="str">
            <v>102,33</v>
          </cell>
          <cell r="L5876" t="str">
            <v>CAIXA REFERENCIAL</v>
          </cell>
          <cell r="M5876" t="str">
            <v>6,31</v>
          </cell>
          <cell r="N5876">
            <v>96.02</v>
          </cell>
          <cell r="O5876">
            <v>102.33</v>
          </cell>
          <cell r="P5876">
            <v>0</v>
          </cell>
          <cell r="R5876" t="str">
            <v>SINAPI</v>
          </cell>
        </row>
        <row r="5877">
          <cell r="G5877">
            <v>101839</v>
          </cell>
          <cell r="H5877" t="str">
            <v>RECOMPOSIÇÃO DE BASE E OU SUB-BASE PARA FECHAMENTO DE VALAS DE SOLO COM CIMENTO (TEOR DE 6%) - INCLUSO RETIRADA E COLOCAÇÃO DO MATERIAL. AF_12/2020</v>
          </cell>
          <cell r="I5877" t="str">
            <v>M3</v>
          </cell>
          <cell r="J5877" t="str">
            <v>ATRIBUÍDO SÃO PAULO</v>
          </cell>
          <cell r="K5877" t="str">
            <v>139,85</v>
          </cell>
          <cell r="L5877" t="str">
            <v>CAIXA REFERENCIAL</v>
          </cell>
          <cell r="M5877" t="str">
            <v>6,29</v>
          </cell>
          <cell r="N5877">
            <v>133.56</v>
          </cell>
          <cell r="O5877">
            <v>139.85</v>
          </cell>
          <cell r="P5877">
            <v>0</v>
          </cell>
          <cell r="R5877" t="str">
            <v>SINAPI</v>
          </cell>
        </row>
        <row r="5878">
          <cell r="G5878">
            <v>101840</v>
          </cell>
          <cell r="H5878" t="str">
            <v>RECOMPOSIÇÃO DE BASE E OU SUB-BASE PARA FECHAMENTO DE VALAS DE SOLO COM CIMENTO (TEOR DE 8%) - INCLUSO RETIRADA E COLOCAÇÃO DO MATERIAL. AF_12/2020</v>
          </cell>
          <cell r="I5878" t="str">
            <v>M3</v>
          </cell>
          <cell r="J5878" t="str">
            <v>ATRIBUÍDO SÃO PAULO</v>
          </cell>
          <cell r="K5878" t="str">
            <v>215,77</v>
          </cell>
          <cell r="L5878" t="str">
            <v>CAIXA REFERENCIAL</v>
          </cell>
          <cell r="M5878" t="str">
            <v>20,88</v>
          </cell>
          <cell r="N5878">
            <v>194.89000000000001</v>
          </cell>
          <cell r="O5878">
            <v>215.77</v>
          </cell>
          <cell r="P5878">
            <v>0</v>
          </cell>
          <cell r="R5878" t="str">
            <v>SINAPI</v>
          </cell>
        </row>
        <row r="5879">
          <cell r="G5879">
            <v>101841</v>
          </cell>
          <cell r="H5879" t="str">
            <v>RECOMPOSIÇÃO DE BASE E OU SUB-BASE PARA FECHAMENTO DE VALAS DE SOLO BRITA (40/60) - INCLUSO RETIRADA E COLOCAÇÃO DO MATERIAL. AF_12/2020</v>
          </cell>
          <cell r="I5879" t="str">
            <v>M3</v>
          </cell>
          <cell r="J5879" t="str">
            <v>ATRIBUÍDO SÃO PAULO</v>
          </cell>
          <cell r="K5879" t="str">
            <v>133,14</v>
          </cell>
          <cell r="L5879" t="str">
            <v>CAIXA REFERENCIAL</v>
          </cell>
          <cell r="M5879" t="str">
            <v>6,30</v>
          </cell>
          <cell r="N5879">
            <v>126.83999999999999</v>
          </cell>
          <cell r="O5879">
            <v>133.13999999999999</v>
          </cell>
          <cell r="P5879">
            <v>0</v>
          </cell>
          <cell r="R5879" t="str">
            <v>SINAPI</v>
          </cell>
        </row>
        <row r="5880">
          <cell r="G5880">
            <v>101842</v>
          </cell>
          <cell r="H5880" t="str">
            <v>RECOMPOSIÇÃO DE BASE E OU SUB-BASE PARA FECHAMENTO DE VALAS DE SOLO BRITA (50/50) - INCLUSO RETIRADA E COLOCAÇÃO DO MATERIAL. AF_12/2020</v>
          </cell>
          <cell r="I5880" t="str">
            <v>M3</v>
          </cell>
          <cell r="J5880" t="str">
            <v>ATRIBUÍDO SÃO PAULO</v>
          </cell>
          <cell r="K5880" t="str">
            <v>114,68</v>
          </cell>
          <cell r="L5880" t="str">
            <v>CAIXA REFERENCIAL</v>
          </cell>
          <cell r="M5880" t="str">
            <v>6,31</v>
          </cell>
          <cell r="N5880">
            <v>108.37</v>
          </cell>
          <cell r="O5880">
            <v>114.68</v>
          </cell>
          <cell r="P5880">
            <v>0</v>
          </cell>
          <cell r="R5880" t="str">
            <v>SINAPI</v>
          </cell>
        </row>
        <row r="5881">
          <cell r="G5881">
            <v>101843</v>
          </cell>
          <cell r="H5881" t="str">
            <v>RECOMPOSIÇÃO DE BASE E OU SUB-BASE PARA FECHAMENTO DE VALAS DE SOLO BRITA (40/60) COM CIMENTO (TEOR DE 4%) - INCLUSO RETIRADA E COLOCAÇÃO DO MATERIAL. AF_12/2020</v>
          </cell>
          <cell r="I5881" t="str">
            <v>M3</v>
          </cell>
          <cell r="J5881" t="str">
            <v>ATRIBUÍDO SÃO PAULO</v>
          </cell>
          <cell r="K5881" t="str">
            <v>208,71</v>
          </cell>
          <cell r="L5881" t="str">
            <v>CAIXA REFERENCIAL</v>
          </cell>
          <cell r="M5881" t="str">
            <v>6,30</v>
          </cell>
          <cell r="N5881">
            <v>202.41</v>
          </cell>
          <cell r="O5881">
            <v>208.71</v>
          </cell>
          <cell r="P5881">
            <v>0</v>
          </cell>
          <cell r="R5881" t="str">
            <v>SINAPI</v>
          </cell>
        </row>
        <row r="5882">
          <cell r="G5882">
            <v>101844</v>
          </cell>
          <cell r="H5882" t="str">
            <v>RECOMPOSIÇÃO DE BASE E OU SUB-BASE PARA FECHAMENTO DE VALAS DE SOLO BRITA (40/60) COM CIMENTO (TEOR DE 6%) - INCLUSO RETIRADA E COLOCAÇÃO DO MATERIAL. AF_12/2020</v>
          </cell>
          <cell r="I5882" t="str">
            <v>M3</v>
          </cell>
          <cell r="J5882" t="str">
            <v>ATRIBUÍDO SÃO PAULO</v>
          </cell>
          <cell r="K5882" t="str">
            <v>244,02</v>
          </cell>
          <cell r="L5882" t="str">
            <v>CAIXA REFERENCIAL</v>
          </cell>
          <cell r="M5882" t="str">
            <v>6,30</v>
          </cell>
          <cell r="N5882">
            <v>237.72</v>
          </cell>
          <cell r="O5882">
            <v>244.02</v>
          </cell>
          <cell r="P5882">
            <v>0</v>
          </cell>
          <cell r="R5882" t="str">
            <v>SINAPI</v>
          </cell>
        </row>
        <row r="5883">
          <cell r="G5883">
            <v>101845</v>
          </cell>
          <cell r="H5883" t="str">
            <v>RECOMPOSIÇÃO DE BASE E OU SUB-BASE PARA FECHAMENTO DE VALAS DE SOLO BRITA (40/60) COM CIMENTO (TEOR DE 8%) - INCLUSO RETIRADA E COLOCAÇÃO DO MATERIAL. AF_12/2020</v>
          </cell>
          <cell r="I5883" t="str">
            <v>M3</v>
          </cell>
          <cell r="J5883" t="str">
            <v>ATRIBUÍDO SÃO PAULO</v>
          </cell>
          <cell r="K5883" t="str">
            <v>278,84</v>
          </cell>
          <cell r="L5883" t="str">
            <v>CAIXA REFERENCIAL</v>
          </cell>
          <cell r="M5883" t="str">
            <v>6,30</v>
          </cell>
          <cell r="N5883">
            <v>272.53999999999996</v>
          </cell>
          <cell r="O5883">
            <v>278.83999999999997</v>
          </cell>
          <cell r="P5883">
            <v>0</v>
          </cell>
          <cell r="R5883" t="str">
            <v>SINAPI</v>
          </cell>
        </row>
        <row r="5884">
          <cell r="G5884">
            <v>101846</v>
          </cell>
          <cell r="H5884" t="str">
            <v>RECOMPOSIÇÃO DE BASE E OU SUB-BASE PARA FECHAMENTO DE VALAS DE SOLO BRITA (50/50) COM CIMENTO (TEOR DE 4%) - INCLUSO RETIRADA E COLOCAÇÃO DO MATERIAL. AF_12/2020</v>
          </cell>
          <cell r="I5884" t="str">
            <v>M3</v>
          </cell>
          <cell r="J5884" t="str">
            <v>ATRIBUÍDO SÃO PAULO</v>
          </cell>
          <cell r="K5884" t="str">
            <v>190,98</v>
          </cell>
          <cell r="L5884" t="str">
            <v>CAIXA REFERENCIAL</v>
          </cell>
          <cell r="M5884" t="str">
            <v>6,30</v>
          </cell>
          <cell r="N5884">
            <v>184.67999999999998</v>
          </cell>
          <cell r="O5884">
            <v>190.98</v>
          </cell>
          <cell r="P5884">
            <v>0</v>
          </cell>
          <cell r="R5884" t="str">
            <v>SINAPI</v>
          </cell>
        </row>
        <row r="5885">
          <cell r="G5885">
            <v>101847</v>
          </cell>
          <cell r="H5885" t="str">
            <v>RECOMPOSIÇÃO DE BASE E OU SUB-BASE PARA FECHAMENTO DE VALAS DE SOLO BRITA (50/50) COM CIMENTO (TEOR DE 6%) - INCLUSO RETIRADA E COLOCAÇÃO DO MATERIAL. AF_12/2020</v>
          </cell>
          <cell r="I5885" t="str">
            <v>M3</v>
          </cell>
          <cell r="J5885" t="str">
            <v>ATRIBUÍDO SÃO PAULO</v>
          </cell>
          <cell r="K5885" t="str">
            <v>226,66</v>
          </cell>
          <cell r="L5885" t="str">
            <v>CAIXA REFERENCIAL</v>
          </cell>
          <cell r="M5885" t="str">
            <v>6,30</v>
          </cell>
          <cell r="N5885">
            <v>220.35999999999999</v>
          </cell>
          <cell r="O5885">
            <v>226.66</v>
          </cell>
          <cell r="P5885">
            <v>0</v>
          </cell>
          <cell r="R5885" t="str">
            <v>SINAPI</v>
          </cell>
        </row>
        <row r="5886">
          <cell r="G5886">
            <v>101848</v>
          </cell>
          <cell r="H5886" t="str">
            <v>RECOMPOSIÇÃO DE BASE E OU SUB-BASE PARA FECHAMENTO DE VALAS DE SOLO BRITA (50/50) COM CIMENTO (TEOR DE 8%) - INCLUSO RETIRADA E COLOCAÇÃO DO MATERIAL. AF_12/2020</v>
          </cell>
          <cell r="I5886" t="str">
            <v>M3</v>
          </cell>
          <cell r="J5886" t="str">
            <v>ATRIBUÍDO SÃO PAULO</v>
          </cell>
          <cell r="K5886" t="str">
            <v>261,85</v>
          </cell>
          <cell r="L5886" t="str">
            <v>CAIXA REFERENCIAL</v>
          </cell>
          <cell r="M5886" t="str">
            <v>6,30</v>
          </cell>
          <cell r="N5886">
            <v>255.55</v>
          </cell>
          <cell r="O5886">
            <v>261.85000000000002</v>
          </cell>
          <cell r="P5886">
            <v>0</v>
          </cell>
          <cell r="R5886" t="str">
            <v>SINAPI</v>
          </cell>
        </row>
        <row r="5887">
          <cell r="G5887">
            <v>101849</v>
          </cell>
          <cell r="H5887" t="str">
            <v>RECOMPOSIÇÃO DE BASE E OU SUB-BASE PARA FECHAMENTO DE VALAS DE BRITA GRADUADA SIMPLES - INCLUSO RETIRADA E COLOCAÇÃO DO MATERIAL. AF_12/2020</v>
          </cell>
          <cell r="I5887" t="str">
            <v>M3</v>
          </cell>
          <cell r="J5887" t="str">
            <v>ATRIBUÍDO SÃO PAULO</v>
          </cell>
          <cell r="K5887" t="str">
            <v>232,28</v>
          </cell>
          <cell r="L5887" t="str">
            <v>CAIXA REFERENCIAL</v>
          </cell>
          <cell r="M5887" t="str">
            <v>7,53</v>
          </cell>
          <cell r="N5887">
            <v>224.75</v>
          </cell>
          <cell r="O5887">
            <v>232.28</v>
          </cell>
          <cell r="P5887">
            <v>0</v>
          </cell>
          <cell r="R5887" t="str">
            <v>SINAPI</v>
          </cell>
        </row>
        <row r="5888">
          <cell r="G5888">
            <v>101850</v>
          </cell>
          <cell r="H5888" t="str">
            <v>REASSENTAMENTO DE PARALELEPÍPEDOS, REJUNTAMENTO COM PÓ DE PEDRA, COM REAPROVEITAMENTO DOS PARALELEPÍPEDOS - INCLUSO RETIRADA E COLOCAÇÃO DO MATERIAL. AF_12/2020</v>
          </cell>
          <cell r="I5888" t="str">
            <v>M2</v>
          </cell>
          <cell r="J5888" t="str">
            <v>ATRIBUÍDO SÃO PAULO</v>
          </cell>
          <cell r="K5888" t="str">
            <v>57,61</v>
          </cell>
          <cell r="L5888" t="str">
            <v>CAIXA REFERENCIAL</v>
          </cell>
          <cell r="M5888" t="str">
            <v>24,45</v>
          </cell>
          <cell r="N5888">
            <v>33.159999999999997</v>
          </cell>
          <cell r="O5888">
            <v>57.61</v>
          </cell>
          <cell r="P5888">
            <v>0</v>
          </cell>
          <cell r="R5888" t="str">
            <v>SINAPI</v>
          </cell>
        </row>
        <row r="5889">
          <cell r="G5889">
            <v>101852</v>
          </cell>
          <cell r="H5889" t="str">
            <v>REASSENTAMENTO DE PARALELEPÍPEDOS, REJUNTAMENTO COM ARGAMASSA, COM REAPROVEITAMENTO DOS PARALELEPÍPEDOS - INCLUSO RETIRADA E COLOCAÇÃO DO MATERIAL. AF_12/2020</v>
          </cell>
          <cell r="I5889" t="str">
            <v>M2</v>
          </cell>
          <cell r="J5889" t="str">
            <v>ATRIBUÍDO SÃO PAULO</v>
          </cell>
          <cell r="K5889" t="str">
            <v>71,76</v>
          </cell>
          <cell r="L5889" t="str">
            <v>CAIXA REFERENCIAL</v>
          </cell>
          <cell r="M5889" t="str">
            <v>27,98</v>
          </cell>
          <cell r="N5889">
            <v>43.78</v>
          </cell>
          <cell r="O5889">
            <v>71.760000000000005</v>
          </cell>
          <cell r="P5889">
            <v>0</v>
          </cell>
          <cell r="R5889" t="str">
            <v>SINAPI</v>
          </cell>
        </row>
        <row r="5890">
          <cell r="G5890">
            <v>101853</v>
          </cell>
          <cell r="H5890" t="str">
            <v>REASSENTAMENTO DE PEDRAS POLIÉDRICAS, REJUNTAMENTO COM PÓ DE PEDRA, COM REAPROVEITAMENTO DAS PEDRAS POLIÉDRICAS - INCLUSO RETIRADA E COLOCAÇÃO DO MATERIAL.  AF_12/2020</v>
          </cell>
          <cell r="I5890" t="str">
            <v>M2</v>
          </cell>
          <cell r="J5890" t="str">
            <v>ATRIBUÍDO SÃO PAULO</v>
          </cell>
          <cell r="K5890" t="str">
            <v>53,18</v>
          </cell>
          <cell r="L5890" t="str">
            <v>CAIXA REFERENCIAL</v>
          </cell>
          <cell r="M5890" t="str">
            <v>19,97</v>
          </cell>
          <cell r="N5890">
            <v>33.21</v>
          </cell>
          <cell r="O5890">
            <v>53.18</v>
          </cell>
          <cell r="P5890">
            <v>0</v>
          </cell>
          <cell r="R5890" t="str">
            <v>SINAPI</v>
          </cell>
        </row>
        <row r="5891">
          <cell r="G5891">
            <v>101855</v>
          </cell>
          <cell r="H5891" t="str">
            <v>REASSENTAMENTO DE PEDRAS POLIÉDRICAS, REJUNTAMENTO COM ARGAMASSA, COM REAPROVEITAMENTO DAS PEDRAS POLIÉDRICAS - INCLUSO RETIRADA E COLOCAÇÃO DO MATERIAL. AF_12/2020</v>
          </cell>
          <cell r="I5891" t="str">
            <v>M2</v>
          </cell>
          <cell r="J5891" t="str">
            <v>ATRIBUÍDO SÃO PAULO</v>
          </cell>
          <cell r="K5891" t="str">
            <v>78,72</v>
          </cell>
          <cell r="L5891" t="str">
            <v>CAIXA REFERENCIAL</v>
          </cell>
          <cell r="M5891" t="str">
            <v>24,57</v>
          </cell>
          <cell r="N5891">
            <v>54.15</v>
          </cell>
          <cell r="O5891">
            <v>78.72</v>
          </cell>
          <cell r="P5891">
            <v>0</v>
          </cell>
          <cell r="R5891" t="str">
            <v>SINAPI</v>
          </cell>
        </row>
        <row r="5892">
          <cell r="G5892">
            <v>101856</v>
          </cell>
          <cell r="H5892" t="str">
            <v>REASSENTAMENTO DE BLOCOS PISOGRAMA PARA PISO INTERTRAVADO, COM REAPROVEITAMENTO DOS BLOCOS PISOGRAMA - INCLUSO RETIRADA E COLOCAÇÃO DO MATERIAL. AF_12/2020</v>
          </cell>
          <cell r="I5892" t="str">
            <v>M2</v>
          </cell>
          <cell r="J5892" t="str">
            <v>ATRIBUÍDO SÃO PAULO</v>
          </cell>
          <cell r="K5892" t="str">
            <v>25,06</v>
          </cell>
          <cell r="L5892" t="str">
            <v>CAIXA REFERENCIAL</v>
          </cell>
          <cell r="M5892" t="str">
            <v>13,02</v>
          </cell>
          <cell r="N5892">
            <v>12.04</v>
          </cell>
          <cell r="O5892">
            <v>25.06</v>
          </cell>
          <cell r="P5892">
            <v>0</v>
          </cell>
          <cell r="R5892" t="str">
            <v>SINAPI</v>
          </cell>
        </row>
        <row r="5893">
          <cell r="G5893">
            <v>101857</v>
          </cell>
          <cell r="H5893" t="str">
            <v>REASSENTAMENTO DE BLOCOS SEXTAVADO PARA PISO INTERTRAVADO, ESPESSURA DE 6 CM, EM CALÇADA, COM REAPROVEITAMENTO DOS BLOCOS SEXTAVADOS - INCLUSO RETIRADA E COLOCAÇÃO DO MATERIAL. AF_12/2020</v>
          </cell>
          <cell r="I5893" t="str">
            <v>M2</v>
          </cell>
          <cell r="J5893" t="str">
            <v>ATRIBUÍDO SÃO PAULO</v>
          </cell>
          <cell r="K5893" t="str">
            <v>30,88</v>
          </cell>
          <cell r="L5893" t="str">
            <v>CAIXA REFERENCIAL</v>
          </cell>
          <cell r="M5893" t="str">
            <v>17,39</v>
          </cell>
          <cell r="N5893">
            <v>13.489999999999998</v>
          </cell>
          <cell r="O5893">
            <v>30.88</v>
          </cell>
          <cell r="P5893">
            <v>0</v>
          </cell>
          <cell r="R5893" t="str">
            <v>SINAPI</v>
          </cell>
        </row>
        <row r="5894">
          <cell r="G5894">
            <v>101858</v>
          </cell>
          <cell r="H5894" t="str">
            <v>REASSENTAMENTO DE BLOCOS SEXTAVADO PARA PISO INTERTRAVADO, ESPESSURA DE 6 CM, EM VIA/ESTACIONAMENTO, COM REAPROVEITAMENTO DOS BLOCOS SEXTAVADO - INCLUSO RETIRADA E COLOCAÇÃO DO MATERIAL. AF_12/2020</v>
          </cell>
          <cell r="I5894" t="str">
            <v>M2</v>
          </cell>
          <cell r="J5894" t="str">
            <v>ATRIBUÍDO SÃO PAULO</v>
          </cell>
          <cell r="K5894" t="str">
            <v>25,56</v>
          </cell>
          <cell r="L5894" t="str">
            <v>CAIXA REFERENCIAL</v>
          </cell>
          <cell r="M5894" t="str">
            <v>13,40</v>
          </cell>
          <cell r="N5894">
            <v>12.159999999999998</v>
          </cell>
          <cell r="O5894">
            <v>25.56</v>
          </cell>
          <cell r="P5894">
            <v>0</v>
          </cell>
          <cell r="R5894" t="str">
            <v>SINAPI</v>
          </cell>
        </row>
        <row r="5895">
          <cell r="G5895">
            <v>101859</v>
          </cell>
          <cell r="H5895" t="str">
            <v>REASSENTAMENTO DE BLOCOS SEXTAVADO PARA PISO INTERTRAVADO, ESPESSURA DE 8 CM, EM VIA/ESTACIONAMENTO, COM REAPROVEITAMENTO DOS BLOCOS SEXTAVADO - INCLUSO RETIRADA E COLOCAÇÃO DO MATERIAL. AF_12/2020</v>
          </cell>
          <cell r="I5895" t="str">
            <v>M2</v>
          </cell>
          <cell r="J5895" t="str">
            <v>ATRIBUÍDO SÃO PAULO</v>
          </cell>
          <cell r="K5895" t="str">
            <v>28,04</v>
          </cell>
          <cell r="L5895" t="str">
            <v>CAIXA REFERENCIAL</v>
          </cell>
          <cell r="M5895" t="str">
            <v>15,24</v>
          </cell>
          <cell r="N5895">
            <v>12.799999999999999</v>
          </cell>
          <cell r="O5895">
            <v>28.04</v>
          </cell>
          <cell r="P5895">
            <v>0</v>
          </cell>
          <cell r="R5895" t="str">
            <v>SINAPI</v>
          </cell>
        </row>
        <row r="5896">
          <cell r="G5896">
            <v>101860</v>
          </cell>
          <cell r="H5896" t="str">
            <v>REASSENTAMENTO DE BLOCOS SEXTAVADO PARA PISO INTERTRAVADO, ESPESSURA DE 10 CM, EM VIA/ESTACIONAMENTO, COM REAPROVEITAMENTO DOS BLOCOS SEXTAVADO - INCLUSO RETIRADA E COLOCAÇÃO DO MATERIAL. AF_12/2020</v>
          </cell>
          <cell r="I5896" t="str">
            <v>M2</v>
          </cell>
          <cell r="J5896" t="str">
            <v>ATRIBUÍDO SÃO PAULO</v>
          </cell>
          <cell r="K5896" t="str">
            <v>31,99</v>
          </cell>
          <cell r="L5896" t="str">
            <v>CAIXA REFERENCIAL</v>
          </cell>
          <cell r="M5896" t="str">
            <v>18,21</v>
          </cell>
          <cell r="N5896">
            <v>13.779999999999998</v>
          </cell>
          <cell r="O5896">
            <v>31.99</v>
          </cell>
          <cell r="P5896">
            <v>0</v>
          </cell>
          <cell r="R5896" t="str">
            <v>SINAPI</v>
          </cell>
        </row>
        <row r="5897">
          <cell r="G5897">
            <v>101861</v>
          </cell>
          <cell r="H5897" t="str">
            <v>REASSENTAMENTO DE BLOCOS RETANGULAR PARA PISO INTERTRAVADO, ESPESSURA DE 4  CM, EM CALÇADA, COM REAPROVEITAMENTO DOS BLOCOS RETANGULAR - INCLUSO RETIRADA E COLOCAÇÃO DO MATERIAL. AF_12/2020</v>
          </cell>
          <cell r="I5897" t="str">
            <v>M2</v>
          </cell>
          <cell r="J5897" t="str">
            <v>ATRIBUÍDO SÃO PAULO</v>
          </cell>
          <cell r="K5897" t="str">
            <v>30,03</v>
          </cell>
          <cell r="L5897" t="str">
            <v>CAIXA REFERENCIAL</v>
          </cell>
          <cell r="M5897" t="str">
            <v>16,76</v>
          </cell>
          <cell r="N5897">
            <v>13.27</v>
          </cell>
          <cell r="O5897">
            <v>30.03</v>
          </cell>
          <cell r="P5897">
            <v>0</v>
          </cell>
          <cell r="R5897" t="str">
            <v>SINAPI</v>
          </cell>
        </row>
        <row r="5898">
          <cell r="G5898">
            <v>101862</v>
          </cell>
          <cell r="H5898" t="str">
            <v>REASSENTAMENTO DE BLOCOS RETANGULAR PARA PISO INTERTRAVADO, ESPESSURA DE 6 CM, EM CALÇADA, COM REAPROVEITAMENTO DOS BLOCOS RETANGULAR - INCLUSO RETIRADA E COLOCAÇÃO DO MATERIAL. AF_12/2020</v>
          </cell>
          <cell r="I5898" t="str">
            <v>M2</v>
          </cell>
          <cell r="J5898" t="str">
            <v>ATRIBUÍDO SÃO PAULO</v>
          </cell>
          <cell r="K5898" t="str">
            <v>32,57</v>
          </cell>
          <cell r="L5898" t="str">
            <v>CAIXA REFERENCIAL</v>
          </cell>
          <cell r="M5898" t="str">
            <v>18,68</v>
          </cell>
          <cell r="N5898">
            <v>13.89</v>
          </cell>
          <cell r="O5898">
            <v>32.57</v>
          </cell>
          <cell r="P5898">
            <v>0</v>
          </cell>
          <cell r="R5898" t="str">
            <v>SINAPI</v>
          </cell>
        </row>
        <row r="5899">
          <cell r="G5899">
            <v>101863</v>
          </cell>
          <cell r="H5899" t="str">
            <v>REASSENTAMENTO DE BLOCOS RETANGULAR PARA PISO INTERTRAVADO, ESPESSURA DE 6 CM, EM VIA/ESTACIONAMENTO, COM REAPROVEITAMENTO DOS BLOCOS RETANGULAR - INCLUSO RETIRADA E COLOCAÇÃO DO MATERIAL. AF_12/2020</v>
          </cell>
          <cell r="I5899" t="str">
            <v>M2</v>
          </cell>
          <cell r="J5899" t="str">
            <v>ATRIBUÍDO SÃO PAULO</v>
          </cell>
          <cell r="K5899" t="str">
            <v>25,90</v>
          </cell>
          <cell r="L5899" t="str">
            <v>CAIXA REFERENCIAL</v>
          </cell>
          <cell r="M5899" t="str">
            <v>13,65</v>
          </cell>
          <cell r="N5899">
            <v>12.249999999999998</v>
          </cell>
          <cell r="O5899">
            <v>25.9</v>
          </cell>
          <cell r="P5899">
            <v>0</v>
          </cell>
          <cell r="R5899" t="str">
            <v>SINAPI</v>
          </cell>
        </row>
        <row r="5900">
          <cell r="G5900">
            <v>101864</v>
          </cell>
          <cell r="H5900" t="str">
            <v>REASSENTAMENTO DE BLOCOS RETANGULAR PARA PISO INTERTRAVADO, ESPESSURA DE 8 CM, EM VIA/ESTACIONAMENTO, COM REAPROVEITAMENTO DOS BLOCOS RETANGULAR - INCLUSO RETIRADA E COLOCAÇÃO DO MATERIAL. AF_12/2020</v>
          </cell>
          <cell r="I5900" t="str">
            <v>M2</v>
          </cell>
          <cell r="J5900" t="str">
            <v>ATRIBUÍDO SÃO PAULO</v>
          </cell>
          <cell r="K5900" t="str">
            <v>29,82</v>
          </cell>
          <cell r="L5900" t="str">
            <v>CAIXA REFERENCIAL</v>
          </cell>
          <cell r="M5900" t="str">
            <v>16,59</v>
          </cell>
          <cell r="N5900">
            <v>13.23</v>
          </cell>
          <cell r="O5900">
            <v>29.82</v>
          </cell>
          <cell r="P5900">
            <v>0</v>
          </cell>
          <cell r="R5900" t="str">
            <v>SINAPI</v>
          </cell>
        </row>
        <row r="5901">
          <cell r="G5901">
            <v>101865</v>
          </cell>
          <cell r="H5901" t="str">
            <v>REASSENTAMENTO DE BLOCOS RETANGULAR PARA PISO INTERTRAVADO, ESPESSURA DE 10 CM, EM VIA/ESTACIONAMENTO, COM REAPROVEITAMENTO DOS BLOCOS RETANGULAR - INCLUSO RETIRADA E COLOCAÇÃO DO MATERIAL. AF_12/2020</v>
          </cell>
          <cell r="I5901" t="str">
            <v>M2</v>
          </cell>
          <cell r="J5901" t="str">
            <v>ATRIBUÍDO SÃO PAULO</v>
          </cell>
          <cell r="K5901" t="str">
            <v>33,77</v>
          </cell>
          <cell r="L5901" t="str">
            <v>CAIXA REFERENCIAL</v>
          </cell>
          <cell r="M5901" t="str">
            <v>19,55</v>
          </cell>
          <cell r="N5901">
            <v>14.220000000000002</v>
          </cell>
          <cell r="O5901">
            <v>33.770000000000003</v>
          </cell>
          <cell r="P5901">
            <v>0</v>
          </cell>
          <cell r="R5901" t="str">
            <v>SINAPI</v>
          </cell>
        </row>
        <row r="5902">
          <cell r="G5902">
            <v>101866</v>
          </cell>
          <cell r="H5902" t="str">
            <v>REASSENTAMENTO DE BLOCOS 16 FACES PARA PISO INTERTRAVADO, ESPESSURA DE 4  CM, EM CALÇADA, COM REAPROVEITAMENTO DOS BLOCOS 16 FACES - INCLUSO RETIRADA E COLOCAÇÃO DO MATERIAL. AF_12/2020</v>
          </cell>
          <cell r="I5902" t="str">
            <v>M2</v>
          </cell>
          <cell r="J5902" t="str">
            <v>ATRIBUÍDO SÃO PAULO</v>
          </cell>
          <cell r="K5902" t="str">
            <v>30,22</v>
          </cell>
          <cell r="L5902" t="str">
            <v>CAIXA REFERENCIAL</v>
          </cell>
          <cell r="M5902" t="str">
            <v>16,90</v>
          </cell>
          <cell r="N5902">
            <v>13.32</v>
          </cell>
          <cell r="O5902">
            <v>30.22</v>
          </cell>
          <cell r="P5902">
            <v>0</v>
          </cell>
          <cell r="R5902" t="str">
            <v>SINAPI</v>
          </cell>
        </row>
        <row r="5903">
          <cell r="G5903">
            <v>101867</v>
          </cell>
          <cell r="H5903" t="str">
            <v>REASSENTAMENTO DE BLOCOS 16 FACES PARA PISO INTERTRAVADO, ESPESSURA DE 6 CM, EM CALÇADA, COM REAPROVEITAMENTO DOS BLOCOS 16 FACES - INCLUSO RETIRADA E COLOCAÇÃO DO MATERIAL. AF_12/2020</v>
          </cell>
          <cell r="I5903" t="str">
            <v>M2</v>
          </cell>
          <cell r="J5903" t="str">
            <v>ATRIBUÍDO SÃO PAULO</v>
          </cell>
          <cell r="K5903" t="str">
            <v>34,15</v>
          </cell>
          <cell r="L5903" t="str">
            <v>CAIXA REFERENCIAL</v>
          </cell>
          <cell r="M5903" t="str">
            <v>19,85</v>
          </cell>
          <cell r="N5903">
            <v>14.299999999999997</v>
          </cell>
          <cell r="O5903">
            <v>34.15</v>
          </cell>
          <cell r="P5903">
            <v>0</v>
          </cell>
          <cell r="R5903" t="str">
            <v>SINAPI</v>
          </cell>
        </row>
        <row r="5904">
          <cell r="G5904">
            <v>101868</v>
          </cell>
          <cell r="H5904" t="str">
            <v>REASSENTAMENTO DE BLOCOS 16 FACES PARA PISO INTERTRAVADO, ESPESSURA DE 6 CM, EM VIA/ESTACIONAMENTO, COM REAPROVEITAMENTO DOS BLOCOS 16 FACES - INCLUSO RETIRADA E COLOCAÇÃO DO MATERIAL. AF_12/2020</v>
          </cell>
          <cell r="I5904" t="str">
            <v>M2</v>
          </cell>
          <cell r="J5904" t="str">
            <v>ATRIBUÍDO SÃO PAULO</v>
          </cell>
          <cell r="K5904" t="str">
            <v>27,47</v>
          </cell>
          <cell r="L5904" t="str">
            <v>CAIXA REFERENCIAL</v>
          </cell>
          <cell r="M5904" t="str">
            <v>14,83</v>
          </cell>
          <cell r="N5904">
            <v>12.639999999999999</v>
          </cell>
          <cell r="O5904">
            <v>27.47</v>
          </cell>
          <cell r="P5904">
            <v>0</v>
          </cell>
          <cell r="R5904" t="str">
            <v>SINAPI</v>
          </cell>
        </row>
        <row r="5905">
          <cell r="G5905">
            <v>101869</v>
          </cell>
          <cell r="H5905" t="str">
            <v>REASSENTAMENTO DE BLOCOS 16 FACES PARA PISO INTERTRAVADO, ESPESSURA DE 8 CM, EM VIA/ESTACIONAMENTO, COM REAPROVEITAMENTO DOS BLOCOS 16 FACES - INCLUSO RETIRADA E COLOCAÇÃO DO MATERIAL. AF_12/2020</v>
          </cell>
          <cell r="I5905" t="str">
            <v>M2</v>
          </cell>
          <cell r="J5905" t="str">
            <v>ATRIBUÍDO SÃO PAULO</v>
          </cell>
          <cell r="K5905" t="str">
            <v>31,40</v>
          </cell>
          <cell r="L5905" t="str">
            <v>CAIXA REFERENCIAL</v>
          </cell>
          <cell r="M5905" t="str">
            <v>17,76</v>
          </cell>
          <cell r="N5905">
            <v>13.639999999999997</v>
          </cell>
          <cell r="O5905">
            <v>31.4</v>
          </cell>
          <cell r="P5905">
            <v>0</v>
          </cell>
          <cell r="R5905" t="str">
            <v>SINAPI</v>
          </cell>
        </row>
        <row r="5906">
          <cell r="G5906">
            <v>101870</v>
          </cell>
          <cell r="H5906" t="str">
            <v>REASSENTAMENTO DE BLOCOS 16 FACES PARA PISO INTERTRAVADO, ESPESSURA DE 10 CM, EM VIA/ESTACIONAMENTO, COM REAPROVEITAMENTO DOS BLOCOS 16 FACES - INCLUSO RETIRADA E COLOCAÇÃO DO MATERIAL. AF_12/2020</v>
          </cell>
          <cell r="I5906" t="str">
            <v>M2</v>
          </cell>
          <cell r="J5906" t="str">
            <v>ATRIBUÍDO SÃO PAULO</v>
          </cell>
          <cell r="K5906" t="str">
            <v>35,34</v>
          </cell>
          <cell r="L5906" t="str">
            <v>CAIXA REFERENCIAL</v>
          </cell>
          <cell r="M5906" t="str">
            <v>20,72</v>
          </cell>
          <cell r="N5906">
            <v>14.620000000000005</v>
          </cell>
          <cell r="O5906">
            <v>35.340000000000003</v>
          </cell>
          <cell r="P5906">
            <v>0</v>
          </cell>
          <cell r="R5906" t="str">
            <v>SINAPI</v>
          </cell>
        </row>
        <row r="5907">
          <cell r="G5907">
            <v>102098</v>
          </cell>
          <cell r="H5907" t="str">
            <v>RECOMPOSIÇÃO DE REVESTIMENTO EM CONCRETO ASFÁLTICO (AQUISIÇÃO EM USINA), PARA O FECHAMENTO DE VALAS - INCLUSO DEMOLIÇÃO DO PAVIMENTO. AF_12/2020</v>
          </cell>
          <cell r="I5907" t="str">
            <v>M3</v>
          </cell>
          <cell r="J5907" t="str">
            <v>ATRIBUÍDO SÃO PAULO</v>
          </cell>
          <cell r="K5907" t="str">
            <v>1.714,40</v>
          </cell>
          <cell r="L5907" t="str">
            <v>CAIXA REFERENCIAL</v>
          </cell>
          <cell r="M5907" t="str">
            <v>141,72</v>
          </cell>
          <cell r="N5907">
            <v>1572.68</v>
          </cell>
          <cell r="O5907">
            <v>1714.4</v>
          </cell>
          <cell r="P5907">
            <v>0</v>
          </cell>
          <cell r="R5907" t="str">
            <v>SINAPI</v>
          </cell>
        </row>
        <row r="5908">
          <cell r="G5908">
            <v>102988</v>
          </cell>
          <cell r="H5908" t="str">
            <v>RECOMPOSIÇÃO DE PAVIMENTO EM PISO INTERTRAVADO, COM REAPROVEITAMENTO DOS BLOCOS INTERTRAVADOS, PARA FECHAMENTO DE VALAS - INCLUSO RETIRADA E COLOCAÇÃO DO MATERIAL. AF_12/2020</v>
          </cell>
          <cell r="I5908" t="str">
            <v>M2</v>
          </cell>
          <cell r="J5908" t="str">
            <v>ATRIBUÍDO SÃO PAULO</v>
          </cell>
          <cell r="K5908" t="str">
            <v>51,32</v>
          </cell>
          <cell r="L5908" t="str">
            <v>CAIXA REFERENCIAL</v>
          </cell>
          <cell r="M5908" t="str">
            <v>32,24</v>
          </cell>
          <cell r="N5908">
            <v>19.079999999999998</v>
          </cell>
          <cell r="O5908">
            <v>51.32</v>
          </cell>
          <cell r="P5908">
            <v>0</v>
          </cell>
          <cell r="R5908" t="str">
            <v>SINAPI</v>
          </cell>
        </row>
        <row r="5909">
          <cell r="G5909">
            <v>100576</v>
          </cell>
          <cell r="H5909" t="str">
            <v>REGULARIZAÇÃO E COMPACTAÇÃO DE SUBLEITO DE SOLO  PREDOMINANTEMENTE ARGILOSO. AF_11/2019</v>
          </cell>
          <cell r="I5909" t="str">
            <v>M2</v>
          </cell>
          <cell r="J5909" t="str">
            <v>ATRIBUÍDO SÃO PAULO</v>
          </cell>
          <cell r="K5909" t="str">
            <v>2,19</v>
          </cell>
          <cell r="L5909" t="str">
            <v>CAIXA REFERENCIAL</v>
          </cell>
          <cell r="M5909" t="str">
            <v>0,66</v>
          </cell>
          <cell r="N5909">
            <v>1.5299999999999998</v>
          </cell>
          <cell r="O5909">
            <v>2.19</v>
          </cell>
          <cell r="P5909">
            <v>0</v>
          </cell>
          <cell r="R5909" t="str">
            <v>SINAPI</v>
          </cell>
        </row>
        <row r="5910">
          <cell r="G5910">
            <v>100577</v>
          </cell>
          <cell r="H5910" t="str">
            <v>REGULARIZAÇÃO E COMPACTAÇÃO DE SUBLEITO DE SOLO PREDOMINANTEMENTE ARENOSO. AF_11/2019</v>
          </cell>
          <cell r="I5910" t="str">
            <v>M2</v>
          </cell>
          <cell r="J5910" t="str">
            <v>ATRIBUÍDO SÃO PAULO</v>
          </cell>
          <cell r="K5910" t="str">
            <v>1,03</v>
          </cell>
          <cell r="L5910" t="str">
            <v>CAIXA REFERENCIAL</v>
          </cell>
          <cell r="M5910" t="str">
            <v>0,20</v>
          </cell>
          <cell r="N5910">
            <v>0.83000000000000007</v>
          </cell>
          <cell r="O5910">
            <v>1.03</v>
          </cell>
          <cell r="P5910">
            <v>0</v>
          </cell>
          <cell r="R5910" t="str">
            <v>SINAPI</v>
          </cell>
        </row>
        <row r="5911">
          <cell r="G5911">
            <v>96388</v>
          </cell>
          <cell r="H5911" t="str">
            <v>EXECUÇÃO E COMPACTAÇÃO DE BASE E OU SUB BASE PARA PAVIMENTAÇÃO DE SOLOS DE COMPORTAMENTO LATERÍTICO (ARENOSO) - EXCLUSIVE SOLO, ESCAVAÇÃO, CARGA E TRANSPORTE. AF_11/2019</v>
          </cell>
          <cell r="I5911" t="str">
            <v>M3</v>
          </cell>
          <cell r="J5911" t="str">
            <v>ATRIBUÍDO SÃO PAULO</v>
          </cell>
          <cell r="K5911" t="str">
            <v>10,35</v>
          </cell>
          <cell r="L5911" t="str">
            <v>CAIXA REFERENCIAL</v>
          </cell>
          <cell r="M5911" t="str">
            <v>2,21</v>
          </cell>
          <cell r="N5911">
            <v>8.14</v>
          </cell>
          <cell r="O5911">
            <v>10.350000000000001</v>
          </cell>
          <cell r="P5911">
            <v>0</v>
          </cell>
          <cell r="R5911" t="str">
            <v>SINAPI</v>
          </cell>
        </row>
        <row r="5912">
          <cell r="G5912">
            <v>96389</v>
          </cell>
          <cell r="H5912" t="str">
            <v>EXECUÇÃO E COMPACTAÇÃO DE BASE E OU SUB BASE PARA PAVIMENTAÇÃO DE SOLO (PREDOMINANTEMENTE ARENOSO) COM CIMENTO (TEOR DE 2%) - EXCLUSIVE SOLO, ESCAVAÇÃO, CARGA E TRANSPORTE. AF_11/2019</v>
          </cell>
          <cell r="I5912" t="str">
            <v>M3</v>
          </cell>
          <cell r="J5912" t="str">
            <v>ATRIBUÍDO SÃO PAULO</v>
          </cell>
          <cell r="K5912" t="str">
            <v>56,00</v>
          </cell>
          <cell r="L5912" t="str">
            <v>CAIXA REFERENCIAL</v>
          </cell>
          <cell r="M5912" t="str">
            <v>3,47</v>
          </cell>
          <cell r="N5912">
            <v>52.53</v>
          </cell>
          <cell r="O5912">
            <v>56</v>
          </cell>
          <cell r="P5912">
            <v>0</v>
          </cell>
          <cell r="R5912" t="str">
            <v>SINAPI</v>
          </cell>
        </row>
        <row r="5913">
          <cell r="G5913">
            <v>96390</v>
          </cell>
          <cell r="H5913" t="str">
            <v>EXECUÇÃO E COMPACTAÇÃO DE BASE E OU SUB BASE PARA PAVIMENTAÇÃO DE SOLO (PREDOMINANTEMENTE ARENOSO) COM CIMENTO (TEOR DE 4%) - EXCLUSIVE SOLO, ESCAVAÇÃO, CARGA E TRANSPORTE. AF_11/2019</v>
          </cell>
          <cell r="I5913" t="str">
            <v>M3</v>
          </cell>
          <cell r="J5913" t="str">
            <v>ATRIBUÍDO SÃO PAULO</v>
          </cell>
          <cell r="K5913" t="str">
            <v>93,01</v>
          </cell>
          <cell r="L5913" t="str">
            <v>CAIXA REFERENCIAL</v>
          </cell>
          <cell r="M5913" t="str">
            <v>3,41</v>
          </cell>
          <cell r="N5913">
            <v>89.600000000000009</v>
          </cell>
          <cell r="O5913">
            <v>93.01</v>
          </cell>
          <cell r="P5913">
            <v>0</v>
          </cell>
          <cell r="R5913" t="str">
            <v>SINAPI</v>
          </cell>
        </row>
        <row r="5914">
          <cell r="G5914">
            <v>96391</v>
          </cell>
          <cell r="H5914" t="str">
            <v>EXECUÇÃO E COMPACTAÇÃO DE BASE E OU SUB BASE PARA PAVIMENTAÇÃO DE SOLO (PREDOMINANTEMENTE ARENOSO) COM CIMENTO (TEOR DE 6%) - EXCLUSIVE SOLO, ESCAVAÇÃO, CARGA E TRANSPORTE. AF_11/2019</v>
          </cell>
          <cell r="I5914" t="str">
            <v>M3</v>
          </cell>
          <cell r="J5914" t="str">
            <v>ATRIBUÍDO SÃO PAULO</v>
          </cell>
          <cell r="K5914" t="str">
            <v>131,19</v>
          </cell>
          <cell r="L5914" t="str">
            <v>CAIXA REFERENCIAL</v>
          </cell>
          <cell r="M5914" t="str">
            <v>3,63</v>
          </cell>
          <cell r="N5914">
            <v>127.56</v>
          </cell>
          <cell r="O5914">
            <v>131.19</v>
          </cell>
          <cell r="P5914">
            <v>0</v>
          </cell>
          <cell r="R5914" t="str">
            <v>SINAPI</v>
          </cell>
        </row>
        <row r="5915">
          <cell r="G5915">
            <v>96392</v>
          </cell>
          <cell r="H5915" t="str">
            <v>EXECUÇÃO E COMPACTAÇÃO DE BASE E OU SUB BASE PARA PAVIMENTAÇÃO DE SOLO (PREDOMINANTEMENTE ARENOSO) COM CIMENTO (TEOR DE 8%) - EXCLUSIVE SOLO, ESCAVAÇÃO, CARGA E TRANSPORTE. AF_11/2019</v>
          </cell>
          <cell r="I5915" t="str">
            <v>M3</v>
          </cell>
          <cell r="J5915" t="str">
            <v>ATRIBUÍDO SÃO PAULO</v>
          </cell>
          <cell r="K5915" t="str">
            <v>168,22</v>
          </cell>
          <cell r="L5915" t="str">
            <v>CAIXA REFERENCIAL</v>
          </cell>
          <cell r="M5915" t="str">
            <v>3,63</v>
          </cell>
          <cell r="N5915">
            <v>164.59</v>
          </cell>
          <cell r="O5915">
            <v>168.22</v>
          </cell>
          <cell r="P5915">
            <v>0</v>
          </cell>
          <cell r="R5915" t="str">
            <v>SINAPI</v>
          </cell>
        </row>
        <row r="5916">
          <cell r="G5916">
            <v>96396</v>
          </cell>
          <cell r="H5916" t="str">
            <v>EXECUÇÃO E COMPACTAÇÃO DE BASE E OU SUB BASE PARA PAVIMENTAÇÃO DE BRITA GRADUADA SIMPLES - EXCLUSIVE CARGA E TRANSPORTE. AF_11/2019</v>
          </cell>
          <cell r="I5916" t="str">
            <v>M3</v>
          </cell>
          <cell r="J5916" t="str">
            <v>ATRIBUÍDO SÃO PAULO</v>
          </cell>
          <cell r="K5916" t="str">
            <v>221,47</v>
          </cell>
          <cell r="L5916" t="str">
            <v>CAIXA REFERENCIAL</v>
          </cell>
          <cell r="M5916" t="str">
            <v>3,65</v>
          </cell>
          <cell r="N5916">
            <v>217.82</v>
          </cell>
          <cell r="O5916">
            <v>221.47</v>
          </cell>
          <cell r="P5916">
            <v>0</v>
          </cell>
          <cell r="R5916" t="str">
            <v>SINAPI</v>
          </cell>
        </row>
        <row r="5917">
          <cell r="G5917">
            <v>96397</v>
          </cell>
          <cell r="H5917" t="str">
            <v>EXECUÇÃO E COMPACTAÇÃO DE BASE E OU SUB BASE PARA PAVIMENTAÇÃO DE BRITA GRADUADA SIMPLES TRATADA COM CIMENTO - EXCLUSIVE CARGA E TRANSPORTE. AF_11/2019</v>
          </cell>
          <cell r="I5917" t="str">
            <v>M3</v>
          </cell>
          <cell r="J5917" t="str">
            <v>ATRIBUÍDO SÃO PAULO</v>
          </cell>
          <cell r="K5917" t="str">
            <v>294,36</v>
          </cell>
          <cell r="L5917" t="str">
            <v>CAIXA REFERENCIAL</v>
          </cell>
          <cell r="M5917" t="str">
            <v>4,07</v>
          </cell>
          <cell r="N5917">
            <v>290.29000000000002</v>
          </cell>
          <cell r="O5917">
            <v>294.36</v>
          </cell>
          <cell r="P5917">
            <v>0</v>
          </cell>
          <cell r="R5917" t="str">
            <v>SINAPI</v>
          </cell>
        </row>
        <row r="5918">
          <cell r="G5918">
            <v>96398</v>
          </cell>
          <cell r="H5918" t="str">
            <v>EXECUÇÃO E COMPACTAÇÃO DE BASE E OU SUB BASE PARA PAVIMENTAÇÃO DE CONCRETO COMPACTADO COM ROLO - EXCLUSIVE CARGA E TRANSPORTE. AF_11/2019</v>
          </cell>
          <cell r="I5918" t="str">
            <v>M3</v>
          </cell>
          <cell r="J5918" t="str">
            <v>ATRIBUÍDO SÃO PAULO</v>
          </cell>
          <cell r="K5918" t="str">
            <v>391,38</v>
          </cell>
          <cell r="L5918" t="str">
            <v>CAIXA REFERENCIAL</v>
          </cell>
          <cell r="M5918" t="str">
            <v>4,52</v>
          </cell>
          <cell r="N5918">
            <v>386.86</v>
          </cell>
          <cell r="O5918">
            <v>391.38</v>
          </cell>
          <cell r="P5918">
            <v>0</v>
          </cell>
          <cell r="R5918" t="str">
            <v>SINAPI</v>
          </cell>
        </row>
        <row r="5919">
          <cell r="G5919">
            <v>96399</v>
          </cell>
          <cell r="H5919" t="str">
            <v>EXECUÇÃO E COMPACTAÇÃO DE BASE E OU SUB BASE PARA PAVIMENTAÇÃO DE PEDRA RACHÃO  - EXCLUSIVE CARGA E TRANSPORTE. AF_11/2019</v>
          </cell>
          <cell r="I5919" t="str">
            <v>M3</v>
          </cell>
          <cell r="J5919" t="str">
            <v>ATRIBUÍDO SÃO PAULO</v>
          </cell>
          <cell r="K5919" t="str">
            <v>151,64</v>
          </cell>
          <cell r="L5919" t="str">
            <v>CAIXA REFERENCIAL</v>
          </cell>
          <cell r="M5919" t="str">
            <v>3,23</v>
          </cell>
          <cell r="N5919">
            <v>148.41</v>
          </cell>
          <cell r="O5919">
            <v>151.63999999999999</v>
          </cell>
          <cell r="P5919">
            <v>0</v>
          </cell>
          <cell r="R5919" t="str">
            <v>SINAPI</v>
          </cell>
        </row>
        <row r="5920">
          <cell r="G5920">
            <v>96400</v>
          </cell>
          <cell r="H5920" t="str">
            <v>EXECUÇÃO E COMPACTAÇÃO DE BASE E OU SUB BASE PARA PAVIMENTAÇÃO DE MACADAME SECO - EXCLUSIVE CARGA E TRANSPORTE. AF_11/2019</v>
          </cell>
          <cell r="I5920" t="str">
            <v>M3</v>
          </cell>
          <cell r="J5920" t="str">
            <v>ATRIBUÍDO SÃO PAULO</v>
          </cell>
          <cell r="K5920" t="str">
            <v>195,75</v>
          </cell>
          <cell r="L5920" t="str">
            <v>CAIXA REFERENCIAL</v>
          </cell>
          <cell r="M5920" t="str">
            <v>4,35</v>
          </cell>
          <cell r="N5920">
            <v>191.4</v>
          </cell>
          <cell r="O5920">
            <v>195.75</v>
          </cell>
          <cell r="P5920">
            <v>0</v>
          </cell>
          <cell r="R5920" t="str">
            <v>SINAPI</v>
          </cell>
        </row>
        <row r="5921">
          <cell r="G5921">
            <v>100564</v>
          </cell>
          <cell r="H5921" t="str">
            <v>EXECUÇÃO E COMPACTAÇÃO DE BASE E OU SUB-BASE PARA PAVIMENTAÇÃO DE SOLO (PREDOMINANTEMENTE ARENOSO) BRITA - 40/60 - EXCLUSIVE SOLO, ESCAVAÇÃO, CARGA E TRANSPORTE. AF_11/2019</v>
          </cell>
          <cell r="I5921" t="str">
            <v>M3</v>
          </cell>
          <cell r="J5921" t="str">
            <v>ATRIBUÍDO SÃO PAULO</v>
          </cell>
          <cell r="K5921" t="str">
            <v>130,44</v>
          </cell>
          <cell r="L5921" t="str">
            <v>CAIXA REFERENCIAL</v>
          </cell>
          <cell r="M5921" t="str">
            <v>5,56</v>
          </cell>
          <cell r="N5921">
            <v>124.88</v>
          </cell>
          <cell r="O5921">
            <v>130.44</v>
          </cell>
          <cell r="P5921">
            <v>0</v>
          </cell>
          <cell r="R5921" t="str">
            <v>SINAPI</v>
          </cell>
        </row>
        <row r="5922">
          <cell r="G5922">
            <v>100565</v>
          </cell>
          <cell r="H5922" t="str">
            <v>EXECUÇÃO E COMPACTAÇÃO DE BASE E OU SUB-BASE PARA PAVIMENTAÇÃO DE SOLO (PREDOMINANTEMENTE ARENOSO) BRITA - 50/50 - EXCLUSIVE SOLO, ESCAVAÇÃO, CARGA E TRANSPORTE. AF_11/2019</v>
          </cell>
          <cell r="I5922" t="str">
            <v>M3</v>
          </cell>
          <cell r="J5922" t="str">
            <v>ATRIBUÍDO SÃO PAULO</v>
          </cell>
          <cell r="K5922" t="str">
            <v>112,05</v>
          </cell>
          <cell r="L5922" t="str">
            <v>CAIXA REFERENCIAL</v>
          </cell>
          <cell r="M5922" t="str">
            <v>5,57</v>
          </cell>
          <cell r="N5922">
            <v>106.47999999999999</v>
          </cell>
          <cell r="O5922">
            <v>112.04999999999998</v>
          </cell>
          <cell r="P5922">
            <v>0</v>
          </cell>
          <cell r="R5922" t="str">
            <v>SINAPI</v>
          </cell>
        </row>
        <row r="5923">
          <cell r="G5923">
            <v>100566</v>
          </cell>
          <cell r="H5923" t="str">
            <v>EXECUÇÃO E COMPACTAÇÃO DE BASE E OU SUB-BASE PARA PAVIMENTAÇÃO DE SOLO (PREDOMINANTEMENTE ARENOSO) BRITA - 40/60 COM CIMENTO (TEOR DE 4%) - EXCLUSIVE SOLO, ESCAVAÇÃO, CARGA E TRANSPORTE. AF_11/2019</v>
          </cell>
          <cell r="I5923" t="str">
            <v>M3</v>
          </cell>
          <cell r="J5923" t="str">
            <v>ATRIBUÍDO SÃO PAULO</v>
          </cell>
          <cell r="K5923" t="str">
            <v>206,00</v>
          </cell>
          <cell r="L5923" t="str">
            <v>CAIXA REFERENCIAL</v>
          </cell>
          <cell r="M5923" t="str">
            <v>5,56</v>
          </cell>
          <cell r="N5923">
            <v>200.44</v>
          </cell>
          <cell r="O5923">
            <v>206</v>
          </cell>
          <cell r="P5923">
            <v>0</v>
          </cell>
          <cell r="R5923" t="str">
            <v>SINAPI</v>
          </cell>
        </row>
        <row r="5924">
          <cell r="G5924">
            <v>100567</v>
          </cell>
          <cell r="H5924" t="str">
            <v>EXECUÇÃO E COMPACTAÇÃO DE BASE E OU SUB-BASE PARA PAVIMENTAÇÃO DE SOLO (PREDOMINANTEMENTE ARENOSO) BRITA - 40/60 COM CIMENTO (TEOR DE 6%) - EXCLUSIVE SOLO, ESCAVAÇÃO, CARGA E TRANSPORTE. AF_11/2019</v>
          </cell>
          <cell r="I5924" t="str">
            <v>M3</v>
          </cell>
          <cell r="J5924" t="str">
            <v>ATRIBUÍDO SÃO PAULO</v>
          </cell>
          <cell r="K5924" t="str">
            <v>241,39</v>
          </cell>
          <cell r="L5924" t="str">
            <v>CAIXA REFERENCIAL</v>
          </cell>
          <cell r="M5924" t="str">
            <v>5,56</v>
          </cell>
          <cell r="N5924">
            <v>235.82999999999998</v>
          </cell>
          <cell r="O5924">
            <v>241.39</v>
          </cell>
          <cell r="P5924">
            <v>0</v>
          </cell>
          <cell r="R5924" t="str">
            <v>SINAPI</v>
          </cell>
        </row>
        <row r="5925">
          <cell r="G5925">
            <v>100568</v>
          </cell>
          <cell r="H5925" t="str">
            <v>EXECUÇÃO E COMPACTAÇÃO DE BASE E OU SUB-BASE PARA PAVIMENTAÇÃO DE SOLO (PREDOMINANTEMENTE ARENOSO) BRITA - 40/60 COM CIMENTO (TEOR DE 8%) - EXCLUSIVE SOLO, ESCAVAÇÃO, CARGA E TRANSPORTE. AF_11/2019</v>
          </cell>
          <cell r="I5925" t="str">
            <v>M3</v>
          </cell>
          <cell r="J5925" t="str">
            <v>ATRIBUÍDO SÃO PAULO</v>
          </cell>
          <cell r="K5925" t="str">
            <v>276,14</v>
          </cell>
          <cell r="L5925" t="str">
            <v>CAIXA REFERENCIAL</v>
          </cell>
          <cell r="M5925" t="str">
            <v>5,55</v>
          </cell>
          <cell r="N5925">
            <v>270.58999999999997</v>
          </cell>
          <cell r="O5925">
            <v>276.14</v>
          </cell>
          <cell r="P5925">
            <v>0</v>
          </cell>
          <cell r="R5925" t="str">
            <v>SINAPI</v>
          </cell>
        </row>
        <row r="5926">
          <cell r="G5926">
            <v>100569</v>
          </cell>
          <cell r="H5926" t="str">
            <v>EXECUÇÃO E COMPACTAÇÃO DE BASE E OU SUB-BASE PARA PAVIMENTAÇÃO DE SOLO (PREDOMINANTEMENTE ARENOSO) BRITA - 50/50 COM CIMENTO (TEOR DE 4%)  - EXCLUSIVE SOLO, ESCAVAÇÃO, CARGA E TRANSPORTE. AF_11/2019</v>
          </cell>
          <cell r="I5926" t="str">
            <v>M3</v>
          </cell>
          <cell r="J5926" t="str">
            <v>ATRIBUÍDO SÃO PAULO</v>
          </cell>
          <cell r="K5926" t="str">
            <v>188,28</v>
          </cell>
          <cell r="L5926" t="str">
            <v>CAIXA REFERENCIAL</v>
          </cell>
          <cell r="M5926" t="str">
            <v>5,56</v>
          </cell>
          <cell r="N5926">
            <v>182.72</v>
          </cell>
          <cell r="O5926">
            <v>188.28</v>
          </cell>
          <cell r="P5926">
            <v>0</v>
          </cell>
          <cell r="R5926" t="str">
            <v>SINAPI</v>
          </cell>
        </row>
        <row r="5927">
          <cell r="G5927">
            <v>100570</v>
          </cell>
          <cell r="H5927" t="str">
            <v>EXECUÇÃO E COMPACTAÇÃO DE BASE E OU SUB-BASE PARA PAVIMENTAÇÃO DE SOLO (PREDOMINANTEMENTE ARENOSO) BRITA - 50/50 COM CIMENTO (TEOR DE 6%) - EXCLUSIVE SOLO, ESCAVAÇÃO, CARGA E TRANSPORTE. AF_11/2019</v>
          </cell>
          <cell r="I5927" t="str">
            <v>M3</v>
          </cell>
          <cell r="J5927" t="str">
            <v>ATRIBUÍDO SÃO PAULO</v>
          </cell>
          <cell r="K5927" t="str">
            <v>225,93</v>
          </cell>
          <cell r="L5927" t="str">
            <v>CAIXA REFERENCIAL</v>
          </cell>
          <cell r="M5927" t="str">
            <v>5,70</v>
          </cell>
          <cell r="N5927">
            <v>220.23000000000002</v>
          </cell>
          <cell r="O5927">
            <v>225.93</v>
          </cell>
          <cell r="P5927">
            <v>0</v>
          </cell>
          <cell r="R5927" t="str">
            <v>SINAPI</v>
          </cell>
        </row>
        <row r="5928">
          <cell r="G5928">
            <v>100571</v>
          </cell>
          <cell r="H5928" t="str">
            <v>EXECUÇÃO E COMPACTAÇÃO DE BASE E OU SUB-BASE PARA PAVIMENTAÇÃO DE SOLO (PREDOMINANTEMENTE ARENOSO) BRITA - 50/50 COM CIMENTO (TEOR DE 8%) - EXCLUSIVE SOLO, ESCAVAÇÃO, CARGA E TRANSPORTE. AF_11/2019</v>
          </cell>
          <cell r="I5928" t="str">
            <v>M3</v>
          </cell>
          <cell r="J5928" t="str">
            <v>ATRIBUÍDO SÃO PAULO</v>
          </cell>
          <cell r="K5928" t="str">
            <v>259,22</v>
          </cell>
          <cell r="L5928" t="str">
            <v>CAIXA REFERENCIAL</v>
          </cell>
          <cell r="M5928" t="str">
            <v>5,55</v>
          </cell>
          <cell r="N5928">
            <v>253.67000000000002</v>
          </cell>
          <cell r="O5928">
            <v>259.22000000000003</v>
          </cell>
          <cell r="P5928">
            <v>0</v>
          </cell>
          <cell r="R5928" t="str">
            <v>SINAPI</v>
          </cell>
        </row>
        <row r="5929">
          <cell r="G5929">
            <v>100572</v>
          </cell>
          <cell r="H5929" t="str">
            <v>EXECUÇÃO E COMPACTAÇÃO DE BASE E OU SUB-BASE PARA PAVIMENTAÇÃO DE SOLO (PREDOMINANTEMENTE ARGILOSO) BRITA - 40/60 - EXCLUSIVE SOLO, ESCAVAÇÃO, CARGA E TRANSPORTE. AF_11/2019</v>
          </cell>
          <cell r="I5929" t="str">
            <v>M3</v>
          </cell>
          <cell r="J5929" t="str">
            <v>ATRIBUÍDO SÃO PAULO</v>
          </cell>
          <cell r="K5929" t="str">
            <v>135,12</v>
          </cell>
          <cell r="L5929" t="str">
            <v>CAIXA REFERENCIAL</v>
          </cell>
          <cell r="M5929" t="str">
            <v>7,40</v>
          </cell>
          <cell r="N5929">
            <v>127.72</v>
          </cell>
          <cell r="O5929">
            <v>135.12</v>
          </cell>
          <cell r="P5929">
            <v>0</v>
          </cell>
          <cell r="R5929" t="str">
            <v>SINAPI</v>
          </cell>
        </row>
        <row r="5930">
          <cell r="G5930">
            <v>100573</v>
          </cell>
          <cell r="H5930" t="str">
            <v>EXECUÇÃO E COMPACTAÇÃO DE BASE E OU SUB-BASE PARA PAVIMENTAÇÃO DE SOLO (PREDOMINANTEMENTE ARGILOSO) BRITA - 50/50 - EXCLUSIVE SOLO, ESCAVAÇÃO, CARGA E TRANSPORTE. AF_11/2019</v>
          </cell>
          <cell r="I5930" t="str">
            <v>M3</v>
          </cell>
          <cell r="J5930" t="str">
            <v>ATRIBUÍDO SÃO PAULO</v>
          </cell>
          <cell r="K5930" t="str">
            <v>116,73</v>
          </cell>
          <cell r="L5930" t="str">
            <v>CAIXA REFERENCIAL</v>
          </cell>
          <cell r="M5930" t="str">
            <v>7,41</v>
          </cell>
          <cell r="N5930">
            <v>109.32000000000001</v>
          </cell>
          <cell r="O5930">
            <v>116.73</v>
          </cell>
          <cell r="P5930">
            <v>0</v>
          </cell>
          <cell r="R5930" t="str">
            <v>SINAPI</v>
          </cell>
        </row>
        <row r="5931">
          <cell r="G5931">
            <v>100574</v>
          </cell>
          <cell r="H5931" t="str">
            <v>ESPALHAMENTO DE MATERIAL COM TRATOR DE ESTEIRAS. AF_11/2019</v>
          </cell>
          <cell r="I5931" t="str">
            <v>M3</v>
          </cell>
          <cell r="J5931" t="str">
            <v>ATRIBUÍDO SÃO PAULO</v>
          </cell>
          <cell r="K5931" t="str">
            <v>1,19</v>
          </cell>
          <cell r="L5931" t="str">
            <v>CAIXA REFERENCIAL</v>
          </cell>
          <cell r="M5931" t="str">
            <v>0,26</v>
          </cell>
          <cell r="N5931">
            <v>0.92999999999999994</v>
          </cell>
          <cell r="O5931">
            <v>1.19</v>
          </cell>
          <cell r="P5931">
            <v>0</v>
          </cell>
          <cell r="R5931" t="str">
            <v>SINAPI</v>
          </cell>
        </row>
        <row r="5932">
          <cell r="G5932">
            <v>100575</v>
          </cell>
          <cell r="H5932" t="str">
            <v>REGULARIZAÇÃO DE SUPERFÍCIES COM MOTONIVELADORA. AF_11/2019</v>
          </cell>
          <cell r="I5932" t="str">
            <v>M2</v>
          </cell>
          <cell r="J5932" t="str">
            <v>ATRIBUÍDO SÃO PAULO</v>
          </cell>
          <cell r="K5932" t="str">
            <v>0,10</v>
          </cell>
          <cell r="L5932" t="str">
            <v>CAIXA REFERENCIAL</v>
          </cell>
          <cell r="M5932" t="str">
            <v>0,04</v>
          </cell>
          <cell r="N5932">
            <v>6.0000000000000005E-2</v>
          </cell>
          <cell r="O5932">
            <v>0.1</v>
          </cell>
          <cell r="P5932">
            <v>0</v>
          </cell>
          <cell r="R5932" t="str">
            <v>SINAPI</v>
          </cell>
        </row>
        <row r="5933">
          <cell r="G5933">
            <v>101767</v>
          </cell>
          <cell r="H5933" t="str">
            <v>EXECUÇÃO E COMPACTAÇÃO DE BASE E OU SUB BASE PARA PAVIMENTAÇÃO DE SOLOS ESTABILIZADOS GRANULOMETRICAMENTE COM MISTURA DE SOLOS EM PISTA - EXCLUSIVE SOLO, ESCAVAÇÃO, CARGA E TRANSPORTE. AF_11/2019</v>
          </cell>
          <cell r="I5933" t="str">
            <v>M3</v>
          </cell>
          <cell r="J5933" t="str">
            <v>ATRIBUÍDO SÃO PAULO</v>
          </cell>
          <cell r="K5933" t="str">
            <v>24,27</v>
          </cell>
          <cell r="L5933" t="str">
            <v>CAIXA REFERENCIAL</v>
          </cell>
          <cell r="M5933" t="str">
            <v>7,51</v>
          </cell>
          <cell r="N5933">
            <v>16.759999999999998</v>
          </cell>
          <cell r="O5933">
            <v>24.269999999999996</v>
          </cell>
          <cell r="P5933">
            <v>0</v>
          </cell>
          <cell r="R5933" t="str">
            <v>SINAPI</v>
          </cell>
        </row>
        <row r="5934">
          <cell r="G5934">
            <v>101768</v>
          </cell>
          <cell r="H5934" t="str">
            <v>EXECUÇÃO E COMPACTAÇÃO DE BASE E OU SUB BASE PARA PAVIMENTAÇÃO DE SOLO ESTABILIZADO GRANULOMETRICAMENTE SEM MISTURA DE SOLOS - EXCLUSIVE SOLO, ESCAVAÇÃO, CARGA E TRANSPORTE. AF_11/2019</v>
          </cell>
          <cell r="I5934" t="str">
            <v>M3</v>
          </cell>
          <cell r="J5934" t="str">
            <v>ATRIBUÍDO SÃO PAULO</v>
          </cell>
          <cell r="K5934" t="str">
            <v>37,39</v>
          </cell>
          <cell r="L5934" t="str">
            <v>CAIXA REFERENCIAL</v>
          </cell>
          <cell r="M5934" t="str">
            <v>6,86</v>
          </cell>
          <cell r="N5934">
            <v>30.53</v>
          </cell>
          <cell r="O5934">
            <v>37.39</v>
          </cell>
          <cell r="P5934">
            <v>0</v>
          </cell>
          <cell r="R5934" t="str">
            <v>SINAPI</v>
          </cell>
        </row>
        <row r="5935">
          <cell r="G5935">
            <v>92391</v>
          </cell>
          <cell r="H5935" t="str">
            <v>EXECUÇÃO DE PAVIMENTO EM PISO INTERTRAVADO, COM BLOCO PISOGRAMA DE 35 X 15 CM, ESPESSURA 6 CM. AF_10/2022</v>
          </cell>
          <cell r="I5935" t="str">
            <v>M2</v>
          </cell>
          <cell r="J5935" t="str">
            <v>ATRIBUÍDO SÃO PAULO</v>
          </cell>
          <cell r="K5935" t="str">
            <v>82,99</v>
          </cell>
          <cell r="L5935" t="str">
            <v>CAIXA REFERENCIAL</v>
          </cell>
          <cell r="M5935" t="str">
            <v>3,00</v>
          </cell>
          <cell r="N5935">
            <v>79.989999999999995</v>
          </cell>
          <cell r="O5935">
            <v>82.99</v>
          </cell>
          <cell r="P5935">
            <v>0</v>
          </cell>
          <cell r="R5935" t="str">
            <v>SINAPI</v>
          </cell>
        </row>
        <row r="5936">
          <cell r="G5936">
            <v>92392</v>
          </cell>
          <cell r="H5936" t="str">
            <v>EXECUÇÃO DE PAVIMENTO EM PISO INTERTRAVADO, COM BLOCO PISOGRAMA DE 35 X 15 CM, ESPESSURA 8 CM. AF_10/2022</v>
          </cell>
          <cell r="I5936" t="str">
            <v>M2</v>
          </cell>
          <cell r="J5936" t="str">
            <v>ATRIBUÍDO SÃO PAULO</v>
          </cell>
          <cell r="K5936" t="str">
            <v>172,99</v>
          </cell>
          <cell r="L5936" t="str">
            <v>CAIXA REFERENCIAL</v>
          </cell>
          <cell r="M5936" t="str">
            <v>3,39</v>
          </cell>
          <cell r="N5936">
            <v>169.60000000000002</v>
          </cell>
          <cell r="O5936">
            <v>172.99</v>
          </cell>
          <cell r="P5936">
            <v>0</v>
          </cell>
          <cell r="R5936" t="str">
            <v>SINAPI</v>
          </cell>
        </row>
        <row r="5937">
          <cell r="G5937">
            <v>92393</v>
          </cell>
          <cell r="H5937" t="str">
            <v>EXECUÇÃO DE PAVIMENTO EM PISO INTERTRAVADO, COM BLOCO SEXTAVADO DE 25 X 25 CM, ESPESSURA 6 CM. AF_10/2022</v>
          </cell>
          <cell r="I5937" t="str">
            <v>M2</v>
          </cell>
          <cell r="J5937" t="str">
            <v>ATRIBUÍDO SÃO PAULO</v>
          </cell>
          <cell r="K5937" t="str">
            <v>81,29</v>
          </cell>
          <cell r="L5937" t="str">
            <v>CAIXA REFERENCIAL</v>
          </cell>
          <cell r="M5937" t="str">
            <v>3,88</v>
          </cell>
          <cell r="N5937">
            <v>77.410000000000011</v>
          </cell>
          <cell r="O5937">
            <v>81.290000000000006</v>
          </cell>
          <cell r="P5937">
            <v>0</v>
          </cell>
          <cell r="R5937" t="str">
            <v>SINAPI</v>
          </cell>
        </row>
        <row r="5938">
          <cell r="G5938">
            <v>92394</v>
          </cell>
          <cell r="H5938" t="str">
            <v>EXECUÇÃO DE PAVIMENTO EM PISO INTERTRAVADO, COM BLOCO SEXTAVADO DE 25 X 25 CM, ESPESSURA 8 CM. AF_10/2022</v>
          </cell>
          <cell r="I5938" t="str">
            <v>M2</v>
          </cell>
          <cell r="J5938" t="str">
            <v>ATRIBUÍDO SÃO PAULO</v>
          </cell>
          <cell r="K5938" t="str">
            <v>100,85</v>
          </cell>
          <cell r="L5938" t="str">
            <v>CAIXA REFERENCIAL</v>
          </cell>
          <cell r="M5938" t="str">
            <v>5,28</v>
          </cell>
          <cell r="N5938">
            <v>95.57</v>
          </cell>
          <cell r="O5938">
            <v>100.85</v>
          </cell>
          <cell r="P5938">
            <v>0</v>
          </cell>
          <cell r="R5938" t="str">
            <v>SINAPI</v>
          </cell>
        </row>
        <row r="5939">
          <cell r="G5939">
            <v>92395</v>
          </cell>
          <cell r="H5939" t="str">
            <v>EXECUÇÃO DE PAVIMENTO EM PISO INTERTRAVADO, COM BLOCO SEXTAVADO DE 25 X 25 CM, ESPESSURA 10 CM. AF_10/2022</v>
          </cell>
          <cell r="I5939" t="str">
            <v>M2</v>
          </cell>
          <cell r="J5939" t="str">
            <v>ATRIBUÍDO SÃO PAULO</v>
          </cell>
          <cell r="K5939" t="str">
            <v>120,63</v>
          </cell>
          <cell r="L5939" t="str">
            <v>CAIXA REFERENCIAL</v>
          </cell>
          <cell r="M5939" t="str">
            <v>7,21</v>
          </cell>
          <cell r="N5939">
            <v>113.42</v>
          </cell>
          <cell r="O5939">
            <v>120.63</v>
          </cell>
          <cell r="P5939">
            <v>0</v>
          </cell>
          <cell r="R5939" t="str">
            <v>SINAPI</v>
          </cell>
        </row>
        <row r="5940">
          <cell r="G5940">
            <v>92396</v>
          </cell>
          <cell r="H5940" t="str">
            <v>EXECUÇÃO DE PASSEIO EM PISO INTERTRAVADO, COM BLOCO RETANGULAR COR NATURAL DE 20 X 10 CM, ESPESSURA 6 CM. AF_10/2022</v>
          </cell>
          <cell r="I5940" t="str">
            <v>M2</v>
          </cell>
          <cell r="J5940" t="str">
            <v>ATRIBUÍDO SÃO PAULO</v>
          </cell>
          <cell r="K5940" t="str">
            <v>93,97</v>
          </cell>
          <cell r="L5940" t="str">
            <v>CAIXA REFERENCIAL</v>
          </cell>
          <cell r="M5940" t="str">
            <v>11,70</v>
          </cell>
          <cell r="N5940">
            <v>82.27</v>
          </cell>
          <cell r="O5940">
            <v>93.97</v>
          </cell>
          <cell r="P5940">
            <v>0</v>
          </cell>
          <cell r="R5940" t="str">
            <v>SINAPI</v>
          </cell>
        </row>
        <row r="5941">
          <cell r="G5941">
            <v>92397</v>
          </cell>
          <cell r="H5941" t="str">
            <v>EXECUÇÃO DE PAVIMENTO EM PISO INTERTRAVADO, COM BLOCO RETANGULAR COR NATURAL DE 20 X 10 CM, ESPESSURA 6 CM. AF_10/2022</v>
          </cell>
          <cell r="I5941" t="str">
            <v>M2</v>
          </cell>
          <cell r="J5941" t="str">
            <v>ATRIBUÍDO SÃO PAULO</v>
          </cell>
          <cell r="K5941" t="str">
            <v>84,53</v>
          </cell>
          <cell r="L5941" t="str">
            <v>CAIXA REFERENCIAL</v>
          </cell>
          <cell r="M5941" t="str">
            <v>6,32</v>
          </cell>
          <cell r="N5941">
            <v>78.210000000000008</v>
          </cell>
          <cell r="O5941">
            <v>84.53</v>
          </cell>
          <cell r="P5941">
            <v>0</v>
          </cell>
          <cell r="R5941" t="str">
            <v>SINAPI</v>
          </cell>
        </row>
        <row r="5942">
          <cell r="G5942">
            <v>92398</v>
          </cell>
          <cell r="H5942" t="str">
            <v>EXECUÇÃO DE PAVIMENTO EM PISO INTERTRAVADO, COM BLOCO RETANGULAR COR NATURAL DE 20 X 10 CM, ESPESSURA 8 CM. AF_10/2022</v>
          </cell>
          <cell r="I5942" t="str">
            <v>M2</v>
          </cell>
          <cell r="J5942" t="str">
            <v>ATRIBUÍDO SÃO PAULO</v>
          </cell>
          <cell r="K5942" t="str">
            <v>104,95</v>
          </cell>
          <cell r="L5942" t="str">
            <v>CAIXA REFERENCIAL</v>
          </cell>
          <cell r="M5942" t="str">
            <v>8,26</v>
          </cell>
          <cell r="N5942">
            <v>96.69</v>
          </cell>
          <cell r="O5942">
            <v>104.95</v>
          </cell>
          <cell r="P5942">
            <v>0</v>
          </cell>
          <cell r="R5942" t="str">
            <v>SINAPI</v>
          </cell>
        </row>
        <row r="5943">
          <cell r="G5943">
            <v>92400</v>
          </cell>
          <cell r="H5943" t="str">
            <v>EXECUÇÃO DE PAVIMENTO EM PISO INTERTRAVADO, COM BLOCO RETANGULAR DE 20 X 10 CM, ESPESSURA 10 CM. AF_10/2022</v>
          </cell>
          <cell r="I5943" t="str">
            <v>M2</v>
          </cell>
          <cell r="J5943" t="str">
            <v>ATRIBUÍDO SÃO PAULO</v>
          </cell>
          <cell r="K5943" t="str">
            <v>122,88</v>
          </cell>
          <cell r="L5943" t="str">
            <v>CAIXA REFERENCIAL</v>
          </cell>
          <cell r="M5943" t="str">
            <v>10,19</v>
          </cell>
          <cell r="N5943">
            <v>112.69</v>
          </cell>
          <cell r="O5943">
            <v>122.88</v>
          </cell>
          <cell r="P5943">
            <v>0</v>
          </cell>
          <cell r="R5943" t="str">
            <v>SINAPI</v>
          </cell>
        </row>
        <row r="5944">
          <cell r="G5944">
            <v>92402</v>
          </cell>
          <cell r="H5944" t="str">
            <v>EXECUÇÃO DE PASSEIO EM PISO INTERTRAVADO, COM BLOCO 16 FACES DE 22 X 11 CM, ESPESSURA 6 CM. AF_10/2022</v>
          </cell>
          <cell r="I5944" t="str">
            <v>M2</v>
          </cell>
          <cell r="J5944" t="str">
            <v>ATRIBUÍDO SÃO PAULO</v>
          </cell>
          <cell r="K5944" t="str">
            <v>92,24</v>
          </cell>
          <cell r="L5944" t="str">
            <v>CAIXA REFERENCIAL</v>
          </cell>
          <cell r="M5944" t="str">
            <v>10,11</v>
          </cell>
          <cell r="N5944">
            <v>82.13</v>
          </cell>
          <cell r="O5944">
            <v>92.24</v>
          </cell>
          <cell r="P5944">
            <v>0</v>
          </cell>
          <cell r="R5944" t="str">
            <v>SINAPI</v>
          </cell>
        </row>
        <row r="5945">
          <cell r="G5945">
            <v>92403</v>
          </cell>
          <cell r="H5945" t="str">
            <v>EXECUÇÃO DE PAVIMENTO EM PISO INTERTRAVADO, COM BLOCO 16 FACES DE 22 X 11 CM, ESPESSURA 6 CM. AF_10/2022</v>
          </cell>
          <cell r="I5945" t="str">
            <v>M2</v>
          </cell>
          <cell r="J5945" t="str">
            <v>ATRIBUÍDO SÃO PAULO</v>
          </cell>
          <cell r="K5945" t="str">
            <v>82,39</v>
          </cell>
          <cell r="L5945" t="str">
            <v>CAIXA REFERENCIAL</v>
          </cell>
          <cell r="M5945" t="str">
            <v>4,74</v>
          </cell>
          <cell r="N5945">
            <v>77.650000000000006</v>
          </cell>
          <cell r="O5945">
            <v>82.39</v>
          </cell>
          <cell r="P5945">
            <v>0</v>
          </cell>
          <cell r="R5945" t="str">
            <v>SINAPI</v>
          </cell>
        </row>
        <row r="5946">
          <cell r="G5946">
            <v>92404</v>
          </cell>
          <cell r="H5946" t="str">
            <v>EXECUÇÃO DE PAVIMENTO EM PISO INTERTRAVADO, COM BLOCO 16 FACES DE 22 X 11 CM, ESPESSURA 8 CM. AF_10/2022</v>
          </cell>
          <cell r="I5946" t="str">
            <v>M2</v>
          </cell>
          <cell r="J5946" t="str">
            <v>ATRIBUÍDO SÃO PAULO</v>
          </cell>
          <cell r="K5946" t="str">
            <v>102,82</v>
          </cell>
          <cell r="L5946" t="str">
            <v>CAIXA REFERENCIAL</v>
          </cell>
          <cell r="M5946" t="str">
            <v>6,67</v>
          </cell>
          <cell r="N5946">
            <v>96.149999999999991</v>
          </cell>
          <cell r="O5946">
            <v>102.82</v>
          </cell>
          <cell r="P5946">
            <v>0</v>
          </cell>
          <cell r="R5946" t="str">
            <v>SINAPI</v>
          </cell>
        </row>
        <row r="5947">
          <cell r="G5947">
            <v>92406</v>
          </cell>
          <cell r="H5947" t="str">
            <v>EXECUÇÃO DE PAVIMENTO EM PISO INTERTRAVADO, COM BLOCO 16 FACES DE 22 X 11 CM, ESPESSURA 10 CM. AF_10/2022</v>
          </cell>
          <cell r="I5947" t="str">
            <v>M2</v>
          </cell>
          <cell r="J5947" t="str">
            <v>ATRIBUÍDO SÃO PAULO</v>
          </cell>
          <cell r="K5947" t="str">
            <v>122,96</v>
          </cell>
          <cell r="L5947" t="str">
            <v>CAIXA REFERENCIAL</v>
          </cell>
          <cell r="M5947" t="str">
            <v>8,61</v>
          </cell>
          <cell r="N5947">
            <v>114.35</v>
          </cell>
          <cell r="O5947">
            <v>122.96</v>
          </cell>
          <cell r="P5947">
            <v>0</v>
          </cell>
          <cell r="R5947" t="str">
            <v>SINAPI</v>
          </cell>
        </row>
        <row r="5948">
          <cell r="G5948">
            <v>93679</v>
          </cell>
          <cell r="H5948" t="str">
            <v>EXECUÇÃO DE PASSEIO EM PISO INTERTRAVADO, COM BLOCO RETANGULAR COLORIDO DE 20 X 10 CM, ESPESSURA 6 CM. AF_10/2022</v>
          </cell>
          <cell r="I5948" t="str">
            <v>M2</v>
          </cell>
          <cell r="J5948" t="str">
            <v>ATRIBUÍDO SÃO PAULO</v>
          </cell>
          <cell r="K5948" t="str">
            <v>104,95</v>
          </cell>
          <cell r="L5948" t="str">
            <v>CAIXA REFERENCIAL</v>
          </cell>
          <cell r="M5948" t="str">
            <v>11,70</v>
          </cell>
          <cell r="N5948">
            <v>93.25</v>
          </cell>
          <cell r="O5948">
            <v>104.95</v>
          </cell>
          <cell r="P5948">
            <v>0</v>
          </cell>
          <cell r="R5948" t="str">
            <v>SINAPI</v>
          </cell>
        </row>
        <row r="5949">
          <cell r="G5949">
            <v>93680</v>
          </cell>
          <cell r="H5949" t="str">
            <v>EXECUÇÃO DE PAVIMENTO EM PISO INTERTRAVADO, COM BLOCO RETANGULAR COLORIDO DE 20 X 10 CM, ESPESSURA 6 CM. AF_10/2022</v>
          </cell>
          <cell r="I5949" t="str">
            <v>M2</v>
          </cell>
          <cell r="J5949" t="str">
            <v>ATRIBUÍDO SÃO PAULO</v>
          </cell>
          <cell r="K5949" t="str">
            <v>95,23</v>
          </cell>
          <cell r="L5949" t="str">
            <v>CAIXA REFERENCIAL</v>
          </cell>
          <cell r="M5949" t="str">
            <v>6,32</v>
          </cell>
          <cell r="N5949">
            <v>88.91</v>
          </cell>
          <cell r="O5949">
            <v>95.22999999999999</v>
          </cell>
          <cell r="P5949">
            <v>0</v>
          </cell>
          <cell r="R5949" t="str">
            <v>SINAPI</v>
          </cell>
        </row>
        <row r="5950">
          <cell r="G5950">
            <v>93681</v>
          </cell>
          <cell r="H5950" t="str">
            <v>EXECUÇÃO DE PAVIMENTO EM PISO INTERTRAVADO, COM BLOCO RETANGULAR COLORIDO DE 20 X 10 CM, ESPESSURA 8 CM. AF_10/2022</v>
          </cell>
          <cell r="I5950" t="str">
            <v>M2</v>
          </cell>
          <cell r="J5950" t="str">
            <v>ATRIBUÍDO SÃO PAULO</v>
          </cell>
          <cell r="K5950" t="str">
            <v>113,53</v>
          </cell>
          <cell r="L5950" t="str">
            <v>CAIXA REFERENCIAL</v>
          </cell>
          <cell r="M5950" t="str">
            <v>8,26</v>
          </cell>
          <cell r="N5950">
            <v>105.27</v>
          </cell>
          <cell r="O5950">
            <v>113.53</v>
          </cell>
          <cell r="P5950">
            <v>0</v>
          </cell>
          <cell r="R5950" t="str">
            <v>SINAPI</v>
          </cell>
        </row>
        <row r="5951">
          <cell r="G5951">
            <v>97104</v>
          </cell>
          <cell r="H5951" t="str">
            <v>EXECUÇÃO DE PAVIMENTO DE CONCRETO SIMPLES (PCS), FCK = 40 MPA, ESPESSURA DE 15,0 CM. AF_04/2022</v>
          </cell>
          <cell r="I5951" t="str">
            <v>M2</v>
          </cell>
          <cell r="J5951" t="str">
            <v>ATRIBUÍDO SÃO PAULO</v>
          </cell>
          <cell r="K5951" t="str">
            <v>161,48</v>
          </cell>
          <cell r="L5951" t="str">
            <v>CAIXA REFERENCIAL</v>
          </cell>
          <cell r="M5951" t="str">
            <v>11,24</v>
          </cell>
          <cell r="N5951">
            <v>150.23999999999998</v>
          </cell>
          <cell r="O5951">
            <v>161.47999999999999</v>
          </cell>
          <cell r="P5951">
            <v>0</v>
          </cell>
          <cell r="R5951" t="str">
            <v>SINAPI</v>
          </cell>
        </row>
        <row r="5952">
          <cell r="G5952">
            <v>97105</v>
          </cell>
          <cell r="H5952" t="str">
            <v>EXECUÇÃO DE PAVIMENTO DE CONCRETO SIMPLES (PCS), FCK = 40 MPA, ESPESSURA DE 17,5 CM. AF_04/2022</v>
          </cell>
          <cell r="I5952" t="str">
            <v>M2</v>
          </cell>
          <cell r="J5952" t="str">
            <v>ATRIBUÍDO SÃO PAULO</v>
          </cell>
          <cell r="K5952" t="str">
            <v>183,47</v>
          </cell>
          <cell r="L5952" t="str">
            <v>CAIXA REFERENCIAL</v>
          </cell>
          <cell r="M5952" t="str">
            <v>12,08</v>
          </cell>
          <cell r="N5952">
            <v>171.39</v>
          </cell>
          <cell r="O5952">
            <v>183.47</v>
          </cell>
          <cell r="P5952">
            <v>0</v>
          </cell>
          <cell r="R5952" t="str">
            <v>SINAPI</v>
          </cell>
        </row>
        <row r="5953">
          <cell r="G5953">
            <v>97106</v>
          </cell>
          <cell r="H5953" t="str">
            <v>EXECUÇÃO DE PAVIMENTO DE CONCRETO SIMPLES (PCS), FCK = 40 MPA, ESPESSURA DE 20,0 CM. AF_04/2022</v>
          </cell>
          <cell r="I5953" t="str">
            <v>M2</v>
          </cell>
          <cell r="J5953" t="str">
            <v>ATRIBUÍDO SÃO PAULO</v>
          </cell>
          <cell r="K5953" t="str">
            <v>204,78</v>
          </cell>
          <cell r="L5953" t="str">
            <v>CAIXA REFERENCIAL</v>
          </cell>
          <cell r="M5953" t="str">
            <v>12,81</v>
          </cell>
          <cell r="N5953">
            <v>191.97</v>
          </cell>
          <cell r="O5953">
            <v>204.78</v>
          </cell>
          <cell r="P5953">
            <v>0</v>
          </cell>
          <cell r="R5953" t="str">
            <v>SINAPI</v>
          </cell>
        </row>
        <row r="5954">
          <cell r="G5954">
            <v>97107</v>
          </cell>
          <cell r="H5954" t="str">
            <v>EXECUÇÃO DE PAVIMENTO DE CONCRETO SIMPLES (PCS), FCK = 40 MPA, ESPESSURA DE 22,5 CM. AF_04/2022</v>
          </cell>
          <cell r="I5954" t="str">
            <v>M2</v>
          </cell>
          <cell r="J5954" t="str">
            <v>ATRIBUÍDO SÃO PAULO</v>
          </cell>
          <cell r="K5954" t="str">
            <v>233,55</v>
          </cell>
          <cell r="L5954" t="str">
            <v>CAIXA REFERENCIAL</v>
          </cell>
          <cell r="M5954" t="str">
            <v>13,58</v>
          </cell>
          <cell r="N5954">
            <v>219.97</v>
          </cell>
          <cell r="O5954">
            <v>233.55</v>
          </cell>
          <cell r="P5954">
            <v>0</v>
          </cell>
          <cell r="R5954" t="str">
            <v>SINAPI</v>
          </cell>
        </row>
        <row r="5955">
          <cell r="G5955">
            <v>97108</v>
          </cell>
          <cell r="H5955" t="str">
            <v>EXECUÇÃO DE PAVIMENTO DE CONCRETO SIMPLES (PCS), FCK = 40 MPA, ESPESSURA DE 25,0 CM. AF_04/2022</v>
          </cell>
          <cell r="I5955" t="str">
            <v>M2</v>
          </cell>
          <cell r="J5955" t="str">
            <v>ATRIBUÍDO SÃO PAULO</v>
          </cell>
          <cell r="K5955" t="str">
            <v>267,21</v>
          </cell>
          <cell r="L5955" t="str">
            <v>CAIXA REFERENCIAL</v>
          </cell>
          <cell r="M5955" t="str">
            <v>14,27</v>
          </cell>
          <cell r="N5955">
            <v>252.93999999999997</v>
          </cell>
          <cell r="O5955">
            <v>267.20999999999998</v>
          </cell>
          <cell r="P5955">
            <v>0</v>
          </cell>
          <cell r="R5955" t="str">
            <v>SINAPI</v>
          </cell>
        </row>
        <row r="5956">
          <cell r="G5956">
            <v>97109</v>
          </cell>
          <cell r="H5956" t="str">
            <v>EXECUÇÃO DE PAVIMENTO DE CONCRETO SIMPLES (PCS), FCK = 40 MPA, ESPESSURA DE 27,5 CM. AF_04/2022</v>
          </cell>
          <cell r="I5956" t="str">
            <v>M2</v>
          </cell>
          <cell r="J5956" t="str">
            <v>ATRIBUÍDO SÃO PAULO</v>
          </cell>
          <cell r="K5956" t="str">
            <v>295,58</v>
          </cell>
          <cell r="L5956" t="str">
            <v>CAIXA REFERENCIAL</v>
          </cell>
          <cell r="M5956" t="str">
            <v>15,58</v>
          </cell>
          <cell r="N5956">
            <v>280</v>
          </cell>
          <cell r="O5956">
            <v>295.58</v>
          </cell>
          <cell r="P5956">
            <v>0</v>
          </cell>
          <cell r="R5956" t="str">
            <v>SINAPI</v>
          </cell>
        </row>
        <row r="5957">
          <cell r="G5957">
            <v>97111</v>
          </cell>
          <cell r="H5957" t="str">
            <v>EXECUÇÃO DE PAVIMENTO DE CONCRETO ARMADO (PCA), FCK = 30 MPA, ESPESSURA DE 15,0 CM. AF_04/2022</v>
          </cell>
          <cell r="I5957" t="str">
            <v>M2</v>
          </cell>
          <cell r="J5957" t="str">
            <v>ATRIBUÍDO SÃO PAULO</v>
          </cell>
          <cell r="K5957" t="str">
            <v>279,81</v>
          </cell>
          <cell r="L5957" t="str">
            <v>CAIXA REFERENCIAL</v>
          </cell>
          <cell r="M5957" t="str">
            <v>14,73</v>
          </cell>
          <cell r="N5957">
            <v>265.08</v>
          </cell>
          <cell r="O5957">
            <v>279.81</v>
          </cell>
          <cell r="P5957">
            <v>0</v>
          </cell>
          <cell r="R5957" t="str">
            <v>SINAPI</v>
          </cell>
        </row>
        <row r="5958">
          <cell r="G5958">
            <v>97112</v>
          </cell>
          <cell r="H5958" t="str">
            <v>EXECUÇÃO DE PAVIMENTO DE CONCRETO ARMADO (PCA), FCK = 30 MPA, ESPESSURA DE 17,5 CM. AF_04/2022</v>
          </cell>
          <cell r="I5958" t="str">
            <v>M2</v>
          </cell>
          <cell r="J5958" t="str">
            <v>ATRIBUÍDO SÃO PAULO</v>
          </cell>
          <cell r="K5958" t="str">
            <v>253,34</v>
          </cell>
          <cell r="L5958" t="str">
            <v>CAIXA REFERENCIAL</v>
          </cell>
          <cell r="M5958" t="str">
            <v>13,85</v>
          </cell>
          <cell r="N5958">
            <v>239.49</v>
          </cell>
          <cell r="O5958">
            <v>253.34</v>
          </cell>
          <cell r="P5958">
            <v>0</v>
          </cell>
          <cell r="R5958" t="str">
            <v>SINAPI</v>
          </cell>
        </row>
        <row r="5959">
          <cell r="G5959">
            <v>97113</v>
          </cell>
          <cell r="H5959" t="str">
            <v>APLICAÇÃO DE LONA PLÁSTICA PARA EXECUÇÃO DE PAVIMENTOS DE CONCRETO. AF_04/2022</v>
          </cell>
          <cell r="I5959" t="str">
            <v>M2</v>
          </cell>
          <cell r="J5959" t="str">
            <v>COEFICIENTE DE REPRESENTATIVIDADE</v>
          </cell>
          <cell r="K5959" t="str">
            <v>2,10</v>
          </cell>
          <cell r="L5959" t="str">
            <v>CAIXA REFERENCIAL</v>
          </cell>
          <cell r="M5959" t="str">
            <v>0,17</v>
          </cell>
          <cell r="N5959">
            <v>1.9300000000000002</v>
          </cell>
          <cell r="O5959">
            <v>2.1</v>
          </cell>
          <cell r="P5959">
            <v>0</v>
          </cell>
          <cell r="R5959" t="str">
            <v>SINAPI</v>
          </cell>
        </row>
        <row r="5960">
          <cell r="G5960">
            <v>97114</v>
          </cell>
          <cell r="H5960" t="str">
            <v>EXECUÇÃO DE JUNTAS DE CONTRAÇÃO PARA PAVIMENTOS DE CONCRETO. AF_04/2022</v>
          </cell>
          <cell r="I5960" t="str">
            <v>M</v>
          </cell>
          <cell r="J5960" t="str">
            <v>COEFICIENTE DE REPRESENTATIVIDADE</v>
          </cell>
          <cell r="K5960" t="str">
            <v>0,34</v>
          </cell>
          <cell r="L5960" t="str">
            <v>CAIXA REFERENCIAL</v>
          </cell>
          <cell r="M5960" t="str">
            <v>0,33</v>
          </cell>
          <cell r="N5960">
            <v>1.0000000000000009E-2</v>
          </cell>
          <cell r="O5960">
            <v>0.34</v>
          </cell>
          <cell r="P5960">
            <v>0</v>
          </cell>
          <cell r="R5960" t="str">
            <v>SINAPI</v>
          </cell>
        </row>
        <row r="5961">
          <cell r="G5961">
            <v>97115</v>
          </cell>
          <cell r="H5961" t="str">
            <v>APLICAÇÃO DE GRAXA EM BARRAS DE TRANSFERÊNCIA PARA EXECUÇÃO DE PAVIMENTO DE CONCRETO. AF_04/2022</v>
          </cell>
          <cell r="I5961" t="str">
            <v>KG</v>
          </cell>
          <cell r="J5961" t="str">
            <v>COEFICIENTE DE REPRESENTATIVIDADE</v>
          </cell>
          <cell r="K5961" t="str">
            <v>47,32</v>
          </cell>
          <cell r="L5961" t="str">
            <v>CAIXA REFERENCIAL</v>
          </cell>
          <cell r="M5961" t="str">
            <v>9,22</v>
          </cell>
          <cell r="N5961">
            <v>38.1</v>
          </cell>
          <cell r="O5961">
            <v>47.32</v>
          </cell>
          <cell r="P5961">
            <v>0</v>
          </cell>
          <cell r="R5961" t="str">
            <v>SINAPI</v>
          </cell>
        </row>
        <row r="5962">
          <cell r="G5962">
            <v>97116</v>
          </cell>
          <cell r="H5962" t="str">
            <v>BARRAS DE TRANSFERÊNCIA, AÇO CA-25 DE 16,0 MM, PARA EXECUÇÃO DE PAVIMENTO DE CONCRETO  FORNECIMENTO E INSTALAÇÃO. AF_04/2022</v>
          </cell>
          <cell r="I5962" t="str">
            <v>KG</v>
          </cell>
          <cell r="J5962" t="str">
            <v>COEFICIENTE DE REPRESENTATIVIDADE</v>
          </cell>
          <cell r="K5962" t="str">
            <v>24,03</v>
          </cell>
          <cell r="L5962" t="str">
            <v>CAIXA REFERENCIAL</v>
          </cell>
          <cell r="M5962" t="str">
            <v>6,63</v>
          </cell>
          <cell r="N5962">
            <v>17.400000000000002</v>
          </cell>
          <cell r="O5962">
            <v>24.03</v>
          </cell>
          <cell r="P5962">
            <v>0</v>
          </cell>
          <cell r="R5962" t="str">
            <v>SINAPI</v>
          </cell>
        </row>
        <row r="5963">
          <cell r="G5963">
            <v>97117</v>
          </cell>
          <cell r="H5963" t="str">
            <v>BARRAS DE TRANSFERÊNCIA, AÇO CA-25 DE 20,0 MM, PARA EXECUÇÃO DE PAVIMENTO DE CONCRETO  FORNECIMENTO E INSTALAÇÃO. AF_04/2022</v>
          </cell>
          <cell r="I5963" t="str">
            <v>KG</v>
          </cell>
          <cell r="J5963" t="str">
            <v>COEFICIENTE DE REPRESENTATIVIDADE</v>
          </cell>
          <cell r="K5963" t="str">
            <v>22,20</v>
          </cell>
          <cell r="L5963" t="str">
            <v>CAIXA REFERENCIAL</v>
          </cell>
          <cell r="M5963" t="str">
            <v>4,23</v>
          </cell>
          <cell r="N5963">
            <v>17.97</v>
          </cell>
          <cell r="O5963">
            <v>22.2</v>
          </cell>
          <cell r="P5963">
            <v>0</v>
          </cell>
          <cell r="R5963" t="str">
            <v>SINAPI</v>
          </cell>
        </row>
        <row r="5964">
          <cell r="G5964">
            <v>97118</v>
          </cell>
          <cell r="H5964" t="str">
            <v>BARRAS DE TRANSFERÊNCIA, AÇO CA-25 DE 25,0 MM, PARA EXECUÇÃO DE PAVIMENTO DE CONCRETO  FORNECIMENTO E INSTALAÇÃO. AF_04/2022</v>
          </cell>
          <cell r="I5964" t="str">
            <v>KG</v>
          </cell>
          <cell r="J5964" t="str">
            <v>COEFICIENTE DE REPRESENTATIVIDADE</v>
          </cell>
          <cell r="K5964" t="str">
            <v>19,04</v>
          </cell>
          <cell r="L5964" t="str">
            <v>CAIXA REFERENCIAL</v>
          </cell>
          <cell r="M5964" t="str">
            <v>2,71</v>
          </cell>
          <cell r="N5964">
            <v>16.329999999999998</v>
          </cell>
          <cell r="O5964">
            <v>19.04</v>
          </cell>
          <cell r="P5964">
            <v>0</v>
          </cell>
          <cell r="R5964" t="str">
            <v>SINAPI</v>
          </cell>
        </row>
        <row r="5965">
          <cell r="G5965">
            <v>97119</v>
          </cell>
          <cell r="H5965" t="str">
            <v>BARRAS DE TRANSFERÊNCIA, AÇO CA-25 DE 32,0 MM, PARA EXECUÇÃO DE PAVIMENTO DE CONCRETO  FORNECIMENTO E INSTALAÇÃO. AF_04/2022</v>
          </cell>
          <cell r="I5965" t="str">
            <v>KG</v>
          </cell>
          <cell r="J5965" t="str">
            <v>COEFICIENTE DE REPRESENTATIVIDADE</v>
          </cell>
          <cell r="K5965" t="str">
            <v>17,78</v>
          </cell>
          <cell r="L5965" t="str">
            <v>CAIXA REFERENCIAL</v>
          </cell>
          <cell r="M5965" t="str">
            <v>1,64</v>
          </cell>
          <cell r="N5965">
            <v>16.14</v>
          </cell>
          <cell r="O5965">
            <v>17.78</v>
          </cell>
          <cell r="P5965">
            <v>0</v>
          </cell>
          <cell r="R5965" t="str">
            <v>SINAPI</v>
          </cell>
        </row>
        <row r="5966">
          <cell r="G5966">
            <v>97120</v>
          </cell>
          <cell r="H5966" t="str">
            <v>BARRAS DE LIGAÇÃO, AÇO CA-50 DE 10 MM, PARA EXECUÇÃO DE PAVIMENTO DE CONCRETO  FORNECIMENTO E INSTALAÇÃO. AF_04/2022</v>
          </cell>
          <cell r="I5966" t="str">
            <v>KG</v>
          </cell>
          <cell r="J5966" t="str">
            <v>COEFICIENTE DE REPRESENTATIVIDADE</v>
          </cell>
          <cell r="K5966" t="str">
            <v>11,77</v>
          </cell>
          <cell r="L5966" t="str">
            <v>CAIXA REFERENCIAL</v>
          </cell>
          <cell r="M5966" t="str">
            <v>1,03</v>
          </cell>
          <cell r="N5966">
            <v>10.74</v>
          </cell>
          <cell r="O5966">
            <v>11.77</v>
          </cell>
          <cell r="P5966">
            <v>0</v>
          </cell>
          <cell r="R5966" t="str">
            <v>SINAPI</v>
          </cell>
        </row>
        <row r="5967">
          <cell r="G5967">
            <v>101167</v>
          </cell>
          <cell r="H5967" t="str">
            <v>EXECUÇÃO DE PAVIMENTO EM PARALELEPÍPEDOS, REJUNTAMENTO COM PÓ DE PEDRA. AF_05/2020</v>
          </cell>
          <cell r="I5967" t="str">
            <v>M2</v>
          </cell>
          <cell r="J5967" t="str">
            <v>ATRIBUÍDO SÃO PAULO</v>
          </cell>
          <cell r="K5967" t="str">
            <v>254,29</v>
          </cell>
          <cell r="L5967" t="str">
            <v>CAIXA REFERENCIAL</v>
          </cell>
          <cell r="M5967" t="str">
            <v>11,94</v>
          </cell>
          <cell r="N5967">
            <v>242.35</v>
          </cell>
          <cell r="O5967">
            <v>254.29</v>
          </cell>
          <cell r="P5967">
            <v>0</v>
          </cell>
          <cell r="R5967" t="str">
            <v>SINAPI</v>
          </cell>
        </row>
        <row r="5968">
          <cell r="G5968">
            <v>101169</v>
          </cell>
          <cell r="H5968" t="str">
            <v>EXECUÇÃO DE PAVIMENTO EM PARALELEPÍPEDOS, REJUNTAMENTO COM ARGAMASSA TRAÇO 1:3 (CIMENTO E AREIA). AF_05/2020</v>
          </cell>
          <cell r="I5968" t="str">
            <v>M2</v>
          </cell>
          <cell r="J5968" t="str">
            <v>ATRIBUÍDO SÃO PAULO</v>
          </cell>
          <cell r="K5968" t="str">
            <v>268,48</v>
          </cell>
          <cell r="L5968" t="str">
            <v>CAIXA REFERENCIAL</v>
          </cell>
          <cell r="M5968" t="str">
            <v>15,47</v>
          </cell>
          <cell r="N5968">
            <v>253.01000000000002</v>
          </cell>
          <cell r="O5968">
            <v>268.48</v>
          </cell>
          <cell r="P5968">
            <v>0</v>
          </cell>
          <cell r="R5968" t="str">
            <v>SINAPI</v>
          </cell>
        </row>
        <row r="5969">
          <cell r="G5969">
            <v>101170</v>
          </cell>
          <cell r="H5969" t="str">
            <v>EXECUÇÃO DE PAVIMENTO EM PEDRAS POLIÉDRICAS, REJUNTAMENTO COM PÓ DE PEDRA. AF_05/2020</v>
          </cell>
          <cell r="I5969" t="str">
            <v>M2</v>
          </cell>
          <cell r="J5969" t="str">
            <v>ATRIBUÍDO SÃO PAULO</v>
          </cell>
          <cell r="K5969" t="str">
            <v>53,28</v>
          </cell>
          <cell r="L5969" t="str">
            <v>CAIXA REFERENCIAL</v>
          </cell>
          <cell r="M5969" t="str">
            <v>9,45</v>
          </cell>
          <cell r="N5969">
            <v>43.83</v>
          </cell>
          <cell r="O5969">
            <v>53.28</v>
          </cell>
          <cell r="P5969">
            <v>0</v>
          </cell>
          <cell r="R5969" t="str">
            <v>SINAPI</v>
          </cell>
        </row>
        <row r="5970">
          <cell r="G5970">
            <v>101172</v>
          </cell>
          <cell r="H5970" t="str">
            <v>EXECUÇÃO DE PAVIMENTO EM PEDRAS POLIÉDRICAS, REJUNTAMENTO COM ARGAMASSA TRAÇO 1:3 (CIMENTO E AREIA). AF_05/2020</v>
          </cell>
          <cell r="I5970" t="str">
            <v>M2</v>
          </cell>
          <cell r="J5970" t="str">
            <v>ATRIBUÍDO SÃO PAULO</v>
          </cell>
          <cell r="K5970" t="str">
            <v>78,96</v>
          </cell>
          <cell r="L5970" t="str">
            <v>CAIXA REFERENCIAL</v>
          </cell>
          <cell r="M5970" t="str">
            <v>14,06</v>
          </cell>
          <cell r="N5970">
            <v>64.899999999999991</v>
          </cell>
          <cell r="O5970">
            <v>78.959999999999994</v>
          </cell>
          <cell r="P5970">
            <v>0</v>
          </cell>
          <cell r="R5970" t="str">
            <v>SINAPI</v>
          </cell>
        </row>
        <row r="5971">
          <cell r="G5971">
            <v>103904</v>
          </cell>
          <cell r="H5971" t="str">
            <v>EXECUÇÃO DE PAVIMENTO DE CONCRETO SIMPLES (PCS), FCK = 35 MPA, ESPESSURA DE 15,0 CM. AF_04/2022</v>
          </cell>
          <cell r="I5971" t="str">
            <v>M2</v>
          </cell>
          <cell r="J5971" t="str">
            <v>ATRIBUÍDO SÃO PAULO</v>
          </cell>
          <cell r="K5971" t="str">
            <v>156,57</v>
          </cell>
          <cell r="L5971" t="str">
            <v>CAIXA REFERENCIAL</v>
          </cell>
          <cell r="M5971" t="str">
            <v>11,24</v>
          </cell>
          <cell r="N5971">
            <v>145.32999999999998</v>
          </cell>
          <cell r="O5971">
            <v>156.57</v>
          </cell>
          <cell r="P5971">
            <v>0</v>
          </cell>
          <cell r="R5971" t="str">
            <v>SINAPI</v>
          </cell>
        </row>
        <row r="5972">
          <cell r="G5972">
            <v>103905</v>
          </cell>
          <cell r="H5972" t="str">
            <v>EXECUÇÃO DE PAVIMENTO DE CONCRETO SIMPLES (PCS), FCK = 35 MPA, ESPESSURA DE 16,0 CM. AF_04/2022</v>
          </cell>
          <cell r="I5972" t="str">
            <v>M2</v>
          </cell>
          <cell r="J5972" t="str">
            <v>ATRIBUÍDO SÃO PAULO</v>
          </cell>
          <cell r="K5972" t="str">
            <v>165,44</v>
          </cell>
          <cell r="L5972" t="str">
            <v>CAIXA REFERENCIAL</v>
          </cell>
          <cell r="M5972" t="str">
            <v>11,60</v>
          </cell>
          <cell r="N5972">
            <v>153.84</v>
          </cell>
          <cell r="O5972">
            <v>165.44</v>
          </cell>
          <cell r="P5972">
            <v>0</v>
          </cell>
          <cell r="R5972" t="str">
            <v>SINAPI</v>
          </cell>
        </row>
        <row r="5973">
          <cell r="G5973">
            <v>103906</v>
          </cell>
          <cell r="H5973" t="str">
            <v>EXECUÇÃO DE PAVIMENTO DE CONCRETO SIMPLES (PCS), FCK = 40 MPA, ESPESSURA DE 16,0 CM. AF_04/2022</v>
          </cell>
          <cell r="I5973" t="str">
            <v>M2</v>
          </cell>
          <cell r="J5973" t="str">
            <v>ATRIBUÍDO SÃO PAULO</v>
          </cell>
          <cell r="K5973" t="str">
            <v>190,93</v>
          </cell>
          <cell r="L5973" t="str">
            <v>CAIXA REFERENCIAL</v>
          </cell>
          <cell r="M5973" t="str">
            <v>15,56</v>
          </cell>
          <cell r="N5973">
            <v>175.37</v>
          </cell>
          <cell r="O5973">
            <v>190.93</v>
          </cell>
          <cell r="P5973">
            <v>0</v>
          </cell>
          <cell r="R5973" t="str">
            <v>SINAPI</v>
          </cell>
        </row>
        <row r="5974">
          <cell r="G5974">
            <v>103907</v>
          </cell>
          <cell r="H5974" t="str">
            <v>EXECUÇÃO DE PAVIMENTO DE CONCRETO SIMPLES (PCS), FCK = 35 MPA, ESPESSURA DE 17,5 CM. AF_04/2022</v>
          </cell>
          <cell r="I5974" t="str">
            <v>M2</v>
          </cell>
          <cell r="J5974" t="str">
            <v>ATRIBUÍDO SÃO PAULO</v>
          </cell>
          <cell r="K5974" t="str">
            <v>175,73</v>
          </cell>
          <cell r="L5974" t="str">
            <v>CAIXA REFERENCIAL</v>
          </cell>
          <cell r="M5974" t="str">
            <v>11,91</v>
          </cell>
          <cell r="N5974">
            <v>163.82</v>
          </cell>
          <cell r="O5974">
            <v>175.73</v>
          </cell>
          <cell r="P5974">
            <v>0</v>
          </cell>
          <cell r="R5974" t="str">
            <v>SINAPI</v>
          </cell>
        </row>
        <row r="5975">
          <cell r="G5975">
            <v>103908</v>
          </cell>
          <cell r="H5975" t="str">
            <v>EXECUÇÃO PAVIMENTO DE CONCRETO SIMPLES (PCS), FCK = 35 MPA, ESPESSURA DE 20,0 CM. AF_04/2022</v>
          </cell>
          <cell r="I5975" t="str">
            <v>M2</v>
          </cell>
          <cell r="J5975" t="str">
            <v>ATRIBUÍDO SÃO PAULO</v>
          </cell>
          <cell r="K5975" t="str">
            <v>198,24</v>
          </cell>
          <cell r="L5975" t="str">
            <v>CAIXA REFERENCIAL</v>
          </cell>
          <cell r="M5975" t="str">
            <v>12,81</v>
          </cell>
          <cell r="N5975">
            <v>185.43</v>
          </cell>
          <cell r="O5975">
            <v>198.24</v>
          </cell>
          <cell r="P5975">
            <v>0</v>
          </cell>
          <cell r="R5975" t="str">
            <v>SINAPI</v>
          </cell>
        </row>
        <row r="5976">
          <cell r="G5976">
            <v>103909</v>
          </cell>
          <cell r="H5976" t="str">
            <v>EXECUÇÃO PAVIMENTO DE CONCRETO SIMPLES (PCS), FCK = 35 MPA, ESPESSURA DE 22,5 CM. AF_04/2022</v>
          </cell>
          <cell r="I5976" t="str">
            <v>M2</v>
          </cell>
          <cell r="J5976" t="str">
            <v>ATRIBUÍDO SÃO PAULO</v>
          </cell>
          <cell r="K5976" t="str">
            <v>226,19</v>
          </cell>
          <cell r="L5976" t="str">
            <v>CAIXA REFERENCIAL</v>
          </cell>
          <cell r="M5976" t="str">
            <v>13,58</v>
          </cell>
          <cell r="N5976">
            <v>212.60999999999999</v>
          </cell>
          <cell r="O5976">
            <v>226.19</v>
          </cell>
          <cell r="P5976">
            <v>0</v>
          </cell>
          <cell r="R5976" t="str">
            <v>SINAPI</v>
          </cell>
        </row>
        <row r="5977">
          <cell r="G5977">
            <v>103911</v>
          </cell>
          <cell r="H5977" t="str">
            <v>EXECUÇÃO DE PAVIMENTO DE CONCRETO SIMPLES (PCS), FCK = 35 MPA, ESPESSURA DE 25,0 CM. AF_04/2022</v>
          </cell>
          <cell r="I5977" t="str">
            <v>M2</v>
          </cell>
          <cell r="J5977" t="str">
            <v>ATRIBUÍDO SÃO PAULO</v>
          </cell>
          <cell r="K5977" t="str">
            <v>259,03</v>
          </cell>
          <cell r="L5977" t="str">
            <v>CAIXA REFERENCIAL</v>
          </cell>
          <cell r="M5977" t="str">
            <v>14,27</v>
          </cell>
          <cell r="N5977">
            <v>244.75999999999996</v>
          </cell>
          <cell r="O5977">
            <v>259.02999999999997</v>
          </cell>
          <cell r="P5977">
            <v>0</v>
          </cell>
          <cell r="R5977" t="str">
            <v>SINAPI</v>
          </cell>
        </row>
        <row r="5978">
          <cell r="G5978">
            <v>103912</v>
          </cell>
          <cell r="H5978" t="str">
            <v>EXECUÇÃO PAVIMENTO DE CONCRETO SIMPLES (PCS), FCK = 35 MPA, ESPESSURA DE 27,5 CM. AF_04/2022</v>
          </cell>
          <cell r="I5978" t="str">
            <v>M2</v>
          </cell>
          <cell r="J5978" t="str">
            <v>ATRIBUÍDO SÃO PAULO</v>
          </cell>
          <cell r="K5978" t="str">
            <v>99,05</v>
          </cell>
          <cell r="L5978" t="str">
            <v>CAIXA REFERENCIAL</v>
          </cell>
          <cell r="M5978" t="str">
            <v>15,63</v>
          </cell>
          <cell r="N5978">
            <v>83.42</v>
          </cell>
          <cell r="O5978">
            <v>99.05</v>
          </cell>
          <cell r="P5978">
            <v>0</v>
          </cell>
          <cell r="R5978" t="str">
            <v>SINAPI</v>
          </cell>
        </row>
        <row r="5979">
          <cell r="G5979">
            <v>103913</v>
          </cell>
          <cell r="H5979" t="str">
            <v>EXECUÇÃO DE PISO INDUSTRIAL DE CONCRETO ARMADO, FCK = 20 MPA, ESPESSURA DE 12,0 CM. AF_04/2022</v>
          </cell>
          <cell r="I5979" t="str">
            <v>M2</v>
          </cell>
          <cell r="J5979" t="str">
            <v>ATRIBUÍDO SÃO PAULO</v>
          </cell>
          <cell r="K5979" t="str">
            <v>142,73</v>
          </cell>
          <cell r="L5979" t="str">
            <v>CAIXA REFERENCIAL</v>
          </cell>
          <cell r="M5979" t="str">
            <v>8,63</v>
          </cell>
          <cell r="N5979">
            <v>134.1</v>
          </cell>
          <cell r="O5979">
            <v>142.72999999999999</v>
          </cell>
          <cell r="P5979">
            <v>0</v>
          </cell>
          <cell r="R5979" t="str">
            <v>SINAPI</v>
          </cell>
        </row>
        <row r="5980">
          <cell r="G5980">
            <v>103914</v>
          </cell>
          <cell r="H5980" t="str">
            <v>EXECUÇÃO DE PISO INDUSTRIAL DE CONCRETO ARMADO, FCK = 20 MPA, ESPESSURA DE 14,0 CM. AF_04/2022</v>
          </cell>
          <cell r="I5980" t="str">
            <v>M2</v>
          </cell>
          <cell r="J5980" t="str">
            <v>ATRIBUÍDO SÃO PAULO</v>
          </cell>
          <cell r="K5980" t="str">
            <v>167,39</v>
          </cell>
          <cell r="L5980" t="str">
            <v>CAIXA REFERENCIAL</v>
          </cell>
          <cell r="M5980" t="str">
            <v>9,66</v>
          </cell>
          <cell r="N5980">
            <v>157.72999999999999</v>
          </cell>
          <cell r="O5980">
            <v>167.39</v>
          </cell>
          <cell r="P5980">
            <v>0</v>
          </cell>
          <cell r="R5980" t="str">
            <v>SINAPI</v>
          </cell>
        </row>
        <row r="5981">
          <cell r="G5981">
            <v>103915</v>
          </cell>
          <cell r="H5981" t="str">
            <v>EXECUÇÃO DE PISO INDUSTRIAL DE CONCRETO ARMADO, FCK = 20 MPA, ESPESSURA DE 15,0 CM. AF_04/2022</v>
          </cell>
          <cell r="I5981" t="str">
            <v>M2</v>
          </cell>
          <cell r="J5981" t="str">
            <v>ATRIBUÍDO SÃO PAULO</v>
          </cell>
          <cell r="K5981" t="str">
            <v>182,06</v>
          </cell>
          <cell r="L5981" t="str">
            <v>CAIXA REFERENCIAL</v>
          </cell>
          <cell r="M5981" t="str">
            <v>10,15</v>
          </cell>
          <cell r="N5981">
            <v>171.91</v>
          </cell>
          <cell r="O5981">
            <v>182.06</v>
          </cell>
          <cell r="P5981">
            <v>0</v>
          </cell>
          <cell r="R5981" t="str">
            <v>SINAPI</v>
          </cell>
        </row>
        <row r="5982">
          <cell r="G5982">
            <v>103916</v>
          </cell>
          <cell r="H5982" t="str">
            <v>EXECUÇÃO DE PISO INDUSTRIAL DE CONCRETO ARMADO, FCK = 20 MPA, ESPESSURA DE 18,0 CM. AF_04/2022</v>
          </cell>
          <cell r="I5982" t="str">
            <v>M2</v>
          </cell>
          <cell r="J5982" t="str">
            <v>ATRIBUÍDO SÃO PAULO</v>
          </cell>
          <cell r="K5982" t="str">
            <v>210,98</v>
          </cell>
          <cell r="L5982" t="str">
            <v>CAIXA REFERENCIAL</v>
          </cell>
          <cell r="M5982" t="str">
            <v>11,33</v>
          </cell>
          <cell r="N5982">
            <v>199.64999999999998</v>
          </cell>
          <cell r="O5982">
            <v>210.98</v>
          </cell>
          <cell r="P5982">
            <v>0</v>
          </cell>
          <cell r="R5982" t="str">
            <v>SINAPI</v>
          </cell>
        </row>
        <row r="5983">
          <cell r="G5983">
            <v>103917</v>
          </cell>
          <cell r="H5983" t="str">
            <v>EXECUÇÃO DE PISO INDUSTRIAL DE CONCRETO ARMADO, FCK = 20 MPA, ESPESSURA DE 20,0 CM. AF_04/2022</v>
          </cell>
          <cell r="I5983" t="str">
            <v>M2</v>
          </cell>
          <cell r="J5983" t="str">
            <v>ATRIBUÍDO SÃO PAULO</v>
          </cell>
          <cell r="K5983" t="str">
            <v>241,21</v>
          </cell>
          <cell r="L5983" t="str">
            <v>CAIXA REFERENCIAL</v>
          </cell>
          <cell r="M5983" t="str">
            <v>12,14</v>
          </cell>
          <cell r="N5983">
            <v>229.07</v>
          </cell>
          <cell r="O5983">
            <v>241.20999999999998</v>
          </cell>
          <cell r="P5983">
            <v>0</v>
          </cell>
          <cell r="R5983" t="str">
            <v>SINAPI</v>
          </cell>
        </row>
        <row r="5984">
          <cell r="G5984">
            <v>103918</v>
          </cell>
          <cell r="H5984" t="str">
            <v>EXECUÇÃO DE PISO INDUSTRIAL DE CONCRETO ARMADO, FCK = 20 MPA, ESPESSURA DE 22,0 CM. AF_04/2022</v>
          </cell>
          <cell r="I5984" t="str">
            <v>M2</v>
          </cell>
          <cell r="J5984" t="str">
            <v>ATRIBUÍDO SÃO PAULO</v>
          </cell>
          <cell r="K5984" t="str">
            <v>256,31</v>
          </cell>
          <cell r="L5984" t="str">
            <v>CAIXA REFERENCIAL</v>
          </cell>
          <cell r="M5984" t="str">
            <v>12,75</v>
          </cell>
          <cell r="N5984">
            <v>243.56</v>
          </cell>
          <cell r="O5984">
            <v>256.31</v>
          </cell>
          <cell r="P5984">
            <v>0</v>
          </cell>
          <cell r="R5984" t="str">
            <v>SINAPI</v>
          </cell>
        </row>
        <row r="5985">
          <cell r="G5985">
            <v>104432</v>
          </cell>
          <cell r="H5985" t="str">
            <v>EXECUÇÃO DE PASSEIO EM PISO INTERTRAVADO, COM BLOCO RAQUETE  22 X 13,5 CM, ESPESSURA 6 CM. AF_10/2022</v>
          </cell>
          <cell r="I5985" t="str">
            <v>M2</v>
          </cell>
          <cell r="J5985" t="str">
            <v>ATRIBUÍDO SÃO PAULO</v>
          </cell>
          <cell r="K5985" t="str">
            <v>98,27</v>
          </cell>
          <cell r="L5985" t="str">
            <v>CAIXA REFERENCIAL</v>
          </cell>
          <cell r="M5985" t="str">
            <v>13,68</v>
          </cell>
          <cell r="N5985">
            <v>84.59</v>
          </cell>
          <cell r="O5985">
            <v>98.27000000000001</v>
          </cell>
          <cell r="P5985">
            <v>0</v>
          </cell>
          <cell r="R5985" t="str">
            <v>SINAPI</v>
          </cell>
        </row>
        <row r="5986">
          <cell r="G5986">
            <v>104433</v>
          </cell>
          <cell r="H5986" t="str">
            <v>EXECUÇÃO DE PAVIMENTO EM PISO INTERTRAVADO, COM BLOCO RAQUETE  22 X 13,5 CM, ESPESSURA 6 CM. AF_10/2022</v>
          </cell>
          <cell r="I5986" t="str">
            <v>M2</v>
          </cell>
          <cell r="J5986" t="str">
            <v>ATRIBUÍDO SÃO PAULO</v>
          </cell>
          <cell r="K5986" t="str">
            <v>87,72</v>
          </cell>
          <cell r="L5986" t="str">
            <v>CAIXA REFERENCIAL</v>
          </cell>
          <cell r="M5986" t="str">
            <v>7,64</v>
          </cell>
          <cell r="N5986">
            <v>80.08</v>
          </cell>
          <cell r="O5986">
            <v>87.72</v>
          </cell>
          <cell r="P5986">
            <v>0</v>
          </cell>
          <cell r="R5986" t="str">
            <v>SINAPI</v>
          </cell>
        </row>
        <row r="5987">
          <cell r="G5987">
            <v>103689</v>
          </cell>
          <cell r="H5987" t="str">
            <v>FORNECIMENTO E INSTALAÇÃO DE PLACA DE OBRA COM CHAPA GALVANIZADA E ESTRUTURA DE MADEIRA. AF_03/2022_PS</v>
          </cell>
          <cell r="I5987" t="str">
            <v>M2</v>
          </cell>
          <cell r="J5987" t="str">
            <v>ATRIBUÍDO SÃO PAULO</v>
          </cell>
          <cell r="K5987" t="str">
            <v>314,30</v>
          </cell>
          <cell r="L5987" t="str">
            <v>CAIXA REFERENCIAL</v>
          </cell>
          <cell r="M5987" t="str">
            <v>27,33</v>
          </cell>
          <cell r="N5987">
            <v>286.97000000000003</v>
          </cell>
          <cell r="O5987">
            <v>314.3</v>
          </cell>
          <cell r="P5987">
            <v>0</v>
          </cell>
          <cell r="R5987" t="str">
            <v>SINAPI</v>
          </cell>
        </row>
        <row r="5988">
          <cell r="G5988">
            <v>103694</v>
          </cell>
          <cell r="H5988" t="str">
            <v>FORNECIMENTO E INSTALAÇÃO DE SUPORTE DE MADEIRA  PARA PLACAS DE SINALIZAÇÃO, EM SOLO, COM H= DE 2,5 M E SEÇÃO DE 7,5 X 7,5 CM. AF_03/2022</v>
          </cell>
          <cell r="I5988" t="str">
            <v>UN</v>
          </cell>
          <cell r="J5988" t="str">
            <v>COEFICIENTE DE REPRESENTATIVIDADE</v>
          </cell>
          <cell r="K5988" t="str">
            <v>118,68</v>
          </cell>
          <cell r="L5988" t="str">
            <v>CAIXA REFERENCIAL</v>
          </cell>
          <cell r="M5988" t="str">
            <v>27,65</v>
          </cell>
          <cell r="N5988">
            <v>91.03</v>
          </cell>
          <cell r="O5988">
            <v>118.68</v>
          </cell>
          <cell r="P5988">
            <v>0</v>
          </cell>
          <cell r="R5988" t="str">
            <v>SINAPI</v>
          </cell>
        </row>
        <row r="5989">
          <cell r="G5989">
            <v>103695</v>
          </cell>
          <cell r="H5989" t="str">
            <v>FORNECIMENTO E INSTALAÇÃO DE SUPORTE DE MADEIRA PARA PLACAS DE SINALIZAÇÃO, EM SOLO, COM H= DE 2,0 M E SEÇÃO DE 7,5 X 7,5 CM. AF_03/2022</v>
          </cell>
          <cell r="I5989" t="str">
            <v>UN</v>
          </cell>
          <cell r="J5989" t="str">
            <v>COEFICIENTE DE REPRESENTATIVIDADE</v>
          </cell>
          <cell r="K5989" t="str">
            <v>105,83</v>
          </cell>
          <cell r="L5989" t="str">
            <v>CAIXA REFERENCIAL</v>
          </cell>
          <cell r="M5989" t="str">
            <v>25,78</v>
          </cell>
          <cell r="N5989">
            <v>80.05</v>
          </cell>
          <cell r="O5989">
            <v>105.83</v>
          </cell>
          <cell r="P5989">
            <v>0</v>
          </cell>
          <cell r="R5989" t="str">
            <v>SINAPI</v>
          </cell>
        </row>
        <row r="5990">
          <cell r="G5990">
            <v>103696</v>
          </cell>
          <cell r="H5990" t="str">
            <v>FORNECIMENTO E INSTALAÇÃO DE SUPORTE DE MADEIRA PARA PLACAS DE SINALIZAÇÃO EM CONCRETO, COM H= DE 2,5 M E SEÇÃO DE 7,5 X 7,5 CM. AF_03/2022</v>
          </cell>
          <cell r="I5990" t="str">
            <v>UN</v>
          </cell>
          <cell r="J5990" t="str">
            <v>COEFICIENTE DE REPRESENTATIVIDADE</v>
          </cell>
          <cell r="K5990" t="str">
            <v>143,34</v>
          </cell>
          <cell r="L5990" t="str">
            <v>CAIXA REFERENCIAL</v>
          </cell>
          <cell r="M5990" t="str">
            <v>46,32</v>
          </cell>
          <cell r="N5990">
            <v>97.02000000000001</v>
          </cell>
          <cell r="O5990">
            <v>143.34</v>
          </cell>
          <cell r="P5990">
            <v>0</v>
          </cell>
          <cell r="R5990" t="str">
            <v>SINAPI</v>
          </cell>
        </row>
        <row r="5991">
          <cell r="G5991">
            <v>103697</v>
          </cell>
          <cell r="H5991" t="str">
            <v>FORNECIMENTO E INSTALAÇÃO DE SUPORTE DE MADEIRA PARA PLACAS DE SINALIZAÇÃO, EM BASE DE CONCRETO, COM H= DE 2,0 M E SEÇÃO DE 7,5 X 7,5 CM. AF_03/2022</v>
          </cell>
          <cell r="I5991" t="str">
            <v>UN</v>
          </cell>
          <cell r="J5991" t="str">
            <v>COEFICIENTE DE REPRESENTATIVIDADE</v>
          </cell>
          <cell r="K5991" t="str">
            <v>130,49</v>
          </cell>
          <cell r="L5991" t="str">
            <v>CAIXA REFERENCIAL</v>
          </cell>
          <cell r="M5991" t="str">
            <v>44,44</v>
          </cell>
          <cell r="N5991">
            <v>86.050000000000011</v>
          </cell>
          <cell r="O5991">
            <v>130.49</v>
          </cell>
          <cell r="P5991">
            <v>0</v>
          </cell>
          <cell r="R5991" t="str">
            <v>SINAPI</v>
          </cell>
        </row>
        <row r="5992">
          <cell r="G5992">
            <v>95995</v>
          </cell>
          <cell r="H5992" t="str">
            <v>EXECUÇÃO DE PAVIMENTO COM APLICAÇÃO DE CONCRETO ASFÁLTICO, CAMADA DE ROLAMENTO - EXCLUSIVE CARGA E TRANSPORTE. AF_11/2019</v>
          </cell>
          <cell r="I5992" t="str">
            <v>M3</v>
          </cell>
          <cell r="J5992" t="str">
            <v>ATRIBUÍDO SÃO PAULO</v>
          </cell>
          <cell r="K5992" t="str">
            <v>1.380,42</v>
          </cell>
          <cell r="L5992" t="str">
            <v>CAIXA REFERENCIAL</v>
          </cell>
          <cell r="M5992" t="str">
            <v>23,26</v>
          </cell>
          <cell r="N5992">
            <v>1357.16</v>
          </cell>
          <cell r="O5992">
            <v>1380.42</v>
          </cell>
          <cell r="P5992">
            <v>0</v>
          </cell>
          <cell r="R5992" t="str">
            <v>SINAPI</v>
          </cell>
        </row>
        <row r="5993">
          <cell r="G5993">
            <v>95996</v>
          </cell>
          <cell r="H5993" t="str">
            <v>EXECUÇÃO DE PAVIMENTO COM APLICAÇÃO DE CONCRETO ASFÁLTICO, CAMADA DE BINDER - EXCLUSIVE CARGA E TRANSPORTE. AF_11/2019</v>
          </cell>
          <cell r="I5993" t="str">
            <v>M3</v>
          </cell>
          <cell r="J5993" t="str">
            <v>ATRIBUÍDO SÃO PAULO</v>
          </cell>
          <cell r="K5993" t="str">
            <v>1.194,36</v>
          </cell>
          <cell r="L5993" t="str">
            <v>CAIXA REFERENCIAL</v>
          </cell>
          <cell r="M5993" t="str">
            <v>16,60</v>
          </cell>
          <cell r="N5993">
            <v>1177.76</v>
          </cell>
          <cell r="O5993">
            <v>1194.3599999999999</v>
          </cell>
          <cell r="P5993">
            <v>0</v>
          </cell>
          <cell r="R5993" t="str">
            <v>SINAPI</v>
          </cell>
        </row>
        <row r="5994">
          <cell r="G5994">
            <v>96001</v>
          </cell>
          <cell r="H5994" t="str">
            <v>FRESAGEM DE PAVIMENTO ASFÁLTICO (PROFUNDIDADE ATÉ 5,0 CM) - EXCLUSIVE TRANSPORTE. AF_11/2019</v>
          </cell>
          <cell r="I5994" t="str">
            <v>M2</v>
          </cell>
          <cell r="J5994" t="str">
            <v>ATRIBUÍDO SÃO PAULO</v>
          </cell>
          <cell r="K5994" t="str">
            <v>7,15</v>
          </cell>
          <cell r="L5994" t="str">
            <v>CAIXA REFERENCIAL</v>
          </cell>
          <cell r="M5994" t="str">
            <v>0,70</v>
          </cell>
          <cell r="N5994">
            <v>6.45</v>
          </cell>
          <cell r="O5994">
            <v>7.15</v>
          </cell>
          <cell r="P5994">
            <v>0</v>
          </cell>
          <cell r="R5994" t="str">
            <v>SINAPI</v>
          </cell>
        </row>
        <row r="5995">
          <cell r="G5995">
            <v>96393</v>
          </cell>
          <cell r="H5995" t="str">
            <v>USINAGEM DE BRITA GRADUADA SIMPLES. AF_03/2020</v>
          </cell>
          <cell r="I5995" t="str">
            <v>M3</v>
          </cell>
          <cell r="J5995" t="str">
            <v>ATRIBUÍDO SÃO PAULO</v>
          </cell>
          <cell r="K5995" t="str">
            <v>209,95</v>
          </cell>
          <cell r="L5995" t="str">
            <v>CAIXA REFERENCIAL</v>
          </cell>
          <cell r="M5995" t="str">
            <v>1,22</v>
          </cell>
          <cell r="N5995">
            <v>208.73</v>
          </cell>
          <cell r="O5995">
            <v>209.95</v>
          </cell>
          <cell r="P5995">
            <v>0</v>
          </cell>
          <cell r="R5995" t="str">
            <v>SINAPI</v>
          </cell>
        </row>
        <row r="5996">
          <cell r="G5996">
            <v>96394</v>
          </cell>
          <cell r="H5996" t="str">
            <v>USINAGEM DE BRITA GRADUADA TRATADA COM CIMENTO. AF_03/2020</v>
          </cell>
          <cell r="I5996" t="str">
            <v>M3</v>
          </cell>
          <cell r="J5996" t="str">
            <v>ATRIBUÍDO SÃO PAULO</v>
          </cell>
          <cell r="K5996" t="str">
            <v>281,28</v>
          </cell>
          <cell r="L5996" t="str">
            <v>CAIXA REFERENCIAL</v>
          </cell>
          <cell r="M5996" t="str">
            <v>1,22</v>
          </cell>
          <cell r="N5996">
            <v>280.05999999999995</v>
          </cell>
          <cell r="O5996">
            <v>281.27999999999997</v>
          </cell>
          <cell r="P5996">
            <v>0</v>
          </cell>
          <cell r="R5996" t="str">
            <v>SINAPI</v>
          </cell>
        </row>
        <row r="5997">
          <cell r="G5997">
            <v>96395</v>
          </cell>
          <cell r="H5997" t="str">
            <v>USINAGEM DE CONCRETO PARA COMPACTAÇÃO COM ROLO. AF_03/2020</v>
          </cell>
          <cell r="I5997" t="str">
            <v>M3</v>
          </cell>
          <cell r="J5997" t="str">
            <v>ATRIBUÍDO SÃO PAULO</v>
          </cell>
          <cell r="K5997" t="str">
            <v>379,86</v>
          </cell>
          <cell r="L5997" t="str">
            <v>CAIXA REFERENCIAL</v>
          </cell>
          <cell r="M5997" t="str">
            <v>2,10</v>
          </cell>
          <cell r="N5997">
            <v>377.76</v>
          </cell>
          <cell r="O5997">
            <v>379.86</v>
          </cell>
          <cell r="P5997">
            <v>0</v>
          </cell>
          <cell r="R5997" t="str">
            <v>SINAPI</v>
          </cell>
        </row>
        <row r="5998">
          <cell r="G5998">
            <v>88411</v>
          </cell>
          <cell r="H5998" t="str">
            <v>APLICAÇÃO MANUAL DE FUNDO SELADOR ACRÍLICO EM PANOS COM PRESENÇA DE VÃOS DE EDIFÍCIOS DE MÚLTIPLOS PAVIMENTOS. AF_06/2014</v>
          </cell>
          <cell r="I5998" t="str">
            <v>M2</v>
          </cell>
          <cell r="J5998" t="str">
            <v>COLETADO</v>
          </cell>
          <cell r="K5998" t="str">
            <v>2,31</v>
          </cell>
          <cell r="L5998" t="str">
            <v>CAIXA REFERENCIAL</v>
          </cell>
          <cell r="M5998" t="str">
            <v>1,07</v>
          </cell>
          <cell r="N5998">
            <v>1.24</v>
          </cell>
          <cell r="O5998">
            <v>2.31</v>
          </cell>
          <cell r="P5998">
            <v>0</v>
          </cell>
          <cell r="R5998" t="str">
            <v>SINAPI</v>
          </cell>
        </row>
        <row r="5999">
          <cell r="G5999">
            <v>88412</v>
          </cell>
          <cell r="H5999" t="str">
            <v>APLICAÇÃO MANUAL DE FUNDO SELADOR ACRÍLICO EM PANOS CEGOS DE FACHADA (SEM PRESENÇA DE VÃOS) DE EDIFÍCIOS DE MÚLTIPLOS PAVIMENTOS. AF_06/2014</v>
          </cell>
          <cell r="I5999" t="str">
            <v>M2</v>
          </cell>
          <cell r="J5999" t="str">
            <v>COLETADO</v>
          </cell>
          <cell r="K5999" t="str">
            <v>1,62</v>
          </cell>
          <cell r="L5999" t="str">
            <v>CAIXA REFERENCIAL</v>
          </cell>
          <cell r="M5999" t="str">
            <v>0,56</v>
          </cell>
          <cell r="N5999">
            <v>1.06</v>
          </cell>
          <cell r="O5999">
            <v>1.62</v>
          </cell>
          <cell r="P5999">
            <v>0</v>
          </cell>
          <cell r="R5999" t="str">
            <v>SINAPI</v>
          </cell>
        </row>
        <row r="6000">
          <cell r="G6000">
            <v>88413</v>
          </cell>
          <cell r="H6000" t="str">
            <v>APLICAÇÃO MANUAL DE FUNDO SELADOR ACRÍLICO EM SUPERFÍCIES EXTERNAS DE SACADA DE EDIFÍCIOS DE MÚLTIPLOS PAVIMENTOS. AF_06/2014</v>
          </cell>
          <cell r="I6000" t="str">
            <v>M2</v>
          </cell>
          <cell r="J6000" t="str">
            <v>COLETADO</v>
          </cell>
          <cell r="K6000" t="str">
            <v>3,67</v>
          </cell>
          <cell r="L6000" t="str">
            <v>CAIXA REFERENCIAL</v>
          </cell>
          <cell r="M6000" t="str">
            <v>2,10</v>
          </cell>
          <cell r="N6000">
            <v>1.5699999999999998</v>
          </cell>
          <cell r="O6000">
            <v>3.67</v>
          </cell>
          <cell r="P6000">
            <v>0</v>
          </cell>
          <cell r="R6000" t="str">
            <v>SINAPI</v>
          </cell>
        </row>
        <row r="6001">
          <cell r="G6001">
            <v>88414</v>
          </cell>
          <cell r="H6001" t="str">
            <v>APLICAÇÃO MANUAL DE FUNDO SELADOR ACRÍLICO EM SUPERFÍCIES INTERNAS DA SACADA DE EDIFÍCIOS DE MÚLTIPLOS PAVIMENTOS. AF_06/2014</v>
          </cell>
          <cell r="I6001" t="str">
            <v>M2</v>
          </cell>
          <cell r="J6001" t="str">
            <v>COLETADO</v>
          </cell>
          <cell r="K6001" t="str">
            <v>4,10</v>
          </cell>
          <cell r="L6001" t="str">
            <v>CAIXA REFERENCIAL</v>
          </cell>
          <cell r="M6001" t="str">
            <v>2,43</v>
          </cell>
          <cell r="N6001">
            <v>1.6699999999999995</v>
          </cell>
          <cell r="O6001">
            <v>4.0999999999999996</v>
          </cell>
          <cell r="P6001">
            <v>0</v>
          </cell>
          <cell r="R6001" t="str">
            <v>SINAPI</v>
          </cell>
        </row>
        <row r="6002">
          <cell r="G6002">
            <v>88415</v>
          </cell>
          <cell r="H6002" t="str">
            <v>APLICAÇÃO MANUAL DE FUNDO SELADOR ACRÍLICO EM PAREDES EXTERNAS DE CASAS. AF_06/2014</v>
          </cell>
          <cell r="I6002" t="str">
            <v>M2</v>
          </cell>
          <cell r="J6002" t="str">
            <v>COLETADO</v>
          </cell>
          <cell r="K6002" t="str">
            <v>2,53</v>
          </cell>
          <cell r="L6002" t="str">
            <v>CAIXA REFERENCIAL</v>
          </cell>
          <cell r="M6002" t="str">
            <v>1,24</v>
          </cell>
          <cell r="N6002">
            <v>1.2899999999999998</v>
          </cell>
          <cell r="O6002">
            <v>2.5299999999999998</v>
          </cell>
          <cell r="P6002">
            <v>0</v>
          </cell>
          <cell r="R6002" t="str">
            <v>SINAPI</v>
          </cell>
        </row>
        <row r="6003">
          <cell r="G6003">
            <v>88416</v>
          </cell>
          <cell r="H6003" t="str">
            <v>APLICAÇÃO MANUAL DE PINTURA COM TINTA TEXTURIZADA ACRÍLICA EM PANOS COM PRESENÇA DE VÃOS DE EDIFÍCIOS DE MÚLTIPLOS PAVIMENTOS, UMA COR. AF_06/2014</v>
          </cell>
          <cell r="I6003" t="str">
            <v>M2</v>
          </cell>
          <cell r="J6003" t="str">
            <v>COEFICIENTE DE REPRESENTATIVIDADE</v>
          </cell>
          <cell r="K6003" t="str">
            <v>16,75</v>
          </cell>
          <cell r="L6003" t="str">
            <v>CAIXA REFERENCIAL</v>
          </cell>
          <cell r="M6003" t="str">
            <v>3,40</v>
          </cell>
          <cell r="N6003">
            <v>13.35</v>
          </cell>
          <cell r="O6003">
            <v>16.75</v>
          </cell>
          <cell r="P6003">
            <v>0</v>
          </cell>
          <cell r="R6003" t="str">
            <v>SINAPI</v>
          </cell>
        </row>
        <row r="6004">
          <cell r="G6004">
            <v>88417</v>
          </cell>
          <cell r="H6004" t="str">
            <v>APLICAÇÃO MANUAL DE PINTURA COM TINTA TEXTURIZADA ACRÍLICA EM PANOS CEGOS DE FACHADA (SEM PRESENÇA DE VÃOS) DE EDIFÍCIOS DE MÚLTIPLOS PAVIMENTOS, UMA COR. AF_06/2014</v>
          </cell>
          <cell r="I6004" t="str">
            <v>M2</v>
          </cell>
          <cell r="J6004" t="str">
            <v>COEFICIENTE DE REPRESENTATIVIDADE</v>
          </cell>
          <cell r="K6004" t="str">
            <v>14,35</v>
          </cell>
          <cell r="L6004" t="str">
            <v>CAIXA REFERENCIAL</v>
          </cell>
          <cell r="M6004" t="str">
            <v>1,61</v>
          </cell>
          <cell r="N6004">
            <v>12.74</v>
          </cell>
          <cell r="O6004">
            <v>14.35</v>
          </cell>
          <cell r="P6004">
            <v>0</v>
          </cell>
          <cell r="R6004" t="str">
            <v>SINAPI</v>
          </cell>
        </row>
        <row r="6005">
          <cell r="G6005">
            <v>88420</v>
          </cell>
          <cell r="H6005" t="str">
            <v>APLICAÇÃO MANUAL DE PINTURA COM TINTA TEXTURIZADA ACRÍLICA EM SUPERFÍCIES EXTERNAS DE SACADA DE EDIFÍCIOS DE MÚLTIPLOS PAVIMENTOS, UMA COR. AF_06/2014</v>
          </cell>
          <cell r="I6005" t="str">
            <v>M2</v>
          </cell>
          <cell r="J6005" t="str">
            <v>COEFICIENTE DE REPRESENTATIVIDADE</v>
          </cell>
          <cell r="K6005" t="str">
            <v>21,61</v>
          </cell>
          <cell r="L6005" t="str">
            <v>CAIXA REFERENCIAL</v>
          </cell>
          <cell r="M6005" t="str">
            <v>7,03</v>
          </cell>
          <cell r="N6005">
            <v>14.579999999999998</v>
          </cell>
          <cell r="O6005">
            <v>21.61</v>
          </cell>
          <cell r="P6005">
            <v>0</v>
          </cell>
          <cell r="R6005" t="str">
            <v>SINAPI</v>
          </cell>
        </row>
        <row r="6006">
          <cell r="G6006">
            <v>88421</v>
          </cell>
          <cell r="H6006" t="str">
            <v>APLICAÇÃO MANUAL DE PINTURA COM TINTA TEXTURIZADA ACRÍLICA EM SUPERFÍCIES INTERNAS DA SACADA DE EDIFÍCIOS DE MÚLTIPLOS PAVIMENTOS, UMA COR. AF_06/2014</v>
          </cell>
          <cell r="I6006" t="str">
            <v>M2</v>
          </cell>
          <cell r="J6006" t="str">
            <v>COEFICIENTE DE REPRESENTATIVIDADE</v>
          </cell>
          <cell r="K6006" t="str">
            <v>23,15</v>
          </cell>
          <cell r="L6006" t="str">
            <v>CAIXA REFERENCIAL</v>
          </cell>
          <cell r="M6006" t="str">
            <v>8,17</v>
          </cell>
          <cell r="N6006">
            <v>14.979999999999999</v>
          </cell>
          <cell r="O6006">
            <v>23.15</v>
          </cell>
          <cell r="P6006">
            <v>0</v>
          </cell>
          <cell r="R6006" t="str">
            <v>SINAPI</v>
          </cell>
        </row>
        <row r="6007">
          <cell r="G6007">
            <v>88423</v>
          </cell>
          <cell r="H6007" t="str">
            <v>APLICAÇÃO MANUAL DE PINTURA COM TINTA TEXTURIZADA ACRÍLICA EM PAREDES EXTERNAS DE CASAS, UMA COR. AF_06/2014</v>
          </cell>
          <cell r="I6007" t="str">
            <v>M2</v>
          </cell>
          <cell r="J6007" t="str">
            <v>COEFICIENTE DE REPRESENTATIVIDADE</v>
          </cell>
          <cell r="K6007" t="str">
            <v>17,50</v>
          </cell>
          <cell r="L6007" t="str">
            <v>CAIXA REFERENCIAL</v>
          </cell>
          <cell r="M6007" t="str">
            <v>3,97</v>
          </cell>
          <cell r="N6007">
            <v>13.53</v>
          </cell>
          <cell r="O6007">
            <v>17.5</v>
          </cell>
          <cell r="P6007">
            <v>0</v>
          </cell>
          <cell r="R6007" t="str">
            <v>SINAPI</v>
          </cell>
        </row>
        <row r="6008">
          <cell r="G6008">
            <v>88424</v>
          </cell>
          <cell r="H6008" t="str">
            <v>APLICAÇÃO MANUAL DE PINTURA COM TINTA TEXTURIZADA ACRÍLICA EM PANOS COM PRESENÇA DE VÃOS DE EDIFÍCIOS DE MÚLTIPLOS PAVIMENTOS, DUAS CORES. AF_06/2014</v>
          </cell>
          <cell r="I6008" t="str">
            <v>M2</v>
          </cell>
          <cell r="J6008" t="str">
            <v>COEFICIENTE DE REPRESENTATIVIDADE</v>
          </cell>
          <cell r="K6008" t="str">
            <v>20,06</v>
          </cell>
          <cell r="L6008" t="str">
            <v>CAIXA REFERENCIAL</v>
          </cell>
          <cell r="M6008" t="str">
            <v>5,88</v>
          </cell>
          <cell r="N6008">
            <v>14.18</v>
          </cell>
          <cell r="O6008">
            <v>20.059999999999999</v>
          </cell>
          <cell r="P6008">
            <v>0</v>
          </cell>
          <cell r="R6008" t="str">
            <v>SINAPI</v>
          </cell>
        </row>
        <row r="6009">
          <cell r="G6009">
            <v>88426</v>
          </cell>
          <cell r="H6009" t="str">
            <v>APLICAÇÃO MANUAL DE PINTURA COM TINTA TEXTURIZADA ACRÍLICA EM PANOS CEGOS DE FACHADA (SEM PRESENÇA DE VÃOS) DE EDIFÍCIOS DE MÚLTIPLOS PAVIMENTOS, DUAS CORES. AF_06/2014</v>
          </cell>
          <cell r="I6009" t="str">
            <v>M2</v>
          </cell>
          <cell r="J6009" t="str">
            <v>COEFICIENTE DE REPRESENTATIVIDADE</v>
          </cell>
          <cell r="K6009" t="str">
            <v>15,90</v>
          </cell>
          <cell r="L6009" t="str">
            <v>CAIXA REFERENCIAL</v>
          </cell>
          <cell r="M6009" t="str">
            <v>2,77</v>
          </cell>
          <cell r="N6009">
            <v>13.13</v>
          </cell>
          <cell r="O6009">
            <v>15.9</v>
          </cell>
          <cell r="P6009">
            <v>0</v>
          </cell>
          <cell r="R6009" t="str">
            <v>SINAPI</v>
          </cell>
        </row>
        <row r="6010">
          <cell r="G6010">
            <v>88428</v>
          </cell>
          <cell r="H6010" t="str">
            <v>APLICAÇÃO MANUAL DE PINTURA COM TINTA TEXTURIZADA ACRÍLICA EM SUPERFÍCIES EXTERNAS DE SACADA DE EDIFÍCIOS DE MÚLTIPLOS PAVIMENTOS, DUAS CORES. AF_06/2014</v>
          </cell>
          <cell r="I6010" t="str">
            <v>M2</v>
          </cell>
          <cell r="J6010" t="str">
            <v>COEFICIENTE DE REPRESENTATIVIDADE</v>
          </cell>
          <cell r="K6010" t="str">
            <v>28,42</v>
          </cell>
          <cell r="L6010" t="str">
            <v>CAIXA REFERENCIAL</v>
          </cell>
          <cell r="M6010" t="str">
            <v>12,11</v>
          </cell>
          <cell r="N6010">
            <v>16.310000000000002</v>
          </cell>
          <cell r="O6010">
            <v>28.42</v>
          </cell>
          <cell r="P6010">
            <v>0</v>
          </cell>
          <cell r="R6010" t="str">
            <v>SINAPI</v>
          </cell>
        </row>
        <row r="6011">
          <cell r="G6011">
            <v>88429</v>
          </cell>
          <cell r="H6011" t="str">
            <v>APLICAÇÃO MANUAL DE PINTURA COM TINTA TEXTURIZADA ACRÍLICA EM SUPERFÍCIES INTERNAS DA SACADA DE EDIFÍCIOS DE MÚLTIPLOS PAVIMENTOS, DUAS CORES. AF_06/2014</v>
          </cell>
          <cell r="I6011" t="str">
            <v>M2</v>
          </cell>
          <cell r="J6011" t="str">
            <v>COEFICIENTE DE REPRESENTATIVIDADE</v>
          </cell>
          <cell r="K6011" t="str">
            <v>31,09</v>
          </cell>
          <cell r="L6011" t="str">
            <v>CAIXA REFERENCIAL</v>
          </cell>
          <cell r="M6011" t="str">
            <v>14,08</v>
          </cell>
          <cell r="N6011">
            <v>17.009999999999998</v>
          </cell>
          <cell r="O6011">
            <v>31.089999999999996</v>
          </cell>
          <cell r="P6011">
            <v>0</v>
          </cell>
          <cell r="R6011" t="str">
            <v>SINAPI</v>
          </cell>
        </row>
        <row r="6012">
          <cell r="G6012">
            <v>88431</v>
          </cell>
          <cell r="H6012" t="str">
            <v>APLICAÇÃO MANUAL DE PINTURA COM TINTA TEXTURIZADA ACRÍLICA EM PAREDES EXTERNAS DE CASAS, DUAS CORES. AF_06/2014</v>
          </cell>
          <cell r="I6012" t="str">
            <v>M2</v>
          </cell>
          <cell r="J6012" t="str">
            <v>COEFICIENTE DE REPRESENTATIVIDADE</v>
          </cell>
          <cell r="K6012" t="str">
            <v>21,37</v>
          </cell>
          <cell r="L6012" t="str">
            <v>CAIXA REFERENCIAL</v>
          </cell>
          <cell r="M6012" t="str">
            <v>6,85</v>
          </cell>
          <cell r="N6012">
            <v>14.520000000000001</v>
          </cell>
          <cell r="O6012">
            <v>21.37</v>
          </cell>
          <cell r="P6012">
            <v>0</v>
          </cell>
          <cell r="R6012" t="str">
            <v>SINAPI</v>
          </cell>
        </row>
        <row r="6013">
          <cell r="G6013">
            <v>88432</v>
          </cell>
          <cell r="H6013" t="str">
            <v>APLICAÇÃO MANUAL DE PINTURA COM TINTA TEXTURIZADA ACRÍLICA EM MOLDURAS DE EPS, PRÉ-FABRICADOS, OU OUTROS. AF_06/2014</v>
          </cell>
          <cell r="I6013" t="str">
            <v>M2</v>
          </cell>
          <cell r="J6013" t="str">
            <v>COEFICIENTE DE REPRESENTATIVIDADE</v>
          </cell>
          <cell r="K6013" t="str">
            <v>16,25</v>
          </cell>
          <cell r="L6013" t="str">
            <v>CAIXA REFERENCIAL</v>
          </cell>
          <cell r="M6013" t="str">
            <v>8,46</v>
          </cell>
          <cell r="N6013">
            <v>7.7899999999999991</v>
          </cell>
          <cell r="O6013">
            <v>16.25</v>
          </cell>
          <cell r="P6013">
            <v>0</v>
          </cell>
          <cell r="R6013" t="str">
            <v>SINAPI</v>
          </cell>
        </row>
        <row r="6014">
          <cell r="G6014">
            <v>88484</v>
          </cell>
          <cell r="H6014" t="str">
            <v>FUNDO SELADOR ACRÍLICO, APLICAÇÃO MANUAL EM TETO, UMA DEMÃO. AF_04/2023</v>
          </cell>
          <cell r="I6014" t="str">
            <v>M2</v>
          </cell>
          <cell r="J6014" t="str">
            <v>COLETADO</v>
          </cell>
          <cell r="K6014" t="str">
            <v>3,87</v>
          </cell>
          <cell r="L6014" t="str">
            <v>CAIXA REFERENCIAL</v>
          </cell>
          <cell r="M6014" t="str">
            <v>2,23</v>
          </cell>
          <cell r="N6014">
            <v>1.6400000000000001</v>
          </cell>
          <cell r="O6014">
            <v>3.87</v>
          </cell>
          <cell r="P6014">
            <v>0</v>
          </cell>
          <cell r="R6014" t="str">
            <v>SINAPI</v>
          </cell>
        </row>
        <row r="6015">
          <cell r="G6015">
            <v>88485</v>
          </cell>
          <cell r="H6015" t="str">
            <v>FUNDO SELADOR ACRÍLICO, APLICAÇÃO MANUAL EM PAREDE, UMA DEMÃO. AF_04/2023</v>
          </cell>
          <cell r="I6015" t="str">
            <v>M2</v>
          </cell>
          <cell r="J6015" t="str">
            <v>COLETADO</v>
          </cell>
          <cell r="K6015" t="str">
            <v>3,04</v>
          </cell>
          <cell r="L6015" t="str">
            <v>CAIXA REFERENCIAL</v>
          </cell>
          <cell r="M6015" t="str">
            <v>1,60</v>
          </cell>
          <cell r="N6015">
            <v>1.44</v>
          </cell>
          <cell r="O6015">
            <v>3.04</v>
          </cell>
          <cell r="P6015">
            <v>0</v>
          </cell>
          <cell r="R6015" t="str">
            <v>SINAPI</v>
          </cell>
        </row>
        <row r="6016">
          <cell r="G6016">
            <v>88488</v>
          </cell>
          <cell r="H6016" t="str">
            <v>PINTURA LÁTEX ACRÍLICA PREMIUM, APLICAÇÃO MANUAL EM TETO, DUAS DEMÃOS. AF_04/2023</v>
          </cell>
          <cell r="I6016" t="str">
            <v>M2</v>
          </cell>
          <cell r="J6016" t="str">
            <v>COLETADO</v>
          </cell>
          <cell r="K6016" t="str">
            <v>13,27</v>
          </cell>
          <cell r="L6016" t="str">
            <v>CAIXA REFERENCIAL</v>
          </cell>
          <cell r="M6016" t="str">
            <v>5,41</v>
          </cell>
          <cell r="N6016">
            <v>7.8599999999999994</v>
          </cell>
          <cell r="O6016">
            <v>13.27</v>
          </cell>
          <cell r="P6016">
            <v>0</v>
          </cell>
          <cell r="R6016" t="str">
            <v>SINAPI</v>
          </cell>
        </row>
        <row r="6017">
          <cell r="G6017">
            <v>88489</v>
          </cell>
          <cell r="H6017" t="str">
            <v>PINTURA LÁTEX ACRÍLICA PREMIUM, APLICAÇÃO MANUAL EM PAREDES, DUAS DEMÃOS. AF_04/2023</v>
          </cell>
          <cell r="I6017" t="str">
            <v>M2</v>
          </cell>
          <cell r="J6017" t="str">
            <v>COLETADO</v>
          </cell>
          <cell r="K6017" t="str">
            <v>11,21</v>
          </cell>
          <cell r="L6017" t="str">
            <v>CAIXA REFERENCIAL</v>
          </cell>
          <cell r="M6017" t="str">
            <v>3,87</v>
          </cell>
          <cell r="N6017">
            <v>7.3400000000000007</v>
          </cell>
          <cell r="O6017">
            <v>11.21</v>
          </cell>
          <cell r="P6017">
            <v>0</v>
          </cell>
          <cell r="R6017" t="str">
            <v>SINAPI</v>
          </cell>
        </row>
        <row r="6018">
          <cell r="G6018">
            <v>88494</v>
          </cell>
          <cell r="H6018" t="str">
            <v>EMASSAMENTO COM MASSA LÁTEX, APLICAÇÃO EM TETO, UMA DEMÃO, LIXAMENTO MANUAL. AF_04/2023</v>
          </cell>
          <cell r="I6018" t="str">
            <v>M2</v>
          </cell>
          <cell r="J6018" t="str">
            <v>COEFICIENTE DE REPRESENTATIVIDADE</v>
          </cell>
          <cell r="K6018" t="str">
            <v>19,41</v>
          </cell>
          <cell r="L6018" t="str">
            <v>CAIXA REFERENCIAL</v>
          </cell>
          <cell r="M6018" t="str">
            <v>12,06</v>
          </cell>
          <cell r="N6018">
            <v>7.35</v>
          </cell>
          <cell r="O6018">
            <v>19.41</v>
          </cell>
          <cell r="P6018">
            <v>0</v>
          </cell>
          <cell r="R6018" t="str">
            <v>SINAPI</v>
          </cell>
        </row>
        <row r="6019">
          <cell r="G6019">
            <v>88495</v>
          </cell>
          <cell r="H6019" t="str">
            <v>EMASSAMENTO COM MASSA LÁTEX, APLICAÇÃO EM PAREDE, UMA DEMÃO, LIXAMENTO MANUAL. AF_04/2023</v>
          </cell>
          <cell r="I6019" t="str">
            <v>M2</v>
          </cell>
          <cell r="J6019" t="str">
            <v>COEFICIENTE DE REPRESENTATIVIDADE</v>
          </cell>
          <cell r="K6019" t="str">
            <v>11,11</v>
          </cell>
          <cell r="L6019" t="str">
            <v>CAIXA REFERENCIAL</v>
          </cell>
          <cell r="M6019" t="str">
            <v>5,87</v>
          </cell>
          <cell r="N6019">
            <v>5.2399999999999993</v>
          </cell>
          <cell r="O6019">
            <v>11.11</v>
          </cell>
          <cell r="P6019">
            <v>0</v>
          </cell>
          <cell r="R6019" t="str">
            <v>SINAPI</v>
          </cell>
        </row>
        <row r="6020">
          <cell r="G6020">
            <v>88496</v>
          </cell>
          <cell r="H6020" t="str">
            <v>EMASSAMENTO COM MASSA LÁTEX, APLICAÇÃO EM TETO, DUAS DEMÃOS, LIXAMENTO MANUAL. AF_04/2023</v>
          </cell>
          <cell r="I6020" t="str">
            <v>M2</v>
          </cell>
          <cell r="J6020" t="str">
            <v>COEFICIENTE DE REPRESENTATIVIDADE</v>
          </cell>
          <cell r="K6020" t="str">
            <v>29,73</v>
          </cell>
          <cell r="L6020" t="str">
            <v>CAIXA REFERENCIAL</v>
          </cell>
          <cell r="M6020" t="str">
            <v>17,69</v>
          </cell>
          <cell r="N6020">
            <v>12.04</v>
          </cell>
          <cell r="O6020">
            <v>29.73</v>
          </cell>
          <cell r="P6020">
            <v>0</v>
          </cell>
          <cell r="R6020" t="str">
            <v>SINAPI</v>
          </cell>
        </row>
        <row r="6021">
          <cell r="G6021">
            <v>88497</v>
          </cell>
          <cell r="H6021" t="str">
            <v>EMASSAMENTO COM MASSA LÁTEX, APLICAÇÃO EM PAREDE, DUAS DEMÃOS, LIXAMENTO MANUAL. AF_04/2023</v>
          </cell>
          <cell r="I6021" t="str">
            <v>M2</v>
          </cell>
          <cell r="J6021" t="str">
            <v>COEFICIENTE DE REPRESENTATIVIDADE</v>
          </cell>
          <cell r="K6021" t="str">
            <v>17,54</v>
          </cell>
          <cell r="L6021" t="str">
            <v>CAIXA REFERENCIAL</v>
          </cell>
          <cell r="M6021" t="str">
            <v>8,59</v>
          </cell>
          <cell r="N6021">
            <v>8.9499999999999993</v>
          </cell>
          <cell r="O6021">
            <v>17.54</v>
          </cell>
          <cell r="P6021">
            <v>0</v>
          </cell>
          <cell r="R6021" t="str">
            <v>SINAPI</v>
          </cell>
        </row>
        <row r="6022">
          <cell r="G6022">
            <v>95305</v>
          </cell>
          <cell r="H6022" t="str">
            <v>TEXTURA ACRÍLICA, APLICAÇÃO MANUAL EM PAREDE, UMA DEMÃO. AF_04/2023</v>
          </cell>
          <cell r="I6022" t="str">
            <v>M2</v>
          </cell>
          <cell r="J6022" t="str">
            <v>COEFICIENTE DE REPRESENTATIVIDADE</v>
          </cell>
          <cell r="K6022" t="str">
            <v>11,87</v>
          </cell>
          <cell r="L6022" t="str">
            <v>CAIXA REFERENCIAL</v>
          </cell>
          <cell r="M6022" t="str">
            <v>3,66</v>
          </cell>
          <cell r="N6022">
            <v>8.2099999999999991</v>
          </cell>
          <cell r="O6022">
            <v>11.87</v>
          </cell>
          <cell r="P6022">
            <v>0</v>
          </cell>
          <cell r="R6022" t="str">
            <v>SINAPI</v>
          </cell>
        </row>
        <row r="6023">
          <cell r="G6023">
            <v>95306</v>
          </cell>
          <cell r="H6023" t="str">
            <v>TEXTURA ACRÍLICA, APLICAÇÃO MANUAL EM TETO, UMA DEMÃO. AF_04/2023</v>
          </cell>
          <cell r="I6023" t="str">
            <v>M2</v>
          </cell>
          <cell r="J6023" t="str">
            <v>COEFICIENTE DE REPRESENTATIVIDADE</v>
          </cell>
          <cell r="K6023" t="str">
            <v>13,80</v>
          </cell>
          <cell r="L6023" t="str">
            <v>CAIXA REFERENCIAL</v>
          </cell>
          <cell r="M6023" t="str">
            <v>5,10</v>
          </cell>
          <cell r="N6023">
            <v>8.7000000000000011</v>
          </cell>
          <cell r="O6023">
            <v>13.8</v>
          </cell>
          <cell r="P6023">
            <v>0</v>
          </cell>
          <cell r="R6023" t="str">
            <v>SINAPI</v>
          </cell>
        </row>
        <row r="6024">
          <cell r="G6024">
            <v>95622</v>
          </cell>
          <cell r="H6024" t="str">
            <v>APLICAÇÃO MANUAL DE TINTA LÁTEX ACRÍLICA EM PANOS COM PRESENÇA DE VÃOS DE EDIFÍCIOS DE MÚLTIPLOS PAVIMENTOS, DUAS DEMÃOS. AF_11/2016</v>
          </cell>
          <cell r="I6024" t="str">
            <v>M2</v>
          </cell>
          <cell r="J6024" t="str">
            <v>COLETADO</v>
          </cell>
          <cell r="K6024" t="str">
            <v>14,63</v>
          </cell>
          <cell r="L6024" t="str">
            <v>CAIXA REFERENCIAL</v>
          </cell>
          <cell r="M6024" t="str">
            <v>6,99</v>
          </cell>
          <cell r="N6024">
            <v>7.6400000000000006</v>
          </cell>
          <cell r="O6024">
            <v>14.63</v>
          </cell>
          <cell r="P6024">
            <v>0</v>
          </cell>
          <cell r="R6024" t="str">
            <v>SINAPI</v>
          </cell>
        </row>
        <row r="6025">
          <cell r="G6025">
            <v>95623</v>
          </cell>
          <cell r="H6025" t="str">
            <v>APLICAÇÃO MANUAL DE TINTA LÁTEX ACRÍLICA EM PANOS SEM PRESENÇA DE VÃOS DE EDIFÍCIOS DE MÚLTIPLOS PAVIMENTOS, DUAS DEMÃOS. AF_11/2016</v>
          </cell>
          <cell r="I6025" t="str">
            <v>M2</v>
          </cell>
          <cell r="J6025" t="str">
            <v>COLETADO</v>
          </cell>
          <cell r="K6025" t="str">
            <v>11,35</v>
          </cell>
          <cell r="L6025" t="str">
            <v>CAIXA REFERENCIAL</v>
          </cell>
          <cell r="M6025" t="str">
            <v>4,54</v>
          </cell>
          <cell r="N6025">
            <v>6.81</v>
          </cell>
          <cell r="O6025">
            <v>11.35</v>
          </cell>
          <cell r="P6025">
            <v>0</v>
          </cell>
          <cell r="R6025" t="str">
            <v>SINAPI</v>
          </cell>
        </row>
        <row r="6026">
          <cell r="G6026">
            <v>95624</v>
          </cell>
          <cell r="H6026" t="str">
            <v>APLICAÇÃO MANUAL DE TINTA LÁTEX ACRÍLICA EM SUPERFÍCIES EXTERNAS DE SACADA DE EDIFÍCIOS DE MÚLTIPLOS PAVIMENTOS, DUAS DEMÃOS. AF_11/2016</v>
          </cell>
          <cell r="I6026" t="str">
            <v>M2</v>
          </cell>
          <cell r="J6026" t="str">
            <v>COLETADO</v>
          </cell>
          <cell r="K6026" t="str">
            <v>21,32</v>
          </cell>
          <cell r="L6026" t="str">
            <v>CAIXA REFERENCIAL</v>
          </cell>
          <cell r="M6026" t="str">
            <v>11,98</v>
          </cell>
          <cell r="N6026">
            <v>9.34</v>
          </cell>
          <cell r="O6026">
            <v>21.32</v>
          </cell>
          <cell r="P6026">
            <v>0</v>
          </cell>
          <cell r="R6026" t="str">
            <v>SINAPI</v>
          </cell>
        </row>
        <row r="6027">
          <cell r="G6027">
            <v>95625</v>
          </cell>
          <cell r="H6027" t="str">
            <v>APLICAÇÃO MANUAL DE TINTA LÁTEX ACRÍLICA EM SUPERFÍCIES INTERNAS DE SACADA DE EDIFÍCIOS DE MÚLTIPLOS PAVIMENTOS, DUAS DEMÃOS. AF_11/2016</v>
          </cell>
          <cell r="I6027" t="str">
            <v>M2</v>
          </cell>
          <cell r="J6027" t="str">
            <v>COLETADO</v>
          </cell>
          <cell r="K6027" t="str">
            <v>23,43</v>
          </cell>
          <cell r="L6027" t="str">
            <v>CAIXA REFERENCIAL</v>
          </cell>
          <cell r="M6027" t="str">
            <v>13,53</v>
          </cell>
          <cell r="N6027">
            <v>9.9</v>
          </cell>
          <cell r="O6027">
            <v>23.43</v>
          </cell>
          <cell r="P6027">
            <v>0</v>
          </cell>
          <cell r="R6027" t="str">
            <v>SINAPI</v>
          </cell>
        </row>
        <row r="6028">
          <cell r="G6028">
            <v>95626</v>
          </cell>
          <cell r="H6028" t="str">
            <v>APLICAÇÃO MANUAL DE TINTA LÁTEX ACRÍLICA EM PAREDE EXTERNAS DE CASAS, DUAS DEMÃOS. AF_11/2016</v>
          </cell>
          <cell r="I6028" t="str">
            <v>M2</v>
          </cell>
          <cell r="J6028" t="str">
            <v>COLETADO</v>
          </cell>
          <cell r="K6028" t="str">
            <v>15,70</v>
          </cell>
          <cell r="L6028" t="str">
            <v>CAIXA REFERENCIAL</v>
          </cell>
          <cell r="M6028" t="str">
            <v>7,78</v>
          </cell>
          <cell r="N6028">
            <v>7.919999999999999</v>
          </cell>
          <cell r="O6028">
            <v>15.7</v>
          </cell>
          <cell r="P6028">
            <v>0</v>
          </cell>
          <cell r="R6028" t="str">
            <v>SINAPI</v>
          </cell>
        </row>
        <row r="6029">
          <cell r="G6029">
            <v>96126</v>
          </cell>
          <cell r="H6029" t="str">
            <v>APLICAÇÃO MANUAL DE MASSA ACRÍLICA EM PANOS DE FACHADA COM PRESENÇA DE VÃOS, DE EDIFÍCIOS DE MÚLTIPLOS PAVIMENTOS, UMA DEMÃO. AF_05/2017</v>
          </cell>
          <cell r="I6029" t="str">
            <v>M2</v>
          </cell>
          <cell r="J6029" t="str">
            <v>COEFICIENTE DE REPRESENTATIVIDADE</v>
          </cell>
          <cell r="K6029" t="str">
            <v>20,06</v>
          </cell>
          <cell r="L6029" t="str">
            <v>CAIXA REFERENCIAL</v>
          </cell>
          <cell r="M6029" t="str">
            <v>8,74</v>
          </cell>
          <cell r="N6029">
            <v>11.319999999999999</v>
          </cell>
          <cell r="O6029">
            <v>20.059999999999999</v>
          </cell>
          <cell r="P6029">
            <v>0</v>
          </cell>
          <cell r="R6029" t="str">
            <v>SINAPI</v>
          </cell>
        </row>
        <row r="6030">
          <cell r="G6030">
            <v>96127</v>
          </cell>
          <cell r="H6030" t="str">
            <v>APLICAÇÃO MANUAL DE MASSA ACRÍLICA EM PANOS DE FACHADA SEM PRESENÇA DE VÃOS, DE EDIFÍCIOS DE MÚLTIPLOS PAVIMENTOS, UMA DEMÃO. AF_05/2017</v>
          </cell>
          <cell r="I6030" t="str">
            <v>M2</v>
          </cell>
          <cell r="J6030" t="str">
            <v>COEFICIENTE DE REPRESENTATIVIDADE</v>
          </cell>
          <cell r="K6030" t="str">
            <v>15,95</v>
          </cell>
          <cell r="L6030" t="str">
            <v>CAIXA REFERENCIAL</v>
          </cell>
          <cell r="M6030" t="str">
            <v>5,68</v>
          </cell>
          <cell r="N6030">
            <v>10.27</v>
          </cell>
          <cell r="O6030">
            <v>15.95</v>
          </cell>
          <cell r="P6030">
            <v>0</v>
          </cell>
          <cell r="R6030" t="str">
            <v>SINAPI</v>
          </cell>
        </row>
        <row r="6031">
          <cell r="G6031">
            <v>96128</v>
          </cell>
          <cell r="H6031" t="str">
            <v>APLICAÇÃO MANUAL DE MASSA ACRÍLICA EM SUPERFÍCIES EXTERNAS DE SACADA DE EDIFÍCIOS DE MÚLTIPLOS PAVIMENTOS, UMA DEMÃO. AF_05/2017</v>
          </cell>
          <cell r="I6031" t="str">
            <v>M2</v>
          </cell>
          <cell r="J6031" t="str">
            <v>COEFICIENTE DE REPRESENTATIVIDADE</v>
          </cell>
          <cell r="K6031" t="str">
            <v>28,37</v>
          </cell>
          <cell r="L6031" t="str">
            <v>CAIXA REFERENCIAL</v>
          </cell>
          <cell r="M6031" t="str">
            <v>14,95</v>
          </cell>
          <cell r="N6031">
            <v>13.420000000000002</v>
          </cell>
          <cell r="O6031">
            <v>28.37</v>
          </cell>
          <cell r="P6031">
            <v>0</v>
          </cell>
          <cell r="R6031" t="str">
            <v>SINAPI</v>
          </cell>
        </row>
        <row r="6032">
          <cell r="G6032">
            <v>96129</v>
          </cell>
          <cell r="H6032" t="str">
            <v>APLICAÇÃO MANUAL DE MASSA ACRÍLICA EM SUPERFÍCIES INTERNAS DE SACADA DE EDIFÍCIOS DE MÚLTIPLOS PAVIMENTOS, UMA DEMÃO. AF_05/2017</v>
          </cell>
          <cell r="I6032" t="str">
            <v>M2</v>
          </cell>
          <cell r="J6032" t="str">
            <v>COEFICIENTE DE REPRESENTATIVIDADE</v>
          </cell>
          <cell r="K6032" t="str">
            <v>31,02</v>
          </cell>
          <cell r="L6032" t="str">
            <v>CAIXA REFERENCIAL</v>
          </cell>
          <cell r="M6032" t="str">
            <v>16,90</v>
          </cell>
          <cell r="N6032">
            <v>14.120000000000001</v>
          </cell>
          <cell r="O6032">
            <v>31.02</v>
          </cell>
          <cell r="P6032">
            <v>0</v>
          </cell>
          <cell r="R6032" t="str">
            <v>SINAPI</v>
          </cell>
        </row>
        <row r="6033">
          <cell r="G6033">
            <v>96130</v>
          </cell>
          <cell r="H6033" t="str">
            <v>APLICAÇÃO MANUAL DE MASSA ACRÍLICA EM PAREDES EXTERNAS DE CASAS, UMA DEMÃO. AF_05/2017</v>
          </cell>
          <cell r="I6033" t="str">
            <v>M2</v>
          </cell>
          <cell r="J6033" t="str">
            <v>COEFICIENTE DE REPRESENTATIVIDADE</v>
          </cell>
          <cell r="K6033" t="str">
            <v>21,35</v>
          </cell>
          <cell r="L6033" t="str">
            <v>CAIXA REFERENCIAL</v>
          </cell>
          <cell r="M6033" t="str">
            <v>9,69</v>
          </cell>
          <cell r="N6033">
            <v>11.660000000000002</v>
          </cell>
          <cell r="O6033">
            <v>21.35</v>
          </cell>
          <cell r="P6033">
            <v>0</v>
          </cell>
          <cell r="R6033" t="str">
            <v>SINAPI</v>
          </cell>
        </row>
        <row r="6034">
          <cell r="G6034">
            <v>96131</v>
          </cell>
          <cell r="H6034" t="str">
            <v>APLICAÇÃO MANUAL DE MASSA ACRÍLICA EM PANOS DE FACHADA COM PRESENÇA DE VÃOS, DE EDIFÍCIOS DE MÚLTIPLOS PAVIMENTOS, DUAS DEMÃOS. AF_05/2017</v>
          </cell>
          <cell r="I6034" t="str">
            <v>M2</v>
          </cell>
          <cell r="J6034" t="str">
            <v>COEFICIENTE DE REPRESENTATIVIDADE</v>
          </cell>
          <cell r="K6034" t="str">
            <v>28,00</v>
          </cell>
          <cell r="L6034" t="str">
            <v>CAIXA REFERENCIAL</v>
          </cell>
          <cell r="M6034" t="str">
            <v>11,60</v>
          </cell>
          <cell r="N6034">
            <v>16.399999999999999</v>
          </cell>
          <cell r="O6034">
            <v>28</v>
          </cell>
          <cell r="P6034">
            <v>0</v>
          </cell>
          <cell r="R6034" t="str">
            <v>SINAPI</v>
          </cell>
        </row>
        <row r="6035">
          <cell r="G6035">
            <v>96132</v>
          </cell>
          <cell r="H6035" t="str">
            <v>APLICAÇÃO MANUAL DE MASSA ACRÍLICA EM PANOS DE FACHADA SEM PRESENÇA DE VÃOS, DE EDIFÍCIOS DE MÚLTIPLOS PAVIMENTOS, DUAS DEMÃOS. AF_05/2017</v>
          </cell>
          <cell r="I6035" t="str">
            <v>M2</v>
          </cell>
          <cell r="J6035" t="str">
            <v>COEFICIENTE DE REPRESENTATIVIDADE</v>
          </cell>
          <cell r="K6035" t="str">
            <v>22,54</v>
          </cell>
          <cell r="L6035" t="str">
            <v>CAIXA REFERENCIAL</v>
          </cell>
          <cell r="M6035" t="str">
            <v>7,53</v>
          </cell>
          <cell r="N6035">
            <v>15.009999999999998</v>
          </cell>
          <cell r="O6035">
            <v>22.54</v>
          </cell>
          <cell r="P6035">
            <v>0</v>
          </cell>
          <cell r="R6035" t="str">
            <v>SINAPI</v>
          </cell>
        </row>
        <row r="6036">
          <cell r="G6036">
            <v>96133</v>
          </cell>
          <cell r="H6036" t="str">
            <v>APLICAÇÃO MANUAL DE MASSA ACRÍLICA EM SUPERFÍCIES EXTERNAS DE SACADA DE EDIFÍCIOS DE MÚLTIPLOS PAVIMENTOS, DUAS DEMÃOS. AF_05/2017</v>
          </cell>
          <cell r="I6036" t="str">
            <v>M2</v>
          </cell>
          <cell r="J6036" t="str">
            <v>COEFICIENTE DE REPRESENTATIVIDADE</v>
          </cell>
          <cell r="K6036" t="str">
            <v>39,07</v>
          </cell>
          <cell r="L6036" t="str">
            <v>CAIXA REFERENCIAL</v>
          </cell>
          <cell r="M6036" t="str">
            <v>19,86</v>
          </cell>
          <cell r="N6036">
            <v>19.21</v>
          </cell>
          <cell r="O6036">
            <v>39.07</v>
          </cell>
          <cell r="P6036">
            <v>0</v>
          </cell>
          <cell r="R6036" t="str">
            <v>SINAPI</v>
          </cell>
        </row>
        <row r="6037">
          <cell r="G6037">
            <v>96134</v>
          </cell>
          <cell r="H6037" t="str">
            <v>APLICAÇÃO MANUAL DE MASSA ACRÍLICA EM SUPERFÍCIES INTERNAS DE SACADA DE EDIFÍCIOS DE MÚLTIPLOS PAVIMENTOS, DUAS DEMÃOS. AF_05/2017</v>
          </cell>
          <cell r="I6037" t="str">
            <v>M2</v>
          </cell>
          <cell r="J6037" t="str">
            <v>COEFICIENTE DE REPRESENTATIVIDADE</v>
          </cell>
          <cell r="K6037" t="str">
            <v>42,59</v>
          </cell>
          <cell r="L6037" t="str">
            <v>CAIXA REFERENCIAL</v>
          </cell>
          <cell r="M6037" t="str">
            <v>22,48</v>
          </cell>
          <cell r="N6037">
            <v>20.110000000000003</v>
          </cell>
          <cell r="O6037">
            <v>42.59</v>
          </cell>
          <cell r="P6037">
            <v>0</v>
          </cell>
          <cell r="R6037" t="str">
            <v>SINAPI</v>
          </cell>
        </row>
        <row r="6038">
          <cell r="G6038">
            <v>96135</v>
          </cell>
          <cell r="H6038" t="str">
            <v>APLICAÇÃO MANUAL DE MASSA ACRÍLICA EM PAREDES EXTERNAS DE CASAS, DUAS DEMÃOS. AF_05/2017</v>
          </cell>
          <cell r="I6038" t="str">
            <v>M2</v>
          </cell>
          <cell r="J6038" t="str">
            <v>COEFICIENTE DE REPRESENTATIVIDADE</v>
          </cell>
          <cell r="K6038" t="str">
            <v>29,75</v>
          </cell>
          <cell r="L6038" t="str">
            <v>CAIXA REFERENCIAL</v>
          </cell>
          <cell r="M6038" t="str">
            <v>12,92</v>
          </cell>
          <cell r="N6038">
            <v>16.829999999999998</v>
          </cell>
          <cell r="O6038">
            <v>29.75</v>
          </cell>
          <cell r="P6038">
            <v>0</v>
          </cell>
          <cell r="R6038" t="str">
            <v>SINAPI</v>
          </cell>
        </row>
        <row r="6039">
          <cell r="G6039">
            <v>104639</v>
          </cell>
          <cell r="H6039" t="str">
            <v>PINTURA LÁTEX ACRÍLICA ECONÔMICA, APLICAÇÃO MANUAL EM TETO, DUAS DEMÃOS. AF_04/2023</v>
          </cell>
          <cell r="I6039" t="str">
            <v>M2</v>
          </cell>
          <cell r="J6039" t="str">
            <v>COEFICIENTE DE REPRESENTATIVIDADE</v>
          </cell>
          <cell r="K6039" t="str">
            <v>10,20</v>
          </cell>
          <cell r="L6039" t="str">
            <v>CAIXA REFERENCIAL</v>
          </cell>
          <cell r="M6039" t="str">
            <v>5,43</v>
          </cell>
          <cell r="N6039">
            <v>4.7699999999999996</v>
          </cell>
          <cell r="O6039">
            <v>10.199999999999999</v>
          </cell>
          <cell r="P6039">
            <v>0</v>
          </cell>
          <cell r="R6039" t="str">
            <v>SINAPI</v>
          </cell>
        </row>
        <row r="6040">
          <cell r="G6040">
            <v>104640</v>
          </cell>
          <cell r="H6040" t="str">
            <v>PINTURA LÁTEX ACRÍLICA STANDARD, APLICAÇÃO MANUAL EM TETO, DUAS DEMÃOS. AF_04/2023</v>
          </cell>
          <cell r="I6040" t="str">
            <v>M2</v>
          </cell>
          <cell r="J6040" t="str">
            <v>COEFICIENTE DE REPRESENTATIVIDADE</v>
          </cell>
          <cell r="K6040" t="str">
            <v>11,33</v>
          </cell>
          <cell r="L6040" t="str">
            <v>CAIXA REFERENCIAL</v>
          </cell>
          <cell r="M6040" t="str">
            <v>5,41</v>
          </cell>
          <cell r="N6040">
            <v>5.92</v>
          </cell>
          <cell r="O6040">
            <v>11.33</v>
          </cell>
          <cell r="P6040">
            <v>0</v>
          </cell>
          <cell r="R6040" t="str">
            <v>SINAPI</v>
          </cell>
        </row>
        <row r="6041">
          <cell r="G6041">
            <v>104641</v>
          </cell>
          <cell r="H6041" t="str">
            <v>PINTURA LÁTEX ACRÍLICA ECONÔMICA, APLICAÇÃO MANUAL EM PAREDES, DUAS DEMÃOS. AF_04/2023</v>
          </cell>
          <cell r="I6041" t="str">
            <v>M2</v>
          </cell>
          <cell r="J6041" t="str">
            <v>COEFICIENTE DE REPRESENTATIVIDADE</v>
          </cell>
          <cell r="K6041" t="str">
            <v>8,14</v>
          </cell>
          <cell r="L6041" t="str">
            <v>CAIXA REFERENCIAL</v>
          </cell>
          <cell r="M6041" t="str">
            <v>3,88</v>
          </cell>
          <cell r="N6041">
            <v>4.2600000000000007</v>
          </cell>
          <cell r="O6041">
            <v>8.14</v>
          </cell>
          <cell r="P6041">
            <v>0</v>
          </cell>
          <cell r="R6041" t="str">
            <v>SINAPI</v>
          </cell>
        </row>
        <row r="6042">
          <cell r="G6042">
            <v>104642</v>
          </cell>
          <cell r="H6042" t="str">
            <v>PINTURA LÁTEX ACRÍLICA STANDARD, APLICAÇÃO MANUAL EM PAREDES, DUAS DEMÃOS. AF_04/2023</v>
          </cell>
          <cell r="I6042" t="str">
            <v>M2</v>
          </cell>
          <cell r="J6042" t="str">
            <v>COEFICIENTE DE REPRESENTATIVIDADE</v>
          </cell>
          <cell r="K6042" t="str">
            <v>9,27</v>
          </cell>
          <cell r="L6042" t="str">
            <v>CAIXA REFERENCIAL</v>
          </cell>
          <cell r="M6042" t="str">
            <v>3,87</v>
          </cell>
          <cell r="N6042">
            <v>5.3999999999999995</v>
          </cell>
          <cell r="O6042">
            <v>9.27</v>
          </cell>
          <cell r="P6042">
            <v>0</v>
          </cell>
          <cell r="R6042" t="str">
            <v>SINAPI</v>
          </cell>
        </row>
        <row r="6043">
          <cell r="G6043">
            <v>102193</v>
          </cell>
          <cell r="H6043" t="str">
            <v>LIXAMENTO DE MADEIRA PARA APLICAÇÃO DE FUNDO OU PINTURA. AF_01/2021</v>
          </cell>
          <cell r="I6043" t="str">
            <v>M2</v>
          </cell>
          <cell r="J6043" t="str">
            <v>COEFICIENTE DE REPRESENTATIVIDADE</v>
          </cell>
          <cell r="K6043" t="str">
            <v>1,97</v>
          </cell>
          <cell r="L6043" t="str">
            <v>CAIXA REFERENCIAL</v>
          </cell>
          <cell r="M6043" t="str">
            <v>1,04</v>
          </cell>
          <cell r="N6043">
            <v>0.92999999999999994</v>
          </cell>
          <cell r="O6043">
            <v>1.97</v>
          </cell>
          <cell r="P6043">
            <v>0</v>
          </cell>
          <cell r="R6043" t="str">
            <v>SINAPI</v>
          </cell>
        </row>
        <row r="6044">
          <cell r="G6044">
            <v>102194</v>
          </cell>
          <cell r="H6044" t="str">
            <v>LIXAMENTO DE MASSA PARA MADEIRA. AF_01/2021</v>
          </cell>
          <cell r="I6044" t="str">
            <v>M2</v>
          </cell>
          <cell r="J6044" t="str">
            <v>COEFICIENTE DE REPRESENTATIVIDADE</v>
          </cell>
          <cell r="K6044" t="str">
            <v>7,40</v>
          </cell>
          <cell r="L6044" t="str">
            <v>CAIXA REFERENCIAL</v>
          </cell>
          <cell r="M6044" t="str">
            <v>4,99</v>
          </cell>
          <cell r="N6044">
            <v>2.41</v>
          </cell>
          <cell r="O6044">
            <v>7.4</v>
          </cell>
          <cell r="P6044">
            <v>0</v>
          </cell>
          <cell r="R6044" t="str">
            <v>SINAPI</v>
          </cell>
        </row>
        <row r="6045">
          <cell r="G6045">
            <v>102197</v>
          </cell>
          <cell r="H6045" t="str">
            <v>PINTURA FUNDO NIVELADOR ALQUÍDICO BRANCO EM MADEIRA. AF_01/2021</v>
          </cell>
          <cell r="I6045" t="str">
            <v>M2</v>
          </cell>
          <cell r="J6045" t="str">
            <v>COEFICIENTE DE REPRESENTATIVIDADE</v>
          </cell>
          <cell r="K6045" t="str">
            <v>29,75</v>
          </cell>
          <cell r="L6045" t="str">
            <v>CAIXA REFERENCIAL</v>
          </cell>
          <cell r="M6045" t="str">
            <v>5,33</v>
          </cell>
          <cell r="N6045">
            <v>24.42</v>
          </cell>
          <cell r="O6045">
            <v>29.75</v>
          </cell>
          <cell r="P6045">
            <v>0</v>
          </cell>
          <cell r="R6045" t="str">
            <v>SINAPI</v>
          </cell>
        </row>
        <row r="6046">
          <cell r="G6046">
            <v>102200</v>
          </cell>
          <cell r="H6046" t="str">
            <v>APLICAÇÃO MASSA ALQUÍDICA PARA MADEIRA, PARA PINTURA COM TINTA DE ACABAMENTO (PIGMENTADA). AF_01/2021</v>
          </cell>
          <cell r="I6046" t="str">
            <v>M2</v>
          </cell>
          <cell r="J6046" t="str">
            <v>COEFICIENTE DE REPRESENTATIVIDADE</v>
          </cell>
          <cell r="K6046" t="str">
            <v>21,90</v>
          </cell>
          <cell r="L6046" t="str">
            <v>CAIXA REFERENCIAL</v>
          </cell>
          <cell r="M6046" t="str">
            <v>6,99</v>
          </cell>
          <cell r="N6046">
            <v>14.909999999999998</v>
          </cell>
          <cell r="O6046">
            <v>21.9</v>
          </cell>
          <cell r="P6046">
            <v>0</v>
          </cell>
          <cell r="R6046" t="str">
            <v>SINAPI</v>
          </cell>
        </row>
        <row r="6047">
          <cell r="G6047">
            <v>102201</v>
          </cell>
          <cell r="H6047" t="str">
            <v>APLICAÇÃO MASSA ACRÍLICA PARA MADEIRA, PARA PINTURA COM TINTA DE ACABAMENTO (PIGMENTADA). AF_01/2021</v>
          </cell>
          <cell r="I6047" t="str">
            <v>M2</v>
          </cell>
          <cell r="J6047" t="str">
            <v>COEFICIENTE DE REPRESENTATIVIDADE</v>
          </cell>
          <cell r="K6047" t="str">
            <v>18,95</v>
          </cell>
          <cell r="L6047" t="str">
            <v>CAIXA REFERENCIAL</v>
          </cell>
          <cell r="M6047" t="str">
            <v>8,60</v>
          </cell>
          <cell r="N6047">
            <v>10.35</v>
          </cell>
          <cell r="O6047">
            <v>18.95</v>
          </cell>
          <cell r="P6047">
            <v>0</v>
          </cell>
          <cell r="R6047" t="str">
            <v>SINAPI</v>
          </cell>
        </row>
        <row r="6048">
          <cell r="G6048">
            <v>102202</v>
          </cell>
          <cell r="H6048" t="str">
            <v>APLICAÇÃO MASSA EPÓXI PARA MADEIRA, PARA PINTURA COM TINTA PU DE ACABAMENTO (PIGMENTADA). AF_01/2021</v>
          </cell>
          <cell r="I6048" t="str">
            <v>M2</v>
          </cell>
          <cell r="J6048" t="str">
            <v>COEFICIENTE DE REPRESENTATIVIDADE</v>
          </cell>
          <cell r="K6048" t="str">
            <v>58,80</v>
          </cell>
          <cell r="L6048" t="str">
            <v>CAIXA REFERENCIAL</v>
          </cell>
          <cell r="M6048" t="str">
            <v>6,98</v>
          </cell>
          <cell r="N6048">
            <v>51.819999999999993</v>
          </cell>
          <cell r="O6048">
            <v>58.8</v>
          </cell>
          <cell r="P6048">
            <v>0</v>
          </cell>
          <cell r="R6048" t="str">
            <v>SINAPI</v>
          </cell>
        </row>
        <row r="6049">
          <cell r="G6049">
            <v>102203</v>
          </cell>
          <cell r="H6049" t="str">
            <v>PINTURA VERNIZ (INCOLOR) ALQUÍDICO EM MADEIRA, USO INTERNO E EXTERNO, 1 DEMÃO. AF_01/2021</v>
          </cell>
          <cell r="I6049" t="str">
            <v>M2</v>
          </cell>
          <cell r="J6049" t="str">
            <v>COEFICIENTE DE REPRESENTATIVIDADE</v>
          </cell>
          <cell r="K6049" t="str">
            <v>9,32</v>
          </cell>
          <cell r="L6049" t="str">
            <v>CAIXA REFERENCIAL</v>
          </cell>
          <cell r="M6049" t="str">
            <v>4,49</v>
          </cell>
          <cell r="N6049">
            <v>4.83</v>
          </cell>
          <cell r="O6049">
            <v>9.32</v>
          </cell>
          <cell r="P6049">
            <v>0</v>
          </cell>
          <cell r="R6049" t="str">
            <v>SINAPI</v>
          </cell>
        </row>
        <row r="6050">
          <cell r="G6050">
            <v>102204</v>
          </cell>
          <cell r="H6050" t="str">
            <v>PINTURA VERNIZ (INCOLOR) ALQUÍDICO EM MADEIRA, USO INTERNO, 1 DEMÃO. AF_01/2021</v>
          </cell>
          <cell r="I6050" t="str">
            <v>M2</v>
          </cell>
          <cell r="J6050" t="str">
            <v>COEFICIENTE DE REPRESENTATIVIDADE</v>
          </cell>
          <cell r="K6050" t="str">
            <v>9,63</v>
          </cell>
          <cell r="L6050" t="str">
            <v>CAIXA REFERENCIAL</v>
          </cell>
          <cell r="M6050" t="str">
            <v>4,49</v>
          </cell>
          <cell r="N6050">
            <v>5.1400000000000006</v>
          </cell>
          <cell r="O6050">
            <v>9.6300000000000008</v>
          </cell>
          <cell r="P6050">
            <v>0</v>
          </cell>
          <cell r="R6050" t="str">
            <v>SINAPI</v>
          </cell>
        </row>
        <row r="6051">
          <cell r="G6051">
            <v>102205</v>
          </cell>
          <cell r="H6051" t="str">
            <v>PINTURA VERNIZ (INCOLOR) POLIURETÂNICO (RESINA ALQUÍDICA MODIFICADA) EM MADEIRA, 1 DEMÃO. AF_01/2021</v>
          </cell>
          <cell r="I6051" t="str">
            <v>M2</v>
          </cell>
          <cell r="J6051" t="str">
            <v>COLETADO</v>
          </cell>
          <cell r="K6051" t="str">
            <v>8,66</v>
          </cell>
          <cell r="L6051" t="str">
            <v>CAIXA REFERENCIAL</v>
          </cell>
          <cell r="M6051" t="str">
            <v>4,51</v>
          </cell>
          <cell r="N6051">
            <v>4.1500000000000004</v>
          </cell>
          <cell r="O6051">
            <v>8.66</v>
          </cell>
          <cell r="P6051">
            <v>0</v>
          </cell>
          <cell r="R6051" t="str">
            <v>SINAPI</v>
          </cell>
        </row>
        <row r="6052">
          <cell r="G6052">
            <v>102207</v>
          </cell>
          <cell r="H6052" t="str">
            <v>PINTURA TINTA DE ACABAMENTO (PIGMENTADA) A ÓLEO EM MADEIRA, 1 DEMÃO. AF_01/2021</v>
          </cell>
          <cell r="I6052" t="str">
            <v>M2</v>
          </cell>
          <cell r="J6052" t="str">
            <v>COEFICIENTE DE REPRESENTATIVIDADE</v>
          </cell>
          <cell r="K6052" t="str">
            <v>7,83</v>
          </cell>
          <cell r="L6052" t="str">
            <v>CAIXA REFERENCIAL</v>
          </cell>
          <cell r="M6052" t="str">
            <v>3,63</v>
          </cell>
          <cell r="N6052">
            <v>4.2</v>
          </cell>
          <cell r="O6052">
            <v>7.83</v>
          </cell>
          <cell r="P6052">
            <v>0</v>
          </cell>
          <cell r="R6052" t="str">
            <v>SINAPI</v>
          </cell>
        </row>
        <row r="6053">
          <cell r="G6053">
            <v>102208</v>
          </cell>
          <cell r="H6053" t="str">
            <v>PINTURA TINTA DE ACABAMENTO (PIGMENTADA) ESMALTE SINTÉTICO FOSCO EM MADEIRA, 1 DEMÃO. AF_01/2021</v>
          </cell>
          <cell r="I6053" t="str">
            <v>M2</v>
          </cell>
          <cell r="J6053" t="str">
            <v>COEFICIENTE DE REPRESENTATIVIDADE</v>
          </cell>
          <cell r="K6053" t="str">
            <v>7,45</v>
          </cell>
          <cell r="L6053" t="str">
            <v>CAIXA REFERENCIAL</v>
          </cell>
          <cell r="M6053" t="str">
            <v>3,63</v>
          </cell>
          <cell r="N6053">
            <v>3.8200000000000003</v>
          </cell>
          <cell r="O6053">
            <v>7.45</v>
          </cell>
          <cell r="P6053">
            <v>0</v>
          </cell>
          <cell r="R6053" t="str">
            <v>SINAPI</v>
          </cell>
        </row>
        <row r="6054">
          <cell r="G6054">
            <v>102209</v>
          </cell>
          <cell r="H6054" t="str">
            <v>PINTURA TINTA DE ACABAMENTO (PIGMENTADA) ESMALTE SINTÉTICO ACETINADO EM MADEIRA, 1 DEMÃO. AF_01/2021</v>
          </cell>
          <cell r="I6054" t="str">
            <v>M2</v>
          </cell>
          <cell r="J6054" t="str">
            <v>COEFICIENTE DE REPRESENTATIVIDADE</v>
          </cell>
          <cell r="K6054" t="str">
            <v>7,70</v>
          </cell>
          <cell r="L6054" t="str">
            <v>CAIXA REFERENCIAL</v>
          </cell>
          <cell r="M6054" t="str">
            <v>3,63</v>
          </cell>
          <cell r="N6054">
            <v>4.07</v>
          </cell>
          <cell r="O6054">
            <v>7.7</v>
          </cell>
          <cell r="P6054">
            <v>0</v>
          </cell>
          <cell r="R6054" t="str">
            <v>SINAPI</v>
          </cell>
        </row>
        <row r="6055">
          <cell r="G6055">
            <v>102210</v>
          </cell>
          <cell r="H6055" t="str">
            <v>PINTURA TINTA DE ACABAMENTO (PIGMENTADA) ESMALTE SINTÉTICO BRILHANTE EM MADEIRA, 1 DEMÃO. AF_01/2021</v>
          </cell>
          <cell r="I6055" t="str">
            <v>M2</v>
          </cell>
          <cell r="J6055" t="str">
            <v>COLETADO</v>
          </cell>
          <cell r="K6055" t="str">
            <v>7,32</v>
          </cell>
          <cell r="L6055" t="str">
            <v>CAIXA REFERENCIAL</v>
          </cell>
          <cell r="M6055" t="str">
            <v>3,63</v>
          </cell>
          <cell r="N6055">
            <v>3.6900000000000004</v>
          </cell>
          <cell r="O6055">
            <v>7.32</v>
          </cell>
          <cell r="P6055">
            <v>0</v>
          </cell>
          <cell r="R6055" t="str">
            <v>SINAPI</v>
          </cell>
        </row>
        <row r="6056">
          <cell r="G6056">
            <v>102213</v>
          </cell>
          <cell r="H6056" t="str">
            <v>PINTURA VERNIZ (INCOLOR) ALQUÍDICO EM MADEIRA, USO INTERNO E EXTERNO, 2 DEMÃOS. AF_01/2021</v>
          </cell>
          <cell r="I6056" t="str">
            <v>M2</v>
          </cell>
          <cell r="J6056" t="str">
            <v>COEFICIENTE DE REPRESENTATIVIDADE</v>
          </cell>
          <cell r="K6056" t="str">
            <v>18,67</v>
          </cell>
          <cell r="L6056" t="str">
            <v>CAIXA REFERENCIAL</v>
          </cell>
          <cell r="M6056" t="str">
            <v>8,97</v>
          </cell>
          <cell r="N6056">
            <v>9.7000000000000011</v>
          </cell>
          <cell r="O6056">
            <v>18.670000000000002</v>
          </cell>
          <cell r="P6056">
            <v>0</v>
          </cell>
          <cell r="R6056" t="str">
            <v>SINAPI</v>
          </cell>
        </row>
        <row r="6057">
          <cell r="G6057">
            <v>102214</v>
          </cell>
          <cell r="H6057" t="str">
            <v>PINTURA VERNIZ (INCOLOR) ALQUÍDICO EM MADEIRA, USO INTERNO, 2 DEMÃOS. AF_01/2021</v>
          </cell>
          <cell r="I6057" t="str">
            <v>M2</v>
          </cell>
          <cell r="J6057" t="str">
            <v>COEFICIENTE DE REPRESENTATIVIDADE</v>
          </cell>
          <cell r="K6057" t="str">
            <v>19,28</v>
          </cell>
          <cell r="L6057" t="str">
            <v>CAIXA REFERENCIAL</v>
          </cell>
          <cell r="M6057" t="str">
            <v>8,97</v>
          </cell>
          <cell r="N6057">
            <v>10.31</v>
          </cell>
          <cell r="O6057">
            <v>19.28</v>
          </cell>
          <cell r="P6057">
            <v>0</v>
          </cell>
          <cell r="R6057" t="str">
            <v>SINAPI</v>
          </cell>
        </row>
        <row r="6058">
          <cell r="G6058">
            <v>102215</v>
          </cell>
          <cell r="H6058" t="str">
            <v>PINTURA VERNIZ (INCOLOR) POLIURETÂNICO (RESINA ALQUÍDICA MODIFICADA) EM MADEIRA, 2 DEMÃOS. AF_01/2021</v>
          </cell>
          <cell r="I6058" t="str">
            <v>M2</v>
          </cell>
          <cell r="J6058" t="str">
            <v>COLETADO</v>
          </cell>
          <cell r="K6058" t="str">
            <v>17,35</v>
          </cell>
          <cell r="L6058" t="str">
            <v>CAIXA REFERENCIAL</v>
          </cell>
          <cell r="M6058" t="str">
            <v>8,99</v>
          </cell>
          <cell r="N6058">
            <v>8.3600000000000012</v>
          </cell>
          <cell r="O6058">
            <v>17.350000000000001</v>
          </cell>
          <cell r="P6058">
            <v>0</v>
          </cell>
          <cell r="R6058" t="str">
            <v>SINAPI</v>
          </cell>
        </row>
        <row r="6059">
          <cell r="G6059">
            <v>102217</v>
          </cell>
          <cell r="H6059" t="str">
            <v>PINTURA TINTA DE ACABAMENTO (PIGMENTADA) A ÓLEO EM MADEIRA, 2 DEMÃOS. AF_01/2021</v>
          </cell>
          <cell r="I6059" t="str">
            <v>M2</v>
          </cell>
          <cell r="J6059" t="str">
            <v>COEFICIENTE DE REPRESENTATIVIDADE</v>
          </cell>
          <cell r="K6059" t="str">
            <v>15,67</v>
          </cell>
          <cell r="L6059" t="str">
            <v>CAIXA REFERENCIAL</v>
          </cell>
          <cell r="M6059" t="str">
            <v>7,25</v>
          </cell>
          <cell r="N6059">
            <v>8.42</v>
          </cell>
          <cell r="O6059">
            <v>15.67</v>
          </cell>
          <cell r="P6059">
            <v>0</v>
          </cell>
          <cell r="R6059" t="str">
            <v>SINAPI</v>
          </cell>
        </row>
        <row r="6060">
          <cell r="G6060">
            <v>102218</v>
          </cell>
          <cell r="H6060" t="str">
            <v>PINTURA TINTA DE ACABAMENTO (PIGMENTADA) ESMALTE SINTÉTICO FOSCO EM MADEIRA, 2 DEMÃOS. AF_01/2021</v>
          </cell>
          <cell r="I6060" t="str">
            <v>M2</v>
          </cell>
          <cell r="J6060" t="str">
            <v>COEFICIENTE DE REPRESENTATIVIDADE</v>
          </cell>
          <cell r="K6060" t="str">
            <v>14,90</v>
          </cell>
          <cell r="L6060" t="str">
            <v>CAIXA REFERENCIAL</v>
          </cell>
          <cell r="M6060" t="str">
            <v>7,25</v>
          </cell>
          <cell r="N6060">
            <v>7.65</v>
          </cell>
          <cell r="O6060">
            <v>14.9</v>
          </cell>
          <cell r="P6060">
            <v>0</v>
          </cell>
          <cell r="R6060" t="str">
            <v>SINAPI</v>
          </cell>
        </row>
        <row r="6061">
          <cell r="G6061">
            <v>102219</v>
          </cell>
          <cell r="H6061" t="str">
            <v>PINTURA TINTA DE ACABAMENTO (PIGMENTADA) ESMALTE SINTÉTICO ACETINADO EM MADEIRA, 2 DEMÃOS. AF_01/2021</v>
          </cell>
          <cell r="I6061" t="str">
            <v>M2</v>
          </cell>
          <cell r="J6061" t="str">
            <v>COEFICIENTE DE REPRESENTATIVIDADE</v>
          </cell>
          <cell r="K6061" t="str">
            <v>15,41</v>
          </cell>
          <cell r="L6061" t="str">
            <v>CAIXA REFERENCIAL</v>
          </cell>
          <cell r="M6061" t="str">
            <v>7,25</v>
          </cell>
          <cell r="N6061">
            <v>8.16</v>
          </cell>
          <cell r="O6061">
            <v>15.41</v>
          </cell>
          <cell r="P6061">
            <v>0</v>
          </cell>
          <cell r="R6061" t="str">
            <v>SINAPI</v>
          </cell>
        </row>
        <row r="6062">
          <cell r="G6062">
            <v>102220</v>
          </cell>
          <cell r="H6062" t="str">
            <v>PINTURA TINTA DE ACABAMENTO (PIGMENTADA) ESMALTE SINTÉTICO BRILHANTE EM MADEIRA, 2 DEMÃOS. AF_01/2021</v>
          </cell>
          <cell r="I6062" t="str">
            <v>M2</v>
          </cell>
          <cell r="J6062" t="str">
            <v>COLETADO</v>
          </cell>
          <cell r="K6062" t="str">
            <v>14,65</v>
          </cell>
          <cell r="L6062" t="str">
            <v>CAIXA REFERENCIAL</v>
          </cell>
          <cell r="M6062" t="str">
            <v>7,25</v>
          </cell>
          <cell r="N6062">
            <v>7.4</v>
          </cell>
          <cell r="O6062">
            <v>14.65</v>
          </cell>
          <cell r="P6062">
            <v>0</v>
          </cell>
          <cell r="R6062" t="str">
            <v>SINAPI</v>
          </cell>
        </row>
        <row r="6063">
          <cell r="G6063">
            <v>102223</v>
          </cell>
          <cell r="H6063" t="str">
            <v>PINTURA VERNIZ (INCOLOR) ALQUÍDICO EM MADEIRA, USO INTERNO E EXTERNO, 3 DEMÃOS. AF_01/2021</v>
          </cell>
          <cell r="I6063" t="str">
            <v>M2</v>
          </cell>
          <cell r="J6063" t="str">
            <v>COEFICIENTE DE REPRESENTATIVIDADE</v>
          </cell>
          <cell r="K6063" t="str">
            <v>28,01</v>
          </cell>
          <cell r="L6063" t="str">
            <v>CAIXA REFERENCIAL</v>
          </cell>
          <cell r="M6063" t="str">
            <v>13,47</v>
          </cell>
          <cell r="N6063">
            <v>14.540000000000001</v>
          </cell>
          <cell r="O6063">
            <v>28.01</v>
          </cell>
          <cell r="P6063">
            <v>0</v>
          </cell>
          <cell r="R6063" t="str">
            <v>SINAPI</v>
          </cell>
        </row>
        <row r="6064">
          <cell r="G6064">
            <v>102224</v>
          </cell>
          <cell r="H6064" t="str">
            <v>PINTURA VERNIZ (INCOLOR) ALQUÍDICO EM MADEIRA, USO INTERNO, 3 DEMÃOS. AF_01/2021</v>
          </cell>
          <cell r="I6064" t="str">
            <v>M2</v>
          </cell>
          <cell r="J6064" t="str">
            <v>COEFICIENTE DE REPRESENTATIVIDADE</v>
          </cell>
          <cell r="K6064" t="str">
            <v>28,92</v>
          </cell>
          <cell r="L6064" t="str">
            <v>CAIXA REFERENCIAL</v>
          </cell>
          <cell r="M6064" t="str">
            <v>13,47</v>
          </cell>
          <cell r="N6064">
            <v>15.450000000000001</v>
          </cell>
          <cell r="O6064">
            <v>28.92</v>
          </cell>
          <cell r="P6064">
            <v>0</v>
          </cell>
          <cell r="R6064" t="str">
            <v>SINAPI</v>
          </cell>
        </row>
        <row r="6065">
          <cell r="G6065">
            <v>102225</v>
          </cell>
          <cell r="H6065" t="str">
            <v>PINTURA VERNIZ (INCOLOR) POLIURETÂNICO (RESINA ALQUÍDICA MODIFICADA) EM MADEIRA, 3 DEMÃOS. AF_01/2021</v>
          </cell>
          <cell r="I6065" t="str">
            <v>M2</v>
          </cell>
          <cell r="J6065" t="str">
            <v>COLETADO</v>
          </cell>
          <cell r="K6065" t="str">
            <v>26,04</v>
          </cell>
          <cell r="L6065" t="str">
            <v>CAIXA REFERENCIAL</v>
          </cell>
          <cell r="M6065" t="str">
            <v>13,49</v>
          </cell>
          <cell r="N6065">
            <v>12.549999999999999</v>
          </cell>
          <cell r="O6065">
            <v>26.04</v>
          </cell>
          <cell r="P6065">
            <v>0</v>
          </cell>
          <cell r="R6065" t="str">
            <v>SINAPI</v>
          </cell>
        </row>
        <row r="6066">
          <cell r="G6066">
            <v>102227</v>
          </cell>
          <cell r="H6066" t="str">
            <v>PINTURA TINTA DE ACABAMENTO (PIGMENTADA) A ÓLEO EM MADEIRA, 3 DEMÃOS. AF_01/2021</v>
          </cell>
          <cell r="I6066" t="str">
            <v>M2</v>
          </cell>
          <cell r="J6066" t="str">
            <v>COEFICIENTE DE REPRESENTATIVIDADE</v>
          </cell>
          <cell r="K6066" t="str">
            <v>23,52</v>
          </cell>
          <cell r="L6066" t="str">
            <v>CAIXA REFERENCIAL</v>
          </cell>
          <cell r="M6066" t="str">
            <v>10,86</v>
          </cell>
          <cell r="N6066">
            <v>12.66</v>
          </cell>
          <cell r="O6066">
            <v>23.52</v>
          </cell>
          <cell r="P6066">
            <v>0</v>
          </cell>
          <cell r="R6066" t="str">
            <v>SINAPI</v>
          </cell>
        </row>
        <row r="6067">
          <cell r="G6067">
            <v>102228</v>
          </cell>
          <cell r="H6067" t="str">
            <v>PINTURA TINTA DE ACABAMENTO (PIGMENTADA) ESMALTE SINTÉTICO FOSCO EM MADEIRA, 3 DEMÃOS. AF_01/2021</v>
          </cell>
          <cell r="I6067" t="str">
            <v>M2</v>
          </cell>
          <cell r="J6067" t="str">
            <v>COEFICIENTE DE REPRESENTATIVIDADE</v>
          </cell>
          <cell r="K6067" t="str">
            <v>22,37</v>
          </cell>
          <cell r="L6067" t="str">
            <v>CAIXA REFERENCIAL</v>
          </cell>
          <cell r="M6067" t="str">
            <v>10,86</v>
          </cell>
          <cell r="N6067">
            <v>11.510000000000002</v>
          </cell>
          <cell r="O6067">
            <v>22.37</v>
          </cell>
          <cell r="P6067">
            <v>0</v>
          </cell>
          <cell r="R6067" t="str">
            <v>SINAPI</v>
          </cell>
        </row>
        <row r="6068">
          <cell r="G6068">
            <v>102229</v>
          </cell>
          <cell r="H6068" t="str">
            <v>PINTURA TINTA DE ACABAMENTO (PIGMENTADA) ESMALTE SINTÉTICO ACETINADO EM MADEIRA, 3 DEMÃOS. AF_01/2021</v>
          </cell>
          <cell r="I6068" t="str">
            <v>M2</v>
          </cell>
          <cell r="J6068" t="str">
            <v>COEFICIENTE DE REPRESENTATIVIDADE</v>
          </cell>
          <cell r="K6068" t="str">
            <v>23,13</v>
          </cell>
          <cell r="L6068" t="str">
            <v>CAIXA REFERENCIAL</v>
          </cell>
          <cell r="M6068" t="str">
            <v>10,86</v>
          </cell>
          <cell r="N6068">
            <v>12.27</v>
          </cell>
          <cell r="O6068">
            <v>23.13</v>
          </cell>
          <cell r="P6068">
            <v>0</v>
          </cell>
          <cell r="R6068" t="str">
            <v>SINAPI</v>
          </cell>
        </row>
        <row r="6069">
          <cell r="G6069">
            <v>102230</v>
          </cell>
          <cell r="H6069" t="str">
            <v>PINTURA TINTA DE ACABAMENTO (PIGMENTADA) ESMALTE SINTÉTICO BRILHANTE EM MADEIRA, 3 DEMÃOS. AF_01/2021</v>
          </cell>
          <cell r="I6069" t="str">
            <v>M2</v>
          </cell>
          <cell r="J6069" t="str">
            <v>COLETADO</v>
          </cell>
          <cell r="K6069" t="str">
            <v>21,98</v>
          </cell>
          <cell r="L6069" t="str">
            <v>CAIXA REFERENCIAL</v>
          </cell>
          <cell r="M6069" t="str">
            <v>10,86</v>
          </cell>
          <cell r="N6069">
            <v>11.120000000000001</v>
          </cell>
          <cell r="O6069">
            <v>21.98</v>
          </cell>
          <cell r="P6069">
            <v>0</v>
          </cell>
          <cell r="R6069" t="str">
            <v>SINAPI</v>
          </cell>
        </row>
        <row r="6070">
          <cell r="G6070">
            <v>102233</v>
          </cell>
          <cell r="H6070" t="str">
            <v>PINTURA IMUNIZANTE PARA MADEIRA, 1 DEMÃO. AF_01/2021</v>
          </cell>
          <cell r="I6070" t="str">
            <v>M2</v>
          </cell>
          <cell r="J6070" t="str">
            <v>COEFICIENTE DE REPRESENTATIVIDADE</v>
          </cell>
          <cell r="K6070" t="str">
            <v>14,72</v>
          </cell>
          <cell r="L6070" t="str">
            <v>CAIXA REFERENCIAL</v>
          </cell>
          <cell r="M6070" t="str">
            <v>4,30</v>
          </cell>
          <cell r="N6070">
            <v>10.420000000000002</v>
          </cell>
          <cell r="O6070">
            <v>14.720000000000002</v>
          </cell>
          <cell r="P6070">
            <v>0</v>
          </cell>
          <cell r="R6070" t="str">
            <v>SINAPI</v>
          </cell>
        </row>
        <row r="6071">
          <cell r="G6071">
            <v>102234</v>
          </cell>
          <cell r="H6071" t="str">
            <v>PINTURA IMUNIZANTE PARA MADEIRA, 2 DEMÃOS. AF_01/2021</v>
          </cell>
          <cell r="I6071" t="str">
            <v>M2</v>
          </cell>
          <cell r="J6071" t="str">
            <v>COEFICIENTE DE REPRESENTATIVIDADE</v>
          </cell>
          <cell r="K6071" t="str">
            <v>29,46</v>
          </cell>
          <cell r="L6071" t="str">
            <v>CAIXA REFERENCIAL</v>
          </cell>
          <cell r="M6071" t="str">
            <v>8,61</v>
          </cell>
          <cell r="N6071">
            <v>20.85</v>
          </cell>
          <cell r="O6071">
            <v>29.46</v>
          </cell>
          <cell r="P6071">
            <v>0</v>
          </cell>
          <cell r="R6071" t="str">
            <v>SINAPI</v>
          </cell>
        </row>
        <row r="6072">
          <cell r="G6072">
            <v>100716</v>
          </cell>
          <cell r="H6072" t="str">
            <v>JATEAMENTO ABRASIVO COM GRANALHA DE AÇO EM PERFIL METÁLICO EM FÁBRICA. AF_01/2020</v>
          </cell>
          <cell r="I6072" t="str">
            <v>M2</v>
          </cell>
          <cell r="J6072" t="str">
            <v>ATRIBUÍDO SÃO PAULO</v>
          </cell>
          <cell r="K6072" t="str">
            <v>26,48</v>
          </cell>
          <cell r="L6072" t="str">
            <v>CAIXA REFERENCIAL</v>
          </cell>
          <cell r="M6072" t="str">
            <v>2,57</v>
          </cell>
          <cell r="N6072">
            <v>23.91</v>
          </cell>
          <cell r="O6072">
            <v>26.48</v>
          </cell>
          <cell r="P6072">
            <v>0</v>
          </cell>
          <cell r="R6072" t="str">
            <v>SINAPI</v>
          </cell>
        </row>
        <row r="6073">
          <cell r="G6073">
            <v>100717</v>
          </cell>
          <cell r="H6073" t="str">
            <v>LIXAMENTO MANUAL EM SUPERFÍCIES METÁLICAS EM OBRA. AF_01/2020</v>
          </cell>
          <cell r="I6073" t="str">
            <v>M2</v>
          </cell>
          <cell r="J6073" t="str">
            <v>COEFICIENTE DE REPRESENTATIVIDADE</v>
          </cell>
          <cell r="K6073" t="str">
            <v>8,96</v>
          </cell>
          <cell r="L6073" t="str">
            <v>CAIXA REFERENCIAL</v>
          </cell>
          <cell r="M6073" t="str">
            <v>5,69</v>
          </cell>
          <cell r="N6073">
            <v>3.2700000000000005</v>
          </cell>
          <cell r="O6073">
            <v>8.9600000000000009</v>
          </cell>
          <cell r="P6073">
            <v>0</v>
          </cell>
          <cell r="R6073" t="str">
            <v>SINAPI</v>
          </cell>
        </row>
        <row r="6074">
          <cell r="G6074">
            <v>100718</v>
          </cell>
          <cell r="H6074" t="str">
            <v>COLOCAÇÃO DE FITA PROTETORA PARA PINTURA. AF_01/2020</v>
          </cell>
          <cell r="I6074" t="str">
            <v>M</v>
          </cell>
          <cell r="J6074" t="str">
            <v>COEFICIENTE DE REPRESENTATIVIDADE</v>
          </cell>
          <cell r="K6074" t="str">
            <v>1,28</v>
          </cell>
          <cell r="L6074" t="str">
            <v>CAIXA REFERENCIAL</v>
          </cell>
          <cell r="M6074" t="str">
            <v>0,81</v>
          </cell>
          <cell r="N6074">
            <v>0.47</v>
          </cell>
          <cell r="O6074">
            <v>1.28</v>
          </cell>
          <cell r="P6074">
            <v>0</v>
          </cell>
          <cell r="R6074" t="str">
            <v>SINAPI</v>
          </cell>
        </row>
        <row r="6075">
          <cell r="G6075">
            <v>100719</v>
          </cell>
          <cell r="H6075" t="str">
            <v>PINTURA COM TINTA ALQUÍDICA DE FUNDO (TIPO ZARCÃO) PULVERIZADA SOBRE PERFIL METÁLICO EXECUTADO EM FÁBRICA (POR DEMÃO). AF_01/2020_PE</v>
          </cell>
          <cell r="I6075" t="str">
            <v>M2</v>
          </cell>
          <cell r="J6075" t="str">
            <v>COEFICIENTE DE REPRESENTATIVIDADE</v>
          </cell>
          <cell r="K6075" t="str">
            <v>10,43</v>
          </cell>
          <cell r="L6075" t="str">
            <v>CAIXA REFERENCIAL</v>
          </cell>
          <cell r="M6075" t="str">
            <v>1,19</v>
          </cell>
          <cell r="N6075">
            <v>9.24</v>
          </cell>
          <cell r="O6075">
            <v>10.43</v>
          </cell>
          <cell r="P6075">
            <v>0</v>
          </cell>
          <cell r="R6075" t="str">
            <v>SINAPI</v>
          </cell>
        </row>
        <row r="6076">
          <cell r="G6076">
            <v>100720</v>
          </cell>
          <cell r="H6076" t="str">
            <v>PINTURA COM TINTA ALQUÍDICA DE FUNDO (TIPO ZARCÃO) APLICADA A ROLO OU PINCEL SOBRE PERFIL METÁLICO EXECUTADO EM FÁBRICA (POR DEMÃO). AF_01/2020</v>
          </cell>
          <cell r="I6076" t="str">
            <v>M2</v>
          </cell>
          <cell r="J6076" t="str">
            <v>COEFICIENTE DE REPRESENTATIVIDADE</v>
          </cell>
          <cell r="K6076" t="str">
            <v>9,98</v>
          </cell>
          <cell r="L6076" t="str">
            <v>CAIXA REFERENCIAL</v>
          </cell>
          <cell r="M6076" t="str">
            <v>4,09</v>
          </cell>
          <cell r="N6076">
            <v>5.8900000000000006</v>
          </cell>
          <cell r="O6076">
            <v>9.98</v>
          </cell>
          <cell r="P6076">
            <v>0</v>
          </cell>
          <cell r="R6076" t="str">
            <v>SINAPI</v>
          </cell>
        </row>
        <row r="6077">
          <cell r="G6077">
            <v>100721</v>
          </cell>
          <cell r="H6077" t="str">
            <v>PINTURA COM TINTA ALQUÍDICA DE FUNDO (TIPO ZARCÃO) PULVERIZADA SOBRE SUPERFÍCIES METÁLICAS (EXCETO PERFIL) EXECUTADO EM OBRA (POR DEMÃO). AF_01/2020_PE</v>
          </cell>
          <cell r="I6077" t="str">
            <v>M2</v>
          </cell>
          <cell r="J6077" t="str">
            <v>COEFICIENTE DE REPRESENTATIVIDADE</v>
          </cell>
          <cell r="K6077" t="str">
            <v>23,00</v>
          </cell>
          <cell r="L6077" t="str">
            <v>CAIXA REFERENCIAL</v>
          </cell>
          <cell r="M6077" t="str">
            <v>10,02</v>
          </cell>
          <cell r="N6077">
            <v>12.98</v>
          </cell>
          <cell r="O6077">
            <v>23</v>
          </cell>
          <cell r="P6077">
            <v>0</v>
          </cell>
          <cell r="R6077" t="str">
            <v>SINAPI</v>
          </cell>
        </row>
        <row r="6078">
          <cell r="G6078">
            <v>100722</v>
          </cell>
          <cell r="H6078" t="str">
            <v>PINTURA COM TINTA ALQUÍDICA DE FUNDO (TIPO ZARCÃO) APLICADA A ROLO OU PINCEL SOBRE SUPERFÍCIES METÁLICAS (EXCETO PERFIL) EXECUTADO EM OBRA (POR DEMÃO). AF_01/2020</v>
          </cell>
          <cell r="I6078" t="str">
            <v>M2</v>
          </cell>
          <cell r="J6078" t="str">
            <v>COEFICIENTE DE REPRESENTATIVIDADE</v>
          </cell>
          <cell r="K6078" t="str">
            <v>21,97</v>
          </cell>
          <cell r="L6078" t="str">
            <v>CAIXA REFERENCIAL</v>
          </cell>
          <cell r="M6078" t="str">
            <v>12,92</v>
          </cell>
          <cell r="N6078">
            <v>9.0499999999999989</v>
          </cell>
          <cell r="O6078">
            <v>21.97</v>
          </cell>
          <cell r="P6078">
            <v>0</v>
          </cell>
          <cell r="R6078" t="str">
            <v>SINAPI</v>
          </cell>
        </row>
        <row r="6079">
          <cell r="G6079">
            <v>100723</v>
          </cell>
          <cell r="H6079" t="str">
            <v>PINTURA COM TINTA ALQUÍDICA DE FUNDO E ACABAMENTO (ESMALTE SINTÉTICO GRAFITE) PULVERIZADA SOBRE PERFIL METÁLICO EXECUTADO EM FÁBRICA (POR DEMÃO). AF_01/2020_PE</v>
          </cell>
          <cell r="I6079" t="str">
            <v>M2</v>
          </cell>
          <cell r="J6079" t="str">
            <v>COEFICIENTE DE REPRESENTATIVIDADE</v>
          </cell>
          <cell r="K6079" t="str">
            <v>11,21</v>
          </cell>
          <cell r="L6079" t="str">
            <v>CAIXA REFERENCIAL</v>
          </cell>
          <cell r="M6079" t="str">
            <v>1,19</v>
          </cell>
          <cell r="N6079">
            <v>10.020000000000001</v>
          </cell>
          <cell r="O6079">
            <v>11.21</v>
          </cell>
          <cell r="P6079">
            <v>0</v>
          </cell>
          <cell r="R6079" t="str">
            <v>SINAPI</v>
          </cell>
        </row>
        <row r="6080">
          <cell r="G6080">
            <v>100724</v>
          </cell>
          <cell r="H6080" t="str">
            <v>PINTURA COM TINTA ALQUÍDICA DE FUNDO E ACABAMENTO (ESMALTE SINTÉTICO GRAFITE) APLICADA A ROLO OU PINCEL SOBRE PERFIL METÁLICO EXECUTADO EM FÁBRICA (POR DEMÃO). AF_01/2020</v>
          </cell>
          <cell r="I6080" t="str">
            <v>M2</v>
          </cell>
          <cell r="J6080" t="str">
            <v>COEFICIENTE DE REPRESENTATIVIDADE</v>
          </cell>
          <cell r="K6080" t="str">
            <v>13,13</v>
          </cell>
          <cell r="L6080" t="str">
            <v>CAIXA REFERENCIAL</v>
          </cell>
          <cell r="M6080" t="str">
            <v>4,08</v>
          </cell>
          <cell r="N6080">
            <v>9.0500000000000007</v>
          </cell>
          <cell r="O6080">
            <v>13.13</v>
          </cell>
          <cell r="P6080">
            <v>0</v>
          </cell>
          <cell r="R6080" t="str">
            <v>SINAPI</v>
          </cell>
        </row>
        <row r="6081">
          <cell r="G6081">
            <v>100725</v>
          </cell>
          <cell r="H6081" t="str">
            <v>PINTURA COM TINTA ALQUÍDICA DE FUNDO E ACABAMENTO (ESMALTE SINTÉTICO GRAFITE) PULVERIZADA SOBRE SUPERFÍCIES METÁLICAS (EXCETO PERFIL) EXECUTADO EM OBRA (POR DEMÃO). AF_01/2020_PE</v>
          </cell>
          <cell r="I6081" t="str">
            <v>M2</v>
          </cell>
          <cell r="J6081" t="str">
            <v>COEFICIENTE DE REPRESENTATIVIDADE</v>
          </cell>
          <cell r="K6081" t="str">
            <v>23,25</v>
          </cell>
          <cell r="L6081" t="str">
            <v>CAIXA REFERENCIAL</v>
          </cell>
          <cell r="M6081" t="str">
            <v>10,02</v>
          </cell>
          <cell r="N6081">
            <v>13.23</v>
          </cell>
          <cell r="O6081">
            <v>23.25</v>
          </cell>
          <cell r="P6081">
            <v>0</v>
          </cell>
          <cell r="R6081" t="str">
            <v>SINAPI</v>
          </cell>
        </row>
        <row r="6082">
          <cell r="G6082">
            <v>100726</v>
          </cell>
          <cell r="H6082" t="str">
            <v>PINTURA COM TINTA ALQUÍDICA DE FUNDO E ACABAMENTO (ESMALTE SINTÉTICO GRAFITE) APLICADA A ROLO OU PINCEL SOBRE SUPERFÍCIES METÁLICAS (EXCETO PERFIL) EXECUTADO EM OBRA (POR DEMÃO). AF_01/2020</v>
          </cell>
          <cell r="I6082" t="str">
            <v>M2</v>
          </cell>
          <cell r="J6082" t="str">
            <v>COEFICIENTE DE REPRESENTATIVIDADE</v>
          </cell>
          <cell r="K6082" t="str">
            <v>25,02</v>
          </cell>
          <cell r="L6082" t="str">
            <v>CAIXA REFERENCIAL</v>
          </cell>
          <cell r="M6082" t="str">
            <v>12,92</v>
          </cell>
          <cell r="N6082">
            <v>12.1</v>
          </cell>
          <cell r="O6082">
            <v>25.02</v>
          </cell>
          <cell r="P6082">
            <v>0</v>
          </cell>
          <cell r="R6082" t="str">
            <v>SINAPI</v>
          </cell>
        </row>
        <row r="6083">
          <cell r="G6083">
            <v>100727</v>
          </cell>
          <cell r="H6083" t="str">
            <v>PINTURA COM TINTA EPOXÍDICA DE FUNDO PULVERIZADA SOBRE PERFIL METÁLICO EXECUTADO EM FÁBRICA (POR DEMÃO). AF_01/2020_PE</v>
          </cell>
          <cell r="I6083" t="str">
            <v>M2</v>
          </cell>
          <cell r="J6083" t="str">
            <v>COEFICIENTE DE REPRESENTATIVIDADE</v>
          </cell>
          <cell r="K6083" t="str">
            <v>25,88</v>
          </cell>
          <cell r="L6083" t="str">
            <v>CAIXA REFERENCIAL</v>
          </cell>
          <cell r="M6083" t="str">
            <v>1,19</v>
          </cell>
          <cell r="N6083">
            <v>24.689999999999998</v>
          </cell>
          <cell r="O6083">
            <v>25.88</v>
          </cell>
          <cell r="P6083">
            <v>0</v>
          </cell>
          <cell r="R6083" t="str">
            <v>SINAPI</v>
          </cell>
        </row>
        <row r="6084">
          <cell r="G6084">
            <v>100728</v>
          </cell>
          <cell r="H6084" t="str">
            <v>PINTURA COM TINTA EPOXÍDICA DE FUNDO APLICADA A ROLO OU PINCEL SOBRE PERFIL METÁLICO EXECUTADO EM FÁBRICA (POR DEMÃO). AF_01/2020</v>
          </cell>
          <cell r="I6084" t="str">
            <v>M2</v>
          </cell>
          <cell r="J6084" t="str">
            <v>COEFICIENTE DE REPRESENTATIVIDADE</v>
          </cell>
          <cell r="K6084" t="str">
            <v>22,84</v>
          </cell>
          <cell r="L6084" t="str">
            <v>CAIXA REFERENCIAL</v>
          </cell>
          <cell r="M6084" t="str">
            <v>4,08</v>
          </cell>
          <cell r="N6084">
            <v>18.759999999999998</v>
          </cell>
          <cell r="O6084">
            <v>22.839999999999996</v>
          </cell>
          <cell r="P6084">
            <v>0</v>
          </cell>
          <cell r="R6084" t="str">
            <v>SINAPI</v>
          </cell>
        </row>
        <row r="6085">
          <cell r="G6085">
            <v>100729</v>
          </cell>
          <cell r="H6085" t="str">
            <v>PINTURA COM TINTA EPOXÍDICA DE ACABAMENTO PULVERIZADA SOBRE PERFIL METÁLICO EXECUTADO EM FÁBRICA (POR DEMÃO). AF_01/2020_PE</v>
          </cell>
          <cell r="I6085" t="str">
            <v>M2</v>
          </cell>
          <cell r="J6085" t="str">
            <v>COEFICIENTE DE REPRESENTATIVIDADE</v>
          </cell>
          <cell r="K6085" t="str">
            <v>19,47</v>
          </cell>
          <cell r="L6085" t="str">
            <v>CAIXA REFERENCIAL</v>
          </cell>
          <cell r="M6085" t="str">
            <v>1,19</v>
          </cell>
          <cell r="N6085">
            <v>18.279999999999998</v>
          </cell>
          <cell r="O6085">
            <v>19.47</v>
          </cell>
          <cell r="P6085">
            <v>0</v>
          </cell>
          <cell r="R6085" t="str">
            <v>SINAPI</v>
          </cell>
        </row>
        <row r="6086">
          <cell r="G6086">
            <v>100730</v>
          </cell>
          <cell r="H6086" t="str">
            <v>PINTURA COM TINTA EPOXÍDICA DE ACABAMENTO APLICADA A ROLO OU PINCEL SOBRE PERFIL METÁLICO EXECUTADO EM FÁBRICA (POR DEMÃO). AF_01/2020</v>
          </cell>
          <cell r="I6086" t="str">
            <v>M2</v>
          </cell>
          <cell r="J6086" t="str">
            <v>COEFICIENTE DE REPRESENTATIVIDADE</v>
          </cell>
          <cell r="K6086" t="str">
            <v>22,43</v>
          </cell>
          <cell r="L6086" t="str">
            <v>CAIXA REFERENCIAL</v>
          </cell>
          <cell r="M6086" t="str">
            <v>4,08</v>
          </cell>
          <cell r="N6086">
            <v>18.350000000000001</v>
          </cell>
          <cell r="O6086">
            <v>22.43</v>
          </cell>
          <cell r="P6086">
            <v>0</v>
          </cell>
          <cell r="R6086" t="str">
            <v>SINAPI</v>
          </cell>
        </row>
        <row r="6087">
          <cell r="G6087">
            <v>100733</v>
          </cell>
          <cell r="H6087" t="str">
            <v>PINTURA COM TINTA ACRÍLICA DE FUNDO PULVERIZADA SOBRE SUPERFÍCIES METÁLICAS (EXCETO PERFIL) EXECUTADO EM OBRA (POR DEMÃO). AF_01/2020_PE</v>
          </cell>
          <cell r="I6087" t="str">
            <v>M2</v>
          </cell>
          <cell r="J6087" t="str">
            <v>COEFICIENTE DE REPRESENTATIVIDADE</v>
          </cell>
          <cell r="K6087" t="str">
            <v>9,80</v>
          </cell>
          <cell r="L6087" t="str">
            <v>CAIXA REFERENCIAL</v>
          </cell>
          <cell r="M6087" t="str">
            <v>5,79</v>
          </cell>
          <cell r="N6087">
            <v>4.0100000000000007</v>
          </cell>
          <cell r="O6087">
            <v>9.8000000000000007</v>
          </cell>
          <cell r="P6087">
            <v>0</v>
          </cell>
          <cell r="R6087" t="str">
            <v>SINAPI</v>
          </cell>
        </row>
        <row r="6088">
          <cell r="G6088">
            <v>100734</v>
          </cell>
          <cell r="H6088" t="str">
            <v>PINTURA COM TINTA ACRÍLICA DE FUNDO APLICADA A ROLO OU PINCEL SOBRE SUPERFÍCIES METÁLICAS (EXCETO PERFIL) EXECUTADO EM OBRA (POR DEMÃO). AF_01/2020</v>
          </cell>
          <cell r="I6088" t="str">
            <v>M2</v>
          </cell>
          <cell r="J6088" t="str">
            <v>COEFICIENTE DE REPRESENTATIVIDADE</v>
          </cell>
          <cell r="K6088" t="str">
            <v>13,15</v>
          </cell>
          <cell r="L6088" t="str">
            <v>CAIXA REFERENCIAL</v>
          </cell>
          <cell r="M6088" t="str">
            <v>8,67</v>
          </cell>
          <cell r="N6088">
            <v>4.4800000000000004</v>
          </cell>
          <cell r="O6088">
            <v>13.15</v>
          </cell>
          <cell r="P6088">
            <v>0</v>
          </cell>
          <cell r="R6088" t="str">
            <v>SINAPI</v>
          </cell>
        </row>
        <row r="6089">
          <cell r="G6089">
            <v>100735</v>
          </cell>
          <cell r="H6089" t="str">
            <v>PINTURA COM TINTA ACRÍLICA DE ACABAMENTO PULVERIZADA SOBRE SUPERFÍCIES METÁLICAS (EXCETO PERFIL) EXECUTADO EM OBRA (POR DEMÃO). AF_01/2020_PE</v>
          </cell>
          <cell r="I6089" t="str">
            <v>M2</v>
          </cell>
          <cell r="J6089" t="str">
            <v>COEFICIENTE DE REPRESENTATIVIDADE</v>
          </cell>
          <cell r="K6089" t="str">
            <v>10,05</v>
          </cell>
          <cell r="L6089" t="str">
            <v>CAIXA REFERENCIAL</v>
          </cell>
          <cell r="M6089" t="str">
            <v>5,79</v>
          </cell>
          <cell r="N6089">
            <v>4.2600000000000007</v>
          </cell>
          <cell r="O6089">
            <v>10.050000000000001</v>
          </cell>
          <cell r="P6089">
            <v>0</v>
          </cell>
          <cell r="R6089" t="str">
            <v>SINAPI</v>
          </cell>
        </row>
        <row r="6090">
          <cell r="G6090">
            <v>100736</v>
          </cell>
          <cell r="H6090" t="str">
            <v>PINTURA COM TINTA ACRÍLICA DE ACABAMENTO APLICADA A ROLO OU PINCEL SOBRE SUPERFÍCIES METÁLICAS (EXCETO PERFIL) EXECUTADO EM OBRA (POR DEMÃO). AF_01/2020</v>
          </cell>
          <cell r="I6090" t="str">
            <v>M2</v>
          </cell>
          <cell r="J6090" t="str">
            <v>COEFICIENTE DE REPRESENTATIVIDADE</v>
          </cell>
          <cell r="K6090" t="str">
            <v>13,20</v>
          </cell>
          <cell r="L6090" t="str">
            <v>CAIXA REFERENCIAL</v>
          </cell>
          <cell r="M6090" t="str">
            <v>8,67</v>
          </cell>
          <cell r="N6090">
            <v>4.5299999999999994</v>
          </cell>
          <cell r="O6090">
            <v>13.2</v>
          </cell>
          <cell r="P6090">
            <v>0</v>
          </cell>
          <cell r="R6090" t="str">
            <v>SINAPI</v>
          </cell>
        </row>
        <row r="6091">
          <cell r="G6091">
            <v>100739</v>
          </cell>
          <cell r="H6091" t="str">
            <v>PINTURA COM TINTA ALQUÍDICA DE ACABAMENTO (ESMALTE SINTÉTICO ACETINADO) PULVERIZADA SOBRE PERFIL METÁLICO EXECUTADO EM FÁBRICA (POR DEMÃO). AF_01/2020_PE</v>
          </cell>
          <cell r="I6091" t="str">
            <v>M2</v>
          </cell>
          <cell r="J6091" t="str">
            <v>COEFICIENTE DE REPRESENTATIVIDADE</v>
          </cell>
          <cell r="K6091" t="str">
            <v>10,27</v>
          </cell>
          <cell r="L6091" t="str">
            <v>CAIXA REFERENCIAL</v>
          </cell>
          <cell r="M6091" t="str">
            <v>1,19</v>
          </cell>
          <cell r="N6091">
            <v>9.08</v>
          </cell>
          <cell r="O6091">
            <v>10.27</v>
          </cell>
          <cell r="P6091">
            <v>0</v>
          </cell>
          <cell r="R6091" t="str">
            <v>SINAPI</v>
          </cell>
        </row>
        <row r="6092">
          <cell r="G6092">
            <v>100740</v>
          </cell>
          <cell r="H6092" t="str">
            <v>PINTURA COM TINTA ALQUÍDICA DE ACABAMENTO (ESMALTE SINTÉTICO ACETINADO) APLICADA A ROLO OU PINCEL SOBRE PERFIL METÁLICO EXECUTADO EM FÁBRICA (POR DEMÃO). AF_01/2020</v>
          </cell>
          <cell r="I6092" t="str">
            <v>M2</v>
          </cell>
          <cell r="J6092" t="str">
            <v>COEFICIENTE DE REPRESENTATIVIDADE</v>
          </cell>
          <cell r="K6092" t="str">
            <v>10,52</v>
          </cell>
          <cell r="L6092" t="str">
            <v>CAIXA REFERENCIAL</v>
          </cell>
          <cell r="M6092" t="str">
            <v>4,09</v>
          </cell>
          <cell r="N6092">
            <v>6.43</v>
          </cell>
          <cell r="O6092">
            <v>10.52</v>
          </cell>
          <cell r="P6092">
            <v>0</v>
          </cell>
          <cell r="R6092" t="str">
            <v>SINAPI</v>
          </cell>
        </row>
        <row r="6093">
          <cell r="G6093">
            <v>100741</v>
          </cell>
          <cell r="H6093" t="str">
            <v>PINTURA COM TINTA ALQUÍDICA DE ACABAMENTO (ESMALTE SINTÉTICO ACETINADO) PULVERIZADA SOBRE SUPERFÍCIES METÁLICAS (EXCETO PERFIL) EXECUTADO EM OBRA (POR DEMÃO). AF_01/2020_PE</v>
          </cell>
          <cell r="I6093" t="str">
            <v>M2</v>
          </cell>
          <cell r="J6093" t="str">
            <v>COEFICIENTE DE REPRESENTATIVIDADE</v>
          </cell>
          <cell r="K6093" t="str">
            <v>22,64</v>
          </cell>
          <cell r="L6093" t="str">
            <v>CAIXA REFERENCIAL</v>
          </cell>
          <cell r="M6093" t="str">
            <v>10,02</v>
          </cell>
          <cell r="N6093">
            <v>12.620000000000001</v>
          </cell>
          <cell r="O6093">
            <v>22.64</v>
          </cell>
          <cell r="P6093">
            <v>0</v>
          </cell>
          <cell r="R6093" t="str">
            <v>SINAPI</v>
          </cell>
        </row>
        <row r="6094">
          <cell r="G6094">
            <v>100742</v>
          </cell>
          <cell r="H6094" t="str">
            <v>PINTURA COM TINTA ALQUÍDICA DE ACABAMENTO (ESMALTE SINTÉTICO ACETINADO) APLICADA A ROLO OU PINCEL SOBRE SUPERFÍCIES METÁLICAS (EXCETO PERFIL) EXECUTADO EM OBRA (POR DEMÃO). AF_01/2020</v>
          </cell>
          <cell r="I6094" t="str">
            <v>M2</v>
          </cell>
          <cell r="J6094" t="str">
            <v>COEFICIENTE DE REPRESENTATIVIDADE</v>
          </cell>
          <cell r="K6094" t="str">
            <v>22,49</v>
          </cell>
          <cell r="L6094" t="str">
            <v>CAIXA REFERENCIAL</v>
          </cell>
          <cell r="M6094" t="str">
            <v>12,92</v>
          </cell>
          <cell r="N6094">
            <v>9.5699999999999985</v>
          </cell>
          <cell r="O6094">
            <v>22.49</v>
          </cell>
          <cell r="P6094">
            <v>0</v>
          </cell>
          <cell r="R6094" t="str">
            <v>SINAPI</v>
          </cell>
        </row>
        <row r="6095">
          <cell r="G6095">
            <v>100743</v>
          </cell>
          <cell r="H6095" t="str">
            <v>PINTURA COM TINTA ALQUÍDICA DE ACABAMENTO (ESMALTE SINTÉTICO BRILHANTE) PULVERIZADA SOBRE PERFIL METÁLICO EXECUTADO EM FÁBRICA  (POR DEMÃO). AF_01/2020_PE</v>
          </cell>
          <cell r="I6095" t="str">
            <v>M2</v>
          </cell>
          <cell r="J6095" t="str">
            <v>COLETADO</v>
          </cell>
          <cell r="K6095" t="str">
            <v>10,03</v>
          </cell>
          <cell r="L6095" t="str">
            <v>CAIXA REFERENCIAL</v>
          </cell>
          <cell r="M6095" t="str">
            <v>1,19</v>
          </cell>
          <cell r="N6095">
            <v>8.84</v>
          </cell>
          <cell r="O6095">
            <v>10.029999999999999</v>
          </cell>
          <cell r="P6095">
            <v>0</v>
          </cell>
          <cell r="R6095" t="str">
            <v>SINAPI</v>
          </cell>
        </row>
        <row r="6096">
          <cell r="G6096">
            <v>100744</v>
          </cell>
          <cell r="H6096" t="str">
            <v>PINTURA COM TINTA ALQUÍDICA DE ACABAMENTO (ESMALTE SINTÉTICO BRILHANTE) APLICADA A ROLO OU PINCEL SOBRE PERFIL METÁLICO EXECUTADO EM FÁBRICA (POR DEMÃO). AF_01/2020</v>
          </cell>
          <cell r="I6096" t="str">
            <v>M2</v>
          </cell>
          <cell r="J6096" t="str">
            <v>COLETADO</v>
          </cell>
          <cell r="K6096" t="str">
            <v>10,37</v>
          </cell>
          <cell r="L6096" t="str">
            <v>CAIXA REFERENCIAL</v>
          </cell>
          <cell r="M6096" t="str">
            <v>4,09</v>
          </cell>
          <cell r="N6096">
            <v>6.2799999999999994</v>
          </cell>
          <cell r="O6096">
            <v>10.37</v>
          </cell>
          <cell r="P6096">
            <v>0</v>
          </cell>
          <cell r="R6096" t="str">
            <v>SINAPI</v>
          </cell>
        </row>
        <row r="6097">
          <cell r="G6097">
            <v>100745</v>
          </cell>
          <cell r="H6097" t="str">
            <v>PINTURA COM TINTA ALQUÍDICA DE ACABAMENTO (ESMALTE SINTÉTICO BRILHANTE) PULVERIZADA SOBRE SUPERFÍCIES METÁLICAS (EXCETO PERFIL) EXECUTADO EM OBRA  (POR DEMÃO). AF_01/2020_PE</v>
          </cell>
          <cell r="I6097" t="str">
            <v>M2</v>
          </cell>
          <cell r="J6097" t="str">
            <v>COLETADO</v>
          </cell>
          <cell r="K6097" t="str">
            <v>22,38</v>
          </cell>
          <cell r="L6097" t="str">
            <v>CAIXA REFERENCIAL</v>
          </cell>
          <cell r="M6097" t="str">
            <v>10,02</v>
          </cell>
          <cell r="N6097">
            <v>12.36</v>
          </cell>
          <cell r="O6097">
            <v>22.38</v>
          </cell>
          <cell r="P6097">
            <v>0</v>
          </cell>
          <cell r="R6097" t="str">
            <v>SINAPI</v>
          </cell>
        </row>
        <row r="6098">
          <cell r="G6098">
            <v>100746</v>
          </cell>
          <cell r="H6098" t="str">
            <v>PINTURA COM TINTA ALQUÍDICA DE ACABAMENTO (ESMALTE SINTÉTICO BRILHANTE) APLICADA A ROLO OU PINCEL SOBRE SUPERFÍCIES METÁLICAS (EXCETO PERFIL) EXECUTADO EM OBRA (POR DEMÃO). AF_01/2020</v>
          </cell>
          <cell r="I6098" t="str">
            <v>M2</v>
          </cell>
          <cell r="J6098" t="str">
            <v>COLETADO</v>
          </cell>
          <cell r="K6098" t="str">
            <v>22,33</v>
          </cell>
          <cell r="L6098" t="str">
            <v>CAIXA REFERENCIAL</v>
          </cell>
          <cell r="M6098" t="str">
            <v>12,92</v>
          </cell>
          <cell r="N6098">
            <v>9.4099999999999984</v>
          </cell>
          <cell r="O6098">
            <v>22.33</v>
          </cell>
          <cell r="P6098">
            <v>0</v>
          </cell>
          <cell r="R6098" t="str">
            <v>SINAPI</v>
          </cell>
        </row>
        <row r="6099">
          <cell r="G6099">
            <v>100747</v>
          </cell>
          <cell r="H6099" t="str">
            <v>PINTURA COM TINTA ALQUÍDICA DE ACABAMENTO (ESMALTE SINTÉTICO FOSCO) PULVERIZADA SOBRE PERFIL METÁLICO EXECUTADO EM FÁBRICA (POR DEMÃO). AF_01/2020_PE</v>
          </cell>
          <cell r="I6099" t="str">
            <v>M2</v>
          </cell>
          <cell r="J6099" t="str">
            <v>COEFICIENTE DE REPRESENTATIVIDADE</v>
          </cell>
          <cell r="K6099" t="str">
            <v>10,13</v>
          </cell>
          <cell r="L6099" t="str">
            <v>CAIXA REFERENCIAL</v>
          </cell>
          <cell r="M6099" t="str">
            <v>1,19</v>
          </cell>
          <cell r="N6099">
            <v>8.9400000000000013</v>
          </cell>
          <cell r="O6099">
            <v>10.130000000000001</v>
          </cell>
          <cell r="P6099">
            <v>0</v>
          </cell>
          <cell r="R6099" t="str">
            <v>SINAPI</v>
          </cell>
        </row>
        <row r="6100">
          <cell r="G6100">
            <v>100748</v>
          </cell>
          <cell r="H6100" t="str">
            <v>PINTURA COM TINTA ALQUÍDICA DE ACABAMENTO (ESMALTE SINTÉTICO FOSCO) APLICADA A ROLO OU PINCEL SOBRE PERFIL METÁLICO EXECUTADO EM FÁBRICA (POR DEMÃO). AF_01/2020</v>
          </cell>
          <cell r="I6100" t="str">
            <v>M2</v>
          </cell>
          <cell r="J6100" t="str">
            <v>COEFICIENTE DE REPRESENTATIVIDADE</v>
          </cell>
          <cell r="K6100" t="str">
            <v>10,43</v>
          </cell>
          <cell r="L6100" t="str">
            <v>CAIXA REFERENCIAL</v>
          </cell>
          <cell r="M6100" t="str">
            <v>4,09</v>
          </cell>
          <cell r="N6100">
            <v>6.34</v>
          </cell>
          <cell r="O6100">
            <v>10.43</v>
          </cell>
          <cell r="P6100">
            <v>0</v>
          </cell>
          <cell r="R6100" t="str">
            <v>SINAPI</v>
          </cell>
        </row>
        <row r="6101">
          <cell r="G6101">
            <v>100749</v>
          </cell>
          <cell r="H6101" t="str">
            <v>PINTURA COM TINTA ALQUÍDICA DE ACABAMENTO (ESMALTE SINTÉTICO FOSCO) PULVERIZADA SOBRE SUPERFÍCIES METÁLICAS (EXCETO PERFIL) EXECUTADO EM OBRA (POR DEMÃO). AF_01/2020_PE</v>
          </cell>
          <cell r="I6101" t="str">
            <v>M2</v>
          </cell>
          <cell r="J6101" t="str">
            <v>COEFICIENTE DE REPRESENTATIVIDADE</v>
          </cell>
          <cell r="K6101" t="str">
            <v>22,49</v>
          </cell>
          <cell r="L6101" t="str">
            <v>CAIXA REFERENCIAL</v>
          </cell>
          <cell r="M6101" t="str">
            <v>10,02</v>
          </cell>
          <cell r="N6101">
            <v>12.469999999999999</v>
          </cell>
          <cell r="O6101">
            <v>22.49</v>
          </cell>
          <cell r="P6101">
            <v>0</v>
          </cell>
          <cell r="R6101" t="str">
            <v>SINAPI</v>
          </cell>
        </row>
        <row r="6102">
          <cell r="G6102">
            <v>100750</v>
          </cell>
          <cell r="H6102" t="str">
            <v>PINTURA COM TINTA ALQUÍDICA DE ACABAMENTO (ESMALTE SINTÉTICO FOSCO) APLICADA A ROLO OU PINCEL SOBRE SUPERFÍCIES METÁLICAS (EXCETO PERFIL) EXECUTADO EM OBRA (POR DEMÃO). AF_01/2020</v>
          </cell>
          <cell r="I6102" t="str">
            <v>M2</v>
          </cell>
          <cell r="J6102" t="str">
            <v>COEFICIENTE DE REPRESENTATIVIDADE</v>
          </cell>
          <cell r="K6102" t="str">
            <v>22,40</v>
          </cell>
          <cell r="L6102" t="str">
            <v>CAIXA REFERENCIAL</v>
          </cell>
          <cell r="M6102" t="str">
            <v>12,92</v>
          </cell>
          <cell r="N6102">
            <v>9.4799999999999986</v>
          </cell>
          <cell r="O6102">
            <v>22.4</v>
          </cell>
          <cell r="P6102">
            <v>0</v>
          </cell>
          <cell r="R6102" t="str">
            <v>SINAPI</v>
          </cell>
        </row>
        <row r="6103">
          <cell r="G6103">
            <v>100751</v>
          </cell>
          <cell r="H6103" t="str">
            <v>PINTURA COM TINTA EPOXÍDICA DE ACABAMENTO PULVERIZADA SOBRE PERFIL METÁLICO EXECUTADO EM FÁBRICA (02 DEMÃOS). AF_01/2020_PE</v>
          </cell>
          <cell r="I6103" t="str">
            <v>M2</v>
          </cell>
          <cell r="J6103" t="str">
            <v>COEFICIENTE DE REPRESENTATIVIDADE</v>
          </cell>
          <cell r="K6103" t="str">
            <v>38,95</v>
          </cell>
          <cell r="L6103" t="str">
            <v>CAIXA REFERENCIAL</v>
          </cell>
          <cell r="M6103" t="str">
            <v>2,40</v>
          </cell>
          <cell r="N6103">
            <v>36.550000000000004</v>
          </cell>
          <cell r="O6103">
            <v>38.950000000000003</v>
          </cell>
          <cell r="P6103">
            <v>0</v>
          </cell>
          <cell r="R6103" t="str">
            <v>SINAPI</v>
          </cell>
        </row>
        <row r="6104">
          <cell r="G6104">
            <v>100752</v>
          </cell>
          <cell r="H6104" t="str">
            <v>PINTURA COM TINTA EPOXÍDICA DE ACABAMENTO APLICADA A ROLO OU PINCEL SOBRE PERFIL METÁLICO EXECUTADO EM FÁBRICA (02 DEMÃOS). AF_01/2020</v>
          </cell>
          <cell r="I6104" t="str">
            <v>M2</v>
          </cell>
          <cell r="J6104" t="str">
            <v>COEFICIENTE DE REPRESENTATIVIDADE</v>
          </cell>
          <cell r="K6104" t="str">
            <v>44,86</v>
          </cell>
          <cell r="L6104" t="str">
            <v>CAIXA REFERENCIAL</v>
          </cell>
          <cell r="M6104" t="str">
            <v>8,17</v>
          </cell>
          <cell r="N6104">
            <v>36.69</v>
          </cell>
          <cell r="O6104">
            <v>44.86</v>
          </cell>
          <cell r="P6104">
            <v>0</v>
          </cell>
          <cell r="R6104" t="str">
            <v>SINAPI</v>
          </cell>
        </row>
        <row r="6105">
          <cell r="G6105">
            <v>100753</v>
          </cell>
          <cell r="H6105" t="str">
            <v>PINTURA COM TINTA ACRÍLICA DE ACABAMENTO PULVERIZADA SOBRE SUPERFÍCIES METÁLICAS (EXCETO PERFIL) EXECUTADO EM OBRA (02 DEMÃOS). AF_01/2020_PE</v>
          </cell>
          <cell r="I6105" t="str">
            <v>M2</v>
          </cell>
          <cell r="J6105" t="str">
            <v>COEFICIENTE DE REPRESENTATIVIDADE</v>
          </cell>
          <cell r="K6105" t="str">
            <v>20,11</v>
          </cell>
          <cell r="L6105" t="str">
            <v>CAIXA REFERENCIAL</v>
          </cell>
          <cell r="M6105" t="str">
            <v>11,57</v>
          </cell>
          <cell r="N6105">
            <v>8.5399999999999991</v>
          </cell>
          <cell r="O6105">
            <v>20.11</v>
          </cell>
          <cell r="P6105">
            <v>0</v>
          </cell>
          <cell r="R6105" t="str">
            <v>SINAPI</v>
          </cell>
        </row>
        <row r="6106">
          <cell r="G6106">
            <v>100754</v>
          </cell>
          <cell r="H6106" t="str">
            <v>PINTURA COM TINTA ACRÍLICA DE ACABAMENTO APLICADA A ROLO OU PINCEL SOBRE SUPERFÍCIES METÁLICAS (EXCETO PERFIL) EXECUTADO EM OBRA (02 DEMÃOS). AF_01/2020</v>
          </cell>
          <cell r="I6106" t="str">
            <v>M2</v>
          </cell>
          <cell r="J6106" t="str">
            <v>COEFICIENTE DE REPRESENTATIVIDADE</v>
          </cell>
          <cell r="K6106" t="str">
            <v>26,41</v>
          </cell>
          <cell r="L6106" t="str">
            <v>CAIXA REFERENCIAL</v>
          </cell>
          <cell r="M6106" t="str">
            <v>17,33</v>
          </cell>
          <cell r="N6106">
            <v>9.0800000000000018</v>
          </cell>
          <cell r="O6106">
            <v>26.41</v>
          </cell>
          <cell r="P6106">
            <v>0</v>
          </cell>
          <cell r="R6106" t="str">
            <v>SINAPI</v>
          </cell>
        </row>
        <row r="6107">
          <cell r="G6107">
            <v>100757</v>
          </cell>
          <cell r="H6107" t="str">
            <v>PINTURA COM TINTA ALQUÍDICA DE ACABAMENTO (ESMALTE SINTÉTICO ACETINADO) PULVERIZADA SOBRE SUPERFÍCIES METÁLICAS (EXCETO PERFIL) EXECUTADO EM OBRA (02 DEMÃOS). AF_01/2020_PE</v>
          </cell>
          <cell r="I6107" t="str">
            <v>M2</v>
          </cell>
          <cell r="J6107" t="str">
            <v>COEFICIENTE DE REPRESENTATIVIDADE</v>
          </cell>
          <cell r="K6107" t="str">
            <v>45,29</v>
          </cell>
          <cell r="L6107" t="str">
            <v>CAIXA REFERENCIAL</v>
          </cell>
          <cell r="M6107" t="str">
            <v>20,04</v>
          </cell>
          <cell r="N6107">
            <v>25.25</v>
          </cell>
          <cell r="O6107">
            <v>45.29</v>
          </cell>
          <cell r="P6107">
            <v>0</v>
          </cell>
          <cell r="R6107" t="str">
            <v>SINAPI</v>
          </cell>
        </row>
        <row r="6108">
          <cell r="G6108">
            <v>100758</v>
          </cell>
          <cell r="H6108" t="str">
            <v>PINTURA COM TINTA ALQUÍDICA DE ACABAMENTO (ESMALTE SINTÉTICO ACETINADO) APLICADA A ROLO OU PINCEL SOBRE SUPERFÍCIES METÁLICAS (EXCETO PERFIL) EXECUTADO EM OBRA (02 DEMÃOS). AF_01/2020</v>
          </cell>
          <cell r="I6108" t="str">
            <v>M2</v>
          </cell>
          <cell r="J6108" t="str">
            <v>COEFICIENTE DE REPRESENTATIVIDADE</v>
          </cell>
          <cell r="K6108" t="str">
            <v>44,99</v>
          </cell>
          <cell r="L6108" t="str">
            <v>CAIXA REFERENCIAL</v>
          </cell>
          <cell r="M6108" t="str">
            <v>25,82</v>
          </cell>
          <cell r="N6108">
            <v>19.170000000000002</v>
          </cell>
          <cell r="O6108">
            <v>44.99</v>
          </cell>
          <cell r="P6108">
            <v>0</v>
          </cell>
          <cell r="R6108" t="str">
            <v>SINAPI</v>
          </cell>
        </row>
        <row r="6109">
          <cell r="G6109">
            <v>100759</v>
          </cell>
          <cell r="H6109" t="str">
            <v>PINTURA COM TINTA ALQUÍDICA DE ACABAMENTO (ESMALTE SINTÉTICO BRILHANTE) PULVERIZADA SOBRE SUPERFÍCIES METÁLICAS (EXCETO PERFIL) EXECUTADO EM OBRA (02 DEMÃOS). AF_01/2020_PE</v>
          </cell>
          <cell r="I6109" t="str">
            <v>M2</v>
          </cell>
          <cell r="J6109" t="str">
            <v>COLETADO</v>
          </cell>
          <cell r="K6109" t="str">
            <v>44,78</v>
          </cell>
          <cell r="L6109" t="str">
            <v>CAIXA REFERENCIAL</v>
          </cell>
          <cell r="M6109" t="str">
            <v>20,04</v>
          </cell>
          <cell r="N6109">
            <v>24.740000000000002</v>
          </cell>
          <cell r="O6109">
            <v>44.78</v>
          </cell>
          <cell r="P6109">
            <v>0</v>
          </cell>
          <cell r="R6109" t="str">
            <v>SINAPI</v>
          </cell>
        </row>
        <row r="6110">
          <cell r="G6110">
            <v>100760</v>
          </cell>
          <cell r="H6110" t="str">
            <v>PINTURA COM TINTA ALQUÍDICA DE ACABAMENTO (ESMALTE SINTÉTICO BRILHANTE) APLICADA A ROLO OU PINCEL SOBRE SUPERFÍCIES METÁLICAS (EXCETO PERFIL) EXECUTADO EM OBRA (02 DEMÃOS). AF_01/2020</v>
          </cell>
          <cell r="I6110" t="str">
            <v>M2</v>
          </cell>
          <cell r="J6110" t="str">
            <v>COLETADO</v>
          </cell>
          <cell r="K6110" t="str">
            <v>44,68</v>
          </cell>
          <cell r="L6110" t="str">
            <v>CAIXA REFERENCIAL</v>
          </cell>
          <cell r="M6110" t="str">
            <v>25,82</v>
          </cell>
          <cell r="N6110">
            <v>18.86</v>
          </cell>
          <cell r="O6110">
            <v>44.68</v>
          </cell>
          <cell r="P6110">
            <v>0</v>
          </cell>
          <cell r="R6110" t="str">
            <v>SINAPI</v>
          </cell>
        </row>
        <row r="6111">
          <cell r="G6111">
            <v>100761</v>
          </cell>
          <cell r="H6111" t="str">
            <v>PINTURA COM TINTA ALQUÍDICA DE ACABAMENTO (ESMALTE SINTÉTICO FOSCO) PULVERIZADA SOBRE SUPERFÍCIES METÁLICAS (EXCETO PERFIL) EXECUTADO EM OBRA (02 DEMÃOS). AF_01/2020_PE</v>
          </cell>
          <cell r="I6111" t="str">
            <v>M2</v>
          </cell>
          <cell r="J6111" t="str">
            <v>COEFICIENTE DE REPRESENTATIVIDADE</v>
          </cell>
          <cell r="K6111" t="str">
            <v>44,99</v>
          </cell>
          <cell r="L6111" t="str">
            <v>CAIXA REFERENCIAL</v>
          </cell>
          <cell r="M6111" t="str">
            <v>20,04</v>
          </cell>
          <cell r="N6111">
            <v>24.950000000000003</v>
          </cell>
          <cell r="O6111">
            <v>44.99</v>
          </cell>
          <cell r="P6111">
            <v>0</v>
          </cell>
          <cell r="R6111" t="str">
            <v>SINAPI</v>
          </cell>
        </row>
        <row r="6112">
          <cell r="G6112">
            <v>100762</v>
          </cell>
          <cell r="H6112" t="str">
            <v>PINTURA COM TINTA ALQUÍDICA DE ACABAMENTO (ESMALTE SINTÉTICO FOSCO) APLICADA A ROLO OU PINCEL SOBRE SUPERFÍCIES METÁLICAS (EXCETO PERFIL) EXECUTADO EM OBRA (02 DEMÃOS). AF_01/2020</v>
          </cell>
          <cell r="I6112" t="str">
            <v>M2</v>
          </cell>
          <cell r="J6112" t="str">
            <v>COEFICIENTE DE REPRESENTATIVIDADE</v>
          </cell>
          <cell r="K6112" t="str">
            <v>44,81</v>
          </cell>
          <cell r="L6112" t="str">
            <v>CAIXA REFERENCIAL</v>
          </cell>
          <cell r="M6112" t="str">
            <v>25,82</v>
          </cell>
          <cell r="N6112">
            <v>18.990000000000002</v>
          </cell>
          <cell r="O6112">
            <v>44.81</v>
          </cell>
          <cell r="P6112">
            <v>0</v>
          </cell>
          <cell r="R6112" t="str">
            <v>SINAPI</v>
          </cell>
        </row>
        <row r="6113">
          <cell r="G6113">
            <v>102488</v>
          </cell>
          <cell r="H6113" t="str">
            <v>PREPARO DO PISO CIMENTADO PARA PINTURA - LIXAMENTO E LIMPEZA. AF_05/2021</v>
          </cell>
          <cell r="I6113" t="str">
            <v>M2</v>
          </cell>
          <cell r="J6113" t="str">
            <v>ATRIBUÍDO SÃO PAULO</v>
          </cell>
          <cell r="K6113" t="str">
            <v>3,18</v>
          </cell>
          <cell r="L6113" t="str">
            <v>CAIXA REFERENCIAL</v>
          </cell>
          <cell r="M6113" t="str">
            <v>2,46</v>
          </cell>
          <cell r="N6113">
            <v>0.7200000000000002</v>
          </cell>
          <cell r="O6113">
            <v>3.18</v>
          </cell>
          <cell r="P6113">
            <v>0</v>
          </cell>
          <cell r="R6113" t="str">
            <v>SINAPI</v>
          </cell>
        </row>
        <row r="6114">
          <cell r="G6114">
            <v>102489</v>
          </cell>
          <cell r="H6114" t="str">
            <v>PINTURA HIDROFUGANTE COM SILICONE, APLICAÇÃO MANUAL, 2 DEMÃOS. AF_05/2021</v>
          </cell>
          <cell r="I6114" t="str">
            <v>M2</v>
          </cell>
          <cell r="J6114" t="str">
            <v>COEFICIENTE DE REPRESENTATIVIDADE</v>
          </cell>
          <cell r="K6114" t="str">
            <v>27,98</v>
          </cell>
          <cell r="L6114" t="str">
            <v>CAIXA REFERENCIAL</v>
          </cell>
          <cell r="M6114" t="str">
            <v>8,98</v>
          </cell>
          <cell r="N6114">
            <v>19</v>
          </cell>
          <cell r="O6114">
            <v>27.98</v>
          </cell>
          <cell r="P6114">
            <v>0</v>
          </cell>
          <cell r="R6114" t="str">
            <v>SINAPI</v>
          </cell>
        </row>
        <row r="6115">
          <cell r="G6115">
            <v>102491</v>
          </cell>
          <cell r="H6115" t="str">
            <v>PINTURA DE PISO COM TINTA ACRÍLICA, APLICAÇÃO MANUAL, 2 DEMÃOS, INCLUSO FUNDO PREPARADOR. AF_05/2021</v>
          </cell>
          <cell r="I6115" t="str">
            <v>M2</v>
          </cell>
          <cell r="J6115" t="str">
            <v>COEFICIENTE DE REPRESENTATIVIDADE</v>
          </cell>
          <cell r="K6115" t="str">
            <v>17,75</v>
          </cell>
          <cell r="L6115" t="str">
            <v>CAIXA REFERENCIAL</v>
          </cell>
          <cell r="M6115" t="str">
            <v>6,87</v>
          </cell>
          <cell r="N6115">
            <v>10.879999999999999</v>
          </cell>
          <cell r="O6115">
            <v>17.75</v>
          </cell>
          <cell r="P6115">
            <v>0</v>
          </cell>
          <cell r="R6115" t="str">
            <v>SINAPI</v>
          </cell>
        </row>
        <row r="6116">
          <cell r="G6116">
            <v>102492</v>
          </cell>
          <cell r="H6116" t="str">
            <v>PINTURA DE PISO COM TINTA ACRÍLICA, APLICAÇÃO MANUAL, 3 DEMÃOS, INCLUSO FUNDO PREPARADOR. AF_05/2021</v>
          </cell>
          <cell r="I6116" t="str">
            <v>M2</v>
          </cell>
          <cell r="J6116" t="str">
            <v>COEFICIENTE DE REPRESENTATIVIDADE</v>
          </cell>
          <cell r="K6116" t="str">
            <v>22,66</v>
          </cell>
          <cell r="L6116" t="str">
            <v>CAIXA REFERENCIAL</v>
          </cell>
          <cell r="M6116" t="str">
            <v>9,12</v>
          </cell>
          <cell r="N6116">
            <v>13.540000000000001</v>
          </cell>
          <cell r="O6116">
            <v>22.66</v>
          </cell>
          <cell r="P6116">
            <v>0</v>
          </cell>
          <cell r="R6116" t="str">
            <v>SINAPI</v>
          </cell>
        </row>
        <row r="6117">
          <cell r="G6117">
            <v>102494</v>
          </cell>
          <cell r="H6117" t="str">
            <v>PINTURA DE PISO COM TINTA EPÓXI, APLICAÇÃO MANUAL, 2 DEMÃOS, INCLUSO PRIMER EPÓXI. AF_05/2021</v>
          </cell>
          <cell r="I6117" t="str">
            <v>M2</v>
          </cell>
          <cell r="J6117" t="str">
            <v>COEFICIENTE DE REPRESENTATIVIDADE</v>
          </cell>
          <cell r="K6117" t="str">
            <v>60,51</v>
          </cell>
          <cell r="L6117" t="str">
            <v>CAIXA REFERENCIAL</v>
          </cell>
          <cell r="M6117" t="str">
            <v>6,85</v>
          </cell>
          <cell r="N6117">
            <v>53.66</v>
          </cell>
          <cell r="O6117">
            <v>60.51</v>
          </cell>
          <cell r="P6117">
            <v>0</v>
          </cell>
          <cell r="R6117" t="str">
            <v>SINAPI</v>
          </cell>
        </row>
        <row r="6118">
          <cell r="G6118">
            <v>102496</v>
          </cell>
          <cell r="H6118" t="str">
            <v>PINTURA DE RODAPÉ COM TINTA EPÓXI, APLICAÇÃO MANUAL, 2 DEMÃOS, INCLUSÃO PRIMER EPÓXI. AF_05/2021</v>
          </cell>
          <cell r="I6118" t="str">
            <v>M</v>
          </cell>
          <cell r="J6118" t="str">
            <v>COEFICIENTE DE REPRESENTATIVIDADE</v>
          </cell>
          <cell r="K6118" t="str">
            <v>12,51</v>
          </cell>
          <cell r="L6118" t="str">
            <v>CAIXA REFERENCIAL</v>
          </cell>
          <cell r="M6118" t="str">
            <v>3,24</v>
          </cell>
          <cell r="N6118">
            <v>9.27</v>
          </cell>
          <cell r="O6118">
            <v>12.51</v>
          </cell>
          <cell r="P6118">
            <v>0</v>
          </cell>
          <cell r="R6118" t="str">
            <v>SINAPI</v>
          </cell>
        </row>
        <row r="6119">
          <cell r="G6119">
            <v>102497</v>
          </cell>
          <cell r="H6119" t="str">
            <v>PINTURA DE RODAPÉ EM PEDRA DECORATIVA COM VERNIZ DE POLIURETANO, APLICAÇÃO MANUAL, 3 DEMÃOS. AF_05/2021</v>
          </cell>
          <cell r="I6119" t="str">
            <v>M</v>
          </cell>
          <cell r="J6119" t="str">
            <v>COEFICIENTE DE REPRESENTATIVIDADE</v>
          </cell>
          <cell r="K6119" t="str">
            <v>4,55</v>
          </cell>
          <cell r="L6119" t="str">
            <v>CAIXA REFERENCIAL</v>
          </cell>
          <cell r="M6119" t="str">
            <v>2,16</v>
          </cell>
          <cell r="N6119">
            <v>2.3899999999999997</v>
          </cell>
          <cell r="O6119">
            <v>4.55</v>
          </cell>
          <cell r="P6119">
            <v>0</v>
          </cell>
          <cell r="R6119" t="str">
            <v>SINAPI</v>
          </cell>
        </row>
        <row r="6120">
          <cell r="G6120">
            <v>102498</v>
          </cell>
          <cell r="H6120" t="str">
            <v>PINTURA DE MEIO-FIO COM TINTA BRANCA A BASE DE CAL (CAIAÇÃO). AF_05/2021</v>
          </cell>
          <cell r="I6120" t="str">
            <v>M</v>
          </cell>
          <cell r="J6120" t="str">
            <v>COEFICIENTE DE REPRESENTATIVIDADE</v>
          </cell>
          <cell r="K6120" t="str">
            <v>1,41</v>
          </cell>
          <cell r="L6120" t="str">
            <v>CAIXA REFERENCIAL</v>
          </cell>
          <cell r="M6120" t="str">
            <v>0,95</v>
          </cell>
          <cell r="N6120">
            <v>0.45999999999999996</v>
          </cell>
          <cell r="O6120">
            <v>1.41</v>
          </cell>
          <cell r="P6120">
            <v>0</v>
          </cell>
          <cell r="R6120" t="str">
            <v>SINAPI</v>
          </cell>
        </row>
        <row r="6121">
          <cell r="G6121">
            <v>102499</v>
          </cell>
          <cell r="H6121" t="str">
            <v>ENCERAMENTO DE PISO EM MADEIRA. AF_05/2021</v>
          </cell>
          <cell r="I6121" t="str">
            <v>M2</v>
          </cell>
          <cell r="J6121" t="str">
            <v>COEFICIENTE DE REPRESENTATIVIDADE</v>
          </cell>
          <cell r="K6121" t="str">
            <v>2,95</v>
          </cell>
          <cell r="L6121" t="str">
            <v>CAIXA REFERENCIAL</v>
          </cell>
          <cell r="M6121" t="str">
            <v>1,00</v>
          </cell>
          <cell r="N6121">
            <v>1.9500000000000002</v>
          </cell>
          <cell r="O6121">
            <v>2.95</v>
          </cell>
          <cell r="P6121">
            <v>0</v>
          </cell>
          <cell r="R6121" t="str">
            <v>SINAPI</v>
          </cell>
        </row>
        <row r="6122">
          <cell r="G6122">
            <v>102500</v>
          </cell>
          <cell r="H6122" t="str">
            <v>PINTURA DE DEMARCAÇÃO DE VAGA COM TINTA ACRÍLICA, E = 10 CM, APLICAÇÃO MANUAL. AF_05/2021</v>
          </cell>
          <cell r="I6122" t="str">
            <v>M</v>
          </cell>
          <cell r="J6122" t="str">
            <v>COEFICIENTE DE REPRESENTATIVIDADE</v>
          </cell>
          <cell r="K6122" t="str">
            <v>4,01</v>
          </cell>
          <cell r="L6122" t="str">
            <v>CAIXA REFERENCIAL</v>
          </cell>
          <cell r="M6122" t="str">
            <v>2,10</v>
          </cell>
          <cell r="N6122">
            <v>1.9099999999999997</v>
          </cell>
          <cell r="O6122">
            <v>4.01</v>
          </cell>
          <cell r="P6122">
            <v>0</v>
          </cell>
          <cell r="R6122" t="str">
            <v>SINAPI</v>
          </cell>
        </row>
        <row r="6123">
          <cell r="G6123">
            <v>102501</v>
          </cell>
          <cell r="H6123" t="str">
            <v>PINTURA DE FAIXA DE PEDESTRE OU ZEBRADA COM TINTA ACRÍLICA, E  = 30 CM, APLICAÇÃO MANUAL. AF_05/2021</v>
          </cell>
          <cell r="I6123" t="str">
            <v>M2</v>
          </cell>
          <cell r="J6123" t="str">
            <v>COEFICIENTE DE REPRESENTATIVIDADE</v>
          </cell>
          <cell r="K6123" t="str">
            <v>22,18</v>
          </cell>
          <cell r="L6123" t="str">
            <v>CAIXA REFERENCIAL</v>
          </cell>
          <cell r="M6123" t="str">
            <v>10,80</v>
          </cell>
          <cell r="N6123">
            <v>11.379999999999999</v>
          </cell>
          <cell r="O6123">
            <v>22.18</v>
          </cell>
          <cell r="P6123">
            <v>0</v>
          </cell>
          <cell r="R6123" t="str">
            <v>SINAPI</v>
          </cell>
        </row>
        <row r="6124">
          <cell r="G6124">
            <v>102504</v>
          </cell>
          <cell r="H6124" t="str">
            <v>PINTURA DE DEMARCAÇÃO DE QUADRA POLIESPORTIVA COM TINTA ACRÍLICA, E = 5 CM, APLICAÇÃO MANUAL. AF_05/2021</v>
          </cell>
          <cell r="I6124" t="str">
            <v>M</v>
          </cell>
          <cell r="J6124" t="str">
            <v>COEFICIENTE DE REPRESENTATIVIDADE</v>
          </cell>
          <cell r="K6124" t="str">
            <v>8,86</v>
          </cell>
          <cell r="L6124" t="str">
            <v>CAIXA REFERENCIAL</v>
          </cell>
          <cell r="M6124" t="str">
            <v>6,00</v>
          </cell>
          <cell r="N6124">
            <v>2.8599999999999994</v>
          </cell>
          <cell r="O6124">
            <v>8.86</v>
          </cell>
          <cell r="P6124">
            <v>0</v>
          </cell>
          <cell r="R6124" t="str">
            <v>SINAPI</v>
          </cell>
        </row>
        <row r="6125">
          <cell r="G6125">
            <v>102505</v>
          </cell>
          <cell r="H6125" t="str">
            <v>PINTURA DE DEMARCAÇÃO DE QUADRA POLIESPORTIVA COM BORRACHA CLORADA, E = 5 CM, APLICAÇÃO MANUAL. AF_05/2021</v>
          </cell>
          <cell r="I6125" t="str">
            <v>M</v>
          </cell>
          <cell r="J6125" t="str">
            <v>COEFICIENTE DE REPRESENTATIVIDADE</v>
          </cell>
          <cell r="K6125" t="str">
            <v>8,97</v>
          </cell>
          <cell r="L6125" t="str">
            <v>CAIXA REFERENCIAL</v>
          </cell>
          <cell r="M6125" t="str">
            <v>6,00</v>
          </cell>
          <cell r="N6125">
            <v>2.9700000000000006</v>
          </cell>
          <cell r="O6125">
            <v>8.9700000000000006</v>
          </cell>
          <cell r="P6125">
            <v>0</v>
          </cell>
          <cell r="R6125" t="str">
            <v>SINAPI</v>
          </cell>
        </row>
        <row r="6126">
          <cell r="G6126">
            <v>102506</v>
          </cell>
          <cell r="H6126" t="str">
            <v>PINTURA DE DEMARCAÇÃO DE QUADRA POLIESPORTIVA COM TINTA EPÓXI, E = 5 CM, APLICAÇÃO MANUAL. AF_05/2021</v>
          </cell>
          <cell r="I6126" t="str">
            <v>M</v>
          </cell>
          <cell r="J6126" t="str">
            <v>COEFICIENTE DE REPRESENTATIVIDADE</v>
          </cell>
          <cell r="K6126" t="str">
            <v>9,85</v>
          </cell>
          <cell r="L6126" t="str">
            <v>CAIXA REFERENCIAL</v>
          </cell>
          <cell r="M6126" t="str">
            <v>6,00</v>
          </cell>
          <cell r="N6126">
            <v>3.8499999999999996</v>
          </cell>
          <cell r="O6126">
            <v>9.85</v>
          </cell>
          <cell r="P6126">
            <v>0</v>
          </cell>
          <cell r="R6126" t="str">
            <v>SINAPI</v>
          </cell>
        </row>
        <row r="6127">
          <cell r="G6127">
            <v>102507</v>
          </cell>
          <cell r="H6127" t="str">
            <v>PINTURA DE DEMARCAÇÃO DE VAGA COM TINTA EPÓXI, E = 10 CM, APLICAÇÃO MANUAL. AF_05/2021</v>
          </cell>
          <cell r="I6127" t="str">
            <v>M</v>
          </cell>
          <cell r="J6127" t="str">
            <v>COEFICIENTE DE REPRESENTATIVIDADE</v>
          </cell>
          <cell r="K6127" t="str">
            <v>5,99</v>
          </cell>
          <cell r="L6127" t="str">
            <v>CAIXA REFERENCIAL</v>
          </cell>
          <cell r="M6127" t="str">
            <v>2,08</v>
          </cell>
          <cell r="N6127">
            <v>3.91</v>
          </cell>
          <cell r="O6127">
            <v>5.99</v>
          </cell>
          <cell r="P6127">
            <v>0</v>
          </cell>
          <cell r="R6127" t="str">
            <v>SINAPI</v>
          </cell>
        </row>
        <row r="6128">
          <cell r="G6128">
            <v>102508</v>
          </cell>
          <cell r="H6128" t="str">
            <v>PINTURA DE FAIXA DE PEDESTRE OU ZEBRADA COM TINTA EPÓXI, E  = 30 CM, APLICAÇÃO MANUAL. AF_05/2021</v>
          </cell>
          <cell r="I6128" t="str">
            <v>M2</v>
          </cell>
          <cell r="J6128" t="str">
            <v>COEFICIENTE DE REPRESENTATIVIDADE</v>
          </cell>
          <cell r="K6128" t="str">
            <v>42,35</v>
          </cell>
          <cell r="L6128" t="str">
            <v>CAIXA REFERENCIAL</v>
          </cell>
          <cell r="M6128" t="str">
            <v>10,78</v>
          </cell>
          <cell r="N6128">
            <v>31.57</v>
          </cell>
          <cell r="O6128">
            <v>42.35</v>
          </cell>
          <cell r="P6128">
            <v>0</v>
          </cell>
          <cell r="R6128" t="str">
            <v>SINAPI</v>
          </cell>
        </row>
        <row r="6129">
          <cell r="G6129">
            <v>102509</v>
          </cell>
          <cell r="H6129" t="str">
            <v>PINTURA DE FAIXA DE PEDESTRE OU ZEBRADA TINTA RETRORREFLETIVA A BASE DE RESINA ACRÍLICA COM MICROESFERAS DE VIDRO, E = 30 CM, APLICAÇÃO MANUAL. AF_05/2021</v>
          </cell>
          <cell r="I6129" t="str">
            <v>M2</v>
          </cell>
          <cell r="J6129" t="str">
            <v>COEFICIENTE DE REPRESENTATIVIDADE</v>
          </cell>
          <cell r="K6129" t="str">
            <v>22,59</v>
          </cell>
          <cell r="L6129" t="str">
            <v>CAIXA REFERENCIAL</v>
          </cell>
          <cell r="M6129" t="str">
            <v>9,08</v>
          </cell>
          <cell r="N6129">
            <v>13.51</v>
          </cell>
          <cell r="O6129">
            <v>22.59</v>
          </cell>
          <cell r="P6129">
            <v>0</v>
          </cell>
          <cell r="R6129" t="str">
            <v>SINAPI</v>
          </cell>
        </row>
        <row r="6130">
          <cell r="G6130">
            <v>102512</v>
          </cell>
          <cell r="H6130" t="str">
            <v>PINTURA DE EIXO VIÁRIO SOBRE ASFALTO COM TINTA RETRORREFLETIVA A BASE DE RESINA ACRÍLICA COM MICROESFERAS DE VIDRO, APLICAÇÃO MECÂNICA COM DEMARCADORA AUTOPROPELIDA. AF_05/2021</v>
          </cell>
          <cell r="I6130" t="str">
            <v>M</v>
          </cell>
          <cell r="J6130" t="str">
            <v>ATRIBUÍDO SÃO PAULO</v>
          </cell>
          <cell r="K6130" t="str">
            <v>4,77</v>
          </cell>
          <cell r="L6130" t="str">
            <v>CAIXA REFERENCIAL</v>
          </cell>
          <cell r="M6130" t="str">
            <v>1,43</v>
          </cell>
          <cell r="N6130">
            <v>3.34</v>
          </cell>
          <cell r="O6130">
            <v>4.7699999999999996</v>
          </cell>
          <cell r="P6130">
            <v>0</v>
          </cell>
          <cell r="R6130" t="str">
            <v>SINAPI</v>
          </cell>
        </row>
        <row r="6131">
          <cell r="G6131">
            <v>102513</v>
          </cell>
          <cell r="H6131" t="str">
            <v>PINTURA DE SÍMBOLOS E TEXTOS COM TINTA ACRÍLICA, DEMARCAÇÃO COM FITA ADESIVA E APLICAÇÃO COM ROLO. AF_05/2021</v>
          </cell>
          <cell r="I6131" t="str">
            <v>M2</v>
          </cell>
          <cell r="J6131" t="str">
            <v>COEFICIENTE DE REPRESENTATIVIDADE</v>
          </cell>
          <cell r="K6131" t="str">
            <v>42,49</v>
          </cell>
          <cell r="L6131" t="str">
            <v>CAIXA REFERENCIAL</v>
          </cell>
          <cell r="M6131" t="str">
            <v>24,00</v>
          </cell>
          <cell r="N6131">
            <v>18.490000000000002</v>
          </cell>
          <cell r="O6131">
            <v>42.49</v>
          </cell>
          <cell r="P6131">
            <v>0</v>
          </cell>
          <cell r="R6131" t="str">
            <v>SINAPI</v>
          </cell>
        </row>
        <row r="6132">
          <cell r="G6132">
            <v>102520</v>
          </cell>
          <cell r="H6132" t="str">
            <v>PINTURA DE SINALIZAÇÃO VERTICAL DE SEGURANÇA, FAIXAS AMARELA E PRETA, APLICAÇÃO MANUAL, 2 DEMÃOS. AF_05/2021</v>
          </cell>
          <cell r="I6132" t="str">
            <v>M2</v>
          </cell>
          <cell r="J6132" t="str">
            <v>COEFICIENTE DE REPRESENTATIVIDADE</v>
          </cell>
          <cell r="K6132" t="str">
            <v>72,35</v>
          </cell>
          <cell r="L6132" t="str">
            <v>CAIXA REFERENCIAL</v>
          </cell>
          <cell r="M6132" t="str">
            <v>43,09</v>
          </cell>
          <cell r="N6132">
            <v>29.259999999999991</v>
          </cell>
          <cell r="O6132">
            <v>72.349999999999994</v>
          </cell>
          <cell r="P6132">
            <v>0</v>
          </cell>
          <cell r="R6132" t="str">
            <v>SINAPI</v>
          </cell>
        </row>
        <row r="6133">
          <cell r="G6133">
            <v>101749</v>
          </cell>
          <cell r="H6133" t="str">
            <v>PISO CIMENTADO, TRAÇO 1:3 (CIMENTO E AREIA), ACABAMENTO LISO, ESPESSURA 4,0 CM, PREPARO MECÂNICO DA ARGAMASSA. AF_09/2020</v>
          </cell>
          <cell r="I6133" t="str">
            <v>M2</v>
          </cell>
          <cell r="J6133" t="str">
            <v>ATRIBUÍDO SÃO PAULO</v>
          </cell>
          <cell r="K6133" t="str">
            <v>55,69</v>
          </cell>
          <cell r="L6133" t="str">
            <v>CAIXA REFERENCIAL</v>
          </cell>
          <cell r="M6133" t="str">
            <v>14,15</v>
          </cell>
          <cell r="N6133">
            <v>41.54</v>
          </cell>
          <cell r="O6133">
            <v>55.69</v>
          </cell>
          <cell r="P6133">
            <v>0</v>
          </cell>
          <cell r="R6133" t="str">
            <v>SINAPI</v>
          </cell>
        </row>
        <row r="6134">
          <cell r="G6134">
            <v>101750</v>
          </cell>
          <cell r="H6134" t="str">
            <v>PISO CIMENTADO, TRAÇO 1:3 (CIMENTO E AREIA), ACABAMENTO RÚSTICO, ESPESSURA 4,0 CM, PREPARO MECÂNICO DA ARGAMASSA. AF_09/2020</v>
          </cell>
          <cell r="I6134" t="str">
            <v>M2</v>
          </cell>
          <cell r="J6134" t="str">
            <v>ATRIBUÍDO SÃO PAULO</v>
          </cell>
          <cell r="K6134" t="str">
            <v>53,36</v>
          </cell>
          <cell r="L6134" t="str">
            <v>CAIXA REFERENCIAL</v>
          </cell>
          <cell r="M6134" t="str">
            <v>12,67</v>
          </cell>
          <cell r="N6134">
            <v>40.69</v>
          </cell>
          <cell r="O6134">
            <v>53.36</v>
          </cell>
          <cell r="P6134">
            <v>0</v>
          </cell>
          <cell r="R6134" t="str">
            <v>SINAPI</v>
          </cell>
        </row>
        <row r="6135">
          <cell r="G6135">
            <v>101729</v>
          </cell>
          <cell r="H6135" t="str">
            <v>PISO EM TACO DE MADEIRA 7X42CM, FIXADO COM COLA BASE DE PVA. AF_09/2020</v>
          </cell>
          <cell r="I6135" t="str">
            <v>M2</v>
          </cell>
          <cell r="J6135" t="str">
            <v>ATRIBUÍDO SÃO PAULO</v>
          </cell>
          <cell r="K6135" t="str">
            <v>223,11</v>
          </cell>
          <cell r="L6135" t="str">
            <v>CAIXA REFERENCIAL</v>
          </cell>
          <cell r="M6135" t="str">
            <v>9,86</v>
          </cell>
          <cell r="N6135">
            <v>213.25</v>
          </cell>
          <cell r="O6135">
            <v>223.11</v>
          </cell>
          <cell r="P6135">
            <v>0</v>
          </cell>
          <cell r="R6135" t="str">
            <v>SINAPI</v>
          </cell>
        </row>
        <row r="6136">
          <cell r="G6136">
            <v>101746</v>
          </cell>
          <cell r="H6136" t="str">
            <v>ASSOALHO DE MADEIRA. AF_09/2020</v>
          </cell>
          <cell r="I6136" t="str">
            <v>M2</v>
          </cell>
          <cell r="J6136" t="str">
            <v>ATRIBUÍDO SÃO PAULO</v>
          </cell>
          <cell r="K6136" t="str">
            <v>351,26</v>
          </cell>
          <cell r="L6136" t="str">
            <v>CAIXA REFERENCIAL</v>
          </cell>
          <cell r="M6136" t="str">
            <v>11,50</v>
          </cell>
          <cell r="N6136">
            <v>339.76</v>
          </cell>
          <cell r="O6136">
            <v>351.26</v>
          </cell>
          <cell r="P6136">
            <v>0</v>
          </cell>
          <cell r="R6136" t="str">
            <v>SINAPI</v>
          </cell>
        </row>
        <row r="6137">
          <cell r="G6137">
            <v>101751</v>
          </cell>
          <cell r="H6137" t="str">
            <v>PISO EM TACO DE MADEIRA 7X21CM, FIXADO COM COLA BASE DE PVA. AF_09/2020</v>
          </cell>
          <cell r="I6137" t="str">
            <v>M2</v>
          </cell>
          <cell r="J6137" t="str">
            <v>ATRIBUÍDO SÃO PAULO</v>
          </cell>
          <cell r="K6137" t="str">
            <v>228,84</v>
          </cell>
          <cell r="L6137" t="str">
            <v>CAIXA REFERENCIAL</v>
          </cell>
          <cell r="M6137" t="str">
            <v>14,33</v>
          </cell>
          <cell r="N6137">
            <v>214.51</v>
          </cell>
          <cell r="O6137">
            <v>228.84</v>
          </cell>
          <cell r="P6137">
            <v>0</v>
          </cell>
          <cell r="R6137" t="str">
            <v>SINAPI</v>
          </cell>
        </row>
        <row r="6138">
          <cell r="G6138">
            <v>87246</v>
          </cell>
          <cell r="H6138" t="str">
            <v>REVESTIMENTO CERÂMICO PARA PISO COM PLACAS TIPO ESMALTADA EXTRA DE DIMENSÕES 35X35 CM APLICADA EM AMBIENTES DE ÁREA MENOR QUE 5 M2. AF_02/2023_PE</v>
          </cell>
          <cell r="I6138" t="str">
            <v>M2</v>
          </cell>
          <cell r="J6138" t="str">
            <v>COEFICIENTE DE REPRESENTATIVIDADE</v>
          </cell>
          <cell r="K6138" t="str">
            <v>67,35</v>
          </cell>
          <cell r="L6138" t="str">
            <v>CAIXA REFERENCIAL</v>
          </cell>
          <cell r="M6138" t="str">
            <v>15,62</v>
          </cell>
          <cell r="N6138">
            <v>51.73</v>
          </cell>
          <cell r="O6138">
            <v>67.349999999999994</v>
          </cell>
          <cell r="P6138">
            <v>0</v>
          </cell>
          <cell r="R6138" t="str">
            <v>SINAPI</v>
          </cell>
        </row>
        <row r="6139">
          <cell r="G6139">
            <v>87247</v>
          </cell>
          <cell r="H6139" t="str">
            <v>REVESTIMENTO CERÂMICO PARA PISO COM PLACAS TIPO ESMALTADA EXTRA DE DIMENSÕES 35X35 CM APLICADA EM AMBIENTES DE ÁREA ENTRE 5 M2 E 10 M2. AF_02/2023_PE</v>
          </cell>
          <cell r="I6139" t="str">
            <v>M2</v>
          </cell>
          <cell r="J6139" t="str">
            <v>COEFICIENTE DE REPRESENTATIVIDADE</v>
          </cell>
          <cell r="K6139" t="str">
            <v>61,18</v>
          </cell>
          <cell r="L6139" t="str">
            <v>CAIXA REFERENCIAL</v>
          </cell>
          <cell r="M6139" t="str">
            <v>11,30</v>
          </cell>
          <cell r="N6139">
            <v>49.879999999999995</v>
          </cell>
          <cell r="O6139">
            <v>61.179999999999993</v>
          </cell>
          <cell r="P6139">
            <v>0</v>
          </cell>
          <cell r="R6139" t="str">
            <v>SINAPI</v>
          </cell>
        </row>
        <row r="6140">
          <cell r="G6140">
            <v>87248</v>
          </cell>
          <cell r="H6140" t="str">
            <v>REVESTIMENTO CERÂMICO PARA PISO COM PLACAS TIPO ESMALTADA EXTRA DE DIMENSÕES 35X35 CM APLICADA EM AMBIENTES DE ÁREA MAIOR QUE 10 M2. AF_02/2023_PE</v>
          </cell>
          <cell r="I6140" t="str">
            <v>M2</v>
          </cell>
          <cell r="J6140" t="str">
            <v>COEFICIENTE DE REPRESENTATIVIDADE</v>
          </cell>
          <cell r="K6140" t="str">
            <v>54,77</v>
          </cell>
          <cell r="L6140" t="str">
            <v>CAIXA REFERENCIAL</v>
          </cell>
          <cell r="M6140" t="str">
            <v>6,40</v>
          </cell>
          <cell r="N6140">
            <v>48.370000000000005</v>
          </cell>
          <cell r="O6140">
            <v>54.77</v>
          </cell>
          <cell r="P6140">
            <v>0</v>
          </cell>
          <cell r="R6140" t="str">
            <v>SINAPI</v>
          </cell>
        </row>
        <row r="6141">
          <cell r="G6141">
            <v>87249</v>
          </cell>
          <cell r="H6141" t="str">
            <v>REVESTIMENTO CERÂMICO PARA PISO COM PLACAS TIPO ESMALTADA EXTRA DE DIMENSÕES 45X45 CM APLICADA EM AMBIENTES DE ÁREA MENOR QUE 5 M2. AF_02/2023_PE</v>
          </cell>
          <cell r="I6141" t="str">
            <v>M2</v>
          </cell>
          <cell r="J6141" t="str">
            <v>COEFICIENTE DE REPRESENTATIVIDADE</v>
          </cell>
          <cell r="K6141" t="str">
            <v>71,48</v>
          </cell>
          <cell r="L6141" t="str">
            <v>CAIXA REFERENCIAL</v>
          </cell>
          <cell r="M6141" t="str">
            <v>18,30</v>
          </cell>
          <cell r="N6141">
            <v>53.180000000000007</v>
          </cell>
          <cell r="O6141">
            <v>71.48</v>
          </cell>
          <cell r="P6141">
            <v>0</v>
          </cell>
          <cell r="R6141" t="str">
            <v>SINAPI</v>
          </cell>
        </row>
        <row r="6142">
          <cell r="G6142">
            <v>87250</v>
          </cell>
          <cell r="H6142" t="str">
            <v>REVESTIMENTO CERÂMICO PARA PISO COM PLACAS TIPO ESMALTADA EXTRA DE DIMENSÕES 45X45 CM APLICADA EM AMBIENTES DE ÁREA ENTRE 5 M2 E 10 M2. AF_02/2023_PE</v>
          </cell>
          <cell r="I6142" t="str">
            <v>M2</v>
          </cell>
          <cell r="J6142" t="str">
            <v>COEFICIENTE DE REPRESENTATIVIDADE</v>
          </cell>
          <cell r="K6142" t="str">
            <v>62,24</v>
          </cell>
          <cell r="L6142" t="str">
            <v>CAIXA REFERENCIAL</v>
          </cell>
          <cell r="M6142" t="str">
            <v>12,15</v>
          </cell>
          <cell r="N6142">
            <v>50.09</v>
          </cell>
          <cell r="O6142">
            <v>62.24</v>
          </cell>
          <cell r="P6142">
            <v>0</v>
          </cell>
          <cell r="R6142" t="str">
            <v>SINAPI</v>
          </cell>
        </row>
        <row r="6143">
          <cell r="G6143">
            <v>87251</v>
          </cell>
          <cell r="H6143" t="str">
            <v>REVESTIMENTO CERÂMICO PARA PISO COM PLACAS TIPO ESMALTADA EXTRA DE DIMENSÕES 45X45 CM APLICADA EM AMBIENTES DE ÁREA MAIOR QUE 10 M2. AF_02/2023_PE</v>
          </cell>
          <cell r="I6143" t="str">
            <v>M2</v>
          </cell>
          <cell r="J6143" t="str">
            <v>COEFICIENTE DE REPRESENTATIVIDADE</v>
          </cell>
          <cell r="K6143" t="str">
            <v>54,87</v>
          </cell>
          <cell r="L6143" t="str">
            <v>CAIXA REFERENCIAL</v>
          </cell>
          <cell r="M6143" t="str">
            <v>6,68</v>
          </cell>
          <cell r="N6143">
            <v>48.19</v>
          </cell>
          <cell r="O6143">
            <v>54.87</v>
          </cell>
          <cell r="P6143">
            <v>0</v>
          </cell>
          <cell r="R6143" t="str">
            <v>SINAPI</v>
          </cell>
        </row>
        <row r="6144">
          <cell r="G6144">
            <v>87255</v>
          </cell>
          <cell r="H6144" t="str">
            <v>REVESTIMENTO CERÂMICO PARA PISO COM PLACAS TIPO ESMALTADA EXTRA DE DIMENSÕES 60X60 CM APLICADA EM AMBIENTES DE ÁREA MENOR QUE 5 M2. AF_02/2023_PE</v>
          </cell>
          <cell r="I6144" t="str">
            <v>M2</v>
          </cell>
          <cell r="J6144" t="str">
            <v>COEFICIENTE DE REPRESENTATIVIDADE</v>
          </cell>
          <cell r="K6144" t="str">
            <v>112,65</v>
          </cell>
          <cell r="L6144" t="str">
            <v>CAIXA REFERENCIAL</v>
          </cell>
          <cell r="M6144" t="str">
            <v>19,88</v>
          </cell>
          <cell r="N6144">
            <v>92.77000000000001</v>
          </cell>
          <cell r="O6144">
            <v>112.65</v>
          </cell>
          <cell r="P6144">
            <v>0</v>
          </cell>
          <cell r="R6144" t="str">
            <v>SINAPI</v>
          </cell>
        </row>
        <row r="6145">
          <cell r="G6145">
            <v>87256</v>
          </cell>
          <cell r="H6145" t="str">
            <v>REVESTIMENTO CERÂMICO PARA PISO COM PLACAS TIPO ESMALTADA EXTRA DE DIMENSÕES 60X60 CM APLICADA EM AMBIENTES DE ÁREA ENTRE 5 M2 E 10 M2. AF_02/2023_PE</v>
          </cell>
          <cell r="I6145" t="str">
            <v>M2</v>
          </cell>
          <cell r="J6145" t="str">
            <v>COEFICIENTE DE REPRESENTATIVIDADE</v>
          </cell>
          <cell r="K6145" t="str">
            <v>101,22</v>
          </cell>
          <cell r="L6145" t="str">
            <v>CAIXA REFERENCIAL</v>
          </cell>
          <cell r="M6145" t="str">
            <v>13,37</v>
          </cell>
          <cell r="N6145">
            <v>87.85</v>
          </cell>
          <cell r="O6145">
            <v>101.22</v>
          </cell>
          <cell r="P6145">
            <v>0</v>
          </cell>
          <cell r="R6145" t="str">
            <v>SINAPI</v>
          </cell>
        </row>
        <row r="6146">
          <cell r="G6146">
            <v>87257</v>
          </cell>
          <cell r="H6146" t="str">
            <v>REVESTIMENTO CERÂMICO PARA PISO COM PLACAS TIPO ESMALTADA EXTRA DE DIMENSÕES 60X60 CM APLICADA EM AMBIENTES DE ÁREA MAIOR QUE 10 M2. AF_02/2023_PE</v>
          </cell>
          <cell r="I6146" t="str">
            <v>M2</v>
          </cell>
          <cell r="J6146" t="str">
            <v>COEFICIENTE DE REPRESENTATIVIDADE</v>
          </cell>
          <cell r="K6146" t="str">
            <v>92,44</v>
          </cell>
          <cell r="L6146" t="str">
            <v>CAIXA REFERENCIAL</v>
          </cell>
          <cell r="M6146" t="str">
            <v>7,42</v>
          </cell>
          <cell r="N6146">
            <v>85.02</v>
          </cell>
          <cell r="O6146">
            <v>92.44</v>
          </cell>
          <cell r="P6146">
            <v>0</v>
          </cell>
          <cell r="R6146" t="str">
            <v>SINAPI</v>
          </cell>
        </row>
        <row r="6147">
          <cell r="G6147">
            <v>87258</v>
          </cell>
          <cell r="H6147" t="str">
            <v>REVESTIMENTO CERÂMICO PARA PISO COM PLACAS TIPO PORCELANATO DE DIMENSÕES 45X45 CM APLICADA EM AMBIENTES DE ÁREA MENOR QUE 5 M². AF_02/2023_PE</v>
          </cell>
          <cell r="I6147" t="str">
            <v>M2</v>
          </cell>
          <cell r="J6147" t="str">
            <v>COEFICIENTE DE REPRESENTATIVIDADE</v>
          </cell>
          <cell r="K6147" t="str">
            <v>161,59</v>
          </cell>
          <cell r="L6147" t="str">
            <v>CAIXA REFERENCIAL</v>
          </cell>
          <cell r="M6147" t="str">
            <v>23,14</v>
          </cell>
          <cell r="N6147">
            <v>138.44999999999999</v>
          </cell>
          <cell r="O6147">
            <v>161.58999999999997</v>
          </cell>
          <cell r="P6147">
            <v>0</v>
          </cell>
          <cell r="R6147" t="str">
            <v>SINAPI</v>
          </cell>
        </row>
        <row r="6148">
          <cell r="G6148">
            <v>87259</v>
          </cell>
          <cell r="H6148" t="str">
            <v>REVESTIMENTO CERÂMICO PARA PISO COM PLACAS TIPO PORCELANATO DE DIMENSÕES 45X45 CM APLICADA EM AMBIENTES DE ÁREA ENTRE 5 M² E 10 M². AF_02/2023_PE</v>
          </cell>
          <cell r="I6148" t="str">
            <v>M2</v>
          </cell>
          <cell r="J6148" t="str">
            <v>COEFICIENTE DE REPRESENTATIVIDADE</v>
          </cell>
          <cell r="K6148" t="str">
            <v>149,97</v>
          </cell>
          <cell r="L6148" t="str">
            <v>CAIXA REFERENCIAL</v>
          </cell>
          <cell r="M6148" t="str">
            <v>17,00</v>
          </cell>
          <cell r="N6148">
            <v>132.97</v>
          </cell>
          <cell r="O6148">
            <v>149.97</v>
          </cell>
          <cell r="P6148">
            <v>0</v>
          </cell>
          <cell r="R6148" t="str">
            <v>SINAPI</v>
          </cell>
        </row>
        <row r="6149">
          <cell r="G6149">
            <v>87260</v>
          </cell>
          <cell r="H6149" t="str">
            <v>REVESTIMENTO CERÂMICO PARA PISO COM PLACAS TIPO PORCELANATO DE DIMENSÕES 45X45 CM APLICADA EM AMBIENTES DE ÁREA MAIOR QUE 10 M². AF_02/2023_PE</v>
          </cell>
          <cell r="I6149" t="str">
            <v>M2</v>
          </cell>
          <cell r="J6149" t="str">
            <v>COEFICIENTE DE REPRESENTATIVIDADE</v>
          </cell>
          <cell r="K6149" t="str">
            <v>141,94</v>
          </cell>
          <cell r="L6149" t="str">
            <v>CAIXA REFERENCIAL</v>
          </cell>
          <cell r="M6149" t="str">
            <v>11,54</v>
          </cell>
          <cell r="N6149">
            <v>130.4</v>
          </cell>
          <cell r="O6149">
            <v>141.94</v>
          </cell>
          <cell r="P6149">
            <v>0</v>
          </cell>
          <cell r="R6149" t="str">
            <v>SINAPI</v>
          </cell>
        </row>
        <row r="6150">
          <cell r="G6150">
            <v>87261</v>
          </cell>
          <cell r="H6150" t="str">
            <v>REVESTIMENTO CERÂMICO PARA PISO COM PLACAS TIPO PORCELANATO DE DIMENSÕES 60X60 CM APLICADA EM AMBIENTES DE ÁREA MENOR QUE 5 M². AF_02/2023_PE</v>
          </cell>
          <cell r="I6150" t="str">
            <v>M2</v>
          </cell>
          <cell r="J6150" t="str">
            <v>COEFICIENTE DE REPRESENTATIVIDADE</v>
          </cell>
          <cell r="K6150" t="str">
            <v>183,41</v>
          </cell>
          <cell r="L6150" t="str">
            <v>CAIXA REFERENCIAL</v>
          </cell>
          <cell r="M6150" t="str">
            <v>24,73</v>
          </cell>
          <cell r="N6150">
            <v>158.68</v>
          </cell>
          <cell r="O6150">
            <v>183.41</v>
          </cell>
          <cell r="P6150">
            <v>0</v>
          </cell>
          <cell r="R6150" t="str">
            <v>SINAPI</v>
          </cell>
        </row>
        <row r="6151">
          <cell r="G6151">
            <v>87262</v>
          </cell>
          <cell r="H6151" t="str">
            <v>REVESTIMENTO CERÂMICO PARA PISO COM PLACAS TIPO PORCELANATO DE DIMENSÕES 60X60 CM APLICADA EM AMBIENTES DE ÁREA ENTRE 5 M² E 10 M². AF_02/2023_PE</v>
          </cell>
          <cell r="I6151" t="str">
            <v>M2</v>
          </cell>
          <cell r="J6151" t="str">
            <v>COEFICIENTE DE REPRESENTATIVIDADE</v>
          </cell>
          <cell r="K6151" t="str">
            <v>170,18</v>
          </cell>
          <cell r="L6151" t="str">
            <v>CAIXA REFERENCIAL</v>
          </cell>
          <cell r="M6151" t="str">
            <v>18,23</v>
          </cell>
          <cell r="N6151">
            <v>151.95000000000002</v>
          </cell>
          <cell r="O6151">
            <v>170.18</v>
          </cell>
          <cell r="P6151">
            <v>0</v>
          </cell>
          <cell r="R6151" t="str">
            <v>SINAPI</v>
          </cell>
        </row>
        <row r="6152">
          <cell r="G6152">
            <v>87263</v>
          </cell>
          <cell r="H6152" t="str">
            <v>REVESTIMENTO CERÂMICO PARA PISO COM PLACAS TIPO PORCELANATO DE DIMENSÕES 60X60 CM APLICADA EM AMBIENTES DE ÁREA MAIOR QUE 10 M². AF_02/2023_PE</v>
          </cell>
          <cell r="I6152" t="str">
            <v>M2</v>
          </cell>
          <cell r="J6152" t="str">
            <v>COEFICIENTE DE REPRESENTATIVIDADE</v>
          </cell>
          <cell r="K6152" t="str">
            <v>160,72</v>
          </cell>
          <cell r="L6152" t="str">
            <v>CAIXA REFERENCIAL</v>
          </cell>
          <cell r="M6152" t="str">
            <v>12,28</v>
          </cell>
          <cell r="N6152">
            <v>148.44</v>
          </cell>
          <cell r="O6152">
            <v>160.72</v>
          </cell>
          <cell r="P6152">
            <v>0</v>
          </cell>
          <cell r="R6152" t="str">
            <v>SINAPI</v>
          </cell>
        </row>
        <row r="6153">
          <cell r="G6153">
            <v>89046</v>
          </cell>
          <cell r="H6153" t="str">
            <v>(COMPOSIÇÃO REPRESENTATIVA) DO SERVIÇO DE REVESTIMENTO CERÂMICO PARA PISO COM PLACAS TIPO ESMALTADA EXTRA DE DIMENSÕES 35X35 CM, PARA EDIFICAÇÃO HABITACIONAL MULTIFAMILIAR (PRÉDIO). AF_11/2014</v>
          </cell>
          <cell r="I6153" t="str">
            <v>M2</v>
          </cell>
          <cell r="J6153" t="str">
            <v>COEFICIENTE DE REPRESENTATIVIDADE</v>
          </cell>
          <cell r="K6153" t="str">
            <v>60,49</v>
          </cell>
          <cell r="L6153" t="str">
            <v>CAIXA REFERENCIAL</v>
          </cell>
          <cell r="M6153" t="str">
            <v>10,67</v>
          </cell>
          <cell r="N6153">
            <v>49.82</v>
          </cell>
          <cell r="O6153">
            <v>60.49</v>
          </cell>
          <cell r="P6153">
            <v>0</v>
          </cell>
          <cell r="R6153" t="str">
            <v>SINAPI</v>
          </cell>
        </row>
        <row r="6154">
          <cell r="G6154">
            <v>89171</v>
          </cell>
          <cell r="H6154" t="str">
            <v>(COMPOSIÇÃO REPRESENTATIVA) DO SERVIÇO DE REVESTIMENTO CERÂMICO PARA PISO COM PLACAS TIPO ESMALTADA EXTRA DE DIMENSÕES 35X35 CM, PARA EDIFICAÇÃO HABITACIONAL UNIFAMILIAR (CASA) E EDIFICAÇÃO PÚBLICA PADRÃO. AF_11/2014</v>
          </cell>
          <cell r="I6154" t="str">
            <v>M2</v>
          </cell>
          <cell r="J6154" t="str">
            <v>COEFICIENTE DE REPRESENTATIVIDADE</v>
          </cell>
          <cell r="K6154" t="str">
            <v>57,60</v>
          </cell>
          <cell r="L6154" t="str">
            <v>CAIXA REFERENCIAL</v>
          </cell>
          <cell r="M6154" t="str">
            <v>8,52</v>
          </cell>
          <cell r="N6154">
            <v>49.08</v>
          </cell>
          <cell r="O6154">
            <v>57.599999999999994</v>
          </cell>
          <cell r="P6154">
            <v>0</v>
          </cell>
          <cell r="R6154" t="str">
            <v>SINAPI</v>
          </cell>
        </row>
        <row r="6155">
          <cell r="G6155">
            <v>93389</v>
          </cell>
          <cell r="H6155" t="str">
            <v>REVESTIMENTO CERÂMICO PARA PISO COM PLACAS TIPO ESMALTADA PADRÃO POPULAR DE DIMENSÕES 35X35 CM APLICADA EM AMBIENTES DE ÁREA MENOR QUE 5 M2. AF_02/2023_PE</v>
          </cell>
          <cell r="I6155" t="str">
            <v>M2</v>
          </cell>
          <cell r="J6155" t="str">
            <v>COEFICIENTE DE REPRESENTATIVIDADE</v>
          </cell>
          <cell r="K6155" t="str">
            <v>61,28</v>
          </cell>
          <cell r="L6155" t="str">
            <v>CAIXA REFERENCIAL</v>
          </cell>
          <cell r="M6155" t="str">
            <v>15,62</v>
          </cell>
          <cell r="N6155">
            <v>45.660000000000004</v>
          </cell>
          <cell r="O6155">
            <v>61.28</v>
          </cell>
          <cell r="P6155">
            <v>0</v>
          </cell>
          <cell r="R6155" t="str">
            <v>SINAPI</v>
          </cell>
        </row>
        <row r="6156">
          <cell r="G6156">
            <v>93390</v>
          </cell>
          <cell r="H6156" t="str">
            <v>REVESTIMENTO CERÂMICO PARA PISO COM PLACAS TIPO ESMALTADA PADRÃO POPULAR DE DIMENSÕES 35X35 CM APLICADA EM AMBIENTES DE ÁREA ENTRE 5 M2 E 10 M2. AF_02/2023_PE</v>
          </cell>
          <cell r="I6156" t="str">
            <v>M2</v>
          </cell>
          <cell r="J6156" t="str">
            <v>COEFICIENTE DE REPRESENTATIVIDADE</v>
          </cell>
          <cell r="K6156" t="str">
            <v>55,20</v>
          </cell>
          <cell r="L6156" t="str">
            <v>CAIXA REFERENCIAL</v>
          </cell>
          <cell r="M6156" t="str">
            <v>11,30</v>
          </cell>
          <cell r="N6156">
            <v>43.900000000000006</v>
          </cell>
          <cell r="O6156">
            <v>55.2</v>
          </cell>
          <cell r="P6156">
            <v>0</v>
          </cell>
          <cell r="R6156" t="str">
            <v>SINAPI</v>
          </cell>
        </row>
        <row r="6157">
          <cell r="G6157">
            <v>93391</v>
          </cell>
          <cell r="H6157" t="str">
            <v>REVESTIMENTO CERÂMICO PARA PISO COM PLACAS TIPO ESMALTADA PADRÃO POPULAR DE DIMENSÕES 35X35 CM APLICADA EM AMBIENTES DE ÁREA MAIOR QUE 10 M2. AF_02/2023_PE</v>
          </cell>
          <cell r="I6157" t="str">
            <v>M2</v>
          </cell>
          <cell r="J6157" t="str">
            <v>COEFICIENTE DE REPRESENTATIVIDADE</v>
          </cell>
          <cell r="K6157" t="str">
            <v>48,82</v>
          </cell>
          <cell r="L6157" t="str">
            <v>CAIXA REFERENCIAL</v>
          </cell>
          <cell r="M6157" t="str">
            <v>6,40</v>
          </cell>
          <cell r="N6157">
            <v>42.42</v>
          </cell>
          <cell r="O6157">
            <v>48.82</v>
          </cell>
          <cell r="P6157">
            <v>0</v>
          </cell>
          <cell r="R6157" t="str">
            <v>SINAPI</v>
          </cell>
        </row>
        <row r="6158">
          <cell r="G6158">
            <v>104593</v>
          </cell>
          <cell r="H6158" t="str">
            <v>REVESTIMENTO CERÂMICO PARA PISO COM PLACAS TIPO ESMALTADA EXTRA DE DIMENSÕES 80X80 CM APLICADA EM AMBIENTES DE ÁREA MENOR QUE 5 M². AF_02/2023_PE</v>
          </cell>
          <cell r="I6158" t="str">
            <v>M2</v>
          </cell>
          <cell r="J6158" t="str">
            <v>COEFICIENTE DE REPRESENTATIVIDADE</v>
          </cell>
          <cell r="K6158" t="str">
            <v>116,23</v>
          </cell>
          <cell r="L6158" t="str">
            <v>CAIXA REFERENCIAL</v>
          </cell>
          <cell r="M6158" t="str">
            <v>21,72</v>
          </cell>
          <cell r="N6158">
            <v>94.51</v>
          </cell>
          <cell r="O6158">
            <v>116.23</v>
          </cell>
          <cell r="P6158">
            <v>0</v>
          </cell>
          <cell r="R6158" t="str">
            <v>SINAPI</v>
          </cell>
        </row>
        <row r="6159">
          <cell r="G6159">
            <v>104594</v>
          </cell>
          <cell r="H6159" t="str">
            <v>REVESTIMENTO CERÂMICO PARA PISO COM PLACAS TIPO ESMALTADA EXTRA DE DIMENSÕES 80X80 CM APLICADA EM AMBIENTES DE ÁREA ENTRE 5 M² E 10 M². AF_02/2023_PE</v>
          </cell>
          <cell r="I6159" t="str">
            <v>M2</v>
          </cell>
          <cell r="J6159" t="str">
            <v>COEFICIENTE DE REPRESENTATIVIDADE</v>
          </cell>
          <cell r="K6159" t="str">
            <v>103,37</v>
          </cell>
          <cell r="L6159" t="str">
            <v>CAIXA REFERENCIAL</v>
          </cell>
          <cell r="M6159" t="str">
            <v>14,52</v>
          </cell>
          <cell r="N6159">
            <v>88.850000000000009</v>
          </cell>
          <cell r="O6159">
            <v>103.37</v>
          </cell>
          <cell r="P6159">
            <v>0</v>
          </cell>
          <cell r="R6159" t="str">
            <v>SINAPI</v>
          </cell>
        </row>
        <row r="6160">
          <cell r="G6160">
            <v>104595</v>
          </cell>
          <cell r="H6160" t="str">
            <v>REVESTIMENTO CERÂMICO PARA PISO COM PLACAS TIPO ESMALTADA EXTRA DE DIMENSÕES 80X80 CM APLICADA EM AMBIENTES DE ÁREA MAIOR QUE 10 M². AF_02/2023_PE</v>
          </cell>
          <cell r="I6160" t="str">
            <v>M2</v>
          </cell>
          <cell r="J6160" t="str">
            <v>COEFICIENTE DE REPRESENTATIVIDADE</v>
          </cell>
          <cell r="K6160" t="str">
            <v>92,86</v>
          </cell>
          <cell r="L6160" t="str">
            <v>CAIXA REFERENCIAL</v>
          </cell>
          <cell r="M6160" t="str">
            <v>7,73</v>
          </cell>
          <cell r="N6160">
            <v>85.13</v>
          </cell>
          <cell r="O6160">
            <v>92.86</v>
          </cell>
          <cell r="P6160">
            <v>0</v>
          </cell>
          <cell r="R6160" t="str">
            <v>SINAPI</v>
          </cell>
        </row>
        <row r="6161">
          <cell r="G6161">
            <v>104596</v>
          </cell>
          <cell r="H6161" t="str">
            <v>REVESTIMENTO CERÂMICO PARA PISO COM PLACAS TIPO PORCELANATO DE DIMENSÕES 80X80 CM APLICADA EM AMBIENTES DE ÁREA MENOR QUE 5 M². AF_02/2023_PE</v>
          </cell>
          <cell r="I6161" t="str">
            <v>M2</v>
          </cell>
          <cell r="J6161" t="str">
            <v>COEFICIENTE DE REPRESENTATIVIDADE</v>
          </cell>
          <cell r="K6161" t="str">
            <v>187,82</v>
          </cell>
          <cell r="L6161" t="str">
            <v>CAIXA REFERENCIAL</v>
          </cell>
          <cell r="M6161" t="str">
            <v>26,56</v>
          </cell>
          <cell r="N6161">
            <v>161.26</v>
          </cell>
          <cell r="O6161">
            <v>187.82</v>
          </cell>
          <cell r="P6161">
            <v>0</v>
          </cell>
          <cell r="R6161" t="str">
            <v>SINAPI</v>
          </cell>
        </row>
        <row r="6162">
          <cell r="G6162">
            <v>104597</v>
          </cell>
          <cell r="H6162" t="str">
            <v>REVESTIMENTO CERÂMICO PARA PISO COM PLACAS TIPO PORCELANATO DE DIMENSÕES 80X80 CM APLICADA EM AMBIENTES DE ÁREA ENTRE 5 M² E 10 M². AF_02/2023_PE</v>
          </cell>
          <cell r="I6162" t="str">
            <v>M2</v>
          </cell>
          <cell r="J6162" t="str">
            <v>COEFICIENTE DE REPRESENTATIVIDADE</v>
          </cell>
          <cell r="K6162" t="str">
            <v>172,86</v>
          </cell>
          <cell r="L6162" t="str">
            <v>CAIXA REFERENCIAL</v>
          </cell>
          <cell r="M6162" t="str">
            <v>19,36</v>
          </cell>
          <cell r="N6162">
            <v>153.5</v>
          </cell>
          <cell r="O6162">
            <v>172.86</v>
          </cell>
          <cell r="P6162">
            <v>0</v>
          </cell>
          <cell r="R6162" t="str">
            <v>SINAPI</v>
          </cell>
        </row>
        <row r="6163">
          <cell r="G6163">
            <v>104598</v>
          </cell>
          <cell r="H6163" t="str">
            <v>REVESTIMENTO CERÂMICO PARA PISO COM PLACAS TIPO PORCELANATO DE DIMENSÕES 80X80 CM APLICADA EM AMBIENTES DE ÁREA MAIOR QUE 10 M². AF_02/2023_PE</v>
          </cell>
          <cell r="I6163" t="str">
            <v>M2</v>
          </cell>
          <cell r="J6163" t="str">
            <v>COEFICIENTE DE REPRESENTATIVIDADE</v>
          </cell>
          <cell r="K6163" t="str">
            <v>161,29</v>
          </cell>
          <cell r="L6163" t="str">
            <v>CAIXA REFERENCIAL</v>
          </cell>
          <cell r="M6163" t="str">
            <v>12,58</v>
          </cell>
          <cell r="N6163">
            <v>148.70999999999998</v>
          </cell>
          <cell r="O6163">
            <v>161.29</v>
          </cell>
          <cell r="P6163">
            <v>0</v>
          </cell>
          <cell r="R6163" t="str">
            <v>SINAPI</v>
          </cell>
        </row>
        <row r="6164">
          <cell r="G6164">
            <v>104599</v>
          </cell>
          <cell r="H6164" t="str">
            <v>REVESTIMENTO CERÂMICO PARA PISO COM PLACAS TIPO ESMALTADA EXTRA DE DIMENSÕES 35X35 CM APLICADA EM DIAGONAL EM AMBIENTES DE ÁREA MENOR QUE 5 M². AF_02/2023_PE</v>
          </cell>
          <cell r="I6164" t="str">
            <v>M2</v>
          </cell>
          <cell r="J6164" t="str">
            <v>COEFICIENTE DE REPRESENTATIVIDADE</v>
          </cell>
          <cell r="K6164" t="str">
            <v>79,07</v>
          </cell>
          <cell r="L6164" t="str">
            <v>CAIXA REFERENCIAL</v>
          </cell>
          <cell r="M6164" t="str">
            <v>22,62</v>
          </cell>
          <cell r="N6164">
            <v>56.449999999999989</v>
          </cell>
          <cell r="O6164">
            <v>79.069999999999993</v>
          </cell>
          <cell r="P6164">
            <v>0</v>
          </cell>
          <cell r="R6164" t="str">
            <v>SINAPI</v>
          </cell>
        </row>
        <row r="6165">
          <cell r="G6165">
            <v>104600</v>
          </cell>
          <cell r="H6165" t="str">
            <v>REVESTIMENTO CERÂMICO PARA PISO COM PLACAS TIPO ESMALTADA PADRÃO POPULAR DE DIMENSÕES 35X35 CM APLICADA EM DIAGONAL EM AMBIENTES DE ÁREA MENOR QUE 5 M². AF_02/2023_PE</v>
          </cell>
          <cell r="I6165" t="str">
            <v>M2</v>
          </cell>
          <cell r="J6165" t="str">
            <v>COEFICIENTE DE REPRESENTATIVIDADE</v>
          </cell>
          <cell r="K6165" t="str">
            <v>72,50</v>
          </cell>
          <cell r="L6165" t="str">
            <v>CAIXA REFERENCIAL</v>
          </cell>
          <cell r="M6165" t="str">
            <v>22,62</v>
          </cell>
          <cell r="N6165">
            <v>49.879999999999995</v>
          </cell>
          <cell r="O6165">
            <v>72.5</v>
          </cell>
          <cell r="P6165">
            <v>0</v>
          </cell>
          <cell r="R6165" t="str">
            <v>SINAPI</v>
          </cell>
        </row>
        <row r="6166">
          <cell r="G6166">
            <v>104601</v>
          </cell>
          <cell r="H6166" t="str">
            <v>REVESTIMENTO CERÂMICO PARA PISO COM PLACAS TIPO ESMALTADA EXTRA DE DIMENSÕES 35X35 CM APLICADA EM DIAGONAL EM AMBIENTES DE ÁREA ENTRE 5 M² E 10 M². AF_02/2023_PE</v>
          </cell>
          <cell r="I6166" t="str">
            <v>M2</v>
          </cell>
          <cell r="J6166" t="str">
            <v>COEFICIENTE DE REPRESENTATIVIDADE</v>
          </cell>
          <cell r="K6166" t="str">
            <v>65,61</v>
          </cell>
          <cell r="L6166" t="str">
            <v>CAIXA REFERENCIAL</v>
          </cell>
          <cell r="M6166" t="str">
            <v>13,96</v>
          </cell>
          <cell r="N6166">
            <v>51.65</v>
          </cell>
          <cell r="O6166">
            <v>65.61</v>
          </cell>
          <cell r="P6166">
            <v>0</v>
          </cell>
          <cell r="R6166" t="str">
            <v>SINAPI</v>
          </cell>
        </row>
        <row r="6167">
          <cell r="G6167">
            <v>104602</v>
          </cell>
          <cell r="H6167" t="str">
            <v>REVESTIMENTO CERÂMICO PARA PISO COM PLACAS TIPO ESMALTADA PADRÃO POPULAR DE DIMENSÕES 35X35 CM APLICADA EM DIAGONAL EM AMBIENTES DE ÁREA ENTRE 5 M² E 10 M². AF_02/2023_PE</v>
          </cell>
          <cell r="I6167" t="str">
            <v>M2</v>
          </cell>
          <cell r="J6167" t="str">
            <v>COEFICIENTE DE REPRESENTATIVIDADE</v>
          </cell>
          <cell r="K6167" t="str">
            <v>59,45</v>
          </cell>
          <cell r="L6167" t="str">
            <v>CAIXA REFERENCIAL</v>
          </cell>
          <cell r="M6167" t="str">
            <v>13,96</v>
          </cell>
          <cell r="N6167">
            <v>45.49</v>
          </cell>
          <cell r="O6167">
            <v>59.45</v>
          </cell>
          <cell r="P6167">
            <v>0</v>
          </cell>
          <cell r="R6167" t="str">
            <v>SINAPI</v>
          </cell>
        </row>
        <row r="6168">
          <cell r="G6168">
            <v>104603</v>
          </cell>
          <cell r="H6168" t="str">
            <v>REVESTIMENTO CERÂMICO PARA PISO COM PLACAS TIPO ESMALTADA EXTRA DE DIMENSÕES 35X35 CM APLICADA EM DIAGONAL EM AMBIENTES DE ÁREA MAIOR QUE 10 M². AF_02/2023_PE</v>
          </cell>
          <cell r="I6168" t="str">
            <v>M2</v>
          </cell>
          <cell r="J6168" t="str">
            <v>COEFICIENTE DE REPRESENTATIVIDADE</v>
          </cell>
          <cell r="K6168" t="str">
            <v>56,98</v>
          </cell>
          <cell r="L6168" t="str">
            <v>CAIXA REFERENCIAL</v>
          </cell>
          <cell r="M6168" t="str">
            <v>7,73</v>
          </cell>
          <cell r="N6168">
            <v>49.25</v>
          </cell>
          <cell r="O6168">
            <v>56.980000000000004</v>
          </cell>
          <cell r="P6168">
            <v>0</v>
          </cell>
          <cell r="R6168" t="str">
            <v>SINAPI</v>
          </cell>
        </row>
        <row r="6169">
          <cell r="G6169">
            <v>104604</v>
          </cell>
          <cell r="H6169" t="str">
            <v>REVESTIMENTO CERÂMICO PARA PISO COM PLACAS TIPO ESMALTADA PADRÃO POPULAR DE DIMENSÕES 35X35 CM APLICADA EM DIAGONAL EM AMBIENTES DE ÁREA MAIOR QUE 10 M². AF_02/2023_PE</v>
          </cell>
          <cell r="I6169" t="str">
            <v>M2</v>
          </cell>
          <cell r="J6169" t="str">
            <v>COEFICIENTE DE REPRESENTATIVIDADE</v>
          </cell>
          <cell r="K6169" t="str">
            <v>50,94</v>
          </cell>
          <cell r="L6169" t="str">
            <v>CAIXA REFERENCIAL</v>
          </cell>
          <cell r="M6169" t="str">
            <v>7,74</v>
          </cell>
          <cell r="N6169">
            <v>43.199999999999996</v>
          </cell>
          <cell r="O6169">
            <v>50.94</v>
          </cell>
          <cell r="P6169">
            <v>0</v>
          </cell>
          <cell r="R6169" t="str">
            <v>SINAPI</v>
          </cell>
        </row>
        <row r="6170">
          <cell r="G6170">
            <v>104605</v>
          </cell>
          <cell r="H6170" t="str">
            <v>REVESTIMENTO CERÂMICO PARA PISO COM PLACAS TIPO ESMALTADA EXTRA DE DIMENSÕES 45X45 CM APLICADA EM DIAGONAL EM AMBIENTES DE ÁREA MENOR QUE 5 M². AF_02/2023_PE</v>
          </cell>
          <cell r="I6170" t="str">
            <v>M2</v>
          </cell>
          <cell r="J6170" t="str">
            <v>COEFICIENTE DE REPRESENTATIVIDADE</v>
          </cell>
          <cell r="K6170" t="str">
            <v>96,30</v>
          </cell>
          <cell r="L6170" t="str">
            <v>CAIXA REFERENCIAL</v>
          </cell>
          <cell r="M6170" t="str">
            <v>33,13</v>
          </cell>
          <cell r="N6170">
            <v>63.169999999999995</v>
          </cell>
          <cell r="O6170">
            <v>96.3</v>
          </cell>
          <cell r="P6170">
            <v>0</v>
          </cell>
          <cell r="R6170" t="str">
            <v>SINAPI</v>
          </cell>
        </row>
        <row r="6171">
          <cell r="G6171">
            <v>104606</v>
          </cell>
          <cell r="H6171" t="str">
            <v>REVESTIMENTO CERÂMICO PARA PISO COM PLACAS TIPO ESMALTADA EXTRA DE DIMENSÕES 45X45 CM APLICADA EM DIAGONAL EM AMBIENTES DE ÁREA ENTRE 5 M² E 10 M². AF_02/2023_PE</v>
          </cell>
          <cell r="I6171" t="str">
            <v>M2</v>
          </cell>
          <cell r="J6171" t="str">
            <v>COEFICIENTE DE REPRESENTATIVIDADE</v>
          </cell>
          <cell r="K6171" t="str">
            <v>69,27</v>
          </cell>
          <cell r="L6171" t="str">
            <v>CAIXA REFERENCIAL</v>
          </cell>
          <cell r="M6171" t="str">
            <v>16,35</v>
          </cell>
          <cell r="N6171">
            <v>52.919999999999995</v>
          </cell>
          <cell r="O6171">
            <v>69.27</v>
          </cell>
          <cell r="P6171">
            <v>0</v>
          </cell>
          <cell r="R6171" t="str">
            <v>SINAPI</v>
          </cell>
        </row>
        <row r="6172">
          <cell r="G6172">
            <v>104607</v>
          </cell>
          <cell r="H6172" t="str">
            <v>REVESTIMENTO CERÂMICO PARA PISO COM PLACAS TIPO ESMALTADA EXTRA DE DIMENSÕES 45X45 CM APLICADA EM DIAGONAL EM AMBIENTES DE ÁREA MAIOR QUE 10 M². AF_02/2023_PE</v>
          </cell>
          <cell r="I6172" t="str">
            <v>M2</v>
          </cell>
          <cell r="J6172" t="str">
            <v>COEFICIENTE DE REPRESENTATIVIDADE</v>
          </cell>
          <cell r="K6172" t="str">
            <v>58,00</v>
          </cell>
          <cell r="L6172" t="str">
            <v>CAIXA REFERENCIAL</v>
          </cell>
          <cell r="M6172" t="str">
            <v>8,54</v>
          </cell>
          <cell r="N6172">
            <v>49.46</v>
          </cell>
          <cell r="O6172">
            <v>58</v>
          </cell>
          <cell r="P6172">
            <v>0</v>
          </cell>
          <cell r="R6172" t="str">
            <v>SINAPI</v>
          </cell>
        </row>
        <row r="6173">
          <cell r="G6173">
            <v>104608</v>
          </cell>
          <cell r="H6173" t="str">
            <v>REVESTIMENTO CERÂMICO PARA PISO COM PLACAS TIPO PORCELANATO DE DIMENSÕES 45X45 CM APLICADA EM DIAGONAL EM AMBIENTES DE ÁREA MENOR QUE 5 M². AF_02/2023_PE</v>
          </cell>
          <cell r="I6173" t="str">
            <v>M2</v>
          </cell>
          <cell r="J6173" t="str">
            <v>COEFICIENTE DE REPRESENTATIVIDADE</v>
          </cell>
          <cell r="K6173" t="str">
            <v>196,39</v>
          </cell>
          <cell r="L6173" t="str">
            <v>CAIXA REFERENCIAL</v>
          </cell>
          <cell r="M6173" t="str">
            <v>37,96</v>
          </cell>
          <cell r="N6173">
            <v>158.42999999999998</v>
          </cell>
          <cell r="O6173">
            <v>196.39</v>
          </cell>
          <cell r="P6173">
            <v>0</v>
          </cell>
          <cell r="R6173" t="str">
            <v>SINAPI</v>
          </cell>
        </row>
        <row r="6174">
          <cell r="G6174">
            <v>104609</v>
          </cell>
          <cell r="H6174" t="str">
            <v>REVESTIMENTO CERÂMICO PARA PISO COM PLACAS TIPO PORCELANATO DE DIMENSÕES 45X45 CM APLICADA EM DIAGONAL EM AMBIENTES DE ÁREA ENTRE 5 M² E 10 M². AF_02/2023_PE</v>
          </cell>
          <cell r="I6174" t="str">
            <v>M2</v>
          </cell>
          <cell r="J6174" t="str">
            <v>COEFICIENTE DE REPRESENTATIVIDADE</v>
          </cell>
          <cell r="K6174" t="str">
            <v>159,82</v>
          </cell>
          <cell r="L6174" t="str">
            <v>CAIXA REFERENCIAL</v>
          </cell>
          <cell r="M6174" t="str">
            <v>21,18</v>
          </cell>
          <cell r="N6174">
            <v>138.63999999999999</v>
          </cell>
          <cell r="O6174">
            <v>159.82</v>
          </cell>
          <cell r="P6174">
            <v>0</v>
          </cell>
          <cell r="R6174" t="str">
            <v>SINAPI</v>
          </cell>
        </row>
        <row r="6175">
          <cell r="G6175">
            <v>104610</v>
          </cell>
          <cell r="H6175" t="str">
            <v>REVESTIMENTO CERÂMICO PARA PISO COM PLACAS TIPO PORCELANATO DE DIMENSÕES 45X45 CM APLICADA EM DIAGONAL EM AMBIENTES DE ÁREA MAIOR QUE 10 M². AF_02/2023_PE</v>
          </cell>
          <cell r="I6175" t="str">
            <v>M2</v>
          </cell>
          <cell r="J6175" t="str">
            <v>COEFICIENTE DE REPRESENTATIVIDADE</v>
          </cell>
          <cell r="K6175" t="str">
            <v>146,34</v>
          </cell>
          <cell r="L6175" t="str">
            <v>CAIXA REFERENCIAL</v>
          </cell>
          <cell r="M6175" t="str">
            <v>13,40</v>
          </cell>
          <cell r="N6175">
            <v>132.94</v>
          </cell>
          <cell r="O6175">
            <v>146.34</v>
          </cell>
          <cell r="P6175">
            <v>0</v>
          </cell>
          <cell r="R6175" t="str">
            <v>SINAPI</v>
          </cell>
        </row>
        <row r="6176">
          <cell r="G6176">
            <v>98671</v>
          </cell>
          <cell r="H6176" t="str">
            <v>PISO EM GRANITO APLICADO EM AMBIENTES INTERNOS. AF_09/2020</v>
          </cell>
          <cell r="I6176" t="str">
            <v>M2</v>
          </cell>
          <cell r="J6176" t="str">
            <v>COEFICIENTE DE REPRESENTATIVIDADE</v>
          </cell>
          <cell r="K6176" t="str">
            <v>436,18</v>
          </cell>
          <cell r="L6176" t="str">
            <v>CAIXA REFERENCIAL</v>
          </cell>
          <cell r="M6176" t="str">
            <v>31,07</v>
          </cell>
          <cell r="N6176">
            <v>405.11</v>
          </cell>
          <cell r="O6176">
            <v>436.18</v>
          </cell>
          <cell r="P6176">
            <v>0</v>
          </cell>
          <cell r="R6176" t="str">
            <v>SINAPI</v>
          </cell>
        </row>
        <row r="6177">
          <cell r="G6177">
            <v>98672</v>
          </cell>
          <cell r="H6177" t="str">
            <v>PISO EM MÁRMORE APLICADO EM AMBIENTES INTERNOS. AF_09/2020</v>
          </cell>
          <cell r="I6177" t="str">
            <v>M2</v>
          </cell>
          <cell r="J6177" t="str">
            <v>COEFICIENTE DE REPRESENTATIVIDADE</v>
          </cell>
          <cell r="K6177" t="str">
            <v>534,24</v>
          </cell>
          <cell r="L6177" t="str">
            <v>CAIXA REFERENCIAL</v>
          </cell>
          <cell r="M6177" t="str">
            <v>31,07</v>
          </cell>
          <cell r="N6177">
            <v>503.17</v>
          </cell>
          <cell r="O6177">
            <v>534.24</v>
          </cell>
          <cell r="P6177">
            <v>0</v>
          </cell>
          <cell r="R6177" t="str">
            <v>SINAPI</v>
          </cell>
        </row>
        <row r="6178">
          <cell r="G6178">
            <v>98678</v>
          </cell>
          <cell r="H6178" t="str">
            <v>PISO ELEVADO COM ESTRUTURA EM AÇO, COMPOSTO POR PEDESTAIS E LONGARINAS. AF_09/2020</v>
          </cell>
          <cell r="I6178" t="str">
            <v>M2</v>
          </cell>
          <cell r="J6178" t="str">
            <v>COEFICIENTE DE REPRESENTATIVIDADE</v>
          </cell>
          <cell r="K6178" t="str">
            <v>437,96</v>
          </cell>
          <cell r="L6178" t="str">
            <v>CAIXA REFERENCIAL</v>
          </cell>
          <cell r="M6178" t="str">
            <v>10,72</v>
          </cell>
          <cell r="N6178">
            <v>427.23999999999995</v>
          </cell>
          <cell r="O6178">
            <v>437.96</v>
          </cell>
          <cell r="P6178">
            <v>0</v>
          </cell>
          <cell r="R6178" t="str">
            <v>SINAPI</v>
          </cell>
        </row>
        <row r="6179">
          <cell r="G6179">
            <v>98679</v>
          </cell>
          <cell r="H6179" t="str">
            <v>PISO CIMENTADO, TRAÇO 1:3 (CIMENTO E AREIA), ACABAMENTO LISO, ESPESSURA 2,0 CM, PREPARO MECÂNICO DA ARGAMASSA. AF_09/2020</v>
          </cell>
          <cell r="I6179" t="str">
            <v>M2</v>
          </cell>
          <cell r="J6179" t="str">
            <v>ATRIBUÍDO SÃO PAULO</v>
          </cell>
          <cell r="K6179" t="str">
            <v>37,36</v>
          </cell>
          <cell r="L6179" t="str">
            <v>CAIXA REFERENCIAL</v>
          </cell>
          <cell r="M6179" t="str">
            <v>11,16</v>
          </cell>
          <cell r="N6179">
            <v>26.2</v>
          </cell>
          <cell r="O6179">
            <v>37.36</v>
          </cell>
          <cell r="P6179">
            <v>0</v>
          </cell>
          <cell r="R6179" t="str">
            <v>SINAPI</v>
          </cell>
        </row>
        <row r="6180">
          <cell r="G6180">
            <v>98680</v>
          </cell>
          <cell r="H6180" t="str">
            <v>PISO CIMENTADO, TRAÇO 1:3 (CIMENTO E AREIA), ACABAMENTO LISO, ESPESSURA 3,0 CM, PREPARO MECÂNICO DA ARGAMASSA. AF_09/2020</v>
          </cell>
          <cell r="I6180" t="str">
            <v>M2</v>
          </cell>
          <cell r="J6180" t="str">
            <v>ATRIBUÍDO SÃO PAULO</v>
          </cell>
          <cell r="K6180" t="str">
            <v>47,45</v>
          </cell>
          <cell r="L6180" t="str">
            <v>CAIXA REFERENCIAL</v>
          </cell>
          <cell r="M6180" t="str">
            <v>12,82</v>
          </cell>
          <cell r="N6180">
            <v>34.630000000000003</v>
          </cell>
          <cell r="O6180">
            <v>47.45</v>
          </cell>
          <cell r="P6180">
            <v>0</v>
          </cell>
          <cell r="R6180" t="str">
            <v>SINAPI</v>
          </cell>
        </row>
        <row r="6181">
          <cell r="G6181">
            <v>98681</v>
          </cell>
          <cell r="H6181" t="str">
            <v>PISO CIMENTADO, TRAÇO 1:3 (CIMENTO E AREIA), ACABAMENTO RÚSTICO, ESPESSURA 2,0 CM, PREPARO MECÂNICO DA ARGAMASSA. AF_09/2020</v>
          </cell>
          <cell r="I6181" t="str">
            <v>M2</v>
          </cell>
          <cell r="J6181" t="str">
            <v>ATRIBUÍDO SÃO PAULO</v>
          </cell>
          <cell r="K6181" t="str">
            <v>35,03</v>
          </cell>
          <cell r="L6181" t="str">
            <v>CAIXA REFERENCIAL</v>
          </cell>
          <cell r="M6181" t="str">
            <v>9,70</v>
          </cell>
          <cell r="N6181">
            <v>25.330000000000002</v>
          </cell>
          <cell r="O6181">
            <v>35.03</v>
          </cell>
          <cell r="P6181">
            <v>0</v>
          </cell>
          <cell r="R6181" t="str">
            <v>SINAPI</v>
          </cell>
        </row>
        <row r="6182">
          <cell r="G6182">
            <v>98682</v>
          </cell>
          <cell r="H6182" t="str">
            <v>PISO CIMENTADO, TRAÇO 1:3 (CIMENTO E AREIA), ACABAMENTO RÚSTICO, ESPESSURA 3,0 CM, PREPARO MECÂNICO DA ARGAMASSA. AF_09/2020</v>
          </cell>
          <cell r="I6182" t="str">
            <v>M2</v>
          </cell>
          <cell r="J6182" t="str">
            <v>ATRIBUÍDO SÃO PAULO</v>
          </cell>
          <cell r="K6182" t="str">
            <v>45,12</v>
          </cell>
          <cell r="L6182" t="str">
            <v>CAIXA REFERENCIAL</v>
          </cell>
          <cell r="M6182" t="str">
            <v>11,35</v>
          </cell>
          <cell r="N6182">
            <v>33.769999999999996</v>
          </cell>
          <cell r="O6182">
            <v>45.12</v>
          </cell>
          <cell r="P6182">
            <v>0</v>
          </cell>
          <cell r="R6182" t="str">
            <v>SINAPI</v>
          </cell>
        </row>
        <row r="6183">
          <cell r="G6183">
            <v>98685</v>
          </cell>
          <cell r="H6183" t="str">
            <v>RODAPÉ EM GRANITO, ALTURA 10 CM. AF_09/2020</v>
          </cell>
          <cell r="I6183" t="str">
            <v>M</v>
          </cell>
          <cell r="J6183" t="str">
            <v>COEFICIENTE DE REPRESENTATIVIDADE</v>
          </cell>
          <cell r="K6183" t="str">
            <v>78,49</v>
          </cell>
          <cell r="L6183" t="str">
            <v>CAIXA REFERENCIAL</v>
          </cell>
          <cell r="M6183" t="str">
            <v>7,81</v>
          </cell>
          <cell r="N6183">
            <v>70.679999999999993</v>
          </cell>
          <cell r="O6183">
            <v>78.489999999999995</v>
          </cell>
          <cell r="P6183">
            <v>0</v>
          </cell>
          <cell r="R6183" t="str">
            <v>SINAPI</v>
          </cell>
        </row>
        <row r="6184">
          <cell r="G6184">
            <v>98686</v>
          </cell>
          <cell r="H6184" t="str">
            <v>RODAPÉ EM LADRILHO HIDRÁULICO, ALTURA 7 CM. AF_09/2020</v>
          </cell>
          <cell r="I6184" t="str">
            <v>M</v>
          </cell>
          <cell r="J6184" t="str">
            <v>ATRIBUÍDO SÃO PAULO</v>
          </cell>
          <cell r="K6184" t="str">
            <v>40,04</v>
          </cell>
          <cell r="L6184" t="str">
            <v>CAIXA REFERENCIAL</v>
          </cell>
          <cell r="M6184" t="str">
            <v>21,50</v>
          </cell>
          <cell r="N6184">
            <v>18.54</v>
          </cell>
          <cell r="O6184">
            <v>40.04</v>
          </cell>
          <cell r="P6184">
            <v>0</v>
          </cell>
          <cell r="R6184" t="str">
            <v>SINAPI</v>
          </cell>
        </row>
        <row r="6185">
          <cell r="G6185">
            <v>98688</v>
          </cell>
          <cell r="H6185" t="str">
            <v>RODAPÉ EM POLIESTIRENO, ALTURA 5 CM. AF_09/2020</v>
          </cell>
          <cell r="I6185" t="str">
            <v>M</v>
          </cell>
          <cell r="J6185" t="str">
            <v>COEFICIENTE DE REPRESENTATIVIDADE</v>
          </cell>
          <cell r="K6185" t="str">
            <v>80,83</v>
          </cell>
          <cell r="L6185" t="str">
            <v>CAIXA REFERENCIAL</v>
          </cell>
          <cell r="M6185" t="str">
            <v>2,70</v>
          </cell>
          <cell r="N6185">
            <v>78.13</v>
          </cell>
          <cell r="O6185">
            <v>80.83</v>
          </cell>
          <cell r="P6185">
            <v>0</v>
          </cell>
          <cell r="R6185" t="str">
            <v>SINAPI</v>
          </cell>
        </row>
        <row r="6186">
          <cell r="G6186">
            <v>98689</v>
          </cell>
          <cell r="H6186" t="str">
            <v>SOLEIRA EM GRANITO, LARGURA 15 CM, ESPESSURA 2,0 CM. AF_09/2020</v>
          </cell>
          <cell r="I6186" t="str">
            <v>M</v>
          </cell>
          <cell r="J6186" t="str">
            <v>COEFICIENTE DE REPRESENTATIVIDADE</v>
          </cell>
          <cell r="K6186" t="str">
            <v>110,92</v>
          </cell>
          <cell r="L6186" t="str">
            <v>CAIXA REFERENCIAL</v>
          </cell>
          <cell r="M6186" t="str">
            <v>14,30</v>
          </cell>
          <cell r="N6186">
            <v>96.62</v>
          </cell>
          <cell r="O6186">
            <v>110.92</v>
          </cell>
          <cell r="P6186">
            <v>0</v>
          </cell>
          <cell r="R6186" t="str">
            <v>SINAPI</v>
          </cell>
        </row>
        <row r="6187">
          <cell r="G6187">
            <v>101090</v>
          </cell>
          <cell r="H6187" t="str">
            <v>PISO EM PEDRA PORTUGUESA ASSENTADO SOBRE ARGAMASSA SECA DE CIMENTO E AREIA, TRAÇO 1:3, REJUNTADO COM CIMENTO COMUM. AF_05/2020</v>
          </cell>
          <cell r="I6187" t="str">
            <v>M2</v>
          </cell>
          <cell r="J6187" t="str">
            <v>ATRIBUÍDO SÃO PAULO</v>
          </cell>
          <cell r="K6187" t="str">
            <v>196,27</v>
          </cell>
          <cell r="L6187" t="str">
            <v>CAIXA REFERENCIAL</v>
          </cell>
          <cell r="M6187" t="str">
            <v>20,45</v>
          </cell>
          <cell r="N6187">
            <v>175.82000000000002</v>
          </cell>
          <cell r="O6187">
            <v>196.27</v>
          </cell>
          <cell r="P6187">
            <v>0</v>
          </cell>
          <cell r="R6187" t="str">
            <v>SINAPI</v>
          </cell>
        </row>
        <row r="6188">
          <cell r="G6188">
            <v>101091</v>
          </cell>
          <cell r="H6188" t="str">
            <v>PISO EM LADRILHO HIDRÁULICO APLICADO EM AMBIENTES EXTERNOS. AF_05/2020</v>
          </cell>
          <cell r="I6188" t="str">
            <v>M2</v>
          </cell>
          <cell r="J6188" t="str">
            <v>ATRIBUÍDO SÃO PAULO</v>
          </cell>
          <cell r="K6188" t="str">
            <v>150,39</v>
          </cell>
          <cell r="L6188" t="str">
            <v>CAIXA REFERENCIAL</v>
          </cell>
          <cell r="M6188" t="str">
            <v>32,34</v>
          </cell>
          <cell r="N6188">
            <v>118.04999999999998</v>
          </cell>
          <cell r="O6188">
            <v>150.38999999999999</v>
          </cell>
          <cell r="P6188">
            <v>0</v>
          </cell>
          <cell r="R6188" t="str">
            <v>SINAPI</v>
          </cell>
        </row>
        <row r="6189">
          <cell r="G6189">
            <v>101725</v>
          </cell>
          <cell r="H6189" t="str">
            <v>PISO EM LADRILHO HIDRÁULICO APLICADO EM AMBIENTES INTERNOS DE ÁREA MENOR QUE 5 M², INCLUSO APLICAÇÃO DE RESINA. AF_09/2020</v>
          </cell>
          <cell r="I6189" t="str">
            <v>M2</v>
          </cell>
          <cell r="J6189" t="str">
            <v>ATRIBUÍDO SÃO PAULO</v>
          </cell>
          <cell r="K6189" t="str">
            <v>268,90</v>
          </cell>
          <cell r="L6189" t="str">
            <v>CAIXA REFERENCIAL</v>
          </cell>
          <cell r="M6189" t="str">
            <v>120,24</v>
          </cell>
          <cell r="N6189">
            <v>148.65999999999997</v>
          </cell>
          <cell r="O6189">
            <v>268.89999999999998</v>
          </cell>
          <cell r="P6189">
            <v>0</v>
          </cell>
          <cell r="R6189" t="str">
            <v>SINAPI</v>
          </cell>
        </row>
        <row r="6190">
          <cell r="G6190">
            <v>101726</v>
          </cell>
          <cell r="H6190" t="str">
            <v>PISO EM LADRILHO HIDRÁULICO APLICADO EM AMBIENTES INTERNOS DE ÁREA ENTRE 5 E 15 M², INCLUSO APLICAÇÃO DE RESINA. AF_09/2020</v>
          </cell>
          <cell r="I6190" t="str">
            <v>M2</v>
          </cell>
          <cell r="J6190" t="str">
            <v>ATRIBUÍDO SÃO PAULO</v>
          </cell>
          <cell r="K6190" t="str">
            <v>187,82</v>
          </cell>
          <cell r="L6190" t="str">
            <v>CAIXA REFERENCIAL</v>
          </cell>
          <cell r="M6190" t="str">
            <v>57,55</v>
          </cell>
          <cell r="N6190">
            <v>130.26999999999998</v>
          </cell>
          <cell r="O6190">
            <v>187.82</v>
          </cell>
          <cell r="P6190">
            <v>0</v>
          </cell>
          <cell r="R6190" t="str">
            <v>SINAPI</v>
          </cell>
        </row>
        <row r="6191">
          <cell r="G6191">
            <v>101731</v>
          </cell>
          <cell r="H6191" t="str">
            <v>PISO EM PEDRA  ASSENTADO SOBRE ARGAMASSA 1:3 (CIMENTO E AREIA). AF_09/2020</v>
          </cell>
          <cell r="I6191" t="str">
            <v>M2</v>
          </cell>
          <cell r="J6191" t="str">
            <v>ATRIBUÍDO SÃO PAULO</v>
          </cell>
          <cell r="K6191" t="str">
            <v>278,52</v>
          </cell>
          <cell r="L6191" t="str">
            <v>CAIXA REFERENCIAL</v>
          </cell>
          <cell r="M6191" t="str">
            <v>35,25</v>
          </cell>
          <cell r="N6191">
            <v>243.26999999999998</v>
          </cell>
          <cell r="O6191">
            <v>278.52</v>
          </cell>
          <cell r="P6191">
            <v>0</v>
          </cell>
          <cell r="R6191" t="str">
            <v>SINAPI</v>
          </cell>
        </row>
        <row r="6192">
          <cell r="G6192">
            <v>101732</v>
          </cell>
          <cell r="H6192" t="str">
            <v>PISO EM PEDRA ARDÓSIA ASSENTADO SOBRE ARGAMASSA 1:3 (CIMENTO E AREIA). AF_09/2020</v>
          </cell>
          <cell r="I6192" t="str">
            <v>M2</v>
          </cell>
          <cell r="J6192" t="str">
            <v>ATRIBUÍDO SÃO PAULO</v>
          </cell>
          <cell r="K6192" t="str">
            <v>89,19</v>
          </cell>
          <cell r="L6192" t="str">
            <v>CAIXA REFERENCIAL</v>
          </cell>
          <cell r="M6192" t="str">
            <v>23,90</v>
          </cell>
          <cell r="N6192">
            <v>65.289999999999992</v>
          </cell>
          <cell r="O6192">
            <v>89.19</v>
          </cell>
          <cell r="P6192">
            <v>0</v>
          </cell>
          <cell r="R6192" t="str">
            <v>SINAPI</v>
          </cell>
        </row>
        <row r="6193">
          <cell r="G6193">
            <v>101094</v>
          </cell>
          <cell r="H6193" t="str">
            <v>PISO PODOTÁTIL DE ALERTA OU DIRECIONAL, DE BORRACHA, ASSENTADO SOBRE ARGAMASSA. AF_05/2020</v>
          </cell>
          <cell r="I6193" t="str">
            <v>M</v>
          </cell>
          <cell r="J6193" t="str">
            <v>COEFICIENTE DE REPRESENTATIVIDADE</v>
          </cell>
          <cell r="K6193" t="str">
            <v>183,84</v>
          </cell>
          <cell r="L6193" t="str">
            <v>CAIXA REFERENCIAL</v>
          </cell>
          <cell r="M6193" t="str">
            <v>11,45</v>
          </cell>
          <cell r="N6193">
            <v>172.39000000000001</v>
          </cell>
          <cell r="O6193">
            <v>183.84</v>
          </cell>
          <cell r="P6193">
            <v>0</v>
          </cell>
          <cell r="R6193" t="str">
            <v>SINAPI</v>
          </cell>
        </row>
        <row r="6194">
          <cell r="G6194">
            <v>101727</v>
          </cell>
          <cell r="H6194" t="str">
            <v>PISO VINÍLICO SEMI-FLEXÍVEL EM PLACAS, PADRÃO LISO, ESPESSURA 3,2 MM, FIXADO COM COLA. AF_09/2020</v>
          </cell>
          <cell r="I6194" t="str">
            <v>M2</v>
          </cell>
          <cell r="J6194" t="str">
            <v>COEFICIENTE DE REPRESENTATIVIDADE</v>
          </cell>
          <cell r="K6194" t="str">
            <v>215,74</v>
          </cell>
          <cell r="L6194" t="str">
            <v>CAIXA REFERENCIAL</v>
          </cell>
          <cell r="M6194" t="str">
            <v>4,47</v>
          </cell>
          <cell r="N6194">
            <v>211.27</v>
          </cell>
          <cell r="O6194">
            <v>215.74</v>
          </cell>
          <cell r="P6194">
            <v>0</v>
          </cell>
          <cell r="R6194" t="str">
            <v>SINAPI</v>
          </cell>
        </row>
        <row r="6195">
          <cell r="G6195">
            <v>101733</v>
          </cell>
          <cell r="H6195" t="str">
            <v>PISO DE BORRACHA PASTILHADO/FRISADO, ESPESSURA 7MM, ASSENTADO COM ARGAMASSA. AF_09/2020</v>
          </cell>
          <cell r="I6195" t="str">
            <v>M2</v>
          </cell>
          <cell r="J6195" t="str">
            <v>COEFICIENTE DE REPRESENTATIVIDADE</v>
          </cell>
          <cell r="K6195" t="str">
            <v>290,05</v>
          </cell>
          <cell r="L6195" t="str">
            <v>CAIXA REFERENCIAL</v>
          </cell>
          <cell r="M6195" t="str">
            <v>18,89</v>
          </cell>
          <cell r="N6195">
            <v>271.16000000000003</v>
          </cell>
          <cell r="O6195">
            <v>290.05</v>
          </cell>
          <cell r="P6195">
            <v>0</v>
          </cell>
          <cell r="R6195" t="str">
            <v>SINAPI</v>
          </cell>
        </row>
        <row r="6196">
          <cell r="G6196">
            <v>101734</v>
          </cell>
          <cell r="H6196" t="str">
            <v>PISO DE BORRACHA PASTILHADO, ESPESSURA 15MM, ASSENTADO COM ARGAMASSA. AF_09/2020</v>
          </cell>
          <cell r="I6196" t="str">
            <v>M2</v>
          </cell>
          <cell r="J6196" t="str">
            <v>COEFICIENTE DE REPRESENTATIVIDADE</v>
          </cell>
          <cell r="K6196" t="str">
            <v>444,72</v>
          </cell>
          <cell r="L6196" t="str">
            <v>CAIXA REFERENCIAL</v>
          </cell>
          <cell r="M6196" t="str">
            <v>18,89</v>
          </cell>
          <cell r="N6196">
            <v>425.83000000000004</v>
          </cell>
          <cell r="O6196">
            <v>444.72</v>
          </cell>
          <cell r="P6196">
            <v>0</v>
          </cell>
          <cell r="R6196" t="str">
            <v>SINAPI</v>
          </cell>
        </row>
        <row r="6197">
          <cell r="G6197">
            <v>101735</v>
          </cell>
          <cell r="H6197" t="str">
            <v>PISO DE BORRACHA ESPORTIVO, ESPESSURA 15MM, ASSENTADO COM ARGAMASSA. AF_09/2020</v>
          </cell>
          <cell r="I6197" t="str">
            <v>M2</v>
          </cell>
          <cell r="J6197" t="str">
            <v>COEFICIENTE DE REPRESENTATIVIDADE</v>
          </cell>
          <cell r="K6197" t="str">
            <v>455,93</v>
          </cell>
          <cell r="L6197" t="str">
            <v>CAIXA REFERENCIAL</v>
          </cell>
          <cell r="M6197" t="str">
            <v>18,89</v>
          </cell>
          <cell r="N6197">
            <v>437.04</v>
          </cell>
          <cell r="O6197">
            <v>455.93</v>
          </cell>
          <cell r="P6197">
            <v>0</v>
          </cell>
          <cell r="R6197" t="str">
            <v>SINAPI</v>
          </cell>
        </row>
        <row r="6198">
          <cell r="G6198">
            <v>101736</v>
          </cell>
          <cell r="H6198" t="str">
            <v>PISO DE BORRACHA PASTILHADO, ESPESSURA 3,5MM, FIXADO COM ADESIVO ACRÍLICO. AF_09/2020</v>
          </cell>
          <cell r="I6198" t="str">
            <v>M2</v>
          </cell>
          <cell r="J6198" t="str">
            <v>COEFICIENTE DE REPRESENTATIVIDADE</v>
          </cell>
          <cell r="K6198" t="str">
            <v>99,63</v>
          </cell>
          <cell r="L6198" t="str">
            <v>CAIXA REFERENCIAL</v>
          </cell>
          <cell r="M6198" t="str">
            <v>12,12</v>
          </cell>
          <cell r="N6198">
            <v>87.509999999999991</v>
          </cell>
          <cell r="O6198">
            <v>99.63</v>
          </cell>
          <cell r="P6198">
            <v>0</v>
          </cell>
          <cell r="R6198" t="str">
            <v>SINAPI</v>
          </cell>
        </row>
        <row r="6199">
          <cell r="G6199">
            <v>101737</v>
          </cell>
          <cell r="H6199" t="str">
            <v>PISO DE BORRACHA CANELADO, ESPESSURA 3,5MM, FIXADO COM ADESIVO ACRÍLICO. AF_09/2020</v>
          </cell>
          <cell r="I6199" t="str">
            <v>M2</v>
          </cell>
          <cell r="J6199" t="str">
            <v>COEFICIENTE DE REPRESENTATIVIDADE</v>
          </cell>
          <cell r="K6199" t="str">
            <v>121,83</v>
          </cell>
          <cell r="L6199" t="str">
            <v>CAIXA REFERENCIAL</v>
          </cell>
          <cell r="M6199" t="str">
            <v>12,12</v>
          </cell>
          <cell r="N6199">
            <v>109.71</v>
          </cell>
          <cell r="O6199">
            <v>121.83</v>
          </cell>
          <cell r="P6199">
            <v>0</v>
          </cell>
          <cell r="R6199" t="str">
            <v>SINAPI</v>
          </cell>
        </row>
        <row r="6200">
          <cell r="G6200">
            <v>101748</v>
          </cell>
          <cell r="H6200" t="str">
            <v>PREPARO DE CONTRAPISO COM POLITRIZ. AF_09/2020</v>
          </cell>
          <cell r="I6200" t="str">
            <v>M2</v>
          </cell>
          <cell r="J6200" t="str">
            <v>ATRIBUÍDO SÃO PAULO</v>
          </cell>
          <cell r="K6200" t="str">
            <v>3,21</v>
          </cell>
          <cell r="L6200" t="str">
            <v>CAIXA REFERENCIAL</v>
          </cell>
          <cell r="M6200" t="str">
            <v>2,43</v>
          </cell>
          <cell r="N6200">
            <v>0.7799999999999998</v>
          </cell>
          <cell r="O6200">
            <v>3.21</v>
          </cell>
          <cell r="P6200">
            <v>0</v>
          </cell>
          <cell r="R6200" t="str">
            <v>SINAPI</v>
          </cell>
        </row>
        <row r="6201">
          <cell r="G6201">
            <v>104162</v>
          </cell>
          <cell r="H6201" t="str">
            <v>PISO EM GRANILITE, MARMORITE OU GRANITINA EM AMBIENTES INTERNOS, COM ESPESSURA DE 8 MM, INCLUSO MISTURA EM BETONEIRA, COLOCAÇÃO DAS JUNTAS, APLICAÇÃO DO PISO, 4 POLIMENTOS COM POLITRIZ, ESTUCAMENTO, SELADOR E CERA. AF_06/2022</v>
          </cell>
          <cell r="I6201" t="str">
            <v>M2</v>
          </cell>
          <cell r="J6201" t="str">
            <v>ATRIBUÍDO SÃO PAULO</v>
          </cell>
          <cell r="K6201" t="str">
            <v>96,47</v>
          </cell>
          <cell r="L6201" t="str">
            <v>CAIXA REFERENCIAL</v>
          </cell>
          <cell r="M6201" t="str">
            <v>27,96</v>
          </cell>
          <cell r="N6201">
            <v>68.509999999999991</v>
          </cell>
          <cell r="O6201">
            <v>96.47</v>
          </cell>
          <cell r="P6201">
            <v>0</v>
          </cell>
          <cell r="R6201" t="str">
            <v>SINAPI</v>
          </cell>
        </row>
        <row r="6202">
          <cell r="G6202">
            <v>101092</v>
          </cell>
          <cell r="H6202" t="str">
            <v>PISO EM GRANITO APLICADO EM CALÇADAS OU PISOS EXTERNOS. AF_05/2020</v>
          </cell>
          <cell r="I6202" t="str">
            <v>M2</v>
          </cell>
          <cell r="J6202" t="str">
            <v>COEFICIENTE DE REPRESENTATIVIDADE</v>
          </cell>
          <cell r="K6202" t="str">
            <v>445,90</v>
          </cell>
          <cell r="L6202" t="str">
            <v>CAIXA REFERENCIAL</v>
          </cell>
          <cell r="M6202" t="str">
            <v>38,58</v>
          </cell>
          <cell r="N6202">
            <v>407.32</v>
          </cell>
          <cell r="O6202">
            <v>445.9</v>
          </cell>
          <cell r="P6202">
            <v>0</v>
          </cell>
          <cell r="R6202" t="str">
            <v>SINAPI</v>
          </cell>
        </row>
        <row r="6203">
          <cell r="G6203">
            <v>101093</v>
          </cell>
          <cell r="H6203" t="str">
            <v>PISO EM MÁRMORE APLICADO EM CALÇADAS OU PISOS EXTERNOS. AF_05/2020</v>
          </cell>
          <cell r="I6203" t="str">
            <v>M2</v>
          </cell>
          <cell r="J6203" t="str">
            <v>COEFICIENTE DE REPRESENTATIVIDADE</v>
          </cell>
          <cell r="K6203" t="str">
            <v>543,96</v>
          </cell>
          <cell r="L6203" t="str">
            <v>CAIXA REFERENCIAL</v>
          </cell>
          <cell r="M6203" t="str">
            <v>38,58</v>
          </cell>
          <cell r="N6203">
            <v>505.38000000000005</v>
          </cell>
          <cell r="O6203">
            <v>543.96</v>
          </cell>
          <cell r="P6203">
            <v>0</v>
          </cell>
          <cell r="R6203" t="str">
            <v>SINAPI</v>
          </cell>
        </row>
        <row r="6204">
          <cell r="G6204">
            <v>98695</v>
          </cell>
          <cell r="H6204" t="str">
            <v>SOLEIRA EM MÁRMORE, LARGURA 15 CM, ESPESSURA 2,0 CM. AF_09/2020</v>
          </cell>
          <cell r="I6204" t="str">
            <v>M</v>
          </cell>
          <cell r="J6204" t="str">
            <v>COEFICIENTE DE REPRESENTATIVIDADE</v>
          </cell>
          <cell r="K6204" t="str">
            <v>93,93</v>
          </cell>
          <cell r="L6204" t="str">
            <v>CAIXA REFERENCIAL</v>
          </cell>
          <cell r="M6204" t="str">
            <v>14,30</v>
          </cell>
          <cell r="N6204">
            <v>79.63000000000001</v>
          </cell>
          <cell r="O6204">
            <v>93.93</v>
          </cell>
          <cell r="P6204">
            <v>0</v>
          </cell>
          <cell r="R6204" t="str">
            <v>SINAPI</v>
          </cell>
        </row>
        <row r="6205">
          <cell r="G6205">
            <v>98697</v>
          </cell>
          <cell r="H6205" t="str">
            <v>RODAPÉ EM MÁRMORE, ALTURA 7 CM. AF_09/2020</v>
          </cell>
          <cell r="I6205" t="str">
            <v>M</v>
          </cell>
          <cell r="J6205" t="str">
            <v>COEFICIENTE DE REPRESENTATIVIDADE</v>
          </cell>
          <cell r="K6205" t="str">
            <v>62,21</v>
          </cell>
          <cell r="L6205" t="str">
            <v>CAIXA REFERENCIAL</v>
          </cell>
          <cell r="M6205" t="str">
            <v>7,81</v>
          </cell>
          <cell r="N6205">
            <v>54.4</v>
          </cell>
          <cell r="O6205">
            <v>62.21</v>
          </cell>
          <cell r="P6205">
            <v>0</v>
          </cell>
          <cell r="R6205" t="str">
            <v>SINAPI</v>
          </cell>
        </row>
        <row r="6206">
          <cell r="G6206">
            <v>101738</v>
          </cell>
          <cell r="H6206" t="str">
            <v>RODAPÉ EM MADEIRA, ALTURA 7CM, FIXADO COM COLA. AF_09/2020</v>
          </cell>
          <cell r="I6206" t="str">
            <v>M</v>
          </cell>
          <cell r="J6206" t="str">
            <v>ATRIBUÍDO SÃO PAULO</v>
          </cell>
          <cell r="K6206" t="str">
            <v>31,16</v>
          </cell>
          <cell r="L6206" t="str">
            <v>CAIXA REFERENCIAL</v>
          </cell>
          <cell r="M6206" t="str">
            <v>9,05</v>
          </cell>
          <cell r="N6206">
            <v>22.11</v>
          </cell>
          <cell r="O6206">
            <v>31.16</v>
          </cell>
          <cell r="P6206">
            <v>0</v>
          </cell>
          <cell r="R6206" t="str">
            <v>SINAPI</v>
          </cell>
        </row>
        <row r="6207">
          <cell r="G6207">
            <v>101739</v>
          </cell>
          <cell r="H6207" t="str">
            <v>RODAPÉ EM MADEIRA, ALTURA 7CM, FIXADO COM COLA E PARAFUSOS. AF_09/2020</v>
          </cell>
          <cell r="I6207" t="str">
            <v>M</v>
          </cell>
          <cell r="J6207" t="str">
            <v>ATRIBUÍDO SÃO PAULO</v>
          </cell>
          <cell r="K6207" t="str">
            <v>33,78</v>
          </cell>
          <cell r="L6207" t="str">
            <v>CAIXA REFERENCIAL</v>
          </cell>
          <cell r="M6207" t="str">
            <v>10,54</v>
          </cell>
          <cell r="N6207">
            <v>23.240000000000002</v>
          </cell>
          <cell r="O6207">
            <v>33.78</v>
          </cell>
          <cell r="P6207">
            <v>0</v>
          </cell>
          <cell r="R6207" t="str">
            <v>SINAPI</v>
          </cell>
        </row>
        <row r="6208">
          <cell r="G6208">
            <v>88648</v>
          </cell>
          <cell r="H6208" t="str">
            <v>RODAPÉ CERÂMICO DE 7CM DE ALTURA COM PLACAS TIPO ESMALTADA EXTRA  DE DIMENSÕES 35X35CM. AF_02/2023</v>
          </cell>
          <cell r="I6208" t="str">
            <v>M</v>
          </cell>
          <cell r="J6208" t="str">
            <v>COEFICIENTE DE REPRESENTATIVIDADE</v>
          </cell>
          <cell r="K6208" t="str">
            <v>7,63</v>
          </cell>
          <cell r="L6208" t="str">
            <v>CAIXA REFERENCIAL</v>
          </cell>
          <cell r="M6208" t="str">
            <v>1,78</v>
          </cell>
          <cell r="N6208">
            <v>5.85</v>
          </cell>
          <cell r="O6208">
            <v>7.63</v>
          </cell>
          <cell r="P6208">
            <v>0</v>
          </cell>
          <cell r="R6208" t="str">
            <v>SINAPI</v>
          </cell>
        </row>
        <row r="6209">
          <cell r="G6209">
            <v>88649</v>
          </cell>
          <cell r="H6209" t="str">
            <v>RODAPÉ CERÂMICO DE 7CM DE ALTURA COM PLACAS TIPO ESMALTADA EXTRA DE DIMENSÕES 45X45CM. AF_02/2023</v>
          </cell>
          <cell r="I6209" t="str">
            <v>M</v>
          </cell>
          <cell r="J6209" t="str">
            <v>COEFICIENTE DE REPRESENTATIVIDADE</v>
          </cell>
          <cell r="K6209" t="str">
            <v>8,63</v>
          </cell>
          <cell r="L6209" t="str">
            <v>CAIXA REFERENCIAL</v>
          </cell>
          <cell r="M6209" t="str">
            <v>1,87</v>
          </cell>
          <cell r="N6209">
            <v>6.7600000000000007</v>
          </cell>
          <cell r="O6209">
            <v>8.6300000000000008</v>
          </cell>
          <cell r="P6209">
            <v>0</v>
          </cell>
          <cell r="R6209" t="str">
            <v>SINAPI</v>
          </cell>
        </row>
        <row r="6210">
          <cell r="G6210">
            <v>88650</v>
          </cell>
          <cell r="H6210" t="str">
            <v>RODAPÉ CERÂMICO DE 7CM DE ALTURA COM PLACAS TIPO ESMALTADA EXTRA DE DIMENSÕES 60X60CM. AF_02/2023</v>
          </cell>
          <cell r="I6210" t="str">
            <v>M</v>
          </cell>
          <cell r="J6210" t="str">
            <v>COEFICIENTE DE REPRESENTATIVIDADE</v>
          </cell>
          <cell r="K6210" t="str">
            <v>16,59</v>
          </cell>
          <cell r="L6210" t="str">
            <v>CAIXA REFERENCIAL</v>
          </cell>
          <cell r="M6210" t="str">
            <v>2,11</v>
          </cell>
          <cell r="N6210">
            <v>14.48</v>
          </cell>
          <cell r="O6210">
            <v>16.59</v>
          </cell>
          <cell r="P6210">
            <v>0</v>
          </cell>
          <cell r="R6210" t="str">
            <v>SINAPI</v>
          </cell>
        </row>
        <row r="6211">
          <cell r="G6211">
            <v>96467</v>
          </cell>
          <cell r="H6211" t="str">
            <v>RODAPÉ CERÂMICO DE 7CM DE ALTURA COM PLACAS TIPO ESMALTADA COMERCIAL DE DIMENSÕES 35X35CM (PADRAO POPULAR). AF_02/2023</v>
          </cell>
          <cell r="I6211" t="str">
            <v>M</v>
          </cell>
          <cell r="J6211" t="str">
            <v>COEFICIENTE DE REPRESENTATIVIDADE</v>
          </cell>
          <cell r="K6211" t="str">
            <v>6,94</v>
          </cell>
          <cell r="L6211" t="str">
            <v>CAIXA REFERENCIAL</v>
          </cell>
          <cell r="M6211" t="str">
            <v>1,78</v>
          </cell>
          <cell r="N6211">
            <v>5.16</v>
          </cell>
          <cell r="O6211">
            <v>6.94</v>
          </cell>
          <cell r="P6211">
            <v>0</v>
          </cell>
          <cell r="R6211" t="str">
            <v>SINAPI</v>
          </cell>
        </row>
        <row r="6212">
          <cell r="G6212">
            <v>101740</v>
          </cell>
          <cell r="H6212" t="str">
            <v>RODAPÉ EM ARDÓSIA ALTURA 10CM. AF_09/2020</v>
          </cell>
          <cell r="I6212" t="str">
            <v>M</v>
          </cell>
          <cell r="J6212" t="str">
            <v>ATRIBUÍDO SÃO PAULO</v>
          </cell>
          <cell r="K6212" t="str">
            <v>43,70</v>
          </cell>
          <cell r="L6212" t="str">
            <v>CAIXA REFERENCIAL</v>
          </cell>
          <cell r="M6212" t="str">
            <v>21,43</v>
          </cell>
          <cell r="N6212">
            <v>22.270000000000003</v>
          </cell>
          <cell r="O6212">
            <v>43.7</v>
          </cell>
          <cell r="P6212">
            <v>0</v>
          </cell>
          <cell r="R6212" t="str">
            <v>SINAPI</v>
          </cell>
        </row>
        <row r="6213">
          <cell r="G6213">
            <v>101741</v>
          </cell>
          <cell r="H6213" t="str">
            <v>RODAPÉ EM MARMORITE, ALTURA 10CM. AF_09/2020</v>
          </cell>
          <cell r="I6213" t="str">
            <v>M</v>
          </cell>
          <cell r="J6213" t="str">
            <v>COEFICIENTE DE REPRESENTATIVIDADE</v>
          </cell>
          <cell r="K6213" t="str">
            <v>21,41</v>
          </cell>
          <cell r="L6213" t="str">
            <v>CAIXA REFERENCIAL</v>
          </cell>
          <cell r="M6213" t="str">
            <v>14,80</v>
          </cell>
          <cell r="N6213">
            <v>6.6099999999999994</v>
          </cell>
          <cell r="O6213">
            <v>21.41</v>
          </cell>
          <cell r="P6213">
            <v>0</v>
          </cell>
          <cell r="R6213" t="str">
            <v>SINAPI</v>
          </cell>
        </row>
        <row r="6214">
          <cell r="G6214">
            <v>94990</v>
          </cell>
          <cell r="H6214" t="str">
            <v>EXECUÇÃO DE PASSEIO (CALÇADA) OU PISO DE CONCRETO COM CONCRETO MOLDADO IN LOCO, FEITO EM OBRA, ACABAMENTO CONVENCIONAL, NÃO ARMADO. AF_08/2022</v>
          </cell>
          <cell r="I6214" t="str">
            <v>M3</v>
          </cell>
          <cell r="J6214" t="str">
            <v>COEFICIENTE DE REPRESENTATIVIDADE</v>
          </cell>
          <cell r="K6214" t="str">
            <v>821,22</v>
          </cell>
          <cell r="L6214" t="str">
            <v>CAIXA REFERENCIAL</v>
          </cell>
          <cell r="M6214" t="str">
            <v>172,63</v>
          </cell>
          <cell r="N6214">
            <v>648.59</v>
          </cell>
          <cell r="O6214">
            <v>821.22</v>
          </cell>
          <cell r="P6214">
            <v>0</v>
          </cell>
          <cell r="R6214" t="str">
            <v>SINAPI</v>
          </cell>
        </row>
        <row r="6215">
          <cell r="G6215">
            <v>94991</v>
          </cell>
          <cell r="H6215" t="str">
            <v>EXECUÇÃO DE PASSEIO (CALÇADA) OU PISO DE CONCRETO COM CONCRETO MOLDADO IN LOCO, USINADO C20, ACABAMENTO CONVENCIONAL, NÃO ARMADO. AF_08/2022</v>
          </cell>
          <cell r="I6215" t="str">
            <v>M3</v>
          </cell>
          <cell r="J6215" t="str">
            <v>COEFICIENTE DE REPRESENTATIVIDADE</v>
          </cell>
          <cell r="K6215" t="str">
            <v>915,31</v>
          </cell>
          <cell r="L6215" t="str">
            <v>CAIXA REFERENCIAL</v>
          </cell>
          <cell r="M6215" t="str">
            <v>59,26</v>
          </cell>
          <cell r="N6215">
            <v>856.05</v>
          </cell>
          <cell r="O6215">
            <v>915.31</v>
          </cell>
          <cell r="P6215">
            <v>0</v>
          </cell>
          <cell r="R6215" t="str">
            <v>SINAPI</v>
          </cell>
        </row>
        <row r="6216">
          <cell r="G6216">
            <v>94992</v>
          </cell>
          <cell r="H6216" t="str">
            <v>EXECUÇÃO DE PASSEIO (CALÇADA) OU PISO DE CONCRETO COM CONCRETO MOLDADO IN LOCO, FEITO EM OBRA, ACABAMENTO CONVENCIONAL, ESPESSURA 6 CM, ARMADO. AF_08/2022</v>
          </cell>
          <cell r="I6216" t="str">
            <v>M2</v>
          </cell>
          <cell r="J6216" t="str">
            <v>COEFICIENTE DE REPRESENTATIVIDADE</v>
          </cell>
          <cell r="K6216" t="str">
            <v>83,08</v>
          </cell>
          <cell r="L6216" t="str">
            <v>CAIXA REFERENCIAL</v>
          </cell>
          <cell r="M6216" t="str">
            <v>12,45</v>
          </cell>
          <cell r="N6216">
            <v>70.63</v>
          </cell>
          <cell r="O6216">
            <v>83.08</v>
          </cell>
          <cell r="P6216">
            <v>0</v>
          </cell>
          <cell r="R6216" t="str">
            <v>SINAPI</v>
          </cell>
        </row>
        <row r="6217">
          <cell r="G6217">
            <v>94993</v>
          </cell>
          <cell r="H6217" t="str">
            <v>EXECUÇÃO DE PASSEIO (CALÇADA) OU PISO DE CONCRETO COM CONCRETO MOLDADO IN LOCO, USINADO, ACABAMENTO CONVENCIONAL, ESPESSURA 6 CM, ARMADO. AF_08/2022</v>
          </cell>
          <cell r="I6217" t="str">
            <v>M2</v>
          </cell>
          <cell r="J6217" t="str">
            <v>COEFICIENTE DE REPRESENTATIVIDADE</v>
          </cell>
          <cell r="K6217" t="str">
            <v>88,72</v>
          </cell>
          <cell r="L6217" t="str">
            <v>CAIXA REFERENCIAL</v>
          </cell>
          <cell r="M6217" t="str">
            <v>5,65</v>
          </cell>
          <cell r="N6217">
            <v>83.07</v>
          </cell>
          <cell r="O6217">
            <v>88.72</v>
          </cell>
          <cell r="P6217">
            <v>0</v>
          </cell>
          <cell r="R6217" t="str">
            <v>SINAPI</v>
          </cell>
        </row>
        <row r="6218">
          <cell r="G6218">
            <v>94994</v>
          </cell>
          <cell r="H6218" t="str">
            <v>EXECUÇÃO DE PASSEIO (CALÇADA) OU PISO DE CONCRETO COM CONCRETO MOLDADO IN LOCO, FEITO EM OBRA, ACABAMENTO CONVENCIONAL, ESPESSURA 8 CM, ARMADO. AF_08/2022</v>
          </cell>
          <cell r="I6218" t="str">
            <v>M2</v>
          </cell>
          <cell r="J6218" t="str">
            <v>COEFICIENTE DE REPRESENTATIVIDADE</v>
          </cell>
          <cell r="K6218" t="str">
            <v>99,74</v>
          </cell>
          <cell r="L6218" t="str">
            <v>CAIXA REFERENCIAL</v>
          </cell>
          <cell r="M6218" t="str">
            <v>16,28</v>
          </cell>
          <cell r="N6218">
            <v>83.46</v>
          </cell>
          <cell r="O6218">
            <v>99.74</v>
          </cell>
          <cell r="P6218">
            <v>0</v>
          </cell>
          <cell r="R6218" t="str">
            <v>SINAPI</v>
          </cell>
        </row>
        <row r="6219">
          <cell r="G6219">
            <v>94995</v>
          </cell>
          <cell r="H6219" t="str">
            <v>EXECUÇÃO DE PASSEIO (CALÇADA) OU PISO DE CONCRETO COM CONCRETO MOLDADO IN LOCO, USINADO, ACABAMENTO CONVENCIONAL, ESPESSURA 8 CM, ARMADO. AF_08/2022</v>
          </cell>
          <cell r="I6219" t="str">
            <v>M2</v>
          </cell>
          <cell r="J6219" t="str">
            <v>COEFICIENTE DE REPRESENTATIVIDADE</v>
          </cell>
          <cell r="K6219" t="str">
            <v>107,26</v>
          </cell>
          <cell r="L6219" t="str">
            <v>CAIXA REFERENCIAL</v>
          </cell>
          <cell r="M6219" t="str">
            <v>7,20</v>
          </cell>
          <cell r="N6219">
            <v>100.06</v>
          </cell>
          <cell r="O6219">
            <v>107.26</v>
          </cell>
          <cell r="P6219">
            <v>0</v>
          </cell>
          <cell r="R6219" t="str">
            <v>SINAPI</v>
          </cell>
        </row>
        <row r="6220">
          <cell r="G6220">
            <v>101747</v>
          </cell>
          <cell r="H6220" t="str">
            <v>PISO EM CONCRETO 20 MPA PREPARO MECÂNICO, ESPESSURA 7CM. AF_09/2020</v>
          </cell>
          <cell r="I6220" t="str">
            <v>M2</v>
          </cell>
          <cell r="J6220" t="str">
            <v>ATRIBUÍDO SÃO PAULO</v>
          </cell>
          <cell r="K6220" t="str">
            <v>96,66</v>
          </cell>
          <cell r="L6220" t="str">
            <v>CAIXA REFERENCIAL</v>
          </cell>
          <cell r="M6220" t="str">
            <v>2,79</v>
          </cell>
          <cell r="N6220">
            <v>93.86999999999999</v>
          </cell>
          <cell r="O6220">
            <v>96.66</v>
          </cell>
          <cell r="P6220">
            <v>0</v>
          </cell>
          <cell r="R6220" t="str">
            <v>SINAPI</v>
          </cell>
        </row>
        <row r="6221">
          <cell r="G6221">
            <v>104626</v>
          </cell>
          <cell r="H6221" t="str">
            <v>EXECUÇÃO DE PASSEIO (CALÇADA) OU PISO DE CONCRETO COM CONCRETO MOLDADO IN LOCO, USINADO C25, ACABAMENTO CONVENCIONAL, NÃO ARMADO. AF_03/2023</v>
          </cell>
          <cell r="I6221" t="str">
            <v>M3</v>
          </cell>
          <cell r="J6221" t="str">
            <v>COEFICIENTE DE REPRESENTATIVIDADE</v>
          </cell>
          <cell r="K6221" t="str">
            <v>937,94</v>
          </cell>
          <cell r="L6221" t="str">
            <v>CAIXA REFERENCIAL</v>
          </cell>
          <cell r="M6221" t="str">
            <v>59,26</v>
          </cell>
          <cell r="N6221">
            <v>878.68000000000006</v>
          </cell>
          <cell r="O6221">
            <v>937.94</v>
          </cell>
          <cell r="P6221">
            <v>0</v>
          </cell>
          <cell r="R6221" t="str">
            <v>SINAPI</v>
          </cell>
        </row>
        <row r="6222">
          <cell r="G6222">
            <v>104658</v>
          </cell>
          <cell r="H6222" t="str">
            <v>PISO PODOTÁTIL DE ALERTA OU DIRECIONAL, DE CONCRETO, ASSENTADO SOBRE ARGAMASSA. AF_05/2023</v>
          </cell>
          <cell r="I6222" t="str">
            <v>M2</v>
          </cell>
          <cell r="J6222" t="str">
            <v>COEFICIENTE DE REPRESENTATIVIDADE</v>
          </cell>
          <cell r="K6222" t="str">
            <v>212,14</v>
          </cell>
          <cell r="L6222" t="str">
            <v>CAIXA REFERENCIAL</v>
          </cell>
          <cell r="M6222" t="str">
            <v>61,01</v>
          </cell>
          <cell r="N6222">
            <v>151.13</v>
          </cell>
          <cell r="O6222">
            <v>212.14</v>
          </cell>
          <cell r="P6222">
            <v>0</v>
          </cell>
          <cell r="R6222" t="str">
            <v>SINAPI</v>
          </cell>
        </row>
        <row r="6223">
          <cell r="G6223">
            <v>87620</v>
          </cell>
          <cell r="H6223" t="str">
            <v>CONTRAPISO EM ARGAMASSA TRAÇO 1:4 (CIMENTO E AREIA), PREPARO MECÂNICO COM BETONEIRA 400 L, APLICADO EM ÁREAS SECAS SOBRE LAJE, ADERIDO, ACABAMENTO NÃO REFORÇADO, ESPESSURA 2CM. AF_07/2021</v>
          </cell>
          <cell r="I6223" t="str">
            <v>M2</v>
          </cell>
          <cell r="J6223" t="str">
            <v>COEFICIENTE DE REPRESENTATIVIDADE</v>
          </cell>
          <cell r="K6223" t="str">
            <v>34,20</v>
          </cell>
          <cell r="L6223" t="str">
            <v>CAIXA REFERENCIAL</v>
          </cell>
          <cell r="M6223" t="str">
            <v>7,65</v>
          </cell>
          <cell r="N6223">
            <v>26.550000000000004</v>
          </cell>
          <cell r="O6223">
            <v>34.200000000000003</v>
          </cell>
          <cell r="P6223">
            <v>0</v>
          </cell>
          <cell r="R6223" t="str">
            <v>SINAPI</v>
          </cell>
        </row>
        <row r="6224">
          <cell r="G6224">
            <v>87622</v>
          </cell>
          <cell r="H6224" t="str">
            <v>CONTRAPISO EM ARGAMASSA TRAÇO 1:4 (CIMENTO E AREIA), PREPARO MANUAL, APLICADO EM ÁREAS SECAS SOBRE LAJE, ADERIDO, ACABAMENTO NÃO REFORÇADO, ESPESSURA 2CM. AF_07/2021</v>
          </cell>
          <cell r="I6224" t="str">
            <v>M2</v>
          </cell>
          <cell r="J6224" t="str">
            <v>COEFICIENTE DE REPRESENTATIVIDADE</v>
          </cell>
          <cell r="K6224" t="str">
            <v>37,85</v>
          </cell>
          <cell r="L6224" t="str">
            <v>CAIXA REFERENCIAL</v>
          </cell>
          <cell r="M6224" t="str">
            <v>10,51</v>
          </cell>
          <cell r="N6224">
            <v>27.340000000000003</v>
          </cell>
          <cell r="O6224">
            <v>37.85</v>
          </cell>
          <cell r="P6224">
            <v>0</v>
          </cell>
          <cell r="R6224" t="str">
            <v>SINAPI</v>
          </cell>
        </row>
        <row r="6225">
          <cell r="G6225">
            <v>87623</v>
          </cell>
          <cell r="H6225" t="str">
            <v>CONTRAPISO EM ARGAMASSA PRONTA, PREPARO MECÂNICO COM MISTURADOR 300 KG, APLICADO EM ÁREAS SECAS SOBRE LAJE, ADERIDO, ACABAMENTO NÃO REFORÇADO, ESPESSURA 2CM. AF_07/2021</v>
          </cell>
          <cell r="I6225" t="str">
            <v>M2</v>
          </cell>
          <cell r="J6225" t="str">
            <v>COEFICIENTE DE REPRESENTATIVIDADE</v>
          </cell>
          <cell r="K6225" t="str">
            <v>96,76</v>
          </cell>
          <cell r="L6225" t="str">
            <v>CAIXA REFERENCIAL</v>
          </cell>
          <cell r="M6225" t="str">
            <v>7,28</v>
          </cell>
          <cell r="N6225">
            <v>89.48</v>
          </cell>
          <cell r="O6225">
            <v>96.76</v>
          </cell>
          <cell r="P6225">
            <v>0</v>
          </cell>
          <cell r="R6225" t="str">
            <v>SINAPI</v>
          </cell>
        </row>
        <row r="6226">
          <cell r="G6226">
            <v>87624</v>
          </cell>
          <cell r="H6226" t="str">
            <v>CONTRAPISO EM ARGAMASSA PRONTA, PREPARO MECÂNICO COM MISTURADOR 300 KG, APLICADO EM ÁREAS SECAS SOBRE LAJE, ADERIDO, ACABAMENTO NÃO REFORÇADO, ESPESSURA 2CM. AF_07/2021</v>
          </cell>
          <cell r="I6226" t="str">
            <v>M2</v>
          </cell>
          <cell r="J6226" t="str">
            <v>COEFICIENTE DE REPRESENTATIVIDADE</v>
          </cell>
          <cell r="K6226" t="str">
            <v>103,59</v>
          </cell>
          <cell r="L6226" t="str">
            <v>CAIXA REFERENCIAL</v>
          </cell>
          <cell r="M6226" t="str">
            <v>11,59</v>
          </cell>
          <cell r="N6226">
            <v>92</v>
          </cell>
          <cell r="O6226">
            <v>103.59</v>
          </cell>
          <cell r="P6226">
            <v>0</v>
          </cell>
          <cell r="R6226" t="str">
            <v>SINAPI</v>
          </cell>
        </row>
        <row r="6227">
          <cell r="G6227">
            <v>87630</v>
          </cell>
          <cell r="H6227" t="str">
            <v>CONTRAPISO EM ARGAMASSA TRAÇO 1:4 (CIMENTO E AREIA), PREPARO MECÂNICO COM BETONEIRA 400 L, APLICADO EM ÁREAS SECAS SOBRE LAJE, ADERIDO, ACABAMENTO NÃO REFORÇADO, ESPESSURA 3CM. AF_07/2021</v>
          </cell>
          <cell r="I6227" t="str">
            <v>M2</v>
          </cell>
          <cell r="J6227" t="str">
            <v>COEFICIENTE DE REPRESENTATIVIDADE</v>
          </cell>
          <cell r="K6227" t="str">
            <v>43,21</v>
          </cell>
          <cell r="L6227" t="str">
            <v>CAIXA REFERENCIAL</v>
          </cell>
          <cell r="M6227" t="str">
            <v>9,28</v>
          </cell>
          <cell r="N6227">
            <v>33.93</v>
          </cell>
          <cell r="O6227">
            <v>43.21</v>
          </cell>
          <cell r="P6227">
            <v>0</v>
          </cell>
          <cell r="R6227" t="str">
            <v>SINAPI</v>
          </cell>
        </row>
        <row r="6228">
          <cell r="G6228">
            <v>87632</v>
          </cell>
          <cell r="H6228" t="str">
            <v>CONTRAPISO EM ARGAMASSA TRAÇO 1:4 (CIMENTO E AREIA), PREPARO MANUAL, APLICADO EM ÁREAS SECAS SOBRE LAJE, ADERIDO, ACABAMENTO NÃO REFORÇADO, ESPESSURA 3CM. AF_07/2021</v>
          </cell>
          <cell r="I6228" t="str">
            <v>M2</v>
          </cell>
          <cell r="J6228" t="str">
            <v>COEFICIENTE DE REPRESENTATIVIDADE</v>
          </cell>
          <cell r="K6228" t="str">
            <v>48,28</v>
          </cell>
          <cell r="L6228" t="str">
            <v>CAIXA REFERENCIAL</v>
          </cell>
          <cell r="M6228" t="str">
            <v>13,23</v>
          </cell>
          <cell r="N6228">
            <v>35.049999999999997</v>
          </cell>
          <cell r="O6228">
            <v>48.28</v>
          </cell>
          <cell r="P6228">
            <v>0</v>
          </cell>
          <cell r="R6228" t="str">
            <v>SINAPI</v>
          </cell>
        </row>
        <row r="6229">
          <cell r="G6229">
            <v>87633</v>
          </cell>
          <cell r="H6229" t="str">
            <v>CONTRAPISO EM ARGAMASSA PRONTA, PREPARO MECÂNICO COM MISTURADOR 300 KG, APLICADO EM ÁREAS SECAS SOBRE LAJE, ADERIDO, ACABAMENTO NÃO REFORÇADO, ESPESSURA 3CM. AF_07/2021</v>
          </cell>
          <cell r="I6229" t="str">
            <v>M2</v>
          </cell>
          <cell r="J6229" t="str">
            <v>COEFICIENTE DE REPRESENTATIVIDADE</v>
          </cell>
          <cell r="K6229" t="str">
            <v>130,19</v>
          </cell>
          <cell r="L6229" t="str">
            <v>CAIXA REFERENCIAL</v>
          </cell>
          <cell r="M6229" t="str">
            <v>8,77</v>
          </cell>
          <cell r="N6229">
            <v>121.42</v>
          </cell>
          <cell r="O6229">
            <v>130.19</v>
          </cell>
          <cell r="P6229">
            <v>0</v>
          </cell>
          <cell r="R6229" t="str">
            <v>SINAPI</v>
          </cell>
        </row>
        <row r="6230">
          <cell r="G6230">
            <v>87634</v>
          </cell>
          <cell r="H6230" t="str">
            <v>CONTRAPISO EM ARGAMASSA PRONTA, PREPARO MANUAL, APLICADO EM ÁREAS SECAS SOBRE LAJE, ADERIDO, ACABAMENTO NÃO REFORÇADO, ESPESSURA 3CM. AF_07/2021</v>
          </cell>
          <cell r="I6230" t="str">
            <v>M2</v>
          </cell>
          <cell r="J6230" t="str">
            <v>COEFICIENTE DE REPRESENTATIVIDADE</v>
          </cell>
          <cell r="K6230" t="str">
            <v>139,68</v>
          </cell>
          <cell r="L6230" t="str">
            <v>CAIXA REFERENCIAL</v>
          </cell>
          <cell r="M6230" t="str">
            <v>14,76</v>
          </cell>
          <cell r="N6230">
            <v>124.92</v>
          </cell>
          <cell r="O6230">
            <v>139.68</v>
          </cell>
          <cell r="P6230">
            <v>0</v>
          </cell>
          <cell r="R6230" t="str">
            <v>SINAPI</v>
          </cell>
        </row>
        <row r="6231">
          <cell r="G6231">
            <v>87640</v>
          </cell>
          <cell r="H6231" t="str">
            <v>CONTRAPISO EM ARGAMASSA TRAÇO 1:4 (CIMENTO E AREIA), PREPARO MECÂNICO COM BETONEIRA 400 L, APLICADO EM ÁREAS SECAS SOBRE LAJE, ADERIDO, ACABAMENTO NÃO REFORÇADO, ESPESSURA 4CM. AF_07/2021</v>
          </cell>
          <cell r="I6231" t="str">
            <v>M2</v>
          </cell>
          <cell r="J6231" t="str">
            <v>COEFICIENTE DE REPRESENTATIVIDADE</v>
          </cell>
          <cell r="K6231" t="str">
            <v>50,58</v>
          </cell>
          <cell r="L6231" t="str">
            <v>CAIXA REFERENCIAL</v>
          </cell>
          <cell r="M6231" t="str">
            <v>10,60</v>
          </cell>
          <cell r="N6231">
            <v>39.979999999999997</v>
          </cell>
          <cell r="O6231">
            <v>50.58</v>
          </cell>
          <cell r="P6231">
            <v>0</v>
          </cell>
          <cell r="R6231" t="str">
            <v>SINAPI</v>
          </cell>
        </row>
        <row r="6232">
          <cell r="G6232">
            <v>87642</v>
          </cell>
          <cell r="H6232" t="str">
            <v>CONTRAPISO EM ARGAMASSA TRAÇO 1:4 (CIMENTO E AREIA), PREPARO MANUAL, APLICADO EM ÁREAS SECAS SOBRE LAJE, ADERIDO, ACABAMENTO NÃO REFORÇADO, ESPESSURA 4CM. AF_07/2021</v>
          </cell>
          <cell r="I6232" t="str">
            <v>M2</v>
          </cell>
          <cell r="J6232" t="str">
            <v>COEFICIENTE DE REPRESENTATIVIDADE</v>
          </cell>
          <cell r="K6232" t="str">
            <v>56,82</v>
          </cell>
          <cell r="L6232" t="str">
            <v>CAIXA REFERENCIAL</v>
          </cell>
          <cell r="M6232" t="str">
            <v>15,48</v>
          </cell>
          <cell r="N6232">
            <v>41.34</v>
          </cell>
          <cell r="O6232">
            <v>56.820000000000007</v>
          </cell>
          <cell r="P6232">
            <v>0</v>
          </cell>
          <cell r="R6232" t="str">
            <v>SINAPI</v>
          </cell>
        </row>
        <row r="6233">
          <cell r="G6233">
            <v>87643</v>
          </cell>
          <cell r="H6233" t="str">
            <v>CONTRAPISO EM ARGAMASSA PRONTA, PREPARO MECÂNICO COM MISTURADOR 300 KG, APLICADO EM ÁREAS SECAS SOBRE LAJE, ADERIDO, ACABAMENTO NÃO REFORÇADO, ESPESSURA 4CM. AF_07/2021</v>
          </cell>
          <cell r="I6233" t="str">
            <v>M2</v>
          </cell>
          <cell r="J6233" t="str">
            <v>COEFICIENTE DE REPRESENTATIVIDADE</v>
          </cell>
          <cell r="K6233" t="str">
            <v>157,54</v>
          </cell>
          <cell r="L6233" t="str">
            <v>CAIXA REFERENCIAL</v>
          </cell>
          <cell r="M6233" t="str">
            <v>9,99</v>
          </cell>
          <cell r="N6233">
            <v>147.54999999999998</v>
          </cell>
          <cell r="O6233">
            <v>157.54</v>
          </cell>
          <cell r="P6233">
            <v>0</v>
          </cell>
          <cell r="R6233" t="str">
            <v>SINAPI</v>
          </cell>
        </row>
        <row r="6234">
          <cell r="G6234">
            <v>87644</v>
          </cell>
          <cell r="H6234" t="str">
            <v>CONTRAPISO EM ARGAMASSA PRONTA, PREPARO MANUAL, APLICADO EM ÁREAS SECAS SOBRE LAJE, ADERIDO, ACABAMENTO NÃO REFORÇADO, ESPESSURA 4CM. AF_07/2021</v>
          </cell>
          <cell r="I6234" t="str">
            <v>M2</v>
          </cell>
          <cell r="J6234" t="str">
            <v>COEFICIENTE DE REPRESENTATIVIDADE</v>
          </cell>
          <cell r="K6234" t="str">
            <v>169,22</v>
          </cell>
          <cell r="L6234" t="str">
            <v>ENCARGOS COMPLEMENTARES REFERENCIAL</v>
          </cell>
          <cell r="M6234" t="str">
            <v>17,35</v>
          </cell>
          <cell r="N6234">
            <v>151.87</v>
          </cell>
          <cell r="O6234">
            <v>169.22</v>
          </cell>
          <cell r="P6234">
            <v>0</v>
          </cell>
          <cell r="R6234" t="str">
            <v>SINAPI</v>
          </cell>
        </row>
        <row r="6235">
          <cell r="G6235">
            <v>87680</v>
          </cell>
          <cell r="H6235" t="str">
            <v>CONTRAPISO EM ARGAMASSA TRAÇO 1:4 (CIMENTO E AREIA), PREPARO MECÂNICO COM BETONEIRA 400 L, APLICADO EM ÁREAS SECAS SOBRE LAJE, NÃO ADERIDO, ACABAMENTO NÃO REFORÇADO, ESPESSURA 4CM. AF_07/2021</v>
          </cell>
          <cell r="I6235" t="str">
            <v>M2</v>
          </cell>
          <cell r="J6235" t="str">
            <v>COEFICIENTE DE REPRESENTATIVIDADE</v>
          </cell>
          <cell r="K6235" t="str">
            <v>43,18</v>
          </cell>
          <cell r="L6235" t="str">
            <v>ENCARGOS COMPLEMENTARES REFERENCIAL</v>
          </cell>
          <cell r="M6235" t="str">
            <v>9,99</v>
          </cell>
          <cell r="N6235">
            <v>33.19</v>
          </cell>
          <cell r="O6235">
            <v>43.18</v>
          </cell>
          <cell r="P6235">
            <v>0</v>
          </cell>
          <cell r="R6235" t="str">
            <v>SINAPI</v>
          </cell>
        </row>
        <row r="6236">
          <cell r="G6236">
            <v>87682</v>
          </cell>
          <cell r="H6236" t="str">
            <v>CONTRAPISO EM ARGAMASSA TRAÇO 1:4 (CIMENTO E AREIA), PREPARO MANUAL, APLICADO EM ÁREAS SECAS SOBRE LAJE, NÃO ADERIDO, ACABAMENTO NÃO REFORÇADO, ESPESSURA 4CM. AF_07/2021</v>
          </cell>
          <cell r="I6236" t="str">
            <v>M2</v>
          </cell>
          <cell r="J6236" t="str">
            <v>COEFICIENTE DE REPRESENTATIVIDADE</v>
          </cell>
          <cell r="K6236" t="str">
            <v>49,42</v>
          </cell>
          <cell r="L6236" t="str">
            <v>ENCARGOS COMPLEMENTARES REFERENCIAL</v>
          </cell>
          <cell r="M6236" t="str">
            <v>14,86</v>
          </cell>
          <cell r="N6236">
            <v>34.56</v>
          </cell>
          <cell r="O6236">
            <v>49.42</v>
          </cell>
          <cell r="P6236">
            <v>0</v>
          </cell>
          <cell r="R6236" t="str">
            <v>SINAPI</v>
          </cell>
        </row>
        <row r="6237">
          <cell r="G6237">
            <v>87683</v>
          </cell>
          <cell r="H6237" t="str">
            <v>CONTRAPISO EM ARGAMASSA PRONTA, PREPARO MECÂNICO COM MISTURADOR 300 KG, APLICADO EM ÁREAS SECAS SOBRE LAJE, NÃO ADERIDO, ACABAMENTO NÃO REFORÇADO, ESPESSURA 4CM. AF_07/2021</v>
          </cell>
          <cell r="I6237" t="str">
            <v>M2</v>
          </cell>
          <cell r="J6237" t="str">
            <v>COEFICIENTE DE REPRESENTATIVIDADE</v>
          </cell>
          <cell r="K6237" t="str">
            <v>150,14</v>
          </cell>
          <cell r="L6237" t="str">
            <v>ENCARGOS COMPLEMENTARES REFERENCIAL</v>
          </cell>
          <cell r="M6237" t="str">
            <v>9,37</v>
          </cell>
          <cell r="N6237">
            <v>140.76999999999998</v>
          </cell>
          <cell r="O6237">
            <v>150.13999999999999</v>
          </cell>
          <cell r="P6237">
            <v>0</v>
          </cell>
          <cell r="R6237" t="str">
            <v>SINAPI</v>
          </cell>
        </row>
        <row r="6238">
          <cell r="G6238">
            <v>87684</v>
          </cell>
          <cell r="H6238" t="str">
            <v>CONTRAPISO EM ARGAMASSA PRONTA, PREPARO MANUAL, APLICADO EM ÁREAS SECAS SOBRE LAJE, NÃO ADERIDO, ACABAMENTO NÃO REFORÇADO, ESPESSURA 4CM. AF_07/2021</v>
          </cell>
          <cell r="I6238" t="str">
            <v>M2</v>
          </cell>
          <cell r="J6238" t="str">
            <v>COEFICIENTE DE REPRESENTATIVIDADE</v>
          </cell>
          <cell r="K6238" t="str">
            <v>161,82</v>
          </cell>
          <cell r="L6238" t="str">
            <v>ENCARGOS COMPLEMENTARES REFERENCIAL</v>
          </cell>
          <cell r="M6238" t="str">
            <v>16,74</v>
          </cell>
          <cell r="N6238">
            <v>145.07999999999998</v>
          </cell>
          <cell r="O6238">
            <v>161.82</v>
          </cell>
          <cell r="P6238">
            <v>0</v>
          </cell>
          <cell r="R6238" t="str">
            <v>SINAPI</v>
          </cell>
        </row>
        <row r="6239">
          <cell r="G6239">
            <v>87690</v>
          </cell>
          <cell r="H6239" t="str">
            <v>CONTRAPISO EM ARGAMASSA TRAÇO 1:4 (CIMENTO E AREIA), PREPARO MECÂNICO COM BETONEIRA 400 L, APLICADO EM ÁREAS SECAS SOBRE LAJE, NÃO ADERIDO, ACABAMENTO NÃO REFORÇADO, ESPESSURA 5CM. AF_07/2021</v>
          </cell>
          <cell r="I6239" t="str">
            <v>M2</v>
          </cell>
          <cell r="J6239" t="str">
            <v>COEFICIENTE DE REPRESENTATIVIDADE</v>
          </cell>
          <cell r="K6239" t="str">
            <v>49,47</v>
          </cell>
          <cell r="L6239" t="str">
            <v>ENCARGOS COMPLEMENTARES REFERENCIAL</v>
          </cell>
          <cell r="M6239" t="str">
            <v>11,47</v>
          </cell>
          <cell r="N6239">
            <v>38</v>
          </cell>
          <cell r="O6239">
            <v>49.47</v>
          </cell>
          <cell r="P6239">
            <v>0</v>
          </cell>
          <cell r="R6239" t="str">
            <v>SINAPI</v>
          </cell>
        </row>
        <row r="6240">
          <cell r="G6240">
            <v>87692</v>
          </cell>
          <cell r="H6240" t="str">
            <v>CONTRAPISO EM ARGAMASSA TRAÇO 1:4 (CIMENTO E AREIA), PREPARO MANUAL, APLICADO EM ÁREAS SECAS SOBRE LAJE, NÃO ADERIDO, ACABAMENTO NÃO REFORÇADO, ESPESSURA 5CM. AF_07/2021</v>
          </cell>
          <cell r="I6240" t="str">
            <v>M2</v>
          </cell>
          <cell r="J6240" t="str">
            <v>COEFICIENTE DE REPRESENTATIVIDADE</v>
          </cell>
          <cell r="K6240" t="str">
            <v>56,61</v>
          </cell>
          <cell r="L6240" t="str">
            <v>ENCARGOS COMPLEMENTARES REFERENCIAL</v>
          </cell>
          <cell r="M6240" t="str">
            <v>17,04</v>
          </cell>
          <cell r="N6240">
            <v>39.57</v>
          </cell>
          <cell r="O6240">
            <v>56.61</v>
          </cell>
          <cell r="P6240">
            <v>0</v>
          </cell>
          <cell r="R6240" t="str">
            <v>SINAPI</v>
          </cell>
        </row>
        <row r="6241">
          <cell r="G6241">
            <v>87693</v>
          </cell>
          <cell r="H6241" t="str">
            <v>CONTRAPISO EM ARGAMASSA PRONTA, PREPARO MECÂNICO COM MISTURADOR 300 KG, APLICADO EM ÁREAS SECAS SOBRE LAJE, NÃO ADERIDO, ESPESSURA 5CM. AF_07/2021</v>
          </cell>
          <cell r="I6241" t="str">
            <v>M2</v>
          </cell>
          <cell r="J6241" t="str">
            <v>COEFICIENTE DE REPRESENTATIVIDADE</v>
          </cell>
          <cell r="K6241" t="str">
            <v>171,97</v>
          </cell>
          <cell r="L6241" t="str">
            <v>ENCARGOS COMPLEMENTARES REFERENCIAL</v>
          </cell>
          <cell r="M6241" t="str">
            <v>10,76</v>
          </cell>
          <cell r="N6241">
            <v>161.21</v>
          </cell>
          <cell r="O6241">
            <v>171.97</v>
          </cell>
          <cell r="P6241">
            <v>0</v>
          </cell>
          <cell r="R6241" t="str">
            <v>SINAPI</v>
          </cell>
        </row>
        <row r="6242">
          <cell r="G6242">
            <v>87694</v>
          </cell>
          <cell r="H6242" t="str">
            <v>CONTRAPISO EM ARGAMASSA PRONTA, PREPARO MANUAL, APLICADO EM ÁREAS SECAS SOBRE LAJE, NÃO ADERIDO, ACABAMENTO NÃO REFORÇADO, ESPESSURA 5CM. AF_07/2021</v>
          </cell>
          <cell r="I6242" t="str">
            <v>M2</v>
          </cell>
          <cell r="J6242" t="str">
            <v>COEFICIENTE DE REPRESENTATIVIDADE</v>
          </cell>
          <cell r="K6242" t="str">
            <v>185,34</v>
          </cell>
          <cell r="L6242" t="str">
            <v>ENCARGOS COMPLEMENTARES REFERENCIAL</v>
          </cell>
          <cell r="M6242" t="str">
            <v>19,20</v>
          </cell>
          <cell r="N6242">
            <v>166.14000000000001</v>
          </cell>
          <cell r="O6242">
            <v>185.34</v>
          </cell>
          <cell r="P6242">
            <v>0</v>
          </cell>
          <cell r="R6242" t="str">
            <v>SINAPI</v>
          </cell>
        </row>
        <row r="6243">
          <cell r="G6243">
            <v>87700</v>
          </cell>
          <cell r="H6243" t="str">
            <v>CONTRAPISO EM ARGAMASSA TRAÇO 1:4 (CIMENTO E AREIA), PREPARO MECÂNICO COM BETONEIRA 400 L, APLICADO EM ÁREAS SECAS SOBRE LAJE, NÃO ADERIDO, ACABAMENTO NÃO REFORÇADO, ESPESSURA 6CM. AF_07/2021</v>
          </cell>
          <cell r="I6243" t="str">
            <v>M2</v>
          </cell>
          <cell r="J6243" t="str">
            <v>COEFICIENTE DE REPRESENTATIVIDADE</v>
          </cell>
          <cell r="K6243" t="str">
            <v>53,49</v>
          </cell>
          <cell r="L6243" t="str">
            <v>ENCARGOS COMPLEMENTARES REFERENCIAL</v>
          </cell>
          <cell r="M6243" t="str">
            <v>12,18</v>
          </cell>
          <cell r="N6243">
            <v>41.31</v>
          </cell>
          <cell r="O6243">
            <v>53.49</v>
          </cell>
          <cell r="P6243">
            <v>0</v>
          </cell>
          <cell r="R6243" t="str">
            <v>SINAPI</v>
          </cell>
        </row>
        <row r="6244">
          <cell r="G6244">
            <v>87702</v>
          </cell>
          <cell r="H6244" t="str">
            <v>CONTRAPISO EM ARGAMASSA TRAÇO 1:4 (CIMENTO E AREIA), PREPARO MANUAL, APLICADO EM ÁREAS SECAS SOBRE LAJE, NÃO ADERIDO, ACABAMENTO NÃO REFORÇADO, ESPESSURA 6CM. AF_07/2021</v>
          </cell>
          <cell r="I6244" t="str">
            <v>M2</v>
          </cell>
          <cell r="J6244" t="str">
            <v>COEFICIENTE DE REPRESENTATIVIDADE</v>
          </cell>
          <cell r="K6244" t="str">
            <v>61,27</v>
          </cell>
          <cell r="L6244" t="str">
            <v>ENCARGOS COMPLEMENTARES REFERENCIAL</v>
          </cell>
          <cell r="M6244" t="str">
            <v>18,25</v>
          </cell>
          <cell r="N6244">
            <v>43.02</v>
          </cell>
          <cell r="O6244">
            <v>61.27</v>
          </cell>
          <cell r="P6244">
            <v>0</v>
          </cell>
          <cell r="R6244" t="str">
            <v>SINAPI</v>
          </cell>
        </row>
        <row r="6245">
          <cell r="G6245">
            <v>87703</v>
          </cell>
          <cell r="H6245" t="str">
            <v>CONTRAPISO EM ARGAMASSA PRONTA, PREPARO MECÂNICO COM MISTURADOR 300 KG, APLICADO EM ÁREAS SECAS SOBRE LAJE, NÃO ADERIDO, ACABAMENTO NÃO REFORÇADO, ESPESSURA 6CM. AF_07/2021</v>
          </cell>
          <cell r="I6245" t="str">
            <v>M2</v>
          </cell>
          <cell r="J6245" t="str">
            <v>COEFICIENTE DE REPRESENTATIVIDADE</v>
          </cell>
          <cell r="K6245" t="str">
            <v>186,89</v>
          </cell>
          <cell r="L6245" t="str">
            <v>ENCARGOS COMPLEMENTARES REFERENCIAL</v>
          </cell>
          <cell r="M6245" t="str">
            <v>11,42</v>
          </cell>
          <cell r="N6245">
            <v>175.47</v>
          </cell>
          <cell r="O6245">
            <v>186.89</v>
          </cell>
          <cell r="P6245">
            <v>0</v>
          </cell>
          <cell r="R6245" t="str">
            <v>SINAPI</v>
          </cell>
        </row>
        <row r="6246">
          <cell r="G6246">
            <v>87704</v>
          </cell>
          <cell r="H6246" t="str">
            <v>CONTRAPISO EM ARGAMASSA PRONTA, PREPARO MANUAL, APLICADO EM ÁREAS SECAS SOBRE LAJE, NÃO ADERIDO, ACABAMENTO NÃO REFORÇADO, ESPESSURA 6CM. AF_07/2021</v>
          </cell>
          <cell r="I6246" t="str">
            <v>M2</v>
          </cell>
          <cell r="J6246" t="str">
            <v>COEFICIENTE DE REPRESENTATIVIDADE</v>
          </cell>
          <cell r="K6246" t="str">
            <v>201,45</v>
          </cell>
          <cell r="L6246" t="str">
            <v>ENCARGOS COMPLEMENTARES REFERENCIAL</v>
          </cell>
          <cell r="M6246" t="str">
            <v>20,61</v>
          </cell>
          <cell r="N6246">
            <v>180.83999999999997</v>
          </cell>
          <cell r="O6246">
            <v>201.45</v>
          </cell>
          <cell r="P6246">
            <v>0</v>
          </cell>
          <cell r="R6246" t="str">
            <v>SINAPI</v>
          </cell>
        </row>
        <row r="6247">
          <cell r="G6247">
            <v>87735</v>
          </cell>
          <cell r="H6247" t="str">
            <v>CONTRAPISO EM ARGAMASSA TRAÇO 1:4 (CIMENTO E AREIA), PREPARO MECÂNICO COM BETONEIRA 400 L, APLICADO EM ÁREAS MOLHADAS SOBRE LAJE, ADERIDO, ACABAMENTO NÃO REFORÇADO, ESPESSURA 2CM. AF_07/2021</v>
          </cell>
          <cell r="I6247" t="str">
            <v>M2</v>
          </cell>
          <cell r="J6247" t="str">
            <v>COEFICIENTE DE REPRESENTATIVIDADE</v>
          </cell>
          <cell r="K6247" t="str">
            <v>44,92</v>
          </cell>
          <cell r="L6247" t="str">
            <v>ENCARGOS COMPLEMENTARES REFERENCIAL</v>
          </cell>
          <cell r="M6247" t="str">
            <v>15,96</v>
          </cell>
          <cell r="N6247">
            <v>28.96</v>
          </cell>
          <cell r="O6247">
            <v>44.92</v>
          </cell>
          <cell r="P6247">
            <v>0</v>
          </cell>
          <cell r="R6247" t="str">
            <v>SINAPI</v>
          </cell>
        </row>
        <row r="6248">
          <cell r="G6248">
            <v>87737</v>
          </cell>
          <cell r="H6248" t="str">
            <v>CONTRAPISO EM ARGAMASSA TRAÇO 1:4 (CIMENTO E AREIA), PREPARO MANUAL, APLICADO EM ÁREAS MOLHADAS SOBRE LAJE, ADERIDO, ACABAMENTO NÃO REFORÇADO, ESPESSURA 2CM. AF_07/2021</v>
          </cell>
          <cell r="I6248" t="str">
            <v>M2</v>
          </cell>
          <cell r="J6248" t="str">
            <v>COEFICIENTE DE REPRESENTATIVIDADE</v>
          </cell>
          <cell r="K6248" t="str">
            <v>48,57</v>
          </cell>
          <cell r="L6248" t="str">
            <v>ENCARGOS COMPLEMENTARES REFERENCIAL</v>
          </cell>
          <cell r="M6248" t="str">
            <v>18,81</v>
          </cell>
          <cell r="N6248">
            <v>29.76</v>
          </cell>
          <cell r="O6248">
            <v>48.57</v>
          </cell>
          <cell r="P6248">
            <v>0</v>
          </cell>
          <cell r="R6248" t="str">
            <v>SINAPI</v>
          </cell>
        </row>
        <row r="6249">
          <cell r="G6249">
            <v>87738</v>
          </cell>
          <cell r="H6249" t="str">
            <v>CONTRAPISO EM ARGAMASSA PRONTA, PREPARO MECÂNICO COM MISTURADOR 300 KG, APLICADO EM ÁREAS MOLHADAS SOBRE LAJE, ADERIDO, ACABAMENTO NÃO REFORÇADO, ESPESSURA 2CM. AF_07/2021</v>
          </cell>
          <cell r="I6249" t="str">
            <v>M2</v>
          </cell>
          <cell r="J6249" t="str">
            <v>COEFICIENTE DE REPRESENTATIVIDADE</v>
          </cell>
          <cell r="K6249" t="str">
            <v>107,48</v>
          </cell>
          <cell r="L6249" t="str">
            <v>ENCARGOS COMPLEMENTARES REFERENCIAL</v>
          </cell>
          <cell r="M6249" t="str">
            <v>15,59</v>
          </cell>
          <cell r="N6249">
            <v>91.89</v>
          </cell>
          <cell r="O6249">
            <v>107.48</v>
          </cell>
          <cell r="P6249">
            <v>0</v>
          </cell>
          <cell r="R6249" t="str">
            <v>SINAPI</v>
          </cell>
        </row>
        <row r="6250">
          <cell r="G6250">
            <v>87739</v>
          </cell>
          <cell r="H6250" t="str">
            <v>CONTRAPISO EM ARGAMASSA PRONTA, PREPARO MANUAL, APLICADO EM ÁREAS MOLHADAS SOBRE LAJE, ADERIDO, ACABAMENTO NÃO REFORÇADO, ESPESSURA 2CM. AF_07/2021</v>
          </cell>
          <cell r="I6250" t="str">
            <v>M2</v>
          </cell>
          <cell r="J6250" t="str">
            <v>COEFICIENTE DE REPRESENTATIVIDADE</v>
          </cell>
          <cell r="K6250" t="str">
            <v>114,31</v>
          </cell>
          <cell r="L6250" t="str">
            <v>ENCARGOS COMPLEMENTARES REFERENCIAL</v>
          </cell>
          <cell r="M6250" t="str">
            <v>19,89</v>
          </cell>
          <cell r="N6250">
            <v>94.42</v>
          </cell>
          <cell r="O6250">
            <v>114.31</v>
          </cell>
          <cell r="P6250">
            <v>0</v>
          </cell>
          <cell r="R6250" t="str">
            <v>SINAPI</v>
          </cell>
        </row>
        <row r="6251">
          <cell r="G6251">
            <v>87745</v>
          </cell>
          <cell r="H6251" t="str">
            <v>CONTRAPISO EM ARGAMASSA TRAÇO 1:4 (CIMENTO E AREIA), PREPARO MECÂNICO COM BETONEIRA 400 L, APLICADO EM ÁREAS MOLHADAS SOBRE LAJE, ADERIDO, ACABAMENTO NÃO REFORÇADO, ESPESSURA 3CM. AF_07/2021</v>
          </cell>
          <cell r="I6251" t="str">
            <v>M2</v>
          </cell>
          <cell r="J6251" t="str">
            <v>COEFICIENTE DE REPRESENTATIVIDADE</v>
          </cell>
          <cell r="K6251" t="str">
            <v>53,92</v>
          </cell>
          <cell r="L6251" t="str">
            <v>ENCARGOS COMPLEMENTARES REFERENCIAL</v>
          </cell>
          <cell r="M6251" t="str">
            <v>17,59</v>
          </cell>
          <cell r="N6251">
            <v>36.33</v>
          </cell>
          <cell r="O6251">
            <v>53.92</v>
          </cell>
          <cell r="P6251">
            <v>0</v>
          </cell>
          <cell r="R6251" t="str">
            <v>SINAPI</v>
          </cell>
        </row>
        <row r="6252">
          <cell r="G6252">
            <v>87747</v>
          </cell>
          <cell r="H6252" t="str">
            <v>CONTRAPISO EM ARGAMASSA TRAÇO 1:4 (CIMENTO E AREIA), PREPARO MANUAL, APLICADO EM ÁREAS MOLHADAS SOBRE LAJE, ADERIDO, ACABAMENTO NÃO REFORÇADO, ESPESSURA 3CM. AF_07/2021</v>
          </cell>
          <cell r="I6252" t="str">
            <v>M2</v>
          </cell>
          <cell r="J6252" t="str">
            <v>COEFICIENTE DE REPRESENTATIVIDADE</v>
          </cell>
          <cell r="K6252" t="str">
            <v>58,99</v>
          </cell>
          <cell r="L6252" t="str">
            <v>ENCARGOS COMPLEMENTARES REFERENCIAL</v>
          </cell>
          <cell r="M6252" t="str">
            <v>21,54</v>
          </cell>
          <cell r="N6252">
            <v>37.450000000000003</v>
          </cell>
          <cell r="O6252">
            <v>58.99</v>
          </cell>
          <cell r="P6252">
            <v>0</v>
          </cell>
          <cell r="R6252" t="str">
            <v>SINAPI</v>
          </cell>
        </row>
        <row r="6253">
          <cell r="G6253">
            <v>87748</v>
          </cell>
          <cell r="H6253" t="str">
            <v>CONTRAPISO EM ARGAMASSA PRONTA, PREPARO MECÂNICO COM MISTURADOR 300 KG, APLICADO EM ÁREAS MOLHADAS SOBRE LAJE, ADERIDO, ACABAMENTO NÃO REFORÇADO, ESPESSURA 3CM. AF_07/2021</v>
          </cell>
          <cell r="I6253" t="str">
            <v>M2</v>
          </cell>
          <cell r="J6253" t="str">
            <v>COEFICIENTE DE REPRESENTATIVIDADE</v>
          </cell>
          <cell r="K6253" t="str">
            <v>140,90</v>
          </cell>
          <cell r="L6253" t="str">
            <v>ENCARGOS COMPLEMENTARES REFERENCIAL</v>
          </cell>
          <cell r="M6253" t="str">
            <v>17,07</v>
          </cell>
          <cell r="N6253">
            <v>123.83000000000001</v>
          </cell>
          <cell r="O6253">
            <v>140.9</v>
          </cell>
          <cell r="P6253">
            <v>0</v>
          </cell>
          <cell r="R6253" t="str">
            <v>SINAPI</v>
          </cell>
        </row>
        <row r="6254">
          <cell r="G6254">
            <v>87749</v>
          </cell>
          <cell r="H6254" t="str">
            <v>CONTRAPISO EM ARGAMASSA PRONTA, PREPARO MANUAL, APLICADO EM ÁREAS MOLHADAS SOBRE LAJE, ADERIDO, ACABAMENTO NÃO REFORÇADO, ESPESSURA 3CM. AF_07/2021</v>
          </cell>
          <cell r="I6254" t="str">
            <v>M2</v>
          </cell>
          <cell r="J6254" t="str">
            <v>COEFICIENTE DE REPRESENTATIVIDADE</v>
          </cell>
          <cell r="K6254" t="str">
            <v>150,39</v>
          </cell>
          <cell r="L6254" t="str">
            <v>ENCARGOS COMPLEMENTARES REFERENCIAL</v>
          </cell>
          <cell r="M6254" t="str">
            <v>23,06</v>
          </cell>
          <cell r="N6254">
            <v>127.32999999999998</v>
          </cell>
          <cell r="O6254">
            <v>150.38999999999999</v>
          </cell>
          <cell r="P6254">
            <v>0</v>
          </cell>
          <cell r="R6254" t="str">
            <v>SINAPI</v>
          </cell>
        </row>
        <row r="6255">
          <cell r="G6255">
            <v>87755</v>
          </cell>
          <cell r="H6255" t="str">
            <v>CONTRAPISO EM ARGAMASSA TRAÇO 1:4 (CIMENTO E AREIA), PREPARO MECÂNICO COM BETONEIRA 400 L, APLICADO EM ÁREAS MOLHADAS SOBRE IMPERMEABILIZAÇÃO, ACABAMENTO NÃO REFORÇADO, ESPESSURA 3CM. AF_07/2021</v>
          </cell>
          <cell r="I6255" t="str">
            <v>M2</v>
          </cell>
          <cell r="J6255" t="str">
            <v>COEFICIENTE DE REPRESENTATIVIDADE</v>
          </cell>
          <cell r="K6255" t="str">
            <v>48,70</v>
          </cell>
          <cell r="L6255" t="str">
            <v>ENCARGOS COMPLEMENTARES REFERENCIAL</v>
          </cell>
          <cell r="M6255" t="str">
            <v>18,33</v>
          </cell>
          <cell r="N6255">
            <v>30.370000000000005</v>
          </cell>
          <cell r="O6255">
            <v>48.7</v>
          </cell>
          <cell r="P6255">
            <v>0</v>
          </cell>
          <cell r="R6255" t="str">
            <v>SINAPI</v>
          </cell>
        </row>
        <row r="6256">
          <cell r="G6256">
            <v>87757</v>
          </cell>
          <cell r="H6256" t="str">
            <v>CONTRAPISO EM ARGAMASSA TRAÇO 1:4 (CIMENTO E AREIA), PREPARO MANUAL, APLICADO EM ÁREAS MOLHADAS SOBRE IMPERMEABILIZAÇÃO, ACABAMENTO NÃO REFORÇADO, ESPESSURA 3CM. AF_07/2021</v>
          </cell>
          <cell r="I6256" t="str">
            <v>M2</v>
          </cell>
          <cell r="J6256" t="str">
            <v>COEFICIENTE DE REPRESENTATIVIDADE</v>
          </cell>
          <cell r="K6256" t="str">
            <v>53,77</v>
          </cell>
          <cell r="L6256" t="str">
            <v>ENCARGOS COMPLEMENTARES REFERENCIAL</v>
          </cell>
          <cell r="M6256" t="str">
            <v>22,27</v>
          </cell>
          <cell r="N6256">
            <v>31.500000000000004</v>
          </cell>
          <cell r="O6256">
            <v>53.77</v>
          </cell>
          <cell r="P6256">
            <v>0</v>
          </cell>
          <cell r="R6256" t="str">
            <v>SINAPI</v>
          </cell>
        </row>
        <row r="6257">
          <cell r="G6257">
            <v>87758</v>
          </cell>
          <cell r="H6257" t="str">
            <v>CONTRAPISO EM ARGAMASSA PRONTA, PREPARO MECÂNICO COM MISTURADOR 300 KG, APLICADO EM ÁREAS MOLHADAS SOBRE IMPERMEABILIZAÇÃO, ACABAMENTO NÃO REFORÇADO, ESPESSURA 3CM. AF_07/2021</v>
          </cell>
          <cell r="I6257" t="str">
            <v>M2</v>
          </cell>
          <cell r="J6257" t="str">
            <v>COEFICIENTE DE REPRESENTATIVIDADE</v>
          </cell>
          <cell r="K6257" t="str">
            <v>135,68</v>
          </cell>
          <cell r="L6257" t="str">
            <v>ENCARGOS COMPLEMENTARES REFERENCIAL</v>
          </cell>
          <cell r="M6257" t="str">
            <v>17,80</v>
          </cell>
          <cell r="N6257">
            <v>117.88000000000001</v>
          </cell>
          <cell r="O6257">
            <v>135.68</v>
          </cell>
          <cell r="P6257">
            <v>0</v>
          </cell>
          <cell r="R6257" t="str">
            <v>SINAPI</v>
          </cell>
        </row>
        <row r="6258">
          <cell r="G6258">
            <v>87759</v>
          </cell>
          <cell r="H6258" t="str">
            <v>CONTRAPISO EM ARGAMASSA PRONTA, PREPARO MANUAL, APLICADO EM ÁREAS MOLHADAS SOBRE IMPERMEABILIZAÇÃO, ACABAMENTO NÃO REFORÇADO, ESPESSURA 3CM. AF_07/2021</v>
          </cell>
          <cell r="I6258" t="str">
            <v>M2</v>
          </cell>
          <cell r="J6258" t="str">
            <v>COEFICIENTE DE REPRESENTATIVIDADE</v>
          </cell>
          <cell r="K6258" t="str">
            <v>145,17</v>
          </cell>
          <cell r="L6258" t="str">
            <v>ENCARGOS COMPLEMENTARES REFERENCIAL</v>
          </cell>
          <cell r="M6258" t="str">
            <v>23,79</v>
          </cell>
          <cell r="N6258">
            <v>121.38</v>
          </cell>
          <cell r="O6258">
            <v>145.16999999999999</v>
          </cell>
          <cell r="P6258">
            <v>0</v>
          </cell>
          <cell r="R6258" t="str">
            <v>SINAPI</v>
          </cell>
        </row>
        <row r="6259">
          <cell r="G6259">
            <v>87765</v>
          </cell>
          <cell r="H6259" t="str">
            <v>CONTRAPISO EM ARGAMASSA TRAÇO 1:4 (CIMENTO E AREIA), PREPARO MECÂNICO COM BETONEIRA 400 L, APLICADO EM ÁREAS MOLHADAS SOBRE IMPERMEABILIZAÇÃO, ACABAMENTO NÃO REFORÇADO, ESPESSURA 4CM. AF_07/2021</v>
          </cell>
          <cell r="I6259" t="str">
            <v>M2</v>
          </cell>
          <cell r="J6259" t="str">
            <v>COEFICIENTE DE REPRESENTATIVIDADE</v>
          </cell>
          <cell r="K6259" t="str">
            <v>56,11</v>
          </cell>
          <cell r="L6259" t="str">
            <v>ENCARGOS COMPLEMENTARES REFERENCIAL</v>
          </cell>
          <cell r="M6259" t="str">
            <v>19,68</v>
          </cell>
          <cell r="N6259">
            <v>36.43</v>
          </cell>
          <cell r="O6259">
            <v>56.11</v>
          </cell>
          <cell r="P6259">
            <v>0</v>
          </cell>
          <cell r="R6259" t="str">
            <v>SINAPI</v>
          </cell>
        </row>
        <row r="6260">
          <cell r="G6260">
            <v>87767</v>
          </cell>
          <cell r="H6260" t="str">
            <v>CONTRAPISO EM ARGAMASSA TRAÇO 1:4 (CIMENTO E AREIA), PREPARO MANUAL, APLICADO EM ÁREAS MOLHADAS SOBRE IMPERMEABILIZAÇÃO, ACABAMENTO NÃO REFORÇADO, ESPESSURA 4CM. AF_07/2021</v>
          </cell>
          <cell r="I6260" t="str">
            <v>M2</v>
          </cell>
          <cell r="J6260" t="str">
            <v>COEFICIENTE DE REPRESENTATIVIDADE</v>
          </cell>
          <cell r="K6260" t="str">
            <v>62,35</v>
          </cell>
          <cell r="L6260" t="str">
            <v>ENCARGOS COMPLEMENTARES REFERENCIAL</v>
          </cell>
          <cell r="M6260" t="str">
            <v>24,55</v>
          </cell>
          <cell r="N6260">
            <v>37.799999999999997</v>
          </cell>
          <cell r="O6260">
            <v>62.349999999999994</v>
          </cell>
          <cell r="P6260">
            <v>0</v>
          </cell>
          <cell r="R6260" t="str">
            <v>SINAPI</v>
          </cell>
        </row>
        <row r="6261">
          <cell r="G6261">
            <v>87768</v>
          </cell>
          <cell r="H6261" t="str">
            <v>CONTRAPISO EM ARGAMASSA PRONTA, PREPARO MECÂNICO COM MISTURADOR 300 KG, APLICADO EM ÁREAS MOLHADAS SOBRE IMPERMEABILIZAÇÃO, ACABAMENTO NÃO REFORÇADO, ESPESSURA 4CM. AF_07/2021</v>
          </cell>
          <cell r="I6261" t="str">
            <v>M2</v>
          </cell>
          <cell r="J6261" t="str">
            <v>COEFICIENTE DE REPRESENTATIVIDADE</v>
          </cell>
          <cell r="K6261" t="str">
            <v>163,07</v>
          </cell>
          <cell r="L6261" t="str">
            <v>ENCARGOS COMPLEMENTARES REFERENCIAL</v>
          </cell>
          <cell r="M6261" t="str">
            <v>19,06</v>
          </cell>
          <cell r="N6261">
            <v>144.01</v>
          </cell>
          <cell r="O6261">
            <v>163.07</v>
          </cell>
          <cell r="P6261">
            <v>0</v>
          </cell>
          <cell r="R6261" t="str">
            <v>SINAPI</v>
          </cell>
        </row>
        <row r="6262">
          <cell r="G6262">
            <v>87769</v>
          </cell>
          <cell r="H6262" t="str">
            <v>CONTRAPISO EM ARGAMASSA PRONTA, PREPARO MANUAL, APLICADO EM ÁREAS MOLHADAS SOBRE IMPERMEABILIZAÇÃO, ACABAMENTO NÃO REFORÇADO, ESPESSURA 4CM. AF_07/2021</v>
          </cell>
          <cell r="I6262" t="str">
            <v>M2</v>
          </cell>
          <cell r="J6262" t="str">
            <v>COEFICIENTE DE REPRESENTATIVIDADE</v>
          </cell>
          <cell r="K6262" t="str">
            <v>174,75</v>
          </cell>
          <cell r="L6262" t="str">
            <v>ENCARGOS COMPLEMENTARES REFERENCIAL</v>
          </cell>
          <cell r="M6262" t="str">
            <v>26,42</v>
          </cell>
          <cell r="N6262">
            <v>148.32999999999998</v>
          </cell>
          <cell r="O6262">
            <v>174.75</v>
          </cell>
          <cell r="P6262">
            <v>0</v>
          </cell>
          <cell r="R6262" t="str">
            <v>SINAPI</v>
          </cell>
        </row>
        <row r="6263">
          <cell r="G6263">
            <v>88470</v>
          </cell>
          <cell r="H6263" t="str">
            <v>CONTRAPISO COM ARGAMASSA AUTONIVELANTE, APLICADO SOBRE LAJE, NÃO ADERIDO, ESPESSURA 3CM. AF_07/2021</v>
          </cell>
          <cell r="I6263" t="str">
            <v>M2</v>
          </cell>
          <cell r="J6263" t="str">
            <v>COEFICIENTE DE REPRESENTATIVIDADE</v>
          </cell>
          <cell r="K6263" t="str">
            <v>33,41</v>
          </cell>
          <cell r="L6263" t="str">
            <v>ENCARGOS COMPLEMENTARES REFERENCIAL</v>
          </cell>
          <cell r="M6263" t="str">
            <v>2,17</v>
          </cell>
          <cell r="N6263">
            <v>31.239999999999995</v>
          </cell>
          <cell r="O6263">
            <v>33.409999999999997</v>
          </cell>
          <cell r="P6263">
            <v>0</v>
          </cell>
          <cell r="R6263" t="str">
            <v>SINAPI</v>
          </cell>
        </row>
        <row r="6264">
          <cell r="G6264">
            <v>88471</v>
          </cell>
          <cell r="H6264" t="str">
            <v>CONTRAPISO COM ARGAMASSA AUTONIVELANTE, APLICADO SOBRE LAJE, NÃO ADERIDO, ESPESSURA 4CM. AF_07/2021</v>
          </cell>
          <cell r="I6264" t="str">
            <v>M2</v>
          </cell>
          <cell r="J6264" t="str">
            <v>COEFICIENTE DE REPRESENTATIVIDADE</v>
          </cell>
          <cell r="K6264" t="str">
            <v>41,60</v>
          </cell>
          <cell r="L6264" t="str">
            <v>ENCARGOS COMPLEMENTARES REFERENCIAL</v>
          </cell>
          <cell r="M6264" t="str">
            <v>3,01</v>
          </cell>
          <cell r="N6264">
            <v>38.590000000000003</v>
          </cell>
          <cell r="O6264">
            <v>41.6</v>
          </cell>
          <cell r="P6264">
            <v>0</v>
          </cell>
          <cell r="R6264" t="str">
            <v>SINAPI</v>
          </cell>
        </row>
        <row r="6265">
          <cell r="G6265">
            <v>88472</v>
          </cell>
          <cell r="H6265" t="str">
            <v>CONTRAPISO COM ARGAMASSA AUTONIVELANTE, APLICADO SOBRE LAJE, NÃO ADERIDO, ESPESSURA 5CM. AF_07/2021</v>
          </cell>
          <cell r="I6265" t="str">
            <v>M2</v>
          </cell>
          <cell r="J6265" t="str">
            <v>COEFICIENTE DE REPRESENTATIVIDADE</v>
          </cell>
          <cell r="K6265" t="str">
            <v>48,14</v>
          </cell>
          <cell r="L6265" t="str">
            <v>ENCARGOS COMPLEMENTARES REFERENCIAL</v>
          </cell>
          <cell r="M6265" t="str">
            <v>3,66</v>
          </cell>
          <cell r="N6265">
            <v>44.480000000000004</v>
          </cell>
          <cell r="O6265">
            <v>48.14</v>
          </cell>
          <cell r="P6265">
            <v>0</v>
          </cell>
          <cell r="R6265" t="str">
            <v>SINAPI</v>
          </cell>
        </row>
        <row r="6266">
          <cell r="G6266">
            <v>88476</v>
          </cell>
          <cell r="H6266" t="str">
            <v>CONTRAPISO COM ARGAMASSA AUTONIVELANTE, APLICADO SOBRE LAJE, ADERIDO, ESPESSURA 2CM. AF_07/2021</v>
          </cell>
          <cell r="I6266" t="str">
            <v>M2</v>
          </cell>
          <cell r="J6266" t="str">
            <v>COEFICIENTE DE REPRESENTATIVIDADE</v>
          </cell>
          <cell r="K6266" t="str">
            <v>30,01</v>
          </cell>
          <cell r="L6266" t="str">
            <v>ENCARGOS COMPLEMENTARES REFERENCIAL</v>
          </cell>
          <cell r="M6266" t="str">
            <v>1,37</v>
          </cell>
          <cell r="N6266">
            <v>28.64</v>
          </cell>
          <cell r="O6266">
            <v>30.01</v>
          </cell>
          <cell r="P6266">
            <v>0</v>
          </cell>
          <cell r="R6266" t="str">
            <v>SINAPI</v>
          </cell>
        </row>
        <row r="6267">
          <cell r="G6267">
            <v>88477</v>
          </cell>
          <cell r="H6267" t="str">
            <v>CONTRAPISO COM ARGAMASSA AUTONIVELANTE, APLICADO SOBRE LAJE, ADERIDO, ESPESSURA 3CM. AF_07/2021</v>
          </cell>
          <cell r="I6267" t="str">
            <v>M2</v>
          </cell>
          <cell r="J6267" t="str">
            <v>COEFICIENTE DE REPRESENTATIVIDADE</v>
          </cell>
          <cell r="K6267" t="str">
            <v>40,16</v>
          </cell>
          <cell r="L6267" t="str">
            <v>ENCARGOS COMPLEMENTARES REFERENCIAL</v>
          </cell>
          <cell r="M6267" t="str">
            <v>2,61</v>
          </cell>
          <cell r="N6267">
            <v>37.549999999999997</v>
          </cell>
          <cell r="O6267">
            <v>40.159999999999997</v>
          </cell>
          <cell r="P6267">
            <v>0</v>
          </cell>
          <cell r="R6267" t="str">
            <v>SINAPI</v>
          </cell>
        </row>
        <row r="6268">
          <cell r="G6268">
            <v>88478</v>
          </cell>
          <cell r="H6268" t="str">
            <v>CONTRAPISO COM ARGAMASSA AUTONIVELANTE, APLICADO SOBRE LAJE, ADERIDO, ESPESSURA 4CM. AF_07/2021</v>
          </cell>
          <cell r="I6268" t="str">
            <v>M2</v>
          </cell>
          <cell r="J6268" t="str">
            <v>COEFICIENTE DE REPRESENTATIVIDADE</v>
          </cell>
          <cell r="K6268" t="str">
            <v>48,56</v>
          </cell>
          <cell r="L6268" t="str">
            <v>ENCARGOS COMPLEMENTARES REFERENCIAL</v>
          </cell>
          <cell r="M6268" t="str">
            <v>3,61</v>
          </cell>
          <cell r="N6268">
            <v>44.95</v>
          </cell>
          <cell r="O6268">
            <v>48.56</v>
          </cell>
          <cell r="P6268">
            <v>0</v>
          </cell>
          <cell r="R6268" t="str">
            <v>SINAPI</v>
          </cell>
        </row>
        <row r="6269">
          <cell r="G6269">
            <v>90930</v>
          </cell>
          <cell r="H6269" t="str">
            <v>CONTRAPISO ACÚSTICO EM ARGAMASSA TRAÇO 1:4 (CIMENTO E AREIA), PREPARO MECÂNICO COM BETONEIRA 400L, APLICADO EM ÁREAS SECAS, ACABAMENTO NÃO REFORÇADO, ESPESSURA 5CM. AF_07/2021</v>
          </cell>
          <cell r="I6269" t="str">
            <v>M2</v>
          </cell>
          <cell r="J6269" t="str">
            <v>ATRIBUÍDO SÃO PAULO</v>
          </cell>
          <cell r="K6269" t="str">
            <v>87,48</v>
          </cell>
          <cell r="L6269" t="str">
            <v>ENCARGOS COMPLEMENTARES REFERENCIAL</v>
          </cell>
          <cell r="M6269" t="str">
            <v>15,91</v>
          </cell>
          <cell r="N6269">
            <v>71.570000000000007</v>
          </cell>
          <cell r="O6269">
            <v>87.48</v>
          </cell>
          <cell r="P6269">
            <v>0</v>
          </cell>
          <cell r="R6269" t="str">
            <v>SINAPI</v>
          </cell>
        </row>
        <row r="6270">
          <cell r="G6270">
            <v>90932</v>
          </cell>
          <cell r="H6270" t="str">
            <v>CONTRAPISO ACÚSTICO EM ARGAMASSA TRAÇO 1:4 (CIMENTO E AREIA), PREPARO MANUAL, APLICADO EM ÁREAS SECAS, ACABAMENTO NÃO REFORÇADO, ESPESSURA 5CM. AF_07/2021</v>
          </cell>
          <cell r="I6270" t="str">
            <v>M2</v>
          </cell>
          <cell r="J6270" t="str">
            <v>ATRIBUÍDO SÃO PAULO</v>
          </cell>
          <cell r="K6270" t="str">
            <v>94,62</v>
          </cell>
          <cell r="L6270" t="str">
            <v>ENCARGOS COMPLEMENTARES REFERENCIAL</v>
          </cell>
          <cell r="M6270" t="str">
            <v>21,48</v>
          </cell>
          <cell r="N6270">
            <v>73.14</v>
          </cell>
          <cell r="O6270">
            <v>94.62</v>
          </cell>
          <cell r="P6270">
            <v>0</v>
          </cell>
          <cell r="R6270" t="str">
            <v>SINAPI</v>
          </cell>
        </row>
        <row r="6271">
          <cell r="G6271">
            <v>90933</v>
          </cell>
          <cell r="H6271" t="str">
            <v>CONTRAPISO ACÚSTICO EM ARGAMASSA PRONTA, PREPARO MECÂNICO COM MISTURADOR 300 KG, APLICADO EM ÁREAS SECAS, ACABAMENTO NÃO REFORÇADO, ESPESSURA 5CM. AF_07/2021</v>
          </cell>
          <cell r="I6271" t="str">
            <v>M2</v>
          </cell>
          <cell r="J6271" t="str">
            <v>ATRIBUÍDO SÃO PAULO</v>
          </cell>
          <cell r="K6271" t="str">
            <v>209,98</v>
          </cell>
          <cell r="L6271" t="str">
            <v>ENCARGOS COMPLEMENTARES REFERENCIAL</v>
          </cell>
          <cell r="M6271" t="str">
            <v>15,21</v>
          </cell>
          <cell r="N6271">
            <v>194.76999999999998</v>
          </cell>
          <cell r="O6271">
            <v>209.98</v>
          </cell>
          <cell r="P6271">
            <v>0</v>
          </cell>
          <cell r="R6271" t="str">
            <v>SINAPI</v>
          </cell>
        </row>
        <row r="6272">
          <cell r="G6272">
            <v>90934</v>
          </cell>
          <cell r="H6272" t="str">
            <v>CONTRAPISO ACÚSTICO EM ARGAMASSA PRONTA, PREPARO MANUAL, APLICADO EM ÁREAS SECAS, ACABAMENTO NÃO REFORÇADO, ESPESSURA 5CM. AF_07/2021</v>
          </cell>
          <cell r="I6272" t="str">
            <v>M2</v>
          </cell>
          <cell r="J6272" t="str">
            <v>ATRIBUÍDO SÃO PAULO</v>
          </cell>
          <cell r="K6272" t="str">
            <v>223,35</v>
          </cell>
          <cell r="L6272" t="str">
            <v>ENCARGOS COMPLEMENTARES REFERENCIAL</v>
          </cell>
          <cell r="M6272" t="str">
            <v>23,65</v>
          </cell>
          <cell r="N6272">
            <v>199.7</v>
          </cell>
          <cell r="O6272">
            <v>223.35</v>
          </cell>
          <cell r="P6272">
            <v>0</v>
          </cell>
          <cell r="R6272" t="str">
            <v>SINAPI</v>
          </cell>
        </row>
        <row r="6273">
          <cell r="G6273">
            <v>90940</v>
          </cell>
          <cell r="H6273" t="str">
            <v>CONTRAPISO ACÚSTICO EM ARGAMASSA TRAÇO 1:4 (CIMENTO E AREIA), PREPARO MECÂNICO COM BETONEIRA 400L, APLICADO EM ÁREAS SECAS, ACABAMENTO NÃO REFORÇADO, ESPESSURA 6CM. AF_07/2021</v>
          </cell>
          <cell r="I6273" t="str">
            <v>M2</v>
          </cell>
          <cell r="J6273" t="str">
            <v>ATRIBUÍDO SÃO PAULO</v>
          </cell>
          <cell r="K6273" t="str">
            <v>92,66</v>
          </cell>
          <cell r="L6273" t="str">
            <v>ENCARGOS COMPLEMENTARES REFERENCIAL</v>
          </cell>
          <cell r="M6273" t="str">
            <v>17,52</v>
          </cell>
          <cell r="N6273">
            <v>75.14</v>
          </cell>
          <cell r="O6273">
            <v>92.66</v>
          </cell>
          <cell r="P6273">
            <v>0</v>
          </cell>
          <cell r="R6273" t="str">
            <v>SINAPI</v>
          </cell>
        </row>
        <row r="6274">
          <cell r="G6274">
            <v>90942</v>
          </cell>
          <cell r="H6274" t="str">
            <v>CONTRAPISO ACÚSTICO EM ARGAMASSA TRAÇO 1:4 (CIMENTO E AREIA), PREPARO MANUAL, APLICADO EM ÁREAS SECAS, ACABAMENTO NÃO REFORÇADO, ESPESSURA 6CM. AF_07/2021</v>
          </cell>
          <cell r="I6274" t="str">
            <v>M2</v>
          </cell>
          <cell r="J6274" t="str">
            <v>ATRIBUÍDO SÃO PAULO</v>
          </cell>
          <cell r="K6274" t="str">
            <v>100,44</v>
          </cell>
          <cell r="L6274" t="str">
            <v>ENCARGOS COMPLEMENTARES REFERENCIAL</v>
          </cell>
          <cell r="M6274" t="str">
            <v>23,58</v>
          </cell>
          <cell r="N6274">
            <v>76.86</v>
          </cell>
          <cell r="O6274">
            <v>100.44</v>
          </cell>
          <cell r="P6274">
            <v>0</v>
          </cell>
          <cell r="R6274" t="str">
            <v>SINAPI</v>
          </cell>
        </row>
        <row r="6275">
          <cell r="G6275">
            <v>90943</v>
          </cell>
          <cell r="H6275" t="str">
            <v>CONTRAPISO ACÚSTICO EM ARGAMASSA PRONTA, PREPARO MECÂNICO COM MISTURADOR 300 KG, APLICADO EM ÁREAS SECAS, ACABAMENTO NÃO REFORÇADO, ESPESSURA 6CM. AF_07/2021</v>
          </cell>
          <cell r="I6275" t="str">
            <v>M2</v>
          </cell>
          <cell r="J6275" t="str">
            <v>ATRIBUÍDO SÃO PAULO</v>
          </cell>
          <cell r="K6275" t="str">
            <v>226,06</v>
          </cell>
          <cell r="L6275" t="str">
            <v>ENCARGOS COMPLEMENTARES REFERENCIAL</v>
          </cell>
          <cell r="M6275" t="str">
            <v>16,76</v>
          </cell>
          <cell r="N6275">
            <v>209.3</v>
          </cell>
          <cell r="O6275">
            <v>226.06</v>
          </cell>
          <cell r="P6275">
            <v>0</v>
          </cell>
          <cell r="R6275" t="str">
            <v>SINAPI</v>
          </cell>
        </row>
        <row r="6276">
          <cell r="G6276">
            <v>90944</v>
          </cell>
          <cell r="H6276" t="str">
            <v>CONTRAPISO ACÚSTICO EM ARGAMASSA PRONTA, PREPARO MANUAL, APLICADO EM ÁREAS SECA, ACABAMENTO NÃO REFORÇADO, ESPESSURA 6CM. AF_07/2021</v>
          </cell>
          <cell r="I6276" t="str">
            <v>M2</v>
          </cell>
          <cell r="J6276" t="str">
            <v>ATRIBUÍDO SÃO PAULO</v>
          </cell>
          <cell r="K6276" t="str">
            <v>240,62</v>
          </cell>
          <cell r="L6276" t="str">
            <v>ENCARGOS COMPLEMENTARES REFERENCIAL</v>
          </cell>
          <cell r="M6276" t="str">
            <v>25,94</v>
          </cell>
          <cell r="N6276">
            <v>214.68</v>
          </cell>
          <cell r="O6276">
            <v>240.62</v>
          </cell>
          <cell r="P6276">
            <v>0</v>
          </cell>
          <cell r="R6276" t="str">
            <v>SINAPI</v>
          </cell>
        </row>
        <row r="6277">
          <cell r="G6277">
            <v>90950</v>
          </cell>
          <cell r="H6277" t="str">
            <v>CONTRAPISO ACÚSTICO EM ARGAMASSA TRAÇO 1:4 (CIMENTO E AREIA), PREPARO MECÂNICO COM BETONEIRA 400L, APLICADO EM ÁREAS SECAS, ACABAMENTO NÃO REFORÇADO, ESPESSURA 7CM. AF_07/2021</v>
          </cell>
          <cell r="I6277" t="str">
            <v>M2</v>
          </cell>
          <cell r="J6277" t="str">
            <v>ATRIBUÍDO SÃO PAULO</v>
          </cell>
          <cell r="K6277" t="str">
            <v>102,12</v>
          </cell>
          <cell r="L6277" t="str">
            <v>ENCARGOS COMPLEMENTARES REFERENCIAL</v>
          </cell>
          <cell r="M6277" t="str">
            <v>20,47</v>
          </cell>
          <cell r="N6277">
            <v>81.650000000000006</v>
          </cell>
          <cell r="O6277">
            <v>102.12</v>
          </cell>
          <cell r="P6277">
            <v>0</v>
          </cell>
          <cell r="R6277" t="str">
            <v>SINAPI</v>
          </cell>
        </row>
        <row r="6278">
          <cell r="G6278">
            <v>90952</v>
          </cell>
          <cell r="H6278" t="str">
            <v>CONTRAPISO ACÚSTICO EM ARGAMASSA TRAÇO 1:4 (CIMENTO E AREIA), PREPARO MANUAL, APLICADO EM ÁREAS SECAS, ACABAMENTO NÃO REFORÇADO, ESPESSURA 7CM. AF_07/2021</v>
          </cell>
          <cell r="I6278" t="str">
            <v>M2</v>
          </cell>
          <cell r="J6278" t="str">
            <v>ATRIBUÍDO SÃO PAULO</v>
          </cell>
          <cell r="K6278" t="str">
            <v>111,07</v>
          </cell>
          <cell r="L6278" t="str">
            <v>ENCARGOS COMPLEMENTARES REFERENCIAL</v>
          </cell>
          <cell r="M6278" t="str">
            <v>27,44</v>
          </cell>
          <cell r="N6278">
            <v>83.63</v>
          </cell>
          <cell r="O6278">
            <v>111.07</v>
          </cell>
          <cell r="P6278">
            <v>0</v>
          </cell>
          <cell r="R6278" t="str">
            <v>SINAPI</v>
          </cell>
        </row>
        <row r="6279">
          <cell r="G6279">
            <v>90953</v>
          </cell>
          <cell r="H6279" t="str">
            <v>CONTRAPISO ACÚSTICO EM ARGAMASSA PRONTA, PREPARO MECÂNICO COM MISTURADOR 300 KG, APLICADO EM ÁREAS SECAS, ACABAMENTO NÃO REFORÇADO, ESPESSURA 7CM. AF_07/2021</v>
          </cell>
          <cell r="I6279" t="str">
            <v>M2</v>
          </cell>
          <cell r="J6279" t="str">
            <v>ATRIBUÍDO SÃO PAULO</v>
          </cell>
          <cell r="K6279" t="str">
            <v>255,50</v>
          </cell>
          <cell r="L6279" t="str">
            <v>ENCARGOS COMPLEMENTARES REFERENCIAL</v>
          </cell>
          <cell r="M6279" t="str">
            <v>19,60</v>
          </cell>
          <cell r="N6279">
            <v>235.9</v>
          </cell>
          <cell r="O6279">
            <v>255.5</v>
          </cell>
          <cell r="P6279">
            <v>0</v>
          </cell>
          <cell r="R6279" t="str">
            <v>SINAPI</v>
          </cell>
        </row>
        <row r="6280">
          <cell r="G6280">
            <v>90954</v>
          </cell>
          <cell r="H6280" t="str">
            <v>CONTRAPISO ACÚSTICO EM ARGAMASSA PRONTA, PREPARO MANUAL, APLICADO EM ÁREAS SECAS, ACABAMENTO NÃO REFORÇADO, ESPESSURA 7CM. AF_07/2021</v>
          </cell>
          <cell r="I6280" t="str">
            <v>M2</v>
          </cell>
          <cell r="J6280" t="str">
            <v>ATRIBUÍDO SÃO PAULO</v>
          </cell>
          <cell r="K6280" t="str">
            <v>272,25</v>
          </cell>
          <cell r="L6280" t="str">
            <v>ENCARGOS COMPLEMENTARES REFERENCIAL</v>
          </cell>
          <cell r="M6280" t="str">
            <v>30,16</v>
          </cell>
          <cell r="N6280">
            <v>242.09</v>
          </cell>
          <cell r="O6280">
            <v>272.25</v>
          </cell>
          <cell r="P6280">
            <v>0</v>
          </cell>
          <cell r="R6280" t="str">
            <v>SINAPI</v>
          </cell>
        </row>
        <row r="6281">
          <cell r="G6281">
            <v>94438</v>
          </cell>
          <cell r="H6281" t="str">
            <v>(COMPOSIÇÃO REPRESENTATIVA) DO SERVIÇO DE CONTRAPISO EM ARGAMASSA TRAÇO 1:4 (CIM E AREIA), EM BETONEIRA 400 L, ESPESSURA 3 CM ÁREAS SECAS E 3 CM ÁREAS MOLHADAS, PARA EDIFICAÇÃO HABITACIONAL UNIFAMILIAR (CASA) E EDIFICAÇÃO PÚBLICA PADRÃO. AF_11/2014</v>
          </cell>
          <cell r="I6281" t="str">
            <v>M2</v>
          </cell>
          <cell r="J6281" t="str">
            <v>COEFICIENTE DE REPRESENTATIVIDADE</v>
          </cell>
          <cell r="K6281" t="str">
            <v>46,23</v>
          </cell>
          <cell r="L6281" t="str">
            <v>ENCARGOS COMPLEMENTARES REFERENCIAL</v>
          </cell>
          <cell r="M6281" t="str">
            <v>12,44</v>
          </cell>
          <cell r="N6281">
            <v>33.79</v>
          </cell>
          <cell r="O6281">
            <v>46.23</v>
          </cell>
          <cell r="P6281">
            <v>0</v>
          </cell>
          <cell r="R6281" t="str">
            <v>SINAPI</v>
          </cell>
        </row>
        <row r="6282">
          <cell r="G6282">
            <v>94439</v>
          </cell>
          <cell r="H6282" t="str">
            <v>(COMPOSIÇÃO REPRESENTATIVA) DO SERVIÇO DE CONTRAPISO EM ARGAMASSA TRAÇO 1:4 (CIM E AREIA), BETONEIRA 400 L, E = 4 CM ÁREAS SECAS E  MOLHADAS SOBRE LAJE , E = 3 CM ÁREAS MOLHADAS SOBRE IMPERMEABILIZAÇÃO, CASA E EDIFICAÇÃO PÚBLICA PADRÃO. AF_11/2014</v>
          </cell>
          <cell r="I6282" t="str">
            <v>M2</v>
          </cell>
          <cell r="J6282" t="str">
            <v>COEFICIENTE DE REPRESENTATIVIDADE</v>
          </cell>
          <cell r="K6282" t="str">
            <v>52,13</v>
          </cell>
          <cell r="L6282" t="str">
            <v>ENCARGOS COMPLEMENTARES REFERENCIAL</v>
          </cell>
          <cell r="M6282" t="str">
            <v>13,49</v>
          </cell>
          <cell r="N6282">
            <v>38.64</v>
          </cell>
          <cell r="O6282">
            <v>52.13</v>
          </cell>
          <cell r="P6282">
            <v>0</v>
          </cell>
          <cell r="R6282" t="str">
            <v>SINAPI</v>
          </cell>
        </row>
        <row r="6283">
          <cell r="G6283">
            <v>94779</v>
          </cell>
          <cell r="H6283" t="str">
            <v>(COMPOSIÇÃO REPRESENTATIVA) DO SERVIÇO DE CONTRAPISO EM ARGAMASSA TRAÇO 1:4 (CIM E AREIA), EM BETONEIRA 400 L, ESPESSURA 3 CM ÁREAS SECAS E 3 CM ÁREAS MOLHADAS, PARA EDIFICAÇÃO HABITACIONAL MULTIFAMILIAR (PRÉDIO). AF_11/2014</v>
          </cell>
          <cell r="I6283" t="str">
            <v>M2</v>
          </cell>
          <cell r="J6283" t="str">
            <v>COEFICIENTE DE REPRESENTATIVIDADE</v>
          </cell>
          <cell r="K6283" t="str">
            <v>45,02</v>
          </cell>
          <cell r="L6283" t="str">
            <v>ENCARGOS COMPLEMENTARES REFERENCIAL</v>
          </cell>
          <cell r="M6283" t="str">
            <v>11,26</v>
          </cell>
          <cell r="N6283">
            <v>33.760000000000005</v>
          </cell>
          <cell r="O6283">
            <v>45.02</v>
          </cell>
          <cell r="P6283">
            <v>0</v>
          </cell>
          <cell r="R6283" t="str">
            <v>SINAPI</v>
          </cell>
        </row>
        <row r="6284">
          <cell r="G6284">
            <v>94782</v>
          </cell>
          <cell r="H6284" t="str">
            <v>(COMPOSIÇÃO REPRESENTATIVA) DO SERVIÇO DE CONTRAPISO EM ARGAMASSA TRAÇO 1:4 (CIM E AREIA), BETONEIRA 400 L, E = 4 CM ÁREAS SECAS E  MOLHADAS SOBRE LAJE , E = 3 CM ÁREAS MOLHADAS SOBRE IMPERMEABILIZAÇÃO, PARA EDIFICAÇÃO MULTIFAMILIAR. AF_11/2014</v>
          </cell>
          <cell r="I6284" t="str">
            <v>M2</v>
          </cell>
          <cell r="J6284" t="str">
            <v>COEFICIENTE DE REPRESENTATIVIDADE</v>
          </cell>
          <cell r="K6284" t="str">
            <v>51,56</v>
          </cell>
          <cell r="L6284" t="str">
            <v>ENCARGOS COMPLEMENTARES REFERENCIAL</v>
          </cell>
          <cell r="M6284" t="str">
            <v>12,43</v>
          </cell>
          <cell r="N6284">
            <v>39.130000000000003</v>
          </cell>
          <cell r="O6284">
            <v>51.56</v>
          </cell>
          <cell r="P6284">
            <v>0</v>
          </cell>
          <cell r="R6284" t="str">
            <v>SINAPI</v>
          </cell>
        </row>
        <row r="6285">
          <cell r="G6285">
            <v>102803</v>
          </cell>
          <cell r="H6285" t="str">
            <v>REFORÇO SUPERFICIAL PARA CONTRAPISOS DE ARGAMASSA SEMI-SECA. AF_07/2021</v>
          </cell>
          <cell r="I6285" t="str">
            <v>M2</v>
          </cell>
          <cell r="J6285" t="str">
            <v>COLETADO</v>
          </cell>
          <cell r="K6285" t="str">
            <v>2,19</v>
          </cell>
          <cell r="L6285" t="str">
            <v>ENCARGOS COMPLEMENTARES REFERENCIAL</v>
          </cell>
          <cell r="M6285" t="str">
            <v>1,40</v>
          </cell>
          <cell r="N6285">
            <v>0.79</v>
          </cell>
          <cell r="O6285">
            <v>2.19</v>
          </cell>
          <cell r="P6285">
            <v>0</v>
          </cell>
          <cell r="R6285" t="str">
            <v>SINAPI</v>
          </cell>
        </row>
        <row r="6286">
          <cell r="G6286">
            <v>101742</v>
          </cell>
          <cell r="H6286" t="str">
            <v>RODAPÉ BORRACHA LISO, ALTURA = 7CM, ESPESSURA = 2 MM, PARA ARGAMASSA. AF_09/2020</v>
          </cell>
          <cell r="I6286" t="str">
            <v>M</v>
          </cell>
          <cell r="J6286" t="str">
            <v>COEFICIENTE DE REPRESENTATIVIDADE</v>
          </cell>
          <cell r="K6286" t="str">
            <v>61,17</v>
          </cell>
          <cell r="L6286" t="str">
            <v>ENCARGOS COMPLEMENTARES REFERENCIAL</v>
          </cell>
          <cell r="M6286" t="str">
            <v>17,32</v>
          </cell>
          <cell r="N6286">
            <v>43.85</v>
          </cell>
          <cell r="O6286">
            <v>61.17</v>
          </cell>
          <cell r="P6286">
            <v>0</v>
          </cell>
          <cell r="R6286" t="str">
            <v>SINAPI</v>
          </cell>
        </row>
        <row r="6287">
          <cell r="G6287">
            <v>87878</v>
          </cell>
          <cell r="H6287" t="str">
            <v>CHAPISCO APLICADO EM ALVENARIAS E ESTRUTURAS DE CONCRETO INTERNAS, COM COLHER DE PEDREIRO.  ARGAMASSA TRAÇO 1:3 COM PREPARO MANUAL. AF_10/2022</v>
          </cell>
          <cell r="I6287" t="str">
            <v>M2</v>
          </cell>
          <cell r="J6287" t="str">
            <v>COEFICIENTE DE REPRESENTATIVIDADE</v>
          </cell>
          <cell r="K6287" t="str">
            <v>4,71</v>
          </cell>
          <cell r="L6287" t="str">
            <v>ENCARGOS COMPLEMENTARES REFERENCIAL</v>
          </cell>
          <cell r="M6287" t="str">
            <v>2,27</v>
          </cell>
          <cell r="N6287">
            <v>2.44</v>
          </cell>
          <cell r="O6287">
            <v>4.71</v>
          </cell>
          <cell r="P6287">
            <v>0</v>
          </cell>
          <cell r="R6287" t="str">
            <v>SINAPI</v>
          </cell>
        </row>
        <row r="6288">
          <cell r="G6288">
            <v>87879</v>
          </cell>
          <cell r="H6288" t="str">
            <v>CHAPISCO APLICADO EM ALVENARIAS E ESTRUTURAS DE CONCRETO INTERNAS, COM COLHER DE PEDREIRO.  ARGAMASSA TRAÇO 1:3 COM PREPARO EM BETONEIRA 400L. AF_10/2022</v>
          </cell>
          <cell r="I6288" t="str">
            <v>M2</v>
          </cell>
          <cell r="J6288" t="str">
            <v>COEFICIENTE DE REPRESENTATIVIDADE</v>
          </cell>
          <cell r="K6288" t="str">
            <v>4,23</v>
          </cell>
          <cell r="L6288" t="str">
            <v>ENCARGOS COMPLEMENTARES REFERENCIAL</v>
          </cell>
          <cell r="M6288" t="str">
            <v>1,91</v>
          </cell>
          <cell r="N6288">
            <v>2.3200000000000003</v>
          </cell>
          <cell r="O6288">
            <v>4.2300000000000004</v>
          </cell>
          <cell r="P6288">
            <v>0</v>
          </cell>
          <cell r="R6288" t="str">
            <v>SINAPI</v>
          </cell>
        </row>
        <row r="6289">
          <cell r="G6289">
            <v>87881</v>
          </cell>
          <cell r="H6289" t="str">
            <v>CHAPISCO APLICADO NO TETO OU EM ALVENARIA E ESTRUTURA, COM ROLO PARA TEXTURA ACRÍLICA. ARGAMASSA TRAÇO 1:4 E EMULSÃO POLIMÉRICA (ADESIVO) COM PREPARO MANUAL. AF_10/2022</v>
          </cell>
          <cell r="I6289" t="str">
            <v>M2</v>
          </cell>
          <cell r="J6289" t="str">
            <v>COEFICIENTE DE REPRESENTATIVIDADE</v>
          </cell>
          <cell r="K6289" t="str">
            <v>10,36</v>
          </cell>
          <cell r="L6289" t="str">
            <v>ENCARGOS COMPLEMENTARES REFERENCIAL</v>
          </cell>
          <cell r="M6289" t="str">
            <v>1,16</v>
          </cell>
          <cell r="N6289">
            <v>9.1999999999999993</v>
          </cell>
          <cell r="O6289">
            <v>10.36</v>
          </cell>
          <cell r="P6289">
            <v>0</v>
          </cell>
          <cell r="R6289" t="str">
            <v>SINAPI</v>
          </cell>
        </row>
        <row r="6290">
          <cell r="G6290">
            <v>87882</v>
          </cell>
          <cell r="H6290" t="str">
            <v>CHAPISCO APLICADO NO TETO OU EM ALVENARIA E ESTRUTURA, COM ROLO PARA TEXTURA ACRÍLICA. ARGAMASSA TRAÇO 1:4 E EMULSÃO POLIMÉRICA (ADESIVO) COM PREPARO EM BETONEIRA 400L. AF_10/2022</v>
          </cell>
          <cell r="I6290" t="str">
            <v>M2</v>
          </cell>
          <cell r="J6290" t="str">
            <v>COEFICIENTE DE REPRESENTATIVIDADE</v>
          </cell>
          <cell r="K6290" t="str">
            <v>10,20</v>
          </cell>
          <cell r="L6290" t="str">
            <v>ENCARGOS COMPLEMENTARES REFERENCIAL</v>
          </cell>
          <cell r="M6290" t="str">
            <v>1,03</v>
          </cell>
          <cell r="N6290">
            <v>9.17</v>
          </cell>
          <cell r="O6290">
            <v>10.199999999999999</v>
          </cell>
          <cell r="P6290">
            <v>0</v>
          </cell>
          <cell r="R6290" t="str">
            <v>SINAPI</v>
          </cell>
        </row>
        <row r="6291">
          <cell r="G6291">
            <v>87884</v>
          </cell>
          <cell r="H6291" t="str">
            <v>CHAPISCO APLICADO NO TETO OU EM ALVENARIA E ESTRUTURA, COM ROLO PARA TEXTURA ACRÍLICA. ARGAMASSA INDUSTRIALIZADA COM PREPARO MANUAL. AF_10/2022</v>
          </cell>
          <cell r="I6291" t="str">
            <v>M2</v>
          </cell>
          <cell r="J6291" t="str">
            <v>COEFICIENTE DE REPRESENTATIVIDADE</v>
          </cell>
          <cell r="K6291" t="str">
            <v>12,47</v>
          </cell>
          <cell r="L6291" t="str">
            <v>ENCARGOS COMPLEMENTARES REFERENCIAL</v>
          </cell>
          <cell r="M6291" t="str">
            <v>1,27</v>
          </cell>
          <cell r="N6291">
            <v>11.200000000000001</v>
          </cell>
          <cell r="O6291">
            <v>12.47</v>
          </cell>
          <cell r="P6291">
            <v>0</v>
          </cell>
          <cell r="R6291" t="str">
            <v>SINAPI</v>
          </cell>
        </row>
        <row r="6292">
          <cell r="G6292">
            <v>87885</v>
          </cell>
          <cell r="H6292" t="str">
            <v>CHAPISCO APLICADO NO TETO OU EM ALVENARIA E ESTRUTURA, COM ROLO PARA TEXTURA ACRÍLICA. ARGAMASSA INDUSTRIALIZADA COM PREPARO EM MISTURADOR 300 KG. AF_10/2022</v>
          </cell>
          <cell r="I6292" t="str">
            <v>M2</v>
          </cell>
          <cell r="J6292" t="str">
            <v>COEFICIENTE DE REPRESENTATIVIDADE</v>
          </cell>
          <cell r="K6292" t="str">
            <v>12,08</v>
          </cell>
          <cell r="L6292" t="str">
            <v>ENCARGOS COMPLEMENTARES REFERENCIAL</v>
          </cell>
          <cell r="M6292" t="str">
            <v>1,03</v>
          </cell>
          <cell r="N6292">
            <v>11.05</v>
          </cell>
          <cell r="O6292">
            <v>12.08</v>
          </cell>
          <cell r="P6292">
            <v>0</v>
          </cell>
          <cell r="R6292" t="str">
            <v>SINAPI</v>
          </cell>
        </row>
        <row r="6293">
          <cell r="G6293">
            <v>87886</v>
          </cell>
          <cell r="H6293" t="str">
            <v>CHAPISCO APLICADO NO TETO OU EM ESTRUTURA, COM DESEMPENADEIRA DENTADA. ARGAMASSA INDUSTRIALIZADA COM PREPARO MANUAL. AF_10/2022</v>
          </cell>
          <cell r="I6293" t="str">
            <v>M2</v>
          </cell>
          <cell r="J6293" t="str">
            <v>COEFICIENTE DE REPRESENTATIVIDADE</v>
          </cell>
          <cell r="K6293" t="str">
            <v>20,30</v>
          </cell>
          <cell r="L6293" t="str">
            <v>ENCARGOS COMPLEMENTARES REFERENCIAL</v>
          </cell>
          <cell r="M6293" t="str">
            <v>3,92</v>
          </cell>
          <cell r="N6293">
            <v>16.380000000000003</v>
          </cell>
          <cell r="O6293">
            <v>20.300000000000004</v>
          </cell>
          <cell r="P6293">
            <v>0</v>
          </cell>
          <cell r="R6293" t="str">
            <v>SINAPI</v>
          </cell>
        </row>
        <row r="6294">
          <cell r="G6294">
            <v>87887</v>
          </cell>
          <cell r="H6294" t="str">
            <v>CHAPISCO APLICADO NO TETO OU EM ESTRUTURA, COM DESEMPENADEIRA DENTADA. ARGAMASSA INDUSTRIALIZADA COM PREPARO EM MISTURADOR 300 KG. AF_10/2022</v>
          </cell>
          <cell r="I6294" t="str">
            <v>M2</v>
          </cell>
          <cell r="J6294" t="str">
            <v>COEFICIENTE DE REPRESENTATIVIDADE</v>
          </cell>
          <cell r="K6294" t="str">
            <v>19,48</v>
          </cell>
          <cell r="L6294" t="str">
            <v>ENCARGOS COMPLEMENTARES REFERENCIAL</v>
          </cell>
          <cell r="M6294" t="str">
            <v>3,38</v>
          </cell>
          <cell r="N6294">
            <v>16.100000000000001</v>
          </cell>
          <cell r="O6294">
            <v>19.48</v>
          </cell>
          <cell r="P6294">
            <v>0</v>
          </cell>
          <cell r="R6294" t="str">
            <v>SINAPI</v>
          </cell>
        </row>
        <row r="6295">
          <cell r="G6295">
            <v>87888</v>
          </cell>
          <cell r="H6295" t="str">
            <v>CHAPISCO APLICADO EM ALVENARIA (SEM PRESENÇA DE VÃOS) E ESTRUTURAS DE CONCRETO DE FACHADA, COM ROLO PARA TEXTURA ACRÍLICA.  ARGAMASSA TRAÇO 1:4 E EMULSÃO POLIMÉRICA (ADESIVO) COM PREPARO MANUAL. AF_10/2022</v>
          </cell>
          <cell r="I6295" t="str">
            <v>M2</v>
          </cell>
          <cell r="J6295" t="str">
            <v>COEFICIENTE DE REPRESENTATIVIDADE</v>
          </cell>
          <cell r="K6295" t="str">
            <v>11,80</v>
          </cell>
          <cell r="L6295" t="str">
            <v>ENCARGOS COMPLEMENTARES REFERENCIAL</v>
          </cell>
          <cell r="M6295" t="str">
            <v>2,29</v>
          </cell>
          <cell r="N6295">
            <v>9.5100000000000016</v>
          </cell>
          <cell r="O6295">
            <v>11.8</v>
          </cell>
          <cell r="P6295">
            <v>0</v>
          </cell>
          <cell r="R6295" t="str">
            <v>SINAPI</v>
          </cell>
        </row>
        <row r="6296">
          <cell r="G6296">
            <v>87889</v>
          </cell>
          <cell r="H6296" t="str">
            <v>CHAPISCO APLICADO EM ALVENARIA (SEM PRESENÇA DE VÃOS) E ESTRUTURAS DE CONCRETO DE FACHADA, COM ROLO PARA TEXTURA ACRÍLICA.  ARGAMASSA TRAÇO 1:4 E EMULSÃO POLIMÉRICA (ADESIVO) COM PREPARO EM BETONEIRA 400L. AF_10/2022</v>
          </cell>
          <cell r="I6296" t="str">
            <v>M2</v>
          </cell>
          <cell r="J6296" t="str">
            <v>COEFICIENTE DE REPRESENTATIVIDADE</v>
          </cell>
          <cell r="K6296" t="str">
            <v>11,64</v>
          </cell>
          <cell r="L6296" t="str">
            <v>ENCARGOS COMPLEMENTARES REFERENCIAL</v>
          </cell>
          <cell r="M6296" t="str">
            <v>2,16</v>
          </cell>
          <cell r="N6296">
            <v>9.48</v>
          </cell>
          <cell r="O6296">
            <v>11.64</v>
          </cell>
          <cell r="P6296">
            <v>0</v>
          </cell>
          <cell r="R6296" t="str">
            <v>SINAPI</v>
          </cell>
        </row>
        <row r="6297">
          <cell r="G6297">
            <v>87891</v>
          </cell>
          <cell r="H6297" t="str">
            <v>CHAPISCO APLICADO EM ALVENARIA (SEM PRESENÇA DE VÃOS) E ESTRUTURAS DE CONCRETO DE FACHADA, COM ROLO PARA TEXTURA ACRÍLICA. ARGAMASSA INDUSTRIALIZADA COM PREPARO MANUAL. AF_10/2022</v>
          </cell>
          <cell r="I6297" t="str">
            <v>M2</v>
          </cell>
          <cell r="J6297" t="str">
            <v>COEFICIENTE DE REPRESENTATIVIDADE</v>
          </cell>
          <cell r="K6297" t="str">
            <v>13,91</v>
          </cell>
          <cell r="L6297" t="str">
            <v>ENCARGOS COMPLEMENTARES REFERENCIAL</v>
          </cell>
          <cell r="M6297" t="str">
            <v>2,39</v>
          </cell>
          <cell r="N6297">
            <v>11.52</v>
          </cell>
          <cell r="O6297">
            <v>13.91</v>
          </cell>
          <cell r="P6297">
            <v>0</v>
          </cell>
          <cell r="R6297" t="str">
            <v>SINAPI</v>
          </cell>
        </row>
        <row r="6298">
          <cell r="G6298">
            <v>87892</v>
          </cell>
          <cell r="H6298" t="str">
            <v>CHAPISCO APLICADO EM ALVENARIA (SEM PRESENÇA DE VÃOS) E ESTRUTURAS DE CONCRETO DE FACHADA, COM ROLO PARA TEXTURA ACRÍLICA.  ARGAMASSA INDUSTRIALIZADA COM PREPARO EM MISTURADOR 300 KG. AF_10/2022</v>
          </cell>
          <cell r="I6298" t="str">
            <v>M2</v>
          </cell>
          <cell r="J6298" t="str">
            <v>COEFICIENTE DE REPRESENTATIVIDADE</v>
          </cell>
          <cell r="K6298" t="str">
            <v>13,52</v>
          </cell>
          <cell r="L6298" t="str">
            <v>ENCARGOS COMPLEMENTARES REFERENCIAL</v>
          </cell>
          <cell r="M6298" t="str">
            <v>2,15</v>
          </cell>
          <cell r="N6298">
            <v>11.37</v>
          </cell>
          <cell r="O6298">
            <v>13.52</v>
          </cell>
          <cell r="P6298">
            <v>0</v>
          </cell>
          <cell r="R6298" t="str">
            <v>SINAPI</v>
          </cell>
        </row>
        <row r="6299">
          <cell r="G6299">
            <v>87893</v>
          </cell>
          <cell r="H6299" t="str">
            <v>CHAPISCO APLICADO EM ALVENARIA (SEM PRESENÇA DE VÃOS) E ESTRUTURAS DE CONCRETO DE FACHADA, COM COLHER DE PEDREIRO.  ARGAMASSA TRAÇO 1:3 COM PREPARO MANUAL. AF_10/2022</v>
          </cell>
          <cell r="I6299" t="str">
            <v>M2</v>
          </cell>
          <cell r="J6299" t="str">
            <v>COEFICIENTE DE REPRESENTATIVIDADE</v>
          </cell>
          <cell r="K6299" t="str">
            <v>6,85</v>
          </cell>
          <cell r="L6299" t="str">
            <v>ENCARGOS COMPLEMENTARES REFERENCIAL</v>
          </cell>
          <cell r="M6299" t="str">
            <v>3,95</v>
          </cell>
          <cell r="N6299">
            <v>2.8999999999999995</v>
          </cell>
          <cell r="O6299">
            <v>6.85</v>
          </cell>
          <cell r="P6299">
            <v>0</v>
          </cell>
          <cell r="R6299" t="str">
            <v>SINAPI</v>
          </cell>
        </row>
        <row r="6300">
          <cell r="G6300">
            <v>87894</v>
          </cell>
          <cell r="H6300" t="str">
            <v>CHAPISCO APLICADO EM ALVENARIA (SEM PRESENÇA DE VÃOS) E ESTRUTURAS DE CONCRETO DE FACHADA, COM COLHER DE PEDREIRO.  ARGAMASSA TRAÇO 1:3 COM PREPARO EM BETONEIRA 400L. AF_10/2022</v>
          </cell>
          <cell r="I6300" t="str">
            <v>M2</v>
          </cell>
          <cell r="J6300" t="str">
            <v>COEFICIENTE DE REPRESENTATIVIDADE</v>
          </cell>
          <cell r="K6300" t="str">
            <v>6,37</v>
          </cell>
          <cell r="L6300" t="str">
            <v>ENCARGOS COMPLEMENTARES REFERENCIAL</v>
          </cell>
          <cell r="M6300" t="str">
            <v>3,59</v>
          </cell>
          <cell r="N6300">
            <v>2.7800000000000002</v>
          </cell>
          <cell r="O6300">
            <v>6.37</v>
          </cell>
          <cell r="P6300">
            <v>0</v>
          </cell>
          <cell r="R6300" t="str">
            <v>SINAPI</v>
          </cell>
        </row>
        <row r="6301">
          <cell r="G6301">
            <v>87896</v>
          </cell>
          <cell r="H6301" t="str">
            <v>CHAPISCO APLICADO EM ALVENARIA (SEM PRESENÇA DE VÃOS) E ESTRUTURAS DE CONCRETO DE FACHADA, COM EQUIPAMENTO DE PROJEÇÃO. ARGAMASSA TRAÇO 1:3 COM PREPARO MANUAL. AF_10/2022</v>
          </cell>
          <cell r="I6301" t="str">
            <v>M2</v>
          </cell>
          <cell r="J6301" t="str">
            <v>ATRIBUÍDO SÃO PAULO</v>
          </cell>
          <cell r="K6301" t="str">
            <v>5,31</v>
          </cell>
          <cell r="L6301" t="str">
            <v>ENCARGOS COMPLEMENTARES REFERENCIAL</v>
          </cell>
          <cell r="M6301" t="str">
            <v>2,28</v>
          </cell>
          <cell r="N6301">
            <v>3.03</v>
          </cell>
          <cell r="O6301">
            <v>5.31</v>
          </cell>
          <cell r="P6301">
            <v>0</v>
          </cell>
          <cell r="R6301" t="str">
            <v>SINAPI</v>
          </cell>
        </row>
        <row r="6302">
          <cell r="G6302">
            <v>87897</v>
          </cell>
          <cell r="H6302" t="str">
            <v>CHAPISCO APLICADO EM ALVENARIA (SEM PRESENÇA DE VÃOS) E ESTRUTURAS DE CONCRETO DE FACHADA, COM EQUIPAMENTO DE PROJEÇÃO.  ARGAMASSA TRAÇO 1:3 COM PREPARO EM BETONEIRA 400 L. AF_10/2022</v>
          </cell>
          <cell r="I6302" t="str">
            <v>M2</v>
          </cell>
          <cell r="J6302" t="str">
            <v>ATRIBUÍDO SÃO PAULO</v>
          </cell>
          <cell r="K6302" t="str">
            <v>4,83</v>
          </cell>
          <cell r="L6302" t="str">
            <v>ENCARGOS COMPLEMENTARES REFERENCIAL</v>
          </cell>
          <cell r="M6302" t="str">
            <v>1,92</v>
          </cell>
          <cell r="N6302">
            <v>2.91</v>
          </cell>
          <cell r="O6302">
            <v>4.83</v>
          </cell>
          <cell r="P6302">
            <v>0</v>
          </cell>
          <cell r="R6302" t="str">
            <v>SINAPI</v>
          </cell>
        </row>
        <row r="6303">
          <cell r="G6303">
            <v>87899</v>
          </cell>
          <cell r="H6303" t="str">
            <v>CHAPISCO APLICADO EM ALVENARIA (COM PRESENÇA DE VÃOS) E ESTRUTURAS DE CONCRETO DE FACHADA, COM ROLO PARA TEXTURA ACRÍLICA.  ARGAMASSA TRAÇO 1:4 E EMULSÃO POLIMÉRICA (ADESIVO) COM PREPARO MANUAL. AF_10/2022</v>
          </cell>
          <cell r="I6303" t="str">
            <v>M2</v>
          </cell>
          <cell r="J6303" t="str">
            <v>COEFICIENTE DE REPRESENTATIVIDADE</v>
          </cell>
          <cell r="K6303" t="str">
            <v>12,44</v>
          </cell>
          <cell r="L6303" t="str">
            <v>ENCARGOS COMPLEMENTARES REFERENCIAL</v>
          </cell>
          <cell r="M6303" t="str">
            <v>2,80</v>
          </cell>
          <cell r="N6303">
            <v>9.64</v>
          </cell>
          <cell r="O6303">
            <v>12.440000000000001</v>
          </cell>
          <cell r="P6303">
            <v>0</v>
          </cell>
          <cell r="R6303" t="str">
            <v>SINAPI</v>
          </cell>
        </row>
        <row r="6304">
          <cell r="G6304">
            <v>87900</v>
          </cell>
          <cell r="H6304" t="str">
            <v>CHAPISCO APLICADO EM ALVENARIA (COM PRESENÇA DE VÃOS) E ESTRUTURAS DE CONCRETO DE FACHADA, COM ROLO PARA TEXTURA ACRÍLICA.  ARGAMASSA TRAÇO 1:4 E EMULSÃO POLIMÉRICA (ADESIVO) COM PREPARO EM BETONEIRA 400L. AF_10/2022</v>
          </cell>
          <cell r="I6304" t="str">
            <v>M2</v>
          </cell>
          <cell r="J6304" t="str">
            <v>COEFICIENTE DE REPRESENTATIVIDADE</v>
          </cell>
          <cell r="K6304" t="str">
            <v>12,28</v>
          </cell>
          <cell r="L6304" t="str">
            <v>ENCARGOS COMPLEMENTARES REFERENCIAL</v>
          </cell>
          <cell r="M6304" t="str">
            <v>2,67</v>
          </cell>
          <cell r="N6304">
            <v>9.61</v>
          </cell>
          <cell r="O6304">
            <v>12.28</v>
          </cell>
          <cell r="P6304">
            <v>0</v>
          </cell>
          <cell r="R6304" t="str">
            <v>SINAPI</v>
          </cell>
        </row>
        <row r="6305">
          <cell r="G6305">
            <v>87902</v>
          </cell>
          <cell r="H6305" t="str">
            <v>CHAPISCO APLICADO EM ALVENARIA (COM PRESENÇA DE VÃOS) E ESTRUTURAS DE CONCRETO DE FACHADA, COM ROLO PARA TEXTURA ACRÍLICA.  ARGAMASSA INDUSTRIALIZADA COM PREPARO MANUAL. AF_10/2022</v>
          </cell>
          <cell r="I6305" t="str">
            <v>M2</v>
          </cell>
          <cell r="J6305" t="str">
            <v>COEFICIENTE DE REPRESENTATIVIDADE</v>
          </cell>
          <cell r="K6305" t="str">
            <v>14,55</v>
          </cell>
          <cell r="L6305" t="str">
            <v>ENCARGOS COMPLEMENTARES REFERENCIAL</v>
          </cell>
          <cell r="M6305" t="str">
            <v>2,90</v>
          </cell>
          <cell r="N6305">
            <v>11.65</v>
          </cell>
          <cell r="O6305">
            <v>14.55</v>
          </cell>
          <cell r="P6305">
            <v>0</v>
          </cell>
          <cell r="R6305" t="str">
            <v>SINAPI</v>
          </cell>
        </row>
        <row r="6306">
          <cell r="G6306">
            <v>87903</v>
          </cell>
          <cell r="H6306" t="str">
            <v>CHAPISCO APLICADO EM ALVENARIA (COM PRESENÇA DE VÃOS) E ESTRUTURAS DE CONCRETO DE FACHADA, COM ROLO PARA TEXTURA ACRÍLICA.  ARGAMASSA INDUSTRIALIZADA COM PREPARO EM MISTURADOR 300 KG. AF_10/2022</v>
          </cell>
          <cell r="I6306" t="str">
            <v>M2</v>
          </cell>
          <cell r="J6306" t="str">
            <v>COEFICIENTE DE REPRESENTATIVIDADE</v>
          </cell>
          <cell r="K6306" t="str">
            <v>14,16</v>
          </cell>
          <cell r="L6306" t="str">
            <v>ENCARGOS COMPLEMENTARES REFERENCIAL</v>
          </cell>
          <cell r="M6306" t="str">
            <v>2,66</v>
          </cell>
          <cell r="N6306">
            <v>11.5</v>
          </cell>
          <cell r="O6306">
            <v>14.16</v>
          </cell>
          <cell r="P6306">
            <v>0</v>
          </cell>
          <cell r="R6306" t="str">
            <v>SINAPI</v>
          </cell>
        </row>
        <row r="6307">
          <cell r="G6307">
            <v>87904</v>
          </cell>
          <cell r="H6307" t="str">
            <v>CHAPISCO APLICADO EM ALVENARIA (COM PRESENÇA DE VÃOS) E ESTRUTURAS DE CONCRETO DE FACHADA, COM COLHER DE PEDREIRO.  ARGAMASSA TRAÇO 1:3 COM PREPARO MANUAL. AF_10/2022</v>
          </cell>
          <cell r="I6307" t="str">
            <v>M2</v>
          </cell>
          <cell r="J6307" t="str">
            <v>COEFICIENTE DE REPRESENTATIVIDADE</v>
          </cell>
          <cell r="K6307" t="str">
            <v>7,86</v>
          </cell>
          <cell r="L6307" t="str">
            <v>ENCARGOS COMPLEMENTARES REFERENCIAL</v>
          </cell>
          <cell r="M6307" t="str">
            <v>4,74</v>
          </cell>
          <cell r="N6307">
            <v>3.12</v>
          </cell>
          <cell r="O6307">
            <v>7.86</v>
          </cell>
          <cell r="P6307">
            <v>0</v>
          </cell>
          <cell r="R6307" t="str">
            <v>SINAPI</v>
          </cell>
        </row>
        <row r="6308">
          <cell r="G6308">
            <v>87905</v>
          </cell>
          <cell r="H6308" t="str">
            <v>CHAPISCO APLICADO EM ALVENARIA (COM PRESENÇA DE VÃOS) E ESTRUTURAS DE CONCRETO DE FACHADA, COM COLHER DE PEDREIRO.  ARGAMASSA TRAÇO 1:3 COM PREPARO EM BETONEIRA 400L. AF_10/2022</v>
          </cell>
          <cell r="I6308" t="str">
            <v>M2</v>
          </cell>
          <cell r="J6308" t="str">
            <v>COEFICIENTE DE REPRESENTATIVIDADE</v>
          </cell>
          <cell r="K6308" t="str">
            <v>7,38</v>
          </cell>
          <cell r="L6308" t="str">
            <v>ENCARGOS COMPLEMENTARES REFERENCIAL</v>
          </cell>
          <cell r="M6308" t="str">
            <v>4,38</v>
          </cell>
          <cell r="N6308">
            <v>3</v>
          </cell>
          <cell r="O6308">
            <v>7.38</v>
          </cell>
          <cell r="P6308">
            <v>0</v>
          </cell>
          <cell r="R6308" t="str">
            <v>SINAPI</v>
          </cell>
        </row>
        <row r="6309">
          <cell r="G6309">
            <v>87907</v>
          </cell>
          <cell r="H6309" t="str">
            <v>CHAPISCO APLICADO EM ALVENARIA (COM PRESENÇA DE VÃOS) E ESTRUTURAS DE CONCRETO DE FACHADA, COM EQUIPAMENTO DE PROJEÇÃO.  ARGAMASSA TRAÇO 1:3 COM PREPARO MANUAL. AF_10/2022</v>
          </cell>
          <cell r="I6309" t="str">
            <v>M2</v>
          </cell>
          <cell r="J6309" t="str">
            <v>ATRIBUÍDO SÃO PAULO</v>
          </cell>
          <cell r="K6309" t="str">
            <v>6,29</v>
          </cell>
          <cell r="L6309" t="str">
            <v>ENCARGOS COMPLEMENTARES REFERENCIAL</v>
          </cell>
          <cell r="M6309" t="str">
            <v>2,90</v>
          </cell>
          <cell r="N6309">
            <v>3.39</v>
          </cell>
          <cell r="O6309">
            <v>6.29</v>
          </cell>
          <cell r="P6309">
            <v>0</v>
          </cell>
          <cell r="R6309" t="str">
            <v>SINAPI</v>
          </cell>
        </row>
        <row r="6310">
          <cell r="G6310">
            <v>87908</v>
          </cell>
          <cell r="H6310" t="str">
            <v>CHAPISCO APLICADO EM ALVENARIA (COM PRESENÇA DE VÃOS) E ESTRUTURAS DE CONCRETO DE FACHADA, COM EQUIPAMENTO DE PROJEÇÃO.  ARGAMASSA TRAÇO 1:3 COM PREPARO EM BETONEIRA 400 L. AF_10/2022</v>
          </cell>
          <cell r="I6310" t="str">
            <v>M2</v>
          </cell>
          <cell r="J6310" t="str">
            <v>ATRIBUÍDO SÃO PAULO</v>
          </cell>
          <cell r="K6310" t="str">
            <v>5,81</v>
          </cell>
          <cell r="L6310" t="str">
            <v>ENCARGOS COMPLEMENTARES REFERENCIAL</v>
          </cell>
          <cell r="M6310" t="str">
            <v>2,54</v>
          </cell>
          <cell r="N6310">
            <v>3.2699999999999996</v>
          </cell>
          <cell r="O6310">
            <v>5.81</v>
          </cell>
          <cell r="P6310">
            <v>0</v>
          </cell>
          <cell r="R6310" t="str">
            <v>SINAPI</v>
          </cell>
        </row>
        <row r="6311">
          <cell r="G6311">
            <v>87910</v>
          </cell>
          <cell r="H6311" t="str">
            <v>CHAPISCO APLICADO SOMENTE NA ESTRUTURA DE CONCRETO DA FACHADA, COM DESEMPENADEIRA DENTADA. ARGAMASSA INDUSTRIALIZADA COM PREPARO MANUAL. AF_10/2022</v>
          </cell>
          <cell r="I6311" t="str">
            <v>M2</v>
          </cell>
          <cell r="J6311" t="str">
            <v>COEFICIENTE DE REPRESENTATIVIDADE</v>
          </cell>
          <cell r="K6311" t="str">
            <v>25,10</v>
          </cell>
          <cell r="L6311" t="str">
            <v>ENCARGOS COMPLEMENTARES REFERENCIAL</v>
          </cell>
          <cell r="M6311" t="str">
            <v>7,66</v>
          </cell>
          <cell r="N6311">
            <v>17.440000000000001</v>
          </cell>
          <cell r="O6311">
            <v>25.1</v>
          </cell>
          <cell r="P6311">
            <v>0</v>
          </cell>
          <cell r="R6311" t="str">
            <v>SINAPI</v>
          </cell>
        </row>
        <row r="6312">
          <cell r="G6312">
            <v>87911</v>
          </cell>
          <cell r="H6312" t="str">
            <v>CHAPISCO APLICADO SOMENTE NA ESTRUTURA DE CONCRETO DA FACHADA, COM DESEMPENADEIRA DENTADA. ARGAMASSA INDUSTRIALIZADA COM PREPARO EM MISTURADOR 300 KG. AF_10/2022</v>
          </cell>
          <cell r="I6312" t="str">
            <v>M2</v>
          </cell>
          <cell r="J6312" t="str">
            <v>COEFICIENTE DE REPRESENTATIVIDADE</v>
          </cell>
          <cell r="K6312" t="str">
            <v>24,28</v>
          </cell>
          <cell r="L6312" t="str">
            <v>ENCARGOS COMPLEMENTARES REFERENCIAL</v>
          </cell>
          <cell r="M6312" t="str">
            <v>7,12</v>
          </cell>
          <cell r="N6312">
            <v>17.16</v>
          </cell>
          <cell r="O6312">
            <v>24.28</v>
          </cell>
          <cell r="P6312">
            <v>0</v>
          </cell>
          <cell r="R6312" t="str">
            <v>SINAPI</v>
          </cell>
        </row>
        <row r="6313">
          <cell r="G6313">
            <v>104410</v>
          </cell>
          <cell r="H6313" t="str">
            <v>CHAPISCO APLICADO EM ALVENARIA E ESTRUTURAS DE CONCRETO INTERNAS, COM EQUIPAMENTO DE PROJEÇÃO.  ARGAMASSA TRAÇO 1:3 COM PREPARO MANUAL. AF_10/2022</v>
          </cell>
          <cell r="I6313" t="str">
            <v>M2</v>
          </cell>
          <cell r="J6313" t="str">
            <v>ATRIBUÍDO SÃO PAULO</v>
          </cell>
          <cell r="K6313" t="str">
            <v>4,98</v>
          </cell>
          <cell r="L6313" t="str">
            <v>ENCARGOS COMPLEMENTARES REFERENCIAL</v>
          </cell>
          <cell r="M6313" t="str">
            <v>1,95</v>
          </cell>
          <cell r="N6313">
            <v>3.0300000000000002</v>
          </cell>
          <cell r="O6313">
            <v>4.9800000000000004</v>
          </cell>
          <cell r="P6313">
            <v>0</v>
          </cell>
          <cell r="R6313" t="str">
            <v>SINAPI</v>
          </cell>
        </row>
        <row r="6314">
          <cell r="G6314">
            <v>104411</v>
          </cell>
          <cell r="H6314" t="str">
            <v>CHAPISCO APLICADO EM ALVENARIA E ESTRUTURAS DE CONCRETO INTERNAS, COM EQUIPAMENTO DE PROJEÇÃO.  ARGAMASSA TRAÇO 1:3 COM PREPARO EM BETONEIRA 400 L. AF_10/2022</v>
          </cell>
          <cell r="I6314" t="str">
            <v>M2</v>
          </cell>
          <cell r="J6314" t="str">
            <v>ATRIBUÍDO SÃO PAULO</v>
          </cell>
          <cell r="K6314" t="str">
            <v>4,98</v>
          </cell>
          <cell r="L6314" t="str">
            <v>ENCARGOS COMPLEMENTARES REFERENCIAL</v>
          </cell>
          <cell r="M6314" t="str">
            <v>1,95</v>
          </cell>
          <cell r="N6314">
            <v>3.0300000000000002</v>
          </cell>
          <cell r="O6314">
            <v>4.9800000000000004</v>
          </cell>
          <cell r="P6314">
            <v>0</v>
          </cell>
          <cell r="R6314" t="str">
            <v>SINAPI</v>
          </cell>
        </row>
        <row r="6315">
          <cell r="G6315">
            <v>87411</v>
          </cell>
          <cell r="H6315" t="str">
            <v>APLICAÇÃO MANUAL DE GESSO DESEMPENADO (SEM TALISCAS) EM TETO DE AMBIENTES DE ÁREA MAIOR QUE 10M², ESPESSURA DE 0,5CM. AF_03/2023</v>
          </cell>
          <cell r="I6315" t="str">
            <v>M2</v>
          </cell>
          <cell r="J6315" t="str">
            <v>COEFICIENTE DE REPRESENTATIVIDADE</v>
          </cell>
          <cell r="K6315" t="str">
            <v>16,64</v>
          </cell>
          <cell r="L6315" t="str">
            <v>ENCARGOS COMPLEMENTARES REFERENCIAL</v>
          </cell>
          <cell r="M6315" t="str">
            <v>5,75</v>
          </cell>
          <cell r="N6315">
            <v>10.89</v>
          </cell>
          <cell r="O6315">
            <v>16.64</v>
          </cell>
          <cell r="P6315">
            <v>0</v>
          </cell>
          <cell r="R6315" t="str">
            <v>SINAPI</v>
          </cell>
        </row>
        <row r="6316">
          <cell r="G6316">
            <v>87412</v>
          </cell>
          <cell r="H6316" t="str">
            <v>APLICAÇÃO MANUAL DE GESSO DESEMPENADO (SEM TALISCAS) EM TETO DE AMBIENTES DE ÁREA ENTRE 5M² E 10M², ESPESSURA DE 0,5CM. AF_03/2023</v>
          </cell>
          <cell r="I6316" t="str">
            <v>M2</v>
          </cell>
          <cell r="J6316" t="str">
            <v>COEFICIENTE DE REPRESENTATIVIDADE</v>
          </cell>
          <cell r="K6316" t="str">
            <v>23,68</v>
          </cell>
          <cell r="L6316" t="str">
            <v>ENCARGOS COMPLEMENTARES REFERENCIAL</v>
          </cell>
          <cell r="M6316" t="str">
            <v>11,18</v>
          </cell>
          <cell r="N6316">
            <v>12.5</v>
          </cell>
          <cell r="O6316">
            <v>23.68</v>
          </cell>
          <cell r="P6316">
            <v>0</v>
          </cell>
          <cell r="R6316" t="str">
            <v>SINAPI</v>
          </cell>
        </row>
        <row r="6317">
          <cell r="G6317">
            <v>87413</v>
          </cell>
          <cell r="H6317" t="str">
            <v>APLICAÇÃO MANUAL DE GESSO DESEMPENADO (SEM TALISCAS) EM TETO DE AMBIENTES DE ÁREA MENOR QUE 5M², ESPESSURA DE 0,5CM. AF_03/2023</v>
          </cell>
          <cell r="I6317" t="str">
            <v>M2</v>
          </cell>
          <cell r="J6317" t="str">
            <v>COEFICIENTE DE REPRESENTATIVIDADE</v>
          </cell>
          <cell r="K6317" t="str">
            <v>27,73</v>
          </cell>
          <cell r="L6317" t="str">
            <v>ENCARGOS COMPLEMENTARES REFERENCIAL</v>
          </cell>
          <cell r="M6317" t="str">
            <v>14,33</v>
          </cell>
          <cell r="N6317">
            <v>13.4</v>
          </cell>
          <cell r="O6317">
            <v>27.73</v>
          </cell>
          <cell r="P6317">
            <v>0</v>
          </cell>
          <cell r="R6317" t="str">
            <v>SINAPI</v>
          </cell>
        </row>
        <row r="6318">
          <cell r="G6318">
            <v>87414</v>
          </cell>
          <cell r="H6318" t="str">
            <v>APLICAÇÃO MANUAL DE GESSO DESEMPENADO (SEM TALISCAS) EM TETO DE AMBIENTES DE ÁREA MAIOR QUE 10M², ESPESSURA DE 1,0CM. AF_03/2023</v>
          </cell>
          <cell r="I6318" t="str">
            <v>M2</v>
          </cell>
          <cell r="J6318" t="str">
            <v>COEFICIENTE DE REPRESENTATIVIDADE</v>
          </cell>
          <cell r="K6318" t="str">
            <v>26,92</v>
          </cell>
          <cell r="L6318" t="str">
            <v>ENCARGOS COMPLEMENTARES REFERENCIAL</v>
          </cell>
          <cell r="M6318" t="str">
            <v>8,25</v>
          </cell>
          <cell r="N6318">
            <v>18.670000000000002</v>
          </cell>
          <cell r="O6318">
            <v>26.92</v>
          </cell>
          <cell r="P6318">
            <v>0</v>
          </cell>
          <cell r="R6318" t="str">
            <v>SINAPI</v>
          </cell>
        </row>
        <row r="6319">
          <cell r="G6319">
            <v>87415</v>
          </cell>
          <cell r="H6319" t="str">
            <v>APLICAÇÃO MANUAL DE GESSO DESEMPENADO (SEM TALISCAS) EM TETO DE AMBIENTES DE ÁREA ENTRE 5M² E 10M², ESPESSURA DE 1,0CM. AF_03/2023</v>
          </cell>
          <cell r="I6319" t="str">
            <v>M2</v>
          </cell>
          <cell r="J6319" t="str">
            <v>COEFICIENTE DE REPRESENTATIVIDADE</v>
          </cell>
          <cell r="K6319" t="str">
            <v>33,96</v>
          </cell>
          <cell r="L6319" t="str">
            <v>ENCARGOS COMPLEMENTARES REFERENCIAL</v>
          </cell>
          <cell r="M6319" t="str">
            <v>13,68</v>
          </cell>
          <cell r="N6319">
            <v>20.28</v>
          </cell>
          <cell r="O6319">
            <v>33.96</v>
          </cell>
          <cell r="P6319">
            <v>0</v>
          </cell>
          <cell r="R6319" t="str">
            <v>SINAPI</v>
          </cell>
        </row>
        <row r="6320">
          <cell r="G6320">
            <v>87416</v>
          </cell>
          <cell r="H6320" t="str">
            <v>APLICAÇÃO MANUAL DE GESSO DESEMPENADO (SEM TALISCAS) EM TETO DE AMBIENTES DE ÁREA MENOR QUE 5M², ESPESSURA DE 1,0CM. AF_03/2023</v>
          </cell>
          <cell r="I6320" t="str">
            <v>M2</v>
          </cell>
          <cell r="J6320" t="str">
            <v>COEFICIENTE DE REPRESENTATIVIDADE</v>
          </cell>
          <cell r="K6320" t="str">
            <v>38,01</v>
          </cell>
          <cell r="L6320" t="str">
            <v>ENCARGOS COMPLEMENTARES REFERENCIAL</v>
          </cell>
          <cell r="M6320" t="str">
            <v>16,79</v>
          </cell>
          <cell r="N6320">
            <v>21.22</v>
          </cell>
          <cell r="O6320">
            <v>38.01</v>
          </cell>
          <cell r="P6320">
            <v>0</v>
          </cell>
          <cell r="R6320" t="str">
            <v>SINAPI</v>
          </cell>
        </row>
        <row r="6321">
          <cell r="G6321">
            <v>87418</v>
          </cell>
          <cell r="H6321" t="str">
            <v>APLICAÇÃO MANUAL DE GESSO DESEMPENADO (SEM TALISCAS) EM PAREDES, ESPESSURA DE 0,5CM. AF_03/2023</v>
          </cell>
          <cell r="I6321" t="str">
            <v>M2</v>
          </cell>
          <cell r="J6321" t="str">
            <v>COEFICIENTE DE REPRESENTATIVIDADE</v>
          </cell>
          <cell r="K6321" t="str">
            <v>18,87</v>
          </cell>
          <cell r="L6321" t="str">
            <v>ENCARGOS COMPLEMENTARES REFERENCIAL</v>
          </cell>
          <cell r="M6321" t="str">
            <v>7,47</v>
          </cell>
          <cell r="N6321">
            <v>11.400000000000002</v>
          </cell>
          <cell r="O6321">
            <v>18.87</v>
          </cell>
          <cell r="P6321">
            <v>0</v>
          </cell>
          <cell r="R6321" t="str">
            <v>SINAPI</v>
          </cell>
        </row>
        <row r="6322">
          <cell r="G6322">
            <v>87421</v>
          </cell>
          <cell r="H6322" t="str">
            <v>APLICAÇÃO MANUAL DE GESSO DESEMPENADO (SEM TALISCAS) EM PAREDES, ESPESSURA DE 1,0CM. AF_03/2023</v>
          </cell>
          <cell r="I6322" t="str">
            <v>M2</v>
          </cell>
          <cell r="J6322" t="str">
            <v>COEFICIENTE DE REPRESENTATIVIDADE</v>
          </cell>
          <cell r="K6322" t="str">
            <v>29,47</v>
          </cell>
          <cell r="L6322" t="str">
            <v>ENCARGOS COMPLEMENTARES REFERENCIAL</v>
          </cell>
          <cell r="M6322" t="str">
            <v>10,21</v>
          </cell>
          <cell r="N6322">
            <v>19.259999999999998</v>
          </cell>
          <cell r="O6322">
            <v>29.47</v>
          </cell>
          <cell r="P6322">
            <v>0</v>
          </cell>
          <cell r="R6322" t="str">
            <v>SINAPI</v>
          </cell>
        </row>
        <row r="6323">
          <cell r="G6323">
            <v>87424</v>
          </cell>
          <cell r="H6323" t="str">
            <v>APLICAÇÃO MANUAL DE GESSO SARRAFEADO (COM TALISCAS) EM PAREDES, ESPESSURA DE 1,0CM. AF_03/2023</v>
          </cell>
          <cell r="I6323" t="str">
            <v>M2</v>
          </cell>
          <cell r="J6323" t="str">
            <v>COEFICIENTE DE REPRESENTATIVIDADE</v>
          </cell>
          <cell r="K6323" t="str">
            <v>37,35</v>
          </cell>
          <cell r="L6323" t="str">
            <v>ENCARGOS COMPLEMENTARES REFERENCIAL</v>
          </cell>
          <cell r="M6323" t="str">
            <v>16,29</v>
          </cell>
          <cell r="N6323">
            <v>21.060000000000002</v>
          </cell>
          <cell r="O6323">
            <v>37.35</v>
          </cell>
          <cell r="P6323">
            <v>0</v>
          </cell>
          <cell r="R6323" t="str">
            <v>SINAPI</v>
          </cell>
        </row>
        <row r="6324">
          <cell r="G6324">
            <v>87427</v>
          </cell>
          <cell r="H6324" t="str">
            <v>APLICAÇÃO MANUAL DE GESSO SARRAFEADO (COM TALISCAS) EM PAREDES, ESPESSURA DE 1,5CM. AF_03/2023</v>
          </cell>
          <cell r="I6324" t="str">
            <v>M2</v>
          </cell>
          <cell r="J6324" t="str">
            <v>COEFICIENTE DE REPRESENTATIVIDADE</v>
          </cell>
          <cell r="K6324" t="str">
            <v>44,73</v>
          </cell>
          <cell r="L6324" t="str">
            <v>ENCARGOS COMPLEMENTARES REFERENCIAL</v>
          </cell>
          <cell r="M6324" t="str">
            <v>18,19</v>
          </cell>
          <cell r="N6324">
            <v>26.539999999999996</v>
          </cell>
          <cell r="O6324">
            <v>44.73</v>
          </cell>
          <cell r="P6324">
            <v>0</v>
          </cell>
          <cell r="R6324" t="str">
            <v>SINAPI</v>
          </cell>
        </row>
        <row r="6325">
          <cell r="G6325">
            <v>87430</v>
          </cell>
          <cell r="H6325" t="str">
            <v>APLICAÇÃO DE GESSO PROJETADO COM EQUIPAMENTO DE PROJEÇÃO EM PAREDES, DESEMPENADO (SEM TALISCAS), ESPESSURA DE 0,5CM. AF_03/2023</v>
          </cell>
          <cell r="I6325" t="str">
            <v>M2</v>
          </cell>
          <cell r="J6325" t="str">
            <v>COEFICIENTE DE REPRESENTATIVIDADE</v>
          </cell>
          <cell r="K6325" t="str">
            <v>18,30</v>
          </cell>
          <cell r="L6325" t="str">
            <v>ENCARGOS COMPLEMENTARES REFERENCIAL</v>
          </cell>
          <cell r="M6325" t="str">
            <v>7,80</v>
          </cell>
          <cell r="N6325">
            <v>10.5</v>
          </cell>
          <cell r="O6325">
            <v>18.3</v>
          </cell>
          <cell r="P6325">
            <v>0</v>
          </cell>
          <cell r="R6325" t="str">
            <v>SINAPI</v>
          </cell>
        </row>
        <row r="6326">
          <cell r="G6326">
            <v>87433</v>
          </cell>
          <cell r="H6326" t="str">
            <v>APLICAÇÃO DE GESSO PROJETADO COM EQUIPAMENTO DE PROJEÇÃO EM PAREDES, DESEMPENADO (SEM TALISCAS), ESPESSURA DE 1,0CM. AF_03/2023</v>
          </cell>
          <cell r="I6326" t="str">
            <v>M2</v>
          </cell>
          <cell r="J6326" t="str">
            <v>COEFICIENTE DE REPRESENTATIVIDADE</v>
          </cell>
          <cell r="K6326" t="str">
            <v>27,17</v>
          </cell>
          <cell r="L6326" t="str">
            <v>ENCARGOS COMPLEMENTARES REFERENCIAL</v>
          </cell>
          <cell r="M6326" t="str">
            <v>9,77</v>
          </cell>
          <cell r="N6326">
            <v>17.400000000000002</v>
          </cell>
          <cell r="O6326">
            <v>27.17</v>
          </cell>
          <cell r="P6326">
            <v>0</v>
          </cell>
          <cell r="R6326" t="str">
            <v>SINAPI</v>
          </cell>
        </row>
        <row r="6327">
          <cell r="G6327">
            <v>87436</v>
          </cell>
          <cell r="H6327" t="str">
            <v>APLICAÇÃO DE GESSO PROJETADO COM EQUIPAMENTO DE PROJEÇÃO EM PAREDES, SARRAFEADO (COM TALISCAS), ESPESSURA DE 1,0CM. AF_03/2023</v>
          </cell>
          <cell r="I6327" t="str">
            <v>M2</v>
          </cell>
          <cell r="J6327" t="str">
            <v>COEFICIENTE DE REPRESENTATIVIDADE</v>
          </cell>
          <cell r="K6327" t="str">
            <v>30,36</v>
          </cell>
          <cell r="L6327" t="str">
            <v>ENCARGOS COMPLEMENTARES REFERENCIAL</v>
          </cell>
          <cell r="M6327" t="str">
            <v>12,23</v>
          </cell>
          <cell r="N6327">
            <v>18.13</v>
          </cell>
          <cell r="O6327">
            <v>30.36</v>
          </cell>
          <cell r="P6327">
            <v>0</v>
          </cell>
          <cell r="R6327" t="str">
            <v>SINAPI</v>
          </cell>
        </row>
        <row r="6328">
          <cell r="G6328">
            <v>87439</v>
          </cell>
          <cell r="H6328" t="str">
            <v>APLICAÇÃO DE GESSO PROJETADO COM EQUIPAMENTO DE PROJEÇÃO EM PAREDES, SARRAFEADO (COM TALISCAS), ESPESSURA DE 1,5CM. AF_03/2023</v>
          </cell>
          <cell r="I6328" t="str">
            <v>M2</v>
          </cell>
          <cell r="J6328" t="str">
            <v>COEFICIENTE DE REPRESENTATIVIDADE</v>
          </cell>
          <cell r="K6328" t="str">
            <v>37,49</v>
          </cell>
          <cell r="L6328" t="str">
            <v>ENCARGOS COMPLEMENTARES REFERENCIAL</v>
          </cell>
          <cell r="M6328" t="str">
            <v>14,34</v>
          </cell>
          <cell r="N6328">
            <v>23.150000000000002</v>
          </cell>
          <cell r="O6328">
            <v>37.49</v>
          </cell>
          <cell r="P6328">
            <v>0</v>
          </cell>
          <cell r="R6328" t="str">
            <v>SINAPI</v>
          </cell>
        </row>
        <row r="6329">
          <cell r="G6329">
            <v>87527</v>
          </cell>
          <cell r="H6329" t="str">
            <v>EMBOÇO, PARA RECEBIMENTO DE CERÂMICA, EM ARGAMASSA TRAÇO 1:2:8, PREPARO MECÂNICO COM BETONEIRA 400L, APLICADO MANUALMENTE EM FACES INTERNAS DE PAREDES, PARA AMBIENTE COM ÁREA MENOR QUE 5M2, ESPESSURA DE 20MM, COM EXECUÇÃO DE TALISCAS. AF_06/2014</v>
          </cell>
          <cell r="I6329" t="str">
            <v>M2</v>
          </cell>
          <cell r="J6329" t="str">
            <v>COEFICIENTE DE REPRESENTATIVIDADE</v>
          </cell>
          <cell r="K6329" t="str">
            <v>39,66</v>
          </cell>
          <cell r="L6329" t="str">
            <v>ENCARGOS COMPLEMENTARES REFERENCIAL</v>
          </cell>
          <cell r="M6329" t="str">
            <v>16,43</v>
          </cell>
          <cell r="N6329">
            <v>23.229999999999997</v>
          </cell>
          <cell r="O6329">
            <v>39.659999999999997</v>
          </cell>
          <cell r="P6329">
            <v>0</v>
          </cell>
          <cell r="R6329" t="str">
            <v>SINAPI</v>
          </cell>
        </row>
        <row r="6330">
          <cell r="G6330">
            <v>87528</v>
          </cell>
          <cell r="H6330" t="str">
            <v>EMBOÇO, PARA RECEBIMENTO DE CERÂMICA, EM ARGAMASSA TRAÇO 1:2:8, PREPARO MANUAL, APLICADO MANUALMENTE EM FACES INTERNAS DE PAREDES, PARA AMBIENTE COM ÁREA MENOR QUE 5M2, ESPESSURA DE 20MM, COM EXECUÇÃO DE TALISCAS. AF_06/2014</v>
          </cell>
          <cell r="I6330" t="str">
            <v>M2</v>
          </cell>
          <cell r="J6330" t="str">
            <v>COEFICIENTE DE REPRESENTATIVIDADE</v>
          </cell>
          <cell r="K6330" t="str">
            <v>44,29</v>
          </cell>
          <cell r="L6330" t="str">
            <v>ENCARGOS COMPLEMENTARES REFERENCIAL</v>
          </cell>
          <cell r="M6330" t="str">
            <v>20,09</v>
          </cell>
          <cell r="N6330">
            <v>24.2</v>
          </cell>
          <cell r="O6330">
            <v>44.29</v>
          </cell>
          <cell r="P6330">
            <v>0</v>
          </cell>
          <cell r="R6330" t="str">
            <v>SINAPI</v>
          </cell>
        </row>
        <row r="6331">
          <cell r="G6331">
            <v>87529</v>
          </cell>
          <cell r="H6331" t="str">
            <v>MASSA ÚNICA, PARA RECEBIMENTO DE PINTURA, EM ARGAMASSA TRAÇO 1:2:8, PREPARO MECÂNICO COM BETONEIRA 400L, APLICADA MANUALMENTE EM FACES INTERNAS DE PAREDES, ESPESSURA DE 20MM, COM EXECUÇÃO DE TALISCAS. AF_06/2014</v>
          </cell>
          <cell r="I6331" t="str">
            <v>M2</v>
          </cell>
          <cell r="J6331" t="str">
            <v>COEFICIENTE DE REPRESENTATIVIDADE</v>
          </cell>
          <cell r="K6331" t="str">
            <v>36,20</v>
          </cell>
          <cell r="L6331" t="str">
            <v>ENCARGOS COMPLEMENTARES REFERENCIAL</v>
          </cell>
          <cell r="M6331" t="str">
            <v>13,75</v>
          </cell>
          <cell r="N6331">
            <v>22.450000000000003</v>
          </cell>
          <cell r="O6331">
            <v>36.200000000000003</v>
          </cell>
          <cell r="P6331">
            <v>0</v>
          </cell>
          <cell r="R6331" t="str">
            <v>SINAPI</v>
          </cell>
        </row>
        <row r="6332">
          <cell r="G6332">
            <v>87530</v>
          </cell>
          <cell r="H6332" t="str">
            <v>MASSA ÚNICA, PARA RECEBIMENTO DE PINTURA, EM ARGAMASSA TRAÇO 1:2:8, PREPARO MANUAL, APLICADA MANUALMENTE EM FACES INTERNAS DE PAREDES, ESPESSURA DE 20MM, COM EXECUÇÃO DE TALISCAS. AF_06/2014</v>
          </cell>
          <cell r="I6332" t="str">
            <v>M2</v>
          </cell>
          <cell r="J6332" t="str">
            <v>COEFICIENTE DE REPRESENTATIVIDADE</v>
          </cell>
          <cell r="K6332" t="str">
            <v>40,83</v>
          </cell>
          <cell r="L6332" t="str">
            <v>ENCARGOS COMPLEMENTARES REFERENCIAL</v>
          </cell>
          <cell r="M6332" t="str">
            <v>17,42</v>
          </cell>
          <cell r="N6332">
            <v>23.409999999999997</v>
          </cell>
          <cell r="O6332">
            <v>40.83</v>
          </cell>
          <cell r="P6332">
            <v>0</v>
          </cell>
          <cell r="R6332" t="str">
            <v>SINAPI</v>
          </cell>
        </row>
        <row r="6333">
          <cell r="G6333">
            <v>87531</v>
          </cell>
          <cell r="H6333" t="str">
            <v>EMBOÇO, PARA RECEBIMENTO DE CERÂMICA, EM ARGAMASSA TRAÇO 1:2:8, PREPARO MECÂNICO COM BETONEIRA 400L, APLICADO MANUALMENTE EM FACES INTERNAS DE PAREDES, PARA AMBIENTE COM ÁREA ENTRE 5M2 E 10M2, ESPESSURA DE 20MM, COM EXECUÇÃO DE TALISCAS. AF_06/2014</v>
          </cell>
          <cell r="I6333" t="str">
            <v>M2</v>
          </cell>
          <cell r="J6333" t="str">
            <v>COEFICIENTE DE REPRESENTATIVIDADE</v>
          </cell>
          <cell r="K6333" t="str">
            <v>34,98</v>
          </cell>
          <cell r="L6333" t="str">
            <v>ENCARGOS COMPLEMENTARES REFERENCIAL</v>
          </cell>
          <cell r="M6333" t="str">
            <v>12,78</v>
          </cell>
          <cell r="N6333">
            <v>22.199999999999996</v>
          </cell>
          <cell r="O6333">
            <v>34.979999999999997</v>
          </cell>
          <cell r="P6333">
            <v>0</v>
          </cell>
          <cell r="R6333" t="str">
            <v>SINAPI</v>
          </cell>
        </row>
        <row r="6334">
          <cell r="G6334">
            <v>87532</v>
          </cell>
          <cell r="H6334" t="str">
            <v>EMBOÇO, PARA RECEBIMENTO DE CERÂMICA, EM ARGAMASSA TRAÇO 1:2:8, PREPARO MANUAL, APLICADO MANUALMENTE EM FACES INTERNAS DE PAREDES, PARA AMBIENTE COM ÁREA  ENTRE 5M2 E 10M2, ESPESSURA DE 20MM, COM EXECUÇÃO DE TALISCAS. AF_06/2014</v>
          </cell>
          <cell r="I6334" t="str">
            <v>M2</v>
          </cell>
          <cell r="J6334" t="str">
            <v>COEFICIENTE DE REPRESENTATIVIDADE</v>
          </cell>
          <cell r="K6334" t="str">
            <v>39,61</v>
          </cell>
          <cell r="L6334" t="str">
            <v>ENCARGOS COMPLEMENTARES REFERENCIAL</v>
          </cell>
          <cell r="M6334" t="str">
            <v>16,45</v>
          </cell>
          <cell r="N6334">
            <v>23.16</v>
          </cell>
          <cell r="O6334">
            <v>39.61</v>
          </cell>
          <cell r="P6334">
            <v>0</v>
          </cell>
          <cell r="R6334" t="str">
            <v>SINAPI</v>
          </cell>
        </row>
        <row r="6335">
          <cell r="G6335">
            <v>87535</v>
          </cell>
          <cell r="H6335" t="str">
            <v>EMBOÇO, PARA RECEBIMENTO DE CERÂMICA, EM ARGAMASSA TRAÇO 1:2:8, PREPARO MECÂNICO COM BETONEIRA 400L, APLICADO MANUALMENTE EM FACES INTERNAS DE PAREDES, PARA AMBIENTE COM ÁREA  MAIOR QUE 10M2, ESPESSURA DE 20MM, COM EXECUÇÃO DE TALISCAS. AF_06/2014</v>
          </cell>
          <cell r="I6335" t="str">
            <v>M2</v>
          </cell>
          <cell r="J6335" t="str">
            <v>COEFICIENTE DE REPRESENTATIVIDADE</v>
          </cell>
          <cell r="K6335" t="str">
            <v>31,53</v>
          </cell>
          <cell r="L6335" t="str">
            <v>ENCARGOS COMPLEMENTARES REFERENCIAL</v>
          </cell>
          <cell r="M6335" t="str">
            <v>10,11</v>
          </cell>
          <cell r="N6335">
            <v>21.42</v>
          </cell>
          <cell r="O6335">
            <v>31.53</v>
          </cell>
          <cell r="P6335">
            <v>0</v>
          </cell>
          <cell r="R6335" t="str">
            <v>SINAPI</v>
          </cell>
        </row>
        <row r="6336">
          <cell r="G6336">
            <v>87536</v>
          </cell>
          <cell r="H6336" t="str">
            <v>EMBOÇO, PARA RECEBIMENTO DE CERÂMICA, EM ARGAMASSA TRAÇO 1:2:8, PREPARO MANUAL, APLICADO MANUALMENTE EM FACES INTERNAS DE PAREDES, PARA AMBIENTE COM ÁREA  MAIOR QUE 10M2, ESPESSURA DE 20MM, COM EXECUÇÃO DE TALISCAS. AF_06/2014</v>
          </cell>
          <cell r="I6336" t="str">
            <v>M2</v>
          </cell>
          <cell r="J6336" t="str">
            <v>COEFICIENTE DE REPRESENTATIVIDADE</v>
          </cell>
          <cell r="K6336" t="str">
            <v>36,16</v>
          </cell>
          <cell r="L6336" t="str">
            <v>ENCARGOS COMPLEMENTARES REFERENCIAL</v>
          </cell>
          <cell r="M6336" t="str">
            <v>13,79</v>
          </cell>
          <cell r="N6336">
            <v>22.369999999999997</v>
          </cell>
          <cell r="O6336">
            <v>36.159999999999997</v>
          </cell>
          <cell r="P6336">
            <v>0</v>
          </cell>
          <cell r="R6336" t="str">
            <v>SINAPI</v>
          </cell>
        </row>
        <row r="6337">
          <cell r="G6337">
            <v>87537</v>
          </cell>
          <cell r="H6337" t="str">
            <v>EMBOÇO, PARA RECEBIMENTO DE CERÂMICA, EM ARGAMASSA INDUSTRIALIZADA, PREPARO MECÂNICO, APLICADO COM EQUIPAMENTO DE MISTURA E PROJEÇÃO DE 1,5 M3/H DE ARGAMASSA EM FACES INTERNAS DE PAREDES, PARA AMBIENTE COM ÁREA  MENOR QUE 5M2, ESPESSURA DE 20MM, COM EXECUÇÃO DE TALISCAS. AF_06/2014</v>
          </cell>
          <cell r="I6337" t="str">
            <v>M2</v>
          </cell>
          <cell r="J6337" t="str">
            <v>COEFICIENTE DE REPRESENTATIVIDADE</v>
          </cell>
          <cell r="K6337" t="str">
            <v>102,39</v>
          </cell>
          <cell r="L6337" t="str">
            <v>ENCARGOS COMPLEMENTARES REFERENCIAL</v>
          </cell>
          <cell r="M6337" t="str">
            <v>13,43</v>
          </cell>
          <cell r="N6337">
            <v>88.960000000000008</v>
          </cell>
          <cell r="O6337">
            <v>102.39000000000001</v>
          </cell>
          <cell r="P6337">
            <v>0</v>
          </cell>
          <cell r="R6337" t="str">
            <v>SINAPI</v>
          </cell>
        </row>
        <row r="6338">
          <cell r="G6338">
            <v>87538</v>
          </cell>
          <cell r="H6338" t="str">
            <v>MASSA ÚNICA, PARA RECEBIMENTO DE PINTURA, EM ARGAMASSA INDUSTRIALIZADA, PREPARO MECÂNICO, APLICADO COM EQUIPAMENTO DE MISTURA E PROJEÇÃO DE 1,5 M3/H DE ARGAMASSA EM FACES INTERNAS DE PAREDES, ESPESSURA DE 20MM, COM EXECUÇÃO DE TALISCAS. AF_06/2014</v>
          </cell>
          <cell r="I6338" t="str">
            <v>M2</v>
          </cell>
          <cell r="J6338" t="str">
            <v>COEFICIENTE DE REPRESENTATIVIDADE</v>
          </cell>
          <cell r="K6338" t="str">
            <v>99,45</v>
          </cell>
          <cell r="L6338" t="str">
            <v>ENCARGOS COMPLEMENTARES REFERENCIAL</v>
          </cell>
          <cell r="M6338" t="str">
            <v>11,12</v>
          </cell>
          <cell r="N6338">
            <v>88.33</v>
          </cell>
          <cell r="O6338">
            <v>99.45</v>
          </cell>
          <cell r="P6338">
            <v>0</v>
          </cell>
          <cell r="R6338" t="str">
            <v>SINAPI</v>
          </cell>
        </row>
        <row r="6339">
          <cell r="G6339">
            <v>87539</v>
          </cell>
          <cell r="H6339" t="str">
            <v>EMBOÇO, PARA RECEBIMENTO DE CERÂMICA, EM ARGAMASSA INDUSTRIALIZADA, PREPARO MECÂNICO, APLICADO COM EQUIPAMENTO DE MISTURA E PROJEÇÃO DE 1,5 M3/H DE ARGAMASSA EM FACES INTERNAS DE PAREDES, PARA AMBIENTE COM ÁREA ENTRE 5M2 E 10M2, ESPESSURA DE 20MM, COM EXECUÇÃO DE TALISCAS. AF_06/2014</v>
          </cell>
          <cell r="I6339" t="str">
            <v>M2</v>
          </cell>
          <cell r="J6339" t="str">
            <v>COEFICIENTE DE REPRESENTATIVIDADE</v>
          </cell>
          <cell r="K6339" t="str">
            <v>98,39</v>
          </cell>
          <cell r="L6339" t="str">
            <v>ENCARGOS COMPLEMENTARES REFERENCIAL</v>
          </cell>
          <cell r="M6339" t="str">
            <v>10,29</v>
          </cell>
          <cell r="N6339">
            <v>88.1</v>
          </cell>
          <cell r="O6339">
            <v>98.389999999999986</v>
          </cell>
          <cell r="P6339">
            <v>0</v>
          </cell>
          <cell r="R6339" t="str">
            <v>SINAPI</v>
          </cell>
        </row>
        <row r="6340">
          <cell r="G6340">
            <v>87541</v>
          </cell>
          <cell r="H6340" t="str">
            <v>EMBOÇO, PARA RECEBIMENTO DE CERÂMICA, EM ARGAMASSA INDUSTRIALIZADA, PREPARO MECÂNICO, APLICADO COM EQUIPAMENTO DE MISTURA E PROJEÇÃO DE 1,5 M3/H DE ARGAMASSA EM FACES INTERNAS DE PAREDES, PARA AMBIENTE COM ÁREA MAIOR QUE 10M2, ESPESSURA DE 20MM, COM EXECUÇÃO DE TALISCAS. AF_06/2014</v>
          </cell>
          <cell r="I6340" t="str">
            <v>M2</v>
          </cell>
          <cell r="J6340" t="str">
            <v>COEFICIENTE DE REPRESENTATIVIDADE</v>
          </cell>
          <cell r="K6340" t="str">
            <v>95,45</v>
          </cell>
          <cell r="L6340" t="str">
            <v>ENCARGOS COMPLEMENTARES REFERENCIAL</v>
          </cell>
          <cell r="M6340" t="str">
            <v>7,99</v>
          </cell>
          <cell r="N6340">
            <v>87.460000000000008</v>
          </cell>
          <cell r="O6340">
            <v>95.45</v>
          </cell>
          <cell r="P6340">
            <v>0</v>
          </cell>
          <cell r="R6340" t="str">
            <v>SINAPI</v>
          </cell>
        </row>
        <row r="6341">
          <cell r="G6341">
            <v>87543</v>
          </cell>
          <cell r="H6341" t="str">
            <v>MASSA ÚNICA, PARA RECEBIMENTO DE PINTURA OU CERÂMICA, ARGAMASSA INDUSTRIALIZADA, PREPARO MECÂNICO, APLICADO COM EQUIPAMENTO DE MISTURA E PROJEÇÃO DE 1,5 M3/H EM FACES INTERNAS DE PAREDES, ESPESSURA DE 5MM, SEM EXECUÇÃO DE TALISCAS. AF_06/2014</v>
          </cell>
          <cell r="I6341" t="str">
            <v>M2</v>
          </cell>
          <cell r="J6341" t="str">
            <v>COEFICIENTE DE REPRESENTATIVIDADE</v>
          </cell>
          <cell r="K6341" t="str">
            <v>31,77</v>
          </cell>
          <cell r="L6341" t="str">
            <v>ENCARGOS COMPLEMENTARES REFERENCIAL</v>
          </cell>
          <cell r="M6341" t="str">
            <v>4,81</v>
          </cell>
          <cell r="N6341">
            <v>26.96</v>
          </cell>
          <cell r="O6341">
            <v>31.77</v>
          </cell>
          <cell r="P6341">
            <v>0</v>
          </cell>
          <cell r="R6341" t="str">
            <v>SINAPI</v>
          </cell>
        </row>
        <row r="6342">
          <cell r="G6342">
            <v>87545</v>
          </cell>
          <cell r="H6342" t="str">
            <v>EMBOÇO, PARA RECEBIMENTO DE CERÂMICA, EM ARGAMASSA TRAÇO 1:2:8, PREPARO MECÂNICO COM BETONEIRA 400L, APLICADO MANUALMENTE EM FACES INTERNAS DE PAREDES, PARA AMBIENTE COM ÁREA MENOR QUE 5M2, ESPESSURA DE 10MM, COM EXECUÇÃO DE TALISCAS. AF_06/2014</v>
          </cell>
          <cell r="I6342" t="str">
            <v>M2</v>
          </cell>
          <cell r="J6342" t="str">
            <v>COEFICIENTE DE REPRESENTATIVIDADE</v>
          </cell>
          <cell r="K6342" t="str">
            <v>26,57</v>
          </cell>
          <cell r="L6342" t="str">
            <v>ENCARGOS COMPLEMENTARES REFERENCIAL</v>
          </cell>
          <cell r="M6342" t="str">
            <v>12,53</v>
          </cell>
          <cell r="N6342">
            <v>14.040000000000001</v>
          </cell>
          <cell r="O6342">
            <v>26.57</v>
          </cell>
          <cell r="P6342">
            <v>0</v>
          </cell>
          <cell r="R6342" t="str">
            <v>SINAPI</v>
          </cell>
        </row>
        <row r="6343">
          <cell r="G6343">
            <v>87546</v>
          </cell>
          <cell r="H6343" t="str">
            <v>EMBOÇO, PARA RECEBIMENTO DE CERÂMICA, EM ARGAMASSA TRAÇO 1:2:8, PREPARO MANUAL, APLICADO MANUALMENTE EM FACES INTERNAS DE PAREDES, PARA AMBIENTE COM ÁREA MENOR QUE 5M2, ESPESSURA DE 10MM, COM EXECUÇÃO DE TALISCAS. AF_06/2014</v>
          </cell>
          <cell r="I6343" t="str">
            <v>M2</v>
          </cell>
          <cell r="J6343" t="str">
            <v>COEFICIENTE DE REPRESENTATIVIDADE</v>
          </cell>
          <cell r="K6343" t="str">
            <v>29,20</v>
          </cell>
          <cell r="L6343" t="str">
            <v>ENCARGOS COMPLEMENTARES REFERENCIAL</v>
          </cell>
          <cell r="M6343" t="str">
            <v>14,62</v>
          </cell>
          <cell r="N6343">
            <v>14.58</v>
          </cell>
          <cell r="O6343">
            <v>29.2</v>
          </cell>
          <cell r="P6343">
            <v>0</v>
          </cell>
          <cell r="R6343" t="str">
            <v>SINAPI</v>
          </cell>
        </row>
        <row r="6344">
          <cell r="G6344">
            <v>87547</v>
          </cell>
          <cell r="H6344" t="str">
            <v>MASSA ÚNICA, PARA RECEBIMENTO DE PINTURA, EM ARGAMASSA TRAÇO 1:2:8, PREPARO MECÂNICO COM BETONEIRA 400L, APLICADA MANUALMENTE EM FACES INTERNAS DE PAREDES, ESPESSURA DE 10MM, COM EXECUÇÃO DE TALISCAS. AF_06/2014</v>
          </cell>
          <cell r="I6344" t="str">
            <v>M2</v>
          </cell>
          <cell r="J6344" t="str">
            <v>COEFICIENTE DE REPRESENTATIVIDADE</v>
          </cell>
          <cell r="K6344" t="str">
            <v>23,13</v>
          </cell>
          <cell r="L6344" t="str">
            <v>ENCARGOS COMPLEMENTARES REFERENCIAL</v>
          </cell>
          <cell r="M6344" t="str">
            <v>9,85</v>
          </cell>
          <cell r="N6344">
            <v>13.28</v>
          </cell>
          <cell r="O6344">
            <v>23.13</v>
          </cell>
          <cell r="P6344">
            <v>0</v>
          </cell>
          <cell r="R6344" t="str">
            <v>SINAPI</v>
          </cell>
        </row>
        <row r="6345">
          <cell r="G6345">
            <v>87548</v>
          </cell>
          <cell r="H6345" t="str">
            <v>MASSA ÚNICA, PARA RECEBIMENTO DE PINTURA, EM ARGAMASSA TRAÇO 1:2:8, PREPARO MANUAL, APLICADA MANUALMENTE EM FACES INTERNAS DE PAREDES, ESPESSURA DE 10MM, COM EXECUÇÃO DE TALISCAS. AF_06/2014</v>
          </cell>
          <cell r="I6345" t="str">
            <v>M2</v>
          </cell>
          <cell r="J6345" t="str">
            <v>COEFICIENTE DE REPRESENTATIVIDADE</v>
          </cell>
          <cell r="K6345" t="str">
            <v>25,76</v>
          </cell>
          <cell r="L6345" t="str">
            <v>ENCARGOS COMPLEMENTARES REFERENCIAL</v>
          </cell>
          <cell r="M6345" t="str">
            <v>11,93</v>
          </cell>
          <cell r="N6345">
            <v>13.830000000000002</v>
          </cell>
          <cell r="O6345">
            <v>25.76</v>
          </cell>
          <cell r="P6345">
            <v>0</v>
          </cell>
          <cell r="R6345" t="str">
            <v>SINAPI</v>
          </cell>
        </row>
        <row r="6346">
          <cell r="G6346">
            <v>87549</v>
          </cell>
          <cell r="H6346" t="str">
            <v>EMBOÇO, PARA RECEBIMENTO DE CERÂMICA, EM ARGAMASSA TRAÇO 1:2:8, PREPARO MECÂNICO COM BETONEIRA 400L, APLICADO MANUALMENTE EM FACES INTERNAS DE PAREDES, PARA AMBIENTE COM ÁREA ENTRE 5M2 E 10M2, ESPESSURA DE 10MM, COM EXECUÇÃO DE TALISCAS. AF_06/2014</v>
          </cell>
          <cell r="I6346" t="str">
            <v>M2</v>
          </cell>
          <cell r="J6346" t="str">
            <v>COEFICIENTE DE REPRESENTATIVIDADE</v>
          </cell>
          <cell r="K6346" t="str">
            <v>21,89</v>
          </cell>
          <cell r="L6346" t="str">
            <v>ENCARGOS COMPLEMENTARES REFERENCIAL</v>
          </cell>
          <cell r="M6346" t="str">
            <v>8,89</v>
          </cell>
          <cell r="N6346">
            <v>13</v>
          </cell>
          <cell r="O6346">
            <v>21.89</v>
          </cell>
          <cell r="P6346">
            <v>0</v>
          </cell>
          <cell r="R6346" t="str">
            <v>SINAPI</v>
          </cell>
        </row>
        <row r="6347">
          <cell r="G6347">
            <v>87550</v>
          </cell>
          <cell r="H6347" t="str">
            <v>EMBOÇO, PARA RECEBIMENTO DE CERÂMICA, EM ARGAMASSA TRAÇO 1:2:8, PREPARO MANUAL, APLICADO MANUALMENTE EM FACES INTERNAS DE PAREDES, PARA AMBIENTE COM ÁREA ENTRE 5M2 E 10M2, ESPESSURA DE 10MM, COM EXECUÇÃO DE TALISCAS. AF_06/2014</v>
          </cell>
          <cell r="I6347" t="str">
            <v>M2</v>
          </cell>
          <cell r="J6347" t="str">
            <v>COEFICIENTE DE REPRESENTATIVIDADE</v>
          </cell>
          <cell r="K6347" t="str">
            <v>24,52</v>
          </cell>
          <cell r="L6347" t="str">
            <v>ENCARGOS COMPLEMENTARES REFERENCIAL</v>
          </cell>
          <cell r="M6347" t="str">
            <v>10,97</v>
          </cell>
          <cell r="N6347">
            <v>13.549999999999999</v>
          </cell>
          <cell r="O6347">
            <v>24.52</v>
          </cell>
          <cell r="P6347">
            <v>0</v>
          </cell>
          <cell r="R6347" t="str">
            <v>SINAPI</v>
          </cell>
        </row>
        <row r="6348">
          <cell r="G6348">
            <v>87553</v>
          </cell>
          <cell r="H6348" t="str">
            <v>EMBOÇO, PARA RECEBIMENTO DE CERÂMICA, EM ARGAMASSA TRAÇO 1:2:8, PREPARO MECÂNICO COM BETONEIRA 400L, APLICADO MANUALMENTE EM FACES INTERNAS DE PAREDES, PARA AMBIENTE COM ÁREA MAIOR QUE 10M2, ESPESSURA DE 10MM, COM EXECUÇÃO DE TALISCAS. AF_06/2014</v>
          </cell>
          <cell r="I6348" t="str">
            <v>M2</v>
          </cell>
          <cell r="J6348" t="str">
            <v>COEFICIENTE DE REPRESENTATIVIDADE</v>
          </cell>
          <cell r="K6348" t="str">
            <v>18,44</v>
          </cell>
          <cell r="L6348" t="str">
            <v>ENCARGOS COMPLEMENTARES REFERENCIAL</v>
          </cell>
          <cell r="M6348" t="str">
            <v>6,20</v>
          </cell>
          <cell r="N6348">
            <v>12.240000000000002</v>
          </cell>
          <cell r="O6348">
            <v>18.440000000000001</v>
          </cell>
          <cell r="P6348">
            <v>0</v>
          </cell>
          <cell r="R6348" t="str">
            <v>SINAPI</v>
          </cell>
        </row>
        <row r="6349">
          <cell r="G6349">
            <v>87554</v>
          </cell>
          <cell r="H6349" t="str">
            <v>EMBOÇO, PARA RECEBIMENTO DE CERÂMICA, EM ARGAMASSA TRAÇO 1:2:8, PREPARO MANUAL, APLICADO MANUALMENTE EM FACES INTERNAS DE PAREDES, PARA AMBIENTE COM ÁREA MAIOR QUE 10M2, ESPESSURA DE 10MM, COM EXECUÇÃO DE TALISCAS. AF_06/2014</v>
          </cell>
          <cell r="I6349" t="str">
            <v>M2</v>
          </cell>
          <cell r="J6349" t="str">
            <v>COEFICIENTE DE REPRESENTATIVIDADE</v>
          </cell>
          <cell r="K6349" t="str">
            <v>21,07</v>
          </cell>
          <cell r="L6349" t="str">
            <v>ENCARGOS COMPLEMENTARES REFERENCIAL</v>
          </cell>
          <cell r="M6349" t="str">
            <v>8,29</v>
          </cell>
          <cell r="N6349">
            <v>12.780000000000001</v>
          </cell>
          <cell r="O6349">
            <v>21.07</v>
          </cell>
          <cell r="P6349">
            <v>0</v>
          </cell>
          <cell r="R6349" t="str">
            <v>SINAPI</v>
          </cell>
        </row>
        <row r="6350">
          <cell r="G6350">
            <v>87555</v>
          </cell>
          <cell r="H6350" t="str">
            <v>EMBOÇO, PARA RECEBIMENTO DE CERÂMICA, EM ARGAMASSA INDUSTRIALIZADA, PREPARO MECÂNICO, APLICADO COM EQUIPAMENTO DE MISTURA E PROJEÇÃO DE 1,5 M3/H DE ARGAMASSA EM FACES INTERNAS DE PAREDES, PARA AMBIENTE COM ÁREA MENOR QUE 5M2, ESPESSURA DE 10MM, COM EXECUÇÃO DE TALISCAS. AF_06/2014</v>
          </cell>
          <cell r="I6350" t="str">
            <v>M2</v>
          </cell>
          <cell r="J6350" t="str">
            <v>COEFICIENTE DE REPRESENTATIVIDADE</v>
          </cell>
          <cell r="K6350" t="str">
            <v>61,04</v>
          </cell>
          <cell r="L6350" t="str">
            <v>ENCARGOS COMPLEMENTARES REFERENCIAL</v>
          </cell>
          <cell r="M6350" t="str">
            <v>10,00</v>
          </cell>
          <cell r="N6350">
            <v>51.04</v>
          </cell>
          <cell r="O6350">
            <v>61.04</v>
          </cell>
          <cell r="P6350">
            <v>0</v>
          </cell>
          <cell r="R6350" t="str">
            <v>SINAPI</v>
          </cell>
        </row>
        <row r="6351">
          <cell r="G6351">
            <v>87556</v>
          </cell>
          <cell r="H6351" t="str">
            <v>MASSA ÚNICA, PARA RECEBIMENTO DE PINTURA, EM ARGAMASSA INDUSTRIALIZADA, PREPARO MECÂNICO, APLICADO COM EQUIPAMENTO DE MISTURA E PROJEÇÃO DE 1,5 M3/H DE ARGAMASSA EM FACES INTERNAS DE PAREDES, ESPESSURA DE 10MM, COM EXECUÇÃO DE TALISCAS. AF_06/2014</v>
          </cell>
          <cell r="I6351" t="str">
            <v>M2</v>
          </cell>
          <cell r="J6351" t="str">
            <v>COEFICIENTE DE REPRESENTATIVIDADE</v>
          </cell>
          <cell r="K6351" t="str">
            <v>58,12</v>
          </cell>
          <cell r="L6351" t="str">
            <v>ENCARGOS COMPLEMENTARES REFERENCIAL</v>
          </cell>
          <cell r="M6351" t="str">
            <v>7,69</v>
          </cell>
          <cell r="N6351">
            <v>50.43</v>
          </cell>
          <cell r="O6351">
            <v>58.12</v>
          </cell>
          <cell r="P6351">
            <v>0</v>
          </cell>
          <cell r="R6351" t="str">
            <v>SINAPI</v>
          </cell>
        </row>
        <row r="6352">
          <cell r="G6352">
            <v>87557</v>
          </cell>
          <cell r="H6352" t="str">
            <v>EMBOÇO, PARA RECEBIMENTO DE CERÂMICA, EM ARGAMASSA INDUSTRIALIZADA, PREPARO MECÂNICO, APLICADO COM EQUIPAMENTO DE MISTURA E PROJEÇÃO DE 1,5 M3/H DE ARGAMASSA EM FACES INTERNAS DE PAREDES, PARA AMBIENTE COM ÁREA ENTRE 5M2 E 10M2, ESPESSURA DE 10MM, COM EXECUÇÃO DE TALISCAS. AF_06/2014</v>
          </cell>
          <cell r="I6352" t="str">
            <v>M2</v>
          </cell>
          <cell r="J6352" t="str">
            <v>COEFICIENTE DE REPRESENTATIVIDADE</v>
          </cell>
          <cell r="K6352" t="str">
            <v>57,04</v>
          </cell>
          <cell r="L6352" t="str">
            <v>ENCARGOS COMPLEMENTARES REFERENCIAL</v>
          </cell>
          <cell r="M6352" t="str">
            <v>6,86</v>
          </cell>
          <cell r="N6352">
            <v>50.18</v>
          </cell>
          <cell r="O6352">
            <v>57.04</v>
          </cell>
          <cell r="P6352">
            <v>0</v>
          </cell>
          <cell r="R6352" t="str">
            <v>SINAPI</v>
          </cell>
        </row>
        <row r="6353">
          <cell r="G6353">
            <v>87559</v>
          </cell>
          <cell r="H6353" t="str">
            <v>EMBOÇO, PARA RECEBIMENTO DE CERÂMICA, EM ARGAMASSA INDUSTRIALIZADA, PREPARO MECÂNICO, APLICADO COM EQUIPAMENTO DE MISTURA E PROJEÇÃO DE 1,5 M3/H DE ARGAMASSA EM FACES INTERNAS DE PAREDES, PARA AMBIENTE COM ÁREA MAIOR QUE 10M2, ESPESSURA DE 10MM, COM EXECUÇÃO DE TALISCAS. AF_06/2014</v>
          </cell>
          <cell r="I6353" t="str">
            <v>M2</v>
          </cell>
          <cell r="J6353" t="str">
            <v>COEFICIENTE DE REPRESENTATIVIDADE</v>
          </cell>
          <cell r="K6353" t="str">
            <v>54,10</v>
          </cell>
          <cell r="L6353" t="str">
            <v>ENCARGOS COMPLEMENTARES REFERENCIAL</v>
          </cell>
          <cell r="M6353" t="str">
            <v>4,54</v>
          </cell>
          <cell r="N6353">
            <v>49.56</v>
          </cell>
          <cell r="O6353">
            <v>54.1</v>
          </cell>
          <cell r="P6353">
            <v>0</v>
          </cell>
          <cell r="R6353" t="str">
            <v>SINAPI</v>
          </cell>
        </row>
        <row r="6354">
          <cell r="G6354">
            <v>87561</v>
          </cell>
          <cell r="H6354" t="str">
            <v>MASSA ÚNICA, PARA RECEBIMENTO DE PINTURA OU CERÂMICA, EM ARGAMASSA INDUSTRIALIZADA, PREPARO MECÂNICO, APLICADO COM EQUIPAMENTO DE MISTURA E PROJEÇÃO DE 1,5 M3/H DE ARGAMASSA EM FACES INTERNAS DE PAREDES, ESPESSURA DE 10MM, SEM EXECUÇÃO DE TALISCAS. AF_06/2014</v>
          </cell>
          <cell r="I6354" t="str">
            <v>M2</v>
          </cell>
          <cell r="J6354" t="str">
            <v>COEFICIENTE DE REPRESENTATIVIDADE</v>
          </cell>
          <cell r="K6354" t="str">
            <v>57,31</v>
          </cell>
          <cell r="L6354" t="str">
            <v>ENCARGOS COMPLEMENTARES REFERENCIAL</v>
          </cell>
          <cell r="M6354" t="str">
            <v>7,06</v>
          </cell>
          <cell r="N6354">
            <v>50.25</v>
          </cell>
          <cell r="O6354">
            <v>57.31</v>
          </cell>
          <cell r="P6354">
            <v>0</v>
          </cell>
          <cell r="R6354" t="str">
            <v>SINAPI</v>
          </cell>
        </row>
        <row r="6355">
          <cell r="G6355">
            <v>87775</v>
          </cell>
          <cell r="H6355" t="str">
            <v>EMBOÇO OU MASSA ÚNICA EM ARGAMASSA TRAÇO 1:2:8, PREPARO MECÂNICO COM BETONEIRA 400 L, APLICADA MANUALMENTE EM PANOS DE FACHADA COM PRESENÇA DE VÃOS, ESPESSURA DE 25 MM. AF_08/2022</v>
          </cell>
          <cell r="I6355" t="str">
            <v>M2</v>
          </cell>
          <cell r="J6355" t="str">
            <v>COEFICIENTE DE REPRESENTATIVIDADE</v>
          </cell>
          <cell r="K6355" t="str">
            <v>50,11</v>
          </cell>
          <cell r="L6355" t="str">
            <v>ENCARGOS COMPLEMENTARES REFERENCIAL</v>
          </cell>
          <cell r="M6355" t="str">
            <v>24,64</v>
          </cell>
          <cell r="N6355">
            <v>25.47</v>
          </cell>
          <cell r="O6355">
            <v>50.11</v>
          </cell>
          <cell r="P6355">
            <v>0</v>
          </cell>
          <cell r="R6355" t="str">
            <v>SINAPI</v>
          </cell>
        </row>
        <row r="6356">
          <cell r="G6356">
            <v>87777</v>
          </cell>
          <cell r="H6356" t="str">
            <v>EMBOÇO OU MASSA ÚNICA EM ARGAMASSA TRAÇO 1:2:8, PREPARO MANUAL, APLICADA MANUALMENTE EM PANOS DE FACHADA COM PRESENÇA DE VÃOS, ESPESSURA DE 25 MM. AF_08/2022</v>
          </cell>
          <cell r="I6356" t="str">
            <v>M2</v>
          </cell>
          <cell r="J6356" t="str">
            <v>COEFICIENTE DE REPRESENTATIVIDADE</v>
          </cell>
          <cell r="K6356" t="str">
            <v>53,97</v>
          </cell>
          <cell r="L6356" t="str">
            <v>ENCARGOS COMPLEMENTARES REFERENCIAL</v>
          </cell>
          <cell r="M6356" t="str">
            <v>27,70</v>
          </cell>
          <cell r="N6356">
            <v>26.27</v>
          </cell>
          <cell r="O6356">
            <v>53.97</v>
          </cell>
          <cell r="P6356">
            <v>0</v>
          </cell>
          <cell r="R6356" t="str">
            <v>SINAPI</v>
          </cell>
        </row>
        <row r="6357">
          <cell r="G6357">
            <v>87778</v>
          </cell>
          <cell r="H6357" t="str">
            <v>EMBOÇO OU MASSA ÚNICA EM ARGAMASSA INDUSTRIALIZADA, PREPARO MECÂNICO E APLICAÇÃO COM EQUIPAMENTO DE MISTURA E PROJEÇÃO DE 1,5 M3/H DE ARGAMASSA EM PANOS DE FACHADA COM PRESENÇA DE VÃOS, ESPESSURA DE 25 MM. AF_08/2022</v>
          </cell>
          <cell r="I6357" t="str">
            <v>M2</v>
          </cell>
          <cell r="J6357" t="str">
            <v>COEFICIENTE DE REPRESENTATIVIDADE</v>
          </cell>
          <cell r="K6357" t="str">
            <v>102,93</v>
          </cell>
          <cell r="L6357" t="str">
            <v>ENCARGOS COMPLEMENTARES REFERENCIAL</v>
          </cell>
          <cell r="M6357" t="str">
            <v>22,42</v>
          </cell>
          <cell r="N6357">
            <v>80.510000000000005</v>
          </cell>
          <cell r="O6357">
            <v>102.93</v>
          </cell>
          <cell r="P6357">
            <v>0</v>
          </cell>
          <cell r="R6357" t="str">
            <v>SINAPI</v>
          </cell>
        </row>
        <row r="6358">
          <cell r="G6358">
            <v>87779</v>
          </cell>
          <cell r="H6358" t="str">
            <v>EMBOÇO OU MASSA ÚNICA EM ARGAMASSA TRAÇO 1:2:8, PREPARO MECÂNICO COM BETONEIRA 400 L, APLICADA MANUALMENTE EM PANOS DE FACHADA COM PRESENÇA DE VÃOS, ESPESSURA DE 35 MM. AF_08/2022</v>
          </cell>
          <cell r="I6358" t="str">
            <v>M2</v>
          </cell>
          <cell r="J6358" t="str">
            <v>COEFICIENTE DE REPRESENTATIVIDADE</v>
          </cell>
          <cell r="K6358" t="str">
            <v>64,51</v>
          </cell>
          <cell r="L6358" t="str">
            <v>ENCARGOS COMPLEMENTARES REFERENCIAL</v>
          </cell>
          <cell r="M6358" t="str">
            <v>31,64</v>
          </cell>
          <cell r="N6358">
            <v>32.870000000000005</v>
          </cell>
          <cell r="O6358">
            <v>64.510000000000005</v>
          </cell>
          <cell r="P6358">
            <v>0</v>
          </cell>
          <cell r="R6358" t="str">
            <v>SINAPI</v>
          </cell>
        </row>
        <row r="6359">
          <cell r="G6359">
            <v>87781</v>
          </cell>
          <cell r="H6359" t="str">
            <v>EMBOÇO OU MASSA ÚNICA EM ARGAMASSA TRAÇO 1:2:8, PREPARO MANUAL, APLICADA MANUALMENTE EM PANOS DE FACHADA COM PRESENÇA DE VÃOS, ESPESSURA DE 35 MM. AF_08/2022</v>
          </cell>
          <cell r="I6359" t="str">
            <v>M2</v>
          </cell>
          <cell r="J6359" t="str">
            <v>COEFICIENTE DE REPRESENTATIVIDADE</v>
          </cell>
          <cell r="K6359" t="str">
            <v>69,69</v>
          </cell>
          <cell r="L6359" t="str">
            <v>ENCARGOS COMPLEMENTARES REFERENCIAL</v>
          </cell>
          <cell r="M6359" t="str">
            <v>35,75</v>
          </cell>
          <cell r="N6359">
            <v>33.94</v>
          </cell>
          <cell r="O6359">
            <v>69.69</v>
          </cell>
          <cell r="P6359">
            <v>0</v>
          </cell>
          <cell r="R6359" t="str">
            <v>SINAPI</v>
          </cell>
        </row>
        <row r="6360">
          <cell r="G6360">
            <v>87783</v>
          </cell>
          <cell r="H6360" t="str">
            <v>EMBOÇO OU MASSA ÚNICA EM ARGAMASSA INDUSTRIALIZADA, PREPARO MECÂNICO E APLICAÇÃO COM EQUIPAMENTO DE MISTURA E PROJEÇÃO DE 1,5 M3/H DE ARGAMASSA EM PANOS DE FACHADA COM PRESENÇA DE VÃOS, ESPESSURA DE 35 MM. AF_08/2022</v>
          </cell>
          <cell r="I6360" t="str">
            <v>M2</v>
          </cell>
          <cell r="J6360" t="str">
            <v>COEFICIENTE DE REPRESENTATIVIDADE</v>
          </cell>
          <cell r="K6360" t="str">
            <v>135,54</v>
          </cell>
          <cell r="L6360" t="str">
            <v>ENCARGOS COMPLEMENTARES REFERENCIAL</v>
          </cell>
          <cell r="M6360" t="str">
            <v>28,85</v>
          </cell>
          <cell r="N6360">
            <v>106.69</v>
          </cell>
          <cell r="O6360">
            <v>135.54</v>
          </cell>
          <cell r="P6360">
            <v>0</v>
          </cell>
          <cell r="R6360" t="str">
            <v>SINAPI</v>
          </cell>
        </row>
        <row r="6361">
          <cell r="G6361">
            <v>87784</v>
          </cell>
          <cell r="H6361" t="str">
            <v>EMBOÇO OU MASSA ÚNICA EM ARGAMASSA TRAÇO 1:2:8, PREPARO MECÂNICO COM BETONEIRA 400 L, APLICADA MANUALMENTE EM PANOS DE FACHADA COM PRESENÇA DE VÃOS, ESPESSURA DE 45 MM. AF_08/2022</v>
          </cell>
          <cell r="I6361" t="str">
            <v>M2</v>
          </cell>
          <cell r="J6361" t="str">
            <v>COEFICIENTE DE REPRESENTATIVIDADE</v>
          </cell>
          <cell r="K6361" t="str">
            <v>70,62</v>
          </cell>
          <cell r="L6361" t="str">
            <v>ENCARGOS COMPLEMENTARES REFERENCIAL</v>
          </cell>
          <cell r="M6361" t="str">
            <v>32,28</v>
          </cell>
          <cell r="N6361">
            <v>38.340000000000003</v>
          </cell>
          <cell r="O6361">
            <v>70.62</v>
          </cell>
          <cell r="P6361">
            <v>0</v>
          </cell>
          <cell r="R6361" t="str">
            <v>SINAPI</v>
          </cell>
        </row>
        <row r="6362">
          <cell r="G6362">
            <v>87786</v>
          </cell>
          <cell r="H6362" t="str">
            <v>EMBOÇO OU MASSA ÚNICA EM ARGAMASSA TRAÇO 1:2:8, PREPARO MANUAL, APLICADA MANUALMENTE EM PANOS DE FACHADA COM PRESENÇA DE VÃOS, ESPESSURA DE 45 MM. AF_08/2022</v>
          </cell>
          <cell r="I6362" t="str">
            <v>M2</v>
          </cell>
          <cell r="J6362" t="str">
            <v>COEFICIENTE DE REPRESENTATIVIDADE</v>
          </cell>
          <cell r="K6362" t="str">
            <v>77,12</v>
          </cell>
          <cell r="L6362" t="str">
            <v>ENCARGOS COMPLEMENTARES REFERENCIAL</v>
          </cell>
          <cell r="M6362" t="str">
            <v>37,44</v>
          </cell>
          <cell r="N6362">
            <v>39.680000000000007</v>
          </cell>
          <cell r="O6362">
            <v>77.12</v>
          </cell>
          <cell r="P6362">
            <v>0</v>
          </cell>
          <cell r="R6362" t="str">
            <v>SINAPI</v>
          </cell>
        </row>
        <row r="6363">
          <cell r="G6363">
            <v>87787</v>
          </cell>
          <cell r="H6363" t="str">
            <v>EMBOÇO OU MASSA ÚNICA EM ARGAMASSA INDUSTRIALIZADA, PREPARO MECÂNICO E APLICAÇÃO COM EQUIPAMENTO DE MISTURA E PROJEÇÃO DE 1,5 M3/H DE ARGAMASSA EM PANOS DE FACHADA COM PRESENÇA DE VÃOS, ESPESSURA DE 45 MM. AF_08/2022</v>
          </cell>
          <cell r="I6363" t="str">
            <v>M2</v>
          </cell>
          <cell r="J6363" t="str">
            <v>COEFICIENTE DE REPRESENTATIVIDADE</v>
          </cell>
          <cell r="K6363" t="str">
            <v>160,58</v>
          </cell>
          <cell r="L6363" t="str">
            <v>ENCARGOS COMPLEMENTARES REFERENCIAL</v>
          </cell>
          <cell r="M6363" t="str">
            <v>29,46</v>
          </cell>
          <cell r="N6363">
            <v>131.12</v>
          </cell>
          <cell r="O6363">
            <v>160.58000000000001</v>
          </cell>
          <cell r="P6363">
            <v>0</v>
          </cell>
          <cell r="R6363" t="str">
            <v>SINAPI</v>
          </cell>
        </row>
        <row r="6364">
          <cell r="G6364">
            <v>87788</v>
          </cell>
          <cell r="H6364" t="str">
            <v>EMBOÇO OU MASSA ÚNICA EM ARGAMASSA TRAÇO 1:2:8, PREPARO MECÂNICO COM BETONEIRA 400 L, APLICADA MANUALMENTE EM PANOS DE FACHADA COM PRESENÇA DE VÃOS, ESPESSURA MAIOR OU IGUAL A 50 MM. AF_08/2022</v>
          </cell>
          <cell r="I6364" t="str">
            <v>M2</v>
          </cell>
          <cell r="J6364" t="str">
            <v>COEFICIENTE DE REPRESENTATIVIDADE</v>
          </cell>
          <cell r="K6364" t="str">
            <v>83,06</v>
          </cell>
          <cell r="L6364" t="str">
            <v>ENCARGOS COMPLEMENTARES REFERENCIAL</v>
          </cell>
          <cell r="M6364" t="str">
            <v>39,83</v>
          </cell>
          <cell r="N6364">
            <v>43.230000000000004</v>
          </cell>
          <cell r="O6364">
            <v>83.06</v>
          </cell>
          <cell r="P6364">
            <v>0</v>
          </cell>
          <cell r="R6364" t="str">
            <v>SINAPI</v>
          </cell>
        </row>
        <row r="6365">
          <cell r="G6365">
            <v>87790</v>
          </cell>
          <cell r="H6365" t="str">
            <v>EMBOÇO OU MASSA ÚNICA EM ARGAMASSA TRAÇO 1:2:8, PREPARO MANUAL, APLICADA MANUALMENTE EM PANOS DE FACHADA COM PRESENÇA DE VÃOS, ESPESSURA MAIOR OU IGUAL A 50 MM. AF_06/2014</v>
          </cell>
          <cell r="I6365" t="str">
            <v>M2</v>
          </cell>
          <cell r="J6365" t="str">
            <v>COEFICIENTE DE REPRESENTATIVIDADE</v>
          </cell>
          <cell r="K6365" t="str">
            <v>90,21</v>
          </cell>
          <cell r="L6365" t="str">
            <v>ENCARGOS COMPLEMENTARES REFERENCIAL</v>
          </cell>
          <cell r="M6365" t="str">
            <v>45,51</v>
          </cell>
          <cell r="N6365">
            <v>44.699999999999996</v>
          </cell>
          <cell r="O6365">
            <v>90.21</v>
          </cell>
          <cell r="P6365">
            <v>0</v>
          </cell>
          <cell r="R6365" t="str">
            <v>SINAPI</v>
          </cell>
        </row>
        <row r="6366">
          <cell r="G6366">
            <v>87791</v>
          </cell>
          <cell r="H6366" t="str">
            <v>EMBOÇO OU MASSA ÚNICA EM ARGAMASSA INDUSTRIALIZADA, PREPARO MECÂNICO E APLICAÇÃO COM EQUIPAMENTO DE MISTURA E PROJEÇÃO DE 1,5 M3/H DE ARGAMASSA EM PANOS DE FACHADA COM PRESENÇA DE VÃOS, ESPESSURA MAIOR OU IGUAL A 50 MM. AF_08/2022</v>
          </cell>
          <cell r="I6366" t="str">
            <v>M2</v>
          </cell>
          <cell r="J6366" t="str">
            <v>COEFICIENTE DE REPRESENTATIVIDADE</v>
          </cell>
          <cell r="K6366" t="str">
            <v>176,87</v>
          </cell>
          <cell r="L6366" t="str">
            <v>ENCARGOS COMPLEMENTARES REFERENCIAL</v>
          </cell>
          <cell r="M6366" t="str">
            <v>32,75</v>
          </cell>
          <cell r="N6366">
            <v>144.12</v>
          </cell>
          <cell r="O6366">
            <v>176.87</v>
          </cell>
          <cell r="P6366">
            <v>0</v>
          </cell>
          <cell r="R6366" t="str">
            <v>SINAPI</v>
          </cell>
        </row>
        <row r="6367">
          <cell r="G6367">
            <v>87792</v>
          </cell>
          <cell r="H6367" t="str">
            <v>EMBOÇO OU MASSA ÚNICA EM ARGAMASSA TRAÇO 1:2:8, PREPARO MECÂNICO COM BETONEIRA 400 L, APLICADA MANUALMENTE EM PANOS CEGOS DE FACHADA (SEM PRESENÇA DE VÃOS), ESPESSURA DE 25 MM. AF_08/2022</v>
          </cell>
          <cell r="I6367" t="str">
            <v>M2</v>
          </cell>
          <cell r="J6367" t="str">
            <v>COEFICIENTE DE REPRESENTATIVIDADE</v>
          </cell>
          <cell r="K6367" t="str">
            <v>37,48</v>
          </cell>
          <cell r="L6367" t="str">
            <v>ENCARGOS COMPLEMENTARES REFERENCIAL</v>
          </cell>
          <cell r="M6367" t="str">
            <v>15,48</v>
          </cell>
          <cell r="N6367">
            <v>21.999999999999996</v>
          </cell>
          <cell r="O6367">
            <v>37.479999999999997</v>
          </cell>
          <cell r="P6367">
            <v>0</v>
          </cell>
          <cell r="R6367" t="str">
            <v>SINAPI</v>
          </cell>
        </row>
        <row r="6368">
          <cell r="G6368">
            <v>87794</v>
          </cell>
          <cell r="H6368" t="str">
            <v>EMBOÇO OU MASSA ÚNICA EM ARGAMASSA TRAÇO 1:2:8, PREPARO MANUAL, APLICADA MANUALMENTE EM PANOS CEGOS DE FACHADA (SEM PRESENÇA DE VÃOS), ESPESSURA DE 25 MM. AF_09/2022</v>
          </cell>
          <cell r="I6368" t="str">
            <v>M2</v>
          </cell>
          <cell r="J6368" t="str">
            <v>COEFICIENTE DE REPRESENTATIVIDADE</v>
          </cell>
          <cell r="K6368" t="str">
            <v>41,08</v>
          </cell>
          <cell r="L6368" t="str">
            <v>ENCARGOS COMPLEMENTARES REFERENCIAL</v>
          </cell>
          <cell r="M6368" t="str">
            <v>18,33</v>
          </cell>
          <cell r="N6368">
            <v>22.75</v>
          </cell>
          <cell r="O6368">
            <v>41.08</v>
          </cell>
          <cell r="P6368">
            <v>0</v>
          </cell>
          <cell r="R6368" t="str">
            <v>SINAPI</v>
          </cell>
        </row>
        <row r="6369">
          <cell r="G6369">
            <v>87795</v>
          </cell>
          <cell r="H6369" t="str">
            <v>EMBOÇO OU MASSA ÚNICA EM ARGAMASSA INDUSTRIALIZADA, PREPARO MECÂNICO E APLICAÇÃO COM EQUIPAMENTO DE MISTURA E PROJEÇÃO DE 1,5 M3/H DE ARGAMASSA EM PANOS CEGOS DE FACHADA (SEM PRESENÇA DE VÃOS), ESPESSURA DE 25 MM. AF_08/2022</v>
          </cell>
          <cell r="I6369" t="str">
            <v>M2</v>
          </cell>
          <cell r="J6369" t="str">
            <v>COEFICIENTE DE REPRESENTATIVIDADE</v>
          </cell>
          <cell r="K6369" t="str">
            <v>87,68</v>
          </cell>
          <cell r="L6369" t="str">
            <v>ENCARGOS COMPLEMENTARES REFERENCIAL</v>
          </cell>
          <cell r="M6369" t="str">
            <v>14,11</v>
          </cell>
          <cell r="N6369">
            <v>73.570000000000007</v>
          </cell>
          <cell r="O6369">
            <v>87.68</v>
          </cell>
          <cell r="P6369">
            <v>0</v>
          </cell>
          <cell r="R6369" t="str">
            <v>SINAPI</v>
          </cell>
        </row>
        <row r="6370">
          <cell r="G6370">
            <v>87797</v>
          </cell>
          <cell r="H6370" t="str">
            <v>EMBOÇO OU MASSA ÚNICA EM ARGAMASSA TRAÇO 1:2:8, PREPARO MECÂNICO COM BETONEIRA 400 L, APLICADA MANUALMENTE EM PANOS CEGOS DE FACHADA (SEM PRESENÇA DE VÃOS), ESPESSURA DE 35 MM. AF_08/2022</v>
          </cell>
          <cell r="I6370" t="str">
            <v>M2</v>
          </cell>
          <cell r="J6370" t="str">
            <v>COEFICIENTE DE REPRESENTATIVIDADE</v>
          </cell>
          <cell r="K6370" t="str">
            <v>51,52</v>
          </cell>
          <cell r="L6370" t="str">
            <v>ENCARGOS COMPLEMENTARES REFERENCIAL</v>
          </cell>
          <cell r="M6370" t="str">
            <v>22,46</v>
          </cell>
          <cell r="N6370">
            <v>29.060000000000002</v>
          </cell>
          <cell r="O6370">
            <v>51.52</v>
          </cell>
          <cell r="P6370">
            <v>0</v>
          </cell>
          <cell r="R6370" t="str">
            <v>SINAPI</v>
          </cell>
        </row>
        <row r="6371">
          <cell r="G6371">
            <v>87799</v>
          </cell>
          <cell r="H6371" t="str">
            <v>EMBOÇO OU MASSA ÚNICA EM ARGAMASSA TRAÇO 1:2:8, PREPARO MANUAL, APLICADA MANUALMENTE EM PANOS CEGOS DE FACHADA (SEM PRESENÇA DE VÃOS), ESPESSURA DE 35 MM. AF_08/2022</v>
          </cell>
          <cell r="I6371" t="str">
            <v>M2</v>
          </cell>
          <cell r="J6371" t="str">
            <v>COEFICIENTE DE REPRESENTATIVIDADE</v>
          </cell>
          <cell r="K6371" t="str">
            <v>56,36</v>
          </cell>
          <cell r="L6371" t="str">
            <v>ENCARGOS COMPLEMENTARES REFERENCIAL</v>
          </cell>
          <cell r="M6371" t="str">
            <v>26,30</v>
          </cell>
          <cell r="N6371">
            <v>30.06</v>
          </cell>
          <cell r="O6371">
            <v>56.36</v>
          </cell>
          <cell r="P6371">
            <v>0</v>
          </cell>
          <cell r="R6371" t="str">
            <v>SINAPI</v>
          </cell>
        </row>
        <row r="6372">
          <cell r="G6372">
            <v>87800</v>
          </cell>
          <cell r="H6372" t="str">
            <v>EMBOÇO OU MASSA ÚNICA EM ARGAMASSA INDUSTRIALIZADA, PREPARO MECÂNICO E APLICAÇÃO COM EQUIPAMENTO DE MISTURA E PROJEÇÃO DE 1,5 M3/H DE ARGAMASSA EM PANOS CEGOS DE FACHADA (SEM PRESENÇA DE VÃOS), ESPESSURA DE 35 MM. AF_08/2022</v>
          </cell>
          <cell r="I6372" t="str">
            <v>M2</v>
          </cell>
          <cell r="J6372" t="str">
            <v>COEFICIENTE DE REPRESENTATIVIDADE</v>
          </cell>
          <cell r="K6372" t="str">
            <v>118,61</v>
          </cell>
          <cell r="L6372" t="str">
            <v>ENCARGOS COMPLEMENTARES REFERENCIAL</v>
          </cell>
          <cell r="M6372" t="str">
            <v>20,46</v>
          </cell>
          <cell r="N6372">
            <v>98.15</v>
          </cell>
          <cell r="O6372">
            <v>118.61000000000001</v>
          </cell>
          <cell r="P6372">
            <v>0</v>
          </cell>
          <cell r="R6372" t="str">
            <v>SINAPI</v>
          </cell>
        </row>
        <row r="6373">
          <cell r="G6373">
            <v>87801</v>
          </cell>
          <cell r="H6373" t="str">
            <v>EMBOÇO OU MASSA ÚNICA EM ARGAMASSA TRAÇO 1:2:8, PREPARO MECÂNICO COM BETONEIRA 400 L, APLICADA MANUALMENTE EM PANOS CEGOS DE FACHADA (SEM PRESENÇA DE VÃOS), ESPESSURA DE 45 MM. AF_08/2022</v>
          </cell>
          <cell r="I6373" t="str">
            <v>M2</v>
          </cell>
          <cell r="J6373" t="str">
            <v>COEFICIENTE DE REPRESENTATIVIDADE</v>
          </cell>
          <cell r="K6373" t="str">
            <v>57,23</v>
          </cell>
          <cell r="L6373" t="str">
            <v>ENCARGOS COMPLEMENTARES REFERENCIAL</v>
          </cell>
          <cell r="M6373" t="str">
            <v>23,07</v>
          </cell>
          <cell r="N6373">
            <v>34.159999999999997</v>
          </cell>
          <cell r="O6373">
            <v>57.23</v>
          </cell>
          <cell r="P6373">
            <v>0</v>
          </cell>
          <cell r="R6373" t="str">
            <v>SINAPI</v>
          </cell>
        </row>
        <row r="6374">
          <cell r="G6374">
            <v>87803</v>
          </cell>
          <cell r="H6374" t="str">
            <v>EMBOÇO OU MASSA ÚNICA EM ARGAMASSA TRAÇO 1:2:8, PREPARO MANUAL, APLICADA MANUALMENTE EM PANOS CEGOS DE FACHADA (SEM PRESENÇA DE VÃOS), ESPESSURA DE 45 MM. AF_08/2022</v>
          </cell>
          <cell r="I6374" t="str">
            <v>M2</v>
          </cell>
          <cell r="J6374" t="str">
            <v>COEFICIENTE DE REPRESENTATIVIDADE</v>
          </cell>
          <cell r="K6374" t="str">
            <v>63,30</v>
          </cell>
          <cell r="L6374" t="str">
            <v>ENCARGOS COMPLEMENTARES REFERENCIAL</v>
          </cell>
          <cell r="M6374" t="str">
            <v>27,87</v>
          </cell>
          <cell r="N6374">
            <v>35.429999999999993</v>
          </cell>
          <cell r="O6374">
            <v>63.3</v>
          </cell>
          <cell r="P6374">
            <v>0</v>
          </cell>
          <cell r="R6374" t="str">
            <v>SINAPI</v>
          </cell>
        </row>
        <row r="6375">
          <cell r="G6375">
            <v>87804</v>
          </cell>
          <cell r="H6375" t="str">
            <v>EMBOÇO OU MASSA ÚNICA EM ARGAMASSA INDUSTRIALIZADA, PREPARO MECÂNICO E APLICAÇÃO COM EQUIPAMENTO DE MISTURA E PROJEÇÃO DE 1,5 M3/H DE ARGAMASSA EM PANOS CEGOS DE FACHADA (SEM PRESENÇA DE VÃOS), ESPESSURA DE 45 MM. AF_08/2022</v>
          </cell>
          <cell r="I6375" t="str">
            <v>M2</v>
          </cell>
          <cell r="J6375" t="str">
            <v>COEFICIENTE DE REPRESENTATIVIDADE</v>
          </cell>
          <cell r="K6375" t="str">
            <v>142,01</v>
          </cell>
          <cell r="L6375" t="str">
            <v>ENCARGOS COMPLEMENTARES REFERENCIAL</v>
          </cell>
          <cell r="M6375" t="str">
            <v>21,03</v>
          </cell>
          <cell r="N6375">
            <v>120.97999999999999</v>
          </cell>
          <cell r="O6375">
            <v>142.01</v>
          </cell>
          <cell r="P6375">
            <v>0</v>
          </cell>
          <cell r="R6375" t="str">
            <v>SINAPI</v>
          </cell>
        </row>
        <row r="6376">
          <cell r="G6376">
            <v>87805</v>
          </cell>
          <cell r="H6376" t="str">
            <v>EMBOÇO OU MASSA ÚNICA EM ARGAMASSA TRAÇO 1:2:8, PREPARO MECÂNICO COM BETONEIRA 400 L, APLICADA MANUALMENTE EM PANOS CEGOS DE FACHADA (SEM PRESENÇA DE VÃOS), ESPESSURA MAIOR OU IGUAL A 50 MM. AF_08/2022</v>
          </cell>
          <cell r="I6376" t="str">
            <v>M2</v>
          </cell>
          <cell r="J6376" t="str">
            <v>COEFICIENTE DE REPRESENTATIVIDADE</v>
          </cell>
          <cell r="K6376" t="str">
            <v>62,49</v>
          </cell>
          <cell r="L6376" t="str">
            <v>ENCARGOS COMPLEMENTARES REFERENCIAL</v>
          </cell>
          <cell r="M6376" t="str">
            <v>25,23</v>
          </cell>
          <cell r="N6376">
            <v>37.260000000000005</v>
          </cell>
          <cell r="O6376">
            <v>62.490000000000009</v>
          </cell>
          <cell r="P6376">
            <v>0</v>
          </cell>
          <cell r="R6376" t="str">
            <v>SINAPI</v>
          </cell>
        </row>
        <row r="6377">
          <cell r="G6377">
            <v>87807</v>
          </cell>
          <cell r="H6377" t="str">
            <v>EMBOÇO OU MASSA ÚNICA EM ARGAMASSA TRAÇO 1:2:8, PREPARO MANUAL, APLICADA MANUALMENTE EM PANOS CEGOS DE FACHADA (SEM PRESENÇA DE VÃOS), ESPESSURA MAIOR OU IGUAL A 50 MM. AF_08/2022</v>
          </cell>
          <cell r="I6377" t="str">
            <v>M2</v>
          </cell>
          <cell r="J6377" t="str">
            <v>COEFICIENTE DE REPRESENTATIVIDADE</v>
          </cell>
          <cell r="K6377" t="str">
            <v>69,17</v>
          </cell>
          <cell r="L6377" t="str">
            <v>ENCARGOS COMPLEMENTARES REFERENCIAL</v>
          </cell>
          <cell r="M6377" t="str">
            <v>30,53</v>
          </cell>
          <cell r="N6377">
            <v>38.64</v>
          </cell>
          <cell r="O6377">
            <v>69.17</v>
          </cell>
          <cell r="P6377">
            <v>0</v>
          </cell>
          <cell r="R6377" t="str">
            <v>SINAPI</v>
          </cell>
        </row>
        <row r="6378">
          <cell r="G6378">
            <v>87808</v>
          </cell>
          <cell r="H6378" t="str">
            <v>EMBOÇO OU MASSA ÚNICA EM ARGAMASSA INDUSTRIALIZADA, PREPARO MECÂNICO E APLICAÇÃO COM EQUIPAMENTO DE MISTURA E PROJEÇÃO DE 1,5 M3/H DE ARGAMASSA EM PANOS CEGOS DE FACHADA (SEM PRESENÇA DE VÃOS), ESPESSURA MAIOR OU IGUAL A 50 MM. AF_08/2022</v>
          </cell>
          <cell r="I6378" t="str">
            <v>M2</v>
          </cell>
          <cell r="J6378" t="str">
            <v>COEFICIENTE DE REPRESENTATIVIDADE</v>
          </cell>
          <cell r="K6378" t="str">
            <v>153,10</v>
          </cell>
          <cell r="L6378" t="str">
            <v>ENCARGOS COMPLEMENTARES REFERENCIAL</v>
          </cell>
          <cell r="M6378" t="str">
            <v>20,85</v>
          </cell>
          <cell r="N6378">
            <v>132.25</v>
          </cell>
          <cell r="O6378">
            <v>153.1</v>
          </cell>
          <cell r="P6378">
            <v>0</v>
          </cell>
          <cell r="R6378" t="str">
            <v>SINAPI</v>
          </cell>
        </row>
        <row r="6379">
          <cell r="G6379">
            <v>87809</v>
          </cell>
          <cell r="H6379" t="str">
            <v>EMBOÇO OU MASSA ÚNICA EM ARGAMASSA TRAÇO 1:2:8, PREPARO MECÂNICO COM BETONEIRA 400 L, APLICADA MANUALMENTE EM SUPERFÍCIES EXTERNAS DA SACADA, ESPESSURA DE 25 MM, SEM USO DE TELA METÁLICA DE REFORÇO CONTRA FISSURAÇÃO. AF_08/2022</v>
          </cell>
          <cell r="I6379" t="str">
            <v>M2</v>
          </cell>
          <cell r="J6379" t="str">
            <v>COEFICIENTE DE REPRESENTATIVIDADE</v>
          </cell>
          <cell r="K6379" t="str">
            <v>69,77</v>
          </cell>
          <cell r="L6379" t="str">
            <v>ENCARGOS COMPLEMENTARES REFERENCIAL</v>
          </cell>
          <cell r="M6379" t="str">
            <v>42,49</v>
          </cell>
          <cell r="N6379">
            <v>27.279999999999994</v>
          </cell>
          <cell r="O6379">
            <v>69.77</v>
          </cell>
          <cell r="P6379">
            <v>0</v>
          </cell>
          <cell r="R6379" t="str">
            <v>SINAPI</v>
          </cell>
        </row>
        <row r="6380">
          <cell r="G6380">
            <v>87811</v>
          </cell>
          <cell r="H6380" t="str">
            <v>EMBOÇO OU MASSA ÚNICA EM ARGAMASSA TRAÇO 1:2:8, PREPARO MANUAL, APLICADA MANUALMENTE EM SUPERFÍCIES EXTERNAS DA SACADA, ESPESSURA DE 25 MM, SEM USO DE TELA METÁLICA DE REFORÇO CONTRA FISSURAÇÃO. AF_08/2022</v>
          </cell>
          <cell r="I6380" t="str">
            <v>M2</v>
          </cell>
          <cell r="J6380" t="str">
            <v>COEFICIENTE DE REPRESENTATIVIDADE</v>
          </cell>
          <cell r="K6380" t="str">
            <v>73,37</v>
          </cell>
          <cell r="L6380" t="str">
            <v>ENCARGOS COMPLEMENTARES REFERENCIAL</v>
          </cell>
          <cell r="M6380" t="str">
            <v>45,33</v>
          </cell>
          <cell r="N6380">
            <v>28.040000000000006</v>
          </cell>
          <cell r="O6380">
            <v>73.37</v>
          </cell>
          <cell r="P6380">
            <v>0</v>
          </cell>
          <cell r="R6380" t="str">
            <v>SINAPI</v>
          </cell>
        </row>
        <row r="6381">
          <cell r="G6381">
            <v>87812</v>
          </cell>
          <cell r="H6381" t="str">
            <v>EMBOÇO OU MASSA ÚNICA EM ARGAMASSA INDUSTRIALIZADA, PREPARO MECÂNICO E APLICAÇÃO COM EQUIPAMENTO DE MISTURA E PROJEÇÃO DE 1,5 M3/H EM SUPERFÍCIES EXTERNAS DA SACADA, ESPESSURA 25 MM, SEM USO DE TELA METÁLICA. AF_08/2022</v>
          </cell>
          <cell r="I6381" t="str">
            <v>M2</v>
          </cell>
          <cell r="J6381" t="str">
            <v>COEFICIENTE DE REPRESENTATIVIDADE</v>
          </cell>
          <cell r="K6381" t="str">
            <v>116,74</v>
          </cell>
          <cell r="L6381" t="str">
            <v>ENCARGOS COMPLEMENTARES REFERENCIAL</v>
          </cell>
          <cell r="M6381" t="str">
            <v>38,63</v>
          </cell>
          <cell r="N6381">
            <v>78.109999999999985</v>
          </cell>
          <cell r="O6381">
            <v>116.73999999999998</v>
          </cell>
          <cell r="P6381">
            <v>0</v>
          </cell>
          <cell r="R6381" t="str">
            <v>SINAPI</v>
          </cell>
        </row>
        <row r="6382">
          <cell r="G6382">
            <v>87813</v>
          </cell>
          <cell r="H6382" t="str">
            <v>EMBOÇO OU MASSA ÚNICA EM ARGAMASSA TRAÇO 1:2:8, PREPARO MECÂNICO COM BETONEIRA 400 L, APLICADA MANUALMENTE EM SUPERFÍCIES EXTERNAS DA SACADA, ESPESSURA DE 35 MM, SEM USO DE TELA METÁLICA DE REFORÇO CONTRA FISSURAÇÃO. AF_08/2022</v>
          </cell>
          <cell r="I6382" t="str">
            <v>M2</v>
          </cell>
          <cell r="J6382" t="str">
            <v>COEFICIENTE DE REPRESENTATIVIDADE</v>
          </cell>
          <cell r="K6382" t="str">
            <v>83,82</v>
          </cell>
          <cell r="L6382" t="str">
            <v>ENCARGOS COMPLEMENTARES REFERENCIAL</v>
          </cell>
          <cell r="M6382" t="str">
            <v>49,49</v>
          </cell>
          <cell r="N6382">
            <v>34.329999999999991</v>
          </cell>
          <cell r="O6382">
            <v>83.82</v>
          </cell>
          <cell r="P6382">
            <v>0</v>
          </cell>
          <cell r="R6382" t="str">
            <v>SINAPI</v>
          </cell>
        </row>
        <row r="6383">
          <cell r="G6383">
            <v>87815</v>
          </cell>
          <cell r="H6383" t="str">
            <v>EMBOÇO OU MASSA ÚNICA EM ARGAMASSA TRAÇO 1:2:8, PREPARO MANUAL, APLICADA MANUALMENTE EM SUPERFÍCIES EXTERNAS DA SACADA, ESPESSURA DE 35 MM, SEM USO DE TELA METÁLICA DE REFORÇO CONTRA FISSURAÇÃO. AF_08/2022</v>
          </cell>
          <cell r="I6383" t="str">
            <v>M2</v>
          </cell>
          <cell r="J6383" t="str">
            <v>COEFICIENTE DE REPRESENTATIVIDADE</v>
          </cell>
          <cell r="K6383" t="str">
            <v>88,66</v>
          </cell>
          <cell r="L6383" t="str">
            <v>ENCARGOS COMPLEMENTARES REFERENCIAL</v>
          </cell>
          <cell r="M6383" t="str">
            <v>53,32</v>
          </cell>
          <cell r="N6383">
            <v>35.339999999999996</v>
          </cell>
          <cell r="O6383">
            <v>88.66</v>
          </cell>
          <cell r="P6383">
            <v>0</v>
          </cell>
          <cell r="R6383" t="str">
            <v>SINAPI</v>
          </cell>
        </row>
        <row r="6384">
          <cell r="G6384">
            <v>87816</v>
          </cell>
          <cell r="H6384" t="str">
            <v>EMBOÇO OU MASSA ÚNICA EM ARGAMASSA INDUSTRIALIZADA, PREPARO MECÂNICO E APLICAÇÃO COM EQUIPAMENTO DE MISTURA E PROJEÇÃO DE 1,5 M3/H EM SUPERFÍCIES EXTERNAS DA SACADA, ESPESSURA 35 MM, SEM USO DE TELA METÁLICA. AF_08/2022</v>
          </cell>
          <cell r="I6384" t="str">
            <v>M2</v>
          </cell>
          <cell r="J6384" t="str">
            <v>COEFICIENTE DE REPRESENTATIVIDADE</v>
          </cell>
          <cell r="K6384" t="str">
            <v>147,72</v>
          </cell>
          <cell r="L6384" t="str">
            <v>ENCARGOS COMPLEMENTARES REFERENCIAL</v>
          </cell>
          <cell r="M6384" t="str">
            <v>45,01</v>
          </cell>
          <cell r="N6384">
            <v>102.71000000000001</v>
          </cell>
          <cell r="O6384">
            <v>147.72</v>
          </cell>
          <cell r="P6384">
            <v>0</v>
          </cell>
          <cell r="R6384" t="str">
            <v>SINAPI</v>
          </cell>
        </row>
        <row r="6385">
          <cell r="G6385">
            <v>87817</v>
          </cell>
          <cell r="H6385" t="str">
            <v>EMBOÇO OU MASSA ÚNICA EM ARGAMASSA TRAÇO 1:2:8, PREPARO MECÂNICO COM BETONEIRA 400 L, APLICADA MANUALMENTE EM SUPERFÍCIES EXTERNAS DA SACADA, ESPESSURA DE 45 MM, SEM USO DE TELA METÁLICA DE REFORÇO CONTRA FISSURAÇÃO. AF_08/2022</v>
          </cell>
          <cell r="I6385" t="str">
            <v>M2</v>
          </cell>
          <cell r="J6385" t="str">
            <v>COEFICIENTE DE REPRESENTATIVIDADE</v>
          </cell>
          <cell r="K6385" t="str">
            <v>89,53</v>
          </cell>
          <cell r="L6385" t="str">
            <v>ENCARGOS COMPLEMENTARES REFERENCIAL</v>
          </cell>
          <cell r="M6385" t="str">
            <v>50,08</v>
          </cell>
          <cell r="N6385">
            <v>39.450000000000003</v>
          </cell>
          <cell r="O6385">
            <v>89.53</v>
          </cell>
          <cell r="P6385">
            <v>0</v>
          </cell>
          <cell r="R6385" t="str">
            <v>SINAPI</v>
          </cell>
        </row>
        <row r="6386">
          <cell r="G6386">
            <v>87819</v>
          </cell>
          <cell r="H6386" t="str">
            <v>EMBOÇO OU MASSA ÚNICA EM ARGAMASSA TRAÇO 1:2:8, PREPARO MANUAL, APLICADA MANUALMENTE EM SUPERFÍCIES EXTERNAS DA SACADA, ESPESSURA DE 45 MM, SEM USO DE TELA METÁLICA DE REFORÇO CONTRA FISSURAÇÃO. AF_08/2022</v>
          </cell>
          <cell r="I6386" t="str">
            <v>M2</v>
          </cell>
          <cell r="J6386" t="str">
            <v>COEFICIENTE DE REPRESENTATIVIDADE</v>
          </cell>
          <cell r="K6386" t="str">
            <v>95,60</v>
          </cell>
          <cell r="L6386" t="str">
            <v>ENCARGOS COMPLEMENTARES REFERENCIAL</v>
          </cell>
          <cell r="M6386" t="str">
            <v>54,89</v>
          </cell>
          <cell r="N6386">
            <v>40.709999999999994</v>
          </cell>
          <cell r="O6386">
            <v>95.6</v>
          </cell>
          <cell r="P6386">
            <v>0</v>
          </cell>
          <cell r="R6386" t="str">
            <v>SINAPI</v>
          </cell>
        </row>
        <row r="6387">
          <cell r="G6387">
            <v>87820</v>
          </cell>
          <cell r="H6387" t="str">
            <v>EMBOÇO OU MASSA ÚNICA EM ARGAMASSA INDUSTRIALIZADA, PREPARO MECÂNICO E APLICAÇÃO COM EQUIPAMENTO DE MISTURA E PROJEÇÃO DE 1,5 M3/H EM SUPERFÍCIES EXTERNAS DA SACADA, ESPESSURA 45 MM, SEM USO DE TELA METÁLICA. AF_08/2022</v>
          </cell>
          <cell r="I6387" t="str">
            <v>M2</v>
          </cell>
          <cell r="J6387" t="str">
            <v>COEFICIENTE DE REPRESENTATIVIDADE</v>
          </cell>
          <cell r="K6387" t="str">
            <v>171,12</v>
          </cell>
          <cell r="L6387" t="str">
            <v>ENCARGOS COMPLEMENTARES REFERENCIAL</v>
          </cell>
          <cell r="M6387" t="str">
            <v>45,58</v>
          </cell>
          <cell r="N6387">
            <v>125.54</v>
          </cell>
          <cell r="O6387">
            <v>171.12</v>
          </cell>
          <cell r="P6387">
            <v>0</v>
          </cell>
          <cell r="R6387" t="str">
            <v>SINAPI</v>
          </cell>
        </row>
        <row r="6388">
          <cell r="G6388">
            <v>87821</v>
          </cell>
          <cell r="H6388" t="str">
            <v>EMBOÇO OU MASSA ÚNICA EM ARGAMASSA TRAÇO 1:2:8, PREPARO MECÂNICO COM BETONEIRA 400 L, APLICADA MANUALMENTE EM SUPERFÍCIES EXTERNAS DA SACADA, ESPESSURA MAIOR OU IGUAL A 50 MM, SEM USO DE TELA METÁLICA DE REFORÇO CONTRA FISSURAÇÃO. AF_08/2022</v>
          </cell>
          <cell r="I6388" t="str">
            <v>M2</v>
          </cell>
          <cell r="J6388" t="str">
            <v>COEFICIENTE DE REPRESENTATIVIDADE</v>
          </cell>
          <cell r="K6388" t="str">
            <v>115,80</v>
          </cell>
          <cell r="L6388" t="str">
            <v>ENCARGOS COMPLEMENTARES REFERENCIAL</v>
          </cell>
          <cell r="M6388" t="str">
            <v>68,34</v>
          </cell>
          <cell r="N6388">
            <v>47.459999999999994</v>
          </cell>
          <cell r="O6388">
            <v>115.8</v>
          </cell>
          <cell r="P6388">
            <v>0</v>
          </cell>
          <cell r="R6388" t="str">
            <v>SINAPI</v>
          </cell>
        </row>
        <row r="6389">
          <cell r="G6389">
            <v>87823</v>
          </cell>
          <cell r="H6389" t="str">
            <v>EMBOÇO OU MASSA ÚNICA EM ARGAMASSA TRAÇO 1:2:8, PREPARO MANUAL, APLICADA MANUALMENTE EM SUPERFÍCIES EXTERNAS DA SACADA, ESPESSURA MAIOR OU IGUAL A 50 MM, SEM USO DE TELA METÁLICA DE REFORÇO CONTRA FISSURAÇÃO. AF_08/2022</v>
          </cell>
          <cell r="I6389" t="str">
            <v>M2</v>
          </cell>
          <cell r="J6389" t="str">
            <v>COEFICIENTE DE REPRESENTATIVIDADE</v>
          </cell>
          <cell r="K6389" t="str">
            <v>122,48</v>
          </cell>
          <cell r="L6389" t="str">
            <v>ENCARGOS COMPLEMENTARES REFERENCIAL</v>
          </cell>
          <cell r="M6389" t="str">
            <v>73,64</v>
          </cell>
          <cell r="N6389">
            <v>48.84</v>
          </cell>
          <cell r="O6389">
            <v>122.48</v>
          </cell>
          <cell r="P6389">
            <v>0</v>
          </cell>
          <cell r="R6389" t="str">
            <v>SINAPI</v>
          </cell>
        </row>
        <row r="6390">
          <cell r="G6390">
            <v>87824</v>
          </cell>
          <cell r="H6390" t="str">
            <v>EMBOÇO OU MASSA ÚNICA EM ARGAMASSA INDUSTRIALIZADA, PREPARO MECÂNICO E APLICAÇÃO COM EQUIPAMENTO DE MISTURA E PROJEÇÃO DE 1,5 M3/H EM SUPERFÍCIES EXTERNAS DA SACADA, ESPESSURA MAIOR OU IGUAL A 50 MM, SEM USO DE TELA METÁLICA. AF_08/2022</v>
          </cell>
          <cell r="I6390" t="str">
            <v>M2</v>
          </cell>
          <cell r="J6390" t="str">
            <v>COEFICIENTE DE REPRESENTATIVIDADE</v>
          </cell>
          <cell r="K6390" t="str">
            <v>195,82</v>
          </cell>
          <cell r="L6390" t="str">
            <v>ENCARGOS COMPLEMENTARES REFERENCIAL</v>
          </cell>
          <cell r="M6390" t="str">
            <v>55,83</v>
          </cell>
          <cell r="N6390">
            <v>139.99</v>
          </cell>
          <cell r="O6390">
            <v>195.82</v>
          </cell>
          <cell r="P6390">
            <v>0</v>
          </cell>
          <cell r="R6390" t="str">
            <v>SINAPI</v>
          </cell>
        </row>
        <row r="6391">
          <cell r="G6391">
            <v>87825</v>
          </cell>
          <cell r="H6391" t="str">
            <v>EMBOÇO OU MASSA ÚNICA EM ARGAMASSA TRAÇO 1:2:8, PREPARO MECÂNICO COM BETONEIRA 400 L, APLICADA MANUALMENTE NAS PAREDES INTERNAS DA SACADA, ESPESSURA DE 25 MM, SEM USO DE TELA METÁLICA DE REFORÇO CONTRA FISSURAÇÃO. AF_08/2022</v>
          </cell>
          <cell r="I6391" t="str">
            <v>M2</v>
          </cell>
          <cell r="J6391" t="str">
            <v>COEFICIENTE DE REPRESENTATIVIDADE</v>
          </cell>
          <cell r="K6391" t="str">
            <v>65,74</v>
          </cell>
          <cell r="L6391" t="str">
            <v>ENCARGOS COMPLEMENTARES REFERENCIAL</v>
          </cell>
          <cell r="M6391" t="str">
            <v>36,89</v>
          </cell>
          <cell r="N6391">
            <v>28.849999999999994</v>
          </cell>
          <cell r="O6391">
            <v>65.739999999999995</v>
          </cell>
          <cell r="P6391">
            <v>0</v>
          </cell>
          <cell r="R6391" t="str">
            <v>SINAPI</v>
          </cell>
        </row>
        <row r="6392">
          <cell r="G6392">
            <v>87827</v>
          </cell>
          <cell r="H6392" t="str">
            <v>EMBOÇO OU MASSA ÚNICA EM ARGAMASSA TRAÇO 1:2:8, PREPARO MANUAL, APLICADA MANUALMENTE NAS PAREDES INTERNAS DA SACADA, ESPESSURA DE 25 MM, SEM USO DE TELA METÁLICA DE REFORÇO CONTRA FISSURAÇÃO. AF_08/2022</v>
          </cell>
          <cell r="I6392" t="str">
            <v>M2</v>
          </cell>
          <cell r="J6392" t="str">
            <v>COEFICIENTE DE REPRESENTATIVIDADE</v>
          </cell>
          <cell r="K6392" t="str">
            <v>70,16</v>
          </cell>
          <cell r="L6392" t="str">
            <v>ENCARGOS COMPLEMENTARES REFERENCIAL</v>
          </cell>
          <cell r="M6392" t="str">
            <v>40,39</v>
          </cell>
          <cell r="N6392">
            <v>29.769999999999996</v>
          </cell>
          <cell r="O6392">
            <v>70.16</v>
          </cell>
          <cell r="P6392">
            <v>0</v>
          </cell>
          <cell r="R6392" t="str">
            <v>SINAPI</v>
          </cell>
        </row>
        <row r="6393">
          <cell r="G6393">
            <v>87828</v>
          </cell>
          <cell r="H6393" t="str">
            <v>EMBOÇO OU MASSA ÚNICA EM ARGAMASSA INDUSTRIALIZADA, PREPARO MECÂNICO E APLICAÇÃO COM EQUIPAMENTO DE MISTURA E PROJEÇÃO DE 1,5 M3/H NAS PAREDES INTERNAS DA SACADA, ESPESSURA 25 MM, SEM USO DE TELA METÁLICA. AF_08/2022</v>
          </cell>
          <cell r="I6393" t="str">
            <v>M2</v>
          </cell>
          <cell r="J6393" t="str">
            <v>COEFICIENTE DE REPRESENTATIVIDADE</v>
          </cell>
          <cell r="K6393" t="str">
            <v>125,15</v>
          </cell>
          <cell r="L6393" t="str">
            <v>ENCARGOS COMPLEMENTARES REFERENCIAL</v>
          </cell>
          <cell r="M6393" t="str">
            <v>33,61</v>
          </cell>
          <cell r="N6393">
            <v>91.54</v>
          </cell>
          <cell r="O6393">
            <v>125.15</v>
          </cell>
          <cell r="P6393">
            <v>0</v>
          </cell>
          <cell r="R6393" t="str">
            <v>SINAPI</v>
          </cell>
        </row>
        <row r="6394">
          <cell r="G6394">
            <v>87829</v>
          </cell>
          <cell r="H6394" t="str">
            <v>EMBOÇO OU MASSA ÚNICA EM ARGAMASSA TRAÇO 1:2:8, PREPARO MECÂNICO COM BETONEIRA 400 L, APLICADA MANUALMENTE NAS PAREDES INTERNAS DA SACADA, ESPESSURA DE 35 MM, SEM USO DE TELA METÁLICA DE REFORÇO CONTRA FISSURAÇÃO. AF_08/2022</v>
          </cell>
          <cell r="I6394" t="str">
            <v>M2</v>
          </cell>
          <cell r="J6394" t="str">
            <v>COEFICIENTE DE REPRESENTATIVIDADE</v>
          </cell>
          <cell r="K6394" t="str">
            <v>79,81</v>
          </cell>
          <cell r="L6394" t="str">
            <v>ENCARGOS COMPLEMENTARES REFERENCIAL</v>
          </cell>
          <cell r="M6394" t="str">
            <v>43,10</v>
          </cell>
          <cell r="N6394">
            <v>36.71</v>
          </cell>
          <cell r="O6394">
            <v>79.81</v>
          </cell>
          <cell r="P6394">
            <v>0</v>
          </cell>
          <cell r="R6394" t="str">
            <v>SINAPI</v>
          </cell>
        </row>
        <row r="6395">
          <cell r="G6395">
            <v>87831</v>
          </cell>
          <cell r="H6395" t="str">
            <v>EMBOÇO OU MASSA ÚNICA EM ARGAMASSA TRAÇO 1:2:8, PREPARO MANUAL, APLICADA MANUALMENTE NAS PAREDES INTERNAS DA SACADA, ESPESSURA DE 35 MM, SEM USO DE TELA METÁLICA DE REFORÇO CONTRA FISSURAÇÃO. AF_08/2022</v>
          </cell>
          <cell r="I6395" t="str">
            <v>M2</v>
          </cell>
          <cell r="J6395" t="str">
            <v>COEFICIENTE DE REPRESENTATIVIDADE</v>
          </cell>
          <cell r="K6395" t="str">
            <v>85,73</v>
          </cell>
          <cell r="L6395" t="str">
            <v>ENCARGOS COMPLEMENTARES REFERENCIAL</v>
          </cell>
          <cell r="M6395" t="str">
            <v>47,79</v>
          </cell>
          <cell r="N6395">
            <v>37.940000000000005</v>
          </cell>
          <cell r="O6395">
            <v>85.73</v>
          </cell>
          <cell r="P6395">
            <v>0</v>
          </cell>
          <cell r="R6395" t="str">
            <v>SINAPI</v>
          </cell>
        </row>
        <row r="6396">
          <cell r="G6396">
            <v>87832</v>
          </cell>
          <cell r="H6396" t="str">
            <v>EMBOÇO OU MASSA ÚNICA EM ARGAMASSA INDUSTRIALIZADA, PREPARO MECÂNICO E APLICAÇÃO COM EQUIPAMENTO DE MISTURA E PROJEÇÃO DE 1,5 M3/H DE ARGAMASSA NAS PAREDES INTERNAS DA SACADA, ESPESSURA 35 MM, SEM USO DE TELA METÁLICA. AF_08/2022</v>
          </cell>
          <cell r="I6396" t="str">
            <v>M2</v>
          </cell>
          <cell r="J6396" t="str">
            <v>COEFICIENTE DE REPRESENTATIVIDADE</v>
          </cell>
          <cell r="K6396" t="str">
            <v>160,15</v>
          </cell>
          <cell r="L6396" t="str">
            <v>ENCARGOS COMPLEMENTARES REFERENCIAL</v>
          </cell>
          <cell r="M6396" t="str">
            <v>39,25</v>
          </cell>
          <cell r="N6396">
            <v>120.9</v>
          </cell>
          <cell r="O6396">
            <v>160.15</v>
          </cell>
          <cell r="P6396">
            <v>0</v>
          </cell>
          <cell r="R6396" t="str">
            <v>SINAPI</v>
          </cell>
        </row>
        <row r="6397">
          <cell r="G6397">
            <v>87834</v>
          </cell>
          <cell r="H6397" t="str">
            <v>REVESTIMENTO DECORATIVO MONOCAMADA APLICADO MANUALMENTE EM PANOS CEGOS DA FACHADA DE UM EDIFÍCIO DE ESTRUTURA CONVENCIONAL, COM ACABAMENTO RASPADO. AF_06/2014</v>
          </cell>
          <cell r="I6397" t="str">
            <v>M2</v>
          </cell>
          <cell r="J6397" t="str">
            <v>COEFICIENTE DE REPRESENTATIVIDADE</v>
          </cell>
          <cell r="K6397" t="str">
            <v>252,40</v>
          </cell>
          <cell r="L6397" t="str">
            <v>ENCARGOS COMPLEMENTARES REFERENCIAL</v>
          </cell>
          <cell r="M6397" t="str">
            <v>15,79</v>
          </cell>
          <cell r="N6397">
            <v>236.61</v>
          </cell>
          <cell r="O6397">
            <v>252.4</v>
          </cell>
          <cell r="P6397">
            <v>0</v>
          </cell>
          <cell r="R6397" t="str">
            <v>SINAPI</v>
          </cell>
        </row>
        <row r="6398">
          <cell r="G6398">
            <v>87835</v>
          </cell>
          <cell r="H6398" t="str">
            <v>REVESTIMENTO DECORATIVO MONOCAMADA APLICADO MANUALMENTE EM PANOS CEGOS DA FACHADA DE UM EDIFÍCIO DE ALVENARIA ESTRUTURAL, COM ACABAMENTO RASPADO. AF_06/2014</v>
          </cell>
          <cell r="I6398" t="str">
            <v>M2</v>
          </cell>
          <cell r="J6398" t="str">
            <v>COEFICIENTE DE REPRESENTATIVIDADE</v>
          </cell>
          <cell r="K6398" t="str">
            <v>174,98</v>
          </cell>
          <cell r="L6398" t="str">
            <v>ENCARGOS COMPLEMENTARES REFERENCIAL</v>
          </cell>
          <cell r="M6398" t="str">
            <v>12,90</v>
          </cell>
          <cell r="N6398">
            <v>162.07999999999998</v>
          </cell>
          <cell r="O6398">
            <v>174.98</v>
          </cell>
          <cell r="P6398">
            <v>0</v>
          </cell>
          <cell r="R6398" t="str">
            <v>SINAPI</v>
          </cell>
        </row>
        <row r="6399">
          <cell r="G6399">
            <v>87836</v>
          </cell>
          <cell r="H6399" t="str">
            <v>REVESTIMENTO DECORATIVO MONOCAMADA APLICADO COM EQUIPAMENTO DE PROJEÇÃO EM PANOS CEGOS DA FACHADA DE UM EDIFÍCIO DE ESTRUTURA CONVENCIONAL, COM ACABAMENTO RASPADO. AF_06/2014</v>
          </cell>
          <cell r="I6399" t="str">
            <v>M2</v>
          </cell>
          <cell r="J6399" t="str">
            <v>COEFICIENTE DE REPRESENTATIVIDADE</v>
          </cell>
          <cell r="K6399" t="str">
            <v>244,28</v>
          </cell>
          <cell r="L6399" t="str">
            <v>ENCARGOS COMPLEMENTARES REFERENCIAL</v>
          </cell>
          <cell r="M6399" t="str">
            <v>10,36</v>
          </cell>
          <cell r="N6399">
            <v>233.92000000000002</v>
          </cell>
          <cell r="O6399">
            <v>244.28000000000003</v>
          </cell>
          <cell r="P6399">
            <v>0</v>
          </cell>
          <cell r="R6399" t="str">
            <v>SINAPI</v>
          </cell>
        </row>
        <row r="6400">
          <cell r="G6400">
            <v>87837</v>
          </cell>
          <cell r="H6400" t="str">
            <v>REVESTIMENTO DECORATIVO MONOCAMADA APLICADO COM EQUIPAMENTO DE PROJEÇÃO EM PANOS CEGOS DA FACHADA DE UM EDIFÍCIO DE ALVENARIA ESTRUTURAL, COM ACABAMENTO RASPADO. AF_06/2014</v>
          </cell>
          <cell r="I6400" t="str">
            <v>M2</v>
          </cell>
          <cell r="J6400" t="str">
            <v>COEFICIENTE DE REPRESENTATIVIDADE</v>
          </cell>
          <cell r="K6400" t="str">
            <v>167,97</v>
          </cell>
          <cell r="L6400" t="str">
            <v>ENCARGOS COMPLEMENTARES REFERENCIAL</v>
          </cell>
          <cell r="M6400" t="str">
            <v>7,95</v>
          </cell>
          <cell r="N6400">
            <v>160.02000000000001</v>
          </cell>
          <cell r="O6400">
            <v>167.97</v>
          </cell>
          <cell r="P6400">
            <v>0</v>
          </cell>
          <cell r="R6400" t="str">
            <v>SINAPI</v>
          </cell>
        </row>
        <row r="6401">
          <cell r="G6401">
            <v>87838</v>
          </cell>
          <cell r="H6401" t="str">
            <v>REVESTIMENTO DECORATIVO MONOCAMADA APLICADO MANUALMENTE EM PANOS DA FACHADA COM PRESENÇA DE VÃOS, DE UM EDIFÍCIO DE ESTRUTURA CONVENCIONAL E ACABAMENTO RASPADO. AF_06/2014</v>
          </cell>
          <cell r="I6401" t="str">
            <v>M2</v>
          </cell>
          <cell r="J6401" t="str">
            <v>COEFICIENTE DE REPRESENTATIVIDADE</v>
          </cell>
          <cell r="K6401" t="str">
            <v>259,63</v>
          </cell>
          <cell r="L6401" t="str">
            <v>ENCARGOS COMPLEMENTARES REFERENCIAL</v>
          </cell>
          <cell r="M6401" t="str">
            <v>19,48</v>
          </cell>
          <cell r="N6401">
            <v>240.15</v>
          </cell>
          <cell r="O6401">
            <v>259.63</v>
          </cell>
          <cell r="P6401">
            <v>0</v>
          </cell>
          <cell r="R6401" t="str">
            <v>SINAPI</v>
          </cell>
        </row>
        <row r="6402">
          <cell r="G6402">
            <v>87839</v>
          </cell>
          <cell r="H6402" t="str">
            <v>REVESTIMENTO DECORATIVO MONOCAMADA APLICADO MANUALMENTE EM PANOS DA FACHADA COM PRESENÇA DE VÃOS, DE UM EDIFÍCIO DE ALVENARIA ESTRUTURAL E ACABAMENTO RASPADO. AF_06/2014</v>
          </cell>
          <cell r="I6402" t="str">
            <v>M2</v>
          </cell>
          <cell r="J6402" t="str">
            <v>COEFICIENTE DE REPRESENTATIVIDADE</v>
          </cell>
          <cell r="K6402" t="str">
            <v>180,32</v>
          </cell>
          <cell r="L6402" t="str">
            <v>ENCARGOS COMPLEMENTARES REFERENCIAL</v>
          </cell>
          <cell r="M6402" t="str">
            <v>16,62</v>
          </cell>
          <cell r="N6402">
            <v>163.69999999999999</v>
          </cell>
          <cell r="O6402">
            <v>180.32</v>
          </cell>
          <cell r="P6402">
            <v>0</v>
          </cell>
          <cell r="R6402" t="str">
            <v>SINAPI</v>
          </cell>
        </row>
        <row r="6403">
          <cell r="G6403">
            <v>87840</v>
          </cell>
          <cell r="H6403" t="str">
            <v>REVESTIMENTO DECORATIVO MONOCAMADA APLICADO COM EQUIPAMENTO DE PROJEÇÃO EM PANOS DA FACHADA COM PRESENÇA DE VÃOS, DE UM EDIFÍCIO DE ESTRUTURA CONVENCIONAL E ACABAMENTO RASPADO. AF_06/2014</v>
          </cell>
          <cell r="I6403" t="str">
            <v>M2</v>
          </cell>
          <cell r="J6403" t="str">
            <v>COEFICIENTE DE REPRESENTATIVIDADE</v>
          </cell>
          <cell r="K6403" t="str">
            <v>249,73</v>
          </cell>
          <cell r="L6403" t="str">
            <v>ENCARGOS COMPLEMENTARES REFERENCIAL</v>
          </cell>
          <cell r="M6403" t="str">
            <v>12,75</v>
          </cell>
          <cell r="N6403">
            <v>236.98</v>
          </cell>
          <cell r="O6403">
            <v>249.73</v>
          </cell>
          <cell r="P6403">
            <v>0</v>
          </cell>
          <cell r="R6403" t="str">
            <v>SINAPI</v>
          </cell>
        </row>
        <row r="6404">
          <cell r="G6404">
            <v>87841</v>
          </cell>
          <cell r="H6404" t="str">
            <v>REVESTIMENTO DECORATIVO MONOCAMADA APLICADO COM EQUIPAMENTO DE PROJEÇÃO EM PANOS DA FACHADA COM PRESENÇA DE VÃOS, DE UM EDIFÍCIO DE ALVENARIA ESTRUTURAL E ACABAMENTO RASPADO. AF_06/2014</v>
          </cell>
          <cell r="I6404" t="str">
            <v>M2</v>
          </cell>
          <cell r="J6404" t="str">
            <v>COEFICIENTE DE REPRESENTATIVIDADE</v>
          </cell>
          <cell r="K6404" t="str">
            <v>171,52</v>
          </cell>
          <cell r="L6404" t="str">
            <v>ENCARGOS COMPLEMENTARES REFERENCIAL</v>
          </cell>
          <cell r="M6404" t="str">
            <v>10,34</v>
          </cell>
          <cell r="N6404">
            <v>161.18</v>
          </cell>
          <cell r="O6404">
            <v>171.52</v>
          </cell>
          <cell r="P6404">
            <v>0</v>
          </cell>
          <cell r="R6404" t="str">
            <v>SINAPI</v>
          </cell>
        </row>
        <row r="6405">
          <cell r="G6405">
            <v>87842</v>
          </cell>
          <cell r="H6405" t="str">
            <v>REVESTIMENTO DECORATIVO MONOCAMADA APLICADO MANUALMENTE EM SUPERFÍCIES EXTERNAS DA SACADA DE UM EDIFÍCIO DE ESTRUTURA CONVENCIONAL E ACABAMENTO RASPADO. AF_06/2014</v>
          </cell>
          <cell r="I6405" t="str">
            <v>M2</v>
          </cell>
          <cell r="J6405" t="str">
            <v>COEFICIENTE DE REPRESENTATIVIDADE</v>
          </cell>
          <cell r="K6405" t="str">
            <v>261,22</v>
          </cell>
          <cell r="L6405" t="str">
            <v>ENCARGOS COMPLEMENTARES REFERENCIAL</v>
          </cell>
          <cell r="M6405" t="str">
            <v>29,11</v>
          </cell>
          <cell r="N6405">
            <v>232.11</v>
          </cell>
          <cell r="O6405">
            <v>261.22000000000003</v>
          </cell>
          <cell r="P6405">
            <v>0</v>
          </cell>
          <cell r="R6405" t="str">
            <v>SINAPI</v>
          </cell>
        </row>
        <row r="6406">
          <cell r="G6406">
            <v>87843</v>
          </cell>
          <cell r="H6406" t="str">
            <v>REVESTIMENTO DECORATIVO MONOCAMADA APLICADO MANUALMENTE EM SUPERFÍCIES EXTERNAS DA SACADA DE UM EDIFÍCIO DE ALVENARIA ESTRUTURAL E ACABAMENTO RASPADO. AF_06/2014</v>
          </cell>
          <cell r="I6406" t="str">
            <v>M2</v>
          </cell>
          <cell r="J6406" t="str">
            <v>COEFICIENTE DE REPRESENTATIVIDADE</v>
          </cell>
          <cell r="K6406" t="str">
            <v>189,90</v>
          </cell>
          <cell r="L6406" t="str">
            <v>ENCARGOS COMPLEMENTARES REFERENCIAL</v>
          </cell>
          <cell r="M6406" t="str">
            <v>26,24</v>
          </cell>
          <cell r="N6406">
            <v>163.66</v>
          </cell>
          <cell r="O6406">
            <v>189.9</v>
          </cell>
          <cell r="P6406">
            <v>0</v>
          </cell>
          <cell r="R6406" t="str">
            <v>SINAPI</v>
          </cell>
        </row>
        <row r="6407">
          <cell r="G6407">
            <v>87844</v>
          </cell>
          <cell r="H6407" t="str">
            <v>REVESTIMENTO DECORATIVO MONOCAMADA APLICADO COM EQUIPAMENTO DE PROJEÇÃO EM SUPERFÍCIES EXTERNAS DA SACADA DE UM EDIFÍCIO DE ESTRUTURA CONVENCIONAL E ACABAMENTO RASPADO. AF_06/2014</v>
          </cell>
          <cell r="I6407" t="str">
            <v>M2</v>
          </cell>
          <cell r="J6407" t="str">
            <v>COEFICIENTE DE REPRESENTATIVIDADE</v>
          </cell>
          <cell r="K6407" t="str">
            <v>246,64</v>
          </cell>
          <cell r="L6407" t="str">
            <v>ENCARGOS COMPLEMENTARES REFERENCIAL</v>
          </cell>
          <cell r="M6407" t="str">
            <v>18,90</v>
          </cell>
          <cell r="N6407">
            <v>227.73999999999998</v>
          </cell>
          <cell r="O6407">
            <v>246.64</v>
          </cell>
          <cell r="P6407">
            <v>0</v>
          </cell>
          <cell r="R6407" t="str">
            <v>SINAPI</v>
          </cell>
        </row>
        <row r="6408">
          <cell r="G6408">
            <v>87845</v>
          </cell>
          <cell r="H6408" t="str">
            <v>REVESTIMENTO DECORATIVO MONOCAMADA APLICADO COM EQUIPAMENTO DE PROJEÇÃO EM SUPERFÍCIES EXTERNAS DA SACADA DE UM EDIFÍCIO DE ALVENARIA ESTRUTURAL E ACABAMENTO RASPADO. AF_06/2014</v>
          </cell>
          <cell r="I6408" t="str">
            <v>M2</v>
          </cell>
          <cell r="J6408" t="str">
            <v>COEFICIENTE DE REPRESENTATIVIDADE</v>
          </cell>
          <cell r="K6408" t="str">
            <v>176,44</v>
          </cell>
          <cell r="L6408" t="str">
            <v>ENCARGOS COMPLEMENTARES REFERENCIAL</v>
          </cell>
          <cell r="M6408" t="str">
            <v>16,52</v>
          </cell>
          <cell r="N6408">
            <v>159.91999999999999</v>
          </cell>
          <cell r="O6408">
            <v>176.44</v>
          </cell>
          <cell r="P6408">
            <v>0</v>
          </cell>
          <cell r="R6408" t="str">
            <v>SINAPI</v>
          </cell>
        </row>
        <row r="6409">
          <cell r="G6409">
            <v>87846</v>
          </cell>
          <cell r="H6409" t="str">
            <v>REVESTIMENTO DECORATIVO MONOCAMADA APLICADO MANUALMENTE EM PANOS CEGOS DA FACHADA DE UM EDIFÍCIO DE ESTRUTURA CONVENCIONAL, COM ACABAMENTO TRAVERTINO. AF_06/2014</v>
          </cell>
          <cell r="I6409" t="str">
            <v>M2</v>
          </cell>
          <cell r="J6409" t="str">
            <v>COEFICIENTE DE REPRESENTATIVIDADE</v>
          </cell>
          <cell r="K6409" t="str">
            <v>272,55</v>
          </cell>
          <cell r="L6409" t="str">
            <v>ENCARGOS COMPLEMENTARES REFERENCIAL</v>
          </cell>
          <cell r="M6409" t="str">
            <v>19,39</v>
          </cell>
          <cell r="N6409">
            <v>253.16000000000003</v>
          </cell>
          <cell r="O6409">
            <v>272.55</v>
          </cell>
          <cell r="P6409">
            <v>0</v>
          </cell>
          <cell r="R6409" t="str">
            <v>SINAPI</v>
          </cell>
        </row>
        <row r="6410">
          <cell r="G6410">
            <v>87847</v>
          </cell>
          <cell r="H6410" t="str">
            <v>REVESTIMENTO DECORATIVO MONOCAMADA APLICADO MANUALMENTE EM PANOS CEGOS DA FACHADA DE UM EDIFÍCIO DE ALVENARIA ESTRUTURAL, COM ACABAMENTO TRAVERTINO. AF_06/2014</v>
          </cell>
          <cell r="I6410" t="str">
            <v>M2</v>
          </cell>
          <cell r="J6410" t="str">
            <v>COEFICIENTE DE REPRESENTATIVIDADE</v>
          </cell>
          <cell r="K6410" t="str">
            <v>195,11</v>
          </cell>
          <cell r="L6410" t="str">
            <v>ENCARGOS COMPLEMENTARES REFERENCIAL</v>
          </cell>
          <cell r="M6410" t="str">
            <v>16,51</v>
          </cell>
          <cell r="N6410">
            <v>178.60000000000002</v>
          </cell>
          <cell r="O6410">
            <v>195.11</v>
          </cell>
          <cell r="P6410">
            <v>0</v>
          </cell>
          <cell r="R6410" t="str">
            <v>SINAPI</v>
          </cell>
        </row>
        <row r="6411">
          <cell r="G6411">
            <v>87848</v>
          </cell>
          <cell r="H6411" t="str">
            <v>REVESTIMENTO DECORATIVO MONOCAMADA APLICADO COM EQUIPAMENTO DE PROJEÇÃO EM PANOS CEGOS DA FACHADA DE UM EDIFÍCIO DE ESTRUTURA CONVENCIONAL, COM ACABAMENTO TRAVERTINO. AF_06/2014</v>
          </cell>
          <cell r="I6411" t="str">
            <v>M2</v>
          </cell>
          <cell r="J6411" t="str">
            <v>COEFICIENTE DE REPRESENTATIVIDADE</v>
          </cell>
          <cell r="K6411" t="str">
            <v>263,21</v>
          </cell>
          <cell r="L6411" t="str">
            <v>ENCARGOS COMPLEMENTARES REFERENCIAL</v>
          </cell>
          <cell r="M6411" t="str">
            <v>12,81</v>
          </cell>
          <cell r="N6411">
            <v>250.39999999999998</v>
          </cell>
          <cell r="O6411">
            <v>263.20999999999998</v>
          </cell>
          <cell r="P6411">
            <v>0</v>
          </cell>
          <cell r="R6411" t="str">
            <v>SINAPI</v>
          </cell>
        </row>
        <row r="6412">
          <cell r="G6412">
            <v>87849</v>
          </cell>
          <cell r="H6412" t="str">
            <v>REVESTIMENTO DECORATIVO MONOCAMADA APLICADO COM EQUIPAMENTO DE PROJEÇÃO EM PANOS CEGOS DA FACHADA DE UM EDIFÍCIO DE ALVENARIA ESTRUTURAL, COM ACABAMENTO TRAVERTINO. AF_06/2014</v>
          </cell>
          <cell r="I6412" t="str">
            <v>M2</v>
          </cell>
          <cell r="J6412" t="str">
            <v>COEFICIENTE DE REPRESENTATIVIDADE</v>
          </cell>
          <cell r="K6412" t="str">
            <v>186,90</v>
          </cell>
          <cell r="L6412" t="str">
            <v>ENCARGOS COMPLEMENTARES REFERENCIAL</v>
          </cell>
          <cell r="M6412" t="str">
            <v>10,41</v>
          </cell>
          <cell r="N6412">
            <v>176.49</v>
          </cell>
          <cell r="O6412">
            <v>186.9</v>
          </cell>
          <cell r="P6412">
            <v>0</v>
          </cell>
          <cell r="R6412" t="str">
            <v>SINAPI</v>
          </cell>
        </row>
        <row r="6413">
          <cell r="G6413">
            <v>87850</v>
          </cell>
          <cell r="H6413" t="str">
            <v>REVESTIMENTO DECORATIVO MONOCAMADA APLICADO MANUALMENTE EM PANOS DA FACHADA COM PRESENÇA DE VÃOS, DE UM EDIFÍCIO DE ESTRUTURA CONVENCIONAL E ACABAMENTO TRAVERTINO. AF_06/2014</v>
          </cell>
          <cell r="I6413" t="str">
            <v>M2</v>
          </cell>
          <cell r="J6413" t="str">
            <v>COEFICIENTE DE REPRESENTATIVIDADE</v>
          </cell>
          <cell r="K6413" t="str">
            <v>279,79</v>
          </cell>
          <cell r="L6413" t="str">
            <v>ENCARGOS COMPLEMENTARES REFERENCIAL</v>
          </cell>
          <cell r="M6413" t="str">
            <v>23,12</v>
          </cell>
          <cell r="N6413">
            <v>256.67</v>
          </cell>
          <cell r="O6413">
            <v>279.79000000000002</v>
          </cell>
          <cell r="P6413">
            <v>0</v>
          </cell>
          <cell r="R6413" t="str">
            <v>SINAPI</v>
          </cell>
        </row>
        <row r="6414">
          <cell r="G6414">
            <v>87851</v>
          </cell>
          <cell r="H6414" t="str">
            <v>REVESTIMENTO DECORATIVO MONOCAMADA APLICADO MANUALMENTE EM PANOS DA FACHADA COM PRESENÇA DE VÃOS, DE UM EDIFÍCIO DE ALVENARIA ESTRUTURAL E ACABAMENTO TRAVERTINO. AF_06/2014</v>
          </cell>
          <cell r="I6414" t="str">
            <v>M2</v>
          </cell>
          <cell r="J6414" t="str">
            <v>COEFICIENTE DE REPRESENTATIVIDADE</v>
          </cell>
          <cell r="K6414" t="str">
            <v>200,48</v>
          </cell>
          <cell r="L6414" t="str">
            <v>ENCARGOS COMPLEMENTARES REFERENCIAL</v>
          </cell>
          <cell r="M6414" t="str">
            <v>20,25</v>
          </cell>
          <cell r="N6414">
            <v>180.23</v>
          </cell>
          <cell r="O6414">
            <v>200.48</v>
          </cell>
          <cell r="P6414">
            <v>0</v>
          </cell>
          <cell r="R6414" t="str">
            <v>SINAPI</v>
          </cell>
        </row>
        <row r="6415">
          <cell r="G6415">
            <v>87852</v>
          </cell>
          <cell r="H6415" t="str">
            <v>REVESTIMENTO DECORATIVO MONOCAMADA APLICADO COM EQUIPAMENTO DE PROJEÇÃO EM PANOS DA FACHADA COM PRESENÇA DE VÃOS, DE UM EDIFÍCIO DE ESTRUTURA CONVENCIONAL E ACABAMENTO TRAVERTINO. AF_06/2014</v>
          </cell>
          <cell r="I6415" t="str">
            <v>M2</v>
          </cell>
          <cell r="J6415" t="str">
            <v>COEFICIENTE DE REPRESENTATIVIDADE</v>
          </cell>
          <cell r="K6415" t="str">
            <v>268,64</v>
          </cell>
          <cell r="L6415" t="str">
            <v>ENCARGOS COMPLEMENTARES REFERENCIAL</v>
          </cell>
          <cell r="M6415" t="str">
            <v>15,19</v>
          </cell>
          <cell r="N6415">
            <v>253.45</v>
          </cell>
          <cell r="O6415">
            <v>268.64</v>
          </cell>
          <cell r="P6415">
            <v>0</v>
          </cell>
          <cell r="R6415" t="str">
            <v>SINAPI</v>
          </cell>
        </row>
        <row r="6416">
          <cell r="G6416">
            <v>87853</v>
          </cell>
          <cell r="H6416" t="str">
            <v>REVESTIMENTO DECORATIVO MONOCAMADA APLICADO COM EQUIPAMENTO DE PROJEÇÃO EM PANOS DA FACHADA COM PRESENÇA DE VÃOS, DE UM EDIFÍCIO DE ALVENARIA ESTRUTURAL E ACABAMENTO TRAVERTINO. AF_06/2014</v>
          </cell>
          <cell r="I6416" t="str">
            <v>M2</v>
          </cell>
          <cell r="J6416" t="str">
            <v>COEFICIENTE DE REPRESENTATIVIDADE</v>
          </cell>
          <cell r="K6416" t="str">
            <v>190,42</v>
          </cell>
          <cell r="L6416" t="str">
            <v>ENCARGOS COMPLEMENTARES REFERENCIAL</v>
          </cell>
          <cell r="M6416" t="str">
            <v>12,79</v>
          </cell>
          <cell r="N6416">
            <v>177.63</v>
          </cell>
          <cell r="O6416">
            <v>190.42</v>
          </cell>
          <cell r="P6416">
            <v>0</v>
          </cell>
          <cell r="R6416" t="str">
            <v>SINAPI</v>
          </cell>
        </row>
        <row r="6417">
          <cell r="G6417">
            <v>87854</v>
          </cell>
          <cell r="H6417" t="str">
            <v>REVESTIMENTO DECORATIVO MONOCAMADA APLICADO MANUALMENTE EM SUPERFÍCIES EXTERNAS DA SACADA DE UM EDIFÍCIO DE ESTRUTURA CONVENCIONAL E ACABAMENTO TRAVERTINO. AF_06/2014</v>
          </cell>
          <cell r="I6417" t="str">
            <v>M2</v>
          </cell>
          <cell r="J6417" t="str">
            <v>COEFICIENTE DE REPRESENTATIVIDADE</v>
          </cell>
          <cell r="K6417" t="str">
            <v>281,37</v>
          </cell>
          <cell r="L6417" t="str">
            <v>ENCARGOS COMPLEMENTARES REFERENCIAL</v>
          </cell>
          <cell r="M6417" t="str">
            <v>32,73</v>
          </cell>
          <cell r="N6417">
            <v>248.64000000000001</v>
          </cell>
          <cell r="O6417">
            <v>281.37</v>
          </cell>
          <cell r="P6417">
            <v>0</v>
          </cell>
          <cell r="R6417" t="str">
            <v>SINAPI</v>
          </cell>
        </row>
        <row r="6418">
          <cell r="G6418">
            <v>87855</v>
          </cell>
          <cell r="H6418" t="str">
            <v>REVESTIMENTO DECORATIVO MONOCAMADA APLICADO MANUALMENTE EM SUPERFÍCIES EXTERNAS DA SACADA DE UM EDIFÍCIO DE ALVENARIA ESTRUTURAL E ACABAMENTO TRAVERTINO. AF_06/2014</v>
          </cell>
          <cell r="I6418" t="str">
            <v>M2</v>
          </cell>
          <cell r="J6418" t="str">
            <v>COEFICIENTE DE REPRESENTATIVIDADE</v>
          </cell>
          <cell r="K6418" t="str">
            <v>210,05</v>
          </cell>
          <cell r="L6418" t="str">
            <v>ENCARGOS COMPLEMENTARES REFERENCIAL</v>
          </cell>
          <cell r="M6418" t="str">
            <v>29,87</v>
          </cell>
          <cell r="N6418">
            <v>180.18</v>
          </cell>
          <cell r="O6418">
            <v>210.05</v>
          </cell>
          <cell r="P6418">
            <v>0</v>
          </cell>
          <cell r="R6418" t="str">
            <v>SINAPI</v>
          </cell>
        </row>
        <row r="6419">
          <cell r="G6419">
            <v>87856</v>
          </cell>
          <cell r="H6419" t="str">
            <v>REVESTIMENTO DECORATIVO MONOCAMADA APLICADO COM EQUIPAMENTO DE PROJEÇÃO EM SUPERFÍCIES EXTERNAS DA SACADA DE UM EDIFÍCIO DE ESTRUTURA CONVENCIONAL E ACABAMENTO TRAVERTINO. AF_06/2014</v>
          </cell>
          <cell r="I6419" t="str">
            <v>M2</v>
          </cell>
          <cell r="J6419" t="str">
            <v>COEFICIENTE DE REPRESENTATIVIDADE</v>
          </cell>
          <cell r="K6419" t="str">
            <v>265,57</v>
          </cell>
          <cell r="L6419" t="str">
            <v>ENCARGOS COMPLEMENTARES REFERENCIAL</v>
          </cell>
          <cell r="M6419" t="str">
            <v>21,36</v>
          </cell>
          <cell r="N6419">
            <v>244.20999999999998</v>
          </cell>
          <cell r="O6419">
            <v>265.57</v>
          </cell>
          <cell r="P6419">
            <v>0</v>
          </cell>
          <cell r="R6419" t="str">
            <v>SINAPI</v>
          </cell>
        </row>
        <row r="6420">
          <cell r="G6420">
            <v>87857</v>
          </cell>
          <cell r="H6420" t="str">
            <v>REVESTIMENTO DECORATIVO MONOCAMADA APLICADO COM EQUIPAMENTO DE PROJEÇÃO EM SUPERFÍCIES EXTERNAS DA SACADA DE UM EDIFÍCIO DE ALVENARIA ESTRUTURAL E ACABAMENTO TRAVERTINO. AF_06/2014</v>
          </cell>
          <cell r="I6420" t="str">
            <v>M2</v>
          </cell>
          <cell r="J6420" t="str">
            <v>COEFICIENTE DE REPRESENTATIVIDADE</v>
          </cell>
          <cell r="K6420" t="str">
            <v>195,35</v>
          </cell>
          <cell r="L6420" t="str">
            <v>ENCARGOS COMPLEMENTARES REFERENCIAL</v>
          </cell>
          <cell r="M6420" t="str">
            <v>18,95</v>
          </cell>
          <cell r="N6420">
            <v>176.4</v>
          </cell>
          <cell r="O6420">
            <v>195.35</v>
          </cell>
          <cell r="P6420">
            <v>0</v>
          </cell>
          <cell r="R6420" t="str">
            <v>SINAPI</v>
          </cell>
        </row>
        <row r="6421">
          <cell r="G6421">
            <v>87858</v>
          </cell>
          <cell r="H6421" t="str">
            <v>REVESTIMENTO DECORATIVO MONOCAMADA APLICADO MANUALMENTE NAS PAREDES INTERNAS DA SACADA COM ACABAMENTO RASPADO. AF_06/2014</v>
          </cell>
          <cell r="I6421" t="str">
            <v>M2</v>
          </cell>
          <cell r="J6421" t="str">
            <v>COEFICIENTE DE REPRESENTATIVIDADE</v>
          </cell>
          <cell r="K6421" t="str">
            <v>184,71</v>
          </cell>
          <cell r="L6421" t="str">
            <v>ENCARGOS COMPLEMENTARES REFERENCIAL</v>
          </cell>
          <cell r="M6421" t="str">
            <v>21,36</v>
          </cell>
          <cell r="N6421">
            <v>163.35000000000002</v>
          </cell>
          <cell r="O6421">
            <v>184.71000000000004</v>
          </cell>
          <cell r="P6421">
            <v>0</v>
          </cell>
          <cell r="R6421" t="str">
            <v>SINAPI</v>
          </cell>
        </row>
        <row r="6422">
          <cell r="G6422">
            <v>87859</v>
          </cell>
          <cell r="H6422" t="str">
            <v>REVESTIMENTO DECORATIVO MONOCAMADA APLICADO MANUALMENTE NAS PAREDES INTERNAS DA SACADA COM ACABAMENTO TRAVERTINO. AF_06/2014</v>
          </cell>
          <cell r="I6422" t="str">
            <v>M2</v>
          </cell>
          <cell r="J6422" t="str">
            <v>COEFICIENTE DE REPRESENTATIVIDADE</v>
          </cell>
          <cell r="K6422" t="str">
            <v>210,54</v>
          </cell>
          <cell r="L6422" t="str">
            <v>ENCARGOS COMPLEMENTARES REFERENCIAL</v>
          </cell>
          <cell r="M6422" t="str">
            <v>29,36</v>
          </cell>
          <cell r="N6422">
            <v>181.18</v>
          </cell>
          <cell r="O6422">
            <v>210.54000000000002</v>
          </cell>
          <cell r="P6422">
            <v>0</v>
          </cell>
          <cell r="R6422" t="str">
            <v>SINAPI</v>
          </cell>
        </row>
        <row r="6423">
          <cell r="G6423">
            <v>89048</v>
          </cell>
          <cell r="H6423" t="str">
            <v>(COMPOSIÇÃO REPRESENTATIVA) DO SERVIÇO DE EMBOÇO/MASSA ÚNICA, TRAÇO 1:2:8, PREPARO MECÂNICO, COM BETONEIRA DE 400L, EM PAREDES DE AMBIENTES INTERNOS, COM EXECUÇÃO DE TALISCAS, PARA EDIFICAÇÃO HABITACIONAL MULTIFAMILIAR (PRÉDIO). AF_11/2014</v>
          </cell>
          <cell r="I6423" t="str">
            <v>M2</v>
          </cell>
          <cell r="J6423" t="str">
            <v>COEFICIENTE DE REPRESENTATIVIDADE</v>
          </cell>
          <cell r="K6423" t="str">
            <v>36,94</v>
          </cell>
          <cell r="L6423" t="str">
            <v>ENCARGOS COMPLEMENTARES REFERENCIAL</v>
          </cell>
          <cell r="M6423" t="str">
            <v>14,39</v>
          </cell>
          <cell r="N6423">
            <v>22.549999999999997</v>
          </cell>
          <cell r="O6423">
            <v>36.94</v>
          </cell>
          <cell r="P6423">
            <v>0</v>
          </cell>
          <cell r="R6423" t="str">
            <v>SINAPI</v>
          </cell>
        </row>
        <row r="6424">
          <cell r="G6424">
            <v>89049</v>
          </cell>
          <cell r="H6424" t="str">
            <v>(COMPOSIÇÃO REPRESENTATIVA) DO SERVIÇO DE APLICAÇÃO MANUAL DE GESSO DESEMPENADO (SEM TALISCAS) EM TETO, ESPESSURA 0,5 CM, PARA EDIFICAÇÃO HABITACIONAL MULTIFAMILIAR (PRÉDIO). AF_11/2014</v>
          </cell>
          <cell r="I6424" t="str">
            <v>M2</v>
          </cell>
          <cell r="J6424" t="str">
            <v>COEFICIENTE DE REPRESENTATIVIDADE</v>
          </cell>
          <cell r="K6424" t="str">
            <v>23,09</v>
          </cell>
          <cell r="L6424" t="str">
            <v>ENCARGOS COMPLEMENTARES REFERENCIAL</v>
          </cell>
          <cell r="M6424" t="str">
            <v>10,80</v>
          </cell>
          <cell r="N6424">
            <v>12.29</v>
          </cell>
          <cell r="O6424">
            <v>23.09</v>
          </cell>
          <cell r="P6424">
            <v>0</v>
          </cell>
          <cell r="R6424" t="str">
            <v>SINAPI</v>
          </cell>
        </row>
        <row r="6425">
          <cell r="G6425">
            <v>89173</v>
          </cell>
          <cell r="H6425" t="str">
            <v>(COMPOSIÇÃO REPRESENTATIVA) DO SERVIÇO DE EMBOÇO/MASSA ÚNICA, APLICADO MANUALMENTE, TRAÇO 1:2:8, EM BETONEIRA DE 400L, PAREDES INTERNAS, COM EXECUÇÃO DE TALISCAS, EDIFICAÇÃO HABITACIONAL UNIFAMILIAR (CASAS) E EDIFICAÇÃO PÚBLICA PADRÃO. AF_12/2014</v>
          </cell>
          <cell r="I6425" t="str">
            <v>M2</v>
          </cell>
          <cell r="J6425" t="str">
            <v>COEFICIENTE DE REPRESENTATIVIDADE</v>
          </cell>
          <cell r="K6425" t="str">
            <v>36,38</v>
          </cell>
          <cell r="L6425" t="str">
            <v>ENCARGOS COMPLEMENTARES REFERENCIAL</v>
          </cell>
          <cell r="M6425" t="str">
            <v>13,95</v>
          </cell>
          <cell r="N6425">
            <v>22.430000000000003</v>
          </cell>
          <cell r="O6425">
            <v>36.380000000000003</v>
          </cell>
          <cell r="P6425">
            <v>0</v>
          </cell>
          <cell r="R6425" t="str">
            <v>SINAPI</v>
          </cell>
        </row>
        <row r="6426">
          <cell r="G6426">
            <v>90406</v>
          </cell>
          <cell r="H6426" t="str">
            <v>MASSA ÚNICA, PARA RECEBIMENTO DE PINTURA, EM ARGAMASSA TRAÇO 1:2:8, PREPARO MECÂNICO COM BETONEIRA 400L, APLICADA MANUALMENTE EM TETO, ESPESSURA DE 20MM, COM EXECUÇÃO DE TALISCAS. AF_03/2015</v>
          </cell>
          <cell r="I6426" t="str">
            <v>M2</v>
          </cell>
          <cell r="J6426" t="str">
            <v>COEFICIENTE DE REPRESENTATIVIDADE</v>
          </cell>
          <cell r="K6426" t="str">
            <v>46,27</v>
          </cell>
          <cell r="L6426" t="str">
            <v>ENCARGOS COMPLEMENTARES REFERENCIAL</v>
          </cell>
          <cell r="M6426" t="str">
            <v>21,56</v>
          </cell>
          <cell r="N6426">
            <v>24.710000000000004</v>
          </cell>
          <cell r="O6426">
            <v>46.27</v>
          </cell>
          <cell r="P6426">
            <v>0</v>
          </cell>
          <cell r="R6426" t="str">
            <v>SINAPI</v>
          </cell>
        </row>
        <row r="6427">
          <cell r="G6427">
            <v>90407</v>
          </cell>
          <cell r="H6427" t="str">
            <v>MASSA ÚNICA, PARA RECEBIMENTO DE PINTURA, EM ARGAMASSA TRAÇO 1:2:8, PREPARO MANUAL, APLICADA MANUALMENTE EM TETO, ESPESSURA DE 20MM, COM EXECUÇÃO DE TALISCAS. AF_03/2015</v>
          </cell>
          <cell r="I6427" t="str">
            <v>M2</v>
          </cell>
          <cell r="J6427" t="str">
            <v>COEFICIENTE DE REPRESENTATIVIDADE</v>
          </cell>
          <cell r="K6427" t="str">
            <v>50,90</v>
          </cell>
          <cell r="L6427" t="str">
            <v>ENCARGOS COMPLEMENTARES REFERENCIAL</v>
          </cell>
          <cell r="M6427" t="str">
            <v>25,23</v>
          </cell>
          <cell r="N6427">
            <v>25.669999999999998</v>
          </cell>
          <cell r="O6427">
            <v>50.9</v>
          </cell>
          <cell r="P6427">
            <v>0</v>
          </cell>
          <cell r="R6427" t="str">
            <v>SINAPI</v>
          </cell>
        </row>
        <row r="6428">
          <cell r="G6428">
            <v>90408</v>
          </cell>
          <cell r="H6428" t="str">
            <v>MASSA ÚNICA, PARA RECEBIMENTO DE PINTURA, EM ARGAMASSA TRAÇO 1:2:8, PREPARO MECÂNICO COM BETONEIRA 400L, APLICADA MANUALMENTE EM TETO, ESPESSURA DE 10MM, COM EXECUÇÃO DE TALISCAS. AF_03/2015</v>
          </cell>
          <cell r="I6428" t="str">
            <v>M2</v>
          </cell>
          <cell r="J6428" t="str">
            <v>COEFICIENTE DE REPRESENTATIVIDADE</v>
          </cell>
          <cell r="K6428" t="str">
            <v>32,89</v>
          </cell>
          <cell r="L6428" t="str">
            <v>ENCARGOS COMPLEMENTARES REFERENCIAL</v>
          </cell>
          <cell r="M6428" t="str">
            <v>17,46</v>
          </cell>
          <cell r="N6428">
            <v>15.43</v>
          </cell>
          <cell r="O6428">
            <v>32.89</v>
          </cell>
          <cell r="P6428">
            <v>0</v>
          </cell>
          <cell r="R6428" t="str">
            <v>SINAPI</v>
          </cell>
        </row>
        <row r="6429">
          <cell r="G6429">
            <v>90409</v>
          </cell>
          <cell r="H6429" t="str">
            <v>MASSA ÚNICA, PARA RECEBIMENTO DE PINTURA, EM ARGAMASSA TRAÇO 1:2:8, PREPARO MANUAL, APLICADA MANUALMENTE EM TETO, ESPESSURA DE 10MM, COM EXECUÇÃO DE TALISCAS. AF_03/2015</v>
          </cell>
          <cell r="I6429" t="str">
            <v>M2</v>
          </cell>
          <cell r="J6429" t="str">
            <v>COEFICIENTE DE REPRESENTATIVIDADE</v>
          </cell>
          <cell r="K6429" t="str">
            <v>35,52</v>
          </cell>
          <cell r="L6429" t="str">
            <v>ENCARGOS COMPLEMENTARES REFERENCIAL</v>
          </cell>
          <cell r="M6429" t="str">
            <v>19,54</v>
          </cell>
          <cell r="N6429">
            <v>15.980000000000004</v>
          </cell>
          <cell r="O6429">
            <v>35.520000000000003</v>
          </cell>
          <cell r="P6429">
            <v>0</v>
          </cell>
          <cell r="R6429" t="str">
            <v>SINAPI</v>
          </cell>
        </row>
        <row r="6430">
          <cell r="G6430">
            <v>104203</v>
          </cell>
          <cell r="H6430" t="str">
            <v>EMBOÇO OU MASSA ÚNICA EM ARGAMASSA TRAÇO 1:2:8, PREPARO MECÂNICA COM BETONEIRA 400 L, APLICADA COM PROJETOR TIPO CANEQUINHA EM PANOS DE FACHADA COM PRESENÇA DE VÃOS, ESPESSURA DE 25 MM, ACESSO POR BALANCIM MANUAL. AF_08/2022</v>
          </cell>
          <cell r="I6430" t="str">
            <v>M2</v>
          </cell>
          <cell r="J6430" t="str">
            <v>ATRIBUÍDO SÃO PAULO</v>
          </cell>
          <cell r="K6430" t="str">
            <v>53,80</v>
          </cell>
          <cell r="L6430" t="str">
            <v>ENCARGOS COMPLEMENTARES REFERENCIAL</v>
          </cell>
          <cell r="M6430" t="str">
            <v>22,58</v>
          </cell>
          <cell r="N6430">
            <v>31.22</v>
          </cell>
          <cell r="O6430">
            <v>53.8</v>
          </cell>
          <cell r="P6430">
            <v>0</v>
          </cell>
          <cell r="R6430" t="str">
            <v>SINAPI</v>
          </cell>
        </row>
        <row r="6431">
          <cell r="G6431">
            <v>104204</v>
          </cell>
          <cell r="H6431" t="str">
            <v>EMBOÇO OU MASSA ÚNICA EM ARGAMASSA TRAÇO 1:2:8, PREPARO MECÂNICA COM BETONEIRA 400 L, APLICADA COM PROJETOR TIPO CANEQUINHA EM PANOS DE FACHADA COM PRESENÇA DE VÃOS, ESPESSURA DE 35 MM, ACESSO POR BALANCIM MANUAL. AF_08/2022</v>
          </cell>
          <cell r="I6431" t="str">
            <v>M2</v>
          </cell>
          <cell r="J6431" t="str">
            <v>ATRIBUÍDO SÃO PAULO</v>
          </cell>
          <cell r="K6431" t="str">
            <v>69,47</v>
          </cell>
          <cell r="L6431" t="str">
            <v>ENCARGOS COMPLEMENTARES REFERENCIAL</v>
          </cell>
          <cell r="M6431" t="str">
            <v>29,05</v>
          </cell>
          <cell r="N6431">
            <v>40.42</v>
          </cell>
          <cell r="O6431">
            <v>69.47</v>
          </cell>
          <cell r="P6431">
            <v>0</v>
          </cell>
          <cell r="R6431" t="str">
            <v>SINAPI</v>
          </cell>
        </row>
        <row r="6432">
          <cell r="G6432">
            <v>104205</v>
          </cell>
          <cell r="H6432" t="str">
            <v>EMBOÇO OU MASSA ÚNICA EM ARGAMASSA TRAÇO 1:2:8, PREPARO MECÂNICA COM BETONEIRA 400 L, APLICADA COM PROJETOR TIPO CANEQUINHA EM PANOS DE FACHADA COM PRESENÇA DE VÃOS, ESPESSURA DE 45 MM, ACESSO POR BALANCIM MANUAL. AF_08/2022</v>
          </cell>
          <cell r="I6432" t="str">
            <v>M2</v>
          </cell>
          <cell r="J6432" t="str">
            <v>ATRIBUÍDO SÃO PAULO</v>
          </cell>
          <cell r="K6432" t="str">
            <v>76,19</v>
          </cell>
          <cell r="L6432" t="str">
            <v>ENCARGOS COMPLEMENTARES REFERENCIAL</v>
          </cell>
          <cell r="M6432" t="str">
            <v>29,69</v>
          </cell>
          <cell r="N6432">
            <v>46.5</v>
          </cell>
          <cell r="O6432">
            <v>76.19</v>
          </cell>
          <cell r="P6432">
            <v>0</v>
          </cell>
          <cell r="R6432" t="str">
            <v>SINAPI</v>
          </cell>
        </row>
        <row r="6433">
          <cell r="G6433">
            <v>104206</v>
          </cell>
          <cell r="H6433" t="str">
            <v>EMBOÇO OU MASSA ÚNICA EM ARGAMASSA TRAÇO 1:2:8, PREPARO MECÂNICA COM BETONEIRA 400 L, APLICADA COM PROJETOR TIPO CANEQUINHA EM PANOS DE FACHADA COM PRESENÇA DE VÃOS, ESPESSURA DE 50 MM, ACESSO POR BALANCIM MANUAL. AF_08/2022</v>
          </cell>
          <cell r="I6433" t="str">
            <v>M2</v>
          </cell>
          <cell r="J6433" t="str">
            <v>ATRIBUÍDO SÃO PAULO</v>
          </cell>
          <cell r="K6433" t="str">
            <v>84,11</v>
          </cell>
          <cell r="L6433" t="str">
            <v>ENCARGOS COMPLEMENTARES REFERENCIAL</v>
          </cell>
          <cell r="M6433" t="str">
            <v>33,00</v>
          </cell>
          <cell r="N6433">
            <v>51.11</v>
          </cell>
          <cell r="O6433">
            <v>84.11</v>
          </cell>
          <cell r="P6433">
            <v>0</v>
          </cell>
          <cell r="R6433" t="str">
            <v>SINAPI</v>
          </cell>
        </row>
        <row r="6434">
          <cell r="G6434">
            <v>104207</v>
          </cell>
          <cell r="H6434" t="str">
            <v>EMBOÇO OU MASSA ÚNICA EM ARGAMASSA TRAÇO 1:2:8, PREPARO MECÂNICA COM BETONEIRA 400 L, APLICADA COM PROJETOR TIPO CANEQUINHA EM PANOS DE FACHADA SEM PRESENÇA DE VÃOS, ESPESSURA DE 25 MM, ACESSO POR BALANCIM MANUAL. AF_08/2022</v>
          </cell>
          <cell r="I6434" t="str">
            <v>M2</v>
          </cell>
          <cell r="J6434" t="str">
            <v>ATRIBUÍDO SÃO PAULO</v>
          </cell>
          <cell r="K6434" t="str">
            <v>40,32</v>
          </cell>
          <cell r="L6434" t="str">
            <v>ENCARGOS COMPLEMENTARES REFERENCIAL</v>
          </cell>
          <cell r="M6434" t="str">
            <v>14,25</v>
          </cell>
          <cell r="N6434">
            <v>26.07</v>
          </cell>
          <cell r="O6434">
            <v>40.32</v>
          </cell>
          <cell r="P6434">
            <v>0</v>
          </cell>
          <cell r="R6434" t="str">
            <v>SINAPI</v>
          </cell>
        </row>
        <row r="6435">
          <cell r="G6435">
            <v>104208</v>
          </cell>
          <cell r="H6435" t="str">
            <v>EMBOÇO OU MASSA ÚNICA EM ARGAMASSA TRAÇO 1:2:8, PREPARO MECÂNICA COM BETONEIRA 400 L, APLICADA COM PROJETOR TIPO CANEQUINHA EM PANOS DE FACHADA SEM PRESENÇA DE VÃOS, ESPESSURA DE 35 MM, ACESSO POR BALANCIM MANUAL. AF_08/2022</v>
          </cell>
          <cell r="I6435" t="str">
            <v>M2</v>
          </cell>
          <cell r="J6435" t="str">
            <v>ATRIBUÍDO SÃO PAULO</v>
          </cell>
          <cell r="K6435" t="str">
            <v>55,54</v>
          </cell>
          <cell r="L6435" t="str">
            <v>ENCARGOS COMPLEMENTARES REFERENCIAL</v>
          </cell>
          <cell r="M6435" t="str">
            <v>20,63</v>
          </cell>
          <cell r="N6435">
            <v>34.909999999999997</v>
          </cell>
          <cell r="O6435">
            <v>55.539999999999992</v>
          </cell>
          <cell r="P6435">
            <v>0</v>
          </cell>
          <cell r="R6435" t="str">
            <v>SINAPI</v>
          </cell>
        </row>
        <row r="6436">
          <cell r="G6436">
            <v>104209</v>
          </cell>
          <cell r="H6436" t="str">
            <v>EMBOÇO OU MASSA ÚNICA EM ARGAMASSA TRAÇO 1:2:8, PREPARO MECÂNICA COM BETONEIRA 400 L, APLICADA COM PROJETOR TIPO CANEQUINHA EM PANOS DE FACHADA SEM PRESENÇA DE VÃOS, ESPESSURA DE 45 MM, ACESSO POR BALANCIM MANUAL. AF_08/2022</v>
          </cell>
          <cell r="I6436" t="str">
            <v>M2</v>
          </cell>
          <cell r="J6436" t="str">
            <v>ATRIBUÍDO SÃO PAULO</v>
          </cell>
          <cell r="K6436" t="str">
            <v>61,86</v>
          </cell>
          <cell r="L6436" t="str">
            <v>ENCARGOS COMPLEMENTARES REFERENCIAL</v>
          </cell>
          <cell r="M6436" t="str">
            <v>21,24</v>
          </cell>
          <cell r="N6436">
            <v>40.620000000000005</v>
          </cell>
          <cell r="O6436">
            <v>61.86</v>
          </cell>
          <cell r="P6436">
            <v>0</v>
          </cell>
          <cell r="R6436" t="str">
            <v>SINAPI</v>
          </cell>
        </row>
        <row r="6437">
          <cell r="G6437">
            <v>104210</v>
          </cell>
          <cell r="H6437" t="str">
            <v>EMBOÇO OU MASSA ÚNICA EM ARGAMASSA TRAÇO 1:2:8, PREPARO MECÂNICA COM BETONEIRA 400 L, APLICADA COM PROJETOR TIPO CANEQUINHA EM PANOS DE FACHADA SEM PRESENÇA DE VÃOS, ESPESSURA DE 50 MM, ACESSO POR BALANCIM MANUAL. AF_08/2022</v>
          </cell>
          <cell r="I6437" t="str">
            <v>M2</v>
          </cell>
          <cell r="J6437" t="str">
            <v>ATRIBUÍDO SÃO PAULO</v>
          </cell>
          <cell r="K6437" t="str">
            <v>64,30</v>
          </cell>
          <cell r="L6437" t="str">
            <v>ENCARGOS COMPLEMENTARES REFERENCIAL</v>
          </cell>
          <cell r="M6437" t="str">
            <v>21,08</v>
          </cell>
          <cell r="N6437">
            <v>43.22</v>
          </cell>
          <cell r="O6437">
            <v>64.3</v>
          </cell>
          <cell r="P6437">
            <v>0</v>
          </cell>
          <cell r="R6437" t="str">
            <v>SINAPI</v>
          </cell>
        </row>
        <row r="6438">
          <cell r="G6438">
            <v>104211</v>
          </cell>
          <cell r="H6438" t="str">
            <v>EMBOÇO OU MASSA ÚNICA EM ARGAMASSA TRAÇO 1:2:8, PREPARO MECÂNICA COM BETONEIRA 400 L, APLICADA COM PROJETOR TIPO CANEQUINHA EM SUPERFÍCIES EXTERNAS DA SACADA, ESPESSURA DE 25 MM, ACESSO POR BALANCIM MANUAL, SEM USO DE TELA METÁLICA. AF_08/2022</v>
          </cell>
          <cell r="I6438" t="str">
            <v>M2</v>
          </cell>
          <cell r="J6438" t="str">
            <v>ATRIBUÍDO SÃO PAULO</v>
          </cell>
          <cell r="K6438" t="str">
            <v>75,19</v>
          </cell>
          <cell r="L6438" t="str">
            <v>ENCARGOS COMPLEMENTARES REFERENCIAL</v>
          </cell>
          <cell r="M6438" t="str">
            <v>38,79</v>
          </cell>
          <cell r="N6438">
            <v>36.4</v>
          </cell>
          <cell r="O6438">
            <v>75.19</v>
          </cell>
          <cell r="P6438">
            <v>0</v>
          </cell>
          <cell r="R6438" t="str">
            <v>SINAPI</v>
          </cell>
        </row>
        <row r="6439">
          <cell r="G6439">
            <v>104212</v>
          </cell>
          <cell r="H6439" t="str">
            <v>EMBOÇO OU MASSA ÚNICA EM ARGAMASSA TRAÇO 1:2:8, PREPARO MECÂNICA COM BETONEIRA 400 L, APLICADA COM PROJETOR TIPO CANEQUINHA EM SUPERFÍCIES EXTERNAS DA SACADA, ESPESSURA DE 35 MM, ACESSO POR BALANCIM MANUAL, SEM USO DE TELA METÁLICA. AF_08/2022</v>
          </cell>
          <cell r="I6439" t="str">
            <v>M2</v>
          </cell>
          <cell r="J6439" t="str">
            <v>ATRIBUÍDO SÃO PAULO</v>
          </cell>
          <cell r="K6439" t="str">
            <v>90,47</v>
          </cell>
          <cell r="L6439" t="str">
            <v>ENCARGOS COMPLEMENTARES REFERENCIAL</v>
          </cell>
          <cell r="M6439" t="str">
            <v>45,22</v>
          </cell>
          <cell r="N6439">
            <v>45.25</v>
          </cell>
          <cell r="O6439">
            <v>90.47</v>
          </cell>
          <cell r="P6439">
            <v>0</v>
          </cell>
          <cell r="R6439" t="str">
            <v>SINAPI</v>
          </cell>
        </row>
        <row r="6440">
          <cell r="G6440">
            <v>104213</v>
          </cell>
          <cell r="H6440" t="str">
            <v>EMBOÇO OU MASSA ÚNICA EM ARGAMASSA TRAÇO 1:2:8, PREPARO MECÂNICA COM BETONEIRA 400 L, APLICADA COM PROJETOR TIPO CANEQUINHA EM SUPERFÍCIES EXTERNAS DA SACADA, ESPESSURA DE 45 MM, ACESSO POR BALANCIM MANUAL, SEM USO DE TELA METÁLICA. AF_08/2022</v>
          </cell>
          <cell r="I6440" t="str">
            <v>M2</v>
          </cell>
          <cell r="J6440" t="str">
            <v>ATRIBUÍDO SÃO PAULO</v>
          </cell>
          <cell r="K6440" t="str">
            <v>96,79</v>
          </cell>
          <cell r="L6440" t="str">
            <v>ENCARGOS COMPLEMENTARES REFERENCIAL</v>
          </cell>
          <cell r="M6440" t="str">
            <v>45,83</v>
          </cell>
          <cell r="N6440">
            <v>50.960000000000008</v>
          </cell>
          <cell r="O6440">
            <v>96.79</v>
          </cell>
          <cell r="P6440">
            <v>0</v>
          </cell>
          <cell r="R6440" t="str">
            <v>SINAPI</v>
          </cell>
        </row>
        <row r="6441">
          <cell r="G6441">
            <v>104214</v>
          </cell>
          <cell r="H6441" t="str">
            <v>EMBOÇO OU MASSA ÚNICA EM ARGAMASSA TRAÇO 1:2:8, PREPARO MECÂNICA COM BETONEIRA 400 L, APLICADA COM PROJETOR TIPO CANEQUINHA EM SUPERFÍCIES EXTERNAS DA SACADA, ESPESSURA DE 50 MM, ACESSO POR BALANCIM MANUAL, SEM USO DE TELA METÁLICA. AF_08/2022</v>
          </cell>
          <cell r="I6441" t="str">
            <v>M2</v>
          </cell>
          <cell r="J6441" t="str">
            <v>ATRIBUÍDO SÃO PAULO</v>
          </cell>
          <cell r="K6441" t="str">
            <v>115,30</v>
          </cell>
          <cell r="L6441" t="str">
            <v>ENCARGOS COMPLEMENTARES REFERENCIAL</v>
          </cell>
          <cell r="M6441" t="str">
            <v>56,08</v>
          </cell>
          <cell r="N6441">
            <v>59.22</v>
          </cell>
          <cell r="O6441">
            <v>115.3</v>
          </cell>
          <cell r="P6441">
            <v>0</v>
          </cell>
          <cell r="R6441" t="str">
            <v>SINAPI</v>
          </cell>
        </row>
        <row r="6442">
          <cell r="G6442">
            <v>104215</v>
          </cell>
          <cell r="H6442" t="str">
            <v>EMBOÇO OU MASSA ÚNICA EM ARGAMASSA TRAÇO 1:2:8, PREPARO MECÂNICA COM BETONEIRA 400 L, APLICADA COM PROJETOR TIPO CANEQUINHA EM SUPERFÍCIES INTERNAS DA SACADA, ESPESSURA DE 25 MM,  SEM USO DE TELA METÁLICA. AF_08/2022</v>
          </cell>
          <cell r="I6442" t="str">
            <v>M2</v>
          </cell>
          <cell r="J6442" t="str">
            <v>ATRIBUÍDO SÃO PAULO</v>
          </cell>
          <cell r="K6442" t="str">
            <v>70,65</v>
          </cell>
          <cell r="L6442" t="str">
            <v>ENCARGOS COMPLEMENTARES REFERENCIAL</v>
          </cell>
          <cell r="M6442" t="str">
            <v>33,80</v>
          </cell>
          <cell r="N6442">
            <v>36.850000000000009</v>
          </cell>
          <cell r="O6442">
            <v>70.650000000000006</v>
          </cell>
          <cell r="P6442">
            <v>0</v>
          </cell>
          <cell r="R6442" t="str">
            <v>SINAPI</v>
          </cell>
        </row>
        <row r="6443">
          <cell r="G6443">
            <v>104216</v>
          </cell>
          <cell r="H6443" t="str">
            <v>EMBOÇO OU MASSA ÚNICA EM ARGAMASSA TRAÇO 1:2:8, PREPARO MECÂNICA COM BETONEIRA 400 L, APLICADA COM PROJETOR TIPO CANEQUINHA EM SUPERFÍCIES INTERNAS DA SACADA, ESPESSURA DE 35 MM, SEM USO DE TELA METÁLICA. AF_08/2022</v>
          </cell>
          <cell r="I6443" t="str">
            <v>M2</v>
          </cell>
          <cell r="J6443" t="str">
            <v>ATRIBUÍDO SÃO PAULO</v>
          </cell>
          <cell r="K6443" t="str">
            <v>85,85</v>
          </cell>
          <cell r="L6443" t="str">
            <v>ENCARGOS COMPLEMENTARES REFERENCIAL</v>
          </cell>
          <cell r="M6443" t="str">
            <v>39,49</v>
          </cell>
          <cell r="N6443">
            <v>46.359999999999992</v>
          </cell>
          <cell r="O6443">
            <v>85.85</v>
          </cell>
          <cell r="P6443">
            <v>0</v>
          </cell>
          <cell r="R6443" t="str">
            <v>SINAPI</v>
          </cell>
        </row>
        <row r="6444">
          <cell r="G6444">
            <v>104217</v>
          </cell>
          <cell r="H6444" t="str">
            <v>EMBOÇO OU MASSA ÚNICA EM ARGAMASSA TRAÇO 1:2:8, PREPARO MECÂNICA COM BETONEIRA 400 L, APLICADA MANUALMENTE EM PANOS DE FACHADA COM PRESENÇA DE VÃOS, ESPESSURA DE 25 MM, ACESSO POR ANDAIME. AF_08/2022</v>
          </cell>
          <cell r="I6444" t="str">
            <v>M2</v>
          </cell>
          <cell r="J6444" t="str">
            <v>COEFICIENTE DE REPRESENTATIVIDADE</v>
          </cell>
          <cell r="K6444" t="str">
            <v>46,71</v>
          </cell>
          <cell r="L6444" t="str">
            <v>ENCARGOS COMPLEMENTARES REFERENCIAL</v>
          </cell>
          <cell r="M6444" t="str">
            <v>22,04</v>
          </cell>
          <cell r="N6444">
            <v>24.67</v>
          </cell>
          <cell r="O6444">
            <v>46.71</v>
          </cell>
          <cell r="P6444">
            <v>0</v>
          </cell>
          <cell r="R6444" t="str">
            <v>SINAPI</v>
          </cell>
        </row>
        <row r="6445">
          <cell r="G6445">
            <v>104218</v>
          </cell>
          <cell r="H6445" t="str">
            <v>EMBOÇO OU MASSA ÚNICA EM ARGAMASSA TRAÇO 1:2:8, PREPARO MANUAL, APLICADA MANUALMENTE EM PANOS DE FACHADA COM PRESENÇA DE VÃOS, ESPESSURA DE 25 MM, ACESSO POR ANDAIME. AF_08/2022</v>
          </cell>
          <cell r="I6445" t="str">
            <v>M2</v>
          </cell>
          <cell r="J6445" t="str">
            <v>COEFICIENTE DE REPRESENTATIVIDADE</v>
          </cell>
          <cell r="K6445" t="str">
            <v>50,57</v>
          </cell>
          <cell r="L6445" t="str">
            <v>ENCARGOS COMPLEMENTARES REFERENCIAL</v>
          </cell>
          <cell r="M6445" t="str">
            <v>25,08</v>
          </cell>
          <cell r="N6445">
            <v>25.490000000000002</v>
          </cell>
          <cell r="O6445">
            <v>50.57</v>
          </cell>
          <cell r="P6445">
            <v>0</v>
          </cell>
          <cell r="R6445" t="str">
            <v>SINAPI</v>
          </cell>
        </row>
        <row r="6446">
          <cell r="G6446">
            <v>104219</v>
          </cell>
          <cell r="H6446" t="str">
            <v>EMBOÇO OU MASSA ÚNICA EM ARGAMASSA INDUSTRIALIZADA, PREPARO MECÂNICA E APLICAÇÃO COM EQUIPAMENTO DE MISTURA E PROJEÇÃO DE 1,5 M3/H DE ARGAMASSA EM PANOS DE FACHADA COM PRESENÇA DE VÃOS, ESPESSURA DE 25 MM, ACESSO POR ANDAIME. AF_08/2022</v>
          </cell>
          <cell r="I6446" t="str">
            <v>M2</v>
          </cell>
          <cell r="J6446" t="str">
            <v>COEFICIENTE DE REPRESENTATIVIDADE</v>
          </cell>
          <cell r="K6446" t="str">
            <v>99,87</v>
          </cell>
          <cell r="L6446" t="str">
            <v>ENCARGOS COMPLEMENTARES REFERENCIAL</v>
          </cell>
          <cell r="M6446" t="str">
            <v>20,09</v>
          </cell>
          <cell r="N6446">
            <v>79.78</v>
          </cell>
          <cell r="O6446">
            <v>99.87</v>
          </cell>
          <cell r="P6446">
            <v>0</v>
          </cell>
          <cell r="R6446" t="str">
            <v>SINAPI</v>
          </cell>
        </row>
        <row r="6447">
          <cell r="G6447">
            <v>104220</v>
          </cell>
          <cell r="H6447" t="str">
            <v>EMBOÇO OU MASSA ÚNICA EM ARGAMASSA TRAÇO 1:2:8, PREPARO MECÂNICA COM BETONEIRA 400 L, APLICADA COM PROJETOR TIPO CANEQUINHA EM PANOS DE FACHADA COM PRESENÇA DE VÃOS, ESPESSURA DE 25 MM, ACESSO POR ANDAIME. AF_08/2022</v>
          </cell>
          <cell r="I6447" t="str">
            <v>M2</v>
          </cell>
          <cell r="J6447" t="str">
            <v>ATRIBUÍDO SÃO PAULO</v>
          </cell>
          <cell r="K6447" t="str">
            <v>50,19</v>
          </cell>
          <cell r="L6447" t="str">
            <v>ENCARGOS COMPLEMENTARES REFERENCIAL</v>
          </cell>
          <cell r="M6447" t="str">
            <v>20,25</v>
          </cell>
          <cell r="N6447">
            <v>29.939999999999998</v>
          </cell>
          <cell r="O6447">
            <v>50.19</v>
          </cell>
          <cell r="P6447">
            <v>0</v>
          </cell>
          <cell r="R6447" t="str">
            <v>SINAPI</v>
          </cell>
        </row>
        <row r="6448">
          <cell r="G6448">
            <v>104221</v>
          </cell>
          <cell r="H6448" t="str">
            <v>EMBOÇO OU MASSA ÚNICA EM ARGAMASSA TRAÇO 1:2:8, PREPARO MECÂNICA COM BETONEIRA 400 L, APLICADA MANUALMENTE EM PANOS DE FACHADA COM PRESENÇA DE VÃOS, ESPESSURA DE 35 MM, ACESSO POR ANDAIME. AF_08/2022</v>
          </cell>
          <cell r="I6448" t="str">
            <v>M2</v>
          </cell>
          <cell r="J6448" t="str">
            <v>COEFICIENTE DE REPRESENTATIVIDADE</v>
          </cell>
          <cell r="K6448" t="str">
            <v>60,14</v>
          </cell>
          <cell r="L6448" t="str">
            <v>ENCARGOS COMPLEMENTARES REFERENCIAL</v>
          </cell>
          <cell r="M6448" t="str">
            <v>28,31</v>
          </cell>
          <cell r="N6448">
            <v>31.830000000000002</v>
          </cell>
          <cell r="O6448">
            <v>60.14</v>
          </cell>
          <cell r="P6448">
            <v>0</v>
          </cell>
          <cell r="R6448" t="str">
            <v>SINAPI</v>
          </cell>
        </row>
        <row r="6449">
          <cell r="G6449">
            <v>104222</v>
          </cell>
          <cell r="H6449" t="str">
            <v>EMBOÇO OU MASSA ÚNICA EM ARGAMASSA TRAÇO 1:2:8, PREPARO MANUAL, APLICADA MANUALMENTE EM PANOS DE FACHADA COM PRESENÇA DE VÃOS, ESPESSURA DE 35 MM, ACESSO POR ANDAIME. AF_08/2022</v>
          </cell>
          <cell r="I6449" t="str">
            <v>M2</v>
          </cell>
          <cell r="J6449" t="str">
            <v>COEFICIENTE DE REPRESENTATIVIDADE</v>
          </cell>
          <cell r="K6449" t="str">
            <v>65,32</v>
          </cell>
          <cell r="L6449" t="str">
            <v>ENCARGOS COMPLEMENTARES REFERENCIAL</v>
          </cell>
          <cell r="M6449" t="str">
            <v>32,41</v>
          </cell>
          <cell r="N6449">
            <v>32.909999999999997</v>
          </cell>
          <cell r="O6449">
            <v>65.319999999999993</v>
          </cell>
          <cell r="P6449">
            <v>0</v>
          </cell>
          <cell r="R6449" t="str">
            <v>SINAPI</v>
          </cell>
        </row>
        <row r="6450">
          <cell r="G6450">
            <v>104223</v>
          </cell>
          <cell r="H6450" t="str">
            <v>EMBOÇO OU MASSA ÚNICA EM ARGAMASSA INDUSTRIALIZADA, PREPARO MECÂNICA E APLICAÇÃO COM EQUIPAMENTO DE MISTURA E PROJEÇÃO DE 1,5 M3/H DE ARGAMASSA EM PANOS DE FACHADA COM PRESENÇA DE VÃOS, ESPESSURA DE 35 MM, ACESSO POR ANDAIME. AF_08/2022</v>
          </cell>
          <cell r="I6450" t="str">
            <v>M2</v>
          </cell>
          <cell r="J6450" t="str">
            <v>COEFICIENTE DE REPRESENTATIVIDADE</v>
          </cell>
          <cell r="K6450" t="str">
            <v>131,58</v>
          </cell>
          <cell r="L6450" t="str">
            <v>ENCARGOS COMPLEMENTARES REFERENCIAL</v>
          </cell>
          <cell r="M6450" t="str">
            <v>25,80</v>
          </cell>
          <cell r="N6450">
            <v>105.78000000000002</v>
          </cell>
          <cell r="O6450">
            <v>131.58000000000001</v>
          </cell>
          <cell r="P6450">
            <v>0</v>
          </cell>
          <cell r="R6450" t="str">
            <v>SINAPI</v>
          </cell>
        </row>
        <row r="6451">
          <cell r="G6451">
            <v>104224</v>
          </cell>
          <cell r="H6451" t="str">
            <v>EMBOÇO OU MASSA ÚNICA EM ARGAMASSA TRAÇO 1:2:8, PREPARO MECÂNICA COM BETONEIRA 400 L, APLICADA COM PROJETOR TIPO CANEQUINHA EM PANOS DE FACHADA COM PRESENÇA DE VÃOS, ESPESSURA DE 35 MM, ACESSO POR ANDAIME. AF_08/2022</v>
          </cell>
          <cell r="I6451" t="str">
            <v>M2</v>
          </cell>
          <cell r="J6451" t="str">
            <v>ATRIBUÍDO SÃO PAULO</v>
          </cell>
          <cell r="K6451" t="str">
            <v>64,79</v>
          </cell>
          <cell r="L6451" t="str">
            <v>ENCARGOS COMPLEMENTARES REFERENCIAL</v>
          </cell>
          <cell r="M6451" t="str">
            <v>26,01</v>
          </cell>
          <cell r="N6451">
            <v>38.78</v>
          </cell>
          <cell r="O6451">
            <v>64.790000000000006</v>
          </cell>
          <cell r="P6451">
            <v>0</v>
          </cell>
          <cell r="R6451" t="str">
            <v>SINAPI</v>
          </cell>
        </row>
        <row r="6452">
          <cell r="G6452">
            <v>104225</v>
          </cell>
          <cell r="H6452" t="str">
            <v>EMBOÇO OU MASSA ÚNICA EM ARGAMASSA TRAÇO 1:2:8, PREPARO MECÂNICA COM BETONEIRA 400 L, APLICADA MANUALMENTE EM PANOS DE FACHADA COM PRESENÇA DE VÃOS, ESPESSURA DE 45 MM, ACESSO POR ANDAIME. AF_08/2022</v>
          </cell>
          <cell r="I6452" t="str">
            <v>M2</v>
          </cell>
          <cell r="J6452" t="str">
            <v>COEFICIENTE DE REPRESENTATIVIDADE</v>
          </cell>
          <cell r="K6452" t="str">
            <v>66,25</v>
          </cell>
          <cell r="L6452" t="str">
            <v>ENCARGOS COMPLEMENTARES REFERENCIAL</v>
          </cell>
          <cell r="M6452" t="str">
            <v>28,95</v>
          </cell>
          <cell r="N6452">
            <v>37.299999999999997</v>
          </cell>
          <cell r="O6452">
            <v>66.25</v>
          </cell>
          <cell r="P6452">
            <v>0</v>
          </cell>
          <cell r="R6452" t="str">
            <v>SINAPI</v>
          </cell>
        </row>
        <row r="6453">
          <cell r="G6453">
            <v>104226</v>
          </cell>
          <cell r="H6453" t="str">
            <v>EMBOÇO OU MASSA ÚNICA EM ARGAMASSA TRAÇO 1:2:8, PREPARO MANUAL, APLICADA MANUALMENTE EM PANOS DE FACHADA COM PRESENÇA DE VÃOS, ESPESSURA DE 45 MM, ACESSO POR ANDAIME. AF_08/2022</v>
          </cell>
          <cell r="I6453" t="str">
            <v>M2</v>
          </cell>
          <cell r="J6453" t="str">
            <v>COEFICIENTE DE REPRESENTATIVIDADE</v>
          </cell>
          <cell r="K6453" t="str">
            <v>72,75</v>
          </cell>
          <cell r="L6453" t="str">
            <v>ENCARGOS COMPLEMENTARES REFERENCIAL</v>
          </cell>
          <cell r="M6453" t="str">
            <v>34,11</v>
          </cell>
          <cell r="N6453">
            <v>38.64</v>
          </cell>
          <cell r="O6453">
            <v>72.75</v>
          </cell>
          <cell r="P6453">
            <v>0</v>
          </cell>
          <cell r="R6453" t="str">
            <v>SINAPI</v>
          </cell>
        </row>
        <row r="6454">
          <cell r="G6454">
            <v>104227</v>
          </cell>
          <cell r="H6454" t="str">
            <v>EMBOÇO OU MASSA ÚNICA EM ARGAMASSA INDUSTRIALIZADA, PREPARO MECÂNICA E APLICAÇÃO COM EQUIPAMENTO DE MISTURA E PROJEÇÃO DE 1,5 M3/H DE ARGAMASSA EM PANOS DE FACHADA COM PRESENÇA DE VÃOS, ESPESSURA DE 45 MM, ACESSO POR ANDAIME. AF_08/2022</v>
          </cell>
          <cell r="I6454" t="str">
            <v>M2</v>
          </cell>
          <cell r="J6454" t="str">
            <v>COEFICIENTE DE REPRESENTATIVIDADE</v>
          </cell>
          <cell r="K6454" t="str">
            <v>156,62</v>
          </cell>
          <cell r="L6454" t="str">
            <v>ENCARGOS COMPLEMENTARES REFERENCIAL</v>
          </cell>
          <cell r="M6454" t="str">
            <v>26,41</v>
          </cell>
          <cell r="N6454">
            <v>130.21</v>
          </cell>
          <cell r="O6454">
            <v>156.62</v>
          </cell>
          <cell r="P6454">
            <v>0</v>
          </cell>
          <cell r="R6454" t="str">
            <v>SINAPI</v>
          </cell>
        </row>
        <row r="6455">
          <cell r="G6455">
            <v>104228</v>
          </cell>
          <cell r="H6455" t="str">
            <v>EMBOÇO OU MASSA ÚNICA EM ARGAMASSA TRAÇO 1:2:8, PREPARO MECÂNICA COM BETONEIRA 400 L, APLICADA COM PROJETOR TIPO CANEQUINHA EM PANOS DE FACHADA COM PRESENÇA DE VÃOS, ESPESSURA DE 45 MM, ACESSO POR ANDAIME. AF_08/2022</v>
          </cell>
          <cell r="I6455" t="str">
            <v>M2</v>
          </cell>
          <cell r="J6455" t="str">
            <v>ATRIBUÍDO SÃO PAULO</v>
          </cell>
          <cell r="K6455" t="str">
            <v>71,51</v>
          </cell>
          <cell r="L6455" t="str">
            <v>ENCARGOS COMPLEMENTARES REFERENCIAL</v>
          </cell>
          <cell r="M6455" t="str">
            <v>26,65</v>
          </cell>
          <cell r="N6455">
            <v>44.860000000000007</v>
          </cell>
          <cell r="O6455">
            <v>71.510000000000005</v>
          </cell>
          <cell r="P6455">
            <v>0</v>
          </cell>
          <cell r="R6455" t="str">
            <v>SINAPI</v>
          </cell>
        </row>
        <row r="6456">
          <cell r="G6456">
            <v>104229</v>
          </cell>
          <cell r="H6456" t="str">
            <v>EMBOÇO OU MASSA ÚNICA EM ARGAMASSA TRAÇO 1:2:8, PREPARO MECÂNICA COM BETONEIRA 400 L, APLICADA MANUALMENTE EM PANOS DE FACHADA COM PRESENÇA DE VÃOS, ESPESSURA DE 50 MM, ACESSO POR ANDAIME. AF_08/2022</v>
          </cell>
          <cell r="I6456" t="str">
            <v>M2</v>
          </cell>
          <cell r="J6456" t="str">
            <v>COEFICIENTE DE REPRESENTATIVIDADE</v>
          </cell>
          <cell r="K6456" t="str">
            <v>77,66</v>
          </cell>
          <cell r="L6456" t="str">
            <v>ENCARGOS COMPLEMENTARES REFERENCIAL</v>
          </cell>
          <cell r="M6456" t="str">
            <v>35,69</v>
          </cell>
          <cell r="N6456">
            <v>41.97</v>
          </cell>
          <cell r="O6456">
            <v>77.66</v>
          </cell>
          <cell r="P6456">
            <v>0</v>
          </cell>
          <cell r="R6456" t="str">
            <v>SINAPI</v>
          </cell>
        </row>
        <row r="6457">
          <cell r="G6457">
            <v>104230</v>
          </cell>
          <cell r="H6457" t="str">
            <v>EMBOÇO OU MASSA ÚNICA EM ARGAMASSA TRAÇO 1:2:8, PREPARO MANUAL, APLICADA MANUALMENTE EM PANOS DE FACHADA COM PRESENÇA DE VÃOS, ESPESSURA DE 50 MM, ACESSO POR ANDAIME. AF_08/2022</v>
          </cell>
          <cell r="I6457" t="str">
            <v>M2</v>
          </cell>
          <cell r="J6457" t="str">
            <v>COEFICIENTE DE REPRESENTATIVIDADE</v>
          </cell>
          <cell r="K6457" t="str">
            <v>84,81</v>
          </cell>
          <cell r="L6457" t="str">
            <v>ENCARGOS COMPLEMENTARES REFERENCIAL</v>
          </cell>
          <cell r="M6457" t="str">
            <v>41,36</v>
          </cell>
          <cell r="N6457">
            <v>43.45</v>
          </cell>
          <cell r="O6457">
            <v>84.81</v>
          </cell>
          <cell r="P6457">
            <v>0</v>
          </cell>
          <cell r="R6457" t="str">
            <v>SINAPI</v>
          </cell>
        </row>
        <row r="6458">
          <cell r="G6458">
            <v>104231</v>
          </cell>
          <cell r="H6458" t="str">
            <v>EMBOÇO OU MASSA ÚNICA EM ARGAMASSA INDUSTRIALIZADA, PREPARO MECÂNICA E APLICAÇÃO COM EQUIPAMENTO DE MISTURA E PROJEÇÃO DE 1,5 M3/H DE ARGAMASSA EM PANOS DE FACHADA COM PRESENÇA DE VÃOS, ESPESSURA DE 50 MM, ACESSO POR ANDAIME. AF_08/2022</v>
          </cell>
          <cell r="I6458" t="str">
            <v>M2</v>
          </cell>
          <cell r="J6458" t="str">
            <v>COEFICIENTE DE REPRESENTATIVIDADE</v>
          </cell>
          <cell r="K6458" t="str">
            <v>172,50</v>
          </cell>
          <cell r="L6458" t="str">
            <v>ENCARGOS COMPLEMENTARES REFERENCIAL</v>
          </cell>
          <cell r="M6458" t="str">
            <v>29,39</v>
          </cell>
          <cell r="N6458">
            <v>143.11000000000001</v>
          </cell>
          <cell r="O6458">
            <v>172.5</v>
          </cell>
          <cell r="P6458">
            <v>0</v>
          </cell>
          <cell r="R6458" t="str">
            <v>SINAPI</v>
          </cell>
        </row>
        <row r="6459">
          <cell r="G6459">
            <v>104232</v>
          </cell>
          <cell r="H6459" t="str">
            <v>EMBOÇO OU MASSA ÚNICA EM ARGAMASSA TRAÇO 1:2:8, PREPARO MECÂNICA COM BETONEIRA 400 L, APLICADA COM PROJETOR TIPO CANEQUINHA EM PANOS DE FACHADA COM PRESENÇA DE VÃOS, ESPESSURA DE 50 MM, ACESSO POR ANDAIME. AF_08/2022</v>
          </cell>
          <cell r="I6459" t="str">
            <v>M2</v>
          </cell>
          <cell r="J6459" t="str">
            <v>ATRIBUÍDO SÃO PAULO</v>
          </cell>
          <cell r="K6459" t="str">
            <v>78,95</v>
          </cell>
          <cell r="L6459" t="str">
            <v>ENCARGOS COMPLEMENTARES REFERENCIAL</v>
          </cell>
          <cell r="M6459" t="str">
            <v>29,64</v>
          </cell>
          <cell r="N6459">
            <v>49.31</v>
          </cell>
          <cell r="O6459">
            <v>78.95</v>
          </cell>
          <cell r="P6459">
            <v>0</v>
          </cell>
          <cell r="R6459" t="str">
            <v>SINAPI</v>
          </cell>
        </row>
        <row r="6460">
          <cell r="G6460">
            <v>104233</v>
          </cell>
          <cell r="H6460" t="str">
            <v>EMBOÇO OU MASSA ÚNICA EM ARGAMASSA TRAÇO 1:2:8, PREPARO MECÂNICA COM BETONEIRA 400 L, APLICADA MANUALMENTE EM PANOS DE FACHADA SEM PRESENÇA DE VÃOS, ESPESSURA DE 25 MM, ACESSO POR ANDAIME. AF_08/2022</v>
          </cell>
          <cell r="I6460" t="str">
            <v>M2</v>
          </cell>
          <cell r="J6460" t="str">
            <v>COEFICIENTE DE REPRESENTATIVIDADE</v>
          </cell>
          <cell r="K6460" t="str">
            <v>35,48</v>
          </cell>
          <cell r="L6460" t="str">
            <v>ENCARGOS COMPLEMENTARES REFERENCIAL</v>
          </cell>
          <cell r="M6460" t="str">
            <v>13,94</v>
          </cell>
          <cell r="N6460">
            <v>21.54</v>
          </cell>
          <cell r="O6460">
            <v>35.479999999999997</v>
          </cell>
          <cell r="P6460">
            <v>0</v>
          </cell>
          <cell r="R6460" t="str">
            <v>SINAPI</v>
          </cell>
        </row>
        <row r="6461">
          <cell r="G6461">
            <v>104234</v>
          </cell>
          <cell r="H6461" t="str">
            <v>EMBOÇO OU MASSA ÚNICA EM ARGAMASSA TRAÇO 1:2:8, PREPARO MANUAL, APLICADA MANUALMENTE EM PANOS DE FACHADA SEM PRESENÇA DE VÃOS, ESPESSURA DE 25 MM, ACESSO POR ANDAIME. AF_08/2022</v>
          </cell>
          <cell r="I6461" t="str">
            <v>M2</v>
          </cell>
          <cell r="J6461" t="str">
            <v>COEFICIENTE DE REPRESENTATIVIDADE</v>
          </cell>
          <cell r="K6461" t="str">
            <v>39,08</v>
          </cell>
          <cell r="L6461" t="str">
            <v>ENCARGOS COMPLEMENTARES REFERENCIAL</v>
          </cell>
          <cell r="M6461" t="str">
            <v>16,80</v>
          </cell>
          <cell r="N6461">
            <v>22.279999999999998</v>
          </cell>
          <cell r="O6461">
            <v>39.08</v>
          </cell>
          <cell r="P6461">
            <v>0</v>
          </cell>
          <cell r="R6461" t="str">
            <v>SINAPI</v>
          </cell>
        </row>
        <row r="6462">
          <cell r="G6462">
            <v>104235</v>
          </cell>
          <cell r="H6462" t="str">
            <v>EMBOÇO OU MASSA ÚNICA EM ARGAMASSA INDUSTRIALIZADA, PREPARO MECÂNICA E APLICAÇÃO COM EQUIPAMENTO DE MISTURA E PROJEÇÃO DE 1,5 M3/H DE ARGAMASSA EM PANOS DE FACHADA SEM PRESENÇA DE VÃOS, ESPESSURA DE 25 MM, ACESSO POR ANDAIME. AF_08/2022</v>
          </cell>
          <cell r="I6462" t="str">
            <v>M2</v>
          </cell>
          <cell r="J6462" t="str">
            <v>COEFICIENTE DE REPRESENTATIVIDADE</v>
          </cell>
          <cell r="K6462" t="str">
            <v>85,80</v>
          </cell>
          <cell r="L6462" t="str">
            <v>ENCARGOS COMPLEMENTARES REFERENCIAL</v>
          </cell>
          <cell r="M6462" t="str">
            <v>12,67</v>
          </cell>
          <cell r="N6462">
            <v>73.13</v>
          </cell>
          <cell r="O6462">
            <v>85.8</v>
          </cell>
          <cell r="P6462">
            <v>0</v>
          </cell>
          <cell r="R6462" t="str">
            <v>SINAPI</v>
          </cell>
        </row>
        <row r="6463">
          <cell r="G6463">
            <v>104236</v>
          </cell>
          <cell r="H6463" t="str">
            <v>EMBOÇO OU MASSA ÚNICA EM ARGAMASSA TRAÇO 1:2:8, PREPARO MECÂNICA COM BETONEIRA 400 L, APLICADA COM PROJETOR TIPO CANEQUINHA EM PANOS DE FACHADA SEM PRESENÇA DE VÃOS, ESPESSURA DE 25 MM, ACESSO POR ANDAIME. AF_08/2022</v>
          </cell>
          <cell r="I6463" t="str">
            <v>M2</v>
          </cell>
          <cell r="J6463" t="str">
            <v>ATRIBUÍDO SÃO PAULO</v>
          </cell>
          <cell r="K6463" t="str">
            <v>38,10</v>
          </cell>
          <cell r="L6463" t="str">
            <v>ENCARGOS COMPLEMENTARES REFERENCIAL</v>
          </cell>
          <cell r="M6463" t="str">
            <v>12,81</v>
          </cell>
          <cell r="N6463">
            <v>25.29</v>
          </cell>
          <cell r="O6463">
            <v>38.1</v>
          </cell>
          <cell r="P6463">
            <v>0</v>
          </cell>
          <cell r="R6463" t="str">
            <v>SINAPI</v>
          </cell>
        </row>
        <row r="6464">
          <cell r="G6464">
            <v>104237</v>
          </cell>
          <cell r="H6464" t="str">
            <v>EMBOÇO OU MASSA ÚNICA EM ARGAMASSA TRAÇO 1:2:8, PREPARO MECÂNICA COM BETONEIRA 400 L, APLICADA MANUALMENTE EM PANOS DE FACHADA SEM PRESENÇA DE VÃOS, ESPESSURA DE 35 MM, ACESSO POR ANDAIME. AF_08/2022</v>
          </cell>
          <cell r="I6464" t="str">
            <v>M2</v>
          </cell>
          <cell r="J6464" t="str">
            <v>COEFICIENTE DE REPRESENTATIVIDADE</v>
          </cell>
          <cell r="K6464" t="str">
            <v>48,56</v>
          </cell>
          <cell r="L6464" t="str">
            <v>ENCARGOS COMPLEMENTARES REFERENCIAL</v>
          </cell>
          <cell r="M6464" t="str">
            <v>20,20</v>
          </cell>
          <cell r="N6464">
            <v>28.360000000000003</v>
          </cell>
          <cell r="O6464">
            <v>48.56</v>
          </cell>
          <cell r="P6464">
            <v>0</v>
          </cell>
          <cell r="R6464" t="str">
            <v>SINAPI</v>
          </cell>
        </row>
        <row r="6465">
          <cell r="G6465">
            <v>104238</v>
          </cell>
          <cell r="H6465" t="str">
            <v>EMBOÇO OU MASSA ÚNICA EM ARGAMASSA TRAÇO 1:2:8, PREPARO MANUAL, APLICADA MANUALMENTE EM PANOS DE FACHADA SEM PRESENÇA DE VÃOS, ESPESSURA DE 35 MM, ACESSO POR ANDAIME. AF_08/2022</v>
          </cell>
          <cell r="I6465" t="str">
            <v>M2</v>
          </cell>
          <cell r="J6465" t="str">
            <v>COEFICIENTE DE REPRESENTATIVIDADE</v>
          </cell>
          <cell r="K6465" t="str">
            <v>53,40</v>
          </cell>
          <cell r="L6465" t="str">
            <v>ENCARGOS COMPLEMENTARES REFERENCIAL</v>
          </cell>
          <cell r="M6465" t="str">
            <v>24,04</v>
          </cell>
          <cell r="N6465">
            <v>29.36</v>
          </cell>
          <cell r="O6465">
            <v>53.4</v>
          </cell>
          <cell r="P6465">
            <v>0</v>
          </cell>
          <cell r="R6465" t="str">
            <v>SINAPI</v>
          </cell>
        </row>
        <row r="6466">
          <cell r="G6466">
            <v>104239</v>
          </cell>
          <cell r="H6466" t="str">
            <v>EMBOÇO OU MASSA ÚNICA EM ARGAMASSA INDUSTRIALIZADA, PREPARO MECÂNICA E APLICAÇÃO COM EQUIPAMENTO DE MISTURA E PROJEÇÃO DE 1,5 M3/H DE ARGAMASSA EM PANOS DE FACHADA SEM PRESENÇA DE VÃOS, ESPESSURA DE 35 MM, ACESSO POR ANDAIME. AF_08/2022</v>
          </cell>
          <cell r="I6466" t="str">
            <v>M2</v>
          </cell>
          <cell r="J6466" t="str">
            <v>COEFICIENTE DE REPRESENTATIVIDADE</v>
          </cell>
          <cell r="K6466" t="str">
            <v>115,91</v>
          </cell>
          <cell r="L6466" t="str">
            <v>ENCARGOS COMPLEMENTARES REFERENCIAL</v>
          </cell>
          <cell r="M6466" t="str">
            <v>18,38</v>
          </cell>
          <cell r="N6466">
            <v>97.53</v>
          </cell>
          <cell r="O6466">
            <v>115.91</v>
          </cell>
          <cell r="P6466">
            <v>0</v>
          </cell>
          <cell r="R6466" t="str">
            <v>SINAPI</v>
          </cell>
        </row>
        <row r="6467">
          <cell r="G6467">
            <v>104240</v>
          </cell>
          <cell r="H6467" t="str">
            <v>EMBOÇO OU MASSA ÚNICA EM ARGAMASSA TRAÇO 1:2:8, PREPARO MECÂNICA COM BETONEIRA 400 L, APLICADA COM PROJETOR TIPO CANEQUINHA EM PANOS DE FACHADA SEM PRESENÇA DE VÃOS, ESPESSURA DE 35 MM, ACESSO POR ANDAIME. AF_08/2022</v>
          </cell>
          <cell r="I6467" t="str">
            <v>M2</v>
          </cell>
          <cell r="J6467" t="str">
            <v>ATRIBUÍDO SÃO PAULO</v>
          </cell>
          <cell r="K6467" t="str">
            <v>52,35</v>
          </cell>
          <cell r="L6467" t="str">
            <v>ENCARGOS COMPLEMENTARES REFERENCIAL</v>
          </cell>
          <cell r="M6467" t="str">
            <v>18,55</v>
          </cell>
          <cell r="N6467">
            <v>33.799999999999997</v>
          </cell>
          <cell r="O6467">
            <v>52.349999999999994</v>
          </cell>
          <cell r="P6467">
            <v>0</v>
          </cell>
          <cell r="R6467" t="str">
            <v>SINAPI</v>
          </cell>
        </row>
        <row r="6468">
          <cell r="G6468">
            <v>104241</v>
          </cell>
          <cell r="H6468" t="str">
            <v>EMBOÇO OU MASSA ÚNICA EM ARGAMASSA TRAÇO 1:2:8, PREPARO MECÂNICA COM BETONEIRA 400 L, APLICADA MANUALMENTE EM PANOS DE FACHADA SEM PRESENÇA DE VÃOS, ESPESSURA DE 45 MM, ACESSO POR ANDAIME. AF_08/2022</v>
          </cell>
          <cell r="I6468" t="str">
            <v>M2</v>
          </cell>
          <cell r="J6468" t="str">
            <v>COEFICIENTE DE REPRESENTATIVIDADE</v>
          </cell>
          <cell r="K6468" t="str">
            <v>54,27</v>
          </cell>
          <cell r="L6468" t="str">
            <v>ENCARGOS COMPLEMENTARES REFERENCIAL</v>
          </cell>
          <cell r="M6468" t="str">
            <v>20,80</v>
          </cell>
          <cell r="N6468">
            <v>33.47</v>
          </cell>
          <cell r="O6468">
            <v>54.269999999999996</v>
          </cell>
          <cell r="P6468">
            <v>0</v>
          </cell>
          <cell r="R6468" t="str">
            <v>SINAPI</v>
          </cell>
        </row>
        <row r="6469">
          <cell r="G6469">
            <v>104242</v>
          </cell>
          <cell r="H6469" t="str">
            <v>EMBOÇO OU MASSA ÚNICA EM ARGAMASSA TRAÇO 1:2:8, PREPARO MANUAL, APLICADA MANUALMENTE EM PANOS DE FACHADA SEM PRESENÇA DE VÃOS, ESPESSURA DE 45 MM, ACESSO POR ANDAIME. AF_08/2022</v>
          </cell>
          <cell r="I6469" t="str">
            <v>M2</v>
          </cell>
          <cell r="J6469" t="str">
            <v>COEFICIENTE DE REPRESENTATIVIDADE</v>
          </cell>
          <cell r="K6469" t="str">
            <v>60,34</v>
          </cell>
          <cell r="L6469" t="str">
            <v>ENCARGOS COMPLEMENTARES REFERENCIAL</v>
          </cell>
          <cell r="M6469" t="str">
            <v>25,61</v>
          </cell>
          <cell r="N6469">
            <v>34.730000000000004</v>
          </cell>
          <cell r="O6469">
            <v>60.34</v>
          </cell>
          <cell r="P6469">
            <v>0</v>
          </cell>
          <cell r="R6469" t="str">
            <v>SINAPI</v>
          </cell>
        </row>
        <row r="6470">
          <cell r="G6470">
            <v>104243</v>
          </cell>
          <cell r="H6470" t="str">
            <v>EMBOÇO OU MASSA ÚNICA EM ARGAMASSA INDUSTRIALIZADA, PREPARO MECÂNICA E APLICAÇÃO COM EQUIPAMENTO DE MISTURA E PROJEÇÃO DE 1,5 M3/H DE ARGAMASSA EM PANOS DE FACHADA SEM PRESENÇA DE VÃOS, ESPESSURA DE 45 MM, ACESSO POR ANDAIME. AF_08/2022</v>
          </cell>
          <cell r="I6470" t="str">
            <v>M2</v>
          </cell>
          <cell r="J6470" t="str">
            <v>COEFICIENTE DE REPRESENTATIVIDADE</v>
          </cell>
          <cell r="K6470" t="str">
            <v>139,31</v>
          </cell>
          <cell r="L6470" t="str">
            <v>ENCARGOS COMPLEMENTARES REFERENCIAL</v>
          </cell>
          <cell r="M6470" t="str">
            <v>18,95</v>
          </cell>
          <cell r="N6470">
            <v>120.36</v>
          </cell>
          <cell r="O6470">
            <v>139.31</v>
          </cell>
          <cell r="P6470">
            <v>0</v>
          </cell>
          <cell r="R6470" t="str">
            <v>SINAPI</v>
          </cell>
        </row>
        <row r="6471">
          <cell r="G6471">
            <v>104244</v>
          </cell>
          <cell r="H6471" t="str">
            <v>EMBOÇO OU MASSA ÚNICA EM ARGAMASSA TRAÇO 1:2:8, PREPARO MECÂNICA COM BETONEIRA 400 L, APLICADA COM PROJETOR TIPO CANEQUINHA EM PANOS DE FACHADA SEM PRESENÇA DE VÃOS, ESPESSURA DE 45 MM, ACESSO POR ANDAIME. AF_08/2022</v>
          </cell>
          <cell r="I6471" t="str">
            <v>M2</v>
          </cell>
          <cell r="J6471" t="str">
            <v>ATRIBUÍDO SÃO PAULO</v>
          </cell>
          <cell r="K6471" t="str">
            <v>58,67</v>
          </cell>
          <cell r="L6471" t="str">
            <v>ENCARGOS COMPLEMENTARES REFERENCIAL</v>
          </cell>
          <cell r="M6471" t="str">
            <v>19,16</v>
          </cell>
          <cell r="N6471">
            <v>39.510000000000005</v>
          </cell>
          <cell r="O6471">
            <v>58.67</v>
          </cell>
          <cell r="P6471">
            <v>0</v>
          </cell>
          <cell r="R6471" t="str">
            <v>SINAPI</v>
          </cell>
        </row>
        <row r="6472">
          <cell r="G6472">
            <v>104245</v>
          </cell>
          <cell r="H6472" t="str">
            <v>EMBOÇO OU MASSA ÚNICA EM ARGAMASSA TRAÇO 1:2:8, PREPARO MECÂNICA COM BETONEIRA 400 L, APLICADA MANUALMENTE EM PANOS DE FACHADA SEM PRESENÇA DE VÃOS, ESPESSURA DE 50 MM, ACESSO POR ANDAIME. AF_08/2022</v>
          </cell>
          <cell r="I6472" t="str">
            <v>M2</v>
          </cell>
          <cell r="J6472" t="str">
            <v>COEFICIENTE DE REPRESENTATIVIDADE</v>
          </cell>
          <cell r="K6472" t="str">
            <v>59,22</v>
          </cell>
          <cell r="L6472" t="str">
            <v>ENCARGOS COMPLEMENTARES REFERENCIAL</v>
          </cell>
          <cell r="M6472" t="str">
            <v>22,69</v>
          </cell>
          <cell r="N6472">
            <v>36.53</v>
          </cell>
          <cell r="O6472">
            <v>59.22</v>
          </cell>
          <cell r="P6472">
            <v>0</v>
          </cell>
          <cell r="R6472" t="str">
            <v>SINAPI</v>
          </cell>
        </row>
        <row r="6473">
          <cell r="G6473">
            <v>104246</v>
          </cell>
          <cell r="H6473" t="str">
            <v>EMBOÇO OU MASSA ÚNICA EM ARGAMASSA TRAÇO 1:2:8, PREPARO MANUAL, APLICADA MANUALMENTE EM PANOS DE FACHADA SEM PRESENÇA DE VÃOS, ESPESSURA DE 50 MM, ACESSO POR ANDAIME. AF_08/2022</v>
          </cell>
          <cell r="I6473" t="str">
            <v>M2</v>
          </cell>
          <cell r="J6473" t="str">
            <v>COEFICIENTE DE REPRESENTATIVIDADE</v>
          </cell>
          <cell r="K6473" t="str">
            <v>65,90</v>
          </cell>
          <cell r="L6473" t="str">
            <v>ENCARGOS COMPLEMENTARES REFERENCIAL</v>
          </cell>
          <cell r="M6473" t="str">
            <v>28,00</v>
          </cell>
          <cell r="N6473">
            <v>37.900000000000006</v>
          </cell>
          <cell r="O6473">
            <v>65.900000000000006</v>
          </cell>
          <cell r="P6473">
            <v>0</v>
          </cell>
          <cell r="R6473" t="str">
            <v>SINAPI</v>
          </cell>
        </row>
        <row r="6474">
          <cell r="G6474">
            <v>104247</v>
          </cell>
          <cell r="H6474" t="str">
            <v>EMBOÇO OU MASSA ÚNICA EM ARGAMASSA INDUSTRIALIZADA, PREPARO MECÂNICA E APLICAÇÃO COM EQUIPAMENTO DE MISTURA E PROJEÇÃO DE 1,5 M3/H DE ARGAMASSA EM PANOS DE FACHADA SEM PRESENÇA DE VÃOS, ESPESSURA DE 50 MM, ACESSO POR ANDAIME. AF_08/2022</v>
          </cell>
          <cell r="I6474" t="str">
            <v>M2</v>
          </cell>
          <cell r="J6474" t="str">
            <v>COEFICIENTE DE REPRESENTATIVIDADE</v>
          </cell>
          <cell r="K6474" t="str">
            <v>150,48</v>
          </cell>
          <cell r="L6474" t="str">
            <v>ENCARGOS COMPLEMENTARES REFERENCIAL</v>
          </cell>
          <cell r="M6474" t="str">
            <v>18,84</v>
          </cell>
          <cell r="N6474">
            <v>131.63999999999999</v>
          </cell>
          <cell r="O6474">
            <v>150.47999999999999</v>
          </cell>
          <cell r="P6474">
            <v>0</v>
          </cell>
          <cell r="R6474" t="str">
            <v>SINAPI</v>
          </cell>
        </row>
        <row r="6475">
          <cell r="G6475">
            <v>104248</v>
          </cell>
          <cell r="H6475" t="str">
            <v>EMBOÇO OU MASSA ÚNICA EM ARGAMASSA TRAÇO 1:2:8, PREPARO MECÂNICA COM BETONEIRA 400 L, APLICADA COM PROJETOR TIPO CANEQUINHA EM PANOS DE FACHADA SEM PRESENÇA DE VÃOS, ESPESSURA DE 50 MM, ACESSO POR ANDAIME. AF_08/2022</v>
          </cell>
          <cell r="I6475" t="str">
            <v>M2</v>
          </cell>
          <cell r="J6475" t="str">
            <v>ATRIBUÍDO SÃO PAULO</v>
          </cell>
          <cell r="K6475" t="str">
            <v>61,20</v>
          </cell>
          <cell r="L6475" t="str">
            <v>ENCARGOS COMPLEMENTARES REFERENCIAL</v>
          </cell>
          <cell r="M6475" t="str">
            <v>19,06</v>
          </cell>
          <cell r="N6475">
            <v>42.14</v>
          </cell>
          <cell r="O6475">
            <v>61.2</v>
          </cell>
          <cell r="P6475">
            <v>0</v>
          </cell>
          <cell r="R6475" t="str">
            <v>SINAPI</v>
          </cell>
        </row>
        <row r="6476">
          <cell r="G6476">
            <v>104249</v>
          </cell>
          <cell r="H6476" t="str">
            <v>EMBOÇO OU MASSA ÚNICA EM ARGAMASSA TRAÇO 1:2:8, PREPARO MECÂNICA COM BETONEIRA 400 L, APLICADA MANUALMENTE EM SUPERFÍCIES EXTERNAS DA SACADA, ESPESSURA DE 25 MM, ACESSO POR ANDAIME, SEM USO DE TELA METÁLICA. AF_08/2022</v>
          </cell>
          <cell r="I6476" t="str">
            <v>M2</v>
          </cell>
          <cell r="J6476" t="str">
            <v>COEFICIENTE DE REPRESENTATIVIDADE</v>
          </cell>
          <cell r="K6476" t="str">
            <v>63,66</v>
          </cell>
          <cell r="L6476" t="str">
            <v>ENCARGOS COMPLEMENTARES REFERENCIAL</v>
          </cell>
          <cell r="M6476" t="str">
            <v>37,81</v>
          </cell>
          <cell r="N6476">
            <v>25.849999999999994</v>
          </cell>
          <cell r="O6476">
            <v>63.66</v>
          </cell>
          <cell r="P6476">
            <v>0</v>
          </cell>
          <cell r="R6476" t="str">
            <v>SINAPI</v>
          </cell>
        </row>
        <row r="6477">
          <cell r="G6477">
            <v>104250</v>
          </cell>
          <cell r="H6477" t="str">
            <v>EMBOÇO OU MASSA ÚNICA EM ARGAMASSA TRAÇO 1:2:8, PREPARO MANUAL, APLICADA MANUALMENTE EM SUPERFÍCIES EXTERNAS DA SACADA, ESPESSURA DE 25 MM, ACESSO POR ANDAIME, SEM USO DE TELA METÁLICA. AF_08/2022</v>
          </cell>
          <cell r="I6477" t="str">
            <v>M2</v>
          </cell>
          <cell r="J6477" t="str">
            <v>COEFICIENTE DE REPRESENTATIVIDADE</v>
          </cell>
          <cell r="K6477" t="str">
            <v>67,26</v>
          </cell>
          <cell r="L6477" t="str">
            <v>ENCARGOS COMPLEMENTARES REFERENCIAL</v>
          </cell>
          <cell r="M6477" t="str">
            <v>40,66</v>
          </cell>
          <cell r="N6477">
            <v>26.600000000000009</v>
          </cell>
          <cell r="O6477">
            <v>67.260000000000005</v>
          </cell>
          <cell r="P6477">
            <v>0</v>
          </cell>
          <cell r="R6477" t="str">
            <v>SINAPI</v>
          </cell>
        </row>
        <row r="6478">
          <cell r="G6478">
            <v>104251</v>
          </cell>
          <cell r="H6478" t="str">
            <v>EMBOÇO OU MASSA ÚNICA EM ARGAMASSA INDUSTRIALIZADA, PREPARO MECÂNICA E APLICAÇÃO COM EQUIPAMENTO DE MISTURA E PROJEÇÃO DE 1,5 M3/H DE ARGAMASSA EM PANOS DE FACHADA SUPERFÍCIES EXTERNAS DA SACADA, ESPESSURA DE 25 MM, ACESSO POR ANDAIME, SEM USO DE TELA METÁLICA. AF_08/2022</v>
          </cell>
          <cell r="I6478" t="str">
            <v>M2</v>
          </cell>
          <cell r="J6478" t="str">
            <v>COEFICIENTE DE REPRESENTATIVIDADE</v>
          </cell>
          <cell r="K6478" t="str">
            <v>111,24</v>
          </cell>
          <cell r="L6478" t="str">
            <v>ENCARGOS COMPLEMENTARES REFERENCIAL</v>
          </cell>
          <cell r="M6478" t="str">
            <v>34,42</v>
          </cell>
          <cell r="N6478">
            <v>76.819999999999993</v>
          </cell>
          <cell r="O6478">
            <v>111.24</v>
          </cell>
          <cell r="P6478">
            <v>0</v>
          </cell>
          <cell r="R6478" t="str">
            <v>SINAPI</v>
          </cell>
        </row>
        <row r="6479">
          <cell r="G6479">
            <v>104252</v>
          </cell>
          <cell r="H6479" t="str">
            <v>EMBOÇO OU MASSA ÚNICA EM ARGAMASSA TRAÇO 1:2:8, PREPARO MECÂNICA COM BETONEIRA 400 L, APLICADA COM PROJETOR TIPO CANEQUINHA EM SUPERFÍCIES EXTERNAS DA SACADA, ESPESSURA DE 25 MM, ACESSO POR ANDAIME, SEM USO DE TELA METÁLICA. AF_08/2022</v>
          </cell>
          <cell r="I6479" t="str">
            <v>M2</v>
          </cell>
          <cell r="J6479" t="str">
            <v>ATRIBUÍDO SÃO PAULO</v>
          </cell>
          <cell r="K6479" t="str">
            <v>68,69</v>
          </cell>
          <cell r="L6479" t="str">
            <v>ENCARGOS COMPLEMENTARES REFERENCIAL</v>
          </cell>
          <cell r="M6479" t="str">
            <v>34,58</v>
          </cell>
          <cell r="N6479">
            <v>34.11</v>
          </cell>
          <cell r="O6479">
            <v>68.69</v>
          </cell>
          <cell r="P6479">
            <v>0</v>
          </cell>
          <cell r="R6479" t="str">
            <v>SINAPI</v>
          </cell>
        </row>
        <row r="6480">
          <cell r="G6480">
            <v>104253</v>
          </cell>
          <cell r="H6480" t="str">
            <v>EMBOÇO OU MASSA ÚNICA EM ARGAMASSA TRAÇO 1:2:8, PREPARO MECÂNICA COM BETONEIRA 400 L, APLICADA MANUALMENTE EM SUPERFÍCIES EXTERNAS DA SACADA, ESPESSURA DE 35 MM, ACESSO POR ANDAIME, SEM USO DE TELA METÁLICA. AF_08/2022</v>
          </cell>
          <cell r="I6480" t="str">
            <v>M2</v>
          </cell>
          <cell r="J6480" t="str">
            <v>COEFICIENTE DE REPRESENTATIVIDADE</v>
          </cell>
          <cell r="K6480" t="str">
            <v>76,75</v>
          </cell>
          <cell r="L6480" t="str">
            <v>ENCARGOS COMPLEMENTARES REFERENCIAL</v>
          </cell>
          <cell r="M6480" t="str">
            <v>44,08</v>
          </cell>
          <cell r="N6480">
            <v>32.67</v>
          </cell>
          <cell r="O6480">
            <v>76.75</v>
          </cell>
          <cell r="P6480">
            <v>0</v>
          </cell>
          <cell r="R6480" t="str">
            <v>SINAPI</v>
          </cell>
        </row>
        <row r="6481">
          <cell r="G6481">
            <v>104254</v>
          </cell>
          <cell r="H6481" t="str">
            <v>EMBOÇO OU MASSA ÚNICA EM ARGAMASSA TRAÇO 1:2:8, PREPARO MANUAL, APLICADA MANUALMENTE EM SUPERFÍCIES EXTERNAS DA SACADA, ESPESSURA DE 35 MM, ACESSO POR ANDAIME, SEM USO DE TELA METÁLICA. AF_08/2022</v>
          </cell>
          <cell r="I6481" t="str">
            <v>M2</v>
          </cell>
          <cell r="J6481" t="str">
            <v>COEFICIENTE DE REPRESENTATIVIDADE</v>
          </cell>
          <cell r="K6481" t="str">
            <v>81,59</v>
          </cell>
          <cell r="L6481" t="str">
            <v>ENCARGOS COMPLEMENTARES REFERENCIAL</v>
          </cell>
          <cell r="M6481" t="str">
            <v>47,92</v>
          </cell>
          <cell r="N6481">
            <v>33.67</v>
          </cell>
          <cell r="O6481">
            <v>81.59</v>
          </cell>
          <cell r="P6481">
            <v>0</v>
          </cell>
          <cell r="R6481" t="str">
            <v>SINAPI</v>
          </cell>
        </row>
        <row r="6482">
          <cell r="G6482">
            <v>104255</v>
          </cell>
          <cell r="H6482" t="str">
            <v>EMBOÇO OU MASSA ÚNICA EM ARGAMASSA INDUSTRIALIZADA, PREPARO MECÂNICO E APLICAÇÃO COM EQUIPAMENTO DE MISTURA E PROJEÇÃO DE 1,5 M3/H DE ARGAMASSA EM PANOS DE FACHADA SUPERFÍCIES EXTERNAS DA SACADA, ESPESSURA DE 35 MM, ACESSO POR ANDAIME, SEM USO DE TELA METÁLICA. AF_08/2022</v>
          </cell>
          <cell r="I6482" t="str">
            <v>M2</v>
          </cell>
          <cell r="J6482" t="str">
            <v>COEFICIENTE DE REPRESENTATIVIDADE</v>
          </cell>
          <cell r="K6482" t="str">
            <v>141,35</v>
          </cell>
          <cell r="L6482" t="str">
            <v>ENCARGOS COMPLEMENTARES REFERENCIAL</v>
          </cell>
          <cell r="M6482" t="str">
            <v>40,13</v>
          </cell>
          <cell r="N6482">
            <v>101.22</v>
          </cell>
          <cell r="O6482">
            <v>141.35</v>
          </cell>
          <cell r="P6482">
            <v>0</v>
          </cell>
          <cell r="R6482" t="str">
            <v>SINAPI</v>
          </cell>
        </row>
        <row r="6483">
          <cell r="G6483">
            <v>104256</v>
          </cell>
          <cell r="H6483" t="str">
            <v>EMBOÇO OU MASSA ÚNICA EM ARGAMASSA TRAÇO 1:2:8, PREPARO MECÂNICO COM BETONEIRA 400 L, APLICADA COM PROJETOR TIPO CANEQUINHA EM SUPERFÍCIES EXTERNAS DA SACADA, ESPESSURA DE 35 MM, ACESSO POR ANDAIME, SEM USO DE TELA METÁLICA. AF_08/2022</v>
          </cell>
          <cell r="I6483" t="str">
            <v>M2</v>
          </cell>
          <cell r="J6483" t="str">
            <v>ATRIBUÍDO SÃO PAULO</v>
          </cell>
          <cell r="K6483" t="str">
            <v>82,94</v>
          </cell>
          <cell r="L6483" t="str">
            <v>ENCARGOS COMPLEMENTARES REFERENCIAL</v>
          </cell>
          <cell r="M6483" t="str">
            <v>40,34</v>
          </cell>
          <cell r="N6483">
            <v>42.599999999999994</v>
          </cell>
          <cell r="O6483">
            <v>82.94</v>
          </cell>
          <cell r="P6483">
            <v>0</v>
          </cell>
          <cell r="R6483" t="str">
            <v>SINAPI</v>
          </cell>
        </row>
        <row r="6484">
          <cell r="G6484">
            <v>104257</v>
          </cell>
          <cell r="H6484" t="str">
            <v>EMBOÇO OU MASSA ÚNICA EM ARGAMASSA TRAÇO 1:2:8, PREPARO MECÂNICO COM BETONEIRA 400 L, APLICADA MANUALMENTE EM SUPERFÍCIES EXTERNAS DA SACADA, ESPESSURA DE 45 MM, ACESSO POR ANDAIME, SEM USO DE TELA METÁLICA. AF_08/2022</v>
          </cell>
          <cell r="I6484" t="str">
            <v>M2</v>
          </cell>
          <cell r="J6484" t="str">
            <v>COEFICIENTE DE REPRESENTATIVIDADE</v>
          </cell>
          <cell r="K6484" t="str">
            <v>82,46</v>
          </cell>
          <cell r="L6484" t="str">
            <v>ENCARGOS COMPLEMENTARES REFERENCIAL</v>
          </cell>
          <cell r="M6484" t="str">
            <v>44,68</v>
          </cell>
          <cell r="N6484">
            <v>37.779999999999994</v>
          </cell>
          <cell r="O6484">
            <v>82.46</v>
          </cell>
          <cell r="P6484">
            <v>0</v>
          </cell>
          <cell r="R6484" t="str">
            <v>SINAPI</v>
          </cell>
        </row>
        <row r="6485">
          <cell r="G6485">
            <v>104258</v>
          </cell>
          <cell r="H6485" t="str">
            <v>EMBOÇO OU MASSA ÚNICA EM ARGAMASSA TRAÇO 1:2:8, PREPARO MANUAL, APLICADA MANUALMENTE EM SUPERFÍCIES EXTERNAS DA SACADA, ESPESSURA DE 45 MM, ACESSO POR ANDAIME, SEM USO DE TELA METÁLICA. AF_08/2022</v>
          </cell>
          <cell r="I6485" t="str">
            <v>M2</v>
          </cell>
          <cell r="J6485" t="str">
            <v>COEFICIENTE DE REPRESENTATIVIDADE</v>
          </cell>
          <cell r="K6485" t="str">
            <v>88,53</v>
          </cell>
          <cell r="L6485" t="str">
            <v>ENCARGOS COMPLEMENTARES REFERENCIAL</v>
          </cell>
          <cell r="M6485" t="str">
            <v>49,49</v>
          </cell>
          <cell r="N6485">
            <v>39.04</v>
          </cell>
          <cell r="O6485">
            <v>88.53</v>
          </cell>
          <cell r="P6485">
            <v>0</v>
          </cell>
          <cell r="R6485" t="str">
            <v>SINAPI</v>
          </cell>
        </row>
        <row r="6486">
          <cell r="G6486">
            <v>104259</v>
          </cell>
          <cell r="H6486" t="str">
            <v>EMBOÇO OU MASSA ÚNICA EM ARGAMASSA INDUSTRIALIZADA, PREPARO MECÂNICO E APLICAÇÃO COM EQUIPAMENTO DE MISTURA E PROJEÇÃO DE 1,5 M3/H DE ARGAMASSA EM PANOS DE FACHADA SUPERFÍCIES EXTERNAS DA SACADA, ESPESSURA DE 45 MM, ACESSO POR ANDAIME, SEM USO DE TELA METÁLICA. AF_08/2022</v>
          </cell>
          <cell r="I6486" t="str">
            <v>M2</v>
          </cell>
          <cell r="J6486" t="str">
            <v>COEFICIENTE DE REPRESENTATIVIDADE</v>
          </cell>
          <cell r="K6486" t="str">
            <v>164,75</v>
          </cell>
          <cell r="L6486" t="str">
            <v>ENCARGOS COMPLEMENTARES REFERENCIAL</v>
          </cell>
          <cell r="M6486" t="str">
            <v>40,71</v>
          </cell>
          <cell r="N6486">
            <v>124.03999999999999</v>
          </cell>
          <cell r="O6486">
            <v>164.75</v>
          </cell>
          <cell r="P6486">
            <v>0</v>
          </cell>
          <cell r="R6486" t="str">
            <v>SINAPI</v>
          </cell>
        </row>
        <row r="6487">
          <cell r="G6487">
            <v>104260</v>
          </cell>
          <cell r="H6487" t="str">
            <v>EMBOÇO OU MASSA ÚNICA EM ARGAMASSA TRAÇO 1:2:8, PREPARO MECÂNICO COM BETONEIRA 400 L, APLICADA COM PROJETOR TIPO CANEQUINHA EM SUPERFÍCIES EXTERNAS DA SACADA, ESPESSURA DE 45 MM, ACESSO POR ANDAIME, SEM USO DE TELA METÁLICA. AF_08/2022</v>
          </cell>
          <cell r="I6487" t="str">
            <v>M2</v>
          </cell>
          <cell r="J6487" t="str">
            <v>ATRIBUÍDO SÃO PAULO</v>
          </cell>
          <cell r="K6487" t="str">
            <v>89,26</v>
          </cell>
          <cell r="L6487" t="str">
            <v>ENCARGOS COMPLEMENTARES REFERENCIAL</v>
          </cell>
          <cell r="M6487" t="str">
            <v>40,94</v>
          </cell>
          <cell r="N6487">
            <v>48.320000000000007</v>
          </cell>
          <cell r="O6487">
            <v>89.26</v>
          </cell>
          <cell r="P6487">
            <v>0</v>
          </cell>
          <cell r="R6487" t="str">
            <v>SINAPI</v>
          </cell>
        </row>
        <row r="6488">
          <cell r="G6488">
            <v>104261</v>
          </cell>
          <cell r="H6488" t="str">
            <v>EMBOÇO OU MASSA ÚNICA EM ARGAMASSA TRAÇO 1:2:8, PREPARO MECÂNICO COM BETONEIRA 400 L, APLICADA MANUALMENTE EM SUPERFÍCIES EXTERNAS DA SACADA, ESPESSURA DE 50 MM, ACESSO POR ANDAIME, SEM USO DE TELA METÁLICA. AF_08/2022</v>
          </cell>
          <cell r="I6488" t="str">
            <v>M2</v>
          </cell>
          <cell r="J6488" t="str">
            <v>COEFICIENTE DE REPRESENTATIVIDADE</v>
          </cell>
          <cell r="K6488" t="str">
            <v>106,17</v>
          </cell>
          <cell r="L6488" t="str">
            <v>ENCARGOS COMPLEMENTARES REFERENCIAL</v>
          </cell>
          <cell r="M6488" t="str">
            <v>60,96</v>
          </cell>
          <cell r="N6488">
            <v>45.21</v>
          </cell>
          <cell r="O6488">
            <v>106.17</v>
          </cell>
          <cell r="P6488">
            <v>0</v>
          </cell>
          <cell r="R6488" t="str">
            <v>SINAPI</v>
          </cell>
        </row>
        <row r="6489">
          <cell r="G6489">
            <v>104262</v>
          </cell>
          <cell r="H6489" t="str">
            <v>EMBOÇO OU MASSA ÚNICA EM ARGAMASSA TRAÇO 1:2:8, PREPARO MANUAL, APLICADA MANUALMENTE EM SUPERFÍCIES EXTERNAS DA SACADA, ESPESSURA DE 50 MM, ACESSO POR ANDAIME, SEM USO DE TELA METÁLICA. AF_08/2022</v>
          </cell>
          <cell r="I6489" t="str">
            <v>M2</v>
          </cell>
          <cell r="J6489" t="str">
            <v>COEFICIENTE DE REPRESENTATIVIDADE</v>
          </cell>
          <cell r="K6489" t="str">
            <v>112,85</v>
          </cell>
          <cell r="L6489" t="str">
            <v>ENCARGOS COMPLEMENTARES REFERENCIAL</v>
          </cell>
          <cell r="M6489" t="str">
            <v>66,26</v>
          </cell>
          <cell r="N6489">
            <v>46.589999999999989</v>
          </cell>
          <cell r="O6489">
            <v>112.85</v>
          </cell>
          <cell r="P6489">
            <v>0</v>
          </cell>
          <cell r="R6489" t="str">
            <v>SINAPI</v>
          </cell>
        </row>
        <row r="6490">
          <cell r="G6490">
            <v>104263</v>
          </cell>
          <cell r="H6490" t="str">
            <v>EMBOÇO OU MASSA ÚNICA EM ARGAMASSA INDUSTRIALIZADA, PREPARO MECÂNICO E APLICAÇÃO COM EQUIPAMENTO DE MISTURA E PROJEÇÃO DE 1,5 M3/H DE ARGAMASSA EM PANOS DE FACHADA SUPERFÍCIES EXTERNAS DA SACADA, ESPESSURA DE 50 MM, ACESSO POR ANDAIME, SEM USO DE TELA METÁLICA. AF_08/2022</v>
          </cell>
          <cell r="I6490" t="str">
            <v>M2</v>
          </cell>
          <cell r="J6490" t="str">
            <v>COEFICIENTE DE REPRESENTATIVIDADE</v>
          </cell>
          <cell r="K6490" t="str">
            <v>187,96</v>
          </cell>
          <cell r="L6490" t="str">
            <v>ENCARGOS COMPLEMENTARES REFERENCIAL</v>
          </cell>
          <cell r="M6490" t="str">
            <v>49,81</v>
          </cell>
          <cell r="N6490">
            <v>138.15</v>
          </cell>
          <cell r="O6490">
            <v>187.96</v>
          </cell>
          <cell r="P6490">
            <v>0</v>
          </cell>
          <cell r="R6490" t="str">
            <v>SINAPI</v>
          </cell>
        </row>
        <row r="6491">
          <cell r="G6491">
            <v>104264</v>
          </cell>
          <cell r="H6491" t="str">
            <v>EMBOÇO OU MASSA ÚNICA EM ARGAMASSA TRAÇO 1:2:8, PREPARO MECÂNICO COM BETONEIRA 400 L, APLICADA COM PROJETOR TIPO CANEQUINHA EM SUPERFÍCIES EXTERNAS DA SACADA, ESPESSURA DE 50 MM, ACESSO POR ANDAIME, SEM USO DE TELA METÁLICA. AF_08/2022</v>
          </cell>
          <cell r="I6491" t="str">
            <v>M2</v>
          </cell>
          <cell r="J6491" t="str">
            <v>ATRIBUÍDO SÃO PAULO</v>
          </cell>
          <cell r="K6491" t="str">
            <v>106,02</v>
          </cell>
          <cell r="L6491" t="str">
            <v>ENCARGOS COMPLEMENTARES REFERENCIAL</v>
          </cell>
          <cell r="M6491" t="str">
            <v>50,07</v>
          </cell>
          <cell r="N6491">
            <v>55.949999999999996</v>
          </cell>
          <cell r="O6491">
            <v>106.02</v>
          </cell>
          <cell r="P6491">
            <v>0</v>
          </cell>
          <cell r="R6491" t="str">
            <v>SINAPI</v>
          </cell>
        </row>
        <row r="6492">
          <cell r="G6492">
            <v>104627</v>
          </cell>
          <cell r="H6492" t="str">
            <v>APLICAÇÃO MANUAL DE GESSO DESEMPENADO (SEM TALISCAS) EM TETO DE AMBIENTES COM PAREDES EM PÉ DIREITO DUPLO E ÁREA MAIOR QUE 10M², ESPESSURA DE 0,5CM. AF_03/2023</v>
          </cell>
          <cell r="I6492" t="str">
            <v>M2</v>
          </cell>
          <cell r="J6492" t="str">
            <v>COEFICIENTE DE REPRESENTATIVIDADE</v>
          </cell>
          <cell r="K6492" t="str">
            <v>18,86</v>
          </cell>
          <cell r="L6492" t="str">
            <v>ENCARGOS COMPLEMENTARES REFERENCIAL</v>
          </cell>
          <cell r="M6492" t="str">
            <v>7,46</v>
          </cell>
          <cell r="N6492">
            <v>11.399999999999999</v>
          </cell>
          <cell r="O6492">
            <v>18.86</v>
          </cell>
          <cell r="P6492">
            <v>0</v>
          </cell>
          <cell r="R6492" t="str">
            <v>SINAPI</v>
          </cell>
        </row>
        <row r="6493">
          <cell r="G6493">
            <v>104628</v>
          </cell>
          <cell r="H6493" t="str">
            <v>APLICAÇÃO MANUAL DE GESSO DESEMPENADO (SEM TALISCAS) EM TETO DE AMBIENTES COM PAREDES EM PÉ DIREITO DUPLO E ÁREA ENTRE 5M² E 10M², ESPESSURA DE 0,5CM. AF_03/2023</v>
          </cell>
          <cell r="I6493" t="str">
            <v>M2</v>
          </cell>
          <cell r="J6493" t="str">
            <v>COEFICIENTE DE REPRESENTATIVIDADE</v>
          </cell>
          <cell r="K6493" t="str">
            <v>28,00</v>
          </cell>
          <cell r="L6493" t="str">
            <v>ENCARGOS COMPLEMENTARES REFERENCIAL</v>
          </cell>
          <cell r="M6493" t="str">
            <v>14,53</v>
          </cell>
          <cell r="N6493">
            <v>13.47</v>
          </cell>
          <cell r="O6493">
            <v>28</v>
          </cell>
          <cell r="P6493">
            <v>0</v>
          </cell>
          <cell r="R6493" t="str">
            <v>SINAPI</v>
          </cell>
        </row>
        <row r="6494">
          <cell r="G6494">
            <v>104629</v>
          </cell>
          <cell r="H6494" t="str">
            <v>APLICAÇÃO MANUAL DE GESSO DESEMPENADO (SEM TALISCAS) EM TETO DE AMBIENTES COM PAREDES EM PÉ DIREITO DUPLO E ÁREA MENOR QUE 5M², ESPESSURA DE 0,5CM. AF_03/2023</v>
          </cell>
          <cell r="I6494" t="str">
            <v>M2</v>
          </cell>
          <cell r="J6494" t="str">
            <v>COEFICIENTE DE REPRESENTATIVIDADE</v>
          </cell>
          <cell r="K6494" t="str">
            <v>33,26</v>
          </cell>
          <cell r="L6494" t="str">
            <v>ENCARGOS COMPLEMENTARES REFERENCIAL</v>
          </cell>
          <cell r="M6494" t="str">
            <v>18,57</v>
          </cell>
          <cell r="N6494">
            <v>14.689999999999998</v>
          </cell>
          <cell r="O6494">
            <v>33.26</v>
          </cell>
          <cell r="P6494">
            <v>0</v>
          </cell>
          <cell r="R6494" t="str">
            <v>SINAPI</v>
          </cell>
        </row>
        <row r="6495">
          <cell r="G6495">
            <v>104630</v>
          </cell>
          <cell r="H6495" t="str">
            <v>APLICAÇÃO MANUAL DE GESSO DESEMPENADO (SEM TALISCAS) EM TETO DE AMBIENTES COM PAREDES EM PÉ DIREITO DUPLO E ÁREA MAIOR QUE 10M², ESPESSURA DE 1,0CM. AF_03/2023</v>
          </cell>
          <cell r="I6495" t="str">
            <v>M2</v>
          </cell>
          <cell r="J6495" t="str">
            <v>COEFICIENTE DE REPRESENTATIVIDADE</v>
          </cell>
          <cell r="K6495" t="str">
            <v>30,10</v>
          </cell>
          <cell r="L6495" t="str">
            <v>ENCARGOS COMPLEMENTARES REFERENCIAL</v>
          </cell>
          <cell r="M6495" t="str">
            <v>10,69</v>
          </cell>
          <cell r="N6495">
            <v>19.410000000000004</v>
          </cell>
          <cell r="O6495">
            <v>30.1</v>
          </cell>
          <cell r="P6495">
            <v>0</v>
          </cell>
          <cell r="R6495" t="str">
            <v>SINAPI</v>
          </cell>
        </row>
        <row r="6496">
          <cell r="G6496">
            <v>104631</v>
          </cell>
          <cell r="H6496" t="str">
            <v>APLICAÇÃO MANUAL DE GESSO DESEMPENADO (SEM TALISCAS) EM TETO DE AMBIENTES COM PAREDES EM PÉ DIREITO DUPLO E ÁREA ENTRE 5M² E 10M², ESPESSURA DE 1,0CM. AF_03/2023</v>
          </cell>
          <cell r="I6496" t="str">
            <v>M2</v>
          </cell>
          <cell r="J6496" t="str">
            <v>COEFICIENTE DE REPRESENTATIVIDADE</v>
          </cell>
          <cell r="K6496" t="str">
            <v>39,25</v>
          </cell>
          <cell r="L6496" t="str">
            <v>ENCARGOS COMPLEMENTARES REFERENCIAL</v>
          </cell>
          <cell r="M6496" t="str">
            <v>17,74</v>
          </cell>
          <cell r="N6496">
            <v>21.51</v>
          </cell>
          <cell r="O6496">
            <v>39.25</v>
          </cell>
          <cell r="P6496">
            <v>0</v>
          </cell>
          <cell r="R6496" t="str">
            <v>SINAPI</v>
          </cell>
        </row>
        <row r="6497">
          <cell r="G6497">
            <v>104632</v>
          </cell>
          <cell r="H6497" t="str">
            <v>APLICAÇÃO MANUAL DE GESSO DESEMPENADO (SEM TALISCAS) EM TETO DE AMBIENTES COM PAREDES EM PÉ DIREITO DUPLO E ÁREA MENOR QUE 5M², ESPESSURA DE 1,0CM. AF_03/2023</v>
          </cell>
          <cell r="I6497" t="str">
            <v>M2</v>
          </cell>
          <cell r="J6497" t="str">
            <v>COEFICIENTE DE REPRESENTATIVIDADE</v>
          </cell>
          <cell r="K6497" t="str">
            <v>44,50</v>
          </cell>
          <cell r="L6497" t="str">
            <v>ENCARGOS COMPLEMENTARES REFERENCIAL</v>
          </cell>
          <cell r="M6497" t="str">
            <v>21,79</v>
          </cell>
          <cell r="N6497">
            <v>22.71</v>
          </cell>
          <cell r="O6497">
            <v>44.5</v>
          </cell>
          <cell r="P6497">
            <v>0</v>
          </cell>
          <cell r="R6497" t="str">
            <v>SINAPI</v>
          </cell>
        </row>
        <row r="6498">
          <cell r="G6498">
            <v>104633</v>
          </cell>
          <cell r="H6498" t="str">
            <v>APLICAÇÃO MANUAL DE GESSO DESEMPENADO (SEM TALISCAS) EM PAREDES COM PÉ DIREITO DUPLO, ESPESSURA DE 0,5CM. AF_03/2023</v>
          </cell>
          <cell r="I6498" t="str">
            <v>M2</v>
          </cell>
          <cell r="J6498" t="str">
            <v>COEFICIENTE DE REPRESENTATIVIDADE</v>
          </cell>
          <cell r="K6498" t="str">
            <v>25,00</v>
          </cell>
          <cell r="L6498" t="str">
            <v>ENCARGOS COMPLEMENTARES REFERENCIAL</v>
          </cell>
          <cell r="M6498" t="str">
            <v>12,20</v>
          </cell>
          <cell r="N6498">
            <v>12.8</v>
          </cell>
          <cell r="O6498">
            <v>25</v>
          </cell>
          <cell r="P6498">
            <v>0</v>
          </cell>
          <cell r="R6498" t="str">
            <v>SINAPI</v>
          </cell>
        </row>
        <row r="6499">
          <cell r="G6499">
            <v>104634</v>
          </cell>
          <cell r="H6499" t="str">
            <v>APLICAÇÃO MANUAL DE GESSO DESEMPENADO (SEM TALISCAS) EM PAREDES COM PÉ DIREITO DUPLO, ESPESSURA DE 1,0CM. AF_03/2023</v>
          </cell>
          <cell r="I6499" t="str">
            <v>M2</v>
          </cell>
          <cell r="J6499" t="str">
            <v>COEFICIENTE DE REPRESENTATIVIDADE</v>
          </cell>
          <cell r="K6499" t="str">
            <v>37,63</v>
          </cell>
          <cell r="L6499" t="str">
            <v>ENCARGOS COMPLEMENTARES REFERENCIAL</v>
          </cell>
          <cell r="M6499" t="str">
            <v>16,49</v>
          </cell>
          <cell r="N6499">
            <v>21.140000000000004</v>
          </cell>
          <cell r="O6499">
            <v>37.630000000000003</v>
          </cell>
          <cell r="P6499">
            <v>0</v>
          </cell>
          <cell r="R6499" t="str">
            <v>SINAPI</v>
          </cell>
        </row>
        <row r="6500">
          <cell r="G6500">
            <v>104635</v>
          </cell>
          <cell r="H6500" t="str">
            <v>APLICAÇÃO MANUAL DE GESSO SARRAFEADO (COM TALISCAS) EM PAREDES COM PÉ DIREITO DUPLO, ESPESSURA DE 1,0CM. AF_03/2023</v>
          </cell>
          <cell r="I6500" t="str">
            <v>M2</v>
          </cell>
          <cell r="J6500" t="str">
            <v>COEFICIENTE DE REPRESENTATIVIDADE</v>
          </cell>
          <cell r="K6500" t="str">
            <v>50,37</v>
          </cell>
          <cell r="L6500" t="str">
            <v>ENCARGOS COMPLEMENTARES REFERENCIAL</v>
          </cell>
          <cell r="M6500" t="str">
            <v>26,33</v>
          </cell>
          <cell r="N6500">
            <v>24.04</v>
          </cell>
          <cell r="O6500">
            <v>50.37</v>
          </cell>
          <cell r="P6500">
            <v>0</v>
          </cell>
          <cell r="R6500" t="str">
            <v>SINAPI</v>
          </cell>
        </row>
        <row r="6501">
          <cell r="G6501">
            <v>104636</v>
          </cell>
          <cell r="H6501" t="str">
            <v>APLICAÇÃO MANUAL DE GESSO SARRAFEADO (COM TALISCAS) EM PAREDES COM PÉ DIREITO DUPLO, ESPESSURA DE 1,5CM. AF_03/2023</v>
          </cell>
          <cell r="I6501" t="str">
            <v>M2</v>
          </cell>
          <cell r="J6501" t="str">
            <v>COEFICIENTE DE REPRESENTATIVIDADE</v>
          </cell>
          <cell r="K6501" t="str">
            <v>59,16</v>
          </cell>
          <cell r="L6501" t="str">
            <v>ENCARGOS COMPLEMENTARES REFERENCIAL</v>
          </cell>
          <cell r="M6501" t="str">
            <v>29,30</v>
          </cell>
          <cell r="N6501">
            <v>29.859999999999996</v>
          </cell>
          <cell r="O6501">
            <v>59.16</v>
          </cell>
          <cell r="P6501">
            <v>0</v>
          </cell>
          <cell r="R6501" t="str">
            <v>SINAPI</v>
          </cell>
        </row>
        <row r="6502">
          <cell r="G6502">
            <v>87244</v>
          </cell>
          <cell r="H6502" t="str">
            <v>REVESTIMENTO CERÂMICO PARA PAREDES EXTERNAS EM PASTILHAS DE PORCELANA 5 X 5 CM (PLACAS DE 30 X 30 CM), ALINHADAS A PRUMO. AF_02/2023</v>
          </cell>
          <cell r="I6502" t="str">
            <v>M2</v>
          </cell>
          <cell r="J6502" t="str">
            <v>COEFICIENTE DE REPRESENTATIVIDADE</v>
          </cell>
          <cell r="K6502" t="str">
            <v>210,04</v>
          </cell>
          <cell r="L6502" t="str">
            <v>ENCARGOS COMPLEMENTARES REFERENCIAL</v>
          </cell>
          <cell r="M6502" t="str">
            <v>30,23</v>
          </cell>
          <cell r="N6502">
            <v>179.81</v>
          </cell>
          <cell r="O6502">
            <v>210.04</v>
          </cell>
          <cell r="P6502">
            <v>0</v>
          </cell>
          <cell r="R6502" t="str">
            <v>SINAPI</v>
          </cell>
        </row>
        <row r="6503">
          <cell r="G6503">
            <v>87245</v>
          </cell>
          <cell r="H6503" t="str">
            <v>REVESTIMENTO CERÂMICO PARA PAREDES EXTERNAS EM PASTILHAS DE PORCELANA 5 X 5 CM (PLACAS DE 30 X 30 CM), ALINHADAS A PRUMO, APLICADO EM SUPERFÍCIES INTERNAS DE SACADA. AF_02/2023</v>
          </cell>
          <cell r="I6503" t="str">
            <v>M2</v>
          </cell>
          <cell r="J6503" t="str">
            <v>COEFICIENTE DE REPRESENTATIVIDADE</v>
          </cell>
          <cell r="K6503" t="str">
            <v>248,60</v>
          </cell>
          <cell r="L6503" t="str">
            <v>ENCARGOS COMPLEMENTARES REFERENCIAL</v>
          </cell>
          <cell r="M6503" t="str">
            <v>35,13</v>
          </cell>
          <cell r="N6503">
            <v>213.47</v>
          </cell>
          <cell r="O6503">
            <v>248.6</v>
          </cell>
          <cell r="P6503">
            <v>0</v>
          </cell>
          <cell r="R6503" t="str">
            <v>SINAPI</v>
          </cell>
        </row>
        <row r="6504">
          <cell r="G6504">
            <v>87265</v>
          </cell>
          <cell r="H6504" t="str">
            <v>REVESTIMENTO CERÂMICO PARA PAREDES INTERNAS COM PLACAS TIPO ESMALTADA EXTRA DE DIMENSÕES 20X20 CM APLICADAS NA ALTURA INTEIRA DAS PAREDES.  AF_02/2023_PE</v>
          </cell>
          <cell r="I6504" t="str">
            <v>M2</v>
          </cell>
          <cell r="J6504" t="str">
            <v>COEFICIENTE DE REPRESENTATIVIDADE</v>
          </cell>
          <cell r="K6504" t="str">
            <v>62,02</v>
          </cell>
          <cell r="L6504" t="str">
            <v>ENCARGOS COMPLEMENTARES REFERENCIAL</v>
          </cell>
          <cell r="M6504" t="str">
            <v>14,00</v>
          </cell>
          <cell r="N6504">
            <v>48.02</v>
          </cell>
          <cell r="O6504">
            <v>62.02</v>
          </cell>
          <cell r="P6504">
            <v>0</v>
          </cell>
          <cell r="R6504" t="str">
            <v>SINAPI</v>
          </cell>
        </row>
        <row r="6505">
          <cell r="G6505">
            <v>87267</v>
          </cell>
          <cell r="H6505" t="str">
            <v>REVESTIMENTO CERÂMICO PARA PAREDES INTERNAS COM PLACAS TIPO ESMALTADA EXTRA DE DIMENSÕES 20X20 CM APLICADAS A MEIA ALTURA DAS PAREDES. AF_02/2023_PE</v>
          </cell>
          <cell r="I6505" t="str">
            <v>M2</v>
          </cell>
          <cell r="J6505" t="str">
            <v>COEFICIENTE DE REPRESENTATIVIDADE</v>
          </cell>
          <cell r="K6505" t="str">
            <v>66,52</v>
          </cell>
          <cell r="L6505" t="str">
            <v>ENCARGOS COMPLEMENTARES REFERENCIAL</v>
          </cell>
          <cell r="M6505" t="str">
            <v>17,33</v>
          </cell>
          <cell r="N6505">
            <v>49.19</v>
          </cell>
          <cell r="O6505">
            <v>66.52</v>
          </cell>
          <cell r="P6505">
            <v>0</v>
          </cell>
          <cell r="R6505" t="str">
            <v>SINAPI</v>
          </cell>
        </row>
        <row r="6506">
          <cell r="G6506">
            <v>87269</v>
          </cell>
          <cell r="H6506" t="str">
            <v>REVESTIMENTO CERÂMICO PARA PAREDES INTERNAS COM PLACAS TIPO ESMALTADA EXTRA DE DIMENSÕES 25X35 CM APLICADAS NA ALTURA INTEIRA DAS PAREDES. AF_02/2023_PE</v>
          </cell>
          <cell r="I6506" t="str">
            <v>M2</v>
          </cell>
          <cell r="J6506" t="str">
            <v>COEFICIENTE DE REPRESENTATIVIDADE</v>
          </cell>
          <cell r="K6506" t="str">
            <v>65,13</v>
          </cell>
          <cell r="L6506" t="str">
            <v>ENCARGOS COMPLEMENTARES REFERENCIAL</v>
          </cell>
          <cell r="M6506" t="str">
            <v>16,63</v>
          </cell>
          <cell r="N6506">
            <v>48.5</v>
          </cell>
          <cell r="O6506">
            <v>65.13</v>
          </cell>
          <cell r="P6506">
            <v>0</v>
          </cell>
          <cell r="R6506" t="str">
            <v>SINAPI</v>
          </cell>
        </row>
        <row r="6507">
          <cell r="G6507">
            <v>87271</v>
          </cell>
          <cell r="H6507" t="str">
            <v>REVESTIMENTO CERÂMICO PARA PAREDES INTERNAS COM PLACAS TIPO ESMALTADA EXTRA DE DIMENSÕES 25X35 CM APLICADAS A MEIA ALTURA DAS PAREDES. AF_02/2023_PE</v>
          </cell>
          <cell r="I6507" t="str">
            <v>M2</v>
          </cell>
          <cell r="J6507" t="str">
            <v>COEFICIENTE DE REPRESENTATIVIDADE</v>
          </cell>
          <cell r="K6507" t="str">
            <v>69,71</v>
          </cell>
          <cell r="L6507" t="str">
            <v>ENCARGOS COMPLEMENTARES REFERENCIAL</v>
          </cell>
          <cell r="M6507" t="str">
            <v>20,02</v>
          </cell>
          <cell r="N6507">
            <v>49.69</v>
          </cell>
          <cell r="O6507">
            <v>69.709999999999994</v>
          </cell>
          <cell r="P6507">
            <v>0</v>
          </cell>
          <cell r="R6507" t="str">
            <v>SINAPI</v>
          </cell>
        </row>
        <row r="6508">
          <cell r="G6508">
            <v>87273</v>
          </cell>
          <cell r="H6508" t="str">
            <v>REVESTIMENTO CERÂMICO PARA PAREDES INTERNAS COM PLACAS TIPO ESMALTADA EXTRA  DE DIMENSÕES 33X45 CM APLICADAS NA ALTURA INTEIRA DAS PAREDES. AF_02/2023_PE</v>
          </cell>
          <cell r="I6508" t="str">
            <v>M2</v>
          </cell>
          <cell r="J6508" t="str">
            <v>COEFICIENTE DE REPRESENTATIVIDADE</v>
          </cell>
          <cell r="K6508" t="str">
            <v>68,50</v>
          </cell>
          <cell r="L6508" t="str">
            <v>ENCARGOS COMPLEMENTARES REFERENCIAL</v>
          </cell>
          <cell r="M6508" t="str">
            <v>17,74</v>
          </cell>
          <cell r="N6508">
            <v>50.760000000000005</v>
          </cell>
          <cell r="O6508">
            <v>68.5</v>
          </cell>
          <cell r="P6508">
            <v>0</v>
          </cell>
          <cell r="R6508" t="str">
            <v>SINAPI</v>
          </cell>
        </row>
        <row r="6509">
          <cell r="G6509">
            <v>87275</v>
          </cell>
          <cell r="H6509" t="str">
            <v>REVESTIMENTO CERÂMICO PARA PAREDES INTERNAS COM PLACAS TIPO ESMALTADA EXTRA DE DIMENSÕES 33X45 CM APLICADAS A MEIA ALTURA DAS PAREDES. AF_02/2023_PE</v>
          </cell>
          <cell r="I6509" t="str">
            <v>M2</v>
          </cell>
          <cell r="J6509" t="str">
            <v>COEFICIENTE DE REPRESENTATIVIDADE</v>
          </cell>
          <cell r="K6509" t="str">
            <v>74,61</v>
          </cell>
          <cell r="L6509" t="str">
            <v>ENCARGOS COMPLEMENTARES REFERENCIAL</v>
          </cell>
          <cell r="M6509" t="str">
            <v>22,14</v>
          </cell>
          <cell r="N6509">
            <v>52.47</v>
          </cell>
          <cell r="O6509">
            <v>74.61</v>
          </cell>
          <cell r="P6509">
            <v>0</v>
          </cell>
          <cell r="R6509" t="str">
            <v>SINAPI</v>
          </cell>
        </row>
        <row r="6510">
          <cell r="G6510">
            <v>88788</v>
          </cell>
          <cell r="H6510" t="str">
            <v>REVESTIMENTO CERÂMICO PARA PAREDES EXTERNAS EM PASTILHAS DE PORCELANA 2,5 X 2,5 CM (PLACAS DE 30 X 30 CM), ALINHADAS A PRUMO. AF_02/2023</v>
          </cell>
          <cell r="I6510" t="str">
            <v>M2</v>
          </cell>
          <cell r="J6510" t="str">
            <v>COEFICIENTE DE REPRESENTATIVIDADE</v>
          </cell>
          <cell r="K6510" t="str">
            <v>297,33</v>
          </cell>
          <cell r="L6510" t="str">
            <v>ENCARGOS COMPLEMENTARES REFERENCIAL</v>
          </cell>
          <cell r="M6510" t="str">
            <v>31,28</v>
          </cell>
          <cell r="N6510">
            <v>266.04999999999995</v>
          </cell>
          <cell r="O6510">
            <v>297.32999999999993</v>
          </cell>
          <cell r="P6510">
            <v>0</v>
          </cell>
          <cell r="R6510" t="str">
            <v>SINAPI</v>
          </cell>
        </row>
        <row r="6511">
          <cell r="G6511">
            <v>88789</v>
          </cell>
          <cell r="H6511" t="str">
            <v>REVESTIMENTO CERÂMICO PARA PAREDES EXTERNAS EM PASTILHAS DE PORCELANA 2,5 X 2,5 CM (PLACAS DE 30 X 30 CM), ALINHADAS A PRUMO, APLICADO EM SUPERFÍCIES INTERNAS DE SACADA. AF_02/2023</v>
          </cell>
          <cell r="I6511" t="str">
            <v>M2</v>
          </cell>
          <cell r="J6511" t="str">
            <v>COEFICIENTE DE REPRESENTATIVIDADE</v>
          </cell>
          <cell r="K6511" t="str">
            <v>353,63</v>
          </cell>
          <cell r="L6511" t="str">
            <v>ENCARGOS COMPLEMENTARES REFERENCIAL</v>
          </cell>
          <cell r="M6511" t="str">
            <v>36,15</v>
          </cell>
          <cell r="N6511">
            <v>317.48</v>
          </cell>
          <cell r="O6511">
            <v>353.63</v>
          </cell>
          <cell r="P6511">
            <v>0</v>
          </cell>
          <cell r="R6511" t="str">
            <v>SINAPI</v>
          </cell>
        </row>
        <row r="6512">
          <cell r="G6512">
            <v>89045</v>
          </cell>
          <cell r="H6512" t="str">
            <v>(COMPOSIÇÃO REPRESENTATIVA) DO SERVIÇO DE REVESTIMENTO CERÂMICO PARA AMBIENTES DE ÁREAS MOLHADAS, MEIA PAREDE OU PAREDE INTEIRA, COM PLACAS TIPO ESMALTADA EXTRA, DIMENSÕES 20X20 CM, PARA EDIFICAÇÃO HABITACIONAL MULTIFAMILIAR (PRÉDIO). AF_11/2014</v>
          </cell>
          <cell r="I6512" t="str">
            <v>M2</v>
          </cell>
          <cell r="J6512" t="str">
            <v>COEFICIENTE DE REPRESENTATIVIDADE</v>
          </cell>
          <cell r="K6512" t="str">
            <v>63,14</v>
          </cell>
          <cell r="L6512" t="str">
            <v>ENCARGOS COMPLEMENTARES REFERENCIAL</v>
          </cell>
          <cell r="M6512" t="str">
            <v>14,83</v>
          </cell>
          <cell r="N6512">
            <v>48.31</v>
          </cell>
          <cell r="O6512">
            <v>63.14</v>
          </cell>
          <cell r="P6512">
            <v>0</v>
          </cell>
          <cell r="R6512" t="str">
            <v>SINAPI</v>
          </cell>
        </row>
        <row r="6513">
          <cell r="G6513">
            <v>89170</v>
          </cell>
          <cell r="H6513" t="str">
            <v>(COMPOSIÇÃO REPRESENTATIVA) DO SERVIÇO DE REVESTIMENTO CERÂMICO PARA PAREDES INTERNAS, MEIA OU PAREDE INTEIRA, PLACAS TIPO ESMALTADA EXTRA DE 20X20 CM, PARA EDIFICAÇÕES HABITACIONAIS UNIFAMILIAR (CASAS) E EDIFICAÇÕES PÚBLICAS PADRÃO. AF_11/2014</v>
          </cell>
          <cell r="I6513" t="str">
            <v>M2</v>
          </cell>
          <cell r="J6513" t="str">
            <v>COEFICIENTE DE REPRESENTATIVIDADE</v>
          </cell>
          <cell r="K6513" t="str">
            <v>63,14</v>
          </cell>
          <cell r="L6513" t="str">
            <v>ENCARGOS COMPLEMENTARES REFERENCIAL</v>
          </cell>
          <cell r="M6513" t="str">
            <v>14,83</v>
          </cell>
          <cell r="N6513">
            <v>48.31</v>
          </cell>
          <cell r="O6513">
            <v>63.14</v>
          </cell>
          <cell r="P6513">
            <v>0</v>
          </cell>
          <cell r="R6513" t="str">
            <v>SINAPI</v>
          </cell>
        </row>
        <row r="6514">
          <cell r="G6514">
            <v>93393</v>
          </cell>
          <cell r="H6514" t="str">
            <v>REVESTIMENTO CERÂMICO PARA PAREDES INTERNAS COM PLACAS TIPO ESMALTADA PADRÃO POPULAR DE DIMENSÕES 20X20 CM, ARGAMASSA TIPO AC I, APLICADAS NA ALTURA INTEIRA DAS PAREDES. AF_02/2023_PE</v>
          </cell>
          <cell r="I6514" t="str">
            <v>M2</v>
          </cell>
          <cell r="J6514" t="str">
            <v>COEFICIENTE DE REPRESENTATIVIDADE</v>
          </cell>
          <cell r="K6514" t="str">
            <v>52,45</v>
          </cell>
          <cell r="L6514" t="str">
            <v>ENCARGOS COMPLEMENTARES REFERENCIAL</v>
          </cell>
          <cell r="M6514" t="str">
            <v>14,00</v>
          </cell>
          <cell r="N6514">
            <v>38.450000000000003</v>
          </cell>
          <cell r="O6514">
            <v>52.45</v>
          </cell>
          <cell r="P6514">
            <v>0</v>
          </cell>
          <cell r="R6514" t="str">
            <v>SINAPI</v>
          </cell>
        </row>
        <row r="6515">
          <cell r="G6515">
            <v>93395</v>
          </cell>
          <cell r="H6515" t="str">
            <v>REVESTIMENTO CERÂMICO PARA PAREDES INTERNAS COM PLACAS TIPO ESMALTADA PADRÃO POPULAR DE DIMENSÕES 20X20 CM, ARGAMASSA TIPO AC I, APLICADAS A MEIA ALTURA DAS PAREDES. AF_02/2023_PE</v>
          </cell>
          <cell r="I6515" t="str">
            <v>M2</v>
          </cell>
          <cell r="J6515" t="str">
            <v>COEFICIENTE DE REPRESENTATIVIDADE</v>
          </cell>
          <cell r="K6515" t="str">
            <v>56,89</v>
          </cell>
          <cell r="L6515" t="str">
            <v>ENCARGOS COMPLEMENTARES REFERENCIAL</v>
          </cell>
          <cell r="M6515" t="str">
            <v>17,33</v>
          </cell>
          <cell r="N6515">
            <v>39.56</v>
          </cell>
          <cell r="O6515">
            <v>56.89</v>
          </cell>
          <cell r="P6515">
            <v>0</v>
          </cell>
          <cell r="R6515" t="str">
            <v>SINAPI</v>
          </cell>
        </row>
        <row r="6516">
          <cell r="G6516">
            <v>99195</v>
          </cell>
          <cell r="H6516" t="str">
            <v>REVESTIMENTO CERÂMICO PARA PAREDES INTERNAS COM PLACAS TIPO ESMALTADA PADRÃO POPULAR DE DIMENSÕES 20X20 CM, ARGAMASSA TIPO AC III, APLICADAS NA ALTURA INTEIRA DAS PAREDES.  AF_02/2023_PE</v>
          </cell>
          <cell r="I6516" t="str">
            <v>M2</v>
          </cell>
          <cell r="J6516" t="str">
            <v>COEFICIENTE DE REPRESENTATIVIDADE</v>
          </cell>
          <cell r="K6516" t="str">
            <v>63,64</v>
          </cell>
          <cell r="L6516" t="str">
            <v>ENCARGOS COMPLEMENTARES REFERENCIAL</v>
          </cell>
          <cell r="M6516" t="str">
            <v>13,99</v>
          </cell>
          <cell r="N6516">
            <v>49.65</v>
          </cell>
          <cell r="O6516">
            <v>63.64</v>
          </cell>
          <cell r="P6516">
            <v>0</v>
          </cell>
          <cell r="R6516" t="str">
            <v>SINAPI</v>
          </cell>
        </row>
        <row r="6517">
          <cell r="G6517">
            <v>99198</v>
          </cell>
          <cell r="H6517" t="str">
            <v>REVESTIMENTO CERÂMICO PARA PAREDES INTERNAS COM PLACAS TIPO ESMALTADA PADRÃO POPULAR DE DIMENSÕES 20X20 CM, ARGAMASSA TIPO AC III, APLICADAS A MEIA ALTURA DAS PAREDES. AF_02/2023_PE</v>
          </cell>
          <cell r="I6517" t="str">
            <v>M2</v>
          </cell>
          <cell r="J6517" t="str">
            <v>COEFICIENTE DE REPRESENTATIVIDADE</v>
          </cell>
          <cell r="K6517" t="str">
            <v>68,08</v>
          </cell>
          <cell r="L6517" t="str">
            <v>ENCARGOS COMPLEMENTARES REFERENCIAL</v>
          </cell>
          <cell r="M6517" t="str">
            <v>17,33</v>
          </cell>
          <cell r="N6517">
            <v>50.75</v>
          </cell>
          <cell r="O6517">
            <v>68.08</v>
          </cell>
          <cell r="P6517">
            <v>0</v>
          </cell>
          <cell r="R6517" t="str">
            <v>SINAPI</v>
          </cell>
        </row>
        <row r="6518">
          <cell r="G6518">
            <v>104611</v>
          </cell>
          <cell r="H6518" t="str">
            <v>REVESTIMENTO CERÂMICO PARA PAREDES INTERNAS COM PLACAS TIPO ESMALTADA EXTRA DE DIMENSÕES 60X60 CM APLICADAS NA ALTURA INTEIRA DAS PAREDES. AF_02/2023_PE</v>
          </cell>
          <cell r="I6518" t="str">
            <v>M2</v>
          </cell>
          <cell r="J6518" t="str">
            <v>COEFICIENTE DE REPRESENTATIVIDADE</v>
          </cell>
          <cell r="K6518" t="str">
            <v>83,58</v>
          </cell>
          <cell r="L6518" t="str">
            <v>ENCARGOS COMPLEMENTARES REFERENCIAL</v>
          </cell>
          <cell r="M6518" t="str">
            <v>18,75</v>
          </cell>
          <cell r="N6518">
            <v>64.83</v>
          </cell>
          <cell r="O6518">
            <v>83.58</v>
          </cell>
          <cell r="P6518">
            <v>0</v>
          </cell>
          <cell r="R6518" t="str">
            <v>SINAPI</v>
          </cell>
        </row>
        <row r="6519">
          <cell r="G6519">
            <v>104612</v>
          </cell>
          <cell r="H6519" t="str">
            <v>REVESTIMENTO CERÂMICO PARA PAREDES INTERNAS COM PLACAS TIPO ESMALTADA EXTRA DE DIMENSÕES 60X60 CM APLICADAS A MEIA ALTURA DAS PAREDES. AF_02/2023_PE</v>
          </cell>
          <cell r="I6519" t="str">
            <v>M2</v>
          </cell>
          <cell r="J6519" t="str">
            <v>COEFICIENTE DE REPRESENTATIVIDADE</v>
          </cell>
          <cell r="K6519" t="str">
            <v>84,16</v>
          </cell>
          <cell r="L6519" t="str">
            <v>ENCARGOS COMPLEMENTARES REFERENCIAL</v>
          </cell>
          <cell r="M6519" t="str">
            <v>19,56</v>
          </cell>
          <cell r="N6519">
            <v>64.599999999999994</v>
          </cell>
          <cell r="O6519">
            <v>84.16</v>
          </cell>
          <cell r="P6519">
            <v>0</v>
          </cell>
          <cell r="R6519" t="str">
            <v>SINAPI</v>
          </cell>
        </row>
        <row r="6520">
          <cell r="G6520">
            <v>104613</v>
          </cell>
          <cell r="H6520" t="str">
            <v>REVESTIMENTO CERÂMICO PARA PAREDES INTERNAS COM PLACAS TIPO ESMALTADA EXTRA DE DIMENSÕES 20X20 CM APLICADAS EM DIAGONAL, NA ALTURA INTEIRA DAS PAREDES. AF_02/2023_PE</v>
          </cell>
          <cell r="I6520" t="str">
            <v>M2</v>
          </cell>
          <cell r="J6520" t="str">
            <v>COEFICIENTE DE REPRESENTATIVIDADE</v>
          </cell>
          <cell r="K6520" t="str">
            <v>65,10</v>
          </cell>
          <cell r="L6520" t="str">
            <v>ENCARGOS COMPLEMENTARES REFERENCIAL</v>
          </cell>
          <cell r="M6520" t="str">
            <v>16,04</v>
          </cell>
          <cell r="N6520">
            <v>49.059999999999995</v>
          </cell>
          <cell r="O6520">
            <v>65.099999999999994</v>
          </cell>
          <cell r="P6520">
            <v>0</v>
          </cell>
          <cell r="R6520" t="str">
            <v>SINAPI</v>
          </cell>
        </row>
        <row r="6521">
          <cell r="G6521">
            <v>104614</v>
          </cell>
          <cell r="H6521" t="str">
            <v>REVESTIMENTO CERÂMICO PARA PAREDES INTERNAS COM PLACAS TIPO ESMALTADA EXTRA DE DIMENSÕES 20X20 CM APLICADAS EM DIAGONAL, A MEIA ALTURA DAS PAREDES. AF_02/2023_PE</v>
          </cell>
          <cell r="I6521" t="str">
            <v>M2</v>
          </cell>
          <cell r="J6521" t="str">
            <v>COEFICIENTE DE REPRESENTATIVIDADE</v>
          </cell>
          <cell r="K6521" t="str">
            <v>71,02</v>
          </cell>
          <cell r="L6521" t="str">
            <v>ENCARGOS COMPLEMENTARES REFERENCIAL</v>
          </cell>
          <cell r="M6521" t="str">
            <v>20,31</v>
          </cell>
          <cell r="N6521">
            <v>50.709999999999994</v>
          </cell>
          <cell r="O6521">
            <v>71.02</v>
          </cell>
          <cell r="P6521">
            <v>0</v>
          </cell>
          <cell r="R6521" t="str">
            <v>SINAPI</v>
          </cell>
        </row>
        <row r="6522">
          <cell r="G6522">
            <v>104615</v>
          </cell>
          <cell r="H6522" t="str">
            <v>REVESTIMENTO CERÂMICO PARA PAREDES INTERNAS COM PLACAS TIPO PASTILHA DE DIMENSÕES 5 X 5 CM (PLACAS DE 30 X 30 CM) CM APLICADAS NA ALTURA INTEIRA DAS PAREDES. AF_02/2023</v>
          </cell>
          <cell r="I6522" t="str">
            <v>M2</v>
          </cell>
          <cell r="J6522" t="str">
            <v>COEFICIENTE DE REPRESENTATIVIDADE</v>
          </cell>
          <cell r="K6522" t="str">
            <v>206,89</v>
          </cell>
          <cell r="L6522" t="str">
            <v>ENCARGOS COMPLEMENTARES REFERENCIAL</v>
          </cell>
          <cell r="M6522" t="str">
            <v>25,73</v>
          </cell>
          <cell r="N6522">
            <v>181.16</v>
          </cell>
          <cell r="O6522">
            <v>206.89</v>
          </cell>
          <cell r="P6522">
            <v>0</v>
          </cell>
          <cell r="R6522" t="str">
            <v>SINAPI</v>
          </cell>
        </row>
        <row r="6523">
          <cell r="G6523">
            <v>104616</v>
          </cell>
          <cell r="H6523" t="str">
            <v>REVESTIMENTO CERÂMICO PARA PAREDES INTERNAS COM PLACAS TIPO PASTILHA DE DIMENSÕES 2,5 X 2,5 CM (PLACAS DE 30 X 30 CM) CM APLICADAS NA ALTURA INTEIRA DAS PAREDES. AF_02/2023</v>
          </cell>
          <cell r="I6523" t="str">
            <v>M2</v>
          </cell>
          <cell r="J6523" t="str">
            <v>COEFICIENTE DE REPRESENTATIVIDADE</v>
          </cell>
          <cell r="K6523" t="str">
            <v>298,66</v>
          </cell>
          <cell r="L6523" t="str">
            <v>ENCARGOS COMPLEMENTARES REFERENCIAL</v>
          </cell>
          <cell r="M6523" t="str">
            <v>25,73</v>
          </cell>
          <cell r="N6523">
            <v>272.93</v>
          </cell>
          <cell r="O6523">
            <v>298.66000000000003</v>
          </cell>
          <cell r="P6523">
            <v>0</v>
          </cell>
          <cell r="R6523" t="str">
            <v>SINAPI</v>
          </cell>
        </row>
        <row r="6524">
          <cell r="G6524">
            <v>104617</v>
          </cell>
          <cell r="H6524" t="str">
            <v>REVESTIMENTO CERÂMICO PARA PAREDES INTERNAS COM PLACAS TIPO PASTILHA DE DIMENSÕES 5 X 5 CM (PLACAS DE 30 X 30 CM) CM APLICADAS A MEIA ALTURA DAS PAREDES. AF_02/2023</v>
          </cell>
          <cell r="I6524" t="str">
            <v>M2</v>
          </cell>
          <cell r="J6524" t="str">
            <v>COEFICIENTE DE REPRESENTATIVIDADE</v>
          </cell>
          <cell r="K6524" t="str">
            <v>215,89</v>
          </cell>
          <cell r="L6524" t="str">
            <v>ENCARGOS COMPLEMENTARES REFERENCIAL</v>
          </cell>
          <cell r="M6524" t="str">
            <v>32,75</v>
          </cell>
          <cell r="N6524">
            <v>183.14</v>
          </cell>
          <cell r="O6524">
            <v>215.89</v>
          </cell>
          <cell r="P6524">
            <v>0</v>
          </cell>
          <cell r="R6524" t="str">
            <v>SINAPI</v>
          </cell>
        </row>
        <row r="6525">
          <cell r="G6525">
            <v>104618</v>
          </cell>
          <cell r="H6525" t="str">
            <v>REVESTIMENTO CERÂMICO PARA PAREDES INTERNAS COM PLACAS TIPO PASTILHA DE DIMENSÕES 2,5 X 2,5 CM (PLACAS DE 30 X 30 CM) CM APLICADAS A MEIA ALTURA DAS PAREDES. AF_02/2023</v>
          </cell>
          <cell r="I6525" t="str">
            <v>M2</v>
          </cell>
          <cell r="J6525" t="str">
            <v>COEFICIENTE DE REPRESENTATIVIDADE</v>
          </cell>
          <cell r="K6525" t="str">
            <v>307,66</v>
          </cell>
          <cell r="L6525" t="str">
            <v>ENCARGOS COMPLEMENTARES REFERENCIAL</v>
          </cell>
          <cell r="M6525" t="str">
            <v>32,74</v>
          </cell>
          <cell r="N6525">
            <v>274.92</v>
          </cell>
          <cell r="O6525">
            <v>307.66000000000003</v>
          </cell>
          <cell r="P6525">
            <v>0</v>
          </cell>
          <cell r="R6525" t="str">
            <v>SINAPI</v>
          </cell>
        </row>
        <row r="6526">
          <cell r="G6526">
            <v>104619</v>
          </cell>
          <cell r="H6526" t="str">
            <v>RODAPÉ CERÂMICO DE 7CM DE ALTURA COM PLACAS TIPO ESMALTADA EXTRA DE DIMENSÕES 80X80CM. AF_02/2023</v>
          </cell>
          <cell r="I6526" t="str">
            <v>M</v>
          </cell>
          <cell r="J6526" t="str">
            <v>COEFICIENTE DE REPRESENTATIVIDADE</v>
          </cell>
          <cell r="K6526" t="str">
            <v>20,07</v>
          </cell>
          <cell r="L6526" t="str">
            <v>ENCARGOS COMPLEMENTARES REFERENCIAL</v>
          </cell>
          <cell r="M6526" t="str">
            <v>2,25</v>
          </cell>
          <cell r="N6526">
            <v>17.82</v>
          </cell>
          <cell r="O6526">
            <v>20.07</v>
          </cell>
          <cell r="P6526">
            <v>0</v>
          </cell>
          <cell r="R6526" t="str">
            <v>SINAPI</v>
          </cell>
        </row>
        <row r="6527">
          <cell r="G6527">
            <v>101965</v>
          </cell>
          <cell r="H6527" t="str">
            <v>PEITORIL LINEAR EM GRANITO OU MÁRMORE, L = 15CM, COMPRIMENTO DE ATÉ 2M, ASSENTADO COM ARGAMASSA 1:6 COM ADITIVO. AF_11/2020</v>
          </cell>
          <cell r="I6527" t="str">
            <v>M</v>
          </cell>
          <cell r="J6527" t="str">
            <v>COEFICIENTE DE REPRESENTATIVIDADE</v>
          </cell>
          <cell r="K6527" t="str">
            <v>123,12</v>
          </cell>
          <cell r="L6527" t="str">
            <v>ENCARGOS COMPLEMENTARES REFERENCIAL</v>
          </cell>
          <cell r="M6527" t="str">
            <v>17,34</v>
          </cell>
          <cell r="N6527">
            <v>105.78</v>
          </cell>
          <cell r="O6527">
            <v>123.12</v>
          </cell>
          <cell r="P6527">
            <v>0</v>
          </cell>
          <cell r="R6527" t="str">
            <v>SINAPI</v>
          </cell>
        </row>
        <row r="6528">
          <cell r="G6528">
            <v>101966</v>
          </cell>
          <cell r="H6528" t="str">
            <v>CHAPIM SOBRE MUROS LINEARES, EM GRANITO OU MÁRMORE, L = 25 CM, ASSENTADO COM ARGAMASSA 1:6 COM ADITIVO. AF_11/2020</v>
          </cell>
          <cell r="I6528" t="str">
            <v>M</v>
          </cell>
          <cell r="J6528" t="str">
            <v>COEFICIENTE DE REPRESENTATIVIDADE</v>
          </cell>
          <cell r="K6528" t="str">
            <v>159,00</v>
          </cell>
          <cell r="L6528" t="str">
            <v>ENCARGOS COMPLEMENTARES REFERENCIAL</v>
          </cell>
          <cell r="M6528" t="str">
            <v>7,97</v>
          </cell>
          <cell r="N6528">
            <v>151.03</v>
          </cell>
          <cell r="O6528">
            <v>159</v>
          </cell>
          <cell r="P6528">
            <v>0</v>
          </cell>
          <cell r="R6528" t="str">
            <v>SINAPI</v>
          </cell>
        </row>
        <row r="6529">
          <cell r="G6529">
            <v>101979</v>
          </cell>
          <cell r="H6529" t="str">
            <v>CHAPIM (RUFO CAPA) EM AÇO GALVANIZADO, CORTE 33. AF_11/2020</v>
          </cell>
          <cell r="I6529" t="str">
            <v>M</v>
          </cell>
          <cell r="J6529" t="str">
            <v>COEFICIENTE DE REPRESENTATIVIDADE</v>
          </cell>
          <cell r="K6529" t="str">
            <v>49,51</v>
          </cell>
          <cell r="L6529" t="str">
            <v>ENCARGOS COMPLEMENTARES REFERENCIAL</v>
          </cell>
          <cell r="M6529" t="str">
            <v>4,69</v>
          </cell>
          <cell r="N6529">
            <v>44.82</v>
          </cell>
          <cell r="O6529">
            <v>49.51</v>
          </cell>
          <cell r="P6529">
            <v>0</v>
          </cell>
          <cell r="R6529" t="str">
            <v>SINAPI</v>
          </cell>
        </row>
        <row r="6530">
          <cell r="G6530">
            <v>96112</v>
          </cell>
          <cell r="H6530" t="str">
            <v>FORRO EM MADEIRA PINUS, PARA AMBIENTES RESIDENCIAIS, INCLUSIVE ESTRUTURA DE FIXAÇÃO. AF_05/2017</v>
          </cell>
          <cell r="I6530" t="str">
            <v>M2</v>
          </cell>
          <cell r="J6530" t="str">
            <v>COEFICIENTE DE REPRESENTATIVIDADE</v>
          </cell>
          <cell r="K6530" t="str">
            <v>136,43</v>
          </cell>
          <cell r="L6530" t="str">
            <v>ENCARGOS COMPLEMENTARES REFERENCIAL</v>
          </cell>
          <cell r="M6530" t="str">
            <v>48,81</v>
          </cell>
          <cell r="N6530">
            <v>87.62</v>
          </cell>
          <cell r="O6530">
            <v>136.43</v>
          </cell>
          <cell r="P6530">
            <v>0</v>
          </cell>
          <cell r="R6530" t="str">
            <v>SINAPI</v>
          </cell>
        </row>
        <row r="6531">
          <cell r="G6531">
            <v>96117</v>
          </cell>
          <cell r="H6531" t="str">
            <v>FORRO EM MADEIRA PINUS, PARA AMBIENTES COMERCIAIS, INCLUSIVE ESTRUTURA DE FIXAÇÃO. AF_05/2017</v>
          </cell>
          <cell r="I6531" t="str">
            <v>M2</v>
          </cell>
          <cell r="J6531" t="str">
            <v>COEFICIENTE DE REPRESENTATIVIDADE</v>
          </cell>
          <cell r="K6531" t="str">
            <v>168,97</v>
          </cell>
          <cell r="L6531" t="str">
            <v>ENCARGOS COMPLEMENTARES REFERENCIAL</v>
          </cell>
          <cell r="M6531" t="str">
            <v>38,63</v>
          </cell>
          <cell r="N6531">
            <v>130.34</v>
          </cell>
          <cell r="O6531">
            <v>168.97</v>
          </cell>
          <cell r="P6531">
            <v>0</v>
          </cell>
          <cell r="R6531" t="str">
            <v>SINAPI</v>
          </cell>
        </row>
        <row r="6532">
          <cell r="G6532">
            <v>96122</v>
          </cell>
          <cell r="H6532" t="str">
            <v>ACABAMENTOS PARA FORRO (RODA-FORRO EM MADEIRA PINUS). AF_05/2017</v>
          </cell>
          <cell r="I6532" t="str">
            <v>M</v>
          </cell>
          <cell r="J6532" t="str">
            <v>COEFICIENTE DE REPRESENTATIVIDADE</v>
          </cell>
          <cell r="K6532" t="str">
            <v>39,17</v>
          </cell>
          <cell r="L6532" t="str">
            <v>ENCARGOS COMPLEMENTARES REFERENCIAL</v>
          </cell>
          <cell r="M6532" t="str">
            <v>8,46</v>
          </cell>
          <cell r="N6532">
            <v>30.71</v>
          </cell>
          <cell r="O6532">
            <v>39.17</v>
          </cell>
          <cell r="P6532">
            <v>0</v>
          </cell>
          <cell r="R6532" t="str">
            <v>SINAPI</v>
          </cell>
        </row>
        <row r="6533">
          <cell r="G6533">
            <v>96109</v>
          </cell>
          <cell r="H6533" t="str">
            <v>FORRO EM PLACAS DE GESSO, PARA AMBIENTES RESIDENCIAIS. AF_05/2017_PS</v>
          </cell>
          <cell r="I6533" t="str">
            <v>M2</v>
          </cell>
          <cell r="J6533" t="str">
            <v>ATRIBUÍDO SÃO PAULO</v>
          </cell>
          <cell r="K6533" t="str">
            <v>42,81</v>
          </cell>
          <cell r="L6533" t="str">
            <v>ENCARGOS COMPLEMENTARES REFERENCIAL</v>
          </cell>
          <cell r="M6533" t="str">
            <v>20,16</v>
          </cell>
          <cell r="N6533">
            <v>22.650000000000002</v>
          </cell>
          <cell r="O6533">
            <v>42.81</v>
          </cell>
          <cell r="P6533">
            <v>0</v>
          </cell>
          <cell r="R6533" t="str">
            <v>SINAPI</v>
          </cell>
        </row>
        <row r="6534">
          <cell r="G6534">
            <v>96110</v>
          </cell>
          <cell r="H6534" t="str">
            <v>FORRO EM DRYWALL, PARA AMBIENTES RESIDENCIAIS, INCLUSIVE ESTRUTURA DE FIXAÇÃO. AF_05/2017_PS</v>
          </cell>
          <cell r="I6534" t="str">
            <v>M2</v>
          </cell>
          <cell r="J6534" t="str">
            <v>ATRIBUÍDO SÃO PAULO</v>
          </cell>
          <cell r="K6534" t="str">
            <v>73,75</v>
          </cell>
          <cell r="L6534" t="str">
            <v>ENCARGOS COMPLEMENTARES REFERENCIAL</v>
          </cell>
          <cell r="M6534" t="str">
            <v>12,64</v>
          </cell>
          <cell r="N6534">
            <v>61.11</v>
          </cell>
          <cell r="O6534">
            <v>73.75</v>
          </cell>
          <cell r="P6534">
            <v>0</v>
          </cell>
          <cell r="R6534" t="str">
            <v>SINAPI</v>
          </cell>
        </row>
        <row r="6535">
          <cell r="G6535">
            <v>96113</v>
          </cell>
          <cell r="H6535" t="str">
            <v>FORRO EM PLACAS DE GESSO, PARA AMBIENTES COMERCIAIS. AF_05/2017_PS</v>
          </cell>
          <cell r="I6535" t="str">
            <v>M2</v>
          </cell>
          <cell r="J6535" t="str">
            <v>ATRIBUÍDO SÃO PAULO</v>
          </cell>
          <cell r="K6535" t="str">
            <v>37,93</v>
          </cell>
          <cell r="L6535" t="str">
            <v>ENCARGOS COMPLEMENTARES REFERENCIAL</v>
          </cell>
          <cell r="M6535" t="str">
            <v>15,95</v>
          </cell>
          <cell r="N6535">
            <v>21.98</v>
          </cell>
          <cell r="O6535">
            <v>37.93</v>
          </cell>
          <cell r="P6535">
            <v>0</v>
          </cell>
          <cell r="R6535" t="str">
            <v>SINAPI</v>
          </cell>
        </row>
        <row r="6536">
          <cell r="G6536">
            <v>96114</v>
          </cell>
          <cell r="H6536" t="str">
            <v>FORRO EM DRYWALL, PARA AMBIENTES COMERCIAIS, INCLUSIVE ESTRUTURA DE FIXAÇÃO. AF_05/2017_PS</v>
          </cell>
          <cell r="I6536" t="str">
            <v>M2</v>
          </cell>
          <cell r="J6536" t="str">
            <v>ATRIBUÍDO SÃO PAULO</v>
          </cell>
          <cell r="K6536" t="str">
            <v>77,71</v>
          </cell>
          <cell r="L6536" t="str">
            <v>ENCARGOS COMPLEMENTARES REFERENCIAL</v>
          </cell>
          <cell r="M6536" t="str">
            <v>10,03</v>
          </cell>
          <cell r="N6536">
            <v>67.679999999999993</v>
          </cell>
          <cell r="O6536">
            <v>77.709999999999994</v>
          </cell>
          <cell r="P6536">
            <v>0</v>
          </cell>
          <cell r="R6536" t="str">
            <v>SINAPI</v>
          </cell>
        </row>
        <row r="6537">
          <cell r="G6537">
            <v>96120</v>
          </cell>
          <cell r="H6537" t="str">
            <v>ACABAMENTOS PARA FORRO (MOLDURA DE GESSO). AF_05/2017</v>
          </cell>
          <cell r="I6537" t="str">
            <v>M</v>
          </cell>
          <cell r="J6537" t="str">
            <v>COEFICIENTE DE REPRESENTATIVIDADE</v>
          </cell>
          <cell r="K6537" t="str">
            <v>3,05</v>
          </cell>
          <cell r="L6537" t="str">
            <v>ENCARGOS COMPLEMENTARES REFERENCIAL</v>
          </cell>
          <cell r="M6537" t="str">
            <v>1,12</v>
          </cell>
          <cell r="N6537">
            <v>1.9299999999999997</v>
          </cell>
          <cell r="O6537">
            <v>3.05</v>
          </cell>
          <cell r="P6537">
            <v>0</v>
          </cell>
          <cell r="R6537" t="str">
            <v>SINAPI</v>
          </cell>
        </row>
        <row r="6538">
          <cell r="G6538">
            <v>96123</v>
          </cell>
          <cell r="H6538" t="str">
            <v>ACABAMENTOS PARA FORRO (MOLDURA EM DRYWALL, COM LARGURA DE 15 CM). AF_05/2017_PS</v>
          </cell>
          <cell r="I6538" t="str">
            <v>M</v>
          </cell>
          <cell r="J6538" t="str">
            <v>ATRIBUÍDO SÃO PAULO</v>
          </cell>
          <cell r="K6538" t="str">
            <v>34,45</v>
          </cell>
          <cell r="L6538" t="str">
            <v>ENCARGOS COMPLEMENTARES REFERENCIAL</v>
          </cell>
          <cell r="M6538" t="str">
            <v>5,59</v>
          </cell>
          <cell r="N6538">
            <v>28.860000000000003</v>
          </cell>
          <cell r="O6538">
            <v>34.450000000000003</v>
          </cell>
          <cell r="P6538">
            <v>0</v>
          </cell>
          <cell r="R6538" t="str">
            <v>SINAPI</v>
          </cell>
        </row>
        <row r="6539">
          <cell r="G6539">
            <v>99054</v>
          </cell>
          <cell r="H6539" t="str">
            <v>ACABAMENTOS PARA FORRO (SANCA DE GESSO MONTADA NA OBRA). AF_05/2017_PS</v>
          </cell>
          <cell r="I6539" t="str">
            <v>M2</v>
          </cell>
          <cell r="J6539" t="str">
            <v>ATRIBUÍDO SÃO PAULO</v>
          </cell>
          <cell r="K6539" t="str">
            <v>52,65</v>
          </cell>
          <cell r="L6539" t="str">
            <v>ENCARGOS COMPLEMENTARES REFERENCIAL</v>
          </cell>
          <cell r="M6539" t="str">
            <v>27,15</v>
          </cell>
          <cell r="N6539">
            <v>25.5</v>
          </cell>
          <cell r="O6539">
            <v>52.65</v>
          </cell>
          <cell r="P6539">
            <v>0</v>
          </cell>
          <cell r="R6539" t="str">
            <v>SINAPI</v>
          </cell>
        </row>
        <row r="6540">
          <cell r="G6540">
            <v>96111</v>
          </cell>
          <cell r="H6540" t="str">
            <v>FORRO EM RÉGUAS DE PVC, FRISADO, PARA AMBIENTES RESIDENCIAIS, INCLUSIVE ESTRUTURA DE FIXAÇÃO. AF_05/2017_PS</v>
          </cell>
          <cell r="I6540" t="str">
            <v>M2</v>
          </cell>
          <cell r="J6540" t="str">
            <v>ATRIBUÍDO SÃO PAULO</v>
          </cell>
          <cell r="K6540" t="str">
            <v>62,53</v>
          </cell>
          <cell r="L6540" t="str">
            <v>ENCARGOS COMPLEMENTARES REFERENCIAL</v>
          </cell>
          <cell r="M6540" t="str">
            <v>7,61</v>
          </cell>
          <cell r="N6540">
            <v>54.92</v>
          </cell>
          <cell r="O6540">
            <v>62.53</v>
          </cell>
          <cell r="P6540">
            <v>0</v>
          </cell>
          <cell r="R6540" t="str">
            <v>SINAPI</v>
          </cell>
        </row>
        <row r="6541">
          <cell r="G6541">
            <v>96116</v>
          </cell>
          <cell r="H6541" t="str">
            <v>FORRO EM RÉGUAS DE PVC, FRISADO, PARA AMBIENTES COMERCIAIS, INCLUSIVE ESTRUTURA DE FIXAÇÃO. AF_05/2017_PS</v>
          </cell>
          <cell r="I6541" t="str">
            <v>M2</v>
          </cell>
          <cell r="J6541" t="str">
            <v>ATRIBUÍDO SÃO PAULO</v>
          </cell>
          <cell r="K6541" t="str">
            <v>69,69</v>
          </cell>
          <cell r="L6541" t="str">
            <v>ENCARGOS COMPLEMENTARES REFERENCIAL</v>
          </cell>
          <cell r="M6541" t="str">
            <v>6,69</v>
          </cell>
          <cell r="N6541">
            <v>63</v>
          </cell>
          <cell r="O6541">
            <v>69.69</v>
          </cell>
          <cell r="P6541">
            <v>0</v>
          </cell>
          <cell r="R6541" t="str">
            <v>SINAPI</v>
          </cell>
        </row>
        <row r="6542">
          <cell r="G6542">
            <v>96121</v>
          </cell>
          <cell r="H6542" t="str">
            <v>ACABAMENTOS PARA FORRO (RODA-FORRO EM PERFIL METÁLICO E PLÁSTICO). AF_05/2017</v>
          </cell>
          <cell r="I6542" t="str">
            <v>M</v>
          </cell>
          <cell r="J6542" t="str">
            <v>ATRIBUÍDO SÃO PAULO</v>
          </cell>
          <cell r="K6542" t="str">
            <v>11,82</v>
          </cell>
          <cell r="L6542" t="str">
            <v>ENCARGOS COMPLEMENTARES REFERENCIAL</v>
          </cell>
          <cell r="M6542" t="str">
            <v>1,96</v>
          </cell>
          <cell r="N6542">
            <v>9.86</v>
          </cell>
          <cell r="O6542">
            <v>11.82</v>
          </cell>
          <cell r="P6542">
            <v>0</v>
          </cell>
          <cell r="R6542" t="str">
            <v>SINAPI</v>
          </cell>
        </row>
        <row r="6543">
          <cell r="G6543">
            <v>96485</v>
          </cell>
          <cell r="H6543" t="str">
            <v>FORRO EM RÉGUAS DE PVC, LISO, PARA AMBIENTES RESIDENCIAIS, INCLUSIVE ESTRUTURA DE FIXAÇÃO. AF_05/2017_PS</v>
          </cell>
          <cell r="I6543" t="str">
            <v>M2</v>
          </cell>
          <cell r="J6543" t="str">
            <v>ATRIBUÍDO SÃO PAULO</v>
          </cell>
          <cell r="K6543" t="str">
            <v>73,24</v>
          </cell>
          <cell r="L6543" t="str">
            <v>ENCARGOS COMPLEMENTARES REFERENCIAL</v>
          </cell>
          <cell r="M6543" t="str">
            <v>7,61</v>
          </cell>
          <cell r="N6543">
            <v>65.63</v>
          </cell>
          <cell r="O6543">
            <v>73.239999999999995</v>
          </cell>
          <cell r="P6543">
            <v>0</v>
          </cell>
          <cell r="R6543" t="str">
            <v>SINAPI</v>
          </cell>
        </row>
        <row r="6544">
          <cell r="G6544">
            <v>96486</v>
          </cell>
          <cell r="H6544" t="str">
            <v>FORRO DE PVC, LISO, PARA AMBIENTES COMERCIAIS, INCLUSIVE ESTRUTURA DE FIXAÇÃO. AF_05/2017_PS</v>
          </cell>
          <cell r="I6544" t="str">
            <v>M2</v>
          </cell>
          <cell r="J6544" t="str">
            <v>ATRIBUÍDO SÃO PAULO</v>
          </cell>
          <cell r="K6544" t="str">
            <v>81,05</v>
          </cell>
          <cell r="L6544" t="str">
            <v>ENCARGOS COMPLEMENTARES REFERENCIAL</v>
          </cell>
          <cell r="M6544" t="str">
            <v>6,69</v>
          </cell>
          <cell r="N6544">
            <v>74.36</v>
          </cell>
          <cell r="O6544">
            <v>81.05</v>
          </cell>
          <cell r="P6544">
            <v>0</v>
          </cell>
          <cell r="R6544" t="str">
            <v>SINAPI</v>
          </cell>
        </row>
        <row r="6545">
          <cell r="G6545">
            <v>91515</v>
          </cell>
          <cell r="H6545" t="str">
            <v>ESTUCAMENTO DE DENSIDADE BAIXA DE PANOS DE FACHADA DO SISTEMA DE PAREDES DE CONCRETO EM EDIFICAÇÕES DE MÚLTIPLOS PAVIMENTOS, ACESSO COM PLATAFORMA OU CADEIRINHA, UTILIZAÇÃO DE ARGAMASSA COLANTE. AF_10/2022</v>
          </cell>
          <cell r="I6545" t="str">
            <v>M2</v>
          </cell>
          <cell r="J6545" t="str">
            <v>COEFICIENTE DE REPRESENTATIVIDADE</v>
          </cell>
          <cell r="K6545" t="str">
            <v>5,65</v>
          </cell>
          <cell r="L6545" t="str">
            <v>ENCARGOS COMPLEMENTARES REFERENCIAL</v>
          </cell>
          <cell r="M6545" t="str">
            <v>4,22</v>
          </cell>
          <cell r="N6545">
            <v>1.4300000000000006</v>
          </cell>
          <cell r="O6545">
            <v>5.65</v>
          </cell>
          <cell r="P6545">
            <v>0</v>
          </cell>
          <cell r="R6545" t="str">
            <v>SINAPI</v>
          </cell>
        </row>
        <row r="6546">
          <cell r="G6546">
            <v>91519</v>
          </cell>
          <cell r="H6546" t="str">
            <v>ESTUCAMENTO DE DENSIDADE BAIXA DE PANOS DE FACHADA DO SISTEMA DE PAREDES DE CONCRETO EM UNIDADES HABITACIONAIS DE PAVIMENTO ÚNICO, UTILIZAÇÃO DE ARGAMASSA COLANTE. AF_10/2022</v>
          </cell>
          <cell r="I6546" t="str">
            <v>M2</v>
          </cell>
          <cell r="J6546" t="str">
            <v>COEFICIENTE DE REPRESENTATIVIDADE</v>
          </cell>
          <cell r="K6546" t="str">
            <v>7,56</v>
          </cell>
          <cell r="L6546" t="str">
            <v>ENCARGOS COMPLEMENTARES REFERENCIAL</v>
          </cell>
          <cell r="M6546" t="str">
            <v>5,72</v>
          </cell>
          <cell r="N6546">
            <v>1.8399999999999999</v>
          </cell>
          <cell r="O6546">
            <v>7.56</v>
          </cell>
          <cell r="P6546">
            <v>0</v>
          </cell>
          <cell r="R6546" t="str">
            <v>SINAPI</v>
          </cell>
        </row>
        <row r="6547">
          <cell r="G6547">
            <v>91520</v>
          </cell>
          <cell r="H6547" t="str">
            <v>ESTUCAMENTO DE DENSIDADE BAIXA NAS FACES INTERNAS DE PAREDES DO SISTEMA DE PAREDES DE CONCRETO, EM AMBIENTES COM ÁREA ENTRE 5 M² E 10 M², UTILIZAÇÃO DE ARGAMASSA COLANTE. AF_10/2022</v>
          </cell>
          <cell r="I6547" t="str">
            <v>M2</v>
          </cell>
          <cell r="J6547" t="str">
            <v>COEFICIENTE DE REPRESENTATIVIDADE</v>
          </cell>
          <cell r="K6547" t="str">
            <v>2,14</v>
          </cell>
          <cell r="L6547" t="str">
            <v>ENCARGOS COMPLEMENTARES REFERENCIAL</v>
          </cell>
          <cell r="M6547" t="str">
            <v>1,58</v>
          </cell>
          <cell r="N6547">
            <v>0.56000000000000005</v>
          </cell>
          <cell r="O6547">
            <v>2.14</v>
          </cell>
          <cell r="P6547">
            <v>0</v>
          </cell>
          <cell r="R6547" t="str">
            <v>SINAPI</v>
          </cell>
        </row>
        <row r="6548">
          <cell r="G6548">
            <v>91522</v>
          </cell>
          <cell r="H6548" t="str">
            <v>ESTUCAMENTO PARA QUALQUER REVESTIMENTO, EM TETO DO SISTEMA DE PAREDES DE CONCRETO, EM AMBIENTES COM ÁREA ENTRE 5 M² E 10 M², UTILIZAÇÃO DE ARGAMASSA COLANTE. AF_10/2022</v>
          </cell>
          <cell r="I6548" t="str">
            <v>M2</v>
          </cell>
          <cell r="J6548" t="str">
            <v>COEFICIENTE DE REPRESENTATIVIDADE</v>
          </cell>
          <cell r="K6548" t="str">
            <v>2,93</v>
          </cell>
          <cell r="L6548" t="str">
            <v>ENCARGOS COMPLEMENTARES REFERENCIAL</v>
          </cell>
          <cell r="M6548" t="str">
            <v>2,19</v>
          </cell>
          <cell r="N6548">
            <v>0.74000000000000021</v>
          </cell>
          <cell r="O6548">
            <v>2.93</v>
          </cell>
          <cell r="P6548">
            <v>0</v>
          </cell>
          <cell r="R6548" t="str">
            <v>SINAPI</v>
          </cell>
        </row>
        <row r="6549">
          <cell r="G6549">
            <v>91525</v>
          </cell>
          <cell r="H6549" t="str">
            <v>ESTUCAMENTO DE DENSIDADE ALTA NAS FACES INTERNAS DE PAREDES DO SISTEMA DE PAREDES DE CONCRETO, EM AMBIENTES COM ÁREA ENTRE 5 M² E 10 M², UTILIZAÇÃO DE ARGAMASSA COLANTE. AF_10/2022</v>
          </cell>
          <cell r="I6549" t="str">
            <v>M2</v>
          </cell>
          <cell r="J6549" t="str">
            <v>COEFICIENTE DE REPRESENTATIVIDADE</v>
          </cell>
          <cell r="K6549" t="str">
            <v>7,98</v>
          </cell>
          <cell r="L6549" t="str">
            <v>ENCARGOS COMPLEMENTARES REFERENCIAL</v>
          </cell>
          <cell r="M6549" t="str">
            <v>3,46</v>
          </cell>
          <cell r="N6549">
            <v>4.5200000000000005</v>
          </cell>
          <cell r="O6549">
            <v>7.98</v>
          </cell>
          <cell r="P6549">
            <v>0</v>
          </cell>
          <cell r="R6549" t="str">
            <v>SINAPI</v>
          </cell>
        </row>
        <row r="6550">
          <cell r="G6550">
            <v>104412</v>
          </cell>
          <cell r="H6550" t="str">
            <v>ESTUCAMENTO PARA QUALQUER REVESTIMENTO, EM TETO DO SISTEMA DE PAREDES DE CONCRETO, EM AMBIENTES COM ÁREA MAIOR QUE 10 M², UTILIZAÇÃO DE ARGAMASSA COLANTE. AF_10/2022</v>
          </cell>
          <cell r="I6550" t="str">
            <v>M2</v>
          </cell>
          <cell r="J6550" t="str">
            <v>COEFICIENTE DE REPRESENTATIVIDADE</v>
          </cell>
          <cell r="K6550" t="str">
            <v>2,63</v>
          </cell>
          <cell r="L6550" t="str">
            <v>ENCARGOS COMPLEMENTARES REFERENCIAL</v>
          </cell>
          <cell r="M6550" t="str">
            <v>1,96</v>
          </cell>
          <cell r="N6550">
            <v>0.66999999999999993</v>
          </cell>
          <cell r="O6550">
            <v>2.63</v>
          </cell>
          <cell r="P6550">
            <v>0</v>
          </cell>
          <cell r="R6550" t="str">
            <v>SINAPI</v>
          </cell>
        </row>
        <row r="6551">
          <cell r="G6551">
            <v>104413</v>
          </cell>
          <cell r="H6551" t="str">
            <v>ESTUCAMENTO PARA QUALQUER REVESTIMENTO, EM TETO DO SISTEMA DE PAREDES DE CONCRETO, EM AMBIENTES COM ÁREA MENOR QUE 5 M², UTILIZAÇÃO DE ARGAMASSA COLANTE. AF_10/2022</v>
          </cell>
          <cell r="I6551" t="str">
            <v>M2</v>
          </cell>
          <cell r="J6551" t="str">
            <v>COEFICIENTE DE REPRESENTATIVIDADE</v>
          </cell>
          <cell r="K6551" t="str">
            <v>4,58</v>
          </cell>
          <cell r="L6551" t="str">
            <v>ENCARGOS COMPLEMENTARES REFERENCIAL</v>
          </cell>
          <cell r="M6551" t="str">
            <v>3,47</v>
          </cell>
          <cell r="N6551">
            <v>1.1099999999999999</v>
          </cell>
          <cell r="O6551">
            <v>4.58</v>
          </cell>
          <cell r="P6551">
            <v>0</v>
          </cell>
          <cell r="R6551" t="str">
            <v>SINAPI</v>
          </cell>
        </row>
        <row r="6552">
          <cell r="G6552">
            <v>104414</v>
          </cell>
          <cell r="H6552" t="str">
            <v>ESTUCAMENTO DE DENSIDADE ALTA NAS FACES INTERNAS DE PAREDES DO SISTEMA DE PAREDES DE CONCRETO, EM AMBIENTES COM ÁREA MAIOR QUE 10 M², UTILIZAÇÃO DE ARGAMASSA COLANTE. AF_10/2022</v>
          </cell>
          <cell r="I6552" t="str">
            <v>M2</v>
          </cell>
          <cell r="J6552" t="str">
            <v>COEFICIENTE DE REPRESENTATIVIDADE</v>
          </cell>
          <cell r="K6552" t="str">
            <v>7,30</v>
          </cell>
          <cell r="L6552" t="str">
            <v>ENCARGOS COMPLEMENTARES REFERENCIAL</v>
          </cell>
          <cell r="M6552" t="str">
            <v>2,95</v>
          </cell>
          <cell r="N6552">
            <v>4.3499999999999996</v>
          </cell>
          <cell r="O6552">
            <v>7.3</v>
          </cell>
          <cell r="P6552">
            <v>0</v>
          </cell>
          <cell r="R6552" t="str">
            <v>SINAPI</v>
          </cell>
        </row>
        <row r="6553">
          <cell r="G6553">
            <v>104415</v>
          </cell>
          <cell r="H6553" t="str">
            <v>ESTUCAMENTO DE DENSIDADE ALTA NAS FACES INTERNAS DE PAREDES DO SISTEMA DE PAREDES DE CONCRETO, EM AMBIENTES COM ÁREA MENOR QUE 5 M², UTILIZAÇÃO DE ARGAMASSA COLANTE. AF_10/2022</v>
          </cell>
          <cell r="I6553" t="str">
            <v>M2</v>
          </cell>
          <cell r="J6553" t="str">
            <v>COEFICIENTE DE REPRESENTATIVIDADE</v>
          </cell>
          <cell r="K6553" t="str">
            <v>11,67</v>
          </cell>
          <cell r="L6553" t="str">
            <v>ENCARGOS COMPLEMENTARES REFERENCIAL</v>
          </cell>
          <cell r="M6553" t="str">
            <v>6,36</v>
          </cell>
          <cell r="N6553">
            <v>5.31</v>
          </cell>
          <cell r="O6553">
            <v>11.67</v>
          </cell>
          <cell r="P6553">
            <v>0</v>
          </cell>
          <cell r="R6553" t="str">
            <v>SINAPI</v>
          </cell>
        </row>
        <row r="6554">
          <cell r="G6554">
            <v>104416</v>
          </cell>
          <cell r="H6554" t="str">
            <v>ESTUCAMENTO DE DENSIDADE BAIXA NAS FACES INTERNAS DE PAREDES DO SISTEMA DE PAREDES DE CONCRETO, EM AMBIENTES COM ÁREA MAIOR QUE 10 M², UTILIZAÇÃO DE ARGAMASSA COLANTE. AF_10/2022</v>
          </cell>
          <cell r="I6554" t="str">
            <v>M2</v>
          </cell>
          <cell r="J6554" t="str">
            <v>COEFICIENTE DE REPRESENTATIVIDADE</v>
          </cell>
          <cell r="K6554" t="str">
            <v>1,83</v>
          </cell>
          <cell r="L6554" t="str">
            <v>ENCARGOS COMPLEMENTARES REFERENCIAL</v>
          </cell>
          <cell r="M6554" t="str">
            <v>1,34</v>
          </cell>
          <cell r="N6554">
            <v>0.49</v>
          </cell>
          <cell r="O6554">
            <v>1.83</v>
          </cell>
          <cell r="P6554">
            <v>0</v>
          </cell>
          <cell r="R6554" t="str">
            <v>SINAPI</v>
          </cell>
        </row>
        <row r="6555">
          <cell r="G6555">
            <v>104417</v>
          </cell>
          <cell r="H6555" t="str">
            <v>ESTUCAMENTO DE DENSIDADE BAIXA NAS FACES INTERNAS DE PAREDES DO SISTEMA DE PAREDES DE CONCRETO, EM AMBIENTES COM ÁREA MENOR QUE 5 M², UTILIZAÇÃO DE ARGAMASSA COLANTE. AF_10/2022</v>
          </cell>
          <cell r="I6555" t="str">
            <v>M2</v>
          </cell>
          <cell r="J6555" t="str">
            <v>COEFICIENTE DE REPRESENTATIVIDADE</v>
          </cell>
          <cell r="K6555" t="str">
            <v>3,79</v>
          </cell>
          <cell r="L6555" t="str">
            <v>ENCARGOS COMPLEMENTARES REFERENCIAL</v>
          </cell>
          <cell r="M6555" t="str">
            <v>2,87</v>
          </cell>
          <cell r="N6555">
            <v>0.91999999999999993</v>
          </cell>
          <cell r="O6555">
            <v>3.79</v>
          </cell>
          <cell r="P6555">
            <v>0</v>
          </cell>
          <cell r="R6555" t="str">
            <v>SINAPI</v>
          </cell>
        </row>
        <row r="6556">
          <cell r="G6556">
            <v>104418</v>
          </cell>
          <cell r="H6556" t="str">
            <v>ESTUCAMENTO DE DENSIDADE BAIXA DE PANOS DE FACHADA DO SISTEMA DE PAREDES DE CONCRETO EM EDIFICAÇÕES DE MÚLTIPLOS PAVIMENTOS, ACESSO COM BALANCIM, UTILIZAÇÃO DE ARGAMASSA COLANTE. AF_10/2022</v>
          </cell>
          <cell r="I6556" t="str">
            <v>M2</v>
          </cell>
          <cell r="J6556" t="str">
            <v>COEFICIENTE DE REPRESENTATIVIDADE</v>
          </cell>
          <cell r="K6556" t="str">
            <v>2,51</v>
          </cell>
          <cell r="L6556" t="str">
            <v>ENCARGOS COMPLEMENTARES REFERENCIAL</v>
          </cell>
          <cell r="M6556" t="str">
            <v>1,77</v>
          </cell>
          <cell r="N6556">
            <v>0.73999999999999977</v>
          </cell>
          <cell r="O6556">
            <v>2.5099999999999998</v>
          </cell>
          <cell r="P6556">
            <v>0</v>
          </cell>
          <cell r="R6556" t="str">
            <v>SINAPI</v>
          </cell>
        </row>
        <row r="6557">
          <cell r="G6557">
            <v>104419</v>
          </cell>
          <cell r="H6557" t="str">
            <v>ESTUCAMENTO DE DENSIDADE BAIXA DE PANOS DE FACHADA DO SISTEMA DE PAREDES DE CONCRETO EM UNIDADES HABITACIONAIS DE DOIS PAVIMENTOS (SOBRADO), ACESSO COM ANDAIME FACHADEIRO, UTILIZAÇÃO DE ARGAMASSA COLANTE. AF_10/2022</v>
          </cell>
          <cell r="I6557" t="str">
            <v>M2</v>
          </cell>
          <cell r="J6557" t="str">
            <v>COEFICIENTE DE REPRESENTATIVIDADE</v>
          </cell>
          <cell r="K6557" t="str">
            <v>10,07</v>
          </cell>
          <cell r="L6557" t="str">
            <v>ENCARGOS COMPLEMENTARES REFERENCIAL</v>
          </cell>
          <cell r="M6557" t="str">
            <v>7,67</v>
          </cell>
          <cell r="N6557">
            <v>2.4000000000000004</v>
          </cell>
          <cell r="O6557">
            <v>10.07</v>
          </cell>
          <cell r="P6557">
            <v>0</v>
          </cell>
          <cell r="R6557" t="str">
            <v>SINAPI</v>
          </cell>
        </row>
        <row r="6558">
          <cell r="G6558">
            <v>104420</v>
          </cell>
          <cell r="H6558" t="str">
            <v>ESTUCAMENTO DE DENSIDADE BAIXA DE PANOS DE FACHADA DO SISTEMA DE PAREDES DE CONCRETO EM UNIDADES HABITACIONAIS DE DOIS PAVIMENTOS (SOBRADO), ACESSO COM PLATAFORMA, UTILIZAÇÃO DE ARGAMASSA COLANTE. AF_10/2022</v>
          </cell>
          <cell r="I6558" t="str">
            <v>M2</v>
          </cell>
          <cell r="J6558" t="str">
            <v>COEFICIENTE DE REPRESENTATIVIDADE</v>
          </cell>
          <cell r="K6558" t="str">
            <v>9,10</v>
          </cell>
          <cell r="L6558" t="str">
            <v>ENCARGOS COMPLEMENTARES REFERENCIAL</v>
          </cell>
          <cell r="M6558" t="str">
            <v>6,90</v>
          </cell>
          <cell r="N6558">
            <v>2.1999999999999993</v>
          </cell>
          <cell r="O6558">
            <v>9.1</v>
          </cell>
          <cell r="P6558">
            <v>0</v>
          </cell>
          <cell r="R6558" t="str">
            <v>SINAPI</v>
          </cell>
        </row>
        <row r="6559">
          <cell r="G6559">
            <v>104421</v>
          </cell>
          <cell r="H6559" t="str">
            <v>ESTUCAMENTO DE DENSIDADE ALTA DE PANOS DE FACHADA DO SISTEMA DE PAREDES DE CONCRETO EM EDIFICAÇÕES DE MÚLTIPLOS PAVIMENTOS, ACESSO COM PLATAFORMA OU CADEIRINHA, UTILIZAÇÃO DE ARGAMASSA COLANTE. AF_10/2022</v>
          </cell>
          <cell r="I6559" t="str">
            <v>M2</v>
          </cell>
          <cell r="J6559" t="str">
            <v>COEFICIENTE DE REPRESENTATIVIDADE</v>
          </cell>
          <cell r="K6559" t="str">
            <v>14,90</v>
          </cell>
          <cell r="L6559" t="str">
            <v>ENCARGOS COMPLEMENTARES REFERENCIAL</v>
          </cell>
          <cell r="M6559" t="str">
            <v>7,06</v>
          </cell>
          <cell r="N6559">
            <v>7.8400000000000007</v>
          </cell>
          <cell r="O6559">
            <v>14.9</v>
          </cell>
          <cell r="P6559">
            <v>0</v>
          </cell>
          <cell r="R6559" t="str">
            <v>SINAPI</v>
          </cell>
        </row>
        <row r="6560">
          <cell r="G6560">
            <v>104422</v>
          </cell>
          <cell r="H6560" t="str">
            <v>ESTUCAMENTO DE DENSIDADE ALTA DE PANOS DE FACHADA DO SISTEMA DE PAREDES DE CONCRETO EM EDIFICAÇÕES DE MÚLTIPLOS PAVIMENTOS, ACESSO COM BALANCIM, UTILIZAÇÃO DE ARGAMASSA COLANTE. AF_10/2022</v>
          </cell>
          <cell r="I6560" t="str">
            <v>M2</v>
          </cell>
          <cell r="J6560" t="str">
            <v>COEFICIENTE DE REPRESENTATIVIDADE</v>
          </cell>
          <cell r="K6560" t="str">
            <v>9,64</v>
          </cell>
          <cell r="L6560" t="str">
            <v>ENCARGOS COMPLEMENTARES REFERENCIAL</v>
          </cell>
          <cell r="M6560" t="str">
            <v>2,95</v>
          </cell>
          <cell r="N6560">
            <v>6.69</v>
          </cell>
          <cell r="O6560">
            <v>9.64</v>
          </cell>
          <cell r="P6560">
            <v>0</v>
          </cell>
          <cell r="R6560" t="str">
            <v>SINAPI</v>
          </cell>
        </row>
        <row r="6561">
          <cell r="G6561">
            <v>104423</v>
          </cell>
          <cell r="H6561" t="str">
            <v>ESTUCAMENTO DE DENSIDADE ALTA DE PANOS DE FACHADA DO SISTEMA DE PAREDES DE CONCRETO EM UNIDADES HABITACIONAIS DE DOIS PAVIMENTOS (SOBRADO), ACESSO COM ANDAIME FACHADEIRO, UTILIZAÇÃO DE ARGAMASSA COLANTE. AF_10/2022</v>
          </cell>
          <cell r="I6561" t="str">
            <v>M2</v>
          </cell>
          <cell r="J6561" t="str">
            <v>COEFICIENTE DE REPRESENTATIVIDADE</v>
          </cell>
          <cell r="K6561" t="str">
            <v>22,35</v>
          </cell>
          <cell r="L6561" t="str">
            <v>ENCARGOS COMPLEMENTARES REFERENCIAL</v>
          </cell>
          <cell r="M6561" t="str">
            <v>12,88</v>
          </cell>
          <cell r="N6561">
            <v>9.4700000000000006</v>
          </cell>
          <cell r="O6561">
            <v>22.35</v>
          </cell>
          <cell r="P6561">
            <v>0</v>
          </cell>
          <cell r="R6561" t="str">
            <v>SINAPI</v>
          </cell>
        </row>
        <row r="6562">
          <cell r="G6562">
            <v>104424</v>
          </cell>
          <cell r="H6562" t="str">
            <v>ESTUCAMENTO DE DENSIDADE ALTA DE PANOS DE FACHADA DO SISTEMA DE PAREDES DE CONCRETO EM UNIDADES HABITACIONAIS DE DOIS PAVIMENTOS (SOBRADO), ACESSO COM PLATAFORMA, UTILIZAÇÃO DE ARGAMASSA COLANTE. AF_10/2022</v>
          </cell>
          <cell r="I6562" t="str">
            <v>M2</v>
          </cell>
          <cell r="J6562" t="str">
            <v>COEFICIENTE DE REPRESENTATIVIDADE</v>
          </cell>
          <cell r="K6562" t="str">
            <v>20,77</v>
          </cell>
          <cell r="L6562" t="str">
            <v>ENCARGOS COMPLEMENTARES REFERENCIAL</v>
          </cell>
          <cell r="M6562" t="str">
            <v>11,65</v>
          </cell>
          <cell r="N6562">
            <v>9.1199999999999992</v>
          </cell>
          <cell r="O6562">
            <v>20.77</v>
          </cell>
          <cell r="P6562">
            <v>0</v>
          </cell>
          <cell r="R6562" t="str">
            <v>SINAPI</v>
          </cell>
        </row>
        <row r="6563">
          <cell r="G6563">
            <v>104425</v>
          </cell>
          <cell r="H6563" t="str">
            <v>ESTUCAMENTO DE DENSIDADE ALTA DE PANOS DE FACHADA DO SISTEMA DE PAREDES DE CONCRETO EM UNIDADES HABITACIONAIS DE PAVIMENTO ÚNICO, UTILIZAÇÃO DE ARGAMASSA COLANTE. AF_10/2022</v>
          </cell>
          <cell r="I6563" t="str">
            <v>M2</v>
          </cell>
          <cell r="J6563" t="str">
            <v>COEFICIENTE DE REPRESENTATIVIDADE</v>
          </cell>
          <cell r="K6563" t="str">
            <v>18,14</v>
          </cell>
          <cell r="L6563" t="str">
            <v>ENCARGOS COMPLEMENTARES REFERENCIAL</v>
          </cell>
          <cell r="M6563" t="str">
            <v>9,60</v>
          </cell>
          <cell r="N6563">
            <v>8.5400000000000009</v>
          </cell>
          <cell r="O6563">
            <v>18.14</v>
          </cell>
          <cell r="P6563">
            <v>0</v>
          </cell>
          <cell r="R6563" t="str">
            <v>SINAPI</v>
          </cell>
        </row>
        <row r="6564">
          <cell r="G6564">
            <v>87280</v>
          </cell>
          <cell r="H6564" t="str">
            <v>ARGAMASSA TRAÇO 1:7 (EM VOLUME DE CIMENTO E AREIA MÉDIA ÚMIDA) COM ADIÇÃO DE PLASTIFICANTE PARA EMBOÇO/MASSA ÚNICA/ASSENTAMENTO DE ALVENARIA DE VEDAÇÃO, PREPARO MECÂNICO COM BETONEIRA 400 L. AF_08/2019</v>
          </cell>
          <cell r="I6564" t="str">
            <v>M3</v>
          </cell>
          <cell r="J6564" t="str">
            <v>COEFICIENTE DE REPRESENTATIVIDADE</v>
          </cell>
          <cell r="K6564" t="str">
            <v>464,97</v>
          </cell>
          <cell r="L6564" t="str">
            <v>ENCARGOS COMPLEMENTARES REFERENCIAL</v>
          </cell>
          <cell r="M6564" t="str">
            <v>65,11</v>
          </cell>
          <cell r="N6564">
            <v>399.86</v>
          </cell>
          <cell r="O6564">
            <v>464.97</v>
          </cell>
          <cell r="P6564">
            <v>0</v>
          </cell>
          <cell r="R6564" t="str">
            <v>SINAPI</v>
          </cell>
        </row>
        <row r="6565">
          <cell r="G6565">
            <v>87281</v>
          </cell>
          <cell r="H6565" t="str">
            <v>ARGAMASSA TRAÇO 1:7 (EM VOLUME DE CIMENTO E AREIA MÉDIA ÚMIDA) COM ADIÇÃO DE PLASTIFICANTE PARA EMBOÇO/MASSA ÚNICA/ASSENTAMENTO DE ALVENARIA DE VEDAÇÃO, PREPARO MECÂNICO COM BETONEIRA 600 L. AF_08/2019</v>
          </cell>
          <cell r="I6565" t="str">
            <v>M3</v>
          </cell>
          <cell r="J6565" t="str">
            <v>COEFICIENTE DE REPRESENTATIVIDADE</v>
          </cell>
          <cell r="K6565" t="str">
            <v>463,24</v>
          </cell>
          <cell r="L6565" t="str">
            <v>ENCARGOS COMPLEMENTARES REFERENCIAL</v>
          </cell>
          <cell r="M6565" t="str">
            <v>58,13</v>
          </cell>
          <cell r="N6565">
            <v>405.11</v>
          </cell>
          <cell r="O6565">
            <v>463.24</v>
          </cell>
          <cell r="P6565">
            <v>0</v>
          </cell>
          <cell r="R6565" t="str">
            <v>SINAPI</v>
          </cell>
        </row>
        <row r="6566">
          <cell r="G6566">
            <v>87283</v>
          </cell>
          <cell r="H6566" t="str">
            <v>ARGAMASSA TRAÇO 1:6 (EM VOLUME DE CIMENTO E AREIA MÉDIA ÚMIDA) COM ADIÇÃO DE PLASTIFICANTE PARA EMBOÇO/MASSA ÚNICA/ASSENTAMENTO DE ALVENARIA DE VEDAÇÃO, PREPARO MECÂNICO COM BETONEIRA 400 L. AF_08/2019</v>
          </cell>
          <cell r="I6566" t="str">
            <v>M3</v>
          </cell>
          <cell r="J6566" t="str">
            <v>COEFICIENTE DE REPRESENTATIVIDADE</v>
          </cell>
          <cell r="K6566" t="str">
            <v>486,56</v>
          </cell>
          <cell r="L6566" t="str">
            <v>ENCARGOS COMPLEMENTARES REFERENCIAL</v>
          </cell>
          <cell r="M6566" t="str">
            <v>58,49</v>
          </cell>
          <cell r="N6566">
            <v>428.07</v>
          </cell>
          <cell r="O6566">
            <v>486.56</v>
          </cell>
          <cell r="P6566">
            <v>0</v>
          </cell>
          <cell r="R6566" t="str">
            <v>SINAPI</v>
          </cell>
        </row>
        <row r="6567">
          <cell r="G6567">
            <v>87284</v>
          </cell>
          <cell r="H6567" t="str">
            <v>ARGAMASSA TRAÇO 1:6 (EM VOLUME DE CIMENTO E AREIA MÉDIA ÚMIDA) COM ADIÇÃO DE PLASTIFICANTE PARA EMBOÇO/MASSA ÚNICA/ASSENTAMENTO DE ALVENARIA DE VEDAÇÃO, PREPARO MECÂNICO COM BETONEIRA 600 L. AF_08/2019</v>
          </cell>
          <cell r="I6567" t="str">
            <v>M3</v>
          </cell>
          <cell r="J6567" t="str">
            <v>COEFICIENTE DE REPRESENTATIVIDADE</v>
          </cell>
          <cell r="K6567" t="str">
            <v>482,48</v>
          </cell>
          <cell r="L6567" t="str">
            <v>ENCARGOS COMPLEMENTARES REFERENCIAL</v>
          </cell>
          <cell r="M6567" t="str">
            <v>52,14</v>
          </cell>
          <cell r="N6567">
            <v>430.34000000000003</v>
          </cell>
          <cell r="O6567">
            <v>482.48</v>
          </cell>
          <cell r="P6567">
            <v>0</v>
          </cell>
          <cell r="R6567" t="str">
            <v>SINAPI</v>
          </cell>
        </row>
        <row r="6568">
          <cell r="G6568">
            <v>87286</v>
          </cell>
          <cell r="H6568" t="str">
            <v>ARGAMASSA TRAÇO 1:1:6 (EM VOLUME DE CIMENTO, CAL E AREIA MÉDIA ÚMIDA) PARA EMBOÇO/MASSA ÚNICA/ASSENTAMENTO DE ALVENARIA DE VEDAÇÃO, PREPARO MECÂNICO COM BETONEIRA 400 L. AF_08/2019</v>
          </cell>
          <cell r="I6568" t="str">
            <v>M3</v>
          </cell>
          <cell r="J6568" t="str">
            <v>COEFICIENTE DE REPRESENTATIVIDADE</v>
          </cell>
          <cell r="K6568" t="str">
            <v>586,24</v>
          </cell>
          <cell r="L6568" t="str">
            <v>ENCARGOS COMPLEMENTARES REFERENCIAL</v>
          </cell>
          <cell r="M6568" t="str">
            <v>69,70</v>
          </cell>
          <cell r="N6568">
            <v>516.54</v>
          </cell>
          <cell r="O6568">
            <v>586.24</v>
          </cell>
          <cell r="P6568">
            <v>0</v>
          </cell>
          <cell r="R6568" t="str">
            <v>SINAPI</v>
          </cell>
        </row>
        <row r="6569">
          <cell r="G6569">
            <v>87287</v>
          </cell>
          <cell r="H6569" t="str">
            <v>ARGAMASSA TRAÇO 1:1:6 (EM VOLUME DE CIMENTO, CAL E AREIA MÉDIA ÚMIDA) PARA EMBOÇO/MASSA ÚNICA/ASSENTAMENTO DE ALVENARIA DE VEDAÇÃO, PREPARO MECÂNICO COM BETONEIRA 600 L. AF_08/2019</v>
          </cell>
          <cell r="I6569" t="str">
            <v>M3</v>
          </cell>
          <cell r="J6569" t="str">
            <v>COEFICIENTE DE REPRESENTATIVIDADE</v>
          </cell>
          <cell r="K6569" t="str">
            <v>576,57</v>
          </cell>
          <cell r="L6569" t="str">
            <v>ENCARGOS COMPLEMENTARES REFERENCIAL</v>
          </cell>
          <cell r="M6569" t="str">
            <v>53,25</v>
          </cell>
          <cell r="N6569">
            <v>523.32000000000005</v>
          </cell>
          <cell r="O6569">
            <v>576.57000000000005</v>
          </cell>
          <cell r="P6569">
            <v>0</v>
          </cell>
          <cell r="R6569" t="str">
            <v>SINAPI</v>
          </cell>
        </row>
        <row r="6570">
          <cell r="G6570">
            <v>87289</v>
          </cell>
          <cell r="H6570" t="str">
            <v>ARGAMASSA TRAÇO 1:1,5:7,5 (EM VOLUME DE CIMENTO, CAL E AREIA MÉDIA ÚMIDA) PARA EMBOÇO/MASSA ÚNICA/ASSENTAMENTO DE ALVENARIA DE VEDAÇÃO, PREPARO MECÂNICO COM BETONEIRA 400 L. AF_08/2019</v>
          </cell>
          <cell r="I6570" t="str">
            <v>M3</v>
          </cell>
          <cell r="J6570" t="str">
            <v>COEFICIENTE DE REPRESENTATIVIDADE</v>
          </cell>
          <cell r="K6570" t="str">
            <v>561,18</v>
          </cell>
          <cell r="L6570" t="str">
            <v>ENCARGOS COMPLEMENTARES REFERENCIAL</v>
          </cell>
          <cell r="M6570" t="str">
            <v>65,78</v>
          </cell>
          <cell r="N6570">
            <v>495.4</v>
          </cell>
          <cell r="O6570">
            <v>561.17999999999995</v>
          </cell>
          <cell r="P6570">
            <v>0</v>
          </cell>
          <cell r="R6570" t="str">
            <v>SINAPI</v>
          </cell>
        </row>
        <row r="6571">
          <cell r="G6571">
            <v>87290</v>
          </cell>
          <cell r="H6571" t="str">
            <v>ARGAMASSA TRAÇO 1:1,5:7,5 (EM VOLUME DE CIMENTO, CAL E AREIA MÉDIA ÚMIDA) PARA EMBOÇO/MASSA ÚNICA/ASSENTAMENTO DE ALVENARIA DE VEDAÇÃO, PREPARO MECÂNICO COM BETONEIRA 600 L. AF_08/2019</v>
          </cell>
          <cell r="I6571" t="str">
            <v>M3</v>
          </cell>
          <cell r="J6571" t="str">
            <v>COEFICIENTE DE REPRESENTATIVIDADE</v>
          </cell>
          <cell r="K6571" t="str">
            <v>556,94</v>
          </cell>
          <cell r="L6571" t="str">
            <v>ENCARGOS COMPLEMENTARES REFERENCIAL</v>
          </cell>
          <cell r="M6571" t="str">
            <v>56,88</v>
          </cell>
          <cell r="N6571">
            <v>500.06000000000006</v>
          </cell>
          <cell r="O6571">
            <v>556.94000000000005</v>
          </cell>
          <cell r="P6571">
            <v>0</v>
          </cell>
          <cell r="R6571" t="str">
            <v>SINAPI</v>
          </cell>
        </row>
        <row r="6572">
          <cell r="G6572">
            <v>87292</v>
          </cell>
          <cell r="H6572" t="str">
            <v>ARGAMASSA TRAÇO 1:2:8 (EM VOLUME DE CIMENTO, CAL E AREIA MÉDIA ÚMIDA) PARA EMBOÇO/MASSA ÚNICA/ASSENTAMENTO DE ALVENARIA DE VEDAÇÃO, PREPARO MECÂNICO COM BETONEIRA 400 L. AF_08/2019</v>
          </cell>
          <cell r="I6572" t="str">
            <v>M3</v>
          </cell>
          <cell r="J6572" t="str">
            <v>COEFICIENTE DE REPRESENTATIVIDADE</v>
          </cell>
          <cell r="K6572" t="str">
            <v>571,36</v>
          </cell>
          <cell r="L6572" t="str">
            <v>ENCARGOS COMPLEMENTARES REFERENCIAL</v>
          </cell>
          <cell r="M6572" t="str">
            <v>60,79</v>
          </cell>
          <cell r="N6572">
            <v>510.57</v>
          </cell>
          <cell r="O6572">
            <v>571.36</v>
          </cell>
          <cell r="P6572">
            <v>0</v>
          </cell>
          <cell r="R6572" t="str">
            <v>SINAPI</v>
          </cell>
        </row>
        <row r="6573">
          <cell r="G6573">
            <v>87294</v>
          </cell>
          <cell r="H6573" t="str">
            <v>ARGAMASSA TRAÇO 1:2:9 (EM VOLUME DE CIMENTO, CAL E AREIA MÉDIA ÚMIDA) PARA EMBOÇO/MASSA ÚNICA/ASSENTAMENTO DE ALVENARIA DE VEDAÇÃO, PREPARO MECÂNICO COM BETONEIRA 600 L. AF_08/2019</v>
          </cell>
          <cell r="I6573" t="str">
            <v>M3</v>
          </cell>
          <cell r="J6573" t="str">
            <v>COEFICIENTE DE REPRESENTATIVIDADE</v>
          </cell>
          <cell r="K6573" t="str">
            <v>547,93</v>
          </cell>
          <cell r="L6573" t="str">
            <v>ENCARGOS COMPLEMENTARES REFERENCIAL</v>
          </cell>
          <cell r="M6573" t="str">
            <v>60,58</v>
          </cell>
          <cell r="N6573">
            <v>487.34999999999997</v>
          </cell>
          <cell r="O6573">
            <v>547.92999999999995</v>
          </cell>
          <cell r="P6573">
            <v>0</v>
          </cell>
          <cell r="R6573" t="str">
            <v>SINAPI</v>
          </cell>
        </row>
        <row r="6574">
          <cell r="G6574">
            <v>87295</v>
          </cell>
          <cell r="H6574" t="str">
            <v>ARGAMASSA TRAÇO 1:3:12 (EM VOLUME DE CIMENTO, CAL E AREIA MÉDIA ÚMIDA) PARA EMBOÇO/MASSA ÚNICA/ASSENTAMENTO DE ALVENARIA DE VEDAÇÃO, PREPARO MECÂNICO COM BETONEIRA 400 L. AF_08/2019</v>
          </cell>
          <cell r="I6574" t="str">
            <v>M3</v>
          </cell>
          <cell r="J6574" t="str">
            <v>COEFICIENTE DE REPRESENTATIVIDADE</v>
          </cell>
          <cell r="K6574" t="str">
            <v>548,39</v>
          </cell>
          <cell r="L6574" t="str">
            <v>ENCARGOS COMPLEMENTARES REFERENCIAL</v>
          </cell>
          <cell r="M6574" t="str">
            <v>74,70</v>
          </cell>
          <cell r="N6574">
            <v>473.69</v>
          </cell>
          <cell r="O6574">
            <v>548.39</v>
          </cell>
          <cell r="P6574">
            <v>0</v>
          </cell>
          <cell r="R6574" t="str">
            <v>SINAPI</v>
          </cell>
        </row>
        <row r="6575">
          <cell r="G6575">
            <v>87296</v>
          </cell>
          <cell r="H6575" t="str">
            <v>ARGAMASSA TRAÇO 1:3:12 (EM VOLUME DE CIMENTO, CAL E AREIA MÉDIA ÚMIDA) PARA EMBOÇO/MASSA ÚNICA/ASSENTAMENTO DE ALVENARIA DE VEDAÇÃO, PREPARO MECÂNICO COM BETONEIRA 600 L. AF_08/2019</v>
          </cell>
          <cell r="I6575" t="str">
            <v>M3</v>
          </cell>
          <cell r="J6575" t="str">
            <v>COEFICIENTE DE REPRESENTATIVIDADE</v>
          </cell>
          <cell r="K6575" t="str">
            <v>529,66</v>
          </cell>
          <cell r="L6575" t="str">
            <v>ENCARGOS COMPLEMENTARES REFERENCIAL</v>
          </cell>
          <cell r="M6575" t="str">
            <v>53,66</v>
          </cell>
          <cell r="N6575">
            <v>476</v>
          </cell>
          <cell r="O6575">
            <v>529.66</v>
          </cell>
          <cell r="P6575">
            <v>0</v>
          </cell>
          <cell r="R6575" t="str">
            <v>SINAPI</v>
          </cell>
        </row>
        <row r="6576">
          <cell r="G6576">
            <v>87298</v>
          </cell>
          <cell r="H6576" t="str">
            <v>ARGAMASSA TRAÇO 1:3 (EM VOLUME DE CIMENTO E AREIA MÉDIA ÚMIDA) PARA CONTRAPISO, PREPARO MECÂNICO COM BETONEIRA 400 L. AF_08/2019</v>
          </cell>
          <cell r="I6576" t="str">
            <v>M3</v>
          </cell>
          <cell r="J6576" t="str">
            <v>COEFICIENTE DE REPRESENTATIVIDADE</v>
          </cell>
          <cell r="K6576" t="str">
            <v>734,51</v>
          </cell>
          <cell r="L6576" t="str">
            <v>ENCARGOS COMPLEMENTARES REFERENCIAL</v>
          </cell>
          <cell r="M6576" t="str">
            <v>59,70</v>
          </cell>
          <cell r="N6576">
            <v>674.81</v>
          </cell>
          <cell r="O6576">
            <v>734.51</v>
          </cell>
          <cell r="P6576">
            <v>0</v>
          </cell>
          <cell r="R6576" t="str">
            <v>SINAPI</v>
          </cell>
        </row>
        <row r="6577">
          <cell r="G6577">
            <v>87299</v>
          </cell>
          <cell r="H6577" t="str">
            <v>ARGAMASSA TRAÇO 1:3 (EM VOLUME DE CIMENTO E AREIA MÉDIA ÚMIDA) PARA CONTRAPISO, PREPARO MECÂNICO COM BETONEIRA 600 L. AF_08/2019</v>
          </cell>
          <cell r="I6577" t="str">
            <v>M3</v>
          </cell>
          <cell r="J6577" t="str">
            <v>COEFICIENTE DE REPRESENTATIVIDADE</v>
          </cell>
          <cell r="K6577" t="str">
            <v>477,55</v>
          </cell>
          <cell r="L6577" t="str">
            <v>ENCARGOS COMPLEMENTARES REFERENCIAL</v>
          </cell>
          <cell r="M6577" t="str">
            <v>55,85</v>
          </cell>
          <cell r="N6577">
            <v>421.7</v>
          </cell>
          <cell r="O6577">
            <v>477.55</v>
          </cell>
          <cell r="P6577">
            <v>0</v>
          </cell>
          <cell r="R6577" t="str">
            <v>SINAPI</v>
          </cell>
        </row>
        <row r="6578">
          <cell r="G6578">
            <v>87301</v>
          </cell>
          <cell r="H6578" t="str">
            <v>ARGAMASSA TRAÇO 1:4 (EM VOLUME DE CIMENTO E AREIA MÉDIA ÚMIDA) PARA CONTRAPISO, PREPARO MECÂNICO COM BETONEIRA 400 L. AF_08/2019</v>
          </cell>
          <cell r="I6578" t="str">
            <v>M3</v>
          </cell>
          <cell r="J6578" t="str">
            <v>COEFICIENTE DE REPRESENTATIVIDADE</v>
          </cell>
          <cell r="K6578" t="str">
            <v>655,92</v>
          </cell>
          <cell r="L6578" t="str">
            <v>ENCARGOS COMPLEMENTARES REFERENCIAL</v>
          </cell>
          <cell r="M6578" t="str">
            <v>65,52</v>
          </cell>
          <cell r="N6578">
            <v>590.4</v>
          </cell>
          <cell r="O6578">
            <v>655.92</v>
          </cell>
          <cell r="P6578">
            <v>0</v>
          </cell>
          <cell r="R6578" t="str">
            <v>SINAPI</v>
          </cell>
        </row>
        <row r="6579">
          <cell r="G6579">
            <v>87302</v>
          </cell>
          <cell r="H6579" t="str">
            <v>ARGAMASSA TRAÇO 1:4 (EM VOLUME DE CIMENTO E AREIA MÉDIA ÚMIDA) PARA CONTRAPISO, PREPARO MECÂNICO COM BETONEIRA 600 L. AF_08/2019</v>
          </cell>
          <cell r="I6579" t="str">
            <v>M3</v>
          </cell>
          <cell r="J6579" t="str">
            <v>COEFICIENTE DE REPRESENTATIVIDADE</v>
          </cell>
          <cell r="K6579" t="str">
            <v>652,21</v>
          </cell>
          <cell r="L6579" t="str">
            <v>ENCARGOS COMPLEMENTARES REFERENCIAL</v>
          </cell>
          <cell r="M6579" t="str">
            <v>56,36</v>
          </cell>
          <cell r="N6579">
            <v>595.85</v>
          </cell>
          <cell r="O6579">
            <v>652.21</v>
          </cell>
          <cell r="P6579">
            <v>0</v>
          </cell>
          <cell r="R6579" t="str">
            <v>SINAPI</v>
          </cell>
        </row>
        <row r="6580">
          <cell r="G6580">
            <v>87304</v>
          </cell>
          <cell r="H6580" t="str">
            <v>ARGAMASSA TRAÇO 1:5 (EM VOLUME DE CIMENTO E AREIA MÉDIA ÚMIDA) PARA CONTRAPISO, PREPARO MECÂNICO COM BETONEIRA 400 L. AF_08/2019</v>
          </cell>
          <cell r="I6580" t="str">
            <v>M3</v>
          </cell>
          <cell r="J6580" t="str">
            <v>COEFICIENTE DE REPRESENTATIVIDADE</v>
          </cell>
          <cell r="K6580" t="str">
            <v>594,00</v>
          </cell>
          <cell r="L6580" t="str">
            <v>ENCARGOS COMPLEMENTARES REFERENCIAL</v>
          </cell>
          <cell r="M6580" t="str">
            <v>59,44</v>
          </cell>
          <cell r="N6580">
            <v>534.55999999999995</v>
          </cell>
          <cell r="O6580">
            <v>594</v>
          </cell>
          <cell r="P6580">
            <v>0</v>
          </cell>
          <cell r="R6580" t="str">
            <v>SINAPI</v>
          </cell>
        </row>
        <row r="6581">
          <cell r="G6581">
            <v>87305</v>
          </cell>
          <cell r="H6581" t="str">
            <v>ARGAMASSA TRAÇO 1:5 (EM VOLUME DE CIMENTO E AREIA MÉDIA ÚMIDA) PARA CONTRAPISO, PREPARO MECÂNICO COM BETONEIRA 600 L. AF_08/2019</v>
          </cell>
          <cell r="I6581" t="str">
            <v>M3</v>
          </cell>
          <cell r="J6581" t="str">
            <v>COEFICIENTE DE REPRESENTATIVIDADE</v>
          </cell>
          <cell r="K6581" t="str">
            <v>599,12</v>
          </cell>
          <cell r="L6581" t="str">
            <v>ENCARGOS COMPLEMENTARES REFERENCIAL</v>
          </cell>
          <cell r="M6581" t="str">
            <v>58,43</v>
          </cell>
          <cell r="N6581">
            <v>540.69000000000005</v>
          </cell>
          <cell r="O6581">
            <v>599.12</v>
          </cell>
          <cell r="P6581">
            <v>0</v>
          </cell>
          <cell r="R6581" t="str">
            <v>SINAPI</v>
          </cell>
        </row>
        <row r="6582">
          <cell r="G6582">
            <v>87307</v>
          </cell>
          <cell r="H6582" t="str">
            <v>ARGAMASSA TRAÇO 1:6 (EM VOLUME DE CIMENTO E AREIA MÉDIA ÚMIDA) PARA CONTRAPISO, PREPARO MECÂNICO COM BETONEIRA 400 L. AF_08/2019</v>
          </cell>
          <cell r="I6582" t="str">
            <v>M3</v>
          </cell>
          <cell r="J6582" t="str">
            <v>COEFICIENTE DE REPRESENTATIVIDADE</v>
          </cell>
          <cell r="K6582" t="str">
            <v>561,42</v>
          </cell>
          <cell r="L6582" t="str">
            <v>ENCARGOS COMPLEMENTARES REFERENCIAL</v>
          </cell>
          <cell r="M6582" t="str">
            <v>65,52</v>
          </cell>
          <cell r="N6582">
            <v>495.9</v>
          </cell>
          <cell r="O6582">
            <v>561.41999999999996</v>
          </cell>
          <cell r="P6582">
            <v>0</v>
          </cell>
          <cell r="R6582" t="str">
            <v>SINAPI</v>
          </cell>
        </row>
        <row r="6583">
          <cell r="G6583">
            <v>87308</v>
          </cell>
          <cell r="H6583" t="str">
            <v>ARGAMASSA TRAÇO 1:6 (EM VOLUME DE CIMENTO E AREIA MÉDIA ÚMIDA) PARA CONTRAPISO, PREPARO MECÂNICO COM BETONEIRA 600 L. AF_08/2019</v>
          </cell>
          <cell r="I6583" t="str">
            <v>M3</v>
          </cell>
          <cell r="J6583" t="str">
            <v>COEFICIENTE DE REPRESENTATIVIDADE</v>
          </cell>
          <cell r="K6583" t="str">
            <v>555,94</v>
          </cell>
          <cell r="L6583" t="str">
            <v>ENCARGOS COMPLEMENTARES REFERENCIAL</v>
          </cell>
          <cell r="M6583" t="str">
            <v>57,99</v>
          </cell>
          <cell r="N6583">
            <v>497.95000000000005</v>
          </cell>
          <cell r="O6583">
            <v>555.94000000000005</v>
          </cell>
          <cell r="P6583">
            <v>0</v>
          </cell>
          <cell r="R6583" t="str">
            <v>SINAPI</v>
          </cell>
        </row>
        <row r="6584">
          <cell r="G6584">
            <v>87310</v>
          </cell>
          <cell r="H6584" t="str">
            <v>ARGAMASSA TRAÇO 1:5 (EM VOLUME DE CIMENTO E AREIA GROSSA ÚMIDA) PARA CHAPISCO CONVENCIONAL, PREPARO MECÂNICO COM BETONEIRA 400 L. AF_08/2019</v>
          </cell>
          <cell r="I6584" t="str">
            <v>M3</v>
          </cell>
          <cell r="J6584" t="str">
            <v>COEFICIENTE DE REPRESENTATIVIDADE</v>
          </cell>
          <cell r="K6584" t="str">
            <v>464,38</v>
          </cell>
          <cell r="L6584" t="str">
            <v>ENCARGOS COMPLEMENTARES REFERENCIAL</v>
          </cell>
          <cell r="M6584" t="str">
            <v>58,09</v>
          </cell>
          <cell r="N6584">
            <v>406.28999999999996</v>
          </cell>
          <cell r="O6584">
            <v>464.38</v>
          </cell>
          <cell r="P6584">
            <v>0</v>
          </cell>
          <cell r="R6584" t="str">
            <v>SINAPI</v>
          </cell>
        </row>
        <row r="6585">
          <cell r="G6585">
            <v>87311</v>
          </cell>
          <cell r="H6585" t="str">
            <v>ARGAMASSA TRAÇO 1:5 (EM VOLUME DE CIMENTO E AREIA GROSSA ÚMIDA) PARA CHAPISCO CONVENCIONAL, PREPARO MECÂNICO COM BETONEIRA 600 L. AF_08/2019</v>
          </cell>
          <cell r="I6585" t="str">
            <v>M3</v>
          </cell>
          <cell r="J6585" t="str">
            <v>COEFICIENTE DE REPRESENTATIVIDADE</v>
          </cell>
          <cell r="K6585" t="str">
            <v>458,80</v>
          </cell>
          <cell r="L6585" t="str">
            <v>ENCARGOS COMPLEMENTARES REFERENCIAL</v>
          </cell>
          <cell r="M6585" t="str">
            <v>50,35</v>
          </cell>
          <cell r="N6585">
            <v>408.45</v>
          </cell>
          <cell r="O6585">
            <v>458.8</v>
          </cell>
          <cell r="P6585">
            <v>0</v>
          </cell>
          <cell r="R6585" t="str">
            <v>SINAPI</v>
          </cell>
        </row>
        <row r="6586">
          <cell r="G6586">
            <v>87313</v>
          </cell>
          <cell r="H6586" t="str">
            <v>ARGAMASSA TRAÇO 1:3 (EM VOLUME DE CIMENTO E AREIA GROSSA ÚMIDA) PARA CHAPISCO CONVENCIONAL, PREPARO MECÂNICO COM BETONEIRA 400 L. AF_08/2019</v>
          </cell>
          <cell r="I6586" t="str">
            <v>M3</v>
          </cell>
          <cell r="J6586" t="str">
            <v>COEFICIENTE DE REPRESENTATIVIDADE</v>
          </cell>
          <cell r="K6586" t="str">
            <v>567,40</v>
          </cell>
          <cell r="L6586" t="str">
            <v>ENCARGOS COMPLEMENTARES REFERENCIAL</v>
          </cell>
          <cell r="M6586" t="str">
            <v>58,35</v>
          </cell>
          <cell r="N6586">
            <v>509.04999999999995</v>
          </cell>
          <cell r="O6586">
            <v>567.4</v>
          </cell>
          <cell r="P6586">
            <v>0</v>
          </cell>
          <cell r="R6586" t="str">
            <v>SINAPI</v>
          </cell>
        </row>
        <row r="6587">
          <cell r="G6587">
            <v>87314</v>
          </cell>
          <cell r="H6587" t="str">
            <v>ARGAMASSA TRAÇO 1:3 (EM VOLUME DE CIMENTO E AREIA GROSSA ÚMIDA) PARA CHAPISCO CONVENCIONAL, PREPARO MECÂNICO COM BETONEIRA 600 L. AF_08/2019</v>
          </cell>
          <cell r="I6587" t="str">
            <v>M3</v>
          </cell>
          <cell r="J6587" t="str">
            <v>COEFICIENTE DE REPRESENTATIVIDADE</v>
          </cell>
          <cell r="K6587" t="str">
            <v>563,91</v>
          </cell>
          <cell r="L6587" t="str">
            <v>ENCARGOS COMPLEMENTARES REFERENCIAL</v>
          </cell>
          <cell r="M6587" t="str">
            <v>50,63</v>
          </cell>
          <cell r="N6587">
            <v>513.28</v>
          </cell>
          <cell r="O6587">
            <v>563.91</v>
          </cell>
          <cell r="P6587">
            <v>0</v>
          </cell>
          <cell r="R6587" t="str">
            <v>SINAPI</v>
          </cell>
        </row>
        <row r="6588">
          <cell r="G6588">
            <v>87316</v>
          </cell>
          <cell r="H6588" t="str">
            <v>ARGAMASSA TRAÇO 1:4 (EM VOLUME DE CIMENTO E AREIA GROSSA ÚMIDA) PARA CHAPISCO CONVENCIONAL, PREPARO MECÂNICO COM BETONEIRA 400 L. AF_08/2019</v>
          </cell>
          <cell r="I6588" t="str">
            <v>M3</v>
          </cell>
          <cell r="J6588" t="str">
            <v>COEFICIENTE DE REPRESENTATIVIDADE</v>
          </cell>
          <cell r="K6588" t="str">
            <v>510,85</v>
          </cell>
          <cell r="L6588" t="str">
            <v>ENCARGOS COMPLEMENTARES REFERENCIAL</v>
          </cell>
          <cell r="M6588" t="str">
            <v>62,68</v>
          </cell>
          <cell r="N6588">
            <v>448.17</v>
          </cell>
          <cell r="O6588">
            <v>510.85</v>
          </cell>
          <cell r="P6588">
            <v>0</v>
          </cell>
          <cell r="R6588" t="str">
            <v>SINAPI</v>
          </cell>
        </row>
        <row r="6589">
          <cell r="G6589">
            <v>87317</v>
          </cell>
          <cell r="H6589" t="str">
            <v>ARGAMASSA TRAÇO 1:4 (EM VOLUME DE CIMENTO E AREIA GROSSA ÚMIDA) PARA CHAPISCO CONVENCIONAL, PREPARO MECÂNICO COM BETONEIRA 600 L. AF_08/2019</v>
          </cell>
          <cell r="I6589" t="str">
            <v>M3</v>
          </cell>
          <cell r="J6589" t="str">
            <v>COEFICIENTE DE REPRESENTATIVIDADE</v>
          </cell>
          <cell r="K6589" t="str">
            <v>501,76</v>
          </cell>
          <cell r="L6589" t="str">
            <v>ENCARGOS COMPLEMENTARES REFERENCIAL</v>
          </cell>
          <cell r="M6589" t="str">
            <v>50,63</v>
          </cell>
          <cell r="N6589">
            <v>451.13</v>
          </cell>
          <cell r="O6589">
            <v>501.76</v>
          </cell>
          <cell r="P6589">
            <v>0</v>
          </cell>
          <cell r="R6589" t="str">
            <v>SINAPI</v>
          </cell>
        </row>
        <row r="6590">
          <cell r="G6590">
            <v>87319</v>
          </cell>
          <cell r="H6590" t="str">
            <v>ARGAMASSA TRAÇO 1:5 (EM VOLUME DE CIMENTO E AREIA GROSSA ÚMIDA) COM ADIÇÃO DE EMULSÃO POLIMÉRICA PARA CHAPISCO ROLADO, PREPARO MECÂNICO COM BETONEIRA 400 L. AF_08/2019</v>
          </cell>
          <cell r="I6590" t="str">
            <v>M3</v>
          </cell>
          <cell r="J6590" t="str">
            <v>COEFICIENTE DE REPRESENTATIVIDADE</v>
          </cell>
          <cell r="K6590" t="str">
            <v>5.964,08</v>
          </cell>
          <cell r="L6590" t="str">
            <v>ENCARGOS COMPLEMENTARES REFERENCIAL</v>
          </cell>
          <cell r="M6590" t="str">
            <v>58,35</v>
          </cell>
          <cell r="N6590">
            <v>5905.73</v>
          </cell>
          <cell r="O6590">
            <v>5964.08</v>
          </cell>
          <cell r="P6590">
            <v>0</v>
          </cell>
          <cell r="R6590" t="str">
            <v>SINAPI</v>
          </cell>
        </row>
        <row r="6591">
          <cell r="G6591">
            <v>87320</v>
          </cell>
          <cell r="H6591" t="str">
            <v>ARGAMASSA TRAÇO 1:5 (EM VOLUME DE CIMENTO E AREIA GROSSA ÚMIDA) COM ADIÇÃO DE EMULSÃO POLIMÉRICA PARA CHAPISCO ROLADO, PREPARO MECÂNICO COM BETONEIRA 600 L. AF_08/2019</v>
          </cell>
          <cell r="I6591" t="str">
            <v>M3</v>
          </cell>
          <cell r="J6591" t="str">
            <v>COEFICIENTE DE REPRESENTATIVIDADE</v>
          </cell>
          <cell r="K6591" t="str">
            <v>5.983,24</v>
          </cell>
          <cell r="L6591" t="str">
            <v>ENCARGOS COMPLEMENTARES REFERENCIAL</v>
          </cell>
          <cell r="M6591" t="str">
            <v>51,15</v>
          </cell>
          <cell r="N6591">
            <v>5932.09</v>
          </cell>
          <cell r="O6591">
            <v>5983.24</v>
          </cell>
          <cell r="P6591">
            <v>0</v>
          </cell>
          <cell r="R6591" t="str">
            <v>SINAPI</v>
          </cell>
        </row>
        <row r="6592">
          <cell r="G6592">
            <v>87322</v>
          </cell>
          <cell r="H6592" t="str">
            <v>ARGAMASSA TRAÇO 1:3 (EM VOLUME DE CIMENTO E AREIA GROSSA ÚMIDA) COM ADIÇÃO DE EMULSÃO POLIMÉRICA PARA CHAPISCO ROLADO, PREPARO MECÂNICO COM BETONEIRA 400 L. AF_08/2019</v>
          </cell>
          <cell r="I6592" t="str">
            <v>M3</v>
          </cell>
          <cell r="J6592" t="str">
            <v>COEFICIENTE DE REPRESENTATIVIDADE</v>
          </cell>
          <cell r="K6592" t="str">
            <v>6.104,11</v>
          </cell>
          <cell r="L6592" t="str">
            <v>ENCARGOS COMPLEMENTARES REFERENCIAL</v>
          </cell>
          <cell r="M6592" t="str">
            <v>61,60</v>
          </cell>
          <cell r="N6592">
            <v>6042.5099999999993</v>
          </cell>
          <cell r="O6592">
            <v>6104.11</v>
          </cell>
          <cell r="P6592">
            <v>0</v>
          </cell>
          <cell r="R6592" t="str">
            <v>SINAPI</v>
          </cell>
        </row>
        <row r="6593">
          <cell r="G6593">
            <v>87323</v>
          </cell>
          <cell r="H6593" t="str">
            <v>ARGAMASSA TRAÇO 1:3 (EM VOLUME DE CIMENTO E AREIA GROSSA ÚMIDA) COM ADIÇÃO DE EMULSÃO POLIMÉRICA PARA CHAPISCO ROLADO, PREPARO MECÂNICO COM BETONEIRA 600 L. AF_08/2019</v>
          </cell>
          <cell r="I6593" t="str">
            <v>M3</v>
          </cell>
          <cell r="J6593" t="str">
            <v>COEFICIENTE DE REPRESENTATIVIDADE</v>
          </cell>
          <cell r="K6593" t="str">
            <v>6.119,75</v>
          </cell>
          <cell r="L6593" t="str">
            <v>ENCARGOS COMPLEMENTARES REFERENCIAL</v>
          </cell>
          <cell r="M6593" t="str">
            <v>49,55</v>
          </cell>
          <cell r="N6593">
            <v>6070.2</v>
          </cell>
          <cell r="O6593">
            <v>6119.75</v>
          </cell>
          <cell r="P6593">
            <v>0</v>
          </cell>
          <cell r="R6593" t="str">
            <v>SINAPI</v>
          </cell>
        </row>
        <row r="6594">
          <cell r="G6594">
            <v>87325</v>
          </cell>
          <cell r="H6594" t="str">
            <v>ARGAMASSA TRAÇO 1:4 (EM VOLUME DE CIMENTO E AREIA GROSSA ÚMIDA) COM ADIÇÃO DE EMULSÃO POLIMÉRICA PARA CHAPISCO ROLADO, PREPARO MECÂNICO COM BETONEIRA 400 L. AF_08/2019</v>
          </cell>
          <cell r="I6594" t="str">
            <v>M3</v>
          </cell>
          <cell r="J6594" t="str">
            <v>COEFICIENTE DE REPRESENTATIVIDADE</v>
          </cell>
          <cell r="K6594" t="str">
            <v>5.987,14</v>
          </cell>
          <cell r="L6594" t="str">
            <v>ENCARGOS COMPLEMENTARES REFERENCIAL</v>
          </cell>
          <cell r="M6594" t="str">
            <v>63,35</v>
          </cell>
          <cell r="N6594">
            <v>5923.79</v>
          </cell>
          <cell r="O6594">
            <v>5987.14</v>
          </cell>
          <cell r="P6594">
            <v>0</v>
          </cell>
          <cell r="R6594" t="str">
            <v>SINAPI</v>
          </cell>
        </row>
        <row r="6595">
          <cell r="G6595">
            <v>87326</v>
          </cell>
          <cell r="H6595" t="str">
            <v>ARGAMASSA TRAÇO 1:4 (EM VOLUME DE CIMENTO E AREIA GROSSA ÚMIDA) COM ADIÇÃO DE EMULSÃO POLIMÉRICA PARA CHAPISCO ROLADO, PREPARO MECÂNICO COM BETONEIRA 600 L. AF_08/2019</v>
          </cell>
          <cell r="I6595" t="str">
            <v>M3</v>
          </cell>
          <cell r="J6595" t="str">
            <v>COEFICIENTE DE REPRESENTATIVIDADE</v>
          </cell>
          <cell r="K6595" t="str">
            <v>6.026,61</v>
          </cell>
          <cell r="L6595" t="str">
            <v>ENCARGOS COMPLEMENTARES REFERENCIAL</v>
          </cell>
          <cell r="M6595" t="str">
            <v>46,67</v>
          </cell>
          <cell r="N6595">
            <v>5979.94</v>
          </cell>
          <cell r="O6595">
            <v>6026.61</v>
          </cell>
          <cell r="P6595">
            <v>0</v>
          </cell>
          <cell r="R6595" t="str">
            <v>SINAPI</v>
          </cell>
        </row>
        <row r="6596">
          <cell r="G6596">
            <v>87327</v>
          </cell>
          <cell r="H6596" t="str">
            <v>ARGAMASSA TRAÇO 1:7 (EM VOLUME DE CIMENTO E AREIA MÉDIA ÚMIDA) COM ADIÇÃO DE PLASTIFICANTE PARA EMBOÇO/MASSA ÚNICA/ASSENTAMENTO DE ALVENARIA DE VEDAÇÃO, PREPARO MECÂNICO COM MISTURADOR DE EIXO HORIZONTAL DE 300 KG. AF_08/2019</v>
          </cell>
          <cell r="I6596" t="str">
            <v>M3</v>
          </cell>
          <cell r="J6596" t="str">
            <v>COEFICIENTE DE REPRESENTATIVIDADE</v>
          </cell>
          <cell r="K6596" t="str">
            <v>483,45</v>
          </cell>
          <cell r="L6596" t="str">
            <v>ENCARGOS COMPLEMENTARES REFERENCIAL</v>
          </cell>
          <cell r="M6596" t="str">
            <v>78,89</v>
          </cell>
          <cell r="N6596">
            <v>404.56</v>
          </cell>
          <cell r="O6596">
            <v>483.45</v>
          </cell>
          <cell r="P6596">
            <v>0</v>
          </cell>
          <cell r="R6596" t="str">
            <v>SINAPI</v>
          </cell>
        </row>
        <row r="6597">
          <cell r="G6597">
            <v>87328</v>
          </cell>
          <cell r="H6597" t="str">
            <v>ARGAMASSA TRAÇO 1:7 (EM VOLUME DE CIMENTO E AREIA MÉDIA ÚMIDA) COM ADIÇÃO DE PLASTIFICANTE PARA EMBOÇO/MASSA ÚNICA/ASSENTAMENTO DE ALVENARIA DE VEDAÇÃO, PREPARO MECÂNICO COM MISTURADOR DE EIXO HORIZONTAL DE 600 KG. AF_08/2019</v>
          </cell>
          <cell r="I6597" t="str">
            <v>M3</v>
          </cell>
          <cell r="J6597" t="str">
            <v>COEFICIENTE DE REPRESENTATIVIDADE</v>
          </cell>
          <cell r="K6597" t="str">
            <v>437,45</v>
          </cell>
          <cell r="L6597" t="str">
            <v>ENCARGOS COMPLEMENTARES REFERENCIAL</v>
          </cell>
          <cell r="M6597" t="str">
            <v>44,22</v>
          </cell>
          <cell r="N6597">
            <v>393.23</v>
          </cell>
          <cell r="O6597">
            <v>437.45000000000005</v>
          </cell>
          <cell r="P6597">
            <v>0</v>
          </cell>
          <cell r="R6597" t="str">
            <v>SINAPI</v>
          </cell>
        </row>
        <row r="6598">
          <cell r="G6598">
            <v>87329</v>
          </cell>
          <cell r="H6598" t="str">
            <v>ARGAMASSA TRAÇO 1:6 (EM VOLUME DE CIMENTO E AREIA MÉDIA ÚMIDA) COM ADIÇÃO DE PLASTIFICANTE PARA EMBOÇO/MASSA ÚNICA/ASSENTAMENTO DE ALVENARIA DE VEDAÇÃO, PREPARO MECÂNICO COM MISTURADOR DE EIXO HORIZONTAL DE 300 KG. AF_08/2019</v>
          </cell>
          <cell r="I6598" t="str">
            <v>M3</v>
          </cell>
          <cell r="J6598" t="str">
            <v>COEFICIENTE DE REPRESENTATIVIDADE</v>
          </cell>
          <cell r="K6598" t="str">
            <v>517,94</v>
          </cell>
          <cell r="L6598" t="str">
            <v>ENCARGOS COMPLEMENTARES REFERENCIAL</v>
          </cell>
          <cell r="M6598" t="str">
            <v>85,37</v>
          </cell>
          <cell r="N6598">
            <v>432.57000000000005</v>
          </cell>
          <cell r="O6598">
            <v>517.94000000000005</v>
          </cell>
          <cell r="P6598">
            <v>0</v>
          </cell>
          <cell r="R6598" t="str">
            <v>SINAPI</v>
          </cell>
        </row>
        <row r="6599">
          <cell r="G6599">
            <v>87330</v>
          </cell>
          <cell r="H6599" t="str">
            <v>ARGAMASSA TRAÇO 1:6 (EM VOLUME DE CIMENTO E AREIA MÉDIA ÚMIDA) COM ADIÇÃO DE PLASTIFICANTE PARA EMBOÇO/MASSA ÚNICA/ASSENTAMENTO DE ALVENARIA DE VEDAÇÃO, PREPARO MECÂNICO COM MISTURADOR DE EIXO HORIZONTAL DE 600 KG. AF_08/2019</v>
          </cell>
          <cell r="I6599" t="str">
            <v>M3</v>
          </cell>
          <cell r="J6599" t="str">
            <v>COEFICIENTE DE REPRESENTATIVIDADE</v>
          </cell>
          <cell r="K6599" t="str">
            <v>465,45</v>
          </cell>
          <cell r="L6599" t="str">
            <v>ENCARGOS COMPLEMENTARES REFERENCIAL</v>
          </cell>
          <cell r="M6599" t="str">
            <v>46,24</v>
          </cell>
          <cell r="N6599">
            <v>419.21</v>
          </cell>
          <cell r="O6599">
            <v>465.45</v>
          </cell>
          <cell r="P6599">
            <v>0</v>
          </cell>
          <cell r="R6599" t="str">
            <v>SINAPI</v>
          </cell>
        </row>
        <row r="6600">
          <cell r="G6600">
            <v>87331</v>
          </cell>
          <cell r="H6600" t="str">
            <v>ARGAMASSA TRAÇO 1:1:6 (EM VOLUME DE CIMENTO, CAL E AREIA MÉDIA ÚMIDA) PARA EMBOÇO/MASSA ÚNICA/ASSENTAMENTO DE ALVENARIA DE VEDAÇÃO, PREPARO MECÂNICO COM MISTURADOR DE EIXO HORIZONTAL DE 300 KG. AF_08/2019</v>
          </cell>
          <cell r="I6600" t="str">
            <v>M3</v>
          </cell>
          <cell r="J6600" t="str">
            <v>COEFICIENTE DE REPRESENTATIVIDADE</v>
          </cell>
          <cell r="K6600" t="str">
            <v>603,98</v>
          </cell>
          <cell r="L6600" t="str">
            <v>ENCARGOS COMPLEMENTARES REFERENCIAL</v>
          </cell>
          <cell r="M6600" t="str">
            <v>83,76</v>
          </cell>
          <cell r="N6600">
            <v>520.22</v>
          </cell>
          <cell r="O6600">
            <v>603.98</v>
          </cell>
          <cell r="P6600">
            <v>0</v>
          </cell>
          <cell r="R6600" t="str">
            <v>SINAPI</v>
          </cell>
        </row>
        <row r="6601">
          <cell r="G6601">
            <v>87332</v>
          </cell>
          <cell r="H6601" t="str">
            <v>ARGAMASSA TRAÇO 1:1:6 (EM VOLUME DE CIMENTO, CAL E AREIA MÉDIA ÚMIDA) PARA EMBOÇO/MASSA ÚNICA/ASSENTAMENTO DE ALVENARIA DE VEDAÇÃO, PREPARO MECÂNICO COM MISTURADOR DE EIXO HORIZONTAL DE 600 KG. AF_08/2019</v>
          </cell>
          <cell r="I6601" t="str">
            <v>M3</v>
          </cell>
          <cell r="J6601" t="str">
            <v>COEFICIENTE DE REPRESENTATIVIDADE</v>
          </cell>
          <cell r="K6601" t="str">
            <v>556,41</v>
          </cell>
          <cell r="L6601" t="str">
            <v>ENCARGOS COMPLEMENTARES REFERENCIAL</v>
          </cell>
          <cell r="M6601" t="str">
            <v>46,94</v>
          </cell>
          <cell r="N6601">
            <v>509.46999999999997</v>
          </cell>
          <cell r="O6601">
            <v>556.41</v>
          </cell>
          <cell r="P6601">
            <v>0</v>
          </cell>
          <cell r="R6601" t="str">
            <v>SINAPI</v>
          </cell>
        </row>
        <row r="6602">
          <cell r="G6602">
            <v>87333</v>
          </cell>
          <cell r="H6602" t="str">
            <v>ARGAMASSA TRAÇO 1:1,5:7,5 (EM VOLUME DE CIMENTO, CAL E AREIA MÉDIA ÚMIDA) PARA EMBOÇO/MASSA ÚNICA/ASSENTAMENTO DE ALVENARIA DE VEDAÇÃO, PREPARO MECÂNICO COM MISTURADOR DE EIXO HORIZONTAL DE 300 KG. AF_08/2019</v>
          </cell>
          <cell r="I6602" t="str">
            <v>M3</v>
          </cell>
          <cell r="J6602" t="str">
            <v>COEFICIENTE DE REPRESENTATIVIDADE</v>
          </cell>
          <cell r="K6602" t="str">
            <v>563,31</v>
          </cell>
          <cell r="L6602" t="str">
            <v>ENCARGOS COMPLEMENTARES REFERENCIAL</v>
          </cell>
          <cell r="M6602" t="str">
            <v>72,40</v>
          </cell>
          <cell r="N6602">
            <v>490.90999999999997</v>
          </cell>
          <cell r="O6602">
            <v>563.30999999999995</v>
          </cell>
          <cell r="P6602">
            <v>0</v>
          </cell>
          <cell r="R6602" t="str">
            <v>SINAPI</v>
          </cell>
        </row>
        <row r="6603">
          <cell r="G6603">
            <v>87334</v>
          </cell>
          <cell r="H6603" t="str">
            <v>ARGAMASSA TRAÇO 1:1,5:7,5 (EM VOLUME DE CIMENTO, CAL E AREIA MÉDIA ÚMIDA) PARA EMBOÇO/MASSA ÚNICA/ASSENTAMENTO DE ALVENARIA DE VEDAÇÃO, PREPARO MECÂNICO COM MISTURADOR DE EIXO HORIZONTAL DE 600 KG. AF_08/2019</v>
          </cell>
          <cell r="I6603" t="str">
            <v>M3</v>
          </cell>
          <cell r="J6603" t="str">
            <v>COEFICIENTE DE REPRESENTATIVIDADE</v>
          </cell>
          <cell r="K6603" t="str">
            <v>534,98</v>
          </cell>
          <cell r="L6603" t="str">
            <v>ENCARGOS COMPLEMENTARES REFERENCIAL</v>
          </cell>
          <cell r="M6603" t="str">
            <v>50,32</v>
          </cell>
          <cell r="N6603">
            <v>484.66</v>
          </cell>
          <cell r="O6603">
            <v>534.98</v>
          </cell>
          <cell r="P6603">
            <v>0</v>
          </cell>
          <cell r="R6603" t="str">
            <v>SINAPI</v>
          </cell>
        </row>
        <row r="6604">
          <cell r="G6604">
            <v>87335</v>
          </cell>
          <cell r="H6604" t="str">
            <v>ARGAMASSA TRAÇO 1:2:8 (EM VOLUME DE CIMENTO, CAL E AREIA MÉDIA ÚMIDA) PARA EMBOÇO/MASSA ÚNICA/ASSENTAMENTO DE ALVENARIA DE VEDAÇÃO, PREPARO MECÂNICO COM MISTURADOR DE EIXO HORIZONTAL DE 300 KG. AF_08/2019</v>
          </cell>
          <cell r="I6604" t="str">
            <v>M3</v>
          </cell>
          <cell r="J6604" t="str">
            <v>COEFICIENTE DE REPRESENTATIVIDADE</v>
          </cell>
          <cell r="K6604" t="str">
            <v>558,02</v>
          </cell>
          <cell r="L6604" t="str">
            <v>ENCARGOS COMPLEMENTARES REFERENCIAL</v>
          </cell>
          <cell r="M6604" t="str">
            <v>67,00</v>
          </cell>
          <cell r="N6604">
            <v>491.02</v>
          </cell>
          <cell r="O6604">
            <v>558.02</v>
          </cell>
          <cell r="P6604">
            <v>0</v>
          </cell>
          <cell r="R6604" t="str">
            <v>SINAPI</v>
          </cell>
        </row>
        <row r="6605">
          <cell r="G6605">
            <v>87336</v>
          </cell>
          <cell r="H6605" t="str">
            <v>ARGAMASSA TRAÇO 1:2:8 (EM VOLUME DE CIMENTO, CAL E AREIA MÉDIA ÚMIDA) PARA EMBOÇO/MASSA ÚNICA/ASSENTAMENTO DE ALVENARIA DE VEDAÇÃO, PREPARO MECÂNICO COM MISTURADOR DE EIXO HORIZONTAL DE 600 KG. AF_08/2019</v>
          </cell>
          <cell r="I6605" t="str">
            <v>M3</v>
          </cell>
          <cell r="J6605" t="str">
            <v>COEFICIENTE DE REPRESENTATIVIDADE</v>
          </cell>
          <cell r="K6605" t="str">
            <v>548,83</v>
          </cell>
          <cell r="L6605" t="str">
            <v>ENCARGOS COMPLEMENTARES REFERENCIAL</v>
          </cell>
          <cell r="M6605" t="str">
            <v>48,29</v>
          </cell>
          <cell r="N6605">
            <v>500.54</v>
          </cell>
          <cell r="O6605">
            <v>548.83000000000004</v>
          </cell>
          <cell r="P6605">
            <v>0</v>
          </cell>
          <cell r="R6605" t="str">
            <v>SINAPI</v>
          </cell>
        </row>
        <row r="6606">
          <cell r="G6606">
            <v>87337</v>
          </cell>
          <cell r="H6606" t="str">
            <v>ARGAMASSA TRAÇO 1:2:9 (EM VOLUME DE CIMENTO, CAL E AREIA MÉDIA ÚMIDA) PARA EMBOÇO/MASSA ÚNICA/ASSENTAMENTO DE ALVENARIA DE VEDAÇÃO, PREPARO MECÂNICO COM MISTURADOR DE EIXO HORIZONTAL DE 300 KG. AF_08/2019</v>
          </cell>
          <cell r="I6606" t="str">
            <v>M3</v>
          </cell>
          <cell r="J6606" t="str">
            <v>COEFICIENTE DE REPRESENTATIVIDADE</v>
          </cell>
          <cell r="K6606" t="str">
            <v>546,46</v>
          </cell>
          <cell r="L6606" t="str">
            <v>ENCARGOS COMPLEMENTARES REFERENCIAL</v>
          </cell>
          <cell r="M6606" t="str">
            <v>65,92</v>
          </cell>
          <cell r="N6606">
            <v>480.54</v>
          </cell>
          <cell r="O6606">
            <v>546.46</v>
          </cell>
          <cell r="P6606">
            <v>0</v>
          </cell>
          <cell r="R6606" t="str">
            <v>SINAPI</v>
          </cell>
        </row>
        <row r="6607">
          <cell r="G6607">
            <v>87338</v>
          </cell>
          <cell r="H6607" t="str">
            <v>ARGAMASSA TRAÇO 1:3:12 (EM VOLUME DE CIMENTO, CAL E AREIA MÉDIA ÚMIDA) PARA EMBOÇO/MASSA ÚNICA/ASSENTAMENTO DE ALVENARIA DE VEDAÇÃO, PREPARO MECÂNICO COM MISTURADOR DE EIXO HORIZONTAL DE 600 KG. AF_08/2019</v>
          </cell>
          <cell r="I6607" t="str">
            <v>M3</v>
          </cell>
          <cell r="J6607" t="str">
            <v>COEFICIENTE DE REPRESENTATIVIDADE</v>
          </cell>
          <cell r="K6607" t="str">
            <v>525,37</v>
          </cell>
          <cell r="L6607" t="str">
            <v>ENCARGOS COMPLEMENTARES REFERENCIAL</v>
          </cell>
          <cell r="M6607" t="str">
            <v>59,30</v>
          </cell>
          <cell r="N6607">
            <v>466.07</v>
          </cell>
          <cell r="O6607">
            <v>525.37</v>
          </cell>
          <cell r="P6607">
            <v>0</v>
          </cell>
          <cell r="R6607" t="str">
            <v>SINAPI</v>
          </cell>
        </row>
        <row r="6608">
          <cell r="G6608">
            <v>87339</v>
          </cell>
          <cell r="H6608" t="str">
            <v>ARGAMASSA TRAÇO 1:3 (EM VOLUME DE CIMENTO E AREIA MÉDIA ÚMIDA) PARA CONTRAPISO, PREPARO MECÂNICO COM MISTURADOR DE EIXO HORIZONTAL DE 160 KG. AF_08/2019</v>
          </cell>
          <cell r="I6608" t="str">
            <v>M3</v>
          </cell>
          <cell r="J6608" t="str">
            <v>COEFICIENTE DE REPRESENTATIVIDADE</v>
          </cell>
          <cell r="K6608" t="str">
            <v>827,85</v>
          </cell>
          <cell r="L6608" t="str">
            <v>ENCARGOS COMPLEMENTARES REFERENCIAL</v>
          </cell>
          <cell r="M6608" t="str">
            <v>139,82</v>
          </cell>
          <cell r="N6608">
            <v>688.03</v>
          </cell>
          <cell r="O6608">
            <v>827.84999999999991</v>
          </cell>
          <cell r="P6608">
            <v>0</v>
          </cell>
          <cell r="R6608" t="str">
            <v>SINAPI</v>
          </cell>
        </row>
        <row r="6609">
          <cell r="G6609">
            <v>87340</v>
          </cell>
          <cell r="H6609" t="str">
            <v>ARGAMASSA TRAÇO 1:3 (EM VOLUME DE CIMENTO E AREIA MÉDIA ÚMIDA) PARA CONTRAPISO, PREPARO MECÂNICO COM MISTURADOR DE EIXO HORIZONTAL DE 300 KG. AF_08/2019</v>
          </cell>
          <cell r="I6609" t="str">
            <v>M3</v>
          </cell>
          <cell r="J6609" t="str">
            <v>COEFICIENTE DE REPRESENTATIVIDADE</v>
          </cell>
          <cell r="K6609" t="str">
            <v>729,43</v>
          </cell>
          <cell r="L6609" t="str">
            <v>ENCARGOS COMPLEMENTARES REFERENCIAL</v>
          </cell>
          <cell r="M6609" t="str">
            <v>64,57</v>
          </cell>
          <cell r="N6609">
            <v>664.8599999999999</v>
          </cell>
          <cell r="O6609">
            <v>729.42999999999984</v>
          </cell>
          <cell r="P6609">
            <v>0</v>
          </cell>
          <cell r="R6609" t="str">
            <v>SINAPI</v>
          </cell>
        </row>
        <row r="6610">
          <cell r="G6610">
            <v>87341</v>
          </cell>
          <cell r="H6610" t="str">
            <v>ARGAMASSA TRAÇO 1:3 (EM VOLUME DE CIMENTO E AREIA MÉDIA ÚMIDA) PARA CONTRAPISO, PREPARO MECÂNICO COM MISTURADOR DE EIXO HORIZONTAL DE 600 KG. AF_08/2019</v>
          </cell>
          <cell r="I6610" t="str">
            <v>M3</v>
          </cell>
          <cell r="J6610" t="str">
            <v>COEFICIENTE DE REPRESENTATIVIDADE</v>
          </cell>
          <cell r="K6610" t="str">
            <v>706,02</v>
          </cell>
          <cell r="L6610" t="str">
            <v>ENCARGOS COMPLEMENTARES REFERENCIAL</v>
          </cell>
          <cell r="M6610" t="str">
            <v>45,95</v>
          </cell>
          <cell r="N6610">
            <v>660.06999999999994</v>
          </cell>
          <cell r="O6610">
            <v>706.02</v>
          </cell>
          <cell r="P6610">
            <v>0</v>
          </cell>
          <cell r="R6610" t="str">
            <v>SINAPI</v>
          </cell>
        </row>
        <row r="6611">
          <cell r="G6611">
            <v>87342</v>
          </cell>
          <cell r="H6611" t="str">
            <v>ARGAMASSA TRAÇO 1:4 (EM VOLUME DE CIMENTO E AREIA MÉDIA ÚMIDA) PARA CONTRAPISO, PREPARO MECÂNICO COM MISTURADOR DE EIXO HORIZONTAL DE 160 KG. AF_08/2019</v>
          </cell>
          <cell r="I6611" t="str">
            <v>M3</v>
          </cell>
          <cell r="J6611" t="str">
            <v>COEFICIENTE DE REPRESENTATIVIDADE</v>
          </cell>
          <cell r="K6611" t="str">
            <v>710,11</v>
          </cell>
          <cell r="L6611" t="str">
            <v>ENCARGOS COMPLEMENTARES REFERENCIAL</v>
          </cell>
          <cell r="M6611" t="str">
            <v>112,80</v>
          </cell>
          <cell r="N6611">
            <v>597.31000000000006</v>
          </cell>
          <cell r="O6611">
            <v>710.11</v>
          </cell>
          <cell r="P6611">
            <v>0</v>
          </cell>
          <cell r="R6611" t="str">
            <v>SINAPI</v>
          </cell>
        </row>
        <row r="6612">
          <cell r="G6612">
            <v>87343</v>
          </cell>
          <cell r="H6612" t="str">
            <v>ARGAMASSA TRAÇO 1:4 (EM VOLUME DE CIMENTO E AREIA MÉDIA ÚMIDA) PARA CONTRAPISO, PREPARO MECÂNICO COM MISTURADOR DE EIXO HORIZONTAL DE 300 KG. AF_08/2019</v>
          </cell>
          <cell r="I6612" t="str">
            <v>M3</v>
          </cell>
          <cell r="J6612" t="str">
            <v>COEFICIENTE DE REPRESENTATIVIDADE</v>
          </cell>
          <cell r="K6612" t="str">
            <v>654,61</v>
          </cell>
          <cell r="L6612" t="str">
            <v>ENCARGOS COMPLEMENTARES REFERENCIAL</v>
          </cell>
          <cell r="M6612" t="str">
            <v>69,97</v>
          </cell>
          <cell r="N6612">
            <v>584.64</v>
          </cell>
          <cell r="O6612">
            <v>654.61</v>
          </cell>
          <cell r="P6612">
            <v>0</v>
          </cell>
          <cell r="R6612" t="str">
            <v>SINAPI</v>
          </cell>
        </row>
        <row r="6613">
          <cell r="G6613">
            <v>87344</v>
          </cell>
          <cell r="H6613" t="str">
            <v>ARGAMASSA TRAÇO 1:4 (EM VOLUME DE CIMENTO E AREIA MÉDIA ÚMIDA) PARA CONTRAPISO, PREPARO MECÂNICO COM MISTURADOR DE EIXO HORIZONTAL DE 600 KG. AF_08/2019</v>
          </cell>
          <cell r="I6613" t="str">
            <v>M3</v>
          </cell>
          <cell r="J6613" t="str">
            <v>COEFICIENTE DE REPRESENTATIVIDADE</v>
          </cell>
          <cell r="K6613" t="str">
            <v>625,75</v>
          </cell>
          <cell r="L6613" t="str">
            <v>ENCARGOS COMPLEMENTARES REFERENCIAL</v>
          </cell>
          <cell r="M6613" t="str">
            <v>45,83</v>
          </cell>
          <cell r="N6613">
            <v>579.91999999999996</v>
          </cell>
          <cell r="O6613">
            <v>625.75</v>
          </cell>
          <cell r="P6613">
            <v>0</v>
          </cell>
          <cell r="R6613" t="str">
            <v>SINAPI</v>
          </cell>
        </row>
        <row r="6614">
          <cell r="G6614">
            <v>87345</v>
          </cell>
          <cell r="H6614" t="str">
            <v>ARGAMASSA TRAÇO 1:5 (EM VOLUME DE CIMENTO E AREIA MÉDIA ÚMIDA) PARA CONTRAPISO, PREPARO MECÂNICO COM MISTURADOR DE EIXO HORIZONTAL DE 160 KG. AF_08/2019</v>
          </cell>
          <cell r="I6614" t="str">
            <v>M3</v>
          </cell>
          <cell r="J6614" t="str">
            <v>COEFICIENTE DE REPRESENTATIVIDADE</v>
          </cell>
          <cell r="K6614" t="str">
            <v>638,65</v>
          </cell>
          <cell r="L6614" t="str">
            <v>ENCARGOS COMPLEMENTARES REFERENCIAL</v>
          </cell>
          <cell r="M6614" t="str">
            <v>100,50</v>
          </cell>
          <cell r="N6614">
            <v>538.15</v>
          </cell>
          <cell r="O6614">
            <v>638.65</v>
          </cell>
          <cell r="P6614">
            <v>0</v>
          </cell>
          <cell r="R6614" t="str">
            <v>SINAPI</v>
          </cell>
        </row>
        <row r="6615">
          <cell r="G6615">
            <v>87346</v>
          </cell>
          <cell r="H6615" t="str">
            <v>ARGAMASSA TRAÇO 1:5 (EM VOLUME DE CIMENTO E AREIA MÉDIA ÚMIDA) PARA CONTRAPISO, PREPARO MECÂNICO COM MISTURADOR DE EIXO HORIZONTAL DE 300 KG. AF_08/2019</v>
          </cell>
          <cell r="I6615" t="str">
            <v>M3</v>
          </cell>
          <cell r="J6615" t="str">
            <v>COEFICIENTE DE REPRESENTATIVIDADE</v>
          </cell>
          <cell r="K6615" t="str">
            <v>593,19</v>
          </cell>
          <cell r="L6615" t="str">
            <v>ENCARGOS COMPLEMENTARES REFERENCIAL</v>
          </cell>
          <cell r="M6615" t="str">
            <v>64,70</v>
          </cell>
          <cell r="N6615">
            <v>528.49</v>
          </cell>
          <cell r="O6615">
            <v>593.19000000000005</v>
          </cell>
          <cell r="P6615">
            <v>0</v>
          </cell>
          <cell r="R6615" t="str">
            <v>SINAPI</v>
          </cell>
        </row>
        <row r="6616">
          <cell r="G6616">
            <v>87347</v>
          </cell>
          <cell r="H6616" t="str">
            <v>ARGAMASSA TRAÇO 1:5 (EM VOLUME DE CIMENTO E AREIA MÉDIA ÚMIDA) PARA CONTRAPISO, PREPARO MECÂNICO COM MISTURADOR DE EIXO HORIZONTAL DE 600 KG. AF_08/2019</v>
          </cell>
          <cell r="I6616" t="str">
            <v>M3</v>
          </cell>
          <cell r="J6616" t="str">
            <v>COEFICIENTE DE REPRESENTATIVIDADE</v>
          </cell>
          <cell r="K6616" t="str">
            <v>570,16</v>
          </cell>
          <cell r="L6616" t="str">
            <v>ENCARGOS COMPLEMENTARES REFERENCIAL</v>
          </cell>
          <cell r="M6616" t="str">
            <v>46,09</v>
          </cell>
          <cell r="N6616">
            <v>524.06999999999994</v>
          </cell>
          <cell r="O6616">
            <v>570.16</v>
          </cell>
          <cell r="P6616">
            <v>0</v>
          </cell>
          <cell r="R6616" t="str">
            <v>SINAPI</v>
          </cell>
        </row>
        <row r="6617">
          <cell r="G6617">
            <v>87348</v>
          </cell>
          <cell r="H6617" t="str">
            <v>ARGAMASSA TRAÇO 1:6 (EM VOLUME DE CIMENTO E AREIA MÉDIA ÚMIDA) PARA CONTRAPISO, PREPARO MECÂNICO COM MISTURADOR DE EIXO HORIZONTAL DE 160 KG. AF_08/2019</v>
          </cell>
          <cell r="I6617" t="str">
            <v>M3</v>
          </cell>
          <cell r="J6617" t="str">
            <v>COEFICIENTE DE REPRESENTATIVIDADE</v>
          </cell>
          <cell r="K6617" t="str">
            <v>585,88</v>
          </cell>
          <cell r="L6617" t="str">
            <v>ENCARGOS COMPLEMENTARES REFERENCIAL</v>
          </cell>
          <cell r="M6617" t="str">
            <v>90,51</v>
          </cell>
          <cell r="N6617">
            <v>495.37</v>
          </cell>
          <cell r="O6617">
            <v>585.88</v>
          </cell>
          <cell r="P6617">
            <v>0</v>
          </cell>
          <cell r="R6617" t="str">
            <v>SINAPI</v>
          </cell>
        </row>
        <row r="6618">
          <cell r="G6618">
            <v>87349</v>
          </cell>
          <cell r="H6618" t="str">
            <v>ARGAMASSA TRAÇO 1:6 (EM VOLUME DE CIMENTO E AREIA MÉDIA ÚMIDA) PARA CONTRAPISO, PREPARO MECÂNICO COM MISTURADOR DE EIXO HORIZONTAL DE 600 KG. AF_08/2019</v>
          </cell>
          <cell r="I6618" t="str">
            <v>M3</v>
          </cell>
          <cell r="J6618" t="str">
            <v>COEFICIENTE DE REPRESENTATIVIDADE</v>
          </cell>
          <cell r="K6618" t="str">
            <v>527,95</v>
          </cell>
          <cell r="L6618" t="str">
            <v>ENCARGOS COMPLEMENTARES REFERENCIAL</v>
          </cell>
          <cell r="M6618" t="str">
            <v>43,39</v>
          </cell>
          <cell r="N6618">
            <v>484.56000000000006</v>
          </cell>
          <cell r="O6618">
            <v>527.95000000000005</v>
          </cell>
          <cell r="P6618">
            <v>0</v>
          </cell>
          <cell r="R6618" t="str">
            <v>SINAPI</v>
          </cell>
        </row>
        <row r="6619">
          <cell r="G6619">
            <v>87350</v>
          </cell>
          <cell r="H6619" t="str">
            <v>ARGAMASSA TRAÇO 1:5 (EM VOLUME DE CIMENTO E AREIA GROSSA ÚMIDA) PARA CHAPISCO CONVENCIONAL, PREPARO MECÂNICO COM MISTURADOR DE EIXO HORIZONTAL DE 300 KG. AF_08/2019</v>
          </cell>
          <cell r="I6619" t="str">
            <v>M3</v>
          </cell>
          <cell r="J6619" t="str">
            <v>COEFICIENTE DE REPRESENTATIVIDADE</v>
          </cell>
          <cell r="K6619" t="str">
            <v>500,44</v>
          </cell>
          <cell r="L6619" t="str">
            <v>ENCARGOS COMPLEMENTARES REFERENCIAL</v>
          </cell>
          <cell r="M6619" t="str">
            <v>86,59</v>
          </cell>
          <cell r="N6619">
            <v>413.85</v>
          </cell>
          <cell r="O6619">
            <v>500.44000000000005</v>
          </cell>
          <cell r="P6619">
            <v>0</v>
          </cell>
          <cell r="R6619" t="str">
            <v>SINAPI</v>
          </cell>
        </row>
        <row r="6620">
          <cell r="G6620">
            <v>87351</v>
          </cell>
          <cell r="H6620" t="str">
            <v>ARGAMASSA TRAÇO 1:5 (EM VOLUME DE CIMENTO E AREIA GROSSA ÚMIDA) PARA CHAPISCO CONVENCIONAL, PREPARO MECÂNICO COM MISTURADOR DE EIXO HORIZONTAL DE 600 KG. AF_08/2019</v>
          </cell>
          <cell r="I6620" t="str">
            <v>M3</v>
          </cell>
          <cell r="J6620" t="str">
            <v>COEFICIENTE DE REPRESENTATIVIDADE</v>
          </cell>
          <cell r="K6620" t="str">
            <v>443,59</v>
          </cell>
          <cell r="L6620" t="str">
            <v>ENCARGOS COMPLEMENTARES REFERENCIAL</v>
          </cell>
          <cell r="M6620" t="str">
            <v>44,87</v>
          </cell>
          <cell r="N6620">
            <v>398.71999999999997</v>
          </cell>
          <cell r="O6620">
            <v>443.59</v>
          </cell>
          <cell r="P6620">
            <v>0</v>
          </cell>
          <cell r="R6620" t="str">
            <v>SINAPI</v>
          </cell>
        </row>
        <row r="6621">
          <cell r="G6621">
            <v>87352</v>
          </cell>
          <cell r="H6621" t="str">
            <v>ARGAMASSA TRAÇO 1:3 (EM VOLUME DE CIMENTO E AREIA GROSSA ÚMIDA) PARA CHAPISCO CONVENCIONAL, PREPARO MECÂNICO COM MISTURADOR DE EIXO HORIZONTAL DE 160 KG. AF_08/2019</v>
          </cell>
          <cell r="I6621" t="str">
            <v>M3</v>
          </cell>
          <cell r="J6621" t="str">
            <v>COEFICIENTE DE REPRESENTATIVIDADE</v>
          </cell>
          <cell r="K6621" t="str">
            <v>630,53</v>
          </cell>
          <cell r="L6621" t="str">
            <v>ENCARGOS COMPLEMENTARES REFERENCIAL</v>
          </cell>
          <cell r="M6621" t="str">
            <v>109,83</v>
          </cell>
          <cell r="N6621">
            <v>520.69999999999993</v>
          </cell>
          <cell r="O6621">
            <v>630.53</v>
          </cell>
          <cell r="P6621">
            <v>0</v>
          </cell>
          <cell r="R6621" t="str">
            <v>SINAPI</v>
          </cell>
        </row>
        <row r="6622">
          <cell r="G6622">
            <v>87353</v>
          </cell>
          <cell r="H6622" t="str">
            <v>ARGAMASSA TRAÇO 1:3 (EM VOLUME DE CIMENTO E AREIA GROSSA ÚMIDA) PARA CHAPISCO CONVENCIONAL, PREPARO MECÂNICO COM MISTURADOR DE EIXO HORIZONTAL DE 300 KG. AF_08/2019</v>
          </cell>
          <cell r="I6622" t="str">
            <v>M3</v>
          </cell>
          <cell r="J6622" t="str">
            <v>COEFICIENTE DE REPRESENTATIVIDADE</v>
          </cell>
          <cell r="K6622" t="str">
            <v>568,95</v>
          </cell>
          <cell r="L6622" t="str">
            <v>ENCARGOS COMPLEMENTARES REFERENCIAL</v>
          </cell>
          <cell r="M6622" t="str">
            <v>64,30</v>
          </cell>
          <cell r="N6622">
            <v>504.65000000000003</v>
          </cell>
          <cell r="O6622">
            <v>568.95000000000005</v>
          </cell>
          <cell r="P6622">
            <v>0</v>
          </cell>
          <cell r="R6622" t="str">
            <v>SINAPI</v>
          </cell>
        </row>
        <row r="6623">
          <cell r="G6623">
            <v>87354</v>
          </cell>
          <cell r="H6623" t="str">
            <v>ARGAMASSA TRAÇO 1:3 (EM VOLUME DE CIMENTO E AREIA GROSSA ÚMIDA) PARA CHAPISCO CONVENCIONAL, PREPARO MECÂNICO COM MISTURADOR DE EIXO HORIZONTAL DE 600 KG. AF_08/2019</v>
          </cell>
          <cell r="I6623" t="str">
            <v>M3</v>
          </cell>
          <cell r="J6623" t="str">
            <v>COEFICIENTE DE REPRESENTATIVIDADE</v>
          </cell>
          <cell r="K6623" t="str">
            <v>543,58</v>
          </cell>
          <cell r="L6623" t="str">
            <v>ENCARGOS COMPLEMENTARES REFERENCIAL</v>
          </cell>
          <cell r="M6623" t="str">
            <v>42,70</v>
          </cell>
          <cell r="N6623">
            <v>500.88000000000005</v>
          </cell>
          <cell r="O6623">
            <v>543.58000000000004</v>
          </cell>
          <cell r="P6623">
            <v>0</v>
          </cell>
          <cell r="R6623" t="str">
            <v>SINAPI</v>
          </cell>
        </row>
        <row r="6624">
          <cell r="G6624">
            <v>87355</v>
          </cell>
          <cell r="H6624" t="str">
            <v>ARGAMASSA TRAÇO 1:4 (EM VOLUME DE CIMENTO E AREIA GROSSA ÚMIDA) PARA CHAPISCO CONVENCIONAL, PREPARO MECÂNICO COM MISTURADOR DE EIXO HORIZONTAL DE 160 KG. AF_08/2019</v>
          </cell>
          <cell r="I6624" t="str">
            <v>M3</v>
          </cell>
          <cell r="J6624" t="str">
            <v>COEFICIENTE DE REPRESENTATIVIDADE</v>
          </cell>
          <cell r="K6624" t="str">
            <v>539,69</v>
          </cell>
          <cell r="L6624" t="str">
            <v>ENCARGOS COMPLEMENTARES REFERENCIAL</v>
          </cell>
          <cell r="M6624" t="str">
            <v>88,50</v>
          </cell>
          <cell r="N6624">
            <v>451.19000000000005</v>
          </cell>
          <cell r="O6624">
            <v>539.69000000000005</v>
          </cell>
          <cell r="P6624">
            <v>0</v>
          </cell>
          <cell r="R6624" t="str">
            <v>SINAPI</v>
          </cell>
        </row>
        <row r="6625">
          <cell r="G6625">
            <v>87356</v>
          </cell>
          <cell r="H6625" t="str">
            <v>ARGAMASSA TRAÇO 1:4 (EM VOLUME DE CIMENTO E AREIA GROSSA ÚMIDA) PARA CHAPISCO CONVENCIONAL, PREPARO MECÂNICO COM MISTURADOR DE EIXO HORIZONTAL DE 300 KG. AF_08/2019</v>
          </cell>
          <cell r="I6625" t="str">
            <v>M3</v>
          </cell>
          <cell r="J6625" t="str">
            <v>COEFICIENTE DE REPRESENTATIVIDADE</v>
          </cell>
          <cell r="K6625" t="str">
            <v>499,03</v>
          </cell>
          <cell r="L6625" t="str">
            <v>ENCARGOS COMPLEMENTARES REFERENCIAL</v>
          </cell>
          <cell r="M6625" t="str">
            <v>56,46</v>
          </cell>
          <cell r="N6625">
            <v>442.57</v>
          </cell>
          <cell r="O6625">
            <v>499.03</v>
          </cell>
          <cell r="P6625">
            <v>0</v>
          </cell>
          <cell r="R6625" t="str">
            <v>SINAPI</v>
          </cell>
        </row>
        <row r="6626">
          <cell r="G6626">
            <v>87357</v>
          </cell>
          <cell r="H6626" t="str">
            <v>ARGAMASSA TRAÇO 1:4 (EM VOLUME DE CIMENTO E AREIA GROSSA ÚMIDA) PARA CHAPISCO CONVENCIONAL, PREPARO MECÂNICO COM MISTURADOR DE EIXO HORIZONTAL DE 600 KG. AF_08/2019</v>
          </cell>
          <cell r="I6626" t="str">
            <v>M3</v>
          </cell>
          <cell r="J6626" t="str">
            <v>COEFICIENTE DE REPRESENTATIVIDADE</v>
          </cell>
          <cell r="K6626" t="str">
            <v>480,25</v>
          </cell>
          <cell r="L6626" t="str">
            <v>ENCARGOS COMPLEMENTARES REFERENCIAL</v>
          </cell>
          <cell r="M6626" t="str">
            <v>41,59</v>
          </cell>
          <cell r="N6626">
            <v>438.65999999999997</v>
          </cell>
          <cell r="O6626">
            <v>480.25</v>
          </cell>
          <cell r="P6626">
            <v>0</v>
          </cell>
          <cell r="R6626" t="str">
            <v>SINAPI</v>
          </cell>
        </row>
        <row r="6627">
          <cell r="G6627">
            <v>87358</v>
          </cell>
          <cell r="H6627" t="str">
            <v>ARGAMASSA TRAÇO 1:5 (EM VOLUME DE CIMENTO E AREIA GROSSA ÚMIDA) COM ADIÇÃO DE EMULSÃO POLIMÉRICA PARA CHAPISCO ROLADO, PREPARO MECÂNICO COM MISTURADOR DE EIXO HORIZONTAL DE 300 KG. AF_08/2019</v>
          </cell>
          <cell r="I6627" t="str">
            <v>M3</v>
          </cell>
          <cell r="J6627" t="str">
            <v>COEFICIENTE DE REPRESENTATIVIDADE</v>
          </cell>
          <cell r="K6627" t="str">
            <v>5.871,40</v>
          </cell>
          <cell r="L6627" t="str">
            <v>ENCARGOS COMPLEMENTARES REFERENCIAL</v>
          </cell>
          <cell r="M6627" t="str">
            <v>72,54</v>
          </cell>
          <cell r="N6627">
            <v>5798.86</v>
          </cell>
          <cell r="O6627">
            <v>5871.4</v>
          </cell>
          <cell r="P6627">
            <v>0</v>
          </cell>
          <cell r="R6627" t="str">
            <v>SINAPI</v>
          </cell>
        </row>
        <row r="6628">
          <cell r="G6628">
            <v>87359</v>
          </cell>
          <cell r="H6628" t="str">
            <v>ARGAMASSA TRAÇO 1:5 (EM VOLUME DE CIMENTO E AREIA GROSSA ÚMIDA) COM ADIÇÃO DE EMULSÃO POLIMÉRICA PARA CHAPISCO ROLADO, PREPARO MECÂNICO COM MISTURADOR DE EIXO HORIZONTAL DE 600 KG. AF_08/2019</v>
          </cell>
          <cell r="I6628" t="str">
            <v>M3</v>
          </cell>
          <cell r="J6628" t="str">
            <v>COEFICIENTE DE REPRESENTATIVIDADE</v>
          </cell>
          <cell r="K6628" t="str">
            <v>5.862,58</v>
          </cell>
          <cell r="L6628" t="str">
            <v>ENCARGOS COMPLEMENTARES REFERENCIAL</v>
          </cell>
          <cell r="M6628" t="str">
            <v>49,06</v>
          </cell>
          <cell r="N6628">
            <v>5813.5199999999995</v>
          </cell>
          <cell r="O6628">
            <v>5862.58</v>
          </cell>
          <cell r="P6628">
            <v>0</v>
          </cell>
          <cell r="R6628" t="str">
            <v>SINAPI</v>
          </cell>
        </row>
        <row r="6629">
          <cell r="G6629">
            <v>87360</v>
          </cell>
          <cell r="H6629" t="str">
            <v>ARGAMASSA TRAÇO 1:3 (EM VOLUME DE CIMENTO E AREIA GROSSA ÚMIDA) COM ADIÇÃO DE EMULSÃO POLIMÉRICA PARA CHAPISCO ROLADO, PREPARO MECÂNICO COM MISTURADOR DE EIXO HORIZONTAL DE 160 KG. AF_08/2019</v>
          </cell>
          <cell r="I6629" t="str">
            <v>M3</v>
          </cell>
          <cell r="J6629" t="str">
            <v>COEFICIENTE DE REPRESENTATIVIDADE</v>
          </cell>
          <cell r="K6629" t="str">
            <v>5.980,99</v>
          </cell>
          <cell r="L6629" t="str">
            <v>ENCARGOS COMPLEMENTARES REFERENCIAL</v>
          </cell>
          <cell r="M6629" t="str">
            <v>93,07</v>
          </cell>
          <cell r="N6629">
            <v>5887.92</v>
          </cell>
          <cell r="O6629">
            <v>5980.99</v>
          </cell>
          <cell r="P6629">
            <v>0</v>
          </cell>
          <cell r="R6629" t="str">
            <v>SINAPI</v>
          </cell>
        </row>
        <row r="6630">
          <cell r="G6630">
            <v>87361</v>
          </cell>
          <cell r="H6630" t="str">
            <v>ARGAMASSA TRAÇO 1:3 (EM VOLUME DE CIMENTO E AREIA GROSSA ÚMIDA) COM ADIÇÃO DE EMULSÃO POLIMÉRICA PARA CHAPISCO ROLADO, PREPARO MECÂNICO COM MISTURADOR DE EIXO HORIZONTAL DE 300 KG. AF_08/2019</v>
          </cell>
          <cell r="I6630" t="str">
            <v>M3</v>
          </cell>
          <cell r="J6630" t="str">
            <v>COEFICIENTE DE REPRESENTATIVIDADE</v>
          </cell>
          <cell r="K6630" t="str">
            <v>5.964,08</v>
          </cell>
          <cell r="L6630" t="str">
            <v>ENCARGOS COMPLEMENTARES REFERENCIAL</v>
          </cell>
          <cell r="M6630" t="str">
            <v>55,65</v>
          </cell>
          <cell r="N6630">
            <v>5908.43</v>
          </cell>
          <cell r="O6630">
            <v>5964.08</v>
          </cell>
          <cell r="P6630">
            <v>0</v>
          </cell>
          <cell r="R6630" t="str">
            <v>SINAPI</v>
          </cell>
        </row>
        <row r="6631">
          <cell r="G6631">
            <v>87362</v>
          </cell>
          <cell r="H6631" t="str">
            <v>ARGAMASSA TRAÇO 1:3 (EM VOLUME DE CIMENTO E AREIA GROSSA ÚMIDA) COM ADIÇÃO DE EMULSÃO POLIMÉRICA PARA CHAPISCO ROLADO, PREPARO MECÂNICO COM MISTURADOR DE EIXO HORIZONTAL DE 600 KG. AF_08/2019</v>
          </cell>
          <cell r="I6631" t="str">
            <v>M3</v>
          </cell>
          <cell r="J6631" t="str">
            <v>COEFICIENTE DE REPRESENTATIVIDADE</v>
          </cell>
          <cell r="K6631" t="str">
            <v>5.987,29</v>
          </cell>
          <cell r="L6631" t="str">
            <v>ENCARGOS COMPLEMENTARES REFERENCIAL</v>
          </cell>
          <cell r="M6631" t="str">
            <v>41,33</v>
          </cell>
          <cell r="N6631">
            <v>5945.96</v>
          </cell>
          <cell r="O6631">
            <v>5987.29</v>
          </cell>
          <cell r="P6631">
            <v>0</v>
          </cell>
          <cell r="R6631" t="str">
            <v>SINAPI</v>
          </cell>
        </row>
        <row r="6632">
          <cell r="G6632">
            <v>87363</v>
          </cell>
          <cell r="H6632" t="str">
            <v>ARGAMASSA TRAÇO 1:4 (EM VOLUME DE CIMENTO E AREIA GROSSA ÚMIDA) COM ADIÇÃO DE EMULSÃO POLIMÉRICA PARA CHAPISCO ROLADO, PREPARO MECÂNICO COM MISTURADOR DE EIXO HORIZONTAL DE 300 KG. AF_08/2019</v>
          </cell>
          <cell r="I6632" t="str">
            <v>M3</v>
          </cell>
          <cell r="J6632" t="str">
            <v>COEFICIENTE DE REPRESENTATIVIDADE</v>
          </cell>
          <cell r="K6632" t="str">
            <v>5.908,27</v>
          </cell>
          <cell r="L6632" t="str">
            <v>ENCARGOS COMPLEMENTARES REFERENCIAL</v>
          </cell>
          <cell r="M6632" t="str">
            <v>79,16</v>
          </cell>
          <cell r="N6632">
            <v>5829.1100000000006</v>
          </cell>
          <cell r="O6632">
            <v>5908.27</v>
          </cell>
          <cell r="P6632">
            <v>0</v>
          </cell>
          <cell r="R6632" t="str">
            <v>SINAPI</v>
          </cell>
        </row>
        <row r="6633">
          <cell r="G6633">
            <v>87364</v>
          </cell>
          <cell r="H6633" t="str">
            <v>ARGAMASSA TRAÇO 1:4 (EM VOLUME DE CIMENTO E AREIA GROSSA ÚMIDA) COM ADIÇÃO DE EMULSÃO POLIMÉRICA PARA CHAPISCO ROLADO, PREPARO MECÂNICO COM MISTURADOR DE EIXO HORIZONTAL DE 600 KG. AF_08/2019</v>
          </cell>
          <cell r="I6633" t="str">
            <v>M3</v>
          </cell>
          <cell r="J6633" t="str">
            <v>COEFICIENTE DE REPRESENTATIVIDADE</v>
          </cell>
          <cell r="K6633" t="str">
            <v>5.919,70</v>
          </cell>
          <cell r="L6633" t="str">
            <v>ENCARGOS COMPLEMENTARES REFERENCIAL</v>
          </cell>
          <cell r="M6633" t="str">
            <v>43,37</v>
          </cell>
          <cell r="N6633">
            <v>5876.33</v>
          </cell>
          <cell r="O6633">
            <v>5919.7</v>
          </cell>
          <cell r="P6633">
            <v>0</v>
          </cell>
          <cell r="R6633" t="str">
            <v>SINAPI</v>
          </cell>
        </row>
        <row r="6634">
          <cell r="G6634">
            <v>87365</v>
          </cell>
          <cell r="H6634" t="str">
            <v>ARGAMASSA TRAÇO 1:7 (EM VOLUME DE CIMENTO E AREIA MÉDIA ÚMIDA) COM ADIÇÃO DE PLASTIFICANTE PARA EMBOÇO/MASSA ÚNICA/ASSENTAMENTO DE ALVENARIA DE VEDAÇÃO, PREPARO MANUAL. AF_08/2019</v>
          </cell>
          <cell r="I6634" t="str">
            <v>M3</v>
          </cell>
          <cell r="J6634" t="str">
            <v>COEFICIENTE DE REPRESENTATIVIDADE</v>
          </cell>
          <cell r="K6634" t="str">
            <v>582,09</v>
          </cell>
          <cell r="L6634" t="str">
            <v>ENCARGOS COMPLEMENTARES REFERENCIAL</v>
          </cell>
          <cell r="M6634" t="str">
            <v>154,21</v>
          </cell>
          <cell r="N6634">
            <v>427.88</v>
          </cell>
          <cell r="O6634">
            <v>582.09</v>
          </cell>
          <cell r="P6634">
            <v>0</v>
          </cell>
          <cell r="R6634" t="str">
            <v>SINAPI</v>
          </cell>
        </row>
        <row r="6635">
          <cell r="G6635">
            <v>87366</v>
          </cell>
          <cell r="H6635" t="str">
            <v>ARGAMASSA TRAÇO 1:6 (EM VOLUME DE CIMENTO E AREIA MÉDIA ÚMIDA) COM ADIÇÃO DE PLASTIFICANTE PARA EMBOÇO/MASSA ÚNICA/ASSENTAMENTO DE ALVENARIA DE VEDAÇÃO, PREPARO MANUAL. AF_08/2019</v>
          </cell>
          <cell r="I6635" t="str">
            <v>M3</v>
          </cell>
          <cell r="J6635" t="str">
            <v>COEFICIENTE DE REPRESENTATIVIDADE</v>
          </cell>
          <cell r="K6635" t="str">
            <v>614,49</v>
          </cell>
          <cell r="L6635" t="str">
            <v>ENCARGOS COMPLEMENTARES REFERENCIAL</v>
          </cell>
          <cell r="M6635" t="str">
            <v>159,08</v>
          </cell>
          <cell r="N6635">
            <v>455.40999999999997</v>
          </cell>
          <cell r="O6635">
            <v>614.49</v>
          </cell>
          <cell r="P6635">
            <v>0</v>
          </cell>
          <cell r="R6635" t="str">
            <v>SINAPI</v>
          </cell>
        </row>
        <row r="6636">
          <cell r="G6636">
            <v>87367</v>
          </cell>
          <cell r="H6636" t="str">
            <v>ARGAMASSA TRAÇO 1:1:6 (EM VOLUME DE CIMENTO, CAL E AREIA MÉDIA ÚMIDA) PARA EMBOÇO/MASSA ÚNICA/ASSENTAMENTO DE ALVENARIA DE VEDAÇÃO, PREPARO MANUAL. AF_08/2019</v>
          </cell>
          <cell r="I6636" t="str">
            <v>M3</v>
          </cell>
          <cell r="J6636" t="str">
            <v>COEFICIENTE DE REPRESENTATIVIDADE</v>
          </cell>
          <cell r="K6636" t="str">
            <v>704,40</v>
          </cell>
          <cell r="L6636" t="str">
            <v>ENCARGOS COMPLEMENTARES REFERENCIAL</v>
          </cell>
          <cell r="M6636" t="str">
            <v>160,36</v>
          </cell>
          <cell r="N6636">
            <v>544.04</v>
          </cell>
          <cell r="O6636">
            <v>704.4</v>
          </cell>
          <cell r="P6636">
            <v>0</v>
          </cell>
          <cell r="R6636" t="str">
            <v>SINAPI</v>
          </cell>
        </row>
        <row r="6637">
          <cell r="G6637">
            <v>87368</v>
          </cell>
          <cell r="H6637" t="str">
            <v>ARGAMASSA TRAÇO 1:1,5:7,5 (EM VOLUME DE CIMENTO, CAL E AREIA MÉDIA ÚMIDA) PARA EMBOÇO/MASSA ÚNICA/ASSENTAMENTO DE ALVENARIA DE VEDAÇÃO, PREPARO MANUAL. AF_08/2019</v>
          </cell>
          <cell r="I6637" t="str">
            <v>M3</v>
          </cell>
          <cell r="J6637" t="str">
            <v>COEFICIENTE DE REPRESENTATIVIDADE</v>
          </cell>
          <cell r="K6637" t="str">
            <v>682,07</v>
          </cell>
          <cell r="L6637" t="str">
            <v>ENCARGOS COMPLEMENTARES REFERENCIAL</v>
          </cell>
          <cell r="M6637" t="str">
            <v>161,64</v>
          </cell>
          <cell r="N6637">
            <v>520.43000000000006</v>
          </cell>
          <cell r="O6637">
            <v>682.07</v>
          </cell>
          <cell r="P6637">
            <v>0</v>
          </cell>
          <cell r="R6637" t="str">
            <v>SINAPI</v>
          </cell>
        </row>
        <row r="6638">
          <cell r="G6638">
            <v>87369</v>
          </cell>
          <cell r="H6638" t="str">
            <v>ARGAMASSA TRAÇO 1:2:8 (EM VOLUME DE CIMENTO, CAL E AREIA MÉDIA ÚMIDA) PARA EMBOÇO/MASSA ÚNICA/ASSENTAMENTO DE ALVENARIA DE VEDAÇÃO, PREPARO MANUAL. AF_08/2019</v>
          </cell>
          <cell r="I6638" t="str">
            <v>M3</v>
          </cell>
          <cell r="J6638" t="str">
            <v>COEFICIENTE DE REPRESENTATIVIDADE</v>
          </cell>
          <cell r="K6638" t="str">
            <v>694,44</v>
          </cell>
          <cell r="L6638" t="str">
            <v>ENCARGOS COMPLEMENTARES REFERENCIAL</v>
          </cell>
          <cell r="M6638" t="str">
            <v>158,50</v>
          </cell>
          <cell r="N6638">
            <v>535.94000000000005</v>
          </cell>
          <cell r="O6638">
            <v>694.44</v>
          </cell>
          <cell r="P6638">
            <v>0</v>
          </cell>
          <cell r="R6638" t="str">
            <v>SINAPI</v>
          </cell>
        </row>
        <row r="6639">
          <cell r="G6639">
            <v>87370</v>
          </cell>
          <cell r="H6639" t="str">
            <v>ARGAMASSA TRAÇO 1:2:9 (EM VOLUME DE CIMENTO, CAL E AREIA MÉDIA ÚMIDA) PARA EMBOÇO/MASSA ÚNICA/ASSENTAMENTO DE ALVENARIA DE VEDAÇÃO, PREPARO MANUAL. AF_08/2019</v>
          </cell>
          <cell r="I6639" t="str">
            <v>M3</v>
          </cell>
          <cell r="J6639" t="str">
            <v>COEFICIENTE DE REPRESENTATIVIDADE</v>
          </cell>
          <cell r="K6639" t="str">
            <v>669,53</v>
          </cell>
          <cell r="L6639" t="str">
            <v>ENCARGOS COMPLEMENTARES REFERENCIAL</v>
          </cell>
          <cell r="M6639" t="str">
            <v>159,50</v>
          </cell>
          <cell r="N6639">
            <v>510.03</v>
          </cell>
          <cell r="O6639">
            <v>669.53</v>
          </cell>
          <cell r="P6639">
            <v>0</v>
          </cell>
          <cell r="R6639" t="str">
            <v>SINAPI</v>
          </cell>
        </row>
        <row r="6640">
          <cell r="G6640">
            <v>87371</v>
          </cell>
          <cell r="H6640" t="str">
            <v>ARGAMASSA TRAÇO 1:3:12 (EM VOLUME DE CIMENTO, CAL E AREIA MÉDIA ÚMIDA) PARA EMBOÇO/MASSA ÚNICA/ASSENTAMENTO DE ALVENARIA DE VEDAÇÃO, PREPARO MANUAL. AF_08/2019</v>
          </cell>
          <cell r="I6640" t="str">
            <v>M3</v>
          </cell>
          <cell r="J6640" t="str">
            <v>COEFICIENTE DE REPRESENTATIVIDADE</v>
          </cell>
          <cell r="K6640" t="str">
            <v>652,48</v>
          </cell>
          <cell r="L6640" t="str">
            <v>ENCARGOS COMPLEMENTARES REFERENCIAL</v>
          </cell>
          <cell r="M6640" t="str">
            <v>155,36</v>
          </cell>
          <cell r="N6640">
            <v>497.12</v>
          </cell>
          <cell r="O6640">
            <v>652.48</v>
          </cell>
          <cell r="P6640">
            <v>0</v>
          </cell>
          <cell r="R6640" t="str">
            <v>SINAPI</v>
          </cell>
        </row>
        <row r="6641">
          <cell r="G6641">
            <v>87372</v>
          </cell>
          <cell r="H6641" t="str">
            <v>ARGAMASSA TRAÇO 1:3 (EM VOLUME DE CIMENTO E AREIA MÉDIA ÚMIDA) PARA CONTRAPISO, PREPARO MANUAL. AF_08/2019</v>
          </cell>
          <cell r="I6641" t="str">
            <v>M3</v>
          </cell>
          <cell r="J6641" t="str">
            <v>COEFICIENTE DE REPRESENTATIVIDADE</v>
          </cell>
          <cell r="K6641" t="str">
            <v>866,90</v>
          </cell>
          <cell r="L6641" t="str">
            <v>ENCARGOS COMPLEMENTARES REFERENCIAL</v>
          </cell>
          <cell r="M6641" t="str">
            <v>166,36</v>
          </cell>
          <cell r="N6641">
            <v>700.54</v>
          </cell>
          <cell r="O6641">
            <v>866.9</v>
          </cell>
          <cell r="P6641">
            <v>0</v>
          </cell>
          <cell r="R6641" t="str">
            <v>SINAPI</v>
          </cell>
        </row>
        <row r="6642">
          <cell r="G6642">
            <v>87373</v>
          </cell>
          <cell r="H6642" t="str">
            <v>ARGAMASSA TRAÇO 1:4 (EM VOLUME DE CIMENTO E AREIA MÉDIA ÚMIDA) PARA CONTRAPISO, PREPARO MANUAL. AF_08/2019</v>
          </cell>
          <cell r="I6642" t="str">
            <v>M3</v>
          </cell>
          <cell r="J6642" t="str">
            <v>COEFICIENTE DE REPRESENTATIVIDADE</v>
          </cell>
          <cell r="K6642" t="str">
            <v>773,60</v>
          </cell>
          <cell r="L6642" t="str">
            <v>ENCARGOS COMPLEMENTARES REFERENCIAL</v>
          </cell>
          <cell r="M6642" t="str">
            <v>157,35</v>
          </cell>
          <cell r="N6642">
            <v>616.25</v>
          </cell>
          <cell r="O6642">
            <v>773.6</v>
          </cell>
          <cell r="P6642">
            <v>0</v>
          </cell>
          <cell r="R6642" t="str">
            <v>SINAPI</v>
          </cell>
        </row>
        <row r="6643">
          <cell r="G6643">
            <v>87374</v>
          </cell>
          <cell r="H6643" t="str">
            <v>ARGAMASSA TRAÇO 1:5 (EM VOLUME DE CIMENTO E AREIA MÉDIA ÚMIDA) PARA CONTRAPISO, PREPARO MANUAL. AF_08/2019</v>
          </cell>
          <cell r="I6643" t="str">
            <v>M3</v>
          </cell>
          <cell r="J6643" t="str">
            <v>COEFICIENTE DE REPRESENTATIVIDADE</v>
          </cell>
          <cell r="K6643" t="str">
            <v>719,34</v>
          </cell>
          <cell r="L6643" t="str">
            <v>ENCARGOS COMPLEMENTARES REFERENCIAL</v>
          </cell>
          <cell r="M6643" t="str">
            <v>158,50</v>
          </cell>
          <cell r="N6643">
            <v>560.84</v>
          </cell>
          <cell r="O6643">
            <v>719.34</v>
          </cell>
          <cell r="P6643">
            <v>0</v>
          </cell>
          <cell r="R6643" t="str">
            <v>SINAPI</v>
          </cell>
        </row>
        <row r="6644">
          <cell r="G6644">
            <v>87375</v>
          </cell>
          <cell r="H6644" t="str">
            <v>ARGAMASSA TRAÇO 1:6 (EM VOLUME DE CIMENTO E AREIA MÉDIA ÚMIDA) PARA CONTRAPISO, PREPARO MANUAL. AF_08/2019</v>
          </cell>
          <cell r="I6644" t="str">
            <v>M3</v>
          </cell>
          <cell r="J6644" t="str">
            <v>COEFICIENTE DE REPRESENTATIVIDADE</v>
          </cell>
          <cell r="K6644" t="str">
            <v>684,01</v>
          </cell>
          <cell r="L6644" t="str">
            <v>ENCARGOS COMPLEMENTARES REFERENCIAL</v>
          </cell>
          <cell r="M6644" t="str">
            <v>161,50</v>
          </cell>
          <cell r="N6644">
            <v>522.51</v>
          </cell>
          <cell r="O6644">
            <v>684.01</v>
          </cell>
          <cell r="P6644">
            <v>0</v>
          </cell>
          <cell r="R6644" t="str">
            <v>SINAPI</v>
          </cell>
        </row>
        <row r="6645">
          <cell r="G6645">
            <v>87376</v>
          </cell>
          <cell r="H6645" t="str">
            <v>ARGAMASSA TRAÇO 1:5 (EM VOLUME DE CIMENTO E AREIA GROSSA ÚMIDA) PARA CHAPISCO CONVENCIONAL, PREPARO MANUAL. AF_08/2019</v>
          </cell>
          <cell r="I6645" t="str">
            <v>M3</v>
          </cell>
          <cell r="J6645" t="str">
            <v>COEFICIENTE DE REPRESENTATIVIDADE</v>
          </cell>
          <cell r="K6645" t="str">
            <v>588,69</v>
          </cell>
          <cell r="L6645" t="str">
            <v>ENCARGOS COMPLEMENTARES REFERENCIAL</v>
          </cell>
          <cell r="M6645" t="str">
            <v>154,21</v>
          </cell>
          <cell r="N6645">
            <v>434.48</v>
          </cell>
          <cell r="O6645">
            <v>588.69000000000005</v>
          </cell>
          <cell r="P6645">
            <v>0</v>
          </cell>
          <cell r="R6645" t="str">
            <v>SINAPI</v>
          </cell>
        </row>
        <row r="6646">
          <cell r="G6646">
            <v>87377</v>
          </cell>
          <cell r="H6646" t="str">
            <v>ARGAMASSA TRAÇO 1:3 (EM VOLUME DE CIMENTO E AREIA GROSSA ÚMIDA) PARA CHAPISCO CONVENCIONAL, PREPARO MANUAL. AF_08/2019</v>
          </cell>
          <cell r="I6646" t="str">
            <v>M3</v>
          </cell>
          <cell r="J6646" t="str">
            <v>COEFICIENTE DE REPRESENTATIVIDADE</v>
          </cell>
          <cell r="K6646" t="str">
            <v>696,01</v>
          </cell>
          <cell r="L6646" t="str">
            <v>ENCARGOS COMPLEMENTARES REFERENCIAL</v>
          </cell>
          <cell r="M6646" t="str">
            <v>157,35</v>
          </cell>
          <cell r="N6646">
            <v>538.66</v>
          </cell>
          <cell r="O6646">
            <v>696.01</v>
          </cell>
          <cell r="P6646">
            <v>0</v>
          </cell>
          <cell r="R6646" t="str">
            <v>SINAPI</v>
          </cell>
        </row>
        <row r="6647">
          <cell r="G6647">
            <v>87378</v>
          </cell>
          <cell r="H6647" t="str">
            <v>ARGAMASSA TRAÇO 1:4 (EM VOLUME DE CIMENTO E AREIA GROSSA ÚMIDA) PARA CHAPISCO CONVENCIONAL, PREPARO MANUAL. AF_08/2019</v>
          </cell>
          <cell r="I6647" t="str">
            <v>M3</v>
          </cell>
          <cell r="J6647" t="str">
            <v>COEFICIENTE DE REPRESENTATIVIDADE</v>
          </cell>
          <cell r="K6647" t="str">
            <v>627,29</v>
          </cell>
          <cell r="L6647" t="str">
            <v>ENCARGOS COMPLEMENTARES REFERENCIAL</v>
          </cell>
          <cell r="M6647" t="str">
            <v>152,22</v>
          </cell>
          <cell r="N6647">
            <v>475.06999999999994</v>
          </cell>
          <cell r="O6647">
            <v>627.29</v>
          </cell>
          <cell r="P6647">
            <v>0</v>
          </cell>
          <cell r="R6647" t="str">
            <v>SINAPI</v>
          </cell>
        </row>
        <row r="6648">
          <cell r="G6648">
            <v>87379</v>
          </cell>
          <cell r="H6648" t="str">
            <v>ARGAMASSA TRAÇO 1:5 (EM VOLUME DE CIMENTO E AREIA GROSSA ÚMIDA) COM ADIÇÃO DE EMULSÃO POLIMÉRICA PARA CHAPISCO ROLADO, PREPARO MANUAL. AF_08/2019</v>
          </cell>
          <cell r="I6648" t="str">
            <v>M3</v>
          </cell>
          <cell r="J6648" t="str">
            <v>COEFICIENTE DE REPRESENTATIVIDADE</v>
          </cell>
          <cell r="K6648" t="str">
            <v>6.051,80</v>
          </cell>
          <cell r="L6648" t="str">
            <v>ENCARGOS COMPLEMENTARES REFERENCIAL</v>
          </cell>
          <cell r="M6648" t="str">
            <v>152,08</v>
          </cell>
          <cell r="N6648">
            <v>5899.72</v>
          </cell>
          <cell r="O6648">
            <v>6051.8</v>
          </cell>
          <cell r="P6648">
            <v>0</v>
          </cell>
          <cell r="R6648" t="str">
            <v>SINAPI</v>
          </cell>
        </row>
        <row r="6649">
          <cell r="G6649">
            <v>87380</v>
          </cell>
          <cell r="H6649" t="str">
            <v>ARGAMASSA TRAÇO 1:3 (EM VOLUME DE CIMENTO E AREIA GROSSA ÚMIDA) COM ADIÇÃO DE EMULSÃO POLIMÉRICA PARA CHAPISCO ROLADO, PREPARO MANUAL. AF_08/2019</v>
          </cell>
          <cell r="I6649" t="str">
            <v>M3</v>
          </cell>
          <cell r="J6649" t="str">
            <v>COEFICIENTE DE REPRESENTATIVIDADE</v>
          </cell>
          <cell r="K6649" t="str">
            <v>6.167,84</v>
          </cell>
          <cell r="L6649" t="str">
            <v>ENCARGOS COMPLEMENTARES REFERENCIAL</v>
          </cell>
          <cell r="M6649" t="str">
            <v>155,21</v>
          </cell>
          <cell r="N6649">
            <v>6012.63</v>
          </cell>
          <cell r="O6649">
            <v>6167.84</v>
          </cell>
          <cell r="P6649">
            <v>0</v>
          </cell>
          <cell r="R6649" t="str">
            <v>SINAPI</v>
          </cell>
        </row>
        <row r="6650">
          <cell r="G6650">
            <v>87381</v>
          </cell>
          <cell r="H6650" t="str">
            <v>ARGAMASSA TRAÇO 1:4 (EM VOLUME DE CIMENTO E AREIA GROSSA ÚMIDA) COM ADIÇÃO DE EMULSÃO POLIMÉRICA PARA CHAPISCO ROLADO, PREPARO MANUAL. AF_08/2019</v>
          </cell>
          <cell r="I6650" t="str">
            <v>M3</v>
          </cell>
          <cell r="J6650" t="str">
            <v>COEFICIENTE DE REPRESENTATIVIDADE</v>
          </cell>
          <cell r="K6650" t="str">
            <v>6.093,62</v>
          </cell>
          <cell r="L6650" t="str">
            <v>ENCARGOS COMPLEMENTARES REFERENCIAL</v>
          </cell>
          <cell r="M6650" t="str">
            <v>150,07</v>
          </cell>
          <cell r="N6650">
            <v>5943.55</v>
          </cell>
          <cell r="O6650">
            <v>6093.62</v>
          </cell>
          <cell r="P6650">
            <v>0</v>
          </cell>
          <cell r="R6650" t="str">
            <v>SINAPI</v>
          </cell>
        </row>
        <row r="6651">
          <cell r="G6651">
            <v>87382</v>
          </cell>
          <cell r="H6651" t="str">
            <v>ARGAMASSA INDUSTRIALIZADA MULTIUSO PARA REVESTIMENTOS E ASSENTAMENTO DA ALVENARIA, PREPARO COM MISTURADOR DE EIXO HORIZONTAL DE 160 KG. AF_08/2019</v>
          </cell>
          <cell r="I6651" t="str">
            <v>M3</v>
          </cell>
          <cell r="J6651" t="str">
            <v>COEFICIENTE DE REPRESENTATIVIDADE</v>
          </cell>
          <cell r="K6651" t="str">
            <v>2.293,82</v>
          </cell>
          <cell r="L6651" t="str">
            <v>ENCARGOS COMPLEMENTARES REFERENCIAL</v>
          </cell>
          <cell r="M6651" t="str">
            <v>60,25</v>
          </cell>
          <cell r="N6651">
            <v>2233.5700000000002</v>
          </cell>
          <cell r="O6651">
            <v>2293.8200000000002</v>
          </cell>
          <cell r="P6651">
            <v>0</v>
          </cell>
          <cell r="R6651" t="str">
            <v>SINAPI</v>
          </cell>
        </row>
        <row r="6652">
          <cell r="G6652">
            <v>87383</v>
          </cell>
          <cell r="H6652" t="str">
            <v>ARGAMASSA INDUSTRIALIZADA MULTIUSO PARA REVESTIMENTOS E ASSENTAMENTO DA ALVENARIA, PREPARO COM MISTURADOR DE EIXO HORIZONTAL DE 300 KG. AF_08/2019</v>
          </cell>
          <cell r="I6652" t="str">
            <v>M3</v>
          </cell>
          <cell r="J6652" t="str">
            <v>COEFICIENTE DE REPRESENTATIVIDADE</v>
          </cell>
          <cell r="K6652" t="str">
            <v>2.299,11</v>
          </cell>
          <cell r="L6652" t="str">
            <v>ENCARGOS COMPLEMENTARES REFERENCIAL</v>
          </cell>
          <cell r="M6652" t="str">
            <v>47,28</v>
          </cell>
          <cell r="N6652">
            <v>2251.83</v>
          </cell>
          <cell r="O6652">
            <v>2299.11</v>
          </cell>
          <cell r="P6652">
            <v>0</v>
          </cell>
          <cell r="R6652" t="str">
            <v>SINAPI</v>
          </cell>
        </row>
        <row r="6653">
          <cell r="G6653">
            <v>87384</v>
          </cell>
          <cell r="H6653" t="str">
            <v>ARGAMASSA INDUSTRIALIZADA MULTIUSO PARA REVESTIMENTOS E ASSENTAMENTO DA ALVENARIA, PREPARO COM MISTURADOR DE EIXO HORIZONTAL DE 600 KG. AF_08/2019</v>
          </cell>
          <cell r="I6653" t="str">
            <v>M3</v>
          </cell>
          <cell r="J6653" t="str">
            <v>COEFICIENTE DE REPRESENTATIVIDADE</v>
          </cell>
          <cell r="K6653" t="str">
            <v>2.299,33</v>
          </cell>
          <cell r="L6653" t="str">
            <v>ENCARGOS COMPLEMENTARES REFERENCIAL</v>
          </cell>
          <cell r="M6653" t="str">
            <v>36,32</v>
          </cell>
          <cell r="N6653">
            <v>2263.0099999999998</v>
          </cell>
          <cell r="O6653">
            <v>2299.33</v>
          </cell>
          <cell r="P6653">
            <v>0</v>
          </cell>
          <cell r="R6653" t="str">
            <v>SINAPI</v>
          </cell>
        </row>
        <row r="6654">
          <cell r="G6654">
            <v>87385</v>
          </cell>
          <cell r="H6654" t="str">
            <v>ARGAMASSA PRONTA PARA CONTRAPISO, PREPARO COM MISTURADOR DE EIXO HORIZONTAL DE 160 KG. AF_08/2019</v>
          </cell>
          <cell r="I6654" t="str">
            <v>M3</v>
          </cell>
          <cell r="J6654" t="str">
            <v>COEFICIENTE DE REPRESENTATIVIDADE</v>
          </cell>
          <cell r="K6654" t="str">
            <v>2.671,53</v>
          </cell>
          <cell r="L6654" t="str">
            <v>ENCARGOS COMPLEMENTARES REFERENCIAL</v>
          </cell>
          <cell r="M6654" t="str">
            <v>71,86</v>
          </cell>
          <cell r="N6654">
            <v>2599.67</v>
          </cell>
          <cell r="O6654">
            <v>2671.53</v>
          </cell>
          <cell r="P6654">
            <v>0</v>
          </cell>
          <cell r="R6654" t="str">
            <v>SINAPI</v>
          </cell>
        </row>
        <row r="6655">
          <cell r="G6655">
            <v>87386</v>
          </cell>
          <cell r="H6655" t="str">
            <v>ARGAMASSA PRONTA PARA CONTRAPISO, PREPARO COM MISTURADOR DE EIXO HORIZONTAL DE 300 KG. AF_08/2019</v>
          </cell>
          <cell r="I6655" t="str">
            <v>M3</v>
          </cell>
          <cell r="J6655" t="str">
            <v>COEFICIENTE DE REPRESENTATIVIDADE</v>
          </cell>
          <cell r="K6655" t="str">
            <v>2.674,06</v>
          </cell>
          <cell r="L6655" t="str">
            <v>ENCARGOS COMPLEMENTARES REFERENCIAL</v>
          </cell>
          <cell r="M6655" t="str">
            <v>54,30</v>
          </cell>
          <cell r="N6655">
            <v>2619.7599999999998</v>
          </cell>
          <cell r="O6655">
            <v>2674.06</v>
          </cell>
          <cell r="P6655">
            <v>0</v>
          </cell>
          <cell r="R6655" t="str">
            <v>SINAPI</v>
          </cell>
        </row>
        <row r="6656">
          <cell r="G6656">
            <v>87387</v>
          </cell>
          <cell r="H6656" t="str">
            <v>ARGAMASSA PRONTA PARA CONTRAPISO, PREPARO COM MISTURADOR DE EIXO HORIZONTAL DE 600 KG. AF_08/2019</v>
          </cell>
          <cell r="I6656" t="str">
            <v>M3</v>
          </cell>
          <cell r="J6656" t="str">
            <v>COEFICIENTE DE REPRESENTATIVIDADE</v>
          </cell>
          <cell r="K6656" t="str">
            <v>2.678,09</v>
          </cell>
          <cell r="L6656" t="str">
            <v>ENCARGOS COMPLEMENTARES REFERENCIAL</v>
          </cell>
          <cell r="M6656" t="str">
            <v>42,62</v>
          </cell>
          <cell r="N6656">
            <v>2635.4700000000003</v>
          </cell>
          <cell r="O6656">
            <v>2678.09</v>
          </cell>
          <cell r="P6656">
            <v>0</v>
          </cell>
          <cell r="R6656" t="str">
            <v>SINAPI</v>
          </cell>
        </row>
        <row r="6657">
          <cell r="G6657">
            <v>87388</v>
          </cell>
          <cell r="H6657" t="str">
            <v>ARGAMASSA PARA REVESTIMENTO DECORATIVO MONOCAMADA (MONOCAPA), PREPARO COM MISTURADOR DE EIXO HORIZONTAL DE 160 KG. AF_08/2019</v>
          </cell>
          <cell r="I6657" t="str">
            <v>M3</v>
          </cell>
          <cell r="J6657" t="str">
            <v>COEFICIENTE DE REPRESENTATIVIDADE</v>
          </cell>
          <cell r="K6657" t="str">
            <v>6.463,24</v>
          </cell>
          <cell r="L6657" t="str">
            <v>ENCARGOS COMPLEMENTARES REFERENCIAL</v>
          </cell>
          <cell r="M6657" t="str">
            <v>60,65</v>
          </cell>
          <cell r="N6657">
            <v>6402.59</v>
          </cell>
          <cell r="O6657">
            <v>6463.24</v>
          </cell>
          <cell r="P6657">
            <v>0</v>
          </cell>
          <cell r="R6657" t="str">
            <v>SINAPI</v>
          </cell>
        </row>
        <row r="6658">
          <cell r="G6658">
            <v>87389</v>
          </cell>
          <cell r="H6658" t="str">
            <v>ARGAMASSA PARA REVESTIMENTO DECORATIVO MONOCAMADA (MONOCAPA), PREPARO COM MISTURADOR DE EIXO HORIZONTAL DE 300 KG. AF_08/2019</v>
          </cell>
          <cell r="I6658" t="str">
            <v>M3</v>
          </cell>
          <cell r="J6658" t="str">
            <v>COEFICIENTE DE REPRESENTATIVIDADE</v>
          </cell>
          <cell r="K6658" t="str">
            <v>6.498,82</v>
          </cell>
          <cell r="L6658" t="str">
            <v>ENCARGOS COMPLEMENTARES REFERENCIAL</v>
          </cell>
          <cell r="M6658" t="str">
            <v>46,87</v>
          </cell>
          <cell r="N6658">
            <v>6451.95</v>
          </cell>
          <cell r="O6658">
            <v>6498.82</v>
          </cell>
          <cell r="P6658">
            <v>0</v>
          </cell>
          <cell r="R6658" t="str">
            <v>SINAPI</v>
          </cell>
        </row>
        <row r="6659">
          <cell r="G6659">
            <v>87390</v>
          </cell>
          <cell r="H6659" t="str">
            <v>ARGAMASSA PARA REVESTIMENTO DECORATIVO MONOCAMADA (MONOCAPA), PREPARO COM MISTURADOR DE EIXO HORIZONTAL DE 600 KG. AF_08/2019</v>
          </cell>
          <cell r="I6659" t="str">
            <v>M3</v>
          </cell>
          <cell r="J6659" t="str">
            <v>COEFICIENTE DE REPRESENTATIVIDADE</v>
          </cell>
          <cell r="K6659" t="str">
            <v>6.541,79</v>
          </cell>
          <cell r="L6659" t="str">
            <v>ENCARGOS COMPLEMENTARES REFERENCIAL</v>
          </cell>
          <cell r="M6659" t="str">
            <v>36,32</v>
          </cell>
          <cell r="N6659">
            <v>6505.47</v>
          </cell>
          <cell r="O6659">
            <v>6541.79</v>
          </cell>
          <cell r="P6659">
            <v>0</v>
          </cell>
          <cell r="R6659" t="str">
            <v>SINAPI</v>
          </cell>
        </row>
        <row r="6660">
          <cell r="G6660">
            <v>87391</v>
          </cell>
          <cell r="H6660" t="str">
            <v>ARGAMASSA INDUSTRIALIZADA PARA CHAPISCO ROLADO, PREPARO COM MISTURADOR DE EIXO HORIZONTAL DE 160 KG. AF_08/2019</v>
          </cell>
          <cell r="I6660" t="str">
            <v>M3</v>
          </cell>
          <cell r="J6660" t="str">
            <v>COEFICIENTE DE REPRESENTATIVIDADE</v>
          </cell>
          <cell r="K6660" t="str">
            <v>7.170,01</v>
          </cell>
          <cell r="L6660" t="str">
            <v>ENCARGOS COMPLEMENTARES REFERENCIAL</v>
          </cell>
          <cell r="M6660" t="str">
            <v>78,62</v>
          </cell>
          <cell r="N6660">
            <v>7091.39</v>
          </cell>
          <cell r="O6660">
            <v>7170.01</v>
          </cell>
          <cell r="P6660">
            <v>0</v>
          </cell>
          <cell r="R6660" t="str">
            <v>SINAPI</v>
          </cell>
        </row>
        <row r="6661">
          <cell r="G6661">
            <v>87393</v>
          </cell>
          <cell r="H6661" t="str">
            <v>ARGAMASSA INDUSTRIALIZADA PARA CHAPISCO ROLADO, PREPARO COM MISTURADOR DE EIXO HORIZONTAL DE 300 KG. AF_08/2019</v>
          </cell>
          <cell r="I6661" t="str">
            <v>M3</v>
          </cell>
          <cell r="J6661" t="str">
            <v>COEFICIENTE DE REPRESENTATIVIDADE</v>
          </cell>
          <cell r="K6661" t="str">
            <v>7.245,46</v>
          </cell>
          <cell r="L6661" t="str">
            <v>ENCARGOS COMPLEMENTARES REFERENCIAL</v>
          </cell>
          <cell r="M6661" t="str">
            <v>63,75</v>
          </cell>
          <cell r="N6661">
            <v>7181.71</v>
          </cell>
          <cell r="O6661">
            <v>7245.46</v>
          </cell>
          <cell r="P6661">
            <v>0</v>
          </cell>
          <cell r="R6661" t="str">
            <v>SINAPI</v>
          </cell>
        </row>
        <row r="6662">
          <cell r="G6662">
            <v>87394</v>
          </cell>
          <cell r="H6662" t="str">
            <v>ARGAMASSA INDUSTRIALIZADA PARA CHAPISCO ROLADO, PREPARO COM MISTURADOR DE EIXO HORIZONTAL DE 600 KG. AF_08/2019</v>
          </cell>
          <cell r="I6662" t="str">
            <v>M3</v>
          </cell>
          <cell r="J6662" t="str">
            <v>COEFICIENTE DE REPRESENTATIVIDADE</v>
          </cell>
          <cell r="K6662" t="str">
            <v>7.320,49</v>
          </cell>
          <cell r="L6662" t="str">
            <v>ENCARGOS COMPLEMENTARES REFERENCIAL</v>
          </cell>
          <cell r="M6662" t="str">
            <v>52,65</v>
          </cell>
          <cell r="N6662">
            <v>7267.84</v>
          </cell>
          <cell r="O6662">
            <v>7320.49</v>
          </cell>
          <cell r="P6662">
            <v>0</v>
          </cell>
          <cell r="R6662" t="str">
            <v>SINAPI</v>
          </cell>
        </row>
        <row r="6663">
          <cell r="G6663">
            <v>87395</v>
          </cell>
          <cell r="H6663" t="str">
            <v>ARGAMASSA INDUSTRIALIZADA PARA CHAPISCO COLANTE, PREPARO COM MISTURADOR DE EIXO HORIZONTAL DE 160 KG. AF_08/2019</v>
          </cell>
          <cell r="I6663" t="str">
            <v>M3</v>
          </cell>
          <cell r="J6663" t="str">
            <v>COEFICIENTE DE REPRESENTATIVIDADE</v>
          </cell>
          <cell r="K6663" t="str">
            <v>4.491,70</v>
          </cell>
          <cell r="L6663" t="str">
            <v>ENCARGOS COMPLEMENTARES REFERENCIAL</v>
          </cell>
          <cell r="M6663" t="str">
            <v>78,62</v>
          </cell>
          <cell r="N6663">
            <v>4413.08</v>
          </cell>
          <cell r="O6663">
            <v>4491.7</v>
          </cell>
          <cell r="P6663">
            <v>0</v>
          </cell>
          <cell r="R6663" t="str">
            <v>SINAPI</v>
          </cell>
        </row>
        <row r="6664">
          <cell r="G6664">
            <v>87396</v>
          </cell>
          <cell r="H6664" t="str">
            <v>ARGAMASSA INDUSTRIALIZADA PARA CHAPISCO COLANTE, PREPARO COM MISTURADOR DE EIXO HORIZONTAL DE 300 KG. AF_08/2019</v>
          </cell>
          <cell r="I6664" t="str">
            <v>M3</v>
          </cell>
          <cell r="J6664" t="str">
            <v>COEFICIENTE DE REPRESENTATIVIDADE</v>
          </cell>
          <cell r="K6664" t="str">
            <v>4.531,17</v>
          </cell>
          <cell r="L6664" t="str">
            <v>ENCARGOS COMPLEMENTARES REFERENCIAL</v>
          </cell>
          <cell r="M6664" t="str">
            <v>63,75</v>
          </cell>
          <cell r="N6664">
            <v>4467.42</v>
          </cell>
          <cell r="O6664">
            <v>4531.17</v>
          </cell>
          <cell r="P6664">
            <v>0</v>
          </cell>
          <cell r="R6664" t="str">
            <v>SINAPI</v>
          </cell>
        </row>
        <row r="6665">
          <cell r="G6665">
            <v>87397</v>
          </cell>
          <cell r="H6665" t="str">
            <v>ARGAMASSA INDUSTRIALIZADA PARA CHAPISCO COLANTE, PREPARO COM MISTURADOR DE EIXO HORIZONTAL DE 600 KG. AF_08/2019</v>
          </cell>
          <cell r="I6665" t="str">
            <v>M3</v>
          </cell>
          <cell r="J6665" t="str">
            <v>COEFICIENTE DE REPRESENTATIVIDADE</v>
          </cell>
          <cell r="K6665" t="str">
            <v>4.571,85</v>
          </cell>
          <cell r="L6665" t="str">
            <v>ENCARGOS COMPLEMENTARES REFERENCIAL</v>
          </cell>
          <cell r="M6665" t="str">
            <v>52,65</v>
          </cell>
          <cell r="N6665">
            <v>4519.2000000000007</v>
          </cell>
          <cell r="O6665">
            <v>4571.8500000000004</v>
          </cell>
          <cell r="P6665">
            <v>0</v>
          </cell>
          <cell r="R6665" t="str">
            <v>SINAPI</v>
          </cell>
        </row>
        <row r="6666">
          <cell r="G6666">
            <v>87398</v>
          </cell>
          <cell r="H6666" t="str">
            <v>ARGAMASSA INDUSTRIALIZADA MULTIUSO PARA REVESTIMENTOS E ASSENTAMENTO DA ALVENARIA, PREPARO MANUAL. AF_08/2019</v>
          </cell>
          <cell r="I6666" t="str">
            <v>M3</v>
          </cell>
          <cell r="J6666" t="str">
            <v>COEFICIENTE DE REPRESENTATIVIDADE</v>
          </cell>
          <cell r="K6666" t="str">
            <v>2.510,86</v>
          </cell>
          <cell r="L6666" t="str">
            <v>ENCARGOS COMPLEMENTARES REFERENCIAL</v>
          </cell>
          <cell r="M6666" t="str">
            <v>179,78</v>
          </cell>
          <cell r="N6666">
            <v>2331.08</v>
          </cell>
          <cell r="O6666">
            <v>2510.86</v>
          </cell>
          <cell r="P6666">
            <v>0</v>
          </cell>
          <cell r="R6666" t="str">
            <v>SINAPI</v>
          </cell>
        </row>
        <row r="6667">
          <cell r="G6667">
            <v>87399</v>
          </cell>
          <cell r="H6667" t="str">
            <v>ARGAMASSA PRONTA PARA CONTRAPISO, PREPARO MANUAL. AF_08/2019</v>
          </cell>
          <cell r="I6667" t="str">
            <v>M3</v>
          </cell>
          <cell r="J6667" t="str">
            <v>COEFICIENTE DE REPRESENTATIVIDADE</v>
          </cell>
          <cell r="K6667" t="str">
            <v>2.894,39</v>
          </cell>
          <cell r="L6667" t="str">
            <v>ENCARGOS COMPLEMENTARES REFERENCIAL</v>
          </cell>
          <cell r="M6667" t="str">
            <v>193,20</v>
          </cell>
          <cell r="N6667">
            <v>2701.19</v>
          </cell>
          <cell r="O6667">
            <v>2894.39</v>
          </cell>
          <cell r="P6667">
            <v>0</v>
          </cell>
          <cell r="R6667" t="str">
            <v>SINAPI</v>
          </cell>
        </row>
        <row r="6668">
          <cell r="G6668">
            <v>87401</v>
          </cell>
          <cell r="H6668" t="str">
            <v>ARGAMASSA INDUSTRIALIZADA PARA CHAPISCO ROLADO, PREPARO MANUAL. AF_08/2019</v>
          </cell>
          <cell r="I6668" t="str">
            <v>M3</v>
          </cell>
          <cell r="J6668" t="str">
            <v>COEFICIENTE DE REPRESENTATIVIDADE</v>
          </cell>
          <cell r="K6668" t="str">
            <v>7.506,34</v>
          </cell>
          <cell r="L6668" t="str">
            <v>ENCARGOS COMPLEMENTARES REFERENCIAL</v>
          </cell>
          <cell r="M6668" t="str">
            <v>225,33</v>
          </cell>
          <cell r="N6668">
            <v>7281.01</v>
          </cell>
          <cell r="O6668">
            <v>7506.34</v>
          </cell>
          <cell r="P6668">
            <v>0</v>
          </cell>
          <cell r="R6668" t="str">
            <v>SINAPI</v>
          </cell>
        </row>
        <row r="6669">
          <cell r="G6669">
            <v>87402</v>
          </cell>
          <cell r="H6669" t="str">
            <v>ARGAMASSA INDUSTRIALIZADA PARA CHAPISCO COLANTE, PREPARO MANUAL. AF_08/2019</v>
          </cell>
          <cell r="I6669" t="str">
            <v>M3</v>
          </cell>
          <cell r="J6669" t="str">
            <v>COEFICIENTE DE REPRESENTATIVIDADE</v>
          </cell>
          <cell r="K6669" t="str">
            <v>4.773,19</v>
          </cell>
          <cell r="L6669" t="str">
            <v>ENCARGOS COMPLEMENTARES REFERENCIAL</v>
          </cell>
          <cell r="M6669" t="str">
            <v>225,33</v>
          </cell>
          <cell r="N6669">
            <v>4547.8599999999997</v>
          </cell>
          <cell r="O6669">
            <v>4773.1899999999996</v>
          </cell>
          <cell r="P6669">
            <v>0</v>
          </cell>
          <cell r="R6669" t="str">
            <v>SINAPI</v>
          </cell>
        </row>
        <row r="6670">
          <cell r="G6670">
            <v>87404</v>
          </cell>
          <cell r="H6670" t="str">
            <v>ARGAMASSA PARA REVESTIMENTO DECORATIVO MONOCAMADA (MONOCAPA), MISTURA E PROJEÇÃO DE 1,5 M3/H DE ARGAMASSA. AF_08/2019</v>
          </cell>
          <cell r="I6670" t="str">
            <v>M3</v>
          </cell>
          <cell r="J6670" t="str">
            <v>COEFICIENTE DE REPRESENTATIVIDADE</v>
          </cell>
          <cell r="K6670" t="str">
            <v>6.694,10</v>
          </cell>
          <cell r="L6670" t="str">
            <v>ENCARGOS COMPLEMENTARES REFERENCIAL</v>
          </cell>
          <cell r="M6670" t="str">
            <v>84,84</v>
          </cell>
          <cell r="N6670">
            <v>6609.26</v>
          </cell>
          <cell r="O6670">
            <v>6694.1</v>
          </cell>
          <cell r="P6670">
            <v>0</v>
          </cell>
          <cell r="R6670" t="str">
            <v>SINAPI</v>
          </cell>
        </row>
        <row r="6671">
          <cell r="G6671">
            <v>87405</v>
          </cell>
          <cell r="H6671" t="str">
            <v>ARGAMASSA PARA REVESTIMENTO DECORATIVO MONOCAMADA (MONOCAPA), MISTURA E PROJEÇÃO DE 2 M3/H DE ARGAMASSA. AF_06/2014</v>
          </cell>
          <cell r="I6671" t="str">
            <v>M3</v>
          </cell>
          <cell r="J6671" t="str">
            <v>COEFICIENTE DE REPRESENTATIVIDADE</v>
          </cell>
          <cell r="K6671" t="str">
            <v>6.726,04</v>
          </cell>
          <cell r="L6671" t="str">
            <v>ENCARGOS COMPLEMENTARES REFERENCIAL</v>
          </cell>
          <cell r="M6671" t="str">
            <v>63,62</v>
          </cell>
          <cell r="N6671">
            <v>6662.42</v>
          </cell>
          <cell r="O6671">
            <v>6726.04</v>
          </cell>
          <cell r="P6671">
            <v>0</v>
          </cell>
          <cell r="R6671" t="str">
            <v>SINAPI</v>
          </cell>
        </row>
        <row r="6672">
          <cell r="G6672">
            <v>87407</v>
          </cell>
          <cell r="H6672" t="str">
            <v>ARGAMASSA INDUSTRIALIZADA PARA REVESTIMENTOS, MISTURA E PROJEÇÃO DE 1,5 M³/H DE ARGAMASSA. AF_08/2019</v>
          </cell>
          <cell r="I6672" t="str">
            <v>M3</v>
          </cell>
          <cell r="J6672" t="str">
            <v>COEFICIENTE DE REPRESENTATIVIDADE</v>
          </cell>
          <cell r="K6672" t="str">
            <v>2.339,63</v>
          </cell>
          <cell r="L6672" t="str">
            <v>ENCARGOS COMPLEMENTARES REFERENCIAL</v>
          </cell>
          <cell r="M6672" t="str">
            <v>57,27</v>
          </cell>
          <cell r="N6672">
            <v>2282.36</v>
          </cell>
          <cell r="O6672">
            <v>2339.63</v>
          </cell>
          <cell r="P6672">
            <v>0</v>
          </cell>
          <cell r="R6672" t="str">
            <v>SINAPI</v>
          </cell>
        </row>
        <row r="6673">
          <cell r="G6673">
            <v>87408</v>
          </cell>
          <cell r="H6673" t="str">
            <v>ARGAMASSA INDUSTRIALIZADA PARA REVESTIMENTOS, MISTURA E PROJEÇÃO DE 2 M³/H DE ARGAMASSA. AF_06/2014</v>
          </cell>
          <cell r="I6673" t="str">
            <v>M3</v>
          </cell>
          <cell r="J6673" t="str">
            <v>COEFICIENTE DE REPRESENTATIVIDADE</v>
          </cell>
          <cell r="K6673" t="str">
            <v>2.334,67</v>
          </cell>
          <cell r="L6673" t="str">
            <v>ENCARGOS COMPLEMENTARES REFERENCIAL</v>
          </cell>
          <cell r="M6673" t="str">
            <v>42,95</v>
          </cell>
          <cell r="N6673">
            <v>2291.7200000000003</v>
          </cell>
          <cell r="O6673">
            <v>2334.67</v>
          </cell>
          <cell r="P6673">
            <v>0</v>
          </cell>
          <cell r="R6673" t="str">
            <v>SINAPI</v>
          </cell>
        </row>
        <row r="6674">
          <cell r="G6674">
            <v>87410</v>
          </cell>
          <cell r="H6674" t="str">
            <v>ARGAMASSA À BASE DE GESSO, MISTURA E PROJEÇÃO DE 1,5 M³/H DE ARGAMASSA. AF_08/2019</v>
          </cell>
          <cell r="I6674" t="str">
            <v>M3</v>
          </cell>
          <cell r="J6674" t="str">
            <v>COEFICIENTE DE REPRESENTATIVIDADE</v>
          </cell>
          <cell r="K6674" t="str">
            <v>951,51</v>
          </cell>
          <cell r="L6674" t="str">
            <v>ENCARGOS COMPLEMENTARES REFERENCIAL</v>
          </cell>
          <cell r="M6674" t="str">
            <v>79,84</v>
          </cell>
          <cell r="N6674">
            <v>871.67</v>
          </cell>
          <cell r="O6674">
            <v>951.51</v>
          </cell>
          <cell r="P6674">
            <v>0</v>
          </cell>
          <cell r="R6674" t="str">
            <v>SINAPI</v>
          </cell>
        </row>
        <row r="6675">
          <cell r="G6675">
            <v>88626</v>
          </cell>
          <cell r="H6675" t="str">
            <v>ARGAMASSA TRAÇO 1:0,5:4,5 (EM VOLUME DE CIMENTO, CAL E AREIA MÉDIA ÚMIDA), PREPARO MECÂNICO COM BETONEIRA 400 L. AF_08/2019</v>
          </cell>
          <cell r="I6675" t="str">
            <v>M3</v>
          </cell>
          <cell r="J6675" t="str">
            <v>COEFICIENTE DE REPRESENTATIVIDADE</v>
          </cell>
          <cell r="K6675" t="str">
            <v>581,17</v>
          </cell>
          <cell r="L6675" t="str">
            <v>ENCARGOS COMPLEMENTARES REFERENCIAL</v>
          </cell>
          <cell r="M6675" t="str">
            <v>52,41</v>
          </cell>
          <cell r="N6675">
            <v>528.76</v>
          </cell>
          <cell r="O6675">
            <v>581.16999999999996</v>
          </cell>
          <cell r="P6675">
            <v>0</v>
          </cell>
          <cell r="R6675" t="str">
            <v>SINAPI</v>
          </cell>
        </row>
        <row r="6676">
          <cell r="G6676">
            <v>88627</v>
          </cell>
          <cell r="H6676" t="str">
            <v>ARGAMASSA TRAÇO 1:0,5:4,5 (EM VOLUME DE CIMENTO, CAL E AREIA MÉDIA ÚMIDA) PARA ASSENTAMENTO DE ALVENARIA, PREPARO MANUAL. AF_08/2019</v>
          </cell>
          <cell r="I6676" t="str">
            <v>M3</v>
          </cell>
          <cell r="J6676" t="str">
            <v>COEFICIENTE DE REPRESENTATIVIDADE</v>
          </cell>
          <cell r="K6676" t="str">
            <v>679,28</v>
          </cell>
          <cell r="L6676" t="str">
            <v>ENCARGOS COMPLEMENTARES REFERENCIAL</v>
          </cell>
          <cell r="M6676" t="str">
            <v>125,37</v>
          </cell>
          <cell r="N6676">
            <v>553.91</v>
          </cell>
          <cell r="O6676">
            <v>679.28</v>
          </cell>
          <cell r="P6676">
            <v>0</v>
          </cell>
          <cell r="R6676" t="str">
            <v>SINAPI</v>
          </cell>
        </row>
        <row r="6677">
          <cell r="G6677">
            <v>88628</v>
          </cell>
          <cell r="H6677" t="str">
            <v>ARGAMASSA TRAÇO 1:3 (EM VOLUME DE CIMENTO E AREIA MÉDIA ÚMIDA), PREPARO MECÂNICO COM BETONEIRA 400 L. AF_08/2019</v>
          </cell>
          <cell r="I6677" t="str">
            <v>M3</v>
          </cell>
          <cell r="J6677" t="str">
            <v>COEFICIENTE DE REPRESENTATIVIDADE</v>
          </cell>
          <cell r="K6677" t="str">
            <v>613,63</v>
          </cell>
          <cell r="L6677" t="str">
            <v>ENCARGOS COMPLEMENTARES REFERENCIAL</v>
          </cell>
          <cell r="M6677" t="str">
            <v>46,19</v>
          </cell>
          <cell r="N6677">
            <v>567.44000000000005</v>
          </cell>
          <cell r="O6677">
            <v>613.63000000000011</v>
          </cell>
          <cell r="P6677">
            <v>0</v>
          </cell>
          <cell r="R6677" t="str">
            <v>SINAPI</v>
          </cell>
        </row>
        <row r="6678">
          <cell r="G6678">
            <v>88629</v>
          </cell>
          <cell r="H6678" t="str">
            <v>ARGAMASSA TRAÇO 1:3 (EM VOLUME DE CIMENTO E AREIA MÉDIA ÚMIDA), PREPARO MANUAL. AF_08/2019</v>
          </cell>
          <cell r="I6678" t="str">
            <v>M3</v>
          </cell>
          <cell r="J6678" t="str">
            <v>COEFICIENTE DE REPRESENTATIVIDADE</v>
          </cell>
          <cell r="K6678" t="str">
            <v>715,47</v>
          </cell>
          <cell r="L6678" t="str">
            <v>ENCARGOS COMPLEMENTARES REFERENCIAL</v>
          </cell>
          <cell r="M6678" t="str">
            <v>122,37</v>
          </cell>
          <cell r="N6678">
            <v>593.1</v>
          </cell>
          <cell r="O6678">
            <v>715.47</v>
          </cell>
          <cell r="P6678">
            <v>0</v>
          </cell>
          <cell r="R6678" t="str">
            <v>SINAPI</v>
          </cell>
        </row>
        <row r="6679">
          <cell r="G6679">
            <v>88630</v>
          </cell>
          <cell r="H6679" t="str">
            <v>ARGAMASSA TRAÇO 1:4 (CIMENTO E AREIA MÉDIA), PREPARO MECÂNICO COM BETONEIRA 400 L. AF_08/2014</v>
          </cell>
          <cell r="I6679" t="str">
            <v>M3</v>
          </cell>
          <cell r="J6679" t="str">
            <v>COEFICIENTE DE REPRESENTATIVIDADE</v>
          </cell>
          <cell r="K6679" t="str">
            <v>522,02</v>
          </cell>
          <cell r="L6679" t="str">
            <v>ENCARGOS COMPLEMENTARES REFERENCIAL</v>
          </cell>
          <cell r="M6679" t="str">
            <v>45,38</v>
          </cell>
          <cell r="N6679">
            <v>476.64</v>
          </cell>
          <cell r="O6679">
            <v>522.02</v>
          </cell>
          <cell r="P6679">
            <v>0</v>
          </cell>
          <cell r="R6679" t="str">
            <v>SINAPI</v>
          </cell>
        </row>
        <row r="6680">
          <cell r="G6680">
            <v>88631</v>
          </cell>
          <cell r="H6680" t="str">
            <v>ARGAMASSA TRAÇO 1:4 (EM VOLUME DE CIMENTO E AREIA MÉDIA ÚMIDA), PREPARO MANUAL. AF_08/2019</v>
          </cell>
          <cell r="I6680" t="str">
            <v>M3</v>
          </cell>
          <cell r="J6680" t="str">
            <v>COEFICIENTE DE REPRESENTATIVIDADE</v>
          </cell>
          <cell r="K6680" t="str">
            <v>639,81</v>
          </cell>
          <cell r="L6680">
            <v>0</v>
          </cell>
          <cell r="M6680" t="str">
            <v>118,37</v>
          </cell>
          <cell r="N6680">
            <v>521.43999999999994</v>
          </cell>
          <cell r="O6680">
            <v>639.80999999999995</v>
          </cell>
          <cell r="P6680">
            <v>0</v>
          </cell>
          <cell r="R6680" t="str">
            <v>SINAPI</v>
          </cell>
        </row>
        <row r="6681">
          <cell r="G6681">
            <v>88715</v>
          </cell>
          <cell r="H6681" t="str">
            <v>ARGAMASSA TRAÇO 1:2:9 (EM VOLUME DE CIMENTO, CAL E AREIA MÉDIA ÚMIDA) PARA EMBOÇO/MASSA ÚNICA/ASSENTAMENTO DE ALVENARIA DE VEDAÇÃO, PREPARO MECÂNICO COM BETONEIRA 400 L. AF_08/2019</v>
          </cell>
          <cell r="I6681" t="str">
            <v>M3</v>
          </cell>
          <cell r="J6681" t="str">
            <v>COEFICIENTE DE REPRESENTATIVIDADE</v>
          </cell>
          <cell r="K6681" t="str">
            <v>540,92</v>
          </cell>
          <cell r="L6681">
            <v>0</v>
          </cell>
          <cell r="M6681" t="str">
            <v>57,54</v>
          </cell>
          <cell r="N6681">
            <v>483.37999999999994</v>
          </cell>
          <cell r="O6681">
            <v>540.91999999999996</v>
          </cell>
          <cell r="P6681">
            <v>0</v>
          </cell>
          <cell r="R6681" t="str">
            <v>SINAPI</v>
          </cell>
        </row>
        <row r="6682">
          <cell r="G6682">
            <v>95563</v>
          </cell>
          <cell r="H6682" t="str">
            <v>ARGAMASSA TRAÇO 1:1,93 (EM VOLUME DE CIMENTO E AREIA MÉDIA ÚMIDA), FCK 20 MPA, PREPARO MECÂNICO COM MISTURADOR DUPLO HORIZONTAL DE ALTA TURBULÊNCIA. AF_03/2020</v>
          </cell>
          <cell r="I6682" t="str">
            <v>M3</v>
          </cell>
          <cell r="J6682" t="str">
            <v>COEFICIENTE DE REPRESENTATIVIDADE</v>
          </cell>
          <cell r="K6682" t="str">
            <v>886,79</v>
          </cell>
          <cell r="L6682">
            <v>0</v>
          </cell>
          <cell r="M6682" t="str">
            <v>113,40</v>
          </cell>
          <cell r="N6682">
            <v>773.39</v>
          </cell>
          <cell r="O6682">
            <v>886.79</v>
          </cell>
          <cell r="P6682">
            <v>0</v>
          </cell>
          <cell r="R6682" t="str">
            <v>SINAPI</v>
          </cell>
        </row>
        <row r="6683">
          <cell r="G6683">
            <v>100464</v>
          </cell>
          <cell r="H6683" t="str">
            <v>ARGAMASSA TRAÇO 1:0,5:4,5  (EM VOLUME DE CIMENTO, CAL E AREIA MÉDIA ÚMIDA), PREPARO MECÂNICO COM MISTURADOR DE EIXO HORIZONTAL DE 160 KG. AF_08/2019</v>
          </cell>
          <cell r="I6683" t="str">
            <v>M3</v>
          </cell>
          <cell r="J6683" t="str">
            <v>COEFICIENTE DE REPRESENTATIVIDADE</v>
          </cell>
          <cell r="K6683" t="str">
            <v>599,52</v>
          </cell>
          <cell r="L6683">
            <v>0</v>
          </cell>
          <cell r="M6683" t="str">
            <v>71,86</v>
          </cell>
          <cell r="N6683">
            <v>527.66</v>
          </cell>
          <cell r="O6683">
            <v>599.52</v>
          </cell>
          <cell r="P6683">
            <v>0</v>
          </cell>
          <cell r="R6683" t="str">
            <v>SINAPI</v>
          </cell>
        </row>
        <row r="6684">
          <cell r="G6684">
            <v>100465</v>
          </cell>
          <cell r="H6684" t="str">
            <v>ARGAMASSA TRAÇO 1:0,5:4,5  (EM VOLUME DE CIMENTO, CAL E AREIA MÉDIA ÚMIDA), PREPARO MECÂNICO COM MISTURADOR DE EIXO HORIZONTAL DE 300 KG. AF_08/2019</v>
          </cell>
          <cell r="I6684" t="str">
            <v>M3</v>
          </cell>
          <cell r="J6684" t="str">
            <v>COEFICIENTE DE REPRESENTATIVIDADE</v>
          </cell>
          <cell r="K6684" t="str">
            <v>569,77</v>
          </cell>
          <cell r="L6684">
            <v>0</v>
          </cell>
          <cell r="M6684" t="str">
            <v>47,41</v>
          </cell>
          <cell r="N6684">
            <v>522.36</v>
          </cell>
          <cell r="O6684">
            <v>569.77</v>
          </cell>
          <cell r="P6684">
            <v>0</v>
          </cell>
          <cell r="R6684" t="str">
            <v>SINAPI</v>
          </cell>
        </row>
        <row r="6685">
          <cell r="G6685">
            <v>100466</v>
          </cell>
          <cell r="H6685" t="str">
            <v>ARGAMASSA TRAÇO 1:0,5:4,5  (EM VOLUME DE CIMENTO, CAL E AREIA MÉDIA ÚMIDA), PREPARO MECÂNICO COM MISTURADOR DE EIXO HORIZONTAL DE 600 KG. AF_08/2019</v>
          </cell>
          <cell r="I6685" t="str">
            <v>M3</v>
          </cell>
          <cell r="J6685" t="str">
            <v>COEFICIENTE DE REPRESENTATIVIDADE</v>
          </cell>
          <cell r="K6685" t="str">
            <v>556,32</v>
          </cell>
          <cell r="L6685">
            <v>0</v>
          </cell>
          <cell r="M6685" t="str">
            <v>35,82</v>
          </cell>
          <cell r="N6685">
            <v>520.5</v>
          </cell>
          <cell r="O6685">
            <v>556.32000000000005</v>
          </cell>
          <cell r="P6685">
            <v>0</v>
          </cell>
          <cell r="R6685" t="str">
            <v>SINAPI</v>
          </cell>
        </row>
        <row r="6686">
          <cell r="G6686">
            <v>100468</v>
          </cell>
          <cell r="H6686" t="str">
            <v>ARGAMASSA TRAÇO 1:3 (EM VOLUME DE CIMENTO E AREIA MÉDIA ÚMIDA), PREPARO MECÂNICO COM MISTURADOR DE EIXO HORIZONTAL DE 160 KG. AF_08/2019</v>
          </cell>
          <cell r="I6686" t="str">
            <v>M3</v>
          </cell>
          <cell r="J6686" t="str">
            <v>COEFICIENTE DE REPRESENTATIVIDADE</v>
          </cell>
          <cell r="K6686" t="str">
            <v>716,66</v>
          </cell>
          <cell r="L6686">
            <v>0</v>
          </cell>
          <cell r="M6686" t="str">
            <v>91,72</v>
          </cell>
          <cell r="N6686">
            <v>624.93999999999994</v>
          </cell>
          <cell r="O6686">
            <v>716.66</v>
          </cell>
          <cell r="P6686">
            <v>0</v>
          </cell>
          <cell r="R6686" t="str">
            <v>SINAPI</v>
          </cell>
        </row>
        <row r="6687">
          <cell r="G6687">
            <v>100469</v>
          </cell>
          <cell r="H6687" t="str">
            <v>ARGAMASSA TRAÇO 1:3 (EM VOLUME DE CIMENTO E AREIA MÉDIA ÚMIDA), PREPARO MECÂNICO COM MISTURADOR DE EIXO HORIZONTAL DE 300 KG. AF_08/2019</v>
          </cell>
          <cell r="I6687" t="str">
            <v>M3</v>
          </cell>
          <cell r="J6687" t="str">
            <v>COEFICIENTE DE REPRESENTATIVIDADE</v>
          </cell>
          <cell r="K6687" t="str">
            <v>603,70</v>
          </cell>
          <cell r="L6687">
            <v>0</v>
          </cell>
          <cell r="M6687" t="str">
            <v>43,90</v>
          </cell>
          <cell r="N6687">
            <v>559.80000000000007</v>
          </cell>
          <cell r="O6687">
            <v>603.70000000000005</v>
          </cell>
          <cell r="P6687">
            <v>0</v>
          </cell>
          <cell r="R6687" t="str">
            <v>SINAPI</v>
          </cell>
        </row>
        <row r="6688">
          <cell r="G6688">
            <v>100470</v>
          </cell>
          <cell r="H6688" t="str">
            <v>ARGAMASSA TRAÇO 1:3 (EM VOLUME DE CIMENTO E AREIA MÉDIA ÚMIDA), PREPARO MECÂNICO COM MISTURADOR DE EIXO HORIZONTAL DE 600 KG. AF_08/2019</v>
          </cell>
          <cell r="I6688" t="str">
            <v>M3</v>
          </cell>
          <cell r="J6688" t="str">
            <v>COEFICIENTE DE REPRESENTATIVIDADE</v>
          </cell>
          <cell r="K6688" t="str">
            <v>545,91</v>
          </cell>
          <cell r="L6688">
            <v>0</v>
          </cell>
          <cell r="M6688" t="str">
            <v>43,90</v>
          </cell>
          <cell r="N6688">
            <v>502.01</v>
          </cell>
          <cell r="O6688">
            <v>545.91</v>
          </cell>
          <cell r="P6688">
            <v>0</v>
          </cell>
          <cell r="R6688" t="str">
            <v>SINAPI</v>
          </cell>
        </row>
        <row r="6689">
          <cell r="G6689">
            <v>100472</v>
          </cell>
          <cell r="H6689" t="str">
            <v>ARGAMASSA TRAÇO 1:4 (EM VOLUME DE CIMENTO E AREIA MÉDIA ÚMIDA), PREPARO MECÂNICO COM MISTURADOR DE EIXO HORIZONTAL DE 160 KG. AF_08/2019</v>
          </cell>
          <cell r="I6689" t="str">
            <v>M3</v>
          </cell>
          <cell r="J6689" t="str">
            <v>COEFICIENTE DE REPRESENTATIVIDADE</v>
          </cell>
          <cell r="K6689" t="str">
            <v>578,05</v>
          </cell>
          <cell r="L6689">
            <v>0</v>
          </cell>
          <cell r="M6689" t="str">
            <v>77,54</v>
          </cell>
          <cell r="N6689">
            <v>500.50999999999993</v>
          </cell>
          <cell r="O6689">
            <v>578.04999999999995</v>
          </cell>
          <cell r="P6689">
            <v>0</v>
          </cell>
          <cell r="R6689" t="str">
            <v>SINAPI</v>
          </cell>
        </row>
        <row r="6690">
          <cell r="G6690">
            <v>100473</v>
          </cell>
          <cell r="H6690" t="str">
            <v>ARGAMASSA TRAÇO 1:4 (EM VOLUME DE CIMENTO E AREIA MÉDIA ÚMIDA), PREPARO MECÂNICO COM MISTURADOR DE EIXO HORIZONTAL DE 300 KG. AF_08/2019</v>
          </cell>
          <cell r="I6690" t="str">
            <v>M3</v>
          </cell>
          <cell r="J6690" t="str">
            <v>COEFICIENTE DE REPRESENTATIVIDADE</v>
          </cell>
          <cell r="K6690" t="str">
            <v>539,58</v>
          </cell>
          <cell r="L6690">
            <v>0</v>
          </cell>
          <cell r="M6690" t="str">
            <v>47,68</v>
          </cell>
          <cell r="N6690">
            <v>491.90000000000003</v>
          </cell>
          <cell r="O6690">
            <v>539.58000000000004</v>
          </cell>
          <cell r="P6690">
            <v>0</v>
          </cell>
          <cell r="R6690" t="str">
            <v>SINAPI</v>
          </cell>
        </row>
        <row r="6691">
          <cell r="G6691">
            <v>100474</v>
          </cell>
          <cell r="H6691" t="str">
            <v>ARGAMASSA TRAÇO 1:4 (EM VOLUME DE CIMENTO E AREIA MÉDIA ÚMIDA), PREPARO MECÂNICO COM MISTURADOR DE EIXO HORIZONTAL DE 600 KG. AF_08/2019</v>
          </cell>
          <cell r="I6691" t="str">
            <v>M3</v>
          </cell>
          <cell r="J6691" t="str">
            <v>COEFICIENTE DE REPRESENTATIVIDADE</v>
          </cell>
          <cell r="K6691" t="str">
            <v>524,68</v>
          </cell>
          <cell r="L6691">
            <v>0</v>
          </cell>
          <cell r="M6691" t="str">
            <v>34,20</v>
          </cell>
          <cell r="N6691">
            <v>490.47999999999996</v>
          </cell>
          <cell r="O6691">
            <v>524.67999999999995</v>
          </cell>
          <cell r="P6691">
            <v>0</v>
          </cell>
          <cell r="R6691" t="str">
            <v>SINAPI</v>
          </cell>
        </row>
        <row r="6692">
          <cell r="G6692">
            <v>100475</v>
          </cell>
          <cell r="H6692" t="str">
            <v>ARGAMASSA TRAÇO 1:3 (EM VOLUME DE CIMENTO E AREIA MÉDIA ÚMIDA) COM ADIÇÃO DE IMPERMEABILIZANTE, PREPARO MECÂNICO COM BETONEIRA 400 L. AF_08/2019</v>
          </cell>
          <cell r="I6692" t="str">
            <v>M3</v>
          </cell>
          <cell r="J6692" t="str">
            <v>COEFICIENTE DE REPRESENTATIVIDADE</v>
          </cell>
          <cell r="K6692" t="str">
            <v>780,57</v>
          </cell>
          <cell r="L6692">
            <v>0</v>
          </cell>
          <cell r="M6692" t="str">
            <v>50,66</v>
          </cell>
          <cell r="N6692">
            <v>729.91000000000008</v>
          </cell>
          <cell r="O6692">
            <v>780.57</v>
          </cell>
          <cell r="P6692">
            <v>0</v>
          </cell>
          <cell r="R6692" t="str">
            <v>SINAPI</v>
          </cell>
        </row>
        <row r="6693">
          <cell r="G6693">
            <v>100477</v>
          </cell>
          <cell r="H6693" t="str">
            <v>ARGAMASSA TRAÇO 1:3 (EM VOLUME DE CIMENTO E AREIA MÉDIA ÚMIDA) COM ADIÇÃO DE IMPERMEABILIZANTE, PREPARO MECÂNICO COM MISTURADOR DE EIXO HORIZONTAL DE 160 KG. AF_08/2019</v>
          </cell>
          <cell r="I6693" t="str">
            <v>M3</v>
          </cell>
          <cell r="J6693" t="str">
            <v>COEFICIENTE DE REPRESENTATIVIDADE</v>
          </cell>
          <cell r="K6693" t="str">
            <v>825,20</v>
          </cell>
          <cell r="L6693">
            <v>0</v>
          </cell>
          <cell r="M6693" t="str">
            <v>96,18</v>
          </cell>
          <cell r="N6693">
            <v>729.02</v>
          </cell>
          <cell r="O6693">
            <v>825.2</v>
          </cell>
          <cell r="P6693">
            <v>0</v>
          </cell>
          <cell r="R6693" t="str">
            <v>SINAPI</v>
          </cell>
        </row>
        <row r="6694">
          <cell r="G6694">
            <v>100478</v>
          </cell>
          <cell r="H6694" t="str">
            <v>ARGAMASSA TRAÇO 1:3 (EM VOLUME DE CIMENTO E AREIA MÉDIA ÚMIDA) COM ADIÇÃO DE IMPERMEABILIZANTE, PREPARO MECÂNICO COM MISTURADOR DE EIXO HORIZONTAL DE 300 KG. AF_08/2019</v>
          </cell>
          <cell r="I6694" t="str">
            <v>M3</v>
          </cell>
          <cell r="J6694" t="str">
            <v>COEFICIENTE DE REPRESENTATIVIDADE</v>
          </cell>
          <cell r="K6694" t="str">
            <v>766,63</v>
          </cell>
          <cell r="L6694">
            <v>0</v>
          </cell>
          <cell r="M6694" t="str">
            <v>48,36</v>
          </cell>
          <cell r="N6694">
            <v>718.27</v>
          </cell>
          <cell r="O6694">
            <v>766.63</v>
          </cell>
          <cell r="P6694">
            <v>0</v>
          </cell>
          <cell r="R6694" t="str">
            <v>SINAPI</v>
          </cell>
        </row>
        <row r="6695">
          <cell r="G6695">
            <v>100479</v>
          </cell>
          <cell r="H6695" t="str">
            <v>ARGAMASSA TRAÇO 1:3 (EM VOLUME DE CIMENTO E AREIA MÉDIA ÚMIDA) COM ADIÇÃO DE IMPERMEABILIZANTE, PREPARO MECÂNICO COM MISTURADOR DE EIXO HORIZONTAL DE 600 KG. AF_08/2019</v>
          </cell>
          <cell r="I6695" t="str">
            <v>M3</v>
          </cell>
          <cell r="J6695" t="str">
            <v>COEFICIENTE DE REPRESENTATIVIDADE</v>
          </cell>
          <cell r="K6695" t="str">
            <v>755,94</v>
          </cell>
          <cell r="L6695">
            <v>0</v>
          </cell>
          <cell r="M6695" t="str">
            <v>38,32</v>
          </cell>
          <cell r="N6695">
            <v>717.62</v>
          </cell>
          <cell r="O6695">
            <v>755.94</v>
          </cell>
          <cell r="P6695">
            <v>0</v>
          </cell>
          <cell r="R6695" t="str">
            <v>SINAPI</v>
          </cell>
        </row>
        <row r="6696">
          <cell r="G6696">
            <v>100480</v>
          </cell>
          <cell r="H6696" t="str">
            <v>ARGAMASSA TRAÇO 1:3 (EM VOLUME DE CIMENTO E AREIA MÉDIA ÚMIDA) COM ADIÇÃO DE IMPERMEABILIZANTE, PREPARO MANUAL. AF_08/2019</v>
          </cell>
          <cell r="I6696" t="str">
            <v>M3</v>
          </cell>
          <cell r="J6696" t="str">
            <v>COEFICIENTE DE REPRESENTATIVIDADE</v>
          </cell>
          <cell r="K6696" t="str">
            <v>881,82</v>
          </cell>
          <cell r="L6696">
            <v>0</v>
          </cell>
          <cell r="M6696" t="str">
            <v>127,08</v>
          </cell>
          <cell r="N6696">
            <v>754.74</v>
          </cell>
          <cell r="O6696">
            <v>881.82</v>
          </cell>
          <cell r="P6696">
            <v>0</v>
          </cell>
          <cell r="R6696" t="str">
            <v>SINAPI</v>
          </cell>
        </row>
        <row r="6697">
          <cell r="G6697">
            <v>100481</v>
          </cell>
          <cell r="H6697" t="str">
            <v>ARGAMASSA TRAÇO 1:4 (EM VOLUME DE CIMENTO E AREIA MÉDIA ÚMIDA) COM ADIÇÃO DE IMPERMEABILIZANTE, PREPARO MECÂNICO COM BETONEIRA 400 L. AF_08/2019</v>
          </cell>
          <cell r="I6697" t="str">
            <v>M3</v>
          </cell>
          <cell r="J6697" t="str">
            <v>COEFICIENTE DE REPRESENTATIVIDADE</v>
          </cell>
          <cell r="K6697" t="str">
            <v>673,14</v>
          </cell>
          <cell r="L6697">
            <v>0</v>
          </cell>
          <cell r="M6697" t="str">
            <v>47,41</v>
          </cell>
          <cell r="N6697">
            <v>625.73</v>
          </cell>
          <cell r="O6697">
            <v>673.14</v>
          </cell>
          <cell r="P6697">
            <v>0</v>
          </cell>
          <cell r="R6697" t="str">
            <v>SINAPI</v>
          </cell>
        </row>
        <row r="6698">
          <cell r="G6698">
            <v>100483</v>
          </cell>
          <cell r="H6698" t="str">
            <v>ARGAMASSA TRAÇO 1:4 (EM VOLUME DE CIMENTO E AREIA MÉDIA ÚMIDA) COM ADIÇÃO DE IMPERMEABILIZANTE, PREPARO MECÂNICO COM MISTURADOR DE EIXO HORIZONTAL DE 160 KG. AF_08/2019</v>
          </cell>
          <cell r="I6698" t="str">
            <v>M3</v>
          </cell>
          <cell r="J6698" t="str">
            <v>COEFICIENTE DE REPRESENTATIVIDADE</v>
          </cell>
          <cell r="K6698" t="str">
            <v>706,60</v>
          </cell>
          <cell r="L6698">
            <v>0</v>
          </cell>
          <cell r="M6698" t="str">
            <v>81,19</v>
          </cell>
          <cell r="N6698">
            <v>625.41000000000008</v>
          </cell>
          <cell r="O6698">
            <v>706.60000000000014</v>
          </cell>
          <cell r="P6698">
            <v>0</v>
          </cell>
          <cell r="R6698" t="str">
            <v>SINAPI</v>
          </cell>
        </row>
        <row r="6699">
          <cell r="G6699">
            <v>100484</v>
          </cell>
          <cell r="H6699" t="str">
            <v>ARGAMASSA TRAÇO 1:4 (EM VOLUME DE CIMENTO E AREIA MÉDIA ÚMIDA) COM ADIÇÃO DE IMPERMEABILIZANTE, PREPARO MECÂNICO COM MISTURADOR DE EIXO HORIZONTAL DE 300 KG. AF_08/2019</v>
          </cell>
          <cell r="I6699" t="str">
            <v>M3</v>
          </cell>
          <cell r="J6699" t="str">
            <v>COEFICIENTE DE REPRESENTATIVIDADE</v>
          </cell>
          <cell r="K6699" t="str">
            <v>669,33</v>
          </cell>
          <cell r="L6699">
            <v>0</v>
          </cell>
          <cell r="M6699" t="str">
            <v>51,33</v>
          </cell>
          <cell r="N6699">
            <v>618</v>
          </cell>
          <cell r="O6699">
            <v>669.33</v>
          </cell>
          <cell r="P6699">
            <v>0</v>
          </cell>
          <cell r="R6699" t="str">
            <v>SINAPI</v>
          </cell>
        </row>
        <row r="6700">
          <cell r="G6700">
            <v>100485</v>
          </cell>
          <cell r="H6700" t="str">
            <v>ARGAMASSA TRAÇO 1:4 (EM VOLUME DE CIMENTO E AREIA MÉDIA ÚMIDA) COM ADIÇÃO DE IMPERMEABILIZANTE, PREPARO MECÂNICO COM MISTURADOR DE EIXO HORIZONTAL DE 600 KG. AF_08/2019</v>
          </cell>
          <cell r="I6700" t="str">
            <v>M3</v>
          </cell>
          <cell r="J6700" t="str">
            <v>COEFICIENTE DE REPRESENTATIVIDADE</v>
          </cell>
          <cell r="K6700" t="str">
            <v>656,80</v>
          </cell>
          <cell r="L6700">
            <v>0</v>
          </cell>
          <cell r="M6700" t="str">
            <v>38,18</v>
          </cell>
          <cell r="N6700">
            <v>618.62</v>
          </cell>
          <cell r="O6700">
            <v>656.8</v>
          </cell>
          <cell r="P6700">
            <v>0</v>
          </cell>
          <cell r="R6700" t="str">
            <v>SINAPI</v>
          </cell>
        </row>
        <row r="6701">
          <cell r="G6701">
            <v>100486</v>
          </cell>
          <cell r="H6701" t="str">
            <v>ARGAMASSA TRAÇO 1:4 (EM VOLUME DE CIMENTO E AREIA MÉDIA ÚMIDA) COM ADIÇÃO DE IMPERMEABILIZANTE, PREPARO MANUAL. AF_08/2019</v>
          </cell>
          <cell r="I6701" t="str">
            <v>M3</v>
          </cell>
          <cell r="J6701" t="str">
            <v>COEFICIENTE DE REPRESENTATIVIDADE</v>
          </cell>
          <cell r="K6701" t="str">
            <v>779,87</v>
          </cell>
          <cell r="L6701">
            <v>0</v>
          </cell>
          <cell r="M6701" t="str">
            <v>122,09</v>
          </cell>
          <cell r="N6701">
            <v>657.78</v>
          </cell>
          <cell r="O6701">
            <v>779.87</v>
          </cell>
          <cell r="P6701">
            <v>0</v>
          </cell>
          <cell r="R6701" t="str">
            <v>SINAPI</v>
          </cell>
        </row>
        <row r="6702">
          <cell r="G6702">
            <v>100487</v>
          </cell>
          <cell r="H6702" t="str">
            <v>ARGAMASSA TRAÇO 1:2:9 (EM VOLUME DE CIMENTO, CAL E AREIA MÉDIA ÚMIDA) PARA EMBOÇO/MASSA ÚNICA/ASSENTAMENTO DE ALVENARIA DE VEDAÇÃO, PREPARO MECÂNICO COM MISTURADOR DE EIXO HORIZONTAL DE 600 KG. AF_08/2019</v>
          </cell>
          <cell r="I6702" t="str">
            <v>M3</v>
          </cell>
          <cell r="J6702" t="str">
            <v>COEFICIENTE DE REPRESENTATIVIDADE</v>
          </cell>
          <cell r="K6702" t="str">
            <v>520,72</v>
          </cell>
          <cell r="L6702">
            <v>0</v>
          </cell>
          <cell r="M6702" t="str">
            <v>46,53</v>
          </cell>
          <cell r="N6702">
            <v>474.19000000000005</v>
          </cell>
          <cell r="O6702">
            <v>520.72</v>
          </cell>
          <cell r="P6702">
            <v>0</v>
          </cell>
          <cell r="R6702" t="str">
            <v>SINAPI</v>
          </cell>
        </row>
        <row r="6703">
          <cell r="G6703">
            <v>100488</v>
          </cell>
          <cell r="H6703" t="str">
            <v>ARGAMASSA TRAÇO 1:0,5:4,5 (EM VOLUME DE CIMENTO, CAL E AREIA MÉDIA ÚMIDA), PREPARO MECÂNICO COM BETONEIRA 600 L. AF_08/2019</v>
          </cell>
          <cell r="I6703" t="str">
            <v>M3</v>
          </cell>
          <cell r="J6703" t="str">
            <v>COEFICIENTE DE REPRESENTATIVIDADE</v>
          </cell>
          <cell r="K6703" t="str">
            <v>577,84</v>
          </cell>
          <cell r="L6703">
            <v>0</v>
          </cell>
          <cell r="M6703" t="str">
            <v>44,63</v>
          </cell>
          <cell r="N6703">
            <v>533.21</v>
          </cell>
          <cell r="O6703">
            <v>577.84</v>
          </cell>
          <cell r="P6703">
            <v>0</v>
          </cell>
          <cell r="R6703" t="str">
            <v>SINAPI</v>
          </cell>
        </row>
        <row r="6704">
          <cell r="G6704">
            <v>100489</v>
          </cell>
          <cell r="H6704" t="str">
            <v>ARGAMASSA TRAÇO 1:3 (EM VOLUME DE CIMENTO E AREIA MÉDIA ÚMIDA), PREPARO MECÂNICO COM BETONEIRA 600 L. AF_08/2019</v>
          </cell>
          <cell r="I6704" t="str">
            <v>M3</v>
          </cell>
          <cell r="J6704" t="str">
            <v>COEFICIENTE DE REPRESENTATIVIDADE</v>
          </cell>
          <cell r="K6704" t="str">
            <v>614,92</v>
          </cell>
          <cell r="L6704">
            <v>0</v>
          </cell>
          <cell r="M6704" t="str">
            <v>43,65</v>
          </cell>
          <cell r="N6704">
            <v>571.27</v>
          </cell>
          <cell r="O6704">
            <v>614.91999999999996</v>
          </cell>
          <cell r="P6704">
            <v>0</v>
          </cell>
          <cell r="R6704" t="str">
            <v>SINAPI</v>
          </cell>
        </row>
        <row r="6705">
          <cell r="G6705">
            <v>100490</v>
          </cell>
          <cell r="H6705" t="str">
            <v>ARGAMASSA TRAÇO 1:4 (EM VOLUME DE CIMENTO E AREIA MÉDIA ÚMIDA), PREPARO MECÂNICO COM BETONEIRA 600 L. AF_08/2019</v>
          </cell>
          <cell r="I6705" t="str">
            <v>M3</v>
          </cell>
          <cell r="J6705" t="str">
            <v>COEFICIENTE DE REPRESENTATIVIDADE</v>
          </cell>
          <cell r="K6705" t="str">
            <v>542,19</v>
          </cell>
          <cell r="L6705">
            <v>0</v>
          </cell>
          <cell r="M6705" t="str">
            <v>41,20</v>
          </cell>
          <cell r="N6705">
            <v>500.99000000000007</v>
          </cell>
          <cell r="O6705">
            <v>542.19000000000005</v>
          </cell>
          <cell r="P6705">
            <v>0</v>
          </cell>
          <cell r="R6705" t="str">
            <v>SINAPI</v>
          </cell>
        </row>
        <row r="6706">
          <cell r="G6706">
            <v>100491</v>
          </cell>
          <cell r="H6706" t="str">
            <v>ARGAMASSA TRAÇO 1:3 (EM VOLUME DE CIMENTO E AREIA MÉDIA ÚMIDA) COM ADIÇÃO DE IMPERMEABILIZANTE, PREPARO MECÂNICO COM BETONEIRA 600 L. AF_08/2019</v>
          </cell>
          <cell r="I6706" t="str">
            <v>M3</v>
          </cell>
          <cell r="J6706" t="str">
            <v>COEFICIENTE DE REPRESENTATIVIDADE</v>
          </cell>
          <cell r="K6706" t="str">
            <v>783,16</v>
          </cell>
          <cell r="L6706">
            <v>0</v>
          </cell>
          <cell r="M6706" t="str">
            <v>48,76</v>
          </cell>
          <cell r="N6706">
            <v>734.4</v>
          </cell>
          <cell r="O6706">
            <v>783.16</v>
          </cell>
          <cell r="P6706">
            <v>0</v>
          </cell>
          <cell r="R6706" t="str">
            <v>SINAPI</v>
          </cell>
        </row>
        <row r="6707">
          <cell r="G6707">
            <v>100492</v>
          </cell>
          <cell r="H6707" t="str">
            <v>ARGAMASSA TRAÇO 1:4 (EM VOLUME DE CIMENTO E AREIA MÉDIA ÚMIDA) COM ADIÇÃO DE IMPERMEABILIZANTE, PREPARO MECÂNICO COM BETONEIRA 600 L. AF_08/2019</v>
          </cell>
          <cell r="I6707" t="str">
            <v>M3</v>
          </cell>
          <cell r="J6707" t="str">
            <v>COEFICIENTE DE REPRESENTATIVIDADE</v>
          </cell>
          <cell r="K6707" t="str">
            <v>676,31</v>
          </cell>
          <cell r="L6707">
            <v>0</v>
          </cell>
          <cell r="M6707" t="str">
            <v>45,19</v>
          </cell>
          <cell r="N6707">
            <v>631.11999999999989</v>
          </cell>
          <cell r="O6707">
            <v>676.31</v>
          </cell>
          <cell r="P6707">
            <v>0</v>
          </cell>
          <cell r="R6707" t="str">
            <v>SINAPI</v>
          </cell>
        </row>
        <row r="6708">
          <cell r="G6708">
            <v>92121</v>
          </cell>
          <cell r="H6708" t="str">
            <v>PENEIRAMENTO DE AREIA COM PENEIRA ELÉTRICA. AF_11/2015</v>
          </cell>
          <cell r="I6708" t="str">
            <v>M3</v>
          </cell>
          <cell r="J6708" t="str">
            <v>COEFICIENTE DE REPRESENTATIVIDADE</v>
          </cell>
          <cell r="K6708" t="str">
            <v>28,36</v>
          </cell>
          <cell r="L6708">
            <v>0</v>
          </cell>
          <cell r="M6708" t="str">
            <v>18,88</v>
          </cell>
          <cell r="N6708">
            <v>9.48</v>
          </cell>
          <cell r="O6708">
            <v>28.36</v>
          </cell>
          <cell r="P6708">
            <v>0</v>
          </cell>
          <cell r="R6708" t="str">
            <v>SINAPI</v>
          </cell>
        </row>
        <row r="6709">
          <cell r="G6709">
            <v>92122</v>
          </cell>
          <cell r="H6709" t="str">
            <v>PENEIRAMENTO DE AREIA COM PENEIRA MANUAL. AF_11/2015</v>
          </cell>
          <cell r="I6709" t="str">
            <v>M3</v>
          </cell>
          <cell r="J6709" t="str">
            <v>COLETADO</v>
          </cell>
          <cell r="K6709" t="str">
            <v>46,25</v>
          </cell>
          <cell r="L6709">
            <v>0</v>
          </cell>
          <cell r="M6709" t="str">
            <v>34,27</v>
          </cell>
          <cell r="N6709">
            <v>11.979999999999997</v>
          </cell>
          <cell r="O6709">
            <v>46.25</v>
          </cell>
          <cell r="P6709">
            <v>0</v>
          </cell>
          <cell r="R6709" t="str">
            <v>SINAPI</v>
          </cell>
        </row>
        <row r="6710">
          <cell r="G6710">
            <v>92123</v>
          </cell>
          <cell r="H6710" t="str">
            <v>ENSACAMENTO DE AREIA. AF_11/2015</v>
          </cell>
          <cell r="I6710" t="str">
            <v>M3</v>
          </cell>
          <cell r="J6710" t="str">
            <v>COEFICIENTE DE REPRESENTATIVIDADE</v>
          </cell>
          <cell r="K6710" t="str">
            <v>45,70</v>
          </cell>
          <cell r="L6710">
            <v>0</v>
          </cell>
          <cell r="M6710" t="str">
            <v>22,01</v>
          </cell>
          <cell r="N6710">
            <v>23.69</v>
          </cell>
          <cell r="O6710">
            <v>45.7</v>
          </cell>
          <cell r="P6710">
            <v>0</v>
          </cell>
          <cell r="R6710" t="str">
            <v>SINAPI</v>
          </cell>
        </row>
        <row r="6711">
          <cell r="G6711">
            <v>100195</v>
          </cell>
          <cell r="H6711" t="str">
            <v>TRANSPORTE HORIZONTAL MANUAL, DE SACOS DE 50 KG (UNIDADE: KGXKM). AF_07/2019</v>
          </cell>
          <cell r="I6711" t="str">
            <v>KGXKM</v>
          </cell>
          <cell r="J6711" t="str">
            <v>COLETADO</v>
          </cell>
          <cell r="K6711" t="str">
            <v>0,70</v>
          </cell>
          <cell r="L6711">
            <v>0</v>
          </cell>
          <cell r="M6711" t="str">
            <v>0,53</v>
          </cell>
          <cell r="N6711">
            <v>0.16999999999999993</v>
          </cell>
          <cell r="O6711">
            <v>0.7</v>
          </cell>
          <cell r="P6711">
            <v>0</v>
          </cell>
          <cell r="R6711" t="str">
            <v>SINAPI</v>
          </cell>
        </row>
        <row r="6712">
          <cell r="G6712">
            <v>100196</v>
          </cell>
          <cell r="H6712" t="str">
            <v>TRANSPORTE HORIZONTAL MANUAL, DE SACOS DE 30 KG (UNIDADE: KGXKM). AF_07/2019</v>
          </cell>
          <cell r="I6712" t="str">
            <v>KGXKM</v>
          </cell>
          <cell r="J6712" t="str">
            <v>COLETADO</v>
          </cell>
          <cell r="K6712" t="str">
            <v>1,18</v>
          </cell>
          <cell r="L6712">
            <v>0</v>
          </cell>
          <cell r="M6712" t="str">
            <v>0,90</v>
          </cell>
          <cell r="N6712">
            <v>0.27999999999999992</v>
          </cell>
          <cell r="O6712">
            <v>1.18</v>
          </cell>
          <cell r="P6712">
            <v>0</v>
          </cell>
          <cell r="R6712" t="str">
            <v>SINAPI</v>
          </cell>
        </row>
        <row r="6713">
          <cell r="G6713">
            <v>100197</v>
          </cell>
          <cell r="H6713" t="str">
            <v>TRANSPORTE HORIZONTAL MANUAL, DE SACOS DE 20 KG (UNIDADE: KGXKM). AF_07/2019</v>
          </cell>
          <cell r="I6713" t="str">
            <v>KGXKM</v>
          </cell>
          <cell r="J6713" t="str">
            <v>COLETADO</v>
          </cell>
          <cell r="K6713" t="str">
            <v>1,77</v>
          </cell>
          <cell r="L6713">
            <v>0</v>
          </cell>
          <cell r="M6713" t="str">
            <v>1,34</v>
          </cell>
          <cell r="N6713">
            <v>0.42999999999999994</v>
          </cell>
          <cell r="O6713">
            <v>1.77</v>
          </cell>
          <cell r="P6713">
            <v>0</v>
          </cell>
          <cell r="R6713" t="str">
            <v>SINAPI</v>
          </cell>
        </row>
        <row r="6714">
          <cell r="G6714">
            <v>100198</v>
          </cell>
          <cell r="H6714" t="str">
            <v>TRANSPORTE HORIZONTAL COM CARRINHO PLATAFORMA, DE SACOS DE 50 KG (UNIDADE: KGXKM). AF_07/2019</v>
          </cell>
          <cell r="I6714" t="str">
            <v>KGXKM</v>
          </cell>
          <cell r="J6714" t="str">
            <v>COLETADO</v>
          </cell>
          <cell r="K6714" t="str">
            <v>0,24</v>
          </cell>
          <cell r="L6714">
            <v>0</v>
          </cell>
          <cell r="M6714" t="str">
            <v>0,20</v>
          </cell>
          <cell r="N6714">
            <v>3.999999999999998E-2</v>
          </cell>
          <cell r="O6714">
            <v>0.24</v>
          </cell>
          <cell r="P6714">
            <v>0</v>
          </cell>
          <cell r="R6714" t="str">
            <v>SINAPI</v>
          </cell>
        </row>
        <row r="6715">
          <cell r="G6715">
            <v>100199</v>
          </cell>
          <cell r="H6715" t="str">
            <v>TRANSPORTE HORIZONTAL COM CARRINHO PLATAFORMA, DE SACOS DE 30 KG (UNIDADE: KGXKM). AF_07/2019</v>
          </cell>
          <cell r="I6715" t="str">
            <v>KGXKM</v>
          </cell>
          <cell r="J6715" t="str">
            <v>COLETADO</v>
          </cell>
          <cell r="K6715" t="str">
            <v>0,29</v>
          </cell>
          <cell r="L6715">
            <v>0</v>
          </cell>
          <cell r="M6715" t="str">
            <v>0,25</v>
          </cell>
          <cell r="N6715">
            <v>3.999999999999998E-2</v>
          </cell>
          <cell r="O6715">
            <v>0.28999999999999998</v>
          </cell>
          <cell r="P6715">
            <v>0</v>
          </cell>
          <cell r="R6715" t="str">
            <v>SINAPI</v>
          </cell>
        </row>
        <row r="6716">
          <cell r="G6716">
            <v>100200</v>
          </cell>
          <cell r="H6716" t="str">
            <v>TRANSPORTE HORIZONTAL COM CARRINHO PLATAFORMA, DE SACOS DE 20 KG (UNIDADE: KGXKM). AF_07/2019</v>
          </cell>
          <cell r="I6716" t="str">
            <v>KGXKM</v>
          </cell>
          <cell r="J6716" t="str">
            <v>COLETADO</v>
          </cell>
          <cell r="K6716" t="str">
            <v>0,36</v>
          </cell>
          <cell r="L6716">
            <v>0</v>
          </cell>
          <cell r="M6716" t="str">
            <v>0,28</v>
          </cell>
          <cell r="N6716">
            <v>7.999999999999996E-2</v>
          </cell>
          <cell r="O6716">
            <v>0.36</v>
          </cell>
          <cell r="P6716">
            <v>0</v>
          </cell>
          <cell r="R6716" t="str">
            <v>SINAPI</v>
          </cell>
        </row>
        <row r="6717">
          <cell r="G6717">
            <v>100201</v>
          </cell>
          <cell r="H6717" t="str">
            <v>TRANSPORTE HORIZONTAL COM CARRINHO DE MÃO, DE SACOS DE 50 KG (UNIDADE: KGXKM). AF_07/2019</v>
          </cell>
          <cell r="I6717" t="str">
            <v>KGXKM</v>
          </cell>
          <cell r="J6717" t="str">
            <v>COLETADO</v>
          </cell>
          <cell r="K6717" t="str">
            <v>0,71</v>
          </cell>
          <cell r="L6717">
            <v>0</v>
          </cell>
          <cell r="M6717" t="str">
            <v>0,54</v>
          </cell>
          <cell r="N6717">
            <v>0.16999999999999993</v>
          </cell>
          <cell r="O6717">
            <v>0.71</v>
          </cell>
          <cell r="P6717">
            <v>0</v>
          </cell>
          <cell r="R6717" t="str">
            <v>SINAPI</v>
          </cell>
        </row>
        <row r="6718">
          <cell r="G6718">
            <v>100202</v>
          </cell>
          <cell r="H6718" t="str">
            <v>TRANSPORTE HORIZONTAL COM CARRINHO DE MÃO, DE SACOS DE 30 KG (UNIDADE: KGXKM). AF_07/2019</v>
          </cell>
          <cell r="I6718" t="str">
            <v>KGXKM</v>
          </cell>
          <cell r="J6718" t="str">
            <v>COLETADO</v>
          </cell>
          <cell r="K6718" t="str">
            <v>0,84</v>
          </cell>
          <cell r="L6718">
            <v>0</v>
          </cell>
          <cell r="M6718" t="str">
            <v>0,65</v>
          </cell>
          <cell r="N6718">
            <v>0.18999999999999995</v>
          </cell>
          <cell r="O6718">
            <v>0.84</v>
          </cell>
          <cell r="P6718">
            <v>0</v>
          </cell>
          <cell r="R6718" t="str">
            <v>SINAPI</v>
          </cell>
        </row>
        <row r="6719">
          <cell r="G6719">
            <v>100203</v>
          </cell>
          <cell r="H6719" t="str">
            <v>TRANSPORTE HORIZONTAL COM CARRINHO DE MÃO, DE SACOS DE 20 KG (UNIDADE: KGXKM). AF_07/2019</v>
          </cell>
          <cell r="I6719" t="str">
            <v>KGXKM</v>
          </cell>
          <cell r="J6719" t="str">
            <v>COLETADO</v>
          </cell>
          <cell r="K6719" t="str">
            <v>0,99</v>
          </cell>
          <cell r="L6719">
            <v>0</v>
          </cell>
          <cell r="M6719" t="str">
            <v>0,76</v>
          </cell>
          <cell r="N6719">
            <v>0.22999999999999998</v>
          </cell>
          <cell r="O6719">
            <v>0.99</v>
          </cell>
          <cell r="P6719">
            <v>0</v>
          </cell>
          <cell r="R6719" t="str">
            <v>SINAPI</v>
          </cell>
        </row>
        <row r="6720">
          <cell r="G6720">
            <v>100204</v>
          </cell>
          <cell r="H6720" t="str">
            <v>TRANSPORTE HORIZONTAL COM MANIPULADOR TELESCÓPICO, DE PÁLETE DE SACOS (UNIDADE: KGXKM). AF_07/2019</v>
          </cell>
          <cell r="I6720" t="str">
            <v>KGXKM</v>
          </cell>
          <cell r="J6720" t="str">
            <v>ATRIBUÍDO SÃO PAULO</v>
          </cell>
          <cell r="K6720" t="str">
            <v>0,09</v>
          </cell>
          <cell r="L6720">
            <v>0</v>
          </cell>
          <cell r="M6720" t="str">
            <v>0,01</v>
          </cell>
          <cell r="N6720">
            <v>0.08</v>
          </cell>
          <cell r="O6720">
            <v>0.09</v>
          </cell>
          <cell r="P6720">
            <v>0</v>
          </cell>
          <cell r="R6720" t="str">
            <v>SINAPI</v>
          </cell>
        </row>
        <row r="6721">
          <cell r="G6721">
            <v>100205</v>
          </cell>
          <cell r="H6721" t="str">
            <v>TRANSPORTE HORIZONTAL COM JERICA DE 60 L, DE MASSA/ GRANEL (UNIDADE: M3XKM). AF_07/2019</v>
          </cell>
          <cell r="I6721" t="str">
            <v>M3XKM</v>
          </cell>
          <cell r="J6721" t="str">
            <v>COLETADO</v>
          </cell>
          <cell r="K6721" t="str">
            <v>1.317,63</v>
          </cell>
          <cell r="L6721">
            <v>0</v>
          </cell>
          <cell r="M6721" t="str">
            <v>975,44</v>
          </cell>
          <cell r="N6721">
            <v>342.19000000000005</v>
          </cell>
          <cell r="O6721">
            <v>1317.63</v>
          </cell>
          <cell r="P6721">
            <v>0</v>
          </cell>
          <cell r="R6721" t="str">
            <v>SINAPI</v>
          </cell>
        </row>
        <row r="6722">
          <cell r="G6722">
            <v>100206</v>
          </cell>
          <cell r="H6722" t="str">
            <v>TRANSPORTE HORIZONTAL COM JERICA DE 90 L, DE MASSA/ GRANEL (UNIDADE: M3XKM). AF_07/2019</v>
          </cell>
          <cell r="I6722" t="str">
            <v>M3XKM</v>
          </cell>
          <cell r="J6722" t="str">
            <v>COLETADO</v>
          </cell>
          <cell r="K6722" t="str">
            <v>952,42</v>
          </cell>
          <cell r="L6722">
            <v>0</v>
          </cell>
          <cell r="M6722" t="str">
            <v>705,08</v>
          </cell>
          <cell r="N6722">
            <v>247.33999999999992</v>
          </cell>
          <cell r="O6722">
            <v>952.42</v>
          </cell>
          <cell r="P6722">
            <v>0</v>
          </cell>
          <cell r="R6722" t="str">
            <v>SINAPI</v>
          </cell>
        </row>
        <row r="6723">
          <cell r="G6723">
            <v>100207</v>
          </cell>
          <cell r="H6723" t="str">
            <v>TRANSPORTE HORIZONTAL COM CARREGADEIRA, DE MASSA/ GRANEL (UNIDADE: M3XKM). AF_07/2019</v>
          </cell>
          <cell r="I6723" t="str">
            <v>M3XKM</v>
          </cell>
          <cell r="J6723" t="str">
            <v>ATRIBUÍDO SÃO PAULO</v>
          </cell>
          <cell r="K6723" t="str">
            <v>415,60</v>
          </cell>
          <cell r="L6723">
            <v>0</v>
          </cell>
          <cell r="M6723" t="str">
            <v>112,28</v>
          </cell>
          <cell r="N6723">
            <v>303.32000000000005</v>
          </cell>
          <cell r="O6723">
            <v>415.6</v>
          </cell>
          <cell r="P6723">
            <v>0</v>
          </cell>
          <cell r="R6723" t="str">
            <v>SINAPI</v>
          </cell>
        </row>
        <row r="6724">
          <cell r="G6724">
            <v>100208</v>
          </cell>
          <cell r="H6724" t="str">
            <v>TRANSPORTE HORIZONTAL MANUAL, DE BLOCOS VAZADOS DE CONCRETO OU CERÂMICO DE 19X19X39CM (UNIDADE: BLOCOXKM). AF_07/2019</v>
          </cell>
          <cell r="I6724" t="str">
            <v>UNXKM</v>
          </cell>
          <cell r="J6724" t="str">
            <v>COLETADO</v>
          </cell>
          <cell r="K6724" t="str">
            <v>17,43</v>
          </cell>
          <cell r="L6724">
            <v>0</v>
          </cell>
          <cell r="M6724" t="str">
            <v>12,93</v>
          </cell>
          <cell r="N6724">
            <v>4.5</v>
          </cell>
          <cell r="O6724">
            <v>17.43</v>
          </cell>
          <cell r="P6724">
            <v>0</v>
          </cell>
          <cell r="R6724" t="str">
            <v>SINAPI</v>
          </cell>
        </row>
        <row r="6725">
          <cell r="G6725">
            <v>100209</v>
          </cell>
          <cell r="H6725" t="str">
            <v>TRANSPORTE HORIZONTAL MANUAL, DE BLOCOS CERÂMICOS FURADOS NA HORIZONTAL DE 9X19X19CM (UNIDADE: BLOCOXKM). AF_07/2019</v>
          </cell>
          <cell r="I6725" t="str">
            <v>UNXKM</v>
          </cell>
          <cell r="J6725" t="str">
            <v>COLETADO</v>
          </cell>
          <cell r="K6725" t="str">
            <v>8,71</v>
          </cell>
          <cell r="L6725">
            <v>0</v>
          </cell>
          <cell r="M6725" t="str">
            <v>6,47</v>
          </cell>
          <cell r="N6725">
            <v>2.2400000000000011</v>
          </cell>
          <cell r="O6725">
            <v>8.7100000000000009</v>
          </cell>
          <cell r="P6725">
            <v>0</v>
          </cell>
          <cell r="R6725" t="str">
            <v>SINAPI</v>
          </cell>
        </row>
        <row r="6726">
          <cell r="G6726">
            <v>100210</v>
          </cell>
          <cell r="H6726" t="str">
            <v>TRANSPORTE HORIZONTAL COM CARRINHO DE MÃO, DE BLOCOS VAZADOS DE CONCRETO OU CERÂMICO DE 19X19X39CM (UNIDADE: BLOCOXKM). AF_07/2019</v>
          </cell>
          <cell r="I6726" t="str">
            <v>UNXKM</v>
          </cell>
          <cell r="J6726" t="str">
            <v>COLETADO</v>
          </cell>
          <cell r="K6726" t="str">
            <v>16,06</v>
          </cell>
          <cell r="L6726">
            <v>0</v>
          </cell>
          <cell r="M6726" t="str">
            <v>11,91</v>
          </cell>
          <cell r="N6726">
            <v>4.1499999999999986</v>
          </cell>
          <cell r="O6726">
            <v>16.059999999999999</v>
          </cell>
          <cell r="P6726">
            <v>0</v>
          </cell>
          <cell r="R6726" t="str">
            <v>SINAPI</v>
          </cell>
        </row>
        <row r="6727">
          <cell r="G6727">
            <v>100211</v>
          </cell>
          <cell r="H6727" t="str">
            <v>TRANSPORTE HORIZONTAL COM CARRINHO DE MÃO, DE BLOCOS CERÂMICOS FURADOS NA HORIZONTAL DE 9X19X19CM (UNIDADE: BLOCOXKM). AF_07/2019</v>
          </cell>
          <cell r="I6727" t="str">
            <v>UNXKM</v>
          </cell>
          <cell r="J6727" t="str">
            <v>COLETADO</v>
          </cell>
          <cell r="K6727" t="str">
            <v>6,19</v>
          </cell>
          <cell r="L6727">
            <v>0</v>
          </cell>
          <cell r="M6727" t="str">
            <v>4,60</v>
          </cell>
          <cell r="N6727">
            <v>1.5900000000000007</v>
          </cell>
          <cell r="O6727">
            <v>6.19</v>
          </cell>
          <cell r="P6727">
            <v>0</v>
          </cell>
          <cell r="R6727" t="str">
            <v>SINAPI</v>
          </cell>
        </row>
        <row r="6728">
          <cell r="G6728">
            <v>100212</v>
          </cell>
          <cell r="H6728" t="str">
            <v>TRANSPORTE HORIZONTAL COM CARRINHO PLATAFORMA, DE BLOCOS VAZADOS DE CONCRETO OU CERÂMICO DE 19X19X39CM (UNIDADE: BLOCOXKM). AF_07/2019</v>
          </cell>
          <cell r="I6728" t="str">
            <v>UNXKM</v>
          </cell>
          <cell r="J6728" t="str">
            <v>COLETADO</v>
          </cell>
          <cell r="K6728" t="str">
            <v>6,84</v>
          </cell>
          <cell r="L6728">
            <v>0</v>
          </cell>
          <cell r="M6728" t="str">
            <v>5,09</v>
          </cell>
          <cell r="N6728">
            <v>1.75</v>
          </cell>
          <cell r="O6728">
            <v>6.84</v>
          </cell>
          <cell r="P6728">
            <v>0</v>
          </cell>
          <cell r="R6728" t="str">
            <v>SINAPI</v>
          </cell>
        </row>
        <row r="6729">
          <cell r="G6729">
            <v>100213</v>
          </cell>
          <cell r="H6729" t="str">
            <v>TRANSPORTE HORIZONTAL COM CARRINHO PLATAFORMA, DE BLOCOS CERÂMICOS FURADOS NA HORIZONTAL DE 9X19X19CM (UNIDADE: BLOCOXKM). AF_07/2019</v>
          </cell>
          <cell r="I6729" t="str">
            <v>UNXKM</v>
          </cell>
          <cell r="J6729" t="str">
            <v>COLETADO</v>
          </cell>
          <cell r="K6729" t="str">
            <v>2,45</v>
          </cell>
          <cell r="L6729">
            <v>0</v>
          </cell>
          <cell r="M6729" t="str">
            <v>1,85</v>
          </cell>
          <cell r="N6729">
            <v>0.60000000000000009</v>
          </cell>
          <cell r="O6729">
            <v>2.4500000000000002</v>
          </cell>
          <cell r="P6729">
            <v>0</v>
          </cell>
          <cell r="R6729" t="str">
            <v>SINAPI</v>
          </cell>
        </row>
        <row r="6730">
          <cell r="G6730">
            <v>100214</v>
          </cell>
          <cell r="H6730" t="str">
            <v>TRANSPORTE HORIZONTAL COM CARRINHO MINI PÁLETES, DE BLOCOS VAZADOS DE CONCRETO DE 19X19X39CM (UNIDADE: BLOCOXKM). AF_07/2019</v>
          </cell>
          <cell r="I6730" t="str">
            <v>UNXKM</v>
          </cell>
          <cell r="J6730" t="str">
            <v>COLETADO</v>
          </cell>
          <cell r="K6730" t="str">
            <v>3,77</v>
          </cell>
          <cell r="L6730">
            <v>0</v>
          </cell>
          <cell r="M6730" t="str">
            <v>2,81</v>
          </cell>
          <cell r="N6730">
            <v>0.96</v>
          </cell>
          <cell r="O6730">
            <v>3.77</v>
          </cell>
          <cell r="P6730">
            <v>0</v>
          </cell>
          <cell r="R6730" t="str">
            <v>SINAPI</v>
          </cell>
        </row>
        <row r="6731">
          <cell r="G6731">
            <v>100215</v>
          </cell>
          <cell r="H6731" t="str">
            <v>TRANSPORTE HORIZONTAL COM CARRINHO MINI PÁLETES, DE BLOCOS CERÂMICOS FURADOS NA VERTICAL DE 19X19X39CM (UNIDADE: BLOCOXKM). AF_07/2019</v>
          </cell>
          <cell r="I6731" t="str">
            <v>UNXKM</v>
          </cell>
          <cell r="J6731" t="str">
            <v>COLETADO</v>
          </cell>
          <cell r="K6731" t="str">
            <v>3,23</v>
          </cell>
          <cell r="L6731">
            <v>0</v>
          </cell>
          <cell r="M6731" t="str">
            <v>2,42</v>
          </cell>
          <cell r="N6731">
            <v>0.81</v>
          </cell>
          <cell r="O6731">
            <v>3.23</v>
          </cell>
          <cell r="P6731">
            <v>0</v>
          </cell>
          <cell r="R6731" t="str">
            <v>SINAPI</v>
          </cell>
        </row>
        <row r="6732">
          <cell r="G6732">
            <v>100216</v>
          </cell>
          <cell r="H6732" t="str">
            <v>TRANSPORTE HORIZONTAL COM CARRINHO MINI PÁLETES, DE BLOCOS CERÂMICOS FURADOS NA HORIZONTAL DE 9X19X19CM (UNIDADE: BLOCOXKM). AF_07/2019</v>
          </cell>
          <cell r="I6732" t="str">
            <v>UNXKM</v>
          </cell>
          <cell r="J6732" t="str">
            <v>COLETADO</v>
          </cell>
          <cell r="K6732" t="str">
            <v>0,87</v>
          </cell>
          <cell r="L6732">
            <v>0</v>
          </cell>
          <cell r="M6732" t="str">
            <v>0,68</v>
          </cell>
          <cell r="N6732">
            <v>0.18999999999999995</v>
          </cell>
          <cell r="O6732">
            <v>0.87</v>
          </cell>
          <cell r="P6732">
            <v>0</v>
          </cell>
          <cell r="R6732" t="str">
            <v>SINAPI</v>
          </cell>
        </row>
        <row r="6733">
          <cell r="G6733">
            <v>100217</v>
          </cell>
          <cell r="H6733" t="str">
            <v>TRANSPORTE HORIZONTAL COM MANIPULADOR TELESCÓPICO, DE BLOCOS VAZADOS DE CONCRETO DE 19X19X39CM (UNIDADE: BLOCOXKM). AF_07/2019</v>
          </cell>
          <cell r="I6733" t="str">
            <v>UNXKM</v>
          </cell>
          <cell r="J6733" t="str">
            <v>ATRIBUÍDO SÃO PAULO</v>
          </cell>
          <cell r="K6733" t="str">
            <v>2,65</v>
          </cell>
          <cell r="L6733">
            <v>0</v>
          </cell>
          <cell r="M6733" t="str">
            <v>0,60</v>
          </cell>
          <cell r="N6733">
            <v>2.0499999999999998</v>
          </cell>
          <cell r="O6733">
            <v>2.65</v>
          </cell>
          <cell r="P6733">
            <v>0</v>
          </cell>
          <cell r="R6733" t="str">
            <v>SINAPI</v>
          </cell>
        </row>
        <row r="6734">
          <cell r="G6734">
            <v>100218</v>
          </cell>
          <cell r="H6734" t="str">
            <v>TRANSPORTE HORIZONTAL COM MANIPULADOR TELESCÓPICO, DE BLOCOS CERÂMICOS FURADOS NA VERTICAL DE 19X19X39CM (UNIDADE: BLOCOXKM). AF_07/2019</v>
          </cell>
          <cell r="I6734" t="str">
            <v>UNXKM</v>
          </cell>
          <cell r="J6734" t="str">
            <v>ATRIBUÍDO SÃO PAULO</v>
          </cell>
          <cell r="K6734" t="str">
            <v>1,81</v>
          </cell>
          <cell r="L6734">
            <v>0</v>
          </cell>
          <cell r="M6734" t="str">
            <v>0,42</v>
          </cell>
          <cell r="N6734">
            <v>1.3900000000000001</v>
          </cell>
          <cell r="O6734">
            <v>1.81</v>
          </cell>
          <cell r="P6734">
            <v>0</v>
          </cell>
          <cell r="R6734" t="str">
            <v>SINAPI</v>
          </cell>
        </row>
        <row r="6735">
          <cell r="G6735">
            <v>100219</v>
          </cell>
          <cell r="H6735" t="str">
            <v>TRANSPORTE HORIZONTAL COM MANIPULADOR TELESCÓPICO, DE BLOCOS CERÂMICOS FURADOS NA HORIZONTAL DE 9X19X19CM (UNIDADE: BLOCOXKM). AF_07/2019</v>
          </cell>
          <cell r="I6735" t="str">
            <v>UNXKM</v>
          </cell>
          <cell r="J6735" t="str">
            <v>ATRIBUÍDO SÃO PAULO</v>
          </cell>
          <cell r="K6735" t="str">
            <v>0,39</v>
          </cell>
          <cell r="L6735">
            <v>0</v>
          </cell>
          <cell r="M6735" t="str">
            <v>0,09</v>
          </cell>
          <cell r="N6735">
            <v>0.30000000000000004</v>
          </cell>
          <cell r="O6735">
            <v>0.39</v>
          </cell>
          <cell r="P6735">
            <v>0</v>
          </cell>
          <cell r="R6735" t="str">
            <v>SINAPI</v>
          </cell>
        </row>
        <row r="6736">
          <cell r="G6736">
            <v>100220</v>
          </cell>
          <cell r="H6736" t="str">
            <v>TRANSPORTE HORIZONTAL MANUAL, DE CAIXA COM REVESTIMENTO CERÂMICO (UNIDADE: M2XKM). AF_07/2019</v>
          </cell>
          <cell r="I6736" t="str">
            <v>M2XKM</v>
          </cell>
          <cell r="J6736" t="str">
            <v>COLETADO</v>
          </cell>
          <cell r="K6736" t="str">
            <v>25,04</v>
          </cell>
          <cell r="L6736">
            <v>0</v>
          </cell>
          <cell r="M6736" t="str">
            <v>18,56</v>
          </cell>
          <cell r="N6736">
            <v>6.48</v>
          </cell>
          <cell r="O6736">
            <v>25.04</v>
          </cell>
          <cell r="P6736">
            <v>0</v>
          </cell>
          <cell r="R6736" t="str">
            <v>SINAPI</v>
          </cell>
        </row>
        <row r="6737">
          <cell r="G6737">
            <v>100221</v>
          </cell>
          <cell r="H6737" t="str">
            <v>TRANSPORTE HORIZONTAL COM CARRINHO DE MÃO, DE CAIXA COM REVESTIMENTO CERÂMICO (UNIDADE: M2XKM). AF_07/2019</v>
          </cell>
          <cell r="I6737" t="str">
            <v>M2XKM</v>
          </cell>
          <cell r="J6737" t="str">
            <v>COLETADO</v>
          </cell>
          <cell r="K6737" t="str">
            <v>28,38</v>
          </cell>
          <cell r="L6737">
            <v>0</v>
          </cell>
          <cell r="M6737" t="str">
            <v>21,03</v>
          </cell>
          <cell r="N6737">
            <v>7.3499999999999979</v>
          </cell>
          <cell r="O6737">
            <v>28.38</v>
          </cell>
          <cell r="P6737">
            <v>0</v>
          </cell>
          <cell r="R6737" t="str">
            <v>SINAPI</v>
          </cell>
        </row>
        <row r="6738">
          <cell r="G6738">
            <v>100222</v>
          </cell>
          <cell r="H6738" t="str">
            <v>TRANSPORTE HORIZONTAL COM CARRINHO PLATAFORMA, DE CAIXA COM REVESTIMENTO CERÂMICO (UNIDADE: M2XKM). AF_07/2019</v>
          </cell>
          <cell r="I6738" t="str">
            <v>M2XKM</v>
          </cell>
          <cell r="J6738" t="str">
            <v>COLETADO</v>
          </cell>
          <cell r="K6738" t="str">
            <v>10,75</v>
          </cell>
          <cell r="L6738">
            <v>0</v>
          </cell>
          <cell r="M6738" t="str">
            <v>7,99</v>
          </cell>
          <cell r="N6738">
            <v>2.76</v>
          </cell>
          <cell r="O6738">
            <v>10.75</v>
          </cell>
          <cell r="P6738">
            <v>0</v>
          </cell>
          <cell r="R6738" t="str">
            <v>SINAPI</v>
          </cell>
        </row>
        <row r="6739">
          <cell r="G6739">
            <v>100223</v>
          </cell>
          <cell r="H6739" t="str">
            <v>TRANSPORTE HORIZONTAL COM CARRINHO MINI PÁLETES, DE CAIXA COM REVESTIMENTO CERÂMICO (UNIDADE: M2XKM). AF_07/2019</v>
          </cell>
          <cell r="I6739" t="str">
            <v>M2XKM</v>
          </cell>
          <cell r="J6739" t="str">
            <v>COLETADO</v>
          </cell>
          <cell r="K6739" t="str">
            <v>5,03</v>
          </cell>
          <cell r="L6739">
            <v>0</v>
          </cell>
          <cell r="M6739" t="str">
            <v>3,75</v>
          </cell>
          <cell r="N6739">
            <v>1.2800000000000002</v>
          </cell>
          <cell r="O6739">
            <v>5.03</v>
          </cell>
          <cell r="P6739">
            <v>0</v>
          </cell>
          <cell r="R6739" t="str">
            <v>SINAPI</v>
          </cell>
        </row>
        <row r="6740">
          <cell r="G6740">
            <v>100224</v>
          </cell>
          <cell r="H6740" t="str">
            <v>TRANSPORTE HORIZONTAL COM MANIPULADOR TELESCÓPICO, DE CAIXA COM REVESTIMENTO CERÂMICO (UNIDADE: M2XKM). AF_07/2019</v>
          </cell>
          <cell r="I6740" t="str">
            <v>M2XKM</v>
          </cell>
          <cell r="J6740" t="str">
            <v>ATRIBUÍDO SÃO PAULO</v>
          </cell>
          <cell r="K6740" t="str">
            <v>2,65</v>
          </cell>
          <cell r="L6740">
            <v>0</v>
          </cell>
          <cell r="M6740" t="str">
            <v>0,60</v>
          </cell>
          <cell r="N6740">
            <v>2.0499999999999998</v>
          </cell>
          <cell r="O6740">
            <v>2.65</v>
          </cell>
          <cell r="P6740">
            <v>0</v>
          </cell>
          <cell r="R6740" t="str">
            <v>SINAPI</v>
          </cell>
        </row>
        <row r="6741">
          <cell r="G6741">
            <v>100225</v>
          </cell>
          <cell r="H6741" t="str">
            <v>TRANSPORTE HORIZONTAL MANUAL, DE LATA DE 18 LITROS (UNIDADE: LXKM). AF_07/2019</v>
          </cell>
          <cell r="I6741" t="str">
            <v>LXKM</v>
          </cell>
          <cell r="J6741" t="str">
            <v>COLETADO</v>
          </cell>
          <cell r="K6741" t="str">
            <v>1,96</v>
          </cell>
          <cell r="L6741">
            <v>0</v>
          </cell>
          <cell r="M6741" t="str">
            <v>1,48</v>
          </cell>
          <cell r="N6741">
            <v>0.48</v>
          </cell>
          <cell r="O6741">
            <v>1.96</v>
          </cell>
          <cell r="P6741">
            <v>0</v>
          </cell>
          <cell r="R6741" t="str">
            <v>SINAPI</v>
          </cell>
        </row>
        <row r="6742">
          <cell r="G6742">
            <v>100226</v>
          </cell>
          <cell r="H6742" t="str">
            <v>TRANSPORTE HORIZONTAL COM CARRINHO PLATAFORMA, DE LATA DE 18 LITROS (UNIDADE: LXKM). AF_07/2019</v>
          </cell>
          <cell r="I6742" t="str">
            <v>LXKM</v>
          </cell>
          <cell r="J6742" t="str">
            <v>COLETADO</v>
          </cell>
          <cell r="K6742" t="str">
            <v>0,61</v>
          </cell>
          <cell r="L6742">
            <v>0</v>
          </cell>
          <cell r="M6742" t="str">
            <v>0,48</v>
          </cell>
          <cell r="N6742">
            <v>0.13</v>
          </cell>
          <cell r="O6742">
            <v>0.61</v>
          </cell>
          <cell r="P6742">
            <v>0</v>
          </cell>
          <cell r="R6742" t="str">
            <v>SINAPI</v>
          </cell>
        </row>
        <row r="6743">
          <cell r="G6743">
            <v>100227</v>
          </cell>
          <cell r="H6743" t="str">
            <v>TRANSPORTE HORIZONTAL COM CARRINHO RACIONAL, DE LATA DE 18 LITROS (UNIDADE: LXKM). AF_07/2019</v>
          </cell>
          <cell r="I6743" t="str">
            <v>LXKM</v>
          </cell>
          <cell r="J6743" t="str">
            <v>COLETADO</v>
          </cell>
          <cell r="K6743" t="str">
            <v>0,91</v>
          </cell>
          <cell r="L6743">
            <v>0</v>
          </cell>
          <cell r="M6743" t="str">
            <v>0,70</v>
          </cell>
          <cell r="N6743">
            <v>0.21000000000000008</v>
          </cell>
          <cell r="O6743">
            <v>0.91</v>
          </cell>
          <cell r="P6743">
            <v>0</v>
          </cell>
          <cell r="R6743" t="str">
            <v>SINAPI</v>
          </cell>
        </row>
        <row r="6744">
          <cell r="G6744">
            <v>100228</v>
          </cell>
          <cell r="H6744" t="str">
            <v>TRANSPORTE HORIZONTAL COM MANIPULADOR TELESCÓPICO, DE LATA DE 18 LITROS (UNIDADE: LXKM). AF_07/2019</v>
          </cell>
          <cell r="I6744" t="str">
            <v>LXKM</v>
          </cell>
          <cell r="J6744" t="str">
            <v>ATRIBUÍDO SÃO PAULO</v>
          </cell>
          <cell r="K6744" t="str">
            <v>0,25</v>
          </cell>
          <cell r="L6744">
            <v>0</v>
          </cell>
          <cell r="M6744" t="str">
            <v>0,05</v>
          </cell>
          <cell r="N6744">
            <v>0.2</v>
          </cell>
          <cell r="O6744">
            <v>0.25</v>
          </cell>
          <cell r="P6744">
            <v>0</v>
          </cell>
          <cell r="R6744" t="str">
            <v>SINAPI</v>
          </cell>
        </row>
        <row r="6745">
          <cell r="G6745">
            <v>100229</v>
          </cell>
          <cell r="H6745" t="str">
            <v>TRANSPORTE VERTICAL MANUAL, 1 PAVIMENTO, DE SACOS DE 50 KG (UNIDADE: KG). AF_07/2019</v>
          </cell>
          <cell r="I6745" t="str">
            <v>KG</v>
          </cell>
          <cell r="J6745" t="str">
            <v>COLETADO</v>
          </cell>
          <cell r="K6745" t="str">
            <v>0,01</v>
          </cell>
          <cell r="L6745">
            <v>0</v>
          </cell>
          <cell r="M6745" t="str">
            <v>0,00</v>
          </cell>
          <cell r="N6745">
            <v>0.01</v>
          </cell>
          <cell r="O6745">
            <v>0.01</v>
          </cell>
          <cell r="P6745">
            <v>0</v>
          </cell>
          <cell r="R6745" t="str">
            <v>SINAPI</v>
          </cell>
        </row>
        <row r="6746">
          <cell r="G6746">
            <v>100230</v>
          </cell>
          <cell r="H6746" t="str">
            <v>TRANSPORTE VERTICAL MANUAL, 1 PAVIMENTO, DE SACOS DE 30 KG (UNIDADE: KG). AF_07/2019</v>
          </cell>
          <cell r="I6746" t="str">
            <v>KG</v>
          </cell>
          <cell r="J6746" t="str">
            <v>COLETADO</v>
          </cell>
          <cell r="K6746" t="str">
            <v>0,02</v>
          </cell>
          <cell r="L6746">
            <v>0</v>
          </cell>
          <cell r="M6746" t="str">
            <v>0,02</v>
          </cell>
          <cell r="N6746">
            <v>0</v>
          </cell>
          <cell r="O6746">
            <v>0.02</v>
          </cell>
          <cell r="P6746">
            <v>0</v>
          </cell>
          <cell r="R6746" t="str">
            <v>SINAPI</v>
          </cell>
        </row>
        <row r="6747">
          <cell r="G6747">
            <v>100231</v>
          </cell>
          <cell r="H6747" t="str">
            <v>TRANSPORTE VERTICAL MANUAL, 1 PAVIMENTO, DE SACOS DE 20 KG (UNIDADE: KG). AF_07/2019</v>
          </cell>
          <cell r="I6747" t="str">
            <v>KG</v>
          </cell>
          <cell r="J6747" t="str">
            <v>COLETADO</v>
          </cell>
          <cell r="K6747" t="str">
            <v>0,03</v>
          </cell>
          <cell r="L6747">
            <v>0</v>
          </cell>
          <cell r="M6747" t="str">
            <v>0,03</v>
          </cell>
          <cell r="N6747">
            <v>0</v>
          </cell>
          <cell r="O6747">
            <v>0.03</v>
          </cell>
          <cell r="P6747">
            <v>0</v>
          </cell>
          <cell r="R6747" t="str">
            <v>SINAPI</v>
          </cell>
        </row>
        <row r="6748">
          <cell r="G6748">
            <v>100232</v>
          </cell>
          <cell r="H6748" t="str">
            <v>TRANSPORTE VERTICAL MANUAL, 1 PAVIMENTO, DE BLOCOS VAZADOS DE CONCRETO OU CERÂMICO DE 19X19X39CM (UNIDADE: BLOCO). AF_07/2019</v>
          </cell>
          <cell r="I6748" t="str">
            <v>UN</v>
          </cell>
          <cell r="J6748" t="str">
            <v>COLETADO</v>
          </cell>
          <cell r="K6748" t="str">
            <v>0,33</v>
          </cell>
          <cell r="L6748">
            <v>0</v>
          </cell>
          <cell r="M6748" t="str">
            <v>0,27</v>
          </cell>
          <cell r="N6748">
            <v>0.06</v>
          </cell>
          <cell r="O6748">
            <v>0.33</v>
          </cell>
          <cell r="P6748">
            <v>0</v>
          </cell>
          <cell r="R6748" t="str">
            <v>SINAPI</v>
          </cell>
        </row>
        <row r="6749">
          <cell r="G6749">
            <v>100233</v>
          </cell>
          <cell r="H6749" t="str">
            <v>TRANSPORTE VERTICAL MANUAL, 1 PAVIMENTO, DE BLOCOS CERÂMICOS FURADOS NA HORIZONTAL DE 9X19X19CM (UNIDADE: BLOCO). AF_07/2019</v>
          </cell>
          <cell r="I6749" t="str">
            <v>UN</v>
          </cell>
          <cell r="J6749" t="str">
            <v>COLETADO</v>
          </cell>
          <cell r="K6749" t="str">
            <v>0,16</v>
          </cell>
          <cell r="L6749">
            <v>0</v>
          </cell>
          <cell r="M6749" t="str">
            <v>0,15</v>
          </cell>
          <cell r="N6749">
            <v>1.0000000000000009E-2</v>
          </cell>
          <cell r="O6749">
            <v>0.16</v>
          </cell>
          <cell r="P6749">
            <v>0</v>
          </cell>
          <cell r="R6749" t="str">
            <v>SINAPI</v>
          </cell>
        </row>
        <row r="6750">
          <cell r="G6750">
            <v>100234</v>
          </cell>
          <cell r="H6750" t="str">
            <v>TRANSPORTE VERTICAL MANUAL, 1 PAVIMENTO, DE CAIXA COM REVESTIMENTO CERÂMICO (UNIDADE: M2). AF_07/2019</v>
          </cell>
          <cell r="I6750" t="str">
            <v>M2</v>
          </cell>
          <cell r="J6750" t="str">
            <v>COLETADO</v>
          </cell>
          <cell r="K6750" t="str">
            <v>0,49</v>
          </cell>
          <cell r="L6750">
            <v>0</v>
          </cell>
          <cell r="M6750" t="str">
            <v>0,39</v>
          </cell>
          <cell r="N6750">
            <v>9.9999999999999978E-2</v>
          </cell>
          <cell r="O6750">
            <v>0.49</v>
          </cell>
          <cell r="P6750">
            <v>0</v>
          </cell>
          <cell r="R6750" t="str">
            <v>SINAPI</v>
          </cell>
        </row>
        <row r="6751">
          <cell r="G6751">
            <v>100235</v>
          </cell>
          <cell r="H6751" t="str">
            <v>TRANSPORTE VERTICAL MANUAL, 1 PAVIMENTO, DE LATA DE 18 LITROS (UNIDADE: L). AF_07/2019</v>
          </cell>
          <cell r="I6751" t="str">
            <v>L</v>
          </cell>
          <cell r="J6751" t="str">
            <v>COLETADO</v>
          </cell>
          <cell r="K6751" t="str">
            <v>0,03</v>
          </cell>
          <cell r="L6751">
            <v>0</v>
          </cell>
          <cell r="M6751" t="str">
            <v>0,03</v>
          </cell>
          <cell r="N6751">
            <v>0</v>
          </cell>
          <cell r="O6751">
            <v>0.03</v>
          </cell>
          <cell r="P6751">
            <v>0</v>
          </cell>
          <cell r="R6751" t="str">
            <v>SINAPI</v>
          </cell>
        </row>
        <row r="6752">
          <cell r="G6752">
            <v>100236</v>
          </cell>
          <cell r="H6752" t="str">
            <v>TRANSPORTE HORIZONTAL MANUAL, DE TUBO DE PVC SOLDÁVEL COM DIÂMETRO MENOR OU IGUAL A 60 MM (UNIDADE: MXKM). AF_07/2019</v>
          </cell>
          <cell r="I6752" t="str">
            <v>MXKM</v>
          </cell>
          <cell r="J6752" t="str">
            <v>COLETADO</v>
          </cell>
          <cell r="K6752" t="str">
            <v>2,49</v>
          </cell>
          <cell r="L6752">
            <v>0</v>
          </cell>
          <cell r="M6752" t="str">
            <v>1,87</v>
          </cell>
          <cell r="N6752">
            <v>0.62000000000000011</v>
          </cell>
          <cell r="O6752">
            <v>2.4900000000000002</v>
          </cell>
          <cell r="P6752">
            <v>0</v>
          </cell>
          <cell r="R6752" t="str">
            <v>SINAPI</v>
          </cell>
        </row>
        <row r="6753">
          <cell r="G6753">
            <v>100237</v>
          </cell>
          <cell r="H6753" t="str">
            <v>TRANSPORTE HORIZONTAL MANUAL, DE TUBO DE PVC SOLDÁVEL COM DIÂMETRO MAIOR QUE 60 MM E MENOR OU IGUAL A 85 MM (UNIDADE: MXKM). AF_07/2019</v>
          </cell>
          <cell r="I6753" t="str">
            <v>MXKM</v>
          </cell>
          <cell r="J6753" t="str">
            <v>COLETADO</v>
          </cell>
          <cell r="K6753" t="str">
            <v>2,99</v>
          </cell>
          <cell r="L6753">
            <v>0</v>
          </cell>
          <cell r="M6753" t="str">
            <v>2,23</v>
          </cell>
          <cell r="N6753">
            <v>0.76000000000000023</v>
          </cell>
          <cell r="O6753">
            <v>2.99</v>
          </cell>
          <cell r="P6753">
            <v>0</v>
          </cell>
          <cell r="R6753" t="str">
            <v>SINAPI</v>
          </cell>
        </row>
        <row r="6754">
          <cell r="G6754">
            <v>100238</v>
          </cell>
          <cell r="H6754" t="str">
            <v>TRANSPORTE HORIZONTAL MANUAL, DE TUBO DE CPVC COM DIÂMETRO MENOR OU IGUAL A 73 MM (UNIDADE: MXKM). AF_07/2019</v>
          </cell>
          <cell r="I6754" t="str">
            <v>MXKM</v>
          </cell>
          <cell r="J6754" t="str">
            <v>COLETADO</v>
          </cell>
          <cell r="K6754" t="str">
            <v>4,79</v>
          </cell>
          <cell r="L6754">
            <v>0</v>
          </cell>
          <cell r="M6754" t="str">
            <v>3,57</v>
          </cell>
          <cell r="N6754">
            <v>1.2200000000000002</v>
          </cell>
          <cell r="O6754">
            <v>4.79</v>
          </cell>
          <cell r="P6754">
            <v>0</v>
          </cell>
          <cell r="R6754" t="str">
            <v>SINAPI</v>
          </cell>
        </row>
        <row r="6755">
          <cell r="G6755">
            <v>100239</v>
          </cell>
          <cell r="H6755" t="str">
            <v>TRANSPORTE HORIZONTAL MANUAL, DE TUBO DE CPVC COM DIÂMETRO MAIOR QUE 73 MM E MENOR OU IGUAL A 89 MM (UNIDADE: MXKM). AF_07/2019</v>
          </cell>
          <cell r="I6755" t="str">
            <v>MXKM</v>
          </cell>
          <cell r="J6755" t="str">
            <v>COLETADO</v>
          </cell>
          <cell r="K6755" t="str">
            <v>5,99</v>
          </cell>
          <cell r="L6755">
            <v>0</v>
          </cell>
          <cell r="M6755" t="str">
            <v>4,45</v>
          </cell>
          <cell r="N6755">
            <v>1.54</v>
          </cell>
          <cell r="O6755">
            <v>5.99</v>
          </cell>
          <cell r="P6755">
            <v>0</v>
          </cell>
          <cell r="R6755" t="str">
            <v>SINAPI</v>
          </cell>
        </row>
        <row r="6756">
          <cell r="G6756">
            <v>100240</v>
          </cell>
          <cell r="H6756" t="str">
            <v>TRANSPORTE HORIZONTAL MANUAL, DE TUBO DE PPR - PN12 OU PN25 - COM DIÂMETRO MENOR OU IGUAL A 50 MM (UNIDADE: MXKM). AF_07/2019</v>
          </cell>
          <cell r="I6756" t="str">
            <v>MXKM</v>
          </cell>
          <cell r="J6756" t="str">
            <v>COLETADO</v>
          </cell>
          <cell r="K6756" t="str">
            <v>3,59</v>
          </cell>
          <cell r="L6756">
            <v>0</v>
          </cell>
          <cell r="M6756" t="str">
            <v>2,68</v>
          </cell>
          <cell r="N6756">
            <v>0.9099999999999997</v>
          </cell>
          <cell r="O6756">
            <v>3.59</v>
          </cell>
          <cell r="P6756">
            <v>0</v>
          </cell>
          <cell r="R6756" t="str">
            <v>SINAPI</v>
          </cell>
        </row>
        <row r="6757">
          <cell r="G6757">
            <v>100241</v>
          </cell>
          <cell r="H6757" t="str">
            <v>TRANSPORTE HORIZONTAL MANUAL, DE TUBO DE PPR - PN12 OU PN25 - COM DIÂMETRO MAIOR QUE 50 MM E MENOR OU IGUAL A 75 MM (UNIDADE: MXKM). AF_07/2019</v>
          </cell>
          <cell r="I6757" t="str">
            <v>MXKM</v>
          </cell>
          <cell r="J6757" t="str">
            <v>COLETADO</v>
          </cell>
          <cell r="K6757" t="str">
            <v>5,99</v>
          </cell>
          <cell r="L6757">
            <v>0</v>
          </cell>
          <cell r="M6757" t="str">
            <v>4,45</v>
          </cell>
          <cell r="N6757">
            <v>1.54</v>
          </cell>
          <cell r="O6757">
            <v>5.99</v>
          </cell>
          <cell r="P6757">
            <v>0</v>
          </cell>
          <cell r="R6757" t="str">
            <v>SINAPI</v>
          </cell>
        </row>
        <row r="6758">
          <cell r="G6758">
            <v>100242</v>
          </cell>
          <cell r="H6758" t="str">
            <v>TRANSPORTE HORIZONTAL MANUAL, DE TUBO DE PPR - PN12 OU PN25 - COM DIÂMETRO MAIOR QUE 75 MM E MENOR OU IGUAL A 110 MM (UNIDADE: MXKM). AF_07/2019</v>
          </cell>
          <cell r="I6758" t="str">
            <v>MXKM</v>
          </cell>
          <cell r="J6758" t="str">
            <v>COLETADO</v>
          </cell>
          <cell r="K6758" t="str">
            <v>17,70</v>
          </cell>
          <cell r="L6758">
            <v>0</v>
          </cell>
          <cell r="M6758" t="str">
            <v>13,13</v>
          </cell>
          <cell r="N6758">
            <v>4.5699999999999985</v>
          </cell>
          <cell r="O6758">
            <v>17.7</v>
          </cell>
          <cell r="P6758">
            <v>0</v>
          </cell>
          <cell r="R6758" t="str">
            <v>SINAPI</v>
          </cell>
        </row>
        <row r="6759">
          <cell r="G6759">
            <v>100243</v>
          </cell>
          <cell r="H6759" t="str">
            <v>TRANSPORTE HORIZONTAL MANUAL, DE TUBO DE COBRE - CLASSE E - COM DIÂMETRO MENOR OU IGUAL A 54 MM (UNIDADE: MXKM). AF_07/2019</v>
          </cell>
          <cell r="I6759" t="str">
            <v>MXKM</v>
          </cell>
          <cell r="J6759" t="str">
            <v>COLETADO</v>
          </cell>
          <cell r="K6759" t="str">
            <v>2,87</v>
          </cell>
          <cell r="L6759">
            <v>0</v>
          </cell>
          <cell r="M6759" t="str">
            <v>2,15</v>
          </cell>
          <cell r="N6759">
            <v>0.7200000000000002</v>
          </cell>
          <cell r="O6759">
            <v>2.87</v>
          </cell>
          <cell r="P6759">
            <v>0</v>
          </cell>
          <cell r="R6759" t="str">
            <v>SINAPI</v>
          </cell>
        </row>
        <row r="6760">
          <cell r="G6760">
            <v>100244</v>
          </cell>
          <cell r="H6760" t="str">
            <v>TRANSPORTE HORIZONTAL MANUAL, DE TUBO DE COBRE - CLASSE E - COM DIÂMETRO MAIOR QUE 54 MM E MENOR OU IGUAL A 79 MM (UNIDADE: MXKM). AF_07/2019</v>
          </cell>
          <cell r="I6760" t="str">
            <v>MXKM</v>
          </cell>
          <cell r="J6760" t="str">
            <v>COLETADO</v>
          </cell>
          <cell r="K6760" t="str">
            <v>3,59</v>
          </cell>
          <cell r="L6760">
            <v>0</v>
          </cell>
          <cell r="M6760" t="str">
            <v>2,68</v>
          </cell>
          <cell r="N6760">
            <v>0.9099999999999997</v>
          </cell>
          <cell r="O6760">
            <v>3.59</v>
          </cell>
          <cell r="P6760">
            <v>0</v>
          </cell>
          <cell r="R6760" t="str">
            <v>SINAPI</v>
          </cell>
        </row>
        <row r="6761">
          <cell r="G6761">
            <v>100245</v>
          </cell>
          <cell r="H6761" t="str">
            <v>TRANSPORTE HORIZONTAL MANUAL, DE TUBO DE COBRE - CLASSE E - COM DIÂMETRO MAIOR QUE 79 MM E MENOR OU IGUAL A 104 MM (UNIDADE: MXKM). AF_07/2019</v>
          </cell>
          <cell r="I6761" t="str">
            <v>MXKM</v>
          </cell>
          <cell r="J6761" t="str">
            <v>COLETADO</v>
          </cell>
          <cell r="K6761" t="str">
            <v>7,18</v>
          </cell>
          <cell r="L6761">
            <v>0</v>
          </cell>
          <cell r="M6761" t="str">
            <v>5,34</v>
          </cell>
          <cell r="N6761">
            <v>1.8399999999999999</v>
          </cell>
          <cell r="O6761">
            <v>7.18</v>
          </cell>
          <cell r="P6761">
            <v>0</v>
          </cell>
          <cell r="R6761" t="str">
            <v>SINAPI</v>
          </cell>
        </row>
        <row r="6762">
          <cell r="G6762">
            <v>100246</v>
          </cell>
          <cell r="H6762" t="str">
            <v>TRANSPORTE HORIZONTAL MANUAL, DE TUBO DE PVC SÉRIE NORMAL - ESGOTO PREDIAL, OU REFORÇADO PARA ESGOTO OU ÁGUAS PLUVIAIS PREDIAL, COM DIÂMETRO MENOR OU IGUAL A 75 MM (UNIDADE: MXKM). AF_07/2019</v>
          </cell>
          <cell r="I6762" t="str">
            <v>MXKM</v>
          </cell>
          <cell r="J6762" t="str">
            <v>COLETADO</v>
          </cell>
          <cell r="K6762" t="str">
            <v>2,39</v>
          </cell>
          <cell r="L6762">
            <v>0</v>
          </cell>
          <cell r="M6762" t="str">
            <v>1,79</v>
          </cell>
          <cell r="N6762">
            <v>0.60000000000000009</v>
          </cell>
          <cell r="O6762">
            <v>2.39</v>
          </cell>
          <cell r="P6762">
            <v>0</v>
          </cell>
          <cell r="R6762" t="str">
            <v>SINAPI</v>
          </cell>
        </row>
        <row r="6763">
          <cell r="G6763">
            <v>100247</v>
          </cell>
          <cell r="H6763" t="str">
            <v>TRANSPORTE HORIZONTAL MANUAL, DE TUBO DE PVC SÉRIE NORMAL - ESGOTO PREDIAL, OU REFORÇADO PARA ESGOTO OU ÁGUAS PLUVIAIS PREDIAL, COM DIÂMETRO MAIOR QUE 75 MM E MENOR OU IGUAL A 100 MM (UNIDADE: MXKM). AF_07/2019</v>
          </cell>
          <cell r="I6763" t="str">
            <v>MXKM</v>
          </cell>
          <cell r="J6763" t="str">
            <v>COLETADO</v>
          </cell>
          <cell r="K6763" t="str">
            <v>2,99</v>
          </cell>
          <cell r="L6763">
            <v>0</v>
          </cell>
          <cell r="M6763" t="str">
            <v>2,23</v>
          </cell>
          <cell r="N6763">
            <v>0.76000000000000023</v>
          </cell>
          <cell r="O6763">
            <v>2.99</v>
          </cell>
          <cell r="P6763">
            <v>0</v>
          </cell>
          <cell r="R6763" t="str">
            <v>SINAPI</v>
          </cell>
        </row>
        <row r="6764">
          <cell r="G6764">
            <v>100248</v>
          </cell>
          <cell r="H6764" t="str">
            <v>TRANSPORTE HORIZONTAL MANUAL, DE TUBO DE PVC SÉRIE NORMAL - ESGOTO PREDIAL, OU REFORÇADO PARA ESGOTO OU ÁGUAS PLUVIAIS PREDIAL, COM DIÂMETRO MAIOR QUE 100 MM E MENOR OU IGUAL A 150 MM (UNIDADE: MXKM). AF_07/2019</v>
          </cell>
          <cell r="I6764" t="str">
            <v>MXKM</v>
          </cell>
          <cell r="J6764" t="str">
            <v>COLETADO</v>
          </cell>
          <cell r="K6764" t="str">
            <v>11,80</v>
          </cell>
          <cell r="L6764">
            <v>0</v>
          </cell>
          <cell r="M6764" t="str">
            <v>8,75</v>
          </cell>
          <cell r="N6764">
            <v>3.0500000000000007</v>
          </cell>
          <cell r="O6764">
            <v>11.8</v>
          </cell>
          <cell r="P6764">
            <v>0</v>
          </cell>
          <cell r="R6764" t="str">
            <v>SINAPI</v>
          </cell>
        </row>
        <row r="6765">
          <cell r="G6765">
            <v>100249</v>
          </cell>
          <cell r="H6765" t="str">
            <v>TRANSPORTE HORIZONTAL MANUAL, DE TUBO DE AÇO CARBONO LEVE OU MÉDIO, PRETO OU GALVANIZADO, COM DIÂMETRO MENOR OU IGUAL A 20 MM (UNIDADE: MXKM). AF_07/2019</v>
          </cell>
          <cell r="I6765" t="str">
            <v>MXKM</v>
          </cell>
          <cell r="J6765" t="str">
            <v>COLETADO</v>
          </cell>
          <cell r="K6765" t="str">
            <v>2,39</v>
          </cell>
          <cell r="L6765">
            <v>0</v>
          </cell>
          <cell r="M6765" t="str">
            <v>1,79</v>
          </cell>
          <cell r="N6765">
            <v>0.60000000000000009</v>
          </cell>
          <cell r="O6765">
            <v>2.39</v>
          </cell>
          <cell r="P6765">
            <v>0</v>
          </cell>
          <cell r="R6765" t="str">
            <v>SINAPI</v>
          </cell>
        </row>
        <row r="6766">
          <cell r="G6766">
            <v>100250</v>
          </cell>
          <cell r="H6766" t="str">
            <v>TRANSPORTE HORIZONTAL MANUAL, DE TUBO DE AÇO CARBONO LEVE OU MÉDIO, PRETO OU GALVANIZADO, COM DIÂMETRO MAIOR QUE 20 MM E MENOR OU IGUAL A 32 MM (UNIDADE: MXKM). AF_07/2019</v>
          </cell>
          <cell r="I6766" t="str">
            <v>MXKM</v>
          </cell>
          <cell r="J6766" t="str">
            <v>COLETADO</v>
          </cell>
          <cell r="K6766" t="str">
            <v>3,99</v>
          </cell>
          <cell r="L6766">
            <v>0</v>
          </cell>
          <cell r="M6766" t="str">
            <v>2,98</v>
          </cell>
          <cell r="N6766">
            <v>1.0100000000000002</v>
          </cell>
          <cell r="O6766">
            <v>3.99</v>
          </cell>
          <cell r="P6766">
            <v>0</v>
          </cell>
          <cell r="R6766" t="str">
            <v>SINAPI</v>
          </cell>
        </row>
        <row r="6767">
          <cell r="G6767">
            <v>100251</v>
          </cell>
          <cell r="H6767" t="str">
            <v>TRANSPORTE HORIZONTAL MANUAL, DE TUBO DE AÇO CARBONO LEVE OU MÉDIO, PRETO OU GALVANIZADO, COM DIÂMETRO MAIOR QUE 32 MM E MENOR OU IGUAL A 65 MM (UNIDADE: MXKM). AF_07/2019</v>
          </cell>
          <cell r="I6767" t="str">
            <v>MXKM</v>
          </cell>
          <cell r="J6767" t="str">
            <v>COLETADO</v>
          </cell>
          <cell r="K6767" t="str">
            <v>11,80</v>
          </cell>
          <cell r="L6767">
            <v>0</v>
          </cell>
          <cell r="M6767" t="str">
            <v>8,75</v>
          </cell>
          <cell r="N6767">
            <v>3.0500000000000007</v>
          </cell>
          <cell r="O6767">
            <v>11.8</v>
          </cell>
          <cell r="P6767">
            <v>0</v>
          </cell>
          <cell r="R6767" t="str">
            <v>SINAPI</v>
          </cell>
        </row>
        <row r="6768">
          <cell r="G6768">
            <v>100252</v>
          </cell>
          <cell r="H6768" t="str">
            <v>TRANSPORTE HORIZONTAL MANUAL, DE TUBO DE AÇO CARBONO LEVE OU MÉDIO, PRETO OU GALVANIZADO, COM DIÂMETRO MAIOR QUE 65 MM E MENOR OU IGUAL A 90 MM (UNIDADE: MXKM). AF_07/2019</v>
          </cell>
          <cell r="I6768" t="str">
            <v>MXKM</v>
          </cell>
          <cell r="J6768" t="str">
            <v>COLETADO</v>
          </cell>
          <cell r="K6768" t="str">
            <v>17,70</v>
          </cell>
          <cell r="L6768">
            <v>0</v>
          </cell>
          <cell r="M6768" t="str">
            <v>13,13</v>
          </cell>
          <cell r="N6768">
            <v>4.5699999999999985</v>
          </cell>
          <cell r="O6768">
            <v>17.7</v>
          </cell>
          <cell r="P6768">
            <v>0</v>
          </cell>
          <cell r="R6768" t="str">
            <v>SINAPI</v>
          </cell>
        </row>
        <row r="6769">
          <cell r="G6769">
            <v>100253</v>
          </cell>
          <cell r="H6769" t="str">
            <v>TRANSPORTE HORIZONTAL MANUAL, DE TUBO DE AÇO CARBONO LEVE OU MÉDIO, PRETO OU GALVANIZADO, COM DIÂMETRO MAIOR QUE 90 MM E MENOR OU IGUAL A 125 MM (UNIDADE: MXKM). AF_07/2019</v>
          </cell>
          <cell r="I6769" t="str">
            <v>MXKM</v>
          </cell>
          <cell r="J6769" t="str">
            <v>COLETADO</v>
          </cell>
          <cell r="K6769" t="str">
            <v>23,60</v>
          </cell>
          <cell r="L6769">
            <v>0</v>
          </cell>
          <cell r="M6769" t="str">
            <v>17,49</v>
          </cell>
          <cell r="N6769">
            <v>6.110000000000003</v>
          </cell>
          <cell r="O6769">
            <v>23.6</v>
          </cell>
          <cell r="P6769">
            <v>0</v>
          </cell>
          <cell r="R6769" t="str">
            <v>SINAPI</v>
          </cell>
        </row>
        <row r="6770">
          <cell r="G6770">
            <v>100254</v>
          </cell>
          <cell r="H6770" t="str">
            <v>TRANSPORTE HORIZONTAL MANUAL, DE TUBO DE AÇO CARBONO LEVE OU MÉDIO, PRETO OU GALVANIZADO, COM DIÂMETRO MAIOR QUE 125 MM E MENOR OU IGUAL A 150 MM (UNIDADE: MXKM). AF_07/2019</v>
          </cell>
          <cell r="I6770" t="str">
            <v>MXKM</v>
          </cell>
          <cell r="J6770" t="str">
            <v>COLETADO</v>
          </cell>
          <cell r="K6770" t="str">
            <v>35,40</v>
          </cell>
          <cell r="L6770">
            <v>0</v>
          </cell>
          <cell r="M6770" t="str">
            <v>26,23</v>
          </cell>
          <cell r="N6770">
            <v>9.1699999999999982</v>
          </cell>
          <cell r="O6770">
            <v>35.4</v>
          </cell>
          <cell r="P6770">
            <v>0</v>
          </cell>
          <cell r="R6770" t="str">
            <v>SINAPI</v>
          </cell>
        </row>
        <row r="6771">
          <cell r="G6771">
            <v>100255</v>
          </cell>
          <cell r="H6771" t="str">
            <v>TRANSPORTE HORIZONTAL MANUAL, DE TÁBUAS DE MADEIRA COM SEÇÃO TRANSVERSAL DE 2,5 X 25 CM E 2,5 X 30 CM (UNIDADE: MXKM). AF_07/2019</v>
          </cell>
          <cell r="I6771" t="str">
            <v>MXKM</v>
          </cell>
          <cell r="J6771" t="str">
            <v>COLETADO</v>
          </cell>
          <cell r="K6771" t="str">
            <v>11,98</v>
          </cell>
          <cell r="L6771">
            <v>0</v>
          </cell>
          <cell r="M6771" t="str">
            <v>8,89</v>
          </cell>
          <cell r="N6771">
            <v>3.09</v>
          </cell>
          <cell r="O6771">
            <v>11.98</v>
          </cell>
          <cell r="P6771">
            <v>0</v>
          </cell>
          <cell r="R6771" t="str">
            <v>SINAPI</v>
          </cell>
        </row>
        <row r="6772">
          <cell r="G6772">
            <v>100256</v>
          </cell>
          <cell r="H6772" t="str">
            <v>TRANSPORTE HORIZONTAL MANUAL, DE CAIBROS DE MADEIRA COM SEÇÃO TRANSVERSAL DE 7,5 X 6 CM E 6 X 8 CM (UNIDADE: MXKM). AF_07/2019</v>
          </cell>
          <cell r="I6772" t="str">
            <v>MXKM</v>
          </cell>
          <cell r="J6772" t="str">
            <v>COLETADO</v>
          </cell>
          <cell r="K6772" t="str">
            <v>7,98</v>
          </cell>
          <cell r="L6772">
            <v>0</v>
          </cell>
          <cell r="M6772" t="str">
            <v>5,93</v>
          </cell>
          <cell r="N6772">
            <v>2.0500000000000007</v>
          </cell>
          <cell r="O6772">
            <v>7.98</v>
          </cell>
          <cell r="P6772">
            <v>0</v>
          </cell>
          <cell r="R6772" t="str">
            <v>SINAPI</v>
          </cell>
        </row>
        <row r="6773">
          <cell r="G6773">
            <v>100257</v>
          </cell>
          <cell r="H6773" t="str">
            <v>TRANSPORTE HORIZONTAL MANUAL, DE RIPAS DE MADEIRA COM SEÇÃO TRANSVERSAL DE 1 X 5 CM E 2 X 5 CM (UNIDADE: MXKM). AF_07/2019</v>
          </cell>
          <cell r="I6773" t="str">
            <v>MXKM</v>
          </cell>
          <cell r="J6773" t="str">
            <v>COLETADO</v>
          </cell>
          <cell r="K6773" t="str">
            <v>4,79</v>
          </cell>
          <cell r="L6773">
            <v>0</v>
          </cell>
          <cell r="M6773" t="str">
            <v>3,57</v>
          </cell>
          <cell r="N6773">
            <v>1.2200000000000002</v>
          </cell>
          <cell r="O6773">
            <v>4.79</v>
          </cell>
          <cell r="P6773">
            <v>0</v>
          </cell>
          <cell r="R6773" t="str">
            <v>SINAPI</v>
          </cell>
        </row>
        <row r="6774">
          <cell r="G6774">
            <v>100258</v>
          </cell>
          <cell r="H6774" t="str">
            <v>TRANSPORTE HORIZONTAL MANUAL, DE VIGAS DE MADEIRA COM SEÇÃO TRANSVERSAL DE 5 X 12 CM (UNIDADE: MXKM). AF_07/2019</v>
          </cell>
          <cell r="I6774" t="str">
            <v>MXKM</v>
          </cell>
          <cell r="J6774" t="str">
            <v>COLETADO</v>
          </cell>
          <cell r="K6774" t="str">
            <v>11,98</v>
          </cell>
          <cell r="L6774">
            <v>0</v>
          </cell>
          <cell r="M6774" t="str">
            <v>8,89</v>
          </cell>
          <cell r="N6774">
            <v>3.09</v>
          </cell>
          <cell r="O6774">
            <v>11.98</v>
          </cell>
          <cell r="P6774">
            <v>0</v>
          </cell>
          <cell r="R6774" t="str">
            <v>SINAPI</v>
          </cell>
        </row>
        <row r="6775">
          <cell r="G6775">
            <v>100259</v>
          </cell>
          <cell r="H6775" t="str">
            <v>TRANSPORTE HORIZONTAL MANUAL, DE VIGAS DE MADEIRA COM SEÇÃO TRANSVERSAL DE 6 X 16 CM (UNIDADE: MXKM). AF_07/2019</v>
          </cell>
          <cell r="I6775" t="str">
            <v>MXKM</v>
          </cell>
          <cell r="J6775" t="str">
            <v>COLETADO</v>
          </cell>
          <cell r="K6775" t="str">
            <v>23,60</v>
          </cell>
          <cell r="L6775">
            <v>0</v>
          </cell>
          <cell r="M6775" t="str">
            <v>17,49</v>
          </cell>
          <cell r="N6775">
            <v>6.110000000000003</v>
          </cell>
          <cell r="O6775">
            <v>23.6</v>
          </cell>
          <cell r="P6775">
            <v>0</v>
          </cell>
          <cell r="R6775" t="str">
            <v>SINAPI</v>
          </cell>
        </row>
        <row r="6776">
          <cell r="G6776">
            <v>100260</v>
          </cell>
          <cell r="H6776" t="str">
            <v>TRANSPORTE HORIZONTAL MANUAL, DE VERGALHÕES DE AÇO COM DIÂMETRO DE 5 MM (UNIDADE: KGXKM). AF_07/2019</v>
          </cell>
          <cell r="I6776" t="str">
            <v>KGXKM</v>
          </cell>
          <cell r="J6776" t="str">
            <v>COLETADO</v>
          </cell>
          <cell r="K6776" t="str">
            <v>7,77</v>
          </cell>
          <cell r="L6776">
            <v>0</v>
          </cell>
          <cell r="M6776" t="str">
            <v>5,78</v>
          </cell>
          <cell r="N6776">
            <v>1.9899999999999993</v>
          </cell>
          <cell r="O6776">
            <v>7.77</v>
          </cell>
          <cell r="P6776">
            <v>0</v>
          </cell>
          <cell r="R6776" t="str">
            <v>SINAPI</v>
          </cell>
        </row>
        <row r="6777">
          <cell r="G6777">
            <v>100261</v>
          </cell>
          <cell r="H6777" t="str">
            <v>TRANSPORTE HORIZONTAL MANUAL, DE VERGALHÕES DE AÇO COM DIÂMETRO DE 6,3 MM (UNIDADE: KGXKM). AF_07/2019</v>
          </cell>
          <cell r="I6777" t="str">
            <v>KGXKM</v>
          </cell>
          <cell r="J6777" t="str">
            <v>COLETADO</v>
          </cell>
          <cell r="K6777" t="str">
            <v>4,89</v>
          </cell>
          <cell r="L6777">
            <v>0</v>
          </cell>
          <cell r="M6777" t="str">
            <v>3,65</v>
          </cell>
          <cell r="N6777">
            <v>1.2399999999999998</v>
          </cell>
          <cell r="O6777">
            <v>4.8899999999999997</v>
          </cell>
          <cell r="P6777">
            <v>0</v>
          </cell>
          <cell r="R6777" t="str">
            <v>SINAPI</v>
          </cell>
        </row>
        <row r="6778">
          <cell r="G6778">
            <v>100262</v>
          </cell>
          <cell r="H6778" t="str">
            <v>TRANSPORTE HORIZONTAL MANUAL, DE VERGALHÕES DE AÇO COM DIÂMETRO DE 8 MM (UNIDADE: KGXKM). AF_07/2019</v>
          </cell>
          <cell r="I6778" t="str">
            <v>KGXKM</v>
          </cell>
          <cell r="J6778" t="str">
            <v>COLETADO</v>
          </cell>
          <cell r="K6778" t="str">
            <v>3,03</v>
          </cell>
          <cell r="L6778">
            <v>0</v>
          </cell>
          <cell r="M6778" t="str">
            <v>2,26</v>
          </cell>
          <cell r="N6778">
            <v>0.77</v>
          </cell>
          <cell r="O6778">
            <v>3.03</v>
          </cell>
          <cell r="P6778">
            <v>0</v>
          </cell>
          <cell r="R6778" t="str">
            <v>SINAPI</v>
          </cell>
        </row>
        <row r="6779">
          <cell r="G6779">
            <v>100263</v>
          </cell>
          <cell r="H6779" t="str">
            <v>TRANSPORTE HORIZONTAL MANUAL, DE VERGALHÕES DE AÇO COM DIÂMETRO DE 10 MM; 12,5 MM; 16 MM; 20 MM; 25 MM OU 32 MM (UNIDADE: KGXKM). AF_07/2019</v>
          </cell>
          <cell r="I6779" t="str">
            <v>KGXKM</v>
          </cell>
          <cell r="J6779" t="str">
            <v>COLETADO</v>
          </cell>
          <cell r="K6779" t="str">
            <v>1,94</v>
          </cell>
          <cell r="L6779">
            <v>0</v>
          </cell>
          <cell r="M6779" t="str">
            <v>1,47</v>
          </cell>
          <cell r="N6779">
            <v>0.47</v>
          </cell>
          <cell r="O6779">
            <v>1.94</v>
          </cell>
          <cell r="P6779">
            <v>0</v>
          </cell>
          <cell r="R6779" t="str">
            <v>SINAPI</v>
          </cell>
        </row>
        <row r="6780">
          <cell r="G6780">
            <v>100264</v>
          </cell>
          <cell r="H6780" t="str">
            <v>TRANSPORTE HORIZONTAL MANUAL, DE JANELA (UNIDADE: M2XKM). AF_07/2019</v>
          </cell>
          <cell r="I6780" t="str">
            <v>M2XKM</v>
          </cell>
          <cell r="J6780" t="str">
            <v>COLETADO</v>
          </cell>
          <cell r="K6780" t="str">
            <v>35,35</v>
          </cell>
          <cell r="L6780">
            <v>0</v>
          </cell>
          <cell r="M6780" t="str">
            <v>26,19</v>
          </cell>
          <cell r="N6780">
            <v>9.16</v>
          </cell>
          <cell r="O6780">
            <v>35.35</v>
          </cell>
          <cell r="P6780">
            <v>0</v>
          </cell>
          <cell r="R6780" t="str">
            <v>SINAPI</v>
          </cell>
        </row>
        <row r="6781">
          <cell r="G6781">
            <v>100265</v>
          </cell>
          <cell r="H6781" t="str">
            <v>TRANSPORTE VERTICAL MANUAL, 1 PAVIMENTO, DE JANELA (UNIDADE: M2). AF_07/2019</v>
          </cell>
          <cell r="I6781" t="str">
            <v>M2</v>
          </cell>
          <cell r="J6781" t="str">
            <v>COLETADO</v>
          </cell>
          <cell r="K6781" t="str">
            <v>0,74</v>
          </cell>
          <cell r="L6781">
            <v>0</v>
          </cell>
          <cell r="M6781" t="str">
            <v>0,57</v>
          </cell>
          <cell r="N6781">
            <v>0.17000000000000004</v>
          </cell>
          <cell r="O6781">
            <v>0.74</v>
          </cell>
          <cell r="P6781">
            <v>0</v>
          </cell>
          <cell r="R6781" t="str">
            <v>SINAPI</v>
          </cell>
        </row>
        <row r="6782">
          <cell r="G6782">
            <v>100266</v>
          </cell>
          <cell r="H6782" t="str">
            <v>TRANSPORTE HORIZONTAL MANUAL, DE PORTA (UNIDADE: UNIDXKM). AF_07/2019</v>
          </cell>
          <cell r="I6782" t="str">
            <v>UNXKM</v>
          </cell>
          <cell r="J6782" t="str">
            <v>COLETADO</v>
          </cell>
          <cell r="K6782" t="str">
            <v>75,12</v>
          </cell>
          <cell r="L6782">
            <v>0</v>
          </cell>
          <cell r="M6782" t="str">
            <v>55,64</v>
          </cell>
          <cell r="N6782">
            <v>19.480000000000004</v>
          </cell>
          <cell r="O6782">
            <v>75.12</v>
          </cell>
          <cell r="P6782">
            <v>0</v>
          </cell>
          <cell r="R6782" t="str">
            <v>SINAPI</v>
          </cell>
        </row>
        <row r="6783">
          <cell r="G6783">
            <v>100267</v>
          </cell>
          <cell r="H6783" t="str">
            <v>TRANSPORTE VERTICAL MANUAL, 1 PAVIMENTO, DE PORTA (UNIDADE: UNID). AF_07/2019</v>
          </cell>
          <cell r="I6783" t="str">
            <v>UN</v>
          </cell>
          <cell r="J6783" t="str">
            <v>COLETADO</v>
          </cell>
          <cell r="K6783" t="str">
            <v>1,48</v>
          </cell>
          <cell r="L6783">
            <v>0</v>
          </cell>
          <cell r="M6783" t="str">
            <v>1,13</v>
          </cell>
          <cell r="N6783">
            <v>0.35000000000000009</v>
          </cell>
          <cell r="O6783">
            <v>1.48</v>
          </cell>
          <cell r="P6783">
            <v>0</v>
          </cell>
          <cell r="R6783" t="str">
            <v>SINAPI</v>
          </cell>
        </row>
        <row r="6784">
          <cell r="G6784">
            <v>100268</v>
          </cell>
          <cell r="H6784" t="str">
            <v>TRANSPORTE HORIZONTAL MANUAL, DE BANCADA DE MÁRMORE OU GRANITO PARA COZINHA/LAVATÓRIO OU MÁRMORE SINTÉTICO COM CUBA INTEGRADA (UNIDADE: UNIDXKM). AF_07/2019</v>
          </cell>
          <cell r="I6784" t="str">
            <v>UNXKM</v>
          </cell>
          <cell r="J6784" t="str">
            <v>COLETADO</v>
          </cell>
          <cell r="K6784" t="str">
            <v>75,12</v>
          </cell>
          <cell r="L6784">
            <v>0</v>
          </cell>
          <cell r="M6784" t="str">
            <v>55,64</v>
          </cell>
          <cell r="N6784">
            <v>19.480000000000004</v>
          </cell>
          <cell r="O6784">
            <v>75.12</v>
          </cell>
          <cell r="P6784">
            <v>0</v>
          </cell>
          <cell r="R6784" t="str">
            <v>SINAPI</v>
          </cell>
        </row>
        <row r="6785">
          <cell r="G6785">
            <v>100269</v>
          </cell>
          <cell r="H6785" t="str">
            <v>TRANSPORTE VERTICAL, BANCADA DE MÁRMORE OU GRANITO PARA COZINHA/LAVATÓRIO OU MÁRMORE SINTÉTICO COM CUBA INTEGRADA, MANUAL, 1 PAVIMENTO, (UNIDADE: UNID). AF_07/2019</v>
          </cell>
          <cell r="I6785" t="str">
            <v>UN</v>
          </cell>
          <cell r="J6785" t="str">
            <v>COLETADO</v>
          </cell>
          <cell r="K6785" t="str">
            <v>1,48</v>
          </cell>
          <cell r="L6785">
            <v>0</v>
          </cell>
          <cell r="M6785" t="str">
            <v>1,13</v>
          </cell>
          <cell r="N6785">
            <v>0.35000000000000009</v>
          </cell>
          <cell r="O6785">
            <v>1.48</v>
          </cell>
          <cell r="P6785">
            <v>0</v>
          </cell>
          <cell r="R6785" t="str">
            <v>SINAPI</v>
          </cell>
        </row>
        <row r="6786">
          <cell r="G6786">
            <v>100270</v>
          </cell>
          <cell r="H6786" t="str">
            <v>TRANSPORTE HORIZONTAL COM CARRINHO PLATAFORMA, DE BANCADA DE MÁRMORE OU GRANITO PARA COZINHA/LAVATÓRIO OU MÁRMORE SINTÉTICO COM CUBA INTEGRADA (UNIDADE: UNIDXKM). AF_07/2019</v>
          </cell>
          <cell r="I6786" t="str">
            <v>UNXKM</v>
          </cell>
          <cell r="J6786" t="str">
            <v>COLETADO</v>
          </cell>
          <cell r="K6786" t="str">
            <v>56,31</v>
          </cell>
          <cell r="L6786">
            <v>0</v>
          </cell>
          <cell r="M6786" t="str">
            <v>41,71</v>
          </cell>
          <cell r="N6786">
            <v>14.600000000000001</v>
          </cell>
          <cell r="O6786">
            <v>56.31</v>
          </cell>
          <cell r="P6786">
            <v>0</v>
          </cell>
          <cell r="R6786" t="str">
            <v>SINAPI</v>
          </cell>
        </row>
        <row r="6787">
          <cell r="G6787">
            <v>100271</v>
          </cell>
          <cell r="H6787" t="str">
            <v>TRANSPORTE HORIZONTAL MANUAL, DE VIDRO (UNIDADE: M2XKM). AF_07/2019</v>
          </cell>
          <cell r="I6787" t="str">
            <v>M2XKM</v>
          </cell>
          <cell r="J6787" t="str">
            <v>COLETADO</v>
          </cell>
          <cell r="K6787" t="str">
            <v>56,34</v>
          </cell>
          <cell r="L6787">
            <v>0</v>
          </cell>
          <cell r="M6787" t="str">
            <v>41,73</v>
          </cell>
          <cell r="N6787">
            <v>14.610000000000007</v>
          </cell>
          <cell r="O6787">
            <v>56.34</v>
          </cell>
          <cell r="P6787">
            <v>0</v>
          </cell>
          <cell r="R6787" t="str">
            <v>SINAPI</v>
          </cell>
        </row>
        <row r="6788">
          <cell r="G6788">
            <v>100272</v>
          </cell>
          <cell r="H6788" t="str">
            <v>TRANSPORTE VERTICAL MANUAL, 1 PAVIMENTO, DE VIDRO (UNIDADE: M2). AF_07/2019</v>
          </cell>
          <cell r="I6788" t="str">
            <v>M2</v>
          </cell>
          <cell r="J6788" t="str">
            <v>COLETADO</v>
          </cell>
          <cell r="K6788" t="str">
            <v>1,11</v>
          </cell>
          <cell r="L6788">
            <v>0</v>
          </cell>
          <cell r="M6788" t="str">
            <v>0,84</v>
          </cell>
          <cell r="N6788">
            <v>0.27000000000000013</v>
          </cell>
          <cell r="O6788">
            <v>1.1100000000000001</v>
          </cell>
          <cell r="P6788">
            <v>0</v>
          </cell>
          <cell r="R6788" t="str">
            <v>SINAPI</v>
          </cell>
        </row>
        <row r="6789">
          <cell r="G6789">
            <v>100273</v>
          </cell>
          <cell r="H6789" t="str">
            <v>TRANSPORTE HORIZONTAL MANUAL, DE TELA DE AÇO (UNIDADE: KGXKM). AF_07/2019</v>
          </cell>
          <cell r="I6789" t="str">
            <v>KGXKM</v>
          </cell>
          <cell r="J6789" t="str">
            <v>COLETADO</v>
          </cell>
          <cell r="K6789" t="str">
            <v>2,93</v>
          </cell>
          <cell r="L6789">
            <v>0</v>
          </cell>
          <cell r="M6789" t="str">
            <v>2,19</v>
          </cell>
          <cell r="N6789">
            <v>0.74000000000000021</v>
          </cell>
          <cell r="O6789">
            <v>2.93</v>
          </cell>
          <cell r="P6789">
            <v>0</v>
          </cell>
          <cell r="R6789" t="str">
            <v>SINAPI</v>
          </cell>
        </row>
        <row r="6790">
          <cell r="G6790">
            <v>100274</v>
          </cell>
          <cell r="H6790" t="str">
            <v>TRANSPORTE HORIZONTAL MANUAL, DE COMPENSADO DE MADEIRA (UNIDADE: M2XKM). AF_07/2019</v>
          </cell>
          <cell r="I6790" t="str">
            <v>M2XKM</v>
          </cell>
          <cell r="J6790" t="str">
            <v>COLETADO</v>
          </cell>
          <cell r="K6790" t="str">
            <v>25,05</v>
          </cell>
          <cell r="L6790">
            <v>0</v>
          </cell>
          <cell r="M6790" t="str">
            <v>18,56</v>
          </cell>
          <cell r="N6790">
            <v>6.490000000000002</v>
          </cell>
          <cell r="O6790">
            <v>25.05</v>
          </cell>
          <cell r="P6790">
            <v>0</v>
          </cell>
          <cell r="R6790" t="str">
            <v>SINAPI</v>
          </cell>
        </row>
        <row r="6791">
          <cell r="G6791">
            <v>100275</v>
          </cell>
          <cell r="H6791" t="str">
            <v>TRANSPORTE HORIZONTAL MANUAL, DE TELHA TERMOACÚSTICA OU TELHA DE AÇO ZINCADO (UNIDADE: M2XKM). AF_07/2019</v>
          </cell>
          <cell r="I6791" t="str">
            <v>M2XKM</v>
          </cell>
          <cell r="J6791" t="str">
            <v>COLETADO</v>
          </cell>
          <cell r="K6791" t="str">
            <v>16,19</v>
          </cell>
          <cell r="L6791">
            <v>0</v>
          </cell>
          <cell r="M6791" t="str">
            <v>12,02</v>
          </cell>
          <cell r="N6791">
            <v>4.1700000000000017</v>
          </cell>
          <cell r="O6791">
            <v>16.190000000000001</v>
          </cell>
          <cell r="P6791">
            <v>0</v>
          </cell>
          <cell r="R6791" t="str">
            <v>SINAPI</v>
          </cell>
        </row>
        <row r="6792">
          <cell r="G6792">
            <v>100276</v>
          </cell>
          <cell r="H6792" t="str">
            <v>TRANSPORTE HORIZONTAL MANUAL, DE TELHA DE FIBROCIMENTO OU TELHA ESTRUTURAL DE FIBROCIMENTO, CANALETE 90 OU KALHETÃO (UNIDADE: M2XKM). AF_07/2019</v>
          </cell>
          <cell r="I6792" t="str">
            <v>M2XKM</v>
          </cell>
          <cell r="J6792" t="str">
            <v>COLETADO</v>
          </cell>
          <cell r="K6792" t="str">
            <v>29,56</v>
          </cell>
          <cell r="L6792">
            <v>0</v>
          </cell>
          <cell r="M6792" t="str">
            <v>21,90</v>
          </cell>
          <cell r="N6792">
            <v>7.66</v>
          </cell>
          <cell r="O6792">
            <v>29.56</v>
          </cell>
          <cell r="P6792">
            <v>0</v>
          </cell>
          <cell r="R6792" t="str">
            <v>SINAPI</v>
          </cell>
        </row>
        <row r="6793">
          <cell r="G6793">
            <v>100277</v>
          </cell>
          <cell r="H6793" t="str">
            <v>TRANSPORTE HORIZONTAL COM MANIPULADOR TELESCÓPICO, DE TELHAS TERMOACÚSTICAS, FIBROCIMENTO, AÇO ZINCADO, FIBROCIMENTO ESTRUTURAL, CANALETE 90 OU KALHETÃO (UNIDADE: M2XKM). AF_07/2019</v>
          </cell>
          <cell r="I6793" t="str">
            <v>M2XKM</v>
          </cell>
          <cell r="J6793" t="str">
            <v>ATRIBUÍDO SÃO PAULO</v>
          </cell>
          <cell r="K6793" t="str">
            <v>1,69</v>
          </cell>
          <cell r="L6793">
            <v>0</v>
          </cell>
          <cell r="M6793" t="str">
            <v>0,38</v>
          </cell>
          <cell r="N6793">
            <v>1.31</v>
          </cell>
          <cell r="O6793">
            <v>1.69</v>
          </cell>
          <cell r="P6793">
            <v>0</v>
          </cell>
          <cell r="R6793" t="str">
            <v>SINAPI</v>
          </cell>
        </row>
        <row r="6794">
          <cell r="G6794">
            <v>100278</v>
          </cell>
          <cell r="H6794" t="str">
            <v>TRANSPORTE HORIZONTAL MANUAL, DE BACIA SANITÁRIA, CAIXA ACOPLADA, TANQUE OU PIA (UNIDADE: UNIDXKM). AF_07/2019</v>
          </cell>
          <cell r="I6794" t="str">
            <v>UNXKM</v>
          </cell>
          <cell r="J6794" t="str">
            <v>COLETADO</v>
          </cell>
          <cell r="K6794" t="str">
            <v>35,94</v>
          </cell>
          <cell r="L6794">
            <v>0</v>
          </cell>
          <cell r="M6794" t="str">
            <v>26,63</v>
          </cell>
          <cell r="N6794">
            <v>9.3099999999999987</v>
          </cell>
          <cell r="O6794">
            <v>35.94</v>
          </cell>
          <cell r="P6794">
            <v>0</v>
          </cell>
          <cell r="R6794" t="str">
            <v>SINAPI</v>
          </cell>
        </row>
        <row r="6795">
          <cell r="G6795">
            <v>100279</v>
          </cell>
          <cell r="H6795" t="str">
            <v>TRANSPORTE VERTICAL MANUAL, 1 PAVIMENTO, DE BACIA SANITÁRIA, CAIXA ACOPLADA, TANQUE OU PIA (UNIDADE: UNID). AF_07/2019</v>
          </cell>
          <cell r="I6795" t="str">
            <v>UN</v>
          </cell>
          <cell r="J6795" t="str">
            <v>COLETADO</v>
          </cell>
          <cell r="K6795" t="str">
            <v>0,69</v>
          </cell>
          <cell r="L6795">
            <v>0</v>
          </cell>
          <cell r="M6795" t="str">
            <v>0,53</v>
          </cell>
          <cell r="N6795">
            <v>0.15999999999999992</v>
          </cell>
          <cell r="O6795">
            <v>0.69</v>
          </cell>
          <cell r="P6795">
            <v>0</v>
          </cell>
          <cell r="R6795" t="str">
            <v>SINAPI</v>
          </cell>
        </row>
        <row r="6796">
          <cell r="G6796">
            <v>100280</v>
          </cell>
          <cell r="H6796" t="str">
            <v>TRANSPORTE HORIZONTAL COM CARRINHO PLATAFORMA, DE BACIA SANITÁRIA, CAIXA ACOPLADA, TANQUE OU PIA (UNIDADE: UNIDXKM). AF_07/2019</v>
          </cell>
          <cell r="I6796" t="str">
            <v>UNXKM</v>
          </cell>
          <cell r="J6796" t="str">
            <v>COLETADO</v>
          </cell>
          <cell r="K6796" t="str">
            <v>16,50</v>
          </cell>
          <cell r="L6796">
            <v>0</v>
          </cell>
          <cell r="M6796" t="str">
            <v>12,24</v>
          </cell>
          <cell r="N6796">
            <v>4.26</v>
          </cell>
          <cell r="O6796">
            <v>16.5</v>
          </cell>
          <cell r="P6796">
            <v>0</v>
          </cell>
          <cell r="R6796" t="str">
            <v>SINAPI</v>
          </cell>
        </row>
        <row r="6797">
          <cell r="G6797">
            <v>100281</v>
          </cell>
          <cell r="H6797" t="str">
            <v>TRANSPORTE HORIZONTAL COM MANIPULADOR TELESCÓPICO, DE BACIA SANITÁRIA, CAIXA ACOPLADA, TANQUE OU PIA (UNIDADE: UNIDXKM). AF_07/2019</v>
          </cell>
          <cell r="I6797" t="str">
            <v>UNXKM</v>
          </cell>
          <cell r="J6797" t="str">
            <v>ATRIBUÍDO SÃO PAULO</v>
          </cell>
          <cell r="K6797" t="str">
            <v>3,24</v>
          </cell>
          <cell r="L6797">
            <v>0</v>
          </cell>
          <cell r="M6797" t="str">
            <v>0,73</v>
          </cell>
          <cell r="N6797">
            <v>2.5100000000000002</v>
          </cell>
          <cell r="O6797">
            <v>3.24</v>
          </cell>
          <cell r="P6797">
            <v>0</v>
          </cell>
          <cell r="R6797" t="str">
            <v>SINAPI</v>
          </cell>
        </row>
        <row r="6798">
          <cell r="G6798">
            <v>100282</v>
          </cell>
          <cell r="H6798" t="str">
            <v>TRANSPORTE HORIZONTAL MANUAL, DE TELHA DE CONCRETO OU CERÂMICA (UNIDADE: M2XKM). AF_07/2019</v>
          </cell>
          <cell r="I6798" t="str">
            <v>M2XKM</v>
          </cell>
          <cell r="J6798" t="str">
            <v>COLETADO</v>
          </cell>
          <cell r="K6798" t="str">
            <v>140,75</v>
          </cell>
          <cell r="L6798">
            <v>0</v>
          </cell>
          <cell r="M6798" t="str">
            <v>104,22</v>
          </cell>
          <cell r="N6798">
            <v>36.53</v>
          </cell>
          <cell r="O6798">
            <v>140.75</v>
          </cell>
          <cell r="P6798">
            <v>0</v>
          </cell>
          <cell r="R6798" t="str">
            <v>SINAPI</v>
          </cell>
        </row>
        <row r="6799">
          <cell r="G6799">
            <v>100283</v>
          </cell>
          <cell r="H6799" t="str">
            <v>TRANSPORTE HORIZONTAL COM CARRINHO PLATAFORMA, DE TELHA DE CONCRETO OU CERÂMICA (UNIDADE: M2XKM). AF_07/2019</v>
          </cell>
          <cell r="I6799" t="str">
            <v>M2XKM</v>
          </cell>
          <cell r="J6799" t="str">
            <v>COLETADO</v>
          </cell>
          <cell r="K6799" t="str">
            <v>22,73</v>
          </cell>
          <cell r="L6799">
            <v>0</v>
          </cell>
          <cell r="M6799" t="str">
            <v>16,85</v>
          </cell>
          <cell r="N6799">
            <v>5.879999999999999</v>
          </cell>
          <cell r="O6799">
            <v>22.73</v>
          </cell>
          <cell r="P6799">
            <v>0</v>
          </cell>
          <cell r="R6799" t="str">
            <v>SINAPI</v>
          </cell>
        </row>
        <row r="6800">
          <cell r="G6800">
            <v>100284</v>
          </cell>
          <cell r="H6800" t="str">
            <v>TRANSPORTE HORIZONTAL COM MANIPULADOR TELESCÓPICO, DE TELHA DE CONCRETO OU CERÂMICA (UNIDADE: M2XKM). AF_07/2019</v>
          </cell>
          <cell r="I6800" t="str">
            <v>M2XKM</v>
          </cell>
          <cell r="J6800" t="str">
            <v>ATRIBUÍDO SÃO PAULO</v>
          </cell>
          <cell r="K6800" t="str">
            <v>9,49</v>
          </cell>
          <cell r="L6800">
            <v>0</v>
          </cell>
          <cell r="M6800" t="str">
            <v>2,15</v>
          </cell>
          <cell r="N6800">
            <v>7.34</v>
          </cell>
          <cell r="O6800">
            <v>9.49</v>
          </cell>
          <cell r="P6800">
            <v>0</v>
          </cell>
          <cell r="R6800" t="str">
            <v>SINAPI</v>
          </cell>
        </row>
        <row r="6801">
          <cell r="G6801">
            <v>100285</v>
          </cell>
          <cell r="H6801" t="str">
            <v>TRANSPORTE HORIZONTAL MANUAL, DE BARRAMENTO BLINDADO (UNIDADE: MXKM). AF_07/2019</v>
          </cell>
          <cell r="I6801" t="str">
            <v>MXKM</v>
          </cell>
          <cell r="J6801" t="str">
            <v>COLETADO</v>
          </cell>
          <cell r="K6801" t="str">
            <v>37,81</v>
          </cell>
          <cell r="L6801">
            <v>0</v>
          </cell>
          <cell r="M6801" t="str">
            <v>28,01</v>
          </cell>
          <cell r="N6801">
            <v>9.8000000000000007</v>
          </cell>
          <cell r="O6801">
            <v>37.81</v>
          </cell>
          <cell r="P6801">
            <v>0</v>
          </cell>
          <cell r="R6801" t="str">
            <v>SINAPI</v>
          </cell>
        </row>
        <row r="6802">
          <cell r="G6802">
            <v>100286</v>
          </cell>
          <cell r="H6802" t="str">
            <v>TRANSPORTE HORIZONTAL COM CARRINHO PLATAFORMA, DE BARRAMENTO BLINDADO (UNIDADE: MXKM). AF_07/2019</v>
          </cell>
          <cell r="I6802" t="str">
            <v>MXKM</v>
          </cell>
          <cell r="J6802" t="str">
            <v>COLETADO</v>
          </cell>
          <cell r="K6802" t="str">
            <v>12,32</v>
          </cell>
          <cell r="L6802">
            <v>0</v>
          </cell>
          <cell r="M6802" t="str">
            <v>9,15</v>
          </cell>
          <cell r="N6802">
            <v>3.17</v>
          </cell>
          <cell r="O6802">
            <v>12.32</v>
          </cell>
          <cell r="P6802">
            <v>0</v>
          </cell>
          <cell r="R6802" t="str">
            <v>SINAPI</v>
          </cell>
        </row>
        <row r="6803">
          <cell r="G6803">
            <v>100287</v>
          </cell>
          <cell r="H6803" t="str">
            <v>TRANSPORTE HORIZONTAL MANUAL, DE CALHA QUADRADA NÚMERO 24  CORTE 33 (UNIDADE: MXKM). AF_07/2019</v>
          </cell>
          <cell r="I6803" t="str">
            <v>MXKM</v>
          </cell>
          <cell r="J6803" t="str">
            <v>COLETADO</v>
          </cell>
          <cell r="K6803" t="str">
            <v>11,80</v>
          </cell>
          <cell r="L6803">
            <v>0</v>
          </cell>
          <cell r="M6803" t="str">
            <v>8,75</v>
          </cell>
          <cell r="N6803">
            <v>3.0500000000000007</v>
          </cell>
          <cell r="O6803">
            <v>11.8</v>
          </cell>
          <cell r="P6803">
            <v>0</v>
          </cell>
          <cell r="R6803" t="str">
            <v>SINAPI</v>
          </cell>
        </row>
        <row r="6804">
          <cell r="G6804">
            <v>99802</v>
          </cell>
          <cell r="H6804" t="str">
            <v>LIMPEZA DE PISO CERÂMICO OU PORCELANATO COM VASSOURA A SECO. AF_04/2019</v>
          </cell>
          <cell r="I6804" t="str">
            <v>M2</v>
          </cell>
          <cell r="J6804" t="str">
            <v>COLETADO</v>
          </cell>
          <cell r="K6804" t="str">
            <v>0,48</v>
          </cell>
          <cell r="L6804">
            <v>0</v>
          </cell>
          <cell r="M6804" t="str">
            <v>0,38</v>
          </cell>
          <cell r="N6804">
            <v>9.9999999999999978E-2</v>
          </cell>
          <cell r="O6804">
            <v>0.48</v>
          </cell>
          <cell r="P6804">
            <v>0</v>
          </cell>
          <cell r="R6804" t="str">
            <v>SINAPI</v>
          </cell>
        </row>
        <row r="6805">
          <cell r="G6805">
            <v>99803</v>
          </cell>
          <cell r="H6805" t="str">
            <v>LIMPEZA DE PISO CERÂMICO OU PORCELANATO COM PANO ÚMIDO. AF_04/2019</v>
          </cell>
          <cell r="I6805" t="str">
            <v>M2</v>
          </cell>
          <cell r="J6805" t="str">
            <v>COLETADO</v>
          </cell>
          <cell r="K6805" t="str">
            <v>1,87</v>
          </cell>
          <cell r="L6805">
            <v>0</v>
          </cell>
          <cell r="M6805" t="str">
            <v>1,41</v>
          </cell>
          <cell r="N6805">
            <v>0.46000000000000019</v>
          </cell>
          <cell r="O6805">
            <v>1.87</v>
          </cell>
          <cell r="P6805">
            <v>0</v>
          </cell>
          <cell r="R6805" t="str">
            <v>SINAPI</v>
          </cell>
        </row>
        <row r="6806">
          <cell r="G6806">
            <v>99804</v>
          </cell>
          <cell r="H6806" t="str">
            <v>LIMPEZA DE PISO CERÂMICO OU PORCELANATO UTILIZANDO DETERGENTE NEUTRO E ESCOVAÇÃO MANUAL. AF_04/2019</v>
          </cell>
          <cell r="I6806" t="str">
            <v>M2</v>
          </cell>
          <cell r="J6806" t="str">
            <v>COEFICIENTE DE REPRESENTATIVIDADE</v>
          </cell>
          <cell r="K6806" t="str">
            <v>4,85</v>
          </cell>
          <cell r="L6806">
            <v>0</v>
          </cell>
          <cell r="M6806" t="str">
            <v>3,56</v>
          </cell>
          <cell r="N6806">
            <v>1.2899999999999996</v>
          </cell>
          <cell r="O6806">
            <v>4.8499999999999996</v>
          </cell>
          <cell r="P6806">
            <v>0</v>
          </cell>
          <cell r="R6806" t="str">
            <v>SINAPI</v>
          </cell>
        </row>
        <row r="6807">
          <cell r="G6807">
            <v>99805</v>
          </cell>
          <cell r="H6807" t="str">
            <v>LIMPEZA DE PISO CERÂMICO OU COM PEDRAS RÚSTICAS UTILIZANDO ÁCIDO MURIÁTICO. AF_04/2019</v>
          </cell>
          <cell r="I6807" t="str">
            <v>M2</v>
          </cell>
          <cell r="J6807" t="str">
            <v>COEFICIENTE DE REPRESENTATIVIDADE</v>
          </cell>
          <cell r="K6807" t="str">
            <v>10,14</v>
          </cell>
          <cell r="L6807">
            <v>0</v>
          </cell>
          <cell r="M6807" t="str">
            <v>7,06</v>
          </cell>
          <cell r="N6807">
            <v>3.080000000000001</v>
          </cell>
          <cell r="O6807">
            <v>10.14</v>
          </cell>
          <cell r="P6807">
            <v>0</v>
          </cell>
          <cell r="R6807" t="str">
            <v>SINAPI</v>
          </cell>
        </row>
        <row r="6808">
          <cell r="G6808">
            <v>99806</v>
          </cell>
          <cell r="H6808" t="str">
            <v>LIMPEZA DE REVESTIMENTO CERÂMICO EM PAREDE COM PANO ÚMIDO AF_04/2019</v>
          </cell>
          <cell r="I6808" t="str">
            <v>M2</v>
          </cell>
          <cell r="J6808" t="str">
            <v>COLETADO</v>
          </cell>
          <cell r="K6808" t="str">
            <v>0,77</v>
          </cell>
          <cell r="L6808">
            <v>0</v>
          </cell>
          <cell r="M6808" t="str">
            <v>0,59</v>
          </cell>
          <cell r="N6808">
            <v>0.18000000000000005</v>
          </cell>
          <cell r="O6808">
            <v>0.77</v>
          </cell>
          <cell r="P6808">
            <v>0</v>
          </cell>
          <cell r="R6808" t="str">
            <v>SINAPI</v>
          </cell>
        </row>
        <row r="6809">
          <cell r="G6809">
            <v>99807</v>
          </cell>
          <cell r="H6809" t="str">
            <v>LIMPEZA DE REVESTIMENTO CERÂMICO EM PAREDE UTILIZANDO DETERGENTE NEUTRO E ESCOVAÇÃO MANUAL. AF_04/2019</v>
          </cell>
          <cell r="I6809" t="str">
            <v>M2</v>
          </cell>
          <cell r="J6809" t="str">
            <v>COEFICIENTE DE REPRESENTATIVIDADE</v>
          </cell>
          <cell r="K6809" t="str">
            <v>1,47</v>
          </cell>
          <cell r="L6809">
            <v>0</v>
          </cell>
          <cell r="M6809" t="str">
            <v>1,06</v>
          </cell>
          <cell r="N6809">
            <v>0.40999999999999992</v>
          </cell>
          <cell r="O6809">
            <v>1.47</v>
          </cell>
          <cell r="P6809">
            <v>0</v>
          </cell>
          <cell r="R6809" t="str">
            <v>SINAPI</v>
          </cell>
        </row>
        <row r="6810">
          <cell r="G6810">
            <v>99808</v>
          </cell>
          <cell r="H6810" t="str">
            <v>LIMPEZA DE REVESTIMENTO CERÂMICO EM PAREDE UTILIZANDO ÁCIDO MURIÁTICO. AF_04/2019</v>
          </cell>
          <cell r="I6810" t="str">
            <v>M2</v>
          </cell>
          <cell r="J6810" t="str">
            <v>COEFICIENTE DE REPRESENTATIVIDADE</v>
          </cell>
          <cell r="K6810" t="str">
            <v>3,59</v>
          </cell>
          <cell r="L6810">
            <v>0</v>
          </cell>
          <cell r="M6810" t="str">
            <v>2,19</v>
          </cell>
          <cell r="N6810">
            <v>1.4</v>
          </cell>
          <cell r="O6810">
            <v>3.59</v>
          </cell>
          <cell r="P6810">
            <v>0</v>
          </cell>
          <cell r="R6810" t="str">
            <v>SINAPI</v>
          </cell>
        </row>
        <row r="6811">
          <cell r="G6811">
            <v>99809</v>
          </cell>
          <cell r="H6811" t="str">
            <v>LIMPEZA DE PISO DE LADRILHO HIDRÁULICO COM PANO ÚMIDO. AF_04/2019</v>
          </cell>
          <cell r="I6811" t="str">
            <v>M2</v>
          </cell>
          <cell r="J6811" t="str">
            <v>COLETADO</v>
          </cell>
          <cell r="K6811" t="str">
            <v>5,32</v>
          </cell>
          <cell r="L6811">
            <v>0</v>
          </cell>
          <cell r="M6811" t="str">
            <v>3,96</v>
          </cell>
          <cell r="N6811">
            <v>1.3600000000000003</v>
          </cell>
          <cell r="O6811">
            <v>5.32</v>
          </cell>
          <cell r="P6811">
            <v>0</v>
          </cell>
          <cell r="R6811" t="str">
            <v>SINAPI</v>
          </cell>
        </row>
        <row r="6812">
          <cell r="G6812">
            <v>99810</v>
          </cell>
          <cell r="H6812" t="str">
            <v>LIMPEZA DE PISO DE MÁRMORE/GRANITO UTILIZANDO DETERGENTE NEUTRO E ESCOVAÇÃO MANUAL. AF_04/2019</v>
          </cell>
          <cell r="I6812" t="str">
            <v>M2</v>
          </cell>
          <cell r="J6812" t="str">
            <v>COEFICIENTE DE REPRESENTATIVIDADE</v>
          </cell>
          <cell r="K6812" t="str">
            <v>6,62</v>
          </cell>
          <cell r="L6812">
            <v>0</v>
          </cell>
          <cell r="M6812" t="str">
            <v>4,87</v>
          </cell>
          <cell r="N6812">
            <v>1.75</v>
          </cell>
          <cell r="O6812">
            <v>6.62</v>
          </cell>
          <cell r="P6812">
            <v>0</v>
          </cell>
          <cell r="R6812" t="str">
            <v>SINAPI</v>
          </cell>
        </row>
        <row r="6813">
          <cell r="G6813">
            <v>99811</v>
          </cell>
          <cell r="H6813" t="str">
            <v>LIMPEZA DE CONTRAPISO COM VASSOURA A SECO. AF_04/2019</v>
          </cell>
          <cell r="I6813" t="str">
            <v>M2</v>
          </cell>
          <cell r="J6813" t="str">
            <v>COLETADO</v>
          </cell>
          <cell r="K6813" t="str">
            <v>3,18</v>
          </cell>
          <cell r="L6813">
            <v>0</v>
          </cell>
          <cell r="M6813" t="str">
            <v>2,38</v>
          </cell>
          <cell r="N6813">
            <v>0.80000000000000027</v>
          </cell>
          <cell r="O6813">
            <v>3.18</v>
          </cell>
          <cell r="P6813">
            <v>0</v>
          </cell>
          <cell r="R6813" t="str">
            <v>SINAPI</v>
          </cell>
        </row>
        <row r="6814">
          <cell r="G6814">
            <v>99812</v>
          </cell>
          <cell r="H6814" t="str">
            <v>LIMPEZA DE LADRILHO HIDRÁULICO EM PAREDE COM PANO ÚMIDO. AF_04/2019</v>
          </cell>
          <cell r="I6814" t="str">
            <v>M2</v>
          </cell>
          <cell r="J6814" t="str">
            <v>COLETADO</v>
          </cell>
          <cell r="K6814" t="str">
            <v>1,02</v>
          </cell>
          <cell r="L6814">
            <v>0</v>
          </cell>
          <cell r="M6814" t="str">
            <v>0,78</v>
          </cell>
          <cell r="N6814">
            <v>0.24</v>
          </cell>
          <cell r="O6814">
            <v>1.02</v>
          </cell>
          <cell r="P6814">
            <v>0</v>
          </cell>
          <cell r="R6814" t="str">
            <v>SINAPI</v>
          </cell>
        </row>
        <row r="6815">
          <cell r="G6815">
            <v>99813</v>
          </cell>
          <cell r="H6815" t="str">
            <v>LIMPEZA DE MÁRMORE/GRANITO EM PAREDE UTILIZANDO DETERGENTE NEUTRO E ESCOVAÇÃO MANUAL. AF_04/2019</v>
          </cell>
          <cell r="I6815" t="str">
            <v>M2</v>
          </cell>
          <cell r="J6815" t="str">
            <v>COEFICIENTE DE REPRESENTATIVIDADE</v>
          </cell>
          <cell r="K6815" t="str">
            <v>0,88</v>
          </cell>
          <cell r="L6815">
            <v>0</v>
          </cell>
          <cell r="M6815" t="str">
            <v>0,62</v>
          </cell>
          <cell r="N6815">
            <v>0.26</v>
          </cell>
          <cell r="O6815">
            <v>0.88</v>
          </cell>
          <cell r="P6815">
            <v>0</v>
          </cell>
          <cell r="R6815" t="str">
            <v>SINAPI</v>
          </cell>
        </row>
        <row r="6816">
          <cell r="G6816">
            <v>99814</v>
          </cell>
          <cell r="H6816" t="str">
            <v>LIMPEZA DE SUPERFÍCIE COM JATO DE ALTA PRESSÃO. AF_04/2019</v>
          </cell>
          <cell r="I6816" t="str">
            <v>M2</v>
          </cell>
          <cell r="J6816" t="str">
            <v>COEFICIENTE DE REPRESENTATIVIDADE</v>
          </cell>
          <cell r="K6816" t="str">
            <v>1,74</v>
          </cell>
          <cell r="L6816">
            <v>0</v>
          </cell>
          <cell r="M6816" t="str">
            <v>1,29</v>
          </cell>
          <cell r="N6816">
            <v>0.44999999999999996</v>
          </cell>
          <cell r="O6816">
            <v>1.74</v>
          </cell>
          <cell r="P6816">
            <v>0</v>
          </cell>
          <cell r="R6816" t="str">
            <v>SINAPI</v>
          </cell>
        </row>
        <row r="6817">
          <cell r="G6817">
            <v>99815</v>
          </cell>
          <cell r="H6817" t="str">
            <v>LIMPEZA DE PIA INOX COM BANCADA DE PEDRA, INCLUSIVE METAIS CORRESPONDENTES. AF_04/2019</v>
          </cell>
          <cell r="I6817" t="str">
            <v>UN</v>
          </cell>
          <cell r="J6817" t="str">
            <v>COEFICIENTE DE REPRESENTATIVIDADE</v>
          </cell>
          <cell r="K6817" t="str">
            <v>7,95</v>
          </cell>
          <cell r="L6817">
            <v>0</v>
          </cell>
          <cell r="M6817" t="str">
            <v>3,90</v>
          </cell>
          <cell r="N6817">
            <v>4.0500000000000007</v>
          </cell>
          <cell r="O6817">
            <v>7.9500000000000011</v>
          </cell>
          <cell r="P6817">
            <v>0</v>
          </cell>
          <cell r="R6817" t="str">
            <v>SINAPI</v>
          </cell>
        </row>
        <row r="6818">
          <cell r="G6818">
            <v>99816</v>
          </cell>
          <cell r="H6818" t="str">
            <v>LIMPEZA DE TANQUE OU LAVATÓRIO DE LOUÇA ISOLADO, INCLUSIVE METAIS CORRESPONDENTES. AF_04/2019</v>
          </cell>
          <cell r="I6818" t="str">
            <v>UN</v>
          </cell>
          <cell r="J6818" t="str">
            <v>COEFICIENTE DE REPRESENTATIVIDADE</v>
          </cell>
          <cell r="K6818" t="str">
            <v>8,43</v>
          </cell>
          <cell r="L6818">
            <v>0</v>
          </cell>
          <cell r="M6818" t="str">
            <v>4,27</v>
          </cell>
          <cell r="N6818">
            <v>4.16</v>
          </cell>
          <cell r="O6818">
            <v>8.43</v>
          </cell>
          <cell r="P6818">
            <v>0</v>
          </cell>
          <cell r="R6818" t="str">
            <v>SINAPI</v>
          </cell>
        </row>
        <row r="6819">
          <cell r="G6819">
            <v>99817</v>
          </cell>
          <cell r="H6819" t="str">
            <v>LIMPEZA DE LAVATÓRIO DE LOUÇA COM BANCADA DE PEDRA, INCLUSIVE METAIS CORRESPONDENTES. AF_04/2019</v>
          </cell>
          <cell r="I6819" t="str">
            <v>UN</v>
          </cell>
          <cell r="J6819" t="str">
            <v>COEFICIENTE DE REPRESENTATIVIDADE</v>
          </cell>
          <cell r="K6819" t="str">
            <v>5,08</v>
          </cell>
          <cell r="L6819">
            <v>0</v>
          </cell>
          <cell r="M6819" t="str">
            <v>1,77</v>
          </cell>
          <cell r="N6819">
            <v>3.31</v>
          </cell>
          <cell r="O6819">
            <v>5.08</v>
          </cell>
          <cell r="P6819">
            <v>0</v>
          </cell>
          <cell r="R6819" t="str">
            <v>SINAPI</v>
          </cell>
        </row>
        <row r="6820">
          <cell r="G6820">
            <v>99818</v>
          </cell>
          <cell r="H6820" t="str">
            <v>LIMPEZA DE BACIA SANITÁRIA, BIDÊ OU MICTÓRIO EM LOUÇA, INCLUSIVE METAIS CORRESPONDENTES. AF_04/2019</v>
          </cell>
          <cell r="I6820" t="str">
            <v>UN</v>
          </cell>
          <cell r="J6820" t="str">
            <v>COEFICIENTE DE REPRESENTATIVIDADE</v>
          </cell>
          <cell r="K6820" t="str">
            <v>5,08</v>
          </cell>
          <cell r="L6820">
            <v>0</v>
          </cell>
          <cell r="M6820" t="str">
            <v>1,77</v>
          </cell>
          <cell r="N6820">
            <v>3.31</v>
          </cell>
          <cell r="O6820">
            <v>5.08</v>
          </cell>
          <cell r="P6820">
            <v>0</v>
          </cell>
          <cell r="R6820" t="str">
            <v>SINAPI</v>
          </cell>
        </row>
        <row r="6821">
          <cell r="G6821">
            <v>99819</v>
          </cell>
          <cell r="H6821" t="str">
            <v>LIMPEZA DE BANCADA DE PEDRA (MÁRMORE OU GRANITO). AF_04/2019</v>
          </cell>
          <cell r="I6821" t="str">
            <v>M2</v>
          </cell>
          <cell r="J6821" t="str">
            <v>COEFICIENTE DE REPRESENTATIVIDADE</v>
          </cell>
          <cell r="K6821" t="str">
            <v>15,16</v>
          </cell>
          <cell r="L6821">
            <v>0</v>
          </cell>
          <cell r="M6821" t="str">
            <v>11,12</v>
          </cell>
          <cell r="N6821">
            <v>4.0400000000000009</v>
          </cell>
          <cell r="O6821">
            <v>15.16</v>
          </cell>
          <cell r="P6821">
            <v>0</v>
          </cell>
          <cell r="R6821" t="str">
            <v>SINAPI</v>
          </cell>
        </row>
        <row r="6822">
          <cell r="G6822">
            <v>99820</v>
          </cell>
          <cell r="H6822" t="str">
            <v>LIMPEZA DE JANELA INTEIRAMENTE DE VIDRO. AF_04/2019</v>
          </cell>
          <cell r="I6822" t="str">
            <v>M2</v>
          </cell>
          <cell r="J6822" t="str">
            <v>COEFICIENTE DE REPRESENTATIVIDADE</v>
          </cell>
          <cell r="K6822" t="str">
            <v>1,80</v>
          </cell>
          <cell r="L6822">
            <v>0</v>
          </cell>
          <cell r="M6822" t="str">
            <v>0,92</v>
          </cell>
          <cell r="N6822">
            <v>0.88</v>
          </cell>
          <cell r="O6822">
            <v>1.8</v>
          </cell>
          <cell r="P6822">
            <v>0</v>
          </cell>
          <cell r="R6822" t="str">
            <v>SINAPI</v>
          </cell>
        </row>
        <row r="6823">
          <cell r="G6823">
            <v>99821</v>
          </cell>
          <cell r="H6823" t="str">
            <v>LIMPEZA DE JANELA DE VIDRO COM CAIXILHO EM AÇO/ALUMÍNIO/PVC. AF_04/2019</v>
          </cell>
          <cell r="I6823" t="str">
            <v>M2</v>
          </cell>
          <cell r="J6823" t="str">
            <v>COEFICIENTE DE REPRESENTATIVIDADE</v>
          </cell>
          <cell r="K6823" t="str">
            <v>2,80</v>
          </cell>
          <cell r="L6823">
            <v>0</v>
          </cell>
          <cell r="M6823" t="str">
            <v>1,31</v>
          </cell>
          <cell r="N6823">
            <v>1.4899999999999998</v>
          </cell>
          <cell r="O6823">
            <v>2.8</v>
          </cell>
          <cell r="P6823">
            <v>0</v>
          </cell>
          <cell r="R6823" t="str">
            <v>SINAPI</v>
          </cell>
        </row>
        <row r="6824">
          <cell r="G6824">
            <v>99822</v>
          </cell>
          <cell r="H6824" t="str">
            <v>LIMPEZA DE PORTA DE MADEIRA. AF_04/2019</v>
          </cell>
          <cell r="I6824" t="str">
            <v>M2</v>
          </cell>
          <cell r="J6824" t="str">
            <v>COLETADO</v>
          </cell>
          <cell r="K6824" t="str">
            <v>0,90</v>
          </cell>
          <cell r="L6824">
            <v>0</v>
          </cell>
          <cell r="M6824" t="str">
            <v>0,69</v>
          </cell>
          <cell r="N6824">
            <v>0.21000000000000008</v>
          </cell>
          <cell r="O6824">
            <v>0.9</v>
          </cell>
          <cell r="P6824">
            <v>0</v>
          </cell>
          <cell r="R6824" t="str">
            <v>SINAPI</v>
          </cell>
        </row>
        <row r="6825">
          <cell r="G6825">
            <v>99823</v>
          </cell>
          <cell r="H6825" t="str">
            <v>LIMPEZA DE PORTA INTEIRAMENTE DE VIDRO. AF_04/2019</v>
          </cell>
          <cell r="I6825" t="str">
            <v>M2</v>
          </cell>
          <cell r="J6825" t="str">
            <v>COEFICIENTE DE REPRESENTATIVIDADE</v>
          </cell>
          <cell r="K6825" t="str">
            <v>2,11</v>
          </cell>
          <cell r="L6825">
            <v>0</v>
          </cell>
          <cell r="M6825" t="str">
            <v>1,15</v>
          </cell>
          <cell r="N6825">
            <v>0.96</v>
          </cell>
          <cell r="O6825">
            <v>2.11</v>
          </cell>
          <cell r="P6825">
            <v>0</v>
          </cell>
          <cell r="R6825" t="str">
            <v>SINAPI</v>
          </cell>
        </row>
        <row r="6826">
          <cell r="G6826">
            <v>99824</v>
          </cell>
          <cell r="H6826" t="str">
            <v>LIMPEZA DE PORTA EM AÇO/ALUMÍNIO. AF_04/2019</v>
          </cell>
          <cell r="I6826" t="str">
            <v>M2</v>
          </cell>
          <cell r="J6826" t="str">
            <v>COEFICIENTE DE REPRESENTATIVIDADE</v>
          </cell>
          <cell r="K6826" t="str">
            <v>2,30</v>
          </cell>
          <cell r="L6826">
            <v>0</v>
          </cell>
          <cell r="M6826" t="str">
            <v>1,34</v>
          </cell>
          <cell r="N6826">
            <v>0.95999999999999974</v>
          </cell>
          <cell r="O6826">
            <v>2.2999999999999998</v>
          </cell>
          <cell r="P6826">
            <v>0</v>
          </cell>
          <cell r="R6826" t="str">
            <v>SINAPI</v>
          </cell>
        </row>
        <row r="6827">
          <cell r="G6827">
            <v>99825</v>
          </cell>
          <cell r="H6827" t="str">
            <v>LIMPEZA DE PORTA DE VIDRO COM CAIXILHO EM AÇO/ ALUMÍNIO/ PVC. AF_04/2019</v>
          </cell>
          <cell r="I6827" t="str">
            <v>M2</v>
          </cell>
          <cell r="J6827" t="str">
            <v>COEFICIENTE DE REPRESENTATIVIDADE</v>
          </cell>
          <cell r="K6827" t="str">
            <v>3,26</v>
          </cell>
          <cell r="L6827">
            <v>0</v>
          </cell>
          <cell r="M6827" t="str">
            <v>1,67</v>
          </cell>
          <cell r="N6827">
            <v>1.5899999999999999</v>
          </cell>
          <cell r="O6827">
            <v>3.26</v>
          </cell>
          <cell r="P6827">
            <v>0</v>
          </cell>
          <cell r="R6827" t="str">
            <v>SINAPI</v>
          </cell>
        </row>
        <row r="6828">
          <cell r="G6828">
            <v>99826</v>
          </cell>
          <cell r="H6828" t="str">
            <v>LIMPEZA DE FORRO REMOVÍVEL COM PANO ÚMIDO. AF_04/2019</v>
          </cell>
          <cell r="I6828" t="str">
            <v>M2</v>
          </cell>
          <cell r="J6828" t="str">
            <v>COLETADO</v>
          </cell>
          <cell r="K6828" t="str">
            <v>1,38</v>
          </cell>
          <cell r="L6828">
            <v>0</v>
          </cell>
          <cell r="M6828" t="str">
            <v>1,04</v>
          </cell>
          <cell r="N6828">
            <v>0.33999999999999986</v>
          </cell>
          <cell r="O6828">
            <v>1.38</v>
          </cell>
          <cell r="P6828">
            <v>0</v>
          </cell>
          <cell r="R6828" t="str">
            <v>SINAPI</v>
          </cell>
        </row>
        <row r="6829">
          <cell r="G6829">
            <v>97010</v>
          </cell>
          <cell r="H6829" t="str">
            <v>GUARDA-CORPO FIXADO EM FÔRMA DE MADEIRA COM TRAVESSÕES EM MADEIRA PREGADA E FECHAMENTO EM TELA DE POLIPROPILENO PARA EDIFICAÇÕES COM ATÉ 2 PAVIMENTOS. AF_11/2017</v>
          </cell>
          <cell r="I6829" t="str">
            <v>M</v>
          </cell>
          <cell r="J6829" t="str">
            <v>COEFICIENTE DE REPRESENTATIVIDADE</v>
          </cell>
          <cell r="K6829" t="str">
            <v>59,82</v>
          </cell>
          <cell r="L6829">
            <v>0</v>
          </cell>
          <cell r="M6829" t="str">
            <v>12,09</v>
          </cell>
          <cell r="N6829">
            <v>47.730000000000004</v>
          </cell>
          <cell r="O6829">
            <v>59.820000000000007</v>
          </cell>
          <cell r="P6829">
            <v>0</v>
          </cell>
          <cell r="R6829" t="str">
            <v>SINAPI</v>
          </cell>
        </row>
        <row r="6830">
          <cell r="G6830">
            <v>97011</v>
          </cell>
          <cell r="H6830" t="str">
            <v>GUARDA-CORPO FIXADO EM FÔRMA DE MADEIRA COM TRAVESSÕES EM MADEIRA PREGADA E FECHAMENTO EM TELA DE POLIPROPILENO PARA EDIFICAÇÕES COM  3 PAVIMENTOS. AF_11/2017</v>
          </cell>
          <cell r="I6830" t="str">
            <v>M</v>
          </cell>
          <cell r="J6830" t="str">
            <v>COEFICIENTE DE REPRESENTATIVIDADE</v>
          </cell>
          <cell r="K6830" t="str">
            <v>46,02</v>
          </cell>
          <cell r="L6830">
            <v>0</v>
          </cell>
          <cell r="M6830" t="str">
            <v>12,10</v>
          </cell>
          <cell r="N6830">
            <v>33.92</v>
          </cell>
          <cell r="O6830">
            <v>46.02</v>
          </cell>
          <cell r="P6830">
            <v>0</v>
          </cell>
          <cell r="R6830" t="str">
            <v>SINAPI</v>
          </cell>
        </row>
        <row r="6831">
          <cell r="G6831">
            <v>97012</v>
          </cell>
          <cell r="H6831" t="str">
            <v>GUARDA-CORPO FIXADO EM FÔRMA DE MADEIRA COM TRAVESSÕES EM MADEIRA PREGADA E FECHAMENTO EM TELA DE POLIPROPILENO PARA EDIFICAÇÕES COM ALTURA IGUAL OU SUPERIOR A 4 PAVIMENTOS. AF_11/2017</v>
          </cell>
          <cell r="I6831" t="str">
            <v>M</v>
          </cell>
          <cell r="J6831" t="str">
            <v>COEFICIENTE DE REPRESENTATIVIDADE</v>
          </cell>
          <cell r="K6831" t="str">
            <v>39,13</v>
          </cell>
          <cell r="L6831">
            <v>0</v>
          </cell>
          <cell r="M6831" t="str">
            <v>12,11</v>
          </cell>
          <cell r="N6831">
            <v>27.020000000000003</v>
          </cell>
          <cell r="O6831">
            <v>39.130000000000003</v>
          </cell>
          <cell r="P6831">
            <v>0</v>
          </cell>
          <cell r="R6831" t="str">
            <v>SINAPI</v>
          </cell>
        </row>
        <row r="6832">
          <cell r="G6832">
            <v>97013</v>
          </cell>
          <cell r="H6832" t="str">
            <v>GUARDA-CORPO FIXADO EM FÔRMA DE MADEIRA COM TRAVESSÕES EM MADEIRA PREGADA E FECHAMENTO EM PAINEL COMPENSADO PARA EDIFICAÇÕES COM ATÉ 2 PAVIMENTOS. AF_11/2017</v>
          </cell>
          <cell r="I6832" t="str">
            <v>M</v>
          </cell>
          <cell r="J6832" t="str">
            <v>COEFICIENTE DE REPRESENTATIVIDADE</v>
          </cell>
          <cell r="K6832" t="str">
            <v>101,97</v>
          </cell>
          <cell r="L6832">
            <v>0</v>
          </cell>
          <cell r="M6832" t="str">
            <v>12,84</v>
          </cell>
          <cell r="N6832">
            <v>89.13</v>
          </cell>
          <cell r="O6832">
            <v>101.97</v>
          </cell>
          <cell r="P6832">
            <v>0</v>
          </cell>
          <cell r="R6832" t="str">
            <v>SINAPI</v>
          </cell>
        </row>
        <row r="6833">
          <cell r="G6833">
            <v>97014</v>
          </cell>
          <cell r="H6833" t="str">
            <v>GUARDA-CORPO FIXADO EM FÔRMA DE MADEIRA COM TRAVESSÕES EM MADEIRA PREGADA E FECHAMENTO EM PAINEL COMPENSADO PARA EDIFICAÇÕES COM 3 PAVIMENTOS. AF_11/2017</v>
          </cell>
          <cell r="I6833" t="str">
            <v>M</v>
          </cell>
          <cell r="J6833" t="str">
            <v>COEFICIENTE DE REPRESENTATIVIDADE</v>
          </cell>
          <cell r="K6833" t="str">
            <v>74,32</v>
          </cell>
          <cell r="L6833">
            <v>0</v>
          </cell>
          <cell r="M6833" t="str">
            <v>12,84</v>
          </cell>
          <cell r="N6833">
            <v>61.47999999999999</v>
          </cell>
          <cell r="O6833">
            <v>74.319999999999993</v>
          </cell>
          <cell r="P6833">
            <v>0</v>
          </cell>
          <cell r="R6833" t="str">
            <v>SINAPI</v>
          </cell>
        </row>
        <row r="6834">
          <cell r="G6834">
            <v>97015</v>
          </cell>
          <cell r="H6834" t="str">
            <v>GUARDA-CORPO FIXADO EM FÔRMA DE MADEIRA COM TRAVESSÕES EM MADEIRA PREGADA E FECHAMENTO EM PAINEL COMPENSADO PARA EDIFICAÇÕES COM ALTURA IGUAL OU SUPERIOR A 4 PAVIMENTOS. AF_11/2017</v>
          </cell>
          <cell r="I6834" t="str">
            <v>M</v>
          </cell>
          <cell r="J6834" t="str">
            <v>COEFICIENTE DE REPRESENTATIVIDADE</v>
          </cell>
          <cell r="K6834" t="str">
            <v>60,40</v>
          </cell>
          <cell r="L6834">
            <v>0</v>
          </cell>
          <cell r="M6834" t="str">
            <v>12,84</v>
          </cell>
          <cell r="N6834">
            <v>47.56</v>
          </cell>
          <cell r="O6834">
            <v>60.400000000000006</v>
          </cell>
          <cell r="P6834">
            <v>0</v>
          </cell>
          <cell r="R6834" t="str">
            <v>SINAPI</v>
          </cell>
        </row>
        <row r="6835">
          <cell r="G6835">
            <v>97016</v>
          </cell>
          <cell r="H6835" t="str">
            <v>GUARDA-CORPO FIXADO EM FÔRMA DE MADEIRA COM TRAVESSÕES EM MADEIRA PREGADA PRÉ-MONTADA E ENCAIXE NA FÔRMA. PARA EDIFICAÇÕES COM ATÉ 2 PAVIMENTOS. AF_11/2017</v>
          </cell>
          <cell r="I6835" t="str">
            <v>M</v>
          </cell>
          <cell r="J6835" t="str">
            <v>COEFICIENTE DE REPRESENTATIVIDADE</v>
          </cell>
          <cell r="K6835" t="str">
            <v>53,03</v>
          </cell>
          <cell r="L6835">
            <v>0</v>
          </cell>
          <cell r="M6835" t="str">
            <v>7,52</v>
          </cell>
          <cell r="N6835">
            <v>45.510000000000005</v>
          </cell>
          <cell r="O6835">
            <v>53.03</v>
          </cell>
          <cell r="P6835">
            <v>0</v>
          </cell>
          <cell r="R6835" t="str">
            <v>SINAPI</v>
          </cell>
        </row>
        <row r="6836">
          <cell r="G6836">
            <v>97017</v>
          </cell>
          <cell r="H6836" t="str">
            <v>GUARDA-CORPO FIXADO EM FÔRMA DE MADEIRA COM TRAVESSÕES EM MADEIRA PREGADA PRÉ-MONTADA E ENCAIXE NA FÔRMA PARA EDIFICAÇÕES COM 3 PAVIMENTOS. AF_11/2017</v>
          </cell>
          <cell r="I6836" t="str">
            <v>M</v>
          </cell>
          <cell r="J6836" t="str">
            <v>COEFICIENTE DE REPRESENTATIVIDADE</v>
          </cell>
          <cell r="K6836" t="str">
            <v>39,86</v>
          </cell>
          <cell r="L6836">
            <v>0</v>
          </cell>
          <cell r="M6836" t="str">
            <v>7,53</v>
          </cell>
          <cell r="N6836">
            <v>32.33</v>
          </cell>
          <cell r="O6836">
            <v>39.86</v>
          </cell>
          <cell r="P6836">
            <v>0</v>
          </cell>
          <cell r="R6836" t="str">
            <v>SINAPI</v>
          </cell>
        </row>
        <row r="6837">
          <cell r="G6837">
            <v>97018</v>
          </cell>
          <cell r="H6837" t="str">
            <v>GUARDA-CORPO FIXADO EM FÔRMA DE MADEIRA COM TRAVESSÕES EM MADEIRA PREGADA PRÉ-MONTADA E ENCAIXE NA FÔRMA. PARA EDIFICAÇÕES COM ALTURA IGUAL OU SUPERIOR A 4 PAVIMENTOS. AF_11/2017</v>
          </cell>
          <cell r="I6837" t="str">
            <v>M</v>
          </cell>
          <cell r="J6837" t="str">
            <v>COEFICIENTE DE REPRESENTATIVIDADE</v>
          </cell>
          <cell r="K6837" t="str">
            <v>33,05</v>
          </cell>
          <cell r="L6837">
            <v>0</v>
          </cell>
          <cell r="M6837" t="str">
            <v>7,53</v>
          </cell>
          <cell r="N6837">
            <v>25.519999999999996</v>
          </cell>
          <cell r="O6837">
            <v>33.049999999999997</v>
          </cell>
          <cell r="P6837">
            <v>0</v>
          </cell>
          <cell r="R6837" t="str">
            <v>SINAPI</v>
          </cell>
        </row>
        <row r="6838">
          <cell r="G6838">
            <v>97031</v>
          </cell>
          <cell r="H6838" t="str">
            <v>GUARDA-CORPO EM LAJE PÓS-DESFÔRMA, PARA ESTRUTURAS EM CONCRETO, COM ESCORAS DE MADEIRA ESTRONCADAS NA ESTRUTURA, TRAVESSÕES DE MADEIRA PREGADOS E FECHAMENTO EM TELA DE POLIPROPILENO PARA EDIFICAÇÕES COM ALTURA ATÉ 4 PAVIMENTOS (1 MONTAGEM POR OBRA). AF_11/2017</v>
          </cell>
          <cell r="I6838" t="str">
            <v>M</v>
          </cell>
          <cell r="J6838" t="str">
            <v>COEFICIENTE DE REPRESENTATIVIDADE</v>
          </cell>
          <cell r="K6838" t="str">
            <v>92,77</v>
          </cell>
          <cell r="L6838">
            <v>0</v>
          </cell>
          <cell r="M6838" t="str">
            <v>12,24</v>
          </cell>
          <cell r="N6838">
            <v>80.53</v>
          </cell>
          <cell r="O6838">
            <v>92.77</v>
          </cell>
          <cell r="P6838">
            <v>0</v>
          </cell>
          <cell r="R6838" t="str">
            <v>SINAPI</v>
          </cell>
        </row>
        <row r="6839">
          <cell r="G6839">
            <v>97032</v>
          </cell>
          <cell r="H6839" t="str">
            <v>GUARDA-CORPO EM LAJE PÓS-DESFÔRMA, PARA ESTRUTURAS EM CONCRETO, COM ESCORAS DE MADEIRA ESTRONCADAS NA ESTRUTURA, TRAVESSÕES DE MADEIRA PREGADOS E FECHAMENTO EM TELA DE POLIPROPILENO PARA EDIFICAÇÕES ACIMA DE 4 PAV. (2 MONTAGENS POR OBRA). AF_11/2017</v>
          </cell>
          <cell r="I6839" t="str">
            <v>M</v>
          </cell>
          <cell r="J6839" t="str">
            <v>COEFICIENTE DE REPRESENTATIVIDADE</v>
          </cell>
          <cell r="K6839" t="str">
            <v>56,35</v>
          </cell>
          <cell r="L6839">
            <v>0</v>
          </cell>
          <cell r="M6839" t="str">
            <v>12,26</v>
          </cell>
          <cell r="N6839">
            <v>44.09</v>
          </cell>
          <cell r="O6839">
            <v>56.35</v>
          </cell>
          <cell r="P6839">
            <v>0</v>
          </cell>
          <cell r="R6839" t="str">
            <v>SINAPI</v>
          </cell>
        </row>
        <row r="6840">
          <cell r="G6840">
            <v>97033</v>
          </cell>
          <cell r="H6840" t="str">
            <v>GUARDA-CORPO EM LAJE PÓS-DESFORMA, PARA ESTRUTURAS EM CONCRETO, COM ESCORAS METÁLICAS ESTRONCADAS NA ESTRUTURA, TRAVESSÕES DE MADEIRA E FECHAMENTO EM TELA DE POLIPROPILENO PARA EDIFICAÇÕES COM ALTURA ATÉ 4 PAVIMENTOS (1 MONTAGEM POR OBRA). AF_11/2017</v>
          </cell>
          <cell r="I6840" t="str">
            <v>M</v>
          </cell>
          <cell r="J6840" t="str">
            <v>COEFICIENTE DE REPRESENTATIVIDADE</v>
          </cell>
          <cell r="K6840" t="str">
            <v>152,96</v>
          </cell>
          <cell r="L6840">
            <v>0</v>
          </cell>
          <cell r="M6840" t="str">
            <v>11,64</v>
          </cell>
          <cell r="N6840">
            <v>141.32</v>
          </cell>
          <cell r="O6840">
            <v>152.95999999999998</v>
          </cell>
          <cell r="P6840">
            <v>0</v>
          </cell>
          <cell r="R6840" t="str">
            <v>SINAPI</v>
          </cell>
        </row>
        <row r="6841">
          <cell r="G6841">
            <v>97034</v>
          </cell>
          <cell r="H6841" t="str">
            <v>GUARDA-CORPO EM LAJE PÓS-DESFORMA, PARA ESTRUTURAS EM CONCRETO, COM ESCORAS METÁLICAS ESTRONCADAS NA ESTRUTURA, TRAVESSÕES DE MADEIRA E FECHAMENTO EM TELA DE POLIPROPILENO PARA EDIFICAÇÕES ACIMA DE 4 PAVIMENTOS (2 MONTAGENS POR OBRA). AF_11/2017</v>
          </cell>
          <cell r="I6841" t="str">
            <v>M</v>
          </cell>
          <cell r="J6841" t="str">
            <v>COEFICIENTE DE REPRESENTATIVIDADE</v>
          </cell>
          <cell r="K6841" t="str">
            <v>85,19</v>
          </cell>
          <cell r="L6841">
            <v>0</v>
          </cell>
          <cell r="M6841" t="str">
            <v>11,64</v>
          </cell>
          <cell r="N6841">
            <v>73.55</v>
          </cell>
          <cell r="O6841">
            <v>85.19</v>
          </cell>
          <cell r="P6841">
            <v>0</v>
          </cell>
          <cell r="R6841" t="str">
            <v>SINAPI</v>
          </cell>
        </row>
        <row r="6842">
          <cell r="G6842">
            <v>97039</v>
          </cell>
          <cell r="H6842" t="str">
            <v>FECHAMENTO REMOVÍVEL DE VÃO DE PORTAS, EM MADEIRA (VÃO DO ELEVADOR)  1 MONTAGEM EM OBRA. AF_11/2017</v>
          </cell>
          <cell r="I6842" t="str">
            <v>M2</v>
          </cell>
          <cell r="J6842" t="str">
            <v>COEFICIENTE DE REPRESENTATIVIDADE</v>
          </cell>
          <cell r="K6842" t="str">
            <v>54,23</v>
          </cell>
          <cell r="L6842">
            <v>0</v>
          </cell>
          <cell r="M6842" t="str">
            <v>11,49</v>
          </cell>
          <cell r="N6842">
            <v>42.739999999999995</v>
          </cell>
          <cell r="O6842">
            <v>54.23</v>
          </cell>
          <cell r="P6842">
            <v>0</v>
          </cell>
          <cell r="R6842" t="str">
            <v>SINAPI</v>
          </cell>
        </row>
        <row r="6843">
          <cell r="G6843">
            <v>97040</v>
          </cell>
          <cell r="H6843" t="str">
            <v>FECHAMENTO REMOVÍVEL DE ABERTURA DE CAIXILHO, EM MADEIRA  4 MONTAGENS EM OBRA. AF_11/2017</v>
          </cell>
          <cell r="I6843" t="str">
            <v>M2</v>
          </cell>
          <cell r="J6843" t="str">
            <v>COEFICIENTE DE REPRESENTATIVIDADE</v>
          </cell>
          <cell r="K6843" t="str">
            <v>17,91</v>
          </cell>
          <cell r="L6843">
            <v>0</v>
          </cell>
          <cell r="M6843" t="str">
            <v>7,04</v>
          </cell>
          <cell r="N6843">
            <v>10.870000000000001</v>
          </cell>
          <cell r="O6843">
            <v>17.91</v>
          </cell>
          <cell r="P6843">
            <v>0</v>
          </cell>
          <cell r="R6843" t="str">
            <v>SINAPI</v>
          </cell>
        </row>
        <row r="6844">
          <cell r="G6844">
            <v>97041</v>
          </cell>
          <cell r="H6844" t="str">
            <v>FECHAMENTO REMOVÍVEL DE ABERTURA NO PISO, EM MADEIRA  1 MONTAGEM EM OBRA. AF_11/2017</v>
          </cell>
          <cell r="I6844" t="str">
            <v>M2</v>
          </cell>
          <cell r="J6844" t="str">
            <v>COEFICIENTE DE REPRESENTATIVIDADE</v>
          </cell>
          <cell r="K6844" t="str">
            <v>237,67</v>
          </cell>
          <cell r="L6844">
            <v>0</v>
          </cell>
          <cell r="M6844" t="str">
            <v>18,84</v>
          </cell>
          <cell r="N6844">
            <v>218.82999999999998</v>
          </cell>
          <cell r="O6844">
            <v>237.67</v>
          </cell>
          <cell r="P6844">
            <v>0</v>
          </cell>
          <cell r="R6844" t="str">
            <v>SINAPI</v>
          </cell>
        </row>
        <row r="6845">
          <cell r="G6845">
            <v>97046</v>
          </cell>
          <cell r="H6845" t="str">
            <v>PONTEIRAS DE PROTEÇÃO DE VERGALHÕES EXPOSTOS EM FUNDAÇÕES. AF_11/2017</v>
          </cell>
          <cell r="I6845" t="str">
            <v>M2</v>
          </cell>
          <cell r="J6845" t="str">
            <v>ATRIBUÍDO SÃO PAULO</v>
          </cell>
          <cell r="K6845" t="str">
            <v>0,36</v>
          </cell>
          <cell r="L6845">
            <v>0</v>
          </cell>
          <cell r="M6845" t="str">
            <v>0,05</v>
          </cell>
          <cell r="N6845">
            <v>0.31</v>
          </cell>
          <cell r="O6845">
            <v>0.36</v>
          </cell>
          <cell r="P6845">
            <v>0</v>
          </cell>
          <cell r="R6845" t="str">
            <v>SINAPI</v>
          </cell>
        </row>
        <row r="6846">
          <cell r="G6846">
            <v>97047</v>
          </cell>
          <cell r="H6846" t="str">
            <v>PONTEIRAS DE PROTEÇÃO DE VERGALHÕES EXPOSTOS EM ESTRUTURAS DE CONCRETO ARMADO CONVENCIONAL. AF_11/2017</v>
          </cell>
          <cell r="I6846" t="str">
            <v>M2</v>
          </cell>
          <cell r="J6846" t="str">
            <v>ATRIBUÍDO SÃO PAULO</v>
          </cell>
          <cell r="K6846" t="str">
            <v>0,14</v>
          </cell>
          <cell r="L6846">
            <v>0</v>
          </cell>
          <cell r="M6846" t="str">
            <v>0,02</v>
          </cell>
          <cell r="N6846">
            <v>0.12000000000000001</v>
          </cell>
          <cell r="O6846">
            <v>0.14000000000000001</v>
          </cell>
          <cell r="P6846">
            <v>0</v>
          </cell>
          <cell r="R6846" t="str">
            <v>SINAPI</v>
          </cell>
        </row>
        <row r="6847">
          <cell r="G6847">
            <v>97048</v>
          </cell>
          <cell r="H6847" t="str">
            <v>PONTEIRAS DE PROTEÇÃO DE VERGALHÕES EXPOSTOS EM ALVENARIA ESTRUTURAL. AF_11/2017</v>
          </cell>
          <cell r="I6847" t="str">
            <v>M2</v>
          </cell>
          <cell r="J6847" t="str">
            <v>ATRIBUÍDO SÃO PAULO</v>
          </cell>
          <cell r="K6847" t="str">
            <v>0,10</v>
          </cell>
          <cell r="L6847">
            <v>0</v>
          </cell>
          <cell r="M6847" t="str">
            <v>0,01</v>
          </cell>
          <cell r="N6847">
            <v>9.0000000000000011E-2</v>
          </cell>
          <cell r="O6847">
            <v>0.1</v>
          </cell>
          <cell r="P6847">
            <v>0</v>
          </cell>
          <cell r="R6847" t="str">
            <v>SINAPI</v>
          </cell>
        </row>
        <row r="6848">
          <cell r="G6848">
            <v>97054</v>
          </cell>
          <cell r="H6848" t="str">
            <v>INSTALAÇÃO DE SINALIZADOR NOTURNO LED. AF_11/2017</v>
          </cell>
          <cell r="I6848" t="str">
            <v>UN</v>
          </cell>
          <cell r="J6848" t="str">
            <v>COEFICIENTE DE REPRESENTATIVIDADE</v>
          </cell>
          <cell r="K6848" t="str">
            <v>28,33</v>
          </cell>
          <cell r="L6848">
            <v>0</v>
          </cell>
          <cell r="M6848" t="str">
            <v>7,71</v>
          </cell>
          <cell r="N6848">
            <v>20.619999999999997</v>
          </cell>
          <cell r="O6848">
            <v>28.33</v>
          </cell>
          <cell r="P6848">
            <v>0</v>
          </cell>
          <cell r="R6848" t="str">
            <v>SINAPI</v>
          </cell>
        </row>
        <row r="6849">
          <cell r="G6849">
            <v>97062</v>
          </cell>
          <cell r="H6849" t="str">
            <v>COLOCAÇÃO DE TELA EM ANDAIME FACHADEIRO. AF_11/2017</v>
          </cell>
          <cell r="I6849" t="str">
            <v>M2</v>
          </cell>
          <cell r="J6849" t="str">
            <v>COEFICIENTE DE REPRESENTATIVIDADE</v>
          </cell>
          <cell r="K6849" t="str">
            <v>7,01</v>
          </cell>
          <cell r="L6849">
            <v>0</v>
          </cell>
          <cell r="M6849" t="str">
            <v>2,46</v>
          </cell>
          <cell r="N6849">
            <v>4.55</v>
          </cell>
          <cell r="O6849">
            <v>7.01</v>
          </cell>
          <cell r="P6849">
            <v>0</v>
          </cell>
          <cell r="R6849" t="str">
            <v>SINAPI</v>
          </cell>
        </row>
        <row r="6850">
          <cell r="G6850">
            <v>97063</v>
          </cell>
          <cell r="H6850" t="str">
            <v>MONTAGEM E DESMONTAGEM DE ANDAIME MODULAR FACHADEIRO, COM PISO METÁLICO, PARA EDIFICAÇÕES COM MÚLTIPLOS PAVIMENTOS (EXCLUSIVE ANDAIME E LIMPEZA). AF_11/2017</v>
          </cell>
          <cell r="I6850" t="str">
            <v>M2</v>
          </cell>
          <cell r="J6850" t="str">
            <v>COEFICIENTE DE REPRESENTATIVIDADE</v>
          </cell>
          <cell r="K6850" t="str">
            <v>8,24</v>
          </cell>
          <cell r="L6850">
            <v>0</v>
          </cell>
          <cell r="M6850" t="str">
            <v>6,31</v>
          </cell>
          <cell r="N6850">
            <v>1.9300000000000006</v>
          </cell>
          <cell r="O6850">
            <v>8.24</v>
          </cell>
          <cell r="P6850">
            <v>0</v>
          </cell>
          <cell r="R6850" t="str">
            <v>SINAPI</v>
          </cell>
        </row>
        <row r="6851">
          <cell r="G6851">
            <v>97064</v>
          </cell>
          <cell r="H6851" t="str">
            <v>MONTAGEM E DESMONTAGEM DE ANDAIME TUBULAR TIPO TORRE (EXCLUSIVE ANDAIME E LIMPEZA). AF_11/2017</v>
          </cell>
          <cell r="I6851" t="str">
            <v>M</v>
          </cell>
          <cell r="J6851" t="str">
            <v>COEFICIENTE DE REPRESENTATIVIDADE</v>
          </cell>
          <cell r="K6851" t="str">
            <v>15,37</v>
          </cell>
          <cell r="L6851">
            <v>0</v>
          </cell>
          <cell r="M6851" t="str">
            <v>11,72</v>
          </cell>
          <cell r="N6851">
            <v>3.6499999999999986</v>
          </cell>
          <cell r="O6851">
            <v>15.37</v>
          </cell>
          <cell r="P6851">
            <v>0</v>
          </cell>
          <cell r="R6851" t="str">
            <v>SINAPI</v>
          </cell>
        </row>
        <row r="6852">
          <cell r="G6852">
            <v>97065</v>
          </cell>
          <cell r="H6852" t="str">
            <v>MONTAGEM E DESMONTAGEM DE ANDAIME MULTIDIRECIONAL (EXCLUSIVE ANDAIME E LIMPEZA). AF_11/2017</v>
          </cell>
          <cell r="I6852" t="str">
            <v>M3</v>
          </cell>
          <cell r="J6852" t="str">
            <v>COEFICIENTE DE REPRESENTATIVIDADE</v>
          </cell>
          <cell r="K6852" t="str">
            <v>5,49</v>
          </cell>
          <cell r="L6852">
            <v>0</v>
          </cell>
          <cell r="M6852" t="str">
            <v>4,21</v>
          </cell>
          <cell r="N6852">
            <v>1.2800000000000002</v>
          </cell>
          <cell r="O6852">
            <v>5.49</v>
          </cell>
          <cell r="P6852">
            <v>0</v>
          </cell>
          <cell r="R6852" t="str">
            <v>SINAPI</v>
          </cell>
        </row>
        <row r="6853">
          <cell r="G6853">
            <v>97066</v>
          </cell>
          <cell r="H6853" t="str">
            <v>COBERTURA PARA PROTEÇÃO DE PEDESTRES SOBRE ESTRUTURA DE ANDAIME, INCLUSIVE MONTAGEM E DESMONTAGEM. AF_11/2017</v>
          </cell>
          <cell r="I6853" t="str">
            <v>M2</v>
          </cell>
          <cell r="J6853" t="str">
            <v>COEFICIENTE DE REPRESENTATIVIDADE</v>
          </cell>
          <cell r="K6853" t="str">
            <v>113,27</v>
          </cell>
          <cell r="L6853">
            <v>0</v>
          </cell>
          <cell r="M6853" t="str">
            <v>18,01</v>
          </cell>
          <cell r="N6853">
            <v>95.259999999999991</v>
          </cell>
          <cell r="O6853">
            <v>113.27</v>
          </cell>
          <cell r="P6853">
            <v>0</v>
          </cell>
          <cell r="R6853" t="str">
            <v>SINAPI</v>
          </cell>
        </row>
        <row r="6854">
          <cell r="G6854">
            <v>97067</v>
          </cell>
          <cell r="H6854" t="str">
            <v>PLATAFORMA DE PROTEÇÃO PRINCIPAL PARA ALVENARIA ESTRUTURAL PARA SER APOIADA EM ANDAIME, INCLUSIVE MONTAGEM E DESMONTAGEM. AF_11/2017</v>
          </cell>
          <cell r="I6854" t="str">
            <v>M</v>
          </cell>
          <cell r="J6854" t="str">
            <v>COEFICIENTE DE REPRESENTATIVIDADE</v>
          </cell>
          <cell r="K6854" t="str">
            <v>639,69</v>
          </cell>
          <cell r="L6854">
            <v>0</v>
          </cell>
          <cell r="M6854" t="str">
            <v>192,95</v>
          </cell>
          <cell r="N6854">
            <v>446.74000000000007</v>
          </cell>
          <cell r="O6854">
            <v>639.69000000000005</v>
          </cell>
          <cell r="P6854">
            <v>0</v>
          </cell>
          <cell r="R6854" t="str">
            <v>SINAPI</v>
          </cell>
        </row>
        <row r="6855">
          <cell r="G6855">
            <v>97621</v>
          </cell>
          <cell r="H6855" t="str">
            <v>DEMOLIÇÃO DE ALVENARIA DE BLOCO FURADO, DE FORMA MANUAL, COM REAPROVEITAMENTO. AF_12/2017</v>
          </cell>
          <cell r="I6855" t="str">
            <v>M3</v>
          </cell>
          <cell r="J6855" t="str">
            <v>COLETADO</v>
          </cell>
          <cell r="K6855" t="str">
            <v>103,23</v>
          </cell>
          <cell r="L6855">
            <v>0</v>
          </cell>
          <cell r="M6855" t="str">
            <v>76,99</v>
          </cell>
          <cell r="N6855">
            <v>26.240000000000009</v>
          </cell>
          <cell r="O6855">
            <v>103.23</v>
          </cell>
          <cell r="P6855">
            <v>0</v>
          </cell>
          <cell r="R6855" t="str">
            <v>SINAPI</v>
          </cell>
        </row>
        <row r="6856">
          <cell r="G6856">
            <v>97622</v>
          </cell>
          <cell r="H6856" t="str">
            <v>DEMOLIÇÃO DE ALVENARIA DE BLOCO FURADO, DE FORMA MANUAL, SEM REAPROVEITAMENTO. AF_12/2017</v>
          </cell>
          <cell r="I6856" t="str">
            <v>M3</v>
          </cell>
          <cell r="J6856" t="str">
            <v>COLETADO</v>
          </cell>
          <cell r="K6856" t="str">
            <v>50,31</v>
          </cell>
          <cell r="L6856">
            <v>0</v>
          </cell>
          <cell r="M6856" t="str">
            <v>37,54</v>
          </cell>
          <cell r="N6856">
            <v>12.770000000000003</v>
          </cell>
          <cell r="O6856">
            <v>50.31</v>
          </cell>
          <cell r="P6856">
            <v>0</v>
          </cell>
          <cell r="R6856" t="str">
            <v>SINAPI</v>
          </cell>
        </row>
        <row r="6857">
          <cell r="G6857">
            <v>97623</v>
          </cell>
          <cell r="H6857" t="str">
            <v>DEMOLIÇÃO DE ALVENARIA DE TIJOLO MACIÇO, DE FORMA MANUAL, COM REAPROVEITAMENTO. AF_12/2017</v>
          </cell>
          <cell r="I6857" t="str">
            <v>M3</v>
          </cell>
          <cell r="J6857" t="str">
            <v>COLETADO</v>
          </cell>
          <cell r="K6857" t="str">
            <v>154,12</v>
          </cell>
          <cell r="L6857">
            <v>0</v>
          </cell>
          <cell r="M6857" t="str">
            <v>114,93</v>
          </cell>
          <cell r="N6857">
            <v>39.19</v>
          </cell>
          <cell r="O6857">
            <v>154.12</v>
          </cell>
          <cell r="P6857">
            <v>0</v>
          </cell>
          <cell r="R6857" t="str">
            <v>SINAPI</v>
          </cell>
        </row>
        <row r="6858">
          <cell r="G6858">
            <v>97624</v>
          </cell>
          <cell r="H6858" t="str">
            <v>DEMOLIÇÃO DE ALVENARIA DE TIJOLO MACIÇO, DE FORMA MANUAL, SEM REAPROVEITAMENTO. AF_12/2017</v>
          </cell>
          <cell r="I6858" t="str">
            <v>M3</v>
          </cell>
          <cell r="J6858" t="str">
            <v>COLETADO</v>
          </cell>
          <cell r="K6858" t="str">
            <v>94,59</v>
          </cell>
          <cell r="L6858">
            <v>0</v>
          </cell>
          <cell r="M6858" t="str">
            <v>70,55</v>
          </cell>
          <cell r="N6858">
            <v>24.040000000000006</v>
          </cell>
          <cell r="O6858">
            <v>94.59</v>
          </cell>
          <cell r="P6858">
            <v>0</v>
          </cell>
          <cell r="R6858" t="str">
            <v>SINAPI</v>
          </cell>
        </row>
        <row r="6859">
          <cell r="G6859">
            <v>97625</v>
          </cell>
          <cell r="H6859" t="str">
            <v>DEMOLIÇÃO DE ALVENARIA PARA QUALQUER TIPO DE BLOCO, DE FORMA MECANIZADA, SEM REAPROVEITAMENTO. AF_12/2017</v>
          </cell>
          <cell r="I6859" t="str">
            <v>M3</v>
          </cell>
          <cell r="J6859" t="str">
            <v>ATRIBUÍDO SÃO PAULO</v>
          </cell>
          <cell r="K6859" t="str">
            <v>47,24</v>
          </cell>
          <cell r="L6859">
            <v>0</v>
          </cell>
          <cell r="M6859" t="str">
            <v>5,95</v>
          </cell>
          <cell r="N6859">
            <v>41.29</v>
          </cell>
          <cell r="O6859">
            <v>47.24</v>
          </cell>
          <cell r="P6859">
            <v>0</v>
          </cell>
          <cell r="R6859" t="str">
            <v>SINAPI</v>
          </cell>
        </row>
        <row r="6860">
          <cell r="G6860">
            <v>97626</v>
          </cell>
          <cell r="H6860" t="str">
            <v>DEMOLIÇÃO DE PILARES E VIGAS EM CONCRETO ARMADO, DE FORMA MANUAL, SEM REAPROVEITAMENTO. AF_12/2017</v>
          </cell>
          <cell r="I6860" t="str">
            <v>M3</v>
          </cell>
          <cell r="J6860" t="str">
            <v>COEFICIENTE DE REPRESENTATIVIDADE</v>
          </cell>
          <cell r="K6860" t="str">
            <v>541,43</v>
          </cell>
          <cell r="M6860" t="str">
            <v>386,74</v>
          </cell>
          <cell r="N6860">
            <v>154.68999999999994</v>
          </cell>
          <cell r="O6860">
            <v>541.42999999999995</v>
          </cell>
          <cell r="P6860">
            <v>0</v>
          </cell>
          <cell r="R6860" t="str">
            <v>SINAPI</v>
          </cell>
        </row>
        <row r="6861">
          <cell r="G6861">
            <v>97627</v>
          </cell>
          <cell r="H6861" t="str">
            <v>DEMOLIÇÃO DE PILARES E VIGAS EM CONCRETO ARMADO, DE FORMA MECANIZADA COM MARTELETE, SEM REAPROVEITAMENTO. AF_12/2017</v>
          </cell>
          <cell r="I6861" t="str">
            <v>M3</v>
          </cell>
          <cell r="J6861" t="str">
            <v>COEFICIENTE DE REPRESENTATIVIDADE</v>
          </cell>
          <cell r="K6861" t="str">
            <v>244,71</v>
          </cell>
          <cell r="M6861" t="str">
            <v>153,44</v>
          </cell>
          <cell r="N6861">
            <v>91.27000000000001</v>
          </cell>
          <cell r="O6861">
            <v>244.71</v>
          </cell>
          <cell r="P6861">
            <v>0</v>
          </cell>
          <cell r="R6861" t="str">
            <v>SINAPI</v>
          </cell>
        </row>
        <row r="6862">
          <cell r="G6862">
            <v>97628</v>
          </cell>
          <cell r="H6862" t="str">
            <v>DEMOLIÇÃO DE LAJES, DE FORMA MANUAL, SEM REAPROVEITAMENTO. AF_12/2017</v>
          </cell>
          <cell r="I6862" t="str">
            <v>M3</v>
          </cell>
          <cell r="J6862" t="str">
            <v>COLETADO</v>
          </cell>
          <cell r="K6862" t="str">
            <v>248,65</v>
          </cell>
          <cell r="M6862" t="str">
            <v>185,38</v>
          </cell>
          <cell r="N6862">
            <v>63.27000000000001</v>
          </cell>
          <cell r="O6862">
            <v>248.65</v>
          </cell>
          <cell r="P6862">
            <v>0</v>
          </cell>
          <cell r="R6862" t="str">
            <v>SINAPI</v>
          </cell>
        </row>
        <row r="6863">
          <cell r="G6863">
            <v>97629</v>
          </cell>
          <cell r="H6863" t="str">
            <v>DEMOLIÇÃO DE LAJES, DE FORMA MECANIZADA COM MARTELETE, SEM REAPROVEITAMENTO. AF_12/2017</v>
          </cell>
          <cell r="I6863" t="str">
            <v>M3</v>
          </cell>
          <cell r="J6863" t="str">
            <v>COEFICIENTE DE REPRESENTATIVIDADE</v>
          </cell>
          <cell r="K6863" t="str">
            <v>106,43</v>
          </cell>
          <cell r="M6863" t="str">
            <v>73,58</v>
          </cell>
          <cell r="N6863">
            <v>32.850000000000009</v>
          </cell>
          <cell r="O6863">
            <v>106.43</v>
          </cell>
          <cell r="P6863">
            <v>0</v>
          </cell>
          <cell r="R6863" t="str">
            <v>SINAPI</v>
          </cell>
        </row>
        <row r="6864">
          <cell r="G6864">
            <v>97631</v>
          </cell>
          <cell r="H6864" t="str">
            <v>DEMOLIÇÃO DE ARGAMASSAS, DE FORMA MANUAL, SEM REAPROVEITAMENTO. AF_12/2017</v>
          </cell>
          <cell r="I6864" t="str">
            <v>M2</v>
          </cell>
          <cell r="J6864" t="str">
            <v>COLETADO</v>
          </cell>
          <cell r="K6864" t="str">
            <v>2,93</v>
          </cell>
          <cell r="M6864" t="str">
            <v>2,24</v>
          </cell>
          <cell r="N6864">
            <v>0.69</v>
          </cell>
          <cell r="O6864">
            <v>2.93</v>
          </cell>
          <cell r="P6864">
            <v>0</v>
          </cell>
          <cell r="R6864" t="str">
            <v>SINAPI</v>
          </cell>
        </row>
        <row r="6865">
          <cell r="G6865">
            <v>97632</v>
          </cell>
          <cell r="H6865" t="str">
            <v>DEMOLIÇÃO DE RODAPÉ CERÂMICO, DE FORMA MANUAL, SEM REAPROVEITAMENTO. AF_12/2017</v>
          </cell>
          <cell r="I6865" t="str">
            <v>M</v>
          </cell>
          <cell r="J6865" t="str">
            <v>COEFICIENTE DE REPRESENTATIVIDADE</v>
          </cell>
          <cell r="K6865" t="str">
            <v>2,29</v>
          </cell>
          <cell r="M6865" t="str">
            <v>1,77</v>
          </cell>
          <cell r="N6865">
            <v>0.52</v>
          </cell>
          <cell r="O6865">
            <v>2.29</v>
          </cell>
          <cell r="P6865">
            <v>0</v>
          </cell>
          <cell r="R6865" t="str">
            <v>SINAPI</v>
          </cell>
        </row>
        <row r="6866">
          <cell r="G6866">
            <v>97633</v>
          </cell>
          <cell r="H6866" t="str">
            <v>DEMOLIÇÃO DE REVESTIMENTO CERÂMICO, DE FORMA MANUAL, SEM REAPROVEITAMENTO. AF_12/2017</v>
          </cell>
          <cell r="I6866" t="str">
            <v>M2</v>
          </cell>
          <cell r="J6866" t="str">
            <v>COEFICIENTE DE REPRESENTATIVIDADE</v>
          </cell>
          <cell r="K6866" t="str">
            <v>20,05</v>
          </cell>
          <cell r="M6866" t="str">
            <v>15,17</v>
          </cell>
          <cell r="N6866">
            <v>4.8800000000000008</v>
          </cell>
          <cell r="O6866">
            <v>20.05</v>
          </cell>
          <cell r="P6866">
            <v>0</v>
          </cell>
          <cell r="R6866" t="str">
            <v>SINAPI</v>
          </cell>
        </row>
        <row r="6867">
          <cell r="G6867">
            <v>97634</v>
          </cell>
          <cell r="H6867" t="str">
            <v>DEMOLIÇÃO DE REVESTIMENTO CERÂMICO, DE FORMA MECANIZADA COM MARTELETE, SEM REAPROVEITAMENTO. AF_12/2017</v>
          </cell>
          <cell r="I6867" t="str">
            <v>M2</v>
          </cell>
          <cell r="J6867" t="str">
            <v>COEFICIENTE DE REPRESENTATIVIDADE</v>
          </cell>
          <cell r="K6867" t="str">
            <v>10,48</v>
          </cell>
          <cell r="M6867" t="str">
            <v>7,68</v>
          </cell>
          <cell r="N6867">
            <v>2.8000000000000007</v>
          </cell>
          <cell r="O6867">
            <v>10.48</v>
          </cell>
          <cell r="P6867">
            <v>0</v>
          </cell>
          <cell r="R6867" t="str">
            <v>SINAPI</v>
          </cell>
        </row>
        <row r="6868">
          <cell r="G6868">
            <v>97635</v>
          </cell>
          <cell r="H6868" t="str">
            <v>DEMOLIÇÃO DE PAVIMENTO INTERTRAVADO, DE FORMA MANUAL, COM REAPROVEITAMENTO. AF_12/2017</v>
          </cell>
          <cell r="I6868" t="str">
            <v>M2</v>
          </cell>
          <cell r="J6868" t="str">
            <v>COEFICIENTE DE REPRESENTATIVIDADE</v>
          </cell>
          <cell r="K6868" t="str">
            <v>13,30</v>
          </cell>
          <cell r="M6868" t="str">
            <v>10,17</v>
          </cell>
          <cell r="N6868">
            <v>3.1300000000000008</v>
          </cell>
          <cell r="O6868">
            <v>13.3</v>
          </cell>
          <cell r="P6868">
            <v>0</v>
          </cell>
          <cell r="R6868" t="str">
            <v>SINAPI</v>
          </cell>
        </row>
        <row r="6869">
          <cell r="G6869">
            <v>97636</v>
          </cell>
          <cell r="H6869" t="str">
            <v>DEMOLIÇÃO PARCIAL DE PAVIMENTO ASFÁLTICO, DE FORMA MECANIZADA, SEM REAPROVEITAMENTO. AF_12/2017</v>
          </cell>
          <cell r="I6869" t="str">
            <v>M2</v>
          </cell>
          <cell r="J6869" t="str">
            <v>ATRIBUÍDO SÃO PAULO</v>
          </cell>
          <cell r="K6869" t="str">
            <v>15,89</v>
          </cell>
          <cell r="M6869" t="str">
            <v>4,29</v>
          </cell>
          <cell r="N6869">
            <v>11.600000000000001</v>
          </cell>
          <cell r="O6869">
            <v>15.89</v>
          </cell>
          <cell r="P6869">
            <v>0</v>
          </cell>
          <cell r="R6869" t="str">
            <v>SINAPI</v>
          </cell>
        </row>
        <row r="6870">
          <cell r="G6870">
            <v>97637</v>
          </cell>
          <cell r="H6870" t="str">
            <v>REMOÇÃO DE TAPUME/ CHAPAS METÁLICAS E DE MADEIRA, DE FORMA MANUAL, SEM REAPROVEITAMENTO. AF_12/2017</v>
          </cell>
          <cell r="I6870" t="str">
            <v>M2</v>
          </cell>
          <cell r="J6870" t="str">
            <v>COEFICIENTE DE REPRESENTATIVIDADE</v>
          </cell>
          <cell r="K6870" t="str">
            <v>2,25</v>
          </cell>
          <cell r="M6870" t="str">
            <v>1,73</v>
          </cell>
          <cell r="N6870">
            <v>0.52</v>
          </cell>
          <cell r="O6870">
            <v>2.25</v>
          </cell>
          <cell r="P6870">
            <v>0</v>
          </cell>
          <cell r="R6870" t="str">
            <v>SINAPI</v>
          </cell>
        </row>
        <row r="6871">
          <cell r="G6871">
            <v>97638</v>
          </cell>
          <cell r="H6871" t="str">
            <v>REMOÇÃO DE CHAPAS E PERFIS DE DRYWALL, DE FORMA MANUAL, SEM REAPROVEITAMENTO. AF_12/2017</v>
          </cell>
          <cell r="I6871" t="str">
            <v>M2</v>
          </cell>
          <cell r="J6871" t="str">
            <v>COEFICIENTE DE REPRESENTATIVIDADE</v>
          </cell>
          <cell r="K6871" t="str">
            <v>6,55</v>
          </cell>
          <cell r="M6871" t="str">
            <v>4,96</v>
          </cell>
          <cell r="N6871">
            <v>1.5899999999999999</v>
          </cell>
          <cell r="O6871">
            <v>6.55</v>
          </cell>
          <cell r="P6871">
            <v>0</v>
          </cell>
          <cell r="R6871" t="str">
            <v>SINAPI</v>
          </cell>
        </row>
        <row r="6872">
          <cell r="G6872">
            <v>97639</v>
          </cell>
          <cell r="H6872" t="str">
            <v>REMOÇÃO DE PLACAS E PILARETES DE CONCRETO, DE FORMA MANUAL, SEM REAPROVEITAMENTO. AF_12/2017</v>
          </cell>
          <cell r="I6872" t="str">
            <v>M2</v>
          </cell>
          <cell r="J6872" t="str">
            <v>COLETADO</v>
          </cell>
          <cell r="K6872" t="str">
            <v>17,68</v>
          </cell>
          <cell r="M6872" t="str">
            <v>13,48</v>
          </cell>
          <cell r="N6872">
            <v>4.1999999999999993</v>
          </cell>
          <cell r="O6872">
            <v>17.68</v>
          </cell>
          <cell r="P6872">
            <v>0</v>
          </cell>
          <cell r="R6872" t="str">
            <v>SINAPI</v>
          </cell>
        </row>
        <row r="6873">
          <cell r="G6873">
            <v>97640</v>
          </cell>
          <cell r="H6873" t="str">
            <v>REMOÇÃO DE FORROS DE DRYWALL, PVC E FIBROMINERAL, DE FORMA MANUAL, SEM REAPROVEITAMENTO. AF_12/2017</v>
          </cell>
          <cell r="I6873" t="str">
            <v>M2</v>
          </cell>
          <cell r="J6873" t="str">
            <v>COEFICIENTE DE REPRESENTATIVIDADE</v>
          </cell>
          <cell r="K6873" t="str">
            <v>1,41</v>
          </cell>
          <cell r="M6873" t="str">
            <v>1,10</v>
          </cell>
          <cell r="N6873">
            <v>0.30999999999999983</v>
          </cell>
          <cell r="O6873">
            <v>1.41</v>
          </cell>
          <cell r="P6873">
            <v>0</v>
          </cell>
          <cell r="R6873" t="str">
            <v>SINAPI</v>
          </cell>
        </row>
        <row r="6874">
          <cell r="G6874">
            <v>97641</v>
          </cell>
          <cell r="H6874" t="str">
            <v>REMOÇÃO DE FORRO DE GESSO, DE FORMA MANUAL, SEM REAPROVEITAMENTO. AF_12/2017</v>
          </cell>
          <cell r="I6874" t="str">
            <v>M2</v>
          </cell>
          <cell r="J6874" t="str">
            <v>COEFICIENTE DE REPRESENTATIVIDADE</v>
          </cell>
          <cell r="K6874" t="str">
            <v>4,36</v>
          </cell>
          <cell r="M6874" t="str">
            <v>3,34</v>
          </cell>
          <cell r="N6874">
            <v>1.0200000000000005</v>
          </cell>
          <cell r="O6874">
            <v>4.3600000000000003</v>
          </cell>
          <cell r="P6874">
            <v>0</v>
          </cell>
          <cell r="R6874" t="str">
            <v>SINAPI</v>
          </cell>
        </row>
        <row r="6875">
          <cell r="G6875">
            <v>97642</v>
          </cell>
          <cell r="H6875" t="str">
            <v>REMOÇÃO DE TRAMA METÁLICA OU DE MADEIRA PARA FORRO, DE FORMA MANUAL, SEM REAPROVEITAMENTO. AF_12/2017</v>
          </cell>
          <cell r="I6875" t="str">
            <v>M2</v>
          </cell>
          <cell r="J6875" t="str">
            <v>COEFICIENTE DE REPRESENTATIVIDADE</v>
          </cell>
          <cell r="K6875" t="str">
            <v>2,54</v>
          </cell>
          <cell r="M6875" t="str">
            <v>1,94</v>
          </cell>
          <cell r="N6875">
            <v>0.60000000000000009</v>
          </cell>
          <cell r="O6875">
            <v>2.54</v>
          </cell>
          <cell r="P6875">
            <v>0</v>
          </cell>
          <cell r="R6875" t="str">
            <v>SINAPI</v>
          </cell>
        </row>
        <row r="6876">
          <cell r="G6876">
            <v>97643</v>
          </cell>
          <cell r="H6876" t="str">
            <v>REMOÇÃO DE PISO DE MADEIRA (ASSOALHO E BARROTE), DE FORMA MANUAL, SEM REAPROVEITAMENTO. AF_12/2017</v>
          </cell>
          <cell r="I6876" t="str">
            <v>M2</v>
          </cell>
          <cell r="J6876" t="str">
            <v>COLETADO</v>
          </cell>
          <cell r="K6876" t="str">
            <v>21,65</v>
          </cell>
          <cell r="M6876" t="str">
            <v>16,51</v>
          </cell>
          <cell r="N6876">
            <v>5.139999999999997</v>
          </cell>
          <cell r="O6876">
            <v>21.65</v>
          </cell>
          <cell r="P6876">
            <v>0</v>
          </cell>
          <cell r="R6876" t="str">
            <v>SINAPI</v>
          </cell>
        </row>
        <row r="6877">
          <cell r="G6877">
            <v>97644</v>
          </cell>
          <cell r="H6877" t="str">
            <v>REMOÇÃO DE PORTAS, DE FORMA MANUAL, SEM REAPROVEITAMENTO. AF_12/2017</v>
          </cell>
          <cell r="I6877" t="str">
            <v>M2</v>
          </cell>
          <cell r="J6877" t="str">
            <v>COLETADO</v>
          </cell>
          <cell r="K6877" t="str">
            <v>8,17</v>
          </cell>
          <cell r="M6877" t="str">
            <v>6,24</v>
          </cell>
          <cell r="N6877">
            <v>1.9299999999999997</v>
          </cell>
          <cell r="O6877">
            <v>8.17</v>
          </cell>
          <cell r="P6877">
            <v>0</v>
          </cell>
          <cell r="R6877" t="str">
            <v>SINAPI</v>
          </cell>
        </row>
        <row r="6878">
          <cell r="G6878">
            <v>97645</v>
          </cell>
          <cell r="H6878" t="str">
            <v>REMOÇÃO DE JANELAS, DE FORMA MANUAL, SEM REAPROVEITAMENTO. AF_12/2017</v>
          </cell>
          <cell r="I6878" t="str">
            <v>M2</v>
          </cell>
          <cell r="J6878" t="str">
            <v>COEFICIENTE DE REPRESENTATIVIDADE</v>
          </cell>
          <cell r="K6878" t="str">
            <v>30,52</v>
          </cell>
          <cell r="M6878" t="str">
            <v>17,21</v>
          </cell>
          <cell r="N6878">
            <v>13.309999999999999</v>
          </cell>
          <cell r="O6878">
            <v>30.52</v>
          </cell>
          <cell r="P6878">
            <v>0</v>
          </cell>
          <cell r="R6878" t="str">
            <v>SINAPI</v>
          </cell>
        </row>
        <row r="6879">
          <cell r="G6879">
            <v>97647</v>
          </cell>
          <cell r="H6879" t="str">
            <v>REMOÇÃO DE TELHAS, DE FIBROCIMENTO, METÁLICA E CERÂMICA, DE FORMA MANUAL, SEM REAPROVEITAMENTO. AF_12/2017</v>
          </cell>
          <cell r="I6879" t="str">
            <v>M2</v>
          </cell>
          <cell r="J6879" t="str">
            <v>COEFICIENTE DE REPRESENTATIVIDADE</v>
          </cell>
          <cell r="K6879" t="str">
            <v>3,04</v>
          </cell>
          <cell r="M6879" t="str">
            <v>2,35</v>
          </cell>
          <cell r="N6879">
            <v>0.69</v>
          </cell>
          <cell r="O6879">
            <v>3.04</v>
          </cell>
          <cell r="P6879">
            <v>0</v>
          </cell>
          <cell r="R6879" t="str">
            <v>SINAPI</v>
          </cell>
        </row>
        <row r="6880">
          <cell r="G6880">
            <v>97648</v>
          </cell>
          <cell r="H6880" t="str">
            <v>REMOÇÃO DE PROTEÇÃO TÉRMICA PARA COBERTURA EM EPS, DE FORMA MANUAL, SEM REAPROVEITAMENTO. AF_12/2017</v>
          </cell>
          <cell r="I6880" t="str">
            <v>M2</v>
          </cell>
          <cell r="J6880" t="str">
            <v>COEFICIENTE DE REPRESENTATIVIDADE</v>
          </cell>
          <cell r="K6880" t="str">
            <v>1,74</v>
          </cell>
          <cell r="M6880" t="str">
            <v>1,36</v>
          </cell>
          <cell r="N6880">
            <v>0.37999999999999989</v>
          </cell>
          <cell r="O6880">
            <v>1.74</v>
          </cell>
          <cell r="P6880">
            <v>0</v>
          </cell>
          <cell r="R6880" t="str">
            <v>SINAPI</v>
          </cell>
        </row>
        <row r="6881">
          <cell r="G6881">
            <v>97649</v>
          </cell>
          <cell r="H6881" t="str">
            <v>REMOÇÃO DE TELHAS DE FIBROCIMENTO, METÁLICA E CERÂMICA, DE FORMA MECANIZADA, COM USO DE GUINDASTE, SEM REAPROVEITAMENTO. AF_12/2017</v>
          </cell>
          <cell r="I6881" t="str">
            <v>M2</v>
          </cell>
          <cell r="J6881" t="str">
            <v>ATRIBUÍDO SÃO PAULO</v>
          </cell>
          <cell r="K6881" t="str">
            <v>3,84</v>
          </cell>
          <cell r="M6881" t="str">
            <v>2,57</v>
          </cell>
          <cell r="N6881">
            <v>1.27</v>
          </cell>
          <cell r="O6881">
            <v>3.84</v>
          </cell>
          <cell r="P6881">
            <v>0</v>
          </cell>
          <cell r="R6881" t="str">
            <v>SINAPI</v>
          </cell>
        </row>
        <row r="6882">
          <cell r="G6882">
            <v>97650</v>
          </cell>
          <cell r="H6882" t="str">
            <v>REMOÇÃO DE TRAMA DE MADEIRA PARA COBERTURA, DE FORMA MANUAL, SEM REAPROVEITAMENTO. AF_12/2017</v>
          </cell>
          <cell r="I6882" t="str">
            <v>M2</v>
          </cell>
          <cell r="J6882" t="str">
            <v>COEFICIENTE DE REPRESENTATIVIDADE</v>
          </cell>
          <cell r="K6882" t="str">
            <v>6,54</v>
          </cell>
          <cell r="M6882" t="str">
            <v>5,00</v>
          </cell>
          <cell r="N6882">
            <v>1.54</v>
          </cell>
          <cell r="O6882">
            <v>6.54</v>
          </cell>
          <cell r="P6882">
            <v>0</v>
          </cell>
          <cell r="R6882" t="str">
            <v>SINAPI</v>
          </cell>
        </row>
        <row r="6883">
          <cell r="G6883">
            <v>97651</v>
          </cell>
          <cell r="H6883" t="str">
            <v>REMOÇÃO DE TESOURAS DE MADEIRA, COM VÃO MENOR QUE 8M, DE FORMA MANUAL, SEM REAPROVEITAMENTO. AF_12/2017</v>
          </cell>
          <cell r="I6883" t="str">
            <v>UN</v>
          </cell>
          <cell r="J6883" t="str">
            <v>COEFICIENTE DE REPRESENTATIVIDADE</v>
          </cell>
          <cell r="K6883" t="str">
            <v>72,36</v>
          </cell>
          <cell r="M6883" t="str">
            <v>54,97</v>
          </cell>
          <cell r="N6883">
            <v>17.39</v>
          </cell>
          <cell r="O6883">
            <v>72.36</v>
          </cell>
          <cell r="P6883">
            <v>0</v>
          </cell>
          <cell r="R6883" t="str">
            <v>SINAPI</v>
          </cell>
        </row>
        <row r="6884">
          <cell r="G6884">
            <v>97652</v>
          </cell>
          <cell r="H6884" t="str">
            <v>REMOÇÃO DE TESOURAS DE MADEIRA, COM VÃO MAIOR OU IGUAL A 8M, DE FORMA MANUAL, SEM REAPROVEITAMENTO. AF_12/2017</v>
          </cell>
          <cell r="I6884" t="str">
            <v>UN</v>
          </cell>
          <cell r="J6884" t="str">
            <v>COEFICIENTE DE REPRESENTATIVIDADE</v>
          </cell>
          <cell r="K6884" t="str">
            <v>164,05</v>
          </cell>
          <cell r="M6884" t="str">
            <v>124,60</v>
          </cell>
          <cell r="N6884">
            <v>39.450000000000017</v>
          </cell>
          <cell r="O6884">
            <v>164.05</v>
          </cell>
          <cell r="P6884">
            <v>0</v>
          </cell>
          <cell r="R6884" t="str">
            <v>SINAPI</v>
          </cell>
        </row>
        <row r="6885">
          <cell r="G6885">
            <v>97653</v>
          </cell>
          <cell r="H6885" t="str">
            <v>REMOÇÃO DE TESOURAS DE MADEIRA, COM VÃO MENOR QUE 8M, DE FORMA MECANIZADA, COM REAPROVEITAMENTO. AF_12/2017</v>
          </cell>
          <cell r="I6885" t="str">
            <v>UN</v>
          </cell>
          <cell r="J6885" t="str">
            <v>ATRIBUÍDO SÃO PAULO</v>
          </cell>
          <cell r="K6885" t="str">
            <v>114,83</v>
          </cell>
          <cell r="M6885" t="str">
            <v>22,83</v>
          </cell>
          <cell r="N6885">
            <v>92</v>
          </cell>
          <cell r="O6885">
            <v>114.83</v>
          </cell>
          <cell r="P6885">
            <v>0</v>
          </cell>
          <cell r="R6885" t="str">
            <v>SINAPI</v>
          </cell>
        </row>
        <row r="6886">
          <cell r="G6886">
            <v>97654</v>
          </cell>
          <cell r="H6886" t="str">
            <v>REMOÇÃO DE TESOURAS DE MADEIRA, COM VÃO MAIOR OU IGUAL A 8M, DE FORMA MECANIZADA, COM REAPROVEITAMENTO. AF_12/2017</v>
          </cell>
          <cell r="I6886" t="str">
            <v>UN</v>
          </cell>
          <cell r="J6886" t="str">
            <v>ATRIBUÍDO SÃO PAULO</v>
          </cell>
          <cell r="K6886" t="str">
            <v>139,92</v>
          </cell>
          <cell r="M6886" t="str">
            <v>41,90</v>
          </cell>
          <cell r="N6886">
            <v>98.019999999999982</v>
          </cell>
          <cell r="O6886">
            <v>139.91999999999999</v>
          </cell>
          <cell r="P6886">
            <v>0</v>
          </cell>
          <cell r="R6886" t="str">
            <v>SINAPI</v>
          </cell>
        </row>
        <row r="6887">
          <cell r="G6887">
            <v>97655</v>
          </cell>
          <cell r="H6887" t="str">
            <v>REMOÇÃO DE TRAMA METÁLICA PARA COBERTURA, DE FORMA MANUAL, SEM REAPROVEITAMENTO. AF_12/2017</v>
          </cell>
          <cell r="I6887" t="str">
            <v>M2</v>
          </cell>
          <cell r="J6887" t="str">
            <v>COEFICIENTE DE REPRESENTATIVIDADE</v>
          </cell>
          <cell r="K6887" t="str">
            <v>35,61</v>
          </cell>
          <cell r="M6887" t="str">
            <v>11,18</v>
          </cell>
          <cell r="N6887">
            <v>24.43</v>
          </cell>
          <cell r="O6887">
            <v>35.61</v>
          </cell>
          <cell r="P6887">
            <v>0</v>
          </cell>
          <cell r="R6887" t="str">
            <v>SINAPI</v>
          </cell>
        </row>
        <row r="6888">
          <cell r="G6888">
            <v>97656</v>
          </cell>
          <cell r="H6888" t="str">
            <v>REMOÇÃO DE TESOURAS METÁLICAS, COM VÃO MENOR QUE 8M, DE FORMA MANUAL, SEM REAPROVEITAMENTO. AF_12/2017</v>
          </cell>
          <cell r="I6888" t="str">
            <v>UN</v>
          </cell>
          <cell r="J6888" t="str">
            <v>COEFICIENTE DE REPRESENTATIVIDADE</v>
          </cell>
          <cell r="K6888" t="str">
            <v>320,39</v>
          </cell>
          <cell r="M6888" t="str">
            <v>118,80</v>
          </cell>
          <cell r="N6888">
            <v>201.58999999999997</v>
          </cell>
          <cell r="O6888">
            <v>320.39</v>
          </cell>
          <cell r="P6888">
            <v>0</v>
          </cell>
          <cell r="R6888" t="str">
            <v>SINAPI</v>
          </cell>
        </row>
        <row r="6889">
          <cell r="G6889">
            <v>97657</v>
          </cell>
          <cell r="H6889" t="str">
            <v>REMOÇÃO DE TESOURAS METÁLICAS, COM VÃO MAIOR OU IGUAL A 8M, DE FORMA MANUAL, SEM REAPROVEITAMENTO. AF_12/2017</v>
          </cell>
          <cell r="I6889" t="str">
            <v>UN</v>
          </cell>
          <cell r="J6889" t="str">
            <v>COEFICIENTE DE REPRESENTATIVIDADE</v>
          </cell>
          <cell r="K6889" t="str">
            <v>635,04</v>
          </cell>
          <cell r="M6889" t="str">
            <v>235,44</v>
          </cell>
          <cell r="N6889">
            <v>399.59999999999997</v>
          </cell>
          <cell r="O6889">
            <v>635.04</v>
          </cell>
          <cell r="P6889">
            <v>0</v>
          </cell>
          <cell r="R6889" t="str">
            <v>SINAPI</v>
          </cell>
        </row>
        <row r="6890">
          <cell r="G6890">
            <v>97658</v>
          </cell>
          <cell r="H6890" t="str">
            <v>REMOÇÃO DE TESOURAS METÁLICAS, COM VÃO MENOR QUE 8M, DE FORMA MECANIZADA, COM REAPROVEITAMENTO. AF_12/2017</v>
          </cell>
          <cell r="I6890" t="str">
            <v>UN</v>
          </cell>
          <cell r="J6890" t="str">
            <v>ATRIBUÍDO SÃO PAULO</v>
          </cell>
          <cell r="K6890" t="str">
            <v>193,68</v>
          </cell>
          <cell r="M6890" t="str">
            <v>51,45</v>
          </cell>
          <cell r="N6890">
            <v>142.23000000000002</v>
          </cell>
          <cell r="O6890">
            <v>193.68</v>
          </cell>
          <cell r="P6890">
            <v>0</v>
          </cell>
          <cell r="R6890" t="str">
            <v>SINAPI</v>
          </cell>
        </row>
        <row r="6891">
          <cell r="G6891">
            <v>97659</v>
          </cell>
          <cell r="H6891" t="str">
            <v>REMOÇÃO DE TESOURAS METÁLICAS, COM VÃO MAIOR OU IGUAL A 8M, DE FORMA MECANIZADA, COM REAPROVEITAMENTO. AF_12/2017</v>
          </cell>
          <cell r="I6891" t="str">
            <v>UN</v>
          </cell>
          <cell r="J6891" t="str">
            <v>ATRIBUÍDO SÃO PAULO</v>
          </cell>
          <cell r="K6891" t="str">
            <v>273,75</v>
          </cell>
          <cell r="M6891" t="str">
            <v>86,89</v>
          </cell>
          <cell r="N6891">
            <v>186.86</v>
          </cell>
          <cell r="O6891">
            <v>273.75</v>
          </cell>
          <cell r="P6891">
            <v>0</v>
          </cell>
          <cell r="R6891" t="str">
            <v>SINAPI</v>
          </cell>
        </row>
        <row r="6892">
          <cell r="G6892">
            <v>97660</v>
          </cell>
          <cell r="H6892" t="str">
            <v>REMOÇÃO DE INTERRUPTORES/TOMADAS ELÉTRICAS, DE FORMA MANUAL, SEM REAPROVEITAMENTO. AF_12/2017</v>
          </cell>
          <cell r="I6892" t="str">
            <v>UN</v>
          </cell>
          <cell r="J6892" t="str">
            <v>COLETADO</v>
          </cell>
          <cell r="K6892" t="str">
            <v>0,60</v>
          </cell>
          <cell r="M6892" t="str">
            <v>0,48</v>
          </cell>
          <cell r="N6892">
            <v>0.12</v>
          </cell>
          <cell r="O6892">
            <v>0.6</v>
          </cell>
          <cell r="P6892">
            <v>0</v>
          </cell>
          <cell r="R6892" t="str">
            <v>SINAPI</v>
          </cell>
        </row>
        <row r="6893">
          <cell r="G6893">
            <v>97661</v>
          </cell>
          <cell r="H6893" t="str">
            <v>REMOÇÃO DE CABOS ELÉTRICOS, DE FORMA MANUAL, SEM REAPROVEITAMENTO. AF_12/2017</v>
          </cell>
          <cell r="I6893" t="str">
            <v>M</v>
          </cell>
          <cell r="J6893" t="str">
            <v>COLETADO</v>
          </cell>
          <cell r="K6893" t="str">
            <v>0,60</v>
          </cell>
          <cell r="M6893" t="str">
            <v>0,48</v>
          </cell>
          <cell r="N6893">
            <v>0.12</v>
          </cell>
          <cell r="O6893">
            <v>0.6</v>
          </cell>
          <cell r="P6893">
            <v>0</v>
          </cell>
          <cell r="R6893" t="str">
            <v>SINAPI</v>
          </cell>
        </row>
        <row r="6894">
          <cell r="G6894">
            <v>97662</v>
          </cell>
          <cell r="H6894" t="str">
            <v>REMOÇÃO DE TUBULAÇÕES (TUBOS E CONEXÕES) DE ÁGUA FRIA, DE FORMA MANUAL, SEM REAPROVEITAMENTO. AF_12/2017</v>
          </cell>
          <cell r="I6894" t="str">
            <v>M</v>
          </cell>
          <cell r="J6894" t="str">
            <v>COLETADO</v>
          </cell>
          <cell r="K6894" t="str">
            <v>0,44</v>
          </cell>
          <cell r="M6894" t="str">
            <v>0,40</v>
          </cell>
          <cell r="N6894">
            <v>3.999999999999998E-2</v>
          </cell>
          <cell r="O6894">
            <v>0.44</v>
          </cell>
          <cell r="P6894">
            <v>0</v>
          </cell>
          <cell r="R6894" t="str">
            <v>SINAPI</v>
          </cell>
        </row>
        <row r="6895">
          <cell r="G6895">
            <v>97663</v>
          </cell>
          <cell r="H6895" t="str">
            <v>REMOÇÃO DE LOUÇAS, DE FORMA MANUAL, SEM REAPROVEITAMENTO. AF_12/2017</v>
          </cell>
          <cell r="I6895" t="str">
            <v>UN</v>
          </cell>
          <cell r="J6895" t="str">
            <v>COLETADO</v>
          </cell>
          <cell r="K6895" t="str">
            <v>10,90</v>
          </cell>
          <cell r="M6895" t="str">
            <v>8,42</v>
          </cell>
          <cell r="N6895">
            <v>2.4800000000000004</v>
          </cell>
          <cell r="O6895">
            <v>10.9</v>
          </cell>
          <cell r="P6895">
            <v>0</v>
          </cell>
          <cell r="R6895" t="str">
            <v>SINAPI</v>
          </cell>
        </row>
        <row r="6896">
          <cell r="G6896">
            <v>97664</v>
          </cell>
          <cell r="H6896" t="str">
            <v>REMOÇÃO DE ACESSÓRIOS, DE FORMA MANUAL, SEM REAPROVEITAMENTO. AF_12/2017</v>
          </cell>
          <cell r="I6896" t="str">
            <v>UN</v>
          </cell>
          <cell r="J6896" t="str">
            <v>COLETADO</v>
          </cell>
          <cell r="K6896" t="str">
            <v>1,36</v>
          </cell>
          <cell r="M6896" t="str">
            <v>1,10</v>
          </cell>
          <cell r="N6896">
            <v>0.26</v>
          </cell>
          <cell r="O6896">
            <v>1.36</v>
          </cell>
          <cell r="P6896">
            <v>0</v>
          </cell>
          <cell r="R6896" t="str">
            <v>SINAPI</v>
          </cell>
        </row>
        <row r="6897">
          <cell r="G6897">
            <v>97665</v>
          </cell>
          <cell r="H6897" t="str">
            <v>REMOÇÃO DE LUMINÁRIAS, DE FORMA MANUAL, SEM REAPROVEITAMENTO. AF_12/2017</v>
          </cell>
          <cell r="I6897" t="str">
            <v>UN</v>
          </cell>
          <cell r="J6897" t="str">
            <v>COLETADO</v>
          </cell>
          <cell r="K6897" t="str">
            <v>1,15</v>
          </cell>
          <cell r="M6897" t="str">
            <v>0,91</v>
          </cell>
          <cell r="N6897">
            <v>0.23999999999999988</v>
          </cell>
          <cell r="O6897">
            <v>1.1499999999999999</v>
          </cell>
          <cell r="P6897">
            <v>0</v>
          </cell>
          <cell r="R6897" t="str">
            <v>SINAPI</v>
          </cell>
        </row>
        <row r="6898">
          <cell r="G6898">
            <v>97666</v>
          </cell>
          <cell r="H6898" t="str">
            <v>REMOÇÃO DE METAIS SANITÁRIOS, DE FORMA MANUAL, SEM REAPROVEITAMENTO. AF_12/2017</v>
          </cell>
          <cell r="I6898" t="str">
            <v>UN</v>
          </cell>
          <cell r="J6898" t="str">
            <v>COLETADO</v>
          </cell>
          <cell r="K6898" t="str">
            <v>7,94</v>
          </cell>
          <cell r="M6898" t="str">
            <v>6,17</v>
          </cell>
          <cell r="N6898">
            <v>1.7700000000000005</v>
          </cell>
          <cell r="O6898">
            <v>7.94</v>
          </cell>
          <cell r="P6898">
            <v>0</v>
          </cell>
          <cell r="R6898" t="str">
            <v>SINAPI</v>
          </cell>
        </row>
        <row r="6899">
          <cell r="G6899">
            <v>95967</v>
          </cell>
          <cell r="H6899" t="str">
            <v>SERVIÇOS TÉCNICOS ESPECIALIZADOS PARA ACOMPANHAMENTO DE EXECUÇÃO DE FUNDAÇÕES PROFUNDAS E ESTRUTURAS DE CONTENÇÃO</v>
          </cell>
          <cell r="I6899" t="str">
            <v>H</v>
          </cell>
          <cell r="J6899" t="str">
            <v>COEFICIENTE DE REPRESENTATIVIDADE</v>
          </cell>
          <cell r="K6899" t="str">
            <v>152,37</v>
          </cell>
          <cell r="M6899" t="str">
            <v>147,95</v>
          </cell>
          <cell r="N6899">
            <v>4.4200000000000159</v>
          </cell>
          <cell r="O6899">
            <v>152.37</v>
          </cell>
          <cell r="P6899">
            <v>0</v>
          </cell>
          <cell r="R6899" t="str">
            <v>SINAPI</v>
          </cell>
        </row>
        <row r="6900">
          <cell r="G6900">
            <v>99058</v>
          </cell>
          <cell r="H6900" t="str">
            <v>LOCAÇÃO DE PONTO PARA REFERÊNCIA TOPOGRÁFICA. AF_10/2018</v>
          </cell>
          <cell r="I6900" t="str">
            <v>UN</v>
          </cell>
          <cell r="J6900" t="str">
            <v>ATRIBUÍDO SÃO PAULO</v>
          </cell>
          <cell r="K6900" t="str">
            <v>7,30</v>
          </cell>
          <cell r="M6900" t="str">
            <v>5,47</v>
          </cell>
          <cell r="N6900">
            <v>1.83</v>
          </cell>
          <cell r="O6900">
            <v>7.3</v>
          </cell>
          <cell r="P6900">
            <v>0</v>
          </cell>
          <cell r="R6900" t="str">
            <v>SINAPI</v>
          </cell>
        </row>
        <row r="6901">
          <cell r="G6901">
            <v>99059</v>
          </cell>
          <cell r="H6901" t="str">
            <v>LOCACAO CONVENCIONAL DE OBRA, UTILIZANDO GABARITO DE TÁBUAS CORRIDAS PONTALETADAS A CADA 2,00M -  2 UTILIZAÇÕES. AF_10/2018</v>
          </cell>
          <cell r="I6901" t="str">
            <v>M</v>
          </cell>
          <cell r="J6901" t="str">
            <v>COEFICIENTE DE REPRESENTATIVIDADE</v>
          </cell>
          <cell r="K6901" t="str">
            <v>55,08</v>
          </cell>
          <cell r="M6901" t="str">
            <v>22,30</v>
          </cell>
          <cell r="N6901">
            <v>32.78</v>
          </cell>
          <cell r="O6901">
            <v>55.08</v>
          </cell>
          <cell r="P6901">
            <v>0</v>
          </cell>
          <cell r="R6901" t="str">
            <v>SINAPI</v>
          </cell>
        </row>
        <row r="6902">
          <cell r="G6902">
            <v>99060</v>
          </cell>
          <cell r="H6902" t="str">
            <v>LOCAÇÃO COM CAVALETE COM ALTURA DE 1,00 M - 2 UTILIZAÇÕES. AF_10/2018</v>
          </cell>
          <cell r="I6902" t="str">
            <v>UN</v>
          </cell>
          <cell r="J6902" t="str">
            <v>COEFICIENTE DE REPRESENTATIVIDADE</v>
          </cell>
          <cell r="K6902" t="str">
            <v>142,15</v>
          </cell>
          <cell r="M6902" t="str">
            <v>61,29</v>
          </cell>
          <cell r="N6902">
            <v>80.860000000000014</v>
          </cell>
          <cell r="O6902">
            <v>142.15</v>
          </cell>
          <cell r="P6902">
            <v>0</v>
          </cell>
          <cell r="R6902" t="str">
            <v>SINAPI</v>
          </cell>
        </row>
        <row r="6903">
          <cell r="G6903">
            <v>99061</v>
          </cell>
          <cell r="H6903" t="str">
            <v>LOCAÇÃO COM CAVALETE COM ALTURA DE 0,50 M - 2 UTILIZAÇÕES. AF_10/2018</v>
          </cell>
          <cell r="I6903" t="str">
            <v>UN</v>
          </cell>
          <cell r="J6903" t="str">
            <v>COEFICIENTE DE REPRESENTATIVIDADE</v>
          </cell>
          <cell r="K6903" t="str">
            <v>96,03</v>
          </cell>
          <cell r="M6903" t="str">
            <v>45,08</v>
          </cell>
          <cell r="N6903">
            <v>50.95</v>
          </cell>
          <cell r="O6903">
            <v>96.03</v>
          </cell>
          <cell r="P6903">
            <v>0</v>
          </cell>
          <cell r="R6903" t="str">
            <v>SINAPI</v>
          </cell>
        </row>
        <row r="6904">
          <cell r="G6904">
            <v>99062</v>
          </cell>
          <cell r="H6904" t="str">
            <v>MARCAÇÃO DE PONTOS EM GABARITO OU CAVALETE. AF_10/2018</v>
          </cell>
          <cell r="I6904" t="str">
            <v>UN</v>
          </cell>
          <cell r="J6904" t="str">
            <v>COEFICIENTE DE REPRESENTATIVIDADE</v>
          </cell>
          <cell r="K6904" t="str">
            <v>2,27</v>
          </cell>
          <cell r="M6904" t="str">
            <v>1,75</v>
          </cell>
          <cell r="N6904">
            <v>0.52</v>
          </cell>
          <cell r="O6904">
            <v>2.27</v>
          </cell>
          <cell r="P6904">
            <v>0</v>
          </cell>
          <cell r="R6904" t="str">
            <v>SINAPI</v>
          </cell>
        </row>
        <row r="6905">
          <cell r="G6905">
            <v>99063</v>
          </cell>
          <cell r="H6905" t="str">
            <v>LOCAÇÃO DE REDE DE ÁGUA OU ESGOTO. AF_10/2018</v>
          </cell>
          <cell r="I6905" t="str">
            <v>M</v>
          </cell>
          <cell r="J6905" t="str">
            <v>COEFICIENTE DE REPRESENTATIVIDADE</v>
          </cell>
          <cell r="K6905" t="str">
            <v>4,80</v>
          </cell>
          <cell r="M6905" t="str">
            <v>2,29</v>
          </cell>
          <cell r="N6905">
            <v>2.5099999999999998</v>
          </cell>
          <cell r="O6905">
            <v>4.8</v>
          </cell>
          <cell r="P6905">
            <v>0</v>
          </cell>
          <cell r="R6905" t="str">
            <v>SINAPI</v>
          </cell>
        </row>
        <row r="6906">
          <cell r="G6906">
            <v>99064</v>
          </cell>
          <cell r="H6906" t="str">
            <v>LOCAÇÃO DE PAVIMENTAÇÃO. AF_10/2018</v>
          </cell>
          <cell r="I6906" t="str">
            <v>M</v>
          </cell>
          <cell r="J6906" t="str">
            <v>ATRIBUÍDO SÃO PAULO</v>
          </cell>
          <cell r="K6906" t="str">
            <v>0,36</v>
          </cell>
          <cell r="M6906" t="str">
            <v>0,30</v>
          </cell>
          <cell r="N6906">
            <v>0.06</v>
          </cell>
          <cell r="O6906">
            <v>0.36</v>
          </cell>
          <cell r="P6906">
            <v>0</v>
          </cell>
          <cell r="R6906" t="str">
            <v>SINAPI</v>
          </cell>
        </row>
        <row r="6907">
          <cell r="G6907">
            <v>93588</v>
          </cell>
          <cell r="H6907" t="str">
            <v>TRANSPORTE COM CAMINHÃO BASCULANTE DE 10 M³, EM VIA URBANA EM LEITO NATURAL (UNIDADE: M3XKM). AF_07/2020</v>
          </cell>
          <cell r="I6907" t="str">
            <v>M3XKM</v>
          </cell>
          <cell r="J6907" t="str">
            <v>ATRIBUÍDO SÃO PAULO</v>
          </cell>
          <cell r="K6907" t="str">
            <v>2,73</v>
          </cell>
          <cell r="M6907" t="str">
            <v>0,29</v>
          </cell>
          <cell r="N6907">
            <v>2.44</v>
          </cell>
          <cell r="O6907">
            <v>2.73</v>
          </cell>
          <cell r="P6907">
            <v>0</v>
          </cell>
          <cell r="R6907" t="str">
            <v>SINAPI</v>
          </cell>
        </row>
        <row r="6908">
          <cell r="G6908">
            <v>93589</v>
          </cell>
          <cell r="H6908" t="str">
            <v>TRANSPORTE COM CAMINHÃO BASCULANTE DE 10 M³, EM VIA URBANA EM REVESTIMENTO PRIMÁRIO (UNIDADE: M3XKM). AF_07/2020</v>
          </cell>
          <cell r="I6908" t="str">
            <v>M3XKM</v>
          </cell>
          <cell r="J6908" t="str">
            <v>ATRIBUÍDO SÃO PAULO</v>
          </cell>
          <cell r="K6908" t="str">
            <v>2,34</v>
          </cell>
          <cell r="M6908" t="str">
            <v>0,25</v>
          </cell>
          <cell r="N6908">
            <v>2.09</v>
          </cell>
          <cell r="O6908">
            <v>2.34</v>
          </cell>
          <cell r="P6908">
            <v>0</v>
          </cell>
          <cell r="R6908" t="str">
            <v>SINAPI</v>
          </cell>
        </row>
        <row r="6909">
          <cell r="G6909">
            <v>93590</v>
          </cell>
          <cell r="H6909" t="str">
            <v>TRANSPORTE COM CAMINHÃO BASCULANTE DE 10 M³, EM VIA URBANA PAVIMENTADA, ADICIONAL PARA DMT EXCEDENTE A 30 KM (UNIDADE: M3XKM). AF_07/2020</v>
          </cell>
          <cell r="I6909" t="str">
            <v>M3XKM</v>
          </cell>
          <cell r="J6909" t="str">
            <v>ATRIBUÍDO SÃO PAULO</v>
          </cell>
          <cell r="K6909" t="str">
            <v>0,85</v>
          </cell>
          <cell r="M6909" t="str">
            <v>0,08</v>
          </cell>
          <cell r="N6909">
            <v>0.77</v>
          </cell>
          <cell r="O6909">
            <v>0.85</v>
          </cell>
          <cell r="P6909">
            <v>0</v>
          </cell>
          <cell r="R6909" t="str">
            <v>SINAPI</v>
          </cell>
        </row>
        <row r="6910">
          <cell r="G6910">
            <v>93591</v>
          </cell>
          <cell r="H6910" t="str">
            <v>TRANSPORTE COM CAMINHÃO BASCULANTE DE 14 M³, EM VIA URBANA EM LEITO NATURAL (UNIDADE: M3XKM). AF_07/2020</v>
          </cell>
          <cell r="I6910" t="str">
            <v>M3XKM</v>
          </cell>
          <cell r="J6910" t="str">
            <v>ATRIBUÍDO SÃO PAULO</v>
          </cell>
          <cell r="K6910" t="str">
            <v>2,35</v>
          </cell>
          <cell r="M6910" t="str">
            <v>0,21</v>
          </cell>
          <cell r="N6910">
            <v>2.14</v>
          </cell>
          <cell r="O6910">
            <v>2.35</v>
          </cell>
          <cell r="P6910">
            <v>0</v>
          </cell>
          <cell r="R6910" t="str">
            <v>SINAPI</v>
          </cell>
        </row>
        <row r="6911">
          <cell r="G6911">
            <v>93592</v>
          </cell>
          <cell r="H6911" t="str">
            <v>TRANSPORTE COM CAMINHÃO BASCULANTE DE 14 M³, EM VIA URBANA EM REVESTIMENTO PRIMÁRIO (UNIDADE: M3XKM). AF_07/2020</v>
          </cell>
          <cell r="I6911" t="str">
            <v>M3XKM</v>
          </cell>
          <cell r="J6911" t="str">
            <v>ATRIBUÍDO SÃO PAULO</v>
          </cell>
          <cell r="K6911" t="str">
            <v>2,04</v>
          </cell>
          <cell r="M6911" t="str">
            <v>0,17</v>
          </cell>
          <cell r="N6911">
            <v>1.87</v>
          </cell>
          <cell r="O6911">
            <v>2.04</v>
          </cell>
          <cell r="P6911">
            <v>0</v>
          </cell>
          <cell r="R6911" t="str">
            <v>SINAPI</v>
          </cell>
        </row>
        <row r="6912">
          <cell r="G6912">
            <v>93593</v>
          </cell>
          <cell r="H6912" t="str">
            <v>TRANSPORTE COM CAMINHÃO BASCULANTE DE 14 M³, EM VIA URBANA PAVIMENTADA, ADICIONAL PARA DMT EXCEDENTE A 30 KM (UNIDADE: M3XKM). AF_07/2020</v>
          </cell>
          <cell r="I6912" t="str">
            <v>M3XKM</v>
          </cell>
          <cell r="J6912" t="str">
            <v>ATRIBUÍDO SÃO PAULO</v>
          </cell>
          <cell r="K6912" t="str">
            <v>0,75</v>
          </cell>
          <cell r="M6912" t="str">
            <v>0,05</v>
          </cell>
          <cell r="N6912">
            <v>0.7</v>
          </cell>
          <cell r="O6912">
            <v>0.75</v>
          </cell>
          <cell r="P6912">
            <v>0</v>
          </cell>
          <cell r="R6912" t="str">
            <v>SINAPI</v>
          </cell>
        </row>
        <row r="6913">
          <cell r="G6913">
            <v>93594</v>
          </cell>
          <cell r="H6913" t="str">
            <v>TRANSPORTE COM CAMINHÃO BASCULANTE DE 10 M³, EM VIA URBANA EM LEITO NATURAL (UNIDADE: TXKM). AF_07/2020</v>
          </cell>
          <cell r="I6913" t="str">
            <v>TXKM</v>
          </cell>
          <cell r="J6913" t="str">
            <v>ATRIBUÍDO SÃO PAULO</v>
          </cell>
          <cell r="K6913" t="str">
            <v>1,82</v>
          </cell>
          <cell r="M6913" t="str">
            <v>0,19</v>
          </cell>
          <cell r="N6913">
            <v>1.6300000000000001</v>
          </cell>
          <cell r="O6913">
            <v>1.82</v>
          </cell>
          <cell r="P6913">
            <v>0</v>
          </cell>
          <cell r="R6913" t="str">
            <v>SINAPI</v>
          </cell>
        </row>
        <row r="6914">
          <cell r="G6914">
            <v>93595</v>
          </cell>
          <cell r="H6914" t="str">
            <v>TRANSPORTE COM CAMINHÃO BASCULANTE DE 10 M³, EM VIA URBANA EM REVESTIMENTO PRIMÁRIO (UNIDADE: TXKM). AF_07/2020</v>
          </cell>
          <cell r="I6914" t="str">
            <v>TXKM</v>
          </cell>
          <cell r="J6914" t="str">
            <v>ATRIBUÍDO SÃO PAULO</v>
          </cell>
          <cell r="K6914" t="str">
            <v>1,58</v>
          </cell>
          <cell r="M6914" t="str">
            <v>0,16</v>
          </cell>
          <cell r="N6914">
            <v>1.4200000000000002</v>
          </cell>
          <cell r="O6914">
            <v>1.58</v>
          </cell>
          <cell r="P6914">
            <v>0</v>
          </cell>
          <cell r="R6914" t="str">
            <v>SINAPI</v>
          </cell>
        </row>
        <row r="6915">
          <cell r="G6915">
            <v>93596</v>
          </cell>
          <cell r="H6915" t="str">
            <v>TRANSPORTE COM CAMINHÃO BASCULANTE DE 10 M³, EM VIA URBANA PAVIMENTADA, ADICIONAL PARA DMT EXCEDENTE A 30 KM (UNIDADE: TXKM). AF_07/2020</v>
          </cell>
          <cell r="I6915" t="str">
            <v>TXKM</v>
          </cell>
          <cell r="J6915" t="str">
            <v>ATRIBUÍDO SÃO PAULO</v>
          </cell>
          <cell r="K6915" t="str">
            <v>0,57</v>
          </cell>
          <cell r="M6915" t="str">
            <v>0,05</v>
          </cell>
          <cell r="N6915">
            <v>0.51999999999999991</v>
          </cell>
          <cell r="O6915">
            <v>0.56999999999999995</v>
          </cell>
          <cell r="P6915">
            <v>0</v>
          </cell>
          <cell r="R6915" t="str">
            <v>SINAPI</v>
          </cell>
        </row>
        <row r="6916">
          <cell r="G6916">
            <v>93597</v>
          </cell>
          <cell r="H6916" t="str">
            <v>TRANSPORTE COM CAMINHÃO BASCULANTE DE 14 M³, EM VIA URBANA EM LEITO NATURAL (UNIDADE: TXKM). AF_07/2020</v>
          </cell>
          <cell r="I6916" t="str">
            <v>TXKM</v>
          </cell>
          <cell r="J6916" t="str">
            <v>ATRIBUÍDO SÃO PAULO</v>
          </cell>
          <cell r="K6916" t="str">
            <v>1,56</v>
          </cell>
          <cell r="M6916" t="str">
            <v>0,13</v>
          </cell>
          <cell r="N6916">
            <v>1.4300000000000002</v>
          </cell>
          <cell r="O6916">
            <v>1.56</v>
          </cell>
          <cell r="P6916">
            <v>0</v>
          </cell>
          <cell r="R6916" t="str">
            <v>SINAPI</v>
          </cell>
        </row>
        <row r="6917">
          <cell r="G6917">
            <v>93598</v>
          </cell>
          <cell r="H6917" t="str">
            <v>TRANSPORTE COM CAMINHÃO BASCULANTE DE 14 M³, EM VIA URBANA EM REVESTIMENTO PRIMÁRIO (UNIDADE: TXKM). AF_07/2020</v>
          </cell>
          <cell r="I6917" t="str">
            <v>TXKM</v>
          </cell>
          <cell r="J6917" t="str">
            <v>ATRIBUÍDO SÃO PAULO</v>
          </cell>
          <cell r="K6917" t="str">
            <v>1,35</v>
          </cell>
          <cell r="M6917" t="str">
            <v>0,11</v>
          </cell>
          <cell r="N6917">
            <v>1.24</v>
          </cell>
          <cell r="O6917">
            <v>1.35</v>
          </cell>
          <cell r="P6917">
            <v>0</v>
          </cell>
          <cell r="R6917" t="str">
            <v>SINAPI</v>
          </cell>
        </row>
        <row r="6918">
          <cell r="G6918">
            <v>93599</v>
          </cell>
          <cell r="H6918" t="str">
            <v>TRANSPORTE COM CAMINHÃO BASCULANTE DE 14 M³, EM VIA URBANA PAVIMENTADA, ADICIONAL PARA DMT EXCEDENTE A 30 KM (UNIDADE: TXKM). AF_07/2020</v>
          </cell>
          <cell r="I6918" t="str">
            <v>TXKM</v>
          </cell>
          <cell r="J6918" t="str">
            <v>ATRIBUÍDO SÃO PAULO</v>
          </cell>
          <cell r="K6918" t="str">
            <v>0,50</v>
          </cell>
          <cell r="M6918" t="str">
            <v>0,04</v>
          </cell>
          <cell r="N6918">
            <v>0.46</v>
          </cell>
          <cell r="O6918">
            <v>0.5</v>
          </cell>
          <cell r="P6918">
            <v>0</v>
          </cell>
          <cell r="R6918" t="str">
            <v>SINAPI</v>
          </cell>
        </row>
        <row r="6919">
          <cell r="G6919">
            <v>95425</v>
          </cell>
          <cell r="H6919" t="str">
            <v>TRANSPORTE COM CAMINHÃO BASCULANTE DE 18 M³, EM VIA URBANA EM LEITO NATURAL (UNIDADE: M3XKM). AF_07/2020</v>
          </cell>
          <cell r="I6919" t="str">
            <v>M3XKM</v>
          </cell>
          <cell r="J6919" t="str">
            <v>ATRIBUÍDO SÃO PAULO</v>
          </cell>
          <cell r="K6919" t="str">
            <v>2,00</v>
          </cell>
          <cell r="M6919" t="str">
            <v>0,15</v>
          </cell>
          <cell r="N6919">
            <v>1.85</v>
          </cell>
          <cell r="O6919">
            <v>2</v>
          </cell>
          <cell r="P6919">
            <v>0</v>
          </cell>
          <cell r="R6919" t="str">
            <v>SINAPI</v>
          </cell>
        </row>
        <row r="6920">
          <cell r="G6920">
            <v>95426</v>
          </cell>
          <cell r="H6920" t="str">
            <v>TRANSPORTE COM CAMINHÃO BASCULANTE DE 18 M³, EM VIA URBANA EM REVESTIMENTO PRIMÁRIO (UNIDADE: M3XKM). AF_07/2020</v>
          </cell>
          <cell r="I6920" t="str">
            <v>M3XKM</v>
          </cell>
          <cell r="J6920" t="str">
            <v>ATRIBUÍDO SÃO PAULO</v>
          </cell>
          <cell r="K6920" t="str">
            <v>1,73</v>
          </cell>
          <cell r="M6920" t="str">
            <v>0,13</v>
          </cell>
          <cell r="N6920">
            <v>1.6</v>
          </cell>
          <cell r="O6920">
            <v>1.73</v>
          </cell>
          <cell r="P6920">
            <v>0</v>
          </cell>
          <cell r="R6920" t="str">
            <v>SINAPI</v>
          </cell>
        </row>
        <row r="6921">
          <cell r="G6921">
            <v>95427</v>
          </cell>
          <cell r="H6921" t="str">
            <v>TRANSPORTE COM CAMINHÃO BASCULANTE DE 18 M³, EM VIA URBANA PAVIMENTADA, ADICIONAL PARA DMT EXCEDENTE A 30 KM (UNIDADE: M3XKM). AF_07/2020</v>
          </cell>
          <cell r="I6921" t="str">
            <v>M3XKM</v>
          </cell>
          <cell r="J6921" t="str">
            <v>ATRIBUÍDO SÃO PAULO</v>
          </cell>
          <cell r="K6921" t="str">
            <v>0,65</v>
          </cell>
          <cell r="M6921" t="str">
            <v>0,04</v>
          </cell>
          <cell r="N6921">
            <v>0.61</v>
          </cell>
          <cell r="O6921">
            <v>0.65</v>
          </cell>
          <cell r="P6921">
            <v>0</v>
          </cell>
          <cell r="R6921" t="str">
            <v>SINAPI</v>
          </cell>
        </row>
        <row r="6922">
          <cell r="G6922">
            <v>95428</v>
          </cell>
          <cell r="H6922" t="str">
            <v>TRANSPORTE COM CAMINHÃO BASCULANTE DE 18 M³, EM VIA URBANA EM LEITO NATURAL (UNIDADE: TXKM). AF_07/2020</v>
          </cell>
          <cell r="I6922" t="str">
            <v>TXKM</v>
          </cell>
          <cell r="J6922" t="str">
            <v>ATRIBUÍDO SÃO PAULO</v>
          </cell>
          <cell r="K6922" t="str">
            <v>1,34</v>
          </cell>
          <cell r="M6922" t="str">
            <v>0,10</v>
          </cell>
          <cell r="N6922">
            <v>1.24</v>
          </cell>
          <cell r="O6922">
            <v>1.34</v>
          </cell>
          <cell r="P6922">
            <v>0</v>
          </cell>
          <cell r="R6922" t="str">
            <v>SINAPI</v>
          </cell>
        </row>
        <row r="6923">
          <cell r="G6923">
            <v>95429</v>
          </cell>
          <cell r="H6923" t="str">
            <v>TRANSPORTE COM CAMINHÃO BASCULANTE DE 18 M³, EM VIA URBANA EM REVESTIMENTO PRIMÁRIO (UNIDADE: TXKM). AF_07/2020</v>
          </cell>
          <cell r="I6923" t="str">
            <v>TXKM</v>
          </cell>
          <cell r="J6923" t="str">
            <v>ATRIBUÍDO SÃO PAULO</v>
          </cell>
          <cell r="K6923" t="str">
            <v>1,16</v>
          </cell>
          <cell r="M6923" t="str">
            <v>0,08</v>
          </cell>
          <cell r="N6923">
            <v>1.0799999999999998</v>
          </cell>
          <cell r="O6923">
            <v>1.1599999999999999</v>
          </cell>
          <cell r="P6923">
            <v>0</v>
          </cell>
          <cell r="R6923" t="str">
            <v>SINAPI</v>
          </cell>
        </row>
        <row r="6924">
          <cell r="G6924">
            <v>95430</v>
          </cell>
          <cell r="H6924" t="str">
            <v>TRANSPORTE COM CAMINHÃO BASCULANTE DE 18 M³, EM VIA URBANA PAVIMENTADA, ADICIONAL PARA DMT EXCEDENTE A 30 KM (UNIDADE: TXKM). AF_07/2020</v>
          </cell>
          <cell r="I6924" t="str">
            <v>TXKM</v>
          </cell>
          <cell r="J6924" t="str">
            <v>ATRIBUÍDO SÃO PAULO</v>
          </cell>
          <cell r="K6924" t="str">
            <v>0,40</v>
          </cell>
          <cell r="M6924" t="str">
            <v>0,02</v>
          </cell>
          <cell r="N6924">
            <v>0.38</v>
          </cell>
          <cell r="O6924">
            <v>0.4</v>
          </cell>
          <cell r="P6924">
            <v>0</v>
          </cell>
          <cell r="R6924" t="str">
            <v>SINAPI</v>
          </cell>
        </row>
        <row r="6925">
          <cell r="G6925">
            <v>95875</v>
          </cell>
          <cell r="H6925" t="str">
            <v>TRANSPORTE COM CAMINHÃO BASCULANTE DE 10 M³, EM VIA URBANA PAVIMENTADA, DMT ATÉ 30 KM (UNIDADE: M3XKM). AF_07/2020</v>
          </cell>
          <cell r="I6925" t="str">
            <v>M3XKM</v>
          </cell>
          <cell r="J6925" t="str">
            <v>ATRIBUÍDO SÃO PAULO</v>
          </cell>
          <cell r="K6925" t="str">
            <v>2,17</v>
          </cell>
          <cell r="M6925" t="str">
            <v>0,24</v>
          </cell>
          <cell r="N6925">
            <v>1.93</v>
          </cell>
          <cell r="O6925">
            <v>2.17</v>
          </cell>
          <cell r="P6925">
            <v>0</v>
          </cell>
          <cell r="R6925" t="str">
            <v>SINAPI</v>
          </cell>
        </row>
        <row r="6926">
          <cell r="G6926">
            <v>95876</v>
          </cell>
          <cell r="H6926" t="str">
            <v>TRANSPORTE COM CAMINHÃO BASCULANTE DE 14 M³, EM VIA URBANA PAVIMENTADA, DMT ATÉ 30 KM (UNIDADE: M3XKM). AF_07/2020</v>
          </cell>
          <cell r="I6926" t="str">
            <v>M3XKM</v>
          </cell>
          <cell r="J6926" t="str">
            <v>ATRIBUÍDO SÃO PAULO</v>
          </cell>
          <cell r="K6926" t="str">
            <v>1,85</v>
          </cell>
          <cell r="M6926" t="str">
            <v>0,15</v>
          </cell>
          <cell r="N6926">
            <v>1.7000000000000002</v>
          </cell>
          <cell r="O6926">
            <v>1.85</v>
          </cell>
          <cell r="P6926">
            <v>0</v>
          </cell>
          <cell r="R6926" t="str">
            <v>SINAPI</v>
          </cell>
        </row>
        <row r="6927">
          <cell r="G6927">
            <v>95877</v>
          </cell>
          <cell r="H6927" t="str">
            <v>TRANSPORTE COM CAMINHÃO BASCULANTE DE 18 M³, EM VIA URBANA PAVIMENTADA, DMT ATÉ 30 KM (UNIDADE: M3XKM). AF_07/2020</v>
          </cell>
          <cell r="I6927" t="str">
            <v>M3XKM</v>
          </cell>
          <cell r="J6927" t="str">
            <v>ATRIBUÍDO SÃO PAULO</v>
          </cell>
          <cell r="K6927" t="str">
            <v>1,58</v>
          </cell>
          <cell r="M6927" t="str">
            <v>0,11</v>
          </cell>
          <cell r="N6927">
            <v>1.47</v>
          </cell>
          <cell r="O6927">
            <v>1.58</v>
          </cell>
          <cell r="P6927">
            <v>0</v>
          </cell>
          <cell r="R6927" t="str">
            <v>SINAPI</v>
          </cell>
        </row>
        <row r="6928">
          <cell r="G6928">
            <v>95878</v>
          </cell>
          <cell r="H6928" t="str">
            <v>TRANSPORTE COM CAMINHÃO BASCULANTE DE 10 M³, EM VIA URBANA PAVIMENTADA, DMT ATÉ 30 KM (UNIDADE: TXKM). AF_07/2020</v>
          </cell>
          <cell r="I6928" t="str">
            <v>TXKM</v>
          </cell>
          <cell r="J6928" t="str">
            <v>ATRIBUÍDO SÃO PAULO</v>
          </cell>
          <cell r="K6928" t="str">
            <v>1,46</v>
          </cell>
          <cell r="M6928" t="str">
            <v>0,15</v>
          </cell>
          <cell r="N6928">
            <v>1.31</v>
          </cell>
          <cell r="O6928">
            <v>1.46</v>
          </cell>
          <cell r="P6928">
            <v>0</v>
          </cell>
          <cell r="R6928" t="str">
            <v>SINAPI</v>
          </cell>
        </row>
        <row r="6929">
          <cell r="G6929">
            <v>95879</v>
          </cell>
          <cell r="H6929" t="str">
            <v>TRANSPORTE COM CAMINHÃO BASCULANTE DE 14 M³, EM VIA URBANA PAVIMENTADA, DMT ATÉ 30 KM (UNIDADE: TXKM). AF_07/2020</v>
          </cell>
          <cell r="I6929" t="str">
            <v>TXKM</v>
          </cell>
          <cell r="J6929" t="str">
            <v>ATRIBUÍDO SÃO PAULO</v>
          </cell>
          <cell r="K6929" t="str">
            <v>1,25</v>
          </cell>
          <cell r="M6929" t="str">
            <v>0,10</v>
          </cell>
          <cell r="N6929">
            <v>1.1499999999999999</v>
          </cell>
          <cell r="O6929">
            <v>1.25</v>
          </cell>
          <cell r="P6929">
            <v>0</v>
          </cell>
          <cell r="R6929" t="str">
            <v>SINAPI</v>
          </cell>
        </row>
        <row r="6930">
          <cell r="G6930">
            <v>95880</v>
          </cell>
          <cell r="H6930" t="str">
            <v>TRANSPORTE COM CAMINHÃO BASCULANTE DE 18 M³, EM VIA URBANA PAVIMENTADA, DMT ATÉ 30 KM (UNIDADE: TXKM). AF_07/2020</v>
          </cell>
          <cell r="I6930" t="str">
            <v>TXKM</v>
          </cell>
          <cell r="J6930" t="str">
            <v>ATRIBUÍDO SÃO PAULO</v>
          </cell>
          <cell r="K6930" t="str">
            <v>1,06</v>
          </cell>
          <cell r="M6930" t="str">
            <v>0,08</v>
          </cell>
          <cell r="N6930">
            <v>0.98000000000000009</v>
          </cell>
          <cell r="O6930">
            <v>1.06</v>
          </cell>
          <cell r="P6930">
            <v>0</v>
          </cell>
          <cell r="R6930" t="str">
            <v>SINAPI</v>
          </cell>
        </row>
        <row r="6931">
          <cell r="G6931">
            <v>97912</v>
          </cell>
          <cell r="H6931" t="str">
            <v>TRANSPORTE COM CAMINHÃO BASCULANTE DE 6 M³, EM VIA URBANA EM LEITO NATURAL (UNIDADE: M3XKM). AF_07/2020</v>
          </cell>
          <cell r="I6931" t="str">
            <v>M3XKM</v>
          </cell>
          <cell r="J6931" t="str">
            <v>ATRIBUÍDO SÃO PAULO</v>
          </cell>
          <cell r="K6931" t="str">
            <v>3,29</v>
          </cell>
          <cell r="M6931" t="str">
            <v>0,49</v>
          </cell>
          <cell r="N6931">
            <v>2.8</v>
          </cell>
          <cell r="O6931">
            <v>3.29</v>
          </cell>
          <cell r="P6931">
            <v>0</v>
          </cell>
          <cell r="R6931" t="str">
            <v>SINAPI</v>
          </cell>
        </row>
        <row r="6932">
          <cell r="G6932">
            <v>97913</v>
          </cell>
          <cell r="H6932" t="str">
            <v>TRANSPORTE COM CAMINHÃO BASCULANTE DE 6 M³, EM VIA URBANA EM REVESTIMENTO PRIMÁRIO (UNIDADE: M3XKM). AF_07/2020</v>
          </cell>
          <cell r="I6932" t="str">
            <v>M3XKM</v>
          </cell>
          <cell r="J6932" t="str">
            <v>ATRIBUÍDO SÃO PAULO</v>
          </cell>
          <cell r="K6932" t="str">
            <v>2,86</v>
          </cell>
          <cell r="M6932" t="str">
            <v>0,42</v>
          </cell>
          <cell r="N6932">
            <v>2.44</v>
          </cell>
          <cell r="O6932">
            <v>2.86</v>
          </cell>
          <cell r="P6932">
            <v>0</v>
          </cell>
          <cell r="R6932" t="str">
            <v>SINAPI</v>
          </cell>
        </row>
        <row r="6933">
          <cell r="G6933">
            <v>97914</v>
          </cell>
          <cell r="H6933" t="str">
            <v>TRANSPORTE COM CAMINHÃO BASCULANTE DE 6 M³, EM VIA URBANA PAVIMENTADA, DMT ATÉ 30 KM (UNIDADE: M3XKM). AF_07/2020</v>
          </cell>
          <cell r="I6933" t="str">
            <v>M3XKM</v>
          </cell>
          <cell r="J6933" t="str">
            <v>ATRIBUÍDO SÃO PAULO</v>
          </cell>
          <cell r="K6933" t="str">
            <v>2,61</v>
          </cell>
          <cell r="M6933" t="str">
            <v>0,39</v>
          </cell>
          <cell r="N6933">
            <v>2.2199999999999998</v>
          </cell>
          <cell r="O6933">
            <v>2.61</v>
          </cell>
          <cell r="P6933">
            <v>0</v>
          </cell>
          <cell r="R6933" t="str">
            <v>SINAPI</v>
          </cell>
        </row>
        <row r="6934">
          <cell r="G6934">
            <v>97915</v>
          </cell>
          <cell r="H6934" t="str">
            <v>TRANSPORTE COM CAMINHÃO BASCULANTE DE 6 M³, EM VIA URBANA PAVIMENTADA, ADICIONAL PARA DMT EXCEDENTE A 30 KM (UNIDADE: M3XKM). AF_07/2020</v>
          </cell>
          <cell r="I6934" t="str">
            <v>M3XKM</v>
          </cell>
          <cell r="J6934" t="str">
            <v>ATRIBUÍDO SÃO PAULO</v>
          </cell>
          <cell r="K6934" t="str">
            <v>1,05</v>
          </cell>
          <cell r="M6934" t="str">
            <v>0,15</v>
          </cell>
          <cell r="N6934">
            <v>0.9</v>
          </cell>
          <cell r="O6934">
            <v>1.05</v>
          </cell>
          <cell r="P6934">
            <v>0</v>
          </cell>
          <cell r="R6934" t="str">
            <v>SINAPI</v>
          </cell>
        </row>
        <row r="6935">
          <cell r="G6935">
            <v>100937</v>
          </cell>
          <cell r="H6935" t="str">
            <v>TRANSPORTE COM CAMINHÃO BASCULANTE DE 6 M³, EM VIA INTERNA (DENTRO DO CANTEIRO - UNIDADE: M3XKM). AF_07/2020</v>
          </cell>
          <cell r="I6935" t="str">
            <v>M3XKM</v>
          </cell>
          <cell r="J6935" t="str">
            <v>ATRIBUÍDO SÃO PAULO</v>
          </cell>
          <cell r="K6935" t="str">
            <v>7,85</v>
          </cell>
          <cell r="M6935" t="str">
            <v>1,17</v>
          </cell>
          <cell r="N6935">
            <v>6.68</v>
          </cell>
          <cell r="O6935">
            <v>7.85</v>
          </cell>
          <cell r="P6935">
            <v>0</v>
          </cell>
          <cell r="R6935" t="str">
            <v>SINAPI</v>
          </cell>
        </row>
        <row r="6936">
          <cell r="G6936">
            <v>100938</v>
          </cell>
          <cell r="H6936" t="str">
            <v>TRANSPORTE COM CAMINHÃO BASCULANTE DE 10 M³, EM VIA INTERNA (DENTRO DO CANTEIRO - UNIDADE: M3XKM). AF_07/2020</v>
          </cell>
          <cell r="I6936" t="str">
            <v>M3XKM</v>
          </cell>
          <cell r="J6936" t="str">
            <v>ATRIBUÍDO SÃO PAULO</v>
          </cell>
          <cell r="K6936" t="str">
            <v>6,52</v>
          </cell>
          <cell r="M6936" t="str">
            <v>0,69</v>
          </cell>
          <cell r="N6936">
            <v>5.83</v>
          </cell>
          <cell r="O6936">
            <v>6.52</v>
          </cell>
          <cell r="P6936">
            <v>0</v>
          </cell>
          <cell r="R6936" t="str">
            <v>SINAPI</v>
          </cell>
        </row>
        <row r="6937">
          <cell r="G6937">
            <v>100939</v>
          </cell>
          <cell r="H6937" t="str">
            <v>TRANSPORTE COM CAMINHÃO BASCULANTE DE 14 M³, EM VIA INTERNA (DENTRO DO CANTEIRO - UNIDADE:M3XKM). AF_07/2020</v>
          </cell>
          <cell r="I6937" t="str">
            <v>M3XKM</v>
          </cell>
          <cell r="J6937" t="str">
            <v>ATRIBUÍDO SÃO PAULO</v>
          </cell>
          <cell r="K6937" t="str">
            <v>5,63</v>
          </cell>
          <cell r="M6937" t="str">
            <v>0,49</v>
          </cell>
          <cell r="N6937">
            <v>5.14</v>
          </cell>
          <cell r="O6937">
            <v>5.63</v>
          </cell>
          <cell r="P6937">
            <v>0</v>
          </cell>
          <cell r="R6937" t="str">
            <v>SINAPI</v>
          </cell>
        </row>
        <row r="6938">
          <cell r="G6938">
            <v>100940</v>
          </cell>
          <cell r="H6938" t="str">
            <v>TRANSPORTE COM CAMINHÃO BASCULANTE DE 18 M³, EM VIA INTERNA (DENTRO DO CANTEIRO - UNIDADE: M3XKM). AF_07/2020</v>
          </cell>
          <cell r="I6938" t="str">
            <v>M3XKM</v>
          </cell>
          <cell r="J6938" t="str">
            <v>ATRIBUÍDO SÃO PAULO</v>
          </cell>
          <cell r="K6938" t="str">
            <v>4,80</v>
          </cell>
          <cell r="M6938" t="str">
            <v>0,38</v>
          </cell>
          <cell r="N6938">
            <v>4.42</v>
          </cell>
          <cell r="O6938">
            <v>4.8</v>
          </cell>
          <cell r="P6938">
            <v>0</v>
          </cell>
          <cell r="R6938" t="str">
            <v>SINAPI</v>
          </cell>
        </row>
        <row r="6939">
          <cell r="G6939">
            <v>100941</v>
          </cell>
          <cell r="H6939" t="str">
            <v>TRANSPORTE COM CAMINHÃO BASCULANTE DE 6 M³, EM VIA INTERNA (DENTRO DO CANTEIRO - UNIDADE: TXKM). AF_07/2020</v>
          </cell>
          <cell r="I6939" t="str">
            <v>TXKM</v>
          </cell>
          <cell r="J6939" t="str">
            <v>ATRIBUÍDO SÃO PAULO</v>
          </cell>
          <cell r="K6939" t="str">
            <v>5,22</v>
          </cell>
          <cell r="M6939" t="str">
            <v>0,78</v>
          </cell>
          <cell r="N6939">
            <v>4.4399999999999995</v>
          </cell>
          <cell r="O6939">
            <v>5.22</v>
          </cell>
          <cell r="P6939">
            <v>0</v>
          </cell>
          <cell r="R6939" t="str">
            <v>SINAPI</v>
          </cell>
        </row>
        <row r="6940">
          <cell r="G6940">
            <v>100942</v>
          </cell>
          <cell r="H6940" t="str">
            <v>TRANSPORTE COM CAMINHÃO BASCULANTE DE 10 M³, EM VIA INTERNA A OBRA (UNIDADE: TXKM). AF_07/2020</v>
          </cell>
          <cell r="I6940" t="str">
            <v>TXKM</v>
          </cell>
          <cell r="J6940" t="str">
            <v>ATRIBUÍDO SÃO PAULO</v>
          </cell>
          <cell r="K6940" t="str">
            <v>4,35</v>
          </cell>
          <cell r="M6940" t="str">
            <v>0,46</v>
          </cell>
          <cell r="N6940">
            <v>3.8899999999999997</v>
          </cell>
          <cell r="O6940">
            <v>4.3499999999999996</v>
          </cell>
          <cell r="P6940">
            <v>0</v>
          </cell>
          <cell r="R6940" t="str">
            <v>SINAPI</v>
          </cell>
        </row>
        <row r="6941">
          <cell r="G6941">
            <v>100943</v>
          </cell>
          <cell r="H6941" t="str">
            <v>TRANSPORTE COM CAMINHÃO BASCULANTE DE 14 M³, EM VIA INTERNA (DENTRO DO CANTEIRO - UNIDADE: TXKM). AF_07/2020</v>
          </cell>
          <cell r="I6941" t="str">
            <v>TXKM</v>
          </cell>
          <cell r="J6941" t="str">
            <v>ATRIBUÍDO SÃO PAULO</v>
          </cell>
          <cell r="K6941" t="str">
            <v>3,74</v>
          </cell>
          <cell r="M6941" t="str">
            <v>0,33</v>
          </cell>
          <cell r="N6941">
            <v>3.41</v>
          </cell>
          <cell r="O6941">
            <v>3.74</v>
          </cell>
          <cell r="P6941">
            <v>0</v>
          </cell>
          <cell r="R6941" t="str">
            <v>SINAPI</v>
          </cell>
        </row>
        <row r="6942">
          <cell r="G6942">
            <v>100944</v>
          </cell>
          <cell r="H6942" t="str">
            <v>TRANSPORTE COM CAMINHÃO BASCULANTE DE 18 M³, EM VIA INTERNA (DENTRO DO CANTEIRO - UNIDADE: TXKM). AF_07/2020</v>
          </cell>
          <cell r="I6942" t="str">
            <v>TXKM</v>
          </cell>
          <cell r="J6942" t="str">
            <v>ATRIBUÍDO SÃO PAULO</v>
          </cell>
          <cell r="K6942" t="str">
            <v>3,20</v>
          </cell>
          <cell r="M6942" t="str">
            <v>0,25</v>
          </cell>
          <cell r="N6942">
            <v>2.95</v>
          </cell>
          <cell r="O6942">
            <v>3.2</v>
          </cell>
          <cell r="P6942">
            <v>0</v>
          </cell>
          <cell r="R6942" t="str">
            <v>SINAPI</v>
          </cell>
        </row>
        <row r="6943">
          <cell r="G6943">
            <v>100945</v>
          </cell>
          <cell r="H6943" t="str">
            <v>TRANSPORTE COM CAMINHÃO CARROCERIA 9T, EM VIA URBANA EM LEITO NATURAL (UNIDADE: TXKM). AF_07/2020</v>
          </cell>
          <cell r="I6943" t="str">
            <v>TXKM</v>
          </cell>
          <cell r="J6943" t="str">
            <v>ATRIBUÍDO SÃO PAULO</v>
          </cell>
          <cell r="K6943" t="str">
            <v>2,45</v>
          </cell>
          <cell r="M6943" t="str">
            <v>0,31</v>
          </cell>
          <cell r="N6943">
            <v>2.14</v>
          </cell>
          <cell r="O6943">
            <v>2.4500000000000002</v>
          </cell>
          <cell r="P6943">
            <v>0</v>
          </cell>
          <cell r="R6943" t="str">
            <v>SINAPI</v>
          </cell>
        </row>
        <row r="6944">
          <cell r="G6944">
            <v>100946</v>
          </cell>
          <cell r="H6944" t="str">
            <v>TRANSPORTE COM CAMINHÃO CARROCERIA 9T, EM VIA URBANA EM REVESTIMENTO PRIMÁRIO (UNIDADE: TXKM). AF_07/2020</v>
          </cell>
          <cell r="I6944" t="str">
            <v>TXKM</v>
          </cell>
          <cell r="J6944" t="str">
            <v>ATRIBUÍDO SÃO PAULO</v>
          </cell>
          <cell r="K6944" t="str">
            <v>2,11</v>
          </cell>
          <cell r="M6944" t="str">
            <v>0,27</v>
          </cell>
          <cell r="N6944">
            <v>1.8399999999999999</v>
          </cell>
          <cell r="O6944">
            <v>2.11</v>
          </cell>
          <cell r="P6944">
            <v>0</v>
          </cell>
          <cell r="R6944" t="str">
            <v>SINAPI</v>
          </cell>
        </row>
        <row r="6945">
          <cell r="G6945">
            <v>100947</v>
          </cell>
          <cell r="H6945" t="str">
            <v>TRANSPORTE COM CAMINHÃO CARROCERIA 9T, EM VIA URBANA PAVIMENTADA, DMT ATÉ 30KM (UNIDADE: TXKM). AF_07/2020</v>
          </cell>
          <cell r="I6945" t="str">
            <v>TXKM</v>
          </cell>
          <cell r="J6945" t="str">
            <v>ATRIBUÍDO SÃO PAULO</v>
          </cell>
          <cell r="K6945" t="str">
            <v>1,95</v>
          </cell>
          <cell r="M6945" t="str">
            <v>0,25</v>
          </cell>
          <cell r="N6945">
            <v>1.7</v>
          </cell>
          <cell r="O6945">
            <v>1.95</v>
          </cell>
          <cell r="P6945">
            <v>0</v>
          </cell>
          <cell r="R6945" t="str">
            <v>SINAPI</v>
          </cell>
        </row>
        <row r="6946">
          <cell r="G6946">
            <v>100948</v>
          </cell>
          <cell r="H6946" t="str">
            <v>TRANSPORTE COM CAMINHÃO CARROCERIA 9T, EM VIA URBANA PAVIMENTADA, ADICIONAL PARA DMT EXCEDENTE A 30 KM (UNIDADE: TXKM). AF_07/2020</v>
          </cell>
          <cell r="I6946" t="str">
            <v>TXKM</v>
          </cell>
          <cell r="J6946" t="str">
            <v>ATRIBUÍDO SÃO PAULO</v>
          </cell>
          <cell r="K6946" t="str">
            <v>0,77</v>
          </cell>
          <cell r="M6946" t="str">
            <v>0,08</v>
          </cell>
          <cell r="N6946">
            <v>0.69000000000000006</v>
          </cell>
          <cell r="O6946">
            <v>0.77</v>
          </cell>
          <cell r="P6946">
            <v>0</v>
          </cell>
          <cell r="R6946" t="str">
            <v>SINAPI</v>
          </cell>
        </row>
        <row r="6947">
          <cell r="G6947">
            <v>100949</v>
          </cell>
          <cell r="H6947" t="str">
            <v>TRANSPORTE COM CAMINHÃO CARROCERIA 9T, EM VIA INTERNA (DENTRO DO CANTEIRO - UNIDADE: TXKM). AF_07/2020</v>
          </cell>
          <cell r="I6947" t="str">
            <v>TXKM</v>
          </cell>
          <cell r="J6947" t="str">
            <v>ATRIBUÍDO SÃO PAULO</v>
          </cell>
          <cell r="K6947" t="str">
            <v>5,83</v>
          </cell>
          <cell r="M6947" t="str">
            <v>0,75</v>
          </cell>
          <cell r="N6947">
            <v>5.08</v>
          </cell>
          <cell r="O6947">
            <v>5.83</v>
          </cell>
          <cell r="P6947">
            <v>0</v>
          </cell>
          <cell r="R6947" t="str">
            <v>SINAPI</v>
          </cell>
        </row>
        <row r="6948">
          <cell r="G6948">
            <v>100950</v>
          </cell>
          <cell r="H6948" t="str">
            <v>TRANSPORTE COM CAMINHÃO CARROCERIA COM GUINDAUTO (MUNCK),  MOMENTO MÁXIMO DE CARGA 11,7 TM, EM VIA URBANA EM LEITO NATURAL (UNIDADE: TXKM). AF_07/2020</v>
          </cell>
          <cell r="I6948" t="str">
            <v>TXKM</v>
          </cell>
          <cell r="J6948" t="str">
            <v>ATRIBUÍDO SÃO PAULO</v>
          </cell>
          <cell r="K6948" t="str">
            <v>3,10</v>
          </cell>
          <cell r="M6948" t="str">
            <v>0,35</v>
          </cell>
          <cell r="N6948">
            <v>2.75</v>
          </cell>
          <cell r="O6948">
            <v>3.1</v>
          </cell>
          <cell r="P6948">
            <v>0</v>
          </cell>
          <cell r="R6948" t="str">
            <v>SINAPI</v>
          </cell>
        </row>
        <row r="6949">
          <cell r="G6949">
            <v>100951</v>
          </cell>
          <cell r="H6949" t="str">
            <v>TRANSPORTE COM CAMINHÃO CARROCERIA COM GUINDAUTO (MUNCK),  MOMENTO MÁXIMO DE CARGA 11,7 TM, EM VIA URBANA EM REVESTIMENTO PRIMÁRIO (UNIDADE: TXKM). AF_07/2020</v>
          </cell>
          <cell r="I6949" t="str">
            <v>TXKM</v>
          </cell>
          <cell r="J6949" t="str">
            <v>ATRIBUÍDO SÃO PAULO</v>
          </cell>
          <cell r="K6949" t="str">
            <v>2,67</v>
          </cell>
          <cell r="M6949" t="str">
            <v>0,31</v>
          </cell>
          <cell r="N6949">
            <v>2.36</v>
          </cell>
          <cell r="O6949">
            <v>2.67</v>
          </cell>
          <cell r="P6949">
            <v>0</v>
          </cell>
          <cell r="R6949" t="str">
            <v>SINAPI</v>
          </cell>
        </row>
        <row r="6950">
          <cell r="G6950">
            <v>100952</v>
          </cell>
          <cell r="H6950" t="str">
            <v>TRANSPORTE COM CAMINHÃO CARROCERIA COM GUINDAUTO (MUNCK),  MOMENTO MÁXIMO DE CARGA 11,7 TM, EM VIA URBANA PAVIMENTADA, DMT ATÉ 30KM (UNIDADE: TXKM). AF_07/2020</v>
          </cell>
          <cell r="I6950" t="str">
            <v>TXKM</v>
          </cell>
          <cell r="J6950" t="str">
            <v>ATRIBUÍDO SÃO PAULO</v>
          </cell>
          <cell r="K6950" t="str">
            <v>2,46</v>
          </cell>
          <cell r="M6950" t="str">
            <v>0,28</v>
          </cell>
          <cell r="N6950">
            <v>2.1799999999999997</v>
          </cell>
          <cell r="O6950">
            <v>2.46</v>
          </cell>
          <cell r="P6950">
            <v>0</v>
          </cell>
          <cell r="R6950" t="str">
            <v>SINAPI</v>
          </cell>
        </row>
        <row r="6951">
          <cell r="G6951">
            <v>100953</v>
          </cell>
          <cell r="H6951" t="str">
            <v>TRANSPORTE COM CAMINHÃO CARROCERIA COM GUINDAUTO (MUNCK),  MOMENTO MÁXIMO DE CARGA 11,7 TM, EM VIA URBANA PAVIMENTADA, ADICIONAL PARA DMT EXCEDENTE A 30 KM (UNIDADE: TXKM). AF_07/2020</v>
          </cell>
          <cell r="I6951" t="str">
            <v>TXKM</v>
          </cell>
          <cell r="J6951" t="str">
            <v>ATRIBUÍDO SÃO PAULO</v>
          </cell>
          <cell r="K6951" t="str">
            <v>0,97</v>
          </cell>
          <cell r="M6951" t="str">
            <v>0,10</v>
          </cell>
          <cell r="N6951">
            <v>0.87</v>
          </cell>
          <cell r="O6951">
            <v>0.97</v>
          </cell>
          <cell r="P6951">
            <v>0</v>
          </cell>
          <cell r="R6951" t="str">
            <v>SINAPI</v>
          </cell>
        </row>
        <row r="6952">
          <cell r="G6952">
            <v>100954</v>
          </cell>
          <cell r="H6952" t="str">
            <v>TRANSPORTE COM CAMINHÃO CARROCERIA COM GUINDAUTO (MUNCK),  MOMENTO MÁXIMO DE CARGA 11,7 TM, EM VIA INTERNA (DENTRO DO CANTEIRO - UNIDADE: TXKM). AF_07/2020</v>
          </cell>
          <cell r="I6952" t="str">
            <v>TXKM</v>
          </cell>
          <cell r="J6952" t="str">
            <v>ATRIBUÍDO SÃO PAULO</v>
          </cell>
          <cell r="K6952" t="str">
            <v>7,38</v>
          </cell>
          <cell r="M6952" t="str">
            <v>0,85</v>
          </cell>
          <cell r="N6952">
            <v>6.53</v>
          </cell>
          <cell r="O6952">
            <v>7.38</v>
          </cell>
          <cell r="P6952">
            <v>0</v>
          </cell>
          <cell r="R6952" t="str">
            <v>SINAPI</v>
          </cell>
        </row>
        <row r="6953">
          <cell r="G6953">
            <v>100955</v>
          </cell>
          <cell r="H6953" t="str">
            <v>TRANSPORTE COM CAMINHÃO PIPA DE 6 M³, EM VIA URBANA EM LEITO NATURAL (UNIDADE: M3XKM). AF_07/2020</v>
          </cell>
          <cell r="I6953" t="str">
            <v>M3XKM</v>
          </cell>
          <cell r="J6953" t="str">
            <v>ATRIBUÍDO SÃO PAULO</v>
          </cell>
          <cell r="K6953" t="str">
            <v>4,22</v>
          </cell>
          <cell r="M6953" t="str">
            <v>0,47</v>
          </cell>
          <cell r="N6953">
            <v>3.75</v>
          </cell>
          <cell r="O6953">
            <v>4.22</v>
          </cell>
          <cell r="P6953">
            <v>0</v>
          </cell>
          <cell r="R6953" t="str">
            <v>SINAPI</v>
          </cell>
        </row>
        <row r="6954">
          <cell r="G6954">
            <v>100956</v>
          </cell>
          <cell r="H6954" t="str">
            <v>TRANSPORTE COM CAMINHÃO PIPA DE 6 M³, EM VIA URBANA EM REVESTIMENTO PRIMÁRIO (UNIDADE: M3XKM). AF_07/2020</v>
          </cell>
          <cell r="I6954" t="str">
            <v>M3XKM</v>
          </cell>
          <cell r="J6954" t="str">
            <v>ATRIBUÍDO SÃO PAULO</v>
          </cell>
          <cell r="K6954" t="str">
            <v>3,66</v>
          </cell>
          <cell r="M6954" t="str">
            <v>0,41</v>
          </cell>
          <cell r="N6954">
            <v>3.25</v>
          </cell>
          <cell r="O6954">
            <v>3.66</v>
          </cell>
          <cell r="P6954">
            <v>0</v>
          </cell>
          <cell r="R6954" t="str">
            <v>SINAPI</v>
          </cell>
        </row>
        <row r="6955">
          <cell r="G6955">
            <v>100957</v>
          </cell>
          <cell r="H6955" t="str">
            <v>TRANSPORTE COM CAMINHÃO PIPA DE 6 M³, EM VIA URBANA PAVIMENTADA, DMT ATÉ 30KM (UNIDADE: M3XKM). AF_07/2020</v>
          </cell>
          <cell r="I6955" t="str">
            <v>M3XKM</v>
          </cell>
          <cell r="J6955" t="str">
            <v>ATRIBUÍDO SÃO PAULO</v>
          </cell>
          <cell r="K6955" t="str">
            <v>3,35</v>
          </cell>
          <cell r="M6955" t="str">
            <v>0,38</v>
          </cell>
          <cell r="N6955">
            <v>2.97</v>
          </cell>
          <cell r="O6955">
            <v>3.35</v>
          </cell>
          <cell r="P6955">
            <v>0</v>
          </cell>
          <cell r="R6955" t="str">
            <v>SINAPI</v>
          </cell>
        </row>
        <row r="6956">
          <cell r="G6956">
            <v>100958</v>
          </cell>
          <cell r="H6956" t="str">
            <v>TRANSPORTE COM CAMINHÃO PIPA DE 6 M³, EM VIA URBANA PAVIMENTADA, ADICIONAL PARA DMT EXCEDENTE A 30 KM (UNIDADE: M3XKM). AF_07/2020</v>
          </cell>
          <cell r="I6956" t="str">
            <v>M3XKM</v>
          </cell>
          <cell r="J6956" t="str">
            <v>ATRIBUÍDO SÃO PAULO</v>
          </cell>
          <cell r="K6956" t="str">
            <v>1,34</v>
          </cell>
          <cell r="M6956" t="str">
            <v>0,15</v>
          </cell>
          <cell r="N6956">
            <v>1.1900000000000002</v>
          </cell>
          <cell r="O6956">
            <v>1.34</v>
          </cell>
          <cell r="P6956">
            <v>0</v>
          </cell>
          <cell r="R6956" t="str">
            <v>SINAPI</v>
          </cell>
        </row>
        <row r="6957">
          <cell r="G6957">
            <v>100959</v>
          </cell>
          <cell r="H6957" t="str">
            <v>TRANSPORTE COM CAMINHÃO PIPA DE 6 M³, EM VIA INTERNA (DENTRO DO CANTEIRO - UNIDADE: M3XKM). AF_07/2020</v>
          </cell>
          <cell r="I6957" t="str">
            <v>M3XKM</v>
          </cell>
          <cell r="J6957" t="str">
            <v>ATRIBUÍDO SÃO PAULO</v>
          </cell>
          <cell r="K6957" t="str">
            <v>10,07</v>
          </cell>
          <cell r="M6957" t="str">
            <v>1,12</v>
          </cell>
          <cell r="N6957">
            <v>8.9499999999999993</v>
          </cell>
          <cell r="O6957">
            <v>10.07</v>
          </cell>
          <cell r="P6957">
            <v>0</v>
          </cell>
          <cell r="R6957" t="str">
            <v>SINAPI</v>
          </cell>
        </row>
        <row r="6958">
          <cell r="G6958">
            <v>100960</v>
          </cell>
          <cell r="H6958" t="str">
            <v>TRANSPORTE COM CAMINHÃO PIPA DE 10 M³, EM VIA URBANA EM LEITO NATURAL (UNIDADE: M3XKM). AF_07/2020</v>
          </cell>
          <cell r="I6958" t="str">
            <v>M3XKM</v>
          </cell>
          <cell r="J6958" t="str">
            <v>ATRIBUÍDO SÃO PAULO</v>
          </cell>
          <cell r="K6958" t="str">
            <v>3,15</v>
          </cell>
          <cell r="M6958" t="str">
            <v>0,27</v>
          </cell>
          <cell r="N6958">
            <v>2.88</v>
          </cell>
          <cell r="O6958">
            <v>3.15</v>
          </cell>
          <cell r="P6958">
            <v>0</v>
          </cell>
          <cell r="R6958" t="str">
            <v>SINAPI</v>
          </cell>
        </row>
        <row r="6959">
          <cell r="G6959">
            <v>100961</v>
          </cell>
          <cell r="H6959" t="str">
            <v>TRANSPORTE COM CAMINHÃO PIPA DE 10 M³, EM VIA URBANA EM REVESTIMENTO PRIMÁRIO (UNIDADE: M3XKM). AF_07/2020</v>
          </cell>
          <cell r="I6959" t="str">
            <v>M3XKM</v>
          </cell>
          <cell r="J6959" t="str">
            <v>ATRIBUÍDO SÃO PAULO</v>
          </cell>
          <cell r="K6959" t="str">
            <v>2,73</v>
          </cell>
          <cell r="M6959" t="str">
            <v>0,24</v>
          </cell>
          <cell r="N6959">
            <v>2.4900000000000002</v>
          </cell>
          <cell r="O6959">
            <v>2.7300000000000004</v>
          </cell>
          <cell r="P6959">
            <v>0</v>
          </cell>
          <cell r="R6959" t="str">
            <v>SINAPI</v>
          </cell>
        </row>
        <row r="6960">
          <cell r="G6960">
            <v>100962</v>
          </cell>
          <cell r="H6960" t="str">
            <v>TRANSPORTE COM CAMINHÃO PIPA DE 10 M³, EM VIA URBANA PAVIMENTADA, DMT ATÉ 30KM (UNIDADE: M3XKM). AF_07/2020</v>
          </cell>
          <cell r="I6960" t="str">
            <v>M3XKM</v>
          </cell>
          <cell r="J6960" t="str">
            <v>ATRIBUÍDO SÃO PAULO</v>
          </cell>
          <cell r="K6960" t="str">
            <v>2,49</v>
          </cell>
          <cell r="M6960" t="str">
            <v>0,22</v>
          </cell>
          <cell r="N6960">
            <v>2.27</v>
          </cell>
          <cell r="O6960">
            <v>2.4900000000000002</v>
          </cell>
          <cell r="P6960">
            <v>0</v>
          </cell>
          <cell r="R6960" t="str">
            <v>SINAPI</v>
          </cell>
        </row>
        <row r="6961">
          <cell r="G6961">
            <v>100963</v>
          </cell>
          <cell r="H6961" t="str">
            <v>TRANSPORTE COM CAMINHÃO PIPA DE 10 M³, EM VIA URBANA PAVIMENTADA, ADICIONAL PARA DMT EXCEDENTE A 30 KM (UNIDADE: M3XKM). AF_07/2020</v>
          </cell>
          <cell r="I6961" t="str">
            <v>M3XKM</v>
          </cell>
          <cell r="J6961" t="str">
            <v>ATRIBUÍDO SÃO PAULO</v>
          </cell>
          <cell r="K6961" t="str">
            <v>0,98</v>
          </cell>
          <cell r="M6961" t="str">
            <v>0,08</v>
          </cell>
          <cell r="N6961">
            <v>0.9</v>
          </cell>
          <cell r="O6961">
            <v>0.98</v>
          </cell>
          <cell r="P6961">
            <v>0</v>
          </cell>
          <cell r="R6961" t="str">
            <v>SINAPI</v>
          </cell>
        </row>
        <row r="6962">
          <cell r="G6962">
            <v>100964</v>
          </cell>
          <cell r="H6962" t="str">
            <v>TRANSPORTE COM CAMINHÃO PIPA DE 10 M³, EM VIA INTERNA (DENTRO DO CANTEIRO - UNIDADE: M3XKM). AF_07/2020</v>
          </cell>
          <cell r="I6962" t="str">
            <v>M3XKM</v>
          </cell>
          <cell r="J6962" t="str">
            <v>ATRIBUÍDO SÃO PAULO</v>
          </cell>
          <cell r="K6962" t="str">
            <v>7,58</v>
          </cell>
          <cell r="M6962" t="str">
            <v>0,67</v>
          </cell>
          <cell r="N6962">
            <v>6.91</v>
          </cell>
          <cell r="O6962">
            <v>7.58</v>
          </cell>
          <cell r="P6962">
            <v>0</v>
          </cell>
          <cell r="R6962" t="str">
            <v>SINAPI</v>
          </cell>
        </row>
        <row r="6963">
          <cell r="G6963">
            <v>100973</v>
          </cell>
          <cell r="H6963" t="str">
            <v>CARGA, MANOBRA E DESCARGA DE SOLOS E MATERIAIS GRANULARES EM CAMINHÃO BASCULANTE 6 M³ - CARGA COM PÁ CARREGADEIRA (CAÇAMBA DE 1,7 A 2,8 M³ / 128 HP) E DESCARGA LIVRE (UNIDADE: M3). AF_07/2020</v>
          </cell>
          <cell r="I6963" t="str">
            <v>M3</v>
          </cell>
          <cell r="J6963" t="str">
            <v>ATRIBUÍDO SÃO PAULO</v>
          </cell>
          <cell r="K6963" t="str">
            <v>7,76</v>
          </cell>
          <cell r="M6963" t="str">
            <v>1,28</v>
          </cell>
          <cell r="N6963">
            <v>6.4799999999999995</v>
          </cell>
          <cell r="O6963">
            <v>7.76</v>
          </cell>
          <cell r="P6963">
            <v>0</v>
          </cell>
          <cell r="R6963" t="str">
            <v>SINAPI</v>
          </cell>
        </row>
        <row r="6964">
          <cell r="G6964">
            <v>100974</v>
          </cell>
          <cell r="H6964" t="str">
            <v>CARGA, MANOBRA E DESCARGA DE SOLOS E MATERIAIS GRANULARES EM CAMINHÃO BASCULANTE 10 M³ - CARGA COM PÁ CARREGADEIRA (CAÇAMBA DE 1,7 A 2,8 M³ / 128 HP) E DESCARGA LIVRE (UNIDADE: M3). AF_07/2020</v>
          </cell>
          <cell r="I6964" t="str">
            <v>M3</v>
          </cell>
          <cell r="J6964" t="str">
            <v>ATRIBUÍDO SÃO PAULO</v>
          </cell>
          <cell r="K6964" t="str">
            <v>7,48</v>
          </cell>
          <cell r="M6964" t="str">
            <v>0,94</v>
          </cell>
          <cell r="N6964">
            <v>6.5400000000000009</v>
          </cell>
          <cell r="O6964">
            <v>7.48</v>
          </cell>
          <cell r="P6964">
            <v>0</v>
          </cell>
          <cell r="R6964" t="str">
            <v>SINAPI</v>
          </cell>
        </row>
        <row r="6965">
          <cell r="G6965">
            <v>100975</v>
          </cell>
          <cell r="H6965" t="str">
            <v>CARGA, MANOBRA E DESCARGA DE SOLOS E MATERIAIS GRANULARES EM CAMINHÃO BASCULANTE 14 M³ - CARGA COM PÁ CARREGADEIRA (CAÇAMBA DE 1,7 A 2,8 M³ / 128 HP) E DESCARGA LIVRE (UNIDADE: M3). AF_07/2020</v>
          </cell>
          <cell r="I6965" t="str">
            <v>M3</v>
          </cell>
          <cell r="J6965" t="str">
            <v>ATRIBUÍDO SÃO PAULO</v>
          </cell>
          <cell r="K6965" t="str">
            <v>7,45</v>
          </cell>
          <cell r="M6965" t="str">
            <v>0,80</v>
          </cell>
          <cell r="N6965">
            <v>6.65</v>
          </cell>
          <cell r="O6965">
            <v>7.45</v>
          </cell>
          <cell r="P6965">
            <v>0</v>
          </cell>
          <cell r="R6965" t="str">
            <v>SINAPI</v>
          </cell>
        </row>
        <row r="6966">
          <cell r="G6966">
            <v>100965</v>
          </cell>
          <cell r="H6966" t="str">
            <v>TRANSPORTE COM CAMINHÃO TANQUE DE TRANSPORTE DE MATERIAL ASFÁLTICO DE 30000 L, EM VIA URBANA EM  LEITO NATURAL (UNIDADE: TXKM). AF_07/2020</v>
          </cell>
          <cell r="I6966" t="str">
            <v>TXKM</v>
          </cell>
          <cell r="J6966" t="str">
            <v>ATRIBUÍDO SÃO PAULO</v>
          </cell>
          <cell r="K6966" t="str">
            <v>1,51</v>
          </cell>
          <cell r="M6966" t="str">
            <v>0,11</v>
          </cell>
          <cell r="N6966">
            <v>1.4</v>
          </cell>
          <cell r="O6966">
            <v>1.51</v>
          </cell>
          <cell r="P6966">
            <v>0</v>
          </cell>
          <cell r="R6966" t="str">
            <v>SINAPI</v>
          </cell>
        </row>
        <row r="6967">
          <cell r="G6967">
            <v>100966</v>
          </cell>
          <cell r="H6967" t="str">
            <v>TRANSPORTE COM CAMINHÃO TANQUE DE TRANSPORTE DE MATERIAL ASFÁLTICO DE 30000 L, EM VIA URBANA EM  REVESTIMENTO PRIMÁRIO (UNIDADE: TXKM). AF_07/2020</v>
          </cell>
          <cell r="I6967" t="str">
            <v>TXKM</v>
          </cell>
          <cell r="J6967" t="str">
            <v>ATRIBUÍDO SÃO PAULO</v>
          </cell>
          <cell r="K6967" t="str">
            <v>1,29</v>
          </cell>
          <cell r="M6967" t="str">
            <v>0,09</v>
          </cell>
          <cell r="N6967">
            <v>1.2</v>
          </cell>
          <cell r="O6967">
            <v>1.29</v>
          </cell>
          <cell r="P6967">
            <v>0</v>
          </cell>
          <cell r="R6967" t="str">
            <v>SINAPI</v>
          </cell>
        </row>
        <row r="6968">
          <cell r="G6968">
            <v>100969</v>
          </cell>
          <cell r="H6968" t="str">
            <v>TRANSPORTE COM CAMINHÃO TANQUE DE TRANSPORTE DE MATERIAL ASFÁLTICO DE 20000 L, EM VIA URBANA EM LEITO NATURAL (UNIDADE: TXKM). AF_07/2020</v>
          </cell>
          <cell r="I6968" t="str">
            <v>TXKM</v>
          </cell>
          <cell r="J6968" t="str">
            <v>ATRIBUÍDO SÃO PAULO</v>
          </cell>
          <cell r="K6968" t="str">
            <v>1,97</v>
          </cell>
          <cell r="M6968" t="str">
            <v>0,17</v>
          </cell>
          <cell r="N6968">
            <v>1.8</v>
          </cell>
          <cell r="O6968">
            <v>1.97</v>
          </cell>
          <cell r="P6968">
            <v>0</v>
          </cell>
          <cell r="R6968" t="str">
            <v>SINAPI</v>
          </cell>
        </row>
        <row r="6969">
          <cell r="G6969">
            <v>100970</v>
          </cell>
          <cell r="H6969" t="str">
            <v>TRANSPORTE COM CAMINHÃO TANQUE DE TRANSPORTE DE MATERIAL ASFÁLTICO DE 20000 L, EM VIA URBANA EM  REVESTIMENTO PRIMÁRIO (UNIDADE: TXKM). AF_07/2020</v>
          </cell>
          <cell r="I6969" t="str">
            <v>TXKM</v>
          </cell>
          <cell r="J6969" t="str">
            <v>ATRIBUÍDO SÃO PAULO</v>
          </cell>
          <cell r="K6969" t="str">
            <v>1,67</v>
          </cell>
          <cell r="M6969" t="str">
            <v>0,14</v>
          </cell>
          <cell r="N6969">
            <v>1.5299999999999998</v>
          </cell>
          <cell r="O6969">
            <v>1.67</v>
          </cell>
          <cell r="P6969">
            <v>0</v>
          </cell>
          <cell r="R6969" t="str">
            <v>SINAPI</v>
          </cell>
        </row>
        <row r="6970">
          <cell r="G6970">
            <v>102330</v>
          </cell>
          <cell r="H6970" t="str">
            <v>TRANSPORTE COM CAMINHÃO TANQUE DE TRANSPORTE DE MATERIAL ASFÁLTICO DE 30000 L, EM VIA URBANA PAVIMENTADA, DMT ATÉ 30KM (UNIDADE: TXKM). AF_07/2020</v>
          </cell>
          <cell r="I6970" t="str">
            <v>TXKM</v>
          </cell>
          <cell r="J6970" t="str">
            <v>ATRIBUÍDO SÃO PAULO</v>
          </cell>
          <cell r="K6970" t="str">
            <v>1,20</v>
          </cell>
          <cell r="M6970" t="str">
            <v>0,08</v>
          </cell>
          <cell r="N6970">
            <v>1.1199999999999999</v>
          </cell>
          <cell r="O6970">
            <v>1.2</v>
          </cell>
          <cell r="P6970">
            <v>0</v>
          </cell>
          <cell r="R6970" t="str">
            <v>SINAPI</v>
          </cell>
        </row>
        <row r="6971">
          <cell r="G6971">
            <v>102331</v>
          </cell>
          <cell r="H6971" t="str">
            <v>TRANSPORTE COM CAMINHÃO TANQUE DE TRANSPORTE DE MATERIAL ASFÁLTICO DE 30000 L, EM VIA URBANA PAVIMENTADA, ADICIONAL PARA DMT EXCEDENTE A 30 KM (UNIDADE: TXKM). AF_07/2020</v>
          </cell>
          <cell r="I6971" t="str">
            <v>TXKM</v>
          </cell>
          <cell r="J6971" t="str">
            <v>ATRIBUÍDO SÃO PAULO</v>
          </cell>
          <cell r="K6971" t="str">
            <v>0,47</v>
          </cell>
          <cell r="M6971" t="str">
            <v>0,03</v>
          </cell>
          <cell r="N6971">
            <v>0.43999999999999995</v>
          </cell>
          <cell r="O6971">
            <v>0.47</v>
          </cell>
          <cell r="P6971">
            <v>0</v>
          </cell>
          <cell r="R6971" t="str">
            <v>SINAPI</v>
          </cell>
        </row>
        <row r="6972">
          <cell r="G6972">
            <v>102332</v>
          </cell>
          <cell r="H6972" t="str">
            <v>TRANSPORTE COM CAMINHÃO TANQUE DE TRANSPORTE DE MATERIAL ASFÁLTICO DE 20000 L, EM VIA URBANA PAVIMENTADA, DMT ATÉ 30KM (UNIDADE: TXKM). AF_07/2020</v>
          </cell>
          <cell r="I6972" t="str">
            <v>TXKM</v>
          </cell>
          <cell r="J6972" t="str">
            <v>ATRIBUÍDO SÃO PAULO</v>
          </cell>
          <cell r="K6972" t="str">
            <v>1,56</v>
          </cell>
          <cell r="M6972" t="str">
            <v>0,13</v>
          </cell>
          <cell r="N6972">
            <v>1.4300000000000002</v>
          </cell>
          <cell r="O6972">
            <v>1.56</v>
          </cell>
          <cell r="P6972">
            <v>0</v>
          </cell>
          <cell r="R6972" t="str">
            <v>SINAPI</v>
          </cell>
        </row>
        <row r="6973">
          <cell r="G6973">
            <v>102333</v>
          </cell>
          <cell r="H6973" t="str">
            <v>TRANSPORTE COM CAMINHÃO TANQUE DE TRANSPORTE DE MATERIAL ASFÁLTICO DE 20000 L, EM VIA URBANA PAVIMENTADA, ADICIONAL PARA DMT EXCEDENTE A 30 KM (UNIDADE: TXKM). AF_07/2020</v>
          </cell>
          <cell r="I6973" t="str">
            <v>TXKM</v>
          </cell>
          <cell r="J6973" t="str">
            <v>ATRIBUÍDO SÃO PAULO</v>
          </cell>
          <cell r="K6973" t="str">
            <v>0,62</v>
          </cell>
          <cell r="M6973" t="str">
            <v>0,04</v>
          </cell>
          <cell r="N6973">
            <v>0.57999999999999996</v>
          </cell>
          <cell r="O6973">
            <v>0.62</v>
          </cell>
          <cell r="P6973">
            <v>0</v>
          </cell>
          <cell r="R6973" t="str">
            <v>SINAPI</v>
          </cell>
        </row>
        <row r="6974">
          <cell r="G6974">
            <v>101019</v>
          </cell>
          <cell r="H6974" t="str">
            <v>CARGA, MANOBRA E DESCARGA MANUAL DE TUBOS PLÁSTICOS, DN MENOR OU IGUAL A 100 MM, EM CAMINHÃO CARROCERIA 9T. AF_07/2020</v>
          </cell>
          <cell r="I6974" t="str">
            <v>T</v>
          </cell>
          <cell r="J6974" t="str">
            <v>ATRIBUÍDO SÃO PAULO</v>
          </cell>
          <cell r="K6974" t="str">
            <v>502,71</v>
          </cell>
          <cell r="M6974" t="str">
            <v>151,24</v>
          </cell>
          <cell r="N6974">
            <v>351.46999999999997</v>
          </cell>
          <cell r="O6974">
            <v>502.71</v>
          </cell>
          <cell r="P6974">
            <v>0</v>
          </cell>
          <cell r="R6974" t="str">
            <v>SINAPI</v>
          </cell>
        </row>
        <row r="6975">
          <cell r="G6975">
            <v>101479</v>
          </cell>
          <cell r="H6975" t="str">
            <v>CARGA, MANOBRA E DESCARGA MANUAL DE TUBOS PLÁSTICOS, DN 200 MM, EM CAMINHÃO CARROCERIA 9T. AF_07/2020</v>
          </cell>
          <cell r="I6975" t="str">
            <v>T</v>
          </cell>
          <cell r="J6975" t="str">
            <v>ATRIBUÍDO SÃO PAULO</v>
          </cell>
          <cell r="K6975" t="str">
            <v>146,46</v>
          </cell>
          <cell r="M6975" t="str">
            <v>44,08</v>
          </cell>
          <cell r="N6975">
            <v>102.38000000000001</v>
          </cell>
          <cell r="O6975">
            <v>146.46</v>
          </cell>
          <cell r="P6975">
            <v>0</v>
          </cell>
          <cell r="R6975" t="str">
            <v>SINAPI</v>
          </cell>
        </row>
        <row r="6976">
          <cell r="G6976">
            <v>102568</v>
          </cell>
          <cell r="H6976" t="str">
            <v>CARGA, MANOBRA E DESCARGA MANUAL DE TUBOS PLÁSTICOS, DN 150 MM, EM CAMINHÃO CARROCERIA 9T. AF_06/2021</v>
          </cell>
          <cell r="I6976" t="str">
            <v>T</v>
          </cell>
          <cell r="J6976" t="str">
            <v>ATRIBUÍDO SÃO PAULO</v>
          </cell>
          <cell r="K6976" t="str">
            <v>249,50</v>
          </cell>
          <cell r="M6976" t="str">
            <v>75,08</v>
          </cell>
          <cell r="N6976">
            <v>174.42000000000002</v>
          </cell>
          <cell r="O6976">
            <v>249.5</v>
          </cell>
          <cell r="P6976">
            <v>0</v>
          </cell>
          <cell r="R6976" t="str">
            <v>SINAPI</v>
          </cell>
        </row>
        <row r="6977">
          <cell r="G6977">
            <v>100976</v>
          </cell>
          <cell r="H6977" t="str">
            <v>CARGA, MANOBRA E DESCARGA DE SOLOS E MATERIAIS GRANULARES EM CAMINHÃO BASCULANTE 18 M³ - CARGA COM PÁ CARREGADEIRA (CAÇAMBA DE 1,7 A 2,8 M³ / 128 HP) E DESCARGA LIVRE (UNIDADE: M3). AF_07/2020</v>
          </cell>
          <cell r="I6977" t="str">
            <v>M3</v>
          </cell>
          <cell r="J6977" t="str">
            <v>ATRIBUÍDO SÃO PAULO</v>
          </cell>
          <cell r="K6977" t="str">
            <v>7,29</v>
          </cell>
          <cell r="M6977" t="str">
            <v>0,72</v>
          </cell>
          <cell r="N6977">
            <v>6.57</v>
          </cell>
          <cell r="O6977">
            <v>7.29</v>
          </cell>
          <cell r="P6977">
            <v>0</v>
          </cell>
          <cell r="R6977" t="str">
            <v>SINAPI</v>
          </cell>
        </row>
        <row r="6978">
          <cell r="G6978">
            <v>100977</v>
          </cell>
          <cell r="H6978" t="str">
            <v>CARGA, MANOBRA E DESCARGA DE SOLOS E MATERIAIS GRANULARES EM CAMINHÃO BASCULANTE 6 M³ - CARGA COM ESCAVADEIRA HIDRÁULICA (CAÇAMBA DE 1,20 M³ / 155 HP) E DESCARGA LIVRE (UNIDADE: M3). AF_07/2020</v>
          </cell>
          <cell r="I6978" t="str">
            <v>M3</v>
          </cell>
          <cell r="J6978" t="str">
            <v>ATRIBUÍDO SÃO PAULO</v>
          </cell>
          <cell r="K6978" t="str">
            <v>6,70</v>
          </cell>
          <cell r="M6978" t="str">
            <v>1,13</v>
          </cell>
          <cell r="N6978">
            <v>5.57</v>
          </cell>
          <cell r="O6978">
            <v>6.7</v>
          </cell>
          <cell r="P6978">
            <v>0</v>
          </cell>
          <cell r="R6978" t="str">
            <v>SINAPI</v>
          </cell>
        </row>
        <row r="6979">
          <cell r="G6979">
            <v>100978</v>
          </cell>
          <cell r="H6979" t="str">
            <v>CARGA, MANOBRA E DESCARGA DE SOLOS E MATERIAIS GRANULARES EM CAMINHÃO BASCULANTE 10 M³ - CARGA COM ESCAVADEIRA HIDRÁULICA (CAÇAMBA DE 1,20 M³ / 155 HP) E DESCARGA LIVRE (UNIDADE: M3). AF_07/2020</v>
          </cell>
          <cell r="I6979" t="str">
            <v>M3</v>
          </cell>
          <cell r="J6979" t="str">
            <v>ATRIBUÍDO SÃO PAULO</v>
          </cell>
          <cell r="K6979" t="str">
            <v>6,04</v>
          </cell>
          <cell r="M6979" t="str">
            <v>0,78</v>
          </cell>
          <cell r="N6979">
            <v>5.26</v>
          </cell>
          <cell r="O6979">
            <v>6.04</v>
          </cell>
          <cell r="P6979">
            <v>0</v>
          </cell>
          <cell r="R6979" t="str">
            <v>SINAPI</v>
          </cell>
        </row>
        <row r="6980">
          <cell r="G6980">
            <v>100979</v>
          </cell>
          <cell r="H6980" t="str">
            <v>CARGA, MANOBRA E DESCARGA DE SOLOS E MATERIAIS GRANULARES EM CAMINHÃO BASCULANTE 14 M³ - CARGA COM ESCAVADEIRA HIDRÁULICA (CAÇAMBA DE 1,20 M³ / 155 HP) E DESCARGA LIVRE (UNIDADE: M3). AF_07/2020</v>
          </cell>
          <cell r="I6980" t="str">
            <v>M3</v>
          </cell>
          <cell r="J6980" t="str">
            <v>ATRIBUÍDO SÃO PAULO</v>
          </cell>
          <cell r="K6980" t="str">
            <v>5,73</v>
          </cell>
          <cell r="M6980" t="str">
            <v>0,63</v>
          </cell>
          <cell r="N6980">
            <v>5.1000000000000005</v>
          </cell>
          <cell r="O6980">
            <v>5.73</v>
          </cell>
          <cell r="P6980">
            <v>0</v>
          </cell>
          <cell r="R6980" t="str">
            <v>SINAPI</v>
          </cell>
        </row>
        <row r="6981">
          <cell r="G6981">
            <v>100980</v>
          </cell>
          <cell r="H6981" t="str">
            <v>CARGA, MANOBRA E DESCARGA DE SOLOS E MATERIAIS GRANULARES EM CAMINHÃO BASCULANTE 18 M³ - CARGA COM ESCAVADEIRA HIDRÁULICA (CAÇAMBA DE 1,20 M³ / 155 HP) E DESCARGA LIVRE (UNIDADE: M3). AF_07/2020</v>
          </cell>
          <cell r="I6981" t="str">
            <v>M3</v>
          </cell>
          <cell r="J6981" t="str">
            <v>ATRIBUÍDO SÃO PAULO</v>
          </cell>
          <cell r="K6981" t="str">
            <v>5,42</v>
          </cell>
          <cell r="M6981" t="str">
            <v>0,54</v>
          </cell>
          <cell r="N6981">
            <v>4.88</v>
          </cell>
          <cell r="O6981">
            <v>5.42</v>
          </cell>
          <cell r="P6981">
            <v>0</v>
          </cell>
          <cell r="R6981" t="str">
            <v>SINAPI</v>
          </cell>
        </row>
        <row r="6982">
          <cell r="G6982">
            <v>100981</v>
          </cell>
          <cell r="H6982" t="str">
            <v>CARGA, MANOBRA E DESCARGA DE ENTULHO EM CAMINHÃO BASCULANTE 6 M³ - CARGA COM ESCAVADEIRA HIDRÁULICA  (CAÇAMBA DE 0,80 M³ / 111 HP) E DESCARGA LIVRE (UNIDADE: M3). AF_07/2020</v>
          </cell>
          <cell r="I6982" t="str">
            <v>M3</v>
          </cell>
          <cell r="J6982" t="str">
            <v>ATRIBUÍDO SÃO PAULO</v>
          </cell>
          <cell r="K6982" t="str">
            <v>8,17</v>
          </cell>
          <cell r="M6982" t="str">
            <v>1,36</v>
          </cell>
          <cell r="N6982">
            <v>6.81</v>
          </cell>
          <cell r="O6982">
            <v>8.17</v>
          </cell>
          <cell r="P6982">
            <v>0</v>
          </cell>
          <cell r="R6982" t="str">
            <v>SINAPI</v>
          </cell>
        </row>
        <row r="6983">
          <cell r="G6983">
            <v>100982</v>
          </cell>
          <cell r="H6983" t="str">
            <v>CARGA, MANOBRA E DESCARGA DE ENTULHO EM CAMINHÃO BASCULANTE 10 M³ - CARGA COM ESCAVADEIRA HIDRÁULICA  (CAÇAMBA DE 0,80 M³ / 111 HP) E DESCARGA LIVRE (UNIDADE: M3). AF_07/2020</v>
          </cell>
          <cell r="I6983" t="str">
            <v>M3</v>
          </cell>
          <cell r="J6983" t="str">
            <v>ATRIBUÍDO SÃO PAULO</v>
          </cell>
          <cell r="K6983" t="str">
            <v>7,82</v>
          </cell>
          <cell r="M6983" t="str">
            <v>1,00</v>
          </cell>
          <cell r="N6983">
            <v>6.82</v>
          </cell>
          <cell r="O6983">
            <v>7.82</v>
          </cell>
          <cell r="P6983">
            <v>0</v>
          </cell>
          <cell r="R6983" t="str">
            <v>SINAPI</v>
          </cell>
        </row>
        <row r="6984">
          <cell r="G6984">
            <v>100983</v>
          </cell>
          <cell r="H6984" t="str">
            <v>CARGA, MANOBRA E DESCARGA DE ENTULHO EM CAMINHÃO BASCULANTE 14 M³ - CARGA COM ESCAVADEIRA HIDRÁULICA  (CAÇAMBA DE 0,80 M³ / 111 HP) E DESCARGA LIVRE (UNIDADE: M3). AF_07/2020</v>
          </cell>
          <cell r="I6984" t="str">
            <v>M3</v>
          </cell>
          <cell r="J6984" t="str">
            <v>ATRIBUÍDO SÃO PAULO</v>
          </cell>
          <cell r="K6984" t="str">
            <v>7,76</v>
          </cell>
          <cell r="M6984" t="str">
            <v>0,85</v>
          </cell>
          <cell r="N6984">
            <v>6.91</v>
          </cell>
          <cell r="O6984">
            <v>7.76</v>
          </cell>
          <cell r="P6984">
            <v>0</v>
          </cell>
          <cell r="R6984" t="str">
            <v>SINAPI</v>
          </cell>
        </row>
        <row r="6985">
          <cell r="G6985">
            <v>100984</v>
          </cell>
          <cell r="H6985" t="str">
            <v>CARGA, MANOBRA E DESCARGA DE ENTULHO EM CAMINHÃO BASCULANTE 18 M³ - CARGA COM ESCAVADEIRA HIDRÁULICA  (CAÇAMBA DE 0,80 M³ / 111 HP) E DESCARGA LIVRE (UNIDADE: M3). AF_07/2020</v>
          </cell>
          <cell r="I6985" t="str">
            <v>M3</v>
          </cell>
          <cell r="J6985" t="str">
            <v>ATRIBUÍDO SÃO PAULO</v>
          </cell>
          <cell r="K6985" t="str">
            <v>7,59</v>
          </cell>
          <cell r="M6985" t="str">
            <v>0,77</v>
          </cell>
          <cell r="N6985">
            <v>6.82</v>
          </cell>
          <cell r="O6985">
            <v>7.59</v>
          </cell>
          <cell r="P6985">
            <v>0</v>
          </cell>
          <cell r="R6985" t="str">
            <v>SINAPI</v>
          </cell>
        </row>
        <row r="6986">
          <cell r="G6986">
            <v>100985</v>
          </cell>
          <cell r="H6986" t="str">
            <v>CARGA DE MISTURA ASFÁLTICA EM CAMINHÃO BASCULANTE 6 M³ (UNIDADE: M3). AF_07/2020</v>
          </cell>
          <cell r="I6986" t="str">
            <v>M3</v>
          </cell>
          <cell r="J6986" t="str">
            <v>ATRIBUÍDO SÃO PAULO</v>
          </cell>
          <cell r="K6986" t="str">
            <v>6,61</v>
          </cell>
          <cell r="M6986" t="str">
            <v>1,09</v>
          </cell>
          <cell r="N6986">
            <v>5.5200000000000005</v>
          </cell>
          <cell r="O6986">
            <v>6.61</v>
          </cell>
          <cell r="P6986">
            <v>0</v>
          </cell>
          <cell r="R6986" t="str">
            <v>SINAPI</v>
          </cell>
        </row>
        <row r="6987">
          <cell r="G6987">
            <v>100986</v>
          </cell>
          <cell r="H6987" t="str">
            <v>CARGA DE MISTURA ASFÁLTICA EM CAMINHÃO BASCULANTE 10 M³ (UNIDADE: M3). AF_07/2020</v>
          </cell>
          <cell r="I6987" t="str">
            <v>M3</v>
          </cell>
          <cell r="J6987" t="str">
            <v>ATRIBUÍDO SÃO PAULO</v>
          </cell>
          <cell r="K6987" t="str">
            <v>7,91</v>
          </cell>
          <cell r="M6987" t="str">
            <v>0,91</v>
          </cell>
          <cell r="N6987">
            <v>7</v>
          </cell>
          <cell r="O6987">
            <v>7.91</v>
          </cell>
          <cell r="P6987">
            <v>0</v>
          </cell>
          <cell r="R6987" t="str">
            <v>SINAPI</v>
          </cell>
        </row>
        <row r="6988">
          <cell r="G6988">
            <v>100987</v>
          </cell>
          <cell r="H6988" t="str">
            <v>CARGA DE MISTURA ASFÁLTICA EM CAMINHÃO BASCULANTE 14 M³ (UNIDADE: M3). AF_07/2020</v>
          </cell>
          <cell r="I6988" t="str">
            <v>M3</v>
          </cell>
          <cell r="J6988" t="str">
            <v>ATRIBUÍDO SÃO PAULO</v>
          </cell>
          <cell r="K6988" t="str">
            <v>8,94</v>
          </cell>
          <cell r="M6988" t="str">
            <v>0,84</v>
          </cell>
          <cell r="N6988">
            <v>8.1</v>
          </cell>
          <cell r="O6988">
            <v>8.94</v>
          </cell>
          <cell r="P6988">
            <v>0</v>
          </cell>
          <cell r="R6988" t="str">
            <v>SINAPI</v>
          </cell>
        </row>
        <row r="6989">
          <cell r="G6989">
            <v>100988</v>
          </cell>
          <cell r="H6989" t="str">
            <v>CARGA DE MISTURA ASFÁLTICA EM CAMINHÃO BASCULANTE 18 M³ (UNIDADE: M3). AF_07/2020</v>
          </cell>
          <cell r="I6989" t="str">
            <v>M3</v>
          </cell>
          <cell r="J6989" t="str">
            <v>ATRIBUÍDO SÃO PAULO</v>
          </cell>
          <cell r="K6989" t="str">
            <v>9,46</v>
          </cell>
          <cell r="M6989" t="str">
            <v>0,79</v>
          </cell>
          <cell r="N6989">
            <v>8.6700000000000017</v>
          </cell>
          <cell r="O6989">
            <v>9.4600000000000009</v>
          </cell>
          <cell r="P6989">
            <v>0</v>
          </cell>
          <cell r="R6989" t="str">
            <v>SINAPI</v>
          </cell>
        </row>
        <row r="6990">
          <cell r="G6990">
            <v>100989</v>
          </cell>
          <cell r="H6990" t="str">
            <v>CARGA, MANOBRA E DESCARGA DE SOLOS E MATERIAIS GRANULARES EM CAMINHÃO BASCULANTE 6 M³ - CARGA COM PÁ CARREGADEIRA (CAÇAMBA DE 1,7 A 2,8 M³ / 128 HP) E DESCARGA LIVRE (UNIDADE: T). AF_07/2020</v>
          </cell>
          <cell r="I6990" t="str">
            <v>T</v>
          </cell>
          <cell r="J6990" t="str">
            <v>ATRIBUÍDO SÃO PAULO</v>
          </cell>
          <cell r="K6990" t="str">
            <v>5,17</v>
          </cell>
          <cell r="M6990" t="str">
            <v>0,86</v>
          </cell>
          <cell r="N6990">
            <v>4.3099999999999996</v>
          </cell>
          <cell r="O6990">
            <v>5.17</v>
          </cell>
          <cell r="P6990">
            <v>0</v>
          </cell>
          <cell r="R6990" t="str">
            <v>SINAPI</v>
          </cell>
        </row>
        <row r="6991">
          <cell r="G6991">
            <v>100990</v>
          </cell>
          <cell r="H6991" t="str">
            <v>CARGA, MANOBRA E DESCARGA DE SOLOS E MATERIAIS GRANULARES EM CAMINHÃO BASCULANTE 10 M³ - CARGA COM PÁ CARREGADEIRA (CAÇAMBA DE 1,7 A 2,8 M³ / 128 HP) E DESCARGA LIVRE (UNIDADE: T). AF_07/2020</v>
          </cell>
          <cell r="I6991" t="str">
            <v>T</v>
          </cell>
          <cell r="J6991" t="str">
            <v>ATRIBUÍDO SÃO PAULO</v>
          </cell>
          <cell r="K6991" t="str">
            <v>4,98</v>
          </cell>
          <cell r="M6991" t="str">
            <v>0,62</v>
          </cell>
          <cell r="N6991">
            <v>4.3600000000000003</v>
          </cell>
          <cell r="O6991">
            <v>4.9800000000000004</v>
          </cell>
          <cell r="P6991">
            <v>0</v>
          </cell>
          <cell r="R6991" t="str">
            <v>SINAPI</v>
          </cell>
        </row>
        <row r="6992">
          <cell r="G6992">
            <v>100991</v>
          </cell>
          <cell r="H6992" t="str">
            <v>CARGA, MANOBRA E DESCARGA DE SOLOS E MATERIAIS GRANULARES EM CAMINHÃO BASCULANTE 14 M³ - CARGA COM PÁ CARREGADEIRA (CAÇAMBA DE 1,7 A 2,8 M³ / 128 HP) E DESCARGA LIVRE (UNIDADE: T). AF_07/2020</v>
          </cell>
          <cell r="I6992" t="str">
            <v>T</v>
          </cell>
          <cell r="J6992" t="str">
            <v>ATRIBUÍDO SÃO PAULO</v>
          </cell>
          <cell r="K6992" t="str">
            <v>4,98</v>
          </cell>
          <cell r="M6992" t="str">
            <v>0,54</v>
          </cell>
          <cell r="N6992">
            <v>4.4400000000000004</v>
          </cell>
          <cell r="O6992">
            <v>4.9800000000000004</v>
          </cell>
          <cell r="P6992">
            <v>0</v>
          </cell>
          <cell r="R6992" t="str">
            <v>SINAPI</v>
          </cell>
        </row>
        <row r="6993">
          <cell r="G6993">
            <v>100992</v>
          </cell>
          <cell r="H6993" t="str">
            <v>CARGA, MANOBRA E DESCARGA DE SOLOS E MATERIAIS GRANULARES EM CAMINHÃO BASCULANTE 18 M³ - CARGA COM PÁ CARREGADEIRA (CAÇAMBA DE 1,7 A 2,8 M³ / 128 HP) E DESCARGA LIVRE (UNIDADE: T). AF_07/2020</v>
          </cell>
          <cell r="I6993" t="str">
            <v>T</v>
          </cell>
          <cell r="J6993" t="str">
            <v>ATRIBUÍDO SÃO PAULO</v>
          </cell>
          <cell r="K6993" t="str">
            <v>4,86</v>
          </cell>
          <cell r="M6993" t="str">
            <v>0,48</v>
          </cell>
          <cell r="N6993">
            <v>4.3800000000000008</v>
          </cell>
          <cell r="O6993">
            <v>4.8600000000000012</v>
          </cell>
          <cell r="P6993">
            <v>0</v>
          </cell>
          <cell r="R6993" t="str">
            <v>SINAPI</v>
          </cell>
        </row>
        <row r="6994">
          <cell r="G6994">
            <v>100993</v>
          </cell>
          <cell r="H6994" t="str">
            <v>CARGA, MANOBRA E DESCARGA DE SOLOS E MATERIAIS GRANULARES EM CAMINHÃO BASCULANTE 6 M³ - CARGA COM ESCAVADEIRA HIDRÁULICA (CAÇAMBA DE 1,20 M³ / 155 HP) E DESCARGA LIVRE (UNIDADE: T). AF_07/2020</v>
          </cell>
          <cell r="I6994" t="str">
            <v>T</v>
          </cell>
          <cell r="J6994" t="str">
            <v>ATRIBUÍDO SÃO PAULO</v>
          </cell>
          <cell r="K6994" t="str">
            <v>4,47</v>
          </cell>
          <cell r="M6994" t="str">
            <v>0,75</v>
          </cell>
          <cell r="N6994">
            <v>3.7199999999999998</v>
          </cell>
          <cell r="O6994">
            <v>4.47</v>
          </cell>
          <cell r="P6994">
            <v>0</v>
          </cell>
          <cell r="R6994" t="str">
            <v>SINAPI</v>
          </cell>
        </row>
        <row r="6995">
          <cell r="G6995">
            <v>100994</v>
          </cell>
          <cell r="H6995" t="str">
            <v>CARGA, MANOBRA E DESCARGA DE SOLOS E MATERIAIS GRANULARES EM CAMINHÃO BASCULANTE 10 M³ - CARGA COM ESCAVADEIRA HIDRÁULICA (CAÇAMBA DE 1,20 M³ / 155 HP) E DESCARGA LIVRE (UNIDADE: T). AF_07/2020</v>
          </cell>
          <cell r="I6995" t="str">
            <v>T</v>
          </cell>
          <cell r="J6995" t="str">
            <v>ATRIBUÍDO SÃO PAULO</v>
          </cell>
          <cell r="K6995" t="str">
            <v>4,01</v>
          </cell>
          <cell r="M6995" t="str">
            <v>0,52</v>
          </cell>
          <cell r="N6995">
            <v>3.4899999999999998</v>
          </cell>
          <cell r="O6995">
            <v>4.01</v>
          </cell>
          <cell r="P6995">
            <v>0</v>
          </cell>
          <cell r="R6995" t="str">
            <v>SINAPI</v>
          </cell>
        </row>
        <row r="6996">
          <cell r="G6996">
            <v>100995</v>
          </cell>
          <cell r="H6996" t="str">
            <v>CARGA, MANOBRA E DESCARGA DE SOLOS E MATERIAIS GRANULARES EM CAMINHÃO BASCULANTE 14 M³ - CARGA COM ESCAVADEIRA HIDRÁULICA (CAÇAMBA DE 1,20 M³ / 155 HP) E DESCARGA LIVRE (UNIDADE: T). AF_07/2020</v>
          </cell>
          <cell r="I6996" t="str">
            <v>T</v>
          </cell>
          <cell r="J6996" t="str">
            <v>ATRIBUÍDO SÃO PAULO</v>
          </cell>
          <cell r="K6996" t="str">
            <v>3,82</v>
          </cell>
          <cell r="M6996" t="str">
            <v>0,43</v>
          </cell>
          <cell r="N6996">
            <v>3.3899999999999997</v>
          </cell>
          <cell r="O6996">
            <v>3.82</v>
          </cell>
          <cell r="P6996">
            <v>0</v>
          </cell>
          <cell r="R6996" t="str">
            <v>SINAPI</v>
          </cell>
        </row>
        <row r="6997">
          <cell r="G6997">
            <v>100996</v>
          </cell>
          <cell r="H6997" t="str">
            <v>CARGA, MANOBRA E DESCARGA DE SOLOS E MATERIAIS GRANULARES EM CAMINHÃO BASCULANTE 18 M³ - CARGA COM ESCAVADEIRA HIDRÁULICA (CAÇAMBA DE 1,20 M³ / 155 HP) E DESCARGA LIVRE (UNIDADE: T). AF_07/2020</v>
          </cell>
          <cell r="I6997" t="str">
            <v>T</v>
          </cell>
          <cell r="J6997" t="str">
            <v>ATRIBUÍDO SÃO PAULO</v>
          </cell>
          <cell r="K6997" t="str">
            <v>3,60</v>
          </cell>
          <cell r="M6997" t="str">
            <v>0,36</v>
          </cell>
          <cell r="N6997">
            <v>3.24</v>
          </cell>
          <cell r="O6997">
            <v>3.6</v>
          </cell>
          <cell r="P6997">
            <v>0</v>
          </cell>
          <cell r="R6997" t="str">
            <v>SINAPI</v>
          </cell>
        </row>
        <row r="6998">
          <cell r="G6998">
            <v>100997</v>
          </cell>
          <cell r="H6998" t="str">
            <v>CARGA, MANOBRA E DESCARGA DE ENTULHO EM CAMINHÃO BASCULANTE 6 M³ - CARGA COM ESCAVADEIRA HIDRÁULICA  (CAÇAMBA DE 0,80 M³ / 111 HP) E DESCARGA LIVRE (UNIDADE: T). AF_07/2020</v>
          </cell>
          <cell r="I6998" t="str">
            <v>T</v>
          </cell>
          <cell r="J6998" t="str">
            <v>ATRIBUÍDO SÃO PAULO</v>
          </cell>
          <cell r="K6998" t="str">
            <v>5,45</v>
          </cell>
          <cell r="M6998" t="str">
            <v>0,91</v>
          </cell>
          <cell r="N6998">
            <v>4.54</v>
          </cell>
          <cell r="O6998">
            <v>5.45</v>
          </cell>
          <cell r="P6998">
            <v>0</v>
          </cell>
          <cell r="R6998" t="str">
            <v>SINAPI</v>
          </cell>
        </row>
        <row r="6999">
          <cell r="G6999">
            <v>100998</v>
          </cell>
          <cell r="H6999" t="str">
            <v>CARGA, MANOBRA E DESCARGA DE ENTULHO EM CAMINHÃO BASCULANTE 10 M³ - CARGA COM ESCAVADEIRA HIDRÁULICA  (CAÇAMBA DE 0,80 M³ / 111 HP) E DESCARGA LIVRE (UNIDADE: T). AF_07/2020</v>
          </cell>
          <cell r="I6999" t="str">
            <v>T</v>
          </cell>
          <cell r="J6999" t="str">
            <v>ATRIBUÍDO SÃO PAULO</v>
          </cell>
          <cell r="K6999" t="str">
            <v>5,21</v>
          </cell>
          <cell r="M6999" t="str">
            <v>0,67</v>
          </cell>
          <cell r="N6999">
            <v>4.54</v>
          </cell>
          <cell r="O6999">
            <v>5.21</v>
          </cell>
          <cell r="P6999">
            <v>0</v>
          </cell>
          <cell r="R6999" t="str">
            <v>SINAPI</v>
          </cell>
        </row>
        <row r="7000">
          <cell r="G7000">
            <v>100999</v>
          </cell>
          <cell r="H7000" t="str">
            <v>CARGA, MANOBRA E DESCARGA DE ENTULHO EM CAMINHÃO BASCULANTE 14 M³ - CARGA COM ESCAVADEIRA HIDRÁULICA  (CAÇAMBA DE 0,80 M³ / 111 HP) E DESCARGA LIVRE (UNIDADE: T). AF_07/2020</v>
          </cell>
          <cell r="I7000" t="str">
            <v>T</v>
          </cell>
          <cell r="J7000" t="str">
            <v>ATRIBUÍDO SÃO PAULO</v>
          </cell>
          <cell r="K7000" t="str">
            <v>5,19</v>
          </cell>
          <cell r="M7000" t="str">
            <v>0,58</v>
          </cell>
          <cell r="N7000">
            <v>4.6100000000000003</v>
          </cell>
          <cell r="O7000">
            <v>5.19</v>
          </cell>
          <cell r="P7000">
            <v>0</v>
          </cell>
          <cell r="R7000" t="str">
            <v>SINAPI</v>
          </cell>
        </row>
        <row r="7001">
          <cell r="G7001">
            <v>101000</v>
          </cell>
          <cell r="H7001" t="str">
            <v>CARGA, MANOBRA E DESCARGA DE ENTULHO EM CAMINHÃO BASCULANTE 18 M³ - CARGA COM ESCAVADEIRA HIDRÁULICA  (CAÇAMBA DE 0,80 M³ / 111 HP) E DESCARGA LIVRE (UNIDADE: T). AF_07/2020</v>
          </cell>
          <cell r="I7001" t="str">
            <v>T</v>
          </cell>
          <cell r="J7001" t="str">
            <v>ATRIBUÍDO SÃO PAULO</v>
          </cell>
          <cell r="K7001" t="str">
            <v>5,06</v>
          </cell>
          <cell r="M7001" t="str">
            <v>0,52</v>
          </cell>
          <cell r="N7001">
            <v>4.5399999999999991</v>
          </cell>
          <cell r="O7001">
            <v>5.0599999999999987</v>
          </cell>
          <cell r="P7001">
            <v>0</v>
          </cell>
          <cell r="R7001" t="str">
            <v>SINAPI</v>
          </cell>
        </row>
        <row r="7002">
          <cell r="G7002">
            <v>101001</v>
          </cell>
          <cell r="H7002" t="str">
            <v>CARGA DE MISTURA ASFÁLTICA EM CAMINHÃO BASCULANTE 6 M³ (UNIDADE: T). AF_07/2020</v>
          </cell>
          <cell r="I7002" t="str">
            <v>T</v>
          </cell>
          <cell r="J7002" t="str">
            <v>ATRIBUÍDO SÃO PAULO</v>
          </cell>
          <cell r="K7002" t="str">
            <v>4,41</v>
          </cell>
          <cell r="M7002" t="str">
            <v>0,72</v>
          </cell>
          <cell r="N7002">
            <v>3.6900000000000004</v>
          </cell>
          <cell r="O7002">
            <v>4.41</v>
          </cell>
          <cell r="P7002">
            <v>0</v>
          </cell>
          <cell r="R7002" t="str">
            <v>SINAPI</v>
          </cell>
        </row>
        <row r="7003">
          <cell r="G7003">
            <v>101002</v>
          </cell>
          <cell r="H7003" t="str">
            <v>CARGA DE MISTURA ASFÁLTICA EM CAMINHÃO BASCULANTE 10 M³ (UNIDADE: T). AF_07/2020</v>
          </cell>
          <cell r="I7003" t="str">
            <v>T</v>
          </cell>
          <cell r="J7003" t="str">
            <v>ATRIBUÍDO SÃO PAULO</v>
          </cell>
          <cell r="K7003" t="str">
            <v>5,26</v>
          </cell>
          <cell r="M7003" t="str">
            <v>0,60</v>
          </cell>
          <cell r="N7003">
            <v>4.66</v>
          </cell>
          <cell r="O7003">
            <v>5.26</v>
          </cell>
          <cell r="P7003">
            <v>0</v>
          </cell>
          <cell r="R7003" t="str">
            <v>SINAPI</v>
          </cell>
        </row>
        <row r="7004">
          <cell r="G7004">
            <v>101003</v>
          </cell>
          <cell r="H7004" t="str">
            <v>CARGA DE MISTURA ASFÁLTICA EM CAMINHÃO BASCULANTE 14 M³ (UNIDADE: T). AF_07/2020</v>
          </cell>
          <cell r="I7004" t="str">
            <v>T</v>
          </cell>
          <cell r="J7004" t="str">
            <v>ATRIBUÍDO SÃO PAULO</v>
          </cell>
          <cell r="K7004" t="str">
            <v>5,94</v>
          </cell>
          <cell r="M7004" t="str">
            <v>0,56</v>
          </cell>
          <cell r="N7004">
            <v>5.3800000000000008</v>
          </cell>
          <cell r="O7004">
            <v>5.9400000000000013</v>
          </cell>
          <cell r="P7004">
            <v>0</v>
          </cell>
          <cell r="R7004" t="str">
            <v>SINAPI</v>
          </cell>
        </row>
        <row r="7005">
          <cell r="G7005">
            <v>101004</v>
          </cell>
          <cell r="H7005" t="str">
            <v>CARGA DE MISTURA ASFÁLTICA EM CAMINHÃO BASCULANTE 18 M³ (UNIDADE: T). AF_07/2020</v>
          </cell>
          <cell r="I7005" t="str">
            <v>T</v>
          </cell>
          <cell r="J7005" t="str">
            <v>ATRIBUÍDO SÃO PAULO</v>
          </cell>
          <cell r="K7005" t="str">
            <v>6,30</v>
          </cell>
          <cell r="M7005" t="str">
            <v>0,53</v>
          </cell>
          <cell r="N7005">
            <v>5.77</v>
          </cell>
          <cell r="O7005">
            <v>6.3</v>
          </cell>
          <cell r="P7005">
            <v>0</v>
          </cell>
          <cell r="R7005" t="str">
            <v>SINAPI</v>
          </cell>
        </row>
        <row r="7006">
          <cell r="G7006">
            <v>101005</v>
          </cell>
          <cell r="H7006" t="str">
            <v>CARGA, MANOBRA E DESCARGA DE ÁGUA EM CAMINHÃO PIPA 6 M³. AF_07/2020</v>
          </cell>
          <cell r="I7006" t="str">
            <v>M3</v>
          </cell>
          <cell r="J7006" t="str">
            <v>ATRIBUÍDO SÃO PAULO</v>
          </cell>
          <cell r="K7006" t="str">
            <v>16,07</v>
          </cell>
          <cell r="M7006" t="str">
            <v>1,78</v>
          </cell>
          <cell r="N7006">
            <v>14.290000000000001</v>
          </cell>
          <cell r="O7006">
            <v>16.07</v>
          </cell>
          <cell r="P7006">
            <v>0</v>
          </cell>
          <cell r="R7006" t="str">
            <v>SINAPI</v>
          </cell>
        </row>
        <row r="7007">
          <cell r="G7007">
            <v>101006</v>
          </cell>
          <cell r="H7007" t="str">
            <v>CARGA, MANOBRA E DESCARGA DE ÁGUA EM CAMINHÃO PIPA 10 M³. AF_07/2020</v>
          </cell>
          <cell r="I7007" t="str">
            <v>M3</v>
          </cell>
          <cell r="J7007" t="str">
            <v>ATRIBUÍDO SÃO PAULO</v>
          </cell>
          <cell r="K7007" t="str">
            <v>17,99</v>
          </cell>
          <cell r="M7007" t="str">
            <v>1,59</v>
          </cell>
          <cell r="N7007">
            <v>16.399999999999999</v>
          </cell>
          <cell r="O7007">
            <v>17.989999999999998</v>
          </cell>
          <cell r="P7007">
            <v>0</v>
          </cell>
          <cell r="R7007" t="str">
            <v>SINAPI</v>
          </cell>
        </row>
        <row r="7008">
          <cell r="G7008">
            <v>101007</v>
          </cell>
          <cell r="H7008" t="str">
            <v>CARGA DE ÁGUA EM CAMINHÃO PIPA 6 M³. AF_07/2020</v>
          </cell>
          <cell r="I7008" t="str">
            <v>M3</v>
          </cell>
          <cell r="J7008" t="str">
            <v>ATRIBUÍDO SÃO PAULO</v>
          </cell>
          <cell r="K7008" t="str">
            <v>4,66</v>
          </cell>
          <cell r="M7008" t="str">
            <v>0,52</v>
          </cell>
          <cell r="N7008">
            <v>4.1400000000000006</v>
          </cell>
          <cell r="O7008">
            <v>4.66</v>
          </cell>
          <cell r="P7008">
            <v>0</v>
          </cell>
          <cell r="R7008" t="str">
            <v>SINAPI</v>
          </cell>
        </row>
        <row r="7009">
          <cell r="G7009">
            <v>101008</v>
          </cell>
          <cell r="H7009" t="str">
            <v>CARGA DE ÁGUA EM CAMINHÃO PIPA 10 M³. AF_07/2020</v>
          </cell>
          <cell r="I7009" t="str">
            <v>M3</v>
          </cell>
          <cell r="J7009" t="str">
            <v>ATRIBUÍDO SÃO PAULO</v>
          </cell>
          <cell r="K7009" t="str">
            <v>4,76</v>
          </cell>
          <cell r="M7009" t="str">
            <v>0,42</v>
          </cell>
          <cell r="N7009">
            <v>4.34</v>
          </cell>
          <cell r="O7009">
            <v>4.76</v>
          </cell>
          <cell r="P7009">
            <v>0</v>
          </cell>
          <cell r="R7009" t="str">
            <v>SINAPI</v>
          </cell>
        </row>
        <row r="7010">
          <cell r="G7010">
            <v>101009</v>
          </cell>
          <cell r="H7010" t="str">
            <v>CARGA, MANOBRA E DESCARGA DE POSTE DE CONCRETO EM CAMINHÃO CARROCERIA COM GUINDAUTO (MUNCK) 11,7 TM. AF_07/2020</v>
          </cell>
          <cell r="I7010" t="str">
            <v>T</v>
          </cell>
          <cell r="J7010" t="str">
            <v>ATRIBUÍDO SÃO PAULO</v>
          </cell>
          <cell r="K7010" t="str">
            <v>37,38</v>
          </cell>
          <cell r="M7010" t="str">
            <v>4,31</v>
          </cell>
          <cell r="N7010">
            <v>33.07</v>
          </cell>
          <cell r="O7010">
            <v>37.380000000000003</v>
          </cell>
          <cell r="P7010">
            <v>0</v>
          </cell>
          <cell r="R7010" t="str">
            <v>SINAPI</v>
          </cell>
        </row>
        <row r="7011">
          <cell r="G7011">
            <v>101010</v>
          </cell>
          <cell r="H7011" t="str">
            <v>CARGA, MANOBRA E DESCARGA DE PERFIL METÁLICO EM CAMINHÃO CARROCERIA COM GUINDAUTO (MUNCK) 11,7 TM. AF_07/2020</v>
          </cell>
          <cell r="I7011" t="str">
            <v>T</v>
          </cell>
          <cell r="J7011" t="str">
            <v>ATRIBUÍDO SÃO PAULO</v>
          </cell>
          <cell r="K7011" t="str">
            <v>23,54</v>
          </cell>
          <cell r="M7011" t="str">
            <v>2,71</v>
          </cell>
          <cell r="N7011">
            <v>20.83</v>
          </cell>
          <cell r="O7011">
            <v>23.54</v>
          </cell>
          <cell r="P7011">
            <v>0</v>
          </cell>
          <cell r="R7011" t="str">
            <v>SINAPI</v>
          </cell>
        </row>
        <row r="7012">
          <cell r="G7012">
            <v>101013</v>
          </cell>
          <cell r="H7012" t="str">
            <v>CARGA, MANOBRA E DESCARGA DE TUBOS DE CONCRETO, DN MENOR OU IGUAL A 300 MM, EM CAMINHÃO CARROCERIA COM GUINDAUTO (MUNCK) 11,7 TM. AF_07/2020</v>
          </cell>
          <cell r="I7012" t="str">
            <v>T</v>
          </cell>
          <cell r="J7012" t="str">
            <v>ATRIBUÍDO SÃO PAULO</v>
          </cell>
          <cell r="K7012" t="str">
            <v>39,42</v>
          </cell>
          <cell r="M7012" t="str">
            <v>8,78</v>
          </cell>
          <cell r="N7012">
            <v>30.64</v>
          </cell>
          <cell r="O7012">
            <v>39.42</v>
          </cell>
          <cell r="P7012">
            <v>0</v>
          </cell>
          <cell r="R7012" t="str">
            <v>SINAPI</v>
          </cell>
        </row>
        <row r="7013">
          <cell r="G7013">
            <v>101014</v>
          </cell>
          <cell r="H7013" t="str">
            <v>CARGA, MANOBRA E DESCARGA DE TUBOS DE CONCRETO, DN 400 MM, EM CAMINHÃO CARROCERIA COM GUINDAUTO (MUNCK) 11,7 TM. AF_07/2020</v>
          </cell>
          <cell r="I7013" t="str">
            <v>T</v>
          </cell>
          <cell r="J7013" t="str">
            <v>ATRIBUÍDO SÃO PAULO</v>
          </cell>
          <cell r="K7013" t="str">
            <v>36,11</v>
          </cell>
          <cell r="M7013" t="str">
            <v>8,04</v>
          </cell>
          <cell r="N7013">
            <v>28.07</v>
          </cell>
          <cell r="O7013">
            <v>36.11</v>
          </cell>
          <cell r="P7013">
            <v>0</v>
          </cell>
          <cell r="R7013" t="str">
            <v>SINAPI</v>
          </cell>
        </row>
        <row r="7014">
          <cell r="G7014">
            <v>101015</v>
          </cell>
          <cell r="H7014" t="str">
            <v>CARGA, MANOBRA E DESCARGA DE TUBOS DE CONCRETO, DN 500 MM, EM CAMINHÃO CARROCERIA COM GUINDAUTO (MUNCK) 11,7 TM. AF_07/2020</v>
          </cell>
          <cell r="I7014" t="str">
            <v>T</v>
          </cell>
          <cell r="J7014" t="str">
            <v>ATRIBUÍDO SÃO PAULO</v>
          </cell>
          <cell r="K7014" t="str">
            <v>29,68</v>
          </cell>
          <cell r="M7014" t="str">
            <v>6,62</v>
          </cell>
          <cell r="N7014">
            <v>23.06</v>
          </cell>
          <cell r="O7014">
            <v>29.68</v>
          </cell>
          <cell r="P7014">
            <v>0</v>
          </cell>
          <cell r="R7014" t="str">
            <v>SINAPI</v>
          </cell>
        </row>
        <row r="7015">
          <cell r="G7015">
            <v>101016</v>
          </cell>
          <cell r="H7015" t="str">
            <v>CARGA, MANOBRA E DESCARGA DE TUBOS METÁLICOS, DN MENOR OU IGUAL A 150 MM, EM CAMINHÃO CARROCERIA COM GUINDAUTO (MUNCK) 11,7 TM. AF_07/2020</v>
          </cell>
          <cell r="I7015" t="str">
            <v>T</v>
          </cell>
          <cell r="J7015" t="str">
            <v>ATRIBUÍDO SÃO PAULO</v>
          </cell>
          <cell r="K7015" t="str">
            <v>34,35</v>
          </cell>
          <cell r="M7015" t="str">
            <v>7,64</v>
          </cell>
          <cell r="N7015">
            <v>26.71</v>
          </cell>
          <cell r="O7015">
            <v>34.35</v>
          </cell>
          <cell r="P7015">
            <v>0</v>
          </cell>
          <cell r="R7015" t="str">
            <v>SINAPI</v>
          </cell>
        </row>
        <row r="7016">
          <cell r="G7016">
            <v>101017</v>
          </cell>
          <cell r="H7016" t="str">
            <v>CARGA, MANOBRA E DESCARGA DE TUBOS METÁLICOS, DN 200 MM, EM CAMINHÃO CARROCERIA COM GUINDAUTO (MUNCK) 11,7 TM. AF_07/2020</v>
          </cell>
          <cell r="I7016" t="str">
            <v>T</v>
          </cell>
          <cell r="J7016" t="str">
            <v>ATRIBUÍDO SÃO PAULO</v>
          </cell>
          <cell r="K7016" t="str">
            <v>26,04</v>
          </cell>
          <cell r="M7016" t="str">
            <v>5,81</v>
          </cell>
          <cell r="N7016">
            <v>20.23</v>
          </cell>
          <cell r="O7016">
            <v>26.04</v>
          </cell>
          <cell r="P7016">
            <v>0</v>
          </cell>
          <cell r="R7016" t="str">
            <v>SINAPI</v>
          </cell>
        </row>
        <row r="7017">
          <cell r="G7017">
            <v>101018</v>
          </cell>
          <cell r="H7017" t="str">
            <v>CARGA, MANOBRA E DESCARGA DE TUBOS METÁLICOS, DN 250 MM, EM CAMINHÃO CARROCERIA COM GUINDAUTO (MUNCK) 11,7 TM. AF_07/2020</v>
          </cell>
          <cell r="I7017" t="str">
            <v>T</v>
          </cell>
          <cell r="J7017" t="str">
            <v>ATRIBUÍDO SÃO PAULO</v>
          </cell>
          <cell r="K7017" t="str">
            <v>21,38</v>
          </cell>
          <cell r="M7017" t="str">
            <v>4,77</v>
          </cell>
          <cell r="N7017">
            <v>16.61</v>
          </cell>
          <cell r="O7017">
            <v>21.38</v>
          </cell>
          <cell r="P7017">
            <v>0</v>
          </cell>
          <cell r="R7017" t="str">
            <v>SINAPI</v>
          </cell>
        </row>
        <row r="7018">
          <cell r="G7018">
            <v>101463</v>
          </cell>
          <cell r="H7018" t="str">
            <v>CARGA, MANOBRA E DESCARGA DE TUBOS DE CONCRETO, DN 600 MM, EM CAMINHÃO CARROCERIA COM GUINDAUTO (MUNCK) 11,7 TM. AF_07/2020</v>
          </cell>
          <cell r="I7018" t="str">
            <v>T</v>
          </cell>
          <cell r="J7018" t="str">
            <v>ATRIBUÍDO SÃO PAULO</v>
          </cell>
          <cell r="K7018" t="str">
            <v>39,54</v>
          </cell>
          <cell r="M7018" t="str">
            <v>8,81</v>
          </cell>
          <cell r="N7018">
            <v>30.729999999999997</v>
          </cell>
          <cell r="O7018">
            <v>39.54</v>
          </cell>
          <cell r="P7018">
            <v>0</v>
          </cell>
          <cell r="R7018" t="str">
            <v>SINAPI</v>
          </cell>
        </row>
        <row r="7019">
          <cell r="G7019">
            <v>101464</v>
          </cell>
          <cell r="H7019" t="str">
            <v>CARGA, MANOBRA E DESCARGA DE TUBOS DE CONCRETO, DN 700 MM, EM CAMINHÃO CARROCERIA COM GUINDAUTO (MUNCK) 11,7 TM. AF_07/2020</v>
          </cell>
          <cell r="I7019" t="str">
            <v>T</v>
          </cell>
          <cell r="J7019" t="str">
            <v>ATRIBUÍDO SÃO PAULO</v>
          </cell>
          <cell r="K7019" t="str">
            <v>30,36</v>
          </cell>
          <cell r="M7019" t="str">
            <v>6,77</v>
          </cell>
          <cell r="N7019">
            <v>23.59</v>
          </cell>
          <cell r="O7019">
            <v>30.36</v>
          </cell>
          <cell r="P7019">
            <v>0</v>
          </cell>
          <cell r="R7019" t="str">
            <v>SINAPI</v>
          </cell>
        </row>
        <row r="7020">
          <cell r="G7020">
            <v>101465</v>
          </cell>
          <cell r="H7020" t="str">
            <v>CARGA, MANOBRA E DESCARGA DE TUBOS DE CONCRETO, DN 800 MM, EM CAMINHÃO CARROCERIA COM GUINDAUTO (MUNCK) 11,7 TM. AF_07/2020</v>
          </cell>
          <cell r="I7020" t="str">
            <v>T</v>
          </cell>
          <cell r="J7020" t="str">
            <v>ATRIBUÍDO SÃO PAULO</v>
          </cell>
          <cell r="K7020" t="str">
            <v>23,22</v>
          </cell>
          <cell r="M7020" t="str">
            <v>5,18</v>
          </cell>
          <cell r="N7020">
            <v>18.04</v>
          </cell>
          <cell r="O7020">
            <v>23.22</v>
          </cell>
          <cell r="P7020">
            <v>0</v>
          </cell>
          <cell r="R7020" t="str">
            <v>SINAPI</v>
          </cell>
        </row>
        <row r="7021">
          <cell r="G7021">
            <v>101466</v>
          </cell>
          <cell r="H7021" t="str">
            <v>CARGA, MANOBRA E DESCARGA DE TUBOS DE CONCRETO, DN 900 MM, EM CAMINHÃO CARROCERIA COM GUINDAUTO (MUNCK) 11,7 TM. AF_07/2020</v>
          </cell>
          <cell r="I7021" t="str">
            <v>T</v>
          </cell>
          <cell r="J7021" t="str">
            <v>ATRIBUÍDO SÃO PAULO</v>
          </cell>
          <cell r="K7021" t="str">
            <v>18,89</v>
          </cell>
          <cell r="M7021" t="str">
            <v>4,22</v>
          </cell>
          <cell r="N7021">
            <v>14.670000000000002</v>
          </cell>
          <cell r="O7021">
            <v>18.89</v>
          </cell>
          <cell r="P7021">
            <v>0</v>
          </cell>
          <cell r="R7021" t="str">
            <v>SINAPI</v>
          </cell>
        </row>
        <row r="7022">
          <cell r="G7022">
            <v>101467</v>
          </cell>
          <cell r="H7022" t="str">
            <v>CARGA, MANOBRA E DESCARGA DE TUBOS DE CONCRETO, DN 1000 MM, EM CAMINHÃO CARROCERIA COM GUINDAUTO (MUNCK) 11,7 TM. AF_07/2020</v>
          </cell>
          <cell r="I7022" t="str">
            <v>T</v>
          </cell>
          <cell r="J7022" t="str">
            <v>ATRIBUÍDO SÃO PAULO</v>
          </cell>
          <cell r="K7022" t="str">
            <v>15,80</v>
          </cell>
          <cell r="M7022" t="str">
            <v>3,52</v>
          </cell>
          <cell r="N7022">
            <v>12.280000000000001</v>
          </cell>
          <cell r="O7022">
            <v>15.8</v>
          </cell>
          <cell r="P7022">
            <v>0</v>
          </cell>
          <cell r="R7022" t="str">
            <v>SINAPI</v>
          </cell>
        </row>
        <row r="7023">
          <cell r="G7023">
            <v>101468</v>
          </cell>
          <cell r="H7023" t="str">
            <v>CARGA, MANOBRA E DESCARGA DE TUBOS DE CONCRETO, DN 1200 MM, EM CAMINHÃO CARROCERIA COM GUINDAUTO (MUNCK) 11,7 TM. AF_07/2020</v>
          </cell>
          <cell r="I7023" t="str">
            <v>T</v>
          </cell>
          <cell r="J7023" t="str">
            <v>ATRIBUÍDO SÃO PAULO</v>
          </cell>
          <cell r="K7023" t="str">
            <v>14,45</v>
          </cell>
          <cell r="M7023" t="str">
            <v>3,22</v>
          </cell>
          <cell r="N7023">
            <v>11.229999999999999</v>
          </cell>
          <cell r="O7023">
            <v>14.45</v>
          </cell>
          <cell r="P7023">
            <v>0</v>
          </cell>
          <cell r="R7023" t="str">
            <v>SINAPI</v>
          </cell>
        </row>
        <row r="7024">
          <cell r="G7024">
            <v>101469</v>
          </cell>
          <cell r="H7024" t="str">
            <v>CARGA, MANOBRA E DESCARGA DE TUBOS METÁLICOS, DN 300 MM, EM CAMINHÃO CARROCERIA COM GUINDAUTO (MUNCK) 11,7 TM. AF_07/2020</v>
          </cell>
          <cell r="I7024" t="str">
            <v>T</v>
          </cell>
          <cell r="J7024" t="str">
            <v>ATRIBUÍDO SÃO PAULO</v>
          </cell>
          <cell r="K7024" t="str">
            <v>32,36</v>
          </cell>
          <cell r="M7024" t="str">
            <v>7,21</v>
          </cell>
          <cell r="N7024">
            <v>25.15</v>
          </cell>
          <cell r="O7024">
            <v>32.36</v>
          </cell>
          <cell r="P7024">
            <v>0</v>
          </cell>
          <cell r="R7024" t="str">
            <v>SINAPI</v>
          </cell>
        </row>
        <row r="7025">
          <cell r="G7025">
            <v>101470</v>
          </cell>
          <cell r="H7025" t="str">
            <v>CARGA, MANOBRA E DESCARGA DE TUBOS METÁLICOS, DN 350 MM, EM CAMINHÃO CARROCERIA COM GUINDAUTO (MUNCK) 11,7 TM. AF_07/2020</v>
          </cell>
          <cell r="I7025" t="str">
            <v>T</v>
          </cell>
          <cell r="J7025" t="str">
            <v>ATRIBUÍDO SÃO PAULO</v>
          </cell>
          <cell r="K7025" t="str">
            <v>25,69</v>
          </cell>
          <cell r="M7025" t="str">
            <v>5,73</v>
          </cell>
          <cell r="N7025">
            <v>19.96</v>
          </cell>
          <cell r="O7025">
            <v>25.69</v>
          </cell>
          <cell r="P7025">
            <v>0</v>
          </cell>
          <cell r="R7025" t="str">
            <v>SINAPI</v>
          </cell>
        </row>
        <row r="7026">
          <cell r="G7026">
            <v>101471</v>
          </cell>
          <cell r="H7026" t="str">
            <v>CARGA, MANOBRA E DESCARGA DE TUBOS METÁLICOS, DN 400 MM, EM CAMINHÃO CARROCERIA COM GUINDAUTO (MUNCK) 11,7 TM. AF_07/2020</v>
          </cell>
          <cell r="I7026" t="str">
            <v>T</v>
          </cell>
          <cell r="J7026" t="str">
            <v>ATRIBUÍDO SÃO PAULO</v>
          </cell>
          <cell r="K7026" t="str">
            <v>22,03</v>
          </cell>
          <cell r="M7026" t="str">
            <v>4,92</v>
          </cell>
          <cell r="N7026">
            <v>17.11</v>
          </cell>
          <cell r="O7026">
            <v>22.03</v>
          </cell>
          <cell r="P7026">
            <v>0</v>
          </cell>
          <cell r="R7026" t="str">
            <v>SINAPI</v>
          </cell>
        </row>
        <row r="7027">
          <cell r="G7027">
            <v>101472</v>
          </cell>
          <cell r="H7027" t="str">
            <v>CARGA, MANOBRA E DESCARGA DE TUBOS METÁLICOS, DN 500 MM, EM CAMINHÃO CARROCERIA COM GUINDAUTO (MUNCK) 11,7 TM. AF_07/2020</v>
          </cell>
          <cell r="I7027" t="str">
            <v>T</v>
          </cell>
          <cell r="J7027" t="str">
            <v>ATRIBUÍDO SÃO PAULO</v>
          </cell>
          <cell r="K7027" t="str">
            <v>17,15</v>
          </cell>
          <cell r="M7027" t="str">
            <v>3,81</v>
          </cell>
          <cell r="N7027">
            <v>13.339999999999998</v>
          </cell>
          <cell r="O7027">
            <v>17.149999999999999</v>
          </cell>
          <cell r="P7027">
            <v>0</v>
          </cell>
          <cell r="R7027" t="str">
            <v>SINAPI</v>
          </cell>
        </row>
        <row r="7028">
          <cell r="G7028">
            <v>101473</v>
          </cell>
          <cell r="H7028" t="str">
            <v>CARGA, MANOBRA E DESCARGA DE TUBOS METÁLICOS, DN 600 MM, EM CAMINHÃO CARROCERIA COM GUINDAUTO (MUNCK) 11,7 TM. AF_07/2020</v>
          </cell>
          <cell r="I7028" t="str">
            <v>T</v>
          </cell>
          <cell r="J7028" t="str">
            <v>ATRIBUÍDO SÃO PAULO</v>
          </cell>
          <cell r="K7028" t="str">
            <v>24,69</v>
          </cell>
          <cell r="M7028" t="str">
            <v>5,51</v>
          </cell>
          <cell r="N7028">
            <v>19.18</v>
          </cell>
          <cell r="O7028">
            <v>24.689999999999998</v>
          </cell>
          <cell r="P7028">
            <v>0</v>
          </cell>
          <cell r="R7028" t="str">
            <v>SINAPI</v>
          </cell>
        </row>
        <row r="7029">
          <cell r="G7029">
            <v>101474</v>
          </cell>
          <cell r="H7029" t="str">
            <v>CARGA, MANOBRA E DESCARGA DE TUBOS METÁLICOS, DN 700 MM, EM CAMINHÃO CARROCERIA COM GUINDAUTO (MUNCK) 11,7 TM. AF_07/2020</v>
          </cell>
          <cell r="I7029" t="str">
            <v>T</v>
          </cell>
          <cell r="J7029" t="str">
            <v>ATRIBUÍDO SÃO PAULO</v>
          </cell>
          <cell r="K7029" t="str">
            <v>17,66</v>
          </cell>
          <cell r="M7029" t="str">
            <v>3,93</v>
          </cell>
          <cell r="N7029">
            <v>13.73</v>
          </cell>
          <cell r="O7029">
            <v>17.66</v>
          </cell>
          <cell r="P7029">
            <v>0</v>
          </cell>
          <cell r="R7029" t="str">
            <v>SINAPI</v>
          </cell>
        </row>
        <row r="7030">
          <cell r="G7030">
            <v>101475</v>
          </cell>
          <cell r="H7030" t="str">
            <v>CARGA, MANOBRA E DESCARGA DE TUBOS METÁLICOS, DN 800 MM, EM CAMINHÃO CARROCERIA COM GUINDAUTO (MUNCK) 11,7 TM. AF_07/2020</v>
          </cell>
          <cell r="I7030" t="str">
            <v>T</v>
          </cell>
          <cell r="J7030" t="str">
            <v>ATRIBUÍDO SÃO PAULO</v>
          </cell>
          <cell r="K7030" t="str">
            <v>15,67</v>
          </cell>
          <cell r="M7030" t="str">
            <v>3,50</v>
          </cell>
          <cell r="N7030">
            <v>12.17</v>
          </cell>
          <cell r="O7030">
            <v>15.67</v>
          </cell>
          <cell r="P7030">
            <v>0</v>
          </cell>
          <cell r="R7030" t="str">
            <v>SINAPI</v>
          </cell>
        </row>
        <row r="7031">
          <cell r="G7031">
            <v>101476</v>
          </cell>
          <cell r="H7031" t="str">
            <v>CARGA, MANOBRA E DESCARGA DE TUBOS METÁLICOS, DN 900 MM, EM CAMINHÃO CARROCERIA COM GUINDAUTO (MUNCK) 11,7 TM. AF_07/2020</v>
          </cell>
          <cell r="I7031" t="str">
            <v>T</v>
          </cell>
          <cell r="J7031" t="str">
            <v>ATRIBUÍDO SÃO PAULO</v>
          </cell>
          <cell r="K7031" t="str">
            <v>13,97</v>
          </cell>
          <cell r="M7031" t="str">
            <v>3,11</v>
          </cell>
          <cell r="N7031">
            <v>10.860000000000001</v>
          </cell>
          <cell r="O7031">
            <v>13.97</v>
          </cell>
          <cell r="P7031">
            <v>0</v>
          </cell>
          <cell r="R7031" t="str">
            <v>SINAPI</v>
          </cell>
        </row>
        <row r="7032">
          <cell r="G7032">
            <v>101477</v>
          </cell>
          <cell r="H7032" t="str">
            <v>CARGA, MANOBRA E DESCARGA DE TUBOS METÁLICOS, DN 1000 MM, EM CAMINHÃO CARROCERIA COM GUINDAUTO (MUNCK) 11,7 TM. AF_07/2020</v>
          </cell>
          <cell r="I7032" t="str">
            <v>T</v>
          </cell>
          <cell r="J7032" t="str">
            <v>ATRIBUÍDO SÃO PAULO</v>
          </cell>
          <cell r="K7032" t="str">
            <v>11,44</v>
          </cell>
          <cell r="M7032" t="str">
            <v>2,56</v>
          </cell>
          <cell r="N7032">
            <v>8.879999999999999</v>
          </cell>
          <cell r="O7032">
            <v>11.44</v>
          </cell>
          <cell r="P7032">
            <v>0</v>
          </cell>
          <cell r="R7032" t="str">
            <v>SINAPI</v>
          </cell>
        </row>
        <row r="7033">
          <cell r="G7033">
            <v>101478</v>
          </cell>
          <cell r="H7033" t="str">
            <v>CARGA, MANOBRA E DESCARGA DE TUBOS METÁLICOS, DN 1200 MM, EM CAMINHÃO CARROCERIA COM GUINDAUTO (MUNCK) 11,7 TM. AF_07/2020</v>
          </cell>
          <cell r="I7033" t="str">
            <v>T</v>
          </cell>
          <cell r="J7033" t="str">
            <v>ATRIBUÍDO SÃO PAULO</v>
          </cell>
          <cell r="K7033" t="str">
            <v>9,74</v>
          </cell>
          <cell r="M7033" t="str">
            <v>2,18</v>
          </cell>
          <cell r="N7033">
            <v>7.5600000000000005</v>
          </cell>
          <cell r="O7033">
            <v>9.74</v>
          </cell>
          <cell r="P7033">
            <v>0</v>
          </cell>
          <cell r="R7033" t="str">
            <v>SINAPI</v>
          </cell>
        </row>
        <row r="7034">
          <cell r="G7034">
            <v>101480</v>
          </cell>
          <cell r="H7034" t="str">
            <v>CARGA, MANOBRA E DESCARGA DE TUBOS PLÁSTICOS, DN 250 MM, EM CAMINHÃO CARROCERIA COM GUINDAUTO (MUNCK) 11,7 TM. AF_07/2020</v>
          </cell>
          <cell r="I7034" t="str">
            <v>T</v>
          </cell>
          <cell r="J7034" t="str">
            <v>ATRIBUÍDO SÃO PAULO</v>
          </cell>
          <cell r="K7034" t="str">
            <v>57,87</v>
          </cell>
          <cell r="M7034" t="str">
            <v>12,90</v>
          </cell>
          <cell r="N7034">
            <v>44.97</v>
          </cell>
          <cell r="O7034">
            <v>57.87</v>
          </cell>
          <cell r="P7034">
            <v>0</v>
          </cell>
          <cell r="R7034" t="str">
            <v>SINAPI</v>
          </cell>
        </row>
        <row r="7035">
          <cell r="G7035">
            <v>101481</v>
          </cell>
          <cell r="H7035" t="str">
            <v>CARGA, MANOBRA E DESCARGA DE TUBOS PLÁSTICOS, DN 300 MM, EM CAMINHÃO CARROCERIA COM GUINDAUTO (MUNCK) 11,7 TM. AF_07/2020</v>
          </cell>
          <cell r="I7035" t="str">
            <v>T</v>
          </cell>
          <cell r="J7035" t="str">
            <v>ATRIBUÍDO SÃO PAULO</v>
          </cell>
          <cell r="K7035" t="str">
            <v>41,80</v>
          </cell>
          <cell r="M7035" t="str">
            <v>9,32</v>
          </cell>
          <cell r="N7035">
            <v>32.479999999999997</v>
          </cell>
          <cell r="O7035">
            <v>41.8</v>
          </cell>
          <cell r="P7035">
            <v>0</v>
          </cell>
          <cell r="R7035" t="str">
            <v>SINAPI</v>
          </cell>
        </row>
        <row r="7036">
          <cell r="G7036">
            <v>101482</v>
          </cell>
          <cell r="H7036" t="str">
            <v>CARGA, MANOBRA E DESCARGA DE TUBOS PLÁSTICOS, DN 400 MM, EM CAMINHÃO CARROCERIA COM GUINDAUTO (MUNCK) 11,7 TM. AF_07/2020</v>
          </cell>
          <cell r="I7036" t="str">
            <v>T</v>
          </cell>
          <cell r="J7036" t="str">
            <v>ATRIBUÍDO SÃO PAULO</v>
          </cell>
          <cell r="K7036" t="str">
            <v>31,25</v>
          </cell>
          <cell r="M7036" t="str">
            <v>6,97</v>
          </cell>
          <cell r="N7036">
            <v>24.28</v>
          </cell>
          <cell r="O7036">
            <v>31.25</v>
          </cell>
          <cell r="P7036">
            <v>0</v>
          </cell>
          <cell r="R7036" t="str">
            <v>SINAPI</v>
          </cell>
        </row>
        <row r="7037">
          <cell r="G7037">
            <v>101483</v>
          </cell>
          <cell r="H7037" t="str">
            <v>CARGA, MANOBRA E DESCARGA DE TUBOS PLÁSTICOS, DN 500 MM, EM CAMINHÃO CARROCERIA COM GUINDAUTO (MUNCK) 11,7 TM. AF_07/2020</v>
          </cell>
          <cell r="I7037" t="str">
            <v>T</v>
          </cell>
          <cell r="J7037" t="str">
            <v>ATRIBUÍDO SÃO PAULO</v>
          </cell>
          <cell r="K7037" t="str">
            <v>32,42</v>
          </cell>
          <cell r="M7037" t="str">
            <v>7,22</v>
          </cell>
          <cell r="N7037">
            <v>25.200000000000003</v>
          </cell>
          <cell r="O7037">
            <v>32.42</v>
          </cell>
          <cell r="P7037">
            <v>0</v>
          </cell>
          <cell r="R7037" t="str">
            <v>SINAPI</v>
          </cell>
        </row>
        <row r="7038">
          <cell r="G7038">
            <v>101484</v>
          </cell>
          <cell r="H7038" t="str">
            <v>CARGA, MANOBRA E DESCARGA DE TUBOS PLÁSTICOS, DN 600 MM, EM CAMINHÃO CARROCERIA COM GUINDAUTO (MUNCK) 11,7 TM. AF_07/2020</v>
          </cell>
          <cell r="I7038" t="str">
            <v>T</v>
          </cell>
          <cell r="J7038" t="str">
            <v>ATRIBUÍDO SÃO PAULO</v>
          </cell>
          <cell r="K7038" t="str">
            <v>168,04</v>
          </cell>
          <cell r="M7038" t="str">
            <v>37,42</v>
          </cell>
          <cell r="N7038">
            <v>130.62</v>
          </cell>
          <cell r="O7038">
            <v>168.04000000000002</v>
          </cell>
          <cell r="P7038">
            <v>0</v>
          </cell>
          <cell r="R7038" t="str">
            <v>SINAPI</v>
          </cell>
        </row>
        <row r="7039">
          <cell r="G7039">
            <v>101485</v>
          </cell>
          <cell r="H7039" t="str">
            <v>CARGA, MANOBRA E DESCARGA DE TUBOS PLÁSTICOS, DN 750 MM, EM CAMINHÃO CARROCERIA COM GUINDAUTO (MUNCK) 11,7 TM. AF_07/2020</v>
          </cell>
          <cell r="I7039" t="str">
            <v>T</v>
          </cell>
          <cell r="J7039" t="str">
            <v>ATRIBUÍDO SÃO PAULO</v>
          </cell>
          <cell r="K7039" t="str">
            <v>128,99</v>
          </cell>
          <cell r="M7039" t="str">
            <v>28,74</v>
          </cell>
          <cell r="N7039">
            <v>100.25000000000001</v>
          </cell>
          <cell r="O7039">
            <v>128.99</v>
          </cell>
          <cell r="P7039">
            <v>0</v>
          </cell>
          <cell r="R7039" t="str">
            <v>SINAPI</v>
          </cell>
        </row>
        <row r="7040">
          <cell r="G7040">
            <v>101486</v>
          </cell>
          <cell r="H7040" t="str">
            <v>CARGA, MANOBRA E DESCARGA DE TUBOS PLÁSTICOS, DN 900 MM, EM CAMINHÃO CARROCERIA COM GUINDAUTO (MUNCK) 11,7 TM. AF_07/2020</v>
          </cell>
          <cell r="I7040" t="str">
            <v>T</v>
          </cell>
          <cell r="J7040" t="str">
            <v>ATRIBUÍDO SÃO PAULO</v>
          </cell>
          <cell r="K7040" t="str">
            <v>116,20</v>
          </cell>
          <cell r="M7040" t="str">
            <v>25,88</v>
          </cell>
          <cell r="N7040">
            <v>90.320000000000007</v>
          </cell>
          <cell r="O7040">
            <v>116.2</v>
          </cell>
          <cell r="P7040">
            <v>0</v>
          </cell>
          <cell r="R7040" t="str">
            <v>SINAPI</v>
          </cell>
        </row>
        <row r="7041">
          <cell r="G7041">
            <v>101487</v>
          </cell>
          <cell r="H7041" t="str">
            <v>CARGA, MANOBRA E DESCARGA DE TUBOS PLÁSTICOS, DN 1000 MM, EM CAMINHÃO CARROCERIA COM GUINDAUTO (MUNCK) 11,7 TM. AF_07/2020</v>
          </cell>
          <cell r="I7041" t="str">
            <v>T</v>
          </cell>
          <cell r="J7041" t="str">
            <v>ATRIBUÍDO SÃO PAULO</v>
          </cell>
          <cell r="K7041" t="str">
            <v>85,08</v>
          </cell>
          <cell r="M7041" t="str">
            <v>18,96</v>
          </cell>
          <cell r="N7041">
            <v>66.12</v>
          </cell>
          <cell r="O7041">
            <v>85.080000000000013</v>
          </cell>
          <cell r="P7041">
            <v>0</v>
          </cell>
          <cell r="R7041" t="str">
            <v>SINAPI</v>
          </cell>
        </row>
        <row r="7042">
          <cell r="G7042">
            <v>101488</v>
          </cell>
          <cell r="H7042" t="str">
            <v>CARGA, MANOBRA E DESCARGA DE TUBOS PLÁSTICOS, DN 1200 MM, EM CAMINHÃO CARROCERIA COM GUINDAUTO (MUNCK) 11,7 TM. AF_07/2020</v>
          </cell>
          <cell r="I7042" t="str">
            <v>T</v>
          </cell>
          <cell r="J7042" t="str">
            <v>ATRIBUÍDO SÃO PAULO</v>
          </cell>
          <cell r="K7042" t="str">
            <v>73,62</v>
          </cell>
          <cell r="M7042" t="str">
            <v>16,41</v>
          </cell>
          <cell r="N7042">
            <v>57.210000000000008</v>
          </cell>
          <cell r="O7042">
            <v>73.62</v>
          </cell>
          <cell r="P7042">
            <v>0</v>
          </cell>
          <cell r="R7042" t="str">
            <v>SINAPI</v>
          </cell>
        </row>
        <row r="7043">
          <cell r="G7043">
            <v>101188</v>
          </cell>
          <cell r="H7043" t="str">
            <v>RECOMPOSIÇÃO PARCIAL DE ARAME FARPADO Nº 14 CLASSE 250, FIXADO EM CERCA COM MOURÕES DE CONCRETO - FORNECIMENTO E INSTALAÇÃO. AF_05/2020</v>
          </cell>
          <cell r="I7043" t="str">
            <v>M</v>
          </cell>
          <cell r="J7043" t="str">
            <v>COEFICIENTE DE REPRESENTATIVIDADE</v>
          </cell>
          <cell r="K7043" t="str">
            <v>5,75</v>
          </cell>
          <cell r="M7043" t="str">
            <v>3,11</v>
          </cell>
          <cell r="N7043">
            <v>2.64</v>
          </cell>
          <cell r="O7043">
            <v>5.75</v>
          </cell>
          <cell r="P7043">
            <v>0</v>
          </cell>
          <cell r="R7043" t="str">
            <v>SINAPI</v>
          </cell>
        </row>
        <row r="7044">
          <cell r="G7044">
            <v>101189</v>
          </cell>
          <cell r="H7044" t="str">
            <v>CERCA COM MOURÕES DE CONCRETO, RETO, H=3,00 M, ESPAÇAMENTO DE 2,5 M, CRAVADOS 0,5 M, COM 4 FIOS DE ARAME FARPADO Nº 14 CLASSE 250 - FORNECIMENTO E INSTALAÇÃO. AF_05/2020</v>
          </cell>
          <cell r="I7044" t="str">
            <v>M</v>
          </cell>
          <cell r="J7044" t="str">
            <v>COEFICIENTE DE REPRESENTATIVIDADE</v>
          </cell>
          <cell r="K7044" t="str">
            <v>69,83</v>
          </cell>
          <cell r="M7044" t="str">
            <v>18,13</v>
          </cell>
          <cell r="N7044">
            <v>51.7</v>
          </cell>
          <cell r="O7044">
            <v>69.83</v>
          </cell>
          <cell r="P7044">
            <v>0</v>
          </cell>
          <cell r="R7044" t="str">
            <v>SINAPI</v>
          </cell>
        </row>
        <row r="7045">
          <cell r="G7045">
            <v>101190</v>
          </cell>
          <cell r="H7045" t="str">
            <v>CERCA COM MOURÕES DE CONCRETO, RETO, H=3,00 M, ESPAÇAMENTO DE 2,5 M, CRAVADOS 0,5 M, COM 4 FIOS DE ARAME DE AÇO OVALADO 15X17 - FORNECIMENTO E INSTALAÇÃO. AF_05/2020</v>
          </cell>
          <cell r="I7045" t="str">
            <v>M</v>
          </cell>
          <cell r="J7045" t="str">
            <v>COEFICIENTE DE REPRESENTATIVIDADE</v>
          </cell>
          <cell r="K7045" t="str">
            <v>69,05</v>
          </cell>
          <cell r="M7045" t="str">
            <v>18,13</v>
          </cell>
          <cell r="N7045">
            <v>50.92</v>
          </cell>
          <cell r="O7045">
            <v>69.05</v>
          </cell>
          <cell r="P7045">
            <v>0</v>
          </cell>
          <cell r="R7045" t="str">
            <v>SINAPI</v>
          </cell>
        </row>
        <row r="7046">
          <cell r="G7046">
            <v>101191</v>
          </cell>
          <cell r="H7046" t="str">
            <v>CERCA COM MOURÕES DE CONCRETO, RETO, H=3,00 M, ESPAÇAMENTO DE 2,5 M, CRAVADOS 0,5 M, COM 4 FIOS DE ARAME MISTO - FORNECIMENTO E INSTALAÇÃO. AF_05/2020</v>
          </cell>
          <cell r="I7046" t="str">
            <v>M</v>
          </cell>
          <cell r="J7046" t="str">
            <v>COEFICIENTE DE REPRESENTATIVIDADE</v>
          </cell>
          <cell r="K7046" t="str">
            <v>69,44</v>
          </cell>
          <cell r="M7046" t="str">
            <v>18,13</v>
          </cell>
          <cell r="N7046">
            <v>51.31</v>
          </cell>
          <cell r="O7046">
            <v>69.44</v>
          </cell>
          <cell r="P7046">
            <v>0</v>
          </cell>
          <cell r="R7046" t="str">
            <v>SINAPI</v>
          </cell>
        </row>
        <row r="7047">
          <cell r="G7047">
            <v>101192</v>
          </cell>
          <cell r="H7047" t="str">
            <v>CERCA COM MOURÕES DE CONCRETO, RETO, H=2,30 M, ESPAÇAMENTO DE 2,5 M, CRAVADOS 0,5 M, COM 4 FIOS DE ARAME FARPADO Nº 14 CLASSE 250 - FORNECIMENTO E INSTALAÇÃO. AF_05/2020</v>
          </cell>
          <cell r="I7047" t="str">
            <v>M</v>
          </cell>
          <cell r="J7047" t="str">
            <v>COEFICIENTE DE REPRESENTATIVIDADE</v>
          </cell>
          <cell r="K7047" t="str">
            <v>69,84</v>
          </cell>
          <cell r="M7047" t="str">
            <v>18,13</v>
          </cell>
          <cell r="N7047">
            <v>51.710000000000008</v>
          </cell>
          <cell r="O7047">
            <v>69.84</v>
          </cell>
          <cell r="P7047">
            <v>0</v>
          </cell>
          <cell r="R7047" t="str">
            <v>SINAPI</v>
          </cell>
        </row>
        <row r="7048">
          <cell r="G7048">
            <v>101193</v>
          </cell>
          <cell r="H7048" t="str">
            <v>CERCA COM MOURÕES DE CONCRETO, RETO, H=2,30 M, ESPAÇAMENTO DE 2,5 M, CRAVADOS 0,5 M, COM 4 FIOS DE ARAME DE AÇO OVALADO 15X17 - FORNECIMENTO E INSTALAÇÃO. AF_05/2020</v>
          </cell>
          <cell r="I7048" t="str">
            <v>M</v>
          </cell>
          <cell r="J7048" t="str">
            <v>COEFICIENTE DE REPRESENTATIVIDADE</v>
          </cell>
          <cell r="K7048" t="str">
            <v>62,54</v>
          </cell>
          <cell r="M7048" t="str">
            <v>18,13</v>
          </cell>
          <cell r="N7048">
            <v>44.41</v>
          </cell>
          <cell r="O7048">
            <v>62.539999999999992</v>
          </cell>
          <cell r="P7048">
            <v>0</v>
          </cell>
          <cell r="R7048" t="str">
            <v>SINAPI</v>
          </cell>
        </row>
        <row r="7049">
          <cell r="G7049">
            <v>101194</v>
          </cell>
          <cell r="H7049" t="str">
            <v>CERCA COM MOURÕES DE CONCRETO, RETO, H=2,30 M, ESPAÇAMENTO DE 2,5 M, CRAVADOS 0,5 M, COM 4 FIOS DE ARAME MISTO - FORNECIMENTO E INSTALAÇÃO. AF_05/2020</v>
          </cell>
          <cell r="I7049" t="str">
            <v>M</v>
          </cell>
          <cell r="J7049" t="str">
            <v>COEFICIENTE DE REPRESENTATIVIDADE</v>
          </cell>
          <cell r="K7049" t="str">
            <v>62,93</v>
          </cell>
          <cell r="M7049" t="str">
            <v>18,13</v>
          </cell>
          <cell r="N7049">
            <v>44.8</v>
          </cell>
          <cell r="O7049">
            <v>62.929999999999993</v>
          </cell>
          <cell r="P7049">
            <v>0</v>
          </cell>
          <cell r="R7049" t="str">
            <v>SINAPI</v>
          </cell>
        </row>
        <row r="7050">
          <cell r="G7050">
            <v>101197</v>
          </cell>
          <cell r="H7050" t="str">
            <v>CERCA COM MOURÕES DE CONCRETO, SEÇÃO "T" PONTA INCLINADA, 10X10 CM, ESPAÇAMENTO DE 2,5 M, CRAVADOS 0,5 M, COM 11 FIOS DE ARAME FARPADO Nº 14 - FORNECIMENTO E INSTALAÇÃO. AF_05/2020</v>
          </cell>
          <cell r="I7050" t="str">
            <v>M</v>
          </cell>
          <cell r="J7050" t="str">
            <v>COEFICIENTE DE REPRESENTATIVIDADE</v>
          </cell>
          <cell r="K7050" t="str">
            <v>130,56</v>
          </cell>
          <cell r="M7050" t="str">
            <v>33,30</v>
          </cell>
          <cell r="N7050">
            <v>97.26</v>
          </cell>
          <cell r="O7050">
            <v>130.56</v>
          </cell>
          <cell r="P7050">
            <v>0</v>
          </cell>
          <cell r="R7050" t="str">
            <v>SINAPI</v>
          </cell>
        </row>
        <row r="7051">
          <cell r="G7051">
            <v>101198</v>
          </cell>
          <cell r="H7051" t="str">
            <v>CERCA COM MOURÕES DE CONCRETO, SEÇÃO "T" PONTA INCLINADA, 10X10 CM, ESPAÇAMENTO DE 2,5 M, CRAVADOS 0,5 M, COM 11 FIOS DE ARAME DE AÇO OVALADO 15X17 - FORNECIMENTO E INSTALAÇÃO. AF_05/2020</v>
          </cell>
          <cell r="I7051" t="str">
            <v>M</v>
          </cell>
          <cell r="J7051" t="str">
            <v>COEFICIENTE DE REPRESENTATIVIDADE</v>
          </cell>
          <cell r="K7051" t="str">
            <v>93,00</v>
          </cell>
          <cell r="M7051" t="str">
            <v>28,96</v>
          </cell>
          <cell r="N7051">
            <v>64.039999999999992</v>
          </cell>
          <cell r="O7051">
            <v>93</v>
          </cell>
          <cell r="P7051">
            <v>0</v>
          </cell>
          <cell r="R7051" t="str">
            <v>SINAPI</v>
          </cell>
        </row>
        <row r="7052">
          <cell r="G7052">
            <v>101199</v>
          </cell>
          <cell r="H7052" t="str">
            <v>CERCA COM MOURÕES DE CONCRETO, SEÇÃO "T" PONTA INCLINADA, 10X10CM, ESPAÇAMENTO DE 2,5M, CRAVADOS 0,5M, COM 11 FIOS DE ARAME MISTO - FORNECIMENTO E INSTALAÇÃO. AF_05/2020</v>
          </cell>
          <cell r="I7052" t="str">
            <v>M</v>
          </cell>
          <cell r="J7052" t="str">
            <v>COEFICIENTE DE REPRESENTATIVIDADE</v>
          </cell>
          <cell r="K7052" t="str">
            <v>93,97</v>
          </cell>
          <cell r="M7052" t="str">
            <v>28,96</v>
          </cell>
          <cell r="N7052">
            <v>65.009999999999991</v>
          </cell>
          <cell r="O7052">
            <v>93.97</v>
          </cell>
          <cell r="P7052">
            <v>0</v>
          </cell>
          <cell r="R7052" t="str">
            <v>SINAPI</v>
          </cell>
        </row>
        <row r="7053">
          <cell r="G7053">
            <v>101200</v>
          </cell>
          <cell r="H7053" t="str">
            <v>CERCA COM MOURÕES DE MADEIRA, 7,5X7,5 CM, ESPAÇAMENTO DE 2,5 M, ALTURA LIVRE DE 2 M, CRAVADOS 0,5 M, COM 4 FIOS DE ARAME FARPADO Nº 14 CLASSE 250 - FORNECIMENTO E INSTALAÇÃO. AF_05/2020</v>
          </cell>
          <cell r="I7053" t="str">
            <v>M</v>
          </cell>
          <cell r="J7053" t="str">
            <v>COEFICIENTE DE REPRESENTATIVIDADE</v>
          </cell>
          <cell r="K7053" t="str">
            <v>51,33</v>
          </cell>
          <cell r="M7053" t="str">
            <v>16,93</v>
          </cell>
          <cell r="N7053">
            <v>34.4</v>
          </cell>
          <cell r="O7053">
            <v>51.33</v>
          </cell>
          <cell r="P7053">
            <v>0</v>
          </cell>
          <cell r="R7053" t="str">
            <v>SINAPI</v>
          </cell>
        </row>
        <row r="7054">
          <cell r="G7054">
            <v>101201</v>
          </cell>
          <cell r="H7054" t="str">
            <v>CERCA COM MOURÕES DE MADEIRA, 7,5X7,5 CM, ESPAÇAMENTO DE 2,5 M, ALTURA LIVRE DE 2 M, CRAVADOS 0,5 M, COM 8 FIOS DE ARAME FARPADO Nº 14 CLASSE 250 - FORNECIMENTO E INSTALAÇÃO. AF_05/2020</v>
          </cell>
          <cell r="I7054" t="str">
            <v>M</v>
          </cell>
          <cell r="J7054" t="str">
            <v>COEFICIENTE DE REPRESENTATIVIDADE</v>
          </cell>
          <cell r="K7054" t="str">
            <v>64,25</v>
          </cell>
          <cell r="M7054" t="str">
            <v>21,98</v>
          </cell>
          <cell r="N7054">
            <v>42.269999999999996</v>
          </cell>
          <cell r="O7054">
            <v>64.25</v>
          </cell>
          <cell r="P7054">
            <v>0</v>
          </cell>
          <cell r="R7054" t="str">
            <v>SINAPI</v>
          </cell>
        </row>
        <row r="7055">
          <cell r="G7055">
            <v>101202</v>
          </cell>
          <cell r="H7055" t="str">
            <v>CERCA COM MOURÕES DE MADEIRA ROLIÇA, DIÂMETRO 11 CM, ESPAÇAMENTO DE 2,5 M, ALTURA LIVRE DE 1,7 M, CRAVADOS 0,5 M, COM 5 FIOS DE ARAME FARPADO Nº 14 CLASSE 250 - FORNECIMENTO E INSTALAÇÃO. AF_05/2020</v>
          </cell>
          <cell r="I7055" t="str">
            <v>M</v>
          </cell>
          <cell r="J7055" t="str">
            <v>COEFICIENTE DE REPRESENTATIVIDADE</v>
          </cell>
          <cell r="K7055" t="str">
            <v>42,63</v>
          </cell>
          <cell r="M7055" t="str">
            <v>18,19</v>
          </cell>
          <cell r="N7055">
            <v>24.44</v>
          </cell>
          <cell r="O7055">
            <v>42.63</v>
          </cell>
          <cell r="P7055">
            <v>0</v>
          </cell>
          <cell r="R7055" t="str">
            <v>SINAPI</v>
          </cell>
        </row>
        <row r="7056">
          <cell r="G7056">
            <v>101203</v>
          </cell>
          <cell r="H7056" t="str">
            <v>CERCA COM MOURÕES DE MADEIRA ROLIÇA, DIÂMETRO 11 CM, ESPAÇAMENTO DE 2,5 M, ALTURA LIVRE DE 1,7 M, CRAVADOS 0,5 M, COM 5 FIOS DE ARAME DE AÇO OVALADO 15X17 - FORNECIMENTO E INSTALAÇÃO. AF_05/2020</v>
          </cell>
          <cell r="I7056" t="str">
            <v>M</v>
          </cell>
          <cell r="J7056" t="str">
            <v>COEFICIENTE DE REPRESENTATIVIDADE</v>
          </cell>
          <cell r="K7056" t="str">
            <v>41,65</v>
          </cell>
          <cell r="M7056" t="str">
            <v>18,19</v>
          </cell>
          <cell r="N7056">
            <v>23.459999999999997</v>
          </cell>
          <cell r="O7056">
            <v>41.65</v>
          </cell>
          <cell r="P7056">
            <v>0</v>
          </cell>
          <cell r="R7056" t="str">
            <v>SINAPI</v>
          </cell>
        </row>
        <row r="7057">
          <cell r="G7057">
            <v>101204</v>
          </cell>
          <cell r="H7057" t="str">
            <v>CERCA COM MOURÕES DE MADEIRA ROLIÇA, DIÂMETRO 11 CM, ESPAÇAMENTO DE 2,5 M, ALTURA LIVRE DE 1,7 M, CRAVADOS 0,5 M, COM 5 FIOS DE ARAME MISTO - FORNECIMENTO E INSTALAÇÃO. AF_05/2020</v>
          </cell>
          <cell r="I7057" t="str">
            <v>M</v>
          </cell>
          <cell r="J7057" t="str">
            <v>COEFICIENTE DE REPRESENTATIVIDADE</v>
          </cell>
          <cell r="K7057" t="str">
            <v>42,04</v>
          </cell>
          <cell r="M7057" t="str">
            <v>18,19</v>
          </cell>
          <cell r="N7057">
            <v>23.849999999999998</v>
          </cell>
          <cell r="O7057">
            <v>42.04</v>
          </cell>
          <cell r="P7057">
            <v>0</v>
          </cell>
          <cell r="R7057" t="str">
            <v>SINAPI</v>
          </cell>
        </row>
        <row r="7058">
          <cell r="G7058">
            <v>101205</v>
          </cell>
          <cell r="H7058" t="str">
            <v>PORTÃO COM MOURÕES DE MADEIRA ROLIÇA, DIÂMETRO 11 CM, COM 5 FIOS DE ARAME FARPADO Nº 14 CLASSE 250, SEM DOBRADIÇAS - FORNECIMENTO E INSTALAÇÃO. AF_05/2020</v>
          </cell>
          <cell r="I7058" t="str">
            <v>M</v>
          </cell>
          <cell r="J7058" t="str">
            <v>COEFICIENTE DE REPRESENTATIVIDADE</v>
          </cell>
          <cell r="K7058" t="str">
            <v>42,63</v>
          </cell>
          <cell r="M7058" t="str">
            <v>18,19</v>
          </cell>
          <cell r="N7058">
            <v>24.44</v>
          </cell>
          <cell r="O7058">
            <v>42.63</v>
          </cell>
          <cell r="P7058">
            <v>0</v>
          </cell>
          <cell r="R7058" t="str">
            <v>SINAPI</v>
          </cell>
        </row>
        <row r="7059">
          <cell r="G7059">
            <v>102362</v>
          </cell>
          <cell r="H7059" t="str">
            <v>ALAMBRADO PARA QUADRA POLIESPORTIVA, ESTRUTURADO POR TUBOS DE ACO GALVANIZADO, (MONTANTES COM DIAMETRO 2", TRAVESSAS E ESCORAS COM DIÂMETRO 1 ¼), COM TELA DE ARAME GALVANIZADO, FIO 14 BWG E MALHA QUADRADA 5X5CM (EXCETO MURETA). AF_03/2021</v>
          </cell>
          <cell r="I7059" t="str">
            <v>M2</v>
          </cell>
          <cell r="J7059" t="str">
            <v>ATRIBUÍDO SÃO PAULO</v>
          </cell>
          <cell r="K7059" t="str">
            <v>171,29</v>
          </cell>
          <cell r="M7059" t="str">
            <v>33,00</v>
          </cell>
          <cell r="N7059">
            <v>138.29</v>
          </cell>
          <cell r="O7059">
            <v>171.29</v>
          </cell>
          <cell r="P7059">
            <v>0</v>
          </cell>
          <cell r="R7059" t="str">
            <v>SINAPI</v>
          </cell>
        </row>
        <row r="7060">
          <cell r="G7060">
            <v>102363</v>
          </cell>
          <cell r="H7060" t="str">
            <v>ALAMBRADO PARA QUADRA POLIESPORTIVA, ESTRUTURADO POR TUBOS DE ACO GALVANIZADO, (MONTANTES COM DIAMETRO 2", TRAVESSAS E ESCORAS COM DIÂMETRO 1 ¼), COM TELA DE ARAME GALVANIZADO, FIO 12 BWG E MALHA QUADRADA 5X5CM (EXCETO MURETA). AF_03/2021</v>
          </cell>
          <cell r="I7060" t="str">
            <v>M2</v>
          </cell>
          <cell r="J7060" t="str">
            <v>ATRIBUÍDO SÃO PAULO</v>
          </cell>
          <cell r="K7060" t="str">
            <v>189,33</v>
          </cell>
          <cell r="M7060" t="str">
            <v>32,71</v>
          </cell>
          <cell r="N7060">
            <v>156.62</v>
          </cell>
          <cell r="O7060">
            <v>189.33</v>
          </cell>
          <cell r="P7060">
            <v>0</v>
          </cell>
          <cell r="R7060" t="str">
            <v>SINAPI</v>
          </cell>
        </row>
        <row r="7061">
          <cell r="G7061">
            <v>102364</v>
          </cell>
          <cell r="H7061" t="str">
            <v>ALAMBRADO PARA QUADRA POLIESPORTIVA, ESTRUTURADO POR TUBOS DE ACO GALVANIZADO, (MONTANTES COM DIAMETRO 2", TRAVESSAS E ESCORAS COM DIÂMETRO 1 ¼), COM TELA DE ARAME GALVANIZADO, FIO 10 BWG E MALHA QUADRADA 5X5CM (EXCETO MURETA). AF_03/2021</v>
          </cell>
          <cell r="I7061" t="str">
            <v>M2</v>
          </cell>
          <cell r="J7061" t="str">
            <v>ATRIBUÍDO SÃO PAULO</v>
          </cell>
          <cell r="K7061" t="str">
            <v>221,90</v>
          </cell>
          <cell r="M7061" t="str">
            <v>32,71</v>
          </cell>
          <cell r="N7061">
            <v>189.19</v>
          </cell>
          <cell r="O7061">
            <v>221.9</v>
          </cell>
          <cell r="P7061">
            <v>0</v>
          </cell>
          <cell r="R7061" t="str">
            <v>SINAPI</v>
          </cell>
        </row>
        <row r="7062">
          <cell r="G7062">
            <v>98509</v>
          </cell>
          <cell r="H7062" t="str">
            <v>PLANTIO DE ARBUSTO OU  CERCA VIVA. AF_05/2018</v>
          </cell>
          <cell r="I7062" t="str">
            <v>UN</v>
          </cell>
          <cell r="J7062" t="str">
            <v>COEFICIENTE DE REPRESENTATIVIDADE</v>
          </cell>
          <cell r="K7062" t="str">
            <v>73,75</v>
          </cell>
          <cell r="M7062" t="str">
            <v>1,84</v>
          </cell>
          <cell r="N7062">
            <v>71.91</v>
          </cell>
          <cell r="O7062">
            <v>73.75</v>
          </cell>
          <cell r="P7062">
            <v>0</v>
          </cell>
          <cell r="R7062" t="str">
            <v>SINAPI</v>
          </cell>
        </row>
        <row r="7063">
          <cell r="G7063">
            <v>98510</v>
          </cell>
          <cell r="H7063" t="str">
            <v>PLANTIO DE ÁRVORE ORNAMENTAL COM ALTURA DE MUDA MENOR OU IGUAL A 2,00 M. AF_05/2018</v>
          </cell>
          <cell r="I7063" t="str">
            <v>UN</v>
          </cell>
          <cell r="J7063" t="str">
            <v>COEFICIENTE DE REPRESENTATIVIDADE</v>
          </cell>
          <cell r="K7063" t="str">
            <v>102,87</v>
          </cell>
          <cell r="M7063" t="str">
            <v>13,23</v>
          </cell>
          <cell r="N7063">
            <v>89.64</v>
          </cell>
          <cell r="O7063">
            <v>102.87</v>
          </cell>
          <cell r="P7063">
            <v>0</v>
          </cell>
          <cell r="R7063" t="str">
            <v>SINAPI</v>
          </cell>
        </row>
        <row r="7064">
          <cell r="G7064">
            <v>98511</v>
          </cell>
          <cell r="H7064" t="str">
            <v>PLANTIO DE ÁRVORE ORNAMENTAL COM ALTURA DE MUDA MAIOR QUE 2,00 M E MENOR OU IGUAL A 4,00 M. AF_05/2018</v>
          </cell>
          <cell r="I7064" t="str">
            <v>UN</v>
          </cell>
          <cell r="J7064" t="str">
            <v>COEFICIENTE DE REPRESENTATIVIDADE</v>
          </cell>
          <cell r="K7064" t="str">
            <v>200,21</v>
          </cell>
          <cell r="M7064" t="str">
            <v>18,94</v>
          </cell>
          <cell r="N7064">
            <v>181.27</v>
          </cell>
          <cell r="O7064">
            <v>200.21</v>
          </cell>
          <cell r="P7064">
            <v>0</v>
          </cell>
          <cell r="R7064" t="str">
            <v>SINAPI</v>
          </cell>
        </row>
        <row r="7065">
          <cell r="G7065">
            <v>98516</v>
          </cell>
          <cell r="H7065" t="str">
            <v>PLANTIO DE PALMEIRA COM ALTURA DE MUDA MENOR OU IGUAL A 2,00 M. AF_05/2018</v>
          </cell>
          <cell r="I7065" t="str">
            <v>UN</v>
          </cell>
          <cell r="J7065" t="str">
            <v>ATRIBUÍDO SÃO PAULO</v>
          </cell>
          <cell r="K7065" t="str">
            <v>407,34</v>
          </cell>
          <cell r="M7065" t="str">
            <v>112,19</v>
          </cell>
          <cell r="N7065">
            <v>295.14999999999998</v>
          </cell>
          <cell r="O7065">
            <v>407.34</v>
          </cell>
          <cell r="P7065">
            <v>0</v>
          </cell>
          <cell r="R7065" t="str">
            <v>SINAPI</v>
          </cell>
        </row>
        <row r="7066">
          <cell r="G7066">
            <v>98519</v>
          </cell>
          <cell r="H7066" t="str">
            <v>REVOLVIMENTO E LIMPEZA MANUAL DE SOLO. AF_05/2018</v>
          </cell>
          <cell r="I7066" t="str">
            <v>M2</v>
          </cell>
          <cell r="J7066" t="str">
            <v>COEFICIENTE DE REPRESENTATIVIDADE</v>
          </cell>
          <cell r="K7066" t="str">
            <v>1,85</v>
          </cell>
          <cell r="M7066" t="str">
            <v>1,41</v>
          </cell>
          <cell r="N7066">
            <v>0.44000000000000017</v>
          </cell>
          <cell r="O7066">
            <v>1.85</v>
          </cell>
          <cell r="P7066">
            <v>0</v>
          </cell>
          <cell r="R7066" t="str">
            <v>SINAPI</v>
          </cell>
        </row>
        <row r="7067">
          <cell r="G7067">
            <v>98520</v>
          </cell>
          <cell r="H7067" t="str">
            <v>APLICAÇÃO DE ADUBO EM SOLO. AF_05/2018</v>
          </cell>
          <cell r="I7067" t="str">
            <v>M2</v>
          </cell>
          <cell r="J7067" t="str">
            <v>ATRIBUÍDO SÃO PAULO</v>
          </cell>
          <cell r="K7067" t="str">
            <v>4,65</v>
          </cell>
          <cell r="M7067" t="str">
            <v>1,14</v>
          </cell>
          <cell r="N7067">
            <v>3.5100000000000007</v>
          </cell>
          <cell r="O7067">
            <v>4.6500000000000004</v>
          </cell>
          <cell r="P7067">
            <v>0</v>
          </cell>
          <cell r="R7067" t="str">
            <v>SINAPI</v>
          </cell>
        </row>
        <row r="7068">
          <cell r="G7068">
            <v>98521</v>
          </cell>
          <cell r="H7068" t="str">
            <v>APLICAÇÃO DE CALCÁRIO PARA CORREÇÃO DO PH DO SOLO. AF_05/2018</v>
          </cell>
          <cell r="I7068" t="str">
            <v>M2</v>
          </cell>
          <cell r="J7068" t="str">
            <v>COEFICIENTE DE REPRESENTATIVIDADE</v>
          </cell>
          <cell r="K7068" t="str">
            <v>0,34</v>
          </cell>
          <cell r="M7068" t="str">
            <v>0,27</v>
          </cell>
          <cell r="N7068">
            <v>7.0000000000000007E-2</v>
          </cell>
          <cell r="O7068">
            <v>0.34</v>
          </cell>
          <cell r="P7068">
            <v>0</v>
          </cell>
          <cell r="R7068" t="str">
            <v>SINAPI</v>
          </cell>
        </row>
        <row r="7069">
          <cell r="G7069">
            <v>98522</v>
          </cell>
          <cell r="H7069" t="str">
            <v>ALAMBRADO EM MOURÕES DE CONCRETO, COM TELA DE ARAME GALVANIZADO (INCLUSIVE MURETA EM CONCRETO). AF_05/2018</v>
          </cell>
          <cell r="I7069" t="str">
            <v>M</v>
          </cell>
          <cell r="J7069" t="str">
            <v>COEFICIENTE DE REPRESENTATIVIDADE</v>
          </cell>
          <cell r="K7069" t="str">
            <v>180,89</v>
          </cell>
          <cell r="M7069" t="str">
            <v>38,84</v>
          </cell>
          <cell r="N7069">
            <v>142.04999999999998</v>
          </cell>
          <cell r="O7069">
            <v>180.89</v>
          </cell>
          <cell r="P7069">
            <v>0</v>
          </cell>
          <cell r="R7069" t="str">
            <v>SINAPI</v>
          </cell>
        </row>
        <row r="7070">
          <cell r="G7070">
            <v>98524</v>
          </cell>
          <cell r="H7070" t="str">
            <v>LIMPEZA MANUAL DE VEGETAÇÃO EM TERRENO COM ENXADA.AF_05/2018</v>
          </cell>
          <cell r="I7070" t="str">
            <v>M2</v>
          </cell>
          <cell r="J7070" t="str">
            <v>COEFICIENTE DE REPRESENTATIVIDADE</v>
          </cell>
          <cell r="K7070" t="str">
            <v>2,88</v>
          </cell>
          <cell r="M7070" t="str">
            <v>2,19</v>
          </cell>
          <cell r="N7070">
            <v>0.69</v>
          </cell>
          <cell r="O7070">
            <v>2.88</v>
          </cell>
          <cell r="P7070">
            <v>0</v>
          </cell>
          <cell r="R7070" t="str">
            <v>SINAPI</v>
          </cell>
        </row>
        <row r="7071">
          <cell r="G7071">
            <v>98503</v>
          </cell>
          <cell r="H7071" t="str">
            <v>PLANTIO DE GRAMA EM PAVIMENTO CONCREGRAMA. AF_05/2018</v>
          </cell>
          <cell r="I7071" t="str">
            <v>M2</v>
          </cell>
          <cell r="J7071" t="str">
            <v>COEFICIENTE DE REPRESENTATIVIDADE</v>
          </cell>
          <cell r="K7071" t="str">
            <v>20,65</v>
          </cell>
          <cell r="M7071" t="str">
            <v>3,49</v>
          </cell>
          <cell r="N7071">
            <v>17.159999999999997</v>
          </cell>
          <cell r="O7071">
            <v>20.65</v>
          </cell>
          <cell r="P7071">
            <v>0</v>
          </cell>
          <cell r="R7071" t="str">
            <v>SINAPI</v>
          </cell>
        </row>
        <row r="7072">
          <cell r="G7072">
            <v>98504</v>
          </cell>
          <cell r="H7072" t="str">
            <v>PLANTIO DE GRAMA BATATAIS EM PLACAS. AF_05/2018</v>
          </cell>
          <cell r="I7072" t="str">
            <v>M2</v>
          </cell>
          <cell r="J7072" t="str">
            <v>COEFICIENTE DE REPRESENTATIVIDADE</v>
          </cell>
          <cell r="K7072" t="str">
            <v>14,53</v>
          </cell>
          <cell r="M7072" t="str">
            <v>2,83</v>
          </cell>
          <cell r="N7072">
            <v>11.7</v>
          </cell>
          <cell r="O7072">
            <v>14.53</v>
          </cell>
          <cell r="P7072">
            <v>0</v>
          </cell>
          <cell r="R7072" t="str">
            <v>SINAPI</v>
          </cell>
        </row>
        <row r="7073">
          <cell r="G7073">
            <v>98505</v>
          </cell>
          <cell r="H7073" t="str">
            <v>PLANTIO DE FORRAÇÃO. AF_05/2018</v>
          </cell>
          <cell r="I7073" t="str">
            <v>M2</v>
          </cell>
          <cell r="J7073" t="str">
            <v>COEFICIENTE DE REPRESENTATIVIDADE</v>
          </cell>
          <cell r="K7073" t="str">
            <v>105,17</v>
          </cell>
          <cell r="M7073" t="str">
            <v>3,82</v>
          </cell>
          <cell r="N7073">
            <v>101.35000000000001</v>
          </cell>
          <cell r="O7073">
            <v>105.17</v>
          </cell>
          <cell r="P7073">
            <v>0</v>
          </cell>
          <cell r="R7073" t="str">
            <v>SINAPI</v>
          </cell>
        </row>
        <row r="7074">
          <cell r="G7074">
            <v>103946</v>
          </cell>
          <cell r="H7074" t="str">
            <v>PLANTIO DE GRAMA ESMERALDA OU SÃO CARLOS OU CURITIBANA, EM PLACAS. AF_05/2022</v>
          </cell>
          <cell r="I7074" t="str">
            <v>M2</v>
          </cell>
          <cell r="J7074" t="str">
            <v>COEFICIENTE DE REPRESENTATIVIDADE</v>
          </cell>
          <cell r="K7074" t="str">
            <v>18,82</v>
          </cell>
          <cell r="M7074" t="str">
            <v>2,83</v>
          </cell>
          <cell r="N7074">
            <v>15.99</v>
          </cell>
          <cell r="O7074">
            <v>18.82</v>
          </cell>
          <cell r="P7074">
            <v>0</v>
          </cell>
          <cell r="R7074" t="str">
            <v>SINAPI</v>
          </cell>
        </row>
        <row r="7075">
          <cell r="G7075">
            <v>103185</v>
          </cell>
          <cell r="H7075" t="str">
            <v>INSTALAÇÃO DE ESQUI TRIPLO, EM TUBO DE AÇO CARBONO - EQUIPAMENTO DE GINÁSTICA PARA ACADEMIA AO AR LIVRE / ACADEMIA DA TERCEIRA IDADE - ATI, INSTALADO SOBRE PISO DE CONCRETO EXISTENTE. AF_10/2021</v>
          </cell>
          <cell r="I7075" t="str">
            <v>UN</v>
          </cell>
          <cell r="J7075" t="str">
            <v>ATRIBUÍDO SÃO PAULO</v>
          </cell>
          <cell r="K7075" t="str">
            <v>6.139,00</v>
          </cell>
          <cell r="M7075" t="str">
            <v>88,12</v>
          </cell>
          <cell r="N7075">
            <v>6050.88</v>
          </cell>
          <cell r="O7075">
            <v>6139</v>
          </cell>
          <cell r="P7075">
            <v>0</v>
          </cell>
          <cell r="R7075" t="str">
            <v>SINAPI</v>
          </cell>
        </row>
        <row r="7076">
          <cell r="G7076">
            <v>103186</v>
          </cell>
          <cell r="H7076" t="str">
            <v>INSTALAÇÃO DE MULTIEXERCITADOR COM SEIS FUNÇÕES, EM TUBO DE AÇO CARBONO - EQUIPAMENTO DE GINÁSTICA PARA ACADEMIA AO AR LIVRE / ACADEMIA DA TERCEIRA IDADE - ATI, INSTALADO SOBRE PISO DE CONCRETO EXISTENTE. AF_10/2021</v>
          </cell>
          <cell r="I7076" t="str">
            <v>UN</v>
          </cell>
          <cell r="J7076" t="str">
            <v>ATRIBUÍDO SÃO PAULO</v>
          </cell>
          <cell r="K7076" t="str">
            <v>6.480,87</v>
          </cell>
          <cell r="M7076" t="str">
            <v>36,10</v>
          </cell>
          <cell r="N7076">
            <v>6444.7699999999995</v>
          </cell>
          <cell r="O7076">
            <v>6480.87</v>
          </cell>
          <cell r="P7076">
            <v>0</v>
          </cell>
          <cell r="R7076" t="str">
            <v>SINAPI</v>
          </cell>
        </row>
        <row r="7077">
          <cell r="G7077">
            <v>103187</v>
          </cell>
          <cell r="H7077" t="str">
            <v>INSTALAÇÃO DE SIMULADOR DE CAMINHADA TRIPLO, EM TUBO DE AÇO CARBONO - EQUIPAMENTO DE GINÁSTICA PARA ACADEMIA AO AR LIVRE / ACADEMIA DA TERCEIRA IDADE - ATI, INSTALADO SOBRE PISO DE CONCRETO EXISTENTE. AF_10/2021</v>
          </cell>
          <cell r="I7077" t="str">
            <v>UN</v>
          </cell>
          <cell r="J7077" t="str">
            <v>ATRIBUÍDO SÃO PAULO</v>
          </cell>
          <cell r="K7077" t="str">
            <v>4.867,09</v>
          </cell>
          <cell r="M7077" t="str">
            <v>60,28</v>
          </cell>
          <cell r="N7077">
            <v>4806.8100000000004</v>
          </cell>
          <cell r="O7077">
            <v>4867.09</v>
          </cell>
          <cell r="P7077">
            <v>0</v>
          </cell>
          <cell r="R7077" t="str">
            <v>SINAPI</v>
          </cell>
        </row>
        <row r="7078">
          <cell r="G7078">
            <v>103188</v>
          </cell>
          <cell r="H7078" t="str">
            <v>INSTALAÇÃO DE SIMULADOR DE CAVALGADA TRIPLO, EM TUBO DE AÇO CARBONO - EQUIPAMENTO DE GINÁSTICA PARA ACADEMIA AO AR LIVRE / ACADEMIA DA TERCEIRA IDADE - ATI, INSTALADO SOBRE PISO DE CONCRETO EXISTENTE. AF_10/2021</v>
          </cell>
          <cell r="I7078" t="str">
            <v>UN</v>
          </cell>
          <cell r="J7078" t="str">
            <v>ATRIBUÍDO SÃO PAULO</v>
          </cell>
          <cell r="K7078" t="str">
            <v>5.235,32</v>
          </cell>
          <cell r="M7078" t="str">
            <v>46,36</v>
          </cell>
          <cell r="N7078">
            <v>5188.96</v>
          </cell>
          <cell r="O7078">
            <v>5235.32</v>
          </cell>
          <cell r="P7078">
            <v>0</v>
          </cell>
          <cell r="R7078" t="str">
            <v>SINAPI</v>
          </cell>
        </row>
        <row r="7079">
          <cell r="G7079">
            <v>103189</v>
          </cell>
          <cell r="H7079" t="str">
            <v>INSTALAÇÃO DE SIMULADOR DE REMO INDIVIDUAL, EM TUBO DE AÇO CARBONO - EQUIPAMENTO DE GINÁSTICA PARA ACADEMIA AO AR LIVRE / ACADEMIA DA TERCEIRA IDADE - ATI, INSTALADO SOBRE PISO DE CONCRETO EXISTENTE. AF_10/2021</v>
          </cell>
          <cell r="I7079" t="str">
            <v>UN</v>
          </cell>
          <cell r="J7079" t="str">
            <v>ATRIBUÍDO SÃO PAULO</v>
          </cell>
          <cell r="K7079" t="str">
            <v>2.622,70</v>
          </cell>
          <cell r="M7079" t="str">
            <v>32,42</v>
          </cell>
          <cell r="N7079">
            <v>2590.2799999999997</v>
          </cell>
          <cell r="O7079">
            <v>2622.7</v>
          </cell>
          <cell r="P7079">
            <v>0</v>
          </cell>
          <cell r="R7079" t="str">
            <v>SINAPI</v>
          </cell>
        </row>
        <row r="7080">
          <cell r="G7080">
            <v>103190</v>
          </cell>
          <cell r="H7080" t="str">
            <v>INSTALAÇÃO DE PRESSÃO DE PERNAS TRIPLO, EM TUBO DE AÇO CARBONO - EQUIPAMENTO DE GINÁSTICA PARA ACADEMIA AO AR LIVRE / ACADEMIA DA TERCEIRA IDADE - ATI, INSTALADO SOBRE SOLO. AF_10/2021</v>
          </cell>
          <cell r="I7080" t="str">
            <v>UN</v>
          </cell>
          <cell r="J7080" t="str">
            <v>ATRIBUÍDO SÃO PAULO</v>
          </cell>
          <cell r="K7080" t="str">
            <v>4.082,06</v>
          </cell>
          <cell r="M7080" t="str">
            <v>61,26</v>
          </cell>
          <cell r="N7080">
            <v>4020.7999999999997</v>
          </cell>
          <cell r="O7080">
            <v>4082.06</v>
          </cell>
          <cell r="P7080">
            <v>0</v>
          </cell>
          <cell r="R7080" t="str">
            <v>SINAPI</v>
          </cell>
        </row>
        <row r="7081">
          <cell r="G7081">
            <v>103191</v>
          </cell>
          <cell r="H7081" t="str">
            <v>INSTALAÇÃO DE ALONGADOR COM TRÊS ALTURAS, EM TUBO DE AÇO CARBONO - EQUIPAMENTO DE GINASTICA PARA ACADEMIA AO AR LIVRE / ACADEMIA DA TERCEIRA IDADE - ATI, INSTALADO SOBRE SOLO. AF_10/2021</v>
          </cell>
          <cell r="I7081" t="str">
            <v>UN</v>
          </cell>
          <cell r="J7081" t="str">
            <v>ATRIBUÍDO SÃO PAULO</v>
          </cell>
          <cell r="K7081" t="str">
            <v>2.380,99</v>
          </cell>
          <cell r="M7081" t="str">
            <v>50,27</v>
          </cell>
          <cell r="N7081">
            <v>2330.7199999999998</v>
          </cell>
          <cell r="O7081">
            <v>2380.9899999999998</v>
          </cell>
          <cell r="P7081">
            <v>0</v>
          </cell>
          <cell r="R7081" t="str">
            <v>SINAPI</v>
          </cell>
        </row>
        <row r="7082">
          <cell r="G7082">
            <v>103192</v>
          </cell>
          <cell r="H7082" t="str">
            <v>INSTALAÇÃO DE ROTAÇÃO DIAGONAL DUPLA, APARELHO TRIPLO, EM TUBO DE AÇO CARBONO - EQUIPAMENTO DE GINÁSTICA PARA ACADEMIA AO AR LIVRE / ACADEMIA DA TERCEIRA IDADE - ATI, INSTALADO SOBRE SOLO. AF_10/2021</v>
          </cell>
          <cell r="I7082" t="str">
            <v>UN</v>
          </cell>
          <cell r="J7082" t="str">
            <v>ATRIBUÍDO SÃO PAULO</v>
          </cell>
          <cell r="K7082" t="str">
            <v>2.534,63</v>
          </cell>
          <cell r="M7082" t="str">
            <v>50,27</v>
          </cell>
          <cell r="N7082">
            <v>2484.36</v>
          </cell>
          <cell r="O7082">
            <v>2534.63</v>
          </cell>
          <cell r="P7082">
            <v>0</v>
          </cell>
          <cell r="R7082" t="str">
            <v>SINAPI</v>
          </cell>
        </row>
        <row r="7083">
          <cell r="G7083">
            <v>103193</v>
          </cell>
          <cell r="H7083" t="str">
            <v>INSTALAÇÃO DE ROTAÇÃO VERTICAL DUPLO, EM TUBO DE AÇO CARBONO - EQUIPAMENTO DE GINÁSTICA PARA ACADEMIA AO AR LIVRE / ACADEMIA DA TERCEIRA IDADE - ATI, INSTALADO SOBRE SOLO. AF_10/2021</v>
          </cell>
          <cell r="I7083" t="str">
            <v>UN</v>
          </cell>
          <cell r="J7083" t="str">
            <v>ATRIBUÍDO SÃO PAULO</v>
          </cell>
          <cell r="K7083" t="str">
            <v>1.953,36</v>
          </cell>
          <cell r="M7083" t="str">
            <v>50,27</v>
          </cell>
          <cell r="N7083">
            <v>1903.09</v>
          </cell>
          <cell r="O7083">
            <v>1953.36</v>
          </cell>
          <cell r="P7083">
            <v>0</v>
          </cell>
          <cell r="R7083" t="str">
            <v>SINAPI</v>
          </cell>
        </row>
        <row r="7084">
          <cell r="G7084">
            <v>103194</v>
          </cell>
          <cell r="H7084" t="str">
            <v>INSTALAÇÃO DE SURF DUPLO, EM TUBO DE AÇO CARBONO - EQUIPAMENTO DE GINÁSTICA PARA ACADEMIA AO AR LIVRE / ACADEMIA DA TERCEIRA IDADE - ATI, INSTALADO SOBRE SOLO. AF_10/2021</v>
          </cell>
          <cell r="I7084" t="str">
            <v>UN</v>
          </cell>
          <cell r="J7084" t="str">
            <v>ATRIBUÍDO SÃO PAULO</v>
          </cell>
          <cell r="K7084" t="str">
            <v>2.811,33</v>
          </cell>
          <cell r="M7084" t="str">
            <v>50,27</v>
          </cell>
          <cell r="N7084">
            <v>2761.06</v>
          </cell>
          <cell r="O7084">
            <v>2811.33</v>
          </cell>
          <cell r="P7084">
            <v>0</v>
          </cell>
          <cell r="R7084" t="str">
            <v>SINAPI</v>
          </cell>
        </row>
        <row r="7085">
          <cell r="G7085">
            <v>103195</v>
          </cell>
          <cell r="H7085" t="str">
            <v>INSTALAÇÃO DE PLACA ORIENTATIVA SOBRE EXERCÍCIOS, 2,00M X 1,00M, EM TUBO DE AÇO CARBONO - PARA ACADEMIA AO AR LIVRE / ACADEMIA DA TERCEIRA IDADE - ATI, INSTALADO SOBRE SOLO. AF_10/2021</v>
          </cell>
          <cell r="I7085" t="str">
            <v>UN</v>
          </cell>
          <cell r="J7085" t="str">
            <v>ATRIBUÍDO SÃO PAULO</v>
          </cell>
          <cell r="K7085" t="str">
            <v>2.192,90</v>
          </cell>
          <cell r="M7085" t="str">
            <v>51,63</v>
          </cell>
          <cell r="N7085">
            <v>2141.27</v>
          </cell>
          <cell r="O7085">
            <v>2192.9</v>
          </cell>
          <cell r="P7085">
            <v>0</v>
          </cell>
          <cell r="R7085" t="str">
            <v>SINAPI</v>
          </cell>
        </row>
        <row r="7086">
          <cell r="G7086">
            <v>103205</v>
          </cell>
          <cell r="H7086" t="str">
            <v>INSTALAÇÃO DE PRESSÃO DE PERNAS TRIPLO, EM TUBO DE AÇO CARBONO - EQUIPAMENTO DE GINÁSTICA PARA ACADEMIA AO AR LIVRE / ACADEMIA DA TERCEIRA IDADE - ATI, INSTALADO SOBRE PISO DE CONCRETO EXISTENTE. AF_10/2021</v>
          </cell>
          <cell r="I7086" t="str">
            <v>UN</v>
          </cell>
          <cell r="J7086" t="str">
            <v>ATRIBUÍDO SÃO PAULO</v>
          </cell>
          <cell r="K7086" t="str">
            <v>4.086,46</v>
          </cell>
          <cell r="M7086" t="str">
            <v>73,79</v>
          </cell>
          <cell r="N7086">
            <v>4012.67</v>
          </cell>
          <cell r="O7086">
            <v>4086.46</v>
          </cell>
          <cell r="P7086">
            <v>0</v>
          </cell>
          <cell r="R7086" t="str">
            <v>SINAPI</v>
          </cell>
        </row>
        <row r="7087">
          <cell r="G7087">
            <v>103206</v>
          </cell>
          <cell r="H7087" t="str">
            <v>INSTALAÇÃO DE ALONGADOR COM TRÊS ALTURAS, EM TUBO DE AÇO CARBONO - EQUIPAMENTO DE GINÁSTICA PARA ACADEMIA AO AR LIVRE / ACADEMIA DA TERCEIRA IDADE - ATI, INSTALADO SOBRE PISO DE CONCRETO EXISTENTE. AF_10/2021</v>
          </cell>
          <cell r="I7087" t="str">
            <v>UN</v>
          </cell>
          <cell r="J7087" t="str">
            <v>ATRIBUÍDO SÃO PAULO</v>
          </cell>
          <cell r="K7087" t="str">
            <v>2.385,39</v>
          </cell>
          <cell r="M7087" t="str">
            <v>62,79</v>
          </cell>
          <cell r="N7087">
            <v>2322.6</v>
          </cell>
          <cell r="O7087">
            <v>2385.39</v>
          </cell>
          <cell r="P7087">
            <v>0</v>
          </cell>
          <cell r="R7087" t="str">
            <v>SINAPI</v>
          </cell>
        </row>
        <row r="7088">
          <cell r="G7088">
            <v>103207</v>
          </cell>
          <cell r="H7088" t="str">
            <v>INSTALAÇÃO DE ROTAÇÃO DIAGONAL DUPLA, APARELHO TRIPLO, EM TUBO DE AÇO CARBONO - EQUIPAMENTO DE GINÁSTICA PARA ACADEMIA AO AR LIVRE / ACADEMIA DA TERCEIRA IDADE - ATI, INSTALADO SOBRE PISO DE CONCRETO EXISTENTE. AF_10/2021</v>
          </cell>
          <cell r="I7088" t="str">
            <v>UN</v>
          </cell>
          <cell r="J7088" t="str">
            <v>ATRIBUÍDO SÃO PAULO</v>
          </cell>
          <cell r="K7088" t="str">
            <v>2.539,03</v>
          </cell>
          <cell r="M7088" t="str">
            <v>62,79</v>
          </cell>
          <cell r="N7088">
            <v>2476.2400000000002</v>
          </cell>
          <cell r="O7088">
            <v>2539.0300000000002</v>
          </cell>
          <cell r="P7088">
            <v>0</v>
          </cell>
          <cell r="R7088" t="str">
            <v>SINAPI</v>
          </cell>
        </row>
        <row r="7089">
          <cell r="G7089">
            <v>103208</v>
          </cell>
          <cell r="H7089" t="str">
            <v>INSTALAÇÃO DE ROTAÇÃO VERTICAL DUPLO, EM TUBO DE ACO CARBONO - EQUIPAMENTO DE GINASTICA PARA ACADEMIA AO AR LIVRE / ACADEMIA DA TERCEIRA IDADE - ATI, INSTALADO SOBRE PISO DE CONCRETO EXISTENTE. AF_10/2021</v>
          </cell>
          <cell r="I7089" t="str">
            <v>UN</v>
          </cell>
          <cell r="J7089" t="str">
            <v>ATRIBUÍDO SÃO PAULO</v>
          </cell>
          <cell r="K7089" t="str">
            <v>1.957,76</v>
          </cell>
          <cell r="M7089" t="str">
            <v>62,79</v>
          </cell>
          <cell r="N7089">
            <v>1894.97</v>
          </cell>
          <cell r="O7089">
            <v>1957.76</v>
          </cell>
          <cell r="P7089">
            <v>0</v>
          </cell>
          <cell r="R7089" t="str">
            <v>SINAPI</v>
          </cell>
        </row>
        <row r="7090">
          <cell r="G7090">
            <v>103209</v>
          </cell>
          <cell r="H7090" t="str">
            <v>INSTALAÇÃO DE SURF DUPLO, EM TUBO DE AÇO CARBONO - EQUIPAMENTO DE GINÁSTICA PARA ACADEMIA AO AR LIVRE / ACADEMIA DA TERCEIRA IDADE - ATI, INSTALADO SOBRE PISO DE CONCRETO EXISTENTE. AF_10/2021</v>
          </cell>
          <cell r="I7090" t="str">
            <v>UN</v>
          </cell>
          <cell r="J7090" t="str">
            <v>ATRIBUÍDO SÃO PAULO</v>
          </cell>
          <cell r="K7090" t="str">
            <v>2.815,73</v>
          </cell>
          <cell r="M7090" t="str">
            <v>62,79</v>
          </cell>
          <cell r="N7090">
            <v>2752.94</v>
          </cell>
          <cell r="O7090">
            <v>2815.73</v>
          </cell>
          <cell r="P7090">
            <v>0</v>
          </cell>
          <cell r="R7090" t="str">
            <v>SINAPI</v>
          </cell>
        </row>
        <row r="7091">
          <cell r="G7091">
            <v>103210</v>
          </cell>
          <cell r="H7091" t="str">
            <v>INSTALAÇÃO DE PLACA ORIENTATIVA SOBRE EXERCÍCIOS, 2,00M X 1,00M, EM TUBO DE AÇO CARBONO - PARA ACADEMIA AO AR LIVRE / ACADEMIA DA TERCEIRA IDADE - ATI, INSTALADO SOBRE PISO DE CONCRETO EXISTENTE. AF_10/2021</v>
          </cell>
          <cell r="I7091" t="str">
            <v>UN</v>
          </cell>
          <cell r="J7091" t="str">
            <v>ATRIBUÍDO SÃO PAULO</v>
          </cell>
          <cell r="K7091" t="str">
            <v>2.278,24</v>
          </cell>
          <cell r="M7091" t="str">
            <v>112,90</v>
          </cell>
          <cell r="N7091">
            <v>2165.3399999999997</v>
          </cell>
          <cell r="O7091">
            <v>2278.2399999999998</v>
          </cell>
          <cell r="P7091">
            <v>0</v>
          </cell>
          <cell r="R7091" t="str">
            <v>SINAPI</v>
          </cell>
        </row>
        <row r="7092">
          <cell r="G7092">
            <v>103304</v>
          </cell>
          <cell r="H7092" t="str">
            <v>INSTALAÇÃO DE BANCO METÁLICO COM ENCOSTO, 1,60 M DE COMPRIMENTO, EM TUBO DE AÇO CARBONO COM PINTURA ELETROSTÁTICA, SOBRE PISO DE CONCRETO EXISTENTE. AF_11/2021</v>
          </cell>
          <cell r="I7092" t="str">
            <v>UN</v>
          </cell>
          <cell r="J7092" t="str">
            <v>ATRIBUÍDO SÃO PAULO</v>
          </cell>
          <cell r="K7092" t="str">
            <v>1.243,90</v>
          </cell>
          <cell r="M7092" t="str">
            <v>27,79</v>
          </cell>
          <cell r="N7092">
            <v>1216.1100000000001</v>
          </cell>
          <cell r="O7092">
            <v>1243.9000000000001</v>
          </cell>
          <cell r="P7092">
            <v>0</v>
          </cell>
          <cell r="R7092" t="str">
            <v>SINAPI</v>
          </cell>
        </row>
        <row r="7093">
          <cell r="G7093">
            <v>103307</v>
          </cell>
          <cell r="H7093" t="str">
            <v>INSTALAÇÃO DE LIXEIRA METÁLICA DUPLA, CAPACIDADE DE 60 L, EM TUBO DE AÇO CARBONO E CESTOS EM CHAPA DE AÇO COM PINTURA ELETROSTÁTICA, SOBRE PISO DE CONCRETO EXISTENTE. AF_11/2021</v>
          </cell>
          <cell r="I7093" t="str">
            <v>UN</v>
          </cell>
          <cell r="J7093" t="str">
            <v>ATRIBUÍDO SÃO PAULO</v>
          </cell>
          <cell r="K7093" t="str">
            <v>1.328,11</v>
          </cell>
          <cell r="M7093" t="str">
            <v>58,76</v>
          </cell>
          <cell r="N7093">
            <v>1269.3499999999999</v>
          </cell>
          <cell r="O7093">
            <v>1328.11</v>
          </cell>
          <cell r="P7093">
            <v>0</v>
          </cell>
          <cell r="R7093" t="str">
            <v>SINAPI</v>
          </cell>
        </row>
        <row r="7094">
          <cell r="G7094">
            <v>103310</v>
          </cell>
          <cell r="H7094" t="str">
            <v>INSTALAÇÃO DE LIXEIRA METÁLICA DUPLA, CAPACIDADE DE 60 L, EM TUBO DE AÇO CARBONO E CESTOS EM CHAPA DE AÇO COM PINTURA ELETROSTÁTICA, SOBRE SOLO. AF_11/2021</v>
          </cell>
          <cell r="I7094" t="str">
            <v>UN</v>
          </cell>
          <cell r="J7094" t="str">
            <v>ATRIBUÍDO SÃO PAULO</v>
          </cell>
          <cell r="K7094" t="str">
            <v>1.284,59</v>
          </cell>
          <cell r="M7094" t="str">
            <v>26,83</v>
          </cell>
          <cell r="N7094">
            <v>1257.76</v>
          </cell>
          <cell r="O7094">
            <v>1284.5899999999999</v>
          </cell>
          <cell r="P7094">
            <v>0</v>
          </cell>
          <cell r="R7094" t="str">
            <v>SINAPI</v>
          </cell>
        </row>
        <row r="7095">
          <cell r="G7095">
            <v>103314</v>
          </cell>
          <cell r="H7095" t="str">
            <v>INSTALAÇÃO DE PERGOLADO DE MADEIRA, EM MAÇARANDUBA, ANGELIM OU EQUIVALENTE DA REGIÃO, FIXADO COM CONCRETO SOBRE PISO DE CONCRETO EXISTENTE. AF_11/2021</v>
          </cell>
          <cell r="I7095" t="str">
            <v>M2</v>
          </cell>
          <cell r="J7095" t="str">
            <v>COEFICIENTE DE REPRESENTATIVIDADE</v>
          </cell>
          <cell r="K7095" t="str">
            <v>237,14</v>
          </cell>
          <cell r="M7095" t="str">
            <v>21,09</v>
          </cell>
          <cell r="N7095">
            <v>216.04999999999998</v>
          </cell>
          <cell r="O7095">
            <v>237.14</v>
          </cell>
          <cell r="P7095">
            <v>0</v>
          </cell>
          <cell r="R7095" t="str">
            <v>SINAPI</v>
          </cell>
        </row>
        <row r="7096">
          <cell r="G7096">
            <v>103315</v>
          </cell>
          <cell r="H7096" t="str">
            <v>INSTALAÇÃO DE PERGOLADO DE MADEIRA, EM MAÇARANDUBA, ANGELIM OU EQUIVALENTE DA REGIÃO, FIXADO COM CONCRETO SOBRE SOLO. AF_11/2021</v>
          </cell>
          <cell r="I7096" t="str">
            <v>M2</v>
          </cell>
          <cell r="J7096" t="str">
            <v>COEFICIENTE DE REPRESENTATIVIDADE</v>
          </cell>
          <cell r="K7096" t="str">
            <v>229,88</v>
          </cell>
          <cell r="M7096" t="str">
            <v>16,27</v>
          </cell>
          <cell r="N7096">
            <v>213.60999999999999</v>
          </cell>
          <cell r="O7096">
            <v>229.88</v>
          </cell>
          <cell r="P7096">
            <v>0</v>
          </cell>
          <cell r="R7096" t="str">
            <v>SINAPI</v>
          </cell>
        </row>
        <row r="7097">
          <cell r="G7097">
            <v>103769</v>
          </cell>
          <cell r="H7097" t="str">
            <v>PAR DE TABELAS DE BASQUETE DE COMPENSADO NAVAL, COM AROS E REDES - FORNECIMENTO E INSTALAÇÃO. AF_03/2022</v>
          </cell>
          <cell r="I7097" t="str">
            <v>UN</v>
          </cell>
          <cell r="J7097" t="str">
            <v>COEFICIENTE DE REPRESENTATIVIDADE</v>
          </cell>
          <cell r="K7097" t="str">
            <v>4.074,35</v>
          </cell>
          <cell r="M7097" t="str">
            <v>279,01</v>
          </cell>
          <cell r="N7097">
            <v>3795.34</v>
          </cell>
          <cell r="O7097">
            <v>4074.3500000000004</v>
          </cell>
          <cell r="P7097">
            <v>0</v>
          </cell>
          <cell r="R7097" t="str">
            <v>SINAPI</v>
          </cell>
        </row>
        <row r="7098">
          <cell r="G7098">
            <v>98525</v>
          </cell>
          <cell r="H7098" t="str">
            <v>LIMPEZA MECANIZADA DE CAMADA VEGETAL, VEGETAÇÃO E PEQUENAS ÁRVORES (DIÂMETRO DE TRONCO MENOR QUE 0,20 M), COM TRATOR DE ESTEIRAS.AF_05/2018</v>
          </cell>
          <cell r="I7098" t="str">
            <v>M2</v>
          </cell>
          <cell r="J7098" t="str">
            <v>ATRIBUÍDO SÃO PAULO</v>
          </cell>
          <cell r="K7098" t="str">
            <v>0,33</v>
          </cell>
          <cell r="M7098" t="str">
            <v>0,13</v>
          </cell>
          <cell r="N7098">
            <v>0.2</v>
          </cell>
          <cell r="O7098">
            <v>0.33</v>
          </cell>
          <cell r="P7098">
            <v>0</v>
          </cell>
          <cell r="R7098" t="str">
            <v>SINAPI</v>
          </cell>
        </row>
        <row r="7099">
          <cell r="G7099">
            <v>98526</v>
          </cell>
          <cell r="H7099" t="str">
            <v>REMOÇÃO DE RAÍZES REMANESCENTES DE TRONCO DE ÁRVORE COM DIÂMETRO MAIOR OU IGUAL A 0,20 M E MENOR QUE 0,40 M.AF_05/2018</v>
          </cell>
          <cell r="I7099" t="str">
            <v>UN</v>
          </cell>
          <cell r="J7099" t="str">
            <v>ATRIBUÍDO SÃO PAULO</v>
          </cell>
          <cell r="K7099" t="str">
            <v>71,20</v>
          </cell>
          <cell r="M7099" t="str">
            <v>33,28</v>
          </cell>
          <cell r="N7099">
            <v>37.92</v>
          </cell>
          <cell r="O7099">
            <v>71.2</v>
          </cell>
          <cell r="P7099">
            <v>0</v>
          </cell>
          <cell r="R7099" t="str">
            <v>SINAPI</v>
          </cell>
        </row>
        <row r="7100">
          <cell r="G7100">
            <v>98527</v>
          </cell>
          <cell r="H7100" t="str">
            <v>REMOÇÃO DE RAÍZES REMANESCENTES DE TRONCO DE ÁRVORE COM DIÂMETRO MAIOR OU IGUAL A 0,40 M E MENOR QUE 0,60 M.AF_05/2018</v>
          </cell>
          <cell r="I7100" t="str">
            <v>UN</v>
          </cell>
          <cell r="J7100" t="str">
            <v>ATRIBUÍDO SÃO PAULO</v>
          </cell>
          <cell r="K7100" t="str">
            <v>153,28</v>
          </cell>
          <cell r="M7100" t="str">
            <v>71,52</v>
          </cell>
          <cell r="N7100">
            <v>81.760000000000005</v>
          </cell>
          <cell r="O7100">
            <v>153.28</v>
          </cell>
          <cell r="P7100">
            <v>0</v>
          </cell>
          <cell r="R7100" t="str">
            <v>SINAPI</v>
          </cell>
        </row>
        <row r="7101">
          <cell r="G7101">
            <v>98528</v>
          </cell>
          <cell r="H7101" t="str">
            <v>REMOÇÃO DE RAÍZES REMANESCENTES DE TRONCO DE ÁRVORE COM DIÂMETRO MAIOR OU IGUAL A 0,60 M.AF_05/2018</v>
          </cell>
          <cell r="I7101" t="str">
            <v>UN</v>
          </cell>
          <cell r="J7101" t="str">
            <v>ATRIBUÍDO SÃO PAULO</v>
          </cell>
          <cell r="K7101" t="str">
            <v>224,16</v>
          </cell>
          <cell r="M7101" t="str">
            <v>104,60</v>
          </cell>
          <cell r="N7101">
            <v>119.56</v>
          </cell>
          <cell r="O7101">
            <v>224.16</v>
          </cell>
          <cell r="P7101">
            <v>0</v>
          </cell>
          <cell r="R7101" t="str">
            <v>SINAPI</v>
          </cell>
        </row>
        <row r="7102">
          <cell r="G7102">
            <v>98529</v>
          </cell>
          <cell r="H7102" t="str">
            <v>CORTE RASO E RECORTE DE ÁRVORE COM DIÂMETRO DE TRONCO MAIOR OU IGUAL A 0,20 M E MENOR QUE 0,40 M.AF_05/2018</v>
          </cell>
          <cell r="I7102" t="str">
            <v>UN</v>
          </cell>
          <cell r="J7102" t="str">
            <v>COEFICIENTE DE REPRESENTATIVIDADE</v>
          </cell>
          <cell r="K7102" t="str">
            <v>62,11</v>
          </cell>
          <cell r="M7102" t="str">
            <v>46,41</v>
          </cell>
          <cell r="N7102">
            <v>15.700000000000003</v>
          </cell>
          <cell r="O7102">
            <v>62.11</v>
          </cell>
          <cell r="P7102">
            <v>0</v>
          </cell>
          <cell r="R7102" t="str">
            <v>SINAPI</v>
          </cell>
        </row>
        <row r="7103">
          <cell r="G7103">
            <v>98530</v>
          </cell>
          <cell r="H7103" t="str">
            <v>CORTE RASO E RECORTE DE ÁRVORE COM DIÂMETRO DE TRONCO MAIOR OU IGUAL A 0,40 M E MENOR QUE 0,60 M.AF_05/2018</v>
          </cell>
          <cell r="I7103" t="str">
            <v>UN</v>
          </cell>
          <cell r="J7103" t="str">
            <v>COEFICIENTE DE REPRESENTATIVIDADE</v>
          </cell>
          <cell r="K7103" t="str">
            <v>110,64</v>
          </cell>
          <cell r="M7103" t="str">
            <v>82,66</v>
          </cell>
          <cell r="N7103">
            <v>27.980000000000004</v>
          </cell>
          <cell r="O7103">
            <v>110.64</v>
          </cell>
          <cell r="P7103">
            <v>0</v>
          </cell>
          <cell r="R7103" t="str">
            <v>SINAPI</v>
          </cell>
        </row>
        <row r="7104">
          <cell r="G7104">
            <v>98531</v>
          </cell>
          <cell r="H7104" t="str">
            <v>CORTE RASO E RECORTE DE ÁRVORE COM DIÂMETRO DE TRONCO MAIOR OU IGUAL A 0,60 M.AF_05/2018</v>
          </cell>
          <cell r="I7104" t="str">
            <v>UN</v>
          </cell>
          <cell r="J7104" t="str">
            <v>ATRIBUÍDO SÃO PAULO</v>
          </cell>
          <cell r="K7104" t="str">
            <v>248,80</v>
          </cell>
          <cell r="M7104" t="str">
            <v>124,04</v>
          </cell>
          <cell r="N7104">
            <v>124.76</v>
          </cell>
          <cell r="O7104">
            <v>248.8</v>
          </cell>
          <cell r="P7104">
            <v>0</v>
          </cell>
          <cell r="R7104" t="str">
            <v>SINAPI</v>
          </cell>
        </row>
        <row r="7105">
          <cell r="G7105">
            <v>98532</v>
          </cell>
          <cell r="H7105" t="str">
            <v>PODA EM ALTURA DE ÁRVORE COM DIÂMETRO DE TRONCO MENOR QUE 0,20 M.AF_05/2018</v>
          </cell>
          <cell r="I7105" t="str">
            <v>UN</v>
          </cell>
          <cell r="J7105" t="str">
            <v>ATRIBUÍDO SÃO PAULO</v>
          </cell>
          <cell r="K7105" t="str">
            <v>107,21</v>
          </cell>
          <cell r="M7105" t="str">
            <v>35,65</v>
          </cell>
          <cell r="N7105">
            <v>71.56</v>
          </cell>
          <cell r="O7105">
            <v>107.21000000000001</v>
          </cell>
          <cell r="P7105">
            <v>0</v>
          </cell>
          <cell r="R7105" t="str">
            <v>SINAPI</v>
          </cell>
        </row>
        <row r="7106">
          <cell r="G7106">
            <v>98533</v>
          </cell>
          <cell r="H7106" t="str">
            <v>PODA EM ALTURA DE ÁRVORE COM DIÂMETRO DE TRONCO MAIOR OU IGUAL A 0,20 M E MENOR QUE 0,40 M.AF_05/2018</v>
          </cell>
          <cell r="I7106" t="str">
            <v>UN</v>
          </cell>
          <cell r="J7106" t="str">
            <v>ATRIBUÍDO SÃO PAULO</v>
          </cell>
          <cell r="K7106" t="str">
            <v>294,09</v>
          </cell>
          <cell r="M7106" t="str">
            <v>111,24</v>
          </cell>
          <cell r="N7106">
            <v>182.84999999999997</v>
          </cell>
          <cell r="O7106">
            <v>294.08999999999997</v>
          </cell>
          <cell r="P7106">
            <v>0</v>
          </cell>
          <cell r="R7106" t="str">
            <v>SINAPI</v>
          </cell>
        </row>
        <row r="7107">
          <cell r="G7107">
            <v>98534</v>
          </cell>
          <cell r="H7107" t="str">
            <v>PODA EM ALTURA DE ÁRVORE COM DIÂMETRO DE TRONCO MAIOR OU IGUAL A 0,40 M E MENOR QUE 0,60 M.AF_05/2018</v>
          </cell>
          <cell r="I7107" t="str">
            <v>UN</v>
          </cell>
          <cell r="J7107" t="str">
            <v>ATRIBUÍDO SÃO PAULO</v>
          </cell>
          <cell r="K7107" t="str">
            <v>752,87</v>
          </cell>
          <cell r="M7107" t="str">
            <v>268,73</v>
          </cell>
          <cell r="N7107">
            <v>484.14</v>
          </cell>
          <cell r="O7107">
            <v>752.87</v>
          </cell>
          <cell r="P7107">
            <v>0</v>
          </cell>
          <cell r="R7107" t="str">
            <v>SINAPI</v>
          </cell>
        </row>
        <row r="7108">
          <cell r="G7108">
            <v>98535</v>
          </cell>
          <cell r="H7108" t="str">
            <v>PODA EM ALTURA DE ÁRVORE COM DIÂMETRO DE TRONCO MAIOR OU IGUAL A 0,60 M.AF_05/2018</v>
          </cell>
          <cell r="I7108" t="str">
            <v>UN</v>
          </cell>
          <cell r="J7108" t="str">
            <v>ATRIBUÍDO SÃO PAULO</v>
          </cell>
          <cell r="K7108" t="str">
            <v>1.192,60</v>
          </cell>
          <cell r="M7108" t="str">
            <v>452,90</v>
          </cell>
          <cell r="N7108">
            <v>739.69999999999993</v>
          </cell>
          <cell r="O7108">
            <v>1192.5999999999999</v>
          </cell>
          <cell r="P7108">
            <v>0</v>
          </cell>
          <cell r="R7108" t="str">
            <v>SINAPI</v>
          </cell>
        </row>
        <row r="7109">
          <cell r="G7109">
            <v>88238</v>
          </cell>
          <cell r="H7109" t="str">
            <v>AJUDANTE DE ARMADOR COM ENCARGOS COMPLEMENTARES</v>
          </cell>
          <cell r="I7109" t="str">
            <v>H</v>
          </cell>
          <cell r="J7109" t="str">
            <v>COEFICIENTE DE REPRESENTATIVIDADE</v>
          </cell>
          <cell r="K7109" t="str">
            <v>19,26</v>
          </cell>
          <cell r="M7109" t="str">
            <v>14,08</v>
          </cell>
          <cell r="N7109">
            <v>5.1800000000000015</v>
          </cell>
          <cell r="O7109">
            <v>19.260000000000002</v>
          </cell>
          <cell r="P7109">
            <v>0</v>
          </cell>
          <cell r="R7109" t="str">
            <v>SINAPI</v>
          </cell>
        </row>
        <row r="7110">
          <cell r="G7110">
            <v>88239</v>
          </cell>
          <cell r="H7110" t="str">
            <v>AJUDANTE DE CARPINTEIRO COM ENCARGOS COMPLEMENTARES</v>
          </cell>
          <cell r="I7110" t="str">
            <v>H</v>
          </cell>
          <cell r="J7110" t="str">
            <v>COEFICIENTE DE REPRESENTATIVIDADE</v>
          </cell>
          <cell r="K7110" t="str">
            <v>20,32</v>
          </cell>
          <cell r="M7110" t="str">
            <v>15,32</v>
          </cell>
          <cell r="N7110">
            <v>5</v>
          </cell>
          <cell r="O7110">
            <v>20.32</v>
          </cell>
          <cell r="P7110">
            <v>0</v>
          </cell>
          <cell r="R7110" t="str">
            <v>SINAPI</v>
          </cell>
        </row>
        <row r="7111">
          <cell r="G7111">
            <v>88240</v>
          </cell>
          <cell r="H7111" t="str">
            <v>AJUDANTE DE ESTRUTURA METÁLICA COM ENCARGOS COMPLEMENTARES</v>
          </cell>
          <cell r="I7111" t="str">
            <v>H</v>
          </cell>
          <cell r="J7111" t="str">
            <v>COEFICIENTE DE REPRESENTATIVIDADE</v>
          </cell>
          <cell r="K7111" t="str">
            <v>14,12</v>
          </cell>
          <cell r="M7111" t="str">
            <v>10,12</v>
          </cell>
          <cell r="N7111">
            <v>4</v>
          </cell>
          <cell r="O7111">
            <v>14.12</v>
          </cell>
          <cell r="P7111">
            <v>0</v>
          </cell>
          <cell r="R7111" t="str">
            <v>SINAPI</v>
          </cell>
        </row>
        <row r="7112">
          <cell r="G7112">
            <v>88241</v>
          </cell>
          <cell r="H7112" t="str">
            <v>AJUDANTE DE OPERAÇÃO EM GERAL COM ENCARGOS COMPLEMENTARES</v>
          </cell>
          <cell r="I7112" t="str">
            <v>H</v>
          </cell>
          <cell r="J7112" t="str">
            <v>COEFICIENTE DE REPRESENTATIVIDADE</v>
          </cell>
          <cell r="K7112" t="str">
            <v>19,26</v>
          </cell>
          <cell r="M7112" t="str">
            <v>14,08</v>
          </cell>
          <cell r="N7112">
            <v>5.1800000000000015</v>
          </cell>
          <cell r="O7112">
            <v>19.260000000000002</v>
          </cell>
          <cell r="P7112">
            <v>0</v>
          </cell>
          <cell r="R7112" t="str">
            <v>SINAPI</v>
          </cell>
        </row>
        <row r="7113">
          <cell r="G7113">
            <v>88242</v>
          </cell>
          <cell r="H7113" t="str">
            <v>AJUDANTE DE PEDREIRO COM ENCARGOS COMPLEMENTARES</v>
          </cell>
          <cell r="I7113" t="str">
            <v>H</v>
          </cell>
          <cell r="J7113" t="str">
            <v>COEFICIENTE DE REPRESENTATIVIDADE</v>
          </cell>
          <cell r="K7113" t="str">
            <v>19,31</v>
          </cell>
          <cell r="M7113" t="str">
            <v>14,13</v>
          </cell>
          <cell r="N7113">
            <v>5.1799999999999979</v>
          </cell>
          <cell r="O7113">
            <v>19.309999999999999</v>
          </cell>
          <cell r="P7113">
            <v>0</v>
          </cell>
          <cell r="R7113" t="str">
            <v>SINAPI</v>
          </cell>
        </row>
        <row r="7114">
          <cell r="G7114">
            <v>88243</v>
          </cell>
          <cell r="H7114" t="str">
            <v>AJUDANTE ESPECIALIZADO COM ENCARGOS COMPLEMENTARES</v>
          </cell>
          <cell r="I7114" t="str">
            <v>H</v>
          </cell>
          <cell r="J7114" t="str">
            <v>COEFICIENTE DE REPRESENTATIVIDADE</v>
          </cell>
          <cell r="K7114" t="str">
            <v>20,30</v>
          </cell>
          <cell r="M7114" t="str">
            <v>15,29</v>
          </cell>
          <cell r="N7114">
            <v>5.0100000000000016</v>
          </cell>
          <cell r="O7114">
            <v>20.3</v>
          </cell>
          <cell r="P7114">
            <v>0</v>
          </cell>
          <cell r="R7114" t="str">
            <v>SINAPI</v>
          </cell>
        </row>
        <row r="7115">
          <cell r="G7115">
            <v>88245</v>
          </cell>
          <cell r="H7115" t="str">
            <v>ARMADOR COM ENCARGOS COMPLEMENTARES</v>
          </cell>
          <cell r="I7115" t="str">
            <v>H</v>
          </cell>
          <cell r="J7115" t="str">
            <v>COEFICIENTE DE REPRESENTATIVIDADE</v>
          </cell>
          <cell r="K7115" t="str">
            <v>24,14</v>
          </cell>
          <cell r="M7115" t="str">
            <v>18,96</v>
          </cell>
          <cell r="N7115">
            <v>5.18</v>
          </cell>
          <cell r="O7115">
            <v>24.14</v>
          </cell>
          <cell r="P7115">
            <v>0</v>
          </cell>
          <cell r="R7115" t="str">
            <v>SINAPI</v>
          </cell>
        </row>
        <row r="7116">
          <cell r="G7116">
            <v>88246</v>
          </cell>
          <cell r="H7116" t="str">
            <v>ASSENTADOR DE TUBOS COM ENCARGOS COMPLEMENTARES</v>
          </cell>
          <cell r="I7116" t="str">
            <v>H</v>
          </cell>
          <cell r="J7116" t="str">
            <v>COEFICIENTE DE REPRESENTATIVIDADE</v>
          </cell>
          <cell r="K7116" t="str">
            <v>20,52</v>
          </cell>
          <cell r="M7116" t="str">
            <v>16,52</v>
          </cell>
          <cell r="N7116">
            <v>4</v>
          </cell>
          <cell r="O7116">
            <v>20.52</v>
          </cell>
          <cell r="P7116">
            <v>0</v>
          </cell>
          <cell r="R7116" t="str">
            <v>SINAPI</v>
          </cell>
        </row>
        <row r="7117">
          <cell r="G7117">
            <v>88247</v>
          </cell>
          <cell r="H7117" t="str">
            <v>AUXILIAR DE ELETRICISTA COM ENCARGOS COMPLEMENTARES</v>
          </cell>
          <cell r="I7117" t="str">
            <v>H</v>
          </cell>
          <cell r="J7117" t="str">
            <v>COEFICIENTE DE REPRESENTATIVIDADE</v>
          </cell>
          <cell r="K7117" t="str">
            <v>20,87</v>
          </cell>
          <cell r="M7117" t="str">
            <v>15,70</v>
          </cell>
          <cell r="N7117">
            <v>5.1700000000000017</v>
          </cell>
          <cell r="O7117">
            <v>20.87</v>
          </cell>
          <cell r="P7117">
            <v>0</v>
          </cell>
          <cell r="R7117" t="str">
            <v>SINAPI</v>
          </cell>
        </row>
        <row r="7118">
          <cell r="G7118">
            <v>88248</v>
          </cell>
          <cell r="H7118" t="str">
            <v>AUXILIAR DE ENCANADOR OU BOMBEIRO HIDRÁULICO COM ENCARGOS COMPLEMENTARES</v>
          </cell>
          <cell r="I7118" t="str">
            <v>H</v>
          </cell>
          <cell r="J7118" t="str">
            <v>COEFICIENTE DE REPRESENTATIVIDADE</v>
          </cell>
          <cell r="K7118" t="str">
            <v>19,89</v>
          </cell>
          <cell r="M7118" t="str">
            <v>15,39</v>
          </cell>
          <cell r="N7118">
            <v>4.5</v>
          </cell>
          <cell r="O7118">
            <v>19.89</v>
          </cell>
          <cell r="P7118">
            <v>0</v>
          </cell>
          <cell r="R7118" t="str">
            <v>SINAPI</v>
          </cell>
        </row>
        <row r="7119">
          <cell r="G7119">
            <v>88249</v>
          </cell>
          <cell r="H7119" t="str">
            <v>AUXILIAR DE LABORATÓRIO COM ENCARGOS COMPLEMENTARES</v>
          </cell>
          <cell r="I7119" t="str">
            <v>H</v>
          </cell>
          <cell r="J7119" t="str">
            <v>COEFICIENTE DE REPRESENTATIVIDADE</v>
          </cell>
          <cell r="K7119" t="str">
            <v>25,63</v>
          </cell>
          <cell r="M7119" t="str">
            <v>23,61</v>
          </cell>
          <cell r="N7119">
            <v>2.0199999999999996</v>
          </cell>
          <cell r="O7119">
            <v>25.63</v>
          </cell>
          <cell r="P7119">
            <v>0</v>
          </cell>
          <cell r="R7119" t="str">
            <v>SINAPI</v>
          </cell>
        </row>
        <row r="7120">
          <cell r="G7120">
            <v>88250</v>
          </cell>
          <cell r="H7120" t="str">
            <v>AUXILIAR DE MECÂNICO COM ENCARGOS COMPLEMENTARES</v>
          </cell>
          <cell r="I7120" t="str">
            <v>H</v>
          </cell>
          <cell r="J7120" t="str">
            <v>COEFICIENTE DE REPRESENTATIVIDADE</v>
          </cell>
          <cell r="K7120" t="str">
            <v>16,28</v>
          </cell>
          <cell r="M7120" t="str">
            <v>12,28</v>
          </cell>
          <cell r="N7120">
            <v>4.0000000000000018</v>
          </cell>
          <cell r="O7120">
            <v>16.28</v>
          </cell>
          <cell r="P7120">
            <v>0</v>
          </cell>
          <cell r="R7120" t="str">
            <v>SINAPI</v>
          </cell>
        </row>
        <row r="7121">
          <cell r="G7121">
            <v>88251</v>
          </cell>
          <cell r="H7121" t="str">
            <v>AUXILIAR DE SERRALHEIRO COM ENCARGOS COMPLEMENTARES</v>
          </cell>
          <cell r="I7121" t="str">
            <v>H</v>
          </cell>
          <cell r="J7121" t="str">
            <v>COEFICIENTE DE REPRESENTATIVIDADE</v>
          </cell>
          <cell r="K7121" t="str">
            <v>20,45</v>
          </cell>
          <cell r="M7121" t="str">
            <v>15,27</v>
          </cell>
          <cell r="N7121">
            <v>5.18</v>
          </cell>
          <cell r="O7121">
            <v>20.45</v>
          </cell>
          <cell r="P7121">
            <v>0</v>
          </cell>
          <cell r="R7121" t="str">
            <v>SINAPI</v>
          </cell>
        </row>
        <row r="7122">
          <cell r="G7122">
            <v>88252</v>
          </cell>
          <cell r="H7122" t="str">
            <v>AUXILIAR DE SERVIÇOS GERAIS COM ENCARGOS COMPLEMENTARES</v>
          </cell>
          <cell r="I7122" t="str">
            <v>H</v>
          </cell>
          <cell r="J7122" t="str">
            <v>COEFICIENTE DE REPRESENTATIVIDADE</v>
          </cell>
          <cell r="K7122" t="str">
            <v>19,14</v>
          </cell>
          <cell r="M7122" t="str">
            <v>14,13</v>
          </cell>
          <cell r="N7122">
            <v>5.01</v>
          </cell>
          <cell r="O7122">
            <v>19.14</v>
          </cell>
          <cell r="P7122">
            <v>0</v>
          </cell>
          <cell r="R7122" t="str">
            <v>SINAPI</v>
          </cell>
        </row>
        <row r="7123">
          <cell r="G7123">
            <v>88253</v>
          </cell>
          <cell r="H7123" t="str">
            <v>AUXILIAR DE TOPÓGRAFO COM ENCARGOS COMPLEMENTARES</v>
          </cell>
          <cell r="I7123" t="str">
            <v>H</v>
          </cell>
          <cell r="J7123" t="str">
            <v>COEFICIENTE DE REPRESENTATIVIDADE</v>
          </cell>
          <cell r="K7123" t="str">
            <v>10,45</v>
          </cell>
          <cell r="M7123" t="str">
            <v>8,49</v>
          </cell>
          <cell r="N7123">
            <v>1.9599999999999991</v>
          </cell>
          <cell r="O7123">
            <v>10.45</v>
          </cell>
          <cell r="P7123">
            <v>0</v>
          </cell>
          <cell r="R7123" t="str">
            <v>SINAPI</v>
          </cell>
        </row>
        <row r="7124">
          <cell r="G7124">
            <v>88255</v>
          </cell>
          <cell r="H7124" t="str">
            <v>AUXILIAR TÉCNICO DE ENGENHARIA COM ENCARGOS COMPLEMENTARES</v>
          </cell>
          <cell r="I7124" t="str">
            <v>H</v>
          </cell>
          <cell r="J7124" t="str">
            <v>COEFICIENTE DE REPRESENTATIVIDADE</v>
          </cell>
          <cell r="K7124" t="str">
            <v>29,49</v>
          </cell>
          <cell r="M7124" t="str">
            <v>27,56</v>
          </cell>
          <cell r="N7124">
            <v>1.9299999999999997</v>
          </cell>
          <cell r="O7124">
            <v>29.49</v>
          </cell>
          <cell r="P7124">
            <v>0</v>
          </cell>
          <cell r="R7124" t="str">
            <v>SINAPI</v>
          </cell>
        </row>
        <row r="7125">
          <cell r="G7125">
            <v>88256</v>
          </cell>
          <cell r="H7125" t="str">
            <v>AZULEJISTA OU LADRILHISTA COM ENCARGOS COMPLEMENTARES</v>
          </cell>
          <cell r="I7125" t="str">
            <v>H</v>
          </cell>
          <cell r="J7125" t="str">
            <v>COEFICIENTE DE REPRESENTATIVIDADE</v>
          </cell>
          <cell r="K7125" t="str">
            <v>24,21</v>
          </cell>
          <cell r="M7125" t="str">
            <v>19,03</v>
          </cell>
          <cell r="N7125">
            <v>5.18</v>
          </cell>
          <cell r="O7125">
            <v>24.21</v>
          </cell>
          <cell r="P7125">
            <v>0</v>
          </cell>
          <cell r="R7125" t="str">
            <v>SINAPI</v>
          </cell>
        </row>
        <row r="7126">
          <cell r="G7126">
            <v>88257</v>
          </cell>
          <cell r="H7126" t="str">
            <v>BLASTER, DINAMITADOR OU CABO DE FOGO COM ENCARGOS COMPLEMENTARES</v>
          </cell>
          <cell r="I7126" t="str">
            <v>H</v>
          </cell>
          <cell r="J7126" t="str">
            <v>COEFICIENTE DE REPRESENTATIVIDADE</v>
          </cell>
          <cell r="K7126" t="str">
            <v>17,57</v>
          </cell>
          <cell r="M7126" t="str">
            <v>13,57</v>
          </cell>
          <cell r="N7126">
            <v>4</v>
          </cell>
          <cell r="O7126">
            <v>17.57</v>
          </cell>
          <cell r="P7126">
            <v>0</v>
          </cell>
          <cell r="R7126" t="str">
            <v>SINAPI</v>
          </cell>
        </row>
        <row r="7127">
          <cell r="G7127">
            <v>88258</v>
          </cell>
          <cell r="H7127" t="str">
            <v>CADASTRISTA DE REDES DE AGUA E ESGOTO COM ENCARGOS COMPLEMENTARES</v>
          </cell>
          <cell r="I7127" t="str">
            <v>H</v>
          </cell>
          <cell r="J7127" t="str">
            <v>COEFICIENTE DE REPRESENTATIVIDADE</v>
          </cell>
          <cell r="K7127" t="str">
            <v>17,03</v>
          </cell>
          <cell r="M7127" t="str">
            <v>15,01</v>
          </cell>
          <cell r="N7127">
            <v>2.0200000000000014</v>
          </cell>
          <cell r="O7127">
            <v>17.03</v>
          </cell>
          <cell r="P7127">
            <v>0</v>
          </cell>
          <cell r="R7127" t="str">
            <v>SINAPI</v>
          </cell>
        </row>
        <row r="7128">
          <cell r="G7128">
            <v>88260</v>
          </cell>
          <cell r="H7128" t="str">
            <v>CALCETEIRO COM ENCARGOS COMPLEMENTARES</v>
          </cell>
          <cell r="I7128" t="str">
            <v>H</v>
          </cell>
          <cell r="J7128" t="str">
            <v>COEFICIENTE DE REPRESENTATIVIDADE</v>
          </cell>
          <cell r="K7128" t="str">
            <v>22,33</v>
          </cell>
          <cell r="M7128" t="str">
            <v>17,15</v>
          </cell>
          <cell r="N7128">
            <v>5.18</v>
          </cell>
          <cell r="O7128">
            <v>22.33</v>
          </cell>
          <cell r="P7128">
            <v>0</v>
          </cell>
          <cell r="R7128" t="str">
            <v>SINAPI</v>
          </cell>
        </row>
        <row r="7129">
          <cell r="G7129">
            <v>88261</v>
          </cell>
          <cell r="H7129" t="str">
            <v>CARPINTEIRO DE ESQUADRIA COM ENCARGOS COMPLEMENTARES</v>
          </cell>
          <cell r="I7129" t="str">
            <v>H</v>
          </cell>
          <cell r="J7129" t="str">
            <v>COEFICIENTE DE REPRESENTATIVIDADE</v>
          </cell>
          <cell r="K7129" t="str">
            <v>22,91</v>
          </cell>
          <cell r="M7129" t="str">
            <v>17,91</v>
          </cell>
          <cell r="N7129">
            <v>5</v>
          </cell>
          <cell r="O7129">
            <v>22.91</v>
          </cell>
          <cell r="P7129">
            <v>0</v>
          </cell>
          <cell r="R7129" t="str">
            <v>SINAPI</v>
          </cell>
        </row>
        <row r="7130">
          <cell r="G7130">
            <v>88262</v>
          </cell>
          <cell r="H7130" t="str">
            <v>CARPINTEIRO DE FORMAS COM ENCARGOS COMPLEMENTARES</v>
          </cell>
          <cell r="I7130" t="str">
            <v>H</v>
          </cell>
          <cell r="J7130" t="str">
            <v>COLETADO</v>
          </cell>
          <cell r="K7130" t="str">
            <v>23,96</v>
          </cell>
          <cell r="M7130" t="str">
            <v>18,96</v>
          </cell>
          <cell r="N7130">
            <v>5</v>
          </cell>
          <cell r="O7130">
            <v>23.96</v>
          </cell>
          <cell r="P7130">
            <v>0</v>
          </cell>
          <cell r="R7130" t="str">
            <v>SINAPI</v>
          </cell>
        </row>
        <row r="7131">
          <cell r="G7131">
            <v>88263</v>
          </cell>
          <cell r="H7131" t="str">
            <v>CAVOUQUEIRO OU OPERADOR PERFURATRIZ/ROMPEDOR COM ENCARGOS COMPLEMENTARES</v>
          </cell>
          <cell r="I7131" t="str">
            <v>H</v>
          </cell>
          <cell r="J7131" t="str">
            <v>COEFICIENTE DE REPRESENTATIVIDADE</v>
          </cell>
          <cell r="K7131" t="str">
            <v>15,65</v>
          </cell>
          <cell r="M7131" t="str">
            <v>11,65</v>
          </cell>
          <cell r="N7131">
            <v>4</v>
          </cell>
          <cell r="O7131">
            <v>15.65</v>
          </cell>
          <cell r="P7131">
            <v>0</v>
          </cell>
          <cell r="R7131" t="str">
            <v>SINAPI</v>
          </cell>
        </row>
        <row r="7132">
          <cell r="G7132">
            <v>88264</v>
          </cell>
          <cell r="H7132" t="str">
            <v>ELETRICISTA COM ENCARGOS COMPLEMENTARES</v>
          </cell>
          <cell r="I7132" t="str">
            <v>H</v>
          </cell>
          <cell r="J7132" t="str">
            <v>COLETADO</v>
          </cell>
          <cell r="K7132" t="str">
            <v>25,30</v>
          </cell>
          <cell r="M7132" t="str">
            <v>20,13</v>
          </cell>
          <cell r="N7132">
            <v>5.1700000000000017</v>
          </cell>
          <cell r="O7132">
            <v>25.3</v>
          </cell>
          <cell r="P7132">
            <v>0</v>
          </cell>
          <cell r="R7132" t="str">
            <v>SINAPI</v>
          </cell>
        </row>
        <row r="7133">
          <cell r="G7133">
            <v>88265</v>
          </cell>
          <cell r="H7133" t="str">
            <v>ELETRICISTA INDUSTRIAL COM ENCARGOS COMPLEMENTARES</v>
          </cell>
          <cell r="I7133" t="str">
            <v>H</v>
          </cell>
          <cell r="J7133" t="str">
            <v>COEFICIENTE DE REPRESENTATIVIDADE</v>
          </cell>
          <cell r="K7133" t="str">
            <v>25,30</v>
          </cell>
          <cell r="M7133" t="str">
            <v>20,13</v>
          </cell>
          <cell r="N7133">
            <v>5.1700000000000017</v>
          </cell>
          <cell r="O7133">
            <v>25.3</v>
          </cell>
          <cell r="P7133">
            <v>0</v>
          </cell>
          <cell r="R7133" t="str">
            <v>SINAPI</v>
          </cell>
        </row>
        <row r="7134">
          <cell r="G7134">
            <v>88266</v>
          </cell>
          <cell r="H7134" t="str">
            <v>ELETROTÉCNICO COM ENCARGOS COMPLEMENTARES</v>
          </cell>
          <cell r="I7134" t="str">
            <v>H</v>
          </cell>
          <cell r="J7134" t="str">
            <v>COEFICIENTE DE REPRESENTATIVIDADE</v>
          </cell>
          <cell r="K7134" t="str">
            <v>31,13</v>
          </cell>
          <cell r="M7134" t="str">
            <v>25,96</v>
          </cell>
          <cell r="N7134">
            <v>5.1699999999999982</v>
          </cell>
          <cell r="O7134">
            <v>31.13</v>
          </cell>
          <cell r="P7134">
            <v>0</v>
          </cell>
          <cell r="R7134" t="str">
            <v>SINAPI</v>
          </cell>
        </row>
        <row r="7135">
          <cell r="G7135">
            <v>88267</v>
          </cell>
          <cell r="H7135" t="str">
            <v>ENCANADOR OU BOMBEIRO HIDRÁULICO COM ENCARGOS COMPLEMENTARES</v>
          </cell>
          <cell r="I7135" t="str">
            <v>H</v>
          </cell>
          <cell r="J7135" t="str">
            <v>COLETADO</v>
          </cell>
          <cell r="K7135" t="str">
            <v>24,24</v>
          </cell>
          <cell r="M7135" t="str">
            <v>19,74</v>
          </cell>
          <cell r="N7135">
            <v>4.5</v>
          </cell>
          <cell r="O7135">
            <v>24.24</v>
          </cell>
          <cell r="P7135">
            <v>0</v>
          </cell>
          <cell r="R7135" t="str">
            <v>SINAPI</v>
          </cell>
        </row>
        <row r="7136">
          <cell r="G7136">
            <v>88269</v>
          </cell>
          <cell r="H7136" t="str">
            <v>GESSEIRO COM ENCARGOS COMPLEMENTARES</v>
          </cell>
          <cell r="I7136" t="str">
            <v>H</v>
          </cell>
          <cell r="J7136" t="str">
            <v>COEFICIENTE DE REPRESENTATIVIDADE</v>
          </cell>
          <cell r="K7136" t="str">
            <v>23,30</v>
          </cell>
          <cell r="M7136" t="str">
            <v>18,12</v>
          </cell>
          <cell r="N7136">
            <v>5.18</v>
          </cell>
          <cell r="O7136">
            <v>23.3</v>
          </cell>
          <cell r="P7136">
            <v>0</v>
          </cell>
          <cell r="R7136" t="str">
            <v>SINAPI</v>
          </cell>
        </row>
        <row r="7137">
          <cell r="G7137">
            <v>88270</v>
          </cell>
          <cell r="H7137" t="str">
            <v>IMPERMEABILIZADOR COM ENCARGOS COMPLEMENTARES</v>
          </cell>
          <cell r="I7137" t="str">
            <v>H</v>
          </cell>
          <cell r="J7137" t="str">
            <v>COEFICIENTE DE REPRESENTATIVIDADE</v>
          </cell>
          <cell r="K7137" t="str">
            <v>21,98</v>
          </cell>
          <cell r="M7137" t="str">
            <v>16,80</v>
          </cell>
          <cell r="N7137">
            <v>5.18</v>
          </cell>
          <cell r="O7137">
            <v>21.98</v>
          </cell>
          <cell r="P7137">
            <v>0</v>
          </cell>
          <cell r="R7137" t="str">
            <v>SINAPI</v>
          </cell>
        </row>
        <row r="7138">
          <cell r="G7138">
            <v>88272</v>
          </cell>
          <cell r="H7138" t="str">
            <v>MACARIQUEIRO COM ENCARGOS COMPLEMENTARES</v>
          </cell>
          <cell r="I7138" t="str">
            <v>H</v>
          </cell>
          <cell r="J7138" t="str">
            <v>COEFICIENTE DE REPRESENTATIVIDADE</v>
          </cell>
          <cell r="K7138" t="str">
            <v>24,62</v>
          </cell>
          <cell r="M7138" t="str">
            <v>18,60</v>
          </cell>
          <cell r="N7138">
            <v>6.02</v>
          </cell>
          <cell r="O7138">
            <v>24.62</v>
          </cell>
          <cell r="P7138">
            <v>0</v>
          </cell>
          <cell r="R7138" t="str">
            <v>SINAPI</v>
          </cell>
        </row>
        <row r="7139">
          <cell r="G7139">
            <v>88273</v>
          </cell>
          <cell r="H7139" t="str">
            <v>MARCENEIRO COM ENCARGOS COMPLEMENTARES</v>
          </cell>
          <cell r="I7139" t="str">
            <v>H</v>
          </cell>
          <cell r="J7139" t="str">
            <v>COEFICIENTE DE REPRESENTATIVIDADE</v>
          </cell>
          <cell r="K7139" t="str">
            <v>22,61</v>
          </cell>
          <cell r="M7139" t="str">
            <v>17,61</v>
          </cell>
          <cell r="N7139">
            <v>5</v>
          </cell>
          <cell r="O7139">
            <v>22.61</v>
          </cell>
          <cell r="P7139">
            <v>0</v>
          </cell>
          <cell r="R7139" t="str">
            <v>SINAPI</v>
          </cell>
        </row>
        <row r="7140">
          <cell r="G7140">
            <v>88274</v>
          </cell>
          <cell r="H7140" t="str">
            <v>MARMORISTA/GRANITEIRO COM ENCARGOS COMPLEMENTARES</v>
          </cell>
          <cell r="I7140" t="str">
            <v>H</v>
          </cell>
          <cell r="J7140" t="str">
            <v>COEFICIENTE DE REPRESENTATIVIDADE</v>
          </cell>
          <cell r="K7140" t="str">
            <v>24,21</v>
          </cell>
          <cell r="M7140" t="str">
            <v>19,03</v>
          </cell>
          <cell r="N7140">
            <v>5.18</v>
          </cell>
          <cell r="O7140">
            <v>24.21</v>
          </cell>
          <cell r="P7140">
            <v>0</v>
          </cell>
          <cell r="R7140" t="str">
            <v>SINAPI</v>
          </cell>
        </row>
        <row r="7141">
          <cell r="G7141">
            <v>88275</v>
          </cell>
          <cell r="H7141" t="str">
            <v>MECÃNICO DE EQUIPAMENTOS PESADOS COM ENCARGOS COMPLEMENTARES</v>
          </cell>
          <cell r="I7141" t="str">
            <v>H</v>
          </cell>
          <cell r="J7141" t="str">
            <v>COEFICIENTE DE REPRESENTATIVIDADE</v>
          </cell>
          <cell r="K7141" t="str">
            <v>25,41</v>
          </cell>
          <cell r="M7141" t="str">
            <v>21,41</v>
          </cell>
          <cell r="N7141">
            <v>4</v>
          </cell>
          <cell r="O7141">
            <v>25.41</v>
          </cell>
          <cell r="P7141">
            <v>0</v>
          </cell>
          <cell r="R7141" t="str">
            <v>SINAPI</v>
          </cell>
        </row>
        <row r="7142">
          <cell r="G7142">
            <v>88277</v>
          </cell>
          <cell r="H7142" t="str">
            <v>MONTADOR (TUBO AÇO/EQUIPAMENTOS) COM ENCARGOS COMPLEMENTARES</v>
          </cell>
          <cell r="I7142" t="str">
            <v>H</v>
          </cell>
          <cell r="J7142" t="str">
            <v>COEFICIENTE DE REPRESENTATIVIDADE</v>
          </cell>
          <cell r="K7142" t="str">
            <v>18,60</v>
          </cell>
          <cell r="M7142" t="str">
            <v>14,60</v>
          </cell>
          <cell r="N7142">
            <v>4.0000000000000018</v>
          </cell>
          <cell r="O7142">
            <v>18.600000000000001</v>
          </cell>
          <cell r="P7142">
            <v>0</v>
          </cell>
          <cell r="R7142" t="str">
            <v>SINAPI</v>
          </cell>
        </row>
        <row r="7143">
          <cell r="G7143">
            <v>88278</v>
          </cell>
          <cell r="H7143" t="str">
            <v>MONTADOR DE ESTRUTURA METÁLICA COM ENCARGOS COMPLEMENTARES</v>
          </cell>
          <cell r="I7143" t="str">
            <v>H</v>
          </cell>
          <cell r="J7143" t="str">
            <v>COEFICIENTE DE REPRESENTATIVIDADE</v>
          </cell>
          <cell r="K7143" t="str">
            <v>17,42</v>
          </cell>
          <cell r="M7143" t="str">
            <v>13,42</v>
          </cell>
          <cell r="N7143">
            <v>4.0000000000000018</v>
          </cell>
          <cell r="O7143">
            <v>17.420000000000002</v>
          </cell>
          <cell r="P7143">
            <v>0</v>
          </cell>
          <cell r="R7143" t="str">
            <v>SINAPI</v>
          </cell>
        </row>
        <row r="7144">
          <cell r="G7144">
            <v>88279</v>
          </cell>
          <cell r="H7144" t="str">
            <v>MONTADOR ELETROMECÃNICO COM ENCARGOS COMPLEMENTARES</v>
          </cell>
          <cell r="I7144" t="str">
            <v>H</v>
          </cell>
          <cell r="J7144" t="str">
            <v>COEFICIENTE DE REPRESENTATIVIDADE</v>
          </cell>
          <cell r="K7144" t="str">
            <v>26,68</v>
          </cell>
          <cell r="M7144" t="str">
            <v>21,51</v>
          </cell>
          <cell r="N7144">
            <v>5.1699999999999982</v>
          </cell>
          <cell r="O7144">
            <v>26.68</v>
          </cell>
          <cell r="P7144">
            <v>0</v>
          </cell>
          <cell r="R7144" t="str">
            <v>SINAPI</v>
          </cell>
        </row>
        <row r="7145">
          <cell r="G7145">
            <v>88281</v>
          </cell>
          <cell r="H7145" t="str">
            <v>MOTORISTA DE BASCULANTE COM ENCARGOS COMPLEMENTARES</v>
          </cell>
          <cell r="I7145" t="str">
            <v>H</v>
          </cell>
          <cell r="J7145" t="str">
            <v>COEFICIENTE DE REPRESENTATIVIDADE</v>
          </cell>
          <cell r="K7145" t="str">
            <v>23,57</v>
          </cell>
          <cell r="M7145" t="str">
            <v>19,57</v>
          </cell>
          <cell r="N7145">
            <v>4</v>
          </cell>
          <cell r="O7145">
            <v>23.57</v>
          </cell>
          <cell r="P7145">
            <v>0</v>
          </cell>
          <cell r="R7145" t="str">
            <v>SINAPI</v>
          </cell>
        </row>
        <row r="7146">
          <cell r="G7146">
            <v>88282</v>
          </cell>
          <cell r="H7146" t="str">
            <v>MOTORISTA DE CAMINHÃO COM ENCARGOS COMPLEMENTARES</v>
          </cell>
          <cell r="I7146" t="str">
            <v>H</v>
          </cell>
          <cell r="J7146" t="str">
            <v>COLETADO</v>
          </cell>
          <cell r="K7146" t="str">
            <v>22,84</v>
          </cell>
          <cell r="M7146" t="str">
            <v>18,84</v>
          </cell>
          <cell r="N7146">
            <v>4</v>
          </cell>
          <cell r="O7146">
            <v>22.84</v>
          </cell>
          <cell r="P7146">
            <v>0</v>
          </cell>
          <cell r="R7146" t="str">
            <v>SINAPI</v>
          </cell>
        </row>
        <row r="7147">
          <cell r="G7147">
            <v>88283</v>
          </cell>
          <cell r="H7147" t="str">
            <v>MOTORISTA DE CAMINHÃO E CARRETA COM ENCARGOS COMPLEMENTARES</v>
          </cell>
          <cell r="I7147" t="str">
            <v>H</v>
          </cell>
          <cell r="J7147" t="str">
            <v>COEFICIENTE DE REPRESENTATIVIDADE</v>
          </cell>
          <cell r="K7147" t="str">
            <v>27,43</v>
          </cell>
          <cell r="M7147" t="str">
            <v>23,43</v>
          </cell>
          <cell r="N7147">
            <v>4</v>
          </cell>
          <cell r="O7147">
            <v>27.43</v>
          </cell>
          <cell r="P7147">
            <v>0</v>
          </cell>
          <cell r="R7147" t="str">
            <v>SINAPI</v>
          </cell>
        </row>
        <row r="7148">
          <cell r="G7148">
            <v>88284</v>
          </cell>
          <cell r="H7148" t="str">
            <v>MOTORISTA DE VEIÍCULO LEVE COM ENCARGOS COMPLEMENTARES</v>
          </cell>
          <cell r="I7148" t="str">
            <v>H</v>
          </cell>
          <cell r="J7148" t="str">
            <v>COEFICIENTE DE REPRESENTATIVIDADE</v>
          </cell>
          <cell r="K7148" t="str">
            <v>19,69</v>
          </cell>
          <cell r="M7148" t="str">
            <v>15,69</v>
          </cell>
          <cell r="N7148">
            <v>4.0000000000000018</v>
          </cell>
          <cell r="O7148">
            <v>19.690000000000001</v>
          </cell>
          <cell r="P7148">
            <v>0</v>
          </cell>
          <cell r="R7148" t="str">
            <v>SINAPI</v>
          </cell>
        </row>
        <row r="7149">
          <cell r="G7149">
            <v>88285</v>
          </cell>
          <cell r="H7149" t="str">
            <v>MOTORISTA DE VEÍCULO PESADO COM ENCARGOS COMPLEMENTARES</v>
          </cell>
          <cell r="I7149" t="str">
            <v>H</v>
          </cell>
          <cell r="J7149" t="str">
            <v>COEFICIENTE DE REPRESENTATIVIDADE</v>
          </cell>
          <cell r="K7149" t="str">
            <v>21,54</v>
          </cell>
          <cell r="M7149" t="str">
            <v>17,54</v>
          </cell>
          <cell r="N7149">
            <v>4</v>
          </cell>
          <cell r="O7149">
            <v>21.54</v>
          </cell>
          <cell r="P7149">
            <v>0</v>
          </cell>
          <cell r="R7149" t="str">
            <v>SINAPI</v>
          </cell>
        </row>
        <row r="7150">
          <cell r="G7150">
            <v>88286</v>
          </cell>
          <cell r="H7150" t="str">
            <v>MOTORISTA OPERADOR DE MUNCK COM ENCARGOS COMPLEMENTARES</v>
          </cell>
          <cell r="I7150" t="str">
            <v>H</v>
          </cell>
          <cell r="J7150" t="str">
            <v>COEFICIENTE DE REPRESENTATIVIDADE</v>
          </cell>
          <cell r="K7150" t="str">
            <v>25,45</v>
          </cell>
          <cell r="M7150" t="str">
            <v>21,45</v>
          </cell>
          <cell r="N7150">
            <v>4</v>
          </cell>
          <cell r="O7150">
            <v>25.45</v>
          </cell>
          <cell r="P7150">
            <v>0</v>
          </cell>
          <cell r="R7150" t="str">
            <v>SINAPI</v>
          </cell>
        </row>
        <row r="7151">
          <cell r="G7151">
            <v>88288</v>
          </cell>
          <cell r="H7151" t="str">
            <v>NIVELADOR COM ENCARGOS COMPLEMENTARES</v>
          </cell>
          <cell r="I7151" t="str">
            <v>H</v>
          </cell>
          <cell r="J7151" t="str">
            <v>COEFICIENTE DE REPRESENTATIVIDADE</v>
          </cell>
          <cell r="K7151" t="str">
            <v>12,80</v>
          </cell>
          <cell r="M7151" t="str">
            <v>10,84</v>
          </cell>
          <cell r="N7151">
            <v>1.9600000000000009</v>
          </cell>
          <cell r="O7151">
            <v>12.8</v>
          </cell>
          <cell r="P7151">
            <v>0</v>
          </cell>
          <cell r="R7151" t="str">
            <v>SINAPI</v>
          </cell>
        </row>
        <row r="7152">
          <cell r="G7152">
            <v>88291</v>
          </cell>
          <cell r="H7152" t="str">
            <v>OPERADOR DE BETONEIRA (CAMINHÃO) COM ENCARGOS COMPLEMENTARES</v>
          </cell>
          <cell r="I7152" t="str">
            <v>H</v>
          </cell>
          <cell r="J7152" t="str">
            <v>COEFICIENTE DE REPRESENTATIVIDADE</v>
          </cell>
          <cell r="K7152" t="str">
            <v>18,00</v>
          </cell>
          <cell r="M7152" t="str">
            <v>14,00</v>
          </cell>
          <cell r="N7152">
            <v>4</v>
          </cell>
          <cell r="O7152">
            <v>18</v>
          </cell>
          <cell r="P7152">
            <v>0</v>
          </cell>
          <cell r="R7152" t="str">
            <v>SINAPI</v>
          </cell>
        </row>
        <row r="7153">
          <cell r="G7153">
            <v>88292</v>
          </cell>
          <cell r="H7153" t="str">
            <v>OPERADOR DE COMPRESSOR OU COMPRESSORISTA COM ENCARGOS COMPLEMENTARES</v>
          </cell>
          <cell r="I7153" t="str">
            <v>H</v>
          </cell>
          <cell r="J7153" t="str">
            <v>COEFICIENTE DE REPRESENTATIVIDADE</v>
          </cell>
          <cell r="K7153" t="str">
            <v>18,73</v>
          </cell>
          <cell r="M7153" t="str">
            <v>14,73</v>
          </cell>
          <cell r="N7153">
            <v>4</v>
          </cell>
          <cell r="O7153">
            <v>18.73</v>
          </cell>
          <cell r="P7153">
            <v>0</v>
          </cell>
          <cell r="R7153" t="str">
            <v>SINAPI</v>
          </cell>
        </row>
        <row r="7154">
          <cell r="G7154">
            <v>88293</v>
          </cell>
          <cell r="H7154" t="str">
            <v>OPERADOR DE DEMARCADORA DE FAIXAS COM ENCARGOS COMPLEMENTARES</v>
          </cell>
          <cell r="I7154" t="str">
            <v>H</v>
          </cell>
          <cell r="J7154" t="str">
            <v>COEFICIENTE DE REPRESENTATIVIDADE</v>
          </cell>
          <cell r="K7154" t="str">
            <v>21,24</v>
          </cell>
          <cell r="M7154" t="str">
            <v>17,24</v>
          </cell>
          <cell r="N7154">
            <v>4</v>
          </cell>
          <cell r="O7154">
            <v>21.24</v>
          </cell>
          <cell r="P7154">
            <v>0</v>
          </cell>
          <cell r="R7154" t="str">
            <v>SINAPI</v>
          </cell>
        </row>
        <row r="7155">
          <cell r="G7155">
            <v>88294</v>
          </cell>
          <cell r="H7155" t="str">
            <v>OPERADOR DE ESCAVADEIRA COM ENCARGOS COMPLEMENTARES</v>
          </cell>
          <cell r="I7155" t="str">
            <v>H</v>
          </cell>
          <cell r="J7155" t="str">
            <v>COLETADO</v>
          </cell>
          <cell r="K7155" t="str">
            <v>22,96</v>
          </cell>
          <cell r="M7155" t="str">
            <v>18,96</v>
          </cell>
          <cell r="N7155">
            <v>4</v>
          </cell>
          <cell r="O7155">
            <v>22.96</v>
          </cell>
          <cell r="P7155">
            <v>0</v>
          </cell>
          <cell r="R7155" t="str">
            <v>SINAPI</v>
          </cell>
        </row>
        <row r="7156">
          <cell r="G7156">
            <v>88295</v>
          </cell>
          <cell r="H7156" t="str">
            <v>OPERADOR DE GUINCHO COM ENCARGOS COMPLEMENTARES</v>
          </cell>
          <cell r="I7156" t="str">
            <v>H</v>
          </cell>
          <cell r="J7156" t="str">
            <v>COEFICIENTE DE REPRESENTATIVIDADE</v>
          </cell>
          <cell r="K7156" t="str">
            <v>17,70</v>
          </cell>
          <cell r="M7156" t="str">
            <v>13,70</v>
          </cell>
          <cell r="N7156">
            <v>4</v>
          </cell>
          <cell r="O7156">
            <v>17.7</v>
          </cell>
          <cell r="P7156">
            <v>0</v>
          </cell>
          <cell r="R7156" t="str">
            <v>SINAPI</v>
          </cell>
        </row>
        <row r="7157">
          <cell r="G7157">
            <v>88296</v>
          </cell>
          <cell r="H7157" t="str">
            <v>OPERADOR DE GUINDASTE COM ENCARGOS COMPLEMENTARES</v>
          </cell>
          <cell r="I7157" t="str">
            <v>H</v>
          </cell>
          <cell r="J7157" t="str">
            <v>COEFICIENTE DE REPRESENTATIVIDADE</v>
          </cell>
          <cell r="K7157" t="str">
            <v>17,78</v>
          </cell>
          <cell r="M7157" t="str">
            <v>13,78</v>
          </cell>
          <cell r="N7157">
            <v>4.0000000000000018</v>
          </cell>
          <cell r="O7157">
            <v>17.78</v>
          </cell>
          <cell r="P7157">
            <v>0</v>
          </cell>
          <cell r="R7157" t="str">
            <v>SINAPI</v>
          </cell>
        </row>
        <row r="7158">
          <cell r="G7158">
            <v>88297</v>
          </cell>
          <cell r="H7158" t="str">
            <v>OPERADOR DE MÁQUINAS E EQUIPAMENTOS COM ENCARGOS COMPLEMENTARES</v>
          </cell>
          <cell r="I7158" t="str">
            <v>H</v>
          </cell>
          <cell r="J7158" t="str">
            <v>COEFICIENTE DE REPRESENTATIVIDADE</v>
          </cell>
          <cell r="K7158" t="str">
            <v>18,45</v>
          </cell>
          <cell r="M7158" t="str">
            <v>14,45</v>
          </cell>
          <cell r="N7158">
            <v>4</v>
          </cell>
          <cell r="O7158">
            <v>18.45</v>
          </cell>
          <cell r="P7158">
            <v>0</v>
          </cell>
          <cell r="R7158" t="str">
            <v>SINAPI</v>
          </cell>
        </row>
        <row r="7159">
          <cell r="G7159">
            <v>88298</v>
          </cell>
          <cell r="H7159" t="str">
            <v>OPERADOR DE MARTELETE OU MARTELETEIRO COM ENCARGOS COMPLEMENTARES</v>
          </cell>
          <cell r="I7159" t="str">
            <v>H</v>
          </cell>
          <cell r="J7159" t="str">
            <v>COEFICIENTE DE REPRESENTATIVIDADE</v>
          </cell>
          <cell r="K7159" t="str">
            <v>15,34</v>
          </cell>
          <cell r="M7159" t="str">
            <v>11,34</v>
          </cell>
          <cell r="N7159">
            <v>4</v>
          </cell>
          <cell r="O7159">
            <v>15.34</v>
          </cell>
          <cell r="P7159">
            <v>0</v>
          </cell>
          <cell r="R7159" t="str">
            <v>SINAPI</v>
          </cell>
        </row>
        <row r="7160">
          <cell r="G7160">
            <v>88299</v>
          </cell>
          <cell r="H7160" t="str">
            <v>OPERADOR DE MOTO-ESCREIPER COM ENCARGOS COMPLEMENTARES</v>
          </cell>
          <cell r="I7160" t="str">
            <v>H</v>
          </cell>
          <cell r="J7160" t="str">
            <v>COEFICIENTE DE REPRESENTATIVIDADE</v>
          </cell>
          <cell r="K7160" t="str">
            <v>21,54</v>
          </cell>
          <cell r="M7160" t="str">
            <v>17,54</v>
          </cell>
          <cell r="N7160">
            <v>4</v>
          </cell>
          <cell r="O7160">
            <v>21.54</v>
          </cell>
          <cell r="P7160">
            <v>0</v>
          </cell>
          <cell r="R7160" t="str">
            <v>SINAPI</v>
          </cell>
        </row>
        <row r="7161">
          <cell r="G7161">
            <v>88300</v>
          </cell>
          <cell r="H7161" t="str">
            <v>OPERADOR DE MOTONIVELADORA COM ENCARGOS COMPLEMENTARES</v>
          </cell>
          <cell r="I7161" t="str">
            <v>H</v>
          </cell>
          <cell r="J7161" t="str">
            <v>COEFICIENTE DE REPRESENTATIVIDADE</v>
          </cell>
          <cell r="K7161" t="str">
            <v>25,51</v>
          </cell>
          <cell r="M7161" t="str">
            <v>21,51</v>
          </cell>
          <cell r="N7161">
            <v>4</v>
          </cell>
          <cell r="O7161">
            <v>25.51</v>
          </cell>
          <cell r="P7161">
            <v>0</v>
          </cell>
          <cell r="R7161" t="str">
            <v>SINAPI</v>
          </cell>
        </row>
        <row r="7162">
          <cell r="G7162">
            <v>88301</v>
          </cell>
          <cell r="H7162" t="str">
            <v>OPERADOR DE PÁ CARREGADEIRA COM ENCARGOS COMPLEMENTARES</v>
          </cell>
          <cell r="I7162" t="str">
            <v>H</v>
          </cell>
          <cell r="J7162" t="str">
            <v>COEFICIENTE DE REPRESENTATIVIDADE</v>
          </cell>
          <cell r="K7162" t="str">
            <v>19,71</v>
          </cell>
          <cell r="M7162" t="str">
            <v>15,71</v>
          </cell>
          <cell r="N7162">
            <v>4</v>
          </cell>
          <cell r="O7162">
            <v>19.71</v>
          </cell>
          <cell r="P7162">
            <v>0</v>
          </cell>
          <cell r="R7162" t="str">
            <v>SINAPI</v>
          </cell>
        </row>
        <row r="7163">
          <cell r="G7163">
            <v>88302</v>
          </cell>
          <cell r="H7163" t="str">
            <v>OPERADOR DE PAVIMENTADORA COM ENCARGOS COMPLEMENTARES</v>
          </cell>
          <cell r="I7163" t="str">
            <v>H</v>
          </cell>
          <cell r="J7163" t="str">
            <v>COEFICIENTE DE REPRESENTATIVIDADE</v>
          </cell>
          <cell r="K7163" t="str">
            <v>22,10</v>
          </cell>
          <cell r="M7163" t="str">
            <v>18,10</v>
          </cell>
          <cell r="N7163">
            <v>4</v>
          </cell>
          <cell r="O7163">
            <v>22.1</v>
          </cell>
          <cell r="P7163">
            <v>0</v>
          </cell>
          <cell r="R7163" t="str">
            <v>SINAPI</v>
          </cell>
        </row>
        <row r="7164">
          <cell r="G7164">
            <v>88303</v>
          </cell>
          <cell r="H7164" t="str">
            <v>OPERADOR DE ROLO COMPACTADOR COM ENCARGOS COMPLEMENTARES</v>
          </cell>
          <cell r="I7164" t="str">
            <v>H</v>
          </cell>
          <cell r="J7164" t="str">
            <v>COEFICIENTE DE REPRESENTATIVIDADE</v>
          </cell>
          <cell r="K7164" t="str">
            <v>18,40</v>
          </cell>
          <cell r="M7164" t="str">
            <v>14,40</v>
          </cell>
          <cell r="N7164">
            <v>3.9999999999999982</v>
          </cell>
          <cell r="O7164">
            <v>18.399999999999999</v>
          </cell>
          <cell r="P7164">
            <v>0</v>
          </cell>
          <cell r="R7164" t="str">
            <v>SINAPI</v>
          </cell>
        </row>
        <row r="7165">
          <cell r="G7165">
            <v>88304</v>
          </cell>
          <cell r="H7165" t="str">
            <v>OPERADOR DE USINA DE ASFALTO, DE SOLOS OU DE CONCRETO COM ENCARGOS COMPLEMENTARES</v>
          </cell>
          <cell r="I7165" t="str">
            <v>H</v>
          </cell>
          <cell r="J7165" t="str">
            <v>COEFICIENTE DE REPRESENTATIVIDADE</v>
          </cell>
          <cell r="K7165" t="str">
            <v>19,55</v>
          </cell>
          <cell r="M7165" t="str">
            <v>15,55</v>
          </cell>
          <cell r="N7165">
            <v>4</v>
          </cell>
          <cell r="O7165">
            <v>19.55</v>
          </cell>
          <cell r="P7165">
            <v>0</v>
          </cell>
          <cell r="R7165" t="str">
            <v>SINAPI</v>
          </cell>
        </row>
        <row r="7166">
          <cell r="G7166">
            <v>88306</v>
          </cell>
          <cell r="H7166" t="str">
            <v>OPERADOR JATO DE AREIA OU JATISTA COM ENCARGOS COMPLEMENTARES</v>
          </cell>
          <cell r="I7166" t="str">
            <v>H</v>
          </cell>
          <cell r="J7166" t="str">
            <v>COEFICIENTE DE REPRESENTATIVIDADE</v>
          </cell>
          <cell r="K7166" t="str">
            <v>20,97</v>
          </cell>
          <cell r="M7166" t="str">
            <v>16,97</v>
          </cell>
          <cell r="N7166">
            <v>4</v>
          </cell>
          <cell r="O7166">
            <v>20.97</v>
          </cell>
          <cell r="P7166">
            <v>0</v>
          </cell>
          <cell r="R7166" t="str">
            <v>SINAPI</v>
          </cell>
        </row>
        <row r="7167">
          <cell r="G7167">
            <v>88307</v>
          </cell>
          <cell r="H7167" t="str">
            <v>OPERADOR PARA BATE ESTACAS COM ENCARGOS COMPLEMENTARES</v>
          </cell>
          <cell r="I7167" t="str">
            <v>H</v>
          </cell>
          <cell r="J7167" t="str">
            <v>COEFICIENTE DE REPRESENTATIVIDADE</v>
          </cell>
          <cell r="K7167" t="str">
            <v>20,33</v>
          </cell>
          <cell r="M7167" t="str">
            <v>16,33</v>
          </cell>
          <cell r="N7167">
            <v>4</v>
          </cell>
          <cell r="O7167">
            <v>20.329999999999998</v>
          </cell>
          <cell r="P7167">
            <v>0</v>
          </cell>
          <cell r="R7167" t="str">
            <v>SINAPI</v>
          </cell>
        </row>
        <row r="7168">
          <cell r="G7168">
            <v>88308</v>
          </cell>
          <cell r="H7168" t="str">
            <v>PASTILHEIRO COM ENCARGOS COMPLEMENTARES</v>
          </cell>
          <cell r="I7168" t="str">
            <v>H</v>
          </cell>
          <cell r="J7168" t="str">
            <v>COEFICIENTE DE REPRESENTATIVIDADE</v>
          </cell>
          <cell r="K7168" t="str">
            <v>24,21</v>
          </cell>
          <cell r="M7168" t="str">
            <v>19,03</v>
          </cell>
          <cell r="N7168">
            <v>5.18</v>
          </cell>
          <cell r="O7168">
            <v>24.21</v>
          </cell>
          <cell r="P7168">
            <v>0</v>
          </cell>
          <cell r="R7168" t="str">
            <v>SINAPI</v>
          </cell>
        </row>
        <row r="7169">
          <cell r="G7169">
            <v>88309</v>
          </cell>
          <cell r="H7169" t="str">
            <v>PEDREIRO COM ENCARGOS COMPLEMENTARES</v>
          </cell>
          <cell r="I7169" t="str">
            <v>H</v>
          </cell>
          <cell r="J7169" t="str">
            <v>COLETADO</v>
          </cell>
          <cell r="K7169" t="str">
            <v>24,33</v>
          </cell>
          <cell r="M7169" t="str">
            <v>19,15</v>
          </cell>
          <cell r="N7169">
            <v>5.18</v>
          </cell>
          <cell r="O7169">
            <v>24.33</v>
          </cell>
          <cell r="P7169">
            <v>0</v>
          </cell>
          <cell r="R7169" t="str">
            <v>SINAPI</v>
          </cell>
        </row>
        <row r="7170">
          <cell r="G7170">
            <v>88310</v>
          </cell>
          <cell r="H7170" t="str">
            <v>PINTOR COM ENCARGOS COMPLEMENTARES</v>
          </cell>
          <cell r="I7170" t="str">
            <v>H</v>
          </cell>
          <cell r="J7170" t="str">
            <v>COLETADO</v>
          </cell>
          <cell r="K7170" t="str">
            <v>25,56</v>
          </cell>
          <cell r="M7170" t="str">
            <v>19,03</v>
          </cell>
          <cell r="N7170">
            <v>6.5299999999999976</v>
          </cell>
          <cell r="O7170">
            <v>25.56</v>
          </cell>
          <cell r="P7170">
            <v>0</v>
          </cell>
          <cell r="R7170" t="str">
            <v>SINAPI</v>
          </cell>
        </row>
        <row r="7171">
          <cell r="G7171">
            <v>88311</v>
          </cell>
          <cell r="H7171" t="str">
            <v>PINTOR DE LETREIROS COM ENCARGOS COMPLEMENTARES</v>
          </cell>
          <cell r="I7171" t="str">
            <v>H</v>
          </cell>
          <cell r="J7171" t="str">
            <v>COEFICIENTE DE REPRESENTATIVIDADE</v>
          </cell>
          <cell r="K7171" t="str">
            <v>24,99</v>
          </cell>
          <cell r="M7171" t="str">
            <v>18,46</v>
          </cell>
          <cell r="N7171">
            <v>6.5299999999999976</v>
          </cell>
          <cell r="O7171">
            <v>24.99</v>
          </cell>
          <cell r="P7171">
            <v>0</v>
          </cell>
          <cell r="R7171" t="str">
            <v>SINAPI</v>
          </cell>
        </row>
        <row r="7172">
          <cell r="G7172">
            <v>88312</v>
          </cell>
          <cell r="H7172" t="str">
            <v>PINTOR PARA TINTA EPÓXI COM ENCARGOS COMPLEMENTARES</v>
          </cell>
          <cell r="I7172" t="str">
            <v>H</v>
          </cell>
          <cell r="J7172" t="str">
            <v>COEFICIENTE DE REPRESENTATIVIDADE</v>
          </cell>
          <cell r="K7172" t="str">
            <v>25,56</v>
          </cell>
          <cell r="M7172" t="str">
            <v>19,03</v>
          </cell>
          <cell r="N7172">
            <v>6.5299999999999976</v>
          </cell>
          <cell r="O7172">
            <v>25.56</v>
          </cell>
          <cell r="P7172">
            <v>0</v>
          </cell>
          <cell r="R7172" t="str">
            <v>SINAPI</v>
          </cell>
        </row>
        <row r="7173">
          <cell r="G7173">
            <v>88313</v>
          </cell>
          <cell r="H7173" t="str">
            <v>POCEIRO COM ENCARGOS COMPLEMENTARES</v>
          </cell>
          <cell r="I7173" t="str">
            <v>H</v>
          </cell>
          <cell r="J7173" t="str">
            <v>COEFICIENTE DE REPRESENTATIVIDADE</v>
          </cell>
          <cell r="K7173" t="str">
            <v>17,76</v>
          </cell>
          <cell r="M7173" t="str">
            <v>13,76</v>
          </cell>
          <cell r="N7173">
            <v>4.0000000000000018</v>
          </cell>
          <cell r="O7173">
            <v>17.760000000000002</v>
          </cell>
          <cell r="P7173">
            <v>0</v>
          </cell>
          <cell r="R7173" t="str">
            <v>SINAPI</v>
          </cell>
        </row>
        <row r="7174">
          <cell r="G7174">
            <v>88314</v>
          </cell>
          <cell r="H7174" t="str">
            <v>RASTELEIRO COM ENCARGOS COMPLEMENTARES</v>
          </cell>
          <cell r="I7174" t="str">
            <v>H</v>
          </cell>
          <cell r="J7174" t="str">
            <v>COEFICIENTE DE REPRESENTATIVIDADE</v>
          </cell>
          <cell r="K7174" t="str">
            <v>16,20</v>
          </cell>
          <cell r="M7174" t="str">
            <v>12,20</v>
          </cell>
          <cell r="N7174">
            <v>4</v>
          </cell>
          <cell r="O7174">
            <v>16.2</v>
          </cell>
          <cell r="P7174">
            <v>0</v>
          </cell>
          <cell r="R7174" t="str">
            <v>SINAPI</v>
          </cell>
        </row>
        <row r="7175">
          <cell r="G7175">
            <v>88315</v>
          </cell>
          <cell r="H7175" t="str">
            <v>SERRALHEIRO COM ENCARGOS COMPLEMENTARES</v>
          </cell>
          <cell r="I7175" t="str">
            <v>H</v>
          </cell>
          <cell r="J7175" t="str">
            <v>COEFICIENTE DE REPRESENTATIVIDADE</v>
          </cell>
          <cell r="K7175" t="str">
            <v>24,14</v>
          </cell>
          <cell r="M7175" t="str">
            <v>18,96</v>
          </cell>
          <cell r="N7175">
            <v>5.18</v>
          </cell>
          <cell r="O7175">
            <v>24.14</v>
          </cell>
          <cell r="P7175">
            <v>0</v>
          </cell>
          <cell r="R7175" t="str">
            <v>SINAPI</v>
          </cell>
        </row>
        <row r="7176">
          <cell r="G7176">
            <v>88316</v>
          </cell>
          <cell r="H7176" t="str">
            <v>SERVENTE COM ENCARGOS COMPLEMENTARES</v>
          </cell>
          <cell r="I7176" t="str">
            <v>H</v>
          </cell>
          <cell r="J7176" t="str">
            <v>COLETADO</v>
          </cell>
          <cell r="K7176" t="str">
            <v>19,29</v>
          </cell>
          <cell r="M7176" t="str">
            <v>14,28</v>
          </cell>
          <cell r="N7176">
            <v>5.01</v>
          </cell>
          <cell r="O7176">
            <v>19.29</v>
          </cell>
          <cell r="P7176">
            <v>0</v>
          </cell>
          <cell r="R7176" t="str">
            <v>SINAPI</v>
          </cell>
        </row>
        <row r="7177">
          <cell r="G7177">
            <v>88317</v>
          </cell>
          <cell r="H7177" t="str">
            <v>SOLDADOR COM ENCARGOS COMPLEMENTARES</v>
          </cell>
          <cell r="I7177" t="str">
            <v>H</v>
          </cell>
          <cell r="J7177" t="str">
            <v>COLETADO</v>
          </cell>
          <cell r="K7177" t="str">
            <v>24,98</v>
          </cell>
          <cell r="M7177" t="str">
            <v>18,96</v>
          </cell>
          <cell r="N7177">
            <v>6.02</v>
          </cell>
          <cell r="O7177">
            <v>24.98</v>
          </cell>
          <cell r="P7177">
            <v>0</v>
          </cell>
          <cell r="R7177" t="str">
            <v>SINAPI</v>
          </cell>
        </row>
        <row r="7178">
          <cell r="G7178">
            <v>88318</v>
          </cell>
          <cell r="H7178" t="str">
            <v>SOLDADOR A (PARA SOLDA A SER TESTADA COM RAIOS "X") COM ENCARGOS COMPLEMENTARES</v>
          </cell>
          <cell r="I7178" t="str">
            <v>H</v>
          </cell>
          <cell r="J7178" t="str">
            <v>COEFICIENTE DE REPRESENTATIVIDADE</v>
          </cell>
          <cell r="K7178" t="str">
            <v>28,30</v>
          </cell>
          <cell r="M7178" t="str">
            <v>22,28</v>
          </cell>
          <cell r="N7178">
            <v>6.02</v>
          </cell>
          <cell r="O7178">
            <v>28.3</v>
          </cell>
          <cell r="P7178">
            <v>0</v>
          </cell>
          <cell r="R7178" t="str">
            <v>SINAPI</v>
          </cell>
        </row>
        <row r="7179">
          <cell r="G7179">
            <v>88320</v>
          </cell>
          <cell r="H7179" t="str">
            <v>TAQUEADOR OU TAQUEIRO COM ENCARGOS COMPLEMENTARES</v>
          </cell>
          <cell r="I7179" t="str">
            <v>H</v>
          </cell>
          <cell r="J7179" t="str">
            <v>COEFICIENTE DE REPRESENTATIVIDADE</v>
          </cell>
          <cell r="K7179" t="str">
            <v>23,96</v>
          </cell>
          <cell r="M7179" t="str">
            <v>18,96</v>
          </cell>
          <cell r="N7179">
            <v>5</v>
          </cell>
          <cell r="O7179">
            <v>23.96</v>
          </cell>
          <cell r="P7179">
            <v>0</v>
          </cell>
          <cell r="R7179" t="str">
            <v>SINAPI</v>
          </cell>
        </row>
        <row r="7180">
          <cell r="G7180">
            <v>88321</v>
          </cell>
          <cell r="H7180" t="str">
            <v>TÉCNICO DE LABORATÓRIO COM ENCARGOS COMPLEMENTARES</v>
          </cell>
          <cell r="I7180" t="str">
            <v>H</v>
          </cell>
          <cell r="J7180" t="str">
            <v>COEFICIENTE DE REPRESENTATIVIDADE</v>
          </cell>
          <cell r="K7180" t="str">
            <v>28,00</v>
          </cell>
          <cell r="M7180" t="str">
            <v>25,98</v>
          </cell>
          <cell r="N7180">
            <v>2.0199999999999996</v>
          </cell>
          <cell r="O7180">
            <v>28</v>
          </cell>
          <cell r="P7180">
            <v>0</v>
          </cell>
          <cell r="R7180" t="str">
            <v>SINAPI</v>
          </cell>
        </row>
        <row r="7181">
          <cell r="G7181">
            <v>88322</v>
          </cell>
          <cell r="H7181" t="str">
            <v>TÉCNICO DE SONDAGEM COM ENCARGOS COMPLEMENTARES</v>
          </cell>
          <cell r="I7181" t="str">
            <v>H</v>
          </cell>
          <cell r="J7181" t="str">
            <v>COEFICIENTE DE REPRESENTATIVIDADE</v>
          </cell>
          <cell r="K7181" t="str">
            <v>27,18</v>
          </cell>
          <cell r="M7181" t="str">
            <v>25,14</v>
          </cell>
          <cell r="N7181">
            <v>2.0399999999999991</v>
          </cell>
          <cell r="O7181">
            <v>27.18</v>
          </cell>
          <cell r="P7181">
            <v>0</v>
          </cell>
          <cell r="R7181" t="str">
            <v>SINAPI</v>
          </cell>
        </row>
        <row r="7182">
          <cell r="G7182">
            <v>88323</v>
          </cell>
          <cell r="H7182" t="str">
            <v>TELHADISTA COM ENCARGOS COMPLEMENTARES</v>
          </cell>
          <cell r="I7182" t="str">
            <v>H</v>
          </cell>
          <cell r="J7182" t="str">
            <v>COEFICIENTE DE REPRESENTATIVIDADE</v>
          </cell>
          <cell r="K7182" t="str">
            <v>23,73</v>
          </cell>
          <cell r="M7182" t="str">
            <v>18,73</v>
          </cell>
          <cell r="N7182">
            <v>5</v>
          </cell>
          <cell r="O7182">
            <v>23.73</v>
          </cell>
          <cell r="P7182">
            <v>0</v>
          </cell>
          <cell r="R7182" t="str">
            <v>SINAPI</v>
          </cell>
        </row>
        <row r="7183">
          <cell r="G7183">
            <v>88324</v>
          </cell>
          <cell r="H7183" t="str">
            <v>TRATORISTA COM ENCARGOS COMPLEMENTARES</v>
          </cell>
          <cell r="I7183" t="str">
            <v>H</v>
          </cell>
          <cell r="J7183" t="str">
            <v>COEFICIENTE DE REPRESENTATIVIDADE</v>
          </cell>
          <cell r="K7183" t="str">
            <v>18,55</v>
          </cell>
          <cell r="M7183" t="str">
            <v>14,55</v>
          </cell>
          <cell r="N7183">
            <v>4</v>
          </cell>
          <cell r="O7183">
            <v>18.55</v>
          </cell>
          <cell r="P7183">
            <v>0</v>
          </cell>
          <cell r="R7183" t="str">
            <v>SINAPI</v>
          </cell>
        </row>
        <row r="7184">
          <cell r="G7184">
            <v>88325</v>
          </cell>
          <cell r="H7184" t="str">
            <v>VIDRACEIRO COM ENCARGOS COMPLEMENTARES</v>
          </cell>
          <cell r="I7184" t="str">
            <v>H</v>
          </cell>
          <cell r="J7184" t="str">
            <v>COEFICIENTE DE REPRESENTATIVIDADE</v>
          </cell>
          <cell r="K7184" t="str">
            <v>21,57</v>
          </cell>
          <cell r="M7184" t="str">
            <v>16,39</v>
          </cell>
          <cell r="N7184">
            <v>5.18</v>
          </cell>
          <cell r="O7184">
            <v>21.57</v>
          </cell>
          <cell r="P7184">
            <v>0</v>
          </cell>
          <cell r="R7184" t="str">
            <v>SINAPI</v>
          </cell>
        </row>
        <row r="7185">
          <cell r="G7185">
            <v>88326</v>
          </cell>
          <cell r="H7185" t="str">
            <v>VIGIA NOTURNO COM ENCARGOS COMPLEMENTARES</v>
          </cell>
          <cell r="I7185" t="str">
            <v>H</v>
          </cell>
          <cell r="J7185" t="str">
            <v>COEFICIENTE DE REPRESENTATIVIDADE</v>
          </cell>
          <cell r="K7185" t="str">
            <v>24,26</v>
          </cell>
          <cell r="M7185" t="str">
            <v>19,25</v>
          </cell>
          <cell r="N7185">
            <v>5.0100000000000016</v>
          </cell>
          <cell r="O7185">
            <v>24.26</v>
          </cell>
          <cell r="P7185">
            <v>0</v>
          </cell>
          <cell r="R7185" t="str">
            <v>SINAPI</v>
          </cell>
        </row>
        <row r="7186">
          <cell r="G7186">
            <v>88377</v>
          </cell>
          <cell r="H7186" t="str">
            <v>OPERADOR DE BETONEIRA ESTACIONÁRIA/MISTURADOR COM ENCARGOS COMPLEMENTARES</v>
          </cell>
          <cell r="I7186" t="str">
            <v>H</v>
          </cell>
          <cell r="J7186" t="str">
            <v>COEFICIENTE DE REPRESENTATIVIDADE</v>
          </cell>
          <cell r="K7186" t="str">
            <v>17,51</v>
          </cell>
          <cell r="M7186" t="str">
            <v>13,51</v>
          </cell>
          <cell r="N7186">
            <v>4.0000000000000018</v>
          </cell>
          <cell r="O7186">
            <v>17.510000000000002</v>
          </cell>
          <cell r="P7186">
            <v>0</v>
          </cell>
          <cell r="R7186" t="str">
            <v>SINAPI</v>
          </cell>
        </row>
        <row r="7187">
          <cell r="G7187">
            <v>88441</v>
          </cell>
          <cell r="H7187" t="str">
            <v>JARDINEIRO COM ENCARGOS COMPLEMENTARES</v>
          </cell>
          <cell r="I7187" t="str">
            <v>H</v>
          </cell>
          <cell r="J7187" t="str">
            <v>COEFICIENTE DE REPRESENTATIVIDADE</v>
          </cell>
          <cell r="K7187" t="str">
            <v>20,93</v>
          </cell>
          <cell r="M7187" t="str">
            <v>15,75</v>
          </cell>
          <cell r="N7187">
            <v>5.18</v>
          </cell>
          <cell r="O7187">
            <v>20.93</v>
          </cell>
          <cell r="P7187">
            <v>0</v>
          </cell>
          <cell r="R7187" t="str">
            <v>SINAPI</v>
          </cell>
        </row>
        <row r="7188">
          <cell r="G7188">
            <v>88597</v>
          </cell>
          <cell r="H7188" t="str">
            <v>DESENHISTA DETALHISTA COM ENCARGOS COMPLEMENTARES</v>
          </cell>
          <cell r="I7188" t="str">
            <v>H</v>
          </cell>
          <cell r="J7188" t="str">
            <v>COEFICIENTE DE REPRESENTATIVIDADE</v>
          </cell>
          <cell r="K7188" t="str">
            <v>19,81</v>
          </cell>
          <cell r="M7188" t="str">
            <v>17,85</v>
          </cell>
          <cell r="N7188">
            <v>1.9599999999999973</v>
          </cell>
          <cell r="O7188">
            <v>19.809999999999999</v>
          </cell>
          <cell r="P7188">
            <v>0</v>
          </cell>
          <cell r="R7188" t="str">
            <v>SINAPI</v>
          </cell>
        </row>
        <row r="7189">
          <cell r="G7189">
            <v>90766</v>
          </cell>
          <cell r="H7189" t="str">
            <v>ALMOXARIFE COM ENCARGOS COMPLEMENTARES</v>
          </cell>
          <cell r="I7189" t="str">
            <v>H</v>
          </cell>
          <cell r="J7189" t="str">
            <v>COLETADO</v>
          </cell>
          <cell r="K7189" t="str">
            <v>20,86</v>
          </cell>
          <cell r="M7189" t="str">
            <v>18,84</v>
          </cell>
          <cell r="N7189">
            <v>2.0199999999999996</v>
          </cell>
          <cell r="O7189">
            <v>20.86</v>
          </cell>
          <cell r="P7189">
            <v>0</v>
          </cell>
          <cell r="R7189" t="str">
            <v>SINAPI</v>
          </cell>
        </row>
        <row r="7190">
          <cell r="G7190">
            <v>90767</v>
          </cell>
          <cell r="H7190" t="str">
            <v>APONTADOR OU APROPRIADOR COM ENCARGOS COMPLEMENTARES</v>
          </cell>
          <cell r="I7190" t="str">
            <v>H</v>
          </cell>
          <cell r="J7190" t="str">
            <v>COEFICIENTE DE REPRESENTATIVIDADE</v>
          </cell>
          <cell r="K7190" t="str">
            <v>21,79</v>
          </cell>
          <cell r="M7190" t="str">
            <v>19,77</v>
          </cell>
          <cell r="N7190">
            <v>2.0199999999999996</v>
          </cell>
          <cell r="O7190">
            <v>21.79</v>
          </cell>
          <cell r="P7190">
            <v>0</v>
          </cell>
          <cell r="R7190" t="str">
            <v>SINAPI</v>
          </cell>
        </row>
        <row r="7191">
          <cell r="G7191">
            <v>90768</v>
          </cell>
          <cell r="H7191" t="str">
            <v>ARQUITETO DE OBRA JUNIOR COM ENCARGOS COMPLEMENTARES</v>
          </cell>
          <cell r="I7191" t="str">
            <v>H</v>
          </cell>
          <cell r="J7191" t="str">
            <v>COEFICIENTE DE REPRESENTATIVIDADE</v>
          </cell>
          <cell r="K7191" t="str">
            <v>80,63</v>
          </cell>
          <cell r="M7191" t="str">
            <v>78,70</v>
          </cell>
          <cell r="N7191">
            <v>1.9299999999999926</v>
          </cell>
          <cell r="O7191">
            <v>80.63</v>
          </cell>
          <cell r="P7191">
            <v>0</v>
          </cell>
          <cell r="R7191" t="str">
            <v>SINAPI</v>
          </cell>
        </row>
        <row r="7192">
          <cell r="G7192">
            <v>90769</v>
          </cell>
          <cell r="H7192" t="str">
            <v>ARQUITETO DE OBRA PLENO COM ENCARGOS COMPLEMENTARES</v>
          </cell>
          <cell r="I7192" t="str">
            <v>H</v>
          </cell>
          <cell r="J7192" t="str">
            <v>COEFICIENTE DE REPRESENTATIVIDADE</v>
          </cell>
          <cell r="K7192" t="str">
            <v>113,71</v>
          </cell>
          <cell r="M7192" t="str">
            <v>111,78</v>
          </cell>
          <cell r="N7192">
            <v>1.9299999999999926</v>
          </cell>
          <cell r="O7192">
            <v>113.71</v>
          </cell>
          <cell r="P7192">
            <v>0</v>
          </cell>
          <cell r="R7192" t="str">
            <v>SINAPI</v>
          </cell>
        </row>
        <row r="7193">
          <cell r="G7193">
            <v>90770</v>
          </cell>
          <cell r="H7193" t="str">
            <v>ARQUITETO DE OBRA SENIOR COM ENCARGOS COMPLEMENTARES</v>
          </cell>
          <cell r="I7193" t="str">
            <v>H</v>
          </cell>
          <cell r="J7193" t="str">
            <v>COEFICIENTE DE REPRESENTATIVIDADE</v>
          </cell>
          <cell r="K7193" t="str">
            <v>149,73</v>
          </cell>
          <cell r="M7193" t="str">
            <v>147,80</v>
          </cell>
          <cell r="N7193">
            <v>1.9299999999999784</v>
          </cell>
          <cell r="O7193">
            <v>149.72999999999999</v>
          </cell>
          <cell r="P7193">
            <v>0</v>
          </cell>
          <cell r="R7193" t="str">
            <v>SINAPI</v>
          </cell>
        </row>
        <row r="7194">
          <cell r="G7194">
            <v>90771</v>
          </cell>
          <cell r="H7194" t="str">
            <v>AUXILIAR DE DESENHISTA COM ENCARGOS COMPLEMENTARES</v>
          </cell>
          <cell r="I7194" t="str">
            <v>H</v>
          </cell>
          <cell r="J7194" t="str">
            <v>COEFICIENTE DE REPRESENTATIVIDADE</v>
          </cell>
          <cell r="K7194" t="str">
            <v>14,12</v>
          </cell>
          <cell r="M7194" t="str">
            <v>12,16</v>
          </cell>
          <cell r="N7194">
            <v>1.9599999999999991</v>
          </cell>
          <cell r="O7194">
            <v>14.12</v>
          </cell>
          <cell r="P7194">
            <v>0</v>
          </cell>
          <cell r="R7194" t="str">
            <v>SINAPI</v>
          </cell>
        </row>
        <row r="7195">
          <cell r="G7195">
            <v>90772</v>
          </cell>
          <cell r="H7195" t="str">
            <v>AUXILIAR DE ESCRITORIO COM ENCARGOS COMPLEMENTARES</v>
          </cell>
          <cell r="I7195" t="str">
            <v>H</v>
          </cell>
          <cell r="J7195" t="str">
            <v>COEFICIENTE DE REPRESENTATIVIDADE</v>
          </cell>
          <cell r="K7195" t="str">
            <v>16,66</v>
          </cell>
          <cell r="M7195" t="str">
            <v>14,64</v>
          </cell>
          <cell r="N7195">
            <v>2.0199999999999996</v>
          </cell>
          <cell r="O7195">
            <v>16.66</v>
          </cell>
          <cell r="P7195">
            <v>0</v>
          </cell>
          <cell r="R7195" t="str">
            <v>SINAPI</v>
          </cell>
        </row>
        <row r="7196">
          <cell r="G7196">
            <v>90773</v>
          </cell>
          <cell r="H7196" t="str">
            <v>DESENHISTA COPISTA COM ENCARGOS COMPLEMENTARES</v>
          </cell>
          <cell r="I7196" t="str">
            <v>H</v>
          </cell>
          <cell r="J7196" t="str">
            <v>COEFICIENTE DE REPRESENTATIVIDADE</v>
          </cell>
          <cell r="K7196" t="str">
            <v>10,24</v>
          </cell>
          <cell r="M7196" t="str">
            <v>8,28</v>
          </cell>
          <cell r="N7196">
            <v>1.9600000000000009</v>
          </cell>
          <cell r="O7196">
            <v>10.24</v>
          </cell>
          <cell r="P7196">
            <v>0</v>
          </cell>
          <cell r="R7196" t="str">
            <v>SINAPI</v>
          </cell>
        </row>
        <row r="7197">
          <cell r="G7197">
            <v>90775</v>
          </cell>
          <cell r="H7197" t="str">
            <v>DESENHISTA PROJETISTA COM ENCARGOS COMPLEMENTARES</v>
          </cell>
          <cell r="I7197" t="str">
            <v>H</v>
          </cell>
          <cell r="J7197" t="str">
            <v>COEFICIENTE DE REPRESENTATIVIDADE</v>
          </cell>
          <cell r="K7197" t="str">
            <v>21,26</v>
          </cell>
          <cell r="M7197" t="str">
            <v>19,30</v>
          </cell>
          <cell r="N7197">
            <v>1.9600000000000009</v>
          </cell>
          <cell r="O7197">
            <v>21.26</v>
          </cell>
          <cell r="P7197">
            <v>0</v>
          </cell>
          <cell r="R7197" t="str">
            <v>SINAPI</v>
          </cell>
        </row>
        <row r="7198">
          <cell r="G7198">
            <v>90776</v>
          </cell>
          <cell r="H7198" t="str">
            <v>ENCARREGADO GERAL COM ENCARGOS COMPLEMENTARES</v>
          </cell>
          <cell r="I7198" t="str">
            <v>H</v>
          </cell>
          <cell r="J7198" t="str">
            <v>COLETADO</v>
          </cell>
          <cell r="K7198" t="str">
            <v>28,11</v>
          </cell>
          <cell r="M7198" t="str">
            <v>25,62</v>
          </cell>
          <cell r="N7198">
            <v>2.4899999999999984</v>
          </cell>
          <cell r="O7198">
            <v>28.11</v>
          </cell>
          <cell r="P7198">
            <v>0</v>
          </cell>
          <cell r="R7198" t="str">
            <v>SINAPI</v>
          </cell>
        </row>
        <row r="7199">
          <cell r="G7199">
            <v>90777</v>
          </cell>
          <cell r="H7199" t="str">
            <v>ENGENHEIRO CIVIL DE OBRA JUNIOR COM ENCARGOS COMPLEMENTARES</v>
          </cell>
          <cell r="I7199" t="str">
            <v>H</v>
          </cell>
          <cell r="J7199" t="str">
            <v>COLETADO</v>
          </cell>
          <cell r="K7199" t="str">
            <v>109,42</v>
          </cell>
          <cell r="M7199" t="str">
            <v>107,49</v>
          </cell>
          <cell r="N7199">
            <v>1.9300000000000068</v>
          </cell>
          <cell r="O7199">
            <v>109.42</v>
          </cell>
          <cell r="P7199">
            <v>0</v>
          </cell>
          <cell r="R7199" t="str">
            <v>SINAPI</v>
          </cell>
        </row>
        <row r="7200">
          <cell r="G7200">
            <v>90778</v>
          </cell>
          <cell r="H7200" t="str">
            <v>ENGENHEIRO CIVIL DE OBRA PLENO COM ENCARGOS COMPLEMENTARES</v>
          </cell>
          <cell r="I7200" t="str">
            <v>H</v>
          </cell>
          <cell r="J7200" t="str">
            <v>COEFICIENTE DE REPRESENTATIVIDADE</v>
          </cell>
          <cell r="K7200" t="str">
            <v>124,26</v>
          </cell>
          <cell r="M7200" t="str">
            <v>122,33</v>
          </cell>
          <cell r="N7200">
            <v>1.9300000000000068</v>
          </cell>
          <cell r="O7200">
            <v>124.26</v>
          </cell>
          <cell r="P7200">
            <v>0</v>
          </cell>
          <cell r="R7200" t="str">
            <v>SINAPI</v>
          </cell>
        </row>
        <row r="7201">
          <cell r="G7201">
            <v>90779</v>
          </cell>
          <cell r="H7201" t="str">
            <v>ENGENHEIRO CIVIL DE OBRA SENIOR COM ENCARGOS COMPLEMENTARES</v>
          </cell>
          <cell r="I7201" t="str">
            <v>H</v>
          </cell>
          <cell r="J7201" t="str">
            <v>COEFICIENTE DE REPRESENTATIVIDADE</v>
          </cell>
          <cell r="K7201" t="str">
            <v>169,19</v>
          </cell>
          <cell r="M7201" t="str">
            <v>167,26</v>
          </cell>
          <cell r="N7201">
            <v>1.9300000000000068</v>
          </cell>
          <cell r="O7201">
            <v>169.19</v>
          </cell>
          <cell r="P7201">
            <v>0</v>
          </cell>
          <cell r="R7201" t="str">
            <v>SINAPI</v>
          </cell>
        </row>
        <row r="7202">
          <cell r="G7202">
            <v>90780</v>
          </cell>
          <cell r="H7202" t="str">
            <v>MESTRE DE OBRAS COM ENCARGOS COMPLEMENTARES</v>
          </cell>
          <cell r="I7202" t="str">
            <v>H</v>
          </cell>
          <cell r="J7202" t="str">
            <v>COEFICIENTE DE REPRESENTATIVIDADE</v>
          </cell>
          <cell r="K7202" t="str">
            <v>57,80</v>
          </cell>
          <cell r="M7202" t="str">
            <v>55,31</v>
          </cell>
          <cell r="N7202">
            <v>2.4899999999999949</v>
          </cell>
          <cell r="O7202">
            <v>57.8</v>
          </cell>
          <cell r="P7202">
            <v>0</v>
          </cell>
          <cell r="R7202" t="str">
            <v>SINAPI</v>
          </cell>
        </row>
        <row r="7203">
          <cell r="G7203">
            <v>90781</v>
          </cell>
          <cell r="H7203" t="str">
            <v>TOPOGRAFO COM ENCARGOS COMPLEMENTARES</v>
          </cell>
          <cell r="I7203" t="str">
            <v>H</v>
          </cell>
          <cell r="J7203" t="str">
            <v>COLETADO</v>
          </cell>
          <cell r="K7203" t="str">
            <v>20,86</v>
          </cell>
          <cell r="M7203" t="str">
            <v>18,90</v>
          </cell>
          <cell r="N7203">
            <v>1.9600000000000009</v>
          </cell>
          <cell r="O7203">
            <v>20.86</v>
          </cell>
          <cell r="P7203">
            <v>0</v>
          </cell>
          <cell r="R7203" t="str">
            <v>SINAPI</v>
          </cell>
        </row>
        <row r="7204">
          <cell r="G7204">
            <v>91677</v>
          </cell>
          <cell r="H7204" t="str">
            <v>ENGENHEIRO ELETRICISTA COM ENCARGOS COMPLEMENTARES</v>
          </cell>
          <cell r="I7204" t="str">
            <v>H</v>
          </cell>
          <cell r="J7204" t="str">
            <v>COEFICIENTE DE REPRESENTATIVIDADE</v>
          </cell>
          <cell r="K7204" t="str">
            <v>106,50</v>
          </cell>
          <cell r="M7204" t="str">
            <v>104,57</v>
          </cell>
          <cell r="N7204">
            <v>1.9300000000000068</v>
          </cell>
          <cell r="O7204">
            <v>106.5</v>
          </cell>
          <cell r="P7204">
            <v>0</v>
          </cell>
          <cell r="R7204" t="str">
            <v>SINAPI</v>
          </cell>
        </row>
        <row r="7205">
          <cell r="G7205">
            <v>91678</v>
          </cell>
          <cell r="H7205" t="str">
            <v>ENGENHEIRO SANITARISTA COM ENCARGOS COMPLEMENTARES</v>
          </cell>
          <cell r="I7205" t="str">
            <v>H</v>
          </cell>
          <cell r="J7205" t="str">
            <v>COEFICIENTE DE REPRESENTATIVIDADE</v>
          </cell>
          <cell r="K7205" t="str">
            <v>102,43</v>
          </cell>
          <cell r="M7205" t="str">
            <v>100,50</v>
          </cell>
          <cell r="N7205">
            <v>1.9300000000000068</v>
          </cell>
          <cell r="O7205">
            <v>102.43</v>
          </cell>
          <cell r="P7205">
            <v>0</v>
          </cell>
          <cell r="R7205" t="str">
            <v>SINAPI</v>
          </cell>
        </row>
        <row r="7206">
          <cell r="G7206">
            <v>93558</v>
          </cell>
          <cell r="H7206" t="str">
            <v>MOTORISTA DE CAMINHAO COM ENCARGOS COMPLEMENTARES</v>
          </cell>
          <cell r="I7206" t="str">
            <v>MES</v>
          </cell>
          <cell r="J7206" t="str">
            <v>COEFICIENTE DE REPRESENTATIVIDADE</v>
          </cell>
          <cell r="K7206" t="str">
            <v>4.074,35</v>
          </cell>
          <cell r="M7206" t="str">
            <v>3.320,78</v>
          </cell>
          <cell r="N7206">
            <v>753.56999999999971</v>
          </cell>
          <cell r="O7206">
            <v>4074.35</v>
          </cell>
          <cell r="P7206">
            <v>0</v>
          </cell>
          <cell r="R7206" t="str">
            <v>SINAPI</v>
          </cell>
        </row>
        <row r="7207">
          <cell r="G7207">
            <v>93559</v>
          </cell>
          <cell r="H7207" t="str">
            <v>DESENHISTA DETALHISTA COM ENCARGOS COMPLEMENTARES</v>
          </cell>
          <cell r="I7207" t="str">
            <v>MES</v>
          </cell>
          <cell r="J7207" t="str">
            <v>COEFICIENTE DE REPRESENTATIVIDADE</v>
          </cell>
          <cell r="K7207" t="str">
            <v>3.519,53</v>
          </cell>
          <cell r="M7207" t="str">
            <v>3.149,20</v>
          </cell>
          <cell r="N7207">
            <v>370.33000000000038</v>
          </cell>
          <cell r="O7207">
            <v>3519.53</v>
          </cell>
          <cell r="P7207">
            <v>0</v>
          </cell>
          <cell r="R7207" t="str">
            <v>SINAPI</v>
          </cell>
        </row>
        <row r="7208">
          <cell r="G7208">
            <v>93560</v>
          </cell>
          <cell r="H7208" t="str">
            <v>DESENHISTA COPISTA COM ENCARGOS COMPLEMENTARES</v>
          </cell>
          <cell r="I7208" t="str">
            <v>MES</v>
          </cell>
          <cell r="J7208" t="str">
            <v>COEFICIENTE DE REPRESENTATIVIDADE</v>
          </cell>
          <cell r="K7208" t="str">
            <v>1.833,55</v>
          </cell>
          <cell r="M7208" t="str">
            <v>1.463,22</v>
          </cell>
          <cell r="N7208">
            <v>370.32999999999993</v>
          </cell>
          <cell r="O7208">
            <v>1833.55</v>
          </cell>
          <cell r="P7208">
            <v>0</v>
          </cell>
          <cell r="R7208" t="str">
            <v>SINAPI</v>
          </cell>
        </row>
        <row r="7209">
          <cell r="G7209">
            <v>93561</v>
          </cell>
          <cell r="H7209" t="str">
            <v>DESENHISTA PROJETISTA COM ENCARGOS COMPLEMENTARES</v>
          </cell>
          <cell r="I7209" t="str">
            <v>MES</v>
          </cell>
          <cell r="J7209" t="str">
            <v>COEFICIENTE DE REPRESENTATIVIDADE</v>
          </cell>
          <cell r="K7209" t="str">
            <v>3.773,50</v>
          </cell>
          <cell r="M7209" t="str">
            <v>3.403,17</v>
          </cell>
          <cell r="N7209">
            <v>370.32999999999993</v>
          </cell>
          <cell r="O7209">
            <v>3773.5</v>
          </cell>
          <cell r="P7209">
            <v>0</v>
          </cell>
          <cell r="R7209" t="str">
            <v>SINAPI</v>
          </cell>
        </row>
        <row r="7210">
          <cell r="G7210">
            <v>93562</v>
          </cell>
          <cell r="H7210" t="str">
            <v>AUXILIAR DE DESENHISTA COM ENCARGOS COMPLEMENTARES</v>
          </cell>
          <cell r="I7210" t="str">
            <v>MES</v>
          </cell>
          <cell r="J7210" t="str">
            <v>COEFICIENTE DE REPRESENTATIVIDADE</v>
          </cell>
          <cell r="K7210" t="str">
            <v>2.517,10</v>
          </cell>
          <cell r="M7210" t="str">
            <v>2.146,77</v>
          </cell>
          <cell r="N7210">
            <v>370.32999999999993</v>
          </cell>
          <cell r="O7210">
            <v>2517.1</v>
          </cell>
          <cell r="P7210">
            <v>0</v>
          </cell>
          <cell r="R7210" t="str">
            <v>SINAPI</v>
          </cell>
        </row>
        <row r="7211">
          <cell r="G7211">
            <v>93563</v>
          </cell>
          <cell r="H7211" t="str">
            <v>ALMOXARIFE COM ENCARGOS COMPLEMENTARES</v>
          </cell>
          <cell r="I7211" t="str">
            <v>MES</v>
          </cell>
          <cell r="J7211" t="str">
            <v>COEFICIENTE DE REPRESENTATIVIDADE</v>
          </cell>
          <cell r="K7211" t="str">
            <v>3.700,52</v>
          </cell>
          <cell r="M7211" t="str">
            <v>3.320,78</v>
          </cell>
          <cell r="N7211">
            <v>379.73999999999978</v>
          </cell>
          <cell r="O7211">
            <v>3700.52</v>
          </cell>
          <cell r="P7211">
            <v>0</v>
          </cell>
          <cell r="R7211" t="str">
            <v>SINAPI</v>
          </cell>
        </row>
        <row r="7212">
          <cell r="G7212">
            <v>93564</v>
          </cell>
          <cell r="H7212" t="str">
            <v>APONTADOR OU APROPRIADOR COM ENCARGOS COMPLEMENTARES</v>
          </cell>
          <cell r="I7212" t="str">
            <v>MES</v>
          </cell>
          <cell r="J7212" t="str">
            <v>COEFICIENTE DE REPRESENTATIVIDADE</v>
          </cell>
          <cell r="K7212" t="str">
            <v>3.852,52</v>
          </cell>
          <cell r="M7212" t="str">
            <v>3.472,78</v>
          </cell>
          <cell r="N7212">
            <v>379.73999999999978</v>
          </cell>
          <cell r="O7212">
            <v>3852.52</v>
          </cell>
          <cell r="P7212">
            <v>0</v>
          </cell>
          <cell r="R7212" t="str">
            <v>SINAPI</v>
          </cell>
        </row>
        <row r="7213">
          <cell r="G7213">
            <v>93565</v>
          </cell>
          <cell r="H7213" t="str">
            <v>ENGENHEIRO CIVIL DE OBRA JUNIOR COM ENCARGOS COMPLEMENTARES</v>
          </cell>
          <cell r="I7213" t="str">
            <v>MES</v>
          </cell>
          <cell r="J7213" t="str">
            <v>COEFICIENTE DE REPRESENTATIVIDADE</v>
          </cell>
          <cell r="K7213" t="str">
            <v>19.262,42</v>
          </cell>
          <cell r="M7213" t="str">
            <v>18.897,98</v>
          </cell>
          <cell r="N7213">
            <v>364.43999999999869</v>
          </cell>
          <cell r="O7213">
            <v>19262.419999999998</v>
          </cell>
          <cell r="P7213">
            <v>0</v>
          </cell>
          <cell r="R7213" t="str">
            <v>SINAPI</v>
          </cell>
        </row>
        <row r="7214">
          <cell r="G7214">
            <v>93566</v>
          </cell>
          <cell r="H7214" t="str">
            <v>AUXILIAR DE ESCRITORIO COM ENCARGOS COMPLEMENTARES</v>
          </cell>
          <cell r="I7214" t="str">
            <v>MES</v>
          </cell>
          <cell r="J7214" t="str">
            <v>COEFICIENTE DE REPRESENTATIVIDADE</v>
          </cell>
          <cell r="K7214" t="str">
            <v>2.963,33</v>
          </cell>
          <cell r="M7214" t="str">
            <v>2.583,59</v>
          </cell>
          <cell r="N7214">
            <v>379.73999999999978</v>
          </cell>
          <cell r="O7214">
            <v>2963.33</v>
          </cell>
          <cell r="P7214">
            <v>0</v>
          </cell>
          <cell r="R7214" t="str">
            <v>SINAPI</v>
          </cell>
        </row>
        <row r="7215">
          <cell r="G7215">
            <v>93567</v>
          </cell>
          <cell r="H7215" t="str">
            <v>ENGENHEIRO CIVIL DE OBRA PLENO COM ENCARGOS COMPLEMENTARES</v>
          </cell>
          <cell r="I7215" t="str">
            <v>MES</v>
          </cell>
          <cell r="J7215" t="str">
            <v>COEFICIENTE DE REPRESENTATIVIDADE</v>
          </cell>
          <cell r="K7215" t="str">
            <v>21.874,23</v>
          </cell>
          <cell r="M7215" t="str">
            <v>21.509,79</v>
          </cell>
          <cell r="N7215">
            <v>364.43999999999869</v>
          </cell>
          <cell r="O7215">
            <v>21874.23</v>
          </cell>
          <cell r="P7215">
            <v>0</v>
          </cell>
          <cell r="R7215" t="str">
            <v>SINAPI</v>
          </cell>
        </row>
        <row r="7216">
          <cell r="G7216">
            <v>93568</v>
          </cell>
          <cell r="H7216" t="str">
            <v>ENGENHEIRO CIVIL DE OBRA SENIOR COM ENCARGOS COMPLEMENTARES</v>
          </cell>
          <cell r="I7216" t="str">
            <v>MES</v>
          </cell>
          <cell r="J7216" t="str">
            <v>COEFICIENTE DE REPRESENTATIVIDADE</v>
          </cell>
          <cell r="K7216" t="str">
            <v>29.767,75</v>
          </cell>
          <cell r="M7216" t="str">
            <v>29.403,31</v>
          </cell>
          <cell r="N7216">
            <v>364.43999999999869</v>
          </cell>
          <cell r="O7216">
            <v>29767.75</v>
          </cell>
          <cell r="P7216">
            <v>0</v>
          </cell>
          <cell r="R7216" t="str">
            <v>SINAPI</v>
          </cell>
        </row>
        <row r="7217">
          <cell r="G7217">
            <v>93569</v>
          </cell>
          <cell r="H7217" t="str">
            <v>ARQUITETO JUNIOR COM ENCARGOS COMPLEMENTARES</v>
          </cell>
          <cell r="I7217" t="str">
            <v>MES</v>
          </cell>
          <cell r="J7217" t="str">
            <v>COEFICIENTE DE REPRESENTATIVIDADE</v>
          </cell>
          <cell r="K7217" t="str">
            <v>14.224,07</v>
          </cell>
          <cell r="M7217" t="str">
            <v>13.859,63</v>
          </cell>
          <cell r="N7217">
            <v>364.44000000000051</v>
          </cell>
          <cell r="O7217">
            <v>14224.07</v>
          </cell>
          <cell r="P7217">
            <v>0</v>
          </cell>
          <cell r="R7217" t="str">
            <v>SINAPI</v>
          </cell>
        </row>
        <row r="7218">
          <cell r="G7218">
            <v>93570</v>
          </cell>
          <cell r="H7218" t="str">
            <v>ARQUITETO PLENO COM ENCARGOS COMPLEMENTARES</v>
          </cell>
          <cell r="I7218" t="str">
            <v>MES</v>
          </cell>
          <cell r="J7218" t="str">
            <v>COEFICIENTE DE REPRESENTATIVIDADE</v>
          </cell>
          <cell r="K7218" t="str">
            <v>20.050,87</v>
          </cell>
          <cell r="M7218" t="str">
            <v>19.686,43</v>
          </cell>
          <cell r="N7218">
            <v>364.43999999999869</v>
          </cell>
          <cell r="O7218">
            <v>20050.87</v>
          </cell>
          <cell r="P7218">
            <v>0</v>
          </cell>
          <cell r="R7218" t="str">
            <v>SINAPI</v>
          </cell>
        </row>
        <row r="7219">
          <cell r="G7219">
            <v>93571</v>
          </cell>
          <cell r="H7219" t="str">
            <v>ARQUITETO SENIOR COM ENCARGOS COMPLEMENTARES</v>
          </cell>
          <cell r="I7219" t="str">
            <v>MES</v>
          </cell>
          <cell r="J7219" t="str">
            <v>COEFICIENTE DE REPRESENTATIVIDADE</v>
          </cell>
          <cell r="K7219" t="str">
            <v>26.391,66</v>
          </cell>
          <cell r="M7219" t="str">
            <v>26.027,22</v>
          </cell>
          <cell r="N7219">
            <v>364.43999999999869</v>
          </cell>
          <cell r="O7219">
            <v>26391.66</v>
          </cell>
          <cell r="P7219">
            <v>0</v>
          </cell>
          <cell r="R7219" t="str">
            <v>SINAPI</v>
          </cell>
        </row>
        <row r="7220">
          <cell r="G7220">
            <v>93572</v>
          </cell>
          <cell r="H7220" t="str">
            <v>ENCARREGADO GERAL DE OBRAS COM ENCARGOS COMPLEMENTARES</v>
          </cell>
          <cell r="I7220" t="str">
            <v>MES</v>
          </cell>
          <cell r="J7220" t="str">
            <v>COEFICIENTE DE REPRESENTATIVIDADE</v>
          </cell>
          <cell r="K7220" t="str">
            <v>4.970,19</v>
          </cell>
          <cell r="M7220" t="str">
            <v>4.498,74</v>
          </cell>
          <cell r="N7220">
            <v>471.44999999999982</v>
          </cell>
          <cell r="O7220">
            <v>4970.1899999999996</v>
          </cell>
          <cell r="P7220">
            <v>0</v>
          </cell>
          <cell r="R7220" t="str">
            <v>SINAPI</v>
          </cell>
        </row>
        <row r="7221">
          <cell r="G7221">
            <v>94295</v>
          </cell>
          <cell r="H7221" t="str">
            <v>MESTRE DE OBRAS COM ENCARGOS COMPLEMENTARES</v>
          </cell>
          <cell r="I7221" t="str">
            <v>MES</v>
          </cell>
          <cell r="J7221" t="str">
            <v>COEFICIENTE DE REPRESENTATIVIDADE</v>
          </cell>
          <cell r="K7221" t="str">
            <v>10.181,03</v>
          </cell>
          <cell r="M7221" t="str">
            <v>9.709,58</v>
          </cell>
          <cell r="N7221">
            <v>471.45000000000073</v>
          </cell>
          <cell r="O7221">
            <v>10181.030000000001</v>
          </cell>
          <cell r="P7221">
            <v>0</v>
          </cell>
          <cell r="R7221" t="str">
            <v>SINAPI</v>
          </cell>
        </row>
        <row r="7222">
          <cell r="G7222">
            <v>94296</v>
          </cell>
          <cell r="H7222" t="str">
            <v>TOPOGRAFO COM ENCARGOS COMPLEMENTARES</v>
          </cell>
          <cell r="I7222" t="str">
            <v>MES</v>
          </cell>
          <cell r="J7222" t="str">
            <v>COEFICIENTE DE REPRESENTATIVIDADE</v>
          </cell>
          <cell r="K7222" t="str">
            <v>3.699,55</v>
          </cell>
          <cell r="M7222" t="str">
            <v>3.329,22</v>
          </cell>
          <cell r="N7222">
            <v>370.33000000000038</v>
          </cell>
          <cell r="O7222">
            <v>3699.55</v>
          </cell>
          <cell r="P7222">
            <v>0</v>
          </cell>
          <cell r="R7222" t="str">
            <v>SINAPI</v>
          </cell>
        </row>
        <row r="7223">
          <cell r="G7223">
            <v>95308</v>
          </cell>
          <cell r="H7223" t="str">
            <v>CURSO DE CAPACITAÇÃO PARA AJUDANTE DE ARMADOR (ENCARGOS COMPLEMENTARES) - HORISTA</v>
          </cell>
          <cell r="I7223" t="str">
            <v>H</v>
          </cell>
          <cell r="J7223" t="str">
            <v>COEFICIENTE DE REPRESENTATIVIDADE</v>
          </cell>
          <cell r="K7223" t="str">
            <v>0,16</v>
          </cell>
          <cell r="M7223" t="str">
            <v>0,16</v>
          </cell>
          <cell r="N7223">
            <v>0</v>
          </cell>
          <cell r="O7223">
            <v>0.16</v>
          </cell>
          <cell r="P7223">
            <v>0</v>
          </cell>
          <cell r="R7223" t="str">
            <v>SINAPI</v>
          </cell>
        </row>
        <row r="7224">
          <cell r="G7224">
            <v>95309</v>
          </cell>
          <cell r="H7224" t="str">
            <v>CURSO DE CAPACITAÇÃO PARA AJUDANTE DE CARPINTEIRO (ENCARGOS COMPLEMENTARES) - HORISTA</v>
          </cell>
          <cell r="I7224" t="str">
            <v>H</v>
          </cell>
          <cell r="J7224" t="str">
            <v>COEFICIENTE DE REPRESENTATIVIDADE</v>
          </cell>
          <cell r="K7224" t="str">
            <v>0,23</v>
          </cell>
          <cell r="M7224" t="str">
            <v>0,23</v>
          </cell>
          <cell r="N7224">
            <v>0</v>
          </cell>
          <cell r="O7224">
            <v>0.23</v>
          </cell>
          <cell r="P7224">
            <v>0</v>
          </cell>
          <cell r="R7224" t="str">
            <v>SINAPI</v>
          </cell>
        </row>
        <row r="7225">
          <cell r="G7225">
            <v>95310</v>
          </cell>
          <cell r="H7225" t="str">
            <v>CURSO DE CAPACITAÇÃO PARA AJUDANTE DE ESTRUTURA METÁLICA (ENCARGOS COMPLEMENTARES) - HORISTA</v>
          </cell>
          <cell r="I7225" t="str">
            <v>H</v>
          </cell>
          <cell r="J7225" t="str">
            <v>COEFICIENTE DE REPRESENTATIVIDADE</v>
          </cell>
          <cell r="K7225" t="str">
            <v>0,12</v>
          </cell>
          <cell r="M7225" t="str">
            <v>0,12</v>
          </cell>
          <cell r="N7225">
            <v>0</v>
          </cell>
          <cell r="O7225">
            <v>0.12</v>
          </cell>
          <cell r="P7225">
            <v>0</v>
          </cell>
          <cell r="R7225" t="str">
            <v>SINAPI</v>
          </cell>
        </row>
        <row r="7226">
          <cell r="G7226">
            <v>95311</v>
          </cell>
          <cell r="H7226" t="str">
            <v>CURSO DE CAPACITAÇÃO PARA AJUDANTE DE OPERAÇÃO EM GERAL (ENCARGOS COMPLEMENTARES) - HORISTA</v>
          </cell>
          <cell r="I7226" t="str">
            <v>H</v>
          </cell>
          <cell r="J7226" t="str">
            <v>COEFICIENTE DE REPRESENTATIVIDADE</v>
          </cell>
          <cell r="K7226" t="str">
            <v>0,16</v>
          </cell>
          <cell r="M7226" t="str">
            <v>0,16</v>
          </cell>
          <cell r="N7226">
            <v>0</v>
          </cell>
          <cell r="O7226">
            <v>0.16</v>
          </cell>
          <cell r="P7226">
            <v>0</v>
          </cell>
          <cell r="R7226" t="str">
            <v>SINAPI</v>
          </cell>
        </row>
        <row r="7227">
          <cell r="G7227">
            <v>95312</v>
          </cell>
          <cell r="H7227" t="str">
            <v>CURSO DE CAPACITAÇÃO PARA AJUDANTE DE PEDREIRO (ENCARGOS COMPLEMENTARES) - HORISTA</v>
          </cell>
          <cell r="I7227" t="str">
            <v>H</v>
          </cell>
          <cell r="J7227" t="str">
            <v>COEFICIENTE DE REPRESENTATIVIDADE</v>
          </cell>
          <cell r="K7227" t="str">
            <v>0,21</v>
          </cell>
          <cell r="M7227" t="str">
            <v>0,21</v>
          </cell>
          <cell r="N7227">
            <v>0</v>
          </cell>
          <cell r="O7227">
            <v>0.21</v>
          </cell>
          <cell r="P7227">
            <v>0</v>
          </cell>
          <cell r="R7227" t="str">
            <v>SINAPI</v>
          </cell>
        </row>
        <row r="7228">
          <cell r="G7228">
            <v>95313</v>
          </cell>
          <cell r="H7228" t="str">
            <v>CURSO DE CAPACITAÇÃO PARA AJUDANTE ESPECIALIZADO (ENCARGOS COMPLEMENTARES) - HORISTA</v>
          </cell>
          <cell r="I7228" t="str">
            <v>H</v>
          </cell>
          <cell r="J7228" t="str">
            <v>COEFICIENTE DE REPRESENTATIVIDADE</v>
          </cell>
          <cell r="K7228" t="str">
            <v>0,18</v>
          </cell>
          <cell r="M7228" t="str">
            <v>0,18</v>
          </cell>
          <cell r="N7228">
            <v>0</v>
          </cell>
          <cell r="O7228">
            <v>0.18</v>
          </cell>
          <cell r="P7228">
            <v>0</v>
          </cell>
          <cell r="R7228" t="str">
            <v>SINAPI</v>
          </cell>
        </row>
        <row r="7229">
          <cell r="G7229">
            <v>95314</v>
          </cell>
          <cell r="H7229" t="str">
            <v>CURSO DE CAPACITAÇÃO PARA ARMADOR (ENCARGOS COMPLEMENTARES) - HORISTA</v>
          </cell>
          <cell r="I7229" t="str">
            <v>H</v>
          </cell>
          <cell r="J7229" t="str">
            <v>COEFICIENTE DE REPRESENTATIVIDADE</v>
          </cell>
          <cell r="K7229" t="str">
            <v>0,22</v>
          </cell>
          <cell r="M7229" t="str">
            <v>0,22</v>
          </cell>
          <cell r="N7229">
            <v>0</v>
          </cell>
          <cell r="O7229">
            <v>0.22</v>
          </cell>
          <cell r="P7229">
            <v>0</v>
          </cell>
          <cell r="R7229" t="str">
            <v>SINAPI</v>
          </cell>
        </row>
        <row r="7230">
          <cell r="G7230">
            <v>95315</v>
          </cell>
          <cell r="H7230" t="str">
            <v>CURSO DE CAPACITAÇÃO PARA ASSENTADOR DE TUBOS (ENCARGOS COMPLEMENTARES) - HORISTA</v>
          </cell>
          <cell r="I7230" t="str">
            <v>H</v>
          </cell>
          <cell r="J7230" t="str">
            <v>COEFICIENTE DE REPRESENTATIVIDADE</v>
          </cell>
          <cell r="K7230" t="str">
            <v>0,25</v>
          </cell>
          <cell r="M7230" t="str">
            <v>0,25</v>
          </cell>
          <cell r="N7230">
            <v>0</v>
          </cell>
          <cell r="O7230">
            <v>0.25</v>
          </cell>
          <cell r="P7230">
            <v>0</v>
          </cell>
          <cell r="R7230" t="str">
            <v>SINAPI</v>
          </cell>
        </row>
        <row r="7231">
          <cell r="G7231">
            <v>95316</v>
          </cell>
          <cell r="H7231" t="str">
            <v>CURSO DE CAPACITAÇÃO PARA AUXILIAR DE ELETRICISTA (ENCARGOS COMPLEMENTARES) - HORISTA</v>
          </cell>
          <cell r="I7231" t="str">
            <v>H</v>
          </cell>
          <cell r="J7231" t="str">
            <v>COEFICIENTE DE REPRESENTATIVIDADE</v>
          </cell>
          <cell r="K7231" t="str">
            <v>0,59</v>
          </cell>
          <cell r="M7231" t="str">
            <v>0,59</v>
          </cell>
          <cell r="N7231">
            <v>0</v>
          </cell>
          <cell r="O7231">
            <v>0.59</v>
          </cell>
          <cell r="P7231">
            <v>0</v>
          </cell>
          <cell r="R7231" t="str">
            <v>SINAPI</v>
          </cell>
        </row>
        <row r="7232">
          <cell r="G7232">
            <v>95317</v>
          </cell>
          <cell r="H7232" t="str">
            <v>CURSO DE CAPACITAÇÃO PARA AUXILIAR DE ENCANADOR OU BOMBEIRO HIDRÁULICO (ENCARGOS COMPLEMENTARES) - HORISTA</v>
          </cell>
          <cell r="I7232" t="str">
            <v>H</v>
          </cell>
          <cell r="J7232" t="str">
            <v>COEFICIENTE DE REPRESENTATIVIDADE</v>
          </cell>
          <cell r="K7232" t="str">
            <v>0,28</v>
          </cell>
          <cell r="M7232" t="str">
            <v>0,28</v>
          </cell>
          <cell r="N7232">
            <v>0</v>
          </cell>
          <cell r="O7232">
            <v>0.28000000000000003</v>
          </cell>
          <cell r="P7232">
            <v>0</v>
          </cell>
          <cell r="R7232" t="str">
            <v>SINAPI</v>
          </cell>
        </row>
        <row r="7233">
          <cell r="G7233">
            <v>95318</v>
          </cell>
          <cell r="H7233" t="str">
            <v>CURSO DE CAPACITAÇÃO PARA AUXILIAR DE LABORATÓRIO (ENCARGOS COMPLEMENTARES) - HORISTA</v>
          </cell>
          <cell r="I7233" t="str">
            <v>H</v>
          </cell>
          <cell r="J7233" t="str">
            <v>COEFICIENTE DE REPRESENTATIVIDADE</v>
          </cell>
          <cell r="K7233" t="str">
            <v>0,20</v>
          </cell>
          <cell r="M7233" t="str">
            <v>0,20</v>
          </cell>
          <cell r="N7233">
            <v>0</v>
          </cell>
          <cell r="O7233">
            <v>0.2</v>
          </cell>
          <cell r="P7233">
            <v>0</v>
          </cell>
          <cell r="R7233" t="str">
            <v>SINAPI</v>
          </cell>
        </row>
        <row r="7234">
          <cell r="G7234">
            <v>95319</v>
          </cell>
          <cell r="H7234" t="str">
            <v>CURSO DE CAPACITAÇÃO PARA AUXILIAR DE MECÂNICO (ENCARGOS COMPLEMENTARES) - HORISTA</v>
          </cell>
          <cell r="I7234" t="str">
            <v>H</v>
          </cell>
          <cell r="J7234" t="str">
            <v>COEFICIENTE DE REPRESENTATIVIDADE</v>
          </cell>
          <cell r="K7234" t="str">
            <v>0,14</v>
          </cell>
          <cell r="M7234" t="str">
            <v>0,14</v>
          </cell>
          <cell r="N7234">
            <v>0</v>
          </cell>
          <cell r="O7234">
            <v>0.14000000000000001</v>
          </cell>
          <cell r="P7234">
            <v>0</v>
          </cell>
          <cell r="R7234" t="str">
            <v>SINAPI</v>
          </cell>
        </row>
        <row r="7235">
          <cell r="G7235">
            <v>95320</v>
          </cell>
          <cell r="H7235" t="str">
            <v>CURSO DE CAPACITAÇÃO PARA AUXILIAR DE SERRALHEIRO (ENCARGOS COMPLEMENTARES) - HORISTA</v>
          </cell>
          <cell r="I7235" t="str">
            <v>H</v>
          </cell>
          <cell r="J7235" t="str">
            <v>COEFICIENTE DE REPRESENTATIVIDADE</v>
          </cell>
          <cell r="K7235" t="str">
            <v>0,18</v>
          </cell>
          <cell r="M7235" t="str">
            <v>0,18</v>
          </cell>
          <cell r="N7235">
            <v>0</v>
          </cell>
          <cell r="O7235">
            <v>0.18</v>
          </cell>
          <cell r="P7235">
            <v>0</v>
          </cell>
          <cell r="R7235" t="str">
            <v>SINAPI</v>
          </cell>
        </row>
        <row r="7236">
          <cell r="G7236">
            <v>95321</v>
          </cell>
          <cell r="H7236" t="str">
            <v>CURSO DE CAPACITAÇÃO PARA AUXILIAR DE SERVIÇOS GERAIS (ENCARGOS COMPLEMENTARES) - HORISTA</v>
          </cell>
          <cell r="I7236" t="str">
            <v>H</v>
          </cell>
          <cell r="J7236" t="str">
            <v>COEFICIENTE DE REPRESENTATIVIDADE</v>
          </cell>
          <cell r="K7236" t="str">
            <v>0,16</v>
          </cell>
          <cell r="M7236" t="str">
            <v>0,16</v>
          </cell>
          <cell r="N7236">
            <v>0</v>
          </cell>
          <cell r="O7236">
            <v>0.16</v>
          </cell>
          <cell r="P7236">
            <v>0</v>
          </cell>
          <cell r="R7236" t="str">
            <v>SINAPI</v>
          </cell>
        </row>
        <row r="7237">
          <cell r="G7237">
            <v>95322</v>
          </cell>
          <cell r="H7237" t="str">
            <v>CURSO DE CAPACITAÇÃO PARA AUXILIAR DE TOPÓGRAFO (ENCARGOS COMPLEMENTARES) - HORISTA</v>
          </cell>
          <cell r="I7237" t="str">
            <v>H</v>
          </cell>
          <cell r="J7237" t="str">
            <v>COEFICIENTE DE REPRESENTATIVIDADE</v>
          </cell>
          <cell r="K7237" t="str">
            <v>0,07</v>
          </cell>
          <cell r="M7237" t="str">
            <v>0,07</v>
          </cell>
          <cell r="N7237">
            <v>0</v>
          </cell>
          <cell r="O7237">
            <v>7.0000000000000007E-2</v>
          </cell>
          <cell r="P7237">
            <v>0</v>
          </cell>
          <cell r="R7237" t="str">
            <v>SINAPI</v>
          </cell>
        </row>
        <row r="7238">
          <cell r="G7238">
            <v>95323</v>
          </cell>
          <cell r="H7238" t="str">
            <v>CURSO DE CAPACITAÇÃO PARA AUXILIAR TÉCNICO DE ENGENHARIA (ENCARGOS COMPLEMENTARES) - HORISTA</v>
          </cell>
          <cell r="I7238" t="str">
            <v>H</v>
          </cell>
          <cell r="J7238" t="str">
            <v>COEFICIENTE DE REPRESENTATIVIDADE</v>
          </cell>
          <cell r="K7238" t="str">
            <v>0,23</v>
          </cell>
          <cell r="M7238" t="str">
            <v>0,23</v>
          </cell>
          <cell r="N7238">
            <v>0</v>
          </cell>
          <cell r="O7238">
            <v>0.23</v>
          </cell>
          <cell r="P7238">
            <v>0</v>
          </cell>
          <cell r="R7238" t="str">
            <v>SINAPI</v>
          </cell>
        </row>
        <row r="7239">
          <cell r="G7239">
            <v>95324</v>
          </cell>
          <cell r="H7239" t="str">
            <v>CURSO DE CAPACITAÇÃO PARA AZULEJISTA OU LADRILHISTA (ENCARGOS COMPLEMENTARES) - HORISTA</v>
          </cell>
          <cell r="I7239" t="str">
            <v>H</v>
          </cell>
          <cell r="J7239" t="str">
            <v>COEFICIENTE DE REPRESENTATIVIDADE</v>
          </cell>
          <cell r="K7239" t="str">
            <v>0,29</v>
          </cell>
          <cell r="M7239" t="str">
            <v>0,29</v>
          </cell>
          <cell r="N7239">
            <v>0</v>
          </cell>
          <cell r="O7239">
            <v>0.28999999999999998</v>
          </cell>
          <cell r="P7239">
            <v>0</v>
          </cell>
          <cell r="R7239" t="str">
            <v>SINAPI</v>
          </cell>
        </row>
        <row r="7240">
          <cell r="G7240">
            <v>95325</v>
          </cell>
          <cell r="H7240" t="str">
            <v>CURSO DE CAPACITAÇÃO PARA BLASTER, DINAMITADOR OU CABO DE FOGO (ENCARGOS COMPLEMENTARES) - HORISTA</v>
          </cell>
          <cell r="I7240" t="str">
            <v>H</v>
          </cell>
          <cell r="J7240" t="str">
            <v>COEFICIENTE DE REPRESENTATIVIDADE</v>
          </cell>
          <cell r="K7240" t="str">
            <v>0,25</v>
          </cell>
          <cell r="M7240" t="str">
            <v>0,25</v>
          </cell>
          <cell r="N7240">
            <v>0</v>
          </cell>
          <cell r="O7240">
            <v>0.25</v>
          </cell>
          <cell r="P7240">
            <v>0</v>
          </cell>
          <cell r="R7240" t="str">
            <v>SINAPI</v>
          </cell>
        </row>
        <row r="7241">
          <cell r="G7241">
            <v>95326</v>
          </cell>
          <cell r="H7241" t="str">
            <v>CURSO DE CAPACITAÇÃO PARA CADASTRISTA DE REDES DE AGUA E ESGOTO (ENCARGOS COMPLEMENTARES) - HORISTA</v>
          </cell>
          <cell r="I7241" t="str">
            <v>H</v>
          </cell>
          <cell r="J7241" t="str">
            <v>COEFICIENTE DE REPRESENTATIVIDADE</v>
          </cell>
          <cell r="K7241" t="str">
            <v>0,07</v>
          </cell>
          <cell r="M7241" t="str">
            <v>0,07</v>
          </cell>
          <cell r="N7241">
            <v>0</v>
          </cell>
          <cell r="O7241">
            <v>7.0000000000000007E-2</v>
          </cell>
          <cell r="P7241">
            <v>0</v>
          </cell>
          <cell r="R7241" t="str">
            <v>SINAPI</v>
          </cell>
        </row>
        <row r="7242">
          <cell r="G7242">
            <v>95328</v>
          </cell>
          <cell r="H7242" t="str">
            <v>CURSO DE CAPACITAÇÃO PARA CALCETEIRO (ENCARGOS COMPLEMENTARES) - HORISTA</v>
          </cell>
          <cell r="I7242" t="str">
            <v>H</v>
          </cell>
          <cell r="J7242" t="str">
            <v>COEFICIENTE DE REPRESENTATIVIDADE</v>
          </cell>
          <cell r="K7242" t="str">
            <v>0,20</v>
          </cell>
          <cell r="M7242" t="str">
            <v>0,20</v>
          </cell>
          <cell r="N7242">
            <v>0</v>
          </cell>
          <cell r="O7242">
            <v>0.2</v>
          </cell>
          <cell r="P7242">
            <v>0</v>
          </cell>
          <cell r="R7242" t="str">
            <v>SINAPI</v>
          </cell>
        </row>
        <row r="7243">
          <cell r="G7243">
            <v>95329</v>
          </cell>
          <cell r="H7243" t="str">
            <v>CURSO DE CAPACITAÇÃO PARA CARPINTEIRO DE ESQUADRIA (ENCARGOS COMPLEMENTARES) - HORISTA</v>
          </cell>
          <cell r="I7243" t="str">
            <v>H</v>
          </cell>
          <cell r="J7243" t="str">
            <v>COEFICIENTE DE REPRESENTATIVIDADE</v>
          </cell>
          <cell r="K7243" t="str">
            <v>0,27</v>
          </cell>
          <cell r="M7243" t="str">
            <v>0,27</v>
          </cell>
          <cell r="N7243">
            <v>0</v>
          </cell>
          <cell r="O7243">
            <v>0.27</v>
          </cell>
          <cell r="P7243">
            <v>0</v>
          </cell>
          <cell r="R7243" t="str">
            <v>SINAPI</v>
          </cell>
        </row>
        <row r="7244">
          <cell r="G7244">
            <v>95330</v>
          </cell>
          <cell r="H7244" t="str">
            <v>CURSO DE CAPACITAÇÃO PARA CARPINTEIRO DE FÔRMAS (ENCARGOS COMPLEMENTARES) - HORISTA</v>
          </cell>
          <cell r="I7244" t="str">
            <v>H</v>
          </cell>
          <cell r="J7244" t="str">
            <v>COLETADO</v>
          </cell>
          <cell r="K7244" t="str">
            <v>0,22</v>
          </cell>
          <cell r="M7244" t="str">
            <v>0,22</v>
          </cell>
          <cell r="N7244">
            <v>0</v>
          </cell>
          <cell r="O7244">
            <v>0.22</v>
          </cell>
          <cell r="P7244">
            <v>0</v>
          </cell>
          <cell r="R7244" t="str">
            <v>SINAPI</v>
          </cell>
        </row>
        <row r="7245">
          <cell r="G7245">
            <v>95331</v>
          </cell>
          <cell r="H7245" t="str">
            <v>CURSO DE CAPACITAÇÃO PARA CAVOUQUEIRO OU OPERADOR PERFURATRIZ/ROMPEDOR (ENCARGOS COMPLEMENTARES) - HORISTA</v>
          </cell>
          <cell r="I7245" t="str">
            <v>H</v>
          </cell>
          <cell r="J7245" t="str">
            <v>COEFICIENTE DE REPRESENTATIVIDADE</v>
          </cell>
          <cell r="K7245" t="str">
            <v>0,13</v>
          </cell>
          <cell r="M7245" t="str">
            <v>0,13</v>
          </cell>
          <cell r="N7245">
            <v>0</v>
          </cell>
          <cell r="O7245">
            <v>0.13</v>
          </cell>
          <cell r="P7245">
            <v>0</v>
          </cell>
          <cell r="R7245" t="str">
            <v>SINAPI</v>
          </cell>
        </row>
        <row r="7246">
          <cell r="G7246">
            <v>95332</v>
          </cell>
          <cell r="H7246" t="str">
            <v>CURSO DE CAPACITAÇÃO PARA ELETRICISTA (ENCARGOS COMPLEMENTARES) - HORISTA</v>
          </cell>
          <cell r="I7246" t="str">
            <v>H</v>
          </cell>
          <cell r="J7246" t="str">
            <v>COLETADO</v>
          </cell>
          <cell r="K7246" t="str">
            <v>0,75</v>
          </cell>
          <cell r="M7246" t="str">
            <v>0,75</v>
          </cell>
          <cell r="N7246">
            <v>0</v>
          </cell>
          <cell r="O7246">
            <v>0.75</v>
          </cell>
          <cell r="P7246">
            <v>0</v>
          </cell>
          <cell r="R7246" t="str">
            <v>SINAPI</v>
          </cell>
        </row>
        <row r="7247">
          <cell r="G7247">
            <v>95333</v>
          </cell>
          <cell r="H7247" t="str">
            <v>CURSO DE CAPACITAÇÃO PARA ELETRICISTA INDUSTRIAL (ENCARGOS COMPLEMENTARES) - HORISTA</v>
          </cell>
          <cell r="I7247" t="str">
            <v>H</v>
          </cell>
          <cell r="J7247" t="str">
            <v>COEFICIENTE DE REPRESENTATIVIDADE</v>
          </cell>
          <cell r="K7247" t="str">
            <v>0,75</v>
          </cell>
          <cell r="M7247" t="str">
            <v>0,75</v>
          </cell>
          <cell r="N7247">
            <v>0</v>
          </cell>
          <cell r="O7247">
            <v>0.75</v>
          </cell>
          <cell r="P7247">
            <v>0</v>
          </cell>
          <cell r="R7247" t="str">
            <v>SINAPI</v>
          </cell>
        </row>
        <row r="7248">
          <cell r="G7248">
            <v>95334</v>
          </cell>
          <cell r="H7248" t="str">
            <v>CURSO DE CAPACITAÇÃO PARA ELETROTÉCNICO (ENCARGOS COMPLEMENTARES) - HORISTA</v>
          </cell>
          <cell r="I7248" t="str">
            <v>H</v>
          </cell>
          <cell r="J7248" t="str">
            <v>COEFICIENTE DE REPRESENTATIVIDADE</v>
          </cell>
          <cell r="K7248" t="str">
            <v>0,81</v>
          </cell>
          <cell r="M7248" t="str">
            <v>0,81</v>
          </cell>
          <cell r="N7248">
            <v>0</v>
          </cell>
          <cell r="O7248">
            <v>0.81</v>
          </cell>
          <cell r="P7248">
            <v>0</v>
          </cell>
          <cell r="R7248" t="str">
            <v>SINAPI</v>
          </cell>
        </row>
        <row r="7249">
          <cell r="G7249">
            <v>95335</v>
          </cell>
          <cell r="H7249" t="str">
            <v>CURSO DE CAPACITAÇÃO PARA ENCANADOR OU BOMBEIRO HIDRÁULICO (ENCARGOS COMPLEMENTARES) - HORISTA</v>
          </cell>
          <cell r="I7249" t="str">
            <v>H</v>
          </cell>
          <cell r="J7249" t="str">
            <v>COLETADO</v>
          </cell>
          <cell r="K7249" t="str">
            <v>0,36</v>
          </cell>
          <cell r="M7249" t="str">
            <v>0,36</v>
          </cell>
          <cell r="N7249">
            <v>0</v>
          </cell>
          <cell r="O7249">
            <v>0.36</v>
          </cell>
          <cell r="P7249">
            <v>0</v>
          </cell>
          <cell r="R7249" t="str">
            <v>SINAPI</v>
          </cell>
        </row>
        <row r="7250">
          <cell r="G7250">
            <v>95337</v>
          </cell>
          <cell r="H7250" t="str">
            <v>CURSO DE CAPACITAÇÃO PARA GESSEIRO (ENCARGOS COMPLEMENTARES) - HORISTA</v>
          </cell>
          <cell r="I7250" t="str">
            <v>H</v>
          </cell>
          <cell r="J7250" t="str">
            <v>COEFICIENTE DE REPRESENTATIVIDADE</v>
          </cell>
          <cell r="K7250" t="str">
            <v>0,21</v>
          </cell>
          <cell r="M7250" t="str">
            <v>0,21</v>
          </cell>
          <cell r="N7250">
            <v>0</v>
          </cell>
          <cell r="O7250">
            <v>0.21</v>
          </cell>
          <cell r="P7250">
            <v>0</v>
          </cell>
          <cell r="R7250" t="str">
            <v>SINAPI</v>
          </cell>
        </row>
        <row r="7251">
          <cell r="G7251">
            <v>95338</v>
          </cell>
          <cell r="H7251" t="str">
            <v>CURSO DE CAPACITAÇÃO PARA IMPERMEABILIZADOR (ENCARGOS COMPLEMENTARES) - HORISTA</v>
          </cell>
          <cell r="I7251" t="str">
            <v>H</v>
          </cell>
          <cell r="J7251" t="str">
            <v>COEFICIENTE DE REPRESENTATIVIDADE</v>
          </cell>
          <cell r="K7251" t="str">
            <v>0,36</v>
          </cell>
          <cell r="M7251" t="str">
            <v>0,36</v>
          </cell>
          <cell r="N7251">
            <v>0</v>
          </cell>
          <cell r="O7251">
            <v>0.36</v>
          </cell>
          <cell r="P7251">
            <v>0</v>
          </cell>
          <cell r="R7251" t="str">
            <v>SINAPI</v>
          </cell>
        </row>
        <row r="7252">
          <cell r="G7252">
            <v>95339</v>
          </cell>
          <cell r="H7252" t="str">
            <v>CURSO DE CAPACITAÇÃO PARA MAÇARIQUEIRO (ENCARGOS COMPLEMENTARES) - HORISTA</v>
          </cell>
          <cell r="I7252" t="str">
            <v>H</v>
          </cell>
          <cell r="J7252" t="str">
            <v>COEFICIENTE DE REPRESENTATIVIDADE</v>
          </cell>
          <cell r="K7252" t="str">
            <v>0,34</v>
          </cell>
          <cell r="M7252" t="str">
            <v>0,34</v>
          </cell>
          <cell r="N7252">
            <v>0</v>
          </cell>
          <cell r="O7252">
            <v>0.34</v>
          </cell>
          <cell r="P7252">
            <v>0</v>
          </cell>
          <cell r="R7252" t="str">
            <v>SINAPI</v>
          </cell>
        </row>
        <row r="7253">
          <cell r="G7253">
            <v>95340</v>
          </cell>
          <cell r="H7253" t="str">
            <v>CURSO DE CAPACITAÇÃO PARA MARCENEIRO (ENCARGOS COMPLEMENTARES) - HORISTA</v>
          </cell>
          <cell r="I7253" t="str">
            <v>H</v>
          </cell>
          <cell r="J7253" t="str">
            <v>COEFICIENTE DE REPRESENTATIVIDADE</v>
          </cell>
          <cell r="K7253" t="str">
            <v>0,26</v>
          </cell>
          <cell r="M7253" t="str">
            <v>0,26</v>
          </cell>
          <cell r="N7253">
            <v>0</v>
          </cell>
          <cell r="O7253">
            <v>0.26</v>
          </cell>
          <cell r="P7253">
            <v>0</v>
          </cell>
          <cell r="R7253" t="str">
            <v>SINAPI</v>
          </cell>
        </row>
        <row r="7254">
          <cell r="G7254">
            <v>95341</v>
          </cell>
          <cell r="H7254" t="str">
            <v>CURSO DE CAPACITAÇÃO PARA MARMORISTA/GRANITEIRO (ENCARGOS COMPLEMENTARES) - HORISTA</v>
          </cell>
          <cell r="I7254" t="str">
            <v>H</v>
          </cell>
          <cell r="J7254" t="str">
            <v>COEFICIENTE DE REPRESENTATIVIDADE</v>
          </cell>
          <cell r="K7254" t="str">
            <v>0,29</v>
          </cell>
          <cell r="M7254" t="str">
            <v>0,29</v>
          </cell>
          <cell r="N7254">
            <v>0</v>
          </cell>
          <cell r="O7254">
            <v>0.28999999999999998</v>
          </cell>
          <cell r="P7254">
            <v>0</v>
          </cell>
          <cell r="R7254" t="str">
            <v>SINAPI</v>
          </cell>
        </row>
        <row r="7255">
          <cell r="G7255">
            <v>95342</v>
          </cell>
          <cell r="H7255" t="str">
            <v>CURSO DE CAPACITAÇÃO PARA MECÂNICO DE EQUIPAMENTOS PESADOS (ENCARGOS COMPLEMENTARES) - HORISTA</v>
          </cell>
          <cell r="I7255" t="str">
            <v>H</v>
          </cell>
          <cell r="J7255" t="str">
            <v>COEFICIENTE DE REPRESENTATIVIDADE</v>
          </cell>
          <cell r="K7255" t="str">
            <v>0,18</v>
          </cell>
          <cell r="M7255" t="str">
            <v>0,18</v>
          </cell>
          <cell r="N7255">
            <v>0</v>
          </cell>
          <cell r="O7255">
            <v>0.18</v>
          </cell>
          <cell r="P7255">
            <v>0</v>
          </cell>
          <cell r="R7255" t="str">
            <v>SINAPI</v>
          </cell>
        </row>
        <row r="7256">
          <cell r="G7256">
            <v>95343</v>
          </cell>
          <cell r="H7256" t="str">
            <v>CURSO DE CAPACITAÇÃO PARA MONTADOR  DE TUBO AÇO/EQUIPAMENTOS (ENCARGOS COMPLEMENTARES) - HORISTA</v>
          </cell>
          <cell r="I7256" t="str">
            <v>H</v>
          </cell>
          <cell r="J7256" t="str">
            <v>COEFICIENTE DE REPRESENTATIVIDADE</v>
          </cell>
          <cell r="K7256" t="str">
            <v>0,22</v>
          </cell>
          <cell r="M7256" t="str">
            <v>0,22</v>
          </cell>
          <cell r="N7256">
            <v>0</v>
          </cell>
          <cell r="O7256">
            <v>0.22</v>
          </cell>
          <cell r="P7256">
            <v>0</v>
          </cell>
          <cell r="R7256" t="str">
            <v>SINAPI</v>
          </cell>
        </row>
        <row r="7257">
          <cell r="G7257">
            <v>95344</v>
          </cell>
          <cell r="H7257" t="str">
            <v>CURSO DE CAPACITAÇÃO PARA MONTADOR DE ESTRUTURA METÁLICA (ENCARGOS COMPLEMENTARES) - HORISTA</v>
          </cell>
          <cell r="I7257" t="str">
            <v>H</v>
          </cell>
          <cell r="J7257" t="str">
            <v>COEFICIENTE DE REPRESENTATIVIDADE</v>
          </cell>
          <cell r="K7257" t="str">
            <v>0,16</v>
          </cell>
          <cell r="M7257" t="str">
            <v>0,16</v>
          </cell>
          <cell r="N7257">
            <v>0</v>
          </cell>
          <cell r="O7257">
            <v>0.16</v>
          </cell>
          <cell r="P7257">
            <v>0</v>
          </cell>
          <cell r="R7257" t="str">
            <v>SINAPI</v>
          </cell>
        </row>
        <row r="7258">
          <cell r="G7258">
            <v>95345</v>
          </cell>
          <cell r="H7258" t="str">
            <v>CURSO DE CAPACITAÇÃO PARA MONTADOR ELETROMECÂNICO (ENCARGOS COMPLEMENTARES) - HORISTA</v>
          </cell>
          <cell r="I7258" t="str">
            <v>H</v>
          </cell>
          <cell r="J7258" t="str">
            <v>COEFICIENTE DE REPRESENTATIVIDADE</v>
          </cell>
          <cell r="K7258" t="str">
            <v>0,67</v>
          </cell>
          <cell r="M7258" t="str">
            <v>0,67</v>
          </cell>
          <cell r="N7258">
            <v>0</v>
          </cell>
          <cell r="O7258">
            <v>0.67</v>
          </cell>
          <cell r="P7258">
            <v>0</v>
          </cell>
          <cell r="R7258" t="str">
            <v>SINAPI</v>
          </cell>
        </row>
        <row r="7259">
          <cell r="G7259">
            <v>95346</v>
          </cell>
          <cell r="H7259" t="str">
            <v>CURSO DE CAPACITAÇÃO PARA MOTORISTA DE BASCULANTE (ENCARGOS COMPLEMENTARES) - HORISTA</v>
          </cell>
          <cell r="I7259" t="str">
            <v>H</v>
          </cell>
          <cell r="J7259" t="str">
            <v>COEFICIENTE DE REPRESENTATIVIDADE</v>
          </cell>
          <cell r="K7259" t="str">
            <v>0,10</v>
          </cell>
          <cell r="M7259" t="str">
            <v>0,10</v>
          </cell>
          <cell r="N7259">
            <v>0</v>
          </cell>
          <cell r="O7259">
            <v>0.1</v>
          </cell>
          <cell r="P7259">
            <v>0</v>
          </cell>
          <cell r="R7259" t="str">
            <v>SINAPI</v>
          </cell>
        </row>
        <row r="7260">
          <cell r="G7260">
            <v>95347</v>
          </cell>
          <cell r="H7260" t="str">
            <v>CURSO DE CAPACITAÇÃO PARA MOTORISTA DE CAMINHÃO (ENCARGOS COMPLEMENTARES) - HORISTA</v>
          </cell>
          <cell r="I7260" t="str">
            <v>H</v>
          </cell>
          <cell r="J7260" t="str">
            <v>COLETADO</v>
          </cell>
          <cell r="K7260" t="str">
            <v>0,10</v>
          </cell>
          <cell r="M7260" t="str">
            <v>0,10</v>
          </cell>
          <cell r="N7260">
            <v>0</v>
          </cell>
          <cell r="O7260">
            <v>0.1</v>
          </cell>
          <cell r="P7260">
            <v>0</v>
          </cell>
          <cell r="R7260" t="str">
            <v>SINAPI</v>
          </cell>
        </row>
        <row r="7261">
          <cell r="G7261">
            <v>95348</v>
          </cell>
          <cell r="H7261" t="str">
            <v>CURSO DE CAPACITAÇÃO PARA MOTORISTA DE CAMINHÃO E CARRETA (ENCARGOS COMPLEMENTARES) - HORISTA</v>
          </cell>
          <cell r="I7261" t="str">
            <v>H</v>
          </cell>
          <cell r="J7261" t="str">
            <v>COEFICIENTE DE REPRESENTATIVIDADE</v>
          </cell>
          <cell r="K7261" t="str">
            <v>0,12</v>
          </cell>
          <cell r="M7261" t="str">
            <v>0,12</v>
          </cell>
          <cell r="N7261">
            <v>0</v>
          </cell>
          <cell r="O7261">
            <v>0.12</v>
          </cell>
          <cell r="P7261">
            <v>0</v>
          </cell>
          <cell r="R7261" t="str">
            <v>SINAPI</v>
          </cell>
        </row>
        <row r="7262">
          <cell r="G7262">
            <v>95349</v>
          </cell>
          <cell r="H7262" t="str">
            <v>CURSO DE CAPACITAÇÃO PARA MOTORISTA DE VEÍCULO LEVE (ENCARGOS COMPLEMENTARES) - HORISTA</v>
          </cell>
          <cell r="I7262" t="str">
            <v>H</v>
          </cell>
          <cell r="J7262" t="str">
            <v>COEFICIENTE DE REPRESENTATIVIDADE</v>
          </cell>
          <cell r="K7262" t="str">
            <v>0,08</v>
          </cell>
          <cell r="M7262" t="str">
            <v>0,08</v>
          </cell>
          <cell r="N7262">
            <v>0</v>
          </cell>
          <cell r="O7262">
            <v>0.08</v>
          </cell>
          <cell r="P7262">
            <v>0</v>
          </cell>
          <cell r="R7262" t="str">
            <v>SINAPI</v>
          </cell>
        </row>
        <row r="7263">
          <cell r="G7263">
            <v>95350</v>
          </cell>
          <cell r="H7263" t="str">
            <v>CURSO DE CAPACITAÇÃO PARA MOTORISTA DE VEÍCULO PESADO (ENCARGOS COMPLEMENTARES) - HORISTA</v>
          </cell>
          <cell r="I7263" t="str">
            <v>H</v>
          </cell>
          <cell r="J7263" t="str">
            <v>COEFICIENTE DE REPRESENTATIVIDADE</v>
          </cell>
          <cell r="K7263" t="str">
            <v>0,09</v>
          </cell>
          <cell r="M7263" t="str">
            <v>0,09</v>
          </cell>
          <cell r="N7263">
            <v>0</v>
          </cell>
          <cell r="O7263">
            <v>0.09</v>
          </cell>
          <cell r="P7263">
            <v>0</v>
          </cell>
          <cell r="R7263" t="str">
            <v>SINAPI</v>
          </cell>
        </row>
        <row r="7264">
          <cell r="G7264">
            <v>95351</v>
          </cell>
          <cell r="H7264" t="str">
            <v>CURSO DE CAPACITAÇÃO PARA MOTORISTA OPERADOR DE MUNCK (ENCARGOS COMPLEMENTARES) - HORISTA</v>
          </cell>
          <cell r="I7264" t="str">
            <v>H</v>
          </cell>
          <cell r="J7264" t="str">
            <v>COEFICIENTE DE REPRESENTATIVIDADE</v>
          </cell>
          <cell r="K7264" t="str">
            <v>0,36</v>
          </cell>
          <cell r="M7264" t="str">
            <v>0,36</v>
          </cell>
          <cell r="N7264">
            <v>0</v>
          </cell>
          <cell r="O7264">
            <v>0.36</v>
          </cell>
          <cell r="P7264">
            <v>0</v>
          </cell>
          <cell r="R7264" t="str">
            <v>SINAPI</v>
          </cell>
        </row>
        <row r="7265">
          <cell r="G7265">
            <v>95352</v>
          </cell>
          <cell r="H7265" t="str">
            <v>CURSO DE CAPACITAÇÃO PARA NIVELADOR (ENCARGOS COMPLEMENTARES) - HORISTA</v>
          </cell>
          <cell r="I7265" t="str">
            <v>H</v>
          </cell>
          <cell r="J7265" t="str">
            <v>COEFICIENTE DE REPRESENTATIVIDADE</v>
          </cell>
          <cell r="K7265" t="str">
            <v>0,09</v>
          </cell>
          <cell r="M7265" t="str">
            <v>0,09</v>
          </cell>
          <cell r="N7265">
            <v>0</v>
          </cell>
          <cell r="O7265">
            <v>0.09</v>
          </cell>
          <cell r="P7265">
            <v>0</v>
          </cell>
          <cell r="R7265" t="str">
            <v>SINAPI</v>
          </cell>
        </row>
        <row r="7266">
          <cell r="G7266">
            <v>95354</v>
          </cell>
          <cell r="H7266" t="str">
            <v>CURSO DE CAPACITAÇÃO PARA OPERADOR DE BETONEIRA (CAMINHÃO) (ENCARGOS COMPLEMENTARES) - HORISTA</v>
          </cell>
          <cell r="I7266" t="str">
            <v>H</v>
          </cell>
          <cell r="J7266" t="str">
            <v>COEFICIENTE DE REPRESENTATIVIDADE</v>
          </cell>
          <cell r="K7266" t="str">
            <v>0,12</v>
          </cell>
          <cell r="M7266" t="str">
            <v>0,12</v>
          </cell>
          <cell r="N7266">
            <v>0</v>
          </cell>
          <cell r="O7266">
            <v>0.12</v>
          </cell>
          <cell r="P7266">
            <v>0</v>
          </cell>
          <cell r="R7266" t="str">
            <v>SINAPI</v>
          </cell>
        </row>
        <row r="7267">
          <cell r="G7267">
            <v>95355</v>
          </cell>
          <cell r="H7267" t="str">
            <v>CURSO DE CAPACITAÇÃO PARA OPERADOR DE COMPRESSOR OU COMPRESSORISTA (ENCARGOS COMPLEMENTARES) - HORISTA</v>
          </cell>
          <cell r="I7267" t="str">
            <v>H</v>
          </cell>
          <cell r="J7267" t="str">
            <v>COEFICIENTE DE REPRESENTATIVIDADE</v>
          </cell>
          <cell r="K7267" t="str">
            <v>0,12</v>
          </cell>
          <cell r="M7267" t="str">
            <v>0,12</v>
          </cell>
          <cell r="N7267">
            <v>0</v>
          </cell>
          <cell r="O7267">
            <v>0.12</v>
          </cell>
          <cell r="P7267">
            <v>0</v>
          </cell>
          <cell r="R7267" t="str">
            <v>SINAPI</v>
          </cell>
        </row>
        <row r="7268">
          <cell r="G7268">
            <v>95356</v>
          </cell>
          <cell r="H7268" t="str">
            <v>CURSO DE CAPACITAÇÃO PARA OPERADOR DE DEMARCADORA DE FAIXAS (ENCARGOS COMPLEMENTARES) - HORISTA</v>
          </cell>
          <cell r="I7268" t="str">
            <v>H</v>
          </cell>
          <cell r="J7268" t="str">
            <v>COEFICIENTE DE REPRESENTATIVIDADE</v>
          </cell>
          <cell r="K7268" t="str">
            <v>0,14</v>
          </cell>
          <cell r="M7268" t="str">
            <v>0,14</v>
          </cell>
          <cell r="N7268">
            <v>0</v>
          </cell>
          <cell r="O7268">
            <v>0.14000000000000001</v>
          </cell>
          <cell r="P7268">
            <v>0</v>
          </cell>
          <cell r="R7268" t="str">
            <v>SINAPI</v>
          </cell>
        </row>
        <row r="7269">
          <cell r="G7269">
            <v>95357</v>
          </cell>
          <cell r="H7269" t="str">
            <v>CURSO DE CAPACITAÇÃO PARA OPERADOR DE ESCAVADEIRA (ENCARGOS COMPLEMENTARES) - HORISTA</v>
          </cell>
          <cell r="I7269" t="str">
            <v>H</v>
          </cell>
          <cell r="J7269" t="str">
            <v>COLETADO</v>
          </cell>
          <cell r="K7269" t="str">
            <v>0,22</v>
          </cell>
          <cell r="M7269" t="str">
            <v>0,22</v>
          </cell>
          <cell r="N7269">
            <v>0</v>
          </cell>
          <cell r="O7269">
            <v>0.22</v>
          </cell>
          <cell r="P7269">
            <v>0</v>
          </cell>
          <cell r="R7269" t="str">
            <v>SINAPI</v>
          </cell>
        </row>
        <row r="7270">
          <cell r="G7270">
            <v>95358</v>
          </cell>
          <cell r="H7270" t="str">
            <v>CURSO DE CAPACITAÇÃO PARA OPERADOR DE GUINCHO (ENCARGOS COMPLEMENTARES) - HORISTA</v>
          </cell>
          <cell r="I7270" t="str">
            <v>H</v>
          </cell>
          <cell r="J7270" t="str">
            <v>COEFICIENTE DE REPRESENTATIVIDADE</v>
          </cell>
          <cell r="K7270" t="str">
            <v>0,23</v>
          </cell>
          <cell r="M7270" t="str">
            <v>0,23</v>
          </cell>
          <cell r="N7270">
            <v>0</v>
          </cell>
          <cell r="O7270">
            <v>0.23</v>
          </cell>
          <cell r="P7270">
            <v>0</v>
          </cell>
          <cell r="R7270" t="str">
            <v>SINAPI</v>
          </cell>
        </row>
        <row r="7271">
          <cell r="G7271">
            <v>95359</v>
          </cell>
          <cell r="H7271" t="str">
            <v>CURSO DE CAPACITAÇÃO PARA OPERADOR DE GUINDASTE (ENCARGOS COMPLEMENTARES) - HORISTA</v>
          </cell>
          <cell r="I7271" t="str">
            <v>H</v>
          </cell>
          <cell r="J7271" t="str">
            <v>COEFICIENTE DE REPRESENTATIVIDADE</v>
          </cell>
          <cell r="K7271" t="str">
            <v>0,23</v>
          </cell>
          <cell r="M7271" t="str">
            <v>0,23</v>
          </cell>
          <cell r="N7271">
            <v>0</v>
          </cell>
          <cell r="O7271">
            <v>0.23</v>
          </cell>
          <cell r="P7271">
            <v>0</v>
          </cell>
          <cell r="R7271" t="str">
            <v>SINAPI</v>
          </cell>
        </row>
        <row r="7272">
          <cell r="G7272">
            <v>95360</v>
          </cell>
          <cell r="H7272" t="str">
            <v>CURSO DE CAPACITAÇÃO PARA OPERADOR DE MÁQUINAS E EQUIPAMENTOS (ENCARGOS COMPLEMENTARES) - HORISTA</v>
          </cell>
          <cell r="I7272" t="str">
            <v>H</v>
          </cell>
          <cell r="J7272" t="str">
            <v>COEFICIENTE DE REPRESENTATIVIDADE</v>
          </cell>
          <cell r="K7272" t="str">
            <v>0,17</v>
          </cell>
          <cell r="M7272" t="str">
            <v>0,17</v>
          </cell>
          <cell r="N7272">
            <v>0</v>
          </cell>
          <cell r="O7272">
            <v>0.17</v>
          </cell>
          <cell r="P7272">
            <v>0</v>
          </cell>
          <cell r="R7272" t="str">
            <v>SINAPI</v>
          </cell>
        </row>
        <row r="7273">
          <cell r="G7273">
            <v>95361</v>
          </cell>
          <cell r="H7273" t="str">
            <v>CURSO DE CAPACITAÇÃO PARA OPERADOR DE MARTELETE OU MARTELETEIRO (ENCARGOS COMPLEMENTARES) - HORISTA</v>
          </cell>
          <cell r="I7273" t="str">
            <v>H</v>
          </cell>
          <cell r="J7273" t="str">
            <v>COEFICIENTE DE REPRESENTATIVIDADE</v>
          </cell>
          <cell r="K7273" t="str">
            <v>0,09</v>
          </cell>
          <cell r="M7273" t="str">
            <v>0,09</v>
          </cell>
          <cell r="N7273">
            <v>0</v>
          </cell>
          <cell r="O7273">
            <v>0.09</v>
          </cell>
          <cell r="P7273">
            <v>0</v>
          </cell>
          <cell r="R7273" t="str">
            <v>SINAPI</v>
          </cell>
        </row>
        <row r="7274">
          <cell r="G7274">
            <v>95362</v>
          </cell>
          <cell r="H7274" t="str">
            <v>CURSO DE CAPACITAÇÃO PARA OPERADOR DE MOTO-ESCREIPER (ENCARGOS COMPLEMENTARES) - HORISTA</v>
          </cell>
          <cell r="I7274" t="str">
            <v>H</v>
          </cell>
          <cell r="J7274" t="str">
            <v>COEFICIENTE DE REPRESENTATIVIDADE</v>
          </cell>
          <cell r="K7274" t="str">
            <v>0,15</v>
          </cell>
          <cell r="M7274" t="str">
            <v>0,15</v>
          </cell>
          <cell r="N7274">
            <v>0</v>
          </cell>
          <cell r="O7274">
            <v>0.15</v>
          </cell>
          <cell r="P7274">
            <v>0</v>
          </cell>
          <cell r="R7274" t="str">
            <v>SINAPI</v>
          </cell>
        </row>
        <row r="7275">
          <cell r="G7275">
            <v>95363</v>
          </cell>
          <cell r="H7275" t="str">
            <v>CURSO DE CAPACITAÇÃO PARA OPERADOR DE MOTONIVELADORA (ENCARGOS COMPLEMENTARES) - HORISTA</v>
          </cell>
          <cell r="I7275" t="str">
            <v>H</v>
          </cell>
          <cell r="J7275" t="str">
            <v>COEFICIENTE DE REPRESENTATIVIDADE</v>
          </cell>
          <cell r="K7275" t="str">
            <v>0,18</v>
          </cell>
          <cell r="M7275" t="str">
            <v>0,18</v>
          </cell>
          <cell r="N7275">
            <v>0</v>
          </cell>
          <cell r="O7275">
            <v>0.18</v>
          </cell>
          <cell r="P7275">
            <v>0</v>
          </cell>
          <cell r="R7275" t="str">
            <v>SINAPI</v>
          </cell>
        </row>
        <row r="7276">
          <cell r="G7276">
            <v>95364</v>
          </cell>
          <cell r="H7276" t="str">
            <v>CURSO DE CAPACITAÇÃO PARA OPERADOR DE PÁ CARREGADEIRA (ENCARGOS COMPLEMENTARES) - HORISTA</v>
          </cell>
          <cell r="I7276" t="str">
            <v>H</v>
          </cell>
          <cell r="J7276" t="str">
            <v>COEFICIENTE DE REPRESENTATIVIDADE</v>
          </cell>
          <cell r="K7276" t="str">
            <v>0,13</v>
          </cell>
          <cell r="M7276" t="str">
            <v>0,13</v>
          </cell>
          <cell r="N7276">
            <v>0</v>
          </cell>
          <cell r="O7276">
            <v>0.13</v>
          </cell>
          <cell r="P7276">
            <v>0</v>
          </cell>
          <cell r="R7276" t="str">
            <v>SINAPI</v>
          </cell>
        </row>
        <row r="7277">
          <cell r="G7277">
            <v>95365</v>
          </cell>
          <cell r="H7277" t="str">
            <v>CURSO DE CAPACITAÇÃO PARA OPERADOR DE PAVIMENTADORA (ENCARGOS COMPLEMENTARES) - HORISTA</v>
          </cell>
          <cell r="I7277" t="str">
            <v>H</v>
          </cell>
          <cell r="J7277" t="str">
            <v>COEFICIENTE DE REPRESENTATIVIDADE</v>
          </cell>
          <cell r="K7277" t="str">
            <v>0,15</v>
          </cell>
          <cell r="M7277" t="str">
            <v>0,15</v>
          </cell>
          <cell r="N7277">
            <v>0</v>
          </cell>
          <cell r="O7277">
            <v>0.15</v>
          </cell>
          <cell r="P7277">
            <v>0</v>
          </cell>
          <cell r="R7277" t="str">
            <v>SINAPI</v>
          </cell>
        </row>
        <row r="7278">
          <cell r="G7278">
            <v>95366</v>
          </cell>
          <cell r="H7278" t="str">
            <v>CURSO DE CAPACITAÇÃO PARA OPERADOR DE ROLO COMPACTADOR (ENCARGOS COMPLEMENTARES) - HORISTA</v>
          </cell>
          <cell r="I7278" t="str">
            <v>H</v>
          </cell>
          <cell r="J7278" t="str">
            <v>COEFICIENTE DE REPRESENTATIVIDADE</v>
          </cell>
          <cell r="K7278" t="str">
            <v>0,12</v>
          </cell>
          <cell r="M7278" t="str">
            <v>0,12</v>
          </cell>
          <cell r="N7278">
            <v>0</v>
          </cell>
          <cell r="O7278">
            <v>0.12</v>
          </cell>
          <cell r="P7278">
            <v>0</v>
          </cell>
          <cell r="R7278" t="str">
            <v>SINAPI</v>
          </cell>
        </row>
        <row r="7279">
          <cell r="G7279">
            <v>95367</v>
          </cell>
          <cell r="H7279" t="str">
            <v>CURSO DE CAPACITAÇÃO PARA OPERADOR DE USINA DE ASFALTO, DE SOLOS OU DE CONCRETO (ENCARGOS COMPLEMENTARES) - HORISTA</v>
          </cell>
          <cell r="I7279" t="str">
            <v>H</v>
          </cell>
          <cell r="J7279" t="str">
            <v>COEFICIENTE DE REPRESENTATIVIDADE</v>
          </cell>
          <cell r="K7279" t="str">
            <v>0,13</v>
          </cell>
          <cell r="M7279" t="str">
            <v>0,13</v>
          </cell>
          <cell r="N7279">
            <v>0</v>
          </cell>
          <cell r="O7279">
            <v>0.13</v>
          </cell>
          <cell r="P7279">
            <v>0</v>
          </cell>
          <cell r="R7279" t="str">
            <v>SINAPI</v>
          </cell>
        </row>
        <row r="7280">
          <cell r="G7280">
            <v>95368</v>
          </cell>
          <cell r="H7280" t="str">
            <v>CURSO DE CAPACITAÇÃO PARA OPERADOR JATO DE AREIA OU JATISTA (ENCARGOS COMPLEMENTARES) - HORISTA</v>
          </cell>
          <cell r="I7280" t="str">
            <v>H</v>
          </cell>
          <cell r="J7280" t="str">
            <v>COEFICIENTE DE REPRESENTATIVIDADE</v>
          </cell>
          <cell r="K7280" t="str">
            <v>0,20</v>
          </cell>
          <cell r="M7280" t="str">
            <v>0,20</v>
          </cell>
          <cell r="N7280">
            <v>0</v>
          </cell>
          <cell r="O7280">
            <v>0.2</v>
          </cell>
          <cell r="P7280">
            <v>0</v>
          </cell>
          <cell r="R7280" t="str">
            <v>SINAPI</v>
          </cell>
        </row>
        <row r="7281">
          <cell r="G7281">
            <v>95369</v>
          </cell>
          <cell r="H7281" t="str">
            <v>CURSO DE CAPACITAÇÃO PARA OPERADOR PARA BATE ESTACAS (ENCARGOS COMPLEMENTARES) - HORISTA</v>
          </cell>
          <cell r="I7281" t="str">
            <v>H</v>
          </cell>
          <cell r="J7281" t="str">
            <v>COEFICIENTE DE REPRESENTATIVIDADE</v>
          </cell>
          <cell r="K7281" t="str">
            <v>0,14</v>
          </cell>
          <cell r="M7281" t="str">
            <v>0,14</v>
          </cell>
          <cell r="N7281">
            <v>0</v>
          </cell>
          <cell r="O7281">
            <v>0.14000000000000001</v>
          </cell>
          <cell r="P7281">
            <v>0</v>
          </cell>
          <cell r="R7281" t="str">
            <v>SINAPI</v>
          </cell>
        </row>
        <row r="7282">
          <cell r="G7282">
            <v>95370</v>
          </cell>
          <cell r="H7282" t="str">
            <v>CURSO DE CAPACITAÇÃO PARA PASTILHEIRO (ENCARGOS COMPLEMENTARES) - HORISTA</v>
          </cell>
          <cell r="I7282" t="str">
            <v>H</v>
          </cell>
          <cell r="J7282" t="str">
            <v>COEFICIENTE DE REPRESENTATIVIDADE</v>
          </cell>
          <cell r="K7282" t="str">
            <v>0,29</v>
          </cell>
          <cell r="M7282" t="str">
            <v>0,29</v>
          </cell>
          <cell r="N7282">
            <v>0</v>
          </cell>
          <cell r="O7282">
            <v>0.28999999999999998</v>
          </cell>
          <cell r="P7282">
            <v>0</v>
          </cell>
          <cell r="R7282" t="str">
            <v>SINAPI</v>
          </cell>
        </row>
        <row r="7283">
          <cell r="G7283">
            <v>95371</v>
          </cell>
          <cell r="H7283" t="str">
            <v>CURSO DE CAPACITAÇÃO PARA PEDREIRO (ENCARGOS COMPLEMENTARES) - HORISTA</v>
          </cell>
          <cell r="I7283" t="str">
            <v>H</v>
          </cell>
          <cell r="J7283" t="str">
            <v>COLETADO</v>
          </cell>
          <cell r="K7283" t="str">
            <v>0,41</v>
          </cell>
          <cell r="M7283" t="str">
            <v>0,41</v>
          </cell>
          <cell r="N7283">
            <v>0</v>
          </cell>
          <cell r="O7283">
            <v>0.41</v>
          </cell>
          <cell r="P7283">
            <v>0</v>
          </cell>
          <cell r="R7283" t="str">
            <v>SINAPI</v>
          </cell>
        </row>
        <row r="7284">
          <cell r="G7284">
            <v>95372</v>
          </cell>
          <cell r="H7284" t="str">
            <v>CURSO DE CAPACITAÇÃO PARA PINTOR (ENCARGOS COMPLEMENTARES) - HORISTA</v>
          </cell>
          <cell r="I7284" t="str">
            <v>H</v>
          </cell>
          <cell r="J7284" t="str">
            <v>COLETADO</v>
          </cell>
          <cell r="K7284" t="str">
            <v>0,29</v>
          </cell>
          <cell r="M7284" t="str">
            <v>0,29</v>
          </cell>
          <cell r="N7284">
            <v>0</v>
          </cell>
          <cell r="O7284">
            <v>0.28999999999999998</v>
          </cell>
          <cell r="P7284">
            <v>0</v>
          </cell>
          <cell r="R7284" t="str">
            <v>SINAPI</v>
          </cell>
        </row>
        <row r="7285">
          <cell r="G7285">
            <v>95373</v>
          </cell>
          <cell r="H7285" t="str">
            <v>CURSO DE CAPACITAÇÃO PARA PINTOR DE LETREIROS (ENCARGOS COMPLEMENTARES) - HORISTA</v>
          </cell>
          <cell r="I7285" t="str">
            <v>H</v>
          </cell>
          <cell r="J7285" t="str">
            <v>COEFICIENTE DE REPRESENTATIVIDADE</v>
          </cell>
          <cell r="K7285" t="str">
            <v>0,28</v>
          </cell>
          <cell r="M7285" t="str">
            <v>0,28</v>
          </cell>
          <cell r="N7285">
            <v>0</v>
          </cell>
          <cell r="O7285">
            <v>0.28000000000000003</v>
          </cell>
          <cell r="P7285">
            <v>0</v>
          </cell>
          <cell r="R7285" t="str">
            <v>SINAPI</v>
          </cell>
        </row>
        <row r="7286">
          <cell r="G7286">
            <v>95374</v>
          </cell>
          <cell r="H7286" t="str">
            <v>CURSO DE CAPACITAÇÃO PARA PINTOR PARA TINTA EPÓXI (ENCARGOS COMPLEMENTARES) - HORISTA</v>
          </cell>
          <cell r="I7286" t="str">
            <v>H</v>
          </cell>
          <cell r="J7286" t="str">
            <v>COEFICIENTE DE REPRESENTATIVIDADE</v>
          </cell>
          <cell r="K7286" t="str">
            <v>0,29</v>
          </cell>
          <cell r="M7286" t="str">
            <v>0,29</v>
          </cell>
          <cell r="N7286">
            <v>0</v>
          </cell>
          <cell r="O7286">
            <v>0.28999999999999998</v>
          </cell>
          <cell r="P7286">
            <v>0</v>
          </cell>
          <cell r="R7286" t="str">
            <v>SINAPI</v>
          </cell>
        </row>
        <row r="7287">
          <cell r="G7287">
            <v>95375</v>
          </cell>
          <cell r="H7287" t="str">
            <v>CURSO DE CAPACITAÇÃO PARA POCEIRO (ENCARGOS COMPLEMENTARES) - HORISTA</v>
          </cell>
          <cell r="I7287" t="str">
            <v>H</v>
          </cell>
          <cell r="J7287" t="str">
            <v>COEFICIENTE DE REPRESENTATIVIDADE</v>
          </cell>
          <cell r="K7287" t="str">
            <v>0,29</v>
          </cell>
          <cell r="M7287" t="str">
            <v>0,29</v>
          </cell>
          <cell r="N7287">
            <v>0</v>
          </cell>
          <cell r="O7287">
            <v>0.28999999999999998</v>
          </cell>
          <cell r="P7287">
            <v>0</v>
          </cell>
          <cell r="R7287" t="str">
            <v>SINAPI</v>
          </cell>
        </row>
        <row r="7288">
          <cell r="G7288">
            <v>95376</v>
          </cell>
          <cell r="H7288" t="str">
            <v>CURSO DE CAPACITAÇÃO PARA RASTELEIRO (ENCARGOS COMPLEMENTARES) - HORISTA</v>
          </cell>
          <cell r="I7288" t="str">
            <v>H</v>
          </cell>
          <cell r="J7288" t="str">
            <v>COEFICIENTE DE REPRESENTATIVIDADE</v>
          </cell>
          <cell r="K7288" t="str">
            <v>0,06</v>
          </cell>
          <cell r="M7288" t="str">
            <v>0,06</v>
          </cell>
          <cell r="N7288">
            <v>0</v>
          </cell>
          <cell r="O7288">
            <v>0.06</v>
          </cell>
          <cell r="P7288">
            <v>0</v>
          </cell>
          <cell r="R7288" t="str">
            <v>SINAPI</v>
          </cell>
        </row>
        <row r="7289">
          <cell r="G7289">
            <v>95377</v>
          </cell>
          <cell r="H7289" t="str">
            <v>CURSO DE CAPACITAÇÃO PARA SERRALHEIRO (ENCARGOS COMPLEMENTARES) - HORISTA</v>
          </cell>
          <cell r="I7289" t="str">
            <v>H</v>
          </cell>
          <cell r="J7289" t="str">
            <v>COEFICIENTE DE REPRESENTATIVIDADE</v>
          </cell>
          <cell r="K7289" t="str">
            <v>0,22</v>
          </cell>
          <cell r="M7289" t="str">
            <v>0,22</v>
          </cell>
          <cell r="N7289">
            <v>0</v>
          </cell>
          <cell r="O7289">
            <v>0.22</v>
          </cell>
          <cell r="P7289">
            <v>0</v>
          </cell>
          <cell r="R7289" t="str">
            <v>SINAPI</v>
          </cell>
        </row>
        <row r="7290">
          <cell r="G7290">
            <v>95378</v>
          </cell>
          <cell r="H7290" t="str">
            <v>CURSO DE CAPACITAÇÃO PARA SERVENTE (ENCARGOS COMPLEMENTARES) - HORISTA</v>
          </cell>
          <cell r="I7290" t="str">
            <v>H</v>
          </cell>
          <cell r="J7290" t="str">
            <v>COLETADO</v>
          </cell>
          <cell r="K7290" t="str">
            <v>0,31</v>
          </cell>
          <cell r="M7290" t="str">
            <v>0,31</v>
          </cell>
          <cell r="N7290">
            <v>0</v>
          </cell>
          <cell r="O7290">
            <v>0.31</v>
          </cell>
          <cell r="P7290">
            <v>0</v>
          </cell>
          <cell r="R7290" t="str">
            <v>SINAPI</v>
          </cell>
        </row>
        <row r="7291">
          <cell r="G7291">
            <v>95379</v>
          </cell>
          <cell r="H7291" t="str">
            <v>CURSO DE CAPACITAÇÃO PARA SOLDADOR (ENCARGOS COMPLEMENTARES) - HORISTA</v>
          </cell>
          <cell r="I7291" t="str">
            <v>H</v>
          </cell>
          <cell r="J7291" t="str">
            <v>COLETADO</v>
          </cell>
          <cell r="K7291" t="str">
            <v>0,22</v>
          </cell>
          <cell r="M7291" t="str">
            <v>0,22</v>
          </cell>
          <cell r="N7291">
            <v>0</v>
          </cell>
          <cell r="O7291">
            <v>0.22</v>
          </cell>
          <cell r="P7291">
            <v>0</v>
          </cell>
          <cell r="R7291" t="str">
            <v>SINAPI</v>
          </cell>
        </row>
        <row r="7292">
          <cell r="G7292">
            <v>95380</v>
          </cell>
          <cell r="H7292" t="str">
            <v>CURSO DE CAPACITAÇÃO PARA SOLDADOR A (PARA SOLDA A SER TESTADA COM RAIOS  X ) (ENCARGOS COMPLEMENTARES) - HORISTA</v>
          </cell>
          <cell r="I7292" t="str">
            <v>H</v>
          </cell>
          <cell r="J7292" t="str">
            <v>COEFICIENTE DE REPRESENTATIVIDADE</v>
          </cell>
          <cell r="K7292" t="str">
            <v>0,26</v>
          </cell>
          <cell r="M7292" t="str">
            <v>0,26</v>
          </cell>
          <cell r="N7292">
            <v>0</v>
          </cell>
          <cell r="O7292">
            <v>0.26</v>
          </cell>
          <cell r="P7292">
            <v>0</v>
          </cell>
          <cell r="R7292" t="str">
            <v>SINAPI</v>
          </cell>
        </row>
        <row r="7293">
          <cell r="G7293">
            <v>95382</v>
          </cell>
          <cell r="H7293" t="str">
            <v>CURSO DE CAPACITAÇÃO PARA TAQUEADOR OU TAQUEIRO (ENCARGOS COMPLEMENTARES) - HORISTA</v>
          </cell>
          <cell r="I7293" t="str">
            <v>H</v>
          </cell>
          <cell r="J7293" t="str">
            <v>COEFICIENTE DE REPRESENTATIVIDADE</v>
          </cell>
          <cell r="K7293" t="str">
            <v>0,22</v>
          </cell>
          <cell r="M7293" t="str">
            <v>0,22</v>
          </cell>
          <cell r="N7293">
            <v>0</v>
          </cell>
          <cell r="O7293">
            <v>0.22</v>
          </cell>
          <cell r="P7293">
            <v>0</v>
          </cell>
          <cell r="R7293" t="str">
            <v>SINAPI</v>
          </cell>
        </row>
        <row r="7294">
          <cell r="G7294">
            <v>95383</v>
          </cell>
          <cell r="H7294" t="str">
            <v>CURSO DE CAPACITAÇÃO PARA TÉCNICO DE LABORATÓRIO (ENCARGOS COMPLEMENTARES) - HORISTA</v>
          </cell>
          <cell r="I7294" t="str">
            <v>H</v>
          </cell>
          <cell r="J7294" t="str">
            <v>COEFICIENTE DE REPRESENTATIVIDADE</v>
          </cell>
          <cell r="K7294" t="str">
            <v>0,22</v>
          </cell>
          <cell r="M7294" t="str">
            <v>0,22</v>
          </cell>
          <cell r="N7294">
            <v>0</v>
          </cell>
          <cell r="O7294">
            <v>0.22</v>
          </cell>
          <cell r="P7294">
            <v>0</v>
          </cell>
          <cell r="R7294" t="str">
            <v>SINAPI</v>
          </cell>
        </row>
        <row r="7295">
          <cell r="G7295">
            <v>95384</v>
          </cell>
          <cell r="H7295" t="str">
            <v>CURSO DE CAPACITAÇÃO PARA TÉCNICO DE SONDAGEM (ENCARGOS COMPLEMENTARES) - HORISTA</v>
          </cell>
          <cell r="I7295" t="str">
            <v>H</v>
          </cell>
          <cell r="J7295" t="str">
            <v>COEFICIENTE DE REPRESENTATIVIDADE</v>
          </cell>
          <cell r="K7295" t="str">
            <v>0,30</v>
          </cell>
          <cell r="M7295" t="str">
            <v>0,30</v>
          </cell>
          <cell r="N7295">
            <v>0</v>
          </cell>
          <cell r="O7295">
            <v>0.3</v>
          </cell>
          <cell r="P7295">
            <v>0</v>
          </cell>
          <cell r="R7295" t="str">
            <v>SINAPI</v>
          </cell>
        </row>
        <row r="7296">
          <cell r="G7296">
            <v>95385</v>
          </cell>
          <cell r="H7296" t="str">
            <v>CURSO DE CAPACITAÇÃO PARA TELHADISTA (ENCARGOS COMPLEMENTARES) - HORISTA</v>
          </cell>
          <cell r="I7296" t="str">
            <v>H</v>
          </cell>
          <cell r="J7296" t="str">
            <v>COEFICIENTE DE REPRESENTATIVIDADE</v>
          </cell>
          <cell r="K7296" t="str">
            <v>0,22</v>
          </cell>
          <cell r="M7296" t="str">
            <v>0,22</v>
          </cell>
          <cell r="N7296">
            <v>0</v>
          </cell>
          <cell r="O7296">
            <v>0.22</v>
          </cell>
          <cell r="P7296">
            <v>0</v>
          </cell>
          <cell r="R7296" t="str">
            <v>SINAPI</v>
          </cell>
        </row>
        <row r="7297">
          <cell r="G7297">
            <v>95386</v>
          </cell>
          <cell r="H7297" t="str">
            <v>CURSO DE CAPACITAÇÃO PARA TRATORISTA (ENCARGOS COMPLEMENTARES) - HORISTA</v>
          </cell>
          <cell r="I7297" t="str">
            <v>H</v>
          </cell>
          <cell r="J7297" t="str">
            <v>COEFICIENTE DE REPRESENTATIVIDADE</v>
          </cell>
          <cell r="K7297" t="str">
            <v>0,17</v>
          </cell>
          <cell r="M7297" t="str">
            <v>0,17</v>
          </cell>
          <cell r="N7297">
            <v>0</v>
          </cell>
          <cell r="O7297">
            <v>0.17</v>
          </cell>
          <cell r="P7297">
            <v>0</v>
          </cell>
          <cell r="R7297" t="str">
            <v>SINAPI</v>
          </cell>
        </row>
        <row r="7298">
          <cell r="G7298">
            <v>95387</v>
          </cell>
          <cell r="H7298" t="str">
            <v>CURSO DE CAPACITAÇÃO PARA VIDRACEIRO (ENCARGOS COMPLEMENTARES) - HORISTA</v>
          </cell>
          <cell r="I7298" t="str">
            <v>H</v>
          </cell>
          <cell r="J7298" t="str">
            <v>COEFICIENTE DE REPRESENTATIVIDADE</v>
          </cell>
          <cell r="K7298" t="str">
            <v>0,25</v>
          </cell>
          <cell r="M7298" t="str">
            <v>0,25</v>
          </cell>
          <cell r="N7298">
            <v>0</v>
          </cell>
          <cell r="O7298">
            <v>0.25</v>
          </cell>
          <cell r="P7298">
            <v>0</v>
          </cell>
          <cell r="R7298" t="str">
            <v>SINAPI</v>
          </cell>
        </row>
        <row r="7299">
          <cell r="G7299">
            <v>95388</v>
          </cell>
          <cell r="H7299" t="str">
            <v>CURSO DE CAPACITAÇÃO PARA VIGIA NOTURNO (ENCARGOS COMPLEMENTARES) - HORISTA</v>
          </cell>
          <cell r="I7299" t="str">
            <v>H</v>
          </cell>
          <cell r="J7299" t="str">
            <v>COEFICIENTE DE REPRESENTATIVIDADE</v>
          </cell>
          <cell r="K7299" t="str">
            <v>0,10</v>
          </cell>
          <cell r="M7299" t="str">
            <v>0,10</v>
          </cell>
          <cell r="N7299">
            <v>0</v>
          </cell>
          <cell r="O7299">
            <v>0.1</v>
          </cell>
          <cell r="P7299">
            <v>0</v>
          </cell>
          <cell r="R7299" t="str">
            <v>SINAPI</v>
          </cell>
        </row>
        <row r="7300">
          <cell r="G7300">
            <v>95389</v>
          </cell>
          <cell r="H7300" t="str">
            <v>CURSO DE CAPACITAÇÃO PARA OPERADOR DE BETONEIRA ESTACIONÁRIA/MISTURADOR (ENCARGOS COMPLEMENTARES) - HORISTA</v>
          </cell>
          <cell r="I7300" t="str">
            <v>H</v>
          </cell>
          <cell r="J7300" t="str">
            <v>COEFICIENTE DE REPRESENTATIVIDADE</v>
          </cell>
          <cell r="K7300" t="str">
            <v>0,11</v>
          </cell>
          <cell r="M7300" t="str">
            <v>0,11</v>
          </cell>
          <cell r="N7300">
            <v>0</v>
          </cell>
          <cell r="O7300">
            <v>0.11</v>
          </cell>
          <cell r="P7300">
            <v>0</v>
          </cell>
          <cell r="R7300" t="str">
            <v>SINAPI</v>
          </cell>
        </row>
        <row r="7301">
          <cell r="G7301">
            <v>95390</v>
          </cell>
          <cell r="H7301" t="str">
            <v>CURSO DE CAPACITAÇÃO PARA JARDINEIRO (ENCARGOS COMPLEMENTARES) - HORISTA</v>
          </cell>
          <cell r="I7301" t="str">
            <v>H</v>
          </cell>
          <cell r="J7301" t="str">
            <v>COEFICIENTE DE REPRESENTATIVIDADE</v>
          </cell>
          <cell r="K7301" t="str">
            <v>0,08</v>
          </cell>
          <cell r="M7301" t="str">
            <v>0,08</v>
          </cell>
          <cell r="N7301">
            <v>0</v>
          </cell>
          <cell r="O7301">
            <v>0.08</v>
          </cell>
          <cell r="P7301">
            <v>0</v>
          </cell>
          <cell r="R7301" t="str">
            <v>SINAPI</v>
          </cell>
        </row>
        <row r="7302">
          <cell r="G7302">
            <v>95391</v>
          </cell>
          <cell r="H7302" t="str">
            <v>CURSO DE CAPACITAÇÃO PARA DESENHISTA DETALHISTA (ENCARGOS COMPLEMENTARES) - HORISTA</v>
          </cell>
          <cell r="I7302" t="str">
            <v>H</v>
          </cell>
          <cell r="J7302" t="str">
            <v>COEFICIENTE DE REPRESENTATIVIDADE</v>
          </cell>
          <cell r="K7302" t="str">
            <v>0,09</v>
          </cell>
          <cell r="M7302" t="str">
            <v>0,09</v>
          </cell>
          <cell r="N7302">
            <v>0</v>
          </cell>
          <cell r="O7302">
            <v>0.09</v>
          </cell>
          <cell r="P7302">
            <v>0</v>
          </cell>
          <cell r="R7302" t="str">
            <v>SINAPI</v>
          </cell>
        </row>
        <row r="7303">
          <cell r="G7303">
            <v>95392</v>
          </cell>
          <cell r="H7303" t="str">
            <v>CURSO DE CAPACITAÇÃO PARA ALMOXARIFE (ENCARGOS COMPLEMENTARES) - HORISTA</v>
          </cell>
          <cell r="I7303" t="str">
            <v>H</v>
          </cell>
          <cell r="J7303" t="str">
            <v>COLETADO</v>
          </cell>
          <cell r="K7303" t="str">
            <v>0,10</v>
          </cell>
          <cell r="M7303" t="str">
            <v>0,10</v>
          </cell>
          <cell r="N7303">
            <v>0</v>
          </cell>
          <cell r="O7303">
            <v>0.1</v>
          </cell>
          <cell r="P7303">
            <v>0</v>
          </cell>
          <cell r="R7303" t="str">
            <v>SINAPI</v>
          </cell>
        </row>
        <row r="7304">
          <cell r="G7304">
            <v>95393</v>
          </cell>
          <cell r="H7304" t="str">
            <v>CURSO DE CAPACITAÇÃO PARA APONTADOR OU APROPRIADOR (ENCARGOS COMPLEMENTARES) - HORISTA</v>
          </cell>
          <cell r="I7304" t="str">
            <v>H</v>
          </cell>
          <cell r="J7304" t="str">
            <v>COEFICIENTE DE REPRESENTATIVIDADE</v>
          </cell>
          <cell r="K7304" t="str">
            <v>0,43</v>
          </cell>
          <cell r="M7304" t="str">
            <v>0,43</v>
          </cell>
          <cell r="N7304">
            <v>0</v>
          </cell>
          <cell r="O7304">
            <v>0.43</v>
          </cell>
          <cell r="P7304">
            <v>0</v>
          </cell>
          <cell r="R7304" t="str">
            <v>SINAPI</v>
          </cell>
        </row>
        <row r="7305">
          <cell r="G7305">
            <v>95394</v>
          </cell>
          <cell r="H7305" t="str">
            <v>CURSO DE CAPACITAÇÃO PARA ARQUITETO DE OBRA JÚNIOR (ENCARGOS COMPLEMENTARES) - HORISTA</v>
          </cell>
          <cell r="I7305" t="str">
            <v>H</v>
          </cell>
          <cell r="J7305" t="str">
            <v>COEFICIENTE DE REPRESENTATIVIDADE</v>
          </cell>
          <cell r="K7305" t="str">
            <v>0,68</v>
          </cell>
          <cell r="M7305" t="str">
            <v>0,68</v>
          </cell>
          <cell r="N7305">
            <v>0</v>
          </cell>
          <cell r="O7305">
            <v>0.68</v>
          </cell>
          <cell r="P7305">
            <v>0</v>
          </cell>
          <cell r="R7305" t="str">
            <v>SINAPI</v>
          </cell>
        </row>
        <row r="7306">
          <cell r="G7306">
            <v>95395</v>
          </cell>
          <cell r="H7306" t="str">
            <v>CURSO DE CAPACITAÇÃO PARA ARQUITETO DE OBRA PLENO (ENCARGOS COMPLEMENTARES) - HORISTA</v>
          </cell>
          <cell r="I7306" t="str">
            <v>H</v>
          </cell>
          <cell r="J7306" t="str">
            <v>COEFICIENTE DE REPRESENTATIVIDADE</v>
          </cell>
          <cell r="K7306" t="str">
            <v>0,96</v>
          </cell>
          <cell r="M7306" t="str">
            <v>0,96</v>
          </cell>
          <cell r="N7306">
            <v>0</v>
          </cell>
          <cell r="O7306">
            <v>0.96</v>
          </cell>
          <cell r="P7306">
            <v>0</v>
          </cell>
          <cell r="R7306" t="str">
            <v>SINAPI</v>
          </cell>
        </row>
        <row r="7307">
          <cell r="G7307">
            <v>95396</v>
          </cell>
          <cell r="H7307" t="str">
            <v>CURSO DE CAPACITAÇÃO PARA ARQUITETO DE OBRA SÊNIOR (ENCARGOS COMPLEMENTARES) - HORISTA</v>
          </cell>
          <cell r="I7307" t="str">
            <v>H</v>
          </cell>
          <cell r="J7307" t="str">
            <v>COEFICIENTE DE REPRESENTATIVIDADE</v>
          </cell>
          <cell r="K7307" t="str">
            <v>1,27</v>
          </cell>
          <cell r="M7307" t="str">
            <v>1,27</v>
          </cell>
          <cell r="N7307">
            <v>0</v>
          </cell>
          <cell r="O7307">
            <v>1.27</v>
          </cell>
          <cell r="P7307">
            <v>0</v>
          </cell>
          <cell r="R7307" t="str">
            <v>SINAPI</v>
          </cell>
        </row>
        <row r="7308">
          <cell r="G7308">
            <v>95397</v>
          </cell>
          <cell r="H7308" t="str">
            <v>CURSO DE CAPACITAÇÃO PARA AUXILIAR DE DESENHISTA (ENCARGOS COMPLEMENTARES) - HORISTA</v>
          </cell>
          <cell r="I7308" t="str">
            <v>H</v>
          </cell>
          <cell r="J7308" t="str">
            <v>COEFICIENTE DE REPRESENTATIVIDADE</v>
          </cell>
          <cell r="K7308" t="str">
            <v>0,06</v>
          </cell>
          <cell r="M7308" t="str">
            <v>0,06</v>
          </cell>
          <cell r="N7308">
            <v>0</v>
          </cell>
          <cell r="O7308">
            <v>0.06</v>
          </cell>
          <cell r="P7308">
            <v>0</v>
          </cell>
          <cell r="R7308" t="str">
            <v>SINAPI</v>
          </cell>
        </row>
        <row r="7309">
          <cell r="G7309">
            <v>95398</v>
          </cell>
          <cell r="H7309" t="str">
            <v>CURSO DE CAPACITAÇÃO PARA AUXILIAR DE ESCRITÓRIO (ENCARGOS COMPLEMENTARES) - HORISTA</v>
          </cell>
          <cell r="I7309" t="str">
            <v>H</v>
          </cell>
          <cell r="J7309" t="str">
            <v>COEFICIENTE DE REPRESENTATIVIDADE</v>
          </cell>
          <cell r="K7309" t="str">
            <v>0,07</v>
          </cell>
          <cell r="M7309" t="str">
            <v>0,07</v>
          </cell>
          <cell r="N7309">
            <v>0</v>
          </cell>
          <cell r="O7309">
            <v>7.0000000000000007E-2</v>
          </cell>
          <cell r="P7309">
            <v>0</v>
          </cell>
          <cell r="R7309" t="str">
            <v>SINAPI</v>
          </cell>
        </row>
        <row r="7310">
          <cell r="G7310">
            <v>95399</v>
          </cell>
          <cell r="H7310" t="str">
            <v>CURSO DE CAPACITAÇÃO PARA DESENHISTA COPISTA (ENCARGOS COMPLEMENTARES) - HORISTA</v>
          </cell>
          <cell r="I7310" t="str">
            <v>H</v>
          </cell>
          <cell r="J7310" t="str">
            <v>COEFICIENTE DE REPRESENTATIVIDADE</v>
          </cell>
          <cell r="K7310" t="str">
            <v>0,04</v>
          </cell>
          <cell r="M7310" t="str">
            <v>0,04</v>
          </cell>
          <cell r="N7310">
            <v>0</v>
          </cell>
          <cell r="O7310">
            <v>0.04</v>
          </cell>
          <cell r="P7310">
            <v>0</v>
          </cell>
          <cell r="R7310" t="str">
            <v>SINAPI</v>
          </cell>
        </row>
        <row r="7311">
          <cell r="G7311">
            <v>95400</v>
          </cell>
          <cell r="H7311" t="str">
            <v>CURSO DE CAPACITAÇÃO PARA DESENHISTA PROJETISTA (ENCARGOS COMPLEMENTARES) - HORISTA</v>
          </cell>
          <cell r="I7311" t="str">
            <v>H</v>
          </cell>
          <cell r="J7311" t="str">
            <v>COEFICIENTE DE REPRESENTATIVIDADE</v>
          </cell>
          <cell r="K7311" t="str">
            <v>0,10</v>
          </cell>
          <cell r="M7311" t="str">
            <v>0,10</v>
          </cell>
          <cell r="N7311">
            <v>0</v>
          </cell>
          <cell r="O7311">
            <v>0.1</v>
          </cell>
          <cell r="P7311">
            <v>0</v>
          </cell>
          <cell r="R7311" t="str">
            <v>SINAPI</v>
          </cell>
        </row>
        <row r="7312">
          <cell r="G7312">
            <v>95401</v>
          </cell>
          <cell r="H7312" t="str">
            <v>CURSO DE CAPACITAÇÃO PARA ENCARREGADO GERAL (ENCARGOS COMPLEMENTARES) - HORISTA</v>
          </cell>
          <cell r="I7312" t="str">
            <v>H</v>
          </cell>
          <cell r="J7312" t="str">
            <v>COLETADO</v>
          </cell>
          <cell r="K7312" t="str">
            <v>0,55</v>
          </cell>
          <cell r="M7312" t="str">
            <v>0,55</v>
          </cell>
          <cell r="N7312">
            <v>0</v>
          </cell>
          <cell r="O7312">
            <v>0.55000000000000004</v>
          </cell>
          <cell r="P7312">
            <v>0</v>
          </cell>
          <cell r="R7312" t="str">
            <v>SINAPI</v>
          </cell>
        </row>
        <row r="7313">
          <cell r="G7313">
            <v>95402</v>
          </cell>
          <cell r="H7313" t="str">
            <v>CURSO DE CAPACITAÇÃO PARA ENGENHEIRO CIVIL DE OBRA JÚNIOR (ENCARGOS COMPLEMENTARES) - HORISTA</v>
          </cell>
          <cell r="I7313" t="str">
            <v>H</v>
          </cell>
          <cell r="J7313" t="str">
            <v>COLETADO</v>
          </cell>
          <cell r="K7313" t="str">
            <v>1,63</v>
          </cell>
          <cell r="M7313" t="str">
            <v>1,63</v>
          </cell>
          <cell r="N7313">
            <v>0</v>
          </cell>
          <cell r="O7313">
            <v>1.63</v>
          </cell>
          <cell r="P7313">
            <v>0</v>
          </cell>
          <cell r="R7313" t="str">
            <v>SINAPI</v>
          </cell>
        </row>
        <row r="7314">
          <cell r="G7314">
            <v>95403</v>
          </cell>
          <cell r="H7314" t="str">
            <v>CURSO DE CAPACITAÇÃO PARA ENGENHEIRO CIVIL DE OBRA PLENO (ENCARGOS COMPLEMENTARES) - HORISTA</v>
          </cell>
          <cell r="I7314" t="str">
            <v>H</v>
          </cell>
          <cell r="J7314" t="str">
            <v>COEFICIENTE DE REPRESENTATIVIDADE</v>
          </cell>
          <cell r="K7314" t="str">
            <v>1,86</v>
          </cell>
          <cell r="M7314" t="str">
            <v>1,86</v>
          </cell>
          <cell r="N7314">
            <v>0</v>
          </cell>
          <cell r="O7314">
            <v>1.86</v>
          </cell>
          <cell r="P7314">
            <v>0</v>
          </cell>
          <cell r="R7314" t="str">
            <v>SINAPI</v>
          </cell>
        </row>
        <row r="7315">
          <cell r="G7315">
            <v>95404</v>
          </cell>
          <cell r="H7315" t="str">
            <v>CURSO DE CAPACITAÇÃO PARA ENGENHEIRO CIVIL DE OBRA SÊNIOR (ENCARGOS COMPLEMENTARES) - HORISTA</v>
          </cell>
          <cell r="I7315" t="str">
            <v>H</v>
          </cell>
          <cell r="J7315" t="str">
            <v>COEFICIENTE DE REPRESENTATIVIDADE</v>
          </cell>
          <cell r="K7315" t="str">
            <v>2,55</v>
          </cell>
          <cell r="M7315" t="str">
            <v>2,55</v>
          </cell>
          <cell r="N7315">
            <v>0</v>
          </cell>
          <cell r="O7315">
            <v>2.5499999999999998</v>
          </cell>
          <cell r="P7315">
            <v>0</v>
          </cell>
          <cell r="R7315" t="str">
            <v>SINAPI</v>
          </cell>
        </row>
        <row r="7316">
          <cell r="G7316">
            <v>95405</v>
          </cell>
          <cell r="H7316" t="str">
            <v>CURSO DE CAPACITAÇÃO PARA MESTRE DE OBRAS (ENCARGOS COMPLEMENTARES) - HORISTA</v>
          </cell>
          <cell r="I7316" t="str">
            <v>H</v>
          </cell>
          <cell r="J7316" t="str">
            <v>COEFICIENTE DE REPRESENTATIVIDADE</v>
          </cell>
          <cell r="K7316" t="str">
            <v>1,20</v>
          </cell>
          <cell r="M7316" t="str">
            <v>1,20</v>
          </cell>
          <cell r="N7316">
            <v>0</v>
          </cell>
          <cell r="O7316">
            <v>1.2</v>
          </cell>
          <cell r="P7316">
            <v>0</v>
          </cell>
          <cell r="R7316" t="str">
            <v>SINAPI</v>
          </cell>
        </row>
        <row r="7317">
          <cell r="G7317">
            <v>95406</v>
          </cell>
          <cell r="H7317" t="str">
            <v>CURSO DE CAPACITAÇÃO PARA TOPÓGRAFO (ENCARGOS COMPLEMENTARES) - HORISTA</v>
          </cell>
          <cell r="I7317" t="str">
            <v>H</v>
          </cell>
          <cell r="J7317" t="str">
            <v>COLETADO</v>
          </cell>
          <cell r="K7317" t="str">
            <v>0,16</v>
          </cell>
          <cell r="M7317" t="str">
            <v>0,16</v>
          </cell>
          <cell r="N7317">
            <v>0</v>
          </cell>
          <cell r="O7317">
            <v>0.16</v>
          </cell>
          <cell r="P7317">
            <v>0</v>
          </cell>
          <cell r="R7317" t="str">
            <v>SINAPI</v>
          </cell>
        </row>
        <row r="7318">
          <cell r="G7318">
            <v>95407</v>
          </cell>
          <cell r="H7318" t="str">
            <v>CURSO DE CAPACITAÇÃO PARA ENGENHEIRO ELETRICISTA (ENCARGOS COMPLEMENTARES) - HORISTA</v>
          </cell>
          <cell r="I7318" t="str">
            <v>H</v>
          </cell>
          <cell r="J7318" t="str">
            <v>COEFICIENTE DE REPRESENTATIVIDADE</v>
          </cell>
          <cell r="K7318" t="str">
            <v>3,61</v>
          </cell>
          <cell r="M7318" t="str">
            <v>3,61</v>
          </cell>
          <cell r="N7318">
            <v>0</v>
          </cell>
          <cell r="O7318">
            <v>3.61</v>
          </cell>
          <cell r="P7318">
            <v>0</v>
          </cell>
          <cell r="R7318" t="str">
            <v>SINAPI</v>
          </cell>
        </row>
        <row r="7319">
          <cell r="G7319">
            <v>95408</v>
          </cell>
          <cell r="H7319" t="str">
            <v>CURSO DE CAPACITAÇÃO  PARA MOTORISTA DE CAMINHÃO (ENCARGOS COMPLEMENTARES) - MENSALISTA</v>
          </cell>
          <cell r="I7319" t="str">
            <v>MES</v>
          </cell>
          <cell r="J7319" t="str">
            <v>COEFICIENTE DE REPRESENTATIVIDADE</v>
          </cell>
          <cell r="K7319" t="str">
            <v>13,29</v>
          </cell>
          <cell r="M7319" t="str">
            <v>13,29</v>
          </cell>
          <cell r="N7319">
            <v>0</v>
          </cell>
          <cell r="O7319">
            <v>13.29</v>
          </cell>
          <cell r="P7319">
            <v>0</v>
          </cell>
          <cell r="R7319" t="str">
            <v>SINAPI</v>
          </cell>
        </row>
        <row r="7320">
          <cell r="G7320">
            <v>95409</v>
          </cell>
          <cell r="H7320" t="str">
            <v>CURSO DE CAPACITAÇÃO PARA DESENHISTA DETALHISTA (ENCARGOS COMPLEMENTARES) - MENSALISTA</v>
          </cell>
          <cell r="I7320" t="str">
            <v>MES</v>
          </cell>
          <cell r="J7320" t="str">
            <v>COEFICIENTE DE REPRESENTATIVIDADE</v>
          </cell>
          <cell r="K7320" t="str">
            <v>12,60</v>
          </cell>
          <cell r="M7320" t="str">
            <v>12,60</v>
          </cell>
          <cell r="N7320">
            <v>0</v>
          </cell>
          <cell r="O7320">
            <v>12.6</v>
          </cell>
          <cell r="P7320">
            <v>0</v>
          </cell>
          <cell r="R7320" t="str">
            <v>SINAPI</v>
          </cell>
        </row>
        <row r="7321">
          <cell r="G7321">
            <v>95410</v>
          </cell>
          <cell r="H7321" t="str">
            <v>CURSO DE CAPACITAÇÃO PARA DESENHISTA COPISTA (ENCARGOS COMPLEMENTARES) - MENSALISTA</v>
          </cell>
          <cell r="I7321" t="str">
            <v>MES</v>
          </cell>
          <cell r="J7321" t="str">
            <v>COEFICIENTE DE REPRESENTATIVIDADE</v>
          </cell>
          <cell r="K7321" t="str">
            <v>5,85</v>
          </cell>
          <cell r="M7321" t="str">
            <v>5,85</v>
          </cell>
          <cell r="N7321">
            <v>0</v>
          </cell>
          <cell r="O7321">
            <v>5.85</v>
          </cell>
          <cell r="P7321">
            <v>0</v>
          </cell>
          <cell r="R7321" t="str">
            <v>SINAPI</v>
          </cell>
        </row>
        <row r="7322">
          <cell r="G7322">
            <v>95411</v>
          </cell>
          <cell r="H7322" t="str">
            <v>CURSO DE CAPACITAÇÃO PARA DESENHISTA PROJETISTA (ENCARGOS COMPLEMENTARES) - MENSALISTA</v>
          </cell>
          <cell r="I7322" t="str">
            <v>MES</v>
          </cell>
          <cell r="J7322" t="str">
            <v>COEFICIENTE DE REPRESENTATIVIDADE</v>
          </cell>
          <cell r="K7322" t="str">
            <v>13,62</v>
          </cell>
          <cell r="M7322" t="str">
            <v>13,62</v>
          </cell>
          <cell r="N7322">
            <v>0</v>
          </cell>
          <cell r="O7322">
            <v>13.62</v>
          </cell>
          <cell r="P7322">
            <v>0</v>
          </cell>
          <cell r="R7322" t="str">
            <v>SINAPI</v>
          </cell>
        </row>
        <row r="7323">
          <cell r="G7323">
            <v>95412</v>
          </cell>
          <cell r="H7323" t="str">
            <v>CURSO DE CAPACITAÇÃO PARA AUXILIAR DE DESENHISTA (ENCARGOS COMPLEMENTARES) - MENSALISTA</v>
          </cell>
          <cell r="I7323" t="str">
            <v>MES</v>
          </cell>
          <cell r="J7323" t="str">
            <v>COEFICIENTE DE REPRESENTATIVIDADE</v>
          </cell>
          <cell r="K7323" t="str">
            <v>8,59</v>
          </cell>
          <cell r="M7323" t="str">
            <v>8,59</v>
          </cell>
          <cell r="N7323">
            <v>0</v>
          </cell>
          <cell r="O7323">
            <v>8.59</v>
          </cell>
          <cell r="P7323">
            <v>0</v>
          </cell>
          <cell r="R7323" t="str">
            <v>SINAPI</v>
          </cell>
        </row>
        <row r="7324">
          <cell r="G7324">
            <v>95413</v>
          </cell>
          <cell r="H7324" t="str">
            <v>CURSO DE CAPACITAÇÃO PARA ALMOXARIFE (ENCARGOS COMPLEMENTARES) - MENSALISTA</v>
          </cell>
          <cell r="I7324" t="str">
            <v>MES</v>
          </cell>
          <cell r="J7324" t="str">
            <v>COEFICIENTE DE REPRESENTATIVIDADE</v>
          </cell>
          <cell r="K7324" t="str">
            <v>13,29</v>
          </cell>
          <cell r="M7324" t="str">
            <v>13,29</v>
          </cell>
          <cell r="N7324">
            <v>0</v>
          </cell>
          <cell r="O7324">
            <v>13.29</v>
          </cell>
          <cell r="P7324">
            <v>0</v>
          </cell>
          <cell r="R7324" t="str">
            <v>SINAPI</v>
          </cell>
        </row>
        <row r="7325">
          <cell r="G7325">
            <v>95414</v>
          </cell>
          <cell r="H7325" t="str">
            <v>CURSO DE CAPACITAÇÃO PARA APONTADOR OU APROPRIADOR (ENCARGOS COMPLEMENTARES) - MENSALISTA</v>
          </cell>
          <cell r="I7325" t="str">
            <v>MES</v>
          </cell>
          <cell r="J7325" t="str">
            <v>COEFICIENTE DE REPRESENTATIVIDADE</v>
          </cell>
          <cell r="K7325" t="str">
            <v>57,21</v>
          </cell>
          <cell r="M7325" t="str">
            <v>57,21</v>
          </cell>
          <cell r="N7325">
            <v>0</v>
          </cell>
          <cell r="O7325">
            <v>57.21</v>
          </cell>
          <cell r="P7325">
            <v>0</v>
          </cell>
          <cell r="R7325" t="str">
            <v>SINAPI</v>
          </cell>
        </row>
        <row r="7326">
          <cell r="G7326">
            <v>95415</v>
          </cell>
          <cell r="H7326" t="str">
            <v>CURSO DE CAPACITAÇÃO PARA ENGENHEIRO CIVIL DE OBRA JÚNIOR (ENCARGOS COMPLEMENTARES) - MENSALISTA</v>
          </cell>
          <cell r="I7326" t="str">
            <v>MES</v>
          </cell>
          <cell r="J7326" t="str">
            <v>COEFICIENTE DE REPRESENTATIVIDADE</v>
          </cell>
          <cell r="K7326" t="str">
            <v>217,81</v>
          </cell>
          <cell r="M7326" t="str">
            <v>217,81</v>
          </cell>
          <cell r="N7326">
            <v>0</v>
          </cell>
          <cell r="O7326">
            <v>217.81</v>
          </cell>
          <cell r="P7326">
            <v>0</v>
          </cell>
          <cell r="R7326" t="str">
            <v>SINAPI</v>
          </cell>
        </row>
        <row r="7327">
          <cell r="G7327">
            <v>95416</v>
          </cell>
          <cell r="H7327" t="str">
            <v>CURSO DE CAPACITAÇÃO PARA AUXILIAR DE ESCRITÓRIO (ENCARGOS COMPLEMENTARES) - MENSALISTA</v>
          </cell>
          <cell r="I7327" t="str">
            <v>MES</v>
          </cell>
          <cell r="J7327" t="str">
            <v>COEFICIENTE DE REPRESENTATIVIDADE</v>
          </cell>
          <cell r="K7327" t="str">
            <v>10,34</v>
          </cell>
          <cell r="M7327" t="str">
            <v>10,34</v>
          </cell>
          <cell r="N7327">
            <v>0</v>
          </cell>
          <cell r="O7327">
            <v>10.34</v>
          </cell>
          <cell r="P7327">
            <v>0</v>
          </cell>
          <cell r="R7327" t="str">
            <v>SINAPI</v>
          </cell>
        </row>
        <row r="7328">
          <cell r="G7328">
            <v>95417</v>
          </cell>
          <cell r="H7328" t="str">
            <v>CURSO DE CAPACITAÇÃO PARA ENGENHEIRO CIVIL DE OBRA PLENO (ENCARGOS COMPLEMENTARES) - MENSALISTA</v>
          </cell>
          <cell r="I7328" t="str">
            <v>MES</v>
          </cell>
          <cell r="J7328" t="str">
            <v>COEFICIENTE DE REPRESENTATIVIDADE</v>
          </cell>
          <cell r="K7328" t="str">
            <v>247,91</v>
          </cell>
          <cell r="M7328" t="str">
            <v>247,91</v>
          </cell>
          <cell r="N7328">
            <v>0</v>
          </cell>
          <cell r="O7328">
            <v>247.91</v>
          </cell>
          <cell r="P7328">
            <v>0</v>
          </cell>
          <cell r="R7328" t="str">
            <v>SINAPI</v>
          </cell>
        </row>
        <row r="7329">
          <cell r="G7329">
            <v>95418</v>
          </cell>
          <cell r="H7329" t="str">
            <v>CURSO DE CAPACITAÇÃO PARA ENGENHEIRO CIVIL DE OBRA SÊNIOR (ENCARGOS COMPLEMENTARES) - MENSALISTA</v>
          </cell>
          <cell r="I7329" t="str">
            <v>MES</v>
          </cell>
          <cell r="J7329" t="str">
            <v>COEFICIENTE DE REPRESENTATIVIDADE</v>
          </cell>
          <cell r="K7329" t="str">
            <v>338,89</v>
          </cell>
          <cell r="M7329" t="str">
            <v>338,89</v>
          </cell>
          <cell r="N7329">
            <v>0</v>
          </cell>
          <cell r="O7329">
            <v>338.89</v>
          </cell>
          <cell r="P7329">
            <v>0</v>
          </cell>
          <cell r="R7329" t="str">
            <v>SINAPI</v>
          </cell>
        </row>
        <row r="7330">
          <cell r="G7330">
            <v>95419</v>
          </cell>
          <cell r="H7330" t="str">
            <v>CURSO DE CAPACITAÇÃO PARA ARQUITETO JÚNIOR (ENCARGOS COMPLEMENTARES) - MENSALISTA</v>
          </cell>
          <cell r="I7330" t="str">
            <v>MES</v>
          </cell>
          <cell r="J7330" t="str">
            <v>COEFICIENTE DE REPRESENTATIVIDADE</v>
          </cell>
          <cell r="K7330" t="str">
            <v>90,46</v>
          </cell>
          <cell r="M7330" t="str">
            <v>90,46</v>
          </cell>
          <cell r="N7330">
            <v>0</v>
          </cell>
          <cell r="O7330">
            <v>90.46</v>
          </cell>
          <cell r="P7330">
            <v>0</v>
          </cell>
          <cell r="R7330" t="str">
            <v>SINAPI</v>
          </cell>
        </row>
        <row r="7331">
          <cell r="G7331">
            <v>95420</v>
          </cell>
          <cell r="H7331" t="str">
            <v>CURSO DE CAPACITAÇÃO PARA ARQUITETO PLENO (ENCARGOS COMPLEMENTARES) - MENSALISTA</v>
          </cell>
          <cell r="I7331" t="str">
            <v>MES</v>
          </cell>
          <cell r="J7331" t="str">
            <v>COEFICIENTE DE REPRESENTATIVIDADE</v>
          </cell>
          <cell r="K7331" t="str">
            <v>128,49</v>
          </cell>
          <cell r="M7331" t="str">
            <v>128,49</v>
          </cell>
          <cell r="N7331">
            <v>0</v>
          </cell>
          <cell r="O7331">
            <v>128.49</v>
          </cell>
          <cell r="P7331">
            <v>0</v>
          </cell>
          <cell r="R7331" t="str">
            <v>SINAPI</v>
          </cell>
        </row>
        <row r="7332">
          <cell r="G7332">
            <v>95421</v>
          </cell>
          <cell r="H7332" t="str">
            <v>CURSO DE CAPACITAÇÃO PARA ARQUITETO SÊNIOR (ENCARGOS COMPLEMENTARES) - MENSALISTA</v>
          </cell>
          <cell r="I7332" t="str">
            <v>MES</v>
          </cell>
          <cell r="J7332" t="str">
            <v>COEFICIENTE DE REPRESENTATIVIDADE</v>
          </cell>
          <cell r="K7332" t="str">
            <v>169,88</v>
          </cell>
          <cell r="M7332" t="str">
            <v>169,88</v>
          </cell>
          <cell r="N7332">
            <v>0</v>
          </cell>
          <cell r="O7332">
            <v>169.88</v>
          </cell>
          <cell r="P7332">
            <v>0</v>
          </cell>
          <cell r="R7332" t="str">
            <v>SINAPI</v>
          </cell>
        </row>
        <row r="7333">
          <cell r="G7333">
            <v>95422</v>
          </cell>
          <cell r="H7333" t="str">
            <v>CURSO DE CAPACITAÇÃO PARA ENCARREGADO GERAL DE OBRAS (ENCARGOS COMPLEMENTARES) - MENSALISTA</v>
          </cell>
          <cell r="I7333" t="str">
            <v>MES</v>
          </cell>
          <cell r="J7333" t="str">
            <v>COEFICIENTE DE REPRESENTATIVIDADE</v>
          </cell>
          <cell r="K7333" t="str">
            <v>74,11</v>
          </cell>
          <cell r="M7333" t="str">
            <v>74,11</v>
          </cell>
          <cell r="N7333">
            <v>0</v>
          </cell>
          <cell r="O7333">
            <v>74.11</v>
          </cell>
          <cell r="P7333">
            <v>0</v>
          </cell>
          <cell r="R7333" t="str">
            <v>SINAPI</v>
          </cell>
        </row>
        <row r="7334">
          <cell r="G7334">
            <v>95423</v>
          </cell>
          <cell r="H7334" t="str">
            <v>CURSO DE CAPACITAÇÃO PARA MESTRE DE OBRAS (ENCARGOS COMPLEMENTARES) - MENSALISTA</v>
          </cell>
          <cell r="I7334" t="str">
            <v>MES</v>
          </cell>
          <cell r="J7334" t="str">
            <v>COEFICIENTE DE REPRESENTATIVIDADE</v>
          </cell>
          <cell r="K7334" t="str">
            <v>159,95</v>
          </cell>
          <cell r="M7334" t="str">
            <v>159,95</v>
          </cell>
          <cell r="N7334">
            <v>0</v>
          </cell>
          <cell r="O7334">
            <v>159.94999999999999</v>
          </cell>
          <cell r="P7334">
            <v>0</v>
          </cell>
          <cell r="R7334" t="str">
            <v>SINAPI</v>
          </cell>
        </row>
        <row r="7335">
          <cell r="G7335">
            <v>95424</v>
          </cell>
          <cell r="H7335" t="str">
            <v>CURSO DE CAPACITAÇÃO PARA TOPÓGRAFO (ENCARGOS COMPLEMENTARES) - MENSALISTA</v>
          </cell>
          <cell r="I7335" t="str">
            <v>MES</v>
          </cell>
          <cell r="J7335" t="str">
            <v>COEFICIENTE DE REPRESENTATIVIDADE</v>
          </cell>
          <cell r="K7335" t="str">
            <v>21,73</v>
          </cell>
          <cell r="M7335" t="str">
            <v>21,73</v>
          </cell>
          <cell r="N7335">
            <v>0</v>
          </cell>
          <cell r="O7335">
            <v>21.73</v>
          </cell>
          <cell r="P7335">
            <v>0</v>
          </cell>
          <cell r="R7335" t="str">
            <v>SINAPI</v>
          </cell>
        </row>
        <row r="7336">
          <cell r="G7336">
            <v>100288</v>
          </cell>
          <cell r="H7336" t="str">
            <v>CURSO DE CAPACITAÇÃO PARA VIGIA DIURNO (ENCARGOS COMPLEMENTARES) - HORISTA</v>
          </cell>
          <cell r="I7336" t="str">
            <v>H</v>
          </cell>
          <cell r="J7336" t="str">
            <v>COEFICIENTE DE REPRESENTATIVIDADE</v>
          </cell>
          <cell r="K7336" t="str">
            <v>0,07</v>
          </cell>
          <cell r="M7336" t="str">
            <v>0,07</v>
          </cell>
          <cell r="N7336">
            <v>0</v>
          </cell>
          <cell r="O7336">
            <v>7.0000000000000007E-2</v>
          </cell>
          <cell r="P7336">
            <v>0</v>
          </cell>
          <cell r="R7336" t="str">
            <v>SINAPI</v>
          </cell>
        </row>
        <row r="7337">
          <cell r="G7337">
            <v>100289</v>
          </cell>
          <cell r="H7337" t="str">
            <v>VIGIA DIURNO COM ENCARGOS COMPLEMENTARES</v>
          </cell>
          <cell r="I7337" t="str">
            <v>H</v>
          </cell>
          <cell r="J7337" t="str">
            <v>COEFICIENTE DE REPRESENTATIVIDADE</v>
          </cell>
          <cell r="K7337" t="str">
            <v>19,05</v>
          </cell>
          <cell r="M7337" t="str">
            <v>14,04</v>
          </cell>
          <cell r="N7337">
            <v>5.0100000000000016</v>
          </cell>
          <cell r="O7337">
            <v>19.05</v>
          </cell>
          <cell r="P7337">
            <v>0</v>
          </cell>
          <cell r="R7337" t="str">
            <v>SINAPI</v>
          </cell>
        </row>
        <row r="7338">
          <cell r="G7338">
            <v>100290</v>
          </cell>
          <cell r="H7338" t="str">
            <v>CURSO DE CAPACITAÇÃO PARA AUXILIAR DE ALMOXARIFE (ENCARGOS COMPLEMENTARES) - HORISTA</v>
          </cell>
          <cell r="I7338" t="str">
            <v>H</v>
          </cell>
          <cell r="J7338" t="str">
            <v>COEFICIENTE DE REPRESENTATIVIDADE</v>
          </cell>
          <cell r="K7338" t="str">
            <v>0,08</v>
          </cell>
          <cell r="M7338" t="str">
            <v>0,08</v>
          </cell>
          <cell r="N7338">
            <v>0</v>
          </cell>
          <cell r="O7338">
            <v>0.08</v>
          </cell>
          <cell r="P7338">
            <v>0</v>
          </cell>
          <cell r="R7338" t="str">
            <v>SINAPI</v>
          </cell>
        </row>
        <row r="7339">
          <cell r="G7339">
            <v>100291</v>
          </cell>
          <cell r="H7339" t="str">
            <v>CURSO DE CAPACITAÇÃO PARA AJUDANTE DE PINTOR (ENCARGOS COMPLEMENTARES) - HORISTA</v>
          </cell>
          <cell r="I7339" t="str">
            <v>H</v>
          </cell>
          <cell r="J7339" t="str">
            <v>COEFICIENTE DE REPRESENTATIVIDADE</v>
          </cell>
          <cell r="K7339" t="str">
            <v>0,23</v>
          </cell>
          <cell r="M7339" t="str">
            <v>0,23</v>
          </cell>
          <cell r="N7339">
            <v>0</v>
          </cell>
          <cell r="O7339">
            <v>0.23</v>
          </cell>
          <cell r="P7339">
            <v>0</v>
          </cell>
          <cell r="R7339" t="str">
            <v>SINAPI</v>
          </cell>
        </row>
        <row r="7340">
          <cell r="G7340">
            <v>100292</v>
          </cell>
          <cell r="H7340" t="str">
            <v>CURSO DE CAPACITAÇÃO PARA COORDENADOR/GERENTE DE OBRA (ENCARGOS COMPLEMENTARES) - HORISTA</v>
          </cell>
          <cell r="I7340" t="str">
            <v>H</v>
          </cell>
          <cell r="J7340" t="str">
            <v>COEFICIENTE DE REPRESENTATIVIDADE</v>
          </cell>
          <cell r="K7340" t="str">
            <v>0,82</v>
          </cell>
          <cell r="M7340" t="str">
            <v>0,82</v>
          </cell>
          <cell r="N7340">
            <v>0</v>
          </cell>
          <cell r="O7340">
            <v>0.82</v>
          </cell>
          <cell r="P7340">
            <v>0</v>
          </cell>
          <cell r="R7340" t="str">
            <v>SINAPI</v>
          </cell>
        </row>
        <row r="7341">
          <cell r="G7341">
            <v>100293</v>
          </cell>
          <cell r="H7341" t="str">
            <v>CURSO DE CAPACITAÇÃO PARA AUXILIAR DE AZULEJISTA (ENCARGOS COMPLEMENTARES) - HORISTA</v>
          </cell>
          <cell r="I7341" t="str">
            <v>H</v>
          </cell>
          <cell r="J7341" t="str">
            <v>COEFICIENTE DE REPRESENTATIVIDADE</v>
          </cell>
          <cell r="K7341" t="str">
            <v>0,21</v>
          </cell>
          <cell r="M7341" t="str">
            <v>0,21</v>
          </cell>
          <cell r="N7341">
            <v>0</v>
          </cell>
          <cell r="O7341">
            <v>0.21</v>
          </cell>
          <cell r="P7341">
            <v>0</v>
          </cell>
          <cell r="R7341" t="str">
            <v>SINAPI</v>
          </cell>
        </row>
        <row r="7342">
          <cell r="G7342">
            <v>100294</v>
          </cell>
          <cell r="H7342" t="str">
            <v>CURSO DE CAPACITAÇÃO PARA ARQUITETO PAISAGISTA (ENCARGOS COMPLEMENTARES) - HORISTA</v>
          </cell>
          <cell r="I7342" t="str">
            <v>H</v>
          </cell>
          <cell r="J7342" t="str">
            <v>COEFICIENTE DE REPRESENTATIVIDADE</v>
          </cell>
          <cell r="K7342" t="str">
            <v>0,39</v>
          </cell>
          <cell r="M7342" t="str">
            <v>0,39</v>
          </cell>
          <cell r="N7342">
            <v>0</v>
          </cell>
          <cell r="O7342">
            <v>0.39</v>
          </cell>
          <cell r="P7342">
            <v>0</v>
          </cell>
          <cell r="R7342" t="str">
            <v>SINAPI</v>
          </cell>
        </row>
        <row r="7343">
          <cell r="G7343">
            <v>100295</v>
          </cell>
          <cell r="H7343" t="str">
            <v>CURSO DE CAPACITAÇÃO PARA MONTADOR DE ELETROELETRONICOS (ENCARGOS COMPLEMENTARES) - HORISTA</v>
          </cell>
          <cell r="I7343" t="str">
            <v>H</v>
          </cell>
          <cell r="J7343" t="str">
            <v>COEFICIENTE DE REPRESENTATIVIDADE</v>
          </cell>
          <cell r="K7343" t="str">
            <v>0,53</v>
          </cell>
          <cell r="M7343" t="str">
            <v>0,53</v>
          </cell>
          <cell r="N7343">
            <v>0</v>
          </cell>
          <cell r="O7343">
            <v>0.53</v>
          </cell>
          <cell r="P7343">
            <v>0</v>
          </cell>
          <cell r="R7343" t="str">
            <v>SINAPI</v>
          </cell>
        </row>
        <row r="7344">
          <cell r="G7344">
            <v>100296</v>
          </cell>
          <cell r="H7344" t="str">
            <v>CURSO DE CAPACITAÇÃO PARA ENGENHEIRO CIVIL JUNIOR (ENCARGOS COMPLEMENTARES) - HORISTA</v>
          </cell>
          <cell r="I7344" t="str">
            <v>H</v>
          </cell>
          <cell r="J7344" t="str">
            <v>COEFICIENTE DE REPRESENTATIVIDADE</v>
          </cell>
          <cell r="K7344" t="str">
            <v>1,30</v>
          </cell>
          <cell r="M7344" t="str">
            <v>1,30</v>
          </cell>
          <cell r="N7344">
            <v>0</v>
          </cell>
          <cell r="O7344">
            <v>1.3</v>
          </cell>
          <cell r="P7344">
            <v>0</v>
          </cell>
          <cell r="R7344" t="str">
            <v>SINAPI</v>
          </cell>
        </row>
        <row r="7345">
          <cell r="G7345">
            <v>100297</v>
          </cell>
          <cell r="H7345" t="str">
            <v>CURSO DE CAPACITAÇÃO PARA ENGENHEIRO CIVIL PLENO (ENCARGOS COMPLEMENTARES) - HORISTA</v>
          </cell>
          <cell r="I7345" t="str">
            <v>H</v>
          </cell>
          <cell r="J7345" t="str">
            <v>COEFICIENTE DE REPRESENTATIVIDADE</v>
          </cell>
          <cell r="K7345" t="str">
            <v>1,46</v>
          </cell>
          <cell r="M7345" t="str">
            <v>1,46</v>
          </cell>
          <cell r="N7345">
            <v>0</v>
          </cell>
          <cell r="O7345">
            <v>1.46</v>
          </cell>
          <cell r="P7345">
            <v>0</v>
          </cell>
          <cell r="R7345" t="str">
            <v>SINAPI</v>
          </cell>
        </row>
        <row r="7346">
          <cell r="G7346">
            <v>100298</v>
          </cell>
          <cell r="H7346" t="str">
            <v>CURSO DE CAPACITAÇÃO PARA MECÂNICO DE REFRIGERAÇÃO (ENCARGOS COMPLEMENTARES) - HORISTA</v>
          </cell>
          <cell r="I7346" t="str">
            <v>H</v>
          </cell>
          <cell r="J7346" t="str">
            <v>COEFICIENTE DE REPRESENTATIVIDADE</v>
          </cell>
          <cell r="K7346" t="str">
            <v>0,59</v>
          </cell>
          <cell r="M7346" t="str">
            <v>0,59</v>
          </cell>
          <cell r="N7346">
            <v>0</v>
          </cell>
          <cell r="O7346">
            <v>0.59</v>
          </cell>
          <cell r="P7346">
            <v>0</v>
          </cell>
          <cell r="R7346" t="str">
            <v>SINAPI</v>
          </cell>
        </row>
        <row r="7347">
          <cell r="G7347">
            <v>100299</v>
          </cell>
          <cell r="H7347" t="str">
            <v>CURSO DE CAPACITAÇÃO PARA TÉCNICO EM SEGURANÇA DO TRABALHO (ENCARGOS COMPLEMENTARES) - HORISTA</v>
          </cell>
          <cell r="I7347" t="str">
            <v>H</v>
          </cell>
          <cell r="J7347" t="str">
            <v>COEFICIENTE DE REPRESENTATIVIDADE</v>
          </cell>
          <cell r="K7347" t="str">
            <v>0,48</v>
          </cell>
          <cell r="M7347" t="str">
            <v>0,48</v>
          </cell>
          <cell r="N7347">
            <v>0</v>
          </cell>
          <cell r="O7347">
            <v>0.48</v>
          </cell>
          <cell r="P7347">
            <v>0</v>
          </cell>
          <cell r="R7347" t="str">
            <v>SINAPI</v>
          </cell>
        </row>
        <row r="7348">
          <cell r="G7348">
            <v>100300</v>
          </cell>
          <cell r="H7348" t="str">
            <v>AUXILIAR DE ALMOXARIFE COM ENCARGOS COMPLEMENTARES</v>
          </cell>
          <cell r="I7348" t="str">
            <v>H</v>
          </cell>
          <cell r="J7348" t="str">
            <v>COEFICIENTE DE REPRESENTATIVIDADE</v>
          </cell>
          <cell r="K7348" t="str">
            <v>17,19</v>
          </cell>
          <cell r="M7348" t="str">
            <v>15,17</v>
          </cell>
          <cell r="N7348">
            <v>2.0200000000000014</v>
          </cell>
          <cell r="O7348">
            <v>17.190000000000001</v>
          </cell>
          <cell r="P7348">
            <v>0</v>
          </cell>
          <cell r="R7348" t="str">
            <v>SINAPI</v>
          </cell>
        </row>
        <row r="7349">
          <cell r="G7349">
            <v>100301</v>
          </cell>
          <cell r="H7349" t="str">
            <v>AJUDANTE DE PINTOR COM ENCARGOS COMPLEMENTARES</v>
          </cell>
          <cell r="I7349" t="str">
            <v>H</v>
          </cell>
          <cell r="J7349" t="str">
            <v>COEFICIENTE DE REPRESENTATIVIDADE</v>
          </cell>
          <cell r="K7349" t="str">
            <v>21,85</v>
          </cell>
          <cell r="M7349" t="str">
            <v>15,32</v>
          </cell>
          <cell r="N7349">
            <v>6.5300000000000011</v>
          </cell>
          <cell r="O7349">
            <v>21.85</v>
          </cell>
          <cell r="P7349">
            <v>0</v>
          </cell>
          <cell r="R7349" t="str">
            <v>SINAPI</v>
          </cell>
        </row>
        <row r="7350">
          <cell r="G7350">
            <v>100302</v>
          </cell>
          <cell r="H7350" t="str">
            <v>COORDENADOR/GERENTE DE OBRA COM ENCARGOS COMPLEMENTARES</v>
          </cell>
          <cell r="I7350" t="str">
            <v>H</v>
          </cell>
          <cell r="J7350" t="str">
            <v>COEFICIENTE DE REPRESENTATIVIDADE</v>
          </cell>
          <cell r="K7350" t="str">
            <v>157,93</v>
          </cell>
          <cell r="M7350" t="str">
            <v>156,00</v>
          </cell>
          <cell r="N7350">
            <v>1.9300000000000068</v>
          </cell>
          <cell r="O7350">
            <v>157.93</v>
          </cell>
          <cell r="P7350">
            <v>0</v>
          </cell>
          <cell r="R7350" t="str">
            <v>SINAPI</v>
          </cell>
        </row>
        <row r="7351">
          <cell r="G7351">
            <v>100303</v>
          </cell>
          <cell r="H7351" t="str">
            <v>AUXILIAR DE AZULEJISTA COM ENCARGOS COMPLEMENTARES</v>
          </cell>
          <cell r="I7351" t="str">
            <v>H</v>
          </cell>
          <cell r="J7351" t="str">
            <v>COEFICIENTE DE REPRESENTATIVIDADE</v>
          </cell>
          <cell r="K7351" t="str">
            <v>19,31</v>
          </cell>
          <cell r="M7351" t="str">
            <v>14,13</v>
          </cell>
          <cell r="N7351">
            <v>5.1799999999999979</v>
          </cell>
          <cell r="O7351">
            <v>19.309999999999999</v>
          </cell>
          <cell r="P7351">
            <v>0</v>
          </cell>
          <cell r="R7351" t="str">
            <v>SINAPI</v>
          </cell>
        </row>
        <row r="7352">
          <cell r="G7352">
            <v>100304</v>
          </cell>
          <cell r="H7352" t="str">
            <v>ARQUITETO PAISAGISTA COM ENCARGOS COMPLEMENTARES</v>
          </cell>
          <cell r="I7352" t="str">
            <v>H</v>
          </cell>
          <cell r="J7352" t="str">
            <v>COEFICIENTE DE REPRESENTATIVIDADE</v>
          </cell>
          <cell r="K7352" t="str">
            <v>75,99</v>
          </cell>
          <cell r="M7352" t="str">
            <v>74,06</v>
          </cell>
          <cell r="N7352">
            <v>1.9299999999999926</v>
          </cell>
          <cell r="O7352">
            <v>75.989999999999995</v>
          </cell>
          <cell r="P7352">
            <v>0</v>
          </cell>
          <cell r="R7352" t="str">
            <v>SINAPI</v>
          </cell>
        </row>
        <row r="7353">
          <cell r="G7353">
            <v>100305</v>
          </cell>
          <cell r="H7353" t="str">
            <v>ENGENHEIRO CIVIL JUNIOR COM ENCARGOS COMPLEMENTARES</v>
          </cell>
          <cell r="I7353" t="str">
            <v>H</v>
          </cell>
          <cell r="J7353" t="str">
            <v>COEFICIENTE DE REPRESENTATIVIDADE</v>
          </cell>
          <cell r="K7353" t="str">
            <v>110,63</v>
          </cell>
          <cell r="M7353" t="str">
            <v>108,70</v>
          </cell>
          <cell r="N7353">
            <v>1.9299999999999926</v>
          </cell>
          <cell r="O7353">
            <v>110.63</v>
          </cell>
          <cell r="P7353">
            <v>0</v>
          </cell>
          <cell r="R7353" t="str">
            <v>SINAPI</v>
          </cell>
        </row>
        <row r="7354">
          <cell r="G7354">
            <v>100306</v>
          </cell>
          <cell r="H7354" t="str">
            <v>ENGENHEIRO CIVIL PLENO COM ENCARGOS COMPLEMENTARES</v>
          </cell>
          <cell r="I7354" t="str">
            <v>H</v>
          </cell>
          <cell r="J7354" t="str">
            <v>COEFICIENTE DE REPRESENTATIVIDADE</v>
          </cell>
          <cell r="K7354" t="str">
            <v>124,55</v>
          </cell>
          <cell r="M7354" t="str">
            <v>122,62</v>
          </cell>
          <cell r="N7354">
            <v>1.9299999999999926</v>
          </cell>
          <cell r="O7354">
            <v>124.55</v>
          </cell>
          <cell r="P7354">
            <v>0</v>
          </cell>
          <cell r="R7354" t="str">
            <v>SINAPI</v>
          </cell>
        </row>
        <row r="7355">
          <cell r="G7355">
            <v>100307</v>
          </cell>
          <cell r="H7355" t="str">
            <v>MONTADOR DE ELETROELETRÔNICOS COM ENCARGOS COMPLEMENTARES</v>
          </cell>
          <cell r="I7355" t="str">
            <v>H</v>
          </cell>
          <cell r="J7355" t="str">
            <v>COEFICIENTE DE REPRESENTATIVIDADE</v>
          </cell>
          <cell r="K7355" t="str">
            <v>22,11</v>
          </cell>
          <cell r="M7355" t="str">
            <v>16,94</v>
          </cell>
          <cell r="N7355">
            <v>5.1699999999999982</v>
          </cell>
          <cell r="O7355">
            <v>22.11</v>
          </cell>
          <cell r="P7355">
            <v>0</v>
          </cell>
          <cell r="R7355" t="str">
            <v>SINAPI</v>
          </cell>
        </row>
        <row r="7356">
          <cell r="G7356">
            <v>100308</v>
          </cell>
          <cell r="H7356" t="str">
            <v>MECÂNICO DE REFRIGERAÇÃO COM ENCARGOS COMPLEMENTARES</v>
          </cell>
          <cell r="I7356" t="str">
            <v>H</v>
          </cell>
          <cell r="J7356" t="str">
            <v>COEFICIENTE DE REPRESENTATIVIDADE</v>
          </cell>
          <cell r="K7356" t="str">
            <v>26,39</v>
          </cell>
          <cell r="M7356" t="str">
            <v>21,22</v>
          </cell>
          <cell r="N7356">
            <v>5.1700000000000017</v>
          </cell>
          <cell r="O7356">
            <v>26.39</v>
          </cell>
          <cell r="P7356">
            <v>0</v>
          </cell>
          <cell r="R7356" t="str">
            <v>SINAPI</v>
          </cell>
        </row>
        <row r="7357">
          <cell r="G7357">
            <v>100309</v>
          </cell>
          <cell r="H7357" t="str">
            <v>TÉCNICO EM SEGURANÇA DO TRABALHO COM ENCARGOS COMPLEMENTARES</v>
          </cell>
          <cell r="I7357" t="str">
            <v>H</v>
          </cell>
          <cell r="J7357" t="str">
            <v>COEFICIENTE DE REPRESENTATIVIDADE</v>
          </cell>
          <cell r="K7357" t="str">
            <v>28,01</v>
          </cell>
          <cell r="M7357" t="str">
            <v>25,99</v>
          </cell>
          <cell r="N7357">
            <v>2.0200000000000031</v>
          </cell>
          <cell r="O7357">
            <v>28.01</v>
          </cell>
          <cell r="P7357">
            <v>0</v>
          </cell>
          <cell r="R7357" t="str">
            <v>SINAPI</v>
          </cell>
        </row>
        <row r="7358">
          <cell r="G7358">
            <v>100310</v>
          </cell>
          <cell r="H7358" t="str">
            <v>CURSO DE CAPACITAÇÃO PARA AUXILIAR DE ALMOXARIFE (ENCARGOS COMPLEMENTARES) - MENSALISTA</v>
          </cell>
          <cell r="I7358" t="str">
            <v>MES</v>
          </cell>
          <cell r="J7358" t="str">
            <v>COEFICIENTE DE REPRESENTATIVIDADE</v>
          </cell>
          <cell r="K7358" t="str">
            <v>10,71</v>
          </cell>
          <cell r="M7358" t="str">
            <v>10,71</v>
          </cell>
          <cell r="N7358">
            <v>0</v>
          </cell>
          <cell r="O7358">
            <v>10.71</v>
          </cell>
          <cell r="P7358">
            <v>0</v>
          </cell>
          <cell r="R7358" t="str">
            <v>SINAPI</v>
          </cell>
        </row>
        <row r="7359">
          <cell r="G7359">
            <v>100311</v>
          </cell>
          <cell r="H7359" t="str">
            <v>CURSO DE CAPACITAÇÃO PARA COORDENADOR/GERENTE DE OBRA (ENCARGOS COMPLEMENTARES) - MENSALISTA</v>
          </cell>
          <cell r="I7359" t="str">
            <v>MES</v>
          </cell>
          <cell r="J7359" t="str">
            <v>COEFICIENTE DE REPRESENTATIVIDADE</v>
          </cell>
          <cell r="K7359" t="str">
            <v>110,08</v>
          </cell>
          <cell r="M7359" t="str">
            <v>110,08</v>
          </cell>
          <cell r="N7359">
            <v>0</v>
          </cell>
          <cell r="O7359">
            <v>110.08</v>
          </cell>
          <cell r="P7359">
            <v>0</v>
          </cell>
          <cell r="R7359" t="str">
            <v>SINAPI</v>
          </cell>
        </row>
        <row r="7360">
          <cell r="G7360">
            <v>100312</v>
          </cell>
          <cell r="H7360" t="str">
            <v>CURSO DE CAPACITAÇÃO PARA ARQUITETO PAISAGISTA (ENCARGOS COMPLEMENTARES) - MENSALISTA</v>
          </cell>
          <cell r="I7360" t="str">
            <v>MES</v>
          </cell>
          <cell r="J7360" t="str">
            <v>COEFICIENTE DE REPRESENTATIVIDADE</v>
          </cell>
          <cell r="K7360" t="str">
            <v>134,95</v>
          </cell>
          <cell r="M7360" t="str">
            <v>134,95</v>
          </cell>
          <cell r="N7360">
            <v>0</v>
          </cell>
          <cell r="O7360">
            <v>134.94999999999999</v>
          </cell>
          <cell r="P7360">
            <v>0</v>
          </cell>
          <cell r="R7360" t="str">
            <v>SINAPI</v>
          </cell>
        </row>
        <row r="7361">
          <cell r="G7361">
            <v>100313</v>
          </cell>
          <cell r="H7361" t="str">
            <v>CURSO DE CAPACITAÇÃO PARA ENGENHEIRO CIVIL JUNIOR (ENCARGOS COMPLEMENTARES) - MENSALISTA</v>
          </cell>
          <cell r="I7361" t="str">
            <v>MES</v>
          </cell>
          <cell r="J7361" t="str">
            <v>COEFICIENTE DE REPRESENTATIVIDADE</v>
          </cell>
          <cell r="K7361" t="str">
            <v>172,65</v>
          </cell>
          <cell r="M7361" t="str">
            <v>172,65</v>
          </cell>
          <cell r="N7361">
            <v>0</v>
          </cell>
          <cell r="O7361">
            <v>172.65</v>
          </cell>
          <cell r="P7361">
            <v>0</v>
          </cell>
          <cell r="R7361" t="str">
            <v>SINAPI</v>
          </cell>
        </row>
        <row r="7362">
          <cell r="G7362">
            <v>100314</v>
          </cell>
          <cell r="H7362" t="str">
            <v>CURSO DE CAPACITAÇÃO PARA ENGENHEIRO CIVIL PLENO (ENCARGOS COMPLEMENTARES) - MENSALISTA</v>
          </cell>
          <cell r="I7362" t="str">
            <v>MES</v>
          </cell>
          <cell r="J7362" t="str">
            <v>COEFICIENTE DE REPRESENTATIVIDADE</v>
          </cell>
          <cell r="K7362" t="str">
            <v>194,79</v>
          </cell>
          <cell r="M7362" t="str">
            <v>194,79</v>
          </cell>
          <cell r="N7362">
            <v>0</v>
          </cell>
          <cell r="O7362">
            <v>194.79</v>
          </cell>
          <cell r="P7362">
            <v>0</v>
          </cell>
          <cell r="R7362" t="str">
            <v>SINAPI</v>
          </cell>
        </row>
        <row r="7363">
          <cell r="G7363">
            <v>100315</v>
          </cell>
          <cell r="H7363" t="str">
            <v>CURSO DE CAPACITAÇÃO PARA TÉCNICO EM SEGURANÇA DO TRABALHO (ENCARGOS COMPLEMENTARES) - MENSALISTA</v>
          </cell>
          <cell r="I7363" t="str">
            <v>MES</v>
          </cell>
          <cell r="J7363" t="str">
            <v>COEFICIENTE DE REPRESENTATIVIDADE</v>
          </cell>
          <cell r="K7363" t="str">
            <v>63,94</v>
          </cell>
          <cell r="M7363" t="str">
            <v>63,94</v>
          </cell>
          <cell r="N7363">
            <v>0</v>
          </cell>
          <cell r="O7363">
            <v>63.94</v>
          </cell>
          <cell r="P7363">
            <v>0</v>
          </cell>
          <cell r="R7363" t="str">
            <v>SINAPI</v>
          </cell>
        </row>
        <row r="7364">
          <cell r="G7364">
            <v>100316</v>
          </cell>
          <cell r="H7364" t="str">
            <v>AUXILIAR DE ALMOXARIFE COM ENCARGOS COMPLEMENTARES</v>
          </cell>
          <cell r="I7364" t="str">
            <v>MES</v>
          </cell>
          <cell r="J7364" t="str">
            <v>COEFICIENTE DE REPRESENTATIVIDADE</v>
          </cell>
          <cell r="K7364" t="str">
            <v>3.055,38</v>
          </cell>
          <cell r="M7364" t="str">
            <v>2.675,64</v>
          </cell>
          <cell r="N7364">
            <v>379.74000000000024</v>
          </cell>
          <cell r="O7364">
            <v>3055.38</v>
          </cell>
          <cell r="P7364">
            <v>0</v>
          </cell>
          <cell r="R7364" t="str">
            <v>SINAPI</v>
          </cell>
        </row>
        <row r="7365">
          <cell r="G7365">
            <v>100317</v>
          </cell>
          <cell r="H7365" t="str">
            <v>COORDENADOR / GERENTE DE OBRA COM ENCARGOS COMPLEMENTARES</v>
          </cell>
          <cell r="I7365" t="str">
            <v>MES</v>
          </cell>
          <cell r="J7365" t="str">
            <v>COEFICIENTE DE REPRESENTATIVIDADE</v>
          </cell>
          <cell r="K7365" t="str">
            <v>27.857,96</v>
          </cell>
          <cell r="M7365" t="str">
            <v>27.493,52</v>
          </cell>
          <cell r="N7365">
            <v>364.43999999999869</v>
          </cell>
          <cell r="O7365">
            <v>27857.96</v>
          </cell>
          <cell r="P7365">
            <v>0</v>
          </cell>
          <cell r="R7365" t="str">
            <v>SINAPI</v>
          </cell>
        </row>
        <row r="7366">
          <cell r="G7366">
            <v>100318</v>
          </cell>
          <cell r="H7366" t="str">
            <v>ARQUITETO PAISAGISTA COM ENCARGOS COMPLEMENTARES</v>
          </cell>
          <cell r="I7366" t="str">
            <v>MES</v>
          </cell>
          <cell r="J7366" t="str">
            <v>COEFICIENTE DE REPRESENTATIVIDADE</v>
          </cell>
          <cell r="K7366" t="str">
            <v>13.500,82</v>
          </cell>
          <cell r="M7366" t="str">
            <v>13.136,38</v>
          </cell>
          <cell r="N7366">
            <v>364.44000000000051</v>
          </cell>
          <cell r="O7366">
            <v>13500.82</v>
          </cell>
          <cell r="P7366">
            <v>0</v>
          </cell>
          <cell r="R7366" t="str">
            <v>SINAPI</v>
          </cell>
        </row>
        <row r="7367">
          <cell r="G7367">
            <v>100319</v>
          </cell>
          <cell r="H7367" t="str">
            <v>ENGENHEIRO CIVIL JUNIOR COM ENCARGOS COMPLEMENTARES</v>
          </cell>
          <cell r="I7367" t="str">
            <v>MES</v>
          </cell>
          <cell r="J7367" t="str">
            <v>COEFICIENTE DE REPRESENTATIVIDADE</v>
          </cell>
          <cell r="K7367" t="str">
            <v>19.489,77</v>
          </cell>
          <cell r="M7367" t="str">
            <v>19.125,33</v>
          </cell>
          <cell r="N7367">
            <v>364.43999999999869</v>
          </cell>
          <cell r="O7367">
            <v>19489.77</v>
          </cell>
          <cell r="P7367">
            <v>0</v>
          </cell>
          <cell r="R7367" t="str">
            <v>SINAPI</v>
          </cell>
        </row>
        <row r="7368">
          <cell r="G7368">
            <v>100320</v>
          </cell>
          <cell r="H7368" t="str">
            <v>ENGENHEIRO CIVIL PLENO COM ENCARGOS COMPLEMENTARES</v>
          </cell>
          <cell r="I7368" t="str">
            <v>MES</v>
          </cell>
          <cell r="J7368" t="str">
            <v>COEFICIENTE DE REPRESENTATIVIDADE</v>
          </cell>
          <cell r="K7368" t="str">
            <v>21.941,60</v>
          </cell>
          <cell r="M7368" t="str">
            <v>21.577,16</v>
          </cell>
          <cell r="N7368">
            <v>364.43999999999869</v>
          </cell>
          <cell r="O7368">
            <v>21941.599999999999</v>
          </cell>
          <cell r="P7368">
            <v>0</v>
          </cell>
          <cell r="R7368" t="str">
            <v>SINAPI</v>
          </cell>
        </row>
        <row r="7369">
          <cell r="G7369">
            <v>100321</v>
          </cell>
          <cell r="H7369" t="str">
            <v>TÉCNICO EM SEGURANÇA DO TRABALHO COM ENCARGOS COMPLEMENTARES</v>
          </cell>
          <cell r="I7369" t="str">
            <v>MES</v>
          </cell>
          <cell r="J7369" t="str">
            <v>COEFICIENTE DE REPRESENTATIVIDADE</v>
          </cell>
          <cell r="K7369" t="str">
            <v>4.946,86</v>
          </cell>
          <cell r="M7369" t="str">
            <v>4.567,12</v>
          </cell>
          <cell r="N7369">
            <v>379.73999999999978</v>
          </cell>
          <cell r="O7369">
            <v>4946.8599999999997</v>
          </cell>
          <cell r="P7369">
            <v>0</v>
          </cell>
          <cell r="R7369" t="str">
            <v>SINAPI</v>
          </cell>
        </row>
        <row r="7370">
          <cell r="G7370">
            <v>100533</v>
          </cell>
          <cell r="H7370" t="str">
            <v>TECNICO DE EDIFICACOES COM ENCARGOS COMPLEMENTARES</v>
          </cell>
          <cell r="I7370" t="str">
            <v>H</v>
          </cell>
          <cell r="J7370" t="str">
            <v>COEFICIENTE DE REPRESENTATIVIDADE</v>
          </cell>
          <cell r="K7370" t="str">
            <v>17,03</v>
          </cell>
          <cell r="M7370" t="str">
            <v>15,07</v>
          </cell>
          <cell r="N7370">
            <v>1.9600000000000009</v>
          </cell>
          <cell r="O7370">
            <v>17.03</v>
          </cell>
          <cell r="P7370">
            <v>0</v>
          </cell>
          <cell r="R7370" t="str">
            <v>SINAPI</v>
          </cell>
        </row>
        <row r="7371">
          <cell r="G7371">
            <v>100534</v>
          </cell>
          <cell r="H7371" t="str">
            <v>TECNICO DE EDIFICACOES COM ENCARGOS COMPLEMENTARES</v>
          </cell>
          <cell r="I7371" t="str">
            <v>MES</v>
          </cell>
          <cell r="J7371" t="str">
            <v>COEFICIENTE DE REPRESENTATIVIDADE</v>
          </cell>
          <cell r="K7371" t="str">
            <v>3.030,16</v>
          </cell>
          <cell r="M7371" t="str">
            <v>2.650,42</v>
          </cell>
          <cell r="N7371">
            <v>379.73999999999978</v>
          </cell>
          <cell r="O7371">
            <v>3030.16</v>
          </cell>
          <cell r="P7371">
            <v>0</v>
          </cell>
          <cell r="R7371" t="str">
            <v>SINAPI</v>
          </cell>
        </row>
        <row r="7372">
          <cell r="G7372">
            <v>100535</v>
          </cell>
          <cell r="H7372" t="str">
            <v>CURSO DE CAPACITAÇÃO PARA TECNICO DE EDIFICACOES (ENCARGOS COMPLEMENTARES) - HORISTA</v>
          </cell>
          <cell r="I7372" t="str">
            <v>H</v>
          </cell>
          <cell r="J7372" t="str">
            <v>COEFICIENTE DE REPRESENTATIVIDADE</v>
          </cell>
          <cell r="K7372" t="str">
            <v>0,27</v>
          </cell>
          <cell r="M7372" t="str">
            <v>0,27</v>
          </cell>
          <cell r="N7372">
            <v>0</v>
          </cell>
          <cell r="O7372">
            <v>0.27</v>
          </cell>
          <cell r="P7372">
            <v>0</v>
          </cell>
          <cell r="R7372" t="str">
            <v>SINAPI</v>
          </cell>
        </row>
        <row r="7373">
          <cell r="G7373">
            <v>100536</v>
          </cell>
          <cell r="H7373" t="str">
            <v>CURSO DE CAPACITAÇÃO PARA TECNICO DE EDIFICACOES (ENCARGOS COMPLEMENTARES) - MENSALISTA</v>
          </cell>
          <cell r="I7373" t="str">
            <v>MES</v>
          </cell>
          <cell r="J7373" t="str">
            <v>COEFICIENTE DE REPRESENTATIVIDADE</v>
          </cell>
          <cell r="K7373" t="str">
            <v>37,10</v>
          </cell>
          <cell r="M7373" t="str">
            <v>37,10</v>
          </cell>
          <cell r="N7373">
            <v>0</v>
          </cell>
          <cell r="O7373">
            <v>37.1</v>
          </cell>
          <cell r="P7373">
            <v>0</v>
          </cell>
          <cell r="R7373" t="str">
            <v>SINAPI</v>
          </cell>
        </row>
        <row r="7374">
          <cell r="G7374">
            <v>101284</v>
          </cell>
          <cell r="H7374" t="str">
            <v>CURSO DE CAPACITAÇÃO PARA ENGENHEIRO CIVIL SENIOR (ENCARGOS COMPLEMENTARES) - HORISTA</v>
          </cell>
          <cell r="I7374" t="str">
            <v>H</v>
          </cell>
          <cell r="J7374" t="str">
            <v>COEFICIENTE DE REPRESENTATIVIDADE</v>
          </cell>
          <cell r="K7374" t="str">
            <v>2,01</v>
          </cell>
          <cell r="M7374" t="str">
            <v>2,01</v>
          </cell>
          <cell r="N7374">
            <v>0</v>
          </cell>
          <cell r="O7374">
            <v>2.0099999999999998</v>
          </cell>
          <cell r="P7374">
            <v>0</v>
          </cell>
          <cell r="R7374" t="str">
            <v>SINAPI</v>
          </cell>
        </row>
        <row r="7375">
          <cell r="G7375">
            <v>101285</v>
          </cell>
          <cell r="H7375" t="str">
            <v>CURSO DE CAPACITAÇÃO PARA ENGENHEIRO SANITARISTA (ENCARGOS COMPLEMENTARES) - HORISTA</v>
          </cell>
          <cell r="I7375" t="str">
            <v>H</v>
          </cell>
          <cell r="J7375" t="str">
            <v>COEFICIENTE DE REPRESENTATIVIDADE</v>
          </cell>
          <cell r="K7375" t="str">
            <v>0,53</v>
          </cell>
          <cell r="M7375" t="str">
            <v>0,53</v>
          </cell>
          <cell r="N7375">
            <v>0</v>
          </cell>
          <cell r="O7375">
            <v>0.53</v>
          </cell>
          <cell r="P7375">
            <v>0</v>
          </cell>
          <cell r="R7375" t="str">
            <v>SINAPI</v>
          </cell>
        </row>
        <row r="7376">
          <cell r="G7376">
            <v>101286</v>
          </cell>
          <cell r="H7376" t="str">
            <v>CURSO DE CAPACITAÇÃO PARA AJUDANTE DE ARMADOR (ENCARGOS COMPLEMENTARES) - MENSALISTA</v>
          </cell>
          <cell r="I7376" t="str">
            <v>MES</v>
          </cell>
          <cell r="J7376" t="str">
            <v>COEFICIENTE DE REPRESENTATIVIDADE</v>
          </cell>
          <cell r="K7376" t="str">
            <v>22,41</v>
          </cell>
          <cell r="M7376" t="str">
            <v>22,41</v>
          </cell>
          <cell r="N7376">
            <v>0</v>
          </cell>
          <cell r="O7376">
            <v>22.41</v>
          </cell>
          <cell r="P7376">
            <v>0</v>
          </cell>
          <cell r="R7376" t="str">
            <v>SINAPI</v>
          </cell>
        </row>
        <row r="7377">
          <cell r="G7377">
            <v>101287</v>
          </cell>
          <cell r="H7377" t="str">
            <v>CURSO DE CAPACITAÇÃO PARA AJUDANTE DE ELETRICISTA (ENCARGOS COMPLEMENTARES) - MENSALISTA</v>
          </cell>
          <cell r="I7377" t="str">
            <v>MES</v>
          </cell>
          <cell r="J7377" t="str">
            <v>COEFICIENTE DE REPRESENTATIVIDADE</v>
          </cell>
          <cell r="K7377" t="str">
            <v>78,58</v>
          </cell>
          <cell r="M7377" t="str">
            <v>78,58</v>
          </cell>
          <cell r="N7377">
            <v>0</v>
          </cell>
          <cell r="O7377">
            <v>78.58</v>
          </cell>
          <cell r="P7377">
            <v>0</v>
          </cell>
          <cell r="R7377" t="str">
            <v>SINAPI</v>
          </cell>
        </row>
        <row r="7378">
          <cell r="G7378">
            <v>101288</v>
          </cell>
          <cell r="H7378" t="str">
            <v>CURSO DE CAPACITAÇÃO PARA AJUDANTE DE ESTRUTURAS METÁLICAS(ENCARGOS COMPLEMENTARES) - MENSALISTA</v>
          </cell>
          <cell r="I7378" t="str">
            <v>MES</v>
          </cell>
          <cell r="J7378" t="str">
            <v>COEFICIENTE DE REPRESENTATIVIDADE</v>
          </cell>
          <cell r="K7378" t="str">
            <v>16,10</v>
          </cell>
          <cell r="M7378" t="str">
            <v>16,10</v>
          </cell>
          <cell r="N7378">
            <v>0</v>
          </cell>
          <cell r="O7378">
            <v>16.100000000000001</v>
          </cell>
          <cell r="P7378">
            <v>0</v>
          </cell>
          <cell r="R7378" t="str">
            <v>SINAPI</v>
          </cell>
        </row>
        <row r="7379">
          <cell r="G7379">
            <v>101289</v>
          </cell>
          <cell r="H7379" t="str">
            <v>CURSO DE CAPACITAÇÃO PARA AJUDANTE DE OPERAÇÃO EM GERAL (ENCARGOS COMPLEMENTARES) - MENSALISTA</v>
          </cell>
          <cell r="I7379" t="str">
            <v>MES</v>
          </cell>
          <cell r="J7379" t="str">
            <v>COEFICIENTE DE REPRESENTATIVIDADE</v>
          </cell>
          <cell r="K7379" t="str">
            <v>22,41</v>
          </cell>
          <cell r="M7379" t="str">
            <v>22,41</v>
          </cell>
          <cell r="N7379">
            <v>0</v>
          </cell>
          <cell r="O7379">
            <v>22.41</v>
          </cell>
          <cell r="P7379">
            <v>0</v>
          </cell>
          <cell r="R7379" t="str">
            <v>SINAPI</v>
          </cell>
        </row>
        <row r="7380">
          <cell r="G7380">
            <v>101290</v>
          </cell>
          <cell r="H7380" t="str">
            <v>CURSO DE CAPACITAÇÃO PARA AJUDANTE DE PINTOR (ENCARGOS COMPLEMENTARES) - MENSALISTA</v>
          </cell>
          <cell r="I7380" t="str">
            <v>MES</v>
          </cell>
          <cell r="J7380" t="str">
            <v>COEFICIENTE DE REPRESENTATIVIDADE</v>
          </cell>
          <cell r="K7380" t="str">
            <v>31,07</v>
          </cell>
          <cell r="M7380" t="str">
            <v>31,07</v>
          </cell>
          <cell r="N7380">
            <v>0</v>
          </cell>
          <cell r="O7380">
            <v>31.07</v>
          </cell>
          <cell r="P7380">
            <v>0</v>
          </cell>
          <cell r="R7380" t="str">
            <v>SINAPI</v>
          </cell>
        </row>
        <row r="7381">
          <cell r="G7381">
            <v>101291</v>
          </cell>
          <cell r="H7381" t="str">
            <v>CURSO DE CAPACITAÇÃO PARA AJUDANTE DE SERRALHEIRO (ENCARGOS COMPLEMENTARES) - MENSALISTA</v>
          </cell>
          <cell r="I7381" t="str">
            <v>MES</v>
          </cell>
          <cell r="J7381" t="str">
            <v>COEFICIENTE DE REPRESENTATIVIDADE</v>
          </cell>
          <cell r="K7381" t="str">
            <v>24,27</v>
          </cell>
          <cell r="M7381" t="str">
            <v>24,27</v>
          </cell>
          <cell r="N7381">
            <v>0</v>
          </cell>
          <cell r="O7381">
            <v>24.27</v>
          </cell>
          <cell r="P7381">
            <v>0</v>
          </cell>
          <cell r="R7381" t="str">
            <v>SINAPI</v>
          </cell>
        </row>
        <row r="7382">
          <cell r="G7382">
            <v>101292</v>
          </cell>
          <cell r="H7382" t="str">
            <v>CURSO DE CAPACITAÇÃO PARA AJUDANTE ESPECIALIZADO (ENCARGOS COMPLEMENTARES) - MENSALISTA</v>
          </cell>
          <cell r="I7382" t="str">
            <v>MES</v>
          </cell>
          <cell r="J7382" t="str">
            <v>COEFICIENTE DE REPRESENTATIVIDADE</v>
          </cell>
          <cell r="K7382" t="str">
            <v>24,29</v>
          </cell>
          <cell r="M7382" t="str">
            <v>24,29</v>
          </cell>
          <cell r="N7382">
            <v>0</v>
          </cell>
          <cell r="O7382">
            <v>24.29</v>
          </cell>
          <cell r="P7382">
            <v>0</v>
          </cell>
          <cell r="R7382" t="str">
            <v>SINAPI</v>
          </cell>
        </row>
        <row r="7383">
          <cell r="G7383">
            <v>101293</v>
          </cell>
          <cell r="H7383" t="str">
            <v>CURSO DE CAPACITAÇÃO PARA ARMADOR (ENCARGOS COMPLEMENTARES) - MENSALISTA</v>
          </cell>
          <cell r="I7383" t="str">
            <v>MES</v>
          </cell>
          <cell r="J7383" t="str">
            <v>COEFICIENTE DE REPRESENTATIVIDADE</v>
          </cell>
          <cell r="K7383" t="str">
            <v>30,13</v>
          </cell>
          <cell r="M7383" t="str">
            <v>30,13</v>
          </cell>
          <cell r="N7383">
            <v>0</v>
          </cell>
          <cell r="O7383">
            <v>30.13</v>
          </cell>
          <cell r="P7383">
            <v>0</v>
          </cell>
          <cell r="R7383" t="str">
            <v>SINAPI</v>
          </cell>
        </row>
        <row r="7384">
          <cell r="G7384">
            <v>101294</v>
          </cell>
          <cell r="H7384" t="str">
            <v>CURSO DE CAPACITAÇÃO PARA ASSENTADOR DE MANILHA (ENCARGOS COMPLEMENTARES) - MENSALISTA</v>
          </cell>
          <cell r="I7384" t="str">
            <v>MES</v>
          </cell>
          <cell r="J7384" t="str">
            <v>COEFICIENTE DE REPRESENTATIVIDADE</v>
          </cell>
          <cell r="K7384" t="str">
            <v>33,49</v>
          </cell>
          <cell r="M7384" t="str">
            <v>33,49</v>
          </cell>
          <cell r="N7384">
            <v>0</v>
          </cell>
          <cell r="O7384">
            <v>33.49</v>
          </cell>
          <cell r="P7384">
            <v>0</v>
          </cell>
          <cell r="R7384" t="str">
            <v>SINAPI</v>
          </cell>
        </row>
        <row r="7385">
          <cell r="G7385">
            <v>101295</v>
          </cell>
          <cell r="H7385" t="str">
            <v>CURSO DE CAPACITAÇÃO PARA AUXILIAR DE AZULEJISTA (ENCARGOS COMPLEMENTARES) - MENSALISTA</v>
          </cell>
          <cell r="I7385" t="str">
            <v>MES</v>
          </cell>
          <cell r="J7385" t="str">
            <v>COEFICIENTE DE REPRESENTATIVIDADE</v>
          </cell>
          <cell r="K7385" t="str">
            <v>28,69</v>
          </cell>
          <cell r="M7385" t="str">
            <v>28,69</v>
          </cell>
          <cell r="N7385">
            <v>0</v>
          </cell>
          <cell r="O7385">
            <v>28.69</v>
          </cell>
          <cell r="P7385">
            <v>0</v>
          </cell>
          <cell r="R7385" t="str">
            <v>SINAPI</v>
          </cell>
        </row>
        <row r="7386">
          <cell r="G7386">
            <v>101296</v>
          </cell>
          <cell r="H7386" t="str">
            <v>CURSO DE CAPACITAÇÃO PARA AUXILIAR DE ENCANADOR OU BOMBEIRO HIDRÁULICO (ENCARGOS COMPLEMENTARES) - MENSALISTA</v>
          </cell>
          <cell r="I7386" t="str">
            <v>MES</v>
          </cell>
          <cell r="J7386" t="str">
            <v>COEFICIENTE DE REPRESENTATIVIDADE</v>
          </cell>
          <cell r="K7386" t="str">
            <v>37,86</v>
          </cell>
          <cell r="M7386" t="str">
            <v>37,86</v>
          </cell>
          <cell r="N7386">
            <v>0</v>
          </cell>
          <cell r="O7386">
            <v>37.86</v>
          </cell>
          <cell r="P7386">
            <v>0</v>
          </cell>
          <cell r="R7386" t="str">
            <v>SINAPI</v>
          </cell>
        </row>
        <row r="7387">
          <cell r="G7387">
            <v>101297</v>
          </cell>
          <cell r="H7387" t="str">
            <v>CURSO DE CAPACITAÇÃO PARA AUXILIAR DE LABORATORISTA (ENCARGOS COMPLEMENTARES) - MENSALISTA</v>
          </cell>
          <cell r="I7387" t="str">
            <v>MES</v>
          </cell>
          <cell r="J7387" t="str">
            <v>COEFICIENTE DE REPRESENTATIVIDADE</v>
          </cell>
          <cell r="K7387" t="str">
            <v>27,16</v>
          </cell>
          <cell r="M7387" t="str">
            <v>27,16</v>
          </cell>
          <cell r="N7387">
            <v>0</v>
          </cell>
          <cell r="O7387">
            <v>27.16</v>
          </cell>
          <cell r="P7387">
            <v>0</v>
          </cell>
          <cell r="R7387" t="str">
            <v>SINAPI</v>
          </cell>
        </row>
        <row r="7388">
          <cell r="G7388">
            <v>101298</v>
          </cell>
          <cell r="H7388" t="str">
            <v>CURSO DE CAPACITAÇÃO PARA AUXILIAR DE MECANICO (ENCARGOS COMPLEMENTARES) - MENSALISTA</v>
          </cell>
          <cell r="I7388" t="str">
            <v>MES</v>
          </cell>
          <cell r="J7388" t="str">
            <v>COEFICIENTE DE REPRESENTATIVIDADE</v>
          </cell>
          <cell r="K7388" t="str">
            <v>19,53</v>
          </cell>
          <cell r="M7388" t="str">
            <v>19,53</v>
          </cell>
          <cell r="N7388">
            <v>0</v>
          </cell>
          <cell r="O7388">
            <v>19.53</v>
          </cell>
          <cell r="P7388">
            <v>0</v>
          </cell>
          <cell r="R7388" t="str">
            <v>SINAPI</v>
          </cell>
        </row>
        <row r="7389">
          <cell r="G7389">
            <v>101299</v>
          </cell>
          <cell r="H7389" t="str">
            <v>CURSO DE CAPACITAÇÃO PARA AUXILIAR DE PEDREIRO (ENCARGOS COMPLEMENTARES) - MENSALISTA</v>
          </cell>
          <cell r="I7389" t="str">
            <v>MES</v>
          </cell>
          <cell r="J7389" t="str">
            <v>COEFICIENTE DE REPRESENTATIVIDADE</v>
          </cell>
          <cell r="K7389" t="str">
            <v>28,69</v>
          </cell>
          <cell r="M7389" t="str">
            <v>28,69</v>
          </cell>
          <cell r="N7389">
            <v>0</v>
          </cell>
          <cell r="O7389">
            <v>28.69</v>
          </cell>
          <cell r="P7389">
            <v>0</v>
          </cell>
          <cell r="R7389" t="str">
            <v>SINAPI</v>
          </cell>
        </row>
        <row r="7390">
          <cell r="G7390">
            <v>101300</v>
          </cell>
          <cell r="H7390" t="str">
            <v>CURSO DE CAPACITAÇÃO PARA AUXILIAR DE SERVIÇOS GERAIS (ENCARGOS COMPLEMENTARES) - MENSALISTA</v>
          </cell>
          <cell r="I7390" t="str">
            <v>MES</v>
          </cell>
          <cell r="J7390" t="str">
            <v>COEFICIENTE DE REPRESENTATIVIDADE</v>
          </cell>
          <cell r="K7390" t="str">
            <v>22,45</v>
          </cell>
          <cell r="M7390" t="str">
            <v>22,45</v>
          </cell>
          <cell r="N7390">
            <v>0</v>
          </cell>
          <cell r="O7390">
            <v>22.45</v>
          </cell>
          <cell r="P7390">
            <v>0</v>
          </cell>
          <cell r="R7390" t="str">
            <v>SINAPI</v>
          </cell>
        </row>
        <row r="7391">
          <cell r="G7391">
            <v>101301</v>
          </cell>
          <cell r="H7391" t="str">
            <v>CURSO DE CAPACITAÇÃO PARA AUXILIAR DE TOPÓGRAFO (ENCARGOS COMPLEMENTARES) - MENSALISTA</v>
          </cell>
          <cell r="I7391" t="str">
            <v>MES</v>
          </cell>
          <cell r="J7391" t="str">
            <v>COEFICIENTE DE REPRESENTATIVIDADE</v>
          </cell>
          <cell r="K7391" t="str">
            <v>9,77</v>
          </cell>
          <cell r="M7391" t="str">
            <v>9,77</v>
          </cell>
          <cell r="N7391">
            <v>0</v>
          </cell>
          <cell r="O7391">
            <v>9.77</v>
          </cell>
          <cell r="P7391">
            <v>0</v>
          </cell>
          <cell r="R7391" t="str">
            <v>SINAPI</v>
          </cell>
        </row>
        <row r="7392">
          <cell r="G7392">
            <v>101302</v>
          </cell>
          <cell r="H7392" t="str">
            <v>CURSO DE CAPACITAÇÃO PARA AUXILIAR TÉCNICO DE ENGENHARIA (ENCARGOS COMPLEMENTARES) - MENSALISTA</v>
          </cell>
          <cell r="I7392" t="str">
            <v>MES</v>
          </cell>
          <cell r="J7392" t="str">
            <v>COEFICIENTE DE REPRESENTATIVIDADE</v>
          </cell>
          <cell r="K7392" t="str">
            <v>31,70</v>
          </cell>
          <cell r="M7392" t="str">
            <v>31,70</v>
          </cell>
          <cell r="N7392">
            <v>0</v>
          </cell>
          <cell r="O7392">
            <v>31.7</v>
          </cell>
          <cell r="P7392">
            <v>0</v>
          </cell>
          <cell r="R7392" t="str">
            <v>SINAPI</v>
          </cell>
        </row>
        <row r="7393">
          <cell r="G7393">
            <v>101303</v>
          </cell>
          <cell r="H7393" t="str">
            <v>CURSO DE CAPACITAÇÃO PARA MONTADOR DE ELETROELETRONICOS(ENCARGOS COMPLEMENTARES) - MENSALISTA</v>
          </cell>
          <cell r="I7393" t="str">
            <v>MES</v>
          </cell>
          <cell r="J7393" t="str">
            <v>COEFICIENTE DE REPRESENTATIVIDADE</v>
          </cell>
          <cell r="K7393" t="str">
            <v>70,63</v>
          </cell>
          <cell r="M7393" t="str">
            <v>70,63</v>
          </cell>
          <cell r="N7393">
            <v>0</v>
          </cell>
          <cell r="O7393">
            <v>70.63</v>
          </cell>
          <cell r="P7393">
            <v>0</v>
          </cell>
          <cell r="R7393" t="str">
            <v>SINAPI</v>
          </cell>
        </row>
        <row r="7394">
          <cell r="G7394">
            <v>101304</v>
          </cell>
          <cell r="H7394" t="str">
            <v>CURSO DE CAPACITAÇÃO PARA AZULEJISTA OU LADRILHISTA (ENCARGOS COMPLEMENTARES) - MENSALISTA</v>
          </cell>
          <cell r="I7394" t="str">
            <v>MES</v>
          </cell>
          <cell r="J7394" t="str">
            <v>COEFICIENTE DE REPRESENTATIVIDADE</v>
          </cell>
          <cell r="K7394" t="str">
            <v>38,56</v>
          </cell>
          <cell r="M7394" t="str">
            <v>38,56</v>
          </cell>
          <cell r="N7394">
            <v>0</v>
          </cell>
          <cell r="O7394">
            <v>38.56</v>
          </cell>
          <cell r="P7394">
            <v>0</v>
          </cell>
          <cell r="R7394" t="str">
            <v>SINAPI</v>
          </cell>
        </row>
        <row r="7395">
          <cell r="G7395">
            <v>101305</v>
          </cell>
          <cell r="H7395" t="str">
            <v>CURSO DE CAPACITAÇÃO PARA BLASTER, DINAMITADOR OU CABO DE FORÇA (ENCARGOS COMPLEMENTARES) - MENSALISTA</v>
          </cell>
          <cell r="I7395" t="str">
            <v>MES</v>
          </cell>
          <cell r="J7395" t="str">
            <v>COEFICIENTE DE REPRESENTATIVIDADE</v>
          </cell>
          <cell r="K7395" t="str">
            <v>33,40</v>
          </cell>
          <cell r="M7395" t="str">
            <v>33,40</v>
          </cell>
          <cell r="N7395">
            <v>0</v>
          </cell>
          <cell r="O7395">
            <v>33.4</v>
          </cell>
          <cell r="P7395">
            <v>0</v>
          </cell>
          <cell r="R7395" t="str">
            <v>SINAPI</v>
          </cell>
        </row>
        <row r="7396">
          <cell r="G7396">
            <v>101307</v>
          </cell>
          <cell r="H7396" t="str">
            <v>CURSO DE CAPACITAÇÃO PARA CALCETEIRO (ENCARGOS COMPLEMENTARES) - MENSALISTA</v>
          </cell>
          <cell r="I7396" t="str">
            <v>MES</v>
          </cell>
          <cell r="J7396" t="str">
            <v>COEFICIENTE DE REPRESENTATIVIDADE</v>
          </cell>
          <cell r="K7396" t="str">
            <v>27,29</v>
          </cell>
          <cell r="M7396" t="str">
            <v>27,29</v>
          </cell>
          <cell r="N7396">
            <v>0</v>
          </cell>
          <cell r="O7396">
            <v>27.29</v>
          </cell>
          <cell r="P7396">
            <v>0</v>
          </cell>
          <cell r="R7396" t="str">
            <v>SINAPI</v>
          </cell>
        </row>
        <row r="7397">
          <cell r="G7397">
            <v>101308</v>
          </cell>
          <cell r="H7397" t="str">
            <v>CURSO DE CAPACITAÇÃO PARA MONTADOR DE ESTRUTURAS METALICAS (ENCARGOS COMPLEMENTARES) - MENSALISTA</v>
          </cell>
          <cell r="I7397" t="str">
            <v>MES</v>
          </cell>
          <cell r="J7397" t="str">
            <v>COEFICIENTE DE REPRESENTATIVIDADE</v>
          </cell>
          <cell r="K7397" t="str">
            <v>21,35</v>
          </cell>
          <cell r="M7397" t="str">
            <v>21,35</v>
          </cell>
          <cell r="N7397">
            <v>0</v>
          </cell>
          <cell r="O7397">
            <v>21.35</v>
          </cell>
          <cell r="P7397">
            <v>0</v>
          </cell>
          <cell r="R7397" t="str">
            <v>SINAPI</v>
          </cell>
        </row>
        <row r="7398">
          <cell r="G7398">
            <v>101309</v>
          </cell>
          <cell r="H7398" t="str">
            <v>CURSO DE CAPACITAÇÃO PARA CARPINTEIRO AUXILIAR (ENCARGOS COMPLEMENTARES) - MENSALISTA</v>
          </cell>
          <cell r="I7398" t="str">
            <v>MES</v>
          </cell>
          <cell r="J7398" t="str">
            <v>COEFICIENTE DE REPRESENTATIVIDADE</v>
          </cell>
          <cell r="K7398" t="str">
            <v>31,07</v>
          </cell>
          <cell r="M7398" t="str">
            <v>31,07</v>
          </cell>
          <cell r="N7398">
            <v>0</v>
          </cell>
          <cell r="O7398">
            <v>31.07</v>
          </cell>
          <cell r="P7398">
            <v>0</v>
          </cell>
          <cell r="R7398" t="str">
            <v>SINAPI</v>
          </cell>
        </row>
        <row r="7399">
          <cell r="G7399">
            <v>101310</v>
          </cell>
          <cell r="H7399" t="str">
            <v>CURSO DE CAPACITAÇÃO PARA CARPINTEIRO DE ESQUADRIAS (ENCARGOS COMPLEMENTARES) - MENSALISTA</v>
          </cell>
          <cell r="I7399" t="str">
            <v>MES</v>
          </cell>
          <cell r="J7399" t="str">
            <v>COEFICIENTE DE REPRESENTATIVIDADE</v>
          </cell>
          <cell r="K7399" t="str">
            <v>36,31</v>
          </cell>
          <cell r="M7399" t="str">
            <v>36,31</v>
          </cell>
          <cell r="N7399">
            <v>0</v>
          </cell>
          <cell r="O7399">
            <v>36.31</v>
          </cell>
          <cell r="P7399">
            <v>0</v>
          </cell>
          <cell r="R7399" t="str">
            <v>SINAPI</v>
          </cell>
        </row>
        <row r="7400">
          <cell r="G7400">
            <v>101311</v>
          </cell>
          <cell r="H7400" t="str">
            <v>CURSO DE CAPACITAÇÃO PARA CARPINTEIRO DE FORMAS (ENCARGOS COMPLEMENTARES) - MENSALISTA</v>
          </cell>
          <cell r="I7400" t="str">
            <v>MES</v>
          </cell>
          <cell r="J7400" t="str">
            <v>COEFICIENTE DE REPRESENTATIVIDADE</v>
          </cell>
          <cell r="K7400" t="str">
            <v>30,13</v>
          </cell>
          <cell r="M7400" t="str">
            <v>30,13</v>
          </cell>
          <cell r="N7400">
            <v>0</v>
          </cell>
          <cell r="O7400">
            <v>30.13</v>
          </cell>
          <cell r="P7400">
            <v>0</v>
          </cell>
          <cell r="R7400" t="str">
            <v>SINAPI</v>
          </cell>
        </row>
        <row r="7401">
          <cell r="G7401">
            <v>101312</v>
          </cell>
          <cell r="H7401" t="str">
            <v>CURSO DE CAPACITAÇÃO PARA CAVOUQUEIRO OU OPERADOR DE PERFURATRIZ (ENCARGOS COMPLEMENTARES) - MENSALISTA</v>
          </cell>
          <cell r="I7401" t="str">
            <v>MES</v>
          </cell>
          <cell r="J7401" t="str">
            <v>COEFICIENTE DE REPRESENTATIVIDADE</v>
          </cell>
          <cell r="K7401" t="str">
            <v>18,54</v>
          </cell>
          <cell r="M7401" t="str">
            <v>18,54</v>
          </cell>
          <cell r="N7401">
            <v>0</v>
          </cell>
          <cell r="O7401">
            <v>18.54</v>
          </cell>
          <cell r="P7401">
            <v>0</v>
          </cell>
          <cell r="R7401" t="str">
            <v>SINAPI</v>
          </cell>
        </row>
        <row r="7402">
          <cell r="G7402">
            <v>101313</v>
          </cell>
          <cell r="H7402" t="str">
            <v>CURSO DE CAPACITAÇÃO PARA ELETRICISTA (ENCARGOS COMPLEMENTARES) - MENSALISTA</v>
          </cell>
          <cell r="I7402" t="str">
            <v>MES</v>
          </cell>
          <cell r="J7402" t="str">
            <v>COEFICIENTE DE REPRESENTATIVIDADE</v>
          </cell>
          <cell r="K7402" t="str">
            <v>100,81</v>
          </cell>
          <cell r="M7402" t="str">
            <v>100,81</v>
          </cell>
          <cell r="N7402">
            <v>0</v>
          </cell>
          <cell r="O7402">
            <v>100.81</v>
          </cell>
          <cell r="P7402">
            <v>0</v>
          </cell>
          <cell r="R7402" t="str">
            <v>SINAPI</v>
          </cell>
        </row>
        <row r="7403">
          <cell r="G7403">
            <v>101314</v>
          </cell>
          <cell r="H7403" t="str">
            <v>CURSO DE CAPACITAÇÃO PARA ELETRICISTA DE MANUTENÇÃO INDUSTRIAL (ENCARGOS COMPLEMENTARES) - MENSALISTA</v>
          </cell>
          <cell r="I7403" t="str">
            <v>MES</v>
          </cell>
          <cell r="J7403" t="str">
            <v>COEFICIENTE DE REPRESENTATIVIDADE</v>
          </cell>
          <cell r="K7403" t="str">
            <v>100,81</v>
          </cell>
          <cell r="M7403" t="str">
            <v>100,81</v>
          </cell>
          <cell r="N7403">
            <v>0</v>
          </cell>
          <cell r="O7403">
            <v>100.81</v>
          </cell>
          <cell r="P7403">
            <v>0</v>
          </cell>
          <cell r="R7403" t="str">
            <v>SINAPI</v>
          </cell>
        </row>
        <row r="7404">
          <cell r="G7404">
            <v>101315</v>
          </cell>
          <cell r="H7404" t="str">
            <v>CURSO DE CAPACITAÇÃO PARA ELETROTÉCNICO (ENCARGOS COMPLEMENTARES) - MENSALISTA</v>
          </cell>
          <cell r="I7404" t="str">
            <v>MES</v>
          </cell>
          <cell r="J7404" t="str">
            <v>COEFICIENTE DE REPRESENTATIVIDADE</v>
          </cell>
          <cell r="K7404" t="str">
            <v>108,27</v>
          </cell>
          <cell r="M7404" t="str">
            <v>108,27</v>
          </cell>
          <cell r="N7404">
            <v>0</v>
          </cell>
          <cell r="O7404">
            <v>108.27</v>
          </cell>
          <cell r="P7404">
            <v>0</v>
          </cell>
          <cell r="R7404" t="str">
            <v>SINAPI</v>
          </cell>
        </row>
        <row r="7405">
          <cell r="G7405">
            <v>101316</v>
          </cell>
          <cell r="H7405" t="str">
            <v>CURSO DE CAPACITAÇÃO PARA ENCANADOR OU BOMBEIRO HIDRÁULICO (ENCARGOS COMPLEMENTARES) - MENSALISTA</v>
          </cell>
          <cell r="I7405" t="str">
            <v>MES</v>
          </cell>
          <cell r="J7405" t="str">
            <v>COEFICIENTE DE REPRESENTATIVIDADE</v>
          </cell>
          <cell r="K7405" t="str">
            <v>48,57</v>
          </cell>
          <cell r="M7405" t="str">
            <v>48,57</v>
          </cell>
          <cell r="N7405">
            <v>0</v>
          </cell>
          <cell r="O7405">
            <v>48.57</v>
          </cell>
          <cell r="P7405">
            <v>0</v>
          </cell>
          <cell r="R7405" t="str">
            <v>SINAPI</v>
          </cell>
        </row>
        <row r="7406">
          <cell r="G7406">
            <v>101317</v>
          </cell>
          <cell r="H7406" t="str">
            <v>CURSO DE CAPACITAÇÃO PARA ENGENHEIRO CIVIL SENIOR (ENCARGOS COMPLEMENTARES) - MENSALISTA</v>
          </cell>
          <cell r="I7406" t="str">
            <v>MES</v>
          </cell>
          <cell r="J7406" t="str">
            <v>COEFICIENTE DE REPRESENTATIVIDADE</v>
          </cell>
          <cell r="K7406" t="str">
            <v>266,94</v>
          </cell>
          <cell r="M7406" t="str">
            <v>266,94</v>
          </cell>
          <cell r="N7406">
            <v>0</v>
          </cell>
          <cell r="O7406">
            <v>266.94</v>
          </cell>
          <cell r="P7406">
            <v>0</v>
          </cell>
          <cell r="R7406" t="str">
            <v>SINAPI</v>
          </cell>
        </row>
        <row r="7407">
          <cell r="G7407">
            <v>101318</v>
          </cell>
          <cell r="H7407" t="str">
            <v>CURSO DE CAPACITAÇÃO PARA ENGENHEIRO ELETRICISTA (ENCARGOS COMPLEMENTARES) - MENSALISTA</v>
          </cell>
          <cell r="I7407" t="str">
            <v>MES</v>
          </cell>
          <cell r="J7407" t="str">
            <v>COEFICIENTE DE REPRESENTATIVIDADE</v>
          </cell>
          <cell r="K7407" t="str">
            <v>479,83</v>
          </cell>
          <cell r="M7407" t="str">
            <v>479,83</v>
          </cell>
          <cell r="N7407">
            <v>0</v>
          </cell>
          <cell r="O7407">
            <v>479.83</v>
          </cell>
          <cell r="P7407">
            <v>0</v>
          </cell>
          <cell r="R7407" t="str">
            <v>SINAPI</v>
          </cell>
        </row>
        <row r="7408">
          <cell r="G7408">
            <v>101319</v>
          </cell>
          <cell r="H7408" t="str">
            <v>CURSO DE CAPACITAÇÃO PARA ENGENHEIRO SANITARISTA (ENCARGOS COMPLEMENTARES) - MENSALISTA</v>
          </cell>
          <cell r="I7408" t="str">
            <v>MES</v>
          </cell>
          <cell r="J7408" t="str">
            <v>COEFICIENTE DE REPRESENTATIVIDADE</v>
          </cell>
          <cell r="K7408" t="str">
            <v>70,92</v>
          </cell>
          <cell r="M7408" t="str">
            <v>70,92</v>
          </cell>
          <cell r="N7408">
            <v>0</v>
          </cell>
          <cell r="O7408">
            <v>70.92</v>
          </cell>
          <cell r="P7408">
            <v>0</v>
          </cell>
          <cell r="R7408" t="str">
            <v>SINAPI</v>
          </cell>
        </row>
        <row r="7409">
          <cell r="G7409">
            <v>101320</v>
          </cell>
          <cell r="H7409" t="str">
            <v>CURSO DE CAPACITAÇÃO PARA MONTADOR DE MAQUINAS (ENCARGOS COMPLEMENTARES) - MENSALISTA</v>
          </cell>
          <cell r="I7409" t="str">
            <v>MES</v>
          </cell>
          <cell r="J7409" t="str">
            <v>COEFICIENTE DE REPRESENTATIVIDADE</v>
          </cell>
          <cell r="K7409" t="str">
            <v>24,16</v>
          </cell>
          <cell r="M7409" t="str">
            <v>24,16</v>
          </cell>
          <cell r="N7409">
            <v>0</v>
          </cell>
          <cell r="O7409">
            <v>24.16</v>
          </cell>
          <cell r="P7409">
            <v>0</v>
          </cell>
          <cell r="R7409" t="str">
            <v>SINAPI</v>
          </cell>
        </row>
        <row r="7410">
          <cell r="G7410">
            <v>101322</v>
          </cell>
          <cell r="H7410" t="str">
            <v>CURSO DE CAPACITAÇÃO PARA GESSEIRO (ENCARGOS COMPLEMENTARES) - MENSALISTA</v>
          </cell>
          <cell r="I7410" t="str">
            <v>MES</v>
          </cell>
          <cell r="J7410" t="str">
            <v>COEFICIENTE DE REPRESENTATIVIDADE</v>
          </cell>
          <cell r="K7410" t="str">
            <v>28,80</v>
          </cell>
          <cell r="M7410" t="str">
            <v>28,80</v>
          </cell>
          <cell r="N7410">
            <v>0</v>
          </cell>
          <cell r="O7410">
            <v>28.8</v>
          </cell>
          <cell r="P7410">
            <v>0</v>
          </cell>
          <cell r="R7410" t="str">
            <v>SINAPI</v>
          </cell>
        </row>
        <row r="7411">
          <cell r="G7411">
            <v>101323</v>
          </cell>
          <cell r="H7411" t="str">
            <v>CURSO DE CAPACITAÇÃO PARA IMPERMEABILIZADOR (ENCARGOS COMPLEMENTARES) - MENSALISTA</v>
          </cell>
          <cell r="I7411" t="str">
            <v>MES</v>
          </cell>
          <cell r="J7411" t="str">
            <v>COEFICIENTE DE REPRESENTATIVIDADE</v>
          </cell>
          <cell r="K7411" t="str">
            <v>48,64</v>
          </cell>
          <cell r="M7411" t="str">
            <v>48,64</v>
          </cell>
          <cell r="N7411">
            <v>0</v>
          </cell>
          <cell r="O7411">
            <v>48.64</v>
          </cell>
          <cell r="P7411">
            <v>0</v>
          </cell>
          <cell r="R7411" t="str">
            <v>SINAPI</v>
          </cell>
        </row>
        <row r="7412">
          <cell r="G7412">
            <v>101324</v>
          </cell>
          <cell r="H7412" t="str">
            <v>CURSO DE CAPACITAÇÃO PARA MOTORISTA DE CAMINHAO-BASCULANTE (ENCARGOS COMPLEMENTARES) - MENSALISTA</v>
          </cell>
          <cell r="I7412" t="str">
            <v>MES</v>
          </cell>
          <cell r="J7412" t="str">
            <v>COEFICIENTE DE REPRESENTATIVIDADE</v>
          </cell>
          <cell r="K7412" t="str">
            <v>13,81</v>
          </cell>
          <cell r="M7412" t="str">
            <v>13,81</v>
          </cell>
          <cell r="N7412">
            <v>0</v>
          </cell>
          <cell r="O7412">
            <v>13.81</v>
          </cell>
          <cell r="P7412">
            <v>0</v>
          </cell>
          <cell r="R7412" t="str">
            <v>SINAPI</v>
          </cell>
        </row>
        <row r="7413">
          <cell r="G7413">
            <v>101325</v>
          </cell>
          <cell r="H7413" t="str">
            <v>CURSO DE CAPACITAÇÃO PARA INSTALADOR DE TUBULAÇÕES (ENCARGOS COMPLEMENTARES) - MENSALISTA</v>
          </cell>
          <cell r="I7413" t="str">
            <v>MES</v>
          </cell>
          <cell r="J7413" t="str">
            <v>COEFICIENTE DE REPRESENTATIVIDADE</v>
          </cell>
          <cell r="K7413" t="str">
            <v>29,62</v>
          </cell>
          <cell r="M7413" t="str">
            <v>29,62</v>
          </cell>
          <cell r="N7413">
            <v>0</v>
          </cell>
          <cell r="O7413">
            <v>29.62</v>
          </cell>
          <cell r="P7413">
            <v>0</v>
          </cell>
          <cell r="R7413" t="str">
            <v>SINAPI</v>
          </cell>
        </row>
        <row r="7414">
          <cell r="G7414">
            <v>101326</v>
          </cell>
          <cell r="H7414" t="str">
            <v>CURSO DE CAPACITAÇÃO PARA JARDINEIRO (ENCARGOS COMPLEMENTARES) - MENSALISTA</v>
          </cell>
          <cell r="I7414" t="str">
            <v>MES</v>
          </cell>
          <cell r="J7414" t="str">
            <v>COEFICIENTE DE REPRESENTATIVIDADE</v>
          </cell>
          <cell r="K7414" t="str">
            <v>11,12</v>
          </cell>
          <cell r="M7414" t="str">
            <v>11,12</v>
          </cell>
          <cell r="N7414">
            <v>0</v>
          </cell>
          <cell r="O7414">
            <v>11.12</v>
          </cell>
          <cell r="P7414">
            <v>0</v>
          </cell>
          <cell r="R7414" t="str">
            <v>SINAPI</v>
          </cell>
        </row>
        <row r="7415">
          <cell r="G7415">
            <v>101327</v>
          </cell>
          <cell r="H7415" t="str">
            <v>CURSO DE CAPACITAÇÃO PARA LEITURISTA OU CADASTRISTA DE REDES DE ÁGUA (ENCARGOS COMPLEMENTARES) - MENSALISTA</v>
          </cell>
          <cell r="I7415" t="str">
            <v>MES</v>
          </cell>
          <cell r="J7415" t="str">
            <v>COEFICIENTE DE REPRESENTATIVIDADE</v>
          </cell>
          <cell r="K7415" t="str">
            <v>10,60</v>
          </cell>
          <cell r="M7415" t="str">
            <v>10,60</v>
          </cell>
          <cell r="N7415">
            <v>0</v>
          </cell>
          <cell r="O7415">
            <v>10.6</v>
          </cell>
          <cell r="P7415">
            <v>0</v>
          </cell>
          <cell r="R7415" t="str">
            <v>SINAPI</v>
          </cell>
        </row>
        <row r="7416">
          <cell r="G7416">
            <v>101328</v>
          </cell>
          <cell r="H7416" t="str">
            <v>CURSO DE CAPACITAÇÃO PARA MOTORISTA DE CAMINHAO-CARRETA (ENCARGOS COMPLEMENTARES) - MENSALISTA</v>
          </cell>
          <cell r="I7416" t="str">
            <v>MES</v>
          </cell>
          <cell r="J7416" t="str">
            <v>COEFICIENTE DE REPRESENTATIVIDADE</v>
          </cell>
          <cell r="K7416" t="str">
            <v>16,53</v>
          </cell>
          <cell r="M7416" t="str">
            <v>16,53</v>
          </cell>
          <cell r="N7416">
            <v>0</v>
          </cell>
          <cell r="O7416">
            <v>16.53</v>
          </cell>
          <cell r="P7416">
            <v>0</v>
          </cell>
          <cell r="R7416" t="str">
            <v>SINAPI</v>
          </cell>
        </row>
        <row r="7417">
          <cell r="G7417">
            <v>101329</v>
          </cell>
          <cell r="H7417" t="str">
            <v>CURSO DE CAPACITAÇÃO PARA MAÇARIQUEIRO (ENCARGOS COMPLEMENTARES) - MENSALISTA</v>
          </cell>
          <cell r="I7417" t="str">
            <v>MES</v>
          </cell>
          <cell r="J7417" t="str">
            <v>COEFICIENTE DE REPRESENTATIVIDADE</v>
          </cell>
          <cell r="K7417" t="str">
            <v>45,78</v>
          </cell>
          <cell r="M7417" t="str">
            <v>45,78</v>
          </cell>
          <cell r="N7417">
            <v>0</v>
          </cell>
          <cell r="O7417">
            <v>45.78</v>
          </cell>
          <cell r="P7417">
            <v>0</v>
          </cell>
          <cell r="R7417" t="str">
            <v>SINAPI</v>
          </cell>
        </row>
        <row r="7418">
          <cell r="G7418">
            <v>101330</v>
          </cell>
          <cell r="H7418" t="str">
            <v>CURSO DE CAPACITAÇÃO PARA MARCENEIRO (ENCARGOS COMPLEMENTARES) - MENSALISTA</v>
          </cell>
          <cell r="I7418" t="str">
            <v>MES</v>
          </cell>
          <cell r="J7418" t="str">
            <v>COEFICIENTE DE REPRESENTATIVIDADE</v>
          </cell>
          <cell r="K7418" t="str">
            <v>35,74</v>
          </cell>
          <cell r="M7418" t="str">
            <v>35,74</v>
          </cell>
          <cell r="N7418">
            <v>0</v>
          </cell>
          <cell r="O7418">
            <v>35.74</v>
          </cell>
          <cell r="P7418">
            <v>0</v>
          </cell>
          <cell r="R7418" t="str">
            <v>SINAPI</v>
          </cell>
        </row>
        <row r="7419">
          <cell r="G7419">
            <v>101331</v>
          </cell>
          <cell r="H7419" t="str">
            <v>CURSO DE CAPACITAÇÃO PARA MARMORISTA / GRANITEIRO (ENCARGOS COMPLEMENTARES) - MENSALISTA</v>
          </cell>
          <cell r="I7419" t="str">
            <v>MES</v>
          </cell>
          <cell r="J7419" t="str">
            <v>COEFICIENTE DE REPRESENTATIVIDADE</v>
          </cell>
          <cell r="K7419" t="str">
            <v>38,56</v>
          </cell>
          <cell r="M7419" t="str">
            <v>38,56</v>
          </cell>
          <cell r="N7419">
            <v>0</v>
          </cell>
          <cell r="O7419">
            <v>38.56</v>
          </cell>
          <cell r="P7419">
            <v>0</v>
          </cell>
          <cell r="R7419" t="str">
            <v>SINAPI</v>
          </cell>
        </row>
        <row r="7420">
          <cell r="G7420">
            <v>101332</v>
          </cell>
          <cell r="H7420" t="str">
            <v>CURSO DE CAPACITAÇÃO PARA MOTORISTA DE CARRO DE PASSEIO (ENCARGOS COMPLEMENTARES) - MENSALISTA</v>
          </cell>
          <cell r="I7420" t="str">
            <v>MES</v>
          </cell>
          <cell r="J7420" t="str">
            <v>COEFICIENTE DE REPRESENTATIVIDADE</v>
          </cell>
          <cell r="K7420" t="str">
            <v>11,07</v>
          </cell>
          <cell r="M7420" t="str">
            <v>11,07</v>
          </cell>
          <cell r="N7420">
            <v>0</v>
          </cell>
          <cell r="O7420">
            <v>11.07</v>
          </cell>
          <cell r="P7420">
            <v>0</v>
          </cell>
          <cell r="R7420" t="str">
            <v>SINAPI</v>
          </cell>
        </row>
        <row r="7421">
          <cell r="G7421">
            <v>101333</v>
          </cell>
          <cell r="H7421" t="str">
            <v>CURSO DE CAPACITAÇÃO PARA MECÂNICO DE EQUIPAMENTOS PESADOS (ENCARGOS COMPLEMENTARES) - MENSALISTA</v>
          </cell>
          <cell r="I7421" t="str">
            <v>MES</v>
          </cell>
          <cell r="J7421" t="str">
            <v>COEFICIENTE DE REPRESENTATIVIDADE</v>
          </cell>
          <cell r="K7421" t="str">
            <v>24,62</v>
          </cell>
          <cell r="M7421" t="str">
            <v>24,62</v>
          </cell>
          <cell r="N7421">
            <v>0</v>
          </cell>
          <cell r="O7421">
            <v>24.62</v>
          </cell>
          <cell r="P7421">
            <v>0</v>
          </cell>
          <cell r="R7421" t="str">
            <v>SINAPI</v>
          </cell>
        </row>
        <row r="7422">
          <cell r="G7422">
            <v>101334</v>
          </cell>
          <cell r="H7422" t="str">
            <v>CURSO DE CAPACITAÇÃO PARA MECÂNICO DE REFRIGERAÇÃO (ENCARGOS COMPLEMENTARES) - MENSALISTA</v>
          </cell>
          <cell r="I7422" t="str">
            <v>MES</v>
          </cell>
          <cell r="J7422" t="str">
            <v>COEFICIENTE DE REPRESENTATIVIDADE</v>
          </cell>
          <cell r="K7422" t="str">
            <v>79,57</v>
          </cell>
          <cell r="M7422" t="str">
            <v>79,57</v>
          </cell>
          <cell r="N7422">
            <v>0</v>
          </cell>
          <cell r="O7422">
            <v>79.569999999999993</v>
          </cell>
          <cell r="P7422">
            <v>0</v>
          </cell>
          <cell r="R7422" t="str">
            <v>SINAPI</v>
          </cell>
        </row>
        <row r="7423">
          <cell r="G7423">
            <v>101335</v>
          </cell>
          <cell r="H7423" t="str">
            <v>CURSO DE CAPACITAÇÃO PARA MOTORISTA DE ONIBUS / MICRO-ONIBUS (ENCARGOS COMPLEMENTARES) - MENSALISTA</v>
          </cell>
          <cell r="I7423" t="str">
            <v>MES</v>
          </cell>
          <cell r="J7423" t="str">
            <v>COEFICIENTE DE REPRESENTATIVIDADE</v>
          </cell>
          <cell r="K7423" t="str">
            <v>12,39</v>
          </cell>
          <cell r="M7423" t="str">
            <v>12,39</v>
          </cell>
          <cell r="N7423">
            <v>0</v>
          </cell>
          <cell r="O7423">
            <v>12.39</v>
          </cell>
          <cell r="P7423">
            <v>0</v>
          </cell>
          <cell r="R7423" t="str">
            <v>SINAPI</v>
          </cell>
        </row>
        <row r="7424">
          <cell r="G7424">
            <v>101336</v>
          </cell>
          <cell r="H7424" t="str">
            <v>CURSO DE CAPACITAÇÃO PARA MOTORISTA OPERADOR DE CAMINHAO COM MUNCK (ENCARGOS COMPLEMENTARES) - MENSALISTA</v>
          </cell>
          <cell r="I7424" t="str">
            <v>MES</v>
          </cell>
          <cell r="J7424" t="str">
            <v>COEFICIENTE DE REPRESENTATIVIDADE</v>
          </cell>
          <cell r="K7424" t="str">
            <v>48,14</v>
          </cell>
          <cell r="M7424" t="str">
            <v>48,14</v>
          </cell>
          <cell r="N7424">
            <v>0</v>
          </cell>
          <cell r="O7424">
            <v>48.14</v>
          </cell>
          <cell r="P7424">
            <v>0</v>
          </cell>
          <cell r="R7424" t="str">
            <v>SINAPI</v>
          </cell>
        </row>
        <row r="7425">
          <cell r="G7425">
            <v>101337</v>
          </cell>
          <cell r="H7425" t="str">
            <v>CURSO DE CAPACITAÇÃO PARA NIVELADOR (ENCARGOS COMPLEMENTARES) - MENSALISTA</v>
          </cell>
          <cell r="I7425" t="str">
            <v>MES</v>
          </cell>
          <cell r="J7425" t="str">
            <v>COEFICIENTE DE REPRESENTATIVIDADE</v>
          </cell>
          <cell r="K7425" t="str">
            <v>12,47</v>
          </cell>
          <cell r="M7425" t="str">
            <v>12,47</v>
          </cell>
          <cell r="N7425">
            <v>0</v>
          </cell>
          <cell r="O7425">
            <v>12.47</v>
          </cell>
          <cell r="P7425">
            <v>0</v>
          </cell>
          <cell r="R7425" t="str">
            <v>SINAPI</v>
          </cell>
        </row>
        <row r="7426">
          <cell r="G7426">
            <v>101338</v>
          </cell>
          <cell r="H7426" t="str">
            <v>CURSO DE CAPACITAÇÃO PARA OPERADOR DE BATE-ESTACAS (ENCARGOS COMPLEMENTARES) - MENSALISTA</v>
          </cell>
          <cell r="I7426" t="str">
            <v>MES</v>
          </cell>
          <cell r="J7426" t="str">
            <v>COEFICIENTE DE REPRESENTATIVIDADE</v>
          </cell>
          <cell r="K7426" t="str">
            <v>18,79</v>
          </cell>
          <cell r="M7426" t="str">
            <v>18,79</v>
          </cell>
          <cell r="N7426">
            <v>0</v>
          </cell>
          <cell r="O7426">
            <v>18.79</v>
          </cell>
          <cell r="P7426">
            <v>0</v>
          </cell>
          <cell r="R7426" t="str">
            <v>SINAPI</v>
          </cell>
        </row>
        <row r="7427">
          <cell r="G7427">
            <v>101339</v>
          </cell>
          <cell r="H7427" t="str">
            <v>CURSO DE CAPACITAÇÃO PARA OPERADOR DE BETONEIRA (ENCARGOS COMPLEMENTARES) - MENSALISTA</v>
          </cell>
          <cell r="I7427" t="str">
            <v>MES</v>
          </cell>
          <cell r="J7427" t="str">
            <v>COEFICIENTE DE REPRESENTATIVIDADE</v>
          </cell>
          <cell r="K7427" t="str">
            <v>16,11</v>
          </cell>
          <cell r="M7427" t="str">
            <v>16,11</v>
          </cell>
          <cell r="N7427">
            <v>0</v>
          </cell>
          <cell r="O7427">
            <v>16.11</v>
          </cell>
          <cell r="P7427">
            <v>0</v>
          </cell>
          <cell r="R7427" t="str">
            <v>SINAPI</v>
          </cell>
        </row>
        <row r="7428">
          <cell r="G7428">
            <v>101340</v>
          </cell>
          <cell r="H7428" t="str">
            <v>CURSO DE CAPACITAÇÃO PARA OPERADOR DE BETONEIRA ESTACIONARIA / MISTURADOR (ENCARGOS COMPLEMENTARES) - MENSALISTA</v>
          </cell>
          <cell r="I7428" t="str">
            <v>MES</v>
          </cell>
          <cell r="J7428" t="str">
            <v>COEFICIENTE DE REPRESENTATIVIDADE</v>
          </cell>
          <cell r="K7428" t="str">
            <v>15,55</v>
          </cell>
          <cell r="M7428" t="str">
            <v>15,55</v>
          </cell>
          <cell r="N7428">
            <v>0</v>
          </cell>
          <cell r="O7428">
            <v>15.55</v>
          </cell>
          <cell r="P7428">
            <v>0</v>
          </cell>
          <cell r="R7428" t="str">
            <v>SINAPI</v>
          </cell>
        </row>
        <row r="7429">
          <cell r="G7429">
            <v>101341</v>
          </cell>
          <cell r="H7429" t="str">
            <v>CURSO DE CAPACITAÇÃO PARA OPERADOR DE COMPRESSOR DE AR OU COMPRESSORISTA (ENCARGOS COMPLEMENTARES) - MENSALISTA</v>
          </cell>
          <cell r="I7429" t="str">
            <v>MES</v>
          </cell>
          <cell r="J7429" t="str">
            <v>COEFICIENTE DE REPRESENTATIVIDADE</v>
          </cell>
          <cell r="K7429" t="str">
            <v>16,95</v>
          </cell>
          <cell r="M7429" t="str">
            <v>16,95</v>
          </cell>
          <cell r="N7429">
            <v>0</v>
          </cell>
          <cell r="O7429">
            <v>16.95</v>
          </cell>
          <cell r="P7429">
            <v>0</v>
          </cell>
          <cell r="R7429" t="str">
            <v>SINAPI</v>
          </cell>
        </row>
        <row r="7430">
          <cell r="G7430">
            <v>101342</v>
          </cell>
          <cell r="H7430" t="str">
            <v>CURSO DE CAPACITAÇÃO PARA OPERADOR DE DEMARCADORA DE FAIXAS DE TRAFEGO (ENCARGOS COMPLEMENTARES) - MENSALISTA</v>
          </cell>
          <cell r="I7430" t="str">
            <v>MES</v>
          </cell>
          <cell r="J7430" t="str">
            <v>COEFICIENTE DE REPRESENTATIVIDADE</v>
          </cell>
          <cell r="K7430" t="str">
            <v>19,83</v>
          </cell>
          <cell r="M7430" t="str">
            <v>19,83</v>
          </cell>
          <cell r="N7430">
            <v>0</v>
          </cell>
          <cell r="O7430">
            <v>19.829999999999998</v>
          </cell>
          <cell r="P7430">
            <v>0</v>
          </cell>
          <cell r="R7430" t="str">
            <v>SINAPI</v>
          </cell>
        </row>
        <row r="7431">
          <cell r="G7431">
            <v>101343</v>
          </cell>
          <cell r="H7431" t="str">
            <v>CURSO DE CAPACITAÇÃO PARA OPERADOR DE ESCAVADEIRA (ENCARGOS COMPLEMENTARES) - MENSALISTA</v>
          </cell>
          <cell r="I7431" t="str">
            <v>MES</v>
          </cell>
          <cell r="J7431" t="str">
            <v>COEFICIENTE DE REPRESENTATIVIDADE</v>
          </cell>
          <cell r="K7431" t="str">
            <v>30,13</v>
          </cell>
          <cell r="M7431" t="str">
            <v>30,13</v>
          </cell>
          <cell r="N7431">
            <v>0</v>
          </cell>
          <cell r="O7431">
            <v>30.13</v>
          </cell>
          <cell r="P7431">
            <v>0</v>
          </cell>
          <cell r="R7431" t="str">
            <v>SINAPI</v>
          </cell>
        </row>
        <row r="7432">
          <cell r="G7432">
            <v>101344</v>
          </cell>
          <cell r="H7432" t="str">
            <v>CURSO DE CAPACITAÇÃO PARA OPERADOR DE GUINCHO OU GUINCHEIRO (ENCARGOS COMPLEMENTARES) - MENSALISTA</v>
          </cell>
          <cell r="I7432" t="str">
            <v>MES</v>
          </cell>
          <cell r="J7432" t="str">
            <v>COEFICIENTE DE REPRESENTATIVIDADE</v>
          </cell>
          <cell r="K7432" t="str">
            <v>30,76</v>
          </cell>
          <cell r="M7432" t="str">
            <v>30,76</v>
          </cell>
          <cell r="N7432">
            <v>0</v>
          </cell>
          <cell r="O7432">
            <v>30.76</v>
          </cell>
          <cell r="P7432">
            <v>0</v>
          </cell>
          <cell r="R7432" t="str">
            <v>SINAPI</v>
          </cell>
        </row>
        <row r="7433">
          <cell r="G7433">
            <v>101345</v>
          </cell>
          <cell r="H7433" t="str">
            <v>CURSO DE CAPACITAÇÃO PARA OPERADOR DE GUINDASTE (ENCARGOS COMPLEMENTARES) - MENSALISTA</v>
          </cell>
          <cell r="I7433" t="str">
            <v>MES</v>
          </cell>
          <cell r="J7433" t="str">
            <v>COEFICIENTE DE REPRESENTATIVIDADE</v>
          </cell>
          <cell r="K7433" t="str">
            <v>30,93</v>
          </cell>
          <cell r="M7433" t="str">
            <v>30,93</v>
          </cell>
          <cell r="N7433">
            <v>0</v>
          </cell>
          <cell r="O7433">
            <v>30.93</v>
          </cell>
          <cell r="P7433">
            <v>0</v>
          </cell>
          <cell r="R7433" t="str">
            <v>SINAPI</v>
          </cell>
        </row>
        <row r="7434">
          <cell r="G7434">
            <v>101346</v>
          </cell>
          <cell r="H7434" t="str">
            <v>CURSO DE CAPACITAÇÃO PARA OPERADOR DE JATO ABRASIVO OU JATISTA (ENCARGOS COMPLEMENTARES) - MENSALISTA</v>
          </cell>
          <cell r="I7434" t="str">
            <v>MES</v>
          </cell>
          <cell r="J7434" t="str">
            <v>COEFICIENTE DE REPRESENTATIVIDADE</v>
          </cell>
          <cell r="K7434" t="str">
            <v>26,97</v>
          </cell>
          <cell r="M7434" t="str">
            <v>26,97</v>
          </cell>
          <cell r="N7434">
            <v>0</v>
          </cell>
          <cell r="O7434">
            <v>26.97</v>
          </cell>
          <cell r="P7434">
            <v>0</v>
          </cell>
          <cell r="R7434" t="str">
            <v>SINAPI</v>
          </cell>
        </row>
        <row r="7435">
          <cell r="G7435">
            <v>101347</v>
          </cell>
          <cell r="H7435" t="str">
            <v>CURSO DE CAPACITAÇÃO PARA OPERADOR DE MAQUINAS E TRATORES DIVERSOS (ENCARGOS COMPLEMENTARES) - MENSALISTA</v>
          </cell>
          <cell r="I7435" t="str">
            <v>MES</v>
          </cell>
          <cell r="J7435" t="str">
            <v>COEFICIENTE DE REPRESENTATIVIDADE</v>
          </cell>
          <cell r="K7435" t="str">
            <v>22,96</v>
          </cell>
          <cell r="M7435" t="str">
            <v>22,96</v>
          </cell>
          <cell r="N7435">
            <v>0</v>
          </cell>
          <cell r="O7435">
            <v>22.96</v>
          </cell>
          <cell r="P7435">
            <v>0</v>
          </cell>
          <cell r="R7435" t="str">
            <v>SINAPI</v>
          </cell>
        </row>
        <row r="7436">
          <cell r="G7436">
            <v>101348</v>
          </cell>
          <cell r="H7436" t="str">
            <v>CURSO DE CAPACITAÇÃO PARA OPERADOR DE MARTELETE OU MARTELETEIRO (ENCARGOS COMPLEMENTARES) - MENSALISTA</v>
          </cell>
          <cell r="I7436" t="str">
            <v>MES</v>
          </cell>
          <cell r="J7436" t="str">
            <v>COEFICIENTE DE REPRESENTATIVIDADE</v>
          </cell>
          <cell r="K7436" t="str">
            <v>13,05</v>
          </cell>
          <cell r="M7436" t="str">
            <v>13,05</v>
          </cell>
          <cell r="N7436">
            <v>0</v>
          </cell>
          <cell r="O7436">
            <v>13.05</v>
          </cell>
          <cell r="P7436">
            <v>0</v>
          </cell>
          <cell r="R7436" t="str">
            <v>SINAPI</v>
          </cell>
        </row>
        <row r="7437">
          <cell r="G7437">
            <v>101349</v>
          </cell>
          <cell r="H7437" t="str">
            <v>CURSO DE CAPACITAÇÃO PARA OPERADOR DE MOTO SCRAPER (ENCARGOS COMPLEMENTARES) - MENSALISTA</v>
          </cell>
          <cell r="I7437" t="str">
            <v>MES</v>
          </cell>
          <cell r="J7437" t="str">
            <v>COEFICIENTE DE REPRESENTATIVIDADE</v>
          </cell>
          <cell r="K7437" t="str">
            <v>20,17</v>
          </cell>
          <cell r="M7437" t="str">
            <v>20,17</v>
          </cell>
          <cell r="N7437">
            <v>0</v>
          </cell>
          <cell r="O7437">
            <v>20.170000000000002</v>
          </cell>
          <cell r="P7437">
            <v>0</v>
          </cell>
          <cell r="R7437" t="str">
            <v>SINAPI</v>
          </cell>
        </row>
        <row r="7438">
          <cell r="G7438">
            <v>101350</v>
          </cell>
          <cell r="H7438" t="str">
            <v>CURSO DE CAPACITAÇÃO PARA OPERADOR DE MOTONIVELADORA (ENCARGOS COMPLEMENTARES) - MENSALISTA</v>
          </cell>
          <cell r="I7438" t="str">
            <v>MES</v>
          </cell>
          <cell r="J7438" t="str">
            <v>COEFICIENTE DE REPRESENTATIVIDADE</v>
          </cell>
          <cell r="K7438" t="str">
            <v>24,75</v>
          </cell>
          <cell r="M7438" t="str">
            <v>24,75</v>
          </cell>
          <cell r="N7438">
            <v>0</v>
          </cell>
          <cell r="O7438">
            <v>24.75</v>
          </cell>
          <cell r="P7438">
            <v>0</v>
          </cell>
          <cell r="R7438" t="str">
            <v>SINAPI</v>
          </cell>
        </row>
        <row r="7439">
          <cell r="G7439">
            <v>101351</v>
          </cell>
          <cell r="H7439" t="str">
            <v>CURSO DE CAPACITAÇÃO PARA OPERADOR DE PA CARREGADEIRA (ENCARGOS COMPLEMENTARES) - MENSALISTA</v>
          </cell>
          <cell r="I7439" t="str">
            <v>MES</v>
          </cell>
          <cell r="J7439" t="str">
            <v>COEFICIENTE DE REPRESENTATIVIDADE</v>
          </cell>
          <cell r="K7439" t="str">
            <v>18,07</v>
          </cell>
          <cell r="M7439" t="str">
            <v>18,07</v>
          </cell>
          <cell r="N7439">
            <v>0</v>
          </cell>
          <cell r="O7439">
            <v>18.07</v>
          </cell>
          <cell r="P7439">
            <v>0</v>
          </cell>
          <cell r="R7439" t="str">
            <v>SINAPI</v>
          </cell>
        </row>
        <row r="7440">
          <cell r="G7440">
            <v>101352</v>
          </cell>
          <cell r="H7440" t="str">
            <v>CURSO DE CAPACITAÇÃO PARA OPERADOR DE PAVIMENTADORA / MESA VIBROACABADORA (ENCARGOS COMPLEMENTARES) - MENSALISTA</v>
          </cell>
          <cell r="I7440" t="str">
            <v>MES</v>
          </cell>
          <cell r="J7440" t="str">
            <v>COEFICIENTE DE REPRESENTATIVIDADE</v>
          </cell>
          <cell r="K7440" t="str">
            <v>20,82</v>
          </cell>
          <cell r="M7440" t="str">
            <v>20,82</v>
          </cell>
          <cell r="N7440">
            <v>0</v>
          </cell>
          <cell r="O7440">
            <v>20.82</v>
          </cell>
          <cell r="P7440">
            <v>0</v>
          </cell>
          <cell r="R7440" t="str">
            <v>SINAPI</v>
          </cell>
        </row>
        <row r="7441">
          <cell r="G7441">
            <v>101353</v>
          </cell>
          <cell r="H7441" t="str">
            <v>CURSO DE CAPACITAÇÃO PARA OPERADOR DE ROLO COMPACTADOR (ENCARGOS COMPLEMENTARES) - MENSALISTA</v>
          </cell>
          <cell r="I7441" t="str">
            <v>MES</v>
          </cell>
          <cell r="J7441" t="str">
            <v>COEFICIENTE DE REPRESENTATIVIDADE</v>
          </cell>
          <cell r="K7441" t="str">
            <v>16,56</v>
          </cell>
          <cell r="M7441" t="str">
            <v>16,56</v>
          </cell>
          <cell r="N7441">
            <v>0</v>
          </cell>
          <cell r="O7441">
            <v>16.559999999999999</v>
          </cell>
          <cell r="P7441">
            <v>0</v>
          </cell>
          <cell r="R7441" t="str">
            <v>SINAPI</v>
          </cell>
        </row>
        <row r="7442">
          <cell r="G7442">
            <v>101354</v>
          </cell>
          <cell r="H7442" t="str">
            <v>CURSO DE CAPACITAÇÃO PARA OPERADOR DE TRATOR - EXCLUSIVE AGROPECUARIA (ENCARGOS COMPLEMENTARES) - MENSALISTA</v>
          </cell>
          <cell r="I7442" t="str">
            <v>MES</v>
          </cell>
          <cell r="J7442" t="str">
            <v>COEFICIENTE DE REPRESENTATIVIDADE</v>
          </cell>
          <cell r="K7442" t="str">
            <v>23,14</v>
          </cell>
          <cell r="M7442" t="str">
            <v>23,14</v>
          </cell>
          <cell r="N7442">
            <v>0</v>
          </cell>
          <cell r="O7442">
            <v>23.14</v>
          </cell>
          <cell r="P7442">
            <v>0</v>
          </cell>
          <cell r="R7442" t="str">
            <v>SINAPI</v>
          </cell>
        </row>
        <row r="7443">
          <cell r="G7443">
            <v>101355</v>
          </cell>
          <cell r="H7443" t="str">
            <v>CURSO DE CAPACITAÇÃO PARA OPERADOR DE USINA DE ASFALTO, DE SOLOS OU DE CONCRETO (ENCARGOS COMPLEMENTARES) - MENSALISTA</v>
          </cell>
          <cell r="I7443" t="str">
            <v>MES</v>
          </cell>
          <cell r="J7443" t="str">
            <v>COEFICIENTE DE REPRESENTATIVIDADE</v>
          </cell>
          <cell r="K7443" t="str">
            <v>17,88</v>
          </cell>
          <cell r="M7443" t="str">
            <v>17,88</v>
          </cell>
          <cell r="N7443">
            <v>0</v>
          </cell>
          <cell r="O7443">
            <v>17.88</v>
          </cell>
          <cell r="P7443">
            <v>0</v>
          </cell>
          <cell r="R7443" t="str">
            <v>SINAPI</v>
          </cell>
        </row>
        <row r="7444">
          <cell r="G7444">
            <v>101356</v>
          </cell>
          <cell r="H7444" t="str">
            <v>CURSO DE CAPACITAÇÃO PARA PASTILHEIRO (ENCARGOS COMPLEMENTARES) - MENSALISTA</v>
          </cell>
          <cell r="I7444" t="str">
            <v>MES</v>
          </cell>
          <cell r="J7444" t="str">
            <v>COEFICIENTE DE REPRESENTATIVIDADE</v>
          </cell>
          <cell r="K7444" t="str">
            <v>38,56</v>
          </cell>
          <cell r="M7444" t="str">
            <v>38,56</v>
          </cell>
          <cell r="N7444">
            <v>0</v>
          </cell>
          <cell r="O7444">
            <v>38.56</v>
          </cell>
          <cell r="P7444">
            <v>0</v>
          </cell>
          <cell r="R7444" t="str">
            <v>SINAPI</v>
          </cell>
        </row>
        <row r="7445">
          <cell r="G7445">
            <v>101357</v>
          </cell>
          <cell r="H7445" t="str">
            <v>CURSO DE CAPACITAÇÃO PARA PEDREIRO (ENCARGOS COMPLEMENTARES) - MENSALISTA</v>
          </cell>
          <cell r="I7445" t="str">
            <v>MES</v>
          </cell>
          <cell r="J7445" t="str">
            <v>COEFICIENTE DE REPRESENTATIVIDADE</v>
          </cell>
          <cell r="K7445" t="str">
            <v>55,40</v>
          </cell>
          <cell r="M7445" t="str">
            <v>55,40</v>
          </cell>
          <cell r="N7445">
            <v>0</v>
          </cell>
          <cell r="O7445">
            <v>55.4</v>
          </cell>
          <cell r="P7445">
            <v>0</v>
          </cell>
          <cell r="R7445" t="str">
            <v>SINAPI</v>
          </cell>
        </row>
        <row r="7446">
          <cell r="G7446">
            <v>101358</v>
          </cell>
          <cell r="H7446" t="str">
            <v>CURSO DE CAPACITAÇÃO PARA PINTOR (ENCARGOS COMPLEMENTARES) - MENSALISTA</v>
          </cell>
          <cell r="I7446" t="str">
            <v>MES</v>
          </cell>
          <cell r="J7446" t="str">
            <v>COEFICIENTE DE REPRESENTATIVIDADE</v>
          </cell>
          <cell r="K7446" t="str">
            <v>38,56</v>
          </cell>
          <cell r="M7446" t="str">
            <v>38,56</v>
          </cell>
          <cell r="N7446">
            <v>0</v>
          </cell>
          <cell r="O7446">
            <v>38.56</v>
          </cell>
          <cell r="P7446">
            <v>0</v>
          </cell>
          <cell r="R7446" t="str">
            <v>SINAPI</v>
          </cell>
        </row>
        <row r="7447">
          <cell r="G7447">
            <v>101359</v>
          </cell>
          <cell r="H7447" t="str">
            <v>CURSO DE CAPACITAÇÃO PARA PINTOR DE LETREIROS (ENCARGOS COMPLEMENTARES) - MENSALISTA</v>
          </cell>
          <cell r="I7447" t="str">
            <v>MES</v>
          </cell>
          <cell r="J7447" t="str">
            <v>COEFICIENTE DE REPRESENTATIVIDADE</v>
          </cell>
          <cell r="K7447" t="str">
            <v>37,44</v>
          </cell>
          <cell r="M7447" t="str">
            <v>37,44</v>
          </cell>
          <cell r="N7447">
            <v>0</v>
          </cell>
          <cell r="O7447">
            <v>37.44</v>
          </cell>
          <cell r="P7447">
            <v>0</v>
          </cell>
          <cell r="R7447" t="str">
            <v>SINAPI</v>
          </cell>
        </row>
        <row r="7448">
          <cell r="G7448">
            <v>101360</v>
          </cell>
          <cell r="H7448" t="str">
            <v>CURSO DE CAPACITAÇÃO PARA PINTOR PARA TINTA EPOXI (ENCARGOS COMPLEMENTARES) - MENSALISTA</v>
          </cell>
          <cell r="I7448" t="str">
            <v>MES</v>
          </cell>
          <cell r="J7448" t="str">
            <v>COEFICIENTE DE REPRESENTATIVIDADE</v>
          </cell>
          <cell r="K7448" t="str">
            <v>38,56</v>
          </cell>
          <cell r="M7448" t="str">
            <v>38,56</v>
          </cell>
          <cell r="N7448">
            <v>0</v>
          </cell>
          <cell r="O7448">
            <v>38.56</v>
          </cell>
          <cell r="P7448">
            <v>0</v>
          </cell>
          <cell r="R7448" t="str">
            <v>SINAPI</v>
          </cell>
        </row>
        <row r="7449">
          <cell r="G7449">
            <v>101361</v>
          </cell>
          <cell r="H7449" t="str">
            <v>CURSO DE CAPACITAÇÃO PARA POCEIRO / ESCAVADOR DE VALAS E TUBULOES (ENCARGOS COMPLEMENTARES) - MENSALISTA</v>
          </cell>
          <cell r="I7449" t="str">
            <v>MES</v>
          </cell>
          <cell r="J7449" t="str">
            <v>COEFICIENTE DE REPRESENTATIVIDADE</v>
          </cell>
          <cell r="K7449" t="str">
            <v>39,84</v>
          </cell>
          <cell r="M7449" t="str">
            <v>39,84</v>
          </cell>
          <cell r="N7449">
            <v>0</v>
          </cell>
          <cell r="O7449">
            <v>39.840000000000003</v>
          </cell>
          <cell r="P7449">
            <v>0</v>
          </cell>
          <cell r="R7449" t="str">
            <v>SINAPI</v>
          </cell>
        </row>
        <row r="7450">
          <cell r="G7450">
            <v>101362</v>
          </cell>
          <cell r="H7450" t="str">
            <v>CURSO DE CAPACITAÇÃO PARA RASTELEIRO (ENCARGOS COMPLEMENTARES) - MENSALISTA</v>
          </cell>
          <cell r="I7450" t="str">
            <v>MES</v>
          </cell>
          <cell r="J7450" t="str">
            <v>COEFICIENTE DE REPRESENTATIVIDADE</v>
          </cell>
          <cell r="K7450" t="str">
            <v>8,62</v>
          </cell>
          <cell r="M7450" t="str">
            <v>8,62</v>
          </cell>
          <cell r="N7450">
            <v>0</v>
          </cell>
          <cell r="O7450">
            <v>8.6199999999999992</v>
          </cell>
          <cell r="P7450">
            <v>0</v>
          </cell>
          <cell r="R7450" t="str">
            <v>SINAPI</v>
          </cell>
        </row>
        <row r="7451">
          <cell r="G7451">
            <v>101363</v>
          </cell>
          <cell r="H7451" t="str">
            <v>CURSO DE CAPACITAÇÃO PARA SERRALHEIRO (ENCARGOS COMPLEMENTARES) - MENSALISTA</v>
          </cell>
          <cell r="I7451" t="str">
            <v>MES</v>
          </cell>
          <cell r="J7451" t="str">
            <v>COEFICIENTE DE REPRESENTATIVIDADE</v>
          </cell>
          <cell r="K7451" t="str">
            <v>30,13</v>
          </cell>
          <cell r="M7451" t="str">
            <v>30,13</v>
          </cell>
          <cell r="N7451">
            <v>0</v>
          </cell>
          <cell r="O7451">
            <v>30.13</v>
          </cell>
          <cell r="P7451">
            <v>0</v>
          </cell>
          <cell r="R7451" t="str">
            <v>SINAPI</v>
          </cell>
        </row>
        <row r="7452">
          <cell r="G7452">
            <v>101364</v>
          </cell>
          <cell r="H7452" t="str">
            <v>CURSO DE CAPACITAÇÃO PARA SERVENTE DE OBRAS (ENCARGOS COMPLEMENTARES) - MENSALISTA</v>
          </cell>
          <cell r="I7452" t="str">
            <v>MES</v>
          </cell>
          <cell r="J7452" t="str">
            <v>COEFICIENTE DE REPRESENTATIVIDADE</v>
          </cell>
          <cell r="K7452" t="str">
            <v>41,28</v>
          </cell>
          <cell r="M7452" t="str">
            <v>41,28</v>
          </cell>
          <cell r="N7452">
            <v>0</v>
          </cell>
          <cell r="O7452">
            <v>41.28</v>
          </cell>
          <cell r="P7452">
            <v>0</v>
          </cell>
          <cell r="R7452" t="str">
            <v>SINAPI</v>
          </cell>
        </row>
        <row r="7453">
          <cell r="G7453">
            <v>101365</v>
          </cell>
          <cell r="H7453" t="str">
            <v>CURSO DE CAPACITAÇÃO PARA SOLDADOR (ENCARGOS COMPLEMENTARES) - MENSALISTA</v>
          </cell>
          <cell r="I7453" t="str">
            <v>MES</v>
          </cell>
          <cell r="J7453" t="str">
            <v>COEFICIENTE DE REPRESENTATIVIDADE</v>
          </cell>
          <cell r="K7453" t="str">
            <v>30,13</v>
          </cell>
          <cell r="M7453" t="str">
            <v>30,13</v>
          </cell>
          <cell r="N7453">
            <v>0</v>
          </cell>
          <cell r="O7453">
            <v>30.13</v>
          </cell>
          <cell r="P7453">
            <v>0</v>
          </cell>
          <cell r="R7453" t="str">
            <v>SINAPI</v>
          </cell>
        </row>
        <row r="7454">
          <cell r="G7454">
            <v>101366</v>
          </cell>
          <cell r="H7454" t="str">
            <v>CURSO DE CAPACITAÇÃO PARA SOLDADOR ELETRICO (ENCARGOS COMPLEMENTARES) - MENSALISTA</v>
          </cell>
          <cell r="I7454" t="str">
            <v>MES</v>
          </cell>
          <cell r="J7454" t="str">
            <v>COEFICIENTE DE REPRESENTATIVIDADE</v>
          </cell>
          <cell r="K7454" t="str">
            <v>35,40</v>
          </cell>
          <cell r="M7454" t="str">
            <v>35,40</v>
          </cell>
          <cell r="N7454">
            <v>0</v>
          </cell>
          <cell r="O7454">
            <v>35.4</v>
          </cell>
          <cell r="P7454">
            <v>0</v>
          </cell>
          <cell r="R7454" t="str">
            <v>SINAPI</v>
          </cell>
        </row>
        <row r="7455">
          <cell r="G7455">
            <v>101367</v>
          </cell>
          <cell r="H7455" t="str">
            <v>CURSO DE CAPACITAÇÃO PARA TAQUEADOR OU TAQUEIRO (ENCARGOS COMPLEMENTARES) - MENSALISTA</v>
          </cell>
          <cell r="I7455" t="str">
            <v>MES</v>
          </cell>
          <cell r="J7455" t="str">
            <v>COEFICIENTE DE REPRESENTATIVIDADE</v>
          </cell>
          <cell r="K7455" t="str">
            <v>30,13</v>
          </cell>
          <cell r="M7455" t="str">
            <v>30,13</v>
          </cell>
          <cell r="N7455">
            <v>0</v>
          </cell>
          <cell r="O7455">
            <v>30.13</v>
          </cell>
          <cell r="P7455">
            <v>0</v>
          </cell>
          <cell r="R7455" t="str">
            <v>SINAPI</v>
          </cell>
        </row>
        <row r="7456">
          <cell r="G7456">
            <v>101368</v>
          </cell>
          <cell r="H7456" t="str">
            <v>CURSO DE CAPACITAÇÃO PARA TECNICO EM LABORATORIO E CAMPO DE CONSTRUCAO CIVIL (ENCARGOS COMPLEMENTARES) - MENSALISTA</v>
          </cell>
          <cell r="I7456" t="str">
            <v>MES</v>
          </cell>
          <cell r="J7456" t="str">
            <v>COEFICIENTE DE REPRESENTATIVIDADE</v>
          </cell>
          <cell r="K7456" t="str">
            <v>29,87</v>
          </cell>
          <cell r="M7456" t="str">
            <v>29,87</v>
          </cell>
          <cell r="N7456">
            <v>0</v>
          </cell>
          <cell r="O7456">
            <v>29.87</v>
          </cell>
          <cell r="P7456">
            <v>0</v>
          </cell>
          <cell r="R7456" t="str">
            <v>SINAPI</v>
          </cell>
        </row>
        <row r="7457">
          <cell r="G7457">
            <v>101369</v>
          </cell>
          <cell r="H7457" t="str">
            <v>CURSO DE CAPACITAÇÃO PARA TECNICO EM SONDAGEM (ENCARGOS COMPLEMENTARES) - MENSALISTA</v>
          </cell>
          <cell r="I7457" t="str">
            <v>MES</v>
          </cell>
          <cell r="J7457" t="str">
            <v>COEFICIENTE DE REPRESENTATIVIDADE</v>
          </cell>
          <cell r="K7457" t="str">
            <v>39,96</v>
          </cell>
          <cell r="M7457" t="str">
            <v>39,96</v>
          </cell>
          <cell r="N7457">
            <v>0</v>
          </cell>
          <cell r="O7457">
            <v>39.96</v>
          </cell>
          <cell r="P7457">
            <v>0</v>
          </cell>
          <cell r="R7457" t="str">
            <v>SINAPI</v>
          </cell>
        </row>
        <row r="7458">
          <cell r="G7458">
            <v>101370</v>
          </cell>
          <cell r="H7458" t="str">
            <v>CURSO DE CAPACITAÇÃO PARA TELHADOR (ENCARGOS COMPLEMENTARES) - MENSALISTA</v>
          </cell>
          <cell r="I7458" t="str">
            <v>MES</v>
          </cell>
          <cell r="J7458" t="str">
            <v>COEFICIENTE DE REPRESENTATIVIDADE</v>
          </cell>
          <cell r="K7458" t="str">
            <v>29,77</v>
          </cell>
          <cell r="M7458" t="str">
            <v>29,77</v>
          </cell>
          <cell r="N7458">
            <v>0</v>
          </cell>
          <cell r="O7458">
            <v>29.77</v>
          </cell>
          <cell r="P7458">
            <v>0</v>
          </cell>
          <cell r="R7458" t="str">
            <v>SINAPI</v>
          </cell>
        </row>
        <row r="7459">
          <cell r="G7459">
            <v>101371</v>
          </cell>
          <cell r="H7459" t="str">
            <v>CURSO DE CAPACITAÇÃO PARA VIDRACEIRO (ENCARGOS COMPLEMENTARES) - MENSALISTA</v>
          </cell>
          <cell r="I7459" t="str">
            <v>MES</v>
          </cell>
          <cell r="J7459" t="str">
            <v>COEFICIENTE DE REPRESENTATIVIDADE</v>
          </cell>
          <cell r="K7459" t="str">
            <v>33,25</v>
          </cell>
          <cell r="M7459" t="str">
            <v>33,25</v>
          </cell>
          <cell r="N7459">
            <v>0</v>
          </cell>
          <cell r="O7459">
            <v>33.25</v>
          </cell>
          <cell r="P7459">
            <v>0</v>
          </cell>
          <cell r="R7459" t="str">
            <v>SINAPI</v>
          </cell>
        </row>
        <row r="7460">
          <cell r="G7460">
            <v>101372</v>
          </cell>
          <cell r="H7460" t="str">
            <v>CURSO DE CAPACITAÇÃO PARA VIGIA DIURNO (ENCARGOS COMPLEMENTARES) - MENSALISTA</v>
          </cell>
          <cell r="I7460" t="str">
            <v>MES</v>
          </cell>
          <cell r="J7460" t="str">
            <v>COEFICIENTE DE REPRESENTATIVIDADE</v>
          </cell>
          <cell r="K7460" t="str">
            <v>9,90</v>
          </cell>
          <cell r="M7460" t="str">
            <v>9,90</v>
          </cell>
          <cell r="N7460">
            <v>0</v>
          </cell>
          <cell r="O7460">
            <v>9.9</v>
          </cell>
          <cell r="P7460">
            <v>0</v>
          </cell>
          <cell r="R7460" t="str">
            <v>SINAPI</v>
          </cell>
        </row>
        <row r="7461">
          <cell r="G7461">
            <v>101373</v>
          </cell>
          <cell r="H7461" t="str">
            <v>ENGENHEIRO CIVIL SENIOR COM ENCARGOS COMPLEMENTARES</v>
          </cell>
          <cell r="I7461" t="str">
            <v>H</v>
          </cell>
          <cell r="J7461" t="str">
            <v>COEFICIENTE DE REPRESENTATIVIDADE</v>
          </cell>
          <cell r="K7461" t="str">
            <v>170,00</v>
          </cell>
          <cell r="M7461" t="str">
            <v>168,07</v>
          </cell>
          <cell r="N7461">
            <v>1.9300000000000068</v>
          </cell>
          <cell r="O7461">
            <v>170</v>
          </cell>
          <cell r="P7461">
            <v>0</v>
          </cell>
          <cell r="R7461" t="str">
            <v>SINAPI</v>
          </cell>
        </row>
        <row r="7462">
          <cell r="G7462">
            <v>101374</v>
          </cell>
          <cell r="H7462" t="str">
            <v>AJUDANTE DE ARMADOR COM ENCARGOS COMPLEMENTARES</v>
          </cell>
          <cell r="I7462" t="str">
            <v>MES</v>
          </cell>
          <cell r="J7462" t="str">
            <v>COEFICIENTE DE REPRESENTATIVIDADE</v>
          </cell>
          <cell r="K7462" t="str">
            <v>3.462,00</v>
          </cell>
          <cell r="M7462" t="str">
            <v>2.483,34</v>
          </cell>
          <cell r="N7462">
            <v>978.65999999999985</v>
          </cell>
          <cell r="O7462">
            <v>3462</v>
          </cell>
          <cell r="P7462">
            <v>0</v>
          </cell>
          <cell r="R7462" t="str">
            <v>SINAPI</v>
          </cell>
        </row>
        <row r="7463">
          <cell r="G7463">
            <v>101375</v>
          </cell>
          <cell r="H7463" t="str">
            <v>AJUDANTE DE ELETRICISTA COM ENCARGOS COMPLEMENTARES</v>
          </cell>
          <cell r="I7463" t="str">
            <v>MES</v>
          </cell>
          <cell r="J7463" t="str">
            <v>COEFICIENTE DE REPRESENTATIVIDADE</v>
          </cell>
          <cell r="K7463" t="str">
            <v>3.720,55</v>
          </cell>
          <cell r="M7463" t="str">
            <v>2.745,33</v>
          </cell>
          <cell r="N7463">
            <v>975.22000000000025</v>
          </cell>
          <cell r="O7463">
            <v>3720.55</v>
          </cell>
          <cell r="P7463">
            <v>0</v>
          </cell>
          <cell r="R7463" t="str">
            <v>SINAPI</v>
          </cell>
        </row>
        <row r="7464">
          <cell r="G7464">
            <v>101376</v>
          </cell>
          <cell r="H7464" t="str">
            <v>AJUDANTE DE ESTRUTURAS METÁLICAS COM ENCARGOS COMPLEMENTARES</v>
          </cell>
          <cell r="I7464" t="str">
            <v>MES</v>
          </cell>
          <cell r="J7464" t="str">
            <v>COEFICIENTE DE REPRESENTATIVIDADE</v>
          </cell>
          <cell r="K7464" t="str">
            <v>2.537,42</v>
          </cell>
          <cell r="M7464" t="str">
            <v>1.783,85</v>
          </cell>
          <cell r="N7464">
            <v>753.57000000000016</v>
          </cell>
          <cell r="O7464">
            <v>2537.42</v>
          </cell>
          <cell r="P7464">
            <v>0</v>
          </cell>
          <cell r="R7464" t="str">
            <v>SINAPI</v>
          </cell>
        </row>
        <row r="7465">
          <cell r="G7465">
            <v>101377</v>
          </cell>
          <cell r="H7465" t="str">
            <v>AJUDANTE DE OPERAÇÃO EM GERAL COM ENCARGOS COMPLEMENTARES</v>
          </cell>
          <cell r="I7465" t="str">
            <v>MES</v>
          </cell>
          <cell r="J7465" t="str">
            <v>COEFICIENTE DE REPRESENTATIVIDADE</v>
          </cell>
          <cell r="K7465" t="str">
            <v>3.462,00</v>
          </cell>
          <cell r="M7465" t="str">
            <v>2.483,34</v>
          </cell>
          <cell r="N7465">
            <v>978.65999999999985</v>
          </cell>
          <cell r="O7465">
            <v>3462</v>
          </cell>
          <cell r="P7465">
            <v>0</v>
          </cell>
          <cell r="R7465" t="str">
            <v>SINAPI</v>
          </cell>
        </row>
        <row r="7466">
          <cell r="G7466">
            <v>101378</v>
          </cell>
          <cell r="H7466" t="str">
            <v>AJUDANTE DE PINTOR COM ENCARGOS COMPLEMENTARES</v>
          </cell>
          <cell r="I7466" t="str">
            <v>MES</v>
          </cell>
          <cell r="J7466" t="str">
            <v>COEFICIENTE DE REPRESENTATIVIDADE</v>
          </cell>
          <cell r="K7466" t="str">
            <v>3.927,16</v>
          </cell>
          <cell r="M7466" t="str">
            <v>2.696,00</v>
          </cell>
          <cell r="N7466">
            <v>1231.1599999999999</v>
          </cell>
          <cell r="O7466">
            <v>3927.16</v>
          </cell>
          <cell r="P7466">
            <v>0</v>
          </cell>
          <cell r="R7466" t="str">
            <v>SINAPI</v>
          </cell>
        </row>
        <row r="7467">
          <cell r="G7467">
            <v>101379</v>
          </cell>
          <cell r="H7467" t="str">
            <v>AJUDANTE DE SERRALHEIRO COM ENCARGOS COMPLEMENTARES</v>
          </cell>
          <cell r="I7467" t="str">
            <v>MES</v>
          </cell>
          <cell r="J7467" t="str">
            <v>COEFICIENTE DE REPRESENTATIVIDADE</v>
          </cell>
          <cell r="K7467" t="str">
            <v>3.667,86</v>
          </cell>
          <cell r="M7467" t="str">
            <v>2.689,20</v>
          </cell>
          <cell r="N7467">
            <v>978.66000000000031</v>
          </cell>
          <cell r="O7467">
            <v>3667.86</v>
          </cell>
          <cell r="P7467">
            <v>0</v>
          </cell>
          <cell r="R7467" t="str">
            <v>SINAPI</v>
          </cell>
        </row>
        <row r="7468">
          <cell r="G7468">
            <v>101380</v>
          </cell>
          <cell r="H7468" t="str">
            <v>AJUDANTE ESPECIALIZADO COM ENCARGOS COMPLEMENTARES</v>
          </cell>
          <cell r="I7468" t="str">
            <v>MES</v>
          </cell>
          <cell r="J7468" t="str">
            <v>COEFICIENTE DE REPRESENTATIVIDADE</v>
          </cell>
          <cell r="K7468" t="str">
            <v>3.636,49</v>
          </cell>
          <cell r="M7468" t="str">
            <v>2.691,32</v>
          </cell>
          <cell r="N7468">
            <v>945.16999999999962</v>
          </cell>
          <cell r="O7468">
            <v>3636.49</v>
          </cell>
          <cell r="P7468">
            <v>0</v>
          </cell>
          <cell r="R7468" t="str">
            <v>SINAPI</v>
          </cell>
        </row>
        <row r="7469">
          <cell r="G7469">
            <v>101381</v>
          </cell>
          <cell r="H7469" t="str">
            <v>ARMADOR COM ENCARGOS COMPLEMENTARES</v>
          </cell>
          <cell r="I7469" t="str">
            <v>MES</v>
          </cell>
          <cell r="J7469" t="str">
            <v>COEFICIENTE DE REPRESENTATIVIDADE</v>
          </cell>
          <cell r="K7469" t="str">
            <v>4.316,28</v>
          </cell>
          <cell r="M7469" t="str">
            <v>3.337,62</v>
          </cell>
          <cell r="N7469">
            <v>978.65999999999985</v>
          </cell>
          <cell r="O7469">
            <v>4316.28</v>
          </cell>
          <cell r="P7469">
            <v>0</v>
          </cell>
          <cell r="R7469" t="str">
            <v>SINAPI</v>
          </cell>
        </row>
        <row r="7470">
          <cell r="G7470">
            <v>101382</v>
          </cell>
          <cell r="H7470" t="str">
            <v>ASSENTADOR DE MANILHAS COM ENCARGOS COMPLEMENTARES</v>
          </cell>
          <cell r="I7470" t="str">
            <v>MES</v>
          </cell>
          <cell r="J7470" t="str">
            <v>COEFICIENTE DE REPRESENTATIVIDADE</v>
          </cell>
          <cell r="K7470" t="str">
            <v>3.659,66</v>
          </cell>
          <cell r="M7470" t="str">
            <v>2.906,09</v>
          </cell>
          <cell r="N7470">
            <v>753.56999999999971</v>
          </cell>
          <cell r="O7470">
            <v>3659.66</v>
          </cell>
          <cell r="P7470">
            <v>0</v>
          </cell>
          <cell r="R7470" t="str">
            <v>SINAPI</v>
          </cell>
        </row>
        <row r="7471">
          <cell r="G7471">
            <v>101383</v>
          </cell>
          <cell r="H7471" t="str">
            <v>AUXILIAR DE AZULEJISTA COM ENCARGOS COMPLEMENTARES</v>
          </cell>
          <cell r="I7471" t="str">
            <v>MES</v>
          </cell>
          <cell r="J7471" t="str">
            <v>COEFICIENTE DE REPRESENTATIVIDADE</v>
          </cell>
          <cell r="K7471" t="str">
            <v>3.468,28</v>
          </cell>
          <cell r="M7471" t="str">
            <v>2.489,62</v>
          </cell>
          <cell r="N7471">
            <v>978.66000000000031</v>
          </cell>
          <cell r="O7471">
            <v>3468.28</v>
          </cell>
          <cell r="P7471">
            <v>0</v>
          </cell>
          <cell r="R7471" t="str">
            <v>SINAPI</v>
          </cell>
        </row>
        <row r="7472">
          <cell r="G7472">
            <v>101384</v>
          </cell>
          <cell r="H7472" t="str">
            <v>AUXILIAR DE ENCANADOR OU BOMBEIRO HIDRÁULICO COM ENCARGOS COMPLEMENTARES</v>
          </cell>
          <cell r="I7472" t="str">
            <v>MES</v>
          </cell>
          <cell r="J7472" t="str">
            <v>COEFICIENTE DE REPRESENTATIVIDADE</v>
          </cell>
          <cell r="K7472" t="str">
            <v>3.553,92</v>
          </cell>
          <cell r="M7472" t="str">
            <v>2.704,61</v>
          </cell>
          <cell r="N7472">
            <v>849.31</v>
          </cell>
          <cell r="O7472">
            <v>3553.92</v>
          </cell>
          <cell r="P7472">
            <v>0</v>
          </cell>
          <cell r="R7472" t="str">
            <v>SINAPI</v>
          </cell>
        </row>
        <row r="7473">
          <cell r="G7473">
            <v>101385</v>
          </cell>
          <cell r="H7473" t="str">
            <v>AUXILIAR DE LABORATORISTA DE SOLOS E DE CONCRETO COM ENCARGOS COMPLEMENTARES</v>
          </cell>
          <cell r="I7473" t="str">
            <v>MES</v>
          </cell>
          <cell r="J7473" t="str">
            <v>COEFICIENTE DE REPRESENTATIVIDADE</v>
          </cell>
          <cell r="K7473" t="str">
            <v>4.541,26</v>
          </cell>
          <cell r="M7473" t="str">
            <v>4.161,52</v>
          </cell>
          <cell r="N7473">
            <v>379.73999999999978</v>
          </cell>
          <cell r="O7473">
            <v>4541.26</v>
          </cell>
          <cell r="P7473">
            <v>0</v>
          </cell>
          <cell r="R7473" t="str">
            <v>SINAPI</v>
          </cell>
        </row>
        <row r="7474">
          <cell r="G7474">
            <v>101386</v>
          </cell>
          <cell r="H7474" t="str">
            <v>AUXILIAR DE MECÂNICO COM ENCARGOS COMPLEMENTARES</v>
          </cell>
          <cell r="I7474" t="str">
            <v>MES</v>
          </cell>
          <cell r="J7474" t="str">
            <v>COEFICIENTE DE REPRESENTATIVIDADE</v>
          </cell>
          <cell r="K7474" t="str">
            <v>2.917,47</v>
          </cell>
          <cell r="M7474" t="str">
            <v>2.163,90</v>
          </cell>
          <cell r="N7474">
            <v>753.56999999999971</v>
          </cell>
          <cell r="O7474">
            <v>2917.47</v>
          </cell>
          <cell r="P7474">
            <v>0</v>
          </cell>
          <cell r="R7474" t="str">
            <v>SINAPI</v>
          </cell>
        </row>
        <row r="7475">
          <cell r="G7475">
            <v>101387</v>
          </cell>
          <cell r="H7475" t="str">
            <v>AUXILIAR DE PEDREIRO COM ENCARGOS COMPLEMENTARES</v>
          </cell>
          <cell r="I7475" t="str">
            <v>MES</v>
          </cell>
          <cell r="J7475" t="str">
            <v>COEFICIENTE DE REPRESENTATIVIDADE</v>
          </cell>
          <cell r="K7475" t="str">
            <v>3.468,28</v>
          </cell>
          <cell r="M7475" t="str">
            <v>2.489,62</v>
          </cell>
          <cell r="N7475">
            <v>978.66000000000031</v>
          </cell>
          <cell r="O7475">
            <v>3468.28</v>
          </cell>
          <cell r="P7475">
            <v>0</v>
          </cell>
          <cell r="R7475" t="str">
            <v>SINAPI</v>
          </cell>
        </row>
        <row r="7476">
          <cell r="G7476">
            <v>101388</v>
          </cell>
          <cell r="H7476" t="str">
            <v>AUXILIAR DE SERVIÇOS GERAIS COM ENCARGOS COMPLEMENTARES</v>
          </cell>
          <cell r="I7476" t="str">
            <v>MES</v>
          </cell>
          <cell r="J7476" t="str">
            <v>COEFICIENTE DE REPRESENTATIVIDADE</v>
          </cell>
          <cell r="K7476" t="str">
            <v>3.432,67</v>
          </cell>
          <cell r="M7476" t="str">
            <v>2.487,50</v>
          </cell>
          <cell r="N7476">
            <v>945.17000000000007</v>
          </cell>
          <cell r="O7476">
            <v>3432.67</v>
          </cell>
          <cell r="P7476">
            <v>0</v>
          </cell>
          <cell r="R7476" t="str">
            <v>SINAPI</v>
          </cell>
        </row>
        <row r="7477">
          <cell r="G7477">
            <v>101389</v>
          </cell>
          <cell r="H7477" t="str">
            <v>AUXILIAR DE TOPÓGRAFO COM ENCARGOS COMPLEMENTARES</v>
          </cell>
          <cell r="I7477" t="str">
            <v>MES</v>
          </cell>
          <cell r="J7477" t="str">
            <v>COEFICIENTE DE REPRESENTATIVIDADE</v>
          </cell>
          <cell r="K7477" t="str">
            <v>1.868,57</v>
          </cell>
          <cell r="M7477" t="str">
            <v>1.498,24</v>
          </cell>
          <cell r="N7477">
            <v>370.32999999999993</v>
          </cell>
          <cell r="O7477">
            <v>1868.57</v>
          </cell>
          <cell r="P7477">
            <v>0</v>
          </cell>
          <cell r="R7477" t="str">
            <v>SINAPI</v>
          </cell>
        </row>
        <row r="7478">
          <cell r="G7478">
            <v>101390</v>
          </cell>
          <cell r="H7478" t="str">
            <v>AUXILIAR TÉCNICO / ASSISTENTE DE ENGENHARIA COM ENCARGOS COMPLEMENTARES</v>
          </cell>
          <cell r="I7478" t="str">
            <v>MES</v>
          </cell>
          <cell r="J7478" t="str">
            <v>COEFICIENTE DE REPRESENTATIVIDADE</v>
          </cell>
          <cell r="K7478" t="str">
            <v>5.222,15</v>
          </cell>
          <cell r="M7478" t="str">
            <v>4.857,71</v>
          </cell>
          <cell r="N7478">
            <v>364.4399999999996</v>
          </cell>
          <cell r="O7478">
            <v>5222.1499999999996</v>
          </cell>
          <cell r="P7478">
            <v>0</v>
          </cell>
          <cell r="R7478" t="str">
            <v>SINAPI</v>
          </cell>
        </row>
        <row r="7479">
          <cell r="G7479">
            <v>101391</v>
          </cell>
          <cell r="H7479" t="str">
            <v>AZULEJISTA OU LADRILHEIRO COM ENCARGOS COMPLEMENTARES</v>
          </cell>
          <cell r="I7479" t="str">
            <v>MES</v>
          </cell>
          <cell r="J7479" t="str">
            <v>COEFICIENTE DE REPRESENTATIVIDADE</v>
          </cell>
          <cell r="K7479" t="str">
            <v>4.324,71</v>
          </cell>
          <cell r="M7479" t="str">
            <v>3.346,05</v>
          </cell>
          <cell r="N7479">
            <v>978.65999999999985</v>
          </cell>
          <cell r="O7479">
            <v>4324.71</v>
          </cell>
          <cell r="P7479">
            <v>0</v>
          </cell>
          <cell r="R7479" t="str">
            <v>SINAPI</v>
          </cell>
        </row>
        <row r="7480">
          <cell r="G7480">
            <v>101392</v>
          </cell>
          <cell r="H7480" t="str">
            <v>BLASTER, DINAMITADOR OU CABO DE FORÇA COM ENCARGOS COMPLEMENTARES</v>
          </cell>
          <cell r="I7480" t="str">
            <v>MES</v>
          </cell>
          <cell r="J7480" t="str">
            <v>COEFICIENTE DE REPRESENTATIVIDADE</v>
          </cell>
          <cell r="K7480" t="str">
            <v>3.139,65</v>
          </cell>
          <cell r="M7480" t="str">
            <v>2.386,08</v>
          </cell>
          <cell r="N7480">
            <v>753.57000000000016</v>
          </cell>
          <cell r="O7480">
            <v>3139.65</v>
          </cell>
          <cell r="P7480">
            <v>0</v>
          </cell>
          <cell r="R7480" t="str">
            <v>SINAPI</v>
          </cell>
        </row>
        <row r="7481">
          <cell r="G7481">
            <v>101394</v>
          </cell>
          <cell r="H7481" t="str">
            <v>CALCETEIRO COM ENCARGOS COMPLEMENTARES</v>
          </cell>
          <cell r="I7481" t="str">
            <v>MES</v>
          </cell>
          <cell r="J7481" t="str">
            <v>COEFICIENTE DE REPRESENTATIVIDADE</v>
          </cell>
          <cell r="K7481" t="str">
            <v>4.001,67</v>
          </cell>
          <cell r="M7481" t="str">
            <v>3.023,01</v>
          </cell>
          <cell r="N7481">
            <v>978.65999999999985</v>
          </cell>
          <cell r="O7481">
            <v>4001.67</v>
          </cell>
          <cell r="P7481">
            <v>0</v>
          </cell>
          <cell r="R7481" t="str">
            <v>SINAPI</v>
          </cell>
        </row>
        <row r="7482">
          <cell r="G7482">
            <v>101395</v>
          </cell>
          <cell r="H7482" t="str">
            <v>CARPINTEIRO AUXILIAR COM ENCARGOS COMPLEMENTARES</v>
          </cell>
          <cell r="I7482" t="str">
            <v>MES</v>
          </cell>
          <cell r="J7482" t="str">
            <v>COEFICIENTE DE REPRESENTATIVIDADE</v>
          </cell>
          <cell r="K7482" t="str">
            <v>3.641,39</v>
          </cell>
          <cell r="M7482" t="str">
            <v>2.696,00</v>
          </cell>
          <cell r="N7482">
            <v>945.38999999999987</v>
          </cell>
          <cell r="O7482">
            <v>3641.39</v>
          </cell>
          <cell r="P7482">
            <v>0</v>
          </cell>
          <cell r="R7482" t="str">
            <v>SINAPI</v>
          </cell>
        </row>
        <row r="7483">
          <cell r="G7483">
            <v>101396</v>
          </cell>
          <cell r="H7483" t="str">
            <v>CARPINTEIRO DE ESQUADRIAS COM ENCARGOS COMPLEMENTARES</v>
          </cell>
          <cell r="I7483" t="str">
            <v>MES</v>
          </cell>
          <cell r="J7483" t="str">
            <v>COEFICIENTE DE REPRESENTATIVIDADE</v>
          </cell>
          <cell r="K7483" t="str">
            <v>4.096,19</v>
          </cell>
          <cell r="M7483" t="str">
            <v>3.150,80</v>
          </cell>
          <cell r="N7483">
            <v>945.38999999999942</v>
          </cell>
          <cell r="O7483">
            <v>4096.1899999999996</v>
          </cell>
          <cell r="P7483">
            <v>0</v>
          </cell>
          <cell r="R7483" t="str">
            <v>SINAPI</v>
          </cell>
        </row>
        <row r="7484">
          <cell r="G7484">
            <v>101397</v>
          </cell>
          <cell r="H7484" t="str">
            <v>CARPINTEIRO DE FORMAS COM ENCARGOS COMPLEMENTARES</v>
          </cell>
          <cell r="I7484" t="str">
            <v>MES</v>
          </cell>
          <cell r="J7484" t="str">
            <v>COEFICIENTE DE REPRESENTATIVIDADE</v>
          </cell>
          <cell r="K7484" t="str">
            <v>4.283,01</v>
          </cell>
          <cell r="M7484" t="str">
            <v>3.337,62</v>
          </cell>
          <cell r="N7484">
            <v>945.39000000000033</v>
          </cell>
          <cell r="O7484">
            <v>4283.01</v>
          </cell>
          <cell r="P7484">
            <v>0</v>
          </cell>
          <cell r="R7484" t="str">
            <v>SINAPI</v>
          </cell>
        </row>
        <row r="7485">
          <cell r="G7485">
            <v>101398</v>
          </cell>
          <cell r="H7485" t="str">
            <v>CAVOUQUEIRO OU OPERADOR DE PERFURATRIZ COM ENCARGOS COMPLEMENTARES</v>
          </cell>
          <cell r="I7485" t="str">
            <v>MES</v>
          </cell>
          <cell r="J7485" t="str">
            <v>COEFICIENTE DE REPRESENTATIVIDADE</v>
          </cell>
          <cell r="K7485" t="str">
            <v>2.807,66</v>
          </cell>
          <cell r="M7485" t="str">
            <v>2.054,09</v>
          </cell>
          <cell r="N7485">
            <v>753.56999999999971</v>
          </cell>
          <cell r="O7485">
            <v>2807.66</v>
          </cell>
          <cell r="P7485">
            <v>0</v>
          </cell>
          <cell r="R7485" t="str">
            <v>SINAPI</v>
          </cell>
        </row>
        <row r="7486">
          <cell r="G7486">
            <v>101399</v>
          </cell>
          <cell r="H7486" t="str">
            <v>ELETRICISTA COM ENCARGOS COMPLEMENTARES</v>
          </cell>
          <cell r="I7486" t="str">
            <v>MES</v>
          </cell>
          <cell r="J7486" t="str">
            <v>COEFICIENTE DE REPRESENTATIVIDADE</v>
          </cell>
          <cell r="K7486" t="str">
            <v>4.497,06</v>
          </cell>
          <cell r="M7486" t="str">
            <v>3.521,84</v>
          </cell>
          <cell r="N7486">
            <v>975.22000000000025</v>
          </cell>
          <cell r="O7486">
            <v>4497.0600000000004</v>
          </cell>
          <cell r="P7486">
            <v>0</v>
          </cell>
          <cell r="R7486" t="str">
            <v>SINAPI</v>
          </cell>
        </row>
        <row r="7487">
          <cell r="G7487">
            <v>101400</v>
          </cell>
          <cell r="H7487" t="str">
            <v>ELETRICISTA DE MANUTENÇÃO INDUSTRIAL COM ENCARGOS COMPLEMENTARES</v>
          </cell>
          <cell r="I7487" t="str">
            <v>MES</v>
          </cell>
          <cell r="J7487" t="str">
            <v>COEFICIENTE DE REPRESENTATIVIDADE</v>
          </cell>
          <cell r="K7487" t="str">
            <v>4.497,06</v>
          </cell>
          <cell r="M7487" t="str">
            <v>3.521,84</v>
          </cell>
          <cell r="N7487">
            <v>975.22000000000025</v>
          </cell>
          <cell r="O7487">
            <v>4497.0600000000004</v>
          </cell>
          <cell r="P7487">
            <v>0</v>
          </cell>
          <cell r="R7487" t="str">
            <v>SINAPI</v>
          </cell>
        </row>
        <row r="7488">
          <cell r="G7488">
            <v>101401</v>
          </cell>
          <cell r="H7488" t="str">
            <v>ELETROTÉCNICO COM ENCARGOS COMPLEMENTARES</v>
          </cell>
          <cell r="I7488" t="str">
            <v>MES</v>
          </cell>
          <cell r="J7488" t="str">
            <v>COEFICIENTE DE REPRESENTATIVIDADE</v>
          </cell>
          <cell r="K7488" t="str">
            <v>5.524,62</v>
          </cell>
          <cell r="M7488" t="str">
            <v>4.549,40</v>
          </cell>
          <cell r="N7488">
            <v>975.22000000000025</v>
          </cell>
          <cell r="O7488">
            <v>5524.62</v>
          </cell>
          <cell r="P7488">
            <v>0</v>
          </cell>
          <cell r="R7488" t="str">
            <v>SINAPI</v>
          </cell>
        </row>
        <row r="7489">
          <cell r="G7489">
            <v>101402</v>
          </cell>
          <cell r="H7489" t="str">
            <v>ENCANADOR OU BOMBEIRO HIDRÁULICO COM ENCARGOS COMPLEMENTARES</v>
          </cell>
          <cell r="I7489" t="str">
            <v>MES</v>
          </cell>
          <cell r="J7489" t="str">
            <v>COEFICIENTE DE REPRESENTATIVIDADE</v>
          </cell>
          <cell r="K7489" t="str">
            <v>4.318,91</v>
          </cell>
          <cell r="M7489" t="str">
            <v>3.469,60</v>
          </cell>
          <cell r="N7489">
            <v>849.31</v>
          </cell>
          <cell r="O7489">
            <v>4318.91</v>
          </cell>
          <cell r="P7489">
            <v>0</v>
          </cell>
          <cell r="R7489" t="str">
            <v>SINAPI</v>
          </cell>
        </row>
        <row r="7490">
          <cell r="G7490">
            <v>101403</v>
          </cell>
          <cell r="H7490" t="str">
            <v>ENGENHEIRO CIVIL SENIOR COM ENCARGOS COMPLEMENTARES</v>
          </cell>
          <cell r="I7490" t="str">
            <v>MES</v>
          </cell>
          <cell r="J7490" t="str">
            <v>COEFICIENTE DE REPRESENTATIVIDADE</v>
          </cell>
          <cell r="K7490" t="str">
            <v>29.933,88</v>
          </cell>
          <cell r="M7490" t="str">
            <v>29.569,44</v>
          </cell>
          <cell r="N7490">
            <v>364.44000000000233</v>
          </cell>
          <cell r="O7490">
            <v>29933.88</v>
          </cell>
          <cell r="P7490">
            <v>0</v>
          </cell>
          <cell r="R7490" t="str">
            <v>SINAPI</v>
          </cell>
        </row>
        <row r="7491">
          <cell r="G7491">
            <v>101404</v>
          </cell>
          <cell r="H7491" t="str">
            <v>ENGENHEIRO ELETRICISTA COM ENCARGOS COMPLEMENTARES</v>
          </cell>
          <cell r="I7491" t="str">
            <v>MES</v>
          </cell>
          <cell r="J7491" t="str">
            <v>COEFICIENTE DE REPRESENTATIVIDADE</v>
          </cell>
          <cell r="K7491" t="str">
            <v>18.662,12</v>
          </cell>
          <cell r="M7491" t="str">
            <v>18.297,68</v>
          </cell>
          <cell r="N7491">
            <v>364.43999999999869</v>
          </cell>
          <cell r="O7491">
            <v>18662.12</v>
          </cell>
          <cell r="P7491">
            <v>0</v>
          </cell>
          <cell r="R7491" t="str">
            <v>SINAPI</v>
          </cell>
        </row>
        <row r="7492">
          <cell r="G7492">
            <v>101405</v>
          </cell>
          <cell r="H7492" t="str">
            <v>ENGENHEIRO SANITARISTA COM ENCARGOS COMPLEMENTARES</v>
          </cell>
          <cell r="I7492" t="str">
            <v>MES</v>
          </cell>
          <cell r="J7492" t="str">
            <v>COEFICIENTE DE REPRESENTATIVIDADE</v>
          </cell>
          <cell r="K7492" t="str">
            <v>18.077,73</v>
          </cell>
          <cell r="M7492" t="str">
            <v>17.713,29</v>
          </cell>
          <cell r="N7492">
            <v>364.43999999999869</v>
          </cell>
          <cell r="O7492">
            <v>18077.73</v>
          </cell>
          <cell r="P7492">
            <v>0</v>
          </cell>
          <cell r="R7492" t="str">
            <v>SINAPI</v>
          </cell>
        </row>
        <row r="7493">
          <cell r="G7493">
            <v>101407</v>
          </cell>
          <cell r="H7493" t="str">
            <v>GESSEIRO COM ENCARGOS COMPLEMENTARES</v>
          </cell>
          <cell r="I7493" t="str">
            <v>MES</v>
          </cell>
          <cell r="J7493" t="str">
            <v>COEFICIENTE DE REPRESENTATIVIDADE</v>
          </cell>
          <cell r="K7493" t="str">
            <v>4.168,88</v>
          </cell>
          <cell r="M7493" t="str">
            <v>3.190,22</v>
          </cell>
          <cell r="N7493">
            <v>978.66000000000031</v>
          </cell>
          <cell r="O7493">
            <v>4168.88</v>
          </cell>
          <cell r="P7493">
            <v>0</v>
          </cell>
          <cell r="R7493" t="str">
            <v>SINAPI</v>
          </cell>
        </row>
        <row r="7494">
          <cell r="G7494">
            <v>101408</v>
          </cell>
          <cell r="H7494" t="str">
            <v>IMPERMEABILIZADOR COM ENCARGOS COMPLEMENTARES</v>
          </cell>
          <cell r="I7494" t="str">
            <v>MES</v>
          </cell>
          <cell r="J7494" t="str">
            <v>COEFICIENTE DE REPRESENTATIVIDADE</v>
          </cell>
          <cell r="K7494" t="str">
            <v>3.931,41</v>
          </cell>
          <cell r="M7494" t="str">
            <v>2.952,75</v>
          </cell>
          <cell r="N7494">
            <v>978.65999999999985</v>
          </cell>
          <cell r="O7494">
            <v>3931.41</v>
          </cell>
          <cell r="P7494">
            <v>0</v>
          </cell>
          <cell r="R7494" t="str">
            <v>SINAPI</v>
          </cell>
        </row>
        <row r="7495">
          <cell r="G7495">
            <v>101409</v>
          </cell>
          <cell r="H7495" t="str">
            <v>INSTALADOR DE TUBULAÇÕES COM ENCARGOS COMPLEMENTARES</v>
          </cell>
          <cell r="I7495" t="str">
            <v>MES</v>
          </cell>
          <cell r="J7495" t="str">
            <v>COEFICIENTE DE REPRESENTATIVIDADE</v>
          </cell>
          <cell r="K7495" t="str">
            <v>3.324,34</v>
          </cell>
          <cell r="M7495" t="str">
            <v>2.570,77</v>
          </cell>
          <cell r="N7495">
            <v>753.57000000000016</v>
          </cell>
          <cell r="O7495">
            <v>3324.34</v>
          </cell>
          <cell r="P7495">
            <v>0</v>
          </cell>
          <cell r="R7495" t="str">
            <v>SINAPI</v>
          </cell>
        </row>
        <row r="7496">
          <cell r="G7496">
            <v>101410</v>
          </cell>
          <cell r="H7496" t="str">
            <v>JARDINEIRO COM ENCARGOS COMPLEMENTARES</v>
          </cell>
          <cell r="I7496" t="str">
            <v>MES</v>
          </cell>
          <cell r="J7496" t="str">
            <v>COEFICIENTE DE REPRESENTATIVIDADE</v>
          </cell>
          <cell r="K7496" t="str">
            <v>3.758,14</v>
          </cell>
          <cell r="M7496" t="str">
            <v>2.779,48</v>
          </cell>
          <cell r="N7496">
            <v>978.65999999999985</v>
          </cell>
          <cell r="O7496">
            <v>3758.14</v>
          </cell>
          <cell r="P7496">
            <v>0</v>
          </cell>
          <cell r="R7496" t="str">
            <v>SINAPI</v>
          </cell>
        </row>
        <row r="7497">
          <cell r="G7497">
            <v>101411</v>
          </cell>
          <cell r="H7497" t="str">
            <v>LEITURISTA OU CADASTRISTA DE REDES DE ÁGUA COM ENCARGOS COMPLEMENTARES</v>
          </cell>
          <cell r="I7497" t="str">
            <v>MES</v>
          </cell>
          <cell r="J7497" t="str">
            <v>COEFICIENTE DE REPRESENTATIVIDADE</v>
          </cell>
          <cell r="K7497" t="str">
            <v>3.027,92</v>
          </cell>
          <cell r="M7497" t="str">
            <v>2.648,18</v>
          </cell>
          <cell r="N7497">
            <v>379.74000000000024</v>
          </cell>
          <cell r="O7497">
            <v>3027.92</v>
          </cell>
          <cell r="P7497">
            <v>0</v>
          </cell>
          <cell r="R7497" t="str">
            <v>SINAPI</v>
          </cell>
        </row>
        <row r="7498">
          <cell r="G7498">
            <v>101412</v>
          </cell>
          <cell r="H7498" t="str">
            <v>MAÇARIQUEIRO COM ENCARGOS COMPLEMENTARES</v>
          </cell>
          <cell r="I7498" t="str">
            <v>MES</v>
          </cell>
          <cell r="J7498" t="str">
            <v>COEFICIENTE DE REPRESENTATIVIDADE</v>
          </cell>
          <cell r="K7498" t="str">
            <v>4.407,49</v>
          </cell>
          <cell r="M7498" t="str">
            <v>3.270,04</v>
          </cell>
          <cell r="N7498">
            <v>1137.4499999999998</v>
          </cell>
          <cell r="O7498">
            <v>4407.49</v>
          </cell>
          <cell r="P7498">
            <v>0</v>
          </cell>
          <cell r="R7498" t="str">
            <v>SINAPI</v>
          </cell>
        </row>
        <row r="7499">
          <cell r="G7499">
            <v>101413</v>
          </cell>
          <cell r="H7499" t="str">
            <v>MARCENEIRO COM ENCARGOS COMPLEMENTARES</v>
          </cell>
          <cell r="I7499" t="str">
            <v>MES</v>
          </cell>
          <cell r="J7499" t="str">
            <v>COEFICIENTE DE REPRESENTATIVIDADE</v>
          </cell>
          <cell r="K7499" t="str">
            <v>4.046,46</v>
          </cell>
          <cell r="M7499" t="str">
            <v>3.101,07</v>
          </cell>
          <cell r="N7499">
            <v>945.38999999999987</v>
          </cell>
          <cell r="O7499">
            <v>4046.46</v>
          </cell>
          <cell r="P7499">
            <v>0</v>
          </cell>
          <cell r="R7499" t="str">
            <v>SINAPI</v>
          </cell>
        </row>
        <row r="7500">
          <cell r="G7500">
            <v>101414</v>
          </cell>
          <cell r="H7500" t="str">
            <v>MARMORISTA / GRANITEIRO COM ENCARGOS COMPLEMENTARES</v>
          </cell>
          <cell r="I7500" t="str">
            <v>MES</v>
          </cell>
          <cell r="J7500" t="str">
            <v>COEFICIENTE DE REPRESENTATIVIDADE</v>
          </cell>
          <cell r="K7500" t="str">
            <v>4.324,71</v>
          </cell>
          <cell r="M7500" t="str">
            <v>3.346,05</v>
          </cell>
          <cell r="N7500">
            <v>978.65999999999985</v>
          </cell>
          <cell r="O7500">
            <v>4324.71</v>
          </cell>
          <cell r="P7500">
            <v>0</v>
          </cell>
          <cell r="R7500" t="str">
            <v>SINAPI</v>
          </cell>
        </row>
        <row r="7501">
          <cell r="G7501">
            <v>101415</v>
          </cell>
          <cell r="H7501" t="str">
            <v>MECÂNICO DE EQUIPAMENTOS PESADOS COM ENCARGOS COMPLEMENTARES</v>
          </cell>
          <cell r="I7501" t="str">
            <v>MES</v>
          </cell>
          <cell r="J7501" t="str">
            <v>COEFICIENTE DE REPRESENTATIVIDADE</v>
          </cell>
          <cell r="K7501" t="str">
            <v>4.526,56</v>
          </cell>
          <cell r="M7501" t="str">
            <v>3.772,99</v>
          </cell>
          <cell r="N7501">
            <v>753.57000000000062</v>
          </cell>
          <cell r="O7501">
            <v>4526.5600000000004</v>
          </cell>
          <cell r="P7501">
            <v>0</v>
          </cell>
          <cell r="R7501" t="str">
            <v>SINAPI</v>
          </cell>
        </row>
        <row r="7502">
          <cell r="G7502">
            <v>101416</v>
          </cell>
          <cell r="H7502" t="str">
            <v>MECÂNICO DE REFRIGERAÇÃO COM ENCARGOS COMPLEMENTARES</v>
          </cell>
          <cell r="I7502" t="str">
            <v>MES</v>
          </cell>
          <cell r="J7502" t="str">
            <v>COEFICIENTE DE REPRESENTATIVIDADE</v>
          </cell>
          <cell r="K7502" t="str">
            <v>4.698,14</v>
          </cell>
          <cell r="M7502" t="str">
            <v>3.722,92</v>
          </cell>
          <cell r="N7502">
            <v>975.22000000000025</v>
          </cell>
          <cell r="O7502">
            <v>4698.1400000000003</v>
          </cell>
          <cell r="P7502">
            <v>0</v>
          </cell>
          <cell r="R7502" t="str">
            <v>SINAPI</v>
          </cell>
        </row>
        <row r="7503">
          <cell r="G7503">
            <v>101417</v>
          </cell>
          <cell r="H7503" t="str">
            <v>MONTADOR DE ELETROELETRÔNICO COM ENCARGOS COMPLEMENTARES</v>
          </cell>
          <cell r="I7503" t="str">
            <v>MES</v>
          </cell>
          <cell r="J7503" t="str">
            <v>COEFICIENTE DE REPRESENTATIVIDADE</v>
          </cell>
          <cell r="K7503" t="str">
            <v>3.943,12</v>
          </cell>
          <cell r="M7503" t="str">
            <v>2.967,90</v>
          </cell>
          <cell r="N7503">
            <v>975.2199999999998</v>
          </cell>
          <cell r="O7503">
            <v>3943.12</v>
          </cell>
          <cell r="P7503">
            <v>0</v>
          </cell>
          <cell r="R7503" t="str">
            <v>SINAPI</v>
          </cell>
        </row>
        <row r="7504">
          <cell r="G7504">
            <v>101418</v>
          </cell>
          <cell r="H7504" t="str">
            <v>MONTADOR DE ESTRUTURAS METÁLICAS COM ENCARGOS COMPLEMENTARES</v>
          </cell>
          <cell r="I7504" t="str">
            <v>MES</v>
          </cell>
          <cell r="J7504" t="str">
            <v>COEFICIENTE DE REPRESENTATIVIDADE</v>
          </cell>
          <cell r="K7504" t="str">
            <v>3.118,53</v>
          </cell>
          <cell r="M7504" t="str">
            <v>2.364,96</v>
          </cell>
          <cell r="N7504">
            <v>753.57000000000016</v>
          </cell>
          <cell r="O7504">
            <v>3118.53</v>
          </cell>
          <cell r="P7504">
            <v>0</v>
          </cell>
          <cell r="R7504" t="str">
            <v>SINAPI</v>
          </cell>
        </row>
        <row r="7505">
          <cell r="G7505">
            <v>101419</v>
          </cell>
          <cell r="H7505" t="str">
            <v>MONTADOR DE MÁQUINAS COM ENCARGOS COMPLEMENTARES</v>
          </cell>
          <cell r="I7505" t="str">
            <v>MES</v>
          </cell>
          <cell r="J7505" t="str">
            <v>COEFICIENTE DE REPRESENTATIVIDADE</v>
          </cell>
          <cell r="K7505" t="str">
            <v>4.677,01</v>
          </cell>
          <cell r="M7505" t="str">
            <v>3.701,79</v>
          </cell>
          <cell r="N7505">
            <v>975.22000000000025</v>
          </cell>
          <cell r="O7505">
            <v>4677.01</v>
          </cell>
          <cell r="P7505">
            <v>0</v>
          </cell>
          <cell r="R7505" t="str">
            <v>SINAPI</v>
          </cell>
        </row>
        <row r="7506">
          <cell r="G7506">
            <v>101420</v>
          </cell>
          <cell r="H7506" t="str">
            <v>MOTORISTA DE CAMINHÃO BASCULANTE COM ENCARGOS COMPLEMENTARES</v>
          </cell>
          <cell r="I7506" t="str">
            <v>MES</v>
          </cell>
          <cell r="J7506" t="str">
            <v>COEFICIENTE DE REPRESENTATIVIDADE</v>
          </cell>
          <cell r="K7506" t="str">
            <v>4.204,53</v>
          </cell>
          <cell r="M7506" t="str">
            <v>3.450,96</v>
          </cell>
          <cell r="N7506">
            <v>753.56999999999971</v>
          </cell>
          <cell r="O7506">
            <v>4204.53</v>
          </cell>
          <cell r="P7506">
            <v>0</v>
          </cell>
          <cell r="R7506" t="str">
            <v>SINAPI</v>
          </cell>
        </row>
        <row r="7507">
          <cell r="G7507">
            <v>101421</v>
          </cell>
          <cell r="H7507" t="str">
            <v>MOTORISTA DE CAMINHÃO CARRETA COM ENCARGOS COMPLEMENTARES</v>
          </cell>
          <cell r="I7507" t="str">
            <v>MES</v>
          </cell>
          <cell r="J7507" t="str">
            <v>COEFICIENTE DE REPRESENTATIVIDADE</v>
          </cell>
          <cell r="K7507" t="str">
            <v>4.884,03</v>
          </cell>
          <cell r="M7507" t="str">
            <v>4.130,46</v>
          </cell>
          <cell r="N7507">
            <v>753.56999999999971</v>
          </cell>
          <cell r="O7507">
            <v>4884.03</v>
          </cell>
          <cell r="P7507">
            <v>0</v>
          </cell>
          <cell r="R7507" t="str">
            <v>SINAPI</v>
          </cell>
        </row>
        <row r="7508">
          <cell r="G7508">
            <v>101422</v>
          </cell>
          <cell r="H7508" t="str">
            <v>MOTORISTA DE CARRO DE PASSEIO COM ENCARGOS COMPLEMENTARES</v>
          </cell>
          <cell r="I7508" t="str">
            <v>MES</v>
          </cell>
          <cell r="J7508" t="str">
            <v>COEFICIENTE DE REPRESENTATIVIDADE</v>
          </cell>
          <cell r="K7508" t="str">
            <v>3.519,68</v>
          </cell>
          <cell r="M7508" t="str">
            <v>2.766,11</v>
          </cell>
          <cell r="N7508">
            <v>753.56999999999971</v>
          </cell>
          <cell r="O7508">
            <v>3519.68</v>
          </cell>
          <cell r="P7508">
            <v>0</v>
          </cell>
          <cell r="R7508" t="str">
            <v>SINAPI</v>
          </cell>
        </row>
        <row r="7509">
          <cell r="G7509">
            <v>101423</v>
          </cell>
          <cell r="H7509" t="str">
            <v>MOTORISTA DE ÔNIBUS / MICRO-ÔNIBUS COM ENCARGOS COMPLEMENTARES</v>
          </cell>
          <cell r="I7509" t="str">
            <v>MES</v>
          </cell>
          <cell r="J7509" t="str">
            <v>COEFICIENTE DE REPRESENTATIVIDADE</v>
          </cell>
          <cell r="K7509" t="str">
            <v>3.849,55</v>
          </cell>
          <cell r="M7509" t="str">
            <v>3.095,98</v>
          </cell>
          <cell r="N7509">
            <v>753.57000000000016</v>
          </cell>
          <cell r="O7509">
            <v>3849.55</v>
          </cell>
          <cell r="P7509">
            <v>0</v>
          </cell>
          <cell r="R7509" t="str">
            <v>SINAPI</v>
          </cell>
        </row>
        <row r="7510">
          <cell r="G7510">
            <v>101424</v>
          </cell>
          <cell r="H7510" t="str">
            <v>MOTORISTA OPERADOR DE CAMINHÃO COM MUNCK COM ENCARGOS COMPLEMENTARES</v>
          </cell>
          <cell r="I7510" t="str">
            <v>MES</v>
          </cell>
          <cell r="J7510" t="str">
            <v>COEFICIENTE DE REPRESENTATIVIDADE</v>
          </cell>
          <cell r="K7510" t="str">
            <v>4.525,57</v>
          </cell>
          <cell r="M7510" t="str">
            <v>3.772,00</v>
          </cell>
          <cell r="N7510">
            <v>753.56999999999971</v>
          </cell>
          <cell r="O7510">
            <v>4525.57</v>
          </cell>
          <cell r="P7510">
            <v>0</v>
          </cell>
          <cell r="R7510" t="str">
            <v>SINAPI</v>
          </cell>
        </row>
        <row r="7511">
          <cell r="G7511">
            <v>101425</v>
          </cell>
          <cell r="H7511" t="str">
            <v>NIVELADOR  COM ENCARGOS COMPLEMENTARES</v>
          </cell>
          <cell r="I7511" t="str">
            <v>MES</v>
          </cell>
          <cell r="J7511" t="str">
            <v>COEFICIENTE DE REPRESENTATIVIDADE</v>
          </cell>
          <cell r="K7511" t="str">
            <v>2.281,95</v>
          </cell>
          <cell r="M7511" t="str">
            <v>1.911,62</v>
          </cell>
          <cell r="N7511">
            <v>370.32999999999993</v>
          </cell>
          <cell r="O7511">
            <v>2281.9499999999998</v>
          </cell>
          <cell r="P7511">
            <v>0</v>
          </cell>
          <cell r="R7511" t="str">
            <v>SINAPI</v>
          </cell>
        </row>
        <row r="7512">
          <cell r="G7512">
            <v>101426</v>
          </cell>
          <cell r="H7512" t="str">
            <v>OPERADOR DE BATE-ESTACA COM ENCARGOS COMPLEMENTARES</v>
          </cell>
          <cell r="I7512" t="str">
            <v>MES</v>
          </cell>
          <cell r="J7512" t="str">
            <v>COEFICIENTE DE REPRESENTATIVIDADE</v>
          </cell>
          <cell r="K7512" t="str">
            <v>3.632,80</v>
          </cell>
          <cell r="M7512" t="str">
            <v>2.879,23</v>
          </cell>
          <cell r="N7512">
            <v>753.57000000000016</v>
          </cell>
          <cell r="O7512">
            <v>3632.8</v>
          </cell>
          <cell r="P7512">
            <v>0</v>
          </cell>
          <cell r="R7512" t="str">
            <v>SINAPI</v>
          </cell>
        </row>
        <row r="7513">
          <cell r="G7513">
            <v>101427</v>
          </cell>
          <cell r="H7513" t="str">
            <v>OPERADOR DE BETONEIRA (CAMINHÃO) COM ENCARGOS COMPLEMENTARES</v>
          </cell>
          <cell r="I7513" t="str">
            <v>MES</v>
          </cell>
          <cell r="J7513" t="str">
            <v>COEFICIENTE DE REPRESENTATIVIDADE</v>
          </cell>
          <cell r="K7513" t="str">
            <v>3.222,84</v>
          </cell>
          <cell r="M7513" t="str">
            <v>2.469,27</v>
          </cell>
          <cell r="N7513">
            <v>753.57000000000016</v>
          </cell>
          <cell r="O7513">
            <v>3222.84</v>
          </cell>
          <cell r="P7513">
            <v>0</v>
          </cell>
          <cell r="R7513" t="str">
            <v>SINAPI</v>
          </cell>
        </row>
        <row r="7514">
          <cell r="G7514">
            <v>101428</v>
          </cell>
          <cell r="H7514" t="str">
            <v>OPERADOR DE BETONEIRA ESTACIONÁRIA COM ENCARGOS COMPLEMENTARES</v>
          </cell>
          <cell r="I7514" t="str">
            <v>MES</v>
          </cell>
          <cell r="J7514" t="str">
            <v>COEFICIENTE DE REPRESENTATIVIDADE</v>
          </cell>
          <cell r="K7514" t="str">
            <v>3.136,50</v>
          </cell>
          <cell r="M7514" t="str">
            <v>2.382,93</v>
          </cell>
          <cell r="N7514">
            <v>753.57000000000016</v>
          </cell>
          <cell r="O7514">
            <v>3136.5</v>
          </cell>
          <cell r="P7514">
            <v>0</v>
          </cell>
          <cell r="R7514" t="str">
            <v>SINAPI</v>
          </cell>
        </row>
        <row r="7515">
          <cell r="G7515">
            <v>101429</v>
          </cell>
          <cell r="H7515" t="str">
            <v>OPERADOR DE COMPRESSOR DE AR OU COMPRESSORISTA COM ENCARGOS COMPLEMENTARES</v>
          </cell>
          <cell r="I7515" t="str">
            <v>MES</v>
          </cell>
          <cell r="J7515" t="str">
            <v>COEFICIENTE DE REPRESENTATIVIDADE</v>
          </cell>
          <cell r="K7515" t="str">
            <v>3.350,64</v>
          </cell>
          <cell r="M7515" t="str">
            <v>2.597,07</v>
          </cell>
          <cell r="N7515">
            <v>753.56999999999971</v>
          </cell>
          <cell r="O7515">
            <v>3350.64</v>
          </cell>
          <cell r="P7515">
            <v>0</v>
          </cell>
          <cell r="R7515" t="str">
            <v>SINAPI</v>
          </cell>
        </row>
        <row r="7516">
          <cell r="G7516">
            <v>101430</v>
          </cell>
          <cell r="H7516" t="str">
            <v>OPERADOR DE DEMARCADORA DE FAIXAS DE TRÁFEGO COM ENCARGOS COMPLEMENTARES</v>
          </cell>
          <cell r="I7516" t="str">
            <v>MES</v>
          </cell>
          <cell r="J7516" t="str">
            <v>COEFICIENTE DE REPRESENTATIVIDADE</v>
          </cell>
          <cell r="K7516" t="str">
            <v>3.792,67</v>
          </cell>
          <cell r="M7516" t="str">
            <v>3.039,10</v>
          </cell>
          <cell r="N7516">
            <v>753.57000000000016</v>
          </cell>
          <cell r="O7516">
            <v>3792.67</v>
          </cell>
          <cell r="P7516">
            <v>0</v>
          </cell>
          <cell r="R7516" t="str">
            <v>SINAPI</v>
          </cell>
        </row>
        <row r="7517">
          <cell r="G7517">
            <v>101431</v>
          </cell>
          <cell r="H7517" t="str">
            <v>OPERADOR DE ESCAVADEIRA COM ENCARGOS COMPLEMENTARES</v>
          </cell>
          <cell r="I7517" t="str">
            <v>MES</v>
          </cell>
          <cell r="J7517" t="str">
            <v>COEFICIENTE DE REPRESENTATIVIDADE</v>
          </cell>
          <cell r="K7517" t="str">
            <v>4.091,19</v>
          </cell>
          <cell r="M7517" t="str">
            <v>3.337,62</v>
          </cell>
          <cell r="N7517">
            <v>753.57000000000016</v>
          </cell>
          <cell r="O7517">
            <v>4091.19</v>
          </cell>
          <cell r="P7517">
            <v>0</v>
          </cell>
          <cell r="R7517" t="str">
            <v>SINAPI</v>
          </cell>
        </row>
        <row r="7518">
          <cell r="G7518">
            <v>101432</v>
          </cell>
          <cell r="H7518" t="str">
            <v>OPERADOR DE GUINCHO OU GUINCHEIRO COM ENCARGOS COMPLEMENTARES</v>
          </cell>
          <cell r="I7518" t="str">
            <v>MES</v>
          </cell>
          <cell r="J7518" t="str">
            <v>COEFICIENTE DE REPRESENTATIVIDADE</v>
          </cell>
          <cell r="K7518" t="str">
            <v>3.163,43</v>
          </cell>
          <cell r="M7518" t="str">
            <v>2.409,86</v>
          </cell>
          <cell r="N7518">
            <v>753.56999999999971</v>
          </cell>
          <cell r="O7518">
            <v>3163.43</v>
          </cell>
          <cell r="P7518">
            <v>0</v>
          </cell>
          <cell r="R7518" t="str">
            <v>SINAPI</v>
          </cell>
        </row>
        <row r="7519">
          <cell r="G7519">
            <v>101433</v>
          </cell>
          <cell r="H7519" t="str">
            <v>OPERADOR DE GUINDASTE COM ENCARGOS COMPLEMENTARES</v>
          </cell>
          <cell r="I7519" t="str">
            <v>MES</v>
          </cell>
          <cell r="J7519" t="str">
            <v>COEFICIENTE DE REPRESENTATIVIDADE</v>
          </cell>
          <cell r="K7519" t="str">
            <v>3.176,66</v>
          </cell>
          <cell r="M7519" t="str">
            <v>2.423,09</v>
          </cell>
          <cell r="N7519">
            <v>753.56999999999971</v>
          </cell>
          <cell r="O7519">
            <v>3176.66</v>
          </cell>
          <cell r="P7519">
            <v>0</v>
          </cell>
          <cell r="R7519" t="str">
            <v>SINAPI</v>
          </cell>
        </row>
        <row r="7520">
          <cell r="G7520">
            <v>101434</v>
          </cell>
          <cell r="H7520" t="str">
            <v>OPERADOR DE JATO ABRASIVO OU JATISTA COM ENCARGOS COMPLEMENTARES</v>
          </cell>
          <cell r="I7520" t="str">
            <v>MES</v>
          </cell>
          <cell r="J7520" t="str">
            <v>COEFICIENTE DE REPRESENTATIVIDADE</v>
          </cell>
          <cell r="K7520" t="str">
            <v>3.741,49</v>
          </cell>
          <cell r="M7520" t="str">
            <v>2.987,92</v>
          </cell>
          <cell r="N7520">
            <v>753.56999999999971</v>
          </cell>
          <cell r="O7520">
            <v>3741.49</v>
          </cell>
          <cell r="P7520">
            <v>0</v>
          </cell>
          <cell r="R7520" t="str">
            <v>SINAPI</v>
          </cell>
        </row>
        <row r="7521">
          <cell r="G7521">
            <v>101435</v>
          </cell>
          <cell r="H7521" t="str">
            <v>OPERADOR DE MÁQUINAS E TRATORES DIVERSOS COM ENCARGOS COMPLEMENTARES</v>
          </cell>
          <cell r="I7521" t="str">
            <v>MES</v>
          </cell>
          <cell r="J7521" t="str">
            <v>COEFICIENTE DE REPRESENTATIVIDADE</v>
          </cell>
          <cell r="K7521" t="str">
            <v>3.297,83</v>
          </cell>
          <cell r="M7521" t="str">
            <v>2.544,26</v>
          </cell>
          <cell r="N7521">
            <v>753.56999999999971</v>
          </cell>
          <cell r="O7521">
            <v>3297.83</v>
          </cell>
          <cell r="P7521">
            <v>0</v>
          </cell>
          <cell r="R7521" t="str">
            <v>SINAPI</v>
          </cell>
        </row>
        <row r="7522">
          <cell r="G7522">
            <v>101436</v>
          </cell>
          <cell r="H7522" t="str">
            <v>OPERADOR DE MARTELETE OU MARTELETEIRO COM ENCARGOS COMPLEMENTARES</v>
          </cell>
          <cell r="I7522" t="str">
            <v>MES</v>
          </cell>
          <cell r="J7522" t="str">
            <v>COEFICIENTE DE REPRESENTATIVIDADE</v>
          </cell>
          <cell r="K7522" t="str">
            <v>2.754,27</v>
          </cell>
          <cell r="M7522" t="str">
            <v>2.000,70</v>
          </cell>
          <cell r="N7522">
            <v>753.56999999999994</v>
          </cell>
          <cell r="O7522">
            <v>2754.27</v>
          </cell>
          <cell r="P7522">
            <v>0</v>
          </cell>
          <cell r="R7522" t="str">
            <v>SINAPI</v>
          </cell>
        </row>
        <row r="7523">
          <cell r="G7523">
            <v>101437</v>
          </cell>
          <cell r="H7523" t="str">
            <v>OPERADOR DE MOTO SCRAPER COM ENCARGOS COMPLEMENTARES</v>
          </cell>
          <cell r="I7523" t="str">
            <v>MES</v>
          </cell>
          <cell r="J7523" t="str">
            <v>COEFICIENTE DE REPRESENTATIVIDADE</v>
          </cell>
          <cell r="K7523" t="str">
            <v>3.844,48</v>
          </cell>
          <cell r="M7523" t="str">
            <v>3.090,91</v>
          </cell>
          <cell r="N7523">
            <v>753.57000000000016</v>
          </cell>
          <cell r="O7523">
            <v>3844.48</v>
          </cell>
          <cell r="P7523">
            <v>0</v>
          </cell>
          <cell r="R7523" t="str">
            <v>SINAPI</v>
          </cell>
        </row>
        <row r="7524">
          <cell r="G7524">
            <v>101438</v>
          </cell>
          <cell r="H7524" t="str">
            <v>OPERADOR DE MOTONIVELADORA COM ENCARGOS COMPLEMENTARES</v>
          </cell>
          <cell r="I7524" t="str">
            <v>MES</v>
          </cell>
          <cell r="J7524" t="str">
            <v>COEFICIENTE DE REPRESENTATIVIDADE</v>
          </cell>
          <cell r="K7524" t="str">
            <v>4.545,55</v>
          </cell>
          <cell r="M7524" t="str">
            <v>3.791,98</v>
          </cell>
          <cell r="N7524">
            <v>753.57000000000016</v>
          </cell>
          <cell r="O7524">
            <v>4545.55</v>
          </cell>
          <cell r="P7524">
            <v>0</v>
          </cell>
          <cell r="R7524" t="str">
            <v>SINAPI</v>
          </cell>
        </row>
        <row r="7525">
          <cell r="G7525">
            <v>101439</v>
          </cell>
          <cell r="H7525" t="str">
            <v>OPERADOR DE PÁ CARREGADEIRA COM ENCARGOS COMPLEMENTARES</v>
          </cell>
          <cell r="I7525" t="str">
            <v>MES</v>
          </cell>
          <cell r="J7525" t="str">
            <v>COEFICIENTE DE REPRESENTATIVIDADE</v>
          </cell>
          <cell r="K7525" t="str">
            <v>3.522,70</v>
          </cell>
          <cell r="M7525" t="str">
            <v>2.769,13</v>
          </cell>
          <cell r="N7525">
            <v>753.56999999999971</v>
          </cell>
          <cell r="O7525">
            <v>3522.7</v>
          </cell>
          <cell r="P7525">
            <v>0</v>
          </cell>
          <cell r="R7525" t="str">
            <v>SINAPI</v>
          </cell>
        </row>
        <row r="7526">
          <cell r="G7526">
            <v>101440</v>
          </cell>
          <cell r="H7526" t="str">
            <v>OPERADOR DE PAVIMENTADORA / MESA VIBROACABADORA COM ENCARGOS COMPLEMENTARES</v>
          </cell>
          <cell r="I7526" t="str">
            <v>MES</v>
          </cell>
          <cell r="J7526" t="str">
            <v>COEFICIENTE DE REPRESENTATIVIDADE</v>
          </cell>
          <cell r="K7526" t="str">
            <v>3.944,62</v>
          </cell>
          <cell r="M7526" t="str">
            <v>3.191,05</v>
          </cell>
          <cell r="N7526">
            <v>753.56999999999971</v>
          </cell>
          <cell r="O7526">
            <v>3944.62</v>
          </cell>
          <cell r="P7526">
            <v>0</v>
          </cell>
          <cell r="R7526" t="str">
            <v>SINAPI</v>
          </cell>
        </row>
        <row r="7527">
          <cell r="G7527">
            <v>101441</v>
          </cell>
          <cell r="H7527" t="str">
            <v>OPERADOR DE ROLO COMPACTADOR COM ENCARGOS COMPLEMENTARES</v>
          </cell>
          <cell r="I7527" t="str">
            <v>MES</v>
          </cell>
          <cell r="J7527" t="str">
            <v>COEFICIENTE DE REPRESENTATIVIDADE</v>
          </cell>
          <cell r="K7527" t="str">
            <v>3.291,43</v>
          </cell>
          <cell r="M7527" t="str">
            <v>2.537,86</v>
          </cell>
          <cell r="N7527">
            <v>753.56999999999971</v>
          </cell>
          <cell r="O7527">
            <v>3291.43</v>
          </cell>
          <cell r="P7527">
            <v>0</v>
          </cell>
          <cell r="R7527" t="str">
            <v>SINAPI</v>
          </cell>
        </row>
        <row r="7528">
          <cell r="G7528">
            <v>101442</v>
          </cell>
          <cell r="H7528" t="str">
            <v>OPERADOR DE TRATOR - EXCLUSIVE AGROPECUÁRIA COM ENCARGOS COMPLEMENTARES</v>
          </cell>
          <cell r="I7528" t="str">
            <v>MES</v>
          </cell>
          <cell r="J7528" t="str">
            <v>COEFICIENTE DE REPRESENTATIVIDADE</v>
          </cell>
          <cell r="K7528" t="str">
            <v>3.317,86</v>
          </cell>
          <cell r="M7528" t="str">
            <v>2.564,29</v>
          </cell>
          <cell r="N7528">
            <v>753.57000000000016</v>
          </cell>
          <cell r="O7528">
            <v>3317.86</v>
          </cell>
          <cell r="P7528">
            <v>0</v>
          </cell>
          <cell r="R7528" t="str">
            <v>SINAPI</v>
          </cell>
        </row>
        <row r="7529">
          <cell r="G7529">
            <v>101443</v>
          </cell>
          <cell r="H7529" t="str">
            <v>OPERADOR DE USINA DE ASFALTO, DE SOLOS OU DE CONCRETO COM ENCARGOS COMPLEMENTARES</v>
          </cell>
          <cell r="I7529" t="str">
            <v>MES</v>
          </cell>
          <cell r="J7529" t="str">
            <v>COEFICIENTE DE REPRESENTATIVIDADE</v>
          </cell>
          <cell r="K7529" t="str">
            <v>3.493,94</v>
          </cell>
          <cell r="M7529" t="str">
            <v>2.740,37</v>
          </cell>
          <cell r="N7529">
            <v>753.57000000000016</v>
          </cell>
          <cell r="O7529">
            <v>3493.94</v>
          </cell>
          <cell r="P7529">
            <v>0</v>
          </cell>
          <cell r="R7529" t="str">
            <v>SINAPI</v>
          </cell>
        </row>
        <row r="7530">
          <cell r="G7530">
            <v>101444</v>
          </cell>
          <cell r="H7530" t="str">
            <v>PASTILHEIRO COM ENCARGOS COMPLEMENTARES</v>
          </cell>
          <cell r="I7530" t="str">
            <v>MES</v>
          </cell>
          <cell r="J7530" t="str">
            <v>COEFICIENTE DE REPRESENTATIVIDADE</v>
          </cell>
          <cell r="K7530" t="str">
            <v>4.324,71</v>
          </cell>
          <cell r="M7530" t="str">
            <v>3.346,05</v>
          </cell>
          <cell r="N7530">
            <v>978.65999999999985</v>
          </cell>
          <cell r="O7530">
            <v>4324.71</v>
          </cell>
          <cell r="P7530">
            <v>0</v>
          </cell>
          <cell r="R7530" t="str">
            <v>SINAPI</v>
          </cell>
        </row>
        <row r="7531">
          <cell r="G7531">
            <v>101445</v>
          </cell>
          <cell r="H7531" t="str">
            <v>PEDREIRO COM ENCARGOS COMPLEMENTARES</v>
          </cell>
          <cell r="I7531" t="str">
            <v>MES</v>
          </cell>
          <cell r="J7531" t="str">
            <v>COEFICIENTE DE REPRESENTATIVIDADE</v>
          </cell>
          <cell r="K7531" t="str">
            <v>4.341,55</v>
          </cell>
          <cell r="M7531" t="str">
            <v>3.362,89</v>
          </cell>
          <cell r="N7531">
            <v>978.66000000000031</v>
          </cell>
          <cell r="O7531">
            <v>4341.55</v>
          </cell>
          <cell r="P7531">
            <v>0</v>
          </cell>
          <cell r="R7531" t="str">
            <v>SINAPI</v>
          </cell>
        </row>
        <row r="7532">
          <cell r="G7532">
            <v>101446</v>
          </cell>
          <cell r="H7532" t="str">
            <v>PINTOR COM ENCARGOS COMPLEMENTARES</v>
          </cell>
          <cell r="I7532" t="str">
            <v>MES</v>
          </cell>
          <cell r="J7532" t="str">
            <v>COEFICIENTE DE REPRESENTATIVIDADE</v>
          </cell>
          <cell r="K7532" t="str">
            <v>4.577,21</v>
          </cell>
          <cell r="M7532" t="str">
            <v>3.346,05</v>
          </cell>
          <cell r="N7532">
            <v>1231.1599999999999</v>
          </cell>
          <cell r="O7532">
            <v>4577.21</v>
          </cell>
          <cell r="P7532">
            <v>0</v>
          </cell>
          <cell r="R7532" t="str">
            <v>SINAPI</v>
          </cell>
        </row>
        <row r="7533">
          <cell r="G7533">
            <v>101447</v>
          </cell>
          <cell r="H7533" t="str">
            <v>PINTOR DE LETREIROS COM ENCARGOS COMPLEMENTARES</v>
          </cell>
          <cell r="I7533" t="str">
            <v>MES</v>
          </cell>
          <cell r="J7533" t="str">
            <v>COEFICIENTE DE REPRESENTATIVIDADE</v>
          </cell>
          <cell r="K7533" t="str">
            <v>4.480,39</v>
          </cell>
          <cell r="M7533" t="str">
            <v>3.249,23</v>
          </cell>
          <cell r="N7533">
            <v>1231.1600000000003</v>
          </cell>
          <cell r="O7533">
            <v>4480.3900000000003</v>
          </cell>
          <cell r="P7533">
            <v>0</v>
          </cell>
          <cell r="R7533" t="str">
            <v>SINAPI</v>
          </cell>
        </row>
        <row r="7534">
          <cell r="G7534">
            <v>101448</v>
          </cell>
          <cell r="H7534" t="str">
            <v>PINTOR PARA TINTA EPÓXI COM ENCARGOS COMPLEMENTARES</v>
          </cell>
          <cell r="I7534" t="str">
            <v>MES</v>
          </cell>
          <cell r="J7534" t="str">
            <v>COEFICIENTE DE REPRESENTATIVIDADE</v>
          </cell>
          <cell r="K7534" t="str">
            <v>4.577,21</v>
          </cell>
          <cell r="M7534" t="str">
            <v>3.346,05</v>
          </cell>
          <cell r="N7534">
            <v>1231.1599999999999</v>
          </cell>
          <cell r="O7534">
            <v>4577.21</v>
          </cell>
          <cell r="P7534">
            <v>0</v>
          </cell>
          <cell r="R7534" t="str">
            <v>SINAPI</v>
          </cell>
        </row>
        <row r="7535">
          <cell r="G7535">
            <v>101449</v>
          </cell>
          <cell r="H7535" t="str">
            <v>POCEIRO / ESCAVADOR DE VALAS COM ENCARGOS COMPLEMENTARES</v>
          </cell>
          <cell r="I7535" t="str">
            <v>MES</v>
          </cell>
          <cell r="J7535" t="str">
            <v>COEFICIENTE DE REPRESENTATIVIDADE</v>
          </cell>
          <cell r="K7535" t="str">
            <v>3.172,51</v>
          </cell>
          <cell r="M7535" t="str">
            <v>2.418,94</v>
          </cell>
          <cell r="N7535">
            <v>753.57000000000016</v>
          </cell>
          <cell r="O7535">
            <v>3172.51</v>
          </cell>
          <cell r="P7535">
            <v>0</v>
          </cell>
          <cell r="R7535" t="str">
            <v>SINAPI</v>
          </cell>
        </row>
        <row r="7536">
          <cell r="G7536">
            <v>101450</v>
          </cell>
          <cell r="H7536" t="str">
            <v>RASTELEIRO COM ENCARGOS COMPLEMENTARES</v>
          </cell>
          <cell r="I7536" t="str">
            <v>MES</v>
          </cell>
          <cell r="J7536" t="str">
            <v>COEFICIENTE DE REPRESENTATIVIDADE</v>
          </cell>
          <cell r="K7536" t="str">
            <v>2.906,56</v>
          </cell>
          <cell r="M7536" t="str">
            <v>2.152,99</v>
          </cell>
          <cell r="N7536">
            <v>753.57000000000016</v>
          </cell>
          <cell r="O7536">
            <v>2906.56</v>
          </cell>
          <cell r="P7536">
            <v>0</v>
          </cell>
          <cell r="R7536" t="str">
            <v>SINAPI</v>
          </cell>
        </row>
        <row r="7537">
          <cell r="G7537">
            <v>101451</v>
          </cell>
          <cell r="H7537" t="str">
            <v>SERRALHEIRO COM ENCARGOS COMPLEMENTARES</v>
          </cell>
          <cell r="I7537" t="str">
            <v>MES</v>
          </cell>
          <cell r="J7537" t="str">
            <v>COEFICIENTE DE REPRESENTATIVIDADE</v>
          </cell>
          <cell r="K7537" t="str">
            <v>4.316,28</v>
          </cell>
          <cell r="M7537" t="str">
            <v>3.337,62</v>
          </cell>
          <cell r="N7537">
            <v>978.65999999999985</v>
          </cell>
          <cell r="O7537">
            <v>4316.28</v>
          </cell>
          <cell r="P7537">
            <v>0</v>
          </cell>
          <cell r="R7537" t="str">
            <v>SINAPI</v>
          </cell>
        </row>
        <row r="7538">
          <cell r="G7538">
            <v>101452</v>
          </cell>
          <cell r="H7538" t="str">
            <v>SERVENTE DE OBRAS COM ENCARGOS COMPLEMENTARES</v>
          </cell>
          <cell r="I7538" t="str">
            <v>MES</v>
          </cell>
          <cell r="J7538" t="str">
            <v>COEFICIENTE DE REPRESENTATIVIDADE</v>
          </cell>
          <cell r="K7538" t="str">
            <v>3.451,50</v>
          </cell>
          <cell r="M7538" t="str">
            <v>2.506,33</v>
          </cell>
          <cell r="N7538">
            <v>945.17000000000007</v>
          </cell>
          <cell r="O7538">
            <v>3451.5</v>
          </cell>
          <cell r="P7538">
            <v>0</v>
          </cell>
          <cell r="R7538" t="str">
            <v>SINAPI</v>
          </cell>
        </row>
        <row r="7539">
          <cell r="G7539">
            <v>101453</v>
          </cell>
          <cell r="H7539" t="str">
            <v>SOLDADOR COM ENCARGOS COMPLEMENTARES</v>
          </cell>
          <cell r="I7539" t="str">
            <v>MES</v>
          </cell>
          <cell r="J7539" t="str">
            <v>COEFICIENTE DE REPRESENTATIVIDADE</v>
          </cell>
          <cell r="K7539" t="str">
            <v>4.475,07</v>
          </cell>
          <cell r="M7539" t="str">
            <v>3.337,62</v>
          </cell>
          <cell r="N7539">
            <v>1137.4499999999998</v>
          </cell>
          <cell r="O7539">
            <v>4475.07</v>
          </cell>
          <cell r="P7539">
            <v>0</v>
          </cell>
          <cell r="R7539" t="str">
            <v>SINAPI</v>
          </cell>
        </row>
        <row r="7540">
          <cell r="G7540">
            <v>101454</v>
          </cell>
          <cell r="H7540" t="str">
            <v>SOLDADOR ELÉTRICO COM ENCARGOS COMPLEMENTARES</v>
          </cell>
          <cell r="I7540" t="str">
            <v>MES</v>
          </cell>
          <cell r="J7540" t="str">
            <v>COEFICIENTE DE REPRESENTATIVIDADE</v>
          </cell>
          <cell r="K7540" t="str">
            <v>5.059,55</v>
          </cell>
          <cell r="M7540" t="str">
            <v>3.922,10</v>
          </cell>
          <cell r="N7540">
            <v>1137.4500000000003</v>
          </cell>
          <cell r="O7540">
            <v>5059.55</v>
          </cell>
          <cell r="P7540">
            <v>0</v>
          </cell>
          <cell r="R7540" t="str">
            <v>SINAPI</v>
          </cell>
        </row>
        <row r="7541">
          <cell r="G7541">
            <v>101455</v>
          </cell>
          <cell r="H7541" t="str">
            <v>TAQUEADOR OU TAQUEIRO COM ENCARGOS COMPLEMENTARES</v>
          </cell>
          <cell r="I7541" t="str">
            <v>MES</v>
          </cell>
          <cell r="J7541" t="str">
            <v>COEFICIENTE DE REPRESENTATIVIDADE</v>
          </cell>
          <cell r="K7541" t="str">
            <v>4.283,01</v>
          </cell>
          <cell r="M7541" t="str">
            <v>3.337,62</v>
          </cell>
          <cell r="N7541">
            <v>945.39000000000033</v>
          </cell>
          <cell r="O7541">
            <v>4283.01</v>
          </cell>
          <cell r="P7541">
            <v>0</v>
          </cell>
          <cell r="R7541" t="str">
            <v>SINAPI</v>
          </cell>
        </row>
        <row r="7542">
          <cell r="G7542">
            <v>101456</v>
          </cell>
          <cell r="H7542" t="str">
            <v>TÉCNICO DE LABORATÓRIO E CAMPO DE CONSTRUÇÃO COM ENCARGOS COMPLEMENTARES</v>
          </cell>
          <cell r="I7542" t="str">
            <v>MES</v>
          </cell>
          <cell r="J7542" t="str">
            <v>COEFICIENTE DE REPRESENTATIVIDADE</v>
          </cell>
          <cell r="K7542" t="str">
            <v>4.957,40</v>
          </cell>
          <cell r="M7542" t="str">
            <v>4.577,66</v>
          </cell>
          <cell r="N7542">
            <v>379.73999999999978</v>
          </cell>
          <cell r="O7542">
            <v>4957.3999999999996</v>
          </cell>
          <cell r="P7542">
            <v>0</v>
          </cell>
          <cell r="R7542" t="str">
            <v>SINAPI</v>
          </cell>
        </row>
        <row r="7543">
          <cell r="G7543">
            <v>101457</v>
          </cell>
          <cell r="H7543" t="str">
            <v>TÉCNICO EM SONDAGEM COM ENCARGOS COMPLEMENTARES</v>
          </cell>
          <cell r="I7543" t="str">
            <v>MES</v>
          </cell>
          <cell r="J7543" t="str">
            <v>COEFICIENTE DE REPRESENTATIVIDADE</v>
          </cell>
          <cell r="K7543" t="str">
            <v>5.180,17</v>
          </cell>
          <cell r="M7543" t="str">
            <v>4.426,60</v>
          </cell>
          <cell r="N7543">
            <v>753.56999999999971</v>
          </cell>
          <cell r="O7543">
            <v>5180.17</v>
          </cell>
          <cell r="P7543">
            <v>0</v>
          </cell>
          <cell r="R7543" t="str">
            <v>SINAPI</v>
          </cell>
        </row>
        <row r="7544">
          <cell r="G7544">
            <v>101458</v>
          </cell>
          <cell r="H7544" t="str">
            <v>TELHADOR COM ENCARGOS COMPLEMENTARES</v>
          </cell>
          <cell r="I7544" t="str">
            <v>MES</v>
          </cell>
          <cell r="J7544" t="str">
            <v>COEFICIENTE DE REPRESENTATIVIDADE</v>
          </cell>
          <cell r="K7544" t="str">
            <v>4.243,32</v>
          </cell>
          <cell r="M7544" t="str">
            <v>3.297,93</v>
          </cell>
          <cell r="N7544">
            <v>945.38999999999987</v>
          </cell>
          <cell r="O7544">
            <v>4243.32</v>
          </cell>
          <cell r="P7544">
            <v>0</v>
          </cell>
          <cell r="R7544" t="str">
            <v>SINAPI</v>
          </cell>
        </row>
        <row r="7545">
          <cell r="G7545">
            <v>101459</v>
          </cell>
          <cell r="H7545" t="str">
            <v>VIDRACEIRO COM ENCARGOS COMPLEMENTARES</v>
          </cell>
          <cell r="I7545" t="str">
            <v>MES</v>
          </cell>
          <cell r="J7545" t="str">
            <v>COEFICIENTE DE REPRESENTATIVIDADE</v>
          </cell>
          <cell r="K7545" t="str">
            <v>3.863,88</v>
          </cell>
          <cell r="M7545" t="str">
            <v>2.885,22</v>
          </cell>
          <cell r="N7545">
            <v>978.66000000000031</v>
          </cell>
          <cell r="O7545">
            <v>3863.88</v>
          </cell>
          <cell r="P7545">
            <v>0</v>
          </cell>
          <cell r="R7545" t="str">
            <v>SINAPI</v>
          </cell>
        </row>
        <row r="7546">
          <cell r="G7546">
            <v>101460</v>
          </cell>
          <cell r="H7546" t="str">
            <v>VIGIA DIURNO COM ENCARGOS COMPLEMENTARES</v>
          </cell>
          <cell r="I7546" t="str">
            <v>MES</v>
          </cell>
          <cell r="J7546" t="str">
            <v>COEFICIENTE DE REPRESENTATIVIDADE</v>
          </cell>
          <cell r="K7546" t="str">
            <v>3.420,12</v>
          </cell>
          <cell r="M7546" t="str">
            <v>2.474,95</v>
          </cell>
          <cell r="N7546">
            <v>945.17000000000007</v>
          </cell>
          <cell r="O7546">
            <v>3420.12</v>
          </cell>
          <cell r="P7546">
            <v>0</v>
          </cell>
          <cell r="R7546" t="str">
            <v>SINAPI</v>
          </cell>
        </row>
        <row r="7547">
          <cell r="G7547">
            <v>0</v>
          </cell>
          <cell r="H7547">
            <v>0</v>
          </cell>
          <cell r="O7547">
            <v>0</v>
          </cell>
          <cell r="P7547">
            <v>0</v>
          </cell>
          <cell r="R7547" t="str">
            <v>SINAPI</v>
          </cell>
        </row>
        <row r="7548">
          <cell r="G7548">
            <v>0</v>
          </cell>
          <cell r="H7548">
            <v>0</v>
          </cell>
          <cell r="O7548">
            <v>0</v>
          </cell>
          <cell r="P7548">
            <v>0</v>
          </cell>
          <cell r="R7548" t="str">
            <v>SINAPI</v>
          </cell>
        </row>
        <row r="7549">
          <cell r="G7549">
            <v>0</v>
          </cell>
          <cell r="H7549">
            <v>0</v>
          </cell>
          <cell r="O7549">
            <v>0</v>
          </cell>
          <cell r="P7549">
            <v>0</v>
          </cell>
          <cell r="R7549" t="str">
            <v>SINAPI</v>
          </cell>
        </row>
        <row r="7550">
          <cell r="G7550">
            <v>0</v>
          </cell>
          <cell r="H7550">
            <v>0</v>
          </cell>
          <cell r="O7550">
            <v>0</v>
          </cell>
          <cell r="P7550">
            <v>0</v>
          </cell>
          <cell r="R7550" t="str">
            <v>SINAPI</v>
          </cell>
        </row>
        <row r="7551">
          <cell r="G7551">
            <v>0</v>
          </cell>
          <cell r="H7551">
            <v>0</v>
          </cell>
          <cell r="O7551">
            <v>0</v>
          </cell>
          <cell r="P7551">
            <v>0</v>
          </cell>
          <cell r="R7551" t="str">
            <v>SINAPI</v>
          </cell>
        </row>
        <row r="7552">
          <cell r="G7552">
            <v>0</v>
          </cell>
          <cell r="H7552">
            <v>0</v>
          </cell>
          <cell r="O7552">
            <v>0</v>
          </cell>
          <cell r="P7552">
            <v>0</v>
          </cell>
          <cell r="R7552" t="str">
            <v>SINAPI</v>
          </cell>
        </row>
        <row r="7553">
          <cell r="G7553">
            <v>0</v>
          </cell>
          <cell r="H7553">
            <v>0</v>
          </cell>
          <cell r="O7553">
            <v>0</v>
          </cell>
          <cell r="P7553">
            <v>0</v>
          </cell>
          <cell r="R7553" t="str">
            <v>SINAPI</v>
          </cell>
        </row>
        <row r="7554">
          <cell r="G7554">
            <v>0</v>
          </cell>
          <cell r="H7554">
            <v>0</v>
          </cell>
          <cell r="O7554">
            <v>0</v>
          </cell>
          <cell r="P7554">
            <v>0</v>
          </cell>
          <cell r="R7554" t="str">
            <v>SINAPI</v>
          </cell>
        </row>
        <row r="7555">
          <cell r="G7555">
            <v>0</v>
          </cell>
          <cell r="H7555">
            <v>0</v>
          </cell>
          <cell r="O7555">
            <v>0</v>
          </cell>
          <cell r="P7555">
            <v>0</v>
          </cell>
          <cell r="R7555" t="str">
            <v>SINAPI</v>
          </cell>
        </row>
        <row r="7556">
          <cell r="G7556">
            <v>0</v>
          </cell>
          <cell r="H7556">
            <v>0</v>
          </cell>
          <cell r="O7556">
            <v>0</v>
          </cell>
          <cell r="P7556">
            <v>0</v>
          </cell>
          <cell r="R7556" t="str">
            <v>SINAPI</v>
          </cell>
        </row>
        <row r="7557">
          <cell r="G7557">
            <v>0</v>
          </cell>
          <cell r="H7557">
            <v>0</v>
          </cell>
          <cell r="O7557">
            <v>0</v>
          </cell>
          <cell r="P7557">
            <v>0</v>
          </cell>
          <cell r="R7557" t="str">
            <v>SINAPI</v>
          </cell>
        </row>
        <row r="7558">
          <cell r="G7558">
            <v>0</v>
          </cell>
          <cell r="H7558">
            <v>0</v>
          </cell>
          <cell r="O7558">
            <v>0</v>
          </cell>
          <cell r="P7558">
            <v>0</v>
          </cell>
          <cell r="R7558" t="str">
            <v>SINAPI</v>
          </cell>
        </row>
        <row r="7559">
          <cell r="G7559">
            <v>0</v>
          </cell>
          <cell r="H7559">
            <v>0</v>
          </cell>
          <cell r="O7559">
            <v>0</v>
          </cell>
          <cell r="P7559">
            <v>0</v>
          </cell>
          <cell r="R7559" t="str">
            <v>SINAPI</v>
          </cell>
        </row>
        <row r="7560">
          <cell r="G7560">
            <v>0</v>
          </cell>
          <cell r="H7560">
            <v>0</v>
          </cell>
          <cell r="O7560">
            <v>0</v>
          </cell>
          <cell r="P7560">
            <v>0</v>
          </cell>
          <cell r="R7560" t="str">
            <v>SINAPI</v>
          </cell>
        </row>
        <row r="7561">
          <cell r="G7561">
            <v>0</v>
          </cell>
          <cell r="H7561">
            <v>0</v>
          </cell>
          <cell r="O7561">
            <v>0</v>
          </cell>
          <cell r="P7561">
            <v>0</v>
          </cell>
          <cell r="R7561" t="str">
            <v>SINAPI</v>
          </cell>
        </row>
        <row r="7562">
          <cell r="G7562">
            <v>0</v>
          </cell>
          <cell r="H7562">
            <v>0</v>
          </cell>
          <cell r="O7562">
            <v>0</v>
          </cell>
          <cell r="P7562">
            <v>0</v>
          </cell>
          <cell r="R7562" t="str">
            <v>SINAPI</v>
          </cell>
        </row>
        <row r="7563">
          <cell r="G7563">
            <v>0</v>
          </cell>
          <cell r="H7563">
            <v>0</v>
          </cell>
          <cell r="O7563">
            <v>0</v>
          </cell>
          <cell r="P7563">
            <v>0</v>
          </cell>
          <cell r="R7563" t="str">
            <v>SINAPI</v>
          </cell>
        </row>
        <row r="7564">
          <cell r="G7564">
            <v>0</v>
          </cell>
          <cell r="H7564">
            <v>0</v>
          </cell>
          <cell r="O7564">
            <v>0</v>
          </cell>
          <cell r="P7564">
            <v>0</v>
          </cell>
          <cell r="R7564" t="str">
            <v>SINAPI</v>
          </cell>
        </row>
        <row r="7565">
          <cell r="G7565">
            <v>0</v>
          </cell>
          <cell r="H7565">
            <v>0</v>
          </cell>
          <cell r="O7565">
            <v>0</v>
          </cell>
          <cell r="P7565">
            <v>0</v>
          </cell>
          <cell r="R7565" t="str">
            <v>SINAPI</v>
          </cell>
        </row>
        <row r="7566">
          <cell r="G7566">
            <v>0</v>
          </cell>
          <cell r="H7566">
            <v>0</v>
          </cell>
          <cell r="O7566">
            <v>0</v>
          </cell>
          <cell r="P7566">
            <v>0</v>
          </cell>
          <cell r="R7566" t="str">
            <v>SINAPI</v>
          </cell>
        </row>
        <row r="7567">
          <cell r="G7567">
            <v>0</v>
          </cell>
          <cell r="H7567">
            <v>0</v>
          </cell>
          <cell r="O7567">
            <v>0</v>
          </cell>
          <cell r="P7567">
            <v>0</v>
          </cell>
          <cell r="R7567" t="str">
            <v>SINAPI</v>
          </cell>
        </row>
        <row r="7568">
          <cell r="G7568">
            <v>0</v>
          </cell>
          <cell r="H7568">
            <v>0</v>
          </cell>
          <cell r="O7568">
            <v>0</v>
          </cell>
          <cell r="P7568">
            <v>0</v>
          </cell>
          <cell r="R7568" t="str">
            <v>SINAPI</v>
          </cell>
        </row>
        <row r="7569">
          <cell r="G7569">
            <v>0</v>
          </cell>
          <cell r="H7569">
            <v>0</v>
          </cell>
          <cell r="O7569">
            <v>0</v>
          </cell>
          <cell r="P7569">
            <v>0</v>
          </cell>
          <cell r="R7569" t="str">
            <v>SINAPI</v>
          </cell>
        </row>
        <row r="7570">
          <cell r="G7570">
            <v>0</v>
          </cell>
          <cell r="H7570">
            <v>0</v>
          </cell>
          <cell r="O7570">
            <v>0</v>
          </cell>
          <cell r="P7570">
            <v>0</v>
          </cell>
          <cell r="R7570" t="str">
            <v>SINAPI</v>
          </cell>
        </row>
        <row r="7571">
          <cell r="G7571">
            <v>0</v>
          </cell>
          <cell r="H7571">
            <v>0</v>
          </cell>
          <cell r="O7571">
            <v>0</v>
          </cell>
          <cell r="P7571">
            <v>0</v>
          </cell>
          <cell r="R7571" t="str">
            <v>SINAPI</v>
          </cell>
        </row>
        <row r="7572">
          <cell r="G7572">
            <v>0</v>
          </cell>
          <cell r="H7572">
            <v>0</v>
          </cell>
          <cell r="O7572">
            <v>0</v>
          </cell>
          <cell r="P7572">
            <v>0</v>
          </cell>
          <cell r="R7572" t="str">
            <v>SINAPI</v>
          </cell>
        </row>
        <row r="7573">
          <cell r="G7573">
            <v>0</v>
          </cell>
          <cell r="H7573">
            <v>0</v>
          </cell>
          <cell r="O7573">
            <v>0</v>
          </cell>
          <cell r="P7573">
            <v>0</v>
          </cell>
          <cell r="R7573" t="str">
            <v>SINAPI</v>
          </cell>
        </row>
        <row r="7574">
          <cell r="G7574">
            <v>0</v>
          </cell>
          <cell r="H7574">
            <v>0</v>
          </cell>
          <cell r="O7574">
            <v>0</v>
          </cell>
          <cell r="P7574">
            <v>0</v>
          </cell>
          <cell r="R7574" t="str">
            <v>SINAPI</v>
          </cell>
        </row>
        <row r="7575">
          <cell r="G7575">
            <v>0</v>
          </cell>
          <cell r="H7575">
            <v>0</v>
          </cell>
          <cell r="O7575">
            <v>0</v>
          </cell>
          <cell r="P7575">
            <v>0</v>
          </cell>
          <cell r="R7575" t="str">
            <v>SINAPI</v>
          </cell>
        </row>
        <row r="7576">
          <cell r="G7576">
            <v>0</v>
          </cell>
          <cell r="H7576">
            <v>0</v>
          </cell>
          <cell r="O7576">
            <v>0</v>
          </cell>
          <cell r="P7576">
            <v>0</v>
          </cell>
          <cell r="R7576" t="str">
            <v>SINAPI</v>
          </cell>
        </row>
        <row r="7577">
          <cell r="G7577">
            <v>0</v>
          </cell>
          <cell r="H7577">
            <v>0</v>
          </cell>
          <cell r="O7577">
            <v>0</v>
          </cell>
          <cell r="P7577">
            <v>0</v>
          </cell>
          <cell r="R7577" t="str">
            <v>SINAPI</v>
          </cell>
        </row>
        <row r="7578">
          <cell r="G7578">
            <v>0</v>
          </cell>
          <cell r="H7578">
            <v>0</v>
          </cell>
          <cell r="O7578">
            <v>0</v>
          </cell>
          <cell r="P7578">
            <v>0</v>
          </cell>
          <cell r="R7578" t="str">
            <v>SINAPI</v>
          </cell>
        </row>
        <row r="7579">
          <cell r="G7579">
            <v>0</v>
          </cell>
          <cell r="H7579">
            <v>0</v>
          </cell>
          <cell r="O7579">
            <v>0</v>
          </cell>
          <cell r="P7579">
            <v>0</v>
          </cell>
          <cell r="R7579" t="str">
            <v>SINAPI</v>
          </cell>
        </row>
        <row r="7580">
          <cell r="G7580">
            <v>0</v>
          </cell>
          <cell r="H7580">
            <v>0</v>
          </cell>
          <cell r="O7580">
            <v>0</v>
          </cell>
          <cell r="P7580">
            <v>0</v>
          </cell>
          <cell r="R7580" t="str">
            <v>SINAPI</v>
          </cell>
        </row>
        <row r="7581">
          <cell r="G7581">
            <v>0</v>
          </cell>
          <cell r="H7581">
            <v>0</v>
          </cell>
          <cell r="O7581">
            <v>0</v>
          </cell>
          <cell r="P7581">
            <v>0</v>
          </cell>
          <cell r="R7581" t="str">
            <v>SINAPI</v>
          </cell>
        </row>
        <row r="7582">
          <cell r="G7582">
            <v>0</v>
          </cell>
          <cell r="H7582">
            <v>0</v>
          </cell>
          <cell r="O7582">
            <v>0</v>
          </cell>
          <cell r="P7582">
            <v>0</v>
          </cell>
          <cell r="R7582" t="str">
            <v>SINAPI</v>
          </cell>
        </row>
        <row r="7583">
          <cell r="G7583">
            <v>0</v>
          </cell>
          <cell r="H7583">
            <v>0</v>
          </cell>
          <cell r="O7583">
            <v>0</v>
          </cell>
          <cell r="P7583">
            <v>0</v>
          </cell>
          <cell r="R7583" t="str">
            <v>SINAPI</v>
          </cell>
        </row>
        <row r="7584">
          <cell r="G7584">
            <v>0</v>
          </cell>
          <cell r="H7584">
            <v>0</v>
          </cell>
          <cell r="O7584">
            <v>0</v>
          </cell>
          <cell r="P7584">
            <v>0</v>
          </cell>
          <cell r="R7584" t="str">
            <v>SINAPI</v>
          </cell>
        </row>
        <row r="7585">
          <cell r="G7585">
            <v>0</v>
          </cell>
          <cell r="H7585">
            <v>0</v>
          </cell>
          <cell r="O7585">
            <v>0</v>
          </cell>
          <cell r="P7585">
            <v>0</v>
          </cell>
          <cell r="R7585" t="str">
            <v>SINAPI</v>
          </cell>
        </row>
        <row r="7586">
          <cell r="G7586">
            <v>0</v>
          </cell>
          <cell r="H7586">
            <v>0</v>
          </cell>
          <cell r="O7586">
            <v>0</v>
          </cell>
          <cell r="P7586">
            <v>0</v>
          </cell>
          <cell r="R7586" t="str">
            <v>SINAPI</v>
          </cell>
        </row>
        <row r="7587">
          <cell r="G7587">
            <v>0</v>
          </cell>
          <cell r="H7587">
            <v>0</v>
          </cell>
          <cell r="O7587">
            <v>0</v>
          </cell>
          <cell r="P7587">
            <v>0</v>
          </cell>
          <cell r="R7587" t="str">
            <v>SINAPI</v>
          </cell>
        </row>
        <row r="7588">
          <cell r="G7588">
            <v>0</v>
          </cell>
          <cell r="H7588">
            <v>0</v>
          </cell>
          <cell r="O7588">
            <v>0</v>
          </cell>
          <cell r="P7588">
            <v>0</v>
          </cell>
          <cell r="R7588" t="str">
            <v>SINAPI</v>
          </cell>
        </row>
        <row r="7589">
          <cell r="G7589">
            <v>0</v>
          </cell>
          <cell r="H7589">
            <v>0</v>
          </cell>
          <cell r="O7589">
            <v>0</v>
          </cell>
          <cell r="P7589">
            <v>0</v>
          </cell>
          <cell r="R7589" t="str">
            <v>SINAPI</v>
          </cell>
        </row>
        <row r="7590">
          <cell r="G7590">
            <v>0</v>
          </cell>
          <cell r="H7590">
            <v>0</v>
          </cell>
          <cell r="O7590">
            <v>0</v>
          </cell>
          <cell r="P7590">
            <v>0</v>
          </cell>
          <cell r="R7590" t="str">
            <v>SINAPI</v>
          </cell>
        </row>
        <row r="7591">
          <cell r="G7591">
            <v>0</v>
          </cell>
          <cell r="H7591">
            <v>0</v>
          </cell>
          <cell r="O7591">
            <v>0</v>
          </cell>
          <cell r="P7591">
            <v>0</v>
          </cell>
          <cell r="R7591" t="str">
            <v>SINAPI</v>
          </cell>
        </row>
        <row r="7592">
          <cell r="G7592">
            <v>0</v>
          </cell>
          <cell r="H7592">
            <v>0</v>
          </cell>
          <cell r="O7592">
            <v>0</v>
          </cell>
          <cell r="P7592">
            <v>0</v>
          </cell>
          <cell r="R7592" t="str">
            <v>SINAPI</v>
          </cell>
        </row>
        <row r="7593">
          <cell r="G7593">
            <v>0</v>
          </cell>
          <cell r="H7593">
            <v>0</v>
          </cell>
          <cell r="O7593">
            <v>0</v>
          </cell>
          <cell r="P7593">
            <v>0</v>
          </cell>
          <cell r="R7593" t="str">
            <v>SINAPI</v>
          </cell>
        </row>
        <row r="7594">
          <cell r="G7594">
            <v>0</v>
          </cell>
          <cell r="H7594">
            <v>0</v>
          </cell>
          <cell r="O7594">
            <v>0</v>
          </cell>
          <cell r="P7594">
            <v>0</v>
          </cell>
          <cell r="R7594" t="str">
            <v>SINAPI</v>
          </cell>
        </row>
        <row r="7595">
          <cell r="G7595">
            <v>0</v>
          </cell>
          <cell r="H7595">
            <v>0</v>
          </cell>
          <cell r="O7595">
            <v>0</v>
          </cell>
          <cell r="P7595">
            <v>0</v>
          </cell>
          <cell r="R7595" t="str">
            <v>SINAPI</v>
          </cell>
        </row>
        <row r="7596">
          <cell r="G7596">
            <v>0</v>
          </cell>
          <cell r="H7596">
            <v>0</v>
          </cell>
          <cell r="O7596">
            <v>0</v>
          </cell>
          <cell r="P7596">
            <v>0</v>
          </cell>
          <cell r="R7596" t="str">
            <v>SINAPI</v>
          </cell>
        </row>
        <row r="7597">
          <cell r="G7597">
            <v>0</v>
          </cell>
          <cell r="H7597">
            <v>0</v>
          </cell>
          <cell r="O7597">
            <v>0</v>
          </cell>
          <cell r="P7597">
            <v>0</v>
          </cell>
          <cell r="R7597" t="str">
            <v>SINAPI</v>
          </cell>
        </row>
        <row r="7598">
          <cell r="G7598">
            <v>0</v>
          </cell>
          <cell r="H7598">
            <v>0</v>
          </cell>
          <cell r="O7598">
            <v>0</v>
          </cell>
          <cell r="P7598">
            <v>0</v>
          </cell>
          <cell r="R7598" t="str">
            <v>SINAPI</v>
          </cell>
        </row>
        <row r="7599">
          <cell r="G7599">
            <v>0</v>
          </cell>
          <cell r="H7599">
            <v>0</v>
          </cell>
          <cell r="O7599">
            <v>0</v>
          </cell>
          <cell r="P7599">
            <v>0</v>
          </cell>
          <cell r="R7599" t="str">
            <v>SINAPI</v>
          </cell>
        </row>
        <row r="7600">
          <cell r="G7600">
            <v>0</v>
          </cell>
          <cell r="H7600">
            <v>0</v>
          </cell>
          <cell r="O7600">
            <v>0</v>
          </cell>
          <cell r="P7600">
            <v>0</v>
          </cell>
          <cell r="R7600" t="str">
            <v>SINAPI</v>
          </cell>
        </row>
        <row r="7601">
          <cell r="G7601">
            <v>0</v>
          </cell>
          <cell r="H7601">
            <v>0</v>
          </cell>
          <cell r="O7601">
            <v>0</v>
          </cell>
          <cell r="P7601">
            <v>0</v>
          </cell>
          <cell r="R7601" t="str">
            <v>SINAPI</v>
          </cell>
        </row>
        <row r="7602">
          <cell r="G7602">
            <v>0</v>
          </cell>
          <cell r="H7602">
            <v>0</v>
          </cell>
          <cell r="O7602">
            <v>0</v>
          </cell>
          <cell r="P7602">
            <v>0</v>
          </cell>
          <cell r="R7602" t="str">
            <v>SINAPI</v>
          </cell>
        </row>
        <row r="7603">
          <cell r="G7603">
            <v>0</v>
          </cell>
          <cell r="H7603">
            <v>0</v>
          </cell>
          <cell r="O7603">
            <v>0</v>
          </cell>
          <cell r="P7603">
            <v>0</v>
          </cell>
          <cell r="R7603" t="str">
            <v>SINAPI</v>
          </cell>
        </row>
        <row r="7604">
          <cell r="G7604">
            <v>0</v>
          </cell>
          <cell r="H7604">
            <v>0</v>
          </cell>
          <cell r="O7604">
            <v>0</v>
          </cell>
          <cell r="P7604">
            <v>0</v>
          </cell>
          <cell r="R7604" t="str">
            <v>SINAPI</v>
          </cell>
        </row>
        <row r="7605">
          <cell r="G7605">
            <v>0</v>
          </cell>
          <cell r="H7605">
            <v>0</v>
          </cell>
          <cell r="O7605">
            <v>0</v>
          </cell>
          <cell r="P7605">
            <v>0</v>
          </cell>
          <cell r="R7605" t="str">
            <v>SINAPI</v>
          </cell>
        </row>
        <row r="7606">
          <cell r="G7606">
            <v>0</v>
          </cell>
          <cell r="H7606">
            <v>0</v>
          </cell>
          <cell r="O7606">
            <v>0</v>
          </cell>
          <cell r="P7606">
            <v>0</v>
          </cell>
          <cell r="R7606" t="str">
            <v>SINAPI</v>
          </cell>
        </row>
        <row r="7607">
          <cell r="G7607">
            <v>0</v>
          </cell>
          <cell r="H7607">
            <v>0</v>
          </cell>
          <cell r="O7607">
            <v>0</v>
          </cell>
          <cell r="P7607">
            <v>0</v>
          </cell>
          <cell r="R7607" t="str">
            <v>SINAPI</v>
          </cell>
        </row>
        <row r="7608">
          <cell r="G7608">
            <v>0</v>
          </cell>
          <cell r="H7608">
            <v>0</v>
          </cell>
          <cell r="O7608">
            <v>0</v>
          </cell>
          <cell r="P7608">
            <v>0</v>
          </cell>
          <cell r="R7608" t="str">
            <v>SINAPI</v>
          </cell>
        </row>
        <row r="7609">
          <cell r="G7609">
            <v>0</v>
          </cell>
          <cell r="H7609">
            <v>0</v>
          </cell>
          <cell r="O7609">
            <v>0</v>
          </cell>
          <cell r="P7609">
            <v>0</v>
          </cell>
          <cell r="R7609" t="str">
            <v>SINAPI</v>
          </cell>
        </row>
        <row r="7610">
          <cell r="G7610">
            <v>0</v>
          </cell>
          <cell r="H7610">
            <v>0</v>
          </cell>
          <cell r="O7610">
            <v>0</v>
          </cell>
          <cell r="P7610">
            <v>0</v>
          </cell>
          <cell r="R7610" t="str">
            <v>SINAPI</v>
          </cell>
        </row>
        <row r="7611">
          <cell r="G7611">
            <v>0</v>
          </cell>
          <cell r="H7611">
            <v>0</v>
          </cell>
          <cell r="O7611">
            <v>0</v>
          </cell>
          <cell r="P7611">
            <v>0</v>
          </cell>
          <cell r="R7611" t="str">
            <v>SINAPI</v>
          </cell>
        </row>
        <row r="7612">
          <cell r="G7612">
            <v>0</v>
          </cell>
          <cell r="H7612">
            <v>0</v>
          </cell>
          <cell r="O7612">
            <v>0</v>
          </cell>
          <cell r="P7612">
            <v>0</v>
          </cell>
          <cell r="R7612" t="str">
            <v>SINAPI</v>
          </cell>
        </row>
        <row r="7613">
          <cell r="G7613">
            <v>0</v>
          </cell>
          <cell r="H7613">
            <v>0</v>
          </cell>
          <cell r="O7613">
            <v>0</v>
          </cell>
          <cell r="P7613">
            <v>0</v>
          </cell>
          <cell r="R7613" t="str">
            <v>SINAPI</v>
          </cell>
        </row>
        <row r="7614">
          <cell r="G7614">
            <v>0</v>
          </cell>
          <cell r="H7614">
            <v>0</v>
          </cell>
          <cell r="O7614">
            <v>0</v>
          </cell>
          <cell r="P7614">
            <v>0</v>
          </cell>
          <cell r="R7614" t="str">
            <v>SINAPI</v>
          </cell>
        </row>
        <row r="7615">
          <cell r="G7615">
            <v>0</v>
          </cell>
          <cell r="H7615">
            <v>0</v>
          </cell>
          <cell r="O7615">
            <v>0</v>
          </cell>
          <cell r="P7615">
            <v>0</v>
          </cell>
          <cell r="R7615" t="str">
            <v>SINAPI</v>
          </cell>
        </row>
        <row r="7616">
          <cell r="G7616">
            <v>0</v>
          </cell>
          <cell r="H7616">
            <v>0</v>
          </cell>
          <cell r="O7616">
            <v>0</v>
          </cell>
          <cell r="P7616">
            <v>0</v>
          </cell>
          <cell r="R7616" t="str">
            <v>SINAPI</v>
          </cell>
        </row>
        <row r="7617">
          <cell r="G7617">
            <v>0</v>
          </cell>
          <cell r="H7617">
            <v>0</v>
          </cell>
          <cell r="O7617">
            <v>0</v>
          </cell>
          <cell r="P7617">
            <v>0</v>
          </cell>
          <cell r="R7617" t="str">
            <v>SINAPI</v>
          </cell>
        </row>
        <row r="7618">
          <cell r="G7618">
            <v>0</v>
          </cell>
          <cell r="H7618">
            <v>0</v>
          </cell>
          <cell r="O7618">
            <v>0</v>
          </cell>
          <cell r="P7618">
            <v>0</v>
          </cell>
          <cell r="R7618" t="str">
            <v>SINAPI</v>
          </cell>
        </row>
        <row r="7619">
          <cell r="G7619">
            <v>0</v>
          </cell>
          <cell r="H7619">
            <v>0</v>
          </cell>
          <cell r="O7619">
            <v>0</v>
          </cell>
          <cell r="P7619">
            <v>0</v>
          </cell>
          <cell r="R7619" t="str">
            <v>SINAPI</v>
          </cell>
        </row>
        <row r="7620">
          <cell r="G7620">
            <v>0</v>
          </cell>
          <cell r="H7620">
            <v>0</v>
          </cell>
          <cell r="O7620">
            <v>0</v>
          </cell>
          <cell r="P7620">
            <v>0</v>
          </cell>
          <cell r="R7620" t="str">
            <v>SINAPI</v>
          </cell>
        </row>
        <row r="7621">
          <cell r="G7621">
            <v>0</v>
          </cell>
          <cell r="H7621">
            <v>0</v>
          </cell>
          <cell r="O7621">
            <v>0</v>
          </cell>
          <cell r="P7621">
            <v>0</v>
          </cell>
          <cell r="R7621" t="str">
            <v>SINAPI</v>
          </cell>
        </row>
        <row r="7622">
          <cell r="G7622">
            <v>0</v>
          </cell>
          <cell r="H7622">
            <v>0</v>
          </cell>
          <cell r="O7622">
            <v>0</v>
          </cell>
          <cell r="P7622">
            <v>0</v>
          </cell>
          <cell r="R7622" t="str">
            <v>SINAPI</v>
          </cell>
        </row>
        <row r="7623">
          <cell r="G7623">
            <v>0</v>
          </cell>
          <cell r="H7623">
            <v>0</v>
          </cell>
          <cell r="O7623">
            <v>0</v>
          </cell>
          <cell r="P7623">
            <v>0</v>
          </cell>
          <cell r="R7623" t="str">
            <v>SINAPI</v>
          </cell>
        </row>
        <row r="7624">
          <cell r="G7624">
            <v>0</v>
          </cell>
          <cell r="H7624">
            <v>0</v>
          </cell>
          <cell r="O7624">
            <v>0</v>
          </cell>
          <cell r="P7624">
            <v>0</v>
          </cell>
          <cell r="R7624" t="str">
            <v>SINAPI</v>
          </cell>
        </row>
        <row r="7625">
          <cell r="G7625">
            <v>0</v>
          </cell>
          <cell r="H7625">
            <v>0</v>
          </cell>
          <cell r="O7625">
            <v>0</v>
          </cell>
          <cell r="P7625">
            <v>0</v>
          </cell>
          <cell r="R7625" t="str">
            <v>SINAPI</v>
          </cell>
        </row>
        <row r="7626">
          <cell r="G7626">
            <v>0</v>
          </cell>
          <cell r="H7626">
            <v>0</v>
          </cell>
          <cell r="O7626">
            <v>0</v>
          </cell>
          <cell r="P7626">
            <v>0</v>
          </cell>
          <cell r="R7626" t="str">
            <v>SINAPI</v>
          </cell>
        </row>
        <row r="7627">
          <cell r="G7627">
            <v>0</v>
          </cell>
          <cell r="H7627">
            <v>0</v>
          </cell>
          <cell r="O7627">
            <v>0</v>
          </cell>
          <cell r="P7627">
            <v>0</v>
          </cell>
          <cell r="R7627" t="str">
            <v>SINAPI</v>
          </cell>
        </row>
        <row r="7628">
          <cell r="G7628">
            <v>0</v>
          </cell>
          <cell r="H7628">
            <v>0</v>
          </cell>
          <cell r="O7628">
            <v>0</v>
          </cell>
          <cell r="P7628">
            <v>0</v>
          </cell>
          <cell r="R7628" t="str">
            <v>SINAPI</v>
          </cell>
        </row>
        <row r="7629">
          <cell r="G7629">
            <v>0</v>
          </cell>
          <cell r="H7629">
            <v>0</v>
          </cell>
          <cell r="O7629">
            <v>0</v>
          </cell>
          <cell r="P7629">
            <v>0</v>
          </cell>
          <cell r="R7629" t="str">
            <v>SINAPI</v>
          </cell>
        </row>
        <row r="7630">
          <cell r="G7630">
            <v>0</v>
          </cell>
          <cell r="H7630">
            <v>0</v>
          </cell>
          <cell r="O7630">
            <v>0</v>
          </cell>
          <cell r="P7630">
            <v>0</v>
          </cell>
          <cell r="R7630" t="str">
            <v>SINAPI</v>
          </cell>
        </row>
        <row r="7631">
          <cell r="G7631">
            <v>0</v>
          </cell>
          <cell r="H7631">
            <v>0</v>
          </cell>
          <cell r="O7631">
            <v>0</v>
          </cell>
          <cell r="P7631">
            <v>0</v>
          </cell>
          <cell r="R7631" t="str">
            <v>SINAPI</v>
          </cell>
        </row>
        <row r="7632">
          <cell r="G7632">
            <v>0</v>
          </cell>
          <cell r="H7632">
            <v>0</v>
          </cell>
          <cell r="O7632">
            <v>0</v>
          </cell>
          <cell r="P7632">
            <v>0</v>
          </cell>
          <cell r="R7632" t="str">
            <v>SINAPI</v>
          </cell>
        </row>
        <row r="7633">
          <cell r="G7633">
            <v>0</v>
          </cell>
          <cell r="H7633">
            <v>0</v>
          </cell>
          <cell r="O7633">
            <v>0</v>
          </cell>
          <cell r="P7633">
            <v>0</v>
          </cell>
          <cell r="R7633" t="str">
            <v>SINAPI</v>
          </cell>
        </row>
        <row r="7634">
          <cell r="G7634">
            <v>0</v>
          </cell>
          <cell r="H7634">
            <v>0</v>
          </cell>
          <cell r="O7634">
            <v>0</v>
          </cell>
          <cell r="P7634">
            <v>0</v>
          </cell>
          <cell r="R7634" t="str">
            <v>SINAPI</v>
          </cell>
        </row>
        <row r="7635">
          <cell r="G7635">
            <v>0</v>
          </cell>
          <cell r="H7635">
            <v>0</v>
          </cell>
          <cell r="O7635">
            <v>0</v>
          </cell>
          <cell r="P7635">
            <v>0</v>
          </cell>
          <cell r="R7635" t="str">
            <v>SINAPI</v>
          </cell>
        </row>
        <row r="7636">
          <cell r="G7636">
            <v>0</v>
          </cell>
          <cell r="H7636">
            <v>0</v>
          </cell>
          <cell r="O7636">
            <v>0</v>
          </cell>
          <cell r="P7636">
            <v>0</v>
          </cell>
          <cell r="R7636" t="str">
            <v>SINAPI</v>
          </cell>
        </row>
        <row r="7637">
          <cell r="G7637">
            <v>0</v>
          </cell>
          <cell r="H7637">
            <v>0</v>
          </cell>
          <cell r="O7637">
            <v>0</v>
          </cell>
          <cell r="P7637">
            <v>0</v>
          </cell>
          <cell r="R7637" t="str">
            <v>SINAPI</v>
          </cell>
        </row>
        <row r="7638">
          <cell r="G7638">
            <v>0</v>
          </cell>
          <cell r="H7638">
            <v>0</v>
          </cell>
          <cell r="O7638">
            <v>0</v>
          </cell>
          <cell r="P7638">
            <v>0</v>
          </cell>
          <cell r="R7638" t="str">
            <v>SINAPI</v>
          </cell>
        </row>
        <row r="7639">
          <cell r="G7639">
            <v>0</v>
          </cell>
          <cell r="H7639">
            <v>0</v>
          </cell>
          <cell r="O7639">
            <v>0</v>
          </cell>
          <cell r="P7639">
            <v>0</v>
          </cell>
          <cell r="R7639" t="str">
            <v>SINAPI</v>
          </cell>
        </row>
        <row r="7640">
          <cell r="G7640">
            <v>0</v>
          </cell>
          <cell r="H7640">
            <v>0</v>
          </cell>
          <cell r="O7640">
            <v>0</v>
          </cell>
          <cell r="P7640">
            <v>0</v>
          </cell>
          <cell r="R7640" t="str">
            <v>SINAPI</v>
          </cell>
        </row>
        <row r="7641">
          <cell r="G7641">
            <v>0</v>
          </cell>
          <cell r="H7641">
            <v>0</v>
          </cell>
          <cell r="O7641">
            <v>0</v>
          </cell>
          <cell r="P7641">
            <v>0</v>
          </cell>
          <cell r="R7641" t="str">
            <v>SINAPI</v>
          </cell>
        </row>
        <row r="7642">
          <cell r="G7642">
            <v>0</v>
          </cell>
          <cell r="H7642">
            <v>0</v>
          </cell>
          <cell r="O7642">
            <v>0</v>
          </cell>
          <cell r="P7642">
            <v>0</v>
          </cell>
          <cell r="R7642" t="str">
            <v>SINAPI</v>
          </cell>
        </row>
        <row r="7643">
          <cell r="G7643">
            <v>0</v>
          </cell>
          <cell r="H7643">
            <v>0</v>
          </cell>
          <cell r="O7643">
            <v>0</v>
          </cell>
          <cell r="P7643">
            <v>0</v>
          </cell>
          <cell r="R7643" t="str">
            <v>SINAPI</v>
          </cell>
        </row>
        <row r="7644">
          <cell r="G7644">
            <v>0</v>
          </cell>
          <cell r="H7644">
            <v>0</v>
          </cell>
          <cell r="O7644">
            <v>0</v>
          </cell>
          <cell r="P7644">
            <v>0</v>
          </cell>
          <cell r="R7644" t="str">
            <v>SINAPI</v>
          </cell>
        </row>
        <row r="7645">
          <cell r="G7645">
            <v>0</v>
          </cell>
          <cell r="H7645">
            <v>0</v>
          </cell>
          <cell r="O7645">
            <v>0</v>
          </cell>
          <cell r="P7645">
            <v>0</v>
          </cell>
          <cell r="R7645" t="str">
            <v>SINAPI</v>
          </cell>
        </row>
        <row r="7646">
          <cell r="G7646">
            <v>0</v>
          </cell>
          <cell r="H7646">
            <v>0</v>
          </cell>
          <cell r="O7646">
            <v>0</v>
          </cell>
          <cell r="P7646">
            <v>0</v>
          </cell>
          <cell r="R7646" t="str">
            <v>SINAPI</v>
          </cell>
        </row>
        <row r="7647">
          <cell r="G7647">
            <v>0</v>
          </cell>
          <cell r="H7647">
            <v>0</v>
          </cell>
          <cell r="O7647">
            <v>0</v>
          </cell>
          <cell r="P7647">
            <v>0</v>
          </cell>
          <cell r="R7647" t="str">
            <v>SINAPI</v>
          </cell>
        </row>
        <row r="7648">
          <cell r="G7648">
            <v>0</v>
          </cell>
          <cell r="H7648">
            <v>0</v>
          </cell>
          <cell r="O7648">
            <v>0</v>
          </cell>
          <cell r="P7648">
            <v>0</v>
          </cell>
          <cell r="R7648" t="str">
            <v>SINAPI</v>
          </cell>
        </row>
        <row r="7649">
          <cell r="G7649">
            <v>0</v>
          </cell>
          <cell r="H7649">
            <v>0</v>
          </cell>
          <cell r="O7649">
            <v>0</v>
          </cell>
          <cell r="P7649">
            <v>0</v>
          </cell>
          <cell r="R7649" t="str">
            <v>SINAPI</v>
          </cell>
        </row>
        <row r="7650">
          <cell r="G7650">
            <v>0</v>
          </cell>
          <cell r="H7650">
            <v>0</v>
          </cell>
          <cell r="O7650">
            <v>0</v>
          </cell>
          <cell r="P7650">
            <v>0</v>
          </cell>
          <cell r="R7650" t="str">
            <v>SINAPI</v>
          </cell>
        </row>
        <row r="7651">
          <cell r="G7651">
            <v>0</v>
          </cell>
          <cell r="H7651">
            <v>0</v>
          </cell>
          <cell r="O7651">
            <v>0</v>
          </cell>
          <cell r="P7651">
            <v>0</v>
          </cell>
          <cell r="R7651" t="str">
            <v>SINAPI</v>
          </cell>
        </row>
        <row r="7652">
          <cell r="G7652">
            <v>0</v>
          </cell>
          <cell r="H7652">
            <v>0</v>
          </cell>
          <cell r="O7652">
            <v>0</v>
          </cell>
          <cell r="P7652">
            <v>0</v>
          </cell>
          <cell r="R7652" t="str">
            <v>SINAPI</v>
          </cell>
        </row>
        <row r="7653">
          <cell r="G7653">
            <v>0</v>
          </cell>
          <cell r="H7653">
            <v>0</v>
          </cell>
          <cell r="O7653">
            <v>0</v>
          </cell>
          <cell r="P7653">
            <v>0</v>
          </cell>
          <cell r="R7653" t="str">
            <v>SINAPI</v>
          </cell>
        </row>
        <row r="7654">
          <cell r="G7654">
            <v>0</v>
          </cell>
          <cell r="H7654">
            <v>0</v>
          </cell>
          <cell r="O7654">
            <v>0</v>
          </cell>
          <cell r="P7654">
            <v>0</v>
          </cell>
          <cell r="R7654" t="str">
            <v>SINAPI</v>
          </cell>
        </row>
        <row r="7655">
          <cell r="G7655">
            <v>0</v>
          </cell>
          <cell r="H7655">
            <v>0</v>
          </cell>
          <cell r="O7655">
            <v>0</v>
          </cell>
          <cell r="P7655">
            <v>0</v>
          </cell>
          <cell r="R7655" t="str">
            <v>SINAPI</v>
          </cell>
        </row>
        <row r="7656">
          <cell r="G7656">
            <v>0</v>
          </cell>
          <cell r="H7656">
            <v>0</v>
          </cell>
          <cell r="O7656">
            <v>0</v>
          </cell>
          <cell r="P7656">
            <v>0</v>
          </cell>
          <cell r="R7656" t="str">
            <v>SINAPI</v>
          </cell>
        </row>
        <row r="7657">
          <cell r="G7657">
            <v>0</v>
          </cell>
          <cell r="H7657">
            <v>0</v>
          </cell>
          <cell r="O7657">
            <v>0</v>
          </cell>
          <cell r="P7657">
            <v>0</v>
          </cell>
          <cell r="R7657" t="str">
            <v>SINAPI</v>
          </cell>
        </row>
        <row r="7658">
          <cell r="G7658">
            <v>0</v>
          </cell>
          <cell r="H7658">
            <v>0</v>
          </cell>
          <cell r="O7658">
            <v>0</v>
          </cell>
          <cell r="P7658">
            <v>0</v>
          </cell>
          <cell r="R7658" t="str">
            <v>SINAPI</v>
          </cell>
        </row>
        <row r="7659">
          <cell r="G7659">
            <v>0</v>
          </cell>
          <cell r="H7659">
            <v>0</v>
          </cell>
          <cell r="O7659">
            <v>0</v>
          </cell>
          <cell r="P7659">
            <v>0</v>
          </cell>
          <cell r="R7659" t="str">
            <v>SINAPI</v>
          </cell>
        </row>
        <row r="7660">
          <cell r="G7660">
            <v>0</v>
          </cell>
          <cell r="H7660">
            <v>0</v>
          </cell>
          <cell r="O7660">
            <v>0</v>
          </cell>
          <cell r="P7660">
            <v>0</v>
          </cell>
          <cell r="R7660" t="str">
            <v>SINAPI</v>
          </cell>
        </row>
        <row r="7661">
          <cell r="G7661">
            <v>0</v>
          </cell>
          <cell r="H7661">
            <v>0</v>
          </cell>
          <cell r="O7661">
            <v>0</v>
          </cell>
          <cell r="P7661">
            <v>0</v>
          </cell>
          <cell r="R7661" t="str">
            <v>SINAPI</v>
          </cell>
        </row>
        <row r="7662">
          <cell r="G7662">
            <v>0</v>
          </cell>
          <cell r="H7662">
            <v>0</v>
          </cell>
          <cell r="O7662">
            <v>0</v>
          </cell>
          <cell r="P7662">
            <v>0</v>
          </cell>
          <cell r="R7662" t="str">
            <v>SINAPI</v>
          </cell>
        </row>
        <row r="7663">
          <cell r="G7663">
            <v>0</v>
          </cell>
          <cell r="H7663">
            <v>0</v>
          </cell>
          <cell r="O7663">
            <v>0</v>
          </cell>
          <cell r="P7663">
            <v>0</v>
          </cell>
          <cell r="R7663" t="str">
            <v>SINAPI</v>
          </cell>
        </row>
        <row r="7664">
          <cell r="G7664">
            <v>0</v>
          </cell>
          <cell r="H7664">
            <v>0</v>
          </cell>
          <cell r="O7664">
            <v>0</v>
          </cell>
          <cell r="P7664">
            <v>0</v>
          </cell>
          <cell r="R7664" t="str">
            <v>SINAPI</v>
          </cell>
        </row>
        <row r="7665">
          <cell r="G7665">
            <v>0</v>
          </cell>
          <cell r="H7665">
            <v>0</v>
          </cell>
          <cell r="O7665">
            <v>0</v>
          </cell>
          <cell r="P7665">
            <v>0</v>
          </cell>
          <cell r="R7665" t="str">
            <v>SINAPI</v>
          </cell>
        </row>
        <row r="7666">
          <cell r="G7666">
            <v>0</v>
          </cell>
          <cell r="H7666">
            <v>0</v>
          </cell>
          <cell r="O7666">
            <v>0</v>
          </cell>
          <cell r="P7666">
            <v>0</v>
          </cell>
          <cell r="R7666" t="str">
            <v>SINAPI</v>
          </cell>
        </row>
        <row r="7667">
          <cell r="G7667">
            <v>0</v>
          </cell>
          <cell r="H7667">
            <v>0</v>
          </cell>
          <cell r="O7667">
            <v>0</v>
          </cell>
          <cell r="P7667">
            <v>0</v>
          </cell>
          <cell r="R7667" t="str">
            <v>SINAPI</v>
          </cell>
        </row>
        <row r="7668">
          <cell r="G7668">
            <v>0</v>
          </cell>
          <cell r="H7668">
            <v>0</v>
          </cell>
          <cell r="O7668">
            <v>0</v>
          </cell>
          <cell r="P7668">
            <v>0</v>
          </cell>
          <cell r="R7668" t="str">
            <v>SINAPI</v>
          </cell>
        </row>
        <row r="7669">
          <cell r="G7669">
            <v>0</v>
          </cell>
          <cell r="H7669">
            <v>0</v>
          </cell>
          <cell r="O7669">
            <v>0</v>
          </cell>
          <cell r="P7669">
            <v>0</v>
          </cell>
          <cell r="R7669" t="str">
            <v>SINAPI</v>
          </cell>
        </row>
        <row r="7670">
          <cell r="G7670">
            <v>0</v>
          </cell>
          <cell r="H7670">
            <v>0</v>
          </cell>
          <cell r="O7670">
            <v>0</v>
          </cell>
          <cell r="P7670">
            <v>0</v>
          </cell>
          <cell r="R7670" t="str">
            <v>SINAPI</v>
          </cell>
        </row>
        <row r="7671">
          <cell r="G7671">
            <v>0</v>
          </cell>
          <cell r="H7671">
            <v>0</v>
          </cell>
          <cell r="O7671">
            <v>0</v>
          </cell>
          <cell r="P7671">
            <v>0</v>
          </cell>
          <cell r="R7671" t="str">
            <v>SINAPI</v>
          </cell>
        </row>
        <row r="7672">
          <cell r="G7672">
            <v>0</v>
          </cell>
          <cell r="H7672">
            <v>0</v>
          </cell>
          <cell r="O7672">
            <v>0</v>
          </cell>
          <cell r="P7672">
            <v>0</v>
          </cell>
          <cell r="R7672" t="str">
            <v>SINAPI</v>
          </cell>
        </row>
        <row r="7673">
          <cell r="G7673">
            <v>0</v>
          </cell>
          <cell r="H7673">
            <v>0</v>
          </cell>
          <cell r="O7673">
            <v>0</v>
          </cell>
          <cell r="P7673">
            <v>0</v>
          </cell>
          <cell r="R7673" t="str">
            <v>SINAPI</v>
          </cell>
        </row>
        <row r="7674">
          <cell r="G7674">
            <v>0</v>
          </cell>
          <cell r="H7674">
            <v>0</v>
          </cell>
          <cell r="O7674">
            <v>0</v>
          </cell>
          <cell r="P7674">
            <v>0</v>
          </cell>
          <cell r="R7674" t="str">
            <v>SINAPI</v>
          </cell>
        </row>
        <row r="7675">
          <cell r="G7675">
            <v>0</v>
          </cell>
          <cell r="H7675">
            <v>0</v>
          </cell>
          <cell r="O7675">
            <v>0</v>
          </cell>
          <cell r="P7675">
            <v>0</v>
          </cell>
          <cell r="R7675" t="str">
            <v>SINAPI</v>
          </cell>
        </row>
        <row r="7676">
          <cell r="G7676">
            <v>0</v>
          </cell>
          <cell r="H7676">
            <v>0</v>
          </cell>
          <cell r="O7676">
            <v>0</v>
          </cell>
          <cell r="P7676">
            <v>0</v>
          </cell>
          <cell r="R7676" t="str">
            <v>SINAPI</v>
          </cell>
        </row>
        <row r="7677">
          <cell r="G7677">
            <v>0</v>
          </cell>
          <cell r="H7677">
            <v>0</v>
          </cell>
          <cell r="O7677">
            <v>0</v>
          </cell>
          <cell r="P7677">
            <v>0</v>
          </cell>
          <cell r="R7677" t="str">
            <v>SINAPI</v>
          </cell>
        </row>
        <row r="7678">
          <cell r="G7678">
            <v>0</v>
          </cell>
          <cell r="H7678">
            <v>0</v>
          </cell>
          <cell r="O7678">
            <v>0</v>
          </cell>
          <cell r="P7678">
            <v>0</v>
          </cell>
          <cell r="R7678" t="str">
            <v>SINAPI</v>
          </cell>
        </row>
        <row r="7679">
          <cell r="G7679">
            <v>0</v>
          </cell>
          <cell r="H7679">
            <v>0</v>
          </cell>
          <cell r="O7679">
            <v>0</v>
          </cell>
          <cell r="P7679">
            <v>0</v>
          </cell>
          <cell r="R7679" t="str">
            <v>SINAPI</v>
          </cell>
        </row>
        <row r="7680">
          <cell r="G7680">
            <v>0</v>
          </cell>
          <cell r="H7680">
            <v>0</v>
          </cell>
          <cell r="O7680">
            <v>0</v>
          </cell>
          <cell r="P7680">
            <v>0</v>
          </cell>
          <cell r="R7680" t="str">
            <v>SINAPI</v>
          </cell>
        </row>
        <row r="7681">
          <cell r="G7681">
            <v>0</v>
          </cell>
          <cell r="H7681">
            <v>0</v>
          </cell>
          <cell r="O7681">
            <v>0</v>
          </cell>
          <cell r="P7681">
            <v>0</v>
          </cell>
          <cell r="R7681" t="str">
            <v>SINAPI</v>
          </cell>
        </row>
        <row r="7682">
          <cell r="G7682">
            <v>0</v>
          </cell>
          <cell r="H7682">
            <v>0</v>
          </cell>
          <cell r="O7682">
            <v>0</v>
          </cell>
          <cell r="P7682">
            <v>0</v>
          </cell>
          <cell r="R7682" t="str">
            <v>SINAPI</v>
          </cell>
        </row>
        <row r="7683">
          <cell r="G7683">
            <v>0</v>
          </cell>
          <cell r="H7683">
            <v>0</v>
          </cell>
          <cell r="O7683">
            <v>0</v>
          </cell>
          <cell r="P7683">
            <v>0</v>
          </cell>
          <cell r="R7683" t="str">
            <v>SINAPI</v>
          </cell>
        </row>
        <row r="7684">
          <cell r="G7684">
            <v>0</v>
          </cell>
          <cell r="H7684">
            <v>0</v>
          </cell>
          <cell r="O7684">
            <v>0</v>
          </cell>
          <cell r="P7684">
            <v>0</v>
          </cell>
          <cell r="R7684" t="str">
            <v>SINAPI</v>
          </cell>
        </row>
        <row r="7685">
          <cell r="G7685">
            <v>0</v>
          </cell>
          <cell r="H7685">
            <v>0</v>
          </cell>
          <cell r="O7685">
            <v>0</v>
          </cell>
          <cell r="P7685">
            <v>0</v>
          </cell>
          <cell r="R7685" t="str">
            <v>SINAPI</v>
          </cell>
        </row>
        <row r="7686">
          <cell r="G7686">
            <v>0</v>
          </cell>
          <cell r="H7686">
            <v>0</v>
          </cell>
          <cell r="O7686">
            <v>0</v>
          </cell>
          <cell r="P7686">
            <v>0</v>
          </cell>
          <cell r="R7686" t="str">
            <v>SINAPI</v>
          </cell>
        </row>
        <row r="7687">
          <cell r="G7687">
            <v>0</v>
          </cell>
          <cell r="H7687">
            <v>0</v>
          </cell>
          <cell r="O7687">
            <v>0</v>
          </cell>
          <cell r="P7687">
            <v>0</v>
          </cell>
          <cell r="R7687" t="str">
            <v>SINAPI</v>
          </cell>
        </row>
        <row r="7688">
          <cell r="G7688">
            <v>0</v>
          </cell>
          <cell r="H7688">
            <v>0</v>
          </cell>
          <cell r="O7688">
            <v>0</v>
          </cell>
          <cell r="P7688">
            <v>0</v>
          </cell>
          <cell r="R7688" t="str">
            <v>SINAPI</v>
          </cell>
        </row>
        <row r="7689">
          <cell r="G7689">
            <v>0</v>
          </cell>
          <cell r="H7689">
            <v>0</v>
          </cell>
          <cell r="O7689">
            <v>0</v>
          </cell>
          <cell r="P7689">
            <v>0</v>
          </cell>
          <cell r="R7689" t="str">
            <v>SINAPI</v>
          </cell>
        </row>
        <row r="7690">
          <cell r="G7690">
            <v>0</v>
          </cell>
          <cell r="H7690">
            <v>0</v>
          </cell>
          <cell r="O7690">
            <v>0</v>
          </cell>
          <cell r="P7690">
            <v>0</v>
          </cell>
          <cell r="R7690" t="str">
            <v>SINAPI</v>
          </cell>
        </row>
        <row r="7691">
          <cell r="G7691">
            <v>0</v>
          </cell>
          <cell r="H7691">
            <v>0</v>
          </cell>
          <cell r="O7691">
            <v>0</v>
          </cell>
          <cell r="P7691">
            <v>0</v>
          </cell>
          <cell r="R7691" t="str">
            <v>SINAPI</v>
          </cell>
        </row>
        <row r="7692">
          <cell r="G7692">
            <v>0</v>
          </cell>
          <cell r="H7692">
            <v>0</v>
          </cell>
          <cell r="O7692">
            <v>0</v>
          </cell>
          <cell r="P7692">
            <v>0</v>
          </cell>
          <cell r="R7692" t="str">
            <v>SINAPI</v>
          </cell>
        </row>
        <row r="7693">
          <cell r="G7693">
            <v>0</v>
          </cell>
          <cell r="H7693">
            <v>0</v>
          </cell>
          <cell r="O7693">
            <v>0</v>
          </cell>
          <cell r="P7693">
            <v>0</v>
          </cell>
          <cell r="R7693" t="str">
            <v>SINAPI</v>
          </cell>
        </row>
        <row r="7694">
          <cell r="G7694">
            <v>0</v>
          </cell>
          <cell r="H7694">
            <v>0</v>
          </cell>
          <cell r="O7694">
            <v>0</v>
          </cell>
          <cell r="P7694">
            <v>0</v>
          </cell>
          <cell r="R7694" t="str">
            <v>SINAPI</v>
          </cell>
        </row>
        <row r="7695">
          <cell r="G7695">
            <v>0</v>
          </cell>
          <cell r="H7695">
            <v>0</v>
          </cell>
          <cell r="O7695">
            <v>0</v>
          </cell>
          <cell r="P7695">
            <v>0</v>
          </cell>
          <cell r="R7695" t="str">
            <v>SINAPI</v>
          </cell>
        </row>
        <row r="7696">
          <cell r="G7696">
            <v>0</v>
          </cell>
          <cell r="H7696">
            <v>0</v>
          </cell>
          <cell r="O7696">
            <v>0</v>
          </cell>
          <cell r="P7696">
            <v>0</v>
          </cell>
          <cell r="R7696" t="str">
            <v>SINAPI</v>
          </cell>
        </row>
        <row r="7697">
          <cell r="G7697">
            <v>0</v>
          </cell>
          <cell r="H7697">
            <v>0</v>
          </cell>
          <cell r="O7697">
            <v>0</v>
          </cell>
          <cell r="P7697">
            <v>0</v>
          </cell>
          <cell r="R7697" t="str">
            <v>SINAPI</v>
          </cell>
        </row>
        <row r="7698">
          <cell r="G7698">
            <v>0</v>
          </cell>
          <cell r="H7698">
            <v>0</v>
          </cell>
          <cell r="O7698">
            <v>0</v>
          </cell>
          <cell r="P7698">
            <v>0</v>
          </cell>
          <cell r="R7698" t="str">
            <v>SINAPI</v>
          </cell>
        </row>
        <row r="7699">
          <cell r="G7699">
            <v>0</v>
          </cell>
          <cell r="H7699">
            <v>0</v>
          </cell>
          <cell r="O7699">
            <v>0</v>
          </cell>
          <cell r="P7699">
            <v>0</v>
          </cell>
          <cell r="R7699" t="str">
            <v>SINAPI</v>
          </cell>
        </row>
        <row r="7700">
          <cell r="G7700">
            <v>0</v>
          </cell>
          <cell r="H7700">
            <v>0</v>
          </cell>
          <cell r="O7700">
            <v>0</v>
          </cell>
          <cell r="P7700">
            <v>0</v>
          </cell>
          <cell r="R7700" t="str">
            <v>SINAPI</v>
          </cell>
        </row>
        <row r="7701">
          <cell r="G7701">
            <v>0</v>
          </cell>
          <cell r="H7701">
            <v>0</v>
          </cell>
          <cell r="O7701">
            <v>0</v>
          </cell>
          <cell r="P7701">
            <v>0</v>
          </cell>
          <cell r="R7701" t="str">
            <v>SINAPI</v>
          </cell>
        </row>
        <row r="7702">
          <cell r="G7702">
            <v>0</v>
          </cell>
          <cell r="H7702">
            <v>0</v>
          </cell>
          <cell r="O7702">
            <v>0</v>
          </cell>
          <cell r="P7702">
            <v>0</v>
          </cell>
          <cell r="R7702" t="str">
            <v>SINAPI</v>
          </cell>
        </row>
        <row r="7703">
          <cell r="G7703">
            <v>0</v>
          </cell>
          <cell r="H7703">
            <v>0</v>
          </cell>
          <cell r="O7703">
            <v>0</v>
          </cell>
          <cell r="P7703">
            <v>0</v>
          </cell>
          <cell r="R7703" t="str">
            <v>SINAPI</v>
          </cell>
        </row>
        <row r="7704">
          <cell r="G7704">
            <v>0</v>
          </cell>
          <cell r="H7704">
            <v>0</v>
          </cell>
          <cell r="O7704">
            <v>0</v>
          </cell>
          <cell r="P7704">
            <v>0</v>
          </cell>
          <cell r="R7704" t="str">
            <v>SINAPI</v>
          </cell>
        </row>
        <row r="7705">
          <cell r="G7705">
            <v>0</v>
          </cell>
          <cell r="H7705">
            <v>0</v>
          </cell>
          <cell r="O7705">
            <v>0</v>
          </cell>
          <cell r="P7705">
            <v>0</v>
          </cell>
          <cell r="R7705" t="str">
            <v>SINAPI</v>
          </cell>
        </row>
        <row r="7706">
          <cell r="G7706">
            <v>0</v>
          </cell>
          <cell r="H7706">
            <v>0</v>
          </cell>
          <cell r="O7706">
            <v>0</v>
          </cell>
          <cell r="P7706">
            <v>0</v>
          </cell>
          <cell r="R7706" t="str">
            <v>SINAPI</v>
          </cell>
        </row>
        <row r="7707">
          <cell r="G7707">
            <v>0</v>
          </cell>
          <cell r="H7707">
            <v>0</v>
          </cell>
          <cell r="O7707">
            <v>0</v>
          </cell>
          <cell r="P7707">
            <v>0</v>
          </cell>
          <cell r="R7707" t="str">
            <v>SINAPI</v>
          </cell>
        </row>
        <row r="7708">
          <cell r="G7708">
            <v>0</v>
          </cell>
          <cell r="H7708">
            <v>0</v>
          </cell>
          <cell r="O7708">
            <v>0</v>
          </cell>
          <cell r="P7708">
            <v>0</v>
          </cell>
          <cell r="R7708" t="str">
            <v>SINAPI</v>
          </cell>
        </row>
        <row r="7709">
          <cell r="G7709">
            <v>0</v>
          </cell>
          <cell r="H7709">
            <v>0</v>
          </cell>
          <cell r="O7709">
            <v>0</v>
          </cell>
          <cell r="P7709">
            <v>0</v>
          </cell>
          <cell r="R7709" t="str">
            <v>SINAPI</v>
          </cell>
        </row>
        <row r="7710">
          <cell r="G7710">
            <v>0</v>
          </cell>
          <cell r="H7710">
            <v>0</v>
          </cell>
          <cell r="O7710">
            <v>0</v>
          </cell>
          <cell r="P7710">
            <v>0</v>
          </cell>
          <cell r="R7710" t="str">
            <v>SINAPI</v>
          </cell>
        </row>
        <row r="7711">
          <cell r="G7711">
            <v>0</v>
          </cell>
          <cell r="H7711">
            <v>0</v>
          </cell>
          <cell r="O7711">
            <v>0</v>
          </cell>
          <cell r="P7711">
            <v>0</v>
          </cell>
          <cell r="R7711" t="str">
            <v>SINAPI</v>
          </cell>
        </row>
        <row r="7712">
          <cell r="G7712">
            <v>0</v>
          </cell>
          <cell r="H7712">
            <v>0</v>
          </cell>
          <cell r="O7712">
            <v>0</v>
          </cell>
          <cell r="P7712">
            <v>0</v>
          </cell>
          <cell r="R7712" t="str">
            <v>SINAPI</v>
          </cell>
        </row>
        <row r="7713">
          <cell r="G7713">
            <v>0</v>
          </cell>
          <cell r="H7713">
            <v>0</v>
          </cell>
          <cell r="O7713">
            <v>0</v>
          </cell>
          <cell r="P7713">
            <v>0</v>
          </cell>
          <cell r="R7713" t="str">
            <v>SINAPI</v>
          </cell>
        </row>
        <row r="7714">
          <cell r="G7714">
            <v>0</v>
          </cell>
          <cell r="H7714">
            <v>0</v>
          </cell>
          <cell r="O7714">
            <v>0</v>
          </cell>
          <cell r="P7714">
            <v>0</v>
          </cell>
          <cell r="R7714" t="str">
            <v>SINAPI</v>
          </cell>
        </row>
        <row r="7715">
          <cell r="G7715">
            <v>0</v>
          </cell>
          <cell r="H7715">
            <v>0</v>
          </cell>
          <cell r="O7715">
            <v>0</v>
          </cell>
          <cell r="P7715">
            <v>0</v>
          </cell>
          <cell r="R7715" t="str">
            <v>SINAPI</v>
          </cell>
        </row>
        <row r="7716">
          <cell r="G7716">
            <v>0</v>
          </cell>
          <cell r="H7716">
            <v>0</v>
          </cell>
          <cell r="O7716">
            <v>0</v>
          </cell>
          <cell r="P7716">
            <v>0</v>
          </cell>
          <cell r="R7716" t="str">
            <v>SINAPI</v>
          </cell>
        </row>
        <row r="7717">
          <cell r="G7717">
            <v>0</v>
          </cell>
          <cell r="H7717">
            <v>0</v>
          </cell>
          <cell r="O7717">
            <v>0</v>
          </cell>
          <cell r="P7717">
            <v>0</v>
          </cell>
          <cell r="R7717" t="str">
            <v>SINAPI</v>
          </cell>
        </row>
        <row r="7718">
          <cell r="G7718">
            <v>0</v>
          </cell>
          <cell r="H7718">
            <v>0</v>
          </cell>
          <cell r="O7718">
            <v>0</v>
          </cell>
          <cell r="P7718">
            <v>0</v>
          </cell>
          <cell r="R7718" t="str">
            <v>SINAPI</v>
          </cell>
        </row>
        <row r="7719">
          <cell r="G7719">
            <v>0</v>
          </cell>
          <cell r="H7719">
            <v>0</v>
          </cell>
          <cell r="O7719">
            <v>0</v>
          </cell>
          <cell r="P7719">
            <v>0</v>
          </cell>
          <cell r="R7719" t="str">
            <v>SINAPI</v>
          </cell>
        </row>
        <row r="7720">
          <cell r="G7720">
            <v>0</v>
          </cell>
          <cell r="H7720">
            <v>0</v>
          </cell>
          <cell r="O7720">
            <v>0</v>
          </cell>
          <cell r="P7720">
            <v>0</v>
          </cell>
          <cell r="R7720" t="str">
            <v>SINAPI</v>
          </cell>
        </row>
        <row r="7721">
          <cell r="G7721">
            <v>0</v>
          </cell>
          <cell r="H7721">
            <v>0</v>
          </cell>
          <cell r="O7721">
            <v>0</v>
          </cell>
          <cell r="P7721">
            <v>0</v>
          </cell>
          <cell r="R7721" t="str">
            <v>SINAPI</v>
          </cell>
        </row>
        <row r="7722">
          <cell r="G7722">
            <v>0</v>
          </cell>
          <cell r="H7722">
            <v>0</v>
          </cell>
          <cell r="O7722">
            <v>0</v>
          </cell>
          <cell r="P7722">
            <v>0</v>
          </cell>
          <cell r="R7722" t="str">
            <v>SINAPI</v>
          </cell>
        </row>
        <row r="7723">
          <cell r="G7723">
            <v>0</v>
          </cell>
          <cell r="H7723">
            <v>0</v>
          </cell>
          <cell r="O7723">
            <v>0</v>
          </cell>
          <cell r="P7723">
            <v>0</v>
          </cell>
          <cell r="R7723" t="str">
            <v>SINAPI</v>
          </cell>
        </row>
        <row r="7724">
          <cell r="G7724">
            <v>0</v>
          </cell>
          <cell r="H7724">
            <v>0</v>
          </cell>
          <cell r="O7724">
            <v>0</v>
          </cell>
          <cell r="P7724">
            <v>0</v>
          </cell>
          <cell r="R7724" t="str">
            <v>SINAPI</v>
          </cell>
        </row>
        <row r="7725">
          <cell r="G7725">
            <v>0</v>
          </cell>
          <cell r="H7725">
            <v>0</v>
          </cell>
          <cell r="O7725">
            <v>0</v>
          </cell>
          <cell r="P7725">
            <v>0</v>
          </cell>
          <cell r="R7725" t="str">
            <v>SINAPI</v>
          </cell>
        </row>
        <row r="7726">
          <cell r="G7726">
            <v>0</v>
          </cell>
          <cell r="H7726">
            <v>0</v>
          </cell>
          <cell r="O7726">
            <v>0</v>
          </cell>
          <cell r="P7726">
            <v>0</v>
          </cell>
          <cell r="R7726" t="str">
            <v>SINAPI</v>
          </cell>
        </row>
        <row r="7727">
          <cell r="G7727">
            <v>0</v>
          </cell>
          <cell r="H7727">
            <v>0</v>
          </cell>
          <cell r="O7727">
            <v>0</v>
          </cell>
          <cell r="P7727">
            <v>0</v>
          </cell>
          <cell r="R7727" t="str">
            <v>SINAPI</v>
          </cell>
        </row>
        <row r="7728">
          <cell r="G7728">
            <v>0</v>
          </cell>
          <cell r="H7728">
            <v>0</v>
          </cell>
          <cell r="O7728">
            <v>0</v>
          </cell>
          <cell r="P7728">
            <v>0</v>
          </cell>
          <cell r="R7728" t="str">
            <v>SINAPI</v>
          </cell>
        </row>
        <row r="7729">
          <cell r="G7729">
            <v>0</v>
          </cell>
          <cell r="H7729">
            <v>0</v>
          </cell>
          <cell r="O7729">
            <v>0</v>
          </cell>
          <cell r="P7729">
            <v>0</v>
          </cell>
          <cell r="R7729" t="str">
            <v>SINAPI</v>
          </cell>
        </row>
        <row r="7730">
          <cell r="G7730">
            <v>0</v>
          </cell>
          <cell r="H7730">
            <v>0</v>
          </cell>
          <cell r="O7730">
            <v>0</v>
          </cell>
          <cell r="P7730">
            <v>0</v>
          </cell>
          <cell r="R7730" t="str">
            <v>SINAPI</v>
          </cell>
        </row>
        <row r="7731">
          <cell r="G7731">
            <v>0</v>
          </cell>
          <cell r="H7731">
            <v>0</v>
          </cell>
          <cell r="O7731">
            <v>0</v>
          </cell>
          <cell r="P7731">
            <v>0</v>
          </cell>
          <cell r="R7731" t="str">
            <v>SINAPI</v>
          </cell>
        </row>
        <row r="7732">
          <cell r="G7732">
            <v>0</v>
          </cell>
          <cell r="H7732">
            <v>0</v>
          </cell>
          <cell r="O7732">
            <v>0</v>
          </cell>
          <cell r="P7732">
            <v>0</v>
          </cell>
          <cell r="R7732" t="str">
            <v>SINAPI</v>
          </cell>
        </row>
        <row r="7733">
          <cell r="G7733">
            <v>0</v>
          </cell>
          <cell r="H7733">
            <v>0</v>
          </cell>
          <cell r="O7733">
            <v>0</v>
          </cell>
          <cell r="P7733">
            <v>0</v>
          </cell>
          <cell r="R7733" t="str">
            <v>SINAPI</v>
          </cell>
        </row>
        <row r="7734">
          <cell r="G7734">
            <v>0</v>
          </cell>
          <cell r="H7734">
            <v>0</v>
          </cell>
          <cell r="O7734">
            <v>0</v>
          </cell>
          <cell r="P7734">
            <v>0</v>
          </cell>
          <cell r="R7734" t="str">
            <v>SINAPI</v>
          </cell>
        </row>
        <row r="7735">
          <cell r="G7735">
            <v>0</v>
          </cell>
          <cell r="H7735">
            <v>0</v>
          </cell>
          <cell r="O7735">
            <v>0</v>
          </cell>
          <cell r="P7735">
            <v>0</v>
          </cell>
          <cell r="R7735" t="str">
            <v>SINAPI</v>
          </cell>
        </row>
        <row r="7736">
          <cell r="G7736">
            <v>0</v>
          </cell>
          <cell r="H7736">
            <v>0</v>
          </cell>
          <cell r="O7736">
            <v>0</v>
          </cell>
          <cell r="P7736">
            <v>0</v>
          </cell>
          <cell r="R7736" t="str">
            <v>SINAPI</v>
          </cell>
        </row>
        <row r="7737">
          <cell r="G7737">
            <v>0</v>
          </cell>
          <cell r="H7737">
            <v>0</v>
          </cell>
          <cell r="O7737">
            <v>0</v>
          </cell>
          <cell r="P7737">
            <v>0</v>
          </cell>
          <cell r="R7737" t="str">
            <v>SINAPI</v>
          </cell>
        </row>
        <row r="7738">
          <cell r="G7738">
            <v>0</v>
          </cell>
          <cell r="H7738">
            <v>0</v>
          </cell>
          <cell r="O7738">
            <v>0</v>
          </cell>
          <cell r="P7738">
            <v>0</v>
          </cell>
          <cell r="R7738" t="str">
            <v>SINAPI</v>
          </cell>
        </row>
        <row r="7739">
          <cell r="G7739">
            <v>0</v>
          </cell>
          <cell r="H7739">
            <v>0</v>
          </cell>
          <cell r="O7739">
            <v>0</v>
          </cell>
          <cell r="P7739">
            <v>0</v>
          </cell>
          <cell r="R7739" t="str">
            <v>SINAPI</v>
          </cell>
        </row>
        <row r="7740">
          <cell r="G7740">
            <v>0</v>
          </cell>
          <cell r="H7740">
            <v>0</v>
          </cell>
          <cell r="O7740">
            <v>0</v>
          </cell>
          <cell r="P7740">
            <v>0</v>
          </cell>
          <cell r="R7740" t="str">
            <v>SINAPI</v>
          </cell>
        </row>
        <row r="7741">
          <cell r="G7741">
            <v>0</v>
          </cell>
          <cell r="H7741">
            <v>0</v>
          </cell>
          <cell r="O7741">
            <v>0</v>
          </cell>
          <cell r="P7741">
            <v>0</v>
          </cell>
          <cell r="R7741" t="str">
            <v>SINAPI</v>
          </cell>
        </row>
        <row r="7742">
          <cell r="G7742">
            <v>0</v>
          </cell>
          <cell r="H7742">
            <v>0</v>
          </cell>
          <cell r="O7742">
            <v>0</v>
          </cell>
          <cell r="P7742">
            <v>0</v>
          </cell>
          <cell r="R7742" t="str">
            <v>SINAPI</v>
          </cell>
        </row>
        <row r="7743">
          <cell r="G7743">
            <v>0</v>
          </cell>
          <cell r="H7743">
            <v>0</v>
          </cell>
          <cell r="O7743">
            <v>0</v>
          </cell>
          <cell r="P7743">
            <v>0</v>
          </cell>
          <cell r="R7743" t="str">
            <v>SINAPI</v>
          </cell>
        </row>
        <row r="7744">
          <cell r="G7744">
            <v>0</v>
          </cell>
          <cell r="H7744">
            <v>0</v>
          </cell>
          <cell r="O7744">
            <v>0</v>
          </cell>
          <cell r="P7744">
            <v>0</v>
          </cell>
          <cell r="R7744" t="str">
            <v>SINAPI</v>
          </cell>
        </row>
        <row r="7745">
          <cell r="G7745">
            <v>0</v>
          </cell>
          <cell r="H7745">
            <v>0</v>
          </cell>
          <cell r="O7745">
            <v>0</v>
          </cell>
          <cell r="P7745">
            <v>0</v>
          </cell>
          <cell r="R7745" t="str">
            <v>SINAPI</v>
          </cell>
        </row>
        <row r="7746">
          <cell r="G7746">
            <v>0</v>
          </cell>
          <cell r="H7746">
            <v>0</v>
          </cell>
          <cell r="O7746">
            <v>0</v>
          </cell>
          <cell r="P7746">
            <v>0</v>
          </cell>
          <cell r="R7746" t="str">
            <v>SINAPI</v>
          </cell>
        </row>
        <row r="7747">
          <cell r="G7747">
            <v>0</v>
          </cell>
          <cell r="H7747">
            <v>0</v>
          </cell>
          <cell r="O7747">
            <v>0</v>
          </cell>
          <cell r="P7747">
            <v>0</v>
          </cell>
          <cell r="R7747" t="str">
            <v>SINAPI</v>
          </cell>
        </row>
        <row r="7748">
          <cell r="G7748">
            <v>0</v>
          </cell>
          <cell r="H7748">
            <v>0</v>
          </cell>
          <cell r="O7748">
            <v>0</v>
          </cell>
          <cell r="P7748">
            <v>0</v>
          </cell>
          <cell r="R7748" t="str">
            <v>SINAPI</v>
          </cell>
        </row>
        <row r="7749">
          <cell r="G7749">
            <v>0</v>
          </cell>
          <cell r="H7749">
            <v>0</v>
          </cell>
          <cell r="O7749">
            <v>0</v>
          </cell>
          <cell r="P7749">
            <v>0</v>
          </cell>
          <cell r="R7749" t="str">
            <v>SINAPI</v>
          </cell>
        </row>
        <row r="7750">
          <cell r="G7750">
            <v>0</v>
          </cell>
          <cell r="H7750">
            <v>0</v>
          </cell>
          <cell r="O7750">
            <v>0</v>
          </cell>
          <cell r="P7750">
            <v>0</v>
          </cell>
          <cell r="R7750" t="str">
            <v>SINAPI</v>
          </cell>
        </row>
        <row r="7751">
          <cell r="G7751">
            <v>0</v>
          </cell>
          <cell r="H7751">
            <v>0</v>
          </cell>
          <cell r="O7751">
            <v>0</v>
          </cell>
          <cell r="P7751">
            <v>0</v>
          </cell>
          <cell r="R7751" t="str">
            <v>SINAPI</v>
          </cell>
        </row>
        <row r="7752">
          <cell r="G7752">
            <v>0</v>
          </cell>
          <cell r="H7752">
            <v>0</v>
          </cell>
          <cell r="O7752">
            <v>0</v>
          </cell>
          <cell r="P7752">
            <v>0</v>
          </cell>
          <cell r="R7752" t="str">
            <v>SINAPI</v>
          </cell>
        </row>
        <row r="7753">
          <cell r="G7753">
            <v>0</v>
          </cell>
          <cell r="H7753">
            <v>0</v>
          </cell>
          <cell r="O7753">
            <v>0</v>
          </cell>
          <cell r="P7753">
            <v>0</v>
          </cell>
          <cell r="R7753" t="str">
            <v>SINAPI</v>
          </cell>
        </row>
        <row r="7754">
          <cell r="G7754">
            <v>0</v>
          </cell>
          <cell r="H7754">
            <v>0</v>
          </cell>
          <cell r="O7754">
            <v>0</v>
          </cell>
          <cell r="P7754">
            <v>0</v>
          </cell>
          <cell r="R7754" t="str">
            <v>SINAPI</v>
          </cell>
        </row>
        <row r="7755">
          <cell r="G7755">
            <v>0</v>
          </cell>
          <cell r="H7755">
            <v>0</v>
          </cell>
          <cell r="O7755">
            <v>0</v>
          </cell>
          <cell r="P7755">
            <v>0</v>
          </cell>
          <cell r="R7755" t="str">
            <v>SINAPI</v>
          </cell>
        </row>
        <row r="7756">
          <cell r="G7756">
            <v>0</v>
          </cell>
          <cell r="H7756">
            <v>0</v>
          </cell>
          <cell r="O7756">
            <v>0</v>
          </cell>
          <cell r="P7756">
            <v>0</v>
          </cell>
          <cell r="R7756" t="str">
            <v>SINAPI</v>
          </cell>
        </row>
        <row r="7757">
          <cell r="G7757">
            <v>0</v>
          </cell>
          <cell r="H7757">
            <v>0</v>
          </cell>
          <cell r="O7757">
            <v>0</v>
          </cell>
          <cell r="P7757">
            <v>0</v>
          </cell>
          <cell r="R7757" t="str">
            <v>SINAPI</v>
          </cell>
        </row>
        <row r="7758">
          <cell r="G7758">
            <v>0</v>
          </cell>
          <cell r="H7758">
            <v>0</v>
          </cell>
          <cell r="O7758">
            <v>0</v>
          </cell>
          <cell r="P7758">
            <v>0</v>
          </cell>
          <cell r="R7758" t="str">
            <v>SINAPI</v>
          </cell>
        </row>
        <row r="7759">
          <cell r="G7759">
            <v>0</v>
          </cell>
          <cell r="H7759">
            <v>0</v>
          </cell>
          <cell r="O7759">
            <v>0</v>
          </cell>
          <cell r="P7759">
            <v>0</v>
          </cell>
          <cell r="R7759" t="str">
            <v>SINAPI</v>
          </cell>
        </row>
        <row r="7760">
          <cell r="G7760">
            <v>0</v>
          </cell>
          <cell r="H7760">
            <v>0</v>
          </cell>
          <cell r="O7760">
            <v>0</v>
          </cell>
          <cell r="P7760">
            <v>0</v>
          </cell>
          <cell r="R7760" t="str">
            <v>SINAPI</v>
          </cell>
        </row>
        <row r="7761">
          <cell r="G7761">
            <v>0</v>
          </cell>
          <cell r="H7761">
            <v>0</v>
          </cell>
          <cell r="O7761">
            <v>0</v>
          </cell>
          <cell r="P7761">
            <v>0</v>
          </cell>
          <cell r="R7761" t="str">
            <v>SINAPI</v>
          </cell>
        </row>
        <row r="7762">
          <cell r="G7762">
            <v>0</v>
          </cell>
          <cell r="H7762">
            <v>0</v>
          </cell>
          <cell r="O7762">
            <v>0</v>
          </cell>
          <cell r="P7762">
            <v>0</v>
          </cell>
          <cell r="R7762" t="str">
            <v>SINAPI</v>
          </cell>
        </row>
        <row r="7763">
          <cell r="G7763">
            <v>0</v>
          </cell>
          <cell r="H7763">
            <v>0</v>
          </cell>
          <cell r="O7763">
            <v>0</v>
          </cell>
          <cell r="P7763">
            <v>0</v>
          </cell>
          <cell r="R7763" t="str">
            <v>SINAPI</v>
          </cell>
        </row>
        <row r="7764">
          <cell r="G7764">
            <v>0</v>
          </cell>
          <cell r="H7764">
            <v>0</v>
          </cell>
          <cell r="O7764">
            <v>0</v>
          </cell>
          <cell r="P7764">
            <v>0</v>
          </cell>
          <cell r="R7764" t="str">
            <v>SINAPI</v>
          </cell>
        </row>
        <row r="7765">
          <cell r="G7765">
            <v>0</v>
          </cell>
          <cell r="H7765">
            <v>0</v>
          </cell>
          <cell r="O7765">
            <v>0</v>
          </cell>
          <cell r="P7765">
            <v>0</v>
          </cell>
          <cell r="R7765" t="str">
            <v>SINAPI</v>
          </cell>
        </row>
        <row r="7766">
          <cell r="G7766">
            <v>0</v>
          </cell>
          <cell r="H7766">
            <v>0</v>
          </cell>
          <cell r="O7766">
            <v>0</v>
          </cell>
          <cell r="P7766">
            <v>0</v>
          </cell>
          <cell r="R7766" t="str">
            <v>SINAPI</v>
          </cell>
        </row>
        <row r="7767">
          <cell r="G7767">
            <v>0</v>
          </cell>
          <cell r="H7767">
            <v>0</v>
          </cell>
          <cell r="O7767">
            <v>0</v>
          </cell>
          <cell r="P7767">
            <v>0</v>
          </cell>
          <cell r="R7767" t="str">
            <v>SINAPI</v>
          </cell>
        </row>
        <row r="7768">
          <cell r="G7768">
            <v>0</v>
          </cell>
          <cell r="H7768">
            <v>0</v>
          </cell>
          <cell r="O7768">
            <v>0</v>
          </cell>
          <cell r="P7768">
            <v>0</v>
          </cell>
          <cell r="R7768" t="str">
            <v>SINAPI</v>
          </cell>
        </row>
        <row r="7769">
          <cell r="G7769">
            <v>0</v>
          </cell>
          <cell r="H7769">
            <v>0</v>
          </cell>
          <cell r="O7769">
            <v>0</v>
          </cell>
          <cell r="P7769">
            <v>0</v>
          </cell>
          <cell r="R7769" t="str">
            <v>SINAPI</v>
          </cell>
        </row>
        <row r="7770">
          <cell r="G7770">
            <v>0</v>
          </cell>
          <cell r="H7770">
            <v>0</v>
          </cell>
          <cell r="O7770">
            <v>0</v>
          </cell>
          <cell r="P7770">
            <v>0</v>
          </cell>
          <cell r="R7770" t="str">
            <v>SINAPI</v>
          </cell>
        </row>
        <row r="7771">
          <cell r="G7771">
            <v>0</v>
          </cell>
          <cell r="H7771">
            <v>0</v>
          </cell>
          <cell r="O7771">
            <v>0</v>
          </cell>
          <cell r="P7771">
            <v>0</v>
          </cell>
          <cell r="R7771" t="str">
            <v>SINAPI</v>
          </cell>
        </row>
        <row r="7772">
          <cell r="G7772">
            <v>0</v>
          </cell>
          <cell r="H7772">
            <v>0</v>
          </cell>
          <cell r="O7772">
            <v>0</v>
          </cell>
          <cell r="P7772">
            <v>0</v>
          </cell>
          <cell r="R7772" t="str">
            <v>SINAPI</v>
          </cell>
        </row>
        <row r="7773">
          <cell r="G7773">
            <v>0</v>
          </cell>
          <cell r="H7773">
            <v>0</v>
          </cell>
          <cell r="O7773">
            <v>0</v>
          </cell>
          <cell r="P7773">
            <v>0</v>
          </cell>
          <cell r="R7773" t="str">
            <v>SINAPI</v>
          </cell>
        </row>
        <row r="7774">
          <cell r="G7774">
            <v>0</v>
          </cell>
          <cell r="H7774">
            <v>0</v>
          </cell>
          <cell r="O7774">
            <v>0</v>
          </cell>
          <cell r="P7774">
            <v>0</v>
          </cell>
          <cell r="R7774" t="str">
            <v>SINAPI</v>
          </cell>
        </row>
        <row r="7775">
          <cell r="G7775">
            <v>0</v>
          </cell>
          <cell r="H7775">
            <v>0</v>
          </cell>
          <cell r="O7775">
            <v>0</v>
          </cell>
          <cell r="P7775">
            <v>0</v>
          </cell>
          <cell r="R7775" t="str">
            <v>SINAPI</v>
          </cell>
        </row>
        <row r="7776">
          <cell r="G7776">
            <v>0</v>
          </cell>
          <cell r="H7776">
            <v>0</v>
          </cell>
          <cell r="O7776">
            <v>0</v>
          </cell>
          <cell r="P7776">
            <v>0</v>
          </cell>
          <cell r="R7776" t="str">
            <v>SINAPI</v>
          </cell>
        </row>
        <row r="7777">
          <cell r="G7777">
            <v>0</v>
          </cell>
          <cell r="H7777">
            <v>0</v>
          </cell>
          <cell r="O7777">
            <v>0</v>
          </cell>
          <cell r="P7777">
            <v>0</v>
          </cell>
          <cell r="R7777" t="str">
            <v>SINAPI</v>
          </cell>
        </row>
        <row r="7778">
          <cell r="G7778">
            <v>0</v>
          </cell>
          <cell r="H7778">
            <v>0</v>
          </cell>
          <cell r="O7778">
            <v>0</v>
          </cell>
          <cell r="P7778">
            <v>0</v>
          </cell>
          <cell r="R7778" t="str">
            <v>SINAPI</v>
          </cell>
        </row>
        <row r="7779">
          <cell r="G7779">
            <v>0</v>
          </cell>
          <cell r="H7779">
            <v>0</v>
          </cell>
          <cell r="O7779">
            <v>0</v>
          </cell>
          <cell r="P7779">
            <v>0</v>
          </cell>
          <cell r="R7779" t="str">
            <v>SINAPI</v>
          </cell>
        </row>
        <row r="7780">
          <cell r="G7780">
            <v>0</v>
          </cell>
          <cell r="H7780">
            <v>0</v>
          </cell>
          <cell r="O7780">
            <v>0</v>
          </cell>
          <cell r="P7780">
            <v>0</v>
          </cell>
          <cell r="R7780" t="str">
            <v>SINAPI</v>
          </cell>
        </row>
        <row r="7781">
          <cell r="G7781">
            <v>0</v>
          </cell>
          <cell r="H7781">
            <v>0</v>
          </cell>
          <cell r="O7781">
            <v>0</v>
          </cell>
          <cell r="P7781">
            <v>0</v>
          </cell>
          <cell r="R7781" t="str">
            <v>SINAPI</v>
          </cell>
        </row>
        <row r="7782">
          <cell r="G7782">
            <v>0</v>
          </cell>
          <cell r="H7782">
            <v>0</v>
          </cell>
          <cell r="O7782">
            <v>0</v>
          </cell>
          <cell r="P7782">
            <v>0</v>
          </cell>
          <cell r="R7782" t="str">
            <v>SINAPI</v>
          </cell>
        </row>
        <row r="7783">
          <cell r="G7783">
            <v>0</v>
          </cell>
          <cell r="H7783">
            <v>0</v>
          </cell>
          <cell r="O7783">
            <v>0</v>
          </cell>
          <cell r="P7783">
            <v>0</v>
          </cell>
          <cell r="R7783" t="str">
            <v>SINAPI</v>
          </cell>
        </row>
        <row r="7784">
          <cell r="G7784">
            <v>0</v>
          </cell>
          <cell r="H7784">
            <v>0</v>
          </cell>
          <cell r="O7784">
            <v>0</v>
          </cell>
          <cell r="P7784">
            <v>0</v>
          </cell>
          <cell r="R7784" t="str">
            <v>SINAPI</v>
          </cell>
        </row>
        <row r="7785">
          <cell r="G7785">
            <v>0</v>
          </cell>
          <cell r="H7785">
            <v>0</v>
          </cell>
          <cell r="O7785">
            <v>0</v>
          </cell>
          <cell r="P7785">
            <v>0</v>
          </cell>
          <cell r="R7785" t="str">
            <v>SINAPI</v>
          </cell>
        </row>
        <row r="7786">
          <cell r="G7786">
            <v>0</v>
          </cell>
          <cell r="H7786">
            <v>0</v>
          </cell>
          <cell r="O7786">
            <v>0</v>
          </cell>
          <cell r="P7786">
            <v>0</v>
          </cell>
          <cell r="R7786" t="str">
            <v>SINAPI</v>
          </cell>
        </row>
        <row r="7787">
          <cell r="G7787">
            <v>0</v>
          </cell>
          <cell r="H7787">
            <v>0</v>
          </cell>
          <cell r="O7787">
            <v>0</v>
          </cell>
          <cell r="P7787">
            <v>0</v>
          </cell>
          <cell r="R7787" t="str">
            <v>SINAPI</v>
          </cell>
        </row>
        <row r="7788">
          <cell r="G7788">
            <v>0</v>
          </cell>
          <cell r="H7788">
            <v>0</v>
          </cell>
          <cell r="O7788">
            <v>0</v>
          </cell>
          <cell r="P7788">
            <v>0</v>
          </cell>
          <cell r="R7788" t="str">
            <v>SINAPI</v>
          </cell>
        </row>
        <row r="7789">
          <cell r="G7789">
            <v>0</v>
          </cell>
          <cell r="H7789">
            <v>0</v>
          </cell>
          <cell r="O7789">
            <v>0</v>
          </cell>
          <cell r="P7789">
            <v>0</v>
          </cell>
          <cell r="R7789" t="str">
            <v>SINAPI</v>
          </cell>
        </row>
        <row r="7790">
          <cell r="G7790">
            <v>0</v>
          </cell>
          <cell r="H7790">
            <v>0</v>
          </cell>
          <cell r="O7790">
            <v>0</v>
          </cell>
          <cell r="P7790">
            <v>0</v>
          </cell>
          <cell r="R7790" t="str">
            <v>SINAPI</v>
          </cell>
        </row>
        <row r="7791">
          <cell r="G7791">
            <v>0</v>
          </cell>
          <cell r="H7791">
            <v>0</v>
          </cell>
          <cell r="O7791">
            <v>0</v>
          </cell>
          <cell r="P7791">
            <v>0</v>
          </cell>
          <cell r="R7791" t="str">
            <v>SINAPI</v>
          </cell>
        </row>
        <row r="7792">
          <cell r="G7792">
            <v>0</v>
          </cell>
          <cell r="H7792">
            <v>0</v>
          </cell>
          <cell r="O7792">
            <v>0</v>
          </cell>
          <cell r="P7792">
            <v>0</v>
          </cell>
          <cell r="R7792" t="str">
            <v>SINAPI</v>
          </cell>
        </row>
        <row r="7793">
          <cell r="G7793">
            <v>0</v>
          </cell>
          <cell r="H7793">
            <v>0</v>
          </cell>
          <cell r="O7793">
            <v>0</v>
          </cell>
          <cell r="P7793">
            <v>0</v>
          </cell>
          <cell r="R7793" t="str">
            <v>SINAPI</v>
          </cell>
        </row>
        <row r="7794">
          <cell r="G7794">
            <v>0</v>
          </cell>
          <cell r="H7794">
            <v>0</v>
          </cell>
          <cell r="O7794">
            <v>0</v>
          </cell>
          <cell r="P7794">
            <v>0</v>
          </cell>
          <cell r="R7794" t="str">
            <v>SINAPI</v>
          </cell>
        </row>
        <row r="7795">
          <cell r="G7795">
            <v>0</v>
          </cell>
          <cell r="H7795">
            <v>0</v>
          </cell>
          <cell r="O7795">
            <v>0</v>
          </cell>
          <cell r="P7795">
            <v>0</v>
          </cell>
          <cell r="R7795" t="str">
            <v>SINAPI</v>
          </cell>
        </row>
        <row r="7796">
          <cell r="G7796">
            <v>0</v>
          </cell>
          <cell r="H7796">
            <v>0</v>
          </cell>
          <cell r="O7796">
            <v>0</v>
          </cell>
          <cell r="P7796">
            <v>0</v>
          </cell>
          <cell r="R7796" t="str">
            <v>SINAPI</v>
          </cell>
        </row>
        <row r="7797">
          <cell r="G7797">
            <v>0</v>
          </cell>
          <cell r="H7797">
            <v>0</v>
          </cell>
          <cell r="O7797">
            <v>0</v>
          </cell>
          <cell r="P7797">
            <v>0</v>
          </cell>
          <cell r="R7797" t="str">
            <v>SINAPI</v>
          </cell>
        </row>
        <row r="7798">
          <cell r="G7798">
            <v>0</v>
          </cell>
          <cell r="H7798">
            <v>0</v>
          </cell>
          <cell r="O7798">
            <v>0</v>
          </cell>
          <cell r="P7798">
            <v>0</v>
          </cell>
          <cell r="R7798" t="str">
            <v>SINAPI</v>
          </cell>
        </row>
        <row r="7799">
          <cell r="G7799">
            <v>0</v>
          </cell>
          <cell r="H7799">
            <v>0</v>
          </cell>
          <cell r="O7799">
            <v>0</v>
          </cell>
          <cell r="P7799">
            <v>0</v>
          </cell>
          <cell r="R7799" t="str">
            <v>SINAPI</v>
          </cell>
        </row>
        <row r="7800">
          <cell r="G7800">
            <v>0</v>
          </cell>
          <cell r="H7800">
            <v>0</v>
          </cell>
          <cell r="O7800">
            <v>0</v>
          </cell>
          <cell r="P7800">
            <v>0</v>
          </cell>
          <cell r="R7800" t="str">
            <v>SINAPI</v>
          </cell>
        </row>
        <row r="7801">
          <cell r="G7801">
            <v>0</v>
          </cell>
          <cell r="H7801">
            <v>0</v>
          </cell>
          <cell r="O7801">
            <v>0</v>
          </cell>
          <cell r="P7801">
            <v>0</v>
          </cell>
          <cell r="R7801" t="str">
            <v>SINAPI</v>
          </cell>
        </row>
        <row r="7802">
          <cell r="G7802">
            <v>0</v>
          </cell>
          <cell r="H7802">
            <v>0</v>
          </cell>
          <cell r="O7802">
            <v>0</v>
          </cell>
          <cell r="P7802">
            <v>0</v>
          </cell>
          <cell r="R7802" t="str">
            <v>SINAPI</v>
          </cell>
        </row>
        <row r="7803">
          <cell r="G7803">
            <v>0</v>
          </cell>
          <cell r="H7803">
            <v>0</v>
          </cell>
          <cell r="O7803">
            <v>0</v>
          </cell>
          <cell r="P7803">
            <v>0</v>
          </cell>
          <cell r="R7803" t="str">
            <v>SINAPI</v>
          </cell>
        </row>
        <row r="7804">
          <cell r="G7804">
            <v>0</v>
          </cell>
          <cell r="H7804">
            <v>0</v>
          </cell>
          <cell r="O7804">
            <v>0</v>
          </cell>
          <cell r="P7804">
            <v>0</v>
          </cell>
          <cell r="R7804" t="str">
            <v>SINAPI</v>
          </cell>
        </row>
        <row r="7805">
          <cell r="G7805">
            <v>0</v>
          </cell>
          <cell r="H7805">
            <v>0</v>
          </cell>
          <cell r="O7805">
            <v>0</v>
          </cell>
          <cell r="P7805">
            <v>0</v>
          </cell>
          <cell r="R7805" t="str">
            <v>SINAPI</v>
          </cell>
        </row>
        <row r="7806">
          <cell r="G7806">
            <v>0</v>
          </cell>
          <cell r="H7806">
            <v>0</v>
          </cell>
          <cell r="O7806">
            <v>0</v>
          </cell>
          <cell r="P7806">
            <v>0</v>
          </cell>
          <cell r="R7806" t="str">
            <v>SINAPI</v>
          </cell>
        </row>
        <row r="7807">
          <cell r="G7807">
            <v>0</v>
          </cell>
          <cell r="H7807">
            <v>0</v>
          </cell>
          <cell r="O7807">
            <v>0</v>
          </cell>
          <cell r="P7807">
            <v>0</v>
          </cell>
          <cell r="R7807" t="str">
            <v>SINAPI</v>
          </cell>
        </row>
        <row r="7808">
          <cell r="G7808">
            <v>0</v>
          </cell>
          <cell r="H7808">
            <v>0</v>
          </cell>
          <cell r="O7808">
            <v>0</v>
          </cell>
          <cell r="P7808">
            <v>0</v>
          </cell>
          <cell r="R7808" t="str">
            <v>SINAPI</v>
          </cell>
        </row>
        <row r="7809">
          <cell r="G7809">
            <v>0</v>
          </cell>
          <cell r="H7809">
            <v>0</v>
          </cell>
          <cell r="O7809">
            <v>0</v>
          </cell>
          <cell r="P7809">
            <v>0</v>
          </cell>
          <cell r="R7809" t="str">
            <v>SINAPI</v>
          </cell>
        </row>
        <row r="7810">
          <cell r="G7810">
            <v>0</v>
          </cell>
          <cell r="H7810">
            <v>0</v>
          </cell>
          <cell r="O7810">
            <v>0</v>
          </cell>
          <cell r="P7810">
            <v>0</v>
          </cell>
          <cell r="R7810" t="str">
            <v>SINAPI</v>
          </cell>
        </row>
        <row r="7811">
          <cell r="G7811">
            <v>0</v>
          </cell>
          <cell r="H7811">
            <v>0</v>
          </cell>
          <cell r="O7811">
            <v>0</v>
          </cell>
          <cell r="P7811">
            <v>0</v>
          </cell>
          <cell r="R7811" t="str">
            <v>SINAPI</v>
          </cell>
        </row>
        <row r="7812">
          <cell r="G7812">
            <v>0</v>
          </cell>
          <cell r="H7812">
            <v>0</v>
          </cell>
          <cell r="O7812">
            <v>0</v>
          </cell>
          <cell r="P7812">
            <v>0</v>
          </cell>
          <cell r="R7812" t="str">
            <v>SINAPI</v>
          </cell>
        </row>
        <row r="7813">
          <cell r="G7813">
            <v>0</v>
          </cell>
          <cell r="H7813">
            <v>0</v>
          </cell>
          <cell r="O7813">
            <v>0</v>
          </cell>
          <cell r="P7813">
            <v>0</v>
          </cell>
          <cell r="R7813" t="str">
            <v>SINAPI</v>
          </cell>
        </row>
        <row r="7814">
          <cell r="G7814">
            <v>0</v>
          </cell>
          <cell r="H7814">
            <v>0</v>
          </cell>
          <cell r="O7814">
            <v>0</v>
          </cell>
          <cell r="P7814">
            <v>0</v>
          </cell>
          <cell r="R7814" t="str">
            <v>SINAPI</v>
          </cell>
        </row>
        <row r="7815">
          <cell r="G7815">
            <v>0</v>
          </cell>
          <cell r="H7815">
            <v>0</v>
          </cell>
          <cell r="O7815">
            <v>0</v>
          </cell>
          <cell r="P7815">
            <v>0</v>
          </cell>
          <cell r="R7815" t="str">
            <v>SINAPI</v>
          </cell>
        </row>
        <row r="7816">
          <cell r="G7816">
            <v>0</v>
          </cell>
          <cell r="H7816">
            <v>0</v>
          </cell>
          <cell r="O7816">
            <v>0</v>
          </cell>
          <cell r="P7816">
            <v>0</v>
          </cell>
          <cell r="R7816" t="str">
            <v>SINAPI</v>
          </cell>
        </row>
        <row r="7817">
          <cell r="G7817">
            <v>0</v>
          </cell>
          <cell r="H7817">
            <v>0</v>
          </cell>
          <cell r="O7817">
            <v>0</v>
          </cell>
          <cell r="P7817">
            <v>0</v>
          </cell>
          <cell r="R7817" t="str">
            <v>SINAPI</v>
          </cell>
        </row>
        <row r="7818">
          <cell r="G7818">
            <v>0</v>
          </cell>
          <cell r="H7818">
            <v>0</v>
          </cell>
          <cell r="O7818">
            <v>0</v>
          </cell>
          <cell r="P7818">
            <v>0</v>
          </cell>
          <cell r="R7818" t="str">
            <v>SINAPI</v>
          </cell>
        </row>
        <row r="7819">
          <cell r="G7819">
            <v>0</v>
          </cell>
          <cell r="H7819">
            <v>0</v>
          </cell>
          <cell r="O7819">
            <v>0</v>
          </cell>
          <cell r="P7819">
            <v>0</v>
          </cell>
          <cell r="R7819" t="str">
            <v>SINAPI</v>
          </cell>
        </row>
        <row r="7820">
          <cell r="G7820">
            <v>0</v>
          </cell>
          <cell r="H7820">
            <v>0</v>
          </cell>
          <cell r="O7820">
            <v>0</v>
          </cell>
          <cell r="P7820">
            <v>0</v>
          </cell>
          <cell r="R7820" t="str">
            <v>SINAPI</v>
          </cell>
        </row>
        <row r="7821">
          <cell r="G7821">
            <v>0</v>
          </cell>
          <cell r="H7821">
            <v>0</v>
          </cell>
          <cell r="O7821">
            <v>0</v>
          </cell>
          <cell r="P7821">
            <v>0</v>
          </cell>
          <cell r="R7821" t="str">
            <v>SINAPI</v>
          </cell>
        </row>
        <row r="7822">
          <cell r="G7822">
            <v>0</v>
          </cell>
          <cell r="H7822">
            <v>0</v>
          </cell>
          <cell r="O7822">
            <v>0</v>
          </cell>
          <cell r="P7822">
            <v>0</v>
          </cell>
          <cell r="R7822" t="str">
            <v>SINAPI</v>
          </cell>
        </row>
        <row r="7823">
          <cell r="G7823">
            <v>0</v>
          </cell>
          <cell r="H7823">
            <v>0</v>
          </cell>
          <cell r="O7823">
            <v>0</v>
          </cell>
          <cell r="P7823">
            <v>0</v>
          </cell>
          <cell r="R7823" t="str">
            <v>SINAPI</v>
          </cell>
        </row>
        <row r="7824">
          <cell r="G7824">
            <v>0</v>
          </cell>
          <cell r="H7824">
            <v>0</v>
          </cell>
          <cell r="O7824">
            <v>0</v>
          </cell>
          <cell r="P7824">
            <v>0</v>
          </cell>
          <cell r="R7824" t="str">
            <v>SINAPI</v>
          </cell>
        </row>
        <row r="7825">
          <cell r="G7825">
            <v>0</v>
          </cell>
          <cell r="H7825">
            <v>0</v>
          </cell>
          <cell r="O7825">
            <v>0</v>
          </cell>
          <cell r="P7825">
            <v>0</v>
          </cell>
          <cell r="R7825" t="str">
            <v>SINAPI</v>
          </cell>
        </row>
        <row r="7826">
          <cell r="G7826">
            <v>0</v>
          </cell>
          <cell r="H7826">
            <v>0</v>
          </cell>
          <cell r="O7826">
            <v>0</v>
          </cell>
          <cell r="P7826">
            <v>0</v>
          </cell>
          <cell r="R7826" t="str">
            <v>SINAPI</v>
          </cell>
        </row>
        <row r="7827">
          <cell r="G7827">
            <v>0</v>
          </cell>
          <cell r="H7827">
            <v>0</v>
          </cell>
          <cell r="O7827">
            <v>0</v>
          </cell>
          <cell r="P7827">
            <v>0</v>
          </cell>
          <cell r="R7827" t="str">
            <v>SINAPI</v>
          </cell>
        </row>
        <row r="7828">
          <cell r="G7828">
            <v>0</v>
          </cell>
          <cell r="H7828">
            <v>0</v>
          </cell>
          <cell r="O7828">
            <v>0</v>
          </cell>
          <cell r="P7828">
            <v>0</v>
          </cell>
          <cell r="R7828" t="str">
            <v>SINAPI</v>
          </cell>
        </row>
        <row r="7829">
          <cell r="G7829">
            <v>0</v>
          </cell>
          <cell r="H7829">
            <v>0</v>
          </cell>
          <cell r="O7829">
            <v>0</v>
          </cell>
          <cell r="P7829">
            <v>0</v>
          </cell>
          <cell r="R7829" t="str">
            <v>SINAPI</v>
          </cell>
        </row>
        <row r="7830">
          <cell r="G7830">
            <v>0</v>
          </cell>
          <cell r="H7830">
            <v>0</v>
          </cell>
          <cell r="O7830">
            <v>0</v>
          </cell>
          <cell r="P7830">
            <v>0</v>
          </cell>
          <cell r="R7830" t="str">
            <v>SINAPI</v>
          </cell>
        </row>
        <row r="7831">
          <cell r="G7831">
            <v>0</v>
          </cell>
          <cell r="H7831">
            <v>0</v>
          </cell>
          <cell r="O7831">
            <v>0</v>
          </cell>
          <cell r="P7831">
            <v>0</v>
          </cell>
          <cell r="R7831" t="str">
            <v>SINAPI</v>
          </cell>
        </row>
        <row r="7832">
          <cell r="G7832">
            <v>0</v>
          </cell>
          <cell r="H7832">
            <v>0</v>
          </cell>
          <cell r="O7832">
            <v>0</v>
          </cell>
          <cell r="P7832">
            <v>0</v>
          </cell>
          <cell r="R7832" t="str">
            <v>SINAPI</v>
          </cell>
        </row>
        <row r="7833">
          <cell r="G7833">
            <v>0</v>
          </cell>
          <cell r="H7833">
            <v>0</v>
          </cell>
          <cell r="O7833">
            <v>0</v>
          </cell>
          <cell r="P7833">
            <v>0</v>
          </cell>
          <cell r="R7833" t="str">
            <v>SINAPI</v>
          </cell>
        </row>
        <row r="7834">
          <cell r="G7834">
            <v>0</v>
          </cell>
          <cell r="H7834">
            <v>0</v>
          </cell>
          <cell r="O7834">
            <v>0</v>
          </cell>
          <cell r="P7834">
            <v>0</v>
          </cell>
          <cell r="R7834" t="str">
            <v>SINAPI</v>
          </cell>
        </row>
        <row r="7835">
          <cell r="G7835">
            <v>0</v>
          </cell>
          <cell r="H7835">
            <v>0</v>
          </cell>
          <cell r="O7835">
            <v>0</v>
          </cell>
          <cell r="P7835">
            <v>0</v>
          </cell>
          <cell r="R7835" t="str">
            <v>SINAPI</v>
          </cell>
        </row>
        <row r="7836">
          <cell r="G7836">
            <v>0</v>
          </cell>
          <cell r="H7836">
            <v>0</v>
          </cell>
          <cell r="O7836">
            <v>0</v>
          </cell>
          <cell r="P7836">
            <v>0</v>
          </cell>
          <cell r="R7836" t="str">
            <v>SINAPI</v>
          </cell>
        </row>
        <row r="7837">
          <cell r="G7837">
            <v>0</v>
          </cell>
          <cell r="H7837">
            <v>0</v>
          </cell>
          <cell r="O7837">
            <v>0</v>
          </cell>
          <cell r="P7837">
            <v>0</v>
          </cell>
          <cell r="R7837" t="str">
            <v>SINAPI</v>
          </cell>
        </row>
        <row r="7838">
          <cell r="G7838">
            <v>0</v>
          </cell>
          <cell r="H7838">
            <v>0</v>
          </cell>
          <cell r="O7838">
            <v>0</v>
          </cell>
          <cell r="P7838">
            <v>0</v>
          </cell>
          <cell r="R7838" t="str">
            <v>SINAPI</v>
          </cell>
        </row>
        <row r="7839">
          <cell r="G7839">
            <v>0</v>
          </cell>
          <cell r="H7839">
            <v>0</v>
          </cell>
          <cell r="O7839">
            <v>0</v>
          </cell>
          <cell r="P7839">
            <v>0</v>
          </cell>
          <cell r="R7839" t="str">
            <v>SINAPI</v>
          </cell>
        </row>
        <row r="7840">
          <cell r="G7840">
            <v>0</v>
          </cell>
          <cell r="H7840">
            <v>0</v>
          </cell>
          <cell r="O7840">
            <v>0</v>
          </cell>
          <cell r="P7840">
            <v>0</v>
          </cell>
          <cell r="R7840" t="str">
            <v>SINAPI</v>
          </cell>
        </row>
        <row r="7841">
          <cell r="G7841">
            <v>0</v>
          </cell>
          <cell r="H7841">
            <v>0</v>
          </cell>
          <cell r="O7841">
            <v>0</v>
          </cell>
          <cell r="P7841">
            <v>0</v>
          </cell>
          <cell r="R7841" t="str">
            <v>SINAPI</v>
          </cell>
        </row>
        <row r="7842">
          <cell r="G7842">
            <v>0</v>
          </cell>
          <cell r="H7842">
            <v>0</v>
          </cell>
          <cell r="O7842">
            <v>0</v>
          </cell>
          <cell r="P7842">
            <v>0</v>
          </cell>
          <cell r="R7842" t="str">
            <v>SINAPI</v>
          </cell>
        </row>
        <row r="7843">
          <cell r="G7843">
            <v>0</v>
          </cell>
          <cell r="H7843">
            <v>0</v>
          </cell>
          <cell r="O7843">
            <v>0</v>
          </cell>
          <cell r="P7843">
            <v>0</v>
          </cell>
          <cell r="R7843" t="str">
            <v>SINAPI</v>
          </cell>
        </row>
        <row r="7844">
          <cell r="G7844">
            <v>0</v>
          </cell>
          <cell r="H7844">
            <v>0</v>
          </cell>
          <cell r="O7844">
            <v>0</v>
          </cell>
          <cell r="P7844">
            <v>0</v>
          </cell>
          <cell r="R7844" t="str">
            <v>SINAPI</v>
          </cell>
        </row>
        <row r="7845">
          <cell r="G7845">
            <v>0</v>
          </cell>
          <cell r="H7845">
            <v>0</v>
          </cell>
          <cell r="O7845">
            <v>0</v>
          </cell>
          <cell r="P7845">
            <v>0</v>
          </cell>
          <cell r="R7845" t="str">
            <v>SINAPI</v>
          </cell>
        </row>
        <row r="7846">
          <cell r="G7846">
            <v>0</v>
          </cell>
          <cell r="H7846">
            <v>0</v>
          </cell>
          <cell r="O7846">
            <v>0</v>
          </cell>
          <cell r="P7846">
            <v>0</v>
          </cell>
          <cell r="R7846" t="str">
            <v>SINAPI</v>
          </cell>
        </row>
        <row r="7847">
          <cell r="G7847">
            <v>0</v>
          </cell>
          <cell r="H7847">
            <v>0</v>
          </cell>
          <cell r="O7847">
            <v>0</v>
          </cell>
          <cell r="P7847">
            <v>0</v>
          </cell>
          <cell r="R7847" t="str">
            <v>SINAPI</v>
          </cell>
        </row>
        <row r="7848">
          <cell r="G7848">
            <v>0</v>
          </cell>
          <cell r="H7848">
            <v>0</v>
          </cell>
          <cell r="O7848">
            <v>0</v>
          </cell>
          <cell r="P7848">
            <v>0</v>
          </cell>
          <cell r="R7848" t="str">
            <v>SINAPI</v>
          </cell>
        </row>
        <row r="7849">
          <cell r="G7849">
            <v>0</v>
          </cell>
          <cell r="H7849">
            <v>0</v>
          </cell>
          <cell r="O7849">
            <v>0</v>
          </cell>
          <cell r="P7849">
            <v>0</v>
          </cell>
          <cell r="R7849" t="str">
            <v>SINAPI</v>
          </cell>
        </row>
        <row r="7850">
          <cell r="G7850">
            <v>0</v>
          </cell>
          <cell r="H7850">
            <v>0</v>
          </cell>
          <cell r="O7850">
            <v>0</v>
          </cell>
          <cell r="P7850">
            <v>0</v>
          </cell>
          <cell r="R7850" t="str">
            <v>SINAPI</v>
          </cell>
        </row>
        <row r="7851">
          <cell r="G7851">
            <v>0</v>
          </cell>
          <cell r="H7851">
            <v>0</v>
          </cell>
          <cell r="O7851">
            <v>0</v>
          </cell>
          <cell r="P7851">
            <v>0</v>
          </cell>
          <cell r="R7851" t="str">
            <v>SINAPI</v>
          </cell>
        </row>
        <row r="7852">
          <cell r="G7852">
            <v>0</v>
          </cell>
          <cell r="H7852">
            <v>0</v>
          </cell>
          <cell r="O7852">
            <v>0</v>
          </cell>
          <cell r="P7852">
            <v>0</v>
          </cell>
          <cell r="R7852" t="str">
            <v>SINAPI</v>
          </cell>
        </row>
        <row r="7853">
          <cell r="G7853">
            <v>0</v>
          </cell>
          <cell r="H7853">
            <v>0</v>
          </cell>
          <cell r="O7853">
            <v>0</v>
          </cell>
          <cell r="P7853">
            <v>0</v>
          </cell>
          <cell r="R7853" t="str">
            <v>SINAPI</v>
          </cell>
        </row>
        <row r="7854">
          <cell r="G7854">
            <v>0</v>
          </cell>
          <cell r="H7854">
            <v>0</v>
          </cell>
          <cell r="O7854">
            <v>0</v>
          </cell>
          <cell r="P7854">
            <v>0</v>
          </cell>
          <cell r="R7854" t="str">
            <v>SINAPI</v>
          </cell>
        </row>
        <row r="7855">
          <cell r="G7855">
            <v>0</v>
          </cell>
          <cell r="H7855">
            <v>0</v>
          </cell>
          <cell r="O7855">
            <v>0</v>
          </cell>
          <cell r="P7855">
            <v>0</v>
          </cell>
          <cell r="R7855" t="str">
            <v>SINAPI</v>
          </cell>
        </row>
        <row r="7856">
          <cell r="G7856">
            <v>0</v>
          </cell>
          <cell r="H7856">
            <v>0</v>
          </cell>
          <cell r="O7856">
            <v>0</v>
          </cell>
          <cell r="P7856">
            <v>0</v>
          </cell>
          <cell r="R7856" t="str">
            <v>SINAPI</v>
          </cell>
        </row>
        <row r="7857">
          <cell r="G7857">
            <v>0</v>
          </cell>
          <cell r="H7857">
            <v>0</v>
          </cell>
          <cell r="O7857">
            <v>0</v>
          </cell>
          <cell r="P7857">
            <v>0</v>
          </cell>
          <cell r="R7857" t="str">
            <v>SINAPI</v>
          </cell>
        </row>
        <row r="7858">
          <cell r="G7858">
            <v>0</v>
          </cell>
          <cell r="H7858">
            <v>0</v>
          </cell>
          <cell r="O7858">
            <v>0</v>
          </cell>
          <cell r="P7858">
            <v>0</v>
          </cell>
          <cell r="R7858" t="str">
            <v>SINAPI</v>
          </cell>
        </row>
        <row r="7859">
          <cell r="G7859">
            <v>0</v>
          </cell>
          <cell r="H7859">
            <v>0</v>
          </cell>
          <cell r="O7859">
            <v>0</v>
          </cell>
          <cell r="P7859">
            <v>0</v>
          </cell>
          <cell r="R7859" t="str">
            <v>SINAPI</v>
          </cell>
        </row>
        <row r="7860">
          <cell r="G7860">
            <v>0</v>
          </cell>
          <cell r="H7860">
            <v>0</v>
          </cell>
          <cell r="O7860">
            <v>0</v>
          </cell>
          <cell r="P7860">
            <v>0</v>
          </cell>
          <cell r="R7860" t="str">
            <v>SINAPI</v>
          </cell>
        </row>
        <row r="7861">
          <cell r="G7861">
            <v>0</v>
          </cell>
          <cell r="H7861">
            <v>0</v>
          </cell>
          <cell r="O7861">
            <v>0</v>
          </cell>
          <cell r="P7861">
            <v>0</v>
          </cell>
          <cell r="R7861" t="str">
            <v>SINAPI</v>
          </cell>
        </row>
        <row r="7862">
          <cell r="G7862">
            <v>0</v>
          </cell>
          <cell r="H7862">
            <v>0</v>
          </cell>
          <cell r="O7862">
            <v>0</v>
          </cell>
          <cell r="P7862">
            <v>0</v>
          </cell>
          <cell r="R7862" t="str">
            <v>SINAPI</v>
          </cell>
        </row>
        <row r="7863">
          <cell r="G7863">
            <v>0</v>
          </cell>
          <cell r="H7863">
            <v>0</v>
          </cell>
          <cell r="O7863">
            <v>0</v>
          </cell>
          <cell r="P7863">
            <v>0</v>
          </cell>
          <cell r="R7863" t="str">
            <v>SINAPI</v>
          </cell>
        </row>
        <row r="7864">
          <cell r="G7864">
            <v>0</v>
          </cell>
          <cell r="H7864">
            <v>0</v>
          </cell>
          <cell r="O7864">
            <v>0</v>
          </cell>
          <cell r="P7864">
            <v>0</v>
          </cell>
          <cell r="R7864" t="str">
            <v>SINAPI</v>
          </cell>
        </row>
        <row r="7865">
          <cell r="G7865">
            <v>0</v>
          </cell>
          <cell r="H7865">
            <v>0</v>
          </cell>
          <cell r="O7865">
            <v>0</v>
          </cell>
          <cell r="P7865">
            <v>0</v>
          </cell>
          <cell r="R7865" t="str">
            <v>SINAPI</v>
          </cell>
        </row>
        <row r="7866">
          <cell r="G7866">
            <v>0</v>
          </cell>
          <cell r="H7866">
            <v>0</v>
          </cell>
          <cell r="O7866">
            <v>0</v>
          </cell>
          <cell r="P7866">
            <v>0</v>
          </cell>
          <cell r="R7866" t="str">
            <v>SINAPI</v>
          </cell>
        </row>
        <row r="7867">
          <cell r="G7867">
            <v>0</v>
          </cell>
          <cell r="H7867">
            <v>0</v>
          </cell>
          <cell r="O7867">
            <v>0</v>
          </cell>
          <cell r="P7867">
            <v>0</v>
          </cell>
          <cell r="R7867" t="str">
            <v>SINAPI</v>
          </cell>
        </row>
        <row r="7868">
          <cell r="G7868">
            <v>0</v>
          </cell>
          <cell r="H7868">
            <v>0</v>
          </cell>
          <cell r="O7868">
            <v>0</v>
          </cell>
          <cell r="P7868">
            <v>0</v>
          </cell>
          <cell r="R7868" t="str">
            <v>SINAPI</v>
          </cell>
        </row>
        <row r="7869">
          <cell r="G7869">
            <v>0</v>
          </cell>
          <cell r="H7869">
            <v>0</v>
          </cell>
          <cell r="O7869">
            <v>0</v>
          </cell>
          <cell r="P7869">
            <v>0</v>
          </cell>
          <cell r="R7869" t="str">
            <v>SINAPI</v>
          </cell>
        </row>
        <row r="7870">
          <cell r="G7870">
            <v>0</v>
          </cell>
          <cell r="H7870">
            <v>0</v>
          </cell>
          <cell r="O7870">
            <v>0</v>
          </cell>
          <cell r="P7870">
            <v>0</v>
          </cell>
          <cell r="R7870" t="str">
            <v>SINAPI</v>
          </cell>
        </row>
        <row r="7871">
          <cell r="G7871">
            <v>0</v>
          </cell>
          <cell r="H7871">
            <v>0</v>
          </cell>
          <cell r="O7871">
            <v>0</v>
          </cell>
          <cell r="P7871">
            <v>0</v>
          </cell>
          <cell r="R7871" t="str">
            <v>SINAPI</v>
          </cell>
        </row>
        <row r="7872">
          <cell r="G7872">
            <v>0</v>
          </cell>
          <cell r="H7872">
            <v>0</v>
          </cell>
          <cell r="O7872">
            <v>0</v>
          </cell>
          <cell r="P7872">
            <v>0</v>
          </cell>
          <cell r="R7872" t="str">
            <v>SINAPI</v>
          </cell>
        </row>
        <row r="7873">
          <cell r="G7873">
            <v>0</v>
          </cell>
          <cell r="H7873">
            <v>0</v>
          </cell>
          <cell r="O7873">
            <v>0</v>
          </cell>
          <cell r="P7873">
            <v>0</v>
          </cell>
          <cell r="R7873" t="str">
            <v>SINAPI</v>
          </cell>
        </row>
        <row r="7874">
          <cell r="G7874">
            <v>0</v>
          </cell>
          <cell r="H7874">
            <v>0</v>
          </cell>
          <cell r="O7874">
            <v>0</v>
          </cell>
          <cell r="P7874">
            <v>0</v>
          </cell>
          <cell r="R7874" t="str">
            <v>SINAPI</v>
          </cell>
        </row>
        <row r="7875">
          <cell r="G7875">
            <v>0</v>
          </cell>
          <cell r="H7875">
            <v>0</v>
          </cell>
          <cell r="O7875">
            <v>0</v>
          </cell>
          <cell r="P7875">
            <v>0</v>
          </cell>
          <cell r="R7875" t="str">
            <v>SINAPI</v>
          </cell>
        </row>
        <row r="7876">
          <cell r="G7876">
            <v>0</v>
          </cell>
          <cell r="H7876">
            <v>0</v>
          </cell>
          <cell r="O7876">
            <v>0</v>
          </cell>
          <cell r="P7876">
            <v>0</v>
          </cell>
          <cell r="R7876" t="str">
            <v>SINAPI</v>
          </cell>
        </row>
        <row r="7877">
          <cell r="G7877">
            <v>0</v>
          </cell>
          <cell r="H7877">
            <v>0</v>
          </cell>
          <cell r="O7877">
            <v>0</v>
          </cell>
          <cell r="P7877">
            <v>0</v>
          </cell>
          <cell r="R7877" t="str">
            <v>SINAPI</v>
          </cell>
        </row>
        <row r="7878">
          <cell r="G7878">
            <v>0</v>
          </cell>
          <cell r="H7878">
            <v>0</v>
          </cell>
          <cell r="O7878">
            <v>0</v>
          </cell>
          <cell r="P7878">
            <v>0</v>
          </cell>
          <cell r="R7878" t="str">
            <v>SINAPI</v>
          </cell>
        </row>
        <row r="7879">
          <cell r="G7879">
            <v>0</v>
          </cell>
          <cell r="H7879">
            <v>0</v>
          </cell>
          <cell r="O7879">
            <v>0</v>
          </cell>
          <cell r="P7879">
            <v>0</v>
          </cell>
          <cell r="R7879" t="str">
            <v>SINAPI</v>
          </cell>
        </row>
        <row r="7880">
          <cell r="G7880">
            <v>0</v>
          </cell>
          <cell r="H7880">
            <v>0</v>
          </cell>
          <cell r="O7880">
            <v>0</v>
          </cell>
          <cell r="P7880">
            <v>0</v>
          </cell>
          <cell r="R7880" t="str">
            <v>SINAPI</v>
          </cell>
        </row>
        <row r="7881">
          <cell r="G7881">
            <v>0</v>
          </cell>
          <cell r="H7881">
            <v>0</v>
          </cell>
          <cell r="O7881">
            <v>0</v>
          </cell>
          <cell r="P7881">
            <v>0</v>
          </cell>
          <cell r="R7881" t="str">
            <v>SINAPI</v>
          </cell>
        </row>
        <row r="7882">
          <cell r="G7882">
            <v>0</v>
          </cell>
          <cell r="H7882">
            <v>0</v>
          </cell>
          <cell r="O7882">
            <v>0</v>
          </cell>
          <cell r="P7882">
            <v>0</v>
          </cell>
          <cell r="R7882" t="str">
            <v>SINAPI</v>
          </cell>
        </row>
        <row r="7883">
          <cell r="G7883">
            <v>0</v>
          </cell>
          <cell r="H7883">
            <v>0</v>
          </cell>
          <cell r="O7883">
            <v>0</v>
          </cell>
          <cell r="P7883">
            <v>0</v>
          </cell>
          <cell r="R7883" t="str">
            <v>SINAPI</v>
          </cell>
        </row>
        <row r="7884">
          <cell r="G7884">
            <v>0</v>
          </cell>
          <cell r="H7884">
            <v>0</v>
          </cell>
          <cell r="O7884">
            <v>0</v>
          </cell>
          <cell r="P7884">
            <v>0</v>
          </cell>
          <cell r="R7884" t="str">
            <v>SINAPI</v>
          </cell>
        </row>
        <row r="7885">
          <cell r="G7885">
            <v>0</v>
          </cell>
          <cell r="H7885">
            <v>0</v>
          </cell>
          <cell r="O7885">
            <v>0</v>
          </cell>
          <cell r="P7885">
            <v>0</v>
          </cell>
          <cell r="R7885" t="str">
            <v>SINAPI</v>
          </cell>
        </row>
        <row r="7886">
          <cell r="G7886">
            <v>0</v>
          </cell>
          <cell r="H7886">
            <v>0</v>
          </cell>
          <cell r="O7886">
            <v>0</v>
          </cell>
          <cell r="P7886">
            <v>0</v>
          </cell>
          <cell r="R7886" t="str">
            <v>SINAPI</v>
          </cell>
        </row>
        <row r="7887">
          <cell r="G7887">
            <v>0</v>
          </cell>
          <cell r="H7887">
            <v>0</v>
          </cell>
          <cell r="O7887">
            <v>0</v>
          </cell>
          <cell r="P7887">
            <v>0</v>
          </cell>
          <cell r="R7887" t="str">
            <v>SINAPI</v>
          </cell>
        </row>
        <row r="7888">
          <cell r="G7888">
            <v>0</v>
          </cell>
          <cell r="H7888">
            <v>0</v>
          </cell>
          <cell r="O7888">
            <v>0</v>
          </cell>
          <cell r="P7888">
            <v>0</v>
          </cell>
          <cell r="R7888" t="str">
            <v>SINAPI</v>
          </cell>
        </row>
        <row r="7889">
          <cell r="G7889">
            <v>0</v>
          </cell>
          <cell r="H7889">
            <v>0</v>
          </cell>
          <cell r="O7889">
            <v>0</v>
          </cell>
          <cell r="P7889">
            <v>0</v>
          </cell>
          <cell r="R7889" t="str">
            <v>SINAPI</v>
          </cell>
        </row>
        <row r="7890">
          <cell r="G7890">
            <v>0</v>
          </cell>
          <cell r="H7890">
            <v>0</v>
          </cell>
          <cell r="O7890">
            <v>0</v>
          </cell>
          <cell r="P7890">
            <v>0</v>
          </cell>
          <cell r="R7890" t="str">
            <v>SINAPI</v>
          </cell>
        </row>
        <row r="7891">
          <cell r="G7891">
            <v>0</v>
          </cell>
          <cell r="H7891">
            <v>0</v>
          </cell>
          <cell r="O7891">
            <v>0</v>
          </cell>
          <cell r="P7891">
            <v>0</v>
          </cell>
          <cell r="R7891" t="str">
            <v>SINAPI</v>
          </cell>
        </row>
        <row r="7892">
          <cell r="G7892">
            <v>0</v>
          </cell>
          <cell r="H7892">
            <v>0</v>
          </cell>
          <cell r="O7892">
            <v>0</v>
          </cell>
          <cell r="P7892">
            <v>0</v>
          </cell>
          <cell r="R7892" t="str">
            <v>SINAPI</v>
          </cell>
        </row>
        <row r="7893">
          <cell r="G7893">
            <v>0</v>
          </cell>
          <cell r="H7893">
            <v>0</v>
          </cell>
          <cell r="O7893">
            <v>0</v>
          </cell>
          <cell r="P7893">
            <v>0</v>
          </cell>
          <cell r="R7893" t="str">
            <v>SINAPI</v>
          </cell>
        </row>
        <row r="7894">
          <cell r="G7894">
            <v>0</v>
          </cell>
          <cell r="H7894">
            <v>0</v>
          </cell>
          <cell r="O7894">
            <v>0</v>
          </cell>
          <cell r="P7894">
            <v>0</v>
          </cell>
          <cell r="R7894" t="str">
            <v>SINAPI</v>
          </cell>
        </row>
        <row r="7895">
          <cell r="G7895">
            <v>0</v>
          </cell>
          <cell r="H7895">
            <v>0</v>
          </cell>
          <cell r="O7895">
            <v>0</v>
          </cell>
          <cell r="P7895">
            <v>0</v>
          </cell>
          <cell r="R7895" t="str">
            <v>SINAPI</v>
          </cell>
        </row>
        <row r="7896">
          <cell r="G7896">
            <v>0</v>
          </cell>
          <cell r="H7896">
            <v>0</v>
          </cell>
          <cell r="O7896">
            <v>0</v>
          </cell>
          <cell r="P7896">
            <v>0</v>
          </cell>
          <cell r="R7896" t="str">
            <v>SINAPI</v>
          </cell>
        </row>
        <row r="7897">
          <cell r="G7897">
            <v>0</v>
          </cell>
          <cell r="H7897">
            <v>0</v>
          </cell>
          <cell r="O7897">
            <v>0</v>
          </cell>
          <cell r="P7897">
            <v>0</v>
          </cell>
          <cell r="R7897" t="str">
            <v>SINAPI</v>
          </cell>
        </row>
        <row r="7898">
          <cell r="G7898">
            <v>0</v>
          </cell>
          <cell r="H7898">
            <v>0</v>
          </cell>
          <cell r="O7898">
            <v>0</v>
          </cell>
          <cell r="P7898">
            <v>0</v>
          </cell>
          <cell r="R7898" t="str">
            <v>SINAPI</v>
          </cell>
        </row>
        <row r="7899">
          <cell r="G7899">
            <v>0</v>
          </cell>
          <cell r="H7899">
            <v>0</v>
          </cell>
          <cell r="O7899">
            <v>0</v>
          </cell>
          <cell r="P7899">
            <v>0</v>
          </cell>
          <cell r="R7899" t="str">
            <v>SINAPI</v>
          </cell>
        </row>
        <row r="7900">
          <cell r="G7900">
            <v>0</v>
          </cell>
          <cell r="H7900">
            <v>0</v>
          </cell>
          <cell r="O7900">
            <v>0</v>
          </cell>
          <cell r="P7900">
            <v>0</v>
          </cell>
          <cell r="R7900" t="str">
            <v>SINAPI</v>
          </cell>
        </row>
        <row r="7901">
          <cell r="G7901">
            <v>0</v>
          </cell>
          <cell r="H7901">
            <v>0</v>
          </cell>
          <cell r="O7901">
            <v>0</v>
          </cell>
          <cell r="P7901">
            <v>0</v>
          </cell>
          <cell r="R7901" t="str">
            <v>SINAPI</v>
          </cell>
        </row>
        <row r="7902">
          <cell r="G7902">
            <v>0</v>
          </cell>
          <cell r="H7902">
            <v>0</v>
          </cell>
          <cell r="O7902">
            <v>0</v>
          </cell>
          <cell r="P7902">
            <v>0</v>
          </cell>
          <cell r="R7902" t="str">
            <v>SINAPI</v>
          </cell>
        </row>
        <row r="7903">
          <cell r="G7903">
            <v>0</v>
          </cell>
          <cell r="H7903">
            <v>0</v>
          </cell>
          <cell r="O7903">
            <v>0</v>
          </cell>
          <cell r="P7903">
            <v>0</v>
          </cell>
          <cell r="R7903" t="str">
            <v>SINAPI</v>
          </cell>
        </row>
        <row r="7904">
          <cell r="G7904">
            <v>0</v>
          </cell>
          <cell r="H7904">
            <v>0</v>
          </cell>
          <cell r="O7904">
            <v>0</v>
          </cell>
          <cell r="P7904">
            <v>0</v>
          </cell>
          <cell r="R7904" t="str">
            <v>SINAPI</v>
          </cell>
        </row>
        <row r="7905">
          <cell r="G7905">
            <v>0</v>
          </cell>
          <cell r="H7905">
            <v>0</v>
          </cell>
          <cell r="O7905">
            <v>0</v>
          </cell>
          <cell r="P7905">
            <v>0</v>
          </cell>
          <cell r="R7905" t="str">
            <v>SINAPI</v>
          </cell>
        </row>
        <row r="7906">
          <cell r="G7906">
            <v>0</v>
          </cell>
          <cell r="H7906">
            <v>0</v>
          </cell>
          <cell r="O7906">
            <v>0</v>
          </cell>
          <cell r="P7906">
            <v>0</v>
          </cell>
          <cell r="R7906" t="str">
            <v>SINAPI</v>
          </cell>
        </row>
        <row r="7907">
          <cell r="G7907">
            <v>0</v>
          </cell>
          <cell r="H7907">
            <v>0</v>
          </cell>
          <cell r="O7907">
            <v>0</v>
          </cell>
          <cell r="P7907">
            <v>0</v>
          </cell>
          <cell r="R7907" t="str">
            <v>SINAPI</v>
          </cell>
        </row>
        <row r="7908">
          <cell r="G7908">
            <v>0</v>
          </cell>
          <cell r="H7908">
            <v>0</v>
          </cell>
          <cell r="O7908">
            <v>0</v>
          </cell>
          <cell r="P7908">
            <v>0</v>
          </cell>
          <cell r="R7908" t="str">
            <v>SINAPI</v>
          </cell>
        </row>
        <row r="7909">
          <cell r="G7909">
            <v>0</v>
          </cell>
          <cell r="H7909">
            <v>0</v>
          </cell>
          <cell r="O7909">
            <v>0</v>
          </cell>
          <cell r="P7909">
            <v>0</v>
          </cell>
          <cell r="R7909" t="str">
            <v>SINAPI</v>
          </cell>
        </row>
        <row r="7910">
          <cell r="G7910">
            <v>0</v>
          </cell>
          <cell r="H7910">
            <v>0</v>
          </cell>
          <cell r="O7910">
            <v>0</v>
          </cell>
          <cell r="P7910">
            <v>0</v>
          </cell>
          <cell r="R7910" t="str">
            <v>SINAPI</v>
          </cell>
        </row>
        <row r="7911">
          <cell r="G7911">
            <v>0</v>
          </cell>
          <cell r="H7911">
            <v>0</v>
          </cell>
          <cell r="O7911">
            <v>0</v>
          </cell>
          <cell r="P7911">
            <v>0</v>
          </cell>
          <cell r="R7911" t="str">
            <v>SINAPI</v>
          </cell>
        </row>
        <row r="7912">
          <cell r="G7912">
            <v>0</v>
          </cell>
          <cell r="H7912">
            <v>0</v>
          </cell>
          <cell r="O7912">
            <v>0</v>
          </cell>
          <cell r="P7912">
            <v>0</v>
          </cell>
          <cell r="R7912" t="str">
            <v>SINAPI</v>
          </cell>
        </row>
        <row r="7913">
          <cell r="G7913">
            <v>0</v>
          </cell>
          <cell r="H7913">
            <v>0</v>
          </cell>
          <cell r="O7913">
            <v>0</v>
          </cell>
          <cell r="P7913">
            <v>0</v>
          </cell>
          <cell r="R7913" t="str">
            <v>SINAPI</v>
          </cell>
        </row>
        <row r="7914">
          <cell r="G7914">
            <v>0</v>
          </cell>
          <cell r="H7914">
            <v>0</v>
          </cell>
          <cell r="O7914">
            <v>0</v>
          </cell>
          <cell r="P7914">
            <v>0</v>
          </cell>
          <cell r="R7914" t="str">
            <v>SINAPI</v>
          </cell>
        </row>
        <row r="7915">
          <cell r="G7915">
            <v>0</v>
          </cell>
          <cell r="H7915">
            <v>0</v>
          </cell>
          <cell r="O7915">
            <v>0</v>
          </cell>
          <cell r="P7915">
            <v>0</v>
          </cell>
          <cell r="R7915" t="str">
            <v>SINAPI</v>
          </cell>
        </row>
        <row r="7916">
          <cell r="G7916">
            <v>0</v>
          </cell>
          <cell r="H7916">
            <v>0</v>
          </cell>
          <cell r="O7916">
            <v>0</v>
          </cell>
          <cell r="P7916">
            <v>0</v>
          </cell>
          <cell r="R7916" t="str">
            <v>SINAPI</v>
          </cell>
        </row>
        <row r="7917">
          <cell r="G7917">
            <v>0</v>
          </cell>
          <cell r="H7917">
            <v>0</v>
          </cell>
          <cell r="O7917">
            <v>0</v>
          </cell>
          <cell r="P7917">
            <v>0</v>
          </cell>
          <cell r="R7917" t="str">
            <v>SINAPI</v>
          </cell>
        </row>
        <row r="7918">
          <cell r="G7918">
            <v>0</v>
          </cell>
          <cell r="H7918">
            <v>0</v>
          </cell>
          <cell r="O7918">
            <v>0</v>
          </cell>
          <cell r="P7918">
            <v>0</v>
          </cell>
          <cell r="R7918" t="str">
            <v>SINAPI</v>
          </cell>
        </row>
        <row r="7919">
          <cell r="G7919">
            <v>0</v>
          </cell>
          <cell r="H7919">
            <v>0</v>
          </cell>
          <cell r="O7919">
            <v>0</v>
          </cell>
          <cell r="P7919">
            <v>0</v>
          </cell>
          <cell r="R7919" t="str">
            <v>SINAPI</v>
          </cell>
        </row>
        <row r="7920">
          <cell r="G7920">
            <v>0</v>
          </cell>
          <cell r="H7920">
            <v>0</v>
          </cell>
          <cell r="O7920">
            <v>0</v>
          </cell>
          <cell r="P7920">
            <v>0</v>
          </cell>
          <cell r="R7920" t="str">
            <v>SINAPI</v>
          </cell>
        </row>
        <row r="7921">
          <cell r="G7921">
            <v>0</v>
          </cell>
          <cell r="H7921">
            <v>0</v>
          </cell>
          <cell r="O7921">
            <v>0</v>
          </cell>
          <cell r="P7921">
            <v>0</v>
          </cell>
          <cell r="R7921" t="str">
            <v>SINAPI</v>
          </cell>
        </row>
        <row r="7922">
          <cell r="G7922">
            <v>0</v>
          </cell>
          <cell r="H7922">
            <v>0</v>
          </cell>
          <cell r="O7922">
            <v>0</v>
          </cell>
          <cell r="P7922">
            <v>0</v>
          </cell>
          <cell r="R7922" t="str">
            <v>SINAPI</v>
          </cell>
        </row>
        <row r="7923">
          <cell r="G7923">
            <v>0</v>
          </cell>
          <cell r="H7923">
            <v>0</v>
          </cell>
          <cell r="O7923">
            <v>0</v>
          </cell>
          <cell r="P7923">
            <v>0</v>
          </cell>
          <cell r="R7923" t="str">
            <v>SINAPI</v>
          </cell>
        </row>
        <row r="7924">
          <cell r="G7924">
            <v>0</v>
          </cell>
          <cell r="H7924">
            <v>0</v>
          </cell>
          <cell r="O7924">
            <v>0</v>
          </cell>
          <cell r="P7924">
            <v>0</v>
          </cell>
          <cell r="R7924" t="str">
            <v>SINAPI</v>
          </cell>
        </row>
        <row r="7925">
          <cell r="G7925">
            <v>0</v>
          </cell>
          <cell r="H7925">
            <v>0</v>
          </cell>
          <cell r="O7925">
            <v>0</v>
          </cell>
          <cell r="P7925">
            <v>0</v>
          </cell>
          <cell r="R7925" t="str">
            <v>SINAPI</v>
          </cell>
        </row>
        <row r="7926">
          <cell r="G7926">
            <v>0</v>
          </cell>
          <cell r="H7926">
            <v>0</v>
          </cell>
          <cell r="O7926">
            <v>0</v>
          </cell>
          <cell r="P7926">
            <v>0</v>
          </cell>
          <cell r="R7926" t="str">
            <v>SINAPI</v>
          </cell>
        </row>
        <row r="7927">
          <cell r="G7927">
            <v>0</v>
          </cell>
          <cell r="H7927">
            <v>0</v>
          </cell>
          <cell r="O7927">
            <v>0</v>
          </cell>
          <cell r="P7927">
            <v>0</v>
          </cell>
          <cell r="R7927" t="str">
            <v>SINAPI</v>
          </cell>
        </row>
        <row r="7928">
          <cell r="G7928">
            <v>0</v>
          </cell>
          <cell r="H7928">
            <v>0</v>
          </cell>
          <cell r="O7928">
            <v>0</v>
          </cell>
          <cell r="P7928">
            <v>0</v>
          </cell>
          <cell r="R7928" t="str">
            <v>SINAPI</v>
          </cell>
        </row>
        <row r="7929">
          <cell r="G7929">
            <v>0</v>
          </cell>
          <cell r="H7929">
            <v>0</v>
          </cell>
          <cell r="O7929">
            <v>0</v>
          </cell>
          <cell r="P7929">
            <v>0</v>
          </cell>
          <cell r="R7929" t="str">
            <v>SINAPI</v>
          </cell>
        </row>
        <row r="7930">
          <cell r="G7930">
            <v>0</v>
          </cell>
          <cell r="H7930">
            <v>0</v>
          </cell>
          <cell r="O7930">
            <v>0</v>
          </cell>
          <cell r="P7930">
            <v>0</v>
          </cell>
          <cell r="R7930" t="str">
            <v>SINAPI</v>
          </cell>
        </row>
        <row r="7931">
          <cell r="G7931">
            <v>0</v>
          </cell>
          <cell r="H7931">
            <v>0</v>
          </cell>
          <cell r="O7931">
            <v>0</v>
          </cell>
          <cell r="P7931">
            <v>0</v>
          </cell>
          <cell r="R7931" t="str">
            <v>SINAPI</v>
          </cell>
        </row>
        <row r="7932">
          <cell r="G7932">
            <v>0</v>
          </cell>
          <cell r="H7932">
            <v>0</v>
          </cell>
          <cell r="O7932">
            <v>0</v>
          </cell>
          <cell r="P7932">
            <v>0</v>
          </cell>
          <cell r="R7932" t="str">
            <v>SINAPI</v>
          </cell>
        </row>
        <row r="7933">
          <cell r="G7933">
            <v>0</v>
          </cell>
          <cell r="H7933">
            <v>0</v>
          </cell>
          <cell r="O7933">
            <v>0</v>
          </cell>
          <cell r="P7933">
            <v>0</v>
          </cell>
          <cell r="R7933" t="str">
            <v>SINAPI</v>
          </cell>
        </row>
        <row r="7934">
          <cell r="G7934">
            <v>0</v>
          </cell>
          <cell r="H7934">
            <v>0</v>
          </cell>
          <cell r="O7934">
            <v>0</v>
          </cell>
          <cell r="P7934">
            <v>0</v>
          </cell>
          <cell r="R7934" t="str">
            <v>SINAPI</v>
          </cell>
        </row>
        <row r="7935">
          <cell r="G7935">
            <v>0</v>
          </cell>
          <cell r="H7935">
            <v>0</v>
          </cell>
          <cell r="O7935">
            <v>0</v>
          </cell>
          <cell r="P7935">
            <v>0</v>
          </cell>
          <cell r="R7935" t="str">
            <v>SINAPI</v>
          </cell>
        </row>
        <row r="7936">
          <cell r="G7936">
            <v>0</v>
          </cell>
          <cell r="H7936">
            <v>0</v>
          </cell>
          <cell r="O7936">
            <v>0</v>
          </cell>
          <cell r="P7936">
            <v>0</v>
          </cell>
          <cell r="R7936" t="str">
            <v>SINAPI</v>
          </cell>
        </row>
        <row r="7937">
          <cell r="G7937">
            <v>0</v>
          </cell>
          <cell r="H7937">
            <v>0</v>
          </cell>
          <cell r="O7937">
            <v>0</v>
          </cell>
          <cell r="P7937">
            <v>0</v>
          </cell>
          <cell r="R7937" t="str">
            <v>SINAPI</v>
          </cell>
        </row>
        <row r="7938">
          <cell r="G7938">
            <v>0</v>
          </cell>
          <cell r="H7938">
            <v>0</v>
          </cell>
          <cell r="O7938">
            <v>0</v>
          </cell>
          <cell r="P7938">
            <v>0</v>
          </cell>
          <cell r="R7938" t="str">
            <v>SINAPI</v>
          </cell>
        </row>
        <row r="7939">
          <cell r="G7939">
            <v>0</v>
          </cell>
          <cell r="H7939">
            <v>0</v>
          </cell>
          <cell r="O7939">
            <v>0</v>
          </cell>
          <cell r="P7939">
            <v>0</v>
          </cell>
          <cell r="R7939" t="str">
            <v>SINAPI</v>
          </cell>
        </row>
        <row r="7940">
          <cell r="G7940">
            <v>0</v>
          </cell>
          <cell r="H7940">
            <v>0</v>
          </cell>
          <cell r="O7940">
            <v>0</v>
          </cell>
          <cell r="P7940">
            <v>0</v>
          </cell>
          <cell r="R7940" t="str">
            <v>SINAPI</v>
          </cell>
        </row>
        <row r="7941">
          <cell r="G7941">
            <v>0</v>
          </cell>
          <cell r="H7941">
            <v>0</v>
          </cell>
          <cell r="O7941">
            <v>0</v>
          </cell>
          <cell r="P7941">
            <v>0</v>
          </cell>
          <cell r="R7941" t="str">
            <v>SINAPI</v>
          </cell>
        </row>
        <row r="7942">
          <cell r="G7942">
            <v>0</v>
          </cell>
          <cell r="H7942">
            <v>0</v>
          </cell>
          <cell r="O7942">
            <v>0</v>
          </cell>
          <cell r="P7942">
            <v>0</v>
          </cell>
          <cell r="R7942" t="str">
            <v>SINAPI</v>
          </cell>
        </row>
        <row r="7943">
          <cell r="G7943">
            <v>0</v>
          </cell>
          <cell r="H7943">
            <v>0</v>
          </cell>
          <cell r="O7943">
            <v>0</v>
          </cell>
          <cell r="P7943">
            <v>0</v>
          </cell>
          <cell r="R7943" t="str">
            <v>SINAPI</v>
          </cell>
        </row>
        <row r="7944">
          <cell r="G7944">
            <v>0</v>
          </cell>
          <cell r="H7944">
            <v>0</v>
          </cell>
          <cell r="O7944">
            <v>0</v>
          </cell>
          <cell r="P7944">
            <v>0</v>
          </cell>
          <cell r="R7944" t="str">
            <v>SINAPI</v>
          </cell>
        </row>
        <row r="7945">
          <cell r="G7945">
            <v>0</v>
          </cell>
          <cell r="H7945">
            <v>0</v>
          </cell>
          <cell r="O7945">
            <v>0</v>
          </cell>
          <cell r="P7945">
            <v>0</v>
          </cell>
          <cell r="R7945" t="str">
            <v>SINAPI</v>
          </cell>
        </row>
        <row r="7946">
          <cell r="G7946">
            <v>0</v>
          </cell>
          <cell r="H7946">
            <v>0</v>
          </cell>
          <cell r="O7946">
            <v>0</v>
          </cell>
          <cell r="P7946">
            <v>0</v>
          </cell>
          <cell r="R7946" t="str">
            <v>SINAPI</v>
          </cell>
        </row>
        <row r="7947">
          <cell r="G7947">
            <v>0</v>
          </cell>
          <cell r="H7947">
            <v>0</v>
          </cell>
          <cell r="O7947">
            <v>0</v>
          </cell>
          <cell r="P7947">
            <v>0</v>
          </cell>
          <cell r="R7947" t="str">
            <v>SINAPI</v>
          </cell>
        </row>
        <row r="7948">
          <cell r="G7948">
            <v>0</v>
          </cell>
          <cell r="H7948">
            <v>0</v>
          </cell>
          <cell r="O7948">
            <v>0</v>
          </cell>
          <cell r="P7948">
            <v>0</v>
          </cell>
          <cell r="R7948" t="str">
            <v>SINAPI</v>
          </cell>
        </row>
        <row r="7949">
          <cell r="G7949">
            <v>0</v>
          </cell>
          <cell r="H7949">
            <v>0</v>
          </cell>
          <cell r="O7949">
            <v>0</v>
          </cell>
          <cell r="P7949">
            <v>0</v>
          </cell>
          <cell r="R7949" t="str">
            <v>SINAPI</v>
          </cell>
        </row>
        <row r="7950">
          <cell r="G7950">
            <v>0</v>
          </cell>
          <cell r="H7950">
            <v>0</v>
          </cell>
          <cell r="O7950">
            <v>0</v>
          </cell>
          <cell r="P7950">
            <v>0</v>
          </cell>
          <cell r="R7950" t="str">
            <v>SINAPI</v>
          </cell>
        </row>
        <row r="7951">
          <cell r="G7951">
            <v>0</v>
          </cell>
          <cell r="H7951">
            <v>0</v>
          </cell>
          <cell r="O7951">
            <v>0</v>
          </cell>
          <cell r="P7951">
            <v>0</v>
          </cell>
          <cell r="R7951" t="str">
            <v>SINAPI</v>
          </cell>
        </row>
        <row r="7952">
          <cell r="G7952">
            <v>0</v>
          </cell>
          <cell r="H7952">
            <v>0</v>
          </cell>
          <cell r="O7952">
            <v>0</v>
          </cell>
          <cell r="P7952">
            <v>0</v>
          </cell>
          <cell r="R7952" t="str">
            <v>SINAPI</v>
          </cell>
        </row>
        <row r="7953">
          <cell r="G7953">
            <v>0</v>
          </cell>
          <cell r="H7953">
            <v>0</v>
          </cell>
          <cell r="O7953">
            <v>0</v>
          </cell>
          <cell r="P7953">
            <v>0</v>
          </cell>
          <cell r="R7953" t="str">
            <v>SINAPI</v>
          </cell>
        </row>
        <row r="7954">
          <cell r="G7954">
            <v>0</v>
          </cell>
          <cell r="H7954">
            <v>0</v>
          </cell>
          <cell r="O7954">
            <v>0</v>
          </cell>
          <cell r="P7954">
            <v>0</v>
          </cell>
          <cell r="R7954" t="str">
            <v>SINAPI</v>
          </cell>
        </row>
        <row r="7955">
          <cell r="G7955">
            <v>0</v>
          </cell>
          <cell r="H7955">
            <v>0</v>
          </cell>
          <cell r="O7955">
            <v>0</v>
          </cell>
          <cell r="P7955">
            <v>0</v>
          </cell>
          <cell r="R7955" t="str">
            <v>SINAPI</v>
          </cell>
        </row>
        <row r="7956">
          <cell r="G7956">
            <v>0</v>
          </cell>
          <cell r="H7956">
            <v>0</v>
          </cell>
          <cell r="O7956">
            <v>0</v>
          </cell>
          <cell r="P7956">
            <v>0</v>
          </cell>
          <cell r="R7956" t="str">
            <v>SINAPI</v>
          </cell>
        </row>
        <row r="7957">
          <cell r="G7957">
            <v>0</v>
          </cell>
          <cell r="H7957">
            <v>0</v>
          </cell>
          <cell r="O7957">
            <v>0</v>
          </cell>
          <cell r="P7957">
            <v>0</v>
          </cell>
          <cell r="R7957" t="str">
            <v>SINAPI</v>
          </cell>
        </row>
        <row r="7958">
          <cell r="G7958">
            <v>0</v>
          </cell>
          <cell r="H7958">
            <v>0</v>
          </cell>
          <cell r="O7958">
            <v>0</v>
          </cell>
          <cell r="P7958">
            <v>0</v>
          </cell>
          <cell r="R7958" t="str">
            <v>SINAPI</v>
          </cell>
        </row>
        <row r="7959">
          <cell r="G7959">
            <v>0</v>
          </cell>
          <cell r="H7959">
            <v>0</v>
          </cell>
          <cell r="O7959">
            <v>0</v>
          </cell>
          <cell r="P7959">
            <v>0</v>
          </cell>
          <cell r="R7959" t="str">
            <v>SINAPI</v>
          </cell>
        </row>
        <row r="7960">
          <cell r="G7960">
            <v>0</v>
          </cell>
          <cell r="H7960">
            <v>0</v>
          </cell>
          <cell r="O7960">
            <v>0</v>
          </cell>
          <cell r="P7960">
            <v>0</v>
          </cell>
          <cell r="R7960" t="str">
            <v>SINAPI</v>
          </cell>
        </row>
        <row r="7961">
          <cell r="G7961">
            <v>0</v>
          </cell>
          <cell r="H7961">
            <v>0</v>
          </cell>
          <cell r="O7961">
            <v>0</v>
          </cell>
          <cell r="P7961">
            <v>0</v>
          </cell>
          <cell r="R7961" t="str">
            <v>SINAPI</v>
          </cell>
        </row>
        <row r="7962">
          <cell r="G7962">
            <v>0</v>
          </cell>
          <cell r="H7962">
            <v>0</v>
          </cell>
          <cell r="O7962">
            <v>0</v>
          </cell>
          <cell r="P7962">
            <v>0</v>
          </cell>
          <cell r="R7962" t="str">
            <v>SINAPI</v>
          </cell>
        </row>
        <row r="7963">
          <cell r="G7963">
            <v>0</v>
          </cell>
          <cell r="H7963">
            <v>0</v>
          </cell>
          <cell r="O7963">
            <v>0</v>
          </cell>
          <cell r="P7963">
            <v>0</v>
          </cell>
          <cell r="R7963" t="str">
            <v>SINAPI</v>
          </cell>
        </row>
        <row r="7964">
          <cell r="G7964">
            <v>0</v>
          </cell>
          <cell r="H7964">
            <v>0</v>
          </cell>
          <cell r="O7964">
            <v>0</v>
          </cell>
          <cell r="P7964">
            <v>0</v>
          </cell>
          <cell r="R7964" t="str">
            <v>SINAPI</v>
          </cell>
        </row>
        <row r="7965">
          <cell r="G7965">
            <v>0</v>
          </cell>
          <cell r="H7965">
            <v>0</v>
          </cell>
          <cell r="O7965">
            <v>0</v>
          </cell>
          <cell r="P7965">
            <v>0</v>
          </cell>
          <cell r="R7965" t="str">
            <v>SINAPI</v>
          </cell>
        </row>
        <row r="7966">
          <cell r="G7966">
            <v>0</v>
          </cell>
          <cell r="H7966">
            <v>0</v>
          </cell>
          <cell r="O7966">
            <v>0</v>
          </cell>
          <cell r="P7966">
            <v>0</v>
          </cell>
          <cell r="R7966" t="str">
            <v>SINAPI</v>
          </cell>
        </row>
        <row r="7967">
          <cell r="G7967">
            <v>0</v>
          </cell>
          <cell r="H7967">
            <v>0</v>
          </cell>
          <cell r="O7967">
            <v>0</v>
          </cell>
          <cell r="P7967">
            <v>0</v>
          </cell>
          <cell r="R7967" t="str">
            <v>SINAPI</v>
          </cell>
        </row>
        <row r="7968">
          <cell r="G7968">
            <v>0</v>
          </cell>
          <cell r="H7968">
            <v>0</v>
          </cell>
          <cell r="O7968">
            <v>0</v>
          </cell>
          <cell r="P7968">
            <v>0</v>
          </cell>
          <cell r="R7968" t="str">
            <v>SINAPI</v>
          </cell>
        </row>
        <row r="7969">
          <cell r="G7969">
            <v>0</v>
          </cell>
          <cell r="H7969">
            <v>0</v>
          </cell>
          <cell r="O7969">
            <v>0</v>
          </cell>
          <cell r="P7969">
            <v>0</v>
          </cell>
          <cell r="R7969" t="str">
            <v>SINAPI</v>
          </cell>
        </row>
        <row r="7970">
          <cell r="G7970">
            <v>0</v>
          </cell>
          <cell r="H7970">
            <v>0</v>
          </cell>
          <cell r="O7970">
            <v>0</v>
          </cell>
          <cell r="P7970">
            <v>0</v>
          </cell>
          <cell r="R7970" t="str">
            <v>SINAPI</v>
          </cell>
        </row>
        <row r="7971">
          <cell r="G7971">
            <v>0</v>
          </cell>
          <cell r="H7971">
            <v>0</v>
          </cell>
          <cell r="O7971">
            <v>0</v>
          </cell>
          <cell r="P7971">
            <v>0</v>
          </cell>
          <cell r="R7971" t="str">
            <v>SINAPI</v>
          </cell>
        </row>
        <row r="7972">
          <cell r="G7972">
            <v>0</v>
          </cell>
          <cell r="H7972">
            <v>0</v>
          </cell>
          <cell r="O7972">
            <v>0</v>
          </cell>
          <cell r="P7972">
            <v>0</v>
          </cell>
          <cell r="R7972" t="str">
            <v>SINAPI</v>
          </cell>
        </row>
        <row r="7973">
          <cell r="G7973">
            <v>0</v>
          </cell>
          <cell r="H7973">
            <v>0</v>
          </cell>
          <cell r="O7973">
            <v>0</v>
          </cell>
          <cell r="P7973">
            <v>0</v>
          </cell>
          <cell r="R7973" t="str">
            <v>SINAPI</v>
          </cell>
        </row>
        <row r="7974">
          <cell r="G7974">
            <v>0</v>
          </cell>
          <cell r="H7974">
            <v>0</v>
          </cell>
          <cell r="O7974">
            <v>0</v>
          </cell>
          <cell r="P7974">
            <v>0</v>
          </cell>
          <cell r="R7974" t="str">
            <v>SINAPI</v>
          </cell>
        </row>
        <row r="7975">
          <cell r="G7975">
            <v>0</v>
          </cell>
          <cell r="H7975">
            <v>0</v>
          </cell>
          <cell r="O7975">
            <v>0</v>
          </cell>
          <cell r="P7975">
            <v>0</v>
          </cell>
          <cell r="R7975" t="str">
            <v>SINAPI</v>
          </cell>
        </row>
        <row r="7976">
          <cell r="G7976">
            <v>0</v>
          </cell>
          <cell r="H7976">
            <v>0</v>
          </cell>
          <cell r="O7976">
            <v>0</v>
          </cell>
          <cell r="P7976">
            <v>0</v>
          </cell>
          <cell r="R7976" t="str">
            <v>SINAPI</v>
          </cell>
        </row>
        <row r="7977">
          <cell r="G7977">
            <v>0</v>
          </cell>
          <cell r="H7977">
            <v>0</v>
          </cell>
          <cell r="O7977">
            <v>0</v>
          </cell>
          <cell r="P7977">
            <v>0</v>
          </cell>
          <cell r="R7977" t="str">
            <v>SINAPI</v>
          </cell>
        </row>
        <row r="7978">
          <cell r="G7978">
            <v>0</v>
          </cell>
          <cell r="H7978">
            <v>0</v>
          </cell>
          <cell r="O7978">
            <v>0</v>
          </cell>
          <cell r="P7978">
            <v>0</v>
          </cell>
          <cell r="R7978" t="str">
            <v>SINAPI</v>
          </cell>
        </row>
        <row r="7979">
          <cell r="G7979">
            <v>0</v>
          </cell>
          <cell r="H7979">
            <v>0</v>
          </cell>
          <cell r="O7979">
            <v>0</v>
          </cell>
          <cell r="P7979">
            <v>0</v>
          </cell>
          <cell r="R7979" t="str">
            <v>SINAPI</v>
          </cell>
        </row>
        <row r="7980">
          <cell r="G7980">
            <v>0</v>
          </cell>
          <cell r="H7980">
            <v>0</v>
          </cell>
          <cell r="O7980">
            <v>0</v>
          </cell>
          <cell r="P7980">
            <v>0</v>
          </cell>
          <cell r="R7980" t="str">
            <v>SINAPI</v>
          </cell>
        </row>
        <row r="7981">
          <cell r="G7981">
            <v>0</v>
          </cell>
          <cell r="H7981">
            <v>0</v>
          </cell>
          <cell r="O7981">
            <v>0</v>
          </cell>
          <cell r="P7981">
            <v>0</v>
          </cell>
          <cell r="R7981" t="str">
            <v>SINAPI</v>
          </cell>
        </row>
        <row r="7982">
          <cell r="G7982">
            <v>0</v>
          </cell>
          <cell r="H7982">
            <v>0</v>
          </cell>
          <cell r="O7982">
            <v>0</v>
          </cell>
          <cell r="P7982">
            <v>0</v>
          </cell>
          <cell r="R7982" t="str">
            <v>SINAPI</v>
          </cell>
        </row>
        <row r="7983">
          <cell r="G7983">
            <v>0</v>
          </cell>
          <cell r="H7983">
            <v>0</v>
          </cell>
          <cell r="O7983">
            <v>0</v>
          </cell>
          <cell r="P7983">
            <v>0</v>
          </cell>
          <cell r="R7983" t="str">
            <v>SINAPI</v>
          </cell>
        </row>
        <row r="7984">
          <cell r="G7984">
            <v>0</v>
          </cell>
          <cell r="H7984">
            <v>0</v>
          </cell>
          <cell r="O7984">
            <v>0</v>
          </cell>
          <cell r="P7984">
            <v>0</v>
          </cell>
          <cell r="R7984" t="str">
            <v>SINAPI</v>
          </cell>
        </row>
        <row r="7985">
          <cell r="G7985">
            <v>0</v>
          </cell>
          <cell r="H7985">
            <v>0</v>
          </cell>
          <cell r="O7985">
            <v>0</v>
          </cell>
          <cell r="P7985">
            <v>0</v>
          </cell>
          <cell r="R7985" t="str">
            <v>SINAPI</v>
          </cell>
        </row>
        <row r="7986">
          <cell r="G7986">
            <v>0</v>
          </cell>
          <cell r="H7986">
            <v>0</v>
          </cell>
          <cell r="O7986">
            <v>0</v>
          </cell>
          <cell r="P7986">
            <v>0</v>
          </cell>
          <cell r="R7986" t="str">
            <v>SINAPI</v>
          </cell>
        </row>
        <row r="7987">
          <cell r="G7987">
            <v>0</v>
          </cell>
          <cell r="H7987">
            <v>0</v>
          </cell>
          <cell r="O7987">
            <v>0</v>
          </cell>
          <cell r="P7987">
            <v>0</v>
          </cell>
          <cell r="R7987" t="str">
            <v>SINAPI</v>
          </cell>
        </row>
        <row r="7988">
          <cell r="G7988">
            <v>0</v>
          </cell>
          <cell r="H7988">
            <v>0</v>
          </cell>
          <cell r="O7988">
            <v>0</v>
          </cell>
          <cell r="P7988">
            <v>0</v>
          </cell>
          <cell r="R7988" t="str">
            <v>SINAPI</v>
          </cell>
        </row>
        <row r="7989">
          <cell r="G7989">
            <v>0</v>
          </cell>
          <cell r="H7989">
            <v>0</v>
          </cell>
          <cell r="O7989">
            <v>0</v>
          </cell>
          <cell r="P7989">
            <v>0</v>
          </cell>
          <cell r="R7989" t="str">
            <v>SINAPI</v>
          </cell>
        </row>
        <row r="7990">
          <cell r="G7990">
            <v>0</v>
          </cell>
          <cell r="H7990">
            <v>0</v>
          </cell>
          <cell r="O7990">
            <v>0</v>
          </cell>
          <cell r="P7990">
            <v>0</v>
          </cell>
          <cell r="R7990" t="str">
            <v>SINAPI</v>
          </cell>
        </row>
        <row r="7991">
          <cell r="G7991">
            <v>0</v>
          </cell>
          <cell r="H7991">
            <v>0</v>
          </cell>
          <cell r="O7991">
            <v>0</v>
          </cell>
          <cell r="P7991">
            <v>0</v>
          </cell>
          <cell r="R7991" t="str">
            <v>SINAPI</v>
          </cell>
        </row>
        <row r="7992">
          <cell r="G7992">
            <v>0</v>
          </cell>
          <cell r="H7992">
            <v>0</v>
          </cell>
          <cell r="O7992">
            <v>0</v>
          </cell>
          <cell r="P7992">
            <v>0</v>
          </cell>
          <cell r="R7992" t="str">
            <v>SINAPI</v>
          </cell>
        </row>
        <row r="7993">
          <cell r="G7993">
            <v>0</v>
          </cell>
          <cell r="H7993">
            <v>0</v>
          </cell>
          <cell r="O7993">
            <v>0</v>
          </cell>
          <cell r="P7993">
            <v>0</v>
          </cell>
          <cell r="R7993" t="str">
            <v>SINAPI</v>
          </cell>
        </row>
        <row r="7994">
          <cell r="G7994">
            <v>0</v>
          </cell>
          <cell r="H7994">
            <v>0</v>
          </cell>
          <cell r="O7994">
            <v>0</v>
          </cell>
          <cell r="P7994">
            <v>0</v>
          </cell>
          <cell r="R7994" t="str">
            <v>SINAPI</v>
          </cell>
        </row>
        <row r="7995">
          <cell r="G7995">
            <v>0</v>
          </cell>
          <cell r="H7995">
            <v>0</v>
          </cell>
          <cell r="O7995">
            <v>0</v>
          </cell>
          <cell r="P7995">
            <v>0</v>
          </cell>
          <cell r="R7995" t="str">
            <v>SINAPI</v>
          </cell>
        </row>
        <row r="7996">
          <cell r="G7996">
            <v>0</v>
          </cell>
          <cell r="H7996">
            <v>0</v>
          </cell>
          <cell r="O7996">
            <v>0</v>
          </cell>
          <cell r="P7996">
            <v>0</v>
          </cell>
          <cell r="R7996" t="str">
            <v>SINAPI</v>
          </cell>
        </row>
        <row r="7997">
          <cell r="G7997">
            <v>0</v>
          </cell>
          <cell r="H7997">
            <v>0</v>
          </cell>
          <cell r="O7997">
            <v>0</v>
          </cell>
          <cell r="P7997">
            <v>0</v>
          </cell>
          <cell r="R7997" t="str">
            <v>SINAPI</v>
          </cell>
        </row>
        <row r="7998">
          <cell r="G7998">
            <v>0</v>
          </cell>
          <cell r="H7998">
            <v>0</v>
          </cell>
          <cell r="O7998">
            <v>0</v>
          </cell>
          <cell r="P7998">
            <v>0</v>
          </cell>
          <cell r="R7998" t="str">
            <v>SINAPI</v>
          </cell>
        </row>
        <row r="7999">
          <cell r="G7999">
            <v>0</v>
          </cell>
          <cell r="H7999">
            <v>0</v>
          </cell>
          <cell r="O7999">
            <v>0</v>
          </cell>
          <cell r="P7999">
            <v>0</v>
          </cell>
          <cell r="R7999" t="str">
            <v>SINAPI</v>
          </cell>
        </row>
        <row r="8000">
          <cell r="G8000">
            <v>0</v>
          </cell>
          <cell r="H8000">
            <v>0</v>
          </cell>
          <cell r="O8000">
            <v>0</v>
          </cell>
          <cell r="P8000">
            <v>0</v>
          </cell>
          <cell r="R8000" t="str">
            <v>SINAPI</v>
          </cell>
        </row>
        <row r="8001">
          <cell r="G8001">
            <v>0</v>
          </cell>
          <cell r="H8001">
            <v>0</v>
          </cell>
          <cell r="O8001">
            <v>0</v>
          </cell>
          <cell r="P8001">
            <v>0</v>
          </cell>
          <cell r="R8001" t="str">
            <v>SINAPI</v>
          </cell>
        </row>
        <row r="8002">
          <cell r="G8002">
            <v>0</v>
          </cell>
          <cell r="H8002">
            <v>0</v>
          </cell>
          <cell r="O8002">
            <v>0</v>
          </cell>
          <cell r="P8002">
            <v>0</v>
          </cell>
          <cell r="R8002" t="str">
            <v>SINAPI</v>
          </cell>
        </row>
        <row r="8003">
          <cell r="G8003">
            <v>0</v>
          </cell>
          <cell r="H8003">
            <v>0</v>
          </cell>
          <cell r="O8003">
            <v>0</v>
          </cell>
          <cell r="P8003">
            <v>0</v>
          </cell>
          <cell r="R8003" t="str">
            <v>SINAPI</v>
          </cell>
        </row>
        <row r="8004">
          <cell r="G8004">
            <v>0</v>
          </cell>
          <cell r="H8004">
            <v>0</v>
          </cell>
          <cell r="O8004">
            <v>0</v>
          </cell>
          <cell r="P8004">
            <v>0</v>
          </cell>
          <cell r="R8004" t="str">
            <v>SINAPI</v>
          </cell>
        </row>
        <row r="8005">
          <cell r="G8005">
            <v>0</v>
          </cell>
          <cell r="H8005">
            <v>0</v>
          </cell>
          <cell r="O8005">
            <v>0</v>
          </cell>
          <cell r="P8005">
            <v>0</v>
          </cell>
          <cell r="R8005" t="str">
            <v>SINAPI</v>
          </cell>
        </row>
        <row r="8006">
          <cell r="G8006">
            <v>0</v>
          </cell>
          <cell r="H8006">
            <v>0</v>
          </cell>
          <cell r="O8006">
            <v>0</v>
          </cell>
          <cell r="P8006">
            <v>0</v>
          </cell>
          <cell r="R8006" t="str">
            <v>SINAPI</v>
          </cell>
        </row>
        <row r="8007">
          <cell r="G8007">
            <v>0</v>
          </cell>
          <cell r="H8007">
            <v>0</v>
          </cell>
          <cell r="O8007">
            <v>0</v>
          </cell>
          <cell r="P8007">
            <v>0</v>
          </cell>
          <cell r="R8007" t="str">
            <v>SINAPI</v>
          </cell>
        </row>
        <row r="8008">
          <cell r="G8008">
            <v>0</v>
          </cell>
          <cell r="H8008">
            <v>0</v>
          </cell>
          <cell r="O8008">
            <v>0</v>
          </cell>
          <cell r="P8008">
            <v>0</v>
          </cell>
          <cell r="R8008" t="str">
            <v>SINAPI</v>
          </cell>
        </row>
        <row r="8009">
          <cell r="G8009">
            <v>0</v>
          </cell>
          <cell r="H8009">
            <v>0</v>
          </cell>
          <cell r="O8009">
            <v>0</v>
          </cell>
          <cell r="P8009">
            <v>0</v>
          </cell>
          <cell r="R8009" t="str">
            <v>SINAPI</v>
          </cell>
        </row>
        <row r="8010">
          <cell r="G8010">
            <v>0</v>
          </cell>
          <cell r="H8010">
            <v>0</v>
          </cell>
          <cell r="O8010">
            <v>0</v>
          </cell>
          <cell r="P8010">
            <v>0</v>
          </cell>
          <cell r="R8010" t="str">
            <v>SINAPI</v>
          </cell>
        </row>
        <row r="8011">
          <cell r="G8011">
            <v>0</v>
          </cell>
          <cell r="H8011">
            <v>0</v>
          </cell>
          <cell r="O8011">
            <v>0</v>
          </cell>
          <cell r="P8011">
            <v>0</v>
          </cell>
          <cell r="R8011" t="str">
            <v>SINAPI</v>
          </cell>
        </row>
        <row r="8012">
          <cell r="G8012">
            <v>0</v>
          </cell>
          <cell r="H8012">
            <v>0</v>
          </cell>
          <cell r="O8012">
            <v>0</v>
          </cell>
          <cell r="P8012">
            <v>0</v>
          </cell>
          <cell r="R8012" t="str">
            <v>SINAPI</v>
          </cell>
        </row>
        <row r="8013">
          <cell r="G8013">
            <v>0</v>
          </cell>
          <cell r="H8013">
            <v>0</v>
          </cell>
          <cell r="O8013">
            <v>0</v>
          </cell>
          <cell r="P8013">
            <v>0</v>
          </cell>
          <cell r="R8013" t="str">
            <v>SINAPI</v>
          </cell>
        </row>
        <row r="8014">
          <cell r="G8014">
            <v>0</v>
          </cell>
          <cell r="H8014">
            <v>0</v>
          </cell>
          <cell r="O8014">
            <v>0</v>
          </cell>
          <cell r="P8014">
            <v>0</v>
          </cell>
          <cell r="R8014" t="str">
            <v>SINAPI</v>
          </cell>
        </row>
        <row r="8015">
          <cell r="G8015">
            <v>0</v>
          </cell>
          <cell r="H8015">
            <v>0</v>
          </cell>
          <cell r="O8015">
            <v>0</v>
          </cell>
          <cell r="P8015">
            <v>0</v>
          </cell>
          <cell r="R8015" t="str">
            <v>SINAPI</v>
          </cell>
        </row>
        <row r="8016">
          <cell r="G8016">
            <v>0</v>
          </cell>
          <cell r="H8016">
            <v>0</v>
          </cell>
          <cell r="O8016">
            <v>0</v>
          </cell>
          <cell r="P8016">
            <v>0</v>
          </cell>
          <cell r="R8016" t="str">
            <v>SINAPI</v>
          </cell>
        </row>
        <row r="8017">
          <cell r="G8017">
            <v>0</v>
          </cell>
          <cell r="H8017">
            <v>0</v>
          </cell>
          <cell r="O8017">
            <v>0</v>
          </cell>
          <cell r="P8017">
            <v>0</v>
          </cell>
          <cell r="R8017" t="str">
            <v>SINAPI</v>
          </cell>
        </row>
        <row r="8018">
          <cell r="G8018">
            <v>0</v>
          </cell>
          <cell r="H8018">
            <v>0</v>
          </cell>
          <cell r="O8018">
            <v>0</v>
          </cell>
          <cell r="P8018">
            <v>0</v>
          </cell>
          <cell r="R8018" t="str">
            <v>SINAPI</v>
          </cell>
        </row>
        <row r="8019">
          <cell r="G8019">
            <v>0</v>
          </cell>
          <cell r="H8019">
            <v>0</v>
          </cell>
          <cell r="O8019">
            <v>0</v>
          </cell>
          <cell r="P8019">
            <v>0</v>
          </cell>
          <cell r="R8019" t="str">
            <v>SINAPI</v>
          </cell>
        </row>
        <row r="8020">
          <cell r="G8020">
            <v>0</v>
          </cell>
          <cell r="H8020">
            <v>0</v>
          </cell>
          <cell r="O8020">
            <v>0</v>
          </cell>
          <cell r="P8020">
            <v>0</v>
          </cell>
          <cell r="R8020" t="str">
            <v>SINAPI</v>
          </cell>
        </row>
        <row r="8021">
          <cell r="G8021">
            <v>0</v>
          </cell>
          <cell r="H8021">
            <v>0</v>
          </cell>
          <cell r="O8021">
            <v>0</v>
          </cell>
          <cell r="P8021">
            <v>0</v>
          </cell>
          <cell r="R8021" t="str">
            <v>SINAPI</v>
          </cell>
        </row>
        <row r="8022">
          <cell r="G8022">
            <v>0</v>
          </cell>
          <cell r="H8022">
            <v>0</v>
          </cell>
          <cell r="O8022">
            <v>0</v>
          </cell>
          <cell r="P8022">
            <v>0</v>
          </cell>
          <cell r="R8022" t="str">
            <v>SINAPI</v>
          </cell>
        </row>
        <row r="8023">
          <cell r="G8023">
            <v>0</v>
          </cell>
          <cell r="H8023">
            <v>0</v>
          </cell>
          <cell r="O8023">
            <v>0</v>
          </cell>
          <cell r="P8023">
            <v>0</v>
          </cell>
          <cell r="R8023" t="str">
            <v>SINAPI</v>
          </cell>
        </row>
        <row r="8024">
          <cell r="G8024">
            <v>0</v>
          </cell>
          <cell r="H8024">
            <v>0</v>
          </cell>
          <cell r="O8024">
            <v>0</v>
          </cell>
          <cell r="P8024">
            <v>0</v>
          </cell>
          <cell r="R8024" t="str">
            <v>SINAPI</v>
          </cell>
        </row>
        <row r="8025">
          <cell r="G8025">
            <v>0</v>
          </cell>
          <cell r="H8025">
            <v>0</v>
          </cell>
          <cell r="O8025">
            <v>0</v>
          </cell>
          <cell r="P8025">
            <v>0</v>
          </cell>
          <cell r="R8025" t="str">
            <v>SINAPI</v>
          </cell>
        </row>
        <row r="8026">
          <cell r="G8026">
            <v>0</v>
          </cell>
          <cell r="H8026">
            <v>0</v>
          </cell>
          <cell r="O8026">
            <v>0</v>
          </cell>
          <cell r="P8026">
            <v>0</v>
          </cell>
          <cell r="R8026" t="str">
            <v>SINAPI</v>
          </cell>
        </row>
        <row r="8027">
          <cell r="G8027">
            <v>0</v>
          </cell>
          <cell r="H8027">
            <v>0</v>
          </cell>
          <cell r="O8027">
            <v>0</v>
          </cell>
          <cell r="P8027">
            <v>0</v>
          </cell>
          <cell r="R8027" t="str">
            <v>SINAPI</v>
          </cell>
        </row>
        <row r="8028">
          <cell r="G8028">
            <v>0</v>
          </cell>
          <cell r="H8028">
            <v>0</v>
          </cell>
          <cell r="O8028">
            <v>0</v>
          </cell>
          <cell r="P8028">
            <v>0</v>
          </cell>
          <cell r="R8028" t="str">
            <v>SINAPI</v>
          </cell>
        </row>
        <row r="8029">
          <cell r="G8029">
            <v>0</v>
          </cell>
          <cell r="H8029">
            <v>0</v>
          </cell>
          <cell r="O8029">
            <v>0</v>
          </cell>
          <cell r="P8029">
            <v>0</v>
          </cell>
          <cell r="R8029" t="str">
            <v>SINAPI</v>
          </cell>
        </row>
        <row r="8030">
          <cell r="G8030">
            <v>0</v>
          </cell>
          <cell r="H8030">
            <v>0</v>
          </cell>
          <cell r="O8030">
            <v>0</v>
          </cell>
          <cell r="P8030">
            <v>0</v>
          </cell>
          <cell r="R8030" t="str">
            <v>SINAPI</v>
          </cell>
        </row>
        <row r="8031">
          <cell r="G8031">
            <v>0</v>
          </cell>
          <cell r="H8031">
            <v>0</v>
          </cell>
          <cell r="O8031">
            <v>0</v>
          </cell>
          <cell r="P8031">
            <v>0</v>
          </cell>
          <cell r="R8031" t="str">
            <v>SINAPI</v>
          </cell>
        </row>
        <row r="8032">
          <cell r="G8032">
            <v>0</v>
          </cell>
          <cell r="H8032">
            <v>0</v>
          </cell>
          <cell r="O8032">
            <v>0</v>
          </cell>
          <cell r="P8032">
            <v>0</v>
          </cell>
          <cell r="R8032" t="str">
            <v>SINAPI</v>
          </cell>
        </row>
        <row r="8033">
          <cell r="G8033">
            <v>0</v>
          </cell>
          <cell r="H8033">
            <v>0</v>
          </cell>
          <cell r="O8033">
            <v>0</v>
          </cell>
          <cell r="P8033">
            <v>0</v>
          </cell>
          <cell r="R8033" t="str">
            <v>SINAPI</v>
          </cell>
        </row>
        <row r="8034">
          <cell r="G8034">
            <v>0</v>
          </cell>
          <cell r="H8034">
            <v>0</v>
          </cell>
          <cell r="O8034">
            <v>0</v>
          </cell>
          <cell r="P8034">
            <v>0</v>
          </cell>
          <cell r="R8034" t="str">
            <v>SINAPI</v>
          </cell>
        </row>
        <row r="8035">
          <cell r="G8035">
            <v>0</v>
          </cell>
          <cell r="H8035">
            <v>0</v>
          </cell>
          <cell r="O8035">
            <v>0</v>
          </cell>
          <cell r="P8035">
            <v>0</v>
          </cell>
          <cell r="R8035" t="str">
            <v>SINAPI</v>
          </cell>
        </row>
        <row r="8036">
          <cell r="G8036">
            <v>0</v>
          </cell>
          <cell r="H8036">
            <v>0</v>
          </cell>
          <cell r="O8036">
            <v>0</v>
          </cell>
          <cell r="P8036">
            <v>0</v>
          </cell>
          <cell r="R8036" t="str">
            <v>SINAPI</v>
          </cell>
        </row>
        <row r="8037">
          <cell r="G8037">
            <v>0</v>
          </cell>
          <cell r="H8037">
            <v>0</v>
          </cell>
          <cell r="O8037">
            <v>0</v>
          </cell>
          <cell r="P8037">
            <v>0</v>
          </cell>
          <cell r="R8037" t="str">
            <v>SINAPI</v>
          </cell>
        </row>
        <row r="8038">
          <cell r="G8038">
            <v>0</v>
          </cell>
          <cell r="H8038">
            <v>0</v>
          </cell>
          <cell r="O8038">
            <v>0</v>
          </cell>
          <cell r="P8038">
            <v>0</v>
          </cell>
          <cell r="R8038" t="str">
            <v>SINAPI</v>
          </cell>
        </row>
        <row r="8039">
          <cell r="G8039">
            <v>0</v>
          </cell>
          <cell r="H8039">
            <v>0</v>
          </cell>
          <cell r="O8039">
            <v>0</v>
          </cell>
          <cell r="P8039">
            <v>0</v>
          </cell>
          <cell r="R8039" t="str">
            <v>SINAPI</v>
          </cell>
        </row>
        <row r="8040">
          <cell r="G8040">
            <v>0</v>
          </cell>
          <cell r="H8040">
            <v>0</v>
          </cell>
          <cell r="O8040">
            <v>0</v>
          </cell>
          <cell r="P8040">
            <v>0</v>
          </cell>
          <cell r="R8040" t="str">
            <v>SINAPI</v>
          </cell>
        </row>
        <row r="8041">
          <cell r="G8041">
            <v>0</v>
          </cell>
          <cell r="H8041">
            <v>0</v>
          </cell>
          <cell r="O8041">
            <v>0</v>
          </cell>
          <cell r="P8041">
            <v>0</v>
          </cell>
          <cell r="R8041" t="str">
            <v>SINAPI</v>
          </cell>
        </row>
        <row r="8042">
          <cell r="G8042">
            <v>0</v>
          </cell>
          <cell r="H8042">
            <v>0</v>
          </cell>
          <cell r="O8042">
            <v>0</v>
          </cell>
          <cell r="P8042">
            <v>0</v>
          </cell>
          <cell r="R8042" t="str">
            <v>SINAPI</v>
          </cell>
        </row>
        <row r="8043">
          <cell r="G8043">
            <v>0</v>
          </cell>
          <cell r="H8043">
            <v>0</v>
          </cell>
          <cell r="O8043">
            <v>0</v>
          </cell>
          <cell r="P8043">
            <v>0</v>
          </cell>
          <cell r="R8043" t="str">
            <v>SINAPI</v>
          </cell>
        </row>
        <row r="8044">
          <cell r="G8044">
            <v>0</v>
          </cell>
          <cell r="H8044">
            <v>0</v>
          </cell>
          <cell r="O8044">
            <v>0</v>
          </cell>
          <cell r="P8044">
            <v>0</v>
          </cell>
          <cell r="R8044" t="str">
            <v>SINAPI</v>
          </cell>
        </row>
        <row r="8045">
          <cell r="G8045">
            <v>0</v>
          </cell>
          <cell r="H8045">
            <v>0</v>
          </cell>
          <cell r="O8045">
            <v>0</v>
          </cell>
          <cell r="P8045">
            <v>0</v>
          </cell>
          <cell r="R8045" t="str">
            <v>SINAPI</v>
          </cell>
        </row>
        <row r="8046">
          <cell r="G8046">
            <v>0</v>
          </cell>
          <cell r="H8046">
            <v>0</v>
          </cell>
          <cell r="O8046">
            <v>0</v>
          </cell>
          <cell r="P8046">
            <v>0</v>
          </cell>
          <cell r="R8046" t="str">
            <v>SINAPI</v>
          </cell>
        </row>
        <row r="8047">
          <cell r="G8047">
            <v>0</v>
          </cell>
          <cell r="H8047">
            <v>0</v>
          </cell>
          <cell r="O8047">
            <v>0</v>
          </cell>
          <cell r="P8047">
            <v>0</v>
          </cell>
          <cell r="R8047" t="str">
            <v>SINAPI</v>
          </cell>
        </row>
        <row r="8048">
          <cell r="G8048">
            <v>0</v>
          </cell>
          <cell r="H8048">
            <v>0</v>
          </cell>
          <cell r="O8048">
            <v>0</v>
          </cell>
          <cell r="P8048">
            <v>0</v>
          </cell>
          <cell r="R8048" t="str">
            <v>SINAPI</v>
          </cell>
        </row>
        <row r="8049">
          <cell r="G8049">
            <v>0</v>
          </cell>
          <cell r="H8049">
            <v>0</v>
          </cell>
          <cell r="O8049">
            <v>0</v>
          </cell>
          <cell r="P8049">
            <v>0</v>
          </cell>
          <cell r="R8049" t="str">
            <v>SINAPI</v>
          </cell>
        </row>
        <row r="8050">
          <cell r="G8050">
            <v>0</v>
          </cell>
          <cell r="H8050">
            <v>0</v>
          </cell>
          <cell r="O8050">
            <v>0</v>
          </cell>
          <cell r="P8050">
            <v>0</v>
          </cell>
          <cell r="R8050" t="str">
            <v>SINAPI</v>
          </cell>
        </row>
        <row r="8051">
          <cell r="G8051">
            <v>0</v>
          </cell>
          <cell r="H8051">
            <v>0</v>
          </cell>
          <cell r="O8051">
            <v>0</v>
          </cell>
          <cell r="P8051">
            <v>0</v>
          </cell>
          <cell r="R8051" t="str">
            <v>SINAPI</v>
          </cell>
        </row>
        <row r="8052">
          <cell r="G8052">
            <v>0</v>
          </cell>
          <cell r="H8052">
            <v>0</v>
          </cell>
          <cell r="O8052">
            <v>0</v>
          </cell>
          <cell r="P8052">
            <v>0</v>
          </cell>
          <cell r="R8052" t="str">
            <v>SINAPI</v>
          </cell>
        </row>
        <row r="8053">
          <cell r="G8053">
            <v>0</v>
          </cell>
          <cell r="H8053">
            <v>0</v>
          </cell>
          <cell r="O8053">
            <v>0</v>
          </cell>
          <cell r="P8053">
            <v>0</v>
          </cell>
          <cell r="R8053" t="str">
            <v>SINAPI</v>
          </cell>
        </row>
        <row r="8054">
          <cell r="G8054">
            <v>0</v>
          </cell>
          <cell r="H8054">
            <v>0</v>
          </cell>
          <cell r="O8054">
            <v>0</v>
          </cell>
          <cell r="P8054">
            <v>0</v>
          </cell>
          <cell r="R8054" t="str">
            <v>SINAPI</v>
          </cell>
        </row>
        <row r="8055">
          <cell r="G8055">
            <v>0</v>
          </cell>
          <cell r="H8055">
            <v>0</v>
          </cell>
          <cell r="O8055">
            <v>0</v>
          </cell>
          <cell r="P8055">
            <v>0</v>
          </cell>
          <cell r="R8055" t="str">
            <v>SINAPI</v>
          </cell>
        </row>
        <row r="8056">
          <cell r="G8056">
            <v>0</v>
          </cell>
          <cell r="H8056">
            <v>0</v>
          </cell>
          <cell r="O8056">
            <v>0</v>
          </cell>
          <cell r="P8056">
            <v>0</v>
          </cell>
          <cell r="R8056" t="str">
            <v>SINAPI</v>
          </cell>
        </row>
        <row r="8057">
          <cell r="G8057">
            <v>0</v>
          </cell>
          <cell r="H8057">
            <v>0</v>
          </cell>
          <cell r="O8057">
            <v>0</v>
          </cell>
          <cell r="P8057">
            <v>0</v>
          </cell>
          <cell r="R8057" t="str">
            <v>SINAPI</v>
          </cell>
        </row>
        <row r="8058">
          <cell r="G8058">
            <v>0</v>
          </cell>
          <cell r="H8058">
            <v>0</v>
          </cell>
          <cell r="O8058">
            <v>0</v>
          </cell>
          <cell r="P8058">
            <v>0</v>
          </cell>
          <cell r="R8058" t="str">
            <v>SINAPI</v>
          </cell>
        </row>
        <row r="8059">
          <cell r="G8059">
            <v>0</v>
          </cell>
          <cell r="H8059">
            <v>0</v>
          </cell>
          <cell r="O8059">
            <v>0</v>
          </cell>
          <cell r="P8059">
            <v>0</v>
          </cell>
          <cell r="R8059" t="str">
            <v>SINAPI</v>
          </cell>
        </row>
        <row r="8060">
          <cell r="G8060">
            <v>0</v>
          </cell>
          <cell r="H8060">
            <v>0</v>
          </cell>
          <cell r="O8060">
            <v>0</v>
          </cell>
          <cell r="P8060">
            <v>0</v>
          </cell>
          <cell r="R8060" t="str">
            <v>SINAPI</v>
          </cell>
        </row>
        <row r="8061">
          <cell r="G8061">
            <v>0</v>
          </cell>
          <cell r="H8061">
            <v>0</v>
          </cell>
          <cell r="O8061">
            <v>0</v>
          </cell>
          <cell r="P8061">
            <v>0</v>
          </cell>
          <cell r="R8061" t="str">
            <v>SINAPI</v>
          </cell>
        </row>
        <row r="8062">
          <cell r="G8062">
            <v>0</v>
          </cell>
          <cell r="H8062">
            <v>0</v>
          </cell>
          <cell r="O8062">
            <v>0</v>
          </cell>
          <cell r="P8062">
            <v>0</v>
          </cell>
          <cell r="R8062" t="str">
            <v>SINAPI</v>
          </cell>
        </row>
        <row r="8063">
          <cell r="G8063">
            <v>0</v>
          </cell>
          <cell r="H8063">
            <v>0</v>
          </cell>
          <cell r="O8063">
            <v>0</v>
          </cell>
          <cell r="P8063">
            <v>0</v>
          </cell>
          <cell r="R8063" t="str">
            <v>SINAPI</v>
          </cell>
        </row>
        <row r="8064">
          <cell r="G8064">
            <v>0</v>
          </cell>
          <cell r="H8064">
            <v>0</v>
          </cell>
          <cell r="O8064">
            <v>0</v>
          </cell>
          <cell r="P8064">
            <v>0</v>
          </cell>
          <cell r="R8064" t="str">
            <v>SINAPI</v>
          </cell>
        </row>
        <row r="8065">
          <cell r="G8065">
            <v>0</v>
          </cell>
          <cell r="H8065">
            <v>0</v>
          </cell>
          <cell r="O8065">
            <v>0</v>
          </cell>
          <cell r="P8065">
            <v>0</v>
          </cell>
          <cell r="R8065" t="str">
            <v>SINAPI</v>
          </cell>
        </row>
        <row r="8066">
          <cell r="G8066">
            <v>0</v>
          </cell>
          <cell r="H8066">
            <v>0</v>
          </cell>
          <cell r="O8066">
            <v>0</v>
          </cell>
          <cell r="P8066">
            <v>0</v>
          </cell>
          <cell r="R8066" t="str">
            <v>SINAPI</v>
          </cell>
        </row>
        <row r="8067">
          <cell r="G8067">
            <v>0</v>
          </cell>
          <cell r="H8067">
            <v>0</v>
          </cell>
          <cell r="O8067">
            <v>0</v>
          </cell>
          <cell r="P8067">
            <v>0</v>
          </cell>
          <cell r="R8067" t="str">
            <v>SINAPI</v>
          </cell>
        </row>
        <row r="8068">
          <cell r="G8068">
            <v>0</v>
          </cell>
          <cell r="H8068">
            <v>0</v>
          </cell>
          <cell r="O8068">
            <v>0</v>
          </cell>
          <cell r="P8068">
            <v>0</v>
          </cell>
          <cell r="R8068" t="str">
            <v>SINAPI</v>
          </cell>
        </row>
        <row r="8069">
          <cell r="G8069">
            <v>0</v>
          </cell>
          <cell r="H8069">
            <v>0</v>
          </cell>
          <cell r="O8069">
            <v>0</v>
          </cell>
          <cell r="P8069">
            <v>0</v>
          </cell>
          <cell r="R8069" t="str">
            <v>SINAPI</v>
          </cell>
        </row>
        <row r="8070">
          <cell r="G8070">
            <v>0</v>
          </cell>
          <cell r="H8070">
            <v>0</v>
          </cell>
          <cell r="O8070">
            <v>0</v>
          </cell>
          <cell r="P8070">
            <v>0</v>
          </cell>
          <cell r="R8070" t="str">
            <v>SINAPI</v>
          </cell>
        </row>
        <row r="8071">
          <cell r="G8071">
            <v>0</v>
          </cell>
          <cell r="H8071">
            <v>0</v>
          </cell>
          <cell r="O8071">
            <v>0</v>
          </cell>
          <cell r="P8071">
            <v>0</v>
          </cell>
          <cell r="R8071" t="str">
            <v>SINAPI</v>
          </cell>
        </row>
        <row r="8072">
          <cell r="G8072">
            <v>0</v>
          </cell>
          <cell r="H8072">
            <v>0</v>
          </cell>
          <cell r="O8072">
            <v>0</v>
          </cell>
          <cell r="P8072">
            <v>0</v>
          </cell>
          <cell r="R8072" t="str">
            <v>SINAPI</v>
          </cell>
        </row>
        <row r="8073">
          <cell r="G8073">
            <v>0</v>
          </cell>
          <cell r="H8073">
            <v>0</v>
          </cell>
          <cell r="O8073">
            <v>0</v>
          </cell>
          <cell r="P8073">
            <v>0</v>
          </cell>
          <cell r="R8073" t="str">
            <v>SINAPI</v>
          </cell>
        </row>
        <row r="8074">
          <cell r="G8074">
            <v>0</v>
          </cell>
          <cell r="H8074">
            <v>0</v>
          </cell>
          <cell r="O8074">
            <v>0</v>
          </cell>
          <cell r="P8074">
            <v>0</v>
          </cell>
          <cell r="R8074" t="str">
            <v>SINAPI</v>
          </cell>
        </row>
        <row r="8075">
          <cell r="G8075">
            <v>0</v>
          </cell>
          <cell r="H8075">
            <v>0</v>
          </cell>
          <cell r="O8075">
            <v>0</v>
          </cell>
          <cell r="P8075">
            <v>0</v>
          </cell>
          <cell r="R8075" t="str">
            <v>SINAPI</v>
          </cell>
        </row>
        <row r="8076">
          <cell r="G8076">
            <v>0</v>
          </cell>
          <cell r="H8076">
            <v>0</v>
          </cell>
          <cell r="O8076">
            <v>0</v>
          </cell>
          <cell r="P8076">
            <v>0</v>
          </cell>
          <cell r="R8076" t="str">
            <v>SINAPI</v>
          </cell>
        </row>
        <row r="8077">
          <cell r="G8077">
            <v>0</v>
          </cell>
          <cell r="H8077">
            <v>0</v>
          </cell>
          <cell r="O8077">
            <v>0</v>
          </cell>
          <cell r="P8077">
            <v>0</v>
          </cell>
          <cell r="R8077" t="str">
            <v>SINAPI</v>
          </cell>
        </row>
        <row r="8078">
          <cell r="G8078">
            <v>0</v>
          </cell>
          <cell r="H8078">
            <v>0</v>
          </cell>
          <cell r="O8078">
            <v>0</v>
          </cell>
          <cell r="P8078">
            <v>0</v>
          </cell>
          <cell r="R8078" t="str">
            <v>SINAPI</v>
          </cell>
        </row>
        <row r="8079">
          <cell r="G8079">
            <v>0</v>
          </cell>
          <cell r="H8079">
            <v>0</v>
          </cell>
          <cell r="O8079">
            <v>0</v>
          </cell>
          <cell r="P8079">
            <v>0</v>
          </cell>
          <cell r="R8079" t="str">
            <v>SINAPI</v>
          </cell>
        </row>
        <row r="8080">
          <cell r="G8080">
            <v>0</v>
          </cell>
          <cell r="H8080">
            <v>0</v>
          </cell>
          <cell r="O8080">
            <v>0</v>
          </cell>
          <cell r="P8080">
            <v>0</v>
          </cell>
          <cell r="R8080" t="str">
            <v>SINAPI</v>
          </cell>
        </row>
        <row r="8081">
          <cell r="G8081">
            <v>0</v>
          </cell>
          <cell r="H8081">
            <v>0</v>
          </cell>
          <cell r="O8081">
            <v>0</v>
          </cell>
          <cell r="P8081">
            <v>0</v>
          </cell>
          <cell r="R8081" t="str">
            <v>SINAPI</v>
          </cell>
        </row>
        <row r="8082">
          <cell r="G8082">
            <v>0</v>
          </cell>
          <cell r="H8082">
            <v>0</v>
          </cell>
          <cell r="O8082">
            <v>0</v>
          </cell>
          <cell r="P8082">
            <v>0</v>
          </cell>
          <cell r="R8082" t="str">
            <v>SINAPI</v>
          </cell>
        </row>
        <row r="8083">
          <cell r="G8083">
            <v>0</v>
          </cell>
          <cell r="H8083">
            <v>0</v>
          </cell>
          <cell r="O8083">
            <v>0</v>
          </cell>
          <cell r="P8083">
            <v>0</v>
          </cell>
          <cell r="R8083" t="str">
            <v>SINAPI</v>
          </cell>
        </row>
        <row r="8084">
          <cell r="G8084">
            <v>0</v>
          </cell>
          <cell r="H8084">
            <v>0</v>
          </cell>
          <cell r="O8084">
            <v>0</v>
          </cell>
          <cell r="P8084">
            <v>0</v>
          </cell>
          <cell r="R8084" t="str">
            <v>SINAPI</v>
          </cell>
        </row>
        <row r="8085">
          <cell r="G8085">
            <v>0</v>
          </cell>
          <cell r="H8085">
            <v>0</v>
          </cell>
          <cell r="O8085">
            <v>0</v>
          </cell>
          <cell r="P8085">
            <v>0</v>
          </cell>
          <cell r="R8085" t="str">
            <v>SINAPI</v>
          </cell>
        </row>
        <row r="8086">
          <cell r="G8086">
            <v>0</v>
          </cell>
          <cell r="H8086">
            <v>0</v>
          </cell>
          <cell r="O8086">
            <v>0</v>
          </cell>
          <cell r="P8086">
            <v>0</v>
          </cell>
          <cell r="R8086" t="str">
            <v>SINAPI</v>
          </cell>
        </row>
        <row r="8087">
          <cell r="G8087">
            <v>0</v>
          </cell>
          <cell r="H8087">
            <v>0</v>
          </cell>
          <cell r="O8087">
            <v>0</v>
          </cell>
          <cell r="P8087">
            <v>0</v>
          </cell>
          <cell r="R8087" t="str">
            <v>SINAPI</v>
          </cell>
        </row>
        <row r="8088">
          <cell r="G8088">
            <v>0</v>
          </cell>
          <cell r="H8088">
            <v>0</v>
          </cell>
          <cell r="O8088">
            <v>0</v>
          </cell>
          <cell r="P8088">
            <v>0</v>
          </cell>
          <cell r="R8088" t="str">
            <v>SINAPI</v>
          </cell>
        </row>
        <row r="8089">
          <cell r="G8089">
            <v>0</v>
          </cell>
          <cell r="H8089">
            <v>0</v>
          </cell>
          <cell r="O8089">
            <v>0</v>
          </cell>
          <cell r="P8089">
            <v>0</v>
          </cell>
          <cell r="R8089" t="str">
            <v>SINAPI</v>
          </cell>
        </row>
        <row r="8090">
          <cell r="G8090">
            <v>0</v>
          </cell>
          <cell r="H8090">
            <v>0</v>
          </cell>
          <cell r="O8090">
            <v>0</v>
          </cell>
          <cell r="P8090">
            <v>0</v>
          </cell>
          <cell r="R8090" t="str">
            <v>SINAPI</v>
          </cell>
        </row>
        <row r="8091">
          <cell r="G8091">
            <v>0</v>
          </cell>
          <cell r="H8091">
            <v>0</v>
          </cell>
          <cell r="O8091">
            <v>0</v>
          </cell>
          <cell r="P8091">
            <v>0</v>
          </cell>
          <cell r="R8091" t="str">
            <v>SINAPI</v>
          </cell>
        </row>
        <row r="8092">
          <cell r="G8092">
            <v>0</v>
          </cell>
          <cell r="H8092">
            <v>0</v>
          </cell>
          <cell r="O8092">
            <v>0</v>
          </cell>
          <cell r="P8092">
            <v>0</v>
          </cell>
          <cell r="R8092" t="str">
            <v>SINAPI</v>
          </cell>
        </row>
        <row r="8093">
          <cell r="G8093">
            <v>0</v>
          </cell>
          <cell r="H8093">
            <v>0</v>
          </cell>
          <cell r="O8093">
            <v>0</v>
          </cell>
          <cell r="P8093">
            <v>0</v>
          </cell>
          <cell r="R8093" t="str">
            <v>SINAPI</v>
          </cell>
        </row>
        <row r="8094">
          <cell r="G8094">
            <v>0</v>
          </cell>
          <cell r="H8094">
            <v>0</v>
          </cell>
          <cell r="O8094">
            <v>0</v>
          </cell>
          <cell r="P8094">
            <v>0</v>
          </cell>
          <cell r="R8094" t="str">
            <v>SINAPI</v>
          </cell>
        </row>
        <row r="8095">
          <cell r="G8095">
            <v>0</v>
          </cell>
          <cell r="H8095">
            <v>0</v>
          </cell>
          <cell r="O8095">
            <v>0</v>
          </cell>
          <cell r="P8095">
            <v>0</v>
          </cell>
          <cell r="R8095" t="str">
            <v>SINAPI</v>
          </cell>
        </row>
        <row r="8096">
          <cell r="G8096">
            <v>0</v>
          </cell>
          <cell r="H8096">
            <v>0</v>
          </cell>
          <cell r="O8096">
            <v>0</v>
          </cell>
          <cell r="P8096">
            <v>0</v>
          </cell>
          <cell r="R8096" t="str">
            <v>SINAPI</v>
          </cell>
        </row>
        <row r="8097">
          <cell r="G8097">
            <v>0</v>
          </cell>
          <cell r="H8097">
            <v>0</v>
          </cell>
          <cell r="O8097">
            <v>0</v>
          </cell>
          <cell r="P8097">
            <v>0</v>
          </cell>
          <cell r="R8097" t="str">
            <v>SINAPI</v>
          </cell>
        </row>
        <row r="8098">
          <cell r="G8098">
            <v>0</v>
          </cell>
          <cell r="H8098">
            <v>0</v>
          </cell>
          <cell r="O8098">
            <v>0</v>
          </cell>
          <cell r="P8098">
            <v>0</v>
          </cell>
          <cell r="R8098" t="str">
            <v>SINAPI</v>
          </cell>
        </row>
        <row r="8099">
          <cell r="G8099">
            <v>0</v>
          </cell>
          <cell r="H8099">
            <v>0</v>
          </cell>
          <cell r="O8099">
            <v>0</v>
          </cell>
          <cell r="P8099">
            <v>0</v>
          </cell>
          <cell r="R8099" t="str">
            <v>SINAPI</v>
          </cell>
        </row>
        <row r="8100">
          <cell r="G8100">
            <v>0</v>
          </cell>
          <cell r="H8100">
            <v>0</v>
          </cell>
          <cell r="O8100">
            <v>0</v>
          </cell>
          <cell r="P8100">
            <v>0</v>
          </cell>
          <cell r="R8100" t="str">
            <v>SINAPI</v>
          </cell>
        </row>
        <row r="8101">
          <cell r="G8101">
            <v>0</v>
          </cell>
          <cell r="H8101">
            <v>0</v>
          </cell>
          <cell r="O8101">
            <v>0</v>
          </cell>
          <cell r="P8101">
            <v>0</v>
          </cell>
          <cell r="R8101" t="str">
            <v>SINAPI</v>
          </cell>
        </row>
        <row r="8102">
          <cell r="G8102">
            <v>0</v>
          </cell>
          <cell r="H8102">
            <v>0</v>
          </cell>
          <cell r="O8102">
            <v>0</v>
          </cell>
          <cell r="P8102">
            <v>0</v>
          </cell>
          <cell r="R8102" t="str">
            <v>SINAPI</v>
          </cell>
        </row>
        <row r="8103">
          <cell r="G8103">
            <v>0</v>
          </cell>
          <cell r="H8103">
            <v>0</v>
          </cell>
          <cell r="O8103">
            <v>0</v>
          </cell>
          <cell r="P8103">
            <v>0</v>
          </cell>
          <cell r="R8103" t="str">
            <v>SINAPI</v>
          </cell>
        </row>
        <row r="8104">
          <cell r="G8104">
            <v>0</v>
          </cell>
          <cell r="H8104">
            <v>0</v>
          </cell>
          <cell r="O8104">
            <v>0</v>
          </cell>
          <cell r="P8104">
            <v>0</v>
          </cell>
          <cell r="R8104" t="str">
            <v>SINAPI</v>
          </cell>
        </row>
        <row r="8105">
          <cell r="G8105">
            <v>0</v>
          </cell>
          <cell r="H8105">
            <v>0</v>
          </cell>
          <cell r="O8105">
            <v>0</v>
          </cell>
          <cell r="P8105">
            <v>0</v>
          </cell>
          <cell r="R8105" t="str">
            <v>SINAPI</v>
          </cell>
        </row>
        <row r="8106">
          <cell r="G8106">
            <v>0</v>
          </cell>
          <cell r="H8106">
            <v>0</v>
          </cell>
          <cell r="O8106">
            <v>0</v>
          </cell>
          <cell r="P8106">
            <v>0</v>
          </cell>
          <cell r="R8106" t="str">
            <v>SINAPI</v>
          </cell>
        </row>
        <row r="8107">
          <cell r="G8107">
            <v>0</v>
          </cell>
          <cell r="H8107">
            <v>0</v>
          </cell>
          <cell r="O8107">
            <v>0</v>
          </cell>
          <cell r="P8107">
            <v>0</v>
          </cell>
          <cell r="R8107" t="str">
            <v>SINAPI</v>
          </cell>
        </row>
        <row r="8108">
          <cell r="G8108">
            <v>0</v>
          </cell>
          <cell r="H8108">
            <v>0</v>
          </cell>
          <cell r="O8108">
            <v>0</v>
          </cell>
          <cell r="P8108">
            <v>0</v>
          </cell>
          <cell r="R8108" t="str">
            <v>SINAPI</v>
          </cell>
        </row>
        <row r="8109">
          <cell r="G8109">
            <v>0</v>
          </cell>
          <cell r="H8109">
            <v>0</v>
          </cell>
          <cell r="O8109">
            <v>0</v>
          </cell>
          <cell r="P8109">
            <v>0</v>
          </cell>
          <cell r="R8109" t="str">
            <v>SINAPI</v>
          </cell>
        </row>
        <row r="8110">
          <cell r="G8110">
            <v>0</v>
          </cell>
          <cell r="H8110">
            <v>0</v>
          </cell>
          <cell r="O8110">
            <v>0</v>
          </cell>
          <cell r="P8110">
            <v>0</v>
          </cell>
          <cell r="R8110" t="str">
            <v>SINAPI</v>
          </cell>
        </row>
        <row r="8111">
          <cell r="G8111">
            <v>0</v>
          </cell>
          <cell r="H8111">
            <v>0</v>
          </cell>
          <cell r="O8111">
            <v>0</v>
          </cell>
          <cell r="P8111">
            <v>0</v>
          </cell>
          <cell r="R8111" t="str">
            <v>SINAPI</v>
          </cell>
        </row>
        <row r="8112">
          <cell r="G8112">
            <v>0</v>
          </cell>
          <cell r="H8112">
            <v>0</v>
          </cell>
          <cell r="O8112">
            <v>0</v>
          </cell>
          <cell r="P8112">
            <v>0</v>
          </cell>
          <cell r="R8112" t="str">
            <v>SINAPI</v>
          </cell>
        </row>
        <row r="8113">
          <cell r="G8113">
            <v>0</v>
          </cell>
          <cell r="H8113">
            <v>0</v>
          </cell>
          <cell r="O8113">
            <v>0</v>
          </cell>
          <cell r="P8113">
            <v>0</v>
          </cell>
          <cell r="R8113" t="str">
            <v>SINAPI</v>
          </cell>
        </row>
        <row r="8114">
          <cell r="G8114">
            <v>0</v>
          </cell>
          <cell r="H8114">
            <v>0</v>
          </cell>
          <cell r="O8114">
            <v>0</v>
          </cell>
          <cell r="P8114">
            <v>0</v>
          </cell>
          <cell r="R8114" t="str">
            <v>SINAPI</v>
          </cell>
        </row>
        <row r="8115">
          <cell r="G8115">
            <v>0</v>
          </cell>
          <cell r="H8115">
            <v>0</v>
          </cell>
          <cell r="O8115">
            <v>0</v>
          </cell>
          <cell r="P8115">
            <v>0</v>
          </cell>
          <cell r="R8115" t="str">
            <v>SINAPI</v>
          </cell>
        </row>
        <row r="8116">
          <cell r="G8116">
            <v>0</v>
          </cell>
          <cell r="H8116">
            <v>0</v>
          </cell>
          <cell r="O8116">
            <v>0</v>
          </cell>
          <cell r="P8116">
            <v>0</v>
          </cell>
          <cell r="R8116" t="str">
            <v>SINAPI</v>
          </cell>
        </row>
        <row r="8117">
          <cell r="G8117">
            <v>0</v>
          </cell>
          <cell r="H8117">
            <v>0</v>
          </cell>
          <cell r="O8117">
            <v>0</v>
          </cell>
          <cell r="P8117">
            <v>0</v>
          </cell>
          <cell r="R8117" t="str">
            <v>SINAPI</v>
          </cell>
        </row>
        <row r="8118">
          <cell r="G8118">
            <v>0</v>
          </cell>
          <cell r="H8118">
            <v>0</v>
          </cell>
          <cell r="O8118">
            <v>0</v>
          </cell>
          <cell r="P8118">
            <v>0</v>
          </cell>
          <cell r="R8118" t="str">
            <v>SINAPI</v>
          </cell>
        </row>
        <row r="8119">
          <cell r="G8119">
            <v>0</v>
          </cell>
          <cell r="H8119">
            <v>0</v>
          </cell>
          <cell r="O8119">
            <v>0</v>
          </cell>
          <cell r="P8119">
            <v>0</v>
          </cell>
          <cell r="R8119" t="str">
            <v>SINAPI</v>
          </cell>
        </row>
        <row r="8120">
          <cell r="G8120">
            <v>0</v>
          </cell>
          <cell r="H8120">
            <v>0</v>
          </cell>
          <cell r="O8120">
            <v>0</v>
          </cell>
          <cell r="P8120">
            <v>0</v>
          </cell>
          <cell r="R8120" t="str">
            <v>SINAPI</v>
          </cell>
        </row>
        <row r="8121">
          <cell r="G8121">
            <v>0</v>
          </cell>
          <cell r="H8121">
            <v>0</v>
          </cell>
          <cell r="O8121">
            <v>0</v>
          </cell>
          <cell r="P8121">
            <v>0</v>
          </cell>
          <cell r="R8121" t="str">
            <v>SINAPI</v>
          </cell>
        </row>
        <row r="8122">
          <cell r="G8122">
            <v>0</v>
          </cell>
          <cell r="H8122">
            <v>0</v>
          </cell>
          <cell r="O8122">
            <v>0</v>
          </cell>
          <cell r="P8122">
            <v>0</v>
          </cell>
          <cell r="R8122" t="str">
            <v>SINAPI</v>
          </cell>
        </row>
        <row r="8123">
          <cell r="G8123">
            <v>0</v>
          </cell>
          <cell r="H8123">
            <v>0</v>
          </cell>
          <cell r="O8123">
            <v>0</v>
          </cell>
          <cell r="P8123">
            <v>0</v>
          </cell>
          <cell r="R8123" t="str">
            <v>SINAPI</v>
          </cell>
        </row>
        <row r="8124">
          <cell r="G8124">
            <v>0</v>
          </cell>
          <cell r="H8124">
            <v>0</v>
          </cell>
          <cell r="O8124">
            <v>0</v>
          </cell>
          <cell r="P8124">
            <v>0</v>
          </cell>
          <cell r="R8124" t="str">
            <v>SINAPI</v>
          </cell>
        </row>
        <row r="8125">
          <cell r="G8125">
            <v>0</v>
          </cell>
          <cell r="H8125">
            <v>0</v>
          </cell>
          <cell r="O8125">
            <v>0</v>
          </cell>
          <cell r="P8125">
            <v>0</v>
          </cell>
          <cell r="R8125" t="str">
            <v>SINAPI</v>
          </cell>
        </row>
        <row r="8126">
          <cell r="G8126">
            <v>0</v>
          </cell>
          <cell r="H8126">
            <v>0</v>
          </cell>
          <cell r="O8126">
            <v>0</v>
          </cell>
          <cell r="P8126">
            <v>0</v>
          </cell>
          <cell r="R8126" t="str">
            <v>SINAPI</v>
          </cell>
        </row>
        <row r="8127">
          <cell r="G8127">
            <v>0</v>
          </cell>
          <cell r="H8127">
            <v>0</v>
          </cell>
          <cell r="O8127">
            <v>0</v>
          </cell>
          <cell r="P8127">
            <v>0</v>
          </cell>
          <cell r="R8127" t="str">
            <v>SINAPI</v>
          </cell>
        </row>
        <row r="8128">
          <cell r="G8128">
            <v>0</v>
          </cell>
          <cell r="H8128">
            <v>0</v>
          </cell>
          <cell r="O8128">
            <v>0</v>
          </cell>
          <cell r="P8128">
            <v>0</v>
          </cell>
          <cell r="R8128" t="str">
            <v>SINAPI</v>
          </cell>
        </row>
        <row r="8129">
          <cell r="G8129">
            <v>0</v>
          </cell>
          <cell r="H8129">
            <v>0</v>
          </cell>
          <cell r="O8129">
            <v>0</v>
          </cell>
          <cell r="P8129">
            <v>0</v>
          </cell>
          <cell r="R8129" t="str">
            <v>SINAPI</v>
          </cell>
        </row>
        <row r="8130">
          <cell r="G8130">
            <v>0</v>
          </cell>
          <cell r="H8130">
            <v>0</v>
          </cell>
          <cell r="O8130">
            <v>0</v>
          </cell>
          <cell r="P8130">
            <v>0</v>
          </cell>
          <cell r="R8130" t="str">
            <v>SINAPI</v>
          </cell>
        </row>
        <row r="8131">
          <cell r="G8131">
            <v>0</v>
          </cell>
          <cell r="H8131">
            <v>0</v>
          </cell>
          <cell r="O8131">
            <v>0</v>
          </cell>
          <cell r="P8131">
            <v>0</v>
          </cell>
          <cell r="R8131" t="str">
            <v>SINAPI</v>
          </cell>
        </row>
        <row r="8132">
          <cell r="G8132">
            <v>0</v>
          </cell>
          <cell r="H8132">
            <v>0</v>
          </cell>
          <cell r="O8132">
            <v>0</v>
          </cell>
          <cell r="P8132">
            <v>0</v>
          </cell>
          <cell r="R8132" t="str">
            <v>SINAPI</v>
          </cell>
        </row>
        <row r="8133">
          <cell r="G8133">
            <v>0</v>
          </cell>
          <cell r="H8133">
            <v>0</v>
          </cell>
          <cell r="O8133">
            <v>0</v>
          </cell>
          <cell r="P8133">
            <v>0</v>
          </cell>
          <cell r="R8133" t="str">
            <v>SINAPI</v>
          </cell>
        </row>
        <row r="8134">
          <cell r="G8134">
            <v>0</v>
          </cell>
          <cell r="H8134">
            <v>0</v>
          </cell>
          <cell r="O8134">
            <v>0</v>
          </cell>
          <cell r="P8134">
            <v>0</v>
          </cell>
          <cell r="R8134" t="str">
            <v>SINAPI</v>
          </cell>
        </row>
        <row r="8135">
          <cell r="G8135">
            <v>0</v>
          </cell>
          <cell r="H8135">
            <v>0</v>
          </cell>
          <cell r="O8135">
            <v>0</v>
          </cell>
          <cell r="P8135">
            <v>0</v>
          </cell>
          <cell r="R8135" t="str">
            <v>SINAPI</v>
          </cell>
        </row>
        <row r="8136">
          <cell r="G8136">
            <v>0</v>
          </cell>
          <cell r="H8136">
            <v>0</v>
          </cell>
          <cell r="O8136">
            <v>0</v>
          </cell>
          <cell r="P8136">
            <v>0</v>
          </cell>
          <cell r="R8136" t="str">
            <v>SINAPI</v>
          </cell>
        </row>
        <row r="8137">
          <cell r="G8137">
            <v>0</v>
          </cell>
          <cell r="H8137">
            <v>0</v>
          </cell>
          <cell r="O8137">
            <v>0</v>
          </cell>
          <cell r="P8137">
            <v>0</v>
          </cell>
          <cell r="R8137" t="str">
            <v>SINAPI</v>
          </cell>
        </row>
        <row r="8138">
          <cell r="G8138">
            <v>0</v>
          </cell>
          <cell r="H8138">
            <v>0</v>
          </cell>
          <cell r="O8138">
            <v>0</v>
          </cell>
          <cell r="P8138">
            <v>0</v>
          </cell>
          <cell r="R8138" t="str">
            <v>SINAPI</v>
          </cell>
        </row>
        <row r="8139">
          <cell r="G8139">
            <v>0</v>
          </cell>
          <cell r="H8139">
            <v>0</v>
          </cell>
          <cell r="O8139">
            <v>0</v>
          </cell>
          <cell r="P8139">
            <v>0</v>
          </cell>
          <cell r="R8139" t="str">
            <v>SINAPI</v>
          </cell>
        </row>
        <row r="8140">
          <cell r="G8140">
            <v>0</v>
          </cell>
          <cell r="H8140">
            <v>0</v>
          </cell>
          <cell r="O8140">
            <v>0</v>
          </cell>
          <cell r="P8140">
            <v>0</v>
          </cell>
          <cell r="R8140" t="str">
            <v>SINAPI</v>
          </cell>
        </row>
        <row r="8141">
          <cell r="G8141">
            <v>0</v>
          </cell>
          <cell r="H8141">
            <v>0</v>
          </cell>
          <cell r="O8141">
            <v>0</v>
          </cell>
          <cell r="P8141">
            <v>0</v>
          </cell>
          <cell r="R8141" t="str">
            <v>SINAPI</v>
          </cell>
        </row>
        <row r="8142">
          <cell r="G8142">
            <v>0</v>
          </cell>
          <cell r="H8142">
            <v>0</v>
          </cell>
          <cell r="O8142">
            <v>0</v>
          </cell>
          <cell r="P8142">
            <v>0</v>
          </cell>
          <cell r="R8142" t="str">
            <v>SINAPI</v>
          </cell>
        </row>
        <row r="8143">
          <cell r="G8143">
            <v>0</v>
          </cell>
          <cell r="H8143">
            <v>0</v>
          </cell>
          <cell r="O8143">
            <v>0</v>
          </cell>
          <cell r="P8143">
            <v>0</v>
          </cell>
          <cell r="R8143" t="str">
            <v>SINAPI</v>
          </cell>
        </row>
        <row r="8144">
          <cell r="G8144">
            <v>0</v>
          </cell>
          <cell r="H8144">
            <v>0</v>
          </cell>
          <cell r="O8144">
            <v>0</v>
          </cell>
          <cell r="P8144">
            <v>0</v>
          </cell>
          <cell r="R8144" t="str">
            <v>SINAPI</v>
          </cell>
        </row>
        <row r="8145">
          <cell r="G8145">
            <v>0</v>
          </cell>
          <cell r="H8145">
            <v>0</v>
          </cell>
          <cell r="O8145">
            <v>0</v>
          </cell>
          <cell r="P8145">
            <v>0</v>
          </cell>
          <cell r="R8145" t="str">
            <v>SINAPI</v>
          </cell>
        </row>
        <row r="8146">
          <cell r="G8146">
            <v>0</v>
          </cell>
          <cell r="H8146">
            <v>0</v>
          </cell>
          <cell r="O8146">
            <v>0</v>
          </cell>
          <cell r="P8146">
            <v>0</v>
          </cell>
          <cell r="R8146" t="str">
            <v>SINAPI</v>
          </cell>
        </row>
        <row r="8147">
          <cell r="G8147">
            <v>0</v>
          </cell>
          <cell r="H8147">
            <v>0</v>
          </cell>
          <cell r="O8147">
            <v>0</v>
          </cell>
          <cell r="P8147">
            <v>0</v>
          </cell>
          <cell r="R8147" t="str">
            <v>SINAPI</v>
          </cell>
        </row>
        <row r="8148">
          <cell r="G8148">
            <v>0</v>
          </cell>
          <cell r="H8148">
            <v>0</v>
          </cell>
          <cell r="O8148">
            <v>0</v>
          </cell>
          <cell r="P8148">
            <v>0</v>
          </cell>
          <cell r="R8148" t="str">
            <v>SINAPI</v>
          </cell>
        </row>
        <row r="8149">
          <cell r="G8149">
            <v>0</v>
          </cell>
          <cell r="H8149">
            <v>0</v>
          </cell>
          <cell r="O8149">
            <v>0</v>
          </cell>
          <cell r="P8149">
            <v>0</v>
          </cell>
          <cell r="R8149" t="str">
            <v>SINAPI</v>
          </cell>
        </row>
        <row r="8150">
          <cell r="G8150">
            <v>0</v>
          </cell>
          <cell r="H8150">
            <v>0</v>
          </cell>
          <cell r="O8150">
            <v>0</v>
          </cell>
          <cell r="P8150">
            <v>0</v>
          </cell>
          <cell r="R8150" t="str">
            <v>SINAPI</v>
          </cell>
        </row>
        <row r="8151">
          <cell r="G8151">
            <v>0</v>
          </cell>
          <cell r="H8151">
            <v>0</v>
          </cell>
          <cell r="O8151">
            <v>0</v>
          </cell>
          <cell r="P8151">
            <v>0</v>
          </cell>
          <cell r="R8151" t="str">
            <v>SINAPI</v>
          </cell>
        </row>
        <row r="8152">
          <cell r="G8152">
            <v>0</v>
          </cell>
          <cell r="H8152">
            <v>0</v>
          </cell>
          <cell r="O8152">
            <v>0</v>
          </cell>
          <cell r="P8152">
            <v>0</v>
          </cell>
          <cell r="R8152" t="str">
            <v>SINAPI</v>
          </cell>
        </row>
        <row r="8153">
          <cell r="G8153">
            <v>0</v>
          </cell>
          <cell r="H8153">
            <v>0</v>
          </cell>
          <cell r="O8153">
            <v>0</v>
          </cell>
          <cell r="P8153">
            <v>0</v>
          </cell>
          <cell r="R8153" t="str">
            <v>SINAPI</v>
          </cell>
        </row>
        <row r="8154">
          <cell r="G8154">
            <v>0</v>
          </cell>
          <cell r="H8154">
            <v>0</v>
          </cell>
          <cell r="O8154">
            <v>0</v>
          </cell>
          <cell r="P8154">
            <v>0</v>
          </cell>
          <cell r="R8154" t="str">
            <v>SINAPI</v>
          </cell>
        </row>
        <row r="8155">
          <cell r="G8155">
            <v>0</v>
          </cell>
          <cell r="H8155">
            <v>0</v>
          </cell>
          <cell r="O8155">
            <v>0</v>
          </cell>
          <cell r="P8155">
            <v>0</v>
          </cell>
          <cell r="R8155" t="str">
            <v>SINAPI</v>
          </cell>
        </row>
        <row r="8156">
          <cell r="G8156">
            <v>0</v>
          </cell>
          <cell r="H8156">
            <v>0</v>
          </cell>
          <cell r="O8156">
            <v>0</v>
          </cell>
          <cell r="P8156">
            <v>0</v>
          </cell>
          <cell r="R8156" t="str">
            <v>SINAPI</v>
          </cell>
        </row>
        <row r="8157">
          <cell r="G8157">
            <v>0</v>
          </cell>
          <cell r="H8157">
            <v>0</v>
          </cell>
          <cell r="O8157">
            <v>0</v>
          </cell>
          <cell r="P8157">
            <v>0</v>
          </cell>
          <cell r="R8157" t="str">
            <v>SINAPI</v>
          </cell>
        </row>
        <row r="8158">
          <cell r="G8158">
            <v>0</v>
          </cell>
          <cell r="H8158">
            <v>0</v>
          </cell>
          <cell r="O8158">
            <v>0</v>
          </cell>
          <cell r="P8158">
            <v>0</v>
          </cell>
          <cell r="R8158" t="str">
            <v>SINAPI</v>
          </cell>
        </row>
        <row r="8159">
          <cell r="G8159">
            <v>0</v>
          </cell>
          <cell r="H8159">
            <v>0</v>
          </cell>
          <cell r="O8159">
            <v>0</v>
          </cell>
          <cell r="P8159">
            <v>0</v>
          </cell>
          <cell r="R8159" t="str">
            <v>SINAPI</v>
          </cell>
        </row>
        <row r="8160">
          <cell r="G8160">
            <v>0</v>
          </cell>
          <cell r="H8160">
            <v>0</v>
          </cell>
          <cell r="O8160">
            <v>0</v>
          </cell>
          <cell r="P8160">
            <v>0</v>
          </cell>
          <cell r="R8160" t="str">
            <v>SINAPI</v>
          </cell>
        </row>
        <row r="8161">
          <cell r="G8161">
            <v>0</v>
          </cell>
          <cell r="H8161">
            <v>0</v>
          </cell>
          <cell r="O8161">
            <v>0</v>
          </cell>
          <cell r="P8161">
            <v>0</v>
          </cell>
          <cell r="R8161" t="str">
            <v>SINAPI</v>
          </cell>
        </row>
        <row r="8162">
          <cell r="G8162">
            <v>0</v>
          </cell>
          <cell r="H8162">
            <v>0</v>
          </cell>
          <cell r="O8162">
            <v>0</v>
          </cell>
          <cell r="P8162">
            <v>0</v>
          </cell>
          <cell r="R8162" t="str">
            <v>SINAPI</v>
          </cell>
        </row>
        <row r="8163">
          <cell r="G8163">
            <v>0</v>
          </cell>
          <cell r="H8163">
            <v>0</v>
          </cell>
          <cell r="O8163">
            <v>0</v>
          </cell>
          <cell r="P8163">
            <v>0</v>
          </cell>
          <cell r="R8163" t="str">
            <v>SINAPI</v>
          </cell>
        </row>
        <row r="8164">
          <cell r="G8164">
            <v>0</v>
          </cell>
          <cell r="H8164">
            <v>0</v>
          </cell>
          <cell r="O8164">
            <v>0</v>
          </cell>
          <cell r="P8164">
            <v>0</v>
          </cell>
          <cell r="R8164" t="str">
            <v>SINAPI</v>
          </cell>
        </row>
        <row r="8165">
          <cell r="G8165">
            <v>0</v>
          </cell>
          <cell r="H8165">
            <v>0</v>
          </cell>
          <cell r="O8165">
            <v>0</v>
          </cell>
          <cell r="P8165">
            <v>0</v>
          </cell>
          <cell r="R8165" t="str">
            <v>SINAPI</v>
          </cell>
        </row>
        <row r="8166">
          <cell r="G8166">
            <v>0</v>
          </cell>
          <cell r="H8166">
            <v>0</v>
          </cell>
          <cell r="O8166">
            <v>0</v>
          </cell>
          <cell r="P8166">
            <v>0</v>
          </cell>
          <cell r="R8166" t="str">
            <v>SINAPI</v>
          </cell>
        </row>
        <row r="8167">
          <cell r="G8167">
            <v>0</v>
          </cell>
          <cell r="H8167">
            <v>0</v>
          </cell>
          <cell r="O8167">
            <v>0</v>
          </cell>
          <cell r="P8167">
            <v>0</v>
          </cell>
          <cell r="R8167" t="str">
            <v>SINAPI</v>
          </cell>
        </row>
        <row r="8168">
          <cell r="G8168">
            <v>0</v>
          </cell>
          <cell r="H8168">
            <v>0</v>
          </cell>
          <cell r="O8168">
            <v>0</v>
          </cell>
          <cell r="P8168">
            <v>0</v>
          </cell>
          <cell r="R8168" t="str">
            <v>SINAPI</v>
          </cell>
        </row>
        <row r="8169">
          <cell r="G8169">
            <v>0</v>
          </cell>
          <cell r="H8169">
            <v>0</v>
          </cell>
          <cell r="O8169">
            <v>0</v>
          </cell>
          <cell r="P8169">
            <v>0</v>
          </cell>
          <cell r="R8169" t="str">
            <v>SINAPI</v>
          </cell>
        </row>
        <row r="8170">
          <cell r="G8170">
            <v>0</v>
          </cell>
          <cell r="H8170">
            <v>0</v>
          </cell>
          <cell r="O8170">
            <v>0</v>
          </cell>
          <cell r="P8170">
            <v>0</v>
          </cell>
          <cell r="R8170" t="str">
            <v>SINAPI</v>
          </cell>
        </row>
        <row r="8171">
          <cell r="G8171">
            <v>0</v>
          </cell>
          <cell r="H8171">
            <v>0</v>
          </cell>
          <cell r="O8171">
            <v>0</v>
          </cell>
          <cell r="P8171">
            <v>0</v>
          </cell>
          <cell r="R8171" t="str">
            <v>SINAPI</v>
          </cell>
        </row>
        <row r="8172">
          <cell r="G8172">
            <v>0</v>
          </cell>
          <cell r="H8172">
            <v>0</v>
          </cell>
          <cell r="O8172">
            <v>0</v>
          </cell>
          <cell r="P8172">
            <v>0</v>
          </cell>
          <cell r="R8172" t="str">
            <v>SINAPI</v>
          </cell>
        </row>
        <row r="8173">
          <cell r="G8173">
            <v>0</v>
          </cell>
          <cell r="H8173">
            <v>0</v>
          </cell>
          <cell r="O8173">
            <v>0</v>
          </cell>
          <cell r="P8173">
            <v>0</v>
          </cell>
          <cell r="R8173" t="str">
            <v>SINAPI</v>
          </cell>
        </row>
        <row r="8174">
          <cell r="G8174">
            <v>0</v>
          </cell>
          <cell r="H8174">
            <v>0</v>
          </cell>
          <cell r="O8174">
            <v>0</v>
          </cell>
          <cell r="P8174">
            <v>0</v>
          </cell>
          <cell r="R8174" t="str">
            <v>SINAPI</v>
          </cell>
        </row>
        <row r="8175">
          <cell r="G8175">
            <v>0</v>
          </cell>
          <cell r="H8175">
            <v>0</v>
          </cell>
          <cell r="O8175">
            <v>0</v>
          </cell>
          <cell r="P8175">
            <v>0</v>
          </cell>
          <cell r="R8175" t="str">
            <v>SINAPI</v>
          </cell>
        </row>
        <row r="8176">
          <cell r="G8176">
            <v>0</v>
          </cell>
          <cell r="H8176">
            <v>0</v>
          </cell>
          <cell r="O8176">
            <v>0</v>
          </cell>
          <cell r="P8176">
            <v>0</v>
          </cell>
          <cell r="R8176" t="str">
            <v>SINAPI</v>
          </cell>
        </row>
        <row r="8177">
          <cell r="G8177">
            <v>0</v>
          </cell>
          <cell r="H8177">
            <v>0</v>
          </cell>
          <cell r="O8177">
            <v>0</v>
          </cell>
          <cell r="P8177">
            <v>0</v>
          </cell>
          <cell r="R8177" t="str">
            <v>SINAPI</v>
          </cell>
        </row>
        <row r="8178">
          <cell r="G8178">
            <v>0</v>
          </cell>
          <cell r="H8178">
            <v>0</v>
          </cell>
          <cell r="O8178">
            <v>0</v>
          </cell>
          <cell r="P8178">
            <v>0</v>
          </cell>
          <cell r="R8178" t="str">
            <v>SINAPI</v>
          </cell>
        </row>
        <row r="8179">
          <cell r="G8179">
            <v>0</v>
          </cell>
          <cell r="H8179">
            <v>0</v>
          </cell>
          <cell r="O8179">
            <v>0</v>
          </cell>
          <cell r="P8179">
            <v>0</v>
          </cell>
          <cell r="R8179" t="str">
            <v>SINAPI</v>
          </cell>
        </row>
        <row r="8180">
          <cell r="G8180">
            <v>0</v>
          </cell>
          <cell r="H8180">
            <v>0</v>
          </cell>
          <cell r="O8180">
            <v>0</v>
          </cell>
          <cell r="P8180">
            <v>0</v>
          </cell>
          <cell r="R8180" t="str">
            <v>SINAPI</v>
          </cell>
        </row>
        <row r="8181">
          <cell r="G8181">
            <v>0</v>
          </cell>
          <cell r="H8181">
            <v>0</v>
          </cell>
          <cell r="O8181">
            <v>0</v>
          </cell>
          <cell r="P8181">
            <v>0</v>
          </cell>
          <cell r="R8181" t="str">
            <v>SINAPI</v>
          </cell>
        </row>
        <row r="8182">
          <cell r="G8182">
            <v>0</v>
          </cell>
          <cell r="H8182">
            <v>0</v>
          </cell>
          <cell r="O8182">
            <v>0</v>
          </cell>
          <cell r="P8182">
            <v>0</v>
          </cell>
          <cell r="R8182" t="str">
            <v>SINAPI</v>
          </cell>
        </row>
        <row r="8183">
          <cell r="G8183">
            <v>0</v>
          </cell>
          <cell r="H8183">
            <v>0</v>
          </cell>
          <cell r="O8183">
            <v>0</v>
          </cell>
          <cell r="P8183">
            <v>0</v>
          </cell>
          <cell r="R8183" t="str">
            <v>SINAPI</v>
          </cell>
        </row>
        <row r="8184">
          <cell r="G8184">
            <v>0</v>
          </cell>
          <cell r="H8184">
            <v>0</v>
          </cell>
          <cell r="O8184">
            <v>0</v>
          </cell>
          <cell r="P8184">
            <v>0</v>
          </cell>
          <cell r="R8184" t="str">
            <v>SINAPI</v>
          </cell>
        </row>
        <row r="8185">
          <cell r="G8185">
            <v>0</v>
          </cell>
          <cell r="H8185">
            <v>0</v>
          </cell>
          <cell r="O8185">
            <v>0</v>
          </cell>
          <cell r="P8185">
            <v>0</v>
          </cell>
          <cell r="R8185" t="str">
            <v>SINAPI</v>
          </cell>
        </row>
        <row r="8186">
          <cell r="G8186">
            <v>0</v>
          </cell>
          <cell r="H8186">
            <v>0</v>
          </cell>
          <cell r="O8186">
            <v>0</v>
          </cell>
          <cell r="P8186">
            <v>0</v>
          </cell>
          <cell r="R8186" t="str">
            <v>SINAPI</v>
          </cell>
        </row>
        <row r="8187">
          <cell r="G8187">
            <v>0</v>
          </cell>
          <cell r="H8187">
            <v>0</v>
          </cell>
          <cell r="O8187">
            <v>0</v>
          </cell>
          <cell r="P8187">
            <v>0</v>
          </cell>
          <cell r="R8187" t="str">
            <v>SINAPI</v>
          </cell>
        </row>
        <row r="8188">
          <cell r="G8188">
            <v>0</v>
          </cell>
          <cell r="H8188">
            <v>0</v>
          </cell>
          <cell r="O8188">
            <v>0</v>
          </cell>
          <cell r="P8188">
            <v>0</v>
          </cell>
          <cell r="R8188" t="str">
            <v>SINAPI</v>
          </cell>
        </row>
        <row r="8189">
          <cell r="G8189">
            <v>0</v>
          </cell>
          <cell r="H8189">
            <v>0</v>
          </cell>
          <cell r="O8189">
            <v>0</v>
          </cell>
          <cell r="P8189">
            <v>0</v>
          </cell>
          <cell r="R8189" t="str">
            <v>SINAPI</v>
          </cell>
        </row>
        <row r="8190">
          <cell r="G8190">
            <v>0</v>
          </cell>
          <cell r="H8190">
            <v>0</v>
          </cell>
          <cell r="O8190">
            <v>0</v>
          </cell>
          <cell r="P8190">
            <v>0</v>
          </cell>
          <cell r="R8190" t="str">
            <v>SINAPI</v>
          </cell>
        </row>
        <row r="8191">
          <cell r="G8191">
            <v>0</v>
          </cell>
          <cell r="H8191">
            <v>0</v>
          </cell>
          <cell r="O8191">
            <v>0</v>
          </cell>
          <cell r="P8191">
            <v>0</v>
          </cell>
          <cell r="R8191" t="str">
            <v>SINAPI</v>
          </cell>
        </row>
        <row r="8192">
          <cell r="G8192">
            <v>0</v>
          </cell>
          <cell r="H8192">
            <v>0</v>
          </cell>
          <cell r="O8192">
            <v>0</v>
          </cell>
          <cell r="P8192">
            <v>0</v>
          </cell>
          <cell r="R8192" t="str">
            <v>SINAPI</v>
          </cell>
        </row>
        <row r="8193">
          <cell r="G8193">
            <v>0</v>
          </cell>
          <cell r="H8193">
            <v>0</v>
          </cell>
          <cell r="O8193">
            <v>0</v>
          </cell>
          <cell r="P8193">
            <v>0</v>
          </cell>
          <cell r="R8193" t="str">
            <v>SINAPI</v>
          </cell>
        </row>
        <row r="8194">
          <cell r="G8194">
            <v>0</v>
          </cell>
          <cell r="H8194">
            <v>0</v>
          </cell>
          <cell r="O8194">
            <v>0</v>
          </cell>
          <cell r="P8194">
            <v>0</v>
          </cell>
          <cell r="R8194" t="str">
            <v>SINAPI</v>
          </cell>
        </row>
        <row r="8195">
          <cell r="G8195">
            <v>0</v>
          </cell>
          <cell r="H8195">
            <v>0</v>
          </cell>
          <cell r="O8195">
            <v>0</v>
          </cell>
          <cell r="P8195">
            <v>0</v>
          </cell>
          <cell r="R8195" t="str">
            <v>SINAPI</v>
          </cell>
        </row>
        <row r="8196">
          <cell r="G8196">
            <v>0</v>
          </cell>
          <cell r="H8196">
            <v>0</v>
          </cell>
          <cell r="O8196">
            <v>0</v>
          </cell>
          <cell r="P8196">
            <v>0</v>
          </cell>
          <cell r="R8196" t="str">
            <v>SINAPI</v>
          </cell>
        </row>
        <row r="8197">
          <cell r="G8197">
            <v>0</v>
          </cell>
          <cell r="H8197">
            <v>0</v>
          </cell>
          <cell r="O8197">
            <v>0</v>
          </cell>
          <cell r="P8197">
            <v>0</v>
          </cell>
          <cell r="R8197" t="str">
            <v>SINAPI</v>
          </cell>
        </row>
        <row r="8198">
          <cell r="G8198">
            <v>0</v>
          </cell>
          <cell r="H8198">
            <v>0</v>
          </cell>
          <cell r="O8198">
            <v>0</v>
          </cell>
          <cell r="P8198">
            <v>0</v>
          </cell>
          <cell r="R8198" t="str">
            <v>SINAPI</v>
          </cell>
        </row>
        <row r="8199">
          <cell r="G8199">
            <v>0</v>
          </cell>
          <cell r="H8199">
            <v>0</v>
          </cell>
          <cell r="O8199">
            <v>0</v>
          </cell>
          <cell r="P8199">
            <v>0</v>
          </cell>
          <cell r="R8199" t="str">
            <v>SINAPI</v>
          </cell>
        </row>
        <row r="8200">
          <cell r="G8200">
            <v>0</v>
          </cell>
          <cell r="H8200">
            <v>0</v>
          </cell>
          <cell r="O8200">
            <v>0</v>
          </cell>
          <cell r="P8200">
            <v>0</v>
          </cell>
          <cell r="R8200" t="str">
            <v>SINAPI</v>
          </cell>
        </row>
        <row r="8201">
          <cell r="G8201">
            <v>0</v>
          </cell>
          <cell r="H8201">
            <v>0</v>
          </cell>
          <cell r="O8201">
            <v>0</v>
          </cell>
          <cell r="P8201">
            <v>0</v>
          </cell>
          <cell r="R8201" t="str">
            <v>SINAPI</v>
          </cell>
        </row>
        <row r="8202">
          <cell r="G8202">
            <v>0</v>
          </cell>
          <cell r="H8202">
            <v>0</v>
          </cell>
          <cell r="O8202">
            <v>0</v>
          </cell>
          <cell r="P8202">
            <v>0</v>
          </cell>
          <cell r="R8202" t="str">
            <v>SINAPI</v>
          </cell>
        </row>
        <row r="8203">
          <cell r="G8203">
            <v>0</v>
          </cell>
          <cell r="H8203">
            <v>0</v>
          </cell>
          <cell r="O8203">
            <v>0</v>
          </cell>
          <cell r="P8203">
            <v>0</v>
          </cell>
          <cell r="R8203" t="str">
            <v>SINAPI</v>
          </cell>
        </row>
        <row r="8204">
          <cell r="G8204">
            <v>0</v>
          </cell>
          <cell r="H8204">
            <v>0</v>
          </cell>
          <cell r="O8204">
            <v>0</v>
          </cell>
          <cell r="P8204">
            <v>0</v>
          </cell>
          <cell r="R8204" t="str">
            <v>SINAPI</v>
          </cell>
        </row>
        <row r="8205">
          <cell r="G8205">
            <v>0</v>
          </cell>
          <cell r="H8205">
            <v>0</v>
          </cell>
          <cell r="O8205">
            <v>0</v>
          </cell>
          <cell r="P8205">
            <v>0</v>
          </cell>
          <cell r="R8205" t="str">
            <v>SINAPI</v>
          </cell>
        </row>
        <row r="8206">
          <cell r="G8206">
            <v>0</v>
          </cell>
          <cell r="H8206">
            <v>0</v>
          </cell>
          <cell r="O8206">
            <v>0</v>
          </cell>
          <cell r="P8206">
            <v>0</v>
          </cell>
          <cell r="R8206" t="str">
            <v>SINAPI</v>
          </cell>
        </row>
        <row r="8207">
          <cell r="G8207">
            <v>0</v>
          </cell>
          <cell r="H8207">
            <v>0</v>
          </cell>
          <cell r="O8207">
            <v>0</v>
          </cell>
          <cell r="P8207">
            <v>0</v>
          </cell>
          <cell r="R8207" t="str">
            <v>SINAPI</v>
          </cell>
        </row>
        <row r="8208">
          <cell r="G8208">
            <v>0</v>
          </cell>
          <cell r="H8208">
            <v>0</v>
          </cell>
          <cell r="O8208">
            <v>0</v>
          </cell>
          <cell r="P8208">
            <v>0</v>
          </cell>
          <cell r="R8208" t="str">
            <v>SINAPI</v>
          </cell>
        </row>
        <row r="8209">
          <cell r="G8209">
            <v>0</v>
          </cell>
          <cell r="H8209">
            <v>0</v>
          </cell>
          <cell r="O8209">
            <v>0</v>
          </cell>
          <cell r="P8209">
            <v>0</v>
          </cell>
          <cell r="R8209" t="str">
            <v>SINAPI</v>
          </cell>
        </row>
        <row r="8210">
          <cell r="G8210">
            <v>0</v>
          </cell>
          <cell r="H8210">
            <v>0</v>
          </cell>
          <cell r="O8210">
            <v>0</v>
          </cell>
          <cell r="P8210">
            <v>0</v>
          </cell>
          <cell r="R8210" t="str">
            <v>SINAPI</v>
          </cell>
        </row>
        <row r="8211">
          <cell r="G8211">
            <v>0</v>
          </cell>
          <cell r="H8211">
            <v>0</v>
          </cell>
          <cell r="O8211">
            <v>0</v>
          </cell>
          <cell r="P8211">
            <v>0</v>
          </cell>
          <cell r="R8211" t="str">
            <v>SINAPI</v>
          </cell>
        </row>
        <row r="8212">
          <cell r="G8212">
            <v>0</v>
          </cell>
          <cell r="H8212">
            <v>0</v>
          </cell>
          <cell r="O8212">
            <v>0</v>
          </cell>
          <cell r="P8212">
            <v>0</v>
          </cell>
          <cell r="R8212" t="str">
            <v>SINAPI</v>
          </cell>
        </row>
        <row r="8213">
          <cell r="G8213">
            <v>0</v>
          </cell>
          <cell r="H8213">
            <v>0</v>
          </cell>
          <cell r="O8213">
            <v>0</v>
          </cell>
          <cell r="P8213">
            <v>0</v>
          </cell>
          <cell r="R8213" t="str">
            <v>SINAPI</v>
          </cell>
        </row>
        <row r="8214">
          <cell r="G8214">
            <v>0</v>
          </cell>
          <cell r="H8214">
            <v>0</v>
          </cell>
          <cell r="O8214">
            <v>0</v>
          </cell>
          <cell r="P8214">
            <v>0</v>
          </cell>
          <cell r="R8214" t="str">
            <v>SINAPI</v>
          </cell>
        </row>
        <row r="8215">
          <cell r="G8215">
            <v>0</v>
          </cell>
          <cell r="H8215">
            <v>0</v>
          </cell>
          <cell r="O8215">
            <v>0</v>
          </cell>
          <cell r="P8215">
            <v>0</v>
          </cell>
          <cell r="R8215" t="str">
            <v>SINAPI</v>
          </cell>
        </row>
        <row r="8216">
          <cell r="G8216">
            <v>0</v>
          </cell>
          <cell r="H8216">
            <v>0</v>
          </cell>
          <cell r="O8216">
            <v>0</v>
          </cell>
          <cell r="P8216">
            <v>0</v>
          </cell>
          <cell r="R8216" t="str">
            <v>SINAPI</v>
          </cell>
        </row>
        <row r="8217">
          <cell r="G8217">
            <v>0</v>
          </cell>
          <cell r="H8217">
            <v>0</v>
          </cell>
          <cell r="O8217">
            <v>0</v>
          </cell>
          <cell r="P8217">
            <v>0</v>
          </cell>
          <cell r="R8217" t="str">
            <v>SINAPI</v>
          </cell>
        </row>
        <row r="8218">
          <cell r="G8218">
            <v>0</v>
          </cell>
          <cell r="H8218">
            <v>0</v>
          </cell>
          <cell r="O8218">
            <v>0</v>
          </cell>
          <cell r="P8218">
            <v>0</v>
          </cell>
          <cell r="R8218" t="str">
            <v>SINAPI</v>
          </cell>
        </row>
        <row r="8219">
          <cell r="G8219">
            <v>0</v>
          </cell>
          <cell r="H8219">
            <v>0</v>
          </cell>
          <cell r="O8219">
            <v>0</v>
          </cell>
          <cell r="P8219">
            <v>0</v>
          </cell>
          <cell r="R8219" t="str">
            <v>SINAPI</v>
          </cell>
        </row>
        <row r="8220">
          <cell r="G8220">
            <v>0</v>
          </cell>
          <cell r="H8220">
            <v>0</v>
          </cell>
          <cell r="O8220">
            <v>0</v>
          </cell>
          <cell r="P8220">
            <v>0</v>
          </cell>
          <cell r="R8220" t="str">
            <v>SINAPI</v>
          </cell>
        </row>
        <row r="8221">
          <cell r="G8221">
            <v>0</v>
          </cell>
          <cell r="H8221">
            <v>0</v>
          </cell>
          <cell r="O8221">
            <v>0</v>
          </cell>
          <cell r="P8221">
            <v>0</v>
          </cell>
          <cell r="R8221" t="str">
            <v>SINAPI</v>
          </cell>
        </row>
        <row r="8222">
          <cell r="G8222">
            <v>0</v>
          </cell>
          <cell r="H8222">
            <v>0</v>
          </cell>
          <cell r="O8222">
            <v>0</v>
          </cell>
          <cell r="P8222">
            <v>0</v>
          </cell>
          <cell r="R8222" t="str">
            <v>SINAPI</v>
          </cell>
        </row>
        <row r="8223">
          <cell r="G8223">
            <v>0</v>
          </cell>
          <cell r="H8223">
            <v>0</v>
          </cell>
          <cell r="O8223">
            <v>0</v>
          </cell>
          <cell r="P8223">
            <v>0</v>
          </cell>
          <cell r="R8223" t="str">
            <v>SINAPI</v>
          </cell>
        </row>
        <row r="8224">
          <cell r="G8224">
            <v>0</v>
          </cell>
          <cell r="H8224">
            <v>0</v>
          </cell>
          <cell r="O8224">
            <v>0</v>
          </cell>
          <cell r="P8224">
            <v>0</v>
          </cell>
          <cell r="R8224" t="str">
            <v>SINAPI</v>
          </cell>
        </row>
        <row r="8225">
          <cell r="G8225">
            <v>0</v>
          </cell>
          <cell r="H8225">
            <v>0</v>
          </cell>
          <cell r="O8225">
            <v>0</v>
          </cell>
          <cell r="P8225">
            <v>0</v>
          </cell>
          <cell r="R8225" t="str">
            <v>SINAPI</v>
          </cell>
        </row>
        <row r="8226">
          <cell r="G8226">
            <v>0</v>
          </cell>
          <cell r="H8226">
            <v>0</v>
          </cell>
          <cell r="O8226">
            <v>0</v>
          </cell>
          <cell r="P8226">
            <v>0</v>
          </cell>
          <cell r="R8226" t="str">
            <v>SINAPI</v>
          </cell>
        </row>
        <row r="8227">
          <cell r="G8227">
            <v>0</v>
          </cell>
          <cell r="H8227">
            <v>0</v>
          </cell>
          <cell r="O8227">
            <v>0</v>
          </cell>
          <cell r="P8227">
            <v>0</v>
          </cell>
          <cell r="R8227" t="str">
            <v>SINAPI</v>
          </cell>
        </row>
        <row r="8228">
          <cell r="G8228">
            <v>0</v>
          </cell>
          <cell r="H8228">
            <v>0</v>
          </cell>
          <cell r="O8228">
            <v>0</v>
          </cell>
          <cell r="P8228">
            <v>0</v>
          </cell>
          <cell r="R8228" t="str">
            <v>SINAPI</v>
          </cell>
        </row>
        <row r="8229">
          <cell r="G8229">
            <v>0</v>
          </cell>
          <cell r="H8229">
            <v>0</v>
          </cell>
          <cell r="O8229">
            <v>0</v>
          </cell>
          <cell r="P8229">
            <v>0</v>
          </cell>
          <cell r="R8229" t="str">
            <v>SINAPI</v>
          </cell>
        </row>
        <row r="8230">
          <cell r="G8230">
            <v>0</v>
          </cell>
          <cell r="H8230">
            <v>0</v>
          </cell>
          <cell r="O8230">
            <v>0</v>
          </cell>
          <cell r="P8230">
            <v>0</v>
          </cell>
          <cell r="R8230" t="str">
            <v>SINAPI</v>
          </cell>
        </row>
        <row r="8231">
          <cell r="G8231">
            <v>0</v>
          </cell>
          <cell r="H8231">
            <v>0</v>
          </cell>
          <cell r="O8231">
            <v>0</v>
          </cell>
          <cell r="P8231">
            <v>0</v>
          </cell>
          <cell r="R8231" t="str">
            <v>SINAPI</v>
          </cell>
        </row>
        <row r="8232">
          <cell r="G8232">
            <v>0</v>
          </cell>
          <cell r="H8232">
            <v>0</v>
          </cell>
          <cell r="O8232">
            <v>0</v>
          </cell>
          <cell r="P8232">
            <v>0</v>
          </cell>
          <cell r="R8232" t="str">
            <v>SINAPI</v>
          </cell>
        </row>
        <row r="8233">
          <cell r="G8233">
            <v>0</v>
          </cell>
          <cell r="H8233">
            <v>0</v>
          </cell>
          <cell r="O8233">
            <v>0</v>
          </cell>
          <cell r="P8233">
            <v>0</v>
          </cell>
          <cell r="R8233" t="str">
            <v>SINAPI</v>
          </cell>
        </row>
        <row r="8234">
          <cell r="G8234">
            <v>0</v>
          </cell>
          <cell r="H8234">
            <v>0</v>
          </cell>
          <cell r="O8234">
            <v>0</v>
          </cell>
          <cell r="P8234">
            <v>0</v>
          </cell>
          <cell r="R8234" t="str">
            <v>SINAPI</v>
          </cell>
        </row>
        <row r="8235">
          <cell r="G8235">
            <v>0</v>
          </cell>
          <cell r="H8235">
            <v>0</v>
          </cell>
          <cell r="O8235">
            <v>0</v>
          </cell>
          <cell r="P8235">
            <v>0</v>
          </cell>
          <cell r="R8235" t="str">
            <v>SINAPI</v>
          </cell>
        </row>
        <row r="8236">
          <cell r="G8236">
            <v>0</v>
          </cell>
          <cell r="H8236">
            <v>0</v>
          </cell>
          <cell r="O8236">
            <v>0</v>
          </cell>
          <cell r="P8236">
            <v>0</v>
          </cell>
          <cell r="R8236" t="str">
            <v>SINAPI</v>
          </cell>
        </row>
        <row r="8237">
          <cell r="G8237">
            <v>0</v>
          </cell>
          <cell r="H8237">
            <v>0</v>
          </cell>
          <cell r="O8237">
            <v>0</v>
          </cell>
          <cell r="P8237">
            <v>0</v>
          </cell>
          <cell r="R8237" t="str">
            <v>SINAPI</v>
          </cell>
        </row>
        <row r="8238">
          <cell r="G8238">
            <v>0</v>
          </cell>
          <cell r="H8238">
            <v>0</v>
          </cell>
          <cell r="O8238">
            <v>0</v>
          </cell>
          <cell r="P8238">
            <v>0</v>
          </cell>
          <cell r="R8238" t="str">
            <v>SINAPI</v>
          </cell>
        </row>
        <row r="8239">
          <cell r="G8239">
            <v>0</v>
          </cell>
          <cell r="H8239">
            <v>0</v>
          </cell>
          <cell r="O8239">
            <v>0</v>
          </cell>
          <cell r="P8239">
            <v>0</v>
          </cell>
          <cell r="R8239" t="str">
            <v>SINAPI</v>
          </cell>
        </row>
        <row r="8240">
          <cell r="G8240">
            <v>0</v>
          </cell>
          <cell r="H8240">
            <v>0</v>
          </cell>
          <cell r="O8240">
            <v>0</v>
          </cell>
          <cell r="P8240">
            <v>0</v>
          </cell>
          <cell r="R8240" t="str">
            <v>SINAPI</v>
          </cell>
        </row>
        <row r="8241">
          <cell r="G8241">
            <v>0</v>
          </cell>
          <cell r="H8241">
            <v>0</v>
          </cell>
          <cell r="O8241">
            <v>0</v>
          </cell>
          <cell r="P8241">
            <v>0</v>
          </cell>
          <cell r="R8241" t="str">
            <v>SINAPI</v>
          </cell>
        </row>
        <row r="8242">
          <cell r="G8242">
            <v>0</v>
          </cell>
          <cell r="H8242">
            <v>0</v>
          </cell>
          <cell r="O8242">
            <v>0</v>
          </cell>
          <cell r="P8242">
            <v>0</v>
          </cell>
          <cell r="R8242" t="str">
            <v>SINAPI</v>
          </cell>
        </row>
        <row r="8243">
          <cell r="G8243">
            <v>0</v>
          </cell>
          <cell r="H8243">
            <v>0</v>
          </cell>
          <cell r="O8243">
            <v>0</v>
          </cell>
          <cell r="P8243">
            <v>0</v>
          </cell>
          <cell r="R8243" t="str">
            <v>SINAPI</v>
          </cell>
        </row>
        <row r="8244">
          <cell r="G8244">
            <v>0</v>
          </cell>
          <cell r="H8244">
            <v>0</v>
          </cell>
          <cell r="O8244">
            <v>0</v>
          </cell>
          <cell r="P8244">
            <v>0</v>
          </cell>
          <cell r="R8244" t="str">
            <v>SINAPI</v>
          </cell>
        </row>
        <row r="8245">
          <cell r="G8245">
            <v>0</v>
          </cell>
          <cell r="H8245">
            <v>0</v>
          </cell>
          <cell r="O8245">
            <v>0</v>
          </cell>
          <cell r="P8245">
            <v>0</v>
          </cell>
          <cell r="R8245" t="str">
            <v>SINAPI</v>
          </cell>
        </row>
        <row r="8246">
          <cell r="G8246">
            <v>0</v>
          </cell>
          <cell r="H8246">
            <v>0</v>
          </cell>
          <cell r="O8246">
            <v>0</v>
          </cell>
          <cell r="P8246">
            <v>0</v>
          </cell>
          <cell r="R8246" t="str">
            <v>SINAPI</v>
          </cell>
        </row>
        <row r="8247">
          <cell r="G8247">
            <v>0</v>
          </cell>
          <cell r="H8247">
            <v>0</v>
          </cell>
          <cell r="O8247">
            <v>0</v>
          </cell>
          <cell r="P8247">
            <v>0</v>
          </cell>
          <cell r="R8247" t="str">
            <v>SINAPI</v>
          </cell>
        </row>
        <row r="8248">
          <cell r="G8248">
            <v>0</v>
          </cell>
          <cell r="H8248">
            <v>0</v>
          </cell>
          <cell r="O8248">
            <v>0</v>
          </cell>
          <cell r="P8248">
            <v>0</v>
          </cell>
          <cell r="R8248" t="str">
            <v>SINAPI</v>
          </cell>
        </row>
        <row r="8249">
          <cell r="G8249">
            <v>0</v>
          </cell>
          <cell r="H8249">
            <v>0</v>
          </cell>
          <cell r="O8249">
            <v>0</v>
          </cell>
          <cell r="P8249">
            <v>0</v>
          </cell>
          <cell r="R8249" t="str">
            <v>SINAPI</v>
          </cell>
        </row>
        <row r="8250">
          <cell r="G8250">
            <v>0</v>
          </cell>
          <cell r="H8250">
            <v>0</v>
          </cell>
          <cell r="O8250">
            <v>0</v>
          </cell>
          <cell r="P8250">
            <v>0</v>
          </cell>
          <cell r="R8250" t="str">
            <v>SINAPI</v>
          </cell>
        </row>
        <row r="8251">
          <cell r="G8251">
            <v>0</v>
          </cell>
          <cell r="H8251">
            <v>0</v>
          </cell>
          <cell r="O8251">
            <v>0</v>
          </cell>
          <cell r="P8251">
            <v>0</v>
          </cell>
          <cell r="R8251" t="str">
            <v>SINAPI</v>
          </cell>
        </row>
        <row r="8252">
          <cell r="G8252">
            <v>0</v>
          </cell>
          <cell r="H8252">
            <v>0</v>
          </cell>
          <cell r="O8252">
            <v>0</v>
          </cell>
          <cell r="P8252">
            <v>0</v>
          </cell>
          <cell r="R8252" t="str">
            <v>SINAPI</v>
          </cell>
        </row>
        <row r="8253">
          <cell r="G8253">
            <v>0</v>
          </cell>
          <cell r="H8253">
            <v>0</v>
          </cell>
          <cell r="O8253">
            <v>0</v>
          </cell>
          <cell r="P8253">
            <v>0</v>
          </cell>
          <cell r="R8253" t="str">
            <v>SINAPI</v>
          </cell>
        </row>
        <row r="8254">
          <cell r="G8254">
            <v>0</v>
          </cell>
          <cell r="H8254">
            <v>0</v>
          </cell>
          <cell r="O8254">
            <v>0</v>
          </cell>
          <cell r="P8254">
            <v>0</v>
          </cell>
          <cell r="R8254" t="str">
            <v>SINAPI</v>
          </cell>
        </row>
        <row r="8255">
          <cell r="G8255">
            <v>0</v>
          </cell>
          <cell r="H8255">
            <v>0</v>
          </cell>
          <cell r="O8255">
            <v>0</v>
          </cell>
          <cell r="P8255">
            <v>0</v>
          </cell>
          <cell r="R8255" t="str">
            <v>SINAPI</v>
          </cell>
        </row>
        <row r="8256">
          <cell r="G8256">
            <v>0</v>
          </cell>
          <cell r="H8256">
            <v>0</v>
          </cell>
          <cell r="O8256">
            <v>0</v>
          </cell>
          <cell r="P8256">
            <v>0</v>
          </cell>
          <cell r="R8256" t="str">
            <v>SINAPI</v>
          </cell>
        </row>
        <row r="8257">
          <cell r="G8257">
            <v>0</v>
          </cell>
          <cell r="H8257">
            <v>0</v>
          </cell>
          <cell r="O8257">
            <v>0</v>
          </cell>
          <cell r="P8257">
            <v>0</v>
          </cell>
          <cell r="R8257" t="str">
            <v>SINAPI</v>
          </cell>
        </row>
        <row r="8258">
          <cell r="G8258">
            <v>0</v>
          </cell>
          <cell r="H8258">
            <v>0</v>
          </cell>
          <cell r="O8258">
            <v>0</v>
          </cell>
          <cell r="P8258">
            <v>0</v>
          </cell>
          <cell r="R8258" t="str">
            <v>SINAPI</v>
          </cell>
        </row>
        <row r="8259">
          <cell r="G8259">
            <v>0</v>
          </cell>
          <cell r="H8259">
            <v>0</v>
          </cell>
          <cell r="O8259">
            <v>0</v>
          </cell>
          <cell r="P8259">
            <v>0</v>
          </cell>
          <cell r="R8259" t="str">
            <v>SINAPI</v>
          </cell>
        </row>
        <row r="8260">
          <cell r="G8260">
            <v>0</v>
          </cell>
          <cell r="H8260">
            <v>0</v>
          </cell>
          <cell r="O8260">
            <v>0</v>
          </cell>
          <cell r="P8260">
            <v>0</v>
          </cell>
          <cell r="R8260" t="str">
            <v>SINAPI</v>
          </cell>
        </row>
        <row r="8261">
          <cell r="G8261">
            <v>0</v>
          </cell>
          <cell r="H8261">
            <v>0</v>
          </cell>
          <cell r="O8261">
            <v>0</v>
          </cell>
          <cell r="P8261">
            <v>0</v>
          </cell>
          <cell r="R8261" t="str">
            <v>SINAPI</v>
          </cell>
        </row>
        <row r="8262">
          <cell r="G8262">
            <v>0</v>
          </cell>
          <cell r="H8262">
            <v>0</v>
          </cell>
          <cell r="O8262">
            <v>0</v>
          </cell>
          <cell r="P8262">
            <v>0</v>
          </cell>
          <cell r="R8262" t="str">
            <v>SINAPI</v>
          </cell>
        </row>
        <row r="8263">
          <cell r="G8263">
            <v>0</v>
          </cell>
          <cell r="H8263">
            <v>0</v>
          </cell>
          <cell r="O8263">
            <v>0</v>
          </cell>
          <cell r="P8263">
            <v>0</v>
          </cell>
          <cell r="R8263" t="str">
            <v>SINAPI</v>
          </cell>
        </row>
        <row r="8264">
          <cell r="G8264">
            <v>0</v>
          </cell>
          <cell r="H8264">
            <v>0</v>
          </cell>
          <cell r="O8264">
            <v>0</v>
          </cell>
          <cell r="P8264">
            <v>0</v>
          </cell>
          <cell r="R8264" t="str">
            <v>SINAPI</v>
          </cell>
        </row>
        <row r="8265">
          <cell r="G8265">
            <v>0</v>
          </cell>
          <cell r="H8265">
            <v>0</v>
          </cell>
          <cell r="O8265">
            <v>0</v>
          </cell>
          <cell r="P8265">
            <v>0</v>
          </cell>
          <cell r="R8265" t="str">
            <v>SINAPI</v>
          </cell>
        </row>
        <row r="8266">
          <cell r="G8266">
            <v>0</v>
          </cell>
          <cell r="H8266">
            <v>0</v>
          </cell>
          <cell r="O8266">
            <v>0</v>
          </cell>
          <cell r="P8266">
            <v>0</v>
          </cell>
          <cell r="R8266" t="str">
            <v>SINAPI</v>
          </cell>
        </row>
        <row r="8267">
          <cell r="G8267">
            <v>0</v>
          </cell>
          <cell r="H8267">
            <v>0</v>
          </cell>
          <cell r="O8267">
            <v>0</v>
          </cell>
          <cell r="P8267">
            <v>0</v>
          </cell>
          <cell r="R8267" t="str">
            <v>SINAPI</v>
          </cell>
        </row>
        <row r="8268">
          <cell r="G8268">
            <v>0</v>
          </cell>
          <cell r="H8268">
            <v>0</v>
          </cell>
          <cell r="O8268">
            <v>0</v>
          </cell>
          <cell r="P8268">
            <v>0</v>
          </cell>
          <cell r="R8268" t="str">
            <v>SINAPI</v>
          </cell>
        </row>
        <row r="8269">
          <cell r="G8269">
            <v>0</v>
          </cell>
          <cell r="H8269">
            <v>0</v>
          </cell>
          <cell r="O8269">
            <v>0</v>
          </cell>
          <cell r="P8269">
            <v>0</v>
          </cell>
          <cell r="R8269" t="str">
            <v>SINAPI</v>
          </cell>
        </row>
        <row r="8270">
          <cell r="G8270">
            <v>0</v>
          </cell>
          <cell r="H8270">
            <v>0</v>
          </cell>
          <cell r="O8270">
            <v>0</v>
          </cell>
          <cell r="P8270">
            <v>0</v>
          </cell>
          <cell r="R8270" t="str">
            <v>SINAPI</v>
          </cell>
        </row>
        <row r="8271">
          <cell r="G8271">
            <v>0</v>
          </cell>
          <cell r="H8271">
            <v>0</v>
          </cell>
          <cell r="O8271">
            <v>0</v>
          </cell>
          <cell r="P8271">
            <v>0</v>
          </cell>
          <cell r="R8271" t="str">
            <v>SINAPI</v>
          </cell>
        </row>
        <row r="8272">
          <cell r="G8272">
            <v>0</v>
          </cell>
          <cell r="H8272">
            <v>0</v>
          </cell>
          <cell r="O8272">
            <v>0</v>
          </cell>
          <cell r="P8272">
            <v>0</v>
          </cell>
          <cell r="R8272" t="str">
            <v>SINAPI</v>
          </cell>
        </row>
        <row r="8273">
          <cell r="G8273">
            <v>0</v>
          </cell>
          <cell r="H8273">
            <v>0</v>
          </cell>
          <cell r="O8273">
            <v>0</v>
          </cell>
          <cell r="P8273">
            <v>0</v>
          </cell>
          <cell r="R8273" t="str">
            <v>SINAPI</v>
          </cell>
        </row>
        <row r="8274">
          <cell r="G8274">
            <v>0</v>
          </cell>
          <cell r="H8274">
            <v>0</v>
          </cell>
          <cell r="O8274">
            <v>0</v>
          </cell>
          <cell r="P8274">
            <v>0</v>
          </cell>
          <cell r="R8274" t="str">
            <v>SINAPI</v>
          </cell>
        </row>
        <row r="8275">
          <cell r="G8275">
            <v>0</v>
          </cell>
          <cell r="H8275">
            <v>0</v>
          </cell>
          <cell r="O8275">
            <v>0</v>
          </cell>
          <cell r="P8275">
            <v>0</v>
          </cell>
          <cell r="R8275" t="str">
            <v>SINAPI</v>
          </cell>
        </row>
        <row r="8276">
          <cell r="G8276">
            <v>0</v>
          </cell>
          <cell r="H8276">
            <v>0</v>
          </cell>
          <cell r="O8276">
            <v>0</v>
          </cell>
          <cell r="P8276">
            <v>0</v>
          </cell>
          <cell r="R8276" t="str">
            <v>SINAPI</v>
          </cell>
        </row>
        <row r="8277">
          <cell r="G8277">
            <v>0</v>
          </cell>
          <cell r="H8277">
            <v>0</v>
          </cell>
          <cell r="O8277">
            <v>0</v>
          </cell>
          <cell r="P8277">
            <v>0</v>
          </cell>
          <cell r="R8277" t="str">
            <v>SINAPI</v>
          </cell>
        </row>
        <row r="8278">
          <cell r="G8278">
            <v>0</v>
          </cell>
          <cell r="H8278">
            <v>0</v>
          </cell>
          <cell r="O8278">
            <v>0</v>
          </cell>
          <cell r="P8278">
            <v>0</v>
          </cell>
          <cell r="R8278" t="str">
            <v>SINAPI</v>
          </cell>
        </row>
        <row r="8279">
          <cell r="G8279">
            <v>0</v>
          </cell>
          <cell r="H8279">
            <v>0</v>
          </cell>
          <cell r="O8279">
            <v>0</v>
          </cell>
          <cell r="P8279">
            <v>0</v>
          </cell>
          <cell r="R8279" t="str">
            <v>SINAPI</v>
          </cell>
        </row>
        <row r="8280">
          <cell r="G8280">
            <v>0</v>
          </cell>
          <cell r="H8280">
            <v>0</v>
          </cell>
          <cell r="O8280">
            <v>0</v>
          </cell>
          <cell r="P8280">
            <v>0</v>
          </cell>
          <cell r="R8280" t="str">
            <v>SINAPI</v>
          </cell>
        </row>
        <row r="8281">
          <cell r="G8281">
            <v>0</v>
          </cell>
          <cell r="H8281">
            <v>0</v>
          </cell>
          <cell r="O8281">
            <v>0</v>
          </cell>
          <cell r="P8281">
            <v>0</v>
          </cell>
          <cell r="R8281" t="str">
            <v>SINAPI</v>
          </cell>
        </row>
        <row r="8282">
          <cell r="G8282">
            <v>0</v>
          </cell>
          <cell r="H8282">
            <v>0</v>
          </cell>
          <cell r="O8282">
            <v>0</v>
          </cell>
          <cell r="P8282">
            <v>0</v>
          </cell>
          <cell r="R8282" t="str">
            <v>SINAPI</v>
          </cell>
        </row>
        <row r="8283">
          <cell r="G8283">
            <v>0</v>
          </cell>
          <cell r="H8283">
            <v>0</v>
          </cell>
          <cell r="O8283">
            <v>0</v>
          </cell>
          <cell r="P8283">
            <v>0</v>
          </cell>
          <cell r="R8283" t="str">
            <v>SINAPI</v>
          </cell>
        </row>
        <row r="8284">
          <cell r="G8284">
            <v>0</v>
          </cell>
          <cell r="H8284">
            <v>0</v>
          </cell>
          <cell r="O8284">
            <v>0</v>
          </cell>
          <cell r="P8284">
            <v>0</v>
          </cell>
          <cell r="R8284" t="str">
            <v>SINAPI</v>
          </cell>
        </row>
        <row r="8285">
          <cell r="G8285">
            <v>0</v>
          </cell>
          <cell r="H8285">
            <v>0</v>
          </cell>
          <cell r="O8285">
            <v>0</v>
          </cell>
          <cell r="P8285">
            <v>0</v>
          </cell>
          <cell r="R8285" t="str">
            <v>SINAPI</v>
          </cell>
        </row>
        <row r="8286">
          <cell r="G8286">
            <v>0</v>
          </cell>
          <cell r="H8286">
            <v>0</v>
          </cell>
          <cell r="O8286">
            <v>0</v>
          </cell>
          <cell r="P8286">
            <v>0</v>
          </cell>
          <cell r="R8286" t="str">
            <v>SINAPI</v>
          </cell>
        </row>
        <row r="8287">
          <cell r="G8287">
            <v>0</v>
          </cell>
          <cell r="H8287">
            <v>0</v>
          </cell>
          <cell r="O8287">
            <v>0</v>
          </cell>
          <cell r="P8287">
            <v>0</v>
          </cell>
          <cell r="R8287" t="str">
            <v>SINAPI</v>
          </cell>
        </row>
        <row r="8288">
          <cell r="G8288">
            <v>0</v>
          </cell>
          <cell r="H8288">
            <v>0</v>
          </cell>
          <cell r="O8288">
            <v>0</v>
          </cell>
          <cell r="P8288">
            <v>0</v>
          </cell>
          <cell r="R8288" t="str">
            <v>SINAPI</v>
          </cell>
        </row>
        <row r="8289">
          <cell r="G8289">
            <v>0</v>
          </cell>
          <cell r="H8289">
            <v>0</v>
          </cell>
          <cell r="O8289">
            <v>0</v>
          </cell>
          <cell r="P8289">
            <v>0</v>
          </cell>
          <cell r="R8289" t="str">
            <v>SINAPI</v>
          </cell>
        </row>
        <row r="8290">
          <cell r="G8290">
            <v>0</v>
          </cell>
          <cell r="H8290">
            <v>0</v>
          </cell>
          <cell r="O8290">
            <v>0</v>
          </cell>
          <cell r="P8290">
            <v>0</v>
          </cell>
          <cell r="R8290" t="str">
            <v>SINAPI</v>
          </cell>
        </row>
        <row r="8291">
          <cell r="G8291">
            <v>0</v>
          </cell>
          <cell r="H8291">
            <v>0</v>
          </cell>
          <cell r="O8291">
            <v>0</v>
          </cell>
          <cell r="P8291">
            <v>0</v>
          </cell>
          <cell r="R8291" t="str">
            <v>SINAPI</v>
          </cell>
        </row>
        <row r="8292">
          <cell r="G8292">
            <v>0</v>
          </cell>
          <cell r="H8292">
            <v>0</v>
          </cell>
          <cell r="O8292">
            <v>0</v>
          </cell>
          <cell r="P8292">
            <v>0</v>
          </cell>
          <cell r="R8292" t="str">
            <v>SINAPI</v>
          </cell>
        </row>
        <row r="8293">
          <cell r="G8293">
            <v>0</v>
          </cell>
          <cell r="H8293">
            <v>0</v>
          </cell>
          <cell r="O8293">
            <v>0</v>
          </cell>
          <cell r="P8293">
            <v>0</v>
          </cell>
          <cell r="R8293" t="str">
            <v>SINAPI</v>
          </cell>
        </row>
        <row r="8294">
          <cell r="G8294">
            <v>0</v>
          </cell>
          <cell r="H8294">
            <v>0</v>
          </cell>
          <cell r="O8294">
            <v>0</v>
          </cell>
          <cell r="P8294">
            <v>0</v>
          </cell>
          <cell r="R8294" t="str">
            <v>SINAPI</v>
          </cell>
        </row>
        <row r="8295">
          <cell r="G8295">
            <v>0</v>
          </cell>
          <cell r="H8295">
            <v>0</v>
          </cell>
          <cell r="O8295">
            <v>0</v>
          </cell>
          <cell r="P8295">
            <v>0</v>
          </cell>
          <cell r="R8295" t="str">
            <v>SINAPI</v>
          </cell>
        </row>
        <row r="8296">
          <cell r="G8296">
            <v>0</v>
          </cell>
          <cell r="H8296">
            <v>0</v>
          </cell>
          <cell r="O8296">
            <v>0</v>
          </cell>
          <cell r="P8296">
            <v>0</v>
          </cell>
          <cell r="R8296" t="str">
            <v>SINAPI</v>
          </cell>
        </row>
        <row r="8297">
          <cell r="G8297">
            <v>0</v>
          </cell>
          <cell r="H8297">
            <v>0</v>
          </cell>
          <cell r="O8297">
            <v>0</v>
          </cell>
          <cell r="P8297">
            <v>0</v>
          </cell>
          <cell r="R8297" t="str">
            <v>SINAPI</v>
          </cell>
        </row>
        <row r="8298">
          <cell r="G8298">
            <v>0</v>
          </cell>
          <cell r="H8298">
            <v>0</v>
          </cell>
          <cell r="O8298">
            <v>0</v>
          </cell>
          <cell r="P8298">
            <v>0</v>
          </cell>
          <cell r="R8298" t="str">
            <v>SINAPI</v>
          </cell>
        </row>
        <row r="8299">
          <cell r="G8299">
            <v>0</v>
          </cell>
          <cell r="H8299">
            <v>0</v>
          </cell>
          <cell r="O8299">
            <v>0</v>
          </cell>
          <cell r="P8299">
            <v>0</v>
          </cell>
          <cell r="R8299" t="str">
            <v>SINAPI</v>
          </cell>
        </row>
        <row r="8300">
          <cell r="G8300">
            <v>0</v>
          </cell>
          <cell r="H8300">
            <v>0</v>
          </cell>
          <cell r="O8300">
            <v>0</v>
          </cell>
          <cell r="P8300">
            <v>0</v>
          </cell>
          <cell r="R8300" t="str">
            <v>SINAPI</v>
          </cell>
        </row>
        <row r="8301">
          <cell r="G8301">
            <v>0</v>
          </cell>
          <cell r="H8301">
            <v>0</v>
          </cell>
          <cell r="O8301">
            <v>0</v>
          </cell>
          <cell r="P8301">
            <v>0</v>
          </cell>
          <cell r="R8301" t="str">
            <v>SINAPI</v>
          </cell>
        </row>
        <row r="8302">
          <cell r="G8302">
            <v>0</v>
          </cell>
          <cell r="H8302">
            <v>0</v>
          </cell>
          <cell r="O8302">
            <v>0</v>
          </cell>
          <cell r="P8302">
            <v>0</v>
          </cell>
          <cell r="R8302" t="str">
            <v>SINAPI</v>
          </cell>
        </row>
        <row r="8303">
          <cell r="G8303">
            <v>0</v>
          </cell>
          <cell r="H8303">
            <v>0</v>
          </cell>
          <cell r="O8303">
            <v>0</v>
          </cell>
          <cell r="P8303">
            <v>0</v>
          </cell>
          <cell r="R8303" t="str">
            <v>SINAPI</v>
          </cell>
        </row>
        <row r="8304">
          <cell r="G8304">
            <v>0</v>
          </cell>
          <cell r="H8304">
            <v>0</v>
          </cell>
          <cell r="O8304">
            <v>0</v>
          </cell>
          <cell r="P8304">
            <v>0</v>
          </cell>
          <cell r="R8304" t="str">
            <v>SINAPI</v>
          </cell>
        </row>
        <row r="8305">
          <cell r="G8305">
            <v>0</v>
          </cell>
          <cell r="H8305">
            <v>0</v>
          </cell>
          <cell r="O8305">
            <v>0</v>
          </cell>
          <cell r="P8305">
            <v>0</v>
          </cell>
          <cell r="R8305" t="str">
            <v>SINAPI</v>
          </cell>
        </row>
        <row r="8306">
          <cell r="G8306">
            <v>0</v>
          </cell>
          <cell r="H8306">
            <v>0</v>
          </cell>
          <cell r="O8306">
            <v>0</v>
          </cell>
          <cell r="P8306">
            <v>0</v>
          </cell>
          <cell r="R8306" t="str">
            <v>SINAPI</v>
          </cell>
        </row>
        <row r="8307">
          <cell r="G8307">
            <v>0</v>
          </cell>
          <cell r="H8307">
            <v>0</v>
          </cell>
          <cell r="O8307">
            <v>0</v>
          </cell>
          <cell r="P8307">
            <v>0</v>
          </cell>
          <cell r="R8307" t="str">
            <v>SINAPI</v>
          </cell>
        </row>
        <row r="8308">
          <cell r="G8308">
            <v>0</v>
          </cell>
          <cell r="H8308">
            <v>0</v>
          </cell>
          <cell r="O8308">
            <v>0</v>
          </cell>
          <cell r="P8308">
            <v>0</v>
          </cell>
          <cell r="R8308" t="str">
            <v>SINAPI</v>
          </cell>
        </row>
        <row r="8309">
          <cell r="G8309">
            <v>0</v>
          </cell>
          <cell r="H8309">
            <v>0</v>
          </cell>
          <cell r="O8309">
            <v>0</v>
          </cell>
          <cell r="P8309">
            <v>0</v>
          </cell>
          <cell r="R8309" t="str">
            <v>SINAPI</v>
          </cell>
        </row>
        <row r="8310">
          <cell r="G8310">
            <v>0</v>
          </cell>
          <cell r="H8310">
            <v>0</v>
          </cell>
          <cell r="O8310">
            <v>0</v>
          </cell>
          <cell r="P8310">
            <v>0</v>
          </cell>
          <cell r="R8310" t="str">
            <v>SINAPI</v>
          </cell>
        </row>
        <row r="8311">
          <cell r="G8311">
            <v>0</v>
          </cell>
          <cell r="H8311">
            <v>0</v>
          </cell>
          <cell r="O8311">
            <v>0</v>
          </cell>
          <cell r="P8311">
            <v>0</v>
          </cell>
          <cell r="R8311" t="str">
            <v>SINAPI</v>
          </cell>
        </row>
        <row r="8312">
          <cell r="G8312">
            <v>0</v>
          </cell>
          <cell r="H8312">
            <v>0</v>
          </cell>
          <cell r="O8312">
            <v>0</v>
          </cell>
          <cell r="P8312">
            <v>0</v>
          </cell>
          <cell r="R8312" t="str">
            <v>SINAPI</v>
          </cell>
        </row>
        <row r="8313">
          <cell r="G8313">
            <v>0</v>
          </cell>
          <cell r="H8313">
            <v>0</v>
          </cell>
          <cell r="O8313">
            <v>0</v>
          </cell>
          <cell r="P8313">
            <v>0</v>
          </cell>
          <cell r="R8313" t="str">
            <v>SINAPI</v>
          </cell>
        </row>
        <row r="8314">
          <cell r="G8314">
            <v>0</v>
          </cell>
          <cell r="H8314">
            <v>0</v>
          </cell>
          <cell r="O8314">
            <v>0</v>
          </cell>
          <cell r="P8314">
            <v>0</v>
          </cell>
          <cell r="R8314" t="str">
            <v>SINAPI</v>
          </cell>
        </row>
        <row r="8315">
          <cell r="G8315">
            <v>0</v>
          </cell>
          <cell r="H8315">
            <v>0</v>
          </cell>
          <cell r="O8315">
            <v>0</v>
          </cell>
          <cell r="P8315">
            <v>0</v>
          </cell>
          <cell r="R8315" t="str">
            <v>SINAPI</v>
          </cell>
        </row>
        <row r="8316">
          <cell r="G8316">
            <v>0</v>
          </cell>
          <cell r="H8316">
            <v>0</v>
          </cell>
          <cell r="O8316">
            <v>0</v>
          </cell>
          <cell r="P8316">
            <v>0</v>
          </cell>
          <cell r="R8316" t="str">
            <v>SINAPI</v>
          </cell>
        </row>
        <row r="8317">
          <cell r="G8317">
            <v>0</v>
          </cell>
          <cell r="H8317">
            <v>0</v>
          </cell>
          <cell r="O8317">
            <v>0</v>
          </cell>
          <cell r="P8317">
            <v>0</v>
          </cell>
          <cell r="R8317" t="str">
            <v>SINAPI</v>
          </cell>
        </row>
        <row r="8318">
          <cell r="G8318">
            <v>0</v>
          </cell>
          <cell r="H8318">
            <v>0</v>
          </cell>
          <cell r="O8318">
            <v>0</v>
          </cell>
          <cell r="P8318">
            <v>0</v>
          </cell>
          <cell r="R8318" t="str">
            <v>SINAPI</v>
          </cell>
        </row>
        <row r="8319">
          <cell r="G8319">
            <v>0</v>
          </cell>
          <cell r="H8319">
            <v>0</v>
          </cell>
          <cell r="O8319">
            <v>0</v>
          </cell>
          <cell r="P8319">
            <v>0</v>
          </cell>
          <cell r="R8319" t="str">
            <v>SINAPI</v>
          </cell>
        </row>
        <row r="8320">
          <cell r="G8320">
            <v>0</v>
          </cell>
          <cell r="H8320">
            <v>0</v>
          </cell>
          <cell r="O8320">
            <v>0</v>
          </cell>
          <cell r="P8320">
            <v>0</v>
          </cell>
          <cell r="R8320" t="str">
            <v>SINAPI</v>
          </cell>
        </row>
        <row r="8321">
          <cell r="G8321">
            <v>0</v>
          </cell>
          <cell r="H8321">
            <v>0</v>
          </cell>
          <cell r="O8321">
            <v>0</v>
          </cell>
          <cell r="P8321">
            <v>0</v>
          </cell>
          <cell r="R8321" t="str">
            <v>SINAPI</v>
          </cell>
        </row>
        <row r="8322">
          <cell r="G8322">
            <v>0</v>
          </cell>
          <cell r="H8322">
            <v>0</v>
          </cell>
          <cell r="O8322">
            <v>0</v>
          </cell>
          <cell r="P8322">
            <v>0</v>
          </cell>
          <cell r="R8322" t="str">
            <v>SINAPI</v>
          </cell>
        </row>
        <row r="8323">
          <cell r="G8323">
            <v>0</v>
          </cell>
          <cell r="H8323">
            <v>0</v>
          </cell>
          <cell r="O8323">
            <v>0</v>
          </cell>
          <cell r="P8323">
            <v>0</v>
          </cell>
          <cell r="R8323" t="str">
            <v>SINAPI</v>
          </cell>
        </row>
        <row r="8324">
          <cell r="G8324">
            <v>0</v>
          </cell>
          <cell r="H8324">
            <v>0</v>
          </cell>
          <cell r="O8324">
            <v>0</v>
          </cell>
          <cell r="P8324">
            <v>0</v>
          </cell>
          <cell r="R8324" t="str">
            <v>SINAPI</v>
          </cell>
        </row>
        <row r="8325">
          <cell r="G8325">
            <v>0</v>
          </cell>
          <cell r="H8325">
            <v>0</v>
          </cell>
          <cell r="O8325">
            <v>0</v>
          </cell>
          <cell r="P8325">
            <v>0</v>
          </cell>
          <cell r="R8325" t="str">
            <v>SINAPI</v>
          </cell>
        </row>
        <row r="8326">
          <cell r="G8326">
            <v>0</v>
          </cell>
          <cell r="H8326">
            <v>0</v>
          </cell>
          <cell r="O8326">
            <v>0</v>
          </cell>
          <cell r="P8326">
            <v>0</v>
          </cell>
          <cell r="R8326" t="str">
            <v>SINAPI</v>
          </cell>
        </row>
        <row r="8327">
          <cell r="G8327">
            <v>0</v>
          </cell>
          <cell r="H8327">
            <v>0</v>
          </cell>
          <cell r="O8327">
            <v>0</v>
          </cell>
          <cell r="P8327">
            <v>0</v>
          </cell>
          <cell r="R8327" t="str">
            <v>SINAPI</v>
          </cell>
        </row>
        <row r="8328">
          <cell r="G8328">
            <v>0</v>
          </cell>
          <cell r="H8328">
            <v>0</v>
          </cell>
          <cell r="O8328">
            <v>0</v>
          </cell>
          <cell r="P8328">
            <v>0</v>
          </cell>
          <cell r="R8328" t="str">
            <v>SINAPI</v>
          </cell>
        </row>
        <row r="8329">
          <cell r="G8329">
            <v>0</v>
          </cell>
          <cell r="H8329">
            <v>0</v>
          </cell>
          <cell r="O8329">
            <v>0</v>
          </cell>
          <cell r="P8329">
            <v>0</v>
          </cell>
          <cell r="R8329" t="str">
            <v>SINAPI</v>
          </cell>
        </row>
        <row r="8330">
          <cell r="G8330">
            <v>0</v>
          </cell>
          <cell r="H8330">
            <v>0</v>
          </cell>
          <cell r="O8330">
            <v>0</v>
          </cell>
          <cell r="P8330">
            <v>0</v>
          </cell>
          <cell r="R8330" t="str">
            <v>SINAPI</v>
          </cell>
        </row>
        <row r="8331">
          <cell r="G8331">
            <v>0</v>
          </cell>
          <cell r="H8331">
            <v>0</v>
          </cell>
          <cell r="O8331">
            <v>0</v>
          </cell>
          <cell r="P8331">
            <v>0</v>
          </cell>
          <cell r="R8331" t="str">
            <v>SINAPI</v>
          </cell>
        </row>
        <row r="8332">
          <cell r="G8332">
            <v>0</v>
          </cell>
          <cell r="H8332">
            <v>0</v>
          </cell>
          <cell r="O8332">
            <v>0</v>
          </cell>
          <cell r="P8332">
            <v>0</v>
          </cell>
          <cell r="R8332" t="str">
            <v>SINAPI</v>
          </cell>
        </row>
        <row r="8333">
          <cell r="G8333">
            <v>0</v>
          </cell>
          <cell r="H8333">
            <v>0</v>
          </cell>
          <cell r="O8333">
            <v>0</v>
          </cell>
          <cell r="P8333">
            <v>0</v>
          </cell>
          <cell r="R8333" t="str">
            <v>SINAPI</v>
          </cell>
        </row>
        <row r="8334">
          <cell r="G8334">
            <v>0</v>
          </cell>
          <cell r="H8334">
            <v>0</v>
          </cell>
          <cell r="O8334">
            <v>0</v>
          </cell>
          <cell r="P8334">
            <v>0</v>
          </cell>
          <cell r="R8334" t="str">
            <v>SINAPI</v>
          </cell>
        </row>
        <row r="8335">
          <cell r="G8335">
            <v>0</v>
          </cell>
          <cell r="H8335">
            <v>0</v>
          </cell>
          <cell r="O8335">
            <v>0</v>
          </cell>
          <cell r="P8335">
            <v>0</v>
          </cell>
          <cell r="R8335" t="str">
            <v>SINAPI</v>
          </cell>
        </row>
        <row r="8336">
          <cell r="G8336">
            <v>0</v>
          </cell>
          <cell r="H8336">
            <v>0</v>
          </cell>
          <cell r="O8336">
            <v>0</v>
          </cell>
          <cell r="P8336">
            <v>0</v>
          </cell>
          <cell r="R8336" t="str">
            <v>SINAPI</v>
          </cell>
        </row>
        <row r="8337">
          <cell r="G8337">
            <v>0</v>
          </cell>
          <cell r="H8337">
            <v>0</v>
          </cell>
          <cell r="O8337">
            <v>0</v>
          </cell>
          <cell r="P8337">
            <v>0</v>
          </cell>
          <cell r="R8337" t="str">
            <v>SINAPI</v>
          </cell>
        </row>
        <row r="8338">
          <cell r="G8338">
            <v>0</v>
          </cell>
          <cell r="H8338">
            <v>0</v>
          </cell>
          <cell r="O8338">
            <v>0</v>
          </cell>
          <cell r="P8338">
            <v>0</v>
          </cell>
          <cell r="R8338" t="str">
            <v>SINAPI</v>
          </cell>
        </row>
        <row r="8339">
          <cell r="G8339">
            <v>0</v>
          </cell>
          <cell r="H8339">
            <v>0</v>
          </cell>
          <cell r="O8339">
            <v>0</v>
          </cell>
          <cell r="P8339">
            <v>0</v>
          </cell>
          <cell r="R8339" t="str">
            <v>SINAPI</v>
          </cell>
        </row>
        <row r="8340">
          <cell r="G8340">
            <v>0</v>
          </cell>
          <cell r="H8340">
            <v>0</v>
          </cell>
          <cell r="O8340">
            <v>0</v>
          </cell>
          <cell r="P8340">
            <v>0</v>
          </cell>
          <cell r="R8340" t="str">
            <v>SINAPI</v>
          </cell>
        </row>
        <row r="8341">
          <cell r="G8341">
            <v>0</v>
          </cell>
          <cell r="H8341">
            <v>0</v>
          </cell>
          <cell r="O8341">
            <v>0</v>
          </cell>
          <cell r="P8341">
            <v>0</v>
          </cell>
          <cell r="R8341" t="str">
            <v>SINAPI</v>
          </cell>
        </row>
        <row r="8342">
          <cell r="G8342">
            <v>0</v>
          </cell>
          <cell r="H8342">
            <v>0</v>
          </cell>
          <cell r="O8342">
            <v>0</v>
          </cell>
          <cell r="P8342">
            <v>0</v>
          </cell>
          <cell r="R8342" t="str">
            <v>SINAPI</v>
          </cell>
        </row>
        <row r="8343">
          <cell r="G8343">
            <v>0</v>
          </cell>
          <cell r="H8343">
            <v>0</v>
          </cell>
          <cell r="O8343">
            <v>0</v>
          </cell>
          <cell r="P8343">
            <v>0</v>
          </cell>
          <cell r="R8343" t="str">
            <v>SINAPI</v>
          </cell>
        </row>
        <row r="8344">
          <cell r="G8344">
            <v>0</v>
          </cell>
          <cell r="H8344">
            <v>0</v>
          </cell>
          <cell r="O8344">
            <v>0</v>
          </cell>
          <cell r="P8344">
            <v>0</v>
          </cell>
          <cell r="R8344" t="str">
            <v>SINAPI</v>
          </cell>
        </row>
        <row r="8345">
          <cell r="G8345">
            <v>0</v>
          </cell>
          <cell r="H8345">
            <v>0</v>
          </cell>
          <cell r="O8345">
            <v>0</v>
          </cell>
          <cell r="P8345">
            <v>0</v>
          </cell>
          <cell r="R8345" t="str">
            <v>SINAPI</v>
          </cell>
        </row>
        <row r="8346">
          <cell r="G8346">
            <v>0</v>
          </cell>
          <cell r="H8346">
            <v>0</v>
          </cell>
          <cell r="O8346">
            <v>0</v>
          </cell>
          <cell r="P8346">
            <v>0</v>
          </cell>
          <cell r="R8346" t="str">
            <v>SINAPI</v>
          </cell>
        </row>
        <row r="8347">
          <cell r="G8347">
            <v>0</v>
          </cell>
          <cell r="H8347">
            <v>0</v>
          </cell>
          <cell r="O8347">
            <v>0</v>
          </cell>
          <cell r="P8347">
            <v>0</v>
          </cell>
          <cell r="R8347" t="str">
            <v>SINAPI</v>
          </cell>
        </row>
        <row r="8348">
          <cell r="G8348">
            <v>0</v>
          </cell>
          <cell r="H8348">
            <v>0</v>
          </cell>
          <cell r="O8348">
            <v>0</v>
          </cell>
          <cell r="P8348">
            <v>0</v>
          </cell>
          <cell r="R8348" t="str">
            <v>SINAPI</v>
          </cell>
        </row>
        <row r="8349">
          <cell r="G8349">
            <v>0</v>
          </cell>
          <cell r="H8349">
            <v>0</v>
          </cell>
          <cell r="O8349">
            <v>0</v>
          </cell>
          <cell r="P8349">
            <v>0</v>
          </cell>
          <cell r="R8349" t="str">
            <v>SINAPI</v>
          </cell>
        </row>
        <row r="8350">
          <cell r="G8350">
            <v>0</v>
          </cell>
          <cell r="H8350">
            <v>0</v>
          </cell>
          <cell r="O8350">
            <v>0</v>
          </cell>
          <cell r="P8350">
            <v>0</v>
          </cell>
          <cell r="R8350" t="str">
            <v>SINAPI</v>
          </cell>
        </row>
        <row r="8351">
          <cell r="G8351">
            <v>0</v>
          </cell>
          <cell r="H8351">
            <v>0</v>
          </cell>
          <cell r="O8351">
            <v>0</v>
          </cell>
          <cell r="P8351">
            <v>0</v>
          </cell>
          <cell r="R8351" t="str">
            <v>SINAPI</v>
          </cell>
        </row>
        <row r="8352">
          <cell r="G8352">
            <v>0</v>
          </cell>
          <cell r="H8352">
            <v>0</v>
          </cell>
          <cell r="O8352">
            <v>0</v>
          </cell>
          <cell r="P8352">
            <v>0</v>
          </cell>
          <cell r="R8352" t="str">
            <v>SINAPI</v>
          </cell>
        </row>
        <row r="8353">
          <cell r="G8353">
            <v>0</v>
          </cell>
          <cell r="H8353">
            <v>0</v>
          </cell>
          <cell r="O8353">
            <v>0</v>
          </cell>
          <cell r="P8353">
            <v>0</v>
          </cell>
          <cell r="R8353" t="str">
            <v>SINAPI</v>
          </cell>
        </row>
        <row r="8354">
          <cell r="G8354">
            <v>0</v>
          </cell>
          <cell r="H8354">
            <v>0</v>
          </cell>
          <cell r="O8354">
            <v>0</v>
          </cell>
          <cell r="P8354">
            <v>0</v>
          </cell>
          <cell r="R8354" t="str">
            <v>SINAPI</v>
          </cell>
        </row>
        <row r="8355">
          <cell r="G8355">
            <v>0</v>
          </cell>
          <cell r="H8355">
            <v>0</v>
          </cell>
          <cell r="O8355">
            <v>0</v>
          </cell>
          <cell r="P8355">
            <v>0</v>
          </cell>
          <cell r="R8355" t="str">
            <v>SINAPI</v>
          </cell>
        </row>
        <row r="8356">
          <cell r="G8356">
            <v>0</v>
          </cell>
          <cell r="H8356">
            <v>0</v>
          </cell>
          <cell r="O8356">
            <v>0</v>
          </cell>
          <cell r="P8356">
            <v>0</v>
          </cell>
          <cell r="R8356" t="str">
            <v>SINAPI</v>
          </cell>
        </row>
        <row r="8357">
          <cell r="G8357">
            <v>0</v>
          </cell>
          <cell r="H8357">
            <v>0</v>
          </cell>
          <cell r="O8357">
            <v>0</v>
          </cell>
          <cell r="P8357">
            <v>0</v>
          </cell>
          <cell r="R8357" t="str">
            <v>SINAPI</v>
          </cell>
        </row>
        <row r="8358">
          <cell r="G8358">
            <v>0</v>
          </cell>
          <cell r="H8358">
            <v>0</v>
          </cell>
          <cell r="O8358">
            <v>0</v>
          </cell>
          <cell r="P8358">
            <v>0</v>
          </cell>
          <cell r="R8358" t="str">
            <v>SINAPI</v>
          </cell>
        </row>
        <row r="8359">
          <cell r="G8359">
            <v>0</v>
          </cell>
          <cell r="H8359">
            <v>0</v>
          </cell>
          <cell r="O8359">
            <v>0</v>
          </cell>
          <cell r="P8359">
            <v>0</v>
          </cell>
          <cell r="R8359" t="str">
            <v>SINAPI</v>
          </cell>
        </row>
        <row r="8360">
          <cell r="G8360">
            <v>0</v>
          </cell>
          <cell r="H8360">
            <v>0</v>
          </cell>
          <cell r="O8360">
            <v>0</v>
          </cell>
          <cell r="P8360">
            <v>0</v>
          </cell>
          <cell r="R8360" t="str">
            <v>SINAPI</v>
          </cell>
        </row>
        <row r="8361">
          <cell r="G8361">
            <v>0</v>
          </cell>
          <cell r="H8361">
            <v>0</v>
          </cell>
          <cell r="O8361">
            <v>0</v>
          </cell>
          <cell r="P8361">
            <v>0</v>
          </cell>
          <cell r="R8361" t="str">
            <v>SINAPI</v>
          </cell>
        </row>
        <row r="8362">
          <cell r="G8362">
            <v>0</v>
          </cell>
          <cell r="H8362">
            <v>0</v>
          </cell>
          <cell r="O8362">
            <v>0</v>
          </cell>
          <cell r="P8362">
            <v>0</v>
          </cell>
          <cell r="R8362" t="str">
            <v>SINAPI</v>
          </cell>
        </row>
        <row r="8363">
          <cell r="G8363">
            <v>0</v>
          </cell>
          <cell r="H8363">
            <v>0</v>
          </cell>
          <cell r="O8363">
            <v>0</v>
          </cell>
          <cell r="P8363">
            <v>0</v>
          </cell>
          <cell r="R8363" t="str">
            <v>SINAPI</v>
          </cell>
        </row>
        <row r="8364">
          <cell r="G8364">
            <v>0</v>
          </cell>
          <cell r="H8364">
            <v>0</v>
          </cell>
          <cell r="O8364">
            <v>0</v>
          </cell>
          <cell r="P8364">
            <v>0</v>
          </cell>
          <cell r="R8364" t="str">
            <v>SINAPI</v>
          </cell>
        </row>
        <row r="8365">
          <cell r="G8365">
            <v>0</v>
          </cell>
          <cell r="H8365">
            <v>0</v>
          </cell>
          <cell r="O8365">
            <v>0</v>
          </cell>
          <cell r="P8365">
            <v>0</v>
          </cell>
          <cell r="R8365" t="str">
            <v>SINAPI</v>
          </cell>
        </row>
        <row r="8366">
          <cell r="G8366">
            <v>0</v>
          </cell>
          <cell r="H8366">
            <v>0</v>
          </cell>
          <cell r="O8366">
            <v>0</v>
          </cell>
          <cell r="P8366">
            <v>0</v>
          </cell>
          <cell r="R8366" t="str">
            <v>SINAPI</v>
          </cell>
        </row>
        <row r="8367">
          <cell r="G8367">
            <v>0</v>
          </cell>
          <cell r="H8367">
            <v>0</v>
          </cell>
          <cell r="O8367">
            <v>0</v>
          </cell>
          <cell r="P8367">
            <v>0</v>
          </cell>
          <cell r="R8367" t="str">
            <v>SINAPI</v>
          </cell>
        </row>
        <row r="8368">
          <cell r="G8368">
            <v>0</v>
          </cell>
          <cell r="H8368">
            <v>0</v>
          </cell>
          <cell r="O8368">
            <v>0</v>
          </cell>
          <cell r="P8368">
            <v>0</v>
          </cell>
          <cell r="R8368" t="str">
            <v>SINAPI</v>
          </cell>
        </row>
        <row r="8369">
          <cell r="G8369">
            <v>0</v>
          </cell>
          <cell r="H8369">
            <v>0</v>
          </cell>
          <cell r="O8369">
            <v>0</v>
          </cell>
          <cell r="P8369">
            <v>0</v>
          </cell>
          <cell r="R8369" t="str">
            <v>SINAPI</v>
          </cell>
        </row>
        <row r="8370">
          <cell r="G8370">
            <v>0</v>
          </cell>
          <cell r="H8370">
            <v>0</v>
          </cell>
          <cell r="O8370">
            <v>0</v>
          </cell>
          <cell r="P8370">
            <v>0</v>
          </cell>
          <cell r="R8370" t="str">
            <v>SINAPI</v>
          </cell>
        </row>
        <row r="8371">
          <cell r="G8371">
            <v>0</v>
          </cell>
          <cell r="H8371">
            <v>0</v>
          </cell>
          <cell r="O8371">
            <v>0</v>
          </cell>
          <cell r="P8371">
            <v>0</v>
          </cell>
          <cell r="R8371" t="str">
            <v>SINAPI</v>
          </cell>
        </row>
        <row r="8372">
          <cell r="G8372">
            <v>0</v>
          </cell>
          <cell r="H8372">
            <v>0</v>
          </cell>
          <cell r="O8372">
            <v>0</v>
          </cell>
          <cell r="P8372">
            <v>0</v>
          </cell>
          <cell r="R8372" t="str">
            <v>SINAPI</v>
          </cell>
        </row>
        <row r="8373">
          <cell r="G8373">
            <v>0</v>
          </cell>
          <cell r="H8373">
            <v>0</v>
          </cell>
          <cell r="O8373">
            <v>0</v>
          </cell>
          <cell r="P8373">
            <v>0</v>
          </cell>
          <cell r="R8373" t="str">
            <v>SINAPI</v>
          </cell>
        </row>
        <row r="8374">
          <cell r="G8374">
            <v>0</v>
          </cell>
          <cell r="H8374">
            <v>0</v>
          </cell>
          <cell r="O8374">
            <v>0</v>
          </cell>
          <cell r="P8374">
            <v>0</v>
          </cell>
          <cell r="R8374" t="str">
            <v>SINAPI</v>
          </cell>
        </row>
        <row r="8375">
          <cell r="G8375">
            <v>0</v>
          </cell>
          <cell r="H8375">
            <v>0</v>
          </cell>
          <cell r="O8375">
            <v>0</v>
          </cell>
          <cell r="P8375">
            <v>0</v>
          </cell>
          <cell r="R8375" t="str">
            <v>SINAPI</v>
          </cell>
        </row>
        <row r="8376">
          <cell r="G8376">
            <v>0</v>
          </cell>
          <cell r="H8376">
            <v>0</v>
          </cell>
          <cell r="O8376">
            <v>0</v>
          </cell>
          <cell r="P8376">
            <v>0</v>
          </cell>
          <cell r="R8376" t="str">
            <v>SINAPI</v>
          </cell>
        </row>
        <row r="8377">
          <cell r="G8377">
            <v>0</v>
          </cell>
          <cell r="H8377">
            <v>0</v>
          </cell>
          <cell r="O8377">
            <v>0</v>
          </cell>
          <cell r="P8377">
            <v>0</v>
          </cell>
          <cell r="R8377" t="str">
            <v>SINAPI</v>
          </cell>
        </row>
        <row r="8378">
          <cell r="G8378">
            <v>0</v>
          </cell>
          <cell r="H8378">
            <v>0</v>
          </cell>
          <cell r="O8378">
            <v>0</v>
          </cell>
          <cell r="P8378">
            <v>0</v>
          </cell>
          <cell r="R8378" t="str">
            <v>SINAPI</v>
          </cell>
        </row>
        <row r="8379">
          <cell r="G8379">
            <v>0</v>
          </cell>
          <cell r="H8379">
            <v>0</v>
          </cell>
          <cell r="O8379">
            <v>0</v>
          </cell>
          <cell r="P8379">
            <v>0</v>
          </cell>
          <cell r="R8379" t="str">
            <v>SINAPI</v>
          </cell>
        </row>
        <row r="8380">
          <cell r="G8380">
            <v>0</v>
          </cell>
          <cell r="H8380">
            <v>0</v>
          </cell>
          <cell r="O8380">
            <v>0</v>
          </cell>
          <cell r="P8380">
            <v>0</v>
          </cell>
          <cell r="R8380" t="str">
            <v>SINAPI</v>
          </cell>
        </row>
        <row r="8381">
          <cell r="G8381">
            <v>0</v>
          </cell>
          <cell r="H8381">
            <v>0</v>
          </cell>
          <cell r="O8381">
            <v>0</v>
          </cell>
          <cell r="P8381">
            <v>0</v>
          </cell>
          <cell r="R8381" t="str">
            <v>SINAPI</v>
          </cell>
        </row>
        <row r="8382">
          <cell r="G8382">
            <v>0</v>
          </cell>
          <cell r="H8382">
            <v>0</v>
          </cell>
          <cell r="O8382">
            <v>0</v>
          </cell>
          <cell r="P8382">
            <v>0</v>
          </cell>
          <cell r="R8382" t="str">
            <v>SINAPI</v>
          </cell>
        </row>
        <row r="8383">
          <cell r="G8383">
            <v>0</v>
          </cell>
          <cell r="H8383">
            <v>0</v>
          </cell>
          <cell r="O8383">
            <v>0</v>
          </cell>
          <cell r="P8383">
            <v>0</v>
          </cell>
          <cell r="R8383" t="str">
            <v>SINAPI</v>
          </cell>
        </row>
        <row r="8384">
          <cell r="G8384">
            <v>0</v>
          </cell>
          <cell r="H8384">
            <v>0</v>
          </cell>
          <cell r="O8384">
            <v>0</v>
          </cell>
          <cell r="P8384">
            <v>0</v>
          </cell>
          <cell r="R8384" t="str">
            <v>SINAPI</v>
          </cell>
        </row>
        <row r="8385">
          <cell r="G8385">
            <v>0</v>
          </cell>
          <cell r="H8385">
            <v>0</v>
          </cell>
          <cell r="O8385">
            <v>0</v>
          </cell>
          <cell r="P8385">
            <v>0</v>
          </cell>
          <cell r="R8385" t="str">
            <v>SINAPI</v>
          </cell>
        </row>
        <row r="8386">
          <cell r="G8386">
            <v>0</v>
          </cell>
          <cell r="H8386">
            <v>0</v>
          </cell>
          <cell r="O8386">
            <v>0</v>
          </cell>
          <cell r="P8386">
            <v>0</v>
          </cell>
          <cell r="R8386" t="str">
            <v>SINAPI</v>
          </cell>
        </row>
        <row r="8387">
          <cell r="G8387">
            <v>0</v>
          </cell>
          <cell r="H8387">
            <v>0</v>
          </cell>
          <cell r="O8387">
            <v>0</v>
          </cell>
          <cell r="P8387">
            <v>0</v>
          </cell>
          <cell r="R8387" t="str">
            <v>SINAPI</v>
          </cell>
        </row>
        <row r="8388">
          <cell r="G8388">
            <v>0</v>
          </cell>
          <cell r="H8388">
            <v>0</v>
          </cell>
          <cell r="O8388">
            <v>0</v>
          </cell>
          <cell r="P8388">
            <v>0</v>
          </cell>
          <cell r="R8388" t="str">
            <v>SINAPI</v>
          </cell>
        </row>
        <row r="8389">
          <cell r="G8389">
            <v>0</v>
          </cell>
          <cell r="H8389">
            <v>0</v>
          </cell>
          <cell r="O8389">
            <v>0</v>
          </cell>
          <cell r="P8389">
            <v>0</v>
          </cell>
          <cell r="R8389" t="str">
            <v>SINAPI</v>
          </cell>
        </row>
        <row r="8390">
          <cell r="G8390">
            <v>0</v>
          </cell>
          <cell r="H8390">
            <v>0</v>
          </cell>
          <cell r="O8390">
            <v>0</v>
          </cell>
          <cell r="P8390">
            <v>0</v>
          </cell>
          <cell r="R8390" t="str">
            <v>SINAPI</v>
          </cell>
        </row>
        <row r="8391">
          <cell r="G8391">
            <v>0</v>
          </cell>
          <cell r="H8391">
            <v>0</v>
          </cell>
          <cell r="O8391">
            <v>0</v>
          </cell>
          <cell r="P8391">
            <v>0</v>
          </cell>
          <cell r="R8391" t="str">
            <v>SINAPI</v>
          </cell>
        </row>
        <row r="8392">
          <cell r="G8392">
            <v>0</v>
          </cell>
          <cell r="H8392">
            <v>0</v>
          </cell>
          <cell r="O8392">
            <v>0</v>
          </cell>
          <cell r="P8392">
            <v>0</v>
          </cell>
          <cell r="R8392" t="str">
            <v>SINAPI</v>
          </cell>
        </row>
        <row r="8393">
          <cell r="G8393">
            <v>0</v>
          </cell>
          <cell r="H8393">
            <v>0</v>
          </cell>
          <cell r="O8393">
            <v>0</v>
          </cell>
          <cell r="P8393">
            <v>0</v>
          </cell>
          <cell r="R8393" t="str">
            <v>SINAPI</v>
          </cell>
        </row>
        <row r="8394">
          <cell r="G8394">
            <v>0</v>
          </cell>
          <cell r="H8394">
            <v>0</v>
          </cell>
          <cell r="O8394">
            <v>0</v>
          </cell>
          <cell r="P8394">
            <v>0</v>
          </cell>
          <cell r="R8394" t="str">
            <v>SINAPI</v>
          </cell>
        </row>
        <row r="8395">
          <cell r="G8395">
            <v>0</v>
          </cell>
          <cell r="H8395">
            <v>0</v>
          </cell>
          <cell r="O8395">
            <v>0</v>
          </cell>
          <cell r="P8395">
            <v>0</v>
          </cell>
          <cell r="R8395" t="str">
            <v>SINAPI</v>
          </cell>
        </row>
        <row r="8396">
          <cell r="G8396">
            <v>0</v>
          </cell>
          <cell r="H8396">
            <v>0</v>
          </cell>
          <cell r="O8396">
            <v>0</v>
          </cell>
          <cell r="P8396">
            <v>0</v>
          </cell>
          <cell r="R8396" t="str">
            <v>SINAPI</v>
          </cell>
        </row>
        <row r="8397">
          <cell r="G8397">
            <v>0</v>
          </cell>
          <cell r="H8397">
            <v>0</v>
          </cell>
          <cell r="O8397">
            <v>0</v>
          </cell>
          <cell r="P8397">
            <v>0</v>
          </cell>
          <cell r="R8397" t="str">
            <v>SINAPI</v>
          </cell>
        </row>
        <row r="8398">
          <cell r="G8398">
            <v>0</v>
          </cell>
          <cell r="H8398">
            <v>0</v>
          </cell>
          <cell r="O8398">
            <v>0</v>
          </cell>
          <cell r="P8398">
            <v>0</v>
          </cell>
          <cell r="R8398" t="str">
            <v>SINAPI</v>
          </cell>
        </row>
        <row r="8399">
          <cell r="G8399">
            <v>0</v>
          </cell>
          <cell r="H8399">
            <v>0</v>
          </cell>
          <cell r="O8399">
            <v>0</v>
          </cell>
          <cell r="P8399">
            <v>0</v>
          </cell>
          <cell r="R8399" t="str">
            <v>SINAPI</v>
          </cell>
        </row>
        <row r="8400">
          <cell r="G8400">
            <v>0</v>
          </cell>
          <cell r="H8400">
            <v>0</v>
          </cell>
          <cell r="O8400">
            <v>0</v>
          </cell>
          <cell r="P8400">
            <v>0</v>
          </cell>
          <cell r="R8400" t="str">
            <v>SINAPI</v>
          </cell>
        </row>
        <row r="8401">
          <cell r="G8401">
            <v>0</v>
          </cell>
          <cell r="H8401">
            <v>0</v>
          </cell>
          <cell r="O8401">
            <v>0</v>
          </cell>
          <cell r="P8401">
            <v>0</v>
          </cell>
          <cell r="R8401" t="str">
            <v>SINAPI</v>
          </cell>
        </row>
        <row r="8402">
          <cell r="G8402">
            <v>0</v>
          </cell>
          <cell r="H8402">
            <v>0</v>
          </cell>
          <cell r="O8402">
            <v>0</v>
          </cell>
          <cell r="P8402">
            <v>0</v>
          </cell>
          <cell r="R8402" t="str">
            <v>SINAPI</v>
          </cell>
        </row>
        <row r="8403">
          <cell r="G8403">
            <v>0</v>
          </cell>
          <cell r="H8403">
            <v>0</v>
          </cell>
          <cell r="O8403">
            <v>0</v>
          </cell>
          <cell r="P8403">
            <v>0</v>
          </cell>
          <cell r="R8403" t="str">
            <v>SINAPI</v>
          </cell>
        </row>
        <row r="8404">
          <cell r="G8404">
            <v>0</v>
          </cell>
          <cell r="H8404">
            <v>0</v>
          </cell>
          <cell r="O8404">
            <v>0</v>
          </cell>
          <cell r="P8404">
            <v>0</v>
          </cell>
          <cell r="R8404" t="str">
            <v>SINAPI</v>
          </cell>
        </row>
        <row r="8405">
          <cell r="G8405">
            <v>0</v>
          </cell>
          <cell r="H8405">
            <v>0</v>
          </cell>
          <cell r="O8405">
            <v>0</v>
          </cell>
          <cell r="P8405">
            <v>0</v>
          </cell>
          <cell r="R8405" t="str">
            <v>SINAPI</v>
          </cell>
        </row>
        <row r="8406">
          <cell r="G8406">
            <v>0</v>
          </cell>
          <cell r="H8406">
            <v>0</v>
          </cell>
          <cell r="O8406">
            <v>0</v>
          </cell>
          <cell r="P8406">
            <v>0</v>
          </cell>
          <cell r="R8406" t="str">
            <v>SINAPI</v>
          </cell>
        </row>
        <row r="8407">
          <cell r="G8407">
            <v>0</v>
          </cell>
          <cell r="H8407">
            <v>0</v>
          </cell>
          <cell r="O8407">
            <v>0</v>
          </cell>
          <cell r="P8407">
            <v>0</v>
          </cell>
          <cell r="R8407" t="str">
            <v>SINAPI</v>
          </cell>
        </row>
        <row r="8408">
          <cell r="G8408">
            <v>0</v>
          </cell>
          <cell r="H8408">
            <v>0</v>
          </cell>
          <cell r="O8408">
            <v>0</v>
          </cell>
          <cell r="P8408">
            <v>0</v>
          </cell>
          <cell r="R8408" t="str">
            <v>SINAPI</v>
          </cell>
        </row>
        <row r="8409">
          <cell r="G8409">
            <v>0</v>
          </cell>
          <cell r="H8409">
            <v>0</v>
          </cell>
          <cell r="O8409">
            <v>0</v>
          </cell>
          <cell r="P8409">
            <v>0</v>
          </cell>
          <cell r="R8409" t="str">
            <v>SINAPI</v>
          </cell>
        </row>
        <row r="8410">
          <cell r="G8410">
            <v>0</v>
          </cell>
          <cell r="H8410">
            <v>0</v>
          </cell>
          <cell r="O8410">
            <v>0</v>
          </cell>
          <cell r="P8410">
            <v>0</v>
          </cell>
          <cell r="R8410" t="str">
            <v>SINAPI</v>
          </cell>
        </row>
        <row r="8411">
          <cell r="G8411">
            <v>0</v>
          </cell>
          <cell r="H8411">
            <v>0</v>
          </cell>
          <cell r="O8411">
            <v>0</v>
          </cell>
          <cell r="P8411">
            <v>0</v>
          </cell>
          <cell r="R8411" t="str">
            <v>SINAPI</v>
          </cell>
        </row>
        <row r="8412">
          <cell r="G8412">
            <v>0</v>
          </cell>
          <cell r="H8412">
            <v>0</v>
          </cell>
          <cell r="O8412">
            <v>0</v>
          </cell>
          <cell r="P8412">
            <v>0</v>
          </cell>
          <cell r="R8412" t="str">
            <v>SINAPI</v>
          </cell>
        </row>
        <row r="8413">
          <cell r="G8413">
            <v>0</v>
          </cell>
          <cell r="H8413">
            <v>0</v>
          </cell>
          <cell r="O8413">
            <v>0</v>
          </cell>
          <cell r="P8413">
            <v>0</v>
          </cell>
          <cell r="R8413" t="str">
            <v>SINAPI</v>
          </cell>
        </row>
        <row r="8414">
          <cell r="G8414">
            <v>0</v>
          </cell>
          <cell r="H8414">
            <v>0</v>
          </cell>
          <cell r="O8414">
            <v>0</v>
          </cell>
          <cell r="P8414">
            <v>0</v>
          </cell>
          <cell r="R8414" t="str">
            <v>SINAPI</v>
          </cell>
        </row>
        <row r="8415">
          <cell r="G8415">
            <v>0</v>
          </cell>
          <cell r="H8415">
            <v>0</v>
          </cell>
          <cell r="O8415">
            <v>0</v>
          </cell>
          <cell r="P8415">
            <v>0</v>
          </cell>
          <cell r="R8415" t="str">
            <v>SINAPI</v>
          </cell>
        </row>
        <row r="8416">
          <cell r="G8416">
            <v>0</v>
          </cell>
          <cell r="H8416">
            <v>0</v>
          </cell>
          <cell r="O8416">
            <v>0</v>
          </cell>
          <cell r="P8416">
            <v>0</v>
          </cell>
          <cell r="R8416" t="str">
            <v>SINAPI</v>
          </cell>
        </row>
        <row r="8417">
          <cell r="G8417">
            <v>0</v>
          </cell>
          <cell r="H8417">
            <v>0</v>
          </cell>
          <cell r="O8417">
            <v>0</v>
          </cell>
          <cell r="P8417">
            <v>0</v>
          </cell>
          <cell r="R8417" t="str">
            <v>SINAPI</v>
          </cell>
        </row>
        <row r="8418">
          <cell r="G8418">
            <v>0</v>
          </cell>
          <cell r="H8418">
            <v>0</v>
          </cell>
          <cell r="O8418">
            <v>0</v>
          </cell>
          <cell r="P8418">
            <v>0</v>
          </cell>
          <cell r="R8418" t="str">
            <v>SINAPI</v>
          </cell>
        </row>
        <row r="8419">
          <cell r="G8419">
            <v>0</v>
          </cell>
          <cell r="H8419">
            <v>0</v>
          </cell>
          <cell r="O8419">
            <v>0</v>
          </cell>
          <cell r="P8419">
            <v>0</v>
          </cell>
          <cell r="R8419" t="str">
            <v>SINAPI</v>
          </cell>
        </row>
        <row r="8420">
          <cell r="G8420">
            <v>0</v>
          </cell>
          <cell r="H8420">
            <v>0</v>
          </cell>
          <cell r="O8420">
            <v>0</v>
          </cell>
          <cell r="P8420">
            <v>0</v>
          </cell>
          <cell r="R8420" t="str">
            <v>SINAPI</v>
          </cell>
        </row>
        <row r="8421">
          <cell r="G8421">
            <v>0</v>
          </cell>
          <cell r="H8421">
            <v>0</v>
          </cell>
          <cell r="O8421">
            <v>0</v>
          </cell>
          <cell r="P8421">
            <v>0</v>
          </cell>
          <cell r="R8421" t="str">
            <v>SINAPI</v>
          </cell>
        </row>
        <row r="8422">
          <cell r="G8422">
            <v>0</v>
          </cell>
          <cell r="H8422">
            <v>0</v>
          </cell>
          <cell r="O8422">
            <v>0</v>
          </cell>
          <cell r="P8422">
            <v>0</v>
          </cell>
          <cell r="R8422" t="str">
            <v>SINAPI</v>
          </cell>
        </row>
        <row r="8423">
          <cell r="G8423">
            <v>0</v>
          </cell>
          <cell r="H8423">
            <v>0</v>
          </cell>
          <cell r="O8423">
            <v>0</v>
          </cell>
          <cell r="P8423">
            <v>0</v>
          </cell>
          <cell r="R8423" t="str">
            <v>SINAPI</v>
          </cell>
        </row>
        <row r="8424">
          <cell r="G8424">
            <v>0</v>
          </cell>
          <cell r="H8424">
            <v>0</v>
          </cell>
          <cell r="O8424">
            <v>0</v>
          </cell>
          <cell r="P8424">
            <v>0</v>
          </cell>
          <cell r="R8424" t="str">
            <v>SINAPI</v>
          </cell>
        </row>
        <row r="8425">
          <cell r="G8425">
            <v>0</v>
          </cell>
          <cell r="H8425">
            <v>0</v>
          </cell>
          <cell r="O8425">
            <v>0</v>
          </cell>
          <cell r="P8425">
            <v>0</v>
          </cell>
          <cell r="R8425" t="str">
            <v>SINAPI</v>
          </cell>
        </row>
        <row r="8426">
          <cell r="G8426">
            <v>0</v>
          </cell>
          <cell r="H8426">
            <v>0</v>
          </cell>
          <cell r="O8426">
            <v>0</v>
          </cell>
          <cell r="P8426">
            <v>0</v>
          </cell>
          <cell r="R8426" t="str">
            <v>SINAPI</v>
          </cell>
        </row>
        <row r="8427">
          <cell r="G8427">
            <v>0</v>
          </cell>
          <cell r="H8427">
            <v>0</v>
          </cell>
          <cell r="O8427">
            <v>0</v>
          </cell>
          <cell r="P8427">
            <v>0</v>
          </cell>
          <cell r="R8427" t="str">
            <v>SINAPI</v>
          </cell>
        </row>
        <row r="8428">
          <cell r="G8428">
            <v>0</v>
          </cell>
          <cell r="H8428">
            <v>0</v>
          </cell>
          <cell r="O8428">
            <v>0</v>
          </cell>
          <cell r="P8428">
            <v>0</v>
          </cell>
          <cell r="R8428" t="str">
            <v>SINAPI</v>
          </cell>
        </row>
        <row r="8429">
          <cell r="G8429">
            <v>0</v>
          </cell>
          <cell r="H8429">
            <v>0</v>
          </cell>
          <cell r="O8429">
            <v>0</v>
          </cell>
          <cell r="P8429">
            <v>0</v>
          </cell>
          <cell r="R8429" t="str">
            <v>SINAPI</v>
          </cell>
        </row>
        <row r="8430">
          <cell r="G8430">
            <v>0</v>
          </cell>
          <cell r="H8430">
            <v>0</v>
          </cell>
          <cell r="O8430">
            <v>0</v>
          </cell>
          <cell r="P8430">
            <v>0</v>
          </cell>
          <cell r="R8430" t="str">
            <v>SINAPI</v>
          </cell>
        </row>
        <row r="8431">
          <cell r="G8431">
            <v>0</v>
          </cell>
          <cell r="H8431">
            <v>0</v>
          </cell>
          <cell r="O8431">
            <v>0</v>
          </cell>
          <cell r="P8431">
            <v>0</v>
          </cell>
          <cell r="R8431" t="str">
            <v>SINAPI</v>
          </cell>
        </row>
        <row r="8432">
          <cell r="G8432">
            <v>0</v>
          </cell>
          <cell r="H8432">
            <v>0</v>
          </cell>
          <cell r="O8432">
            <v>0</v>
          </cell>
          <cell r="P8432">
            <v>0</v>
          </cell>
          <cell r="R8432" t="str">
            <v>SINAPI</v>
          </cell>
        </row>
        <row r="8433">
          <cell r="G8433">
            <v>0</v>
          </cell>
          <cell r="H8433">
            <v>0</v>
          </cell>
          <cell r="O8433">
            <v>0</v>
          </cell>
          <cell r="P8433">
            <v>0</v>
          </cell>
          <cell r="R8433" t="str">
            <v>SINAPI</v>
          </cell>
        </row>
        <row r="8434">
          <cell r="G8434">
            <v>0</v>
          </cell>
          <cell r="H8434">
            <v>0</v>
          </cell>
          <cell r="O8434">
            <v>0</v>
          </cell>
          <cell r="P8434">
            <v>0</v>
          </cell>
          <cell r="R8434" t="str">
            <v>SINAPI</v>
          </cell>
        </row>
        <row r="8435">
          <cell r="G8435">
            <v>0</v>
          </cell>
          <cell r="H8435">
            <v>0</v>
          </cell>
          <cell r="O8435">
            <v>0</v>
          </cell>
          <cell r="P8435">
            <v>0</v>
          </cell>
          <cell r="R8435" t="str">
            <v>SINAPI</v>
          </cell>
        </row>
        <row r="8436">
          <cell r="G8436">
            <v>0</v>
          </cell>
          <cell r="H8436">
            <v>0</v>
          </cell>
          <cell r="O8436">
            <v>0</v>
          </cell>
          <cell r="P8436">
            <v>0</v>
          </cell>
          <cell r="R8436" t="str">
            <v>SINAPI</v>
          </cell>
        </row>
        <row r="8437">
          <cell r="G8437">
            <v>0</v>
          </cell>
          <cell r="H8437">
            <v>0</v>
          </cell>
          <cell r="O8437">
            <v>0</v>
          </cell>
          <cell r="P8437">
            <v>0</v>
          </cell>
          <cell r="R8437" t="str">
            <v>SINAPI</v>
          </cell>
        </row>
        <row r="8438">
          <cell r="G8438">
            <v>0</v>
          </cell>
          <cell r="H8438">
            <v>0</v>
          </cell>
          <cell r="O8438">
            <v>0</v>
          </cell>
          <cell r="P8438">
            <v>0</v>
          </cell>
          <cell r="R8438" t="str">
            <v>SINAPI</v>
          </cell>
        </row>
        <row r="8439">
          <cell r="G8439">
            <v>0</v>
          </cell>
          <cell r="H8439">
            <v>0</v>
          </cell>
          <cell r="O8439">
            <v>0</v>
          </cell>
          <cell r="P8439">
            <v>0</v>
          </cell>
          <cell r="R8439" t="str">
            <v>SINAPI</v>
          </cell>
        </row>
        <row r="8440">
          <cell r="G8440">
            <v>0</v>
          </cell>
          <cell r="H8440">
            <v>0</v>
          </cell>
          <cell r="O8440">
            <v>0</v>
          </cell>
          <cell r="P8440">
            <v>0</v>
          </cell>
          <cell r="R8440" t="str">
            <v>SINAPI</v>
          </cell>
        </row>
        <row r="8441">
          <cell r="G8441">
            <v>0</v>
          </cell>
          <cell r="H8441">
            <v>0</v>
          </cell>
          <cell r="O8441">
            <v>0</v>
          </cell>
          <cell r="P8441">
            <v>0</v>
          </cell>
          <cell r="R8441" t="str">
            <v>SINAPI</v>
          </cell>
        </row>
        <row r="8442">
          <cell r="G8442">
            <v>0</v>
          </cell>
          <cell r="H8442">
            <v>0</v>
          </cell>
          <cell r="O8442">
            <v>0</v>
          </cell>
          <cell r="P8442">
            <v>0</v>
          </cell>
          <cell r="R8442" t="str">
            <v>SINAPI</v>
          </cell>
        </row>
        <row r="8443">
          <cell r="G8443">
            <v>0</v>
          </cell>
          <cell r="H8443">
            <v>0</v>
          </cell>
          <cell r="O8443">
            <v>0</v>
          </cell>
          <cell r="P8443">
            <v>0</v>
          </cell>
          <cell r="R8443" t="str">
            <v>SINAPI</v>
          </cell>
        </row>
        <row r="8444">
          <cell r="G8444">
            <v>0</v>
          </cell>
          <cell r="H8444">
            <v>0</v>
          </cell>
          <cell r="O8444">
            <v>0</v>
          </cell>
          <cell r="P8444">
            <v>0</v>
          </cell>
          <cell r="R8444" t="str">
            <v>SINAPI</v>
          </cell>
        </row>
        <row r="8445">
          <cell r="G8445">
            <v>0</v>
          </cell>
          <cell r="H8445">
            <v>0</v>
          </cell>
          <cell r="O8445">
            <v>0</v>
          </cell>
          <cell r="P8445">
            <v>0</v>
          </cell>
          <cell r="R8445" t="str">
            <v>SINAPI</v>
          </cell>
        </row>
        <row r="8446">
          <cell r="G8446">
            <v>0</v>
          </cell>
          <cell r="H8446">
            <v>0</v>
          </cell>
          <cell r="O8446">
            <v>0</v>
          </cell>
          <cell r="P8446">
            <v>0</v>
          </cell>
          <cell r="R8446" t="str">
            <v>SINAPI</v>
          </cell>
        </row>
        <row r="8447">
          <cell r="G8447">
            <v>0</v>
          </cell>
          <cell r="H8447">
            <v>0</v>
          </cell>
          <cell r="O8447">
            <v>0</v>
          </cell>
          <cell r="P8447">
            <v>0</v>
          </cell>
          <cell r="R8447" t="str">
            <v>SINAPI</v>
          </cell>
        </row>
        <row r="8448">
          <cell r="G8448">
            <v>0</v>
          </cell>
          <cell r="H8448">
            <v>0</v>
          </cell>
          <cell r="O8448">
            <v>0</v>
          </cell>
          <cell r="P8448">
            <v>0</v>
          </cell>
          <cell r="R8448" t="str">
            <v>SINAPI</v>
          </cell>
        </row>
        <row r="8449">
          <cell r="G8449">
            <v>0</v>
          </cell>
          <cell r="H8449">
            <v>0</v>
          </cell>
          <cell r="O8449">
            <v>0</v>
          </cell>
          <cell r="P8449">
            <v>0</v>
          </cell>
          <cell r="R8449" t="str">
            <v>SINAPI</v>
          </cell>
        </row>
        <row r="8450">
          <cell r="G8450">
            <v>0</v>
          </cell>
          <cell r="H8450">
            <v>0</v>
          </cell>
          <cell r="O8450">
            <v>0</v>
          </cell>
          <cell r="P8450">
            <v>0</v>
          </cell>
          <cell r="R8450" t="str">
            <v>SINAPI</v>
          </cell>
        </row>
        <row r="8451">
          <cell r="G8451">
            <v>0</v>
          </cell>
          <cell r="H8451">
            <v>0</v>
          </cell>
          <cell r="O8451">
            <v>0</v>
          </cell>
          <cell r="P8451">
            <v>0</v>
          </cell>
          <cell r="R8451" t="str">
            <v>SINAPI</v>
          </cell>
        </row>
        <row r="8452">
          <cell r="G8452">
            <v>0</v>
          </cell>
          <cell r="H8452">
            <v>0</v>
          </cell>
          <cell r="O8452">
            <v>0</v>
          </cell>
          <cell r="P8452">
            <v>0</v>
          </cell>
          <cell r="R8452" t="str">
            <v>SINAPI</v>
          </cell>
        </row>
        <row r="8453">
          <cell r="G8453">
            <v>0</v>
          </cell>
          <cell r="H8453">
            <v>0</v>
          </cell>
          <cell r="O8453">
            <v>0</v>
          </cell>
          <cell r="P8453">
            <v>0</v>
          </cell>
          <cell r="R8453" t="str">
            <v>SINAPI</v>
          </cell>
        </row>
        <row r="8454">
          <cell r="G8454">
            <v>0</v>
          </cell>
          <cell r="H8454">
            <v>0</v>
          </cell>
          <cell r="O8454">
            <v>0</v>
          </cell>
          <cell r="P8454">
            <v>0</v>
          </cell>
          <cell r="R8454" t="str">
            <v>SINAPI</v>
          </cell>
        </row>
        <row r="8455">
          <cell r="G8455">
            <v>0</v>
          </cell>
          <cell r="H8455">
            <v>0</v>
          </cell>
          <cell r="O8455">
            <v>0</v>
          </cell>
          <cell r="P8455">
            <v>0</v>
          </cell>
          <cell r="R8455" t="str">
            <v>SINAPI</v>
          </cell>
        </row>
        <row r="8456">
          <cell r="G8456">
            <v>0</v>
          </cell>
          <cell r="H8456">
            <v>0</v>
          </cell>
          <cell r="O8456">
            <v>0</v>
          </cell>
          <cell r="P8456">
            <v>0</v>
          </cell>
          <cell r="R8456" t="str">
            <v>SINAPI</v>
          </cell>
        </row>
        <row r="8457">
          <cell r="G8457">
            <v>0</v>
          </cell>
          <cell r="H8457">
            <v>0</v>
          </cell>
          <cell r="O8457">
            <v>0</v>
          </cell>
          <cell r="P8457">
            <v>0</v>
          </cell>
          <cell r="R8457" t="str">
            <v>SINAPI</v>
          </cell>
        </row>
        <row r="8458">
          <cell r="G8458">
            <v>0</v>
          </cell>
          <cell r="H8458">
            <v>0</v>
          </cell>
          <cell r="O8458">
            <v>0</v>
          </cell>
          <cell r="P8458">
            <v>0</v>
          </cell>
          <cell r="R8458" t="str">
            <v>SINAPI</v>
          </cell>
        </row>
        <row r="8459">
          <cell r="G8459">
            <v>0</v>
          </cell>
          <cell r="H8459">
            <v>0</v>
          </cell>
          <cell r="O8459">
            <v>0</v>
          </cell>
          <cell r="P8459">
            <v>0</v>
          </cell>
          <cell r="R8459" t="str">
            <v>SINAPI</v>
          </cell>
        </row>
        <row r="8460">
          <cell r="G8460">
            <v>0</v>
          </cell>
          <cell r="H8460">
            <v>0</v>
          </cell>
          <cell r="O8460">
            <v>0</v>
          </cell>
          <cell r="P8460">
            <v>0</v>
          </cell>
          <cell r="R8460" t="str">
            <v>SINAPI</v>
          </cell>
        </row>
        <row r="8461">
          <cell r="G8461">
            <v>0</v>
          </cell>
          <cell r="H8461">
            <v>0</v>
          </cell>
          <cell r="O8461">
            <v>0</v>
          </cell>
          <cell r="P8461">
            <v>0</v>
          </cell>
          <cell r="R8461" t="str">
            <v>SINAPI</v>
          </cell>
        </row>
        <row r="8462">
          <cell r="G8462">
            <v>0</v>
          </cell>
          <cell r="H8462">
            <v>0</v>
          </cell>
          <cell r="O8462">
            <v>0</v>
          </cell>
          <cell r="P8462">
            <v>0</v>
          </cell>
          <cell r="R8462" t="str">
            <v>SINAPI</v>
          </cell>
        </row>
        <row r="8463">
          <cell r="G8463">
            <v>0</v>
          </cell>
          <cell r="H8463">
            <v>0</v>
          </cell>
          <cell r="O8463">
            <v>0</v>
          </cell>
          <cell r="P8463">
            <v>0</v>
          </cell>
          <cell r="R8463" t="str">
            <v>SINAPI</v>
          </cell>
        </row>
        <row r="8464">
          <cell r="G8464">
            <v>0</v>
          </cell>
          <cell r="H8464">
            <v>0</v>
          </cell>
          <cell r="O8464">
            <v>0</v>
          </cell>
          <cell r="P8464">
            <v>0</v>
          </cell>
          <cell r="R8464" t="str">
            <v>SINAPI</v>
          </cell>
        </row>
        <row r="8465">
          <cell r="G8465">
            <v>0</v>
          </cell>
          <cell r="H8465">
            <v>0</v>
          </cell>
          <cell r="O8465">
            <v>0</v>
          </cell>
          <cell r="P8465">
            <v>0</v>
          </cell>
          <cell r="R8465" t="str">
            <v>SINAPI</v>
          </cell>
        </row>
        <row r="8466">
          <cell r="G8466">
            <v>0</v>
          </cell>
          <cell r="H8466">
            <v>0</v>
          </cell>
          <cell r="O8466">
            <v>0</v>
          </cell>
          <cell r="P8466">
            <v>0</v>
          </cell>
          <cell r="R8466" t="str">
            <v>SINAPI</v>
          </cell>
        </row>
        <row r="8467">
          <cell r="G8467">
            <v>0</v>
          </cell>
          <cell r="H8467">
            <v>0</v>
          </cell>
          <cell r="O8467">
            <v>0</v>
          </cell>
          <cell r="P8467">
            <v>0</v>
          </cell>
          <cell r="R8467" t="str">
            <v>SINAPI</v>
          </cell>
        </row>
        <row r="8468">
          <cell r="G8468">
            <v>0</v>
          </cell>
          <cell r="H8468">
            <v>0</v>
          </cell>
          <cell r="O8468">
            <v>0</v>
          </cell>
          <cell r="P8468">
            <v>0</v>
          </cell>
          <cell r="R8468" t="str">
            <v>SINAPI</v>
          </cell>
        </row>
        <row r="8469">
          <cell r="G8469">
            <v>0</v>
          </cell>
          <cell r="H8469">
            <v>0</v>
          </cell>
          <cell r="O8469">
            <v>0</v>
          </cell>
          <cell r="P8469">
            <v>0</v>
          </cell>
          <cell r="R8469" t="str">
            <v>SINAPI</v>
          </cell>
        </row>
        <row r="8470">
          <cell r="G8470">
            <v>0</v>
          </cell>
          <cell r="H8470">
            <v>0</v>
          </cell>
          <cell r="O8470">
            <v>0</v>
          </cell>
          <cell r="P8470">
            <v>0</v>
          </cell>
          <cell r="R8470" t="str">
            <v>SINAPI</v>
          </cell>
        </row>
        <row r="8471">
          <cell r="G8471">
            <v>0</v>
          </cell>
          <cell r="H8471">
            <v>0</v>
          </cell>
          <cell r="O8471">
            <v>0</v>
          </cell>
          <cell r="P8471">
            <v>0</v>
          </cell>
          <cell r="R8471" t="str">
            <v>SINAPI</v>
          </cell>
        </row>
        <row r="8472">
          <cell r="G8472">
            <v>0</v>
          </cell>
          <cell r="H8472">
            <v>0</v>
          </cell>
          <cell r="O8472">
            <v>0</v>
          </cell>
          <cell r="P8472">
            <v>0</v>
          </cell>
          <cell r="R8472" t="str">
            <v>SINAPI</v>
          </cell>
        </row>
        <row r="8473">
          <cell r="G8473">
            <v>0</v>
          </cell>
          <cell r="H8473">
            <v>0</v>
          </cell>
          <cell r="O8473">
            <v>0</v>
          </cell>
          <cell r="P8473">
            <v>0</v>
          </cell>
          <cell r="R8473" t="str">
            <v>SINAPI</v>
          </cell>
        </row>
        <row r="8474">
          <cell r="G8474">
            <v>0</v>
          </cell>
          <cell r="H8474">
            <v>0</v>
          </cell>
          <cell r="O8474">
            <v>0</v>
          </cell>
          <cell r="P8474">
            <v>0</v>
          </cell>
          <cell r="R8474" t="str">
            <v>SINAPI</v>
          </cell>
        </row>
        <row r="8475">
          <cell r="G8475">
            <v>0</v>
          </cell>
          <cell r="H8475">
            <v>0</v>
          </cell>
          <cell r="O8475">
            <v>0</v>
          </cell>
          <cell r="P8475">
            <v>0</v>
          </cell>
          <cell r="R8475" t="str">
            <v>SINAPI</v>
          </cell>
        </row>
        <row r="8476">
          <cell r="G8476">
            <v>0</v>
          </cell>
          <cell r="H8476">
            <v>0</v>
          </cell>
          <cell r="O8476">
            <v>0</v>
          </cell>
          <cell r="P8476">
            <v>0</v>
          </cell>
          <cell r="R8476" t="str">
            <v>SINAPI</v>
          </cell>
        </row>
        <row r="8477">
          <cell r="G8477">
            <v>0</v>
          </cell>
          <cell r="H8477">
            <v>0</v>
          </cell>
          <cell r="O8477">
            <v>0</v>
          </cell>
          <cell r="P8477">
            <v>0</v>
          </cell>
          <cell r="R8477" t="str">
            <v>SINAPI</v>
          </cell>
        </row>
        <row r="8478">
          <cell r="G8478">
            <v>0</v>
          </cell>
          <cell r="H8478">
            <v>0</v>
          </cell>
          <cell r="O8478">
            <v>0</v>
          </cell>
          <cell r="P8478">
            <v>0</v>
          </cell>
          <cell r="R8478" t="str">
            <v>SINAPI</v>
          </cell>
        </row>
        <row r="8479">
          <cell r="G8479">
            <v>0</v>
          </cell>
          <cell r="H8479">
            <v>0</v>
          </cell>
          <cell r="O8479">
            <v>0</v>
          </cell>
          <cell r="P8479">
            <v>0</v>
          </cell>
          <cell r="R8479" t="str">
            <v>SINAPI</v>
          </cell>
        </row>
        <row r="8480">
          <cell r="G8480">
            <v>0</v>
          </cell>
          <cell r="H8480">
            <v>0</v>
          </cell>
          <cell r="O8480">
            <v>0</v>
          </cell>
          <cell r="P8480">
            <v>0</v>
          </cell>
          <cell r="R8480" t="str">
            <v>SINAPI</v>
          </cell>
        </row>
        <row r="8481">
          <cell r="G8481">
            <v>0</v>
          </cell>
          <cell r="H8481">
            <v>0</v>
          </cell>
          <cell r="O8481">
            <v>0</v>
          </cell>
          <cell r="P8481">
            <v>0</v>
          </cell>
          <cell r="R8481" t="str">
            <v>SINAPI</v>
          </cell>
        </row>
        <row r="8482">
          <cell r="G8482">
            <v>0</v>
          </cell>
          <cell r="H8482">
            <v>0</v>
          </cell>
          <cell r="O8482">
            <v>0</v>
          </cell>
          <cell r="P8482">
            <v>0</v>
          </cell>
          <cell r="R8482" t="str">
            <v>SINAPI</v>
          </cell>
        </row>
        <row r="8483">
          <cell r="G8483">
            <v>0</v>
          </cell>
          <cell r="H8483">
            <v>0</v>
          </cell>
          <cell r="O8483">
            <v>0</v>
          </cell>
          <cell r="P8483">
            <v>0</v>
          </cell>
          <cell r="R8483" t="str">
            <v>SINAPI</v>
          </cell>
        </row>
        <row r="8484">
          <cell r="G8484">
            <v>0</v>
          </cell>
          <cell r="H8484">
            <v>0</v>
          </cell>
          <cell r="O8484">
            <v>0</v>
          </cell>
          <cell r="P8484">
            <v>0</v>
          </cell>
          <cell r="R8484" t="str">
            <v>SINAPI</v>
          </cell>
        </row>
        <row r="8485">
          <cell r="G8485">
            <v>0</v>
          </cell>
          <cell r="H8485">
            <v>0</v>
          </cell>
          <cell r="O8485">
            <v>0</v>
          </cell>
          <cell r="P8485">
            <v>0</v>
          </cell>
          <cell r="R8485" t="str">
            <v>SINAPI</v>
          </cell>
        </row>
        <row r="8486">
          <cell r="G8486">
            <v>0</v>
          </cell>
          <cell r="H8486">
            <v>0</v>
          </cell>
          <cell r="O8486">
            <v>0</v>
          </cell>
          <cell r="P8486">
            <v>0</v>
          </cell>
          <cell r="R8486" t="str">
            <v>SINAPI</v>
          </cell>
        </row>
        <row r="8487">
          <cell r="G8487">
            <v>0</v>
          </cell>
          <cell r="H8487">
            <v>0</v>
          </cell>
          <cell r="O8487">
            <v>0</v>
          </cell>
          <cell r="P8487">
            <v>0</v>
          </cell>
          <cell r="R8487" t="str">
            <v>SINAPI</v>
          </cell>
        </row>
        <row r="8488">
          <cell r="G8488">
            <v>0</v>
          </cell>
          <cell r="H8488">
            <v>0</v>
          </cell>
          <cell r="O8488">
            <v>0</v>
          </cell>
          <cell r="P8488">
            <v>0</v>
          </cell>
          <cell r="R8488" t="str">
            <v>SINAPI</v>
          </cell>
        </row>
        <row r="8489">
          <cell r="G8489">
            <v>0</v>
          </cell>
          <cell r="H8489">
            <v>0</v>
          </cell>
          <cell r="O8489">
            <v>0</v>
          </cell>
          <cell r="P8489">
            <v>0</v>
          </cell>
          <cell r="R8489" t="str">
            <v>SINAPI</v>
          </cell>
        </row>
        <row r="8490">
          <cell r="G8490">
            <v>0</v>
          </cell>
          <cell r="H8490">
            <v>0</v>
          </cell>
          <cell r="O8490">
            <v>0</v>
          </cell>
          <cell r="P8490">
            <v>0</v>
          </cell>
          <cell r="R8490" t="str">
            <v>SINAPI</v>
          </cell>
        </row>
        <row r="8491">
          <cell r="G8491">
            <v>0</v>
          </cell>
          <cell r="H8491">
            <v>0</v>
          </cell>
          <cell r="O8491">
            <v>0</v>
          </cell>
          <cell r="P8491">
            <v>0</v>
          </cell>
          <cell r="R8491" t="str">
            <v>SINAPI</v>
          </cell>
        </row>
        <row r="8492">
          <cell r="G8492">
            <v>0</v>
          </cell>
          <cell r="H8492">
            <v>0</v>
          </cell>
          <cell r="O8492">
            <v>0</v>
          </cell>
          <cell r="P8492">
            <v>0</v>
          </cell>
          <cell r="R8492" t="str">
            <v>SINAPI</v>
          </cell>
        </row>
        <row r="8493">
          <cell r="G8493">
            <v>0</v>
          </cell>
          <cell r="H8493">
            <v>0</v>
          </cell>
          <cell r="O8493">
            <v>0</v>
          </cell>
          <cell r="P8493">
            <v>0</v>
          </cell>
          <cell r="R8493" t="str">
            <v>SINAPI</v>
          </cell>
        </row>
        <row r="8494">
          <cell r="G8494">
            <v>0</v>
          </cell>
          <cell r="H8494">
            <v>0</v>
          </cell>
          <cell r="O8494">
            <v>0</v>
          </cell>
          <cell r="P8494">
            <v>0</v>
          </cell>
          <cell r="R8494" t="str">
            <v>SINAPI</v>
          </cell>
        </row>
        <row r="8495">
          <cell r="G8495">
            <v>0</v>
          </cell>
          <cell r="H8495">
            <v>0</v>
          </cell>
          <cell r="O8495">
            <v>0</v>
          </cell>
          <cell r="P8495">
            <v>0</v>
          </cell>
          <cell r="R8495" t="str">
            <v>SINAPI</v>
          </cell>
        </row>
        <row r="8496">
          <cell r="G8496">
            <v>0</v>
          </cell>
          <cell r="H8496">
            <v>0</v>
          </cell>
          <cell r="O8496">
            <v>0</v>
          </cell>
          <cell r="P8496">
            <v>0</v>
          </cell>
          <cell r="R8496" t="str">
            <v>SINAPI</v>
          </cell>
        </row>
        <row r="8497">
          <cell r="G8497">
            <v>0</v>
          </cell>
          <cell r="H8497">
            <v>0</v>
          </cell>
          <cell r="O8497">
            <v>0</v>
          </cell>
          <cell r="P8497">
            <v>0</v>
          </cell>
          <cell r="R8497" t="str">
            <v>SINAPI</v>
          </cell>
        </row>
        <row r="8498">
          <cell r="G8498">
            <v>0</v>
          </cell>
          <cell r="H8498">
            <v>0</v>
          </cell>
          <cell r="O8498">
            <v>0</v>
          </cell>
          <cell r="P8498">
            <v>0</v>
          </cell>
          <cell r="R8498" t="str">
            <v>SINAPI</v>
          </cell>
        </row>
        <row r="8499">
          <cell r="G8499">
            <v>0</v>
          </cell>
          <cell r="H8499">
            <v>0</v>
          </cell>
          <cell r="O8499">
            <v>0</v>
          </cell>
          <cell r="P8499">
            <v>0</v>
          </cell>
          <cell r="R8499" t="str">
            <v>SINAPI</v>
          </cell>
        </row>
        <row r="8500">
          <cell r="G8500">
            <v>0</v>
          </cell>
          <cell r="H8500">
            <v>0</v>
          </cell>
          <cell r="O8500">
            <v>0</v>
          </cell>
          <cell r="P8500">
            <v>0</v>
          </cell>
          <cell r="R8500" t="str">
            <v>SINAPI</v>
          </cell>
        </row>
        <row r="8501">
          <cell r="G8501">
            <v>0</v>
          </cell>
          <cell r="H8501">
            <v>0</v>
          </cell>
          <cell r="O8501">
            <v>0</v>
          </cell>
          <cell r="P8501">
            <v>0</v>
          </cell>
          <cell r="R8501" t="str">
            <v>SINAPI</v>
          </cell>
        </row>
        <row r="8502">
          <cell r="G8502">
            <v>0</v>
          </cell>
          <cell r="H8502">
            <v>0</v>
          </cell>
          <cell r="O8502">
            <v>0</v>
          </cell>
          <cell r="P8502">
            <v>0</v>
          </cell>
          <cell r="R8502" t="str">
            <v>SINAPI</v>
          </cell>
        </row>
        <row r="8503">
          <cell r="G8503">
            <v>0</v>
          </cell>
          <cell r="H8503">
            <v>0</v>
          </cell>
          <cell r="O8503">
            <v>0</v>
          </cell>
          <cell r="P8503">
            <v>0</v>
          </cell>
          <cell r="R8503" t="str">
            <v>SINAPI</v>
          </cell>
        </row>
        <row r="8504">
          <cell r="G8504">
            <v>0</v>
          </cell>
          <cell r="H8504">
            <v>0</v>
          </cell>
          <cell r="O8504">
            <v>0</v>
          </cell>
          <cell r="P8504">
            <v>0</v>
          </cell>
          <cell r="R8504" t="str">
            <v>SINAPI</v>
          </cell>
        </row>
        <row r="8505">
          <cell r="G8505">
            <v>0</v>
          </cell>
          <cell r="H8505">
            <v>0</v>
          </cell>
          <cell r="O8505">
            <v>0</v>
          </cell>
          <cell r="P8505">
            <v>0</v>
          </cell>
          <cell r="R8505" t="str">
            <v>SINAPI</v>
          </cell>
        </row>
        <row r="8506">
          <cell r="G8506">
            <v>0</v>
          </cell>
          <cell r="H8506">
            <v>0</v>
          </cell>
          <cell r="O8506">
            <v>0</v>
          </cell>
          <cell r="P8506">
            <v>0</v>
          </cell>
          <cell r="R8506" t="str">
            <v>SINAPI</v>
          </cell>
        </row>
        <row r="8507">
          <cell r="G8507">
            <v>0</v>
          </cell>
          <cell r="H8507">
            <v>0</v>
          </cell>
          <cell r="O8507">
            <v>0</v>
          </cell>
          <cell r="P8507">
            <v>0</v>
          </cell>
          <cell r="R8507" t="str">
            <v>SINAPI</v>
          </cell>
        </row>
        <row r="8508">
          <cell r="G8508">
            <v>0</v>
          </cell>
          <cell r="H8508">
            <v>0</v>
          </cell>
          <cell r="O8508">
            <v>0</v>
          </cell>
          <cell r="P8508">
            <v>0</v>
          </cell>
          <cell r="R8508" t="str">
            <v>SINAPI</v>
          </cell>
        </row>
        <row r="8509">
          <cell r="G8509">
            <v>0</v>
          </cell>
          <cell r="H8509">
            <v>0</v>
          </cell>
          <cell r="O8509">
            <v>0</v>
          </cell>
          <cell r="P8509">
            <v>0</v>
          </cell>
          <cell r="R8509" t="str">
            <v>SINAPI</v>
          </cell>
        </row>
        <row r="8510">
          <cell r="G8510">
            <v>0</v>
          </cell>
          <cell r="H8510">
            <v>0</v>
          </cell>
          <cell r="O8510">
            <v>0</v>
          </cell>
          <cell r="P8510">
            <v>0</v>
          </cell>
          <cell r="R8510" t="str">
            <v>SINAPI</v>
          </cell>
        </row>
        <row r="8511">
          <cell r="G8511">
            <v>0</v>
          </cell>
          <cell r="H8511">
            <v>0</v>
          </cell>
          <cell r="O8511">
            <v>0</v>
          </cell>
          <cell r="P8511">
            <v>0</v>
          </cell>
          <cell r="R8511" t="str">
            <v>SINAPI</v>
          </cell>
        </row>
        <row r="8512">
          <cell r="G8512">
            <v>0</v>
          </cell>
          <cell r="H8512">
            <v>0</v>
          </cell>
          <cell r="O8512">
            <v>0</v>
          </cell>
          <cell r="P8512">
            <v>0</v>
          </cell>
          <cell r="R8512" t="str">
            <v>SINAPI</v>
          </cell>
        </row>
        <row r="8513">
          <cell r="G8513">
            <v>0</v>
          </cell>
          <cell r="H8513">
            <v>0</v>
          </cell>
          <cell r="O8513">
            <v>0</v>
          </cell>
          <cell r="P8513">
            <v>0</v>
          </cell>
          <cell r="R8513" t="str">
            <v>SINAPI</v>
          </cell>
        </row>
        <row r="8514">
          <cell r="G8514">
            <v>0</v>
          </cell>
          <cell r="H8514">
            <v>0</v>
          </cell>
          <cell r="O8514">
            <v>0</v>
          </cell>
          <cell r="P8514">
            <v>0</v>
          </cell>
          <cell r="R8514" t="str">
            <v>SINAPI</v>
          </cell>
        </row>
        <row r="8515">
          <cell r="G8515">
            <v>0</v>
          </cell>
          <cell r="H8515">
            <v>0</v>
          </cell>
          <cell r="O8515">
            <v>0</v>
          </cell>
          <cell r="P8515">
            <v>0</v>
          </cell>
          <cell r="R8515" t="str">
            <v>SINAPI</v>
          </cell>
        </row>
        <row r="8516">
          <cell r="G8516">
            <v>0</v>
          </cell>
          <cell r="H8516">
            <v>0</v>
          </cell>
          <cell r="O8516">
            <v>0</v>
          </cell>
          <cell r="P8516">
            <v>0</v>
          </cell>
          <cell r="R8516" t="str">
            <v>SINAPI</v>
          </cell>
        </row>
        <row r="8517">
          <cell r="G8517">
            <v>0</v>
          </cell>
          <cell r="H8517">
            <v>0</v>
          </cell>
          <cell r="O8517">
            <v>0</v>
          </cell>
          <cell r="P8517">
            <v>0</v>
          </cell>
          <cell r="R8517" t="str">
            <v>SINAPI</v>
          </cell>
        </row>
        <row r="8518">
          <cell r="G8518">
            <v>0</v>
          </cell>
          <cell r="H8518">
            <v>0</v>
          </cell>
          <cell r="O8518">
            <v>0</v>
          </cell>
          <cell r="P8518">
            <v>0</v>
          </cell>
          <cell r="R8518" t="str">
            <v>SINAPI</v>
          </cell>
        </row>
        <row r="8519">
          <cell r="G8519">
            <v>0</v>
          </cell>
          <cell r="H8519">
            <v>0</v>
          </cell>
          <cell r="O8519">
            <v>0</v>
          </cell>
          <cell r="P8519">
            <v>0</v>
          </cell>
          <cell r="R8519" t="str">
            <v>SINAPI</v>
          </cell>
        </row>
        <row r="8520">
          <cell r="G8520">
            <v>0</v>
          </cell>
          <cell r="H8520">
            <v>0</v>
          </cell>
          <cell r="O8520">
            <v>0</v>
          </cell>
          <cell r="P8520">
            <v>0</v>
          </cell>
          <cell r="R8520" t="str">
            <v>SINAPI</v>
          </cell>
        </row>
        <row r="8521">
          <cell r="G8521">
            <v>0</v>
          </cell>
          <cell r="H8521">
            <v>0</v>
          </cell>
          <cell r="O8521">
            <v>0</v>
          </cell>
          <cell r="P8521">
            <v>0</v>
          </cell>
          <cell r="R8521" t="str">
            <v>SINAPI</v>
          </cell>
        </row>
        <row r="8522">
          <cell r="G8522">
            <v>0</v>
          </cell>
          <cell r="H8522">
            <v>0</v>
          </cell>
          <cell r="O8522">
            <v>0</v>
          </cell>
          <cell r="P8522">
            <v>0</v>
          </cell>
          <cell r="R8522" t="str">
            <v>SINAPI</v>
          </cell>
        </row>
        <row r="8523">
          <cell r="G8523">
            <v>0</v>
          </cell>
          <cell r="H8523">
            <v>0</v>
          </cell>
          <cell r="O8523">
            <v>0</v>
          </cell>
          <cell r="P8523">
            <v>0</v>
          </cell>
          <cell r="R8523" t="str">
            <v>SINAPI</v>
          </cell>
        </row>
        <row r="8524">
          <cell r="G8524">
            <v>0</v>
          </cell>
          <cell r="H8524">
            <v>0</v>
          </cell>
          <cell r="O8524">
            <v>0</v>
          </cell>
          <cell r="P8524">
            <v>0</v>
          </cell>
          <cell r="R8524" t="str">
            <v>SINAPI</v>
          </cell>
        </row>
        <row r="8525">
          <cell r="G8525">
            <v>0</v>
          </cell>
          <cell r="H8525">
            <v>0</v>
          </cell>
          <cell r="O8525">
            <v>0</v>
          </cell>
          <cell r="P8525">
            <v>0</v>
          </cell>
          <cell r="R8525" t="str">
            <v>SINAPI</v>
          </cell>
        </row>
        <row r="8526">
          <cell r="G8526">
            <v>0</v>
          </cell>
          <cell r="H8526">
            <v>0</v>
          </cell>
          <cell r="O8526">
            <v>0</v>
          </cell>
          <cell r="P8526">
            <v>0</v>
          </cell>
          <cell r="R8526" t="str">
            <v>SINAPI</v>
          </cell>
        </row>
        <row r="8527">
          <cell r="G8527">
            <v>0</v>
          </cell>
          <cell r="H8527">
            <v>0</v>
          </cell>
          <cell r="O8527">
            <v>0</v>
          </cell>
          <cell r="P8527">
            <v>0</v>
          </cell>
          <cell r="R8527" t="str">
            <v>SINAPI</v>
          </cell>
        </row>
        <row r="8528">
          <cell r="G8528">
            <v>0</v>
          </cell>
          <cell r="H8528">
            <v>0</v>
          </cell>
          <cell r="O8528">
            <v>0</v>
          </cell>
          <cell r="P8528">
            <v>0</v>
          </cell>
          <cell r="R8528" t="str">
            <v>SINAPI</v>
          </cell>
        </row>
        <row r="8529">
          <cell r="G8529">
            <v>0</v>
          </cell>
          <cell r="H8529">
            <v>0</v>
          </cell>
          <cell r="O8529">
            <v>0</v>
          </cell>
          <cell r="P8529">
            <v>0</v>
          </cell>
          <cell r="R8529" t="str">
            <v>SINAPI</v>
          </cell>
        </row>
        <row r="8530">
          <cell r="G8530">
            <v>0</v>
          </cell>
          <cell r="H8530">
            <v>0</v>
          </cell>
          <cell r="O8530">
            <v>0</v>
          </cell>
          <cell r="P8530">
            <v>0</v>
          </cell>
          <cell r="R8530" t="str">
            <v>SINAPI</v>
          </cell>
        </row>
        <row r="8531">
          <cell r="G8531">
            <v>0</v>
          </cell>
          <cell r="H8531">
            <v>0</v>
          </cell>
          <cell r="O8531">
            <v>0</v>
          </cell>
          <cell r="P8531">
            <v>0</v>
          </cell>
          <cell r="R8531" t="str">
            <v>SINAPI</v>
          </cell>
        </row>
        <row r="8532">
          <cell r="G8532">
            <v>0</v>
          </cell>
          <cell r="H8532">
            <v>0</v>
          </cell>
          <cell r="O8532">
            <v>0</v>
          </cell>
          <cell r="P8532">
            <v>0</v>
          </cell>
          <cell r="R8532" t="str">
            <v>SINAPI</v>
          </cell>
        </row>
        <row r="8533">
          <cell r="G8533">
            <v>0</v>
          </cell>
          <cell r="H8533">
            <v>0</v>
          </cell>
          <cell r="O8533">
            <v>0</v>
          </cell>
          <cell r="P8533">
            <v>0</v>
          </cell>
          <cell r="R8533" t="str">
            <v>SINAPI</v>
          </cell>
        </row>
        <row r="8534">
          <cell r="G8534">
            <v>0</v>
          </cell>
          <cell r="H8534">
            <v>0</v>
          </cell>
          <cell r="O8534">
            <v>0</v>
          </cell>
          <cell r="P8534">
            <v>0</v>
          </cell>
          <cell r="R8534" t="str">
            <v>SINAPI</v>
          </cell>
        </row>
        <row r="8535">
          <cell r="G8535">
            <v>0</v>
          </cell>
          <cell r="H8535">
            <v>0</v>
          </cell>
          <cell r="O8535">
            <v>0</v>
          </cell>
          <cell r="P8535">
            <v>0</v>
          </cell>
          <cell r="R8535" t="str">
            <v>SINAPI</v>
          </cell>
        </row>
        <row r="8536">
          <cell r="G8536">
            <v>0</v>
          </cell>
          <cell r="H8536">
            <v>0</v>
          </cell>
          <cell r="O8536">
            <v>0</v>
          </cell>
          <cell r="P8536">
            <v>0</v>
          </cell>
          <cell r="R8536" t="str">
            <v>SINAPI</v>
          </cell>
        </row>
        <row r="8537">
          <cell r="G8537">
            <v>0</v>
          </cell>
          <cell r="H8537">
            <v>0</v>
          </cell>
          <cell r="O8537">
            <v>0</v>
          </cell>
          <cell r="P8537">
            <v>0</v>
          </cell>
          <cell r="R8537" t="str">
            <v>SINAPI</v>
          </cell>
        </row>
        <row r="8538">
          <cell r="G8538">
            <v>0</v>
          </cell>
          <cell r="H8538">
            <v>0</v>
          </cell>
          <cell r="O8538">
            <v>0</v>
          </cell>
          <cell r="P8538">
            <v>0</v>
          </cell>
          <cell r="R8538" t="str">
            <v>SINAPI</v>
          </cell>
        </row>
        <row r="8539">
          <cell r="G8539">
            <v>0</v>
          </cell>
          <cell r="H8539">
            <v>0</v>
          </cell>
          <cell r="O8539">
            <v>0</v>
          </cell>
          <cell r="P8539">
            <v>0</v>
          </cell>
          <cell r="R8539" t="str">
            <v>SINAPI</v>
          </cell>
        </row>
        <row r="8540">
          <cell r="G8540">
            <v>0</v>
          </cell>
          <cell r="H8540">
            <v>0</v>
          </cell>
          <cell r="O8540">
            <v>0</v>
          </cell>
          <cell r="P8540">
            <v>0</v>
          </cell>
          <cell r="R8540" t="str">
            <v>SINAPI</v>
          </cell>
        </row>
        <row r="8541">
          <cell r="G8541">
            <v>0</v>
          </cell>
          <cell r="H8541">
            <v>0</v>
          </cell>
          <cell r="O8541">
            <v>0</v>
          </cell>
          <cell r="P8541">
            <v>0</v>
          </cell>
          <cell r="R8541" t="str">
            <v>SINAPI</v>
          </cell>
        </row>
        <row r="8542">
          <cell r="G8542">
            <v>0</v>
          </cell>
          <cell r="H8542">
            <v>0</v>
          </cell>
          <cell r="O8542">
            <v>0</v>
          </cell>
          <cell r="P8542">
            <v>0</v>
          </cell>
          <cell r="R8542" t="str">
            <v>SINAPI</v>
          </cell>
        </row>
        <row r="8543">
          <cell r="G8543">
            <v>0</v>
          </cell>
          <cell r="H8543">
            <v>0</v>
          </cell>
          <cell r="O8543">
            <v>0</v>
          </cell>
          <cell r="P8543">
            <v>0</v>
          </cell>
          <cell r="R8543" t="str">
            <v>SINAPI</v>
          </cell>
        </row>
        <row r="8544">
          <cell r="G8544">
            <v>0</v>
          </cell>
          <cell r="H8544">
            <v>0</v>
          </cell>
          <cell r="O8544">
            <v>0</v>
          </cell>
          <cell r="P8544">
            <v>0</v>
          </cell>
          <cell r="R8544" t="str">
            <v>SINAPI</v>
          </cell>
        </row>
        <row r="8545">
          <cell r="G8545">
            <v>0</v>
          </cell>
          <cell r="H8545">
            <v>0</v>
          </cell>
          <cell r="O8545">
            <v>0</v>
          </cell>
          <cell r="P8545">
            <v>0</v>
          </cell>
          <cell r="R8545" t="str">
            <v>SINAPI</v>
          </cell>
        </row>
        <row r="8546">
          <cell r="G8546">
            <v>0</v>
          </cell>
          <cell r="H8546">
            <v>0</v>
          </cell>
          <cell r="O8546">
            <v>0</v>
          </cell>
          <cell r="P8546">
            <v>0</v>
          </cell>
          <cell r="R8546" t="str">
            <v>SINAPI</v>
          </cell>
        </row>
        <row r="8547">
          <cell r="G8547">
            <v>0</v>
          </cell>
          <cell r="H8547">
            <v>0</v>
          </cell>
          <cell r="O8547">
            <v>0</v>
          </cell>
          <cell r="P8547">
            <v>0</v>
          </cell>
          <cell r="R8547" t="str">
            <v>SINAPI</v>
          </cell>
        </row>
        <row r="8548">
          <cell r="G8548">
            <v>0</v>
          </cell>
          <cell r="H8548">
            <v>0</v>
          </cell>
          <cell r="O8548">
            <v>0</v>
          </cell>
          <cell r="P8548">
            <v>0</v>
          </cell>
          <cell r="R8548" t="str">
            <v>SINAPI</v>
          </cell>
        </row>
        <row r="8549">
          <cell r="G8549">
            <v>0</v>
          </cell>
          <cell r="H8549">
            <v>0</v>
          </cell>
          <cell r="O8549">
            <v>0</v>
          </cell>
          <cell r="P8549">
            <v>0</v>
          </cell>
          <cell r="R8549" t="str">
            <v>SINAPI</v>
          </cell>
        </row>
        <row r="8550">
          <cell r="G8550">
            <v>0</v>
          </cell>
          <cell r="H8550">
            <v>0</v>
          </cell>
          <cell r="O8550">
            <v>0</v>
          </cell>
          <cell r="P8550">
            <v>0</v>
          </cell>
          <cell r="R8550" t="str">
            <v>SINAPI</v>
          </cell>
        </row>
        <row r="8551">
          <cell r="G8551">
            <v>0</v>
          </cell>
          <cell r="H8551">
            <v>0</v>
          </cell>
          <cell r="O8551">
            <v>0</v>
          </cell>
          <cell r="P8551">
            <v>0</v>
          </cell>
          <cell r="R8551" t="str">
            <v>SINAPI</v>
          </cell>
        </row>
        <row r="8552">
          <cell r="G8552">
            <v>0</v>
          </cell>
          <cell r="H8552">
            <v>0</v>
          </cell>
          <cell r="O8552">
            <v>0</v>
          </cell>
          <cell r="P8552">
            <v>0</v>
          </cell>
          <cell r="R8552" t="str">
            <v>SINAPI</v>
          </cell>
        </row>
        <row r="8553">
          <cell r="G8553">
            <v>0</v>
          </cell>
          <cell r="H8553">
            <v>0</v>
          </cell>
          <cell r="O8553">
            <v>0</v>
          </cell>
          <cell r="P8553">
            <v>0</v>
          </cell>
          <cell r="R8553" t="str">
            <v>SINAPI</v>
          </cell>
        </row>
        <row r="8554">
          <cell r="G8554">
            <v>0</v>
          </cell>
          <cell r="H8554">
            <v>0</v>
          </cell>
          <cell r="O8554">
            <v>0</v>
          </cell>
          <cell r="P8554">
            <v>0</v>
          </cell>
          <cell r="R8554" t="str">
            <v>SINAPI</v>
          </cell>
        </row>
        <row r="8555">
          <cell r="G8555">
            <v>0</v>
          </cell>
          <cell r="H8555">
            <v>0</v>
          </cell>
          <cell r="O8555">
            <v>0</v>
          </cell>
          <cell r="P8555">
            <v>0</v>
          </cell>
          <cell r="R8555" t="str">
            <v>SINAPI</v>
          </cell>
        </row>
        <row r="8556">
          <cell r="G8556">
            <v>0</v>
          </cell>
          <cell r="H8556">
            <v>0</v>
          </cell>
          <cell r="O8556">
            <v>0</v>
          </cell>
          <cell r="P8556">
            <v>0</v>
          </cell>
          <cell r="R8556" t="str">
            <v>SINAPI</v>
          </cell>
        </row>
        <row r="8557">
          <cell r="G8557">
            <v>0</v>
          </cell>
          <cell r="H8557">
            <v>0</v>
          </cell>
          <cell r="O8557">
            <v>0</v>
          </cell>
          <cell r="P8557">
            <v>0</v>
          </cell>
          <cell r="R8557" t="str">
            <v>SINAPI</v>
          </cell>
        </row>
        <row r="8558">
          <cell r="G8558">
            <v>0</v>
          </cell>
          <cell r="H8558">
            <v>0</v>
          </cell>
          <cell r="O8558">
            <v>0</v>
          </cell>
          <cell r="P8558">
            <v>0</v>
          </cell>
          <cell r="R8558" t="str">
            <v>SINAPI</v>
          </cell>
        </row>
        <row r="8559">
          <cell r="G8559">
            <v>0</v>
          </cell>
          <cell r="H8559">
            <v>0</v>
          </cell>
          <cell r="O8559">
            <v>0</v>
          </cell>
          <cell r="P8559">
            <v>0</v>
          </cell>
          <cell r="R8559" t="str">
            <v>SINAPI</v>
          </cell>
        </row>
        <row r="8560">
          <cell r="G8560">
            <v>0</v>
          </cell>
          <cell r="H8560">
            <v>0</v>
          </cell>
          <cell r="O8560">
            <v>0</v>
          </cell>
          <cell r="P8560">
            <v>0</v>
          </cell>
          <cell r="R8560" t="str">
            <v>SINAPI</v>
          </cell>
        </row>
        <row r="8561">
          <cell r="G8561">
            <v>0</v>
          </cell>
          <cell r="H8561">
            <v>0</v>
          </cell>
          <cell r="O8561">
            <v>0</v>
          </cell>
          <cell r="P8561">
            <v>0</v>
          </cell>
          <cell r="R8561" t="str">
            <v>SINAPI</v>
          </cell>
        </row>
        <row r="8562">
          <cell r="G8562">
            <v>0</v>
          </cell>
          <cell r="H8562">
            <v>0</v>
          </cell>
          <cell r="O8562">
            <v>0</v>
          </cell>
          <cell r="P8562">
            <v>0</v>
          </cell>
          <cell r="R8562" t="str">
            <v>SINAPI</v>
          </cell>
        </row>
        <row r="8563">
          <cell r="G8563">
            <v>0</v>
          </cell>
          <cell r="H8563">
            <v>0</v>
          </cell>
          <cell r="O8563">
            <v>0</v>
          </cell>
          <cell r="P8563">
            <v>0</v>
          </cell>
          <cell r="R8563" t="str">
            <v>SINAPI</v>
          </cell>
        </row>
        <row r="8564">
          <cell r="G8564">
            <v>0</v>
          </cell>
          <cell r="H8564">
            <v>0</v>
          </cell>
          <cell r="O8564">
            <v>0</v>
          </cell>
          <cell r="P8564">
            <v>0</v>
          </cell>
          <cell r="R8564" t="str">
            <v>SINAPI</v>
          </cell>
        </row>
        <row r="8565">
          <cell r="G8565">
            <v>0</v>
          </cell>
          <cell r="H8565">
            <v>0</v>
          </cell>
          <cell r="O8565">
            <v>0</v>
          </cell>
          <cell r="P8565">
            <v>0</v>
          </cell>
          <cell r="R8565" t="str">
            <v>SINAPI</v>
          </cell>
        </row>
        <row r="8566">
          <cell r="G8566">
            <v>0</v>
          </cell>
          <cell r="H8566">
            <v>0</v>
          </cell>
          <cell r="O8566">
            <v>0</v>
          </cell>
          <cell r="P8566">
            <v>0</v>
          </cell>
          <cell r="R8566" t="str">
            <v>SINAPI</v>
          </cell>
        </row>
        <row r="8567">
          <cell r="G8567">
            <v>0</v>
          </cell>
          <cell r="H8567">
            <v>0</v>
          </cell>
          <cell r="O8567">
            <v>0</v>
          </cell>
          <cell r="P8567">
            <v>0</v>
          </cell>
          <cell r="R8567" t="str">
            <v>SINAPI</v>
          </cell>
        </row>
        <row r="8568">
          <cell r="G8568">
            <v>0</v>
          </cell>
          <cell r="H8568">
            <v>0</v>
          </cell>
          <cell r="O8568">
            <v>0</v>
          </cell>
          <cell r="P8568">
            <v>0</v>
          </cell>
          <cell r="R8568" t="str">
            <v>SINAPI</v>
          </cell>
        </row>
        <row r="8569">
          <cell r="G8569">
            <v>0</v>
          </cell>
          <cell r="H8569">
            <v>0</v>
          </cell>
          <cell r="O8569">
            <v>0</v>
          </cell>
          <cell r="P8569">
            <v>0</v>
          </cell>
          <cell r="R8569" t="str">
            <v>SINAPI</v>
          </cell>
        </row>
        <row r="8570">
          <cell r="G8570">
            <v>0</v>
          </cell>
          <cell r="H8570">
            <v>0</v>
          </cell>
          <cell r="O8570">
            <v>0</v>
          </cell>
          <cell r="P8570">
            <v>0</v>
          </cell>
          <cell r="R8570" t="str">
            <v>SINAPI</v>
          </cell>
        </row>
        <row r="8571">
          <cell r="G8571">
            <v>0</v>
          </cell>
          <cell r="H8571">
            <v>0</v>
          </cell>
          <cell r="O8571">
            <v>0</v>
          </cell>
          <cell r="P8571">
            <v>0</v>
          </cell>
          <cell r="R8571" t="str">
            <v>SINAPI</v>
          </cell>
        </row>
        <row r="8572">
          <cell r="G8572">
            <v>0</v>
          </cell>
          <cell r="H8572">
            <v>0</v>
          </cell>
          <cell r="O8572">
            <v>0</v>
          </cell>
          <cell r="P8572">
            <v>0</v>
          </cell>
          <cell r="R8572" t="str">
            <v>SINAPI</v>
          </cell>
        </row>
        <row r="8573">
          <cell r="G8573">
            <v>0</v>
          </cell>
          <cell r="H8573">
            <v>0</v>
          </cell>
          <cell r="O8573">
            <v>0</v>
          </cell>
          <cell r="P8573">
            <v>0</v>
          </cell>
          <cell r="R8573" t="str">
            <v>SINAPI</v>
          </cell>
        </row>
        <row r="8574">
          <cell r="G8574">
            <v>0</v>
          </cell>
          <cell r="H8574">
            <v>0</v>
          </cell>
          <cell r="O8574">
            <v>0</v>
          </cell>
          <cell r="P8574">
            <v>0</v>
          </cell>
          <cell r="R8574" t="str">
            <v>SINAPI</v>
          </cell>
        </row>
        <row r="8575">
          <cell r="G8575">
            <v>0</v>
          </cell>
          <cell r="H8575">
            <v>0</v>
          </cell>
          <cell r="O8575">
            <v>0</v>
          </cell>
          <cell r="P8575">
            <v>0</v>
          </cell>
          <cell r="R8575" t="str">
            <v>SINAPI</v>
          </cell>
        </row>
        <row r="8576">
          <cell r="G8576">
            <v>0</v>
          </cell>
          <cell r="H8576">
            <v>0</v>
          </cell>
          <cell r="O8576">
            <v>0</v>
          </cell>
          <cell r="P8576">
            <v>0</v>
          </cell>
          <cell r="R8576" t="str">
            <v>SINAPI</v>
          </cell>
        </row>
        <row r="8577">
          <cell r="G8577">
            <v>0</v>
          </cell>
          <cell r="H8577">
            <v>0</v>
          </cell>
          <cell r="O8577">
            <v>0</v>
          </cell>
          <cell r="P8577">
            <v>0</v>
          </cell>
          <cell r="R8577" t="str">
            <v>SINAPI</v>
          </cell>
        </row>
        <row r="8578">
          <cell r="G8578">
            <v>0</v>
          </cell>
          <cell r="H8578">
            <v>0</v>
          </cell>
          <cell r="O8578">
            <v>0</v>
          </cell>
          <cell r="P8578">
            <v>0</v>
          </cell>
          <cell r="R8578" t="str">
            <v>SINAPI</v>
          </cell>
        </row>
        <row r="8579">
          <cell r="G8579">
            <v>0</v>
          </cell>
          <cell r="H8579">
            <v>0</v>
          </cell>
          <cell r="O8579">
            <v>0</v>
          </cell>
          <cell r="P8579">
            <v>0</v>
          </cell>
          <cell r="R8579" t="str">
            <v>SINAPI</v>
          </cell>
        </row>
        <row r="8580">
          <cell r="G8580">
            <v>0</v>
          </cell>
          <cell r="H8580">
            <v>0</v>
          </cell>
          <cell r="O8580">
            <v>0</v>
          </cell>
          <cell r="P8580">
            <v>0</v>
          </cell>
          <cell r="R8580" t="str">
            <v>SINAPI</v>
          </cell>
        </row>
        <row r="8581">
          <cell r="G8581">
            <v>0</v>
          </cell>
          <cell r="H8581">
            <v>0</v>
          </cell>
          <cell r="O8581">
            <v>0</v>
          </cell>
          <cell r="P8581">
            <v>0</v>
          </cell>
          <cell r="R8581" t="str">
            <v>SINAPI</v>
          </cell>
        </row>
        <row r="8582">
          <cell r="G8582">
            <v>0</v>
          </cell>
          <cell r="H8582">
            <v>0</v>
          </cell>
          <cell r="O8582">
            <v>0</v>
          </cell>
          <cell r="P8582">
            <v>0</v>
          </cell>
          <cell r="R8582" t="str">
            <v>SINAPI</v>
          </cell>
        </row>
        <row r="8583">
          <cell r="G8583">
            <v>0</v>
          </cell>
          <cell r="H8583">
            <v>0</v>
          </cell>
          <cell r="O8583">
            <v>0</v>
          </cell>
          <cell r="P8583">
            <v>0</v>
          </cell>
          <cell r="R8583" t="str">
            <v>SINAPI</v>
          </cell>
        </row>
        <row r="8584">
          <cell r="G8584">
            <v>0</v>
          </cell>
          <cell r="H8584">
            <v>0</v>
          </cell>
          <cell r="O8584">
            <v>0</v>
          </cell>
          <cell r="P8584">
            <v>0</v>
          </cell>
          <cell r="R8584" t="str">
            <v>SINAPI</v>
          </cell>
        </row>
        <row r="8585">
          <cell r="G8585">
            <v>0</v>
          </cell>
          <cell r="H8585">
            <v>0</v>
          </cell>
          <cell r="O8585">
            <v>0</v>
          </cell>
          <cell r="P8585">
            <v>0</v>
          </cell>
          <cell r="R8585" t="str">
            <v>SINAPI</v>
          </cell>
        </row>
        <row r="8586">
          <cell r="G8586">
            <v>0</v>
          </cell>
          <cell r="H8586">
            <v>0</v>
          </cell>
          <cell r="O8586">
            <v>0</v>
          </cell>
          <cell r="P8586">
            <v>0</v>
          </cell>
          <cell r="R8586" t="str">
            <v>SINAPI</v>
          </cell>
        </row>
        <row r="8587">
          <cell r="G8587">
            <v>0</v>
          </cell>
          <cell r="H8587">
            <v>0</v>
          </cell>
          <cell r="O8587">
            <v>0</v>
          </cell>
          <cell r="P8587">
            <v>0</v>
          </cell>
          <cell r="R8587" t="str">
            <v>SINAPI</v>
          </cell>
        </row>
        <row r="8588">
          <cell r="G8588">
            <v>0</v>
          </cell>
          <cell r="H8588">
            <v>0</v>
          </cell>
          <cell r="O8588">
            <v>0</v>
          </cell>
          <cell r="P8588">
            <v>0</v>
          </cell>
          <cell r="R8588" t="str">
            <v>SINAPI</v>
          </cell>
        </row>
        <row r="8589">
          <cell r="G8589">
            <v>0</v>
          </cell>
          <cell r="H8589">
            <v>0</v>
          </cell>
          <cell r="O8589">
            <v>0</v>
          </cell>
          <cell r="P8589">
            <v>0</v>
          </cell>
          <cell r="R8589" t="str">
            <v>SINAPI</v>
          </cell>
        </row>
        <row r="8590">
          <cell r="G8590">
            <v>0</v>
          </cell>
          <cell r="H8590">
            <v>0</v>
          </cell>
          <cell r="O8590">
            <v>0</v>
          </cell>
          <cell r="P8590">
            <v>0</v>
          </cell>
          <cell r="R8590" t="str">
            <v>SINAPI</v>
          </cell>
        </row>
        <row r="8591">
          <cell r="G8591">
            <v>0</v>
          </cell>
          <cell r="H8591">
            <v>0</v>
          </cell>
          <cell r="O8591">
            <v>0</v>
          </cell>
          <cell r="P8591">
            <v>0</v>
          </cell>
          <cell r="R8591" t="str">
            <v>SINAPI</v>
          </cell>
        </row>
        <row r="8592">
          <cell r="G8592">
            <v>0</v>
          </cell>
          <cell r="H8592">
            <v>0</v>
          </cell>
          <cell r="O8592">
            <v>0</v>
          </cell>
          <cell r="P8592">
            <v>0</v>
          </cell>
          <cell r="R8592" t="str">
            <v>SINAPI</v>
          </cell>
        </row>
        <row r="8593">
          <cell r="G8593">
            <v>0</v>
          </cell>
          <cell r="H8593">
            <v>0</v>
          </cell>
          <cell r="O8593">
            <v>0</v>
          </cell>
          <cell r="P8593">
            <v>0</v>
          </cell>
          <cell r="R8593" t="str">
            <v>SINAPI</v>
          </cell>
        </row>
        <row r="8594">
          <cell r="G8594">
            <v>0</v>
          </cell>
          <cell r="H8594">
            <v>0</v>
          </cell>
          <cell r="O8594">
            <v>0</v>
          </cell>
          <cell r="P8594">
            <v>0</v>
          </cell>
          <cell r="R8594" t="str">
            <v>SINAPI</v>
          </cell>
        </row>
        <row r="8595">
          <cell r="G8595">
            <v>0</v>
          </cell>
          <cell r="H8595">
            <v>0</v>
          </cell>
          <cell r="O8595">
            <v>0</v>
          </cell>
          <cell r="P8595">
            <v>0</v>
          </cell>
          <cell r="R8595" t="str">
            <v>SINAPI</v>
          </cell>
        </row>
        <row r="8596">
          <cell r="G8596">
            <v>0</v>
          </cell>
          <cell r="H8596">
            <v>0</v>
          </cell>
          <cell r="O8596">
            <v>0</v>
          </cell>
          <cell r="P8596">
            <v>0</v>
          </cell>
          <cell r="R8596" t="str">
            <v>SINAPI</v>
          </cell>
        </row>
        <row r="8597">
          <cell r="G8597">
            <v>0</v>
          </cell>
          <cell r="H8597">
            <v>0</v>
          </cell>
          <cell r="O8597">
            <v>0</v>
          </cell>
          <cell r="P8597">
            <v>0</v>
          </cell>
          <cell r="R8597" t="str">
            <v>SINAPI</v>
          </cell>
        </row>
        <row r="8598">
          <cell r="G8598">
            <v>0</v>
          </cell>
          <cell r="H8598">
            <v>0</v>
          </cell>
          <cell r="O8598">
            <v>0</v>
          </cell>
          <cell r="P8598">
            <v>0</v>
          </cell>
          <cell r="R8598" t="str">
            <v>SINAPI</v>
          </cell>
        </row>
        <row r="8599">
          <cell r="G8599">
            <v>0</v>
          </cell>
          <cell r="H8599">
            <v>0</v>
          </cell>
          <cell r="O8599">
            <v>0</v>
          </cell>
          <cell r="P8599">
            <v>0</v>
          </cell>
          <cell r="R8599" t="str">
            <v>SINAPI</v>
          </cell>
        </row>
        <row r="8600">
          <cell r="G8600">
            <v>0</v>
          </cell>
          <cell r="H8600">
            <v>0</v>
          </cell>
          <cell r="O8600">
            <v>0</v>
          </cell>
          <cell r="P8600">
            <v>0</v>
          </cell>
          <cell r="R8600" t="str">
            <v>SINAPI</v>
          </cell>
        </row>
        <row r="8601">
          <cell r="G8601">
            <v>0</v>
          </cell>
          <cell r="H8601">
            <v>0</v>
          </cell>
          <cell r="O8601">
            <v>0</v>
          </cell>
          <cell r="P8601">
            <v>0</v>
          </cell>
          <cell r="R8601" t="str">
            <v>SINAPI</v>
          </cell>
        </row>
        <row r="8602">
          <cell r="G8602">
            <v>0</v>
          </cell>
          <cell r="H8602">
            <v>0</v>
          </cell>
          <cell r="O8602">
            <v>0</v>
          </cell>
          <cell r="P8602">
            <v>0</v>
          </cell>
          <cell r="R8602" t="str">
            <v>SINAPI</v>
          </cell>
        </row>
        <row r="8603">
          <cell r="G8603">
            <v>0</v>
          </cell>
          <cell r="H8603">
            <v>0</v>
          </cell>
          <cell r="O8603">
            <v>0</v>
          </cell>
          <cell r="P8603">
            <v>0</v>
          </cell>
          <cell r="R8603" t="str">
            <v>SINAPI</v>
          </cell>
        </row>
        <row r="8604">
          <cell r="G8604">
            <v>0</v>
          </cell>
          <cell r="H8604">
            <v>0</v>
          </cell>
          <cell r="O8604">
            <v>0</v>
          </cell>
          <cell r="P8604">
            <v>0</v>
          </cell>
          <cell r="R8604" t="str">
            <v>SINAPI</v>
          </cell>
        </row>
        <row r="8605">
          <cell r="G8605">
            <v>0</v>
          </cell>
          <cell r="H8605">
            <v>0</v>
          </cell>
          <cell r="O8605">
            <v>0</v>
          </cell>
          <cell r="P8605">
            <v>0</v>
          </cell>
          <cell r="R8605" t="str">
            <v>SINAPI</v>
          </cell>
        </row>
        <row r="8606">
          <cell r="G8606">
            <v>0</v>
          </cell>
          <cell r="H8606">
            <v>0</v>
          </cell>
          <cell r="O8606">
            <v>0</v>
          </cell>
          <cell r="P8606">
            <v>0</v>
          </cell>
          <cell r="R8606" t="str">
            <v>SINAPI</v>
          </cell>
        </row>
        <row r="8607">
          <cell r="G8607">
            <v>0</v>
          </cell>
          <cell r="H8607">
            <v>0</v>
          </cell>
          <cell r="O8607">
            <v>0</v>
          </cell>
          <cell r="P8607">
            <v>0</v>
          </cell>
          <cell r="R8607" t="str">
            <v>SINAPI</v>
          </cell>
        </row>
        <row r="8608">
          <cell r="G8608">
            <v>0</v>
          </cell>
          <cell r="H8608">
            <v>0</v>
          </cell>
          <cell r="O8608">
            <v>0</v>
          </cell>
          <cell r="P8608">
            <v>0</v>
          </cell>
          <cell r="R8608" t="str">
            <v>SINAPI</v>
          </cell>
        </row>
        <row r="8609">
          <cell r="G8609">
            <v>0</v>
          </cell>
          <cell r="H8609">
            <v>0</v>
          </cell>
          <cell r="O8609">
            <v>0</v>
          </cell>
          <cell r="P8609">
            <v>0</v>
          </cell>
          <cell r="R8609" t="str">
            <v>SINAPI</v>
          </cell>
        </row>
        <row r="8610">
          <cell r="G8610">
            <v>0</v>
          </cell>
          <cell r="H8610">
            <v>0</v>
          </cell>
          <cell r="O8610">
            <v>0</v>
          </cell>
          <cell r="P8610">
            <v>0</v>
          </cell>
          <cell r="R8610" t="str">
            <v>SINAPI</v>
          </cell>
        </row>
        <row r="8611">
          <cell r="G8611">
            <v>0</v>
          </cell>
          <cell r="H8611">
            <v>0</v>
          </cell>
          <cell r="O8611">
            <v>0</v>
          </cell>
          <cell r="P8611">
            <v>0</v>
          </cell>
          <cell r="R8611" t="str">
            <v>SINAPI</v>
          </cell>
        </row>
        <row r="8612">
          <cell r="G8612">
            <v>0</v>
          </cell>
          <cell r="H8612">
            <v>0</v>
          </cell>
          <cell r="O8612">
            <v>0</v>
          </cell>
          <cell r="P8612">
            <v>0</v>
          </cell>
          <cell r="R8612" t="str">
            <v>SINAPI</v>
          </cell>
        </row>
        <row r="8613">
          <cell r="G8613">
            <v>0</v>
          </cell>
          <cell r="H8613">
            <v>0</v>
          </cell>
          <cell r="O8613">
            <v>0</v>
          </cell>
          <cell r="P8613">
            <v>0</v>
          </cell>
          <cell r="R8613" t="str">
            <v>SINAPI</v>
          </cell>
        </row>
        <row r="8614">
          <cell r="G8614">
            <v>0</v>
          </cell>
          <cell r="H8614">
            <v>0</v>
          </cell>
          <cell r="O8614">
            <v>0</v>
          </cell>
          <cell r="P8614">
            <v>0</v>
          </cell>
          <cell r="R8614" t="str">
            <v>SINAPI</v>
          </cell>
        </row>
        <row r="8615">
          <cell r="G8615">
            <v>0</v>
          </cell>
          <cell r="H8615">
            <v>0</v>
          </cell>
          <cell r="O8615">
            <v>0</v>
          </cell>
          <cell r="P8615">
            <v>0</v>
          </cell>
          <cell r="R8615" t="str">
            <v>SINAPI</v>
          </cell>
        </row>
        <row r="8616">
          <cell r="G8616">
            <v>0</v>
          </cell>
          <cell r="H8616">
            <v>0</v>
          </cell>
          <cell r="O8616">
            <v>0</v>
          </cell>
          <cell r="P8616">
            <v>0</v>
          </cell>
          <cell r="R8616" t="str">
            <v>SINAPI</v>
          </cell>
        </row>
        <row r="8617">
          <cell r="G8617">
            <v>0</v>
          </cell>
          <cell r="H8617">
            <v>0</v>
          </cell>
          <cell r="O8617">
            <v>0</v>
          </cell>
          <cell r="P8617">
            <v>0</v>
          </cell>
          <cell r="R8617" t="str">
            <v>SINAPI</v>
          </cell>
        </row>
        <row r="8618">
          <cell r="G8618">
            <v>0</v>
          </cell>
          <cell r="H8618">
            <v>0</v>
          </cell>
          <cell r="O8618">
            <v>0</v>
          </cell>
          <cell r="P8618">
            <v>0</v>
          </cell>
          <cell r="R8618" t="str">
            <v>SINAPI</v>
          </cell>
        </row>
        <row r="8619">
          <cell r="G8619">
            <v>0</v>
          </cell>
          <cell r="H8619">
            <v>0</v>
          </cell>
          <cell r="O8619">
            <v>0</v>
          </cell>
          <cell r="P8619">
            <v>0</v>
          </cell>
          <cell r="R8619" t="str">
            <v>SINAPI</v>
          </cell>
        </row>
        <row r="8620">
          <cell r="G8620">
            <v>0</v>
          </cell>
          <cell r="H8620">
            <v>0</v>
          </cell>
          <cell r="O8620">
            <v>0</v>
          </cell>
          <cell r="P8620">
            <v>0</v>
          </cell>
          <cell r="R8620" t="str">
            <v>SINAPI</v>
          </cell>
        </row>
        <row r="8621">
          <cell r="G8621">
            <v>0</v>
          </cell>
          <cell r="H8621">
            <v>0</v>
          </cell>
          <cell r="O8621">
            <v>0</v>
          </cell>
          <cell r="P8621">
            <v>0</v>
          </cell>
          <cell r="R8621" t="str">
            <v>SINAPI</v>
          </cell>
        </row>
        <row r="8622">
          <cell r="G8622">
            <v>0</v>
          </cell>
          <cell r="H8622">
            <v>0</v>
          </cell>
          <cell r="O8622">
            <v>0</v>
          </cell>
          <cell r="P8622">
            <v>0</v>
          </cell>
          <cell r="R8622" t="str">
            <v>SINAPI</v>
          </cell>
        </row>
        <row r="8623">
          <cell r="G8623">
            <v>0</v>
          </cell>
          <cell r="H8623">
            <v>0</v>
          </cell>
          <cell r="O8623">
            <v>0</v>
          </cell>
          <cell r="P8623">
            <v>0</v>
          </cell>
          <cell r="R8623" t="str">
            <v>SINAPI</v>
          </cell>
        </row>
        <row r="8624">
          <cell r="G8624">
            <v>0</v>
          </cell>
          <cell r="H8624">
            <v>0</v>
          </cell>
          <cell r="O8624">
            <v>0</v>
          </cell>
          <cell r="P8624">
            <v>0</v>
          </cell>
          <cell r="R8624" t="str">
            <v>SINAPI</v>
          </cell>
        </row>
        <row r="8625">
          <cell r="G8625">
            <v>0</v>
          </cell>
          <cell r="H8625">
            <v>0</v>
          </cell>
          <cell r="O8625">
            <v>0</v>
          </cell>
          <cell r="P8625">
            <v>0</v>
          </cell>
          <cell r="R8625" t="str">
            <v>SINAPI</v>
          </cell>
        </row>
        <row r="8626">
          <cell r="G8626">
            <v>0</v>
          </cell>
          <cell r="H8626">
            <v>0</v>
          </cell>
          <cell r="O8626">
            <v>0</v>
          </cell>
          <cell r="P8626">
            <v>0</v>
          </cell>
          <cell r="R8626" t="str">
            <v>SINAPI</v>
          </cell>
        </row>
        <row r="8627">
          <cell r="G8627">
            <v>0</v>
          </cell>
          <cell r="H8627">
            <v>0</v>
          </cell>
          <cell r="O8627">
            <v>0</v>
          </cell>
          <cell r="P8627">
            <v>0</v>
          </cell>
          <cell r="R8627" t="str">
            <v>SINAPI</v>
          </cell>
        </row>
        <row r="8628">
          <cell r="G8628">
            <v>0</v>
          </cell>
          <cell r="H8628">
            <v>0</v>
          </cell>
          <cell r="O8628">
            <v>0</v>
          </cell>
          <cell r="P8628">
            <v>0</v>
          </cell>
          <cell r="R8628" t="str">
            <v>SINAPI</v>
          </cell>
        </row>
        <row r="8629">
          <cell r="G8629">
            <v>0</v>
          </cell>
          <cell r="H8629">
            <v>0</v>
          </cell>
          <cell r="O8629">
            <v>0</v>
          </cell>
          <cell r="P8629">
            <v>0</v>
          </cell>
          <cell r="R8629" t="str">
            <v>SINAPI</v>
          </cell>
        </row>
        <row r="8630">
          <cell r="G8630">
            <v>0</v>
          </cell>
          <cell r="H8630">
            <v>0</v>
          </cell>
          <cell r="O8630">
            <v>0</v>
          </cell>
          <cell r="P8630">
            <v>0</v>
          </cell>
          <cell r="R8630" t="str">
            <v>SINAPI</v>
          </cell>
        </row>
        <row r="8631">
          <cell r="G8631">
            <v>0</v>
          </cell>
          <cell r="H8631">
            <v>0</v>
          </cell>
          <cell r="O8631">
            <v>0</v>
          </cell>
          <cell r="P8631">
            <v>0</v>
          </cell>
          <cell r="R8631" t="str">
            <v>SINAPI</v>
          </cell>
        </row>
        <row r="8632">
          <cell r="G8632">
            <v>0</v>
          </cell>
          <cell r="H8632">
            <v>0</v>
          </cell>
          <cell r="O8632">
            <v>0</v>
          </cell>
          <cell r="P8632">
            <v>0</v>
          </cell>
          <cell r="R8632" t="str">
            <v>SINAPI</v>
          </cell>
        </row>
        <row r="8633">
          <cell r="G8633">
            <v>0</v>
          </cell>
          <cell r="H8633">
            <v>0</v>
          </cell>
          <cell r="O8633">
            <v>0</v>
          </cell>
          <cell r="P8633">
            <v>0</v>
          </cell>
          <cell r="R8633" t="str">
            <v>SINAPI</v>
          </cell>
        </row>
        <row r="8634">
          <cell r="G8634">
            <v>0</v>
          </cell>
          <cell r="H8634">
            <v>0</v>
          </cell>
          <cell r="O8634">
            <v>0</v>
          </cell>
          <cell r="P8634">
            <v>0</v>
          </cell>
          <cell r="R8634" t="str">
            <v>SINAPI</v>
          </cell>
        </row>
        <row r="8635">
          <cell r="G8635">
            <v>0</v>
          </cell>
          <cell r="H8635">
            <v>0</v>
          </cell>
          <cell r="O8635">
            <v>0</v>
          </cell>
          <cell r="P8635">
            <v>0</v>
          </cell>
          <cell r="R8635" t="str">
            <v>SINAPI</v>
          </cell>
        </row>
        <row r="8636">
          <cell r="G8636">
            <v>0</v>
          </cell>
          <cell r="H8636">
            <v>0</v>
          </cell>
          <cell r="O8636">
            <v>0</v>
          </cell>
          <cell r="P8636">
            <v>0</v>
          </cell>
          <cell r="R8636" t="str">
            <v>SINAPI</v>
          </cell>
        </row>
        <row r="8637">
          <cell r="G8637">
            <v>0</v>
          </cell>
          <cell r="H8637">
            <v>0</v>
          </cell>
          <cell r="O8637">
            <v>0</v>
          </cell>
          <cell r="P8637">
            <v>0</v>
          </cell>
          <cell r="R8637" t="str">
            <v>SINAPI</v>
          </cell>
        </row>
        <row r="8638">
          <cell r="G8638">
            <v>0</v>
          </cell>
          <cell r="H8638">
            <v>0</v>
          </cell>
          <cell r="O8638">
            <v>0</v>
          </cell>
          <cell r="P8638">
            <v>0</v>
          </cell>
          <cell r="R8638" t="str">
            <v>SINAPI</v>
          </cell>
        </row>
        <row r="8639">
          <cell r="G8639">
            <v>0</v>
          </cell>
          <cell r="H8639">
            <v>0</v>
          </cell>
          <cell r="O8639">
            <v>0</v>
          </cell>
          <cell r="P8639">
            <v>0</v>
          </cell>
          <cell r="R8639" t="str">
            <v>SINAPI</v>
          </cell>
        </row>
        <row r="8640">
          <cell r="G8640">
            <v>0</v>
          </cell>
          <cell r="H8640">
            <v>0</v>
          </cell>
          <cell r="O8640">
            <v>0</v>
          </cell>
          <cell r="P8640">
            <v>0</v>
          </cell>
          <cell r="R8640" t="str">
            <v>SINAPI</v>
          </cell>
        </row>
        <row r="8641">
          <cell r="G8641">
            <v>0</v>
          </cell>
          <cell r="H8641">
            <v>0</v>
          </cell>
          <cell r="O8641">
            <v>0</v>
          </cell>
          <cell r="P8641">
            <v>0</v>
          </cell>
          <cell r="R8641" t="str">
            <v>SINAPI</v>
          </cell>
        </row>
        <row r="8642">
          <cell r="G8642">
            <v>0</v>
          </cell>
          <cell r="H8642">
            <v>0</v>
          </cell>
          <cell r="O8642">
            <v>0</v>
          </cell>
          <cell r="P8642">
            <v>0</v>
          </cell>
          <cell r="R8642" t="str">
            <v>SINAPI</v>
          </cell>
        </row>
        <row r="8643">
          <cell r="G8643">
            <v>0</v>
          </cell>
          <cell r="H8643">
            <v>0</v>
          </cell>
          <cell r="O8643">
            <v>0</v>
          </cell>
          <cell r="P8643">
            <v>0</v>
          </cell>
          <cell r="R8643" t="str">
            <v>SINAPI</v>
          </cell>
        </row>
        <row r="8644">
          <cell r="G8644">
            <v>0</v>
          </cell>
          <cell r="H8644">
            <v>0</v>
          </cell>
          <cell r="O8644">
            <v>0</v>
          </cell>
          <cell r="P8644">
            <v>0</v>
          </cell>
          <cell r="R8644" t="str">
            <v>SINAPI</v>
          </cell>
        </row>
        <row r="8645">
          <cell r="G8645">
            <v>0</v>
          </cell>
          <cell r="H8645">
            <v>0</v>
          </cell>
          <cell r="O8645">
            <v>0</v>
          </cell>
          <cell r="P8645">
            <v>0</v>
          </cell>
          <cell r="R8645" t="str">
            <v>SINAPI</v>
          </cell>
        </row>
        <row r="8646">
          <cell r="G8646">
            <v>0</v>
          </cell>
          <cell r="H8646">
            <v>0</v>
          </cell>
          <cell r="O8646">
            <v>0</v>
          </cell>
          <cell r="P8646">
            <v>0</v>
          </cell>
          <cell r="R8646" t="str">
            <v>SINAPI</v>
          </cell>
        </row>
        <row r="8647">
          <cell r="G8647">
            <v>0</v>
          </cell>
          <cell r="H8647">
            <v>0</v>
          </cell>
          <cell r="O8647">
            <v>0</v>
          </cell>
          <cell r="P8647">
            <v>0</v>
          </cell>
          <cell r="R8647" t="str">
            <v>SINAPI</v>
          </cell>
        </row>
        <row r="8648">
          <cell r="G8648">
            <v>0</v>
          </cell>
          <cell r="H8648">
            <v>0</v>
          </cell>
          <cell r="O8648">
            <v>0</v>
          </cell>
          <cell r="P8648">
            <v>0</v>
          </cell>
          <cell r="R8648" t="str">
            <v>SINAPI</v>
          </cell>
        </row>
        <row r="8649">
          <cell r="G8649">
            <v>0</v>
          </cell>
          <cell r="H8649">
            <v>0</v>
          </cell>
          <cell r="O8649">
            <v>0</v>
          </cell>
          <cell r="P8649">
            <v>0</v>
          </cell>
          <cell r="R8649" t="str">
            <v>SINAPI</v>
          </cell>
        </row>
        <row r="8650">
          <cell r="G8650">
            <v>0</v>
          </cell>
          <cell r="H8650">
            <v>0</v>
          </cell>
          <cell r="O8650">
            <v>0</v>
          </cell>
          <cell r="P8650">
            <v>0</v>
          </cell>
          <cell r="R8650" t="str">
            <v>SINAPI</v>
          </cell>
        </row>
        <row r="8651">
          <cell r="G8651">
            <v>0</v>
          </cell>
          <cell r="H8651">
            <v>0</v>
          </cell>
          <cell r="O8651">
            <v>0</v>
          </cell>
          <cell r="P8651">
            <v>0</v>
          </cell>
          <cell r="R8651" t="str">
            <v>SINAPI</v>
          </cell>
        </row>
        <row r="8652">
          <cell r="G8652">
            <v>0</v>
          </cell>
          <cell r="H8652">
            <v>0</v>
          </cell>
          <cell r="O8652">
            <v>0</v>
          </cell>
          <cell r="P8652">
            <v>0</v>
          </cell>
          <cell r="R8652" t="str">
            <v>SINAPI</v>
          </cell>
        </row>
        <row r="8653">
          <cell r="G8653">
            <v>0</v>
          </cell>
          <cell r="H8653">
            <v>0</v>
          </cell>
          <cell r="O8653">
            <v>0</v>
          </cell>
          <cell r="P8653">
            <v>0</v>
          </cell>
          <cell r="R8653" t="str">
            <v>SINAPI</v>
          </cell>
        </row>
        <row r="8654">
          <cell r="G8654">
            <v>0</v>
          </cell>
          <cell r="H8654">
            <v>0</v>
          </cell>
          <cell r="O8654">
            <v>0</v>
          </cell>
          <cell r="P8654">
            <v>0</v>
          </cell>
          <cell r="R8654" t="str">
            <v>SINAPI</v>
          </cell>
        </row>
        <row r="8655">
          <cell r="G8655">
            <v>0</v>
          </cell>
          <cell r="H8655">
            <v>0</v>
          </cell>
          <cell r="O8655">
            <v>0</v>
          </cell>
          <cell r="P8655">
            <v>0</v>
          </cell>
          <cell r="R8655" t="str">
            <v>SINAPI</v>
          </cell>
        </row>
        <row r="8656">
          <cell r="G8656">
            <v>0</v>
          </cell>
          <cell r="H8656">
            <v>0</v>
          </cell>
          <cell r="O8656">
            <v>0</v>
          </cell>
          <cell r="P8656">
            <v>0</v>
          </cell>
          <cell r="R8656" t="str">
            <v>SINAPI</v>
          </cell>
        </row>
        <row r="8657">
          <cell r="G8657">
            <v>0</v>
          </cell>
          <cell r="H8657">
            <v>0</v>
          </cell>
          <cell r="O8657">
            <v>0</v>
          </cell>
          <cell r="P8657">
            <v>0</v>
          </cell>
          <cell r="R8657" t="str">
            <v>SINAPI</v>
          </cell>
        </row>
        <row r="8658">
          <cell r="G8658">
            <v>0</v>
          </cell>
          <cell r="H8658">
            <v>0</v>
          </cell>
          <cell r="O8658">
            <v>0</v>
          </cell>
          <cell r="P8658">
            <v>0</v>
          </cell>
          <cell r="R8658" t="str">
            <v>SINAPI</v>
          </cell>
        </row>
        <row r="8659">
          <cell r="G8659">
            <v>0</v>
          </cell>
          <cell r="H8659">
            <v>0</v>
          </cell>
          <cell r="O8659">
            <v>0</v>
          </cell>
          <cell r="P8659">
            <v>0</v>
          </cell>
          <cell r="R8659" t="str">
            <v>SINAPI</v>
          </cell>
        </row>
        <row r="8660">
          <cell r="G8660">
            <v>0</v>
          </cell>
          <cell r="H8660">
            <v>0</v>
          </cell>
          <cell r="O8660">
            <v>0</v>
          </cell>
          <cell r="P8660">
            <v>0</v>
          </cell>
          <cell r="R8660" t="str">
            <v>SINAPI</v>
          </cell>
        </row>
        <row r="8661">
          <cell r="G8661">
            <v>0</v>
          </cell>
          <cell r="H8661">
            <v>0</v>
          </cell>
          <cell r="O8661">
            <v>0</v>
          </cell>
          <cell r="P8661">
            <v>0</v>
          </cell>
          <cell r="R8661" t="str">
            <v>SINAPI</v>
          </cell>
        </row>
        <row r="8662">
          <cell r="G8662">
            <v>0</v>
          </cell>
          <cell r="H8662">
            <v>0</v>
          </cell>
          <cell r="O8662">
            <v>0</v>
          </cell>
          <cell r="P8662">
            <v>0</v>
          </cell>
          <cell r="R8662" t="str">
            <v>SINAPI</v>
          </cell>
        </row>
        <row r="8663">
          <cell r="G8663">
            <v>0</v>
          </cell>
          <cell r="H8663">
            <v>0</v>
          </cell>
          <cell r="O8663">
            <v>0</v>
          </cell>
          <cell r="P8663">
            <v>0</v>
          </cell>
          <cell r="R8663" t="str">
            <v>SINAPI</v>
          </cell>
        </row>
        <row r="8664">
          <cell r="G8664">
            <v>0</v>
          </cell>
          <cell r="H8664">
            <v>0</v>
          </cell>
          <cell r="O8664">
            <v>0</v>
          </cell>
          <cell r="P8664">
            <v>0</v>
          </cell>
          <cell r="R8664" t="str">
            <v>SINAPI</v>
          </cell>
        </row>
        <row r="8665">
          <cell r="G8665">
            <v>0</v>
          </cell>
          <cell r="H8665">
            <v>0</v>
          </cell>
          <cell r="O8665">
            <v>0</v>
          </cell>
          <cell r="P8665">
            <v>0</v>
          </cell>
          <cell r="R8665" t="str">
            <v>SINAPI</v>
          </cell>
        </row>
        <row r="8666">
          <cell r="G8666">
            <v>0</v>
          </cell>
          <cell r="H8666">
            <v>0</v>
          </cell>
          <cell r="O8666">
            <v>0</v>
          </cell>
          <cell r="P8666">
            <v>0</v>
          </cell>
          <cell r="R8666" t="str">
            <v>SINAPI</v>
          </cell>
        </row>
        <row r="8667">
          <cell r="G8667">
            <v>0</v>
          </cell>
          <cell r="H8667">
            <v>0</v>
          </cell>
          <cell r="O8667">
            <v>0</v>
          </cell>
          <cell r="P8667">
            <v>0</v>
          </cell>
          <cell r="R8667" t="str">
            <v>SINAPI</v>
          </cell>
        </row>
        <row r="8668">
          <cell r="G8668">
            <v>0</v>
          </cell>
          <cell r="H8668">
            <v>0</v>
          </cell>
          <cell r="O8668">
            <v>0</v>
          </cell>
          <cell r="P8668">
            <v>0</v>
          </cell>
          <cell r="R8668" t="str">
            <v>SINAPI</v>
          </cell>
        </row>
        <row r="8669">
          <cell r="G8669">
            <v>0</v>
          </cell>
          <cell r="H8669">
            <v>0</v>
          </cell>
          <cell r="O8669">
            <v>0</v>
          </cell>
          <cell r="P8669">
            <v>0</v>
          </cell>
          <cell r="R8669" t="str">
            <v>SINAPI</v>
          </cell>
        </row>
        <row r="8670">
          <cell r="G8670">
            <v>0</v>
          </cell>
          <cell r="H8670">
            <v>0</v>
          </cell>
          <cell r="O8670">
            <v>0</v>
          </cell>
          <cell r="P8670">
            <v>0</v>
          </cell>
          <cell r="R8670" t="str">
            <v>SINAPI</v>
          </cell>
        </row>
        <row r="8671">
          <cell r="G8671">
            <v>0</v>
          </cell>
          <cell r="H8671">
            <v>0</v>
          </cell>
          <cell r="O8671">
            <v>0</v>
          </cell>
          <cell r="P8671">
            <v>0</v>
          </cell>
          <cell r="R8671" t="str">
            <v>SINAPI</v>
          </cell>
        </row>
        <row r="8672">
          <cell r="G8672">
            <v>0</v>
          </cell>
          <cell r="H8672">
            <v>0</v>
          </cell>
          <cell r="O8672">
            <v>0</v>
          </cell>
          <cell r="P8672">
            <v>0</v>
          </cell>
          <cell r="R8672" t="str">
            <v>SINAPI</v>
          </cell>
        </row>
        <row r="8673">
          <cell r="G8673">
            <v>0</v>
          </cell>
          <cell r="H8673">
            <v>0</v>
          </cell>
          <cell r="O8673">
            <v>0</v>
          </cell>
          <cell r="P8673">
            <v>0</v>
          </cell>
          <cell r="R8673" t="str">
            <v>SINAPI</v>
          </cell>
        </row>
        <row r="8674">
          <cell r="G8674">
            <v>0</v>
          </cell>
          <cell r="H8674">
            <v>0</v>
          </cell>
          <cell r="O8674">
            <v>0</v>
          </cell>
          <cell r="P8674">
            <v>0</v>
          </cell>
          <cell r="R8674" t="str">
            <v>SINAPI</v>
          </cell>
        </row>
        <row r="8675">
          <cell r="G8675">
            <v>0</v>
          </cell>
          <cell r="H8675">
            <v>0</v>
          </cell>
          <cell r="O8675">
            <v>0</v>
          </cell>
          <cell r="P8675">
            <v>0</v>
          </cell>
          <cell r="R8675" t="str">
            <v>SINAPI</v>
          </cell>
        </row>
        <row r="8676">
          <cell r="G8676">
            <v>0</v>
          </cell>
          <cell r="H8676">
            <v>0</v>
          </cell>
          <cell r="O8676">
            <v>0</v>
          </cell>
          <cell r="P8676">
            <v>0</v>
          </cell>
          <cell r="R8676" t="str">
            <v>SINAPI</v>
          </cell>
        </row>
        <row r="8677">
          <cell r="G8677">
            <v>0</v>
          </cell>
          <cell r="H8677">
            <v>0</v>
          </cell>
          <cell r="O8677">
            <v>0</v>
          </cell>
          <cell r="P8677">
            <v>0</v>
          </cell>
          <cell r="R8677" t="str">
            <v>SINAPI</v>
          </cell>
        </row>
        <row r="8678">
          <cell r="G8678">
            <v>0</v>
          </cell>
          <cell r="H8678">
            <v>0</v>
          </cell>
          <cell r="O8678">
            <v>0</v>
          </cell>
          <cell r="P8678">
            <v>0</v>
          </cell>
          <cell r="R8678" t="str">
            <v>SINAPI</v>
          </cell>
        </row>
        <row r="8679">
          <cell r="G8679">
            <v>0</v>
          </cell>
          <cell r="H8679">
            <v>0</v>
          </cell>
          <cell r="O8679">
            <v>0</v>
          </cell>
          <cell r="P8679">
            <v>0</v>
          </cell>
          <cell r="R8679" t="str">
            <v>SINAPI</v>
          </cell>
        </row>
        <row r="8680">
          <cell r="G8680">
            <v>0</v>
          </cell>
          <cell r="H8680">
            <v>0</v>
          </cell>
          <cell r="O8680">
            <v>0</v>
          </cell>
          <cell r="P8680">
            <v>0</v>
          </cell>
          <cell r="R8680" t="str">
            <v>SINAPI</v>
          </cell>
        </row>
        <row r="8681">
          <cell r="G8681">
            <v>0</v>
          </cell>
          <cell r="H8681">
            <v>0</v>
          </cell>
          <cell r="O8681">
            <v>0</v>
          </cell>
          <cell r="P8681">
            <v>0</v>
          </cell>
          <cell r="R8681" t="str">
            <v>SINAPI</v>
          </cell>
        </row>
        <row r="8682">
          <cell r="G8682">
            <v>0</v>
          </cell>
          <cell r="H8682">
            <v>0</v>
          </cell>
          <cell r="O8682">
            <v>0</v>
          </cell>
          <cell r="P8682">
            <v>0</v>
          </cell>
          <cell r="R8682" t="str">
            <v>SINAPI</v>
          </cell>
        </row>
        <row r="8683">
          <cell r="G8683">
            <v>0</v>
          </cell>
          <cell r="H8683">
            <v>0</v>
          </cell>
          <cell r="O8683">
            <v>0</v>
          </cell>
          <cell r="P8683">
            <v>0</v>
          </cell>
          <cell r="R8683" t="str">
            <v>SINAPI</v>
          </cell>
        </row>
        <row r="8684">
          <cell r="G8684">
            <v>0</v>
          </cell>
          <cell r="H8684">
            <v>0</v>
          </cell>
          <cell r="O8684">
            <v>0</v>
          </cell>
          <cell r="P8684">
            <v>0</v>
          </cell>
          <cell r="R8684" t="str">
            <v>SINAPI</v>
          </cell>
        </row>
        <row r="8685">
          <cell r="G8685">
            <v>0</v>
          </cell>
          <cell r="H8685">
            <v>0</v>
          </cell>
          <cell r="O8685">
            <v>0</v>
          </cell>
          <cell r="P8685">
            <v>0</v>
          </cell>
          <cell r="R8685" t="str">
            <v>SINAPI</v>
          </cell>
        </row>
        <row r="8686">
          <cell r="G8686">
            <v>0</v>
          </cell>
          <cell r="H8686">
            <v>0</v>
          </cell>
          <cell r="O8686">
            <v>0</v>
          </cell>
          <cell r="P8686">
            <v>0</v>
          </cell>
          <cell r="R8686" t="str">
            <v>SINAPI</v>
          </cell>
        </row>
        <row r="8687">
          <cell r="G8687">
            <v>0</v>
          </cell>
          <cell r="H8687">
            <v>0</v>
          </cell>
          <cell r="O8687">
            <v>0</v>
          </cell>
          <cell r="P8687">
            <v>0</v>
          </cell>
          <cell r="R8687" t="str">
            <v>SINAPI</v>
          </cell>
        </row>
        <row r="8688">
          <cell r="G8688">
            <v>0</v>
          </cell>
          <cell r="H8688">
            <v>0</v>
          </cell>
          <cell r="O8688">
            <v>0</v>
          </cell>
          <cell r="P8688">
            <v>0</v>
          </cell>
          <cell r="R8688" t="str">
            <v>SINAPI</v>
          </cell>
        </row>
        <row r="8689">
          <cell r="G8689">
            <v>0</v>
          </cell>
          <cell r="H8689">
            <v>0</v>
          </cell>
          <cell r="O8689">
            <v>0</v>
          </cell>
          <cell r="P8689">
            <v>0</v>
          </cell>
          <cell r="R8689" t="str">
            <v>SINAPI</v>
          </cell>
        </row>
        <row r="8690">
          <cell r="G8690">
            <v>0</v>
          </cell>
          <cell r="H8690">
            <v>0</v>
          </cell>
          <cell r="O8690">
            <v>0</v>
          </cell>
          <cell r="P8690">
            <v>0</v>
          </cell>
          <cell r="R8690" t="str">
            <v>SINAPI</v>
          </cell>
        </row>
        <row r="8691">
          <cell r="G8691">
            <v>0</v>
          </cell>
          <cell r="H8691">
            <v>0</v>
          </cell>
          <cell r="O8691">
            <v>0</v>
          </cell>
          <cell r="P8691">
            <v>0</v>
          </cell>
          <cell r="R8691" t="str">
            <v>SINAPI</v>
          </cell>
        </row>
        <row r="8692">
          <cell r="G8692">
            <v>0</v>
          </cell>
          <cell r="H8692">
            <v>0</v>
          </cell>
          <cell r="O8692">
            <v>0</v>
          </cell>
          <cell r="P8692">
            <v>0</v>
          </cell>
          <cell r="R8692" t="str">
            <v>SINAPI</v>
          </cell>
        </row>
        <row r="8693">
          <cell r="G8693">
            <v>0</v>
          </cell>
          <cell r="H8693">
            <v>0</v>
          </cell>
          <cell r="O8693">
            <v>0</v>
          </cell>
          <cell r="P8693">
            <v>0</v>
          </cell>
          <cell r="R8693" t="str">
            <v>SINAPI</v>
          </cell>
        </row>
        <row r="8694">
          <cell r="G8694">
            <v>0</v>
          </cell>
          <cell r="H8694">
            <v>0</v>
          </cell>
          <cell r="O8694">
            <v>0</v>
          </cell>
          <cell r="P8694">
            <v>0</v>
          </cell>
          <cell r="R8694" t="str">
            <v>SINAPI</v>
          </cell>
        </row>
        <row r="8695">
          <cell r="G8695">
            <v>0</v>
          </cell>
          <cell r="H8695">
            <v>0</v>
          </cell>
          <cell r="O8695">
            <v>0</v>
          </cell>
          <cell r="P8695">
            <v>0</v>
          </cell>
          <cell r="R8695" t="str">
            <v>SINAPI</v>
          </cell>
        </row>
        <row r="8696">
          <cell r="G8696">
            <v>0</v>
          </cell>
          <cell r="H8696">
            <v>0</v>
          </cell>
          <cell r="O8696">
            <v>0</v>
          </cell>
          <cell r="P8696">
            <v>0</v>
          </cell>
          <cell r="R8696" t="str">
            <v>SINAPI</v>
          </cell>
        </row>
        <row r="8697">
          <cell r="G8697">
            <v>0</v>
          </cell>
          <cell r="H8697">
            <v>0</v>
          </cell>
          <cell r="O8697">
            <v>0</v>
          </cell>
          <cell r="P8697">
            <v>0</v>
          </cell>
          <cell r="R8697" t="str">
            <v>SINAPI</v>
          </cell>
        </row>
        <row r="8698">
          <cell r="G8698">
            <v>0</v>
          </cell>
          <cell r="H8698">
            <v>0</v>
          </cell>
          <cell r="O8698">
            <v>0</v>
          </cell>
          <cell r="P8698">
            <v>0</v>
          </cell>
          <cell r="R8698" t="str">
            <v>SINAPI</v>
          </cell>
        </row>
        <row r="8699">
          <cell r="G8699">
            <v>0</v>
          </cell>
          <cell r="H8699">
            <v>0</v>
          </cell>
          <cell r="O8699">
            <v>0</v>
          </cell>
          <cell r="P8699">
            <v>0</v>
          </cell>
          <cell r="R8699" t="str">
            <v>SINAPI</v>
          </cell>
        </row>
        <row r="8700">
          <cell r="G8700">
            <v>0</v>
          </cell>
          <cell r="H8700">
            <v>0</v>
          </cell>
          <cell r="O8700">
            <v>0</v>
          </cell>
          <cell r="P8700">
            <v>0</v>
          </cell>
          <cell r="R8700" t="str">
            <v>SINAPI</v>
          </cell>
        </row>
        <row r="8701">
          <cell r="G8701">
            <v>0</v>
          </cell>
          <cell r="H8701">
            <v>0</v>
          </cell>
          <cell r="O8701">
            <v>0</v>
          </cell>
          <cell r="P8701">
            <v>0</v>
          </cell>
          <cell r="R8701" t="str">
            <v>SINAPI</v>
          </cell>
        </row>
        <row r="8702">
          <cell r="G8702">
            <v>0</v>
          </cell>
          <cell r="H8702">
            <v>0</v>
          </cell>
          <cell r="O8702">
            <v>0</v>
          </cell>
          <cell r="P8702">
            <v>0</v>
          </cell>
          <cell r="R8702" t="str">
            <v>SINAPI</v>
          </cell>
        </row>
        <row r="8703">
          <cell r="G8703">
            <v>0</v>
          </cell>
          <cell r="H8703">
            <v>0</v>
          </cell>
          <cell r="O8703">
            <v>0</v>
          </cell>
          <cell r="P8703">
            <v>0</v>
          </cell>
          <cell r="R8703" t="str">
            <v>SINAPI</v>
          </cell>
        </row>
        <row r="8704">
          <cell r="G8704">
            <v>0</v>
          </cell>
          <cell r="H8704">
            <v>0</v>
          </cell>
          <cell r="O8704">
            <v>0</v>
          </cell>
          <cell r="P8704">
            <v>0</v>
          </cell>
          <cell r="R8704" t="str">
            <v>SINAPI</v>
          </cell>
        </row>
        <row r="8705">
          <cell r="G8705">
            <v>0</v>
          </cell>
          <cell r="H8705">
            <v>0</v>
          </cell>
          <cell r="O8705">
            <v>0</v>
          </cell>
          <cell r="P8705">
            <v>0</v>
          </cell>
          <cell r="R8705" t="str">
            <v>SINAPI</v>
          </cell>
        </row>
        <row r="8706">
          <cell r="G8706">
            <v>0</v>
          </cell>
          <cell r="H8706">
            <v>0</v>
          </cell>
          <cell r="O8706">
            <v>0</v>
          </cell>
          <cell r="P8706">
            <v>0</v>
          </cell>
          <cell r="R8706" t="str">
            <v>SINAPI</v>
          </cell>
        </row>
        <row r="8707">
          <cell r="G8707">
            <v>0</v>
          </cell>
          <cell r="H8707">
            <v>0</v>
          </cell>
          <cell r="O8707">
            <v>0</v>
          </cell>
          <cell r="P8707">
            <v>0</v>
          </cell>
          <cell r="R8707" t="str">
            <v>SINAPI</v>
          </cell>
        </row>
        <row r="8708">
          <cell r="G8708">
            <v>0</v>
          </cell>
          <cell r="H8708">
            <v>0</v>
          </cell>
          <cell r="O8708">
            <v>0</v>
          </cell>
          <cell r="P8708">
            <v>0</v>
          </cell>
          <cell r="R8708" t="str">
            <v>SINAPI</v>
          </cell>
        </row>
        <row r="8709">
          <cell r="G8709">
            <v>0</v>
          </cell>
          <cell r="H8709">
            <v>0</v>
          </cell>
          <cell r="O8709">
            <v>0</v>
          </cell>
          <cell r="P8709">
            <v>0</v>
          </cell>
          <cell r="R8709" t="str">
            <v>SINAPI</v>
          </cell>
        </row>
        <row r="8710">
          <cell r="G8710">
            <v>0</v>
          </cell>
          <cell r="H8710">
            <v>0</v>
          </cell>
          <cell r="O8710">
            <v>0</v>
          </cell>
          <cell r="P8710">
            <v>0</v>
          </cell>
          <cell r="R8710" t="str">
            <v>SINAPI</v>
          </cell>
        </row>
        <row r="8711">
          <cell r="G8711">
            <v>0</v>
          </cell>
          <cell r="H8711">
            <v>0</v>
          </cell>
          <cell r="O8711">
            <v>0</v>
          </cell>
          <cell r="P8711">
            <v>0</v>
          </cell>
          <cell r="R8711" t="str">
            <v>SINAPI</v>
          </cell>
        </row>
        <row r="8712">
          <cell r="G8712">
            <v>0</v>
          </cell>
          <cell r="H8712">
            <v>0</v>
          </cell>
          <cell r="O8712">
            <v>0</v>
          </cell>
          <cell r="P8712">
            <v>0</v>
          </cell>
          <cell r="R8712" t="str">
            <v>SINAPI</v>
          </cell>
        </row>
        <row r="8713">
          <cell r="G8713">
            <v>0</v>
          </cell>
          <cell r="H8713">
            <v>0</v>
          </cell>
          <cell r="O8713">
            <v>0</v>
          </cell>
          <cell r="P8713">
            <v>0</v>
          </cell>
          <cell r="R8713" t="str">
            <v>SINAPI</v>
          </cell>
        </row>
        <row r="8714">
          <cell r="G8714">
            <v>0</v>
          </cell>
          <cell r="H8714">
            <v>0</v>
          </cell>
          <cell r="O8714">
            <v>0</v>
          </cell>
          <cell r="P8714">
            <v>0</v>
          </cell>
          <cell r="R8714" t="str">
            <v>SINAPI</v>
          </cell>
        </row>
        <row r="8715">
          <cell r="G8715">
            <v>0</v>
          </cell>
          <cell r="H8715">
            <v>0</v>
          </cell>
          <cell r="O8715">
            <v>0</v>
          </cell>
          <cell r="P8715">
            <v>0</v>
          </cell>
          <cell r="R8715" t="str">
            <v>SINAPI</v>
          </cell>
        </row>
        <row r="8716">
          <cell r="G8716">
            <v>0</v>
          </cell>
          <cell r="H8716">
            <v>0</v>
          </cell>
          <cell r="O8716">
            <v>0</v>
          </cell>
          <cell r="P8716">
            <v>0</v>
          </cell>
          <cell r="R8716" t="str">
            <v>SINAPI</v>
          </cell>
        </row>
        <row r="8717">
          <cell r="G8717">
            <v>0</v>
          </cell>
          <cell r="H8717">
            <v>0</v>
          </cell>
          <cell r="O8717">
            <v>0</v>
          </cell>
          <cell r="P8717">
            <v>0</v>
          </cell>
          <cell r="R8717" t="str">
            <v>SINAPI</v>
          </cell>
        </row>
        <row r="8718">
          <cell r="G8718">
            <v>0</v>
          </cell>
          <cell r="H8718">
            <v>0</v>
          </cell>
          <cell r="O8718">
            <v>0</v>
          </cell>
          <cell r="P8718">
            <v>0</v>
          </cell>
          <cell r="R8718" t="str">
            <v>SINAPI</v>
          </cell>
        </row>
        <row r="8719">
          <cell r="G8719">
            <v>0</v>
          </cell>
          <cell r="H8719">
            <v>0</v>
          </cell>
          <cell r="O8719">
            <v>0</v>
          </cell>
          <cell r="P8719">
            <v>0</v>
          </cell>
          <cell r="R8719" t="str">
            <v>SINAPI</v>
          </cell>
        </row>
        <row r="8720">
          <cell r="G8720">
            <v>0</v>
          </cell>
          <cell r="H8720">
            <v>0</v>
          </cell>
          <cell r="O8720">
            <v>0</v>
          </cell>
          <cell r="P8720">
            <v>0</v>
          </cell>
          <cell r="R8720" t="str">
            <v>SINAPI</v>
          </cell>
        </row>
        <row r="8721">
          <cell r="G8721">
            <v>0</v>
          </cell>
          <cell r="H8721">
            <v>0</v>
          </cell>
          <cell r="O8721">
            <v>0</v>
          </cell>
          <cell r="P8721">
            <v>0</v>
          </cell>
          <cell r="R8721" t="str">
            <v>SINAPI</v>
          </cell>
        </row>
        <row r="8722">
          <cell r="G8722">
            <v>0</v>
          </cell>
          <cell r="H8722">
            <v>0</v>
          </cell>
          <cell r="O8722">
            <v>0</v>
          </cell>
          <cell r="P8722">
            <v>0</v>
          </cell>
          <cell r="R8722" t="str">
            <v>SINAPI</v>
          </cell>
        </row>
        <row r="8723">
          <cell r="G8723">
            <v>0</v>
          </cell>
          <cell r="H8723">
            <v>0</v>
          </cell>
          <cell r="O8723">
            <v>0</v>
          </cell>
          <cell r="P8723">
            <v>0</v>
          </cell>
          <cell r="R8723" t="str">
            <v>SINAPI</v>
          </cell>
        </row>
        <row r="8724">
          <cell r="G8724">
            <v>0</v>
          </cell>
          <cell r="H8724">
            <v>0</v>
          </cell>
          <cell r="O8724">
            <v>0</v>
          </cell>
          <cell r="P8724">
            <v>0</v>
          </cell>
          <cell r="R8724" t="str">
            <v>SINAPI</v>
          </cell>
        </row>
        <row r="8725">
          <cell r="G8725">
            <v>0</v>
          </cell>
          <cell r="H8725">
            <v>0</v>
          </cell>
          <cell r="O8725">
            <v>0</v>
          </cell>
          <cell r="P8725">
            <v>0</v>
          </cell>
          <cell r="R8725" t="str">
            <v>SINAPI</v>
          </cell>
        </row>
        <row r="8726">
          <cell r="G8726">
            <v>0</v>
          </cell>
          <cell r="H8726">
            <v>0</v>
          </cell>
          <cell r="O8726">
            <v>0</v>
          </cell>
          <cell r="P8726">
            <v>0</v>
          </cell>
          <cell r="R8726" t="str">
            <v>SINAPI</v>
          </cell>
        </row>
        <row r="8727">
          <cell r="G8727">
            <v>0</v>
          </cell>
          <cell r="H8727">
            <v>0</v>
          </cell>
          <cell r="O8727">
            <v>0</v>
          </cell>
          <cell r="P8727">
            <v>0</v>
          </cell>
          <cell r="R8727" t="str">
            <v>SINAPI</v>
          </cell>
        </row>
        <row r="8728">
          <cell r="G8728">
            <v>0</v>
          </cell>
          <cell r="H8728">
            <v>0</v>
          </cell>
          <cell r="O8728">
            <v>0</v>
          </cell>
          <cell r="P8728">
            <v>0</v>
          </cell>
          <cell r="R8728" t="str">
            <v>SINAPI</v>
          </cell>
        </row>
        <row r="8729">
          <cell r="G8729">
            <v>0</v>
          </cell>
          <cell r="H8729">
            <v>0</v>
          </cell>
          <cell r="O8729">
            <v>0</v>
          </cell>
          <cell r="P8729">
            <v>0</v>
          </cell>
          <cell r="R8729" t="str">
            <v>SINAPI</v>
          </cell>
        </row>
        <row r="8730">
          <cell r="G8730">
            <v>0</v>
          </cell>
          <cell r="H8730">
            <v>0</v>
          </cell>
          <cell r="O8730">
            <v>0</v>
          </cell>
          <cell r="P8730">
            <v>0</v>
          </cell>
          <cell r="R8730" t="str">
            <v>SINAPI</v>
          </cell>
        </row>
        <row r="8731">
          <cell r="G8731">
            <v>0</v>
          </cell>
          <cell r="H8731">
            <v>0</v>
          </cell>
          <cell r="O8731">
            <v>0</v>
          </cell>
          <cell r="P8731">
            <v>0</v>
          </cell>
          <cell r="R8731" t="str">
            <v>SINAPI</v>
          </cell>
        </row>
        <row r="8732">
          <cell r="G8732">
            <v>0</v>
          </cell>
          <cell r="H8732">
            <v>0</v>
          </cell>
          <cell r="O8732">
            <v>0</v>
          </cell>
          <cell r="P8732">
            <v>0</v>
          </cell>
          <cell r="R8732" t="str">
            <v>SINAPI</v>
          </cell>
        </row>
        <row r="8733">
          <cell r="G8733">
            <v>0</v>
          </cell>
          <cell r="H8733">
            <v>0</v>
          </cell>
          <cell r="O8733">
            <v>0</v>
          </cell>
          <cell r="P8733">
            <v>0</v>
          </cell>
          <cell r="R8733" t="str">
            <v>SINAPI</v>
          </cell>
        </row>
        <row r="8734">
          <cell r="G8734">
            <v>0</v>
          </cell>
          <cell r="H8734">
            <v>0</v>
          </cell>
          <cell r="O8734">
            <v>0</v>
          </cell>
          <cell r="P8734">
            <v>0</v>
          </cell>
          <cell r="R8734" t="str">
            <v>SINAPI</v>
          </cell>
        </row>
        <row r="8735">
          <cell r="G8735">
            <v>0</v>
          </cell>
          <cell r="H8735">
            <v>0</v>
          </cell>
          <cell r="O8735">
            <v>0</v>
          </cell>
          <cell r="P8735">
            <v>0</v>
          </cell>
          <cell r="R8735" t="str">
            <v>SINAPI</v>
          </cell>
        </row>
        <row r="8736">
          <cell r="G8736">
            <v>0</v>
          </cell>
          <cell r="H8736">
            <v>0</v>
          </cell>
          <cell r="O8736">
            <v>0</v>
          </cell>
          <cell r="P8736">
            <v>0</v>
          </cell>
          <cell r="R8736" t="str">
            <v>SINAPI</v>
          </cell>
        </row>
        <row r="8737">
          <cell r="G8737">
            <v>0</v>
          </cell>
          <cell r="H8737">
            <v>0</v>
          </cell>
          <cell r="O8737">
            <v>0</v>
          </cell>
          <cell r="P8737">
            <v>0</v>
          </cell>
          <cell r="R8737" t="str">
            <v>SINAPI</v>
          </cell>
        </row>
        <row r="8738">
          <cell r="G8738">
            <v>0</v>
          </cell>
          <cell r="H8738">
            <v>0</v>
          </cell>
          <cell r="O8738">
            <v>0</v>
          </cell>
          <cell r="P8738">
            <v>0</v>
          </cell>
          <cell r="R8738" t="str">
            <v>SINAPI</v>
          </cell>
        </row>
        <row r="8739">
          <cell r="G8739">
            <v>0</v>
          </cell>
          <cell r="H8739">
            <v>0</v>
          </cell>
          <cell r="O8739">
            <v>0</v>
          </cell>
          <cell r="P8739">
            <v>0</v>
          </cell>
          <cell r="R8739" t="str">
            <v>SINAPI</v>
          </cell>
        </row>
        <row r="8740">
          <cell r="G8740">
            <v>0</v>
          </cell>
          <cell r="H8740">
            <v>0</v>
          </cell>
          <cell r="O8740">
            <v>0</v>
          </cell>
          <cell r="P8740">
            <v>0</v>
          </cell>
          <cell r="R8740" t="str">
            <v>SINAPI</v>
          </cell>
        </row>
        <row r="8741">
          <cell r="G8741">
            <v>0</v>
          </cell>
          <cell r="H8741">
            <v>0</v>
          </cell>
          <cell r="O8741">
            <v>0</v>
          </cell>
          <cell r="P8741">
            <v>0</v>
          </cell>
          <cell r="R8741" t="str">
            <v>SINAPI</v>
          </cell>
        </row>
        <row r="8742">
          <cell r="G8742">
            <v>0</v>
          </cell>
          <cell r="H8742">
            <v>0</v>
          </cell>
          <cell r="O8742">
            <v>0</v>
          </cell>
          <cell r="P8742">
            <v>0</v>
          </cell>
          <cell r="R8742" t="str">
            <v>SINAPI</v>
          </cell>
        </row>
        <row r="8743">
          <cell r="G8743">
            <v>0</v>
          </cell>
          <cell r="H8743">
            <v>0</v>
          </cell>
          <cell r="O8743">
            <v>0</v>
          </cell>
          <cell r="P8743">
            <v>0</v>
          </cell>
          <cell r="R8743" t="str">
            <v>SINAPI</v>
          </cell>
        </row>
        <row r="8744">
          <cell r="G8744">
            <v>0</v>
          </cell>
          <cell r="H8744">
            <v>0</v>
          </cell>
          <cell r="O8744">
            <v>0</v>
          </cell>
          <cell r="P8744">
            <v>0</v>
          </cell>
          <cell r="R8744" t="str">
            <v>SINAPI</v>
          </cell>
        </row>
        <row r="8745">
          <cell r="G8745">
            <v>0</v>
          </cell>
          <cell r="H8745">
            <v>0</v>
          </cell>
          <cell r="O8745">
            <v>0</v>
          </cell>
          <cell r="P8745">
            <v>0</v>
          </cell>
          <cell r="R8745" t="str">
            <v>SINAPI</v>
          </cell>
        </row>
        <row r="8746">
          <cell r="G8746">
            <v>0</v>
          </cell>
          <cell r="H8746">
            <v>0</v>
          </cell>
          <cell r="O8746">
            <v>0</v>
          </cell>
          <cell r="P8746">
            <v>0</v>
          </cell>
          <cell r="R8746" t="str">
            <v>SINAPI</v>
          </cell>
        </row>
        <row r="8747">
          <cell r="G8747">
            <v>0</v>
          </cell>
          <cell r="H8747">
            <v>0</v>
          </cell>
          <cell r="O8747">
            <v>0</v>
          </cell>
          <cell r="P8747">
            <v>0</v>
          </cell>
          <cell r="R8747" t="str">
            <v>SINAPI</v>
          </cell>
        </row>
        <row r="8748">
          <cell r="G8748">
            <v>0</v>
          </cell>
          <cell r="H8748">
            <v>0</v>
          </cell>
          <cell r="O8748">
            <v>0</v>
          </cell>
          <cell r="P8748">
            <v>0</v>
          </cell>
          <cell r="R8748" t="str">
            <v>SINAPI</v>
          </cell>
        </row>
        <row r="8749">
          <cell r="G8749">
            <v>0</v>
          </cell>
          <cell r="H8749">
            <v>0</v>
          </cell>
          <cell r="O8749">
            <v>0</v>
          </cell>
          <cell r="P8749">
            <v>0</v>
          </cell>
          <cell r="R8749" t="str">
            <v>SINAPI</v>
          </cell>
        </row>
        <row r="8750">
          <cell r="G8750">
            <v>0</v>
          </cell>
          <cell r="H8750">
            <v>0</v>
          </cell>
          <cell r="O8750">
            <v>0</v>
          </cell>
          <cell r="P8750">
            <v>0</v>
          </cell>
          <cell r="R8750" t="str">
            <v>SINAPI</v>
          </cell>
        </row>
        <row r="8751">
          <cell r="G8751">
            <v>0</v>
          </cell>
          <cell r="H8751">
            <v>0</v>
          </cell>
          <cell r="O8751">
            <v>0</v>
          </cell>
          <cell r="P8751">
            <v>0</v>
          </cell>
          <cell r="R8751" t="str">
            <v>SINAPI</v>
          </cell>
        </row>
        <row r="8752">
          <cell r="G8752">
            <v>0</v>
          </cell>
          <cell r="H8752">
            <v>0</v>
          </cell>
          <cell r="O8752">
            <v>0</v>
          </cell>
          <cell r="P8752">
            <v>0</v>
          </cell>
          <cell r="R8752" t="str">
            <v>SINAPI</v>
          </cell>
        </row>
        <row r="8753">
          <cell r="G8753">
            <v>0</v>
          </cell>
          <cell r="H8753">
            <v>0</v>
          </cell>
          <cell r="O8753">
            <v>0</v>
          </cell>
          <cell r="P8753">
            <v>0</v>
          </cell>
          <cell r="R8753" t="str">
            <v>SINAPI</v>
          </cell>
        </row>
        <row r="8754">
          <cell r="G8754">
            <v>0</v>
          </cell>
          <cell r="H8754">
            <v>0</v>
          </cell>
          <cell r="O8754">
            <v>0</v>
          </cell>
          <cell r="P8754">
            <v>0</v>
          </cell>
          <cell r="R8754" t="str">
            <v>SINAPI</v>
          </cell>
        </row>
        <row r="8755">
          <cell r="G8755">
            <v>0</v>
          </cell>
          <cell r="H8755">
            <v>0</v>
          </cell>
          <cell r="O8755">
            <v>0</v>
          </cell>
          <cell r="P8755">
            <v>0</v>
          </cell>
          <cell r="R8755" t="str">
            <v>SINAPI</v>
          </cell>
        </row>
        <row r="8756">
          <cell r="G8756">
            <v>0</v>
          </cell>
          <cell r="H8756">
            <v>0</v>
          </cell>
          <cell r="O8756">
            <v>0</v>
          </cell>
          <cell r="P8756">
            <v>0</v>
          </cell>
          <cell r="R8756" t="str">
            <v>SINAPI</v>
          </cell>
        </row>
        <row r="8757">
          <cell r="G8757">
            <v>0</v>
          </cell>
          <cell r="H8757">
            <v>0</v>
          </cell>
          <cell r="O8757">
            <v>0</v>
          </cell>
          <cell r="P8757">
            <v>0</v>
          </cell>
          <cell r="R8757" t="str">
            <v>SINAPI</v>
          </cell>
        </row>
        <row r="8758">
          <cell r="G8758">
            <v>0</v>
          </cell>
          <cell r="H8758">
            <v>0</v>
          </cell>
          <cell r="O8758">
            <v>0</v>
          </cell>
          <cell r="P8758">
            <v>0</v>
          </cell>
          <cell r="R8758" t="str">
            <v>SINAPI</v>
          </cell>
        </row>
        <row r="8759">
          <cell r="G8759">
            <v>0</v>
          </cell>
          <cell r="H8759">
            <v>0</v>
          </cell>
          <cell r="O8759">
            <v>0</v>
          </cell>
          <cell r="P8759">
            <v>0</v>
          </cell>
          <cell r="R8759" t="str">
            <v>SINAPI</v>
          </cell>
        </row>
        <row r="8760">
          <cell r="G8760">
            <v>0</v>
          </cell>
          <cell r="H8760">
            <v>0</v>
          </cell>
          <cell r="O8760">
            <v>0</v>
          </cell>
          <cell r="P8760">
            <v>0</v>
          </cell>
          <cell r="R8760" t="str">
            <v>SINAPI</v>
          </cell>
        </row>
        <row r="8761">
          <cell r="G8761">
            <v>0</v>
          </cell>
          <cell r="H8761">
            <v>0</v>
          </cell>
          <cell r="O8761">
            <v>0</v>
          </cell>
          <cell r="P8761">
            <v>0</v>
          </cell>
          <cell r="R8761" t="str">
            <v>SINAPI</v>
          </cell>
        </row>
        <row r="8762">
          <cell r="G8762">
            <v>0</v>
          </cell>
          <cell r="H8762">
            <v>0</v>
          </cell>
          <cell r="O8762">
            <v>0</v>
          </cell>
          <cell r="P8762">
            <v>0</v>
          </cell>
          <cell r="R8762" t="str">
            <v>SINAPI</v>
          </cell>
        </row>
        <row r="8763">
          <cell r="G8763">
            <v>0</v>
          </cell>
          <cell r="H8763">
            <v>0</v>
          </cell>
          <cell r="O8763">
            <v>0</v>
          </cell>
          <cell r="P8763">
            <v>0</v>
          </cell>
          <cell r="R8763" t="str">
            <v>SINAPI</v>
          </cell>
        </row>
        <row r="8764">
          <cell r="G8764">
            <v>0</v>
          </cell>
          <cell r="H8764">
            <v>0</v>
          </cell>
          <cell r="O8764">
            <v>0</v>
          </cell>
          <cell r="P8764">
            <v>0</v>
          </cell>
          <cell r="R8764" t="str">
            <v>SINAPI</v>
          </cell>
        </row>
        <row r="8765">
          <cell r="G8765">
            <v>0</v>
          </cell>
          <cell r="H8765">
            <v>0</v>
          </cell>
          <cell r="O8765">
            <v>0</v>
          </cell>
          <cell r="P8765">
            <v>0</v>
          </cell>
          <cell r="R8765" t="str">
            <v>SINAPI</v>
          </cell>
        </row>
        <row r="8766">
          <cell r="G8766">
            <v>0</v>
          </cell>
          <cell r="H8766">
            <v>0</v>
          </cell>
          <cell r="O8766">
            <v>0</v>
          </cell>
          <cell r="P8766">
            <v>0</v>
          </cell>
          <cell r="R8766" t="str">
            <v>SINAPI</v>
          </cell>
        </row>
        <row r="8767">
          <cell r="G8767">
            <v>0</v>
          </cell>
          <cell r="H8767">
            <v>0</v>
          </cell>
          <cell r="O8767">
            <v>0</v>
          </cell>
          <cell r="P8767">
            <v>0</v>
          </cell>
          <cell r="R8767" t="str">
            <v>SINAPI</v>
          </cell>
        </row>
        <row r="8768">
          <cell r="G8768">
            <v>0</v>
          </cell>
          <cell r="H8768">
            <v>0</v>
          </cell>
          <cell r="O8768">
            <v>0</v>
          </cell>
          <cell r="P8768">
            <v>0</v>
          </cell>
          <cell r="R8768" t="str">
            <v>SINAPI</v>
          </cell>
        </row>
        <row r="8769">
          <cell r="G8769">
            <v>0</v>
          </cell>
          <cell r="H8769">
            <v>0</v>
          </cell>
          <cell r="O8769">
            <v>0</v>
          </cell>
          <cell r="P8769">
            <v>0</v>
          </cell>
          <cell r="R8769" t="str">
            <v>SINAPI</v>
          </cell>
        </row>
        <row r="8770">
          <cell r="G8770">
            <v>0</v>
          </cell>
          <cell r="H8770">
            <v>0</v>
          </cell>
          <cell r="O8770">
            <v>0</v>
          </cell>
          <cell r="P8770">
            <v>0</v>
          </cell>
          <cell r="R8770" t="str">
            <v>SINAPI</v>
          </cell>
        </row>
        <row r="8771">
          <cell r="G8771">
            <v>0</v>
          </cell>
          <cell r="H8771">
            <v>0</v>
          </cell>
          <cell r="O8771">
            <v>0</v>
          </cell>
          <cell r="P8771">
            <v>0</v>
          </cell>
          <cell r="R8771" t="str">
            <v>SINAPI</v>
          </cell>
        </row>
        <row r="8772">
          <cell r="G8772">
            <v>0</v>
          </cell>
          <cell r="H8772">
            <v>0</v>
          </cell>
          <cell r="O8772">
            <v>0</v>
          </cell>
          <cell r="P8772">
            <v>0</v>
          </cell>
          <cell r="R8772" t="str">
            <v>SINAPI</v>
          </cell>
        </row>
        <row r="8773">
          <cell r="G8773">
            <v>0</v>
          </cell>
          <cell r="H8773">
            <v>0</v>
          </cell>
          <cell r="O8773">
            <v>0</v>
          </cell>
          <cell r="P8773">
            <v>0</v>
          </cell>
          <cell r="R8773" t="str">
            <v>SINAPI</v>
          </cell>
        </row>
        <row r="8774">
          <cell r="G8774">
            <v>0</v>
          </cell>
          <cell r="H8774">
            <v>0</v>
          </cell>
          <cell r="O8774">
            <v>0</v>
          </cell>
          <cell r="P8774">
            <v>0</v>
          </cell>
          <cell r="R8774" t="str">
            <v>SINAPI</v>
          </cell>
        </row>
        <row r="8775">
          <cell r="G8775">
            <v>0</v>
          </cell>
          <cell r="H8775">
            <v>0</v>
          </cell>
          <cell r="O8775">
            <v>0</v>
          </cell>
          <cell r="P8775">
            <v>0</v>
          </cell>
          <cell r="R8775" t="str">
            <v>SINAPI</v>
          </cell>
        </row>
        <row r="8776">
          <cell r="G8776">
            <v>0</v>
          </cell>
          <cell r="H8776">
            <v>0</v>
          </cell>
          <cell r="O8776">
            <v>0</v>
          </cell>
          <cell r="P8776">
            <v>0</v>
          </cell>
          <cell r="R8776" t="str">
            <v>SINAPI</v>
          </cell>
        </row>
        <row r="8777">
          <cell r="G8777">
            <v>0</v>
          </cell>
          <cell r="H8777">
            <v>0</v>
          </cell>
          <cell r="O8777">
            <v>0</v>
          </cell>
          <cell r="P8777">
            <v>0</v>
          </cell>
          <cell r="R8777" t="str">
            <v>SINAPI</v>
          </cell>
        </row>
        <row r="8778">
          <cell r="G8778">
            <v>0</v>
          </cell>
          <cell r="H8778">
            <v>0</v>
          </cell>
          <cell r="O8778">
            <v>0</v>
          </cell>
          <cell r="P8778">
            <v>0</v>
          </cell>
          <cell r="R8778" t="str">
            <v>SINAPI</v>
          </cell>
        </row>
        <row r="8779">
          <cell r="G8779">
            <v>0</v>
          </cell>
          <cell r="H8779">
            <v>0</v>
          </cell>
          <cell r="O8779">
            <v>0</v>
          </cell>
          <cell r="P8779">
            <v>0</v>
          </cell>
          <cell r="R8779" t="str">
            <v>SINAPI</v>
          </cell>
        </row>
        <row r="8780">
          <cell r="G8780">
            <v>0</v>
          </cell>
          <cell r="H8780">
            <v>0</v>
          </cell>
          <cell r="O8780">
            <v>0</v>
          </cell>
          <cell r="P8780">
            <v>0</v>
          </cell>
          <cell r="R8780" t="str">
            <v>SINAPI</v>
          </cell>
        </row>
        <row r="8781">
          <cell r="G8781">
            <v>0</v>
          </cell>
          <cell r="H8781">
            <v>0</v>
          </cell>
          <cell r="O8781">
            <v>0</v>
          </cell>
          <cell r="P8781">
            <v>0</v>
          </cell>
          <cell r="R8781" t="str">
            <v>SINAPI</v>
          </cell>
        </row>
        <row r="8782">
          <cell r="G8782">
            <v>0</v>
          </cell>
          <cell r="H8782">
            <v>0</v>
          </cell>
          <cell r="O8782">
            <v>0</v>
          </cell>
          <cell r="P8782">
            <v>0</v>
          </cell>
          <cell r="R8782" t="str">
            <v>SINAPI</v>
          </cell>
        </row>
        <row r="8783">
          <cell r="G8783">
            <v>0</v>
          </cell>
          <cell r="H8783">
            <v>0</v>
          </cell>
          <cell r="O8783">
            <v>0</v>
          </cell>
          <cell r="P8783">
            <v>0</v>
          </cell>
          <cell r="R8783" t="str">
            <v>SINAPI</v>
          </cell>
        </row>
        <row r="8784">
          <cell r="G8784">
            <v>0</v>
          </cell>
          <cell r="H8784">
            <v>0</v>
          </cell>
          <cell r="O8784">
            <v>0</v>
          </cell>
          <cell r="P8784">
            <v>0</v>
          </cell>
          <cell r="R8784" t="str">
            <v>SINAPI</v>
          </cell>
        </row>
        <row r="8785">
          <cell r="G8785">
            <v>0</v>
          </cell>
          <cell r="H8785">
            <v>0</v>
          </cell>
          <cell r="O8785">
            <v>0</v>
          </cell>
          <cell r="P8785">
            <v>0</v>
          </cell>
          <cell r="R8785" t="str">
            <v>SINAPI</v>
          </cell>
        </row>
        <row r="8786">
          <cell r="G8786">
            <v>0</v>
          </cell>
          <cell r="H8786">
            <v>0</v>
          </cell>
          <cell r="O8786">
            <v>0</v>
          </cell>
          <cell r="P8786">
            <v>0</v>
          </cell>
          <cell r="R8786" t="str">
            <v>SINAPI</v>
          </cell>
        </row>
        <row r="8787">
          <cell r="G8787">
            <v>0</v>
          </cell>
          <cell r="H8787">
            <v>0</v>
          </cell>
          <cell r="O8787">
            <v>0</v>
          </cell>
          <cell r="P8787">
            <v>0</v>
          </cell>
          <cell r="R8787" t="str">
            <v>SINAPI</v>
          </cell>
        </row>
        <row r="8788">
          <cell r="G8788">
            <v>0</v>
          </cell>
          <cell r="H8788">
            <v>0</v>
          </cell>
          <cell r="O8788">
            <v>0</v>
          </cell>
          <cell r="P8788">
            <v>0</v>
          </cell>
          <cell r="R8788" t="str">
            <v>SINAPI</v>
          </cell>
        </row>
        <row r="8789">
          <cell r="G8789">
            <v>0</v>
          </cell>
          <cell r="H8789">
            <v>0</v>
          </cell>
          <cell r="O8789">
            <v>0</v>
          </cell>
          <cell r="P8789">
            <v>0</v>
          </cell>
          <cell r="R8789" t="str">
            <v>SINAPI</v>
          </cell>
        </row>
        <row r="8790">
          <cell r="G8790">
            <v>0</v>
          </cell>
          <cell r="H8790">
            <v>0</v>
          </cell>
          <cell r="O8790">
            <v>0</v>
          </cell>
          <cell r="P8790">
            <v>0</v>
          </cell>
          <cell r="R8790" t="str">
            <v>SINAPI</v>
          </cell>
        </row>
        <row r="8791">
          <cell r="G8791">
            <v>0</v>
          </cell>
          <cell r="H8791">
            <v>0</v>
          </cell>
          <cell r="O8791">
            <v>0</v>
          </cell>
          <cell r="P8791">
            <v>0</v>
          </cell>
          <cell r="R8791" t="str">
            <v>SINAPI</v>
          </cell>
        </row>
        <row r="8792">
          <cell r="G8792">
            <v>0</v>
          </cell>
          <cell r="H8792">
            <v>0</v>
          </cell>
          <cell r="O8792">
            <v>0</v>
          </cell>
          <cell r="P8792">
            <v>0</v>
          </cell>
          <cell r="R8792" t="str">
            <v>SINAPI</v>
          </cell>
        </row>
        <row r="8793">
          <cell r="G8793">
            <v>0</v>
          </cell>
          <cell r="H8793">
            <v>0</v>
          </cell>
          <cell r="O8793">
            <v>0</v>
          </cell>
          <cell r="P8793">
            <v>0</v>
          </cell>
          <cell r="R8793" t="str">
            <v>SINAPI</v>
          </cell>
        </row>
        <row r="8794">
          <cell r="G8794">
            <v>0</v>
          </cell>
          <cell r="H8794">
            <v>0</v>
          </cell>
          <cell r="O8794">
            <v>0</v>
          </cell>
          <cell r="P8794">
            <v>0</v>
          </cell>
          <cell r="R8794" t="str">
            <v>SINAPI</v>
          </cell>
        </row>
        <row r="8795">
          <cell r="G8795">
            <v>0</v>
          </cell>
          <cell r="H8795">
            <v>0</v>
          </cell>
          <cell r="O8795">
            <v>0</v>
          </cell>
          <cell r="P8795">
            <v>0</v>
          </cell>
          <cell r="R8795" t="str">
            <v>SINAPI</v>
          </cell>
        </row>
        <row r="8796">
          <cell r="G8796">
            <v>0</v>
          </cell>
          <cell r="H8796">
            <v>0</v>
          </cell>
          <cell r="O8796">
            <v>0</v>
          </cell>
          <cell r="P8796">
            <v>0</v>
          </cell>
          <cell r="R8796" t="str">
            <v>SINAPI</v>
          </cell>
        </row>
        <row r="8797">
          <cell r="G8797">
            <v>0</v>
          </cell>
          <cell r="H8797">
            <v>0</v>
          </cell>
          <cell r="O8797">
            <v>0</v>
          </cell>
          <cell r="P8797">
            <v>0</v>
          </cell>
          <cell r="R8797" t="str">
            <v>SINAPI</v>
          </cell>
        </row>
        <row r="8798">
          <cell r="G8798">
            <v>0</v>
          </cell>
          <cell r="H8798">
            <v>0</v>
          </cell>
          <cell r="O8798">
            <v>0</v>
          </cell>
          <cell r="P8798">
            <v>0</v>
          </cell>
          <cell r="R8798" t="str">
            <v>SINAPI</v>
          </cell>
        </row>
        <row r="8799">
          <cell r="G8799">
            <v>0</v>
          </cell>
          <cell r="H8799">
            <v>0</v>
          </cell>
          <cell r="O8799">
            <v>0</v>
          </cell>
          <cell r="P8799">
            <v>0</v>
          </cell>
          <cell r="R8799" t="str">
            <v>SINAPI</v>
          </cell>
        </row>
        <row r="8800">
          <cell r="G8800">
            <v>0</v>
          </cell>
          <cell r="H8800">
            <v>0</v>
          </cell>
          <cell r="O8800">
            <v>0</v>
          </cell>
          <cell r="P8800">
            <v>0</v>
          </cell>
          <cell r="R8800" t="str">
            <v>SINAPI</v>
          </cell>
        </row>
        <row r="8801">
          <cell r="G8801">
            <v>0</v>
          </cell>
          <cell r="H8801">
            <v>0</v>
          </cell>
          <cell r="O8801">
            <v>0</v>
          </cell>
          <cell r="P8801">
            <v>0</v>
          </cell>
          <cell r="R8801" t="str">
            <v>SINAPI</v>
          </cell>
        </row>
        <row r="8802">
          <cell r="G8802">
            <v>0</v>
          </cell>
          <cell r="H8802">
            <v>0</v>
          </cell>
          <cell r="O8802">
            <v>0</v>
          </cell>
          <cell r="P8802">
            <v>0</v>
          </cell>
          <cell r="R8802" t="str">
            <v>SINAPI</v>
          </cell>
        </row>
        <row r="8803">
          <cell r="G8803">
            <v>0</v>
          </cell>
          <cell r="H8803">
            <v>0</v>
          </cell>
          <cell r="O8803">
            <v>0</v>
          </cell>
          <cell r="P8803">
            <v>0</v>
          </cell>
          <cell r="R8803" t="str">
            <v>SINAPI</v>
          </cell>
        </row>
        <row r="8804">
          <cell r="G8804">
            <v>0</v>
          </cell>
          <cell r="H8804">
            <v>0</v>
          </cell>
          <cell r="O8804">
            <v>0</v>
          </cell>
          <cell r="P8804">
            <v>0</v>
          </cell>
          <cell r="R8804" t="str">
            <v>SINAPI</v>
          </cell>
        </row>
        <row r="8805">
          <cell r="G8805">
            <v>0</v>
          </cell>
          <cell r="H8805">
            <v>0</v>
          </cell>
          <cell r="O8805">
            <v>0</v>
          </cell>
          <cell r="P8805">
            <v>0</v>
          </cell>
          <cell r="R8805" t="str">
            <v>SINAPI</v>
          </cell>
        </row>
        <row r="8806">
          <cell r="G8806">
            <v>0</v>
          </cell>
          <cell r="H8806">
            <v>0</v>
          </cell>
          <cell r="O8806">
            <v>0</v>
          </cell>
          <cell r="P8806">
            <v>0</v>
          </cell>
          <cell r="R8806" t="str">
            <v>SINAPI</v>
          </cell>
        </row>
        <row r="8807">
          <cell r="G8807">
            <v>0</v>
          </cell>
          <cell r="H8807">
            <v>0</v>
          </cell>
          <cell r="O8807">
            <v>0</v>
          </cell>
          <cell r="P8807">
            <v>0</v>
          </cell>
          <cell r="R8807" t="str">
            <v>SINAPI</v>
          </cell>
        </row>
        <row r="8808">
          <cell r="G8808">
            <v>0</v>
          </cell>
          <cell r="H8808">
            <v>0</v>
          </cell>
          <cell r="O8808">
            <v>0</v>
          </cell>
          <cell r="P8808">
            <v>0</v>
          </cell>
          <cell r="R8808" t="str">
            <v>SINAPI</v>
          </cell>
        </row>
        <row r="8809">
          <cell r="G8809">
            <v>0</v>
          </cell>
          <cell r="H8809">
            <v>0</v>
          </cell>
          <cell r="O8809">
            <v>0</v>
          </cell>
          <cell r="P8809">
            <v>0</v>
          </cell>
          <cell r="R8809" t="str">
            <v>SINAPI</v>
          </cell>
        </row>
        <row r="8810">
          <cell r="G8810">
            <v>0</v>
          </cell>
          <cell r="H8810">
            <v>0</v>
          </cell>
          <cell r="O8810">
            <v>0</v>
          </cell>
          <cell r="P8810">
            <v>0</v>
          </cell>
          <cell r="R8810" t="str">
            <v>SINAPI</v>
          </cell>
        </row>
        <row r="8811">
          <cell r="G8811">
            <v>0</v>
          </cell>
          <cell r="H8811">
            <v>0</v>
          </cell>
          <cell r="O8811">
            <v>0</v>
          </cell>
          <cell r="P8811">
            <v>0</v>
          </cell>
          <cell r="R8811" t="str">
            <v>SINAPI</v>
          </cell>
        </row>
        <row r="8812">
          <cell r="G8812">
            <v>0</v>
          </cell>
          <cell r="H8812">
            <v>0</v>
          </cell>
          <cell r="O8812">
            <v>0</v>
          </cell>
          <cell r="P8812">
            <v>0</v>
          </cell>
          <cell r="R8812" t="str">
            <v>SINAPI</v>
          </cell>
        </row>
        <row r="8813">
          <cell r="G8813">
            <v>0</v>
          </cell>
          <cell r="H8813">
            <v>0</v>
          </cell>
          <cell r="O8813">
            <v>0</v>
          </cell>
          <cell r="P8813">
            <v>0</v>
          </cell>
          <cell r="R8813" t="str">
            <v>SINAPI</v>
          </cell>
        </row>
        <row r="8814">
          <cell r="G8814">
            <v>0</v>
          </cell>
          <cell r="H8814">
            <v>0</v>
          </cell>
          <cell r="O8814">
            <v>0</v>
          </cell>
          <cell r="P8814">
            <v>0</v>
          </cell>
          <cell r="R8814" t="str">
            <v>SINAPI</v>
          </cell>
        </row>
        <row r="8815">
          <cell r="G8815">
            <v>0</v>
          </cell>
          <cell r="H8815">
            <v>0</v>
          </cell>
          <cell r="O8815">
            <v>0</v>
          </cell>
          <cell r="P8815">
            <v>0</v>
          </cell>
          <cell r="R8815" t="str">
            <v>SINAPI</v>
          </cell>
        </row>
        <row r="8816">
          <cell r="G8816">
            <v>0</v>
          </cell>
          <cell r="H8816">
            <v>0</v>
          </cell>
          <cell r="O8816">
            <v>0</v>
          </cell>
          <cell r="P8816">
            <v>0</v>
          </cell>
          <cell r="R8816" t="str">
            <v>SINAPI</v>
          </cell>
        </row>
        <row r="8817">
          <cell r="G8817">
            <v>0</v>
          </cell>
          <cell r="H8817">
            <v>0</v>
          </cell>
          <cell r="O8817">
            <v>0</v>
          </cell>
          <cell r="P8817">
            <v>0</v>
          </cell>
          <cell r="R8817" t="str">
            <v>SINAPI</v>
          </cell>
        </row>
        <row r="8818">
          <cell r="G8818">
            <v>0</v>
          </cell>
          <cell r="H8818">
            <v>0</v>
          </cell>
          <cell r="O8818">
            <v>0</v>
          </cell>
          <cell r="P8818">
            <v>0</v>
          </cell>
          <cell r="R8818" t="str">
            <v>SINAPI</v>
          </cell>
        </row>
        <row r="8819">
          <cell r="G8819">
            <v>0</v>
          </cell>
          <cell r="H8819">
            <v>0</v>
          </cell>
          <cell r="O8819">
            <v>0</v>
          </cell>
          <cell r="P8819">
            <v>0</v>
          </cell>
          <cell r="R8819" t="str">
            <v>SINAPI</v>
          </cell>
        </row>
        <row r="8820">
          <cell r="G8820">
            <v>0</v>
          </cell>
          <cell r="H8820">
            <v>0</v>
          </cell>
          <cell r="O8820">
            <v>0</v>
          </cell>
          <cell r="P8820">
            <v>0</v>
          </cell>
          <cell r="R8820" t="str">
            <v>SINAPI</v>
          </cell>
        </row>
        <row r="8821">
          <cell r="G8821">
            <v>0</v>
          </cell>
          <cell r="H8821">
            <v>0</v>
          </cell>
          <cell r="O8821">
            <v>0</v>
          </cell>
          <cell r="P8821">
            <v>0</v>
          </cell>
          <cell r="R8821" t="str">
            <v>SINAPI</v>
          </cell>
        </row>
        <row r="8822">
          <cell r="G8822">
            <v>0</v>
          </cell>
          <cell r="H8822">
            <v>0</v>
          </cell>
          <cell r="O8822">
            <v>0</v>
          </cell>
          <cell r="P8822">
            <v>0</v>
          </cell>
          <cell r="R8822" t="str">
            <v>SINAPI</v>
          </cell>
        </row>
        <row r="8823">
          <cell r="G8823">
            <v>0</v>
          </cell>
          <cell r="H8823">
            <v>0</v>
          </cell>
          <cell r="O8823">
            <v>0</v>
          </cell>
          <cell r="P8823">
            <v>0</v>
          </cell>
          <cell r="R8823" t="str">
            <v>SINAPI</v>
          </cell>
        </row>
        <row r="8824">
          <cell r="G8824">
            <v>0</v>
          </cell>
          <cell r="H8824">
            <v>0</v>
          </cell>
          <cell r="O8824">
            <v>0</v>
          </cell>
          <cell r="P8824">
            <v>0</v>
          </cell>
          <cell r="R8824" t="str">
            <v>SINAPI</v>
          </cell>
        </row>
        <row r="8825">
          <cell r="G8825">
            <v>0</v>
          </cell>
          <cell r="H8825">
            <v>0</v>
          </cell>
          <cell r="O8825">
            <v>0</v>
          </cell>
          <cell r="P8825">
            <v>0</v>
          </cell>
          <cell r="R8825" t="str">
            <v>SINAPI</v>
          </cell>
        </row>
        <row r="8826">
          <cell r="G8826">
            <v>0</v>
          </cell>
          <cell r="H8826">
            <v>0</v>
          </cell>
          <cell r="O8826">
            <v>0</v>
          </cell>
          <cell r="P8826">
            <v>0</v>
          </cell>
          <cell r="R8826" t="str">
            <v>SINAPI</v>
          </cell>
        </row>
        <row r="8827">
          <cell r="G8827">
            <v>0</v>
          </cell>
          <cell r="H8827">
            <v>0</v>
          </cell>
          <cell r="O8827">
            <v>0</v>
          </cell>
          <cell r="P8827">
            <v>0</v>
          </cell>
          <cell r="R8827" t="str">
            <v>SINAPI</v>
          </cell>
        </row>
        <row r="8828">
          <cell r="G8828">
            <v>0</v>
          </cell>
          <cell r="H8828">
            <v>0</v>
          </cell>
          <cell r="O8828">
            <v>0</v>
          </cell>
          <cell r="P8828">
            <v>0</v>
          </cell>
          <cell r="R8828" t="str">
            <v>SINAPI</v>
          </cell>
        </row>
        <row r="8829">
          <cell r="G8829">
            <v>0</v>
          </cell>
          <cell r="H8829">
            <v>0</v>
          </cell>
          <cell r="O8829">
            <v>0</v>
          </cell>
          <cell r="P8829">
            <v>0</v>
          </cell>
          <cell r="R8829" t="str">
            <v>SINAPI</v>
          </cell>
        </row>
        <row r="8830">
          <cell r="G8830">
            <v>0</v>
          </cell>
          <cell r="H8830">
            <v>0</v>
          </cell>
          <cell r="O8830">
            <v>0</v>
          </cell>
          <cell r="P8830">
            <v>0</v>
          </cell>
          <cell r="R8830" t="str">
            <v>SINAPI</v>
          </cell>
        </row>
        <row r="8831">
          <cell r="G8831">
            <v>0</v>
          </cell>
          <cell r="H8831">
            <v>0</v>
          </cell>
          <cell r="O8831">
            <v>0</v>
          </cell>
          <cell r="P8831">
            <v>0</v>
          </cell>
          <cell r="R8831" t="str">
            <v>SINAPI</v>
          </cell>
        </row>
        <row r="8832">
          <cell r="G8832">
            <v>0</v>
          </cell>
          <cell r="H8832">
            <v>0</v>
          </cell>
          <cell r="O8832">
            <v>0</v>
          </cell>
          <cell r="P8832">
            <v>0</v>
          </cell>
          <cell r="R8832" t="str">
            <v>SINAPI</v>
          </cell>
        </row>
        <row r="8833">
          <cell r="G8833">
            <v>0</v>
          </cell>
          <cell r="H8833">
            <v>0</v>
          </cell>
          <cell r="O8833">
            <v>0</v>
          </cell>
          <cell r="P8833">
            <v>0</v>
          </cell>
          <cell r="R8833" t="str">
            <v>SINAPI</v>
          </cell>
        </row>
        <row r="8834">
          <cell r="G8834">
            <v>0</v>
          </cell>
          <cell r="H8834">
            <v>0</v>
          </cell>
          <cell r="O8834">
            <v>0</v>
          </cell>
          <cell r="P8834">
            <v>0</v>
          </cell>
          <cell r="R8834" t="str">
            <v>SINAPI</v>
          </cell>
        </row>
        <row r="8835">
          <cell r="G8835">
            <v>0</v>
          </cell>
          <cell r="H8835">
            <v>0</v>
          </cell>
          <cell r="O8835">
            <v>0</v>
          </cell>
          <cell r="P8835">
            <v>0</v>
          </cell>
          <cell r="R8835" t="str">
            <v>SINAPI</v>
          </cell>
        </row>
        <row r="8836">
          <cell r="G8836">
            <v>0</v>
          </cell>
          <cell r="H8836">
            <v>0</v>
          </cell>
          <cell r="O8836">
            <v>0</v>
          </cell>
          <cell r="P8836">
            <v>0</v>
          </cell>
          <cell r="R8836" t="str">
            <v>SINAPI</v>
          </cell>
        </row>
        <row r="8837">
          <cell r="G8837">
            <v>0</v>
          </cell>
          <cell r="H8837">
            <v>0</v>
          </cell>
          <cell r="O8837">
            <v>0</v>
          </cell>
          <cell r="P8837">
            <v>0</v>
          </cell>
          <cell r="R8837" t="str">
            <v>SINAPI</v>
          </cell>
        </row>
        <row r="8838">
          <cell r="G8838">
            <v>0</v>
          </cell>
          <cell r="H8838">
            <v>0</v>
          </cell>
          <cell r="O8838">
            <v>0</v>
          </cell>
          <cell r="P8838">
            <v>0</v>
          </cell>
          <cell r="R8838" t="str">
            <v>SINAPI</v>
          </cell>
        </row>
        <row r="8839">
          <cell r="G8839">
            <v>0</v>
          </cell>
          <cell r="H8839">
            <v>0</v>
          </cell>
          <cell r="O8839">
            <v>0</v>
          </cell>
          <cell r="P8839">
            <v>0</v>
          </cell>
          <cell r="R8839" t="str">
            <v>SINAPI</v>
          </cell>
        </row>
        <row r="8840">
          <cell r="G8840">
            <v>0</v>
          </cell>
          <cell r="H8840">
            <v>0</v>
          </cell>
          <cell r="O8840">
            <v>0</v>
          </cell>
          <cell r="P8840">
            <v>0</v>
          </cell>
          <cell r="R8840" t="str">
            <v>SINAPI</v>
          </cell>
        </row>
        <row r="8841">
          <cell r="G8841">
            <v>0</v>
          </cell>
          <cell r="H8841">
            <v>0</v>
          </cell>
          <cell r="O8841">
            <v>0</v>
          </cell>
          <cell r="P8841">
            <v>0</v>
          </cell>
          <cell r="R8841" t="str">
            <v>SINAPI</v>
          </cell>
        </row>
        <row r="8842">
          <cell r="G8842">
            <v>0</v>
          </cell>
          <cell r="H8842">
            <v>0</v>
          </cell>
          <cell r="O8842">
            <v>0</v>
          </cell>
          <cell r="P8842">
            <v>0</v>
          </cell>
          <cell r="R8842" t="str">
            <v>SINAPI</v>
          </cell>
        </row>
        <row r="8843">
          <cell r="G8843">
            <v>0</v>
          </cell>
          <cell r="H8843">
            <v>0</v>
          </cell>
          <cell r="O8843">
            <v>0</v>
          </cell>
          <cell r="P8843">
            <v>0</v>
          </cell>
          <cell r="R8843" t="str">
            <v>SINAPI</v>
          </cell>
        </row>
        <row r="8844">
          <cell r="G8844">
            <v>0</v>
          </cell>
          <cell r="H8844">
            <v>0</v>
          </cell>
          <cell r="O8844">
            <v>0</v>
          </cell>
          <cell r="P8844">
            <v>0</v>
          </cell>
          <cell r="R8844" t="str">
            <v>SINAPI</v>
          </cell>
        </row>
        <row r="8845">
          <cell r="G8845">
            <v>0</v>
          </cell>
          <cell r="H8845">
            <v>0</v>
          </cell>
          <cell r="O8845">
            <v>0</v>
          </cell>
          <cell r="P8845">
            <v>0</v>
          </cell>
          <cell r="R8845" t="str">
            <v>SINAPI</v>
          </cell>
        </row>
        <row r="8846">
          <cell r="G8846">
            <v>0</v>
          </cell>
          <cell r="H8846">
            <v>0</v>
          </cell>
          <cell r="O8846">
            <v>0</v>
          </cell>
          <cell r="P8846">
            <v>0</v>
          </cell>
          <cell r="R8846" t="str">
            <v>SINAPI</v>
          </cell>
        </row>
        <row r="8847">
          <cell r="G8847">
            <v>0</v>
          </cell>
          <cell r="H8847">
            <v>0</v>
          </cell>
          <cell r="O8847">
            <v>0</v>
          </cell>
          <cell r="P8847">
            <v>0</v>
          </cell>
          <cell r="R8847" t="str">
            <v>SINAPI</v>
          </cell>
        </row>
        <row r="8848">
          <cell r="G8848">
            <v>0</v>
          </cell>
          <cell r="H8848">
            <v>0</v>
          </cell>
          <cell r="O8848">
            <v>0</v>
          </cell>
          <cell r="P8848">
            <v>0</v>
          </cell>
          <cell r="R8848" t="str">
            <v>SINAPI</v>
          </cell>
        </row>
        <row r="8849">
          <cell r="G8849">
            <v>0</v>
          </cell>
          <cell r="H8849">
            <v>0</v>
          </cell>
          <cell r="O8849">
            <v>0</v>
          </cell>
          <cell r="P8849">
            <v>0</v>
          </cell>
          <cell r="R8849" t="str">
            <v>SINAPI</v>
          </cell>
        </row>
        <row r="8850">
          <cell r="G8850">
            <v>0</v>
          </cell>
          <cell r="H8850">
            <v>0</v>
          </cell>
          <cell r="O8850">
            <v>0</v>
          </cell>
          <cell r="P8850">
            <v>0</v>
          </cell>
          <cell r="R8850" t="str">
            <v>SINAPI</v>
          </cell>
        </row>
        <row r="8851">
          <cell r="G8851">
            <v>0</v>
          </cell>
          <cell r="H8851">
            <v>0</v>
          </cell>
          <cell r="O8851">
            <v>0</v>
          </cell>
          <cell r="P8851">
            <v>0</v>
          </cell>
          <cell r="R8851" t="str">
            <v>SINAPI</v>
          </cell>
        </row>
        <row r="8852">
          <cell r="G8852">
            <v>0</v>
          </cell>
          <cell r="H8852">
            <v>0</v>
          </cell>
          <cell r="O8852">
            <v>0</v>
          </cell>
          <cell r="P8852">
            <v>0</v>
          </cell>
          <cell r="R8852" t="str">
            <v>SINAPI</v>
          </cell>
        </row>
        <row r="8853">
          <cell r="G8853">
            <v>0</v>
          </cell>
          <cell r="H8853">
            <v>0</v>
          </cell>
          <cell r="O8853">
            <v>0</v>
          </cell>
          <cell r="P8853">
            <v>0</v>
          </cell>
          <cell r="R8853" t="str">
            <v>SINAPI</v>
          </cell>
        </row>
        <row r="8854">
          <cell r="G8854">
            <v>0</v>
          </cell>
          <cell r="H8854">
            <v>0</v>
          </cell>
          <cell r="O8854">
            <v>0</v>
          </cell>
          <cell r="P8854">
            <v>0</v>
          </cell>
          <cell r="R8854" t="str">
            <v>SINAPI</v>
          </cell>
        </row>
        <row r="8855">
          <cell r="G8855">
            <v>0</v>
          </cell>
          <cell r="H8855">
            <v>0</v>
          </cell>
          <cell r="O8855">
            <v>0</v>
          </cell>
          <cell r="P8855">
            <v>0</v>
          </cell>
          <cell r="R8855" t="str">
            <v>SINAPI</v>
          </cell>
        </row>
        <row r="8856">
          <cell r="G8856">
            <v>0</v>
          </cell>
          <cell r="H8856">
            <v>0</v>
          </cell>
          <cell r="O8856">
            <v>0</v>
          </cell>
          <cell r="P8856">
            <v>0</v>
          </cell>
          <cell r="R8856" t="str">
            <v>SINAPI</v>
          </cell>
        </row>
        <row r="8857">
          <cell r="G8857">
            <v>0</v>
          </cell>
          <cell r="H8857">
            <v>0</v>
          </cell>
          <cell r="O8857">
            <v>0</v>
          </cell>
          <cell r="P8857">
            <v>0</v>
          </cell>
          <cell r="R8857" t="str">
            <v>SINAPI</v>
          </cell>
        </row>
        <row r="8858">
          <cell r="G8858">
            <v>0</v>
          </cell>
          <cell r="H8858">
            <v>0</v>
          </cell>
          <cell r="O8858">
            <v>0</v>
          </cell>
          <cell r="P8858">
            <v>0</v>
          </cell>
          <cell r="R8858" t="str">
            <v>SINAPI</v>
          </cell>
        </row>
        <row r="8859">
          <cell r="G8859">
            <v>0</v>
          </cell>
          <cell r="H8859">
            <v>0</v>
          </cell>
          <cell r="O8859">
            <v>0</v>
          </cell>
          <cell r="P8859">
            <v>0</v>
          </cell>
          <cell r="R8859" t="str">
            <v>SINAPI</v>
          </cell>
        </row>
        <row r="8860">
          <cell r="G8860">
            <v>0</v>
          </cell>
          <cell r="H8860">
            <v>0</v>
          </cell>
          <cell r="O8860">
            <v>0</v>
          </cell>
          <cell r="P8860">
            <v>0</v>
          </cell>
          <cell r="R8860" t="str">
            <v>SINAPI</v>
          </cell>
        </row>
        <row r="8861">
          <cell r="G8861">
            <v>0</v>
          </cell>
          <cell r="H8861">
            <v>0</v>
          </cell>
          <cell r="O8861">
            <v>0</v>
          </cell>
          <cell r="P8861">
            <v>0</v>
          </cell>
          <cell r="R8861" t="str">
            <v>SINAPI</v>
          </cell>
        </row>
        <row r="8862">
          <cell r="G8862">
            <v>0</v>
          </cell>
          <cell r="H8862">
            <v>0</v>
          </cell>
          <cell r="O8862">
            <v>0</v>
          </cell>
          <cell r="P8862">
            <v>0</v>
          </cell>
          <cell r="R8862" t="str">
            <v>SINAPI</v>
          </cell>
        </row>
        <row r="8863">
          <cell r="G8863">
            <v>0</v>
          </cell>
          <cell r="H8863">
            <v>0</v>
          </cell>
          <cell r="O8863">
            <v>0</v>
          </cell>
          <cell r="P8863">
            <v>0</v>
          </cell>
          <cell r="R8863" t="str">
            <v>SINAPI</v>
          </cell>
        </row>
        <row r="8864">
          <cell r="G8864">
            <v>0</v>
          </cell>
          <cell r="H8864">
            <v>0</v>
          </cell>
          <cell r="O8864">
            <v>0</v>
          </cell>
          <cell r="P8864">
            <v>0</v>
          </cell>
          <cell r="R8864" t="str">
            <v>SINAPI</v>
          </cell>
        </row>
        <row r="8865">
          <cell r="G8865">
            <v>0</v>
          </cell>
          <cell r="H8865">
            <v>0</v>
          </cell>
          <cell r="O8865">
            <v>0</v>
          </cell>
          <cell r="P8865">
            <v>0</v>
          </cell>
          <cell r="R8865" t="str">
            <v>SINAPI</v>
          </cell>
        </row>
        <row r="8866">
          <cell r="G8866">
            <v>0</v>
          </cell>
          <cell r="H8866">
            <v>0</v>
          </cell>
          <cell r="O8866">
            <v>0</v>
          </cell>
          <cell r="P8866">
            <v>0</v>
          </cell>
          <cell r="R8866" t="str">
            <v>SINAPI</v>
          </cell>
        </row>
        <row r="8867">
          <cell r="G8867">
            <v>0</v>
          </cell>
          <cell r="H8867">
            <v>0</v>
          </cell>
          <cell r="O8867">
            <v>0</v>
          </cell>
          <cell r="P8867">
            <v>0</v>
          </cell>
          <cell r="R8867" t="str">
            <v>SINAPI</v>
          </cell>
        </row>
        <row r="8868">
          <cell r="G8868">
            <v>0</v>
          </cell>
          <cell r="H8868">
            <v>0</v>
          </cell>
          <cell r="O8868">
            <v>0</v>
          </cell>
          <cell r="P8868">
            <v>0</v>
          </cell>
          <cell r="R8868" t="str">
            <v>SINAPI</v>
          </cell>
        </row>
        <row r="8869">
          <cell r="G8869">
            <v>0</v>
          </cell>
          <cell r="H8869">
            <v>0</v>
          </cell>
          <cell r="O8869">
            <v>0</v>
          </cell>
          <cell r="P8869">
            <v>0</v>
          </cell>
          <cell r="R8869" t="str">
            <v>SINAPI</v>
          </cell>
        </row>
        <row r="8870">
          <cell r="G8870">
            <v>0</v>
          </cell>
          <cell r="H8870">
            <v>0</v>
          </cell>
          <cell r="O8870">
            <v>0</v>
          </cell>
          <cell r="P8870">
            <v>0</v>
          </cell>
          <cell r="R8870" t="str">
            <v>SINAPI</v>
          </cell>
        </row>
        <row r="8871">
          <cell r="G8871">
            <v>0</v>
          </cell>
          <cell r="H8871">
            <v>0</v>
          </cell>
          <cell r="O8871">
            <v>0</v>
          </cell>
          <cell r="P8871">
            <v>0</v>
          </cell>
          <cell r="R8871" t="str">
            <v>SINAPI</v>
          </cell>
        </row>
        <row r="8872">
          <cell r="G8872">
            <v>0</v>
          </cell>
          <cell r="H8872">
            <v>0</v>
          </cell>
          <cell r="O8872">
            <v>0</v>
          </cell>
          <cell r="P8872">
            <v>0</v>
          </cell>
          <cell r="R8872" t="str">
            <v>SINAPI</v>
          </cell>
        </row>
        <row r="8873">
          <cell r="G8873">
            <v>0</v>
          </cell>
          <cell r="H8873">
            <v>0</v>
          </cell>
          <cell r="O8873">
            <v>0</v>
          </cell>
          <cell r="P8873">
            <v>0</v>
          </cell>
          <cell r="R8873" t="str">
            <v>SINAPI</v>
          </cell>
        </row>
        <row r="8874">
          <cell r="G8874">
            <v>0</v>
          </cell>
          <cell r="H8874">
            <v>0</v>
          </cell>
          <cell r="O8874">
            <v>0</v>
          </cell>
          <cell r="P8874">
            <v>0</v>
          </cell>
          <cell r="R8874" t="str">
            <v>SINAPI</v>
          </cell>
        </row>
        <row r="8875">
          <cell r="G8875">
            <v>0</v>
          </cell>
          <cell r="H8875">
            <v>0</v>
          </cell>
          <cell r="O8875">
            <v>0</v>
          </cell>
          <cell r="P8875">
            <v>0</v>
          </cell>
          <cell r="R8875" t="str">
            <v>SINAPI</v>
          </cell>
        </row>
        <row r="8876">
          <cell r="G8876">
            <v>0</v>
          </cell>
          <cell r="H8876">
            <v>0</v>
          </cell>
          <cell r="O8876">
            <v>0</v>
          </cell>
          <cell r="P8876">
            <v>0</v>
          </cell>
          <cell r="R8876" t="str">
            <v>SINAPI</v>
          </cell>
        </row>
        <row r="8877">
          <cell r="G8877">
            <v>0</v>
          </cell>
          <cell r="H8877">
            <v>0</v>
          </cell>
          <cell r="O8877">
            <v>0</v>
          </cell>
          <cell r="P8877">
            <v>0</v>
          </cell>
          <cell r="R8877" t="str">
            <v>SINAPI</v>
          </cell>
        </row>
        <row r="8878">
          <cell r="G8878">
            <v>0</v>
          </cell>
          <cell r="H8878">
            <v>0</v>
          </cell>
          <cell r="O8878">
            <v>0</v>
          </cell>
          <cell r="P8878">
            <v>0</v>
          </cell>
          <cell r="R8878" t="str">
            <v>SINAPI</v>
          </cell>
        </row>
        <row r="8879">
          <cell r="G8879">
            <v>0</v>
          </cell>
          <cell r="H8879">
            <v>0</v>
          </cell>
          <cell r="O8879">
            <v>0</v>
          </cell>
          <cell r="P8879">
            <v>0</v>
          </cell>
          <cell r="R8879" t="str">
            <v>SINAPI</v>
          </cell>
        </row>
        <row r="8880">
          <cell r="G8880">
            <v>0</v>
          </cell>
          <cell r="H8880">
            <v>0</v>
          </cell>
          <cell r="O8880">
            <v>0</v>
          </cell>
          <cell r="P8880">
            <v>0</v>
          </cell>
          <cell r="R8880" t="str">
            <v>SINAPI</v>
          </cell>
        </row>
        <row r="8881">
          <cell r="G8881">
            <v>0</v>
          </cell>
          <cell r="H8881">
            <v>0</v>
          </cell>
          <cell r="O8881">
            <v>0</v>
          </cell>
          <cell r="P8881">
            <v>0</v>
          </cell>
          <cell r="R8881" t="str">
            <v>SINAPI</v>
          </cell>
        </row>
        <row r="8882">
          <cell r="G8882">
            <v>0</v>
          </cell>
          <cell r="H8882">
            <v>0</v>
          </cell>
          <cell r="O8882">
            <v>0</v>
          </cell>
          <cell r="P8882">
            <v>0</v>
          </cell>
          <cell r="R8882" t="str">
            <v>SINAPI</v>
          </cell>
        </row>
        <row r="8883">
          <cell r="G8883">
            <v>0</v>
          </cell>
          <cell r="H8883">
            <v>0</v>
          </cell>
          <cell r="O8883">
            <v>0</v>
          </cell>
          <cell r="P8883">
            <v>0</v>
          </cell>
          <cell r="R8883" t="str">
            <v>SINAPI</v>
          </cell>
        </row>
        <row r="8884">
          <cell r="G8884">
            <v>0</v>
          </cell>
          <cell r="H8884">
            <v>0</v>
          </cell>
          <cell r="O8884">
            <v>0</v>
          </cell>
          <cell r="P8884">
            <v>0</v>
          </cell>
          <cell r="R8884" t="str">
            <v>SINAPI</v>
          </cell>
        </row>
        <row r="8885">
          <cell r="G8885">
            <v>0</v>
          </cell>
          <cell r="H8885">
            <v>0</v>
          </cell>
          <cell r="O8885">
            <v>0</v>
          </cell>
          <cell r="P8885">
            <v>0</v>
          </cell>
          <cell r="R8885" t="str">
            <v>SINAPI</v>
          </cell>
        </row>
        <row r="8886">
          <cell r="G8886">
            <v>0</v>
          </cell>
          <cell r="H8886">
            <v>0</v>
          </cell>
          <cell r="O8886">
            <v>0</v>
          </cell>
          <cell r="P8886">
            <v>0</v>
          </cell>
          <cell r="R8886" t="str">
            <v>SINAPI</v>
          </cell>
        </row>
        <row r="8887">
          <cell r="G8887">
            <v>0</v>
          </cell>
          <cell r="H8887">
            <v>0</v>
          </cell>
          <cell r="O8887">
            <v>0</v>
          </cell>
          <cell r="P8887">
            <v>0</v>
          </cell>
          <cell r="R8887" t="str">
            <v>SINAPI</v>
          </cell>
        </row>
        <row r="8888">
          <cell r="G8888">
            <v>0</v>
          </cell>
          <cell r="H8888">
            <v>0</v>
          </cell>
          <cell r="O8888">
            <v>0</v>
          </cell>
          <cell r="P8888">
            <v>0</v>
          </cell>
          <cell r="R8888" t="str">
            <v>SINAPI</v>
          </cell>
        </row>
        <row r="8889">
          <cell r="G8889">
            <v>0</v>
          </cell>
          <cell r="H8889">
            <v>0</v>
          </cell>
          <cell r="O8889">
            <v>0</v>
          </cell>
          <cell r="P8889">
            <v>0</v>
          </cell>
          <cell r="R8889" t="str">
            <v>SINAPI</v>
          </cell>
        </row>
        <row r="8890">
          <cell r="G8890">
            <v>0</v>
          </cell>
          <cell r="H8890">
            <v>0</v>
          </cell>
          <cell r="O8890">
            <v>0</v>
          </cell>
          <cell r="P8890">
            <v>0</v>
          </cell>
          <cell r="R8890" t="str">
            <v>SINAPI</v>
          </cell>
        </row>
        <row r="8891">
          <cell r="G8891">
            <v>0</v>
          </cell>
          <cell r="H8891">
            <v>0</v>
          </cell>
          <cell r="O8891">
            <v>0</v>
          </cell>
          <cell r="P8891">
            <v>0</v>
          </cell>
          <cell r="R8891" t="str">
            <v>SINAPI</v>
          </cell>
        </row>
        <row r="8892">
          <cell r="G8892">
            <v>0</v>
          </cell>
          <cell r="H8892">
            <v>0</v>
          </cell>
          <cell r="O8892">
            <v>0</v>
          </cell>
          <cell r="P8892">
            <v>0</v>
          </cell>
          <cell r="R8892" t="str">
            <v>SINAPI</v>
          </cell>
        </row>
        <row r="8893">
          <cell r="G8893">
            <v>0</v>
          </cell>
          <cell r="H8893">
            <v>0</v>
          </cell>
          <cell r="O8893">
            <v>0</v>
          </cell>
          <cell r="P8893">
            <v>0</v>
          </cell>
          <cell r="R8893" t="str">
            <v>SINAPI</v>
          </cell>
        </row>
        <row r="8894">
          <cell r="G8894">
            <v>0</v>
          </cell>
          <cell r="H8894">
            <v>0</v>
          </cell>
          <cell r="O8894">
            <v>0</v>
          </cell>
          <cell r="P8894">
            <v>0</v>
          </cell>
          <cell r="R8894" t="str">
            <v>SINAPI</v>
          </cell>
        </row>
        <row r="8895">
          <cell r="G8895">
            <v>0</v>
          </cell>
          <cell r="H8895">
            <v>0</v>
          </cell>
          <cell r="O8895">
            <v>0</v>
          </cell>
          <cell r="P8895">
            <v>0</v>
          </cell>
          <cell r="R8895" t="str">
            <v>SINAPI</v>
          </cell>
        </row>
        <row r="8896">
          <cell r="G8896">
            <v>0</v>
          </cell>
          <cell r="H8896">
            <v>0</v>
          </cell>
          <cell r="O8896">
            <v>0</v>
          </cell>
          <cell r="P8896">
            <v>0</v>
          </cell>
          <cell r="R8896" t="str">
            <v>SINAPI</v>
          </cell>
        </row>
        <row r="8897">
          <cell r="G8897">
            <v>0</v>
          </cell>
          <cell r="H8897">
            <v>0</v>
          </cell>
          <cell r="O8897">
            <v>0</v>
          </cell>
          <cell r="P8897">
            <v>0</v>
          </cell>
          <cell r="R8897" t="str">
            <v>SINAPI</v>
          </cell>
        </row>
        <row r="8898">
          <cell r="G8898">
            <v>0</v>
          </cell>
          <cell r="H8898">
            <v>0</v>
          </cell>
          <cell r="O8898">
            <v>0</v>
          </cell>
          <cell r="P8898">
            <v>0</v>
          </cell>
          <cell r="R8898" t="str">
            <v>SINAPI</v>
          </cell>
        </row>
        <row r="8899">
          <cell r="G8899">
            <v>0</v>
          </cell>
          <cell r="H8899">
            <v>0</v>
          </cell>
          <cell r="O8899">
            <v>0</v>
          </cell>
          <cell r="P8899">
            <v>0</v>
          </cell>
          <cell r="R8899" t="str">
            <v>SINAPI</v>
          </cell>
        </row>
        <row r="8900">
          <cell r="G8900">
            <v>0</v>
          </cell>
          <cell r="H8900">
            <v>0</v>
          </cell>
          <cell r="O8900">
            <v>0</v>
          </cell>
          <cell r="P8900">
            <v>0</v>
          </cell>
          <cell r="R8900" t="str">
            <v>SINAPI</v>
          </cell>
        </row>
        <row r="8901">
          <cell r="G8901">
            <v>0</v>
          </cell>
          <cell r="H8901">
            <v>0</v>
          </cell>
          <cell r="O8901">
            <v>0</v>
          </cell>
          <cell r="P8901">
            <v>0</v>
          </cell>
          <cell r="R8901" t="str">
            <v>SINAPI</v>
          </cell>
        </row>
        <row r="8902">
          <cell r="G8902">
            <v>0</v>
          </cell>
          <cell r="H8902">
            <v>0</v>
          </cell>
          <cell r="O8902">
            <v>0</v>
          </cell>
          <cell r="P8902">
            <v>0</v>
          </cell>
          <cell r="R8902" t="str">
            <v>SINAPI</v>
          </cell>
        </row>
        <row r="8903">
          <cell r="G8903">
            <v>0</v>
          </cell>
          <cell r="H8903">
            <v>0</v>
          </cell>
          <cell r="O8903">
            <v>0</v>
          </cell>
          <cell r="P8903">
            <v>0</v>
          </cell>
          <cell r="R8903" t="str">
            <v>SINAPI</v>
          </cell>
        </row>
        <row r="8904">
          <cell r="G8904">
            <v>0</v>
          </cell>
          <cell r="H8904">
            <v>0</v>
          </cell>
          <cell r="O8904">
            <v>0</v>
          </cell>
          <cell r="P8904">
            <v>0</v>
          </cell>
          <cell r="R8904" t="str">
            <v>SINAPI</v>
          </cell>
        </row>
        <row r="8905">
          <cell r="G8905">
            <v>0</v>
          </cell>
          <cell r="H8905">
            <v>0</v>
          </cell>
          <cell r="O8905">
            <v>0</v>
          </cell>
          <cell r="P8905">
            <v>0</v>
          </cell>
          <cell r="R8905" t="str">
            <v>SINAPI</v>
          </cell>
        </row>
        <row r="8906">
          <cell r="G8906">
            <v>0</v>
          </cell>
          <cell r="H8906">
            <v>0</v>
          </cell>
          <cell r="O8906">
            <v>0</v>
          </cell>
          <cell r="P8906">
            <v>0</v>
          </cell>
          <cell r="R8906" t="str">
            <v>SINAPI</v>
          </cell>
        </row>
        <row r="8907">
          <cell r="G8907">
            <v>0</v>
          </cell>
          <cell r="H8907">
            <v>0</v>
          </cell>
          <cell r="O8907">
            <v>0</v>
          </cell>
          <cell r="P8907">
            <v>0</v>
          </cell>
          <cell r="R8907" t="str">
            <v>SINAPI</v>
          </cell>
        </row>
        <row r="8908">
          <cell r="G8908">
            <v>0</v>
          </cell>
          <cell r="H8908">
            <v>0</v>
          </cell>
          <cell r="O8908">
            <v>0</v>
          </cell>
          <cell r="P8908">
            <v>0</v>
          </cell>
          <cell r="R8908" t="str">
            <v>SINAPI</v>
          </cell>
        </row>
        <row r="8909">
          <cell r="G8909">
            <v>0</v>
          </cell>
          <cell r="H8909">
            <v>0</v>
          </cell>
          <cell r="O8909">
            <v>0</v>
          </cell>
          <cell r="P8909">
            <v>0</v>
          </cell>
          <cell r="R8909" t="str">
            <v>SINAPI</v>
          </cell>
        </row>
        <row r="8910">
          <cell r="G8910">
            <v>0</v>
          </cell>
          <cell r="H8910">
            <v>0</v>
          </cell>
          <cell r="O8910">
            <v>0</v>
          </cell>
          <cell r="P8910">
            <v>0</v>
          </cell>
          <cell r="R8910" t="str">
            <v>SINAPI</v>
          </cell>
        </row>
        <row r="8911">
          <cell r="G8911">
            <v>0</v>
          </cell>
          <cell r="H8911">
            <v>0</v>
          </cell>
          <cell r="O8911">
            <v>0</v>
          </cell>
          <cell r="P8911">
            <v>0</v>
          </cell>
          <cell r="R8911" t="str">
            <v>SINAPI</v>
          </cell>
        </row>
        <row r="8912">
          <cell r="G8912">
            <v>0</v>
          </cell>
          <cell r="H8912">
            <v>0</v>
          </cell>
          <cell r="O8912">
            <v>0</v>
          </cell>
          <cell r="P8912">
            <v>0</v>
          </cell>
          <cell r="R8912" t="str">
            <v>SINAPI</v>
          </cell>
        </row>
        <row r="8913">
          <cell r="G8913">
            <v>0</v>
          </cell>
          <cell r="H8913">
            <v>0</v>
          </cell>
          <cell r="O8913">
            <v>0</v>
          </cell>
          <cell r="P8913">
            <v>0</v>
          </cell>
          <cell r="R8913" t="str">
            <v>SINAPI</v>
          </cell>
        </row>
        <row r="8914">
          <cell r="G8914">
            <v>0</v>
          </cell>
          <cell r="H8914">
            <v>0</v>
          </cell>
          <cell r="O8914">
            <v>0</v>
          </cell>
          <cell r="P8914">
            <v>0</v>
          </cell>
          <cell r="R8914" t="str">
            <v>SINAPI</v>
          </cell>
        </row>
        <row r="8915">
          <cell r="G8915">
            <v>0</v>
          </cell>
          <cell r="H8915">
            <v>0</v>
          </cell>
          <cell r="O8915">
            <v>0</v>
          </cell>
          <cell r="P8915">
            <v>0</v>
          </cell>
          <cell r="R8915" t="str">
            <v>SINAPI</v>
          </cell>
        </row>
        <row r="8916">
          <cell r="G8916">
            <v>0</v>
          </cell>
          <cell r="H8916">
            <v>0</v>
          </cell>
          <cell r="O8916">
            <v>0</v>
          </cell>
          <cell r="P8916">
            <v>0</v>
          </cell>
          <cell r="R8916" t="str">
            <v>SINAPI</v>
          </cell>
        </row>
        <row r="8917">
          <cell r="G8917">
            <v>0</v>
          </cell>
          <cell r="H8917">
            <v>0</v>
          </cell>
          <cell r="O8917">
            <v>0</v>
          </cell>
          <cell r="P8917">
            <v>0</v>
          </cell>
          <cell r="R8917" t="str">
            <v>SINAPI</v>
          </cell>
        </row>
        <row r="8918">
          <cell r="G8918">
            <v>0</v>
          </cell>
          <cell r="H8918">
            <v>0</v>
          </cell>
          <cell r="O8918">
            <v>0</v>
          </cell>
          <cell r="P8918">
            <v>0</v>
          </cell>
          <cell r="R8918" t="str">
            <v>SINAPI</v>
          </cell>
        </row>
        <row r="8919">
          <cell r="G8919">
            <v>0</v>
          </cell>
          <cell r="H8919">
            <v>0</v>
          </cell>
          <cell r="O8919">
            <v>0</v>
          </cell>
          <cell r="P8919">
            <v>0</v>
          </cell>
          <cell r="R8919" t="str">
            <v>SINAPI</v>
          </cell>
        </row>
        <row r="8920">
          <cell r="G8920">
            <v>0</v>
          </cell>
          <cell r="H8920">
            <v>0</v>
          </cell>
          <cell r="O8920">
            <v>0</v>
          </cell>
          <cell r="P8920">
            <v>0</v>
          </cell>
          <cell r="R8920" t="str">
            <v>SINAPI</v>
          </cell>
        </row>
        <row r="8921">
          <cell r="G8921">
            <v>0</v>
          </cell>
          <cell r="H8921">
            <v>0</v>
          </cell>
          <cell r="O8921">
            <v>0</v>
          </cell>
          <cell r="P8921">
            <v>0</v>
          </cell>
          <cell r="R8921" t="str">
            <v>SINAPI</v>
          </cell>
        </row>
        <row r="8922">
          <cell r="G8922">
            <v>0</v>
          </cell>
          <cell r="H8922">
            <v>0</v>
          </cell>
          <cell r="O8922">
            <v>0</v>
          </cell>
          <cell r="P8922">
            <v>0</v>
          </cell>
          <cell r="R8922" t="str">
            <v>SINAPI</v>
          </cell>
        </row>
        <row r="8923">
          <cell r="G8923">
            <v>0</v>
          </cell>
          <cell r="H8923">
            <v>0</v>
          </cell>
          <cell r="O8923">
            <v>0</v>
          </cell>
          <cell r="P8923">
            <v>0</v>
          </cell>
          <cell r="R8923" t="str">
            <v>SINAPI</v>
          </cell>
        </row>
        <row r="8924">
          <cell r="G8924">
            <v>0</v>
          </cell>
          <cell r="H8924">
            <v>0</v>
          </cell>
          <cell r="O8924">
            <v>0</v>
          </cell>
          <cell r="P8924">
            <v>0</v>
          </cell>
          <cell r="R8924" t="str">
            <v>SINAPI</v>
          </cell>
        </row>
        <row r="8925">
          <cell r="G8925">
            <v>0</v>
          </cell>
          <cell r="H8925">
            <v>0</v>
          </cell>
          <cell r="O8925">
            <v>0</v>
          </cell>
          <cell r="P8925">
            <v>0</v>
          </cell>
          <cell r="R8925" t="str">
            <v>SINAPI</v>
          </cell>
        </row>
        <row r="8926">
          <cell r="G8926">
            <v>0</v>
          </cell>
          <cell r="H8926">
            <v>0</v>
          </cell>
          <cell r="O8926">
            <v>0</v>
          </cell>
          <cell r="P8926">
            <v>0</v>
          </cell>
          <cell r="R8926" t="str">
            <v>SINAPI</v>
          </cell>
        </row>
        <row r="8927">
          <cell r="G8927">
            <v>0</v>
          </cell>
          <cell r="H8927">
            <v>0</v>
          </cell>
          <cell r="O8927">
            <v>0</v>
          </cell>
          <cell r="P8927">
            <v>0</v>
          </cell>
          <cell r="R8927" t="str">
            <v>SINAPI</v>
          </cell>
        </row>
        <row r="8928">
          <cell r="G8928">
            <v>0</v>
          </cell>
          <cell r="H8928">
            <v>0</v>
          </cell>
          <cell r="O8928">
            <v>0</v>
          </cell>
          <cell r="P8928">
            <v>0</v>
          </cell>
          <cell r="R8928" t="str">
            <v>SINAPI</v>
          </cell>
        </row>
        <row r="8929">
          <cell r="G8929">
            <v>0</v>
          </cell>
          <cell r="H8929">
            <v>0</v>
          </cell>
          <cell r="O8929">
            <v>0</v>
          </cell>
          <cell r="P8929">
            <v>0</v>
          </cell>
          <cell r="R8929" t="str">
            <v>SINAPI</v>
          </cell>
        </row>
        <row r="8930">
          <cell r="G8930">
            <v>0</v>
          </cell>
          <cell r="H8930">
            <v>0</v>
          </cell>
          <cell r="O8930">
            <v>0</v>
          </cell>
          <cell r="P8930">
            <v>0</v>
          </cell>
          <cell r="R8930" t="str">
            <v>SINAPI</v>
          </cell>
        </row>
        <row r="8931">
          <cell r="G8931">
            <v>0</v>
          </cell>
          <cell r="H8931">
            <v>0</v>
          </cell>
          <cell r="O8931">
            <v>0</v>
          </cell>
          <cell r="P8931">
            <v>0</v>
          </cell>
          <cell r="R8931" t="str">
            <v>SINAPI</v>
          </cell>
        </row>
        <row r="8932">
          <cell r="G8932">
            <v>0</v>
          </cell>
          <cell r="H8932">
            <v>0</v>
          </cell>
          <cell r="O8932">
            <v>0</v>
          </cell>
          <cell r="P8932">
            <v>0</v>
          </cell>
          <cell r="R8932" t="str">
            <v>SINAPI</v>
          </cell>
        </row>
        <row r="8933">
          <cell r="G8933">
            <v>0</v>
          </cell>
          <cell r="H8933">
            <v>0</v>
          </cell>
          <cell r="O8933">
            <v>0</v>
          </cell>
          <cell r="P8933">
            <v>0</v>
          </cell>
          <cell r="R8933" t="str">
            <v>SINAPI</v>
          </cell>
        </row>
        <row r="8934">
          <cell r="G8934">
            <v>0</v>
          </cell>
          <cell r="H8934">
            <v>0</v>
          </cell>
          <cell r="O8934">
            <v>0</v>
          </cell>
          <cell r="P8934">
            <v>0</v>
          </cell>
          <cell r="R8934" t="str">
            <v>SINAPI</v>
          </cell>
        </row>
        <row r="8935">
          <cell r="G8935">
            <v>0</v>
          </cell>
          <cell r="H8935">
            <v>0</v>
          </cell>
          <cell r="O8935">
            <v>0</v>
          </cell>
          <cell r="P8935">
            <v>0</v>
          </cell>
          <cell r="R8935" t="str">
            <v>SINAPI</v>
          </cell>
        </row>
        <row r="8936">
          <cell r="G8936">
            <v>0</v>
          </cell>
          <cell r="H8936">
            <v>0</v>
          </cell>
          <cell r="O8936">
            <v>0</v>
          </cell>
          <cell r="P8936">
            <v>0</v>
          </cell>
          <cell r="R8936" t="str">
            <v>SINAPI</v>
          </cell>
        </row>
        <row r="8937">
          <cell r="G8937">
            <v>0</v>
          </cell>
          <cell r="H8937">
            <v>0</v>
          </cell>
          <cell r="O8937">
            <v>0</v>
          </cell>
          <cell r="P8937">
            <v>0</v>
          </cell>
          <cell r="R8937" t="str">
            <v>SINAPI</v>
          </cell>
        </row>
        <row r="8938">
          <cell r="G8938">
            <v>0</v>
          </cell>
          <cell r="H8938">
            <v>0</v>
          </cell>
          <cell r="O8938">
            <v>0</v>
          </cell>
          <cell r="P8938">
            <v>0</v>
          </cell>
          <cell r="R8938" t="str">
            <v>SINAPI</v>
          </cell>
        </row>
        <row r="8939">
          <cell r="G8939">
            <v>0</v>
          </cell>
          <cell r="H8939">
            <v>0</v>
          </cell>
          <cell r="O8939">
            <v>0</v>
          </cell>
          <cell r="P8939">
            <v>0</v>
          </cell>
          <cell r="R8939" t="str">
            <v>SINAPI</v>
          </cell>
        </row>
        <row r="8940">
          <cell r="G8940">
            <v>0</v>
          </cell>
          <cell r="H8940">
            <v>0</v>
          </cell>
          <cell r="O8940">
            <v>0</v>
          </cell>
          <cell r="P8940">
            <v>0</v>
          </cell>
          <cell r="R8940" t="str">
            <v>SINAPI</v>
          </cell>
        </row>
        <row r="8941">
          <cell r="G8941">
            <v>0</v>
          </cell>
          <cell r="H8941">
            <v>0</v>
          </cell>
          <cell r="O8941">
            <v>0</v>
          </cell>
          <cell r="P8941">
            <v>0</v>
          </cell>
          <cell r="R8941" t="str">
            <v>SINAPI</v>
          </cell>
        </row>
        <row r="8942">
          <cell r="G8942">
            <v>0</v>
          </cell>
          <cell r="H8942">
            <v>0</v>
          </cell>
          <cell r="O8942">
            <v>0</v>
          </cell>
          <cell r="P8942">
            <v>0</v>
          </cell>
          <cell r="R8942" t="str">
            <v>SINAPI</v>
          </cell>
        </row>
        <row r="8943">
          <cell r="G8943">
            <v>0</v>
          </cell>
          <cell r="H8943">
            <v>0</v>
          </cell>
          <cell r="O8943">
            <v>0</v>
          </cell>
          <cell r="P8943">
            <v>0</v>
          </cell>
          <cell r="R8943" t="str">
            <v>SINAPI</v>
          </cell>
        </row>
        <row r="8944">
          <cell r="G8944">
            <v>0</v>
          </cell>
          <cell r="H8944">
            <v>0</v>
          </cell>
          <cell r="O8944">
            <v>0</v>
          </cell>
          <cell r="P8944">
            <v>0</v>
          </cell>
          <cell r="R8944" t="str">
            <v>SINAPI</v>
          </cell>
        </row>
        <row r="8945">
          <cell r="G8945">
            <v>0</v>
          </cell>
          <cell r="H8945">
            <v>0</v>
          </cell>
          <cell r="O8945">
            <v>0</v>
          </cell>
          <cell r="P8945">
            <v>0</v>
          </cell>
          <cell r="R8945" t="str">
            <v>SINAPI</v>
          </cell>
        </row>
        <row r="8946">
          <cell r="G8946">
            <v>0</v>
          </cell>
          <cell r="H8946">
            <v>0</v>
          </cell>
          <cell r="O8946">
            <v>0</v>
          </cell>
          <cell r="P8946">
            <v>0</v>
          </cell>
          <cell r="R8946" t="str">
            <v>SINAPI</v>
          </cell>
        </row>
        <row r="8947">
          <cell r="G8947">
            <v>0</v>
          </cell>
          <cell r="H8947">
            <v>0</v>
          </cell>
          <cell r="O8947">
            <v>0</v>
          </cell>
          <cell r="P8947">
            <v>0</v>
          </cell>
          <cell r="R8947" t="str">
            <v>SINAPI</v>
          </cell>
        </row>
        <row r="8948">
          <cell r="G8948">
            <v>0</v>
          </cell>
          <cell r="H8948">
            <v>0</v>
          </cell>
          <cell r="O8948">
            <v>0</v>
          </cell>
          <cell r="P8948">
            <v>0</v>
          </cell>
          <cell r="R8948" t="str">
            <v>SINAPI</v>
          </cell>
        </row>
        <row r="8949">
          <cell r="G8949">
            <v>0</v>
          </cell>
          <cell r="H8949">
            <v>0</v>
          </cell>
          <cell r="O8949">
            <v>0</v>
          </cell>
          <cell r="P8949">
            <v>0</v>
          </cell>
          <cell r="R8949" t="str">
            <v>SINAPI</v>
          </cell>
        </row>
        <row r="8950">
          <cell r="G8950">
            <v>0</v>
          </cell>
          <cell r="H8950">
            <v>0</v>
          </cell>
          <cell r="O8950">
            <v>0</v>
          </cell>
          <cell r="P8950">
            <v>0</v>
          </cell>
          <cell r="R8950" t="str">
            <v>SINAPI</v>
          </cell>
        </row>
        <row r="8951">
          <cell r="G8951">
            <v>0</v>
          </cell>
          <cell r="H8951">
            <v>0</v>
          </cell>
          <cell r="O8951">
            <v>0</v>
          </cell>
          <cell r="P8951">
            <v>0</v>
          </cell>
          <cell r="R8951" t="str">
            <v>SINAPI</v>
          </cell>
        </row>
        <row r="8952">
          <cell r="G8952">
            <v>0</v>
          </cell>
          <cell r="H8952">
            <v>0</v>
          </cell>
          <cell r="O8952">
            <v>0</v>
          </cell>
          <cell r="P8952">
            <v>0</v>
          </cell>
          <cell r="R8952" t="str">
            <v>SINAPI</v>
          </cell>
        </row>
        <row r="8953">
          <cell r="G8953">
            <v>0</v>
          </cell>
          <cell r="H8953">
            <v>0</v>
          </cell>
          <cell r="O8953">
            <v>0</v>
          </cell>
          <cell r="P8953">
            <v>0</v>
          </cell>
          <cell r="R8953" t="str">
            <v>SINAPI</v>
          </cell>
        </row>
        <row r="8954">
          <cell r="G8954">
            <v>0</v>
          </cell>
          <cell r="H8954">
            <v>0</v>
          </cell>
          <cell r="O8954">
            <v>0</v>
          </cell>
          <cell r="P8954">
            <v>0</v>
          </cell>
          <cell r="R8954" t="str">
            <v>SINAPI</v>
          </cell>
        </row>
        <row r="8955">
          <cell r="G8955">
            <v>0</v>
          </cell>
          <cell r="H8955">
            <v>0</v>
          </cell>
          <cell r="O8955">
            <v>0</v>
          </cell>
          <cell r="P8955">
            <v>0</v>
          </cell>
          <cell r="R8955" t="str">
            <v>SINAPI</v>
          </cell>
        </row>
        <row r="8956">
          <cell r="G8956">
            <v>0</v>
          </cell>
          <cell r="H8956">
            <v>0</v>
          </cell>
          <cell r="O8956">
            <v>0</v>
          </cell>
          <cell r="P8956">
            <v>0</v>
          </cell>
          <cell r="R8956" t="str">
            <v>SINAPI</v>
          </cell>
        </row>
        <row r="8957">
          <cell r="G8957">
            <v>0</v>
          </cell>
          <cell r="H8957">
            <v>0</v>
          </cell>
          <cell r="O8957">
            <v>0</v>
          </cell>
          <cell r="P8957">
            <v>0</v>
          </cell>
          <cell r="R8957" t="str">
            <v>SINAPI</v>
          </cell>
        </row>
        <row r="8958">
          <cell r="G8958">
            <v>0</v>
          </cell>
          <cell r="H8958">
            <v>0</v>
          </cell>
          <cell r="O8958">
            <v>0</v>
          </cell>
          <cell r="P8958">
            <v>0</v>
          </cell>
          <cell r="R8958" t="str">
            <v>SINAPI</v>
          </cell>
        </row>
        <row r="8959">
          <cell r="G8959">
            <v>0</v>
          </cell>
          <cell r="H8959">
            <v>0</v>
          </cell>
          <cell r="O8959">
            <v>0</v>
          </cell>
          <cell r="P8959">
            <v>0</v>
          </cell>
          <cell r="R8959" t="str">
            <v>SINAPI</v>
          </cell>
        </row>
        <row r="8960">
          <cell r="G8960">
            <v>0</v>
          </cell>
          <cell r="H8960">
            <v>0</v>
          </cell>
          <cell r="O8960">
            <v>0</v>
          </cell>
          <cell r="P8960">
            <v>0</v>
          </cell>
          <cell r="R8960" t="str">
            <v>SINAPI</v>
          </cell>
        </row>
        <row r="8961">
          <cell r="G8961">
            <v>0</v>
          </cell>
          <cell r="H8961">
            <v>0</v>
          </cell>
          <cell r="O8961">
            <v>0</v>
          </cell>
          <cell r="P8961">
            <v>0</v>
          </cell>
          <cell r="R8961" t="str">
            <v>SINAPI</v>
          </cell>
        </row>
        <row r="8962">
          <cell r="G8962">
            <v>0</v>
          </cell>
          <cell r="H8962">
            <v>0</v>
          </cell>
          <cell r="O8962">
            <v>0</v>
          </cell>
          <cell r="P8962">
            <v>0</v>
          </cell>
          <cell r="R8962" t="str">
            <v>SINAPI</v>
          </cell>
        </row>
        <row r="8963">
          <cell r="G8963">
            <v>0</v>
          </cell>
          <cell r="H8963">
            <v>0</v>
          </cell>
          <cell r="O8963">
            <v>0</v>
          </cell>
          <cell r="P8963">
            <v>0</v>
          </cell>
          <cell r="R8963" t="str">
            <v>SINAPI</v>
          </cell>
        </row>
        <row r="8964">
          <cell r="G8964">
            <v>0</v>
          </cell>
          <cell r="H8964">
            <v>0</v>
          </cell>
          <cell r="O8964">
            <v>0</v>
          </cell>
          <cell r="P8964">
            <v>0</v>
          </cell>
          <cell r="R8964" t="str">
            <v>SINAPI</v>
          </cell>
        </row>
        <row r="8965">
          <cell r="G8965">
            <v>0</v>
          </cell>
          <cell r="H8965">
            <v>0</v>
          </cell>
          <cell r="O8965">
            <v>0</v>
          </cell>
          <cell r="P8965">
            <v>0</v>
          </cell>
          <cell r="R8965" t="str">
            <v>SINAPI</v>
          </cell>
        </row>
        <row r="8966">
          <cell r="G8966">
            <v>0</v>
          </cell>
          <cell r="H8966">
            <v>0</v>
          </cell>
          <cell r="O8966">
            <v>0</v>
          </cell>
          <cell r="P8966">
            <v>0</v>
          </cell>
          <cell r="R8966" t="str">
            <v>SINAPI</v>
          </cell>
        </row>
        <row r="8967">
          <cell r="G8967">
            <v>0</v>
          </cell>
          <cell r="H8967">
            <v>0</v>
          </cell>
          <cell r="O8967">
            <v>0</v>
          </cell>
          <cell r="P8967">
            <v>0</v>
          </cell>
          <cell r="R8967" t="str">
            <v>SINAPI</v>
          </cell>
        </row>
        <row r="8968">
          <cell r="G8968">
            <v>0</v>
          </cell>
          <cell r="H8968">
            <v>0</v>
          </cell>
          <cell r="O8968">
            <v>0</v>
          </cell>
          <cell r="P8968">
            <v>0</v>
          </cell>
          <cell r="R8968" t="str">
            <v>SINAPI</v>
          </cell>
        </row>
        <row r="8969">
          <cell r="G8969">
            <v>0</v>
          </cell>
          <cell r="H8969">
            <v>0</v>
          </cell>
          <cell r="O8969">
            <v>0</v>
          </cell>
          <cell r="P8969">
            <v>0</v>
          </cell>
          <cell r="R8969" t="str">
            <v>SINAPI</v>
          </cell>
        </row>
        <row r="8970">
          <cell r="G8970">
            <v>0</v>
          </cell>
          <cell r="H8970">
            <v>0</v>
          </cell>
          <cell r="O8970">
            <v>0</v>
          </cell>
          <cell r="P8970">
            <v>0</v>
          </cell>
          <cell r="R8970" t="str">
            <v>SINAPI</v>
          </cell>
        </row>
        <row r="8971">
          <cell r="G8971">
            <v>0</v>
          </cell>
          <cell r="H8971">
            <v>0</v>
          </cell>
          <cell r="O8971">
            <v>0</v>
          </cell>
          <cell r="P8971">
            <v>0</v>
          </cell>
          <cell r="R8971" t="str">
            <v>SINAPI</v>
          </cell>
        </row>
        <row r="8972">
          <cell r="G8972">
            <v>0</v>
          </cell>
          <cell r="H8972">
            <v>0</v>
          </cell>
          <cell r="O8972">
            <v>0</v>
          </cell>
          <cell r="P8972">
            <v>0</v>
          </cell>
          <cell r="R8972" t="str">
            <v>SINAPI</v>
          </cell>
        </row>
        <row r="8973">
          <cell r="G8973">
            <v>0</v>
          </cell>
          <cell r="H8973">
            <v>0</v>
          </cell>
          <cell r="O8973">
            <v>0</v>
          </cell>
          <cell r="P8973">
            <v>0</v>
          </cell>
          <cell r="R8973" t="str">
            <v>SINAPI</v>
          </cell>
        </row>
        <row r="8974">
          <cell r="G8974">
            <v>0</v>
          </cell>
          <cell r="H8974">
            <v>0</v>
          </cell>
          <cell r="O8974">
            <v>0</v>
          </cell>
          <cell r="P8974">
            <v>0</v>
          </cell>
          <cell r="R8974" t="str">
            <v>SINAPI</v>
          </cell>
        </row>
        <row r="8975">
          <cell r="G8975">
            <v>0</v>
          </cell>
          <cell r="H8975">
            <v>0</v>
          </cell>
          <cell r="O8975">
            <v>0</v>
          </cell>
          <cell r="P8975">
            <v>0</v>
          </cell>
          <cell r="R8975" t="str">
            <v>SINAPI</v>
          </cell>
        </row>
        <row r="8976">
          <cell r="G8976">
            <v>0</v>
          </cell>
          <cell r="H8976">
            <v>0</v>
          </cell>
          <cell r="O8976">
            <v>0</v>
          </cell>
          <cell r="P8976">
            <v>0</v>
          </cell>
          <cell r="R8976" t="str">
            <v>SINAPI</v>
          </cell>
        </row>
        <row r="8977">
          <cell r="G8977">
            <v>0</v>
          </cell>
          <cell r="H8977">
            <v>0</v>
          </cell>
          <cell r="O8977">
            <v>0</v>
          </cell>
          <cell r="P8977">
            <v>0</v>
          </cell>
          <cell r="R8977" t="str">
            <v>SINAPI</v>
          </cell>
        </row>
        <row r="8978">
          <cell r="G8978">
            <v>0</v>
          </cell>
          <cell r="H8978">
            <v>0</v>
          </cell>
          <cell r="O8978">
            <v>0</v>
          </cell>
          <cell r="P8978">
            <v>0</v>
          </cell>
          <cell r="R8978" t="str">
            <v>SINAPI</v>
          </cell>
        </row>
        <row r="8979">
          <cell r="G8979">
            <v>0</v>
          </cell>
          <cell r="H8979">
            <v>0</v>
          </cell>
          <cell r="O8979">
            <v>0</v>
          </cell>
          <cell r="P8979">
            <v>0</v>
          </cell>
          <cell r="R8979" t="str">
            <v>SINAPI</v>
          </cell>
        </row>
        <row r="8980">
          <cell r="G8980">
            <v>0</v>
          </cell>
          <cell r="H8980">
            <v>0</v>
          </cell>
          <cell r="O8980">
            <v>0</v>
          </cell>
          <cell r="P8980">
            <v>0</v>
          </cell>
          <cell r="R8980" t="str">
            <v>SINAPI</v>
          </cell>
        </row>
        <row r="8981">
          <cell r="G8981">
            <v>0</v>
          </cell>
          <cell r="H8981">
            <v>0</v>
          </cell>
          <cell r="O8981">
            <v>0</v>
          </cell>
          <cell r="P8981">
            <v>0</v>
          </cell>
          <cell r="R8981" t="str">
            <v>SINAPI</v>
          </cell>
        </row>
        <row r="8982">
          <cell r="G8982">
            <v>0</v>
          </cell>
          <cell r="H8982">
            <v>0</v>
          </cell>
          <cell r="O8982">
            <v>0</v>
          </cell>
          <cell r="P8982">
            <v>0</v>
          </cell>
          <cell r="R8982" t="str">
            <v>SINAPI</v>
          </cell>
        </row>
        <row r="8983">
          <cell r="G8983">
            <v>0</v>
          </cell>
          <cell r="H8983">
            <v>0</v>
          </cell>
          <cell r="O8983">
            <v>0</v>
          </cell>
          <cell r="P8983">
            <v>0</v>
          </cell>
          <cell r="R8983" t="str">
            <v>SINAPI</v>
          </cell>
        </row>
        <row r="8984">
          <cell r="G8984">
            <v>0</v>
          </cell>
          <cell r="H8984">
            <v>0</v>
          </cell>
          <cell r="O8984">
            <v>0</v>
          </cell>
          <cell r="P8984">
            <v>0</v>
          </cell>
          <cell r="R8984" t="str">
            <v>SINAPI</v>
          </cell>
        </row>
        <row r="8985">
          <cell r="G8985">
            <v>0</v>
          </cell>
          <cell r="H8985">
            <v>0</v>
          </cell>
          <cell r="O8985">
            <v>0</v>
          </cell>
          <cell r="P8985">
            <v>0</v>
          </cell>
          <cell r="R8985" t="str">
            <v>SINAPI</v>
          </cell>
        </row>
        <row r="8986">
          <cell r="G8986">
            <v>0</v>
          </cell>
          <cell r="H8986">
            <v>0</v>
          </cell>
          <cell r="O8986">
            <v>0</v>
          </cell>
          <cell r="P8986">
            <v>0</v>
          </cell>
          <cell r="R8986" t="str">
            <v>SINAPI</v>
          </cell>
        </row>
        <row r="8987">
          <cell r="G8987">
            <v>0</v>
          </cell>
          <cell r="H8987">
            <v>0</v>
          </cell>
          <cell r="O8987">
            <v>0</v>
          </cell>
          <cell r="P8987">
            <v>0</v>
          </cell>
          <cell r="R8987" t="str">
            <v>SINAPI</v>
          </cell>
        </row>
        <row r="8988">
          <cell r="G8988">
            <v>0</v>
          </cell>
          <cell r="H8988">
            <v>0</v>
          </cell>
          <cell r="O8988">
            <v>0</v>
          </cell>
          <cell r="P8988">
            <v>0</v>
          </cell>
          <cell r="R8988" t="str">
            <v>SINAPI</v>
          </cell>
        </row>
        <row r="8989">
          <cell r="G8989">
            <v>0</v>
          </cell>
          <cell r="H8989">
            <v>0</v>
          </cell>
          <cell r="O8989">
            <v>0</v>
          </cell>
          <cell r="P8989">
            <v>0</v>
          </cell>
          <cell r="R8989" t="str">
            <v>SINAPI</v>
          </cell>
        </row>
        <row r="8990">
          <cell r="G8990">
            <v>0</v>
          </cell>
          <cell r="H8990">
            <v>0</v>
          </cell>
          <cell r="O8990">
            <v>0</v>
          </cell>
          <cell r="P8990">
            <v>0</v>
          </cell>
          <cell r="R8990" t="str">
            <v>SINAPI</v>
          </cell>
        </row>
        <row r="8991">
          <cell r="G8991">
            <v>0</v>
          </cell>
          <cell r="H8991">
            <v>0</v>
          </cell>
          <cell r="O8991">
            <v>0</v>
          </cell>
          <cell r="P8991">
            <v>0</v>
          </cell>
          <cell r="R8991" t="str">
            <v>SINAPI</v>
          </cell>
        </row>
        <row r="8992">
          <cell r="G8992">
            <v>0</v>
          </cell>
          <cell r="H8992">
            <v>0</v>
          </cell>
          <cell r="O8992">
            <v>0</v>
          </cell>
          <cell r="P8992">
            <v>0</v>
          </cell>
          <cell r="R8992" t="str">
            <v>SINAPI</v>
          </cell>
        </row>
        <row r="8993">
          <cell r="G8993">
            <v>0</v>
          </cell>
          <cell r="H8993">
            <v>0</v>
          </cell>
          <cell r="O8993">
            <v>0</v>
          </cell>
          <cell r="P8993">
            <v>0</v>
          </cell>
          <cell r="R8993" t="str">
            <v>SINAPI</v>
          </cell>
        </row>
        <row r="8994">
          <cell r="G8994">
            <v>0</v>
          </cell>
          <cell r="H8994">
            <v>0</v>
          </cell>
          <cell r="O8994">
            <v>0</v>
          </cell>
          <cell r="P8994">
            <v>0</v>
          </cell>
          <cell r="R8994" t="str">
            <v>SINAPI</v>
          </cell>
        </row>
        <row r="8995">
          <cell r="G8995">
            <v>0</v>
          </cell>
          <cell r="H8995">
            <v>0</v>
          </cell>
          <cell r="O8995">
            <v>0</v>
          </cell>
          <cell r="P8995">
            <v>0</v>
          </cell>
          <cell r="R8995" t="str">
            <v>SINAPI</v>
          </cell>
        </row>
        <row r="8996">
          <cell r="G8996">
            <v>0</v>
          </cell>
          <cell r="H8996">
            <v>0</v>
          </cell>
          <cell r="O8996">
            <v>0</v>
          </cell>
          <cell r="P8996">
            <v>0</v>
          </cell>
          <cell r="R8996" t="str">
            <v>SINAPI</v>
          </cell>
        </row>
        <row r="8997">
          <cell r="G8997">
            <v>0</v>
          </cell>
          <cell r="H8997">
            <v>0</v>
          </cell>
          <cell r="O8997">
            <v>0</v>
          </cell>
          <cell r="P8997">
            <v>0</v>
          </cell>
          <cell r="R8997" t="str">
            <v>SINAPI</v>
          </cell>
        </row>
        <row r="8998">
          <cell r="G8998">
            <v>0</v>
          </cell>
          <cell r="H8998">
            <v>0</v>
          </cell>
          <cell r="O8998">
            <v>0</v>
          </cell>
          <cell r="P8998">
            <v>0</v>
          </cell>
          <cell r="R8998" t="str">
            <v>SINAPI</v>
          </cell>
        </row>
        <row r="8999">
          <cell r="G8999">
            <v>0</v>
          </cell>
          <cell r="H8999">
            <v>0</v>
          </cell>
          <cell r="O8999">
            <v>0</v>
          </cell>
          <cell r="P8999">
            <v>0</v>
          </cell>
          <cell r="R8999" t="str">
            <v>SINAPI</v>
          </cell>
        </row>
        <row r="9000">
          <cell r="G9000">
            <v>0</v>
          </cell>
          <cell r="H9000">
            <v>0</v>
          </cell>
          <cell r="O9000">
            <v>0</v>
          </cell>
          <cell r="P9000">
            <v>0</v>
          </cell>
          <cell r="R9000" t="str">
            <v>SINAPI</v>
          </cell>
        </row>
        <row r="9001">
          <cell r="G9001">
            <v>0</v>
          </cell>
          <cell r="H9001">
            <v>0</v>
          </cell>
          <cell r="O9001">
            <v>0</v>
          </cell>
          <cell r="P9001">
            <v>0</v>
          </cell>
          <cell r="R9001" t="str">
            <v>SINAPI</v>
          </cell>
        </row>
        <row r="9002">
          <cell r="G9002">
            <v>0</v>
          </cell>
          <cell r="H9002">
            <v>0</v>
          </cell>
          <cell r="O9002">
            <v>0</v>
          </cell>
          <cell r="P9002">
            <v>0</v>
          </cell>
          <cell r="R9002" t="str">
            <v>SINAPI</v>
          </cell>
        </row>
        <row r="9003">
          <cell r="G9003">
            <v>0</v>
          </cell>
          <cell r="H9003">
            <v>0</v>
          </cell>
          <cell r="O9003">
            <v>0</v>
          </cell>
          <cell r="P9003">
            <v>0</v>
          </cell>
          <cell r="R9003" t="str">
            <v>SINAPI</v>
          </cell>
        </row>
        <row r="9004">
          <cell r="G9004">
            <v>0</v>
          </cell>
          <cell r="H9004">
            <v>0</v>
          </cell>
          <cell r="O9004">
            <v>0</v>
          </cell>
          <cell r="P9004">
            <v>0</v>
          </cell>
          <cell r="R9004" t="str">
            <v>SINAPI</v>
          </cell>
        </row>
        <row r="9005">
          <cell r="G9005">
            <v>0</v>
          </cell>
          <cell r="H9005">
            <v>0</v>
          </cell>
          <cell r="O9005">
            <v>0</v>
          </cell>
          <cell r="P9005">
            <v>0</v>
          </cell>
          <cell r="R9005" t="str">
            <v>SINAPI</v>
          </cell>
        </row>
        <row r="9006">
          <cell r="G9006">
            <v>0</v>
          </cell>
          <cell r="H9006">
            <v>0</v>
          </cell>
          <cell r="O9006">
            <v>0</v>
          </cell>
          <cell r="P9006">
            <v>0</v>
          </cell>
          <cell r="R9006" t="str">
            <v>SINAPI</v>
          </cell>
        </row>
        <row r="9007">
          <cell r="G9007">
            <v>0</v>
          </cell>
          <cell r="H9007">
            <v>0</v>
          </cell>
          <cell r="O9007">
            <v>0</v>
          </cell>
          <cell r="P9007">
            <v>0</v>
          </cell>
          <cell r="R9007" t="str">
            <v>SINAPI</v>
          </cell>
        </row>
        <row r="9008">
          <cell r="G9008">
            <v>0</v>
          </cell>
          <cell r="H9008">
            <v>0</v>
          </cell>
          <cell r="O9008">
            <v>0</v>
          </cell>
          <cell r="P9008">
            <v>0</v>
          </cell>
          <cell r="R9008" t="str">
            <v>SINAPI</v>
          </cell>
        </row>
        <row r="9009">
          <cell r="G9009">
            <v>0</v>
          </cell>
          <cell r="H9009">
            <v>0</v>
          </cell>
          <cell r="O9009">
            <v>0</v>
          </cell>
          <cell r="P9009">
            <v>0</v>
          </cell>
          <cell r="R9009" t="str">
            <v>SINAPI</v>
          </cell>
        </row>
        <row r="9010">
          <cell r="G9010">
            <v>0</v>
          </cell>
          <cell r="H9010">
            <v>0</v>
          </cell>
          <cell r="O9010">
            <v>0</v>
          </cell>
          <cell r="P9010">
            <v>0</v>
          </cell>
          <cell r="R9010" t="str">
            <v>SINAPI</v>
          </cell>
        </row>
        <row r="9011">
          <cell r="G9011">
            <v>0</v>
          </cell>
          <cell r="H9011">
            <v>0</v>
          </cell>
          <cell r="O9011">
            <v>0</v>
          </cell>
          <cell r="P9011">
            <v>0</v>
          </cell>
          <cell r="R9011" t="str">
            <v>SINAPI</v>
          </cell>
        </row>
        <row r="9012">
          <cell r="G9012">
            <v>0</v>
          </cell>
          <cell r="H9012">
            <v>0</v>
          </cell>
          <cell r="O9012">
            <v>0</v>
          </cell>
          <cell r="P9012">
            <v>0</v>
          </cell>
          <cell r="R9012" t="str">
            <v>SINAPI</v>
          </cell>
        </row>
        <row r="9013">
          <cell r="G9013">
            <v>0</v>
          </cell>
          <cell r="H9013">
            <v>0</v>
          </cell>
          <cell r="O9013">
            <v>0</v>
          </cell>
          <cell r="P9013">
            <v>0</v>
          </cell>
          <cell r="R9013" t="str">
            <v>SINAPI</v>
          </cell>
        </row>
        <row r="9014">
          <cell r="G9014">
            <v>0</v>
          </cell>
          <cell r="H9014">
            <v>0</v>
          </cell>
          <cell r="O9014">
            <v>0</v>
          </cell>
          <cell r="P9014">
            <v>0</v>
          </cell>
          <cell r="R9014" t="str">
            <v>SINAPI</v>
          </cell>
        </row>
        <row r="9015">
          <cell r="G9015">
            <v>0</v>
          </cell>
          <cell r="H9015">
            <v>0</v>
          </cell>
          <cell r="O9015">
            <v>0</v>
          </cell>
          <cell r="P9015">
            <v>0</v>
          </cell>
          <cell r="R9015" t="str">
            <v>SINAPI</v>
          </cell>
        </row>
        <row r="9016">
          <cell r="G9016">
            <v>0</v>
          </cell>
          <cell r="H9016">
            <v>0</v>
          </cell>
          <cell r="O9016">
            <v>0</v>
          </cell>
          <cell r="P9016">
            <v>0</v>
          </cell>
          <cell r="R9016" t="str">
            <v>SINAPI</v>
          </cell>
        </row>
        <row r="9017">
          <cell r="G9017">
            <v>0</v>
          </cell>
          <cell r="H9017">
            <v>0</v>
          </cell>
          <cell r="O9017">
            <v>0</v>
          </cell>
          <cell r="P9017">
            <v>0</v>
          </cell>
          <cell r="R9017" t="str">
            <v>SINAPI</v>
          </cell>
        </row>
        <row r="9018">
          <cell r="G9018">
            <v>0</v>
          </cell>
          <cell r="H9018">
            <v>0</v>
          </cell>
          <cell r="O9018">
            <v>0</v>
          </cell>
          <cell r="P9018">
            <v>0</v>
          </cell>
          <cell r="R9018" t="str">
            <v>SINAPI</v>
          </cell>
        </row>
        <row r="9019">
          <cell r="G9019">
            <v>0</v>
          </cell>
          <cell r="H9019">
            <v>0</v>
          </cell>
          <cell r="O9019">
            <v>0</v>
          </cell>
          <cell r="P9019">
            <v>0</v>
          </cell>
          <cell r="R9019" t="str">
            <v>SINAPI</v>
          </cell>
        </row>
        <row r="9020">
          <cell r="G9020">
            <v>0</v>
          </cell>
          <cell r="H9020">
            <v>0</v>
          </cell>
          <cell r="O9020">
            <v>0</v>
          </cell>
          <cell r="P9020">
            <v>0</v>
          </cell>
          <cell r="R9020" t="str">
            <v>SINAPI</v>
          </cell>
        </row>
        <row r="9021">
          <cell r="G9021">
            <v>0</v>
          </cell>
          <cell r="H9021">
            <v>0</v>
          </cell>
          <cell r="O9021">
            <v>0</v>
          </cell>
          <cell r="P9021">
            <v>0</v>
          </cell>
          <cell r="R9021" t="str">
            <v>SINAPI</v>
          </cell>
        </row>
        <row r="9022">
          <cell r="G9022">
            <v>0</v>
          </cell>
          <cell r="H9022">
            <v>0</v>
          </cell>
          <cell r="O9022">
            <v>0</v>
          </cell>
          <cell r="P9022">
            <v>0</v>
          </cell>
          <cell r="R9022" t="str">
            <v>SINAPI</v>
          </cell>
        </row>
        <row r="9023">
          <cell r="G9023">
            <v>0</v>
          </cell>
          <cell r="H9023">
            <v>0</v>
          </cell>
          <cell r="O9023">
            <v>0</v>
          </cell>
          <cell r="P9023">
            <v>0</v>
          </cell>
          <cell r="R9023" t="str">
            <v>SINAPI</v>
          </cell>
        </row>
        <row r="9024">
          <cell r="G9024">
            <v>0</v>
          </cell>
          <cell r="H9024">
            <v>0</v>
          </cell>
          <cell r="O9024">
            <v>0</v>
          </cell>
          <cell r="P9024">
            <v>0</v>
          </cell>
          <cell r="R9024" t="str">
            <v>SINAPI</v>
          </cell>
        </row>
        <row r="9025">
          <cell r="G9025">
            <v>0</v>
          </cell>
          <cell r="H9025">
            <v>0</v>
          </cell>
          <cell r="O9025">
            <v>0</v>
          </cell>
          <cell r="P9025">
            <v>0</v>
          </cell>
          <cell r="R9025" t="str">
            <v>SINAPI</v>
          </cell>
        </row>
        <row r="9026">
          <cell r="G9026">
            <v>0</v>
          </cell>
          <cell r="H9026">
            <v>0</v>
          </cell>
          <cell r="O9026">
            <v>0</v>
          </cell>
          <cell r="P9026">
            <v>0</v>
          </cell>
          <cell r="R9026" t="str">
            <v>SINAPI</v>
          </cell>
        </row>
        <row r="9027">
          <cell r="G9027">
            <v>0</v>
          </cell>
          <cell r="H9027">
            <v>0</v>
          </cell>
          <cell r="O9027">
            <v>0</v>
          </cell>
          <cell r="P9027">
            <v>0</v>
          </cell>
          <cell r="R9027" t="str">
            <v>SINAPI</v>
          </cell>
        </row>
        <row r="9028">
          <cell r="G9028">
            <v>0</v>
          </cell>
          <cell r="H9028">
            <v>0</v>
          </cell>
          <cell r="O9028">
            <v>0</v>
          </cell>
          <cell r="P9028">
            <v>0</v>
          </cell>
          <cell r="R9028" t="str">
            <v>SINAPI</v>
          </cell>
        </row>
        <row r="9029">
          <cell r="G9029">
            <v>0</v>
          </cell>
          <cell r="H9029">
            <v>0</v>
          </cell>
          <cell r="O9029">
            <v>0</v>
          </cell>
          <cell r="P9029">
            <v>0</v>
          </cell>
          <cell r="R9029" t="str">
            <v>SINAPI</v>
          </cell>
        </row>
        <row r="9030">
          <cell r="G9030">
            <v>0</v>
          </cell>
          <cell r="H9030">
            <v>0</v>
          </cell>
          <cell r="O9030">
            <v>0</v>
          </cell>
          <cell r="P9030">
            <v>0</v>
          </cell>
          <cell r="R9030" t="str">
            <v>SINAPI</v>
          </cell>
        </row>
        <row r="9031">
          <cell r="G9031">
            <v>0</v>
          </cell>
          <cell r="H9031">
            <v>0</v>
          </cell>
          <cell r="O9031">
            <v>0</v>
          </cell>
          <cell r="P9031">
            <v>0</v>
          </cell>
          <cell r="R9031" t="str">
            <v>SINAPI</v>
          </cell>
        </row>
        <row r="9032">
          <cell r="G9032">
            <v>0</v>
          </cell>
          <cell r="H9032">
            <v>0</v>
          </cell>
          <cell r="O9032">
            <v>0</v>
          </cell>
          <cell r="P9032">
            <v>0</v>
          </cell>
          <cell r="R9032" t="str">
            <v>SINAPI</v>
          </cell>
        </row>
        <row r="9033">
          <cell r="G9033">
            <v>0</v>
          </cell>
          <cell r="H9033">
            <v>0</v>
          </cell>
          <cell r="O9033">
            <v>0</v>
          </cell>
          <cell r="P9033">
            <v>0</v>
          </cell>
          <cell r="R9033" t="str">
            <v>SINAPI</v>
          </cell>
        </row>
        <row r="9034">
          <cell r="G9034">
            <v>0</v>
          </cell>
          <cell r="H9034">
            <v>0</v>
          </cell>
          <cell r="O9034">
            <v>0</v>
          </cell>
          <cell r="P9034">
            <v>0</v>
          </cell>
          <cell r="R9034" t="str">
            <v>SINAPI</v>
          </cell>
        </row>
        <row r="9035">
          <cell r="G9035">
            <v>0</v>
          </cell>
          <cell r="H9035">
            <v>0</v>
          </cell>
          <cell r="O9035">
            <v>0</v>
          </cell>
          <cell r="P9035">
            <v>0</v>
          </cell>
          <cell r="R9035" t="str">
            <v>SINAPI</v>
          </cell>
        </row>
        <row r="9036">
          <cell r="G9036">
            <v>0</v>
          </cell>
          <cell r="H9036">
            <v>0</v>
          </cell>
          <cell r="O9036">
            <v>0</v>
          </cell>
          <cell r="P9036">
            <v>0</v>
          </cell>
          <cell r="R9036" t="str">
            <v>SINAPI</v>
          </cell>
        </row>
        <row r="9037">
          <cell r="G9037">
            <v>0</v>
          </cell>
          <cell r="H9037">
            <v>0</v>
          </cell>
          <cell r="O9037">
            <v>0</v>
          </cell>
          <cell r="P9037">
            <v>0</v>
          </cell>
          <cell r="R9037" t="str">
            <v>SINAPI</v>
          </cell>
        </row>
        <row r="9038">
          <cell r="G9038">
            <v>0</v>
          </cell>
          <cell r="H9038">
            <v>0</v>
          </cell>
          <cell r="O9038">
            <v>0</v>
          </cell>
          <cell r="P9038">
            <v>0</v>
          </cell>
          <cell r="R9038" t="str">
            <v>SINAPI</v>
          </cell>
        </row>
        <row r="9039">
          <cell r="G9039">
            <v>0</v>
          </cell>
          <cell r="H9039">
            <v>0</v>
          </cell>
          <cell r="O9039">
            <v>0</v>
          </cell>
          <cell r="P9039">
            <v>0</v>
          </cell>
          <cell r="R9039" t="str">
            <v>SINAPI</v>
          </cell>
        </row>
        <row r="9040">
          <cell r="G9040">
            <v>0</v>
          </cell>
          <cell r="H9040">
            <v>0</v>
          </cell>
          <cell r="O9040">
            <v>0</v>
          </cell>
          <cell r="P9040">
            <v>0</v>
          </cell>
          <cell r="R9040" t="str">
            <v>SINAPI</v>
          </cell>
        </row>
        <row r="9041">
          <cell r="G9041">
            <v>0</v>
          </cell>
          <cell r="H9041">
            <v>0</v>
          </cell>
          <cell r="O9041">
            <v>0</v>
          </cell>
          <cell r="P9041">
            <v>0</v>
          </cell>
          <cell r="R9041" t="str">
            <v>SINAPI</v>
          </cell>
        </row>
        <row r="9042">
          <cell r="G9042">
            <v>0</v>
          </cell>
          <cell r="H9042">
            <v>0</v>
          </cell>
          <cell r="O9042">
            <v>0</v>
          </cell>
          <cell r="P9042">
            <v>0</v>
          </cell>
          <cell r="R9042" t="str">
            <v>SINAPI</v>
          </cell>
        </row>
        <row r="9043">
          <cell r="G9043">
            <v>0</v>
          </cell>
          <cell r="H9043">
            <v>0</v>
          </cell>
          <cell r="O9043">
            <v>0</v>
          </cell>
          <cell r="P9043">
            <v>0</v>
          </cell>
          <cell r="R9043" t="str">
            <v>SINAPI</v>
          </cell>
        </row>
        <row r="9044">
          <cell r="G9044">
            <v>0</v>
          </cell>
          <cell r="H9044">
            <v>0</v>
          </cell>
          <cell r="O9044">
            <v>0</v>
          </cell>
          <cell r="P9044">
            <v>0</v>
          </cell>
          <cell r="R9044" t="str">
            <v>SINAPI</v>
          </cell>
        </row>
        <row r="9045">
          <cell r="G9045">
            <v>0</v>
          </cell>
          <cell r="H9045">
            <v>0</v>
          </cell>
          <cell r="O9045">
            <v>0</v>
          </cell>
          <cell r="P9045">
            <v>0</v>
          </cell>
          <cell r="R9045" t="str">
            <v>SINAPI</v>
          </cell>
        </row>
        <row r="9046">
          <cell r="G9046">
            <v>0</v>
          </cell>
          <cell r="H9046">
            <v>0</v>
          </cell>
          <cell r="O9046">
            <v>0</v>
          </cell>
          <cell r="P9046">
            <v>0</v>
          </cell>
          <cell r="R9046" t="str">
            <v>SINAPI</v>
          </cell>
        </row>
        <row r="9047">
          <cell r="G9047">
            <v>0</v>
          </cell>
          <cell r="H9047">
            <v>0</v>
          </cell>
          <cell r="O9047">
            <v>0</v>
          </cell>
          <cell r="P9047">
            <v>0</v>
          </cell>
          <cell r="R9047" t="str">
            <v>SINAPI</v>
          </cell>
        </row>
        <row r="9048">
          <cell r="G9048">
            <v>0</v>
          </cell>
          <cell r="H9048">
            <v>0</v>
          </cell>
          <cell r="O9048">
            <v>0</v>
          </cell>
          <cell r="P9048">
            <v>0</v>
          </cell>
          <cell r="R9048" t="str">
            <v>SINAPI</v>
          </cell>
        </row>
        <row r="9049">
          <cell r="G9049">
            <v>0</v>
          </cell>
          <cell r="H9049">
            <v>0</v>
          </cell>
          <cell r="O9049">
            <v>0</v>
          </cell>
          <cell r="P9049">
            <v>0</v>
          </cell>
          <cell r="R9049" t="str">
            <v>SINAPI</v>
          </cell>
        </row>
        <row r="9050">
          <cell r="G9050">
            <v>0</v>
          </cell>
          <cell r="H9050">
            <v>0</v>
          </cell>
          <cell r="O9050">
            <v>0</v>
          </cell>
          <cell r="P9050">
            <v>0</v>
          </cell>
          <cell r="R9050" t="str">
            <v>SINAPI</v>
          </cell>
        </row>
        <row r="9051">
          <cell r="G9051">
            <v>0</v>
          </cell>
          <cell r="H9051">
            <v>0</v>
          </cell>
          <cell r="O9051">
            <v>0</v>
          </cell>
          <cell r="P9051">
            <v>0</v>
          </cell>
          <cell r="R9051" t="str">
            <v>SINAPI</v>
          </cell>
        </row>
        <row r="9052">
          <cell r="G9052">
            <v>0</v>
          </cell>
          <cell r="H9052">
            <v>0</v>
          </cell>
          <cell r="O9052">
            <v>0</v>
          </cell>
          <cell r="P9052">
            <v>0</v>
          </cell>
          <cell r="R9052" t="str">
            <v>SINAPI</v>
          </cell>
        </row>
        <row r="9053">
          <cell r="G9053">
            <v>0</v>
          </cell>
          <cell r="H9053">
            <v>0</v>
          </cell>
          <cell r="O9053">
            <v>0</v>
          </cell>
          <cell r="P9053">
            <v>0</v>
          </cell>
          <cell r="R9053" t="str">
            <v>SINAPI</v>
          </cell>
        </row>
        <row r="9054">
          <cell r="G9054">
            <v>0</v>
          </cell>
          <cell r="H9054">
            <v>0</v>
          </cell>
          <cell r="O9054">
            <v>0</v>
          </cell>
          <cell r="P9054">
            <v>0</v>
          </cell>
          <cell r="R9054" t="str">
            <v>SINAPI</v>
          </cell>
        </row>
        <row r="9055">
          <cell r="G9055">
            <v>0</v>
          </cell>
          <cell r="H9055">
            <v>0</v>
          </cell>
          <cell r="O9055">
            <v>0</v>
          </cell>
          <cell r="P9055">
            <v>0</v>
          </cell>
          <cell r="R9055" t="str">
            <v>SINAPI</v>
          </cell>
        </row>
        <row r="9056">
          <cell r="G9056">
            <v>0</v>
          </cell>
          <cell r="H9056">
            <v>0</v>
          </cell>
          <cell r="O9056">
            <v>0</v>
          </cell>
          <cell r="P9056">
            <v>0</v>
          </cell>
          <cell r="R9056" t="str">
            <v>SINAPI</v>
          </cell>
        </row>
        <row r="9057">
          <cell r="G9057">
            <v>0</v>
          </cell>
          <cell r="H9057">
            <v>0</v>
          </cell>
          <cell r="O9057">
            <v>0</v>
          </cell>
          <cell r="P9057">
            <v>0</v>
          </cell>
          <cell r="R9057" t="str">
            <v>SINAPI</v>
          </cell>
        </row>
        <row r="9058">
          <cell r="G9058">
            <v>0</v>
          </cell>
          <cell r="H9058">
            <v>0</v>
          </cell>
          <cell r="O9058">
            <v>0</v>
          </cell>
          <cell r="P9058">
            <v>0</v>
          </cell>
          <cell r="R9058" t="str">
            <v>SINAPI</v>
          </cell>
        </row>
        <row r="9059">
          <cell r="G9059">
            <v>0</v>
          </cell>
          <cell r="H9059">
            <v>0</v>
          </cell>
          <cell r="O9059">
            <v>0</v>
          </cell>
          <cell r="P9059">
            <v>0</v>
          </cell>
          <cell r="R9059" t="str">
            <v>SINAPI</v>
          </cell>
        </row>
        <row r="9060">
          <cell r="G9060">
            <v>0</v>
          </cell>
          <cell r="H9060">
            <v>0</v>
          </cell>
          <cell r="O9060">
            <v>0</v>
          </cell>
          <cell r="P9060">
            <v>0</v>
          </cell>
          <cell r="R9060" t="str">
            <v>SINAPI</v>
          </cell>
        </row>
        <row r="9061">
          <cell r="G9061">
            <v>0</v>
          </cell>
          <cell r="H9061">
            <v>0</v>
          </cell>
          <cell r="O9061">
            <v>0</v>
          </cell>
          <cell r="P9061">
            <v>0</v>
          </cell>
          <cell r="R9061" t="str">
            <v>SINAPI</v>
          </cell>
        </row>
        <row r="9062">
          <cell r="G9062">
            <v>0</v>
          </cell>
          <cell r="H9062">
            <v>0</v>
          </cell>
          <cell r="O9062">
            <v>0</v>
          </cell>
          <cell r="P9062">
            <v>0</v>
          </cell>
          <cell r="R9062" t="str">
            <v>SINAPI</v>
          </cell>
        </row>
        <row r="9063">
          <cell r="G9063">
            <v>0</v>
          </cell>
          <cell r="H9063">
            <v>0</v>
          </cell>
          <cell r="O9063">
            <v>0</v>
          </cell>
          <cell r="P9063">
            <v>0</v>
          </cell>
          <cell r="R9063" t="str">
            <v>SINAPI</v>
          </cell>
        </row>
        <row r="9064">
          <cell r="G9064">
            <v>0</v>
          </cell>
          <cell r="H9064">
            <v>0</v>
          </cell>
          <cell r="O9064">
            <v>0</v>
          </cell>
          <cell r="P9064">
            <v>0</v>
          </cell>
          <cell r="R9064" t="str">
            <v>SINAPI</v>
          </cell>
        </row>
        <row r="9065">
          <cell r="G9065">
            <v>0</v>
          </cell>
          <cell r="H9065">
            <v>0</v>
          </cell>
          <cell r="O9065">
            <v>0</v>
          </cell>
          <cell r="P9065">
            <v>0</v>
          </cell>
          <cell r="R9065" t="str">
            <v>SINAPI</v>
          </cell>
        </row>
        <row r="9066">
          <cell r="G9066">
            <v>0</v>
          </cell>
          <cell r="H9066">
            <v>0</v>
          </cell>
          <cell r="O9066">
            <v>0</v>
          </cell>
          <cell r="P9066">
            <v>0</v>
          </cell>
          <cell r="R9066" t="str">
            <v>SINAPI</v>
          </cell>
        </row>
        <row r="9067">
          <cell r="G9067">
            <v>0</v>
          </cell>
          <cell r="H9067">
            <v>0</v>
          </cell>
          <cell r="O9067">
            <v>0</v>
          </cell>
          <cell r="P9067">
            <v>0</v>
          </cell>
          <cell r="R9067" t="str">
            <v>SINAPI</v>
          </cell>
        </row>
        <row r="9068">
          <cell r="G9068">
            <v>0</v>
          </cell>
          <cell r="H9068">
            <v>0</v>
          </cell>
          <cell r="O9068">
            <v>0</v>
          </cell>
          <cell r="P9068">
            <v>0</v>
          </cell>
          <cell r="R9068" t="str">
            <v>SINAPI</v>
          </cell>
        </row>
        <row r="9069">
          <cell r="G9069">
            <v>0</v>
          </cell>
          <cell r="H9069">
            <v>0</v>
          </cell>
          <cell r="O9069">
            <v>0</v>
          </cell>
          <cell r="P9069">
            <v>0</v>
          </cell>
          <cell r="R9069" t="str">
            <v>SINAPI</v>
          </cell>
        </row>
        <row r="9070">
          <cell r="G9070">
            <v>0</v>
          </cell>
          <cell r="H9070">
            <v>0</v>
          </cell>
          <cell r="O9070">
            <v>0</v>
          </cell>
          <cell r="P9070">
            <v>0</v>
          </cell>
          <cell r="R9070" t="str">
            <v>SINAPI</v>
          </cell>
        </row>
        <row r="9071">
          <cell r="G9071">
            <v>0</v>
          </cell>
          <cell r="H9071">
            <v>0</v>
          </cell>
          <cell r="O9071">
            <v>0</v>
          </cell>
          <cell r="P9071">
            <v>0</v>
          </cell>
          <cell r="R9071" t="str">
            <v>SINAPI</v>
          </cell>
        </row>
        <row r="9072">
          <cell r="G9072">
            <v>0</v>
          </cell>
          <cell r="H9072">
            <v>0</v>
          </cell>
          <cell r="O9072">
            <v>0</v>
          </cell>
          <cell r="P9072">
            <v>0</v>
          </cell>
          <cell r="R9072" t="str">
            <v>SINAPI</v>
          </cell>
        </row>
        <row r="9073">
          <cell r="G9073">
            <v>0</v>
          </cell>
          <cell r="H9073">
            <v>0</v>
          </cell>
          <cell r="O9073">
            <v>0</v>
          </cell>
          <cell r="P9073">
            <v>0</v>
          </cell>
          <cell r="R9073" t="str">
            <v>SINAPI</v>
          </cell>
        </row>
        <row r="9074">
          <cell r="G9074">
            <v>0</v>
          </cell>
          <cell r="H9074">
            <v>0</v>
          </cell>
          <cell r="O9074">
            <v>0</v>
          </cell>
          <cell r="P9074">
            <v>0</v>
          </cell>
          <cell r="R9074" t="str">
            <v>SINAPI</v>
          </cell>
        </row>
        <row r="9075">
          <cell r="G9075">
            <v>0</v>
          </cell>
          <cell r="H9075">
            <v>0</v>
          </cell>
          <cell r="O9075">
            <v>0</v>
          </cell>
          <cell r="P9075">
            <v>0</v>
          </cell>
          <cell r="R9075" t="str">
            <v>SINAPI</v>
          </cell>
        </row>
        <row r="9076">
          <cell r="G9076">
            <v>0</v>
          </cell>
          <cell r="H9076">
            <v>0</v>
          </cell>
          <cell r="O9076">
            <v>0</v>
          </cell>
          <cell r="P9076">
            <v>0</v>
          </cell>
          <cell r="R9076" t="str">
            <v>SINAPI</v>
          </cell>
        </row>
        <row r="9077">
          <cell r="G9077">
            <v>0</v>
          </cell>
          <cell r="H9077">
            <v>0</v>
          </cell>
          <cell r="O9077">
            <v>0</v>
          </cell>
          <cell r="P9077">
            <v>0</v>
          </cell>
          <cell r="R9077" t="str">
            <v>SINAPI</v>
          </cell>
        </row>
        <row r="9078">
          <cell r="G9078">
            <v>0</v>
          </cell>
          <cell r="H9078">
            <v>0</v>
          </cell>
          <cell r="O9078">
            <v>0</v>
          </cell>
          <cell r="P9078">
            <v>0</v>
          </cell>
          <cell r="R9078" t="str">
            <v>SINAPI</v>
          </cell>
        </row>
        <row r="9079">
          <cell r="G9079">
            <v>0</v>
          </cell>
          <cell r="H9079">
            <v>0</v>
          </cell>
          <cell r="O9079">
            <v>0</v>
          </cell>
          <cell r="P9079">
            <v>0</v>
          </cell>
          <cell r="R9079" t="str">
            <v>SINAPI</v>
          </cell>
        </row>
        <row r="9080">
          <cell r="G9080">
            <v>0</v>
          </cell>
          <cell r="H9080">
            <v>0</v>
          </cell>
          <cell r="O9080">
            <v>0</v>
          </cell>
          <cell r="P9080">
            <v>0</v>
          </cell>
          <cell r="R9080" t="str">
            <v>SINAPI</v>
          </cell>
        </row>
        <row r="9081">
          <cell r="G9081">
            <v>0</v>
          </cell>
          <cell r="H9081">
            <v>0</v>
          </cell>
          <cell r="O9081">
            <v>0</v>
          </cell>
          <cell r="P9081">
            <v>0</v>
          </cell>
          <cell r="R9081" t="str">
            <v>SINAPI</v>
          </cell>
        </row>
        <row r="9082">
          <cell r="G9082">
            <v>0</v>
          </cell>
          <cell r="H9082">
            <v>0</v>
          </cell>
          <cell r="O9082">
            <v>0</v>
          </cell>
          <cell r="P9082">
            <v>0</v>
          </cell>
          <cell r="R9082" t="str">
            <v>SINAPI</v>
          </cell>
        </row>
        <row r="9083">
          <cell r="G9083">
            <v>0</v>
          </cell>
          <cell r="H9083">
            <v>0</v>
          </cell>
          <cell r="O9083">
            <v>0</v>
          </cell>
          <cell r="P9083">
            <v>0</v>
          </cell>
          <cell r="R9083" t="str">
            <v>SINAPI</v>
          </cell>
        </row>
        <row r="9084">
          <cell r="G9084">
            <v>0</v>
          </cell>
          <cell r="H9084">
            <v>0</v>
          </cell>
          <cell r="O9084">
            <v>0</v>
          </cell>
          <cell r="P9084">
            <v>0</v>
          </cell>
          <cell r="R9084" t="str">
            <v>SINAPI</v>
          </cell>
        </row>
        <row r="9085">
          <cell r="G9085">
            <v>0</v>
          </cell>
          <cell r="H9085">
            <v>0</v>
          </cell>
          <cell r="O9085">
            <v>0</v>
          </cell>
          <cell r="P9085">
            <v>0</v>
          </cell>
          <cell r="R9085" t="str">
            <v>SINAPI</v>
          </cell>
        </row>
        <row r="9086">
          <cell r="G9086">
            <v>0</v>
          </cell>
          <cell r="H9086">
            <v>0</v>
          </cell>
          <cell r="O9086">
            <v>0</v>
          </cell>
          <cell r="P9086">
            <v>0</v>
          </cell>
          <cell r="R9086" t="str">
            <v>SINAPI</v>
          </cell>
        </row>
        <row r="9087">
          <cell r="G9087">
            <v>0</v>
          </cell>
          <cell r="H9087">
            <v>0</v>
          </cell>
          <cell r="O9087">
            <v>0</v>
          </cell>
          <cell r="P9087">
            <v>0</v>
          </cell>
          <cell r="R9087" t="str">
            <v>SINAPI</v>
          </cell>
        </row>
        <row r="9088">
          <cell r="G9088">
            <v>0</v>
          </cell>
          <cell r="H9088">
            <v>0</v>
          </cell>
          <cell r="O9088">
            <v>0</v>
          </cell>
          <cell r="P9088">
            <v>0</v>
          </cell>
          <cell r="R9088" t="str">
            <v>SINAPI</v>
          </cell>
        </row>
        <row r="9089">
          <cell r="G9089">
            <v>0</v>
          </cell>
          <cell r="H9089">
            <v>0</v>
          </cell>
          <cell r="O9089">
            <v>0</v>
          </cell>
          <cell r="P9089">
            <v>0</v>
          </cell>
          <cell r="R9089" t="str">
            <v>SINAPI</v>
          </cell>
        </row>
        <row r="9090">
          <cell r="G9090">
            <v>0</v>
          </cell>
          <cell r="H9090">
            <v>0</v>
          </cell>
          <cell r="O9090">
            <v>0</v>
          </cell>
          <cell r="P9090">
            <v>0</v>
          </cell>
          <cell r="R9090" t="str">
            <v>SINAPI</v>
          </cell>
        </row>
        <row r="9091">
          <cell r="G9091">
            <v>0</v>
          </cell>
          <cell r="H9091">
            <v>0</v>
          </cell>
          <cell r="O9091">
            <v>0</v>
          </cell>
          <cell r="P9091">
            <v>0</v>
          </cell>
          <cell r="R9091" t="str">
            <v>SINAPI</v>
          </cell>
        </row>
        <row r="9092">
          <cell r="G9092">
            <v>0</v>
          </cell>
          <cell r="H9092">
            <v>0</v>
          </cell>
          <cell r="O9092">
            <v>0</v>
          </cell>
          <cell r="P9092">
            <v>0</v>
          </cell>
          <cell r="R9092" t="str">
            <v>SINAPI</v>
          </cell>
        </row>
        <row r="9093">
          <cell r="G9093">
            <v>0</v>
          </cell>
          <cell r="H9093">
            <v>0</v>
          </cell>
          <cell r="O9093">
            <v>0</v>
          </cell>
          <cell r="P9093">
            <v>0</v>
          </cell>
          <cell r="R9093" t="str">
            <v>SINAPI</v>
          </cell>
        </row>
        <row r="9094">
          <cell r="G9094">
            <v>0</v>
          </cell>
          <cell r="H9094">
            <v>0</v>
          </cell>
          <cell r="O9094">
            <v>0</v>
          </cell>
          <cell r="P9094">
            <v>0</v>
          </cell>
          <cell r="R9094" t="str">
            <v>SINAPI</v>
          </cell>
        </row>
        <row r="9095">
          <cell r="G9095">
            <v>0</v>
          </cell>
          <cell r="H9095">
            <v>0</v>
          </cell>
          <cell r="O9095">
            <v>0</v>
          </cell>
          <cell r="P9095">
            <v>0</v>
          </cell>
          <cell r="R9095" t="str">
            <v>SINAPI</v>
          </cell>
        </row>
        <row r="9096">
          <cell r="G9096">
            <v>0</v>
          </cell>
          <cell r="H9096">
            <v>0</v>
          </cell>
          <cell r="O9096">
            <v>0</v>
          </cell>
          <cell r="P9096">
            <v>0</v>
          </cell>
          <cell r="R9096" t="str">
            <v>SINAPI</v>
          </cell>
        </row>
        <row r="9097">
          <cell r="G9097">
            <v>0</v>
          </cell>
          <cell r="H9097">
            <v>0</v>
          </cell>
          <cell r="O9097">
            <v>0</v>
          </cell>
          <cell r="P9097">
            <v>0</v>
          </cell>
          <cell r="R9097" t="str">
            <v>SINAPI</v>
          </cell>
        </row>
        <row r="9098">
          <cell r="G9098">
            <v>0</v>
          </cell>
          <cell r="H9098">
            <v>0</v>
          </cell>
          <cell r="O9098">
            <v>0</v>
          </cell>
          <cell r="P9098">
            <v>0</v>
          </cell>
          <cell r="R9098" t="str">
            <v>SINAPI</v>
          </cell>
        </row>
        <row r="9099">
          <cell r="G9099">
            <v>0</v>
          </cell>
          <cell r="H9099">
            <v>0</v>
          </cell>
          <cell r="O9099">
            <v>0</v>
          </cell>
          <cell r="P9099">
            <v>0</v>
          </cell>
          <cell r="R9099" t="str">
            <v>SINAPI</v>
          </cell>
        </row>
        <row r="9100">
          <cell r="G9100">
            <v>0</v>
          </cell>
          <cell r="H9100">
            <v>0</v>
          </cell>
          <cell r="O9100">
            <v>0</v>
          </cell>
          <cell r="P9100">
            <v>0</v>
          </cell>
          <cell r="R9100" t="str">
            <v>SINAPI</v>
          </cell>
        </row>
        <row r="9101">
          <cell r="G9101">
            <v>0</v>
          </cell>
          <cell r="H9101">
            <v>0</v>
          </cell>
          <cell r="O9101">
            <v>0</v>
          </cell>
          <cell r="P9101">
            <v>0</v>
          </cell>
          <cell r="R9101" t="str">
            <v>SINAPI</v>
          </cell>
        </row>
        <row r="9102">
          <cell r="G9102">
            <v>0</v>
          </cell>
          <cell r="H9102">
            <v>0</v>
          </cell>
          <cell r="O9102">
            <v>0</v>
          </cell>
          <cell r="P9102">
            <v>0</v>
          </cell>
          <cell r="R9102" t="str">
            <v>SINAPI</v>
          </cell>
        </row>
        <row r="9103">
          <cell r="G9103">
            <v>0</v>
          </cell>
          <cell r="H9103">
            <v>0</v>
          </cell>
          <cell r="O9103">
            <v>0</v>
          </cell>
          <cell r="P9103">
            <v>0</v>
          </cell>
          <cell r="R9103" t="str">
            <v>SINAPI</v>
          </cell>
        </row>
        <row r="9104">
          <cell r="G9104">
            <v>0</v>
          </cell>
          <cell r="H9104">
            <v>0</v>
          </cell>
          <cell r="O9104">
            <v>0</v>
          </cell>
          <cell r="P9104">
            <v>0</v>
          </cell>
          <cell r="R9104" t="str">
            <v>SINAPI</v>
          </cell>
        </row>
        <row r="9105">
          <cell r="G9105">
            <v>0</v>
          </cell>
          <cell r="H9105">
            <v>0</v>
          </cell>
          <cell r="O9105">
            <v>0</v>
          </cell>
          <cell r="P9105">
            <v>0</v>
          </cell>
          <cell r="R9105" t="str">
            <v>SINAPI</v>
          </cell>
        </row>
        <row r="9106">
          <cell r="G9106">
            <v>0</v>
          </cell>
          <cell r="H9106">
            <v>0</v>
          </cell>
          <cell r="O9106">
            <v>0</v>
          </cell>
          <cell r="P9106">
            <v>0</v>
          </cell>
          <cell r="R9106" t="str">
            <v>SINAPI</v>
          </cell>
        </row>
        <row r="9107">
          <cell r="G9107">
            <v>0</v>
          </cell>
          <cell r="H9107">
            <v>0</v>
          </cell>
          <cell r="O9107">
            <v>0</v>
          </cell>
          <cell r="P9107">
            <v>0</v>
          </cell>
          <cell r="R9107" t="str">
            <v>SINAPI</v>
          </cell>
        </row>
        <row r="9108">
          <cell r="G9108">
            <v>0</v>
          </cell>
          <cell r="H9108">
            <v>0</v>
          </cell>
          <cell r="O9108">
            <v>0</v>
          </cell>
          <cell r="P9108">
            <v>0</v>
          </cell>
          <cell r="R9108" t="str">
            <v>SINAPI</v>
          </cell>
        </row>
        <row r="9109">
          <cell r="G9109">
            <v>0</v>
          </cell>
          <cell r="H9109">
            <v>0</v>
          </cell>
          <cell r="O9109">
            <v>0</v>
          </cell>
          <cell r="P9109">
            <v>0</v>
          </cell>
          <cell r="R9109" t="str">
            <v>SINAPI</v>
          </cell>
        </row>
        <row r="9110">
          <cell r="G9110">
            <v>0</v>
          </cell>
          <cell r="H9110">
            <v>0</v>
          </cell>
          <cell r="O9110">
            <v>0</v>
          </cell>
          <cell r="P9110">
            <v>0</v>
          </cell>
          <cell r="R9110" t="str">
            <v>SINAPI</v>
          </cell>
        </row>
        <row r="9111">
          <cell r="G9111">
            <v>0</v>
          </cell>
          <cell r="H9111">
            <v>0</v>
          </cell>
          <cell r="O9111">
            <v>0</v>
          </cell>
          <cell r="P9111">
            <v>0</v>
          </cell>
          <cell r="R9111" t="str">
            <v>SINAPI</v>
          </cell>
        </row>
        <row r="9112">
          <cell r="G9112">
            <v>0</v>
          </cell>
          <cell r="H9112">
            <v>0</v>
          </cell>
          <cell r="O9112">
            <v>0</v>
          </cell>
          <cell r="P9112">
            <v>0</v>
          </cell>
          <cell r="R9112" t="str">
            <v>SINAPI</v>
          </cell>
        </row>
        <row r="9113">
          <cell r="G9113">
            <v>0</v>
          </cell>
          <cell r="H9113">
            <v>0</v>
          </cell>
          <cell r="O9113">
            <v>0</v>
          </cell>
          <cell r="P9113">
            <v>0</v>
          </cell>
          <cell r="R9113" t="str">
            <v>SINAPI</v>
          </cell>
        </row>
        <row r="9114">
          <cell r="G9114">
            <v>0</v>
          </cell>
          <cell r="H9114">
            <v>0</v>
          </cell>
          <cell r="O9114">
            <v>0</v>
          </cell>
          <cell r="P9114">
            <v>0</v>
          </cell>
          <cell r="R9114" t="str">
            <v>SINAPI</v>
          </cell>
        </row>
        <row r="9115">
          <cell r="G9115">
            <v>0</v>
          </cell>
          <cell r="H9115">
            <v>0</v>
          </cell>
          <cell r="O9115">
            <v>0</v>
          </cell>
          <cell r="P9115">
            <v>0</v>
          </cell>
          <cell r="R9115" t="str">
            <v>SINAPI</v>
          </cell>
        </row>
        <row r="9116">
          <cell r="G9116">
            <v>0</v>
          </cell>
          <cell r="H9116">
            <v>0</v>
          </cell>
          <cell r="O9116">
            <v>0</v>
          </cell>
          <cell r="P9116">
            <v>0</v>
          </cell>
          <cell r="R9116" t="str">
            <v>SINAPI</v>
          </cell>
        </row>
        <row r="9117">
          <cell r="G9117">
            <v>0</v>
          </cell>
          <cell r="H9117">
            <v>0</v>
          </cell>
          <cell r="O9117">
            <v>0</v>
          </cell>
          <cell r="P9117">
            <v>0</v>
          </cell>
          <cell r="R9117" t="str">
            <v>SINAPI</v>
          </cell>
        </row>
        <row r="9118">
          <cell r="G9118">
            <v>0</v>
          </cell>
          <cell r="H9118">
            <v>0</v>
          </cell>
          <cell r="O9118">
            <v>0</v>
          </cell>
          <cell r="P9118">
            <v>0</v>
          </cell>
          <cell r="R9118" t="str">
            <v>SINAPI</v>
          </cell>
        </row>
        <row r="9119">
          <cell r="G9119">
            <v>0</v>
          </cell>
          <cell r="H9119">
            <v>0</v>
          </cell>
          <cell r="O9119">
            <v>0</v>
          </cell>
          <cell r="P9119">
            <v>0</v>
          </cell>
          <cell r="R9119" t="str">
            <v>SINAPI</v>
          </cell>
        </row>
        <row r="9120">
          <cell r="G9120">
            <v>0</v>
          </cell>
          <cell r="H9120">
            <v>0</v>
          </cell>
          <cell r="O9120">
            <v>0</v>
          </cell>
          <cell r="P9120">
            <v>0</v>
          </cell>
          <cell r="R9120" t="str">
            <v>SINAPI</v>
          </cell>
        </row>
        <row r="9121">
          <cell r="G9121">
            <v>0</v>
          </cell>
          <cell r="H9121">
            <v>0</v>
          </cell>
          <cell r="O9121">
            <v>0</v>
          </cell>
          <cell r="P9121">
            <v>0</v>
          </cell>
          <cell r="R9121" t="str">
            <v>SINAPI</v>
          </cell>
        </row>
        <row r="9122">
          <cell r="G9122">
            <v>0</v>
          </cell>
          <cell r="H9122">
            <v>0</v>
          </cell>
          <cell r="O9122">
            <v>0</v>
          </cell>
          <cell r="P9122">
            <v>0</v>
          </cell>
          <cell r="R9122" t="str">
            <v>SINAPI</v>
          </cell>
        </row>
        <row r="9123">
          <cell r="G9123">
            <v>0</v>
          </cell>
          <cell r="H9123">
            <v>0</v>
          </cell>
          <cell r="O9123">
            <v>0</v>
          </cell>
          <cell r="P9123">
            <v>0</v>
          </cell>
          <cell r="R9123" t="str">
            <v>SINAPI</v>
          </cell>
        </row>
        <row r="9124">
          <cell r="G9124">
            <v>0</v>
          </cell>
          <cell r="H9124">
            <v>0</v>
          </cell>
          <cell r="O9124">
            <v>0</v>
          </cell>
          <cell r="P9124">
            <v>0</v>
          </cell>
          <cell r="R9124" t="str">
            <v>SINAPI</v>
          </cell>
        </row>
        <row r="9125">
          <cell r="G9125">
            <v>0</v>
          </cell>
          <cell r="H9125">
            <v>0</v>
          </cell>
          <cell r="O9125">
            <v>0</v>
          </cell>
          <cell r="P9125">
            <v>0</v>
          </cell>
          <cell r="R9125" t="str">
            <v>SINAPI</v>
          </cell>
        </row>
        <row r="9126">
          <cell r="G9126">
            <v>0</v>
          </cell>
          <cell r="H9126">
            <v>0</v>
          </cell>
          <cell r="O9126">
            <v>0</v>
          </cell>
          <cell r="P9126">
            <v>0</v>
          </cell>
          <cell r="R9126" t="str">
            <v>SINAPI</v>
          </cell>
        </row>
        <row r="9127">
          <cell r="G9127">
            <v>0</v>
          </cell>
          <cell r="H9127">
            <v>0</v>
          </cell>
          <cell r="O9127">
            <v>0</v>
          </cell>
          <cell r="P9127">
            <v>0</v>
          </cell>
          <cell r="R9127" t="str">
            <v>SINAPI</v>
          </cell>
        </row>
        <row r="9128">
          <cell r="G9128">
            <v>0</v>
          </cell>
          <cell r="H9128">
            <v>0</v>
          </cell>
          <cell r="O9128">
            <v>0</v>
          </cell>
          <cell r="P9128">
            <v>0</v>
          </cell>
          <cell r="R9128" t="str">
            <v>SINAPI</v>
          </cell>
        </row>
        <row r="9129">
          <cell r="G9129">
            <v>0</v>
          </cell>
          <cell r="H9129">
            <v>0</v>
          </cell>
          <cell r="O9129">
            <v>0</v>
          </cell>
          <cell r="P9129">
            <v>0</v>
          </cell>
          <cell r="R9129" t="str">
            <v>SINAPI</v>
          </cell>
        </row>
        <row r="9130">
          <cell r="G9130">
            <v>0</v>
          </cell>
          <cell r="H9130">
            <v>0</v>
          </cell>
          <cell r="O9130">
            <v>0</v>
          </cell>
          <cell r="P9130">
            <v>0</v>
          </cell>
          <cell r="R9130" t="str">
            <v>SINAPI</v>
          </cell>
        </row>
        <row r="9131">
          <cell r="G9131">
            <v>0</v>
          </cell>
          <cell r="H9131">
            <v>0</v>
          </cell>
          <cell r="O9131">
            <v>0</v>
          </cell>
          <cell r="P9131">
            <v>0</v>
          </cell>
          <cell r="R9131" t="str">
            <v>SINAPI</v>
          </cell>
        </row>
        <row r="9132">
          <cell r="G9132">
            <v>0</v>
          </cell>
          <cell r="H9132">
            <v>0</v>
          </cell>
          <cell r="O9132">
            <v>0</v>
          </cell>
          <cell r="P9132">
            <v>0</v>
          </cell>
          <cell r="R9132" t="str">
            <v>SINAPI</v>
          </cell>
        </row>
        <row r="9133">
          <cell r="G9133">
            <v>0</v>
          </cell>
          <cell r="H9133">
            <v>0</v>
          </cell>
          <cell r="O9133">
            <v>0</v>
          </cell>
          <cell r="P9133">
            <v>0</v>
          </cell>
          <cell r="R9133" t="str">
            <v>SINAPI</v>
          </cell>
        </row>
        <row r="9134">
          <cell r="G9134">
            <v>0</v>
          </cell>
          <cell r="H9134">
            <v>0</v>
          </cell>
          <cell r="O9134">
            <v>0</v>
          </cell>
          <cell r="P9134">
            <v>0</v>
          </cell>
          <cell r="R9134" t="str">
            <v>SINAPI</v>
          </cell>
        </row>
        <row r="9135">
          <cell r="G9135">
            <v>0</v>
          </cell>
          <cell r="H9135">
            <v>0</v>
          </cell>
          <cell r="O9135">
            <v>0</v>
          </cell>
          <cell r="P9135">
            <v>0</v>
          </cell>
          <cell r="R9135" t="str">
            <v>SINAPI</v>
          </cell>
        </row>
        <row r="9136">
          <cell r="G9136">
            <v>0</v>
          </cell>
          <cell r="H9136">
            <v>0</v>
          </cell>
          <cell r="O9136">
            <v>0</v>
          </cell>
          <cell r="P9136">
            <v>0</v>
          </cell>
          <cell r="R9136" t="str">
            <v>SINAPI</v>
          </cell>
        </row>
        <row r="9137">
          <cell r="G9137">
            <v>0</v>
          </cell>
          <cell r="H9137">
            <v>0</v>
          </cell>
          <cell r="O9137">
            <v>0</v>
          </cell>
          <cell r="P9137">
            <v>0</v>
          </cell>
          <cell r="R9137" t="str">
            <v>SINAPI</v>
          </cell>
        </row>
        <row r="9138">
          <cell r="G9138">
            <v>0</v>
          </cell>
          <cell r="H9138">
            <v>0</v>
          </cell>
          <cell r="O9138">
            <v>0</v>
          </cell>
          <cell r="P9138">
            <v>0</v>
          </cell>
          <cell r="R9138" t="str">
            <v>SINAPI</v>
          </cell>
        </row>
        <row r="9139">
          <cell r="G9139">
            <v>0</v>
          </cell>
          <cell r="H9139">
            <v>0</v>
          </cell>
          <cell r="O9139">
            <v>0</v>
          </cell>
          <cell r="P9139">
            <v>0</v>
          </cell>
          <cell r="R9139" t="str">
            <v>SINAPI</v>
          </cell>
        </row>
        <row r="9140">
          <cell r="G9140">
            <v>0</v>
          </cell>
          <cell r="H9140">
            <v>0</v>
          </cell>
          <cell r="O9140">
            <v>0</v>
          </cell>
          <cell r="P9140">
            <v>0</v>
          </cell>
          <cell r="R9140" t="str">
            <v>SINAPI</v>
          </cell>
        </row>
        <row r="9141">
          <cell r="G9141">
            <v>0</v>
          </cell>
          <cell r="H9141">
            <v>0</v>
          </cell>
          <cell r="O9141">
            <v>0</v>
          </cell>
          <cell r="P9141">
            <v>0</v>
          </cell>
          <cell r="R9141" t="str">
            <v>SINAPI</v>
          </cell>
        </row>
        <row r="9142">
          <cell r="G9142">
            <v>0</v>
          </cell>
          <cell r="H9142">
            <v>0</v>
          </cell>
          <cell r="O9142">
            <v>0</v>
          </cell>
          <cell r="P9142">
            <v>0</v>
          </cell>
          <cell r="R9142" t="str">
            <v>SINAPI</v>
          </cell>
        </row>
        <row r="9143">
          <cell r="G9143">
            <v>0</v>
          </cell>
          <cell r="H9143">
            <v>0</v>
          </cell>
          <cell r="O9143">
            <v>0</v>
          </cell>
          <cell r="P9143">
            <v>0</v>
          </cell>
          <cell r="R9143" t="str">
            <v>SINAPI</v>
          </cell>
        </row>
        <row r="9144">
          <cell r="G9144">
            <v>0</v>
          </cell>
          <cell r="H9144">
            <v>0</v>
          </cell>
          <cell r="O9144">
            <v>0</v>
          </cell>
          <cell r="P9144">
            <v>0</v>
          </cell>
          <cell r="R9144" t="str">
            <v>SINAPI</v>
          </cell>
        </row>
        <row r="9145">
          <cell r="G9145">
            <v>0</v>
          </cell>
          <cell r="H9145">
            <v>0</v>
          </cell>
          <cell r="O9145">
            <v>0</v>
          </cell>
          <cell r="P9145">
            <v>0</v>
          </cell>
          <cell r="R9145" t="str">
            <v>SINAPI</v>
          </cell>
        </row>
        <row r="9146">
          <cell r="G9146">
            <v>0</v>
          </cell>
          <cell r="H9146">
            <v>0</v>
          </cell>
          <cell r="O9146">
            <v>0</v>
          </cell>
          <cell r="P9146">
            <v>0</v>
          </cell>
          <cell r="R9146" t="str">
            <v>SINAPI</v>
          </cell>
        </row>
        <row r="9147">
          <cell r="G9147">
            <v>0</v>
          </cell>
          <cell r="H9147">
            <v>0</v>
          </cell>
          <cell r="O9147">
            <v>0</v>
          </cell>
          <cell r="P9147">
            <v>0</v>
          </cell>
          <cell r="R9147" t="str">
            <v>SINAPI</v>
          </cell>
        </row>
        <row r="9148">
          <cell r="G9148">
            <v>0</v>
          </cell>
          <cell r="H9148">
            <v>0</v>
          </cell>
          <cell r="O9148">
            <v>0</v>
          </cell>
          <cell r="P9148">
            <v>0</v>
          </cell>
          <cell r="R9148" t="str">
            <v>SINAPI</v>
          </cell>
        </row>
        <row r="9149">
          <cell r="G9149">
            <v>0</v>
          </cell>
          <cell r="H9149">
            <v>0</v>
          </cell>
          <cell r="O9149">
            <v>0</v>
          </cell>
          <cell r="P9149">
            <v>0</v>
          </cell>
          <cell r="R9149" t="str">
            <v>SINAPI</v>
          </cell>
        </row>
        <row r="9150">
          <cell r="G9150">
            <v>0</v>
          </cell>
          <cell r="H9150">
            <v>0</v>
          </cell>
          <cell r="O9150">
            <v>0</v>
          </cell>
          <cell r="P9150">
            <v>0</v>
          </cell>
          <cell r="R9150" t="str">
            <v>SINAPI</v>
          </cell>
        </row>
        <row r="9151">
          <cell r="G9151">
            <v>0</v>
          </cell>
          <cell r="H9151">
            <v>0</v>
          </cell>
          <cell r="O9151">
            <v>0</v>
          </cell>
          <cell r="P9151">
            <v>0</v>
          </cell>
          <cell r="R9151" t="str">
            <v>SINAPI</v>
          </cell>
        </row>
        <row r="9152">
          <cell r="G9152">
            <v>0</v>
          </cell>
          <cell r="H9152">
            <v>0</v>
          </cell>
          <cell r="O9152">
            <v>0</v>
          </cell>
          <cell r="P9152">
            <v>0</v>
          </cell>
          <cell r="R9152" t="str">
            <v>SINAPI</v>
          </cell>
        </row>
        <row r="9153">
          <cell r="G9153">
            <v>0</v>
          </cell>
          <cell r="H9153">
            <v>0</v>
          </cell>
          <cell r="O9153">
            <v>0</v>
          </cell>
          <cell r="P9153">
            <v>0</v>
          </cell>
          <cell r="R9153" t="str">
            <v>SINAPI</v>
          </cell>
        </row>
        <row r="9154">
          <cell r="G9154">
            <v>0</v>
          </cell>
          <cell r="H9154">
            <v>0</v>
          </cell>
          <cell r="O9154">
            <v>0</v>
          </cell>
          <cell r="P9154">
            <v>0</v>
          </cell>
          <cell r="R9154" t="str">
            <v>SINAPI</v>
          </cell>
        </row>
        <row r="9155">
          <cell r="G9155">
            <v>0</v>
          </cell>
          <cell r="H9155">
            <v>0</v>
          </cell>
          <cell r="O9155">
            <v>0</v>
          </cell>
          <cell r="P9155">
            <v>0</v>
          </cell>
          <cell r="R9155" t="str">
            <v>SINAPI</v>
          </cell>
        </row>
        <row r="9156">
          <cell r="G9156">
            <v>0</v>
          </cell>
          <cell r="H9156">
            <v>0</v>
          </cell>
          <cell r="O9156">
            <v>0</v>
          </cell>
          <cell r="P9156">
            <v>0</v>
          </cell>
          <cell r="R9156" t="str">
            <v>SINAPI</v>
          </cell>
        </row>
        <row r="9157">
          <cell r="G9157">
            <v>0</v>
          </cell>
          <cell r="H9157">
            <v>0</v>
          </cell>
          <cell r="O9157">
            <v>0</v>
          </cell>
          <cell r="P9157">
            <v>0</v>
          </cell>
          <cell r="R9157" t="str">
            <v>SINAPI</v>
          </cell>
        </row>
        <row r="9158">
          <cell r="G9158">
            <v>0</v>
          </cell>
          <cell r="H9158">
            <v>0</v>
          </cell>
          <cell r="O9158">
            <v>0</v>
          </cell>
          <cell r="P9158">
            <v>0</v>
          </cell>
          <cell r="R9158" t="str">
            <v>SINAPI</v>
          </cell>
        </row>
        <row r="9159">
          <cell r="G9159">
            <v>0</v>
          </cell>
          <cell r="H9159">
            <v>0</v>
          </cell>
          <cell r="O9159">
            <v>0</v>
          </cell>
          <cell r="P9159">
            <v>0</v>
          </cell>
          <cell r="R9159" t="str">
            <v>SINAPI</v>
          </cell>
        </row>
        <row r="9160">
          <cell r="G9160">
            <v>0</v>
          </cell>
          <cell r="H9160">
            <v>0</v>
          </cell>
          <cell r="O9160">
            <v>0</v>
          </cell>
          <cell r="P9160">
            <v>0</v>
          </cell>
          <cell r="R9160" t="str">
            <v>SINAPI</v>
          </cell>
        </row>
        <row r="9161">
          <cell r="G9161">
            <v>0</v>
          </cell>
          <cell r="H9161">
            <v>0</v>
          </cell>
          <cell r="O9161">
            <v>0</v>
          </cell>
          <cell r="P9161">
            <v>0</v>
          </cell>
          <cell r="R9161" t="str">
            <v>SINAPI</v>
          </cell>
        </row>
        <row r="9162">
          <cell r="G9162">
            <v>0</v>
          </cell>
          <cell r="H9162">
            <v>0</v>
          </cell>
          <cell r="O9162">
            <v>0</v>
          </cell>
          <cell r="P9162">
            <v>0</v>
          </cell>
          <cell r="R9162" t="str">
            <v>SINAPI</v>
          </cell>
        </row>
        <row r="9163">
          <cell r="G9163">
            <v>0</v>
          </cell>
          <cell r="H9163">
            <v>0</v>
          </cell>
          <cell r="O9163">
            <v>0</v>
          </cell>
          <cell r="P9163">
            <v>0</v>
          </cell>
          <cell r="R9163" t="str">
            <v>SINAPI</v>
          </cell>
        </row>
        <row r="9164">
          <cell r="G9164">
            <v>0</v>
          </cell>
          <cell r="H9164">
            <v>0</v>
          </cell>
          <cell r="O9164">
            <v>0</v>
          </cell>
          <cell r="P9164">
            <v>0</v>
          </cell>
          <cell r="R9164" t="str">
            <v>SINAPI</v>
          </cell>
        </row>
        <row r="9165">
          <cell r="G9165">
            <v>0</v>
          </cell>
          <cell r="H9165">
            <v>0</v>
          </cell>
          <cell r="O9165">
            <v>0</v>
          </cell>
          <cell r="P9165">
            <v>0</v>
          </cell>
          <cell r="R9165" t="str">
            <v>SINAPI</v>
          </cell>
        </row>
        <row r="9166">
          <cell r="G9166">
            <v>0</v>
          </cell>
          <cell r="H9166">
            <v>0</v>
          </cell>
          <cell r="O9166">
            <v>0</v>
          </cell>
          <cell r="P9166">
            <v>0</v>
          </cell>
          <cell r="R9166" t="str">
            <v>SINAPI</v>
          </cell>
        </row>
        <row r="9167">
          <cell r="G9167">
            <v>0</v>
          </cell>
          <cell r="H9167">
            <v>0</v>
          </cell>
          <cell r="O9167">
            <v>0</v>
          </cell>
          <cell r="P9167">
            <v>0</v>
          </cell>
          <cell r="R9167" t="str">
            <v>SINAPI</v>
          </cell>
        </row>
        <row r="9168">
          <cell r="G9168">
            <v>0</v>
          </cell>
          <cell r="H9168">
            <v>0</v>
          </cell>
          <cell r="O9168">
            <v>0</v>
          </cell>
          <cell r="P9168">
            <v>0</v>
          </cell>
          <cell r="R9168" t="str">
            <v>SINAPI</v>
          </cell>
        </row>
        <row r="9169">
          <cell r="G9169">
            <v>0</v>
          </cell>
          <cell r="H9169">
            <v>0</v>
          </cell>
          <cell r="O9169">
            <v>0</v>
          </cell>
          <cell r="P9169">
            <v>0</v>
          </cell>
          <cell r="R9169" t="str">
            <v>SINAPI</v>
          </cell>
        </row>
        <row r="9170">
          <cell r="G9170">
            <v>0</v>
          </cell>
          <cell r="H9170">
            <v>0</v>
          </cell>
          <cell r="O9170">
            <v>0</v>
          </cell>
          <cell r="P9170">
            <v>0</v>
          </cell>
          <cell r="R9170" t="str">
            <v>SINAPI</v>
          </cell>
        </row>
        <row r="9171">
          <cell r="G9171">
            <v>0</v>
          </cell>
          <cell r="H9171">
            <v>0</v>
          </cell>
          <cell r="O9171">
            <v>0</v>
          </cell>
          <cell r="P9171">
            <v>0</v>
          </cell>
          <cell r="R9171" t="str">
            <v>SINAPI</v>
          </cell>
        </row>
        <row r="9172">
          <cell r="G9172">
            <v>0</v>
          </cell>
          <cell r="H9172">
            <v>0</v>
          </cell>
          <cell r="O9172">
            <v>0</v>
          </cell>
          <cell r="P9172">
            <v>0</v>
          </cell>
          <cell r="R9172" t="str">
            <v>SINAPI</v>
          </cell>
        </row>
        <row r="9173">
          <cell r="G9173">
            <v>0</v>
          </cell>
          <cell r="H9173">
            <v>0</v>
          </cell>
          <cell r="O9173">
            <v>0</v>
          </cell>
          <cell r="P9173">
            <v>0</v>
          </cell>
          <cell r="R9173" t="str">
            <v>SINAPI</v>
          </cell>
        </row>
        <row r="9174">
          <cell r="G9174">
            <v>0</v>
          </cell>
          <cell r="H9174">
            <v>0</v>
          </cell>
          <cell r="O9174">
            <v>0</v>
          </cell>
          <cell r="P9174">
            <v>0</v>
          </cell>
          <cell r="R9174" t="str">
            <v>SINAPI</v>
          </cell>
        </row>
        <row r="9175">
          <cell r="G9175">
            <v>0</v>
          </cell>
          <cell r="H9175">
            <v>0</v>
          </cell>
          <cell r="O9175">
            <v>0</v>
          </cell>
          <cell r="P9175">
            <v>0</v>
          </cell>
          <cell r="R9175" t="str">
            <v>SINAPI</v>
          </cell>
        </row>
        <row r="9176">
          <cell r="G9176">
            <v>0</v>
          </cell>
          <cell r="H9176">
            <v>0</v>
          </cell>
          <cell r="O9176">
            <v>0</v>
          </cell>
          <cell r="P9176">
            <v>0</v>
          </cell>
          <cell r="R9176" t="str">
            <v>SINAPI</v>
          </cell>
        </row>
        <row r="9177">
          <cell r="G9177">
            <v>0</v>
          </cell>
          <cell r="H9177">
            <v>0</v>
          </cell>
          <cell r="O9177">
            <v>0</v>
          </cell>
          <cell r="P9177">
            <v>0</v>
          </cell>
          <cell r="R9177" t="str">
            <v>SINAPI</v>
          </cell>
        </row>
        <row r="9178">
          <cell r="G9178">
            <v>0</v>
          </cell>
          <cell r="H9178">
            <v>0</v>
          </cell>
          <cell r="O9178">
            <v>0</v>
          </cell>
          <cell r="P9178">
            <v>0</v>
          </cell>
          <cell r="R9178" t="str">
            <v>SINAPI</v>
          </cell>
        </row>
        <row r="9179">
          <cell r="G9179">
            <v>0</v>
          </cell>
          <cell r="H9179">
            <v>0</v>
          </cell>
          <cell r="O9179">
            <v>0</v>
          </cell>
          <cell r="P9179">
            <v>0</v>
          </cell>
          <cell r="R9179" t="str">
            <v>SINAPI</v>
          </cell>
        </row>
        <row r="9180">
          <cell r="G9180">
            <v>0</v>
          </cell>
          <cell r="H9180">
            <v>0</v>
          </cell>
          <cell r="O9180">
            <v>0</v>
          </cell>
          <cell r="P9180">
            <v>0</v>
          </cell>
          <cell r="R9180" t="str">
            <v>SINAPI</v>
          </cell>
        </row>
        <row r="9181">
          <cell r="G9181">
            <v>0</v>
          </cell>
          <cell r="H9181">
            <v>0</v>
          </cell>
          <cell r="O9181">
            <v>0</v>
          </cell>
          <cell r="P9181">
            <v>0</v>
          </cell>
          <cell r="R9181" t="str">
            <v>SINAPI</v>
          </cell>
        </row>
        <row r="9182">
          <cell r="G9182">
            <v>0</v>
          </cell>
          <cell r="H9182">
            <v>0</v>
          </cell>
          <cell r="O9182">
            <v>0</v>
          </cell>
          <cell r="P9182">
            <v>0</v>
          </cell>
          <cell r="R9182" t="str">
            <v>SINAPI</v>
          </cell>
        </row>
        <row r="9183">
          <cell r="G9183">
            <v>0</v>
          </cell>
          <cell r="H9183">
            <v>0</v>
          </cell>
          <cell r="O9183">
            <v>0</v>
          </cell>
          <cell r="P9183">
            <v>0</v>
          </cell>
          <cell r="R9183" t="str">
            <v>SINAPI</v>
          </cell>
        </row>
        <row r="9184">
          <cell r="G9184">
            <v>0</v>
          </cell>
          <cell r="H9184">
            <v>0</v>
          </cell>
          <cell r="O9184">
            <v>0</v>
          </cell>
          <cell r="P9184">
            <v>0</v>
          </cell>
          <cell r="R9184" t="str">
            <v>SINAPI</v>
          </cell>
        </row>
        <row r="9185">
          <cell r="G9185">
            <v>0</v>
          </cell>
          <cell r="H9185">
            <v>0</v>
          </cell>
          <cell r="O9185">
            <v>0</v>
          </cell>
          <cell r="P9185">
            <v>0</v>
          </cell>
          <cell r="R9185" t="str">
            <v>SINAPI</v>
          </cell>
        </row>
        <row r="9186">
          <cell r="G9186">
            <v>0</v>
          </cell>
          <cell r="H9186">
            <v>0</v>
          </cell>
          <cell r="O9186">
            <v>0</v>
          </cell>
          <cell r="P9186">
            <v>0</v>
          </cell>
          <cell r="R9186" t="str">
            <v>SINAPI</v>
          </cell>
        </row>
        <row r="9187">
          <cell r="G9187">
            <v>0</v>
          </cell>
          <cell r="H9187">
            <v>0</v>
          </cell>
          <cell r="O9187">
            <v>0</v>
          </cell>
          <cell r="P9187">
            <v>0</v>
          </cell>
          <cell r="R9187" t="str">
            <v>SINAPI</v>
          </cell>
        </row>
        <row r="9188">
          <cell r="G9188">
            <v>0</v>
          </cell>
          <cell r="H9188">
            <v>0</v>
          </cell>
          <cell r="O9188">
            <v>0</v>
          </cell>
          <cell r="P9188">
            <v>0</v>
          </cell>
          <cell r="R9188" t="str">
            <v>SINAPI</v>
          </cell>
        </row>
        <row r="9189">
          <cell r="G9189">
            <v>0</v>
          </cell>
          <cell r="H9189">
            <v>0</v>
          </cell>
          <cell r="O9189">
            <v>0</v>
          </cell>
          <cell r="P9189">
            <v>0</v>
          </cell>
          <cell r="R9189" t="str">
            <v>SINAPI</v>
          </cell>
        </row>
        <row r="9190">
          <cell r="G9190">
            <v>0</v>
          </cell>
          <cell r="H9190">
            <v>0</v>
          </cell>
          <cell r="O9190">
            <v>0</v>
          </cell>
          <cell r="P9190">
            <v>0</v>
          </cell>
          <cell r="R9190" t="str">
            <v>SINAPI</v>
          </cell>
        </row>
        <row r="9191">
          <cell r="G9191">
            <v>0</v>
          </cell>
          <cell r="H9191">
            <v>0</v>
          </cell>
          <cell r="O9191">
            <v>0</v>
          </cell>
          <cell r="P9191">
            <v>0</v>
          </cell>
          <cell r="R9191" t="str">
            <v>SINAPI</v>
          </cell>
        </row>
        <row r="9192">
          <cell r="G9192">
            <v>0</v>
          </cell>
          <cell r="H9192">
            <v>0</v>
          </cell>
          <cell r="O9192">
            <v>0</v>
          </cell>
          <cell r="P9192">
            <v>0</v>
          </cell>
          <cell r="R9192" t="str">
            <v>SINAPI</v>
          </cell>
        </row>
        <row r="9193">
          <cell r="G9193">
            <v>0</v>
          </cell>
          <cell r="H9193">
            <v>0</v>
          </cell>
          <cell r="O9193">
            <v>0</v>
          </cell>
          <cell r="P9193">
            <v>0</v>
          </cell>
          <cell r="R9193" t="str">
            <v>SINAPI</v>
          </cell>
        </row>
        <row r="9194">
          <cell r="G9194">
            <v>0</v>
          </cell>
          <cell r="H9194">
            <v>0</v>
          </cell>
          <cell r="O9194">
            <v>0</v>
          </cell>
          <cell r="P9194">
            <v>0</v>
          </cell>
          <cell r="R9194" t="str">
            <v>SINAPI</v>
          </cell>
        </row>
        <row r="9195">
          <cell r="G9195">
            <v>0</v>
          </cell>
          <cell r="H9195">
            <v>0</v>
          </cell>
          <cell r="O9195">
            <v>0</v>
          </cell>
          <cell r="P9195">
            <v>0</v>
          </cell>
          <cell r="R9195" t="str">
            <v>SINAPI</v>
          </cell>
        </row>
        <row r="9196">
          <cell r="G9196">
            <v>0</v>
          </cell>
          <cell r="H9196">
            <v>0</v>
          </cell>
          <cell r="O9196">
            <v>0</v>
          </cell>
          <cell r="P9196">
            <v>0</v>
          </cell>
          <cell r="R9196" t="str">
            <v>SINAPI</v>
          </cell>
        </row>
        <row r="9197">
          <cell r="G9197">
            <v>0</v>
          </cell>
          <cell r="H9197">
            <v>0</v>
          </cell>
          <cell r="O9197">
            <v>0</v>
          </cell>
          <cell r="P9197">
            <v>0</v>
          </cell>
          <cell r="R9197" t="str">
            <v>SINAPI</v>
          </cell>
        </row>
        <row r="9198">
          <cell r="G9198">
            <v>0</v>
          </cell>
          <cell r="H9198">
            <v>0</v>
          </cell>
          <cell r="O9198">
            <v>0</v>
          </cell>
          <cell r="P9198">
            <v>0</v>
          </cell>
          <cell r="R9198" t="str">
            <v>SINAPI</v>
          </cell>
        </row>
        <row r="9199">
          <cell r="G9199">
            <v>0</v>
          </cell>
          <cell r="H9199">
            <v>0</v>
          </cell>
          <cell r="O9199">
            <v>0</v>
          </cell>
          <cell r="P9199">
            <v>0</v>
          </cell>
          <cell r="R9199" t="str">
            <v>SINAPI</v>
          </cell>
        </row>
        <row r="9200">
          <cell r="G9200">
            <v>0</v>
          </cell>
          <cell r="H9200">
            <v>0</v>
          </cell>
          <cell r="O9200">
            <v>0</v>
          </cell>
          <cell r="P9200">
            <v>0</v>
          </cell>
          <cell r="R9200" t="str">
            <v>SINAPI</v>
          </cell>
        </row>
        <row r="9201">
          <cell r="G9201">
            <v>0</v>
          </cell>
          <cell r="H9201">
            <v>0</v>
          </cell>
          <cell r="O9201">
            <v>0</v>
          </cell>
          <cell r="P9201">
            <v>0</v>
          </cell>
          <cell r="R9201" t="str">
            <v>SINAPI</v>
          </cell>
        </row>
        <row r="9202">
          <cell r="G9202">
            <v>0</v>
          </cell>
          <cell r="H9202">
            <v>0</v>
          </cell>
          <cell r="O9202">
            <v>0</v>
          </cell>
          <cell r="P9202">
            <v>0</v>
          </cell>
          <cell r="R9202" t="str">
            <v>SINAPI</v>
          </cell>
        </row>
        <row r="9203">
          <cell r="G9203">
            <v>0</v>
          </cell>
          <cell r="H9203">
            <v>0</v>
          </cell>
          <cell r="O9203">
            <v>0</v>
          </cell>
          <cell r="P9203">
            <v>0</v>
          </cell>
          <cell r="R9203" t="str">
            <v>SINAPI</v>
          </cell>
        </row>
        <row r="9204">
          <cell r="G9204">
            <v>0</v>
          </cell>
          <cell r="H9204">
            <v>0</v>
          </cell>
          <cell r="O9204">
            <v>0</v>
          </cell>
          <cell r="P9204">
            <v>0</v>
          </cell>
          <cell r="R9204" t="str">
            <v>SINAPI</v>
          </cell>
        </row>
        <row r="9205">
          <cell r="G9205">
            <v>0</v>
          </cell>
          <cell r="H9205">
            <v>0</v>
          </cell>
          <cell r="O9205">
            <v>0</v>
          </cell>
          <cell r="P9205">
            <v>0</v>
          </cell>
          <cell r="R9205" t="str">
            <v>SINAPI</v>
          </cell>
        </row>
        <row r="9206">
          <cell r="G9206">
            <v>0</v>
          </cell>
          <cell r="H9206">
            <v>0</v>
          </cell>
          <cell r="O9206">
            <v>0</v>
          </cell>
          <cell r="P9206">
            <v>0</v>
          </cell>
          <cell r="R9206" t="str">
            <v>SINAPI</v>
          </cell>
        </row>
        <row r="9207">
          <cell r="G9207">
            <v>0</v>
          </cell>
          <cell r="H9207">
            <v>0</v>
          </cell>
          <cell r="O9207">
            <v>0</v>
          </cell>
          <cell r="P9207">
            <v>0</v>
          </cell>
          <cell r="R9207" t="str">
            <v>SINAPI</v>
          </cell>
        </row>
        <row r="9208">
          <cell r="G9208">
            <v>0</v>
          </cell>
          <cell r="H9208">
            <v>0</v>
          </cell>
          <cell r="O9208">
            <v>0</v>
          </cell>
          <cell r="P9208">
            <v>0</v>
          </cell>
          <cell r="R9208" t="str">
            <v>SINAPI</v>
          </cell>
        </row>
        <row r="9209">
          <cell r="G9209">
            <v>0</v>
          </cell>
          <cell r="H9209">
            <v>0</v>
          </cell>
          <cell r="O9209">
            <v>0</v>
          </cell>
          <cell r="P9209">
            <v>0</v>
          </cell>
          <cell r="R9209" t="str">
            <v>SINAPI</v>
          </cell>
        </row>
        <row r="9210">
          <cell r="G9210">
            <v>0</v>
          </cell>
          <cell r="H9210">
            <v>0</v>
          </cell>
          <cell r="O9210">
            <v>0</v>
          </cell>
          <cell r="P9210">
            <v>0</v>
          </cell>
          <cell r="R9210" t="str">
            <v>SINAPI</v>
          </cell>
        </row>
        <row r="9211">
          <cell r="G9211">
            <v>0</v>
          </cell>
          <cell r="H9211">
            <v>0</v>
          </cell>
          <cell r="O9211">
            <v>0</v>
          </cell>
          <cell r="P9211">
            <v>0</v>
          </cell>
          <cell r="R9211" t="str">
            <v>SINAPI</v>
          </cell>
        </row>
        <row r="9212">
          <cell r="G9212">
            <v>0</v>
          </cell>
          <cell r="H9212">
            <v>0</v>
          </cell>
          <cell r="O9212">
            <v>0</v>
          </cell>
          <cell r="P9212">
            <v>0</v>
          </cell>
          <cell r="R9212" t="str">
            <v>SINAPI</v>
          </cell>
        </row>
        <row r="9213">
          <cell r="G9213">
            <v>0</v>
          </cell>
          <cell r="H9213">
            <v>0</v>
          </cell>
          <cell r="O9213">
            <v>0</v>
          </cell>
          <cell r="P9213">
            <v>0</v>
          </cell>
          <cell r="R9213" t="str">
            <v>SINAPI</v>
          </cell>
        </row>
        <row r="9214">
          <cell r="G9214">
            <v>0</v>
          </cell>
          <cell r="H9214">
            <v>0</v>
          </cell>
          <cell r="O9214">
            <v>0</v>
          </cell>
          <cell r="P9214">
            <v>0</v>
          </cell>
          <cell r="R9214" t="str">
            <v>SINAPI</v>
          </cell>
        </row>
        <row r="9215">
          <cell r="G9215">
            <v>0</v>
          </cell>
          <cell r="H9215">
            <v>0</v>
          </cell>
          <cell r="O9215">
            <v>0</v>
          </cell>
          <cell r="P9215">
            <v>0</v>
          </cell>
          <cell r="R9215" t="str">
            <v>SINAPI</v>
          </cell>
        </row>
        <row r="9216">
          <cell r="G9216">
            <v>0</v>
          </cell>
          <cell r="H9216">
            <v>0</v>
          </cell>
          <cell r="O9216">
            <v>0</v>
          </cell>
          <cell r="P9216">
            <v>0</v>
          </cell>
          <cell r="R9216" t="str">
            <v>SINAPI</v>
          </cell>
        </row>
        <row r="9217">
          <cell r="G9217">
            <v>0</v>
          </cell>
          <cell r="H9217">
            <v>0</v>
          </cell>
          <cell r="O9217">
            <v>0</v>
          </cell>
          <cell r="P9217">
            <v>0</v>
          </cell>
          <cell r="R9217" t="str">
            <v>SINAPI</v>
          </cell>
        </row>
        <row r="9218">
          <cell r="G9218">
            <v>0</v>
          </cell>
          <cell r="H9218">
            <v>0</v>
          </cell>
          <cell r="O9218">
            <v>0</v>
          </cell>
          <cell r="P9218">
            <v>0</v>
          </cell>
          <cell r="R9218" t="str">
            <v>SINAPI</v>
          </cell>
        </row>
        <row r="9219">
          <cell r="G9219">
            <v>0</v>
          </cell>
          <cell r="H9219">
            <v>0</v>
          </cell>
          <cell r="O9219">
            <v>0</v>
          </cell>
          <cell r="P9219">
            <v>0</v>
          </cell>
          <cell r="R9219" t="str">
            <v>SINAPI</v>
          </cell>
        </row>
        <row r="9220">
          <cell r="G9220">
            <v>0</v>
          </cell>
          <cell r="H9220">
            <v>0</v>
          </cell>
          <cell r="O9220">
            <v>0</v>
          </cell>
          <cell r="P9220">
            <v>0</v>
          </cell>
          <cell r="R9220" t="str">
            <v>SINAPI</v>
          </cell>
        </row>
        <row r="9221">
          <cell r="G9221">
            <v>0</v>
          </cell>
          <cell r="H9221">
            <v>0</v>
          </cell>
          <cell r="O9221">
            <v>0</v>
          </cell>
          <cell r="P9221">
            <v>0</v>
          </cell>
          <cell r="R9221" t="str">
            <v>SINAPI</v>
          </cell>
        </row>
        <row r="9222">
          <cell r="G9222">
            <v>0</v>
          </cell>
          <cell r="H9222">
            <v>0</v>
          </cell>
          <cell r="O9222">
            <v>0</v>
          </cell>
          <cell r="P9222">
            <v>0</v>
          </cell>
          <cell r="R9222" t="str">
            <v>SINAPI</v>
          </cell>
        </row>
        <row r="9223">
          <cell r="G9223">
            <v>0</v>
          </cell>
          <cell r="H9223">
            <v>0</v>
          </cell>
          <cell r="O9223">
            <v>0</v>
          </cell>
          <cell r="P9223">
            <v>0</v>
          </cell>
          <cell r="R9223" t="str">
            <v>SINAPI</v>
          </cell>
        </row>
        <row r="9224">
          <cell r="G9224">
            <v>0</v>
          </cell>
          <cell r="H9224">
            <v>0</v>
          </cell>
          <cell r="O9224">
            <v>0</v>
          </cell>
          <cell r="P9224">
            <v>0</v>
          </cell>
          <cell r="R9224" t="str">
            <v>SINAPI</v>
          </cell>
        </row>
        <row r="9225">
          <cell r="G9225">
            <v>0</v>
          </cell>
          <cell r="H9225">
            <v>0</v>
          </cell>
          <cell r="O9225">
            <v>0</v>
          </cell>
          <cell r="P9225">
            <v>0</v>
          </cell>
          <cell r="R9225" t="str">
            <v>SINAPI</v>
          </cell>
        </row>
        <row r="9226">
          <cell r="G9226">
            <v>0</v>
          </cell>
          <cell r="H9226">
            <v>0</v>
          </cell>
          <cell r="O9226">
            <v>0</v>
          </cell>
          <cell r="P9226">
            <v>0</v>
          </cell>
          <cell r="R9226" t="str">
            <v>SINAPI</v>
          </cell>
        </row>
        <row r="9227">
          <cell r="G9227">
            <v>0</v>
          </cell>
          <cell r="H9227">
            <v>0</v>
          </cell>
          <cell r="O9227">
            <v>0</v>
          </cell>
          <cell r="P9227">
            <v>0</v>
          </cell>
          <cell r="R9227" t="str">
            <v>SINAPI</v>
          </cell>
        </row>
        <row r="9228">
          <cell r="G9228">
            <v>0</v>
          </cell>
          <cell r="H9228">
            <v>0</v>
          </cell>
          <cell r="O9228">
            <v>0</v>
          </cell>
          <cell r="P9228">
            <v>0</v>
          </cell>
          <cell r="R9228" t="str">
            <v>SINAPI</v>
          </cell>
        </row>
        <row r="9229">
          <cell r="G9229">
            <v>0</v>
          </cell>
          <cell r="H9229">
            <v>0</v>
          </cell>
          <cell r="O9229">
            <v>0</v>
          </cell>
          <cell r="P9229">
            <v>0</v>
          </cell>
          <cell r="R9229" t="str">
            <v>SINAPI</v>
          </cell>
        </row>
        <row r="9230">
          <cell r="G9230">
            <v>0</v>
          </cell>
          <cell r="H9230">
            <v>0</v>
          </cell>
          <cell r="O9230">
            <v>0</v>
          </cell>
          <cell r="P9230">
            <v>0</v>
          </cell>
          <cell r="R9230" t="str">
            <v>SINAPI</v>
          </cell>
        </row>
        <row r="9231">
          <cell r="G9231">
            <v>0</v>
          </cell>
          <cell r="H9231">
            <v>0</v>
          </cell>
          <cell r="O9231">
            <v>0</v>
          </cell>
          <cell r="P9231">
            <v>0</v>
          </cell>
          <cell r="R9231" t="str">
            <v>SINAPI</v>
          </cell>
        </row>
        <row r="9232">
          <cell r="G9232">
            <v>0</v>
          </cell>
          <cell r="H9232">
            <v>0</v>
          </cell>
          <cell r="O9232">
            <v>0</v>
          </cell>
          <cell r="P9232">
            <v>0</v>
          </cell>
          <cell r="R9232" t="str">
            <v>SINAPI</v>
          </cell>
        </row>
        <row r="9233">
          <cell r="G9233">
            <v>0</v>
          </cell>
          <cell r="H9233">
            <v>0</v>
          </cell>
          <cell r="O9233">
            <v>0</v>
          </cell>
          <cell r="P9233">
            <v>0</v>
          </cell>
          <cell r="R9233" t="str">
            <v>SINAPI</v>
          </cell>
        </row>
        <row r="9234">
          <cell r="G9234">
            <v>0</v>
          </cell>
          <cell r="H9234">
            <v>0</v>
          </cell>
          <cell r="O9234">
            <v>0</v>
          </cell>
          <cell r="P9234">
            <v>0</v>
          </cell>
          <cell r="R9234" t="str">
            <v>SINAPI</v>
          </cell>
        </row>
        <row r="9235">
          <cell r="G9235">
            <v>0</v>
          </cell>
          <cell r="H9235">
            <v>0</v>
          </cell>
          <cell r="O9235">
            <v>0</v>
          </cell>
          <cell r="P9235">
            <v>0</v>
          </cell>
          <cell r="R9235" t="str">
            <v>SINAPI</v>
          </cell>
        </row>
        <row r="9236">
          <cell r="G9236">
            <v>0</v>
          </cell>
          <cell r="H9236">
            <v>0</v>
          </cell>
          <cell r="O9236">
            <v>0</v>
          </cell>
          <cell r="P9236">
            <v>0</v>
          </cell>
          <cell r="R9236" t="str">
            <v>SINAPI</v>
          </cell>
        </row>
        <row r="9237">
          <cell r="G9237">
            <v>0</v>
          </cell>
          <cell r="H9237">
            <v>0</v>
          </cell>
          <cell r="O9237">
            <v>0</v>
          </cell>
          <cell r="P9237">
            <v>0</v>
          </cell>
          <cell r="R9237" t="str">
            <v>SINAPI</v>
          </cell>
        </row>
        <row r="9238">
          <cell r="G9238">
            <v>0</v>
          </cell>
          <cell r="H9238">
            <v>0</v>
          </cell>
          <cell r="O9238">
            <v>0</v>
          </cell>
          <cell r="P9238">
            <v>0</v>
          </cell>
          <cell r="R9238" t="str">
            <v>SINAPI</v>
          </cell>
        </row>
        <row r="9239">
          <cell r="G9239">
            <v>0</v>
          </cell>
          <cell r="H9239">
            <v>0</v>
          </cell>
          <cell r="O9239">
            <v>0</v>
          </cell>
          <cell r="P9239">
            <v>0</v>
          </cell>
          <cell r="R9239" t="str">
            <v>SINAPI</v>
          </cell>
        </row>
        <row r="9240">
          <cell r="G9240">
            <v>0</v>
          </cell>
          <cell r="H9240">
            <v>0</v>
          </cell>
          <cell r="O9240">
            <v>0</v>
          </cell>
          <cell r="P9240">
            <v>0</v>
          </cell>
          <cell r="R9240" t="str">
            <v>SINAPI</v>
          </cell>
        </row>
        <row r="9241">
          <cell r="G9241">
            <v>0</v>
          </cell>
          <cell r="H9241">
            <v>0</v>
          </cell>
          <cell r="O9241">
            <v>0</v>
          </cell>
          <cell r="P9241">
            <v>0</v>
          </cell>
          <cell r="R9241" t="str">
            <v>SINAPI</v>
          </cell>
        </row>
        <row r="9242">
          <cell r="G9242">
            <v>0</v>
          </cell>
          <cell r="H9242">
            <v>0</v>
          </cell>
          <cell r="O9242">
            <v>0</v>
          </cell>
          <cell r="P9242">
            <v>0</v>
          </cell>
          <cell r="R9242" t="str">
            <v>SINAPI</v>
          </cell>
        </row>
        <row r="9243">
          <cell r="G9243">
            <v>0</v>
          </cell>
          <cell r="H9243">
            <v>0</v>
          </cell>
          <cell r="O9243">
            <v>0</v>
          </cell>
          <cell r="P9243">
            <v>0</v>
          </cell>
          <cell r="R9243" t="str">
            <v>SINAPI</v>
          </cell>
        </row>
        <row r="9244">
          <cell r="G9244">
            <v>0</v>
          </cell>
          <cell r="H9244">
            <v>0</v>
          </cell>
          <cell r="O9244">
            <v>0</v>
          </cell>
          <cell r="P9244">
            <v>0</v>
          </cell>
          <cell r="R9244" t="str">
            <v>SINAPI</v>
          </cell>
        </row>
        <row r="9245">
          <cell r="G9245">
            <v>0</v>
          </cell>
          <cell r="H9245">
            <v>0</v>
          </cell>
          <cell r="O9245">
            <v>0</v>
          </cell>
          <cell r="P9245">
            <v>0</v>
          </cell>
          <cell r="R9245" t="str">
            <v>SINAPI</v>
          </cell>
        </row>
        <row r="9246">
          <cell r="G9246">
            <v>0</v>
          </cell>
          <cell r="H9246">
            <v>0</v>
          </cell>
          <cell r="O9246">
            <v>0</v>
          </cell>
          <cell r="P9246">
            <v>0</v>
          </cell>
          <cell r="R9246" t="str">
            <v>SINAPI</v>
          </cell>
        </row>
        <row r="9247">
          <cell r="G9247">
            <v>0</v>
          </cell>
          <cell r="H9247">
            <v>0</v>
          </cell>
          <cell r="O9247">
            <v>0</v>
          </cell>
          <cell r="P9247">
            <v>0</v>
          </cell>
          <cell r="R9247" t="str">
            <v>SINAPI</v>
          </cell>
        </row>
        <row r="9248">
          <cell r="G9248">
            <v>0</v>
          </cell>
          <cell r="H9248">
            <v>0</v>
          </cell>
          <cell r="O9248">
            <v>0</v>
          </cell>
          <cell r="P9248">
            <v>0</v>
          </cell>
          <cell r="R9248" t="str">
            <v>SINAPI</v>
          </cell>
        </row>
        <row r="9249">
          <cell r="G9249">
            <v>0</v>
          </cell>
          <cell r="H9249">
            <v>0</v>
          </cell>
          <cell r="O9249">
            <v>0</v>
          </cell>
          <cell r="P9249">
            <v>0</v>
          </cell>
          <cell r="R9249" t="str">
            <v>SINAPI</v>
          </cell>
        </row>
        <row r="9250">
          <cell r="G9250">
            <v>0</v>
          </cell>
          <cell r="H9250">
            <v>0</v>
          </cell>
          <cell r="O9250">
            <v>0</v>
          </cell>
          <cell r="P9250">
            <v>0</v>
          </cell>
          <cell r="R9250" t="str">
            <v>SINAPI</v>
          </cell>
        </row>
        <row r="9251">
          <cell r="G9251">
            <v>0</v>
          </cell>
          <cell r="H9251">
            <v>0</v>
          </cell>
          <cell r="O9251">
            <v>0</v>
          </cell>
          <cell r="P9251">
            <v>0</v>
          </cell>
          <cell r="R9251" t="str">
            <v>SINAPI</v>
          </cell>
        </row>
        <row r="9252">
          <cell r="G9252">
            <v>0</v>
          </cell>
          <cell r="H9252">
            <v>0</v>
          </cell>
          <cell r="O9252">
            <v>0</v>
          </cell>
          <cell r="P9252">
            <v>0</v>
          </cell>
          <cell r="R9252" t="str">
            <v>SINAPI</v>
          </cell>
        </row>
        <row r="9253">
          <cell r="G9253">
            <v>0</v>
          </cell>
          <cell r="H9253">
            <v>0</v>
          </cell>
          <cell r="O9253">
            <v>0</v>
          </cell>
          <cell r="P9253">
            <v>0</v>
          </cell>
          <cell r="R9253" t="str">
            <v>SINAPI</v>
          </cell>
        </row>
        <row r="9254">
          <cell r="G9254">
            <v>0</v>
          </cell>
          <cell r="H9254">
            <v>0</v>
          </cell>
          <cell r="O9254">
            <v>0</v>
          </cell>
          <cell r="P9254">
            <v>0</v>
          </cell>
          <cell r="R9254" t="str">
            <v>SINAPI</v>
          </cell>
        </row>
        <row r="9255">
          <cell r="G9255">
            <v>0</v>
          </cell>
          <cell r="H9255">
            <v>0</v>
          </cell>
          <cell r="O9255">
            <v>0</v>
          </cell>
          <cell r="P9255">
            <v>0</v>
          </cell>
          <cell r="R9255" t="str">
            <v>SINAPI</v>
          </cell>
        </row>
        <row r="9256">
          <cell r="G9256">
            <v>0</v>
          </cell>
          <cell r="H9256">
            <v>0</v>
          </cell>
          <cell r="O9256">
            <v>0</v>
          </cell>
          <cell r="P9256">
            <v>0</v>
          </cell>
          <cell r="R9256" t="str">
            <v>SINAPI</v>
          </cell>
        </row>
        <row r="9257">
          <cell r="G9257">
            <v>0</v>
          </cell>
          <cell r="H9257">
            <v>0</v>
          </cell>
          <cell r="O9257">
            <v>0</v>
          </cell>
          <cell r="P9257">
            <v>0</v>
          </cell>
          <cell r="R9257" t="str">
            <v>SINAPI</v>
          </cell>
        </row>
        <row r="9258">
          <cell r="G9258">
            <v>0</v>
          </cell>
          <cell r="H9258">
            <v>0</v>
          </cell>
          <cell r="O9258">
            <v>0</v>
          </cell>
          <cell r="P9258">
            <v>0</v>
          </cell>
          <cell r="R9258" t="str">
            <v>SINAPI</v>
          </cell>
        </row>
        <row r="9259">
          <cell r="G9259">
            <v>0</v>
          </cell>
          <cell r="H9259">
            <v>0</v>
          </cell>
          <cell r="O9259">
            <v>0</v>
          </cell>
          <cell r="P9259">
            <v>0</v>
          </cell>
          <cell r="R9259" t="str">
            <v>SINAPI</v>
          </cell>
        </row>
        <row r="9260">
          <cell r="G9260">
            <v>0</v>
          </cell>
          <cell r="H9260">
            <v>0</v>
          </cell>
          <cell r="O9260">
            <v>0</v>
          </cell>
          <cell r="P9260">
            <v>0</v>
          </cell>
          <cell r="R9260" t="str">
            <v>SINAPI</v>
          </cell>
        </row>
        <row r="9261">
          <cell r="G9261">
            <v>0</v>
          </cell>
          <cell r="H9261">
            <v>0</v>
          </cell>
          <cell r="O9261">
            <v>0</v>
          </cell>
          <cell r="P9261">
            <v>0</v>
          </cell>
          <cell r="R9261" t="str">
            <v>SINAPI</v>
          </cell>
        </row>
        <row r="9262">
          <cell r="G9262">
            <v>0</v>
          </cell>
          <cell r="H9262">
            <v>0</v>
          </cell>
          <cell r="O9262">
            <v>0</v>
          </cell>
          <cell r="P9262">
            <v>0</v>
          </cell>
          <cell r="R9262" t="str">
            <v>SINAPI</v>
          </cell>
        </row>
        <row r="9263">
          <cell r="G9263">
            <v>0</v>
          </cell>
          <cell r="H9263">
            <v>0</v>
          </cell>
          <cell r="O9263">
            <v>0</v>
          </cell>
          <cell r="P9263">
            <v>0</v>
          </cell>
          <cell r="R9263" t="str">
            <v>SINAPI</v>
          </cell>
        </row>
        <row r="9264">
          <cell r="G9264">
            <v>0</v>
          </cell>
          <cell r="H9264">
            <v>0</v>
          </cell>
          <cell r="O9264">
            <v>0</v>
          </cell>
          <cell r="P9264">
            <v>0</v>
          </cell>
          <cell r="R9264" t="str">
            <v>SINAPI</v>
          </cell>
        </row>
        <row r="9265">
          <cell r="G9265">
            <v>0</v>
          </cell>
          <cell r="H9265">
            <v>0</v>
          </cell>
          <cell r="O9265">
            <v>0</v>
          </cell>
          <cell r="P9265">
            <v>0</v>
          </cell>
          <cell r="R9265" t="str">
            <v>SINAPI</v>
          </cell>
        </row>
        <row r="9266">
          <cell r="G9266">
            <v>0</v>
          </cell>
          <cell r="H9266">
            <v>0</v>
          </cell>
          <cell r="O9266">
            <v>0</v>
          </cell>
          <cell r="P9266">
            <v>0</v>
          </cell>
          <cell r="R9266" t="str">
            <v>SINAPI</v>
          </cell>
        </row>
        <row r="9267">
          <cell r="G9267">
            <v>0</v>
          </cell>
          <cell r="H9267">
            <v>0</v>
          </cell>
          <cell r="O9267">
            <v>0</v>
          </cell>
          <cell r="P9267">
            <v>0</v>
          </cell>
          <cell r="R9267" t="str">
            <v>SINAPI</v>
          </cell>
        </row>
        <row r="9268">
          <cell r="G9268">
            <v>0</v>
          </cell>
          <cell r="H9268">
            <v>0</v>
          </cell>
          <cell r="O9268">
            <v>0</v>
          </cell>
          <cell r="P9268">
            <v>0</v>
          </cell>
          <cell r="R9268" t="str">
            <v>SINAPI</v>
          </cell>
        </row>
        <row r="9269">
          <cell r="G9269">
            <v>0</v>
          </cell>
          <cell r="H9269">
            <v>0</v>
          </cell>
          <cell r="O9269">
            <v>0</v>
          </cell>
          <cell r="P9269">
            <v>0</v>
          </cell>
          <cell r="R9269" t="str">
            <v>SINAPI</v>
          </cell>
        </row>
        <row r="9270">
          <cell r="G9270">
            <v>0</v>
          </cell>
          <cell r="H9270">
            <v>0</v>
          </cell>
          <cell r="O9270">
            <v>0</v>
          </cell>
          <cell r="P9270">
            <v>0</v>
          </cell>
          <cell r="R9270" t="str">
            <v>SINAPI</v>
          </cell>
        </row>
        <row r="9271">
          <cell r="G9271">
            <v>0</v>
          </cell>
          <cell r="H9271">
            <v>0</v>
          </cell>
          <cell r="O9271">
            <v>0</v>
          </cell>
          <cell r="P9271">
            <v>0</v>
          </cell>
          <cell r="R9271" t="str">
            <v>SINAPI</v>
          </cell>
        </row>
        <row r="9272">
          <cell r="G9272">
            <v>0</v>
          </cell>
          <cell r="H9272">
            <v>0</v>
          </cell>
          <cell r="O9272">
            <v>0</v>
          </cell>
          <cell r="P9272">
            <v>0</v>
          </cell>
          <cell r="R9272" t="str">
            <v>SINAPI</v>
          </cell>
        </row>
        <row r="9273">
          <cell r="G9273">
            <v>0</v>
          </cell>
          <cell r="H9273">
            <v>0</v>
          </cell>
          <cell r="O9273">
            <v>0</v>
          </cell>
          <cell r="P9273">
            <v>0</v>
          </cell>
          <cell r="R9273" t="str">
            <v>SINAPI</v>
          </cell>
        </row>
        <row r="9274">
          <cell r="G9274">
            <v>0</v>
          </cell>
          <cell r="H9274">
            <v>0</v>
          </cell>
          <cell r="O9274">
            <v>0</v>
          </cell>
          <cell r="P9274">
            <v>0</v>
          </cell>
          <cell r="R9274" t="str">
            <v>SINAPI</v>
          </cell>
        </row>
        <row r="9275">
          <cell r="G9275">
            <v>0</v>
          </cell>
          <cell r="H9275">
            <v>0</v>
          </cell>
          <cell r="O9275">
            <v>0</v>
          </cell>
          <cell r="P9275">
            <v>0</v>
          </cell>
          <cell r="R9275" t="str">
            <v>SINAPI</v>
          </cell>
        </row>
        <row r="9276">
          <cell r="G9276">
            <v>0</v>
          </cell>
          <cell r="H9276">
            <v>0</v>
          </cell>
          <cell r="O9276">
            <v>0</v>
          </cell>
          <cell r="P9276">
            <v>0</v>
          </cell>
          <cell r="R9276" t="str">
            <v>SINAPI</v>
          </cell>
        </row>
        <row r="9277">
          <cell r="G9277">
            <v>0</v>
          </cell>
          <cell r="H9277">
            <v>0</v>
          </cell>
          <cell r="O9277">
            <v>0</v>
          </cell>
          <cell r="P9277">
            <v>0</v>
          </cell>
          <cell r="R9277" t="str">
            <v>SINAPI</v>
          </cell>
        </row>
        <row r="9278">
          <cell r="G9278">
            <v>0</v>
          </cell>
          <cell r="H9278">
            <v>0</v>
          </cell>
          <cell r="O9278">
            <v>0</v>
          </cell>
          <cell r="P9278">
            <v>0</v>
          </cell>
          <cell r="R9278" t="str">
            <v>SINAPI</v>
          </cell>
        </row>
        <row r="9279">
          <cell r="G9279">
            <v>0</v>
          </cell>
          <cell r="H9279">
            <v>0</v>
          </cell>
          <cell r="O9279">
            <v>0</v>
          </cell>
          <cell r="P9279">
            <v>0</v>
          </cell>
          <cell r="R9279" t="str">
            <v>SINAPI</v>
          </cell>
        </row>
        <row r="9280">
          <cell r="G9280">
            <v>0</v>
          </cell>
          <cell r="H9280">
            <v>0</v>
          </cell>
          <cell r="O9280">
            <v>0</v>
          </cell>
          <cell r="P9280">
            <v>0</v>
          </cell>
          <cell r="R9280" t="str">
            <v>SINAPI</v>
          </cell>
        </row>
        <row r="9281">
          <cell r="G9281">
            <v>0</v>
          </cell>
          <cell r="H9281">
            <v>0</v>
          </cell>
          <cell r="O9281">
            <v>0</v>
          </cell>
          <cell r="P9281">
            <v>0</v>
          </cell>
          <cell r="R9281" t="str">
            <v>SINAPI</v>
          </cell>
        </row>
        <row r="9282">
          <cell r="G9282">
            <v>0</v>
          </cell>
          <cell r="H9282">
            <v>0</v>
          </cell>
          <cell r="O9282">
            <v>0</v>
          </cell>
          <cell r="P9282">
            <v>0</v>
          </cell>
          <cell r="R9282" t="str">
            <v>SINAPI</v>
          </cell>
        </row>
        <row r="9283">
          <cell r="G9283">
            <v>0</v>
          </cell>
          <cell r="H9283">
            <v>0</v>
          </cell>
          <cell r="O9283">
            <v>0</v>
          </cell>
          <cell r="P9283">
            <v>0</v>
          </cell>
          <cell r="R9283" t="str">
            <v>SINAPI</v>
          </cell>
        </row>
        <row r="9284">
          <cell r="G9284">
            <v>0</v>
          </cell>
          <cell r="H9284">
            <v>0</v>
          </cell>
          <cell r="O9284">
            <v>0</v>
          </cell>
          <cell r="P9284">
            <v>0</v>
          </cell>
          <cell r="R9284" t="str">
            <v>SINAPI</v>
          </cell>
        </row>
        <row r="9285">
          <cell r="G9285">
            <v>0</v>
          </cell>
          <cell r="H9285">
            <v>0</v>
          </cell>
          <cell r="O9285">
            <v>0</v>
          </cell>
          <cell r="P9285">
            <v>0</v>
          </cell>
          <cell r="R9285" t="str">
            <v>SINAPI</v>
          </cell>
        </row>
        <row r="9286">
          <cell r="G9286">
            <v>0</v>
          </cell>
          <cell r="H9286">
            <v>0</v>
          </cell>
          <cell r="O9286">
            <v>0</v>
          </cell>
          <cell r="P9286">
            <v>0</v>
          </cell>
          <cell r="R9286" t="str">
            <v>SINAPI</v>
          </cell>
        </row>
        <row r="9287">
          <cell r="G9287">
            <v>0</v>
          </cell>
          <cell r="H9287">
            <v>0</v>
          </cell>
          <cell r="O9287">
            <v>0</v>
          </cell>
          <cell r="P9287">
            <v>0</v>
          </cell>
          <cell r="R9287" t="str">
            <v>SINAPI</v>
          </cell>
        </row>
        <row r="9288">
          <cell r="G9288">
            <v>0</v>
          </cell>
          <cell r="H9288">
            <v>0</v>
          </cell>
          <cell r="O9288">
            <v>0</v>
          </cell>
          <cell r="P9288">
            <v>0</v>
          </cell>
          <cell r="R9288" t="str">
            <v>SINAPI</v>
          </cell>
        </row>
        <row r="9289">
          <cell r="G9289">
            <v>0</v>
          </cell>
          <cell r="H9289">
            <v>0</v>
          </cell>
          <cell r="O9289">
            <v>0</v>
          </cell>
          <cell r="P9289">
            <v>0</v>
          </cell>
          <cell r="R9289" t="str">
            <v>SINAPI</v>
          </cell>
        </row>
        <row r="9290">
          <cell r="G9290">
            <v>0</v>
          </cell>
          <cell r="H9290">
            <v>0</v>
          </cell>
          <cell r="O9290">
            <v>0</v>
          </cell>
          <cell r="P9290">
            <v>0</v>
          </cell>
          <cell r="R9290" t="str">
            <v>SINAPI</v>
          </cell>
        </row>
        <row r="9291">
          <cell r="G9291">
            <v>0</v>
          </cell>
          <cell r="H9291">
            <v>0</v>
          </cell>
          <cell r="O9291">
            <v>0</v>
          </cell>
          <cell r="P9291">
            <v>0</v>
          </cell>
          <cell r="R9291" t="str">
            <v>SINAPI</v>
          </cell>
        </row>
        <row r="9292">
          <cell r="G9292">
            <v>0</v>
          </cell>
          <cell r="H9292">
            <v>0</v>
          </cell>
          <cell r="O9292">
            <v>0</v>
          </cell>
          <cell r="P9292">
            <v>0</v>
          </cell>
          <cell r="R9292" t="str">
            <v>SINAPI</v>
          </cell>
        </row>
        <row r="9293">
          <cell r="G9293">
            <v>0</v>
          </cell>
          <cell r="H9293">
            <v>0</v>
          </cell>
          <cell r="O9293">
            <v>0</v>
          </cell>
          <cell r="P9293">
            <v>0</v>
          </cell>
          <cell r="R9293" t="str">
            <v>SINAPI</v>
          </cell>
        </row>
        <row r="9294">
          <cell r="G9294">
            <v>0</v>
          </cell>
          <cell r="H9294">
            <v>0</v>
          </cell>
          <cell r="O9294">
            <v>0</v>
          </cell>
          <cell r="P9294">
            <v>0</v>
          </cell>
          <cell r="R9294" t="str">
            <v>SINAPI</v>
          </cell>
        </row>
        <row r="9295">
          <cell r="G9295">
            <v>0</v>
          </cell>
          <cell r="H9295">
            <v>0</v>
          </cell>
          <cell r="O9295">
            <v>0</v>
          </cell>
          <cell r="P9295">
            <v>0</v>
          </cell>
          <cell r="R9295" t="str">
            <v>SINAPI</v>
          </cell>
        </row>
        <row r="9296">
          <cell r="G9296">
            <v>0</v>
          </cell>
          <cell r="H9296">
            <v>0</v>
          </cell>
          <cell r="O9296">
            <v>0</v>
          </cell>
          <cell r="P9296">
            <v>0</v>
          </cell>
          <cell r="R9296" t="str">
            <v>SINAPI</v>
          </cell>
        </row>
        <row r="9297">
          <cell r="G9297">
            <v>0</v>
          </cell>
          <cell r="H9297">
            <v>0</v>
          </cell>
          <cell r="O9297">
            <v>0</v>
          </cell>
          <cell r="P9297">
            <v>0</v>
          </cell>
          <cell r="R9297" t="str">
            <v>SINAPI</v>
          </cell>
        </row>
        <row r="9298">
          <cell r="G9298">
            <v>0</v>
          </cell>
          <cell r="H9298">
            <v>0</v>
          </cell>
          <cell r="O9298">
            <v>0</v>
          </cell>
          <cell r="P9298">
            <v>0</v>
          </cell>
          <cell r="R9298" t="str">
            <v>SINAPI</v>
          </cell>
        </row>
        <row r="9299">
          <cell r="G9299">
            <v>0</v>
          </cell>
          <cell r="H9299">
            <v>0</v>
          </cell>
          <cell r="O9299">
            <v>0</v>
          </cell>
          <cell r="P9299">
            <v>0</v>
          </cell>
          <cell r="R9299" t="str">
            <v>SINAPI</v>
          </cell>
        </row>
        <row r="9300">
          <cell r="G9300">
            <v>0</v>
          </cell>
          <cell r="H9300">
            <v>0</v>
          </cell>
          <cell r="O9300">
            <v>0</v>
          </cell>
          <cell r="P9300">
            <v>0</v>
          </cell>
          <cell r="R9300" t="str">
            <v>SINAPI</v>
          </cell>
        </row>
        <row r="9301">
          <cell r="G9301">
            <v>0</v>
          </cell>
          <cell r="H9301">
            <v>0</v>
          </cell>
          <cell r="O9301">
            <v>0</v>
          </cell>
          <cell r="P9301">
            <v>0</v>
          </cell>
          <cell r="R9301" t="str">
            <v>SINAPI</v>
          </cell>
        </row>
        <row r="9302">
          <cell r="G9302">
            <v>0</v>
          </cell>
          <cell r="H9302">
            <v>0</v>
          </cell>
          <cell r="O9302">
            <v>0</v>
          </cell>
          <cell r="P9302">
            <v>0</v>
          </cell>
          <cell r="R9302" t="str">
            <v>SINAPI</v>
          </cell>
        </row>
        <row r="9303">
          <cell r="G9303">
            <v>0</v>
          </cell>
          <cell r="H9303">
            <v>0</v>
          </cell>
          <cell r="O9303">
            <v>0</v>
          </cell>
          <cell r="P9303">
            <v>0</v>
          </cell>
          <cell r="R9303" t="str">
            <v>SINAPI</v>
          </cell>
        </row>
        <row r="9304">
          <cell r="G9304">
            <v>0</v>
          </cell>
          <cell r="H9304">
            <v>0</v>
          </cell>
          <cell r="O9304">
            <v>0</v>
          </cell>
          <cell r="P9304">
            <v>0</v>
          </cell>
          <cell r="R9304" t="str">
            <v>SINAPI</v>
          </cell>
        </row>
        <row r="9305">
          <cell r="G9305">
            <v>0</v>
          </cell>
          <cell r="H9305">
            <v>0</v>
          </cell>
          <cell r="O9305">
            <v>0</v>
          </cell>
          <cell r="P9305">
            <v>0</v>
          </cell>
          <cell r="R9305" t="str">
            <v>SINAPI</v>
          </cell>
        </row>
        <row r="9306">
          <cell r="G9306">
            <v>0</v>
          </cell>
          <cell r="H9306">
            <v>0</v>
          </cell>
          <cell r="O9306">
            <v>0</v>
          </cell>
          <cell r="P9306">
            <v>0</v>
          </cell>
          <cell r="R9306" t="str">
            <v>SINAPI</v>
          </cell>
        </row>
        <row r="9307">
          <cell r="G9307">
            <v>0</v>
          </cell>
          <cell r="H9307">
            <v>0</v>
          </cell>
          <cell r="O9307">
            <v>0</v>
          </cell>
          <cell r="P9307">
            <v>0</v>
          </cell>
          <cell r="R9307" t="str">
            <v>SINAPI</v>
          </cell>
        </row>
        <row r="9308">
          <cell r="G9308">
            <v>0</v>
          </cell>
          <cell r="H9308">
            <v>0</v>
          </cell>
          <cell r="O9308">
            <v>0</v>
          </cell>
          <cell r="P9308">
            <v>0</v>
          </cell>
          <cell r="R9308" t="str">
            <v>SINAPI</v>
          </cell>
        </row>
        <row r="9309">
          <cell r="G9309">
            <v>0</v>
          </cell>
          <cell r="H9309">
            <v>0</v>
          </cell>
          <cell r="O9309">
            <v>0</v>
          </cell>
          <cell r="P9309">
            <v>0</v>
          </cell>
          <cell r="R9309" t="str">
            <v>SINAPI</v>
          </cell>
        </row>
        <row r="9310">
          <cell r="G9310">
            <v>0</v>
          </cell>
          <cell r="H9310">
            <v>0</v>
          </cell>
          <cell r="O9310">
            <v>0</v>
          </cell>
          <cell r="P9310">
            <v>0</v>
          </cell>
          <cell r="R9310" t="str">
            <v>SINAPI</v>
          </cell>
        </row>
        <row r="9311">
          <cell r="G9311">
            <v>0</v>
          </cell>
          <cell r="H9311">
            <v>0</v>
          </cell>
          <cell r="O9311">
            <v>0</v>
          </cell>
          <cell r="P9311">
            <v>0</v>
          </cell>
          <cell r="R9311" t="str">
            <v>SINAPI</v>
          </cell>
        </row>
        <row r="9312">
          <cell r="G9312">
            <v>0</v>
          </cell>
          <cell r="H9312">
            <v>0</v>
          </cell>
          <cell r="O9312">
            <v>0</v>
          </cell>
          <cell r="P9312">
            <v>0</v>
          </cell>
          <cell r="R9312" t="str">
            <v>SINAPI</v>
          </cell>
        </row>
        <row r="9313">
          <cell r="G9313">
            <v>0</v>
          </cell>
          <cell r="H9313">
            <v>0</v>
          </cell>
          <cell r="O9313">
            <v>0</v>
          </cell>
          <cell r="P9313">
            <v>0</v>
          </cell>
          <cell r="R9313" t="str">
            <v>SINAPI</v>
          </cell>
        </row>
        <row r="9314">
          <cell r="G9314">
            <v>0</v>
          </cell>
          <cell r="H9314">
            <v>0</v>
          </cell>
          <cell r="O9314">
            <v>0</v>
          </cell>
          <cell r="P9314">
            <v>0</v>
          </cell>
          <cell r="R9314" t="str">
            <v>SINAPI</v>
          </cell>
        </row>
        <row r="9315">
          <cell r="G9315">
            <v>0</v>
          </cell>
          <cell r="H9315">
            <v>0</v>
          </cell>
          <cell r="O9315">
            <v>0</v>
          </cell>
          <cell r="P9315">
            <v>0</v>
          </cell>
          <cell r="R9315" t="str">
            <v>SINAPI</v>
          </cell>
        </row>
        <row r="9316">
          <cell r="G9316">
            <v>0</v>
          </cell>
          <cell r="H9316">
            <v>0</v>
          </cell>
          <cell r="O9316">
            <v>0</v>
          </cell>
          <cell r="P9316">
            <v>0</v>
          </cell>
          <cell r="R9316" t="str">
            <v>SINAPI</v>
          </cell>
        </row>
        <row r="9317">
          <cell r="G9317">
            <v>0</v>
          </cell>
          <cell r="H9317">
            <v>0</v>
          </cell>
          <cell r="O9317">
            <v>0</v>
          </cell>
          <cell r="P9317">
            <v>0</v>
          </cell>
          <cell r="R9317" t="str">
            <v>SINAPI</v>
          </cell>
        </row>
        <row r="9318">
          <cell r="G9318">
            <v>0</v>
          </cell>
          <cell r="H9318">
            <v>0</v>
          </cell>
          <cell r="O9318">
            <v>0</v>
          </cell>
          <cell r="P9318">
            <v>0</v>
          </cell>
          <cell r="R9318" t="str">
            <v>SINAPI</v>
          </cell>
        </row>
        <row r="9319">
          <cell r="G9319">
            <v>0</v>
          </cell>
          <cell r="H9319">
            <v>0</v>
          </cell>
          <cell r="O9319">
            <v>0</v>
          </cell>
          <cell r="P9319">
            <v>0</v>
          </cell>
          <cell r="R9319" t="str">
            <v>SINAPI</v>
          </cell>
        </row>
        <row r="9320">
          <cell r="G9320">
            <v>0</v>
          </cell>
          <cell r="H9320">
            <v>0</v>
          </cell>
          <cell r="O9320">
            <v>0</v>
          </cell>
          <cell r="P9320">
            <v>0</v>
          </cell>
          <cell r="R9320" t="str">
            <v>SINAPI</v>
          </cell>
        </row>
        <row r="9321">
          <cell r="G9321">
            <v>0</v>
          </cell>
          <cell r="H9321">
            <v>0</v>
          </cell>
          <cell r="O9321">
            <v>0</v>
          </cell>
          <cell r="P9321">
            <v>0</v>
          </cell>
          <cell r="R9321" t="str">
            <v>SINAPI</v>
          </cell>
        </row>
        <row r="9322">
          <cell r="G9322">
            <v>0</v>
          </cell>
          <cell r="H9322">
            <v>0</v>
          </cell>
          <cell r="O9322">
            <v>0</v>
          </cell>
          <cell r="P9322">
            <v>0</v>
          </cell>
          <cell r="R9322" t="str">
            <v>SINAPI</v>
          </cell>
        </row>
        <row r="9323">
          <cell r="G9323">
            <v>0</v>
          </cell>
          <cell r="H9323">
            <v>0</v>
          </cell>
          <cell r="O9323">
            <v>0</v>
          </cell>
          <cell r="P9323">
            <v>0</v>
          </cell>
          <cell r="R9323" t="str">
            <v>SINAPI</v>
          </cell>
        </row>
        <row r="9324">
          <cell r="G9324">
            <v>0</v>
          </cell>
          <cell r="H9324">
            <v>0</v>
          </cell>
          <cell r="O9324">
            <v>0</v>
          </cell>
          <cell r="P9324">
            <v>0</v>
          </cell>
          <cell r="R9324" t="str">
            <v>SINAPI</v>
          </cell>
        </row>
        <row r="9325">
          <cell r="G9325">
            <v>0</v>
          </cell>
          <cell r="H9325">
            <v>0</v>
          </cell>
          <cell r="O9325">
            <v>0</v>
          </cell>
          <cell r="P9325">
            <v>0</v>
          </cell>
          <cell r="R9325" t="str">
            <v>SINAPI</v>
          </cell>
        </row>
        <row r="9326">
          <cell r="G9326">
            <v>0</v>
          </cell>
          <cell r="H9326">
            <v>0</v>
          </cell>
          <cell r="O9326">
            <v>0</v>
          </cell>
          <cell r="P9326">
            <v>0</v>
          </cell>
          <cell r="R9326" t="str">
            <v>SINAPI</v>
          </cell>
        </row>
        <row r="9327">
          <cell r="G9327">
            <v>0</v>
          </cell>
          <cell r="H9327">
            <v>0</v>
          </cell>
          <cell r="O9327">
            <v>0</v>
          </cell>
          <cell r="P9327">
            <v>0</v>
          </cell>
          <cell r="R9327" t="str">
            <v>SINAPI</v>
          </cell>
        </row>
        <row r="9328">
          <cell r="G9328">
            <v>0</v>
          </cell>
          <cell r="H9328">
            <v>0</v>
          </cell>
          <cell r="O9328">
            <v>0</v>
          </cell>
          <cell r="P9328">
            <v>0</v>
          </cell>
          <cell r="R9328" t="str">
            <v>SINAPI</v>
          </cell>
        </row>
        <row r="9329">
          <cell r="G9329">
            <v>0</v>
          </cell>
          <cell r="H9329">
            <v>0</v>
          </cell>
          <cell r="O9329">
            <v>0</v>
          </cell>
          <cell r="P9329">
            <v>0</v>
          </cell>
          <cell r="R9329" t="str">
            <v>SINAPI</v>
          </cell>
        </row>
        <row r="9330">
          <cell r="G9330">
            <v>0</v>
          </cell>
          <cell r="H9330">
            <v>0</v>
          </cell>
          <cell r="O9330">
            <v>0</v>
          </cell>
          <cell r="P9330">
            <v>0</v>
          </cell>
          <cell r="R9330" t="str">
            <v>SINAPI</v>
          </cell>
        </row>
        <row r="9331">
          <cell r="G9331">
            <v>0</v>
          </cell>
          <cell r="H9331">
            <v>0</v>
          </cell>
          <cell r="O9331">
            <v>0</v>
          </cell>
          <cell r="P9331">
            <v>0</v>
          </cell>
          <cell r="R9331" t="str">
            <v>SINAPI</v>
          </cell>
        </row>
        <row r="9332">
          <cell r="G9332">
            <v>0</v>
          </cell>
          <cell r="H9332">
            <v>0</v>
          </cell>
          <cell r="O9332">
            <v>0</v>
          </cell>
          <cell r="P9332">
            <v>0</v>
          </cell>
          <cell r="R9332" t="str">
            <v>SINAPI</v>
          </cell>
        </row>
        <row r="9333">
          <cell r="G9333">
            <v>0</v>
          </cell>
          <cell r="H9333">
            <v>0</v>
          </cell>
          <cell r="O9333">
            <v>0</v>
          </cell>
          <cell r="P9333">
            <v>0</v>
          </cell>
          <cell r="R9333" t="str">
            <v>SINAPI</v>
          </cell>
        </row>
        <row r="9334">
          <cell r="G9334">
            <v>0</v>
          </cell>
          <cell r="H9334">
            <v>0</v>
          </cell>
          <cell r="O9334">
            <v>0</v>
          </cell>
          <cell r="P9334">
            <v>0</v>
          </cell>
          <cell r="R9334" t="str">
            <v>SINAPI</v>
          </cell>
        </row>
        <row r="9335">
          <cell r="G9335">
            <v>0</v>
          </cell>
          <cell r="H9335">
            <v>0</v>
          </cell>
          <cell r="O9335">
            <v>0</v>
          </cell>
          <cell r="P9335">
            <v>0</v>
          </cell>
          <cell r="R9335" t="str">
            <v>SINAPI</v>
          </cell>
        </row>
        <row r="9336">
          <cell r="G9336">
            <v>0</v>
          </cell>
          <cell r="H9336">
            <v>0</v>
          </cell>
          <cell r="O9336">
            <v>0</v>
          </cell>
          <cell r="P9336">
            <v>0</v>
          </cell>
          <cell r="R9336" t="str">
            <v>SINAPI</v>
          </cell>
        </row>
        <row r="9337">
          <cell r="G9337">
            <v>0</v>
          </cell>
          <cell r="H9337">
            <v>0</v>
          </cell>
          <cell r="O9337">
            <v>0</v>
          </cell>
          <cell r="P9337">
            <v>0</v>
          </cell>
          <cell r="R9337" t="str">
            <v>SINAPI</v>
          </cell>
        </row>
        <row r="9338">
          <cell r="G9338">
            <v>0</v>
          </cell>
          <cell r="H9338">
            <v>0</v>
          </cell>
          <cell r="O9338">
            <v>0</v>
          </cell>
          <cell r="P9338">
            <v>0</v>
          </cell>
          <cell r="R9338" t="str">
            <v>SINAPI</v>
          </cell>
        </row>
        <row r="9339">
          <cell r="G9339">
            <v>0</v>
          </cell>
          <cell r="H9339">
            <v>0</v>
          </cell>
          <cell r="O9339">
            <v>0</v>
          </cell>
          <cell r="P9339">
            <v>0</v>
          </cell>
          <cell r="R9339" t="str">
            <v>SINAPI</v>
          </cell>
        </row>
        <row r="9340">
          <cell r="G9340">
            <v>0</v>
          </cell>
          <cell r="H9340">
            <v>0</v>
          </cell>
          <cell r="O9340">
            <v>0</v>
          </cell>
          <cell r="P9340">
            <v>0</v>
          </cell>
          <cell r="R9340" t="str">
            <v>SINAPI</v>
          </cell>
        </row>
        <row r="9341">
          <cell r="G9341">
            <v>0</v>
          </cell>
          <cell r="H9341">
            <v>0</v>
          </cell>
          <cell r="O9341">
            <v>0</v>
          </cell>
          <cell r="P9341">
            <v>0</v>
          </cell>
          <cell r="R9341" t="str">
            <v>SINAPI</v>
          </cell>
        </row>
        <row r="9342">
          <cell r="G9342">
            <v>0</v>
          </cell>
          <cell r="H9342">
            <v>0</v>
          </cell>
          <cell r="O9342">
            <v>0</v>
          </cell>
          <cell r="P9342">
            <v>0</v>
          </cell>
          <cell r="R9342" t="str">
            <v>SINAPI</v>
          </cell>
        </row>
        <row r="9343">
          <cell r="G9343">
            <v>0</v>
          </cell>
          <cell r="H9343">
            <v>0</v>
          </cell>
          <cell r="O9343">
            <v>0</v>
          </cell>
          <cell r="P9343">
            <v>0</v>
          </cell>
          <cell r="R9343" t="str">
            <v>SINAPI</v>
          </cell>
        </row>
        <row r="9344">
          <cell r="G9344">
            <v>0</v>
          </cell>
          <cell r="H9344">
            <v>0</v>
          </cell>
          <cell r="O9344">
            <v>0</v>
          </cell>
          <cell r="P9344">
            <v>0</v>
          </cell>
          <cell r="R9344" t="str">
            <v>SINAPI</v>
          </cell>
        </row>
        <row r="9345">
          <cell r="G9345">
            <v>0</v>
          </cell>
          <cell r="H9345">
            <v>0</v>
          </cell>
          <cell r="O9345">
            <v>0</v>
          </cell>
          <cell r="P9345">
            <v>0</v>
          </cell>
          <cell r="R9345" t="str">
            <v>SINAPI</v>
          </cell>
        </row>
        <row r="9346">
          <cell r="G9346">
            <v>0</v>
          </cell>
          <cell r="H9346">
            <v>0</v>
          </cell>
          <cell r="O9346">
            <v>0</v>
          </cell>
          <cell r="P9346">
            <v>0</v>
          </cell>
          <cell r="R9346" t="str">
            <v>SINAPI</v>
          </cell>
        </row>
        <row r="9347">
          <cell r="G9347">
            <v>0</v>
          </cell>
          <cell r="H9347">
            <v>0</v>
          </cell>
          <cell r="O9347">
            <v>0</v>
          </cell>
          <cell r="P9347">
            <v>0</v>
          </cell>
          <cell r="R9347" t="str">
            <v>SINAPI</v>
          </cell>
        </row>
        <row r="9348">
          <cell r="G9348">
            <v>0</v>
          </cell>
          <cell r="H9348">
            <v>0</v>
          </cell>
          <cell r="O9348">
            <v>0</v>
          </cell>
          <cell r="P9348">
            <v>0</v>
          </cell>
          <cell r="R9348" t="str">
            <v>SINAPI</v>
          </cell>
        </row>
        <row r="9349">
          <cell r="G9349">
            <v>0</v>
          </cell>
          <cell r="H9349">
            <v>0</v>
          </cell>
          <cell r="O9349">
            <v>0</v>
          </cell>
          <cell r="P9349">
            <v>0</v>
          </cell>
          <cell r="R9349" t="str">
            <v>SINAPI</v>
          </cell>
        </row>
        <row r="9350">
          <cell r="G9350">
            <v>0</v>
          </cell>
          <cell r="H9350">
            <v>0</v>
          </cell>
          <cell r="O9350">
            <v>0</v>
          </cell>
          <cell r="P9350">
            <v>0</v>
          </cell>
          <cell r="R9350" t="str">
            <v>SINAPI</v>
          </cell>
        </row>
        <row r="9351">
          <cell r="G9351">
            <v>0</v>
          </cell>
          <cell r="H9351">
            <v>0</v>
          </cell>
          <cell r="O9351">
            <v>0</v>
          </cell>
          <cell r="P9351">
            <v>0</v>
          </cell>
          <cell r="R9351" t="str">
            <v>SINAPI</v>
          </cell>
        </row>
        <row r="9352">
          <cell r="G9352">
            <v>0</v>
          </cell>
          <cell r="H9352">
            <v>0</v>
          </cell>
          <cell r="O9352">
            <v>0</v>
          </cell>
          <cell r="P9352">
            <v>0</v>
          </cell>
          <cell r="R9352" t="str">
            <v>SINAPI</v>
          </cell>
        </row>
        <row r="9353">
          <cell r="G9353">
            <v>0</v>
          </cell>
          <cell r="H9353">
            <v>0</v>
          </cell>
          <cell r="O9353">
            <v>0</v>
          </cell>
          <cell r="P9353">
            <v>0</v>
          </cell>
          <cell r="R9353" t="str">
            <v>SINAPI</v>
          </cell>
        </row>
        <row r="9354">
          <cell r="G9354">
            <v>0</v>
          </cell>
          <cell r="H9354">
            <v>0</v>
          </cell>
          <cell r="O9354">
            <v>0</v>
          </cell>
          <cell r="P9354">
            <v>0</v>
          </cell>
          <cell r="R9354" t="str">
            <v>SINAPI</v>
          </cell>
        </row>
        <row r="9355">
          <cell r="G9355">
            <v>0</v>
          </cell>
          <cell r="H9355">
            <v>0</v>
          </cell>
          <cell r="O9355">
            <v>0</v>
          </cell>
          <cell r="P9355">
            <v>0</v>
          </cell>
          <cell r="R9355" t="str">
            <v>SINAPI</v>
          </cell>
        </row>
        <row r="9356">
          <cell r="G9356">
            <v>0</v>
          </cell>
          <cell r="H9356">
            <v>0</v>
          </cell>
          <cell r="O9356">
            <v>0</v>
          </cell>
          <cell r="P9356">
            <v>0</v>
          </cell>
          <cell r="R9356" t="str">
            <v>SINAPI</v>
          </cell>
        </row>
        <row r="9357">
          <cell r="G9357">
            <v>0</v>
          </cell>
          <cell r="H9357">
            <v>0</v>
          </cell>
          <cell r="O9357">
            <v>0</v>
          </cell>
          <cell r="P9357">
            <v>0</v>
          </cell>
          <cell r="R9357" t="str">
            <v>SINAPI</v>
          </cell>
        </row>
        <row r="9358">
          <cell r="G9358">
            <v>0</v>
          </cell>
          <cell r="H9358">
            <v>0</v>
          </cell>
          <cell r="O9358">
            <v>0</v>
          </cell>
          <cell r="P9358">
            <v>0</v>
          </cell>
          <cell r="R9358" t="str">
            <v>SINAPI</v>
          </cell>
        </row>
        <row r="9359">
          <cell r="G9359">
            <v>0</v>
          </cell>
          <cell r="H9359">
            <v>0</v>
          </cell>
          <cell r="O9359">
            <v>0</v>
          </cell>
          <cell r="P9359">
            <v>0</v>
          </cell>
          <cell r="R9359" t="str">
            <v>SINAPI</v>
          </cell>
        </row>
        <row r="9360">
          <cell r="G9360">
            <v>0</v>
          </cell>
          <cell r="H9360">
            <v>0</v>
          </cell>
          <cell r="O9360">
            <v>0</v>
          </cell>
          <cell r="P9360">
            <v>0</v>
          </cell>
          <cell r="R9360" t="str">
            <v>SINAPI</v>
          </cell>
        </row>
        <row r="9361">
          <cell r="G9361">
            <v>0</v>
          </cell>
          <cell r="H9361">
            <v>0</v>
          </cell>
          <cell r="O9361">
            <v>0</v>
          </cell>
          <cell r="P9361">
            <v>0</v>
          </cell>
          <cell r="R9361" t="str">
            <v>SINAPI</v>
          </cell>
        </row>
        <row r="9362">
          <cell r="G9362">
            <v>0</v>
          </cell>
          <cell r="H9362">
            <v>0</v>
          </cell>
          <cell r="O9362">
            <v>0</v>
          </cell>
          <cell r="P9362">
            <v>0</v>
          </cell>
          <cell r="R9362" t="str">
            <v>SINAPI</v>
          </cell>
        </row>
        <row r="9363">
          <cell r="G9363">
            <v>0</v>
          </cell>
          <cell r="H9363">
            <v>0</v>
          </cell>
          <cell r="O9363">
            <v>0</v>
          </cell>
          <cell r="P9363">
            <v>0</v>
          </cell>
          <cell r="R9363" t="str">
            <v>SINAPI</v>
          </cell>
        </row>
        <row r="9364">
          <cell r="G9364">
            <v>0</v>
          </cell>
          <cell r="H9364">
            <v>0</v>
          </cell>
          <cell r="O9364">
            <v>0</v>
          </cell>
          <cell r="P9364">
            <v>0</v>
          </cell>
          <cell r="R9364" t="str">
            <v>SINAPI</v>
          </cell>
        </row>
        <row r="9365">
          <cell r="G9365">
            <v>0</v>
          </cell>
          <cell r="H9365">
            <v>0</v>
          </cell>
          <cell r="O9365">
            <v>0</v>
          </cell>
          <cell r="P9365">
            <v>0</v>
          </cell>
          <cell r="R9365" t="str">
            <v>SINAPI</v>
          </cell>
        </row>
        <row r="9366">
          <cell r="G9366">
            <v>0</v>
          </cell>
          <cell r="H9366">
            <v>0</v>
          </cell>
          <cell r="O9366">
            <v>0</v>
          </cell>
          <cell r="P9366">
            <v>0</v>
          </cell>
          <cell r="R9366" t="str">
            <v>SINAPI</v>
          </cell>
        </row>
        <row r="9367">
          <cell r="G9367">
            <v>0</v>
          </cell>
          <cell r="H9367">
            <v>0</v>
          </cell>
          <cell r="O9367">
            <v>0</v>
          </cell>
          <cell r="P9367">
            <v>0</v>
          </cell>
          <cell r="R9367" t="str">
            <v>SINAPI</v>
          </cell>
        </row>
        <row r="9368">
          <cell r="G9368">
            <v>0</v>
          </cell>
          <cell r="H9368">
            <v>0</v>
          </cell>
          <cell r="O9368">
            <v>0</v>
          </cell>
          <cell r="P9368">
            <v>0</v>
          </cell>
          <cell r="R9368" t="str">
            <v>SINAPI</v>
          </cell>
        </row>
        <row r="9369">
          <cell r="G9369">
            <v>0</v>
          </cell>
          <cell r="H9369">
            <v>0</v>
          </cell>
          <cell r="O9369">
            <v>0</v>
          </cell>
          <cell r="P9369">
            <v>0</v>
          </cell>
          <cell r="R9369" t="str">
            <v>SINAPI</v>
          </cell>
        </row>
        <row r="9370">
          <cell r="G9370">
            <v>0</v>
          </cell>
          <cell r="H9370">
            <v>0</v>
          </cell>
          <cell r="O9370">
            <v>0</v>
          </cell>
          <cell r="P9370">
            <v>0</v>
          </cell>
          <cell r="R9370" t="str">
            <v>SINAPI</v>
          </cell>
        </row>
        <row r="9371">
          <cell r="G9371">
            <v>0</v>
          </cell>
          <cell r="H9371">
            <v>0</v>
          </cell>
          <cell r="O9371">
            <v>0</v>
          </cell>
          <cell r="P9371">
            <v>0</v>
          </cell>
          <cell r="R9371" t="str">
            <v>SINAPI</v>
          </cell>
        </row>
        <row r="9372">
          <cell r="G9372">
            <v>0</v>
          </cell>
          <cell r="H9372">
            <v>0</v>
          </cell>
          <cell r="O9372">
            <v>0</v>
          </cell>
          <cell r="P9372">
            <v>0</v>
          </cell>
          <cell r="R9372" t="str">
            <v>SINAPI</v>
          </cell>
        </row>
        <row r="9373">
          <cell r="G9373">
            <v>0</v>
          </cell>
          <cell r="H9373">
            <v>0</v>
          </cell>
          <cell r="O9373">
            <v>0</v>
          </cell>
          <cell r="P9373">
            <v>0</v>
          </cell>
          <cell r="R9373" t="str">
            <v>SINAPI</v>
          </cell>
        </row>
        <row r="9374">
          <cell r="G9374">
            <v>0</v>
          </cell>
          <cell r="H9374">
            <v>0</v>
          </cell>
          <cell r="O9374">
            <v>0</v>
          </cell>
          <cell r="P9374">
            <v>0</v>
          </cell>
          <cell r="R9374" t="str">
            <v>SINAPI</v>
          </cell>
        </row>
        <row r="9375">
          <cell r="G9375">
            <v>0</v>
          </cell>
          <cell r="H9375">
            <v>0</v>
          </cell>
          <cell r="O9375">
            <v>0</v>
          </cell>
          <cell r="P9375">
            <v>0</v>
          </cell>
          <cell r="R9375" t="str">
            <v>SINAPI</v>
          </cell>
        </row>
        <row r="9376">
          <cell r="G9376">
            <v>0</v>
          </cell>
          <cell r="H9376">
            <v>0</v>
          </cell>
          <cell r="O9376">
            <v>0</v>
          </cell>
          <cell r="P9376">
            <v>0</v>
          </cell>
          <cell r="R9376" t="str">
            <v>SINAPI</v>
          </cell>
        </row>
        <row r="9377">
          <cell r="G9377">
            <v>0</v>
          </cell>
          <cell r="H9377">
            <v>0</v>
          </cell>
          <cell r="O9377">
            <v>0</v>
          </cell>
          <cell r="P9377">
            <v>0</v>
          </cell>
          <cell r="R9377" t="str">
            <v>SINAPI</v>
          </cell>
        </row>
        <row r="9378">
          <cell r="G9378">
            <v>0</v>
          </cell>
          <cell r="H9378">
            <v>0</v>
          </cell>
          <cell r="O9378">
            <v>0</v>
          </cell>
          <cell r="P9378">
            <v>0</v>
          </cell>
          <cell r="R9378" t="str">
            <v>SINAPI</v>
          </cell>
        </row>
        <row r="9379">
          <cell r="G9379">
            <v>0</v>
          </cell>
          <cell r="H9379">
            <v>0</v>
          </cell>
          <cell r="O9379">
            <v>0</v>
          </cell>
          <cell r="P9379">
            <v>0</v>
          </cell>
          <cell r="R9379" t="str">
            <v>SINAPI</v>
          </cell>
        </row>
        <row r="9380">
          <cell r="G9380">
            <v>0</v>
          </cell>
          <cell r="H9380">
            <v>0</v>
          </cell>
          <cell r="O9380">
            <v>0</v>
          </cell>
          <cell r="P9380">
            <v>0</v>
          </cell>
          <cell r="R9380" t="str">
            <v>SINAPI</v>
          </cell>
        </row>
        <row r="9381">
          <cell r="G9381">
            <v>0</v>
          </cell>
          <cell r="H9381">
            <v>0</v>
          </cell>
          <cell r="O9381">
            <v>0</v>
          </cell>
          <cell r="P9381">
            <v>0</v>
          </cell>
          <cell r="R9381" t="str">
            <v>SINAPI</v>
          </cell>
        </row>
        <row r="9382">
          <cell r="G9382">
            <v>0</v>
          </cell>
          <cell r="H9382">
            <v>0</v>
          </cell>
          <cell r="O9382">
            <v>0</v>
          </cell>
          <cell r="P9382">
            <v>0</v>
          </cell>
          <cell r="R9382" t="str">
            <v>SINAPI</v>
          </cell>
        </row>
        <row r="9383">
          <cell r="G9383">
            <v>0</v>
          </cell>
          <cell r="H9383">
            <v>0</v>
          </cell>
          <cell r="O9383">
            <v>0</v>
          </cell>
          <cell r="P9383">
            <v>0</v>
          </cell>
          <cell r="R9383" t="str">
            <v>SINAPI</v>
          </cell>
        </row>
        <row r="9384">
          <cell r="G9384">
            <v>0</v>
          </cell>
          <cell r="H9384">
            <v>0</v>
          </cell>
          <cell r="O9384">
            <v>0</v>
          </cell>
          <cell r="P9384">
            <v>0</v>
          </cell>
          <cell r="R9384" t="str">
            <v>SINAPI</v>
          </cell>
        </row>
        <row r="9385">
          <cell r="G9385">
            <v>0</v>
          </cell>
          <cell r="H9385">
            <v>0</v>
          </cell>
          <cell r="O9385">
            <v>0</v>
          </cell>
          <cell r="P9385">
            <v>0</v>
          </cell>
          <cell r="R9385" t="str">
            <v>SINAPI</v>
          </cell>
        </row>
        <row r="9386">
          <cell r="G9386">
            <v>0</v>
          </cell>
          <cell r="H9386">
            <v>0</v>
          </cell>
          <cell r="O9386">
            <v>0</v>
          </cell>
          <cell r="P9386">
            <v>0</v>
          </cell>
          <cell r="R9386" t="str">
            <v>SINAPI</v>
          </cell>
        </row>
        <row r="9387">
          <cell r="G9387">
            <v>0</v>
          </cell>
          <cell r="H9387">
            <v>0</v>
          </cell>
          <cell r="O9387">
            <v>0</v>
          </cell>
          <cell r="P9387">
            <v>0</v>
          </cell>
          <cell r="R9387" t="str">
            <v>SINAPI</v>
          </cell>
        </row>
        <row r="9388">
          <cell r="G9388">
            <v>0</v>
          </cell>
          <cell r="H9388">
            <v>0</v>
          </cell>
          <cell r="O9388">
            <v>0</v>
          </cell>
          <cell r="P9388">
            <v>0</v>
          </cell>
          <cell r="R9388" t="str">
            <v>SINAPI</v>
          </cell>
        </row>
        <row r="9389">
          <cell r="G9389">
            <v>0</v>
          </cell>
          <cell r="H9389">
            <v>0</v>
          </cell>
          <cell r="O9389">
            <v>0</v>
          </cell>
          <cell r="P9389">
            <v>0</v>
          </cell>
          <cell r="R9389" t="str">
            <v>SINAPI</v>
          </cell>
        </row>
        <row r="9390">
          <cell r="G9390">
            <v>0</v>
          </cell>
          <cell r="H9390">
            <v>0</v>
          </cell>
          <cell r="O9390">
            <v>0</v>
          </cell>
          <cell r="P9390">
            <v>0</v>
          </cell>
          <cell r="R9390" t="str">
            <v>SINAPI</v>
          </cell>
        </row>
        <row r="9391">
          <cell r="G9391">
            <v>0</v>
          </cell>
          <cell r="H9391">
            <v>0</v>
          </cell>
          <cell r="O9391">
            <v>0</v>
          </cell>
          <cell r="P9391">
            <v>0</v>
          </cell>
          <cell r="R9391" t="str">
            <v>SINAPI</v>
          </cell>
        </row>
        <row r="9392">
          <cell r="G9392">
            <v>0</v>
          </cell>
          <cell r="H9392">
            <v>0</v>
          </cell>
          <cell r="O9392">
            <v>0</v>
          </cell>
          <cell r="P9392">
            <v>0</v>
          </cell>
          <cell r="R9392" t="str">
            <v>SINAPI</v>
          </cell>
        </row>
        <row r="9393">
          <cell r="G9393">
            <v>0</v>
          </cell>
          <cell r="H9393">
            <v>0</v>
          </cell>
          <cell r="O9393">
            <v>0</v>
          </cell>
          <cell r="P9393">
            <v>0</v>
          </cell>
          <cell r="R9393" t="str">
            <v>SINAPI</v>
          </cell>
        </row>
        <row r="9394">
          <cell r="G9394">
            <v>0</v>
          </cell>
          <cell r="H9394">
            <v>0</v>
          </cell>
          <cell r="O9394">
            <v>0</v>
          </cell>
          <cell r="P9394">
            <v>0</v>
          </cell>
          <cell r="R9394" t="str">
            <v>SINAPI</v>
          </cell>
        </row>
        <row r="9395">
          <cell r="G9395">
            <v>0</v>
          </cell>
          <cell r="H9395">
            <v>0</v>
          </cell>
          <cell r="O9395">
            <v>0</v>
          </cell>
          <cell r="P9395">
            <v>0</v>
          </cell>
          <cell r="R9395" t="str">
            <v>SINAPI</v>
          </cell>
        </row>
        <row r="9396">
          <cell r="G9396">
            <v>0</v>
          </cell>
          <cell r="H9396">
            <v>0</v>
          </cell>
          <cell r="O9396">
            <v>0</v>
          </cell>
          <cell r="P9396">
            <v>0</v>
          </cell>
          <cell r="R9396" t="str">
            <v>SINAPI</v>
          </cell>
        </row>
        <row r="9397">
          <cell r="G9397">
            <v>0</v>
          </cell>
          <cell r="H9397">
            <v>0</v>
          </cell>
          <cell r="O9397">
            <v>0</v>
          </cell>
          <cell r="P9397">
            <v>0</v>
          </cell>
          <cell r="R9397" t="str">
            <v>SINAPI</v>
          </cell>
        </row>
        <row r="9398">
          <cell r="G9398">
            <v>0</v>
          </cell>
          <cell r="H9398">
            <v>0</v>
          </cell>
          <cell r="O9398">
            <v>0</v>
          </cell>
          <cell r="P9398">
            <v>0</v>
          </cell>
          <cell r="R9398" t="str">
            <v>SINAPI</v>
          </cell>
        </row>
        <row r="9399">
          <cell r="G9399">
            <v>0</v>
          </cell>
          <cell r="H9399">
            <v>0</v>
          </cell>
          <cell r="O9399">
            <v>0</v>
          </cell>
          <cell r="P9399">
            <v>0</v>
          </cell>
          <cell r="R9399" t="str">
            <v>SINAPI</v>
          </cell>
        </row>
        <row r="9400">
          <cell r="G9400">
            <v>0</v>
          </cell>
          <cell r="H9400">
            <v>0</v>
          </cell>
          <cell r="O9400">
            <v>0</v>
          </cell>
          <cell r="P9400">
            <v>0</v>
          </cell>
          <cell r="R9400" t="str">
            <v>SINAPI</v>
          </cell>
        </row>
        <row r="9401">
          <cell r="G9401">
            <v>0</v>
          </cell>
          <cell r="H9401">
            <v>0</v>
          </cell>
          <cell r="O9401">
            <v>0</v>
          </cell>
          <cell r="P9401">
            <v>0</v>
          </cell>
          <cell r="R9401" t="str">
            <v>SINAPI</v>
          </cell>
        </row>
        <row r="9402">
          <cell r="G9402">
            <v>0</v>
          </cell>
          <cell r="H9402">
            <v>0</v>
          </cell>
          <cell r="O9402">
            <v>0</v>
          </cell>
          <cell r="P9402">
            <v>0</v>
          </cell>
          <cell r="R9402" t="str">
            <v>SINAPI</v>
          </cell>
        </row>
        <row r="9403">
          <cell r="G9403">
            <v>0</v>
          </cell>
          <cell r="H9403">
            <v>0</v>
          </cell>
          <cell r="O9403">
            <v>0</v>
          </cell>
          <cell r="P9403">
            <v>0</v>
          </cell>
          <cell r="R9403" t="str">
            <v>SINAPI</v>
          </cell>
        </row>
        <row r="9404">
          <cell r="G9404">
            <v>0</v>
          </cell>
          <cell r="H9404">
            <v>0</v>
          </cell>
          <cell r="O9404">
            <v>0</v>
          </cell>
          <cell r="P9404">
            <v>0</v>
          </cell>
          <cell r="R9404" t="str">
            <v>SINAPI</v>
          </cell>
        </row>
        <row r="9405">
          <cell r="G9405">
            <v>0</v>
          </cell>
          <cell r="H9405">
            <v>0</v>
          </cell>
          <cell r="O9405">
            <v>0</v>
          </cell>
          <cell r="P9405">
            <v>0</v>
          </cell>
          <cell r="R9405" t="str">
            <v>SINAPI</v>
          </cell>
        </row>
        <row r="9406">
          <cell r="G9406">
            <v>0</v>
          </cell>
          <cell r="H9406">
            <v>0</v>
          </cell>
          <cell r="O9406">
            <v>0</v>
          </cell>
          <cell r="P9406">
            <v>0</v>
          </cell>
          <cell r="R9406" t="str">
            <v>SINAPI</v>
          </cell>
        </row>
        <row r="9407">
          <cell r="G9407">
            <v>0</v>
          </cell>
          <cell r="H9407">
            <v>0</v>
          </cell>
          <cell r="O9407">
            <v>0</v>
          </cell>
          <cell r="P9407">
            <v>0</v>
          </cell>
          <cell r="R9407" t="str">
            <v>SINAPI</v>
          </cell>
        </row>
        <row r="9408">
          <cell r="G9408">
            <v>0</v>
          </cell>
          <cell r="H9408">
            <v>0</v>
          </cell>
          <cell r="O9408">
            <v>0</v>
          </cell>
          <cell r="P9408">
            <v>0</v>
          </cell>
          <cell r="R9408" t="str">
            <v>SINAPI</v>
          </cell>
        </row>
        <row r="9409">
          <cell r="G9409">
            <v>0</v>
          </cell>
          <cell r="H9409">
            <v>0</v>
          </cell>
          <cell r="O9409">
            <v>0</v>
          </cell>
          <cell r="P9409">
            <v>0</v>
          </cell>
          <cell r="R9409" t="str">
            <v>SINAPI</v>
          </cell>
        </row>
        <row r="9410">
          <cell r="G9410">
            <v>0</v>
          </cell>
          <cell r="H9410">
            <v>0</v>
          </cell>
          <cell r="O9410">
            <v>0</v>
          </cell>
          <cell r="P9410">
            <v>0</v>
          </cell>
          <cell r="R9410" t="str">
            <v>SINAPI</v>
          </cell>
        </row>
        <row r="9411">
          <cell r="G9411">
            <v>0</v>
          </cell>
          <cell r="H9411">
            <v>0</v>
          </cell>
          <cell r="O9411">
            <v>0</v>
          </cell>
          <cell r="P9411">
            <v>0</v>
          </cell>
          <cell r="R9411" t="str">
            <v>SINAPI</v>
          </cell>
        </row>
        <row r="9412">
          <cell r="G9412">
            <v>0</v>
          </cell>
          <cell r="H9412">
            <v>0</v>
          </cell>
          <cell r="O9412">
            <v>0</v>
          </cell>
          <cell r="P9412">
            <v>0</v>
          </cell>
          <cell r="R9412" t="str">
            <v>SINAPI</v>
          </cell>
        </row>
        <row r="9413">
          <cell r="G9413">
            <v>0</v>
          </cell>
          <cell r="H9413">
            <v>0</v>
          </cell>
          <cell r="O9413">
            <v>0</v>
          </cell>
          <cell r="P9413">
            <v>0</v>
          </cell>
          <cell r="R9413" t="str">
            <v>SINAPI</v>
          </cell>
        </row>
        <row r="9414">
          <cell r="G9414">
            <v>0</v>
          </cell>
          <cell r="H9414">
            <v>0</v>
          </cell>
          <cell r="O9414">
            <v>0</v>
          </cell>
          <cell r="P9414">
            <v>0</v>
          </cell>
          <cell r="R9414" t="str">
            <v>SINAPI</v>
          </cell>
        </row>
        <row r="9415">
          <cell r="G9415">
            <v>0</v>
          </cell>
          <cell r="H9415">
            <v>0</v>
          </cell>
          <cell r="O9415">
            <v>0</v>
          </cell>
          <cell r="P9415">
            <v>0</v>
          </cell>
          <cell r="R9415" t="str">
            <v>SINAPI</v>
          </cell>
        </row>
        <row r="9416">
          <cell r="G9416">
            <v>0</v>
          </cell>
          <cell r="H9416">
            <v>0</v>
          </cell>
          <cell r="O9416">
            <v>0</v>
          </cell>
          <cell r="P9416">
            <v>0</v>
          </cell>
          <cell r="R9416" t="str">
            <v>SINAPI</v>
          </cell>
        </row>
        <row r="9417">
          <cell r="G9417">
            <v>0</v>
          </cell>
          <cell r="H9417">
            <v>0</v>
          </cell>
          <cell r="O9417">
            <v>0</v>
          </cell>
          <cell r="P9417">
            <v>0</v>
          </cell>
          <cell r="R9417" t="str">
            <v>SINAPI</v>
          </cell>
        </row>
        <row r="9418">
          <cell r="G9418">
            <v>0</v>
          </cell>
          <cell r="H9418">
            <v>0</v>
          </cell>
          <cell r="O9418">
            <v>0</v>
          </cell>
          <cell r="P9418">
            <v>0</v>
          </cell>
          <cell r="R9418" t="str">
            <v>SINAPI</v>
          </cell>
        </row>
        <row r="9419">
          <cell r="G9419">
            <v>0</v>
          </cell>
          <cell r="H9419">
            <v>0</v>
          </cell>
          <cell r="O9419">
            <v>0</v>
          </cell>
          <cell r="P9419">
            <v>0</v>
          </cell>
          <cell r="R9419" t="str">
            <v>SINAPI</v>
          </cell>
        </row>
        <row r="9420">
          <cell r="G9420">
            <v>0</v>
          </cell>
          <cell r="H9420">
            <v>0</v>
          </cell>
          <cell r="O9420">
            <v>0</v>
          </cell>
          <cell r="P9420">
            <v>0</v>
          </cell>
          <cell r="R9420" t="str">
            <v>SINAPI</v>
          </cell>
        </row>
        <row r="9421">
          <cell r="G9421">
            <v>0</v>
          </cell>
          <cell r="H9421">
            <v>0</v>
          </cell>
          <cell r="O9421">
            <v>0</v>
          </cell>
          <cell r="P9421">
            <v>0</v>
          </cell>
          <cell r="R9421" t="str">
            <v>SINAPI</v>
          </cell>
        </row>
        <row r="9422">
          <cell r="G9422">
            <v>0</v>
          </cell>
          <cell r="H9422">
            <v>0</v>
          </cell>
          <cell r="O9422">
            <v>0</v>
          </cell>
          <cell r="P9422">
            <v>0</v>
          </cell>
          <cell r="R9422" t="str">
            <v>SINAPI</v>
          </cell>
        </row>
        <row r="9423">
          <cell r="G9423">
            <v>0</v>
          </cell>
          <cell r="H9423">
            <v>0</v>
          </cell>
          <cell r="O9423">
            <v>0</v>
          </cell>
          <cell r="P9423">
            <v>0</v>
          </cell>
          <cell r="R9423" t="str">
            <v>SINAPI</v>
          </cell>
        </row>
        <row r="9424">
          <cell r="G9424">
            <v>0</v>
          </cell>
          <cell r="H9424">
            <v>0</v>
          </cell>
          <cell r="O9424">
            <v>0</v>
          </cell>
          <cell r="P9424">
            <v>0</v>
          </cell>
          <cell r="R9424" t="str">
            <v>SINAPI</v>
          </cell>
        </row>
        <row r="9425">
          <cell r="G9425">
            <v>0</v>
          </cell>
          <cell r="H9425">
            <v>0</v>
          </cell>
          <cell r="O9425">
            <v>0</v>
          </cell>
          <cell r="P9425">
            <v>0</v>
          </cell>
          <cell r="R9425" t="str">
            <v>SINAPI</v>
          </cell>
        </row>
        <row r="9426">
          <cell r="G9426">
            <v>0</v>
          </cell>
          <cell r="H9426">
            <v>0</v>
          </cell>
          <cell r="O9426">
            <v>0</v>
          </cell>
          <cell r="P9426">
            <v>0</v>
          </cell>
          <cell r="R9426" t="str">
            <v>SINAPI</v>
          </cell>
        </row>
        <row r="9427">
          <cell r="G9427">
            <v>0</v>
          </cell>
          <cell r="H9427">
            <v>0</v>
          </cell>
          <cell r="O9427">
            <v>0</v>
          </cell>
          <cell r="P9427">
            <v>0</v>
          </cell>
          <cell r="R9427" t="str">
            <v>SINAPI</v>
          </cell>
        </row>
        <row r="9428">
          <cell r="G9428">
            <v>0</v>
          </cell>
          <cell r="H9428">
            <v>0</v>
          </cell>
          <cell r="O9428">
            <v>0</v>
          </cell>
          <cell r="P9428">
            <v>0</v>
          </cell>
          <cell r="R9428" t="str">
            <v>SINAPI</v>
          </cell>
        </row>
        <row r="9429">
          <cell r="G9429">
            <v>0</v>
          </cell>
          <cell r="H9429">
            <v>0</v>
          </cell>
          <cell r="O9429">
            <v>0</v>
          </cell>
          <cell r="P9429">
            <v>0</v>
          </cell>
          <cell r="R9429" t="str">
            <v>SINAPI</v>
          </cell>
        </row>
        <row r="9430">
          <cell r="G9430">
            <v>0</v>
          </cell>
          <cell r="H9430">
            <v>0</v>
          </cell>
          <cell r="O9430">
            <v>0</v>
          </cell>
          <cell r="P9430">
            <v>0</v>
          </cell>
          <cell r="R9430" t="str">
            <v>SINAPI</v>
          </cell>
        </row>
        <row r="9431">
          <cell r="G9431">
            <v>0</v>
          </cell>
          <cell r="H9431">
            <v>0</v>
          </cell>
          <cell r="O9431">
            <v>0</v>
          </cell>
          <cell r="P9431">
            <v>0</v>
          </cell>
          <cell r="R9431" t="str">
            <v>SINAPI</v>
          </cell>
        </row>
        <row r="9432">
          <cell r="G9432">
            <v>0</v>
          </cell>
          <cell r="H9432">
            <v>0</v>
          </cell>
          <cell r="O9432">
            <v>0</v>
          </cell>
          <cell r="P9432">
            <v>0</v>
          </cell>
          <cell r="R9432" t="str">
            <v>SINAPI</v>
          </cell>
        </row>
        <row r="9433">
          <cell r="G9433">
            <v>0</v>
          </cell>
          <cell r="H9433">
            <v>0</v>
          </cell>
          <cell r="O9433">
            <v>0</v>
          </cell>
          <cell r="P9433">
            <v>0</v>
          </cell>
          <cell r="R9433" t="str">
            <v>SINAPI</v>
          </cell>
        </row>
        <row r="9434">
          <cell r="G9434">
            <v>0</v>
          </cell>
          <cell r="H9434">
            <v>0</v>
          </cell>
          <cell r="O9434">
            <v>0</v>
          </cell>
          <cell r="P9434">
            <v>0</v>
          </cell>
          <cell r="R9434" t="str">
            <v>SINAPI</v>
          </cell>
        </row>
        <row r="9435">
          <cell r="G9435">
            <v>0</v>
          </cell>
          <cell r="H9435">
            <v>0</v>
          </cell>
          <cell r="O9435">
            <v>0</v>
          </cell>
          <cell r="P9435">
            <v>0</v>
          </cell>
          <cell r="R9435" t="str">
            <v>SINAPI</v>
          </cell>
        </row>
        <row r="9436">
          <cell r="G9436">
            <v>0</v>
          </cell>
          <cell r="H9436">
            <v>0</v>
          </cell>
          <cell r="O9436">
            <v>0</v>
          </cell>
          <cell r="P9436">
            <v>0</v>
          </cell>
          <cell r="R9436" t="str">
            <v>SINAPI</v>
          </cell>
        </row>
        <row r="9437">
          <cell r="G9437">
            <v>0</v>
          </cell>
          <cell r="H9437">
            <v>0</v>
          </cell>
          <cell r="O9437">
            <v>0</v>
          </cell>
          <cell r="P9437">
            <v>0</v>
          </cell>
          <cell r="R9437" t="str">
            <v>SINAPI</v>
          </cell>
        </row>
        <row r="9438">
          <cell r="G9438">
            <v>0</v>
          </cell>
          <cell r="H9438">
            <v>0</v>
          </cell>
          <cell r="O9438">
            <v>0</v>
          </cell>
          <cell r="P9438">
            <v>0</v>
          </cell>
          <cell r="R9438" t="str">
            <v>SINAPI</v>
          </cell>
        </row>
        <row r="9439">
          <cell r="G9439">
            <v>0</v>
          </cell>
          <cell r="H9439">
            <v>0</v>
          </cell>
          <cell r="O9439">
            <v>0</v>
          </cell>
          <cell r="P9439">
            <v>0</v>
          </cell>
          <cell r="R9439" t="str">
            <v>SINAPI</v>
          </cell>
        </row>
        <row r="9440">
          <cell r="G9440">
            <v>0</v>
          </cell>
          <cell r="H9440">
            <v>0</v>
          </cell>
          <cell r="O9440">
            <v>0</v>
          </cell>
          <cell r="P9440">
            <v>0</v>
          </cell>
          <cell r="R9440" t="str">
            <v>SINAPI</v>
          </cell>
        </row>
        <row r="9441">
          <cell r="G9441">
            <v>0</v>
          </cell>
          <cell r="H9441">
            <v>0</v>
          </cell>
          <cell r="O9441">
            <v>0</v>
          </cell>
          <cell r="P9441">
            <v>0</v>
          </cell>
          <cell r="R9441" t="str">
            <v>SINAPI</v>
          </cell>
        </row>
        <row r="9442">
          <cell r="G9442">
            <v>0</v>
          </cell>
          <cell r="H9442">
            <v>0</v>
          </cell>
          <cell r="O9442">
            <v>0</v>
          </cell>
          <cell r="P9442">
            <v>0</v>
          </cell>
          <cell r="R9442" t="str">
            <v>SINAPI</v>
          </cell>
        </row>
        <row r="9443">
          <cell r="G9443">
            <v>0</v>
          </cell>
          <cell r="H9443">
            <v>0</v>
          </cell>
          <cell r="O9443">
            <v>0</v>
          </cell>
          <cell r="P9443">
            <v>0</v>
          </cell>
          <cell r="R9443" t="str">
            <v>SINAPI</v>
          </cell>
        </row>
        <row r="9444">
          <cell r="G9444">
            <v>0</v>
          </cell>
          <cell r="H9444">
            <v>0</v>
          </cell>
          <cell r="O9444">
            <v>0</v>
          </cell>
          <cell r="P9444">
            <v>0</v>
          </cell>
          <cell r="R9444" t="str">
            <v>SINAPI</v>
          </cell>
        </row>
        <row r="9445">
          <cell r="G9445">
            <v>0</v>
          </cell>
          <cell r="H9445">
            <v>0</v>
          </cell>
          <cell r="O9445">
            <v>0</v>
          </cell>
          <cell r="P9445">
            <v>0</v>
          </cell>
          <cell r="R9445" t="str">
            <v>SINAPI</v>
          </cell>
        </row>
        <row r="9446">
          <cell r="G9446">
            <v>0</v>
          </cell>
          <cell r="H9446">
            <v>0</v>
          </cell>
          <cell r="O9446">
            <v>0</v>
          </cell>
          <cell r="P9446">
            <v>0</v>
          </cell>
          <cell r="R9446" t="str">
            <v>SINAPI</v>
          </cell>
        </row>
        <row r="9447">
          <cell r="G9447">
            <v>0</v>
          </cell>
          <cell r="H9447">
            <v>0</v>
          </cell>
          <cell r="O9447">
            <v>0</v>
          </cell>
          <cell r="P9447">
            <v>0</v>
          </cell>
          <cell r="R9447" t="str">
            <v>SINAPI</v>
          </cell>
        </row>
        <row r="9448">
          <cell r="G9448">
            <v>0</v>
          </cell>
          <cell r="H9448">
            <v>0</v>
          </cell>
          <cell r="O9448">
            <v>0</v>
          </cell>
          <cell r="P9448">
            <v>0</v>
          </cell>
          <cell r="R9448" t="str">
            <v>SINAPI</v>
          </cell>
        </row>
        <row r="9449">
          <cell r="G9449">
            <v>0</v>
          </cell>
          <cell r="H9449">
            <v>0</v>
          </cell>
          <cell r="O9449">
            <v>0</v>
          </cell>
          <cell r="P9449">
            <v>0</v>
          </cell>
          <cell r="R9449" t="str">
            <v>SINAPI</v>
          </cell>
        </row>
        <row r="9450">
          <cell r="G9450">
            <v>0</v>
          </cell>
          <cell r="H9450">
            <v>0</v>
          </cell>
          <cell r="O9450">
            <v>0</v>
          </cell>
          <cell r="P9450">
            <v>0</v>
          </cell>
          <cell r="R9450" t="str">
            <v>SINAPI</v>
          </cell>
        </row>
        <row r="9451">
          <cell r="G9451">
            <v>0</v>
          </cell>
          <cell r="H9451">
            <v>0</v>
          </cell>
          <cell r="O9451">
            <v>0</v>
          </cell>
          <cell r="P9451">
            <v>0</v>
          </cell>
          <cell r="R9451" t="str">
            <v>SINAPI</v>
          </cell>
        </row>
        <row r="9452">
          <cell r="G9452">
            <v>0</v>
          </cell>
          <cell r="H9452">
            <v>0</v>
          </cell>
          <cell r="O9452">
            <v>0</v>
          </cell>
          <cell r="P9452">
            <v>0</v>
          </cell>
          <cell r="R9452" t="str">
            <v>SINAPI</v>
          </cell>
        </row>
        <row r="9453">
          <cell r="G9453">
            <v>0</v>
          </cell>
          <cell r="H9453">
            <v>0</v>
          </cell>
          <cell r="O9453">
            <v>0</v>
          </cell>
          <cell r="P9453">
            <v>0</v>
          </cell>
          <cell r="R9453" t="str">
            <v>SINAPI</v>
          </cell>
        </row>
        <row r="9454">
          <cell r="G9454">
            <v>0</v>
          </cell>
          <cell r="H9454">
            <v>0</v>
          </cell>
          <cell r="O9454">
            <v>0</v>
          </cell>
          <cell r="P9454">
            <v>0</v>
          </cell>
          <cell r="R9454" t="str">
            <v>SINAPI</v>
          </cell>
        </row>
        <row r="9455">
          <cell r="G9455">
            <v>0</v>
          </cell>
          <cell r="H9455">
            <v>0</v>
          </cell>
          <cell r="O9455">
            <v>0</v>
          </cell>
          <cell r="P9455">
            <v>0</v>
          </cell>
          <cell r="R9455" t="str">
            <v>SINAPI</v>
          </cell>
        </row>
        <row r="9456">
          <cell r="G9456">
            <v>0</v>
          </cell>
          <cell r="H9456">
            <v>0</v>
          </cell>
          <cell r="O9456">
            <v>0</v>
          </cell>
          <cell r="P9456">
            <v>0</v>
          </cell>
          <cell r="R9456" t="str">
            <v>SINAPI</v>
          </cell>
        </row>
        <row r="9457">
          <cell r="G9457">
            <v>0</v>
          </cell>
          <cell r="H9457">
            <v>0</v>
          </cell>
          <cell r="O9457">
            <v>0</v>
          </cell>
          <cell r="P9457">
            <v>0</v>
          </cell>
          <cell r="R9457" t="str">
            <v>SINAPI</v>
          </cell>
        </row>
        <row r="9458">
          <cell r="G9458">
            <v>0</v>
          </cell>
          <cell r="H9458">
            <v>0</v>
          </cell>
          <cell r="O9458">
            <v>0</v>
          </cell>
          <cell r="P9458">
            <v>0</v>
          </cell>
          <cell r="R9458" t="str">
            <v>SINAPI</v>
          </cell>
        </row>
        <row r="9459">
          <cell r="G9459">
            <v>0</v>
          </cell>
          <cell r="H9459">
            <v>0</v>
          </cell>
          <cell r="O9459">
            <v>0</v>
          </cell>
          <cell r="P9459">
            <v>0</v>
          </cell>
          <cell r="R9459" t="str">
            <v>SINAPI</v>
          </cell>
        </row>
        <row r="9460">
          <cell r="G9460">
            <v>0</v>
          </cell>
          <cell r="H9460">
            <v>0</v>
          </cell>
          <cell r="O9460">
            <v>0</v>
          </cell>
          <cell r="P9460">
            <v>0</v>
          </cell>
          <cell r="R9460" t="str">
            <v>SINAPI</v>
          </cell>
        </row>
        <row r="9461">
          <cell r="G9461">
            <v>0</v>
          </cell>
          <cell r="H9461">
            <v>0</v>
          </cell>
          <cell r="O9461">
            <v>0</v>
          </cell>
          <cell r="P9461">
            <v>0</v>
          </cell>
          <cell r="R9461" t="str">
            <v>SINAPI</v>
          </cell>
        </row>
        <row r="9462">
          <cell r="G9462">
            <v>0</v>
          </cell>
          <cell r="H9462">
            <v>0</v>
          </cell>
          <cell r="O9462">
            <v>0</v>
          </cell>
          <cell r="P9462">
            <v>0</v>
          </cell>
          <cell r="R9462" t="str">
            <v>SINAPI</v>
          </cell>
        </row>
        <row r="9463">
          <cell r="G9463">
            <v>0</v>
          </cell>
          <cell r="H9463">
            <v>0</v>
          </cell>
          <cell r="O9463">
            <v>0</v>
          </cell>
          <cell r="P9463">
            <v>0</v>
          </cell>
          <cell r="R9463" t="str">
            <v>SINAPI</v>
          </cell>
        </row>
        <row r="9464">
          <cell r="G9464">
            <v>0</v>
          </cell>
          <cell r="H9464">
            <v>0</v>
          </cell>
          <cell r="O9464">
            <v>0</v>
          </cell>
          <cell r="P9464">
            <v>0</v>
          </cell>
          <cell r="R9464" t="str">
            <v>SINAPI</v>
          </cell>
        </row>
        <row r="9465">
          <cell r="G9465">
            <v>0</v>
          </cell>
          <cell r="H9465">
            <v>0</v>
          </cell>
          <cell r="O9465">
            <v>0</v>
          </cell>
          <cell r="P9465">
            <v>0</v>
          </cell>
          <cell r="R9465" t="str">
            <v>SINAPI</v>
          </cell>
        </row>
        <row r="9466">
          <cell r="G9466">
            <v>0</v>
          </cell>
          <cell r="H9466">
            <v>0</v>
          </cell>
          <cell r="O9466">
            <v>0</v>
          </cell>
          <cell r="P9466">
            <v>0</v>
          </cell>
          <cell r="R9466" t="str">
            <v>SINAPI</v>
          </cell>
        </row>
        <row r="9467">
          <cell r="G9467">
            <v>0</v>
          </cell>
          <cell r="H9467">
            <v>0</v>
          </cell>
          <cell r="O9467">
            <v>0</v>
          </cell>
          <cell r="P9467">
            <v>0</v>
          </cell>
          <cell r="R9467" t="str">
            <v>SINAPI</v>
          </cell>
        </row>
        <row r="9468">
          <cell r="G9468">
            <v>0</v>
          </cell>
          <cell r="H9468">
            <v>0</v>
          </cell>
          <cell r="O9468">
            <v>0</v>
          </cell>
          <cell r="P9468">
            <v>0</v>
          </cell>
          <cell r="R9468" t="str">
            <v>SINAPI</v>
          </cell>
        </row>
        <row r="9469">
          <cell r="G9469">
            <v>0</v>
          </cell>
          <cell r="H9469">
            <v>0</v>
          </cell>
          <cell r="O9469">
            <v>0</v>
          </cell>
          <cell r="P9469">
            <v>0</v>
          </cell>
          <cell r="R9469" t="str">
            <v>SINAPI</v>
          </cell>
        </row>
        <row r="9470">
          <cell r="G9470">
            <v>0</v>
          </cell>
          <cell r="H9470">
            <v>0</v>
          </cell>
          <cell r="O9470">
            <v>0</v>
          </cell>
          <cell r="P9470">
            <v>0</v>
          </cell>
          <cell r="R9470" t="str">
            <v>SINAPI</v>
          </cell>
        </row>
        <row r="9471">
          <cell r="G9471">
            <v>0</v>
          </cell>
          <cell r="H9471">
            <v>0</v>
          </cell>
          <cell r="O9471">
            <v>0</v>
          </cell>
          <cell r="P9471">
            <v>0</v>
          </cell>
          <cell r="R9471" t="str">
            <v>SINAPI</v>
          </cell>
        </row>
        <row r="9472">
          <cell r="G9472">
            <v>0</v>
          </cell>
          <cell r="H9472">
            <v>0</v>
          </cell>
          <cell r="O9472">
            <v>0</v>
          </cell>
          <cell r="P9472">
            <v>0</v>
          </cell>
          <cell r="R9472" t="str">
            <v>SINAPI</v>
          </cell>
        </row>
        <row r="9473">
          <cell r="G9473">
            <v>0</v>
          </cell>
          <cell r="H9473">
            <v>0</v>
          </cell>
          <cell r="O9473">
            <v>0</v>
          </cell>
          <cell r="P9473">
            <v>0</v>
          </cell>
          <cell r="R9473" t="str">
            <v>SINAPI</v>
          </cell>
        </row>
        <row r="9474">
          <cell r="G9474">
            <v>0</v>
          </cell>
          <cell r="H9474">
            <v>0</v>
          </cell>
          <cell r="O9474">
            <v>0</v>
          </cell>
          <cell r="P9474">
            <v>0</v>
          </cell>
          <cell r="R9474" t="str">
            <v>SINAPI</v>
          </cell>
        </row>
        <row r="9475">
          <cell r="G9475">
            <v>0</v>
          </cell>
          <cell r="H9475">
            <v>0</v>
          </cell>
          <cell r="O9475">
            <v>0</v>
          </cell>
          <cell r="P9475">
            <v>0</v>
          </cell>
          <cell r="R9475" t="str">
            <v>SINAPI</v>
          </cell>
        </row>
        <row r="9476">
          <cell r="G9476">
            <v>0</v>
          </cell>
          <cell r="H9476">
            <v>0</v>
          </cell>
          <cell r="O9476">
            <v>0</v>
          </cell>
          <cell r="P9476">
            <v>0</v>
          </cell>
          <cell r="R9476" t="str">
            <v>SINAPI</v>
          </cell>
        </row>
        <row r="9477">
          <cell r="G9477">
            <v>0</v>
          </cell>
          <cell r="H9477">
            <v>0</v>
          </cell>
          <cell r="O9477">
            <v>0</v>
          </cell>
          <cell r="P9477">
            <v>0</v>
          </cell>
          <cell r="R9477" t="str">
            <v>SINAPI</v>
          </cell>
        </row>
        <row r="9478">
          <cell r="G9478">
            <v>0</v>
          </cell>
          <cell r="H9478">
            <v>0</v>
          </cell>
          <cell r="O9478">
            <v>0</v>
          </cell>
          <cell r="P9478">
            <v>0</v>
          </cell>
          <cell r="R9478" t="str">
            <v>SINAPI</v>
          </cell>
        </row>
        <row r="9479">
          <cell r="G9479">
            <v>0</v>
          </cell>
          <cell r="H9479">
            <v>0</v>
          </cell>
          <cell r="O9479">
            <v>0</v>
          </cell>
          <cell r="P9479">
            <v>0</v>
          </cell>
          <cell r="R9479" t="str">
            <v>SINAPI</v>
          </cell>
        </row>
        <row r="9480">
          <cell r="G9480">
            <v>0</v>
          </cell>
          <cell r="H9480">
            <v>0</v>
          </cell>
          <cell r="O9480">
            <v>0</v>
          </cell>
          <cell r="P9480">
            <v>0</v>
          </cell>
          <cell r="R9480" t="str">
            <v>SINAPI</v>
          </cell>
        </row>
        <row r="9481">
          <cell r="G9481">
            <v>0</v>
          </cell>
          <cell r="H9481">
            <v>0</v>
          </cell>
          <cell r="O9481">
            <v>0</v>
          </cell>
          <cell r="P9481">
            <v>0</v>
          </cell>
          <cell r="R9481" t="str">
            <v>SINAPI</v>
          </cell>
        </row>
        <row r="9482">
          <cell r="G9482">
            <v>0</v>
          </cell>
          <cell r="H9482">
            <v>0</v>
          </cell>
          <cell r="O9482">
            <v>0</v>
          </cell>
          <cell r="P9482">
            <v>0</v>
          </cell>
          <cell r="R9482" t="str">
            <v>SINAPI</v>
          </cell>
        </row>
        <row r="9483">
          <cell r="G9483">
            <v>0</v>
          </cell>
          <cell r="H9483">
            <v>0</v>
          </cell>
          <cell r="O9483">
            <v>0</v>
          </cell>
          <cell r="P9483">
            <v>0</v>
          </cell>
          <cell r="R9483" t="str">
            <v>SINAPI</v>
          </cell>
        </row>
        <row r="9484">
          <cell r="G9484">
            <v>0</v>
          </cell>
          <cell r="H9484">
            <v>0</v>
          </cell>
          <cell r="O9484">
            <v>0</v>
          </cell>
          <cell r="P9484">
            <v>0</v>
          </cell>
          <cell r="R9484" t="str">
            <v>SINAPI</v>
          </cell>
        </row>
        <row r="9485">
          <cell r="G9485">
            <v>0</v>
          </cell>
          <cell r="H9485">
            <v>0</v>
          </cell>
          <cell r="O9485">
            <v>0</v>
          </cell>
          <cell r="P9485">
            <v>0</v>
          </cell>
          <cell r="R9485" t="str">
            <v>SINAPI</v>
          </cell>
        </row>
        <row r="9486">
          <cell r="G9486">
            <v>0</v>
          </cell>
          <cell r="H9486">
            <v>0</v>
          </cell>
          <cell r="O9486">
            <v>0</v>
          </cell>
          <cell r="P9486">
            <v>0</v>
          </cell>
          <cell r="R9486" t="str">
            <v>SINAPI</v>
          </cell>
        </row>
        <row r="9487">
          <cell r="G9487">
            <v>0</v>
          </cell>
          <cell r="H9487">
            <v>0</v>
          </cell>
          <cell r="O9487">
            <v>0</v>
          </cell>
          <cell r="P9487">
            <v>0</v>
          </cell>
          <cell r="R9487" t="str">
            <v>SINAPI</v>
          </cell>
        </row>
        <row r="9488">
          <cell r="G9488">
            <v>0</v>
          </cell>
          <cell r="H9488">
            <v>0</v>
          </cell>
          <cell r="O9488">
            <v>0</v>
          </cell>
          <cell r="P9488">
            <v>0</v>
          </cell>
          <cell r="R9488" t="str">
            <v>SINAPI</v>
          </cell>
        </row>
        <row r="9489">
          <cell r="G9489">
            <v>0</v>
          </cell>
          <cell r="H9489">
            <v>0</v>
          </cell>
          <cell r="O9489">
            <v>0</v>
          </cell>
          <cell r="P9489">
            <v>0</v>
          </cell>
          <cell r="R9489" t="str">
            <v>SINAPI</v>
          </cell>
        </row>
        <row r="9490">
          <cell r="G9490">
            <v>0</v>
          </cell>
          <cell r="H9490">
            <v>0</v>
          </cell>
          <cell r="O9490">
            <v>0</v>
          </cell>
          <cell r="P9490">
            <v>0</v>
          </cell>
          <cell r="R9490" t="str">
            <v>SINAPI</v>
          </cell>
        </row>
        <row r="9491">
          <cell r="G9491">
            <v>0</v>
          </cell>
          <cell r="H9491">
            <v>0</v>
          </cell>
          <cell r="O9491">
            <v>0</v>
          </cell>
          <cell r="P9491">
            <v>0</v>
          </cell>
          <cell r="R9491" t="str">
            <v>SINAPI</v>
          </cell>
        </row>
        <row r="9492">
          <cell r="G9492">
            <v>0</v>
          </cell>
          <cell r="H9492">
            <v>0</v>
          </cell>
          <cell r="O9492">
            <v>0</v>
          </cell>
          <cell r="P9492">
            <v>0</v>
          </cell>
          <cell r="R9492" t="str">
            <v>SINAPI</v>
          </cell>
        </row>
        <row r="9493">
          <cell r="G9493">
            <v>0</v>
          </cell>
          <cell r="H9493">
            <v>0</v>
          </cell>
          <cell r="O9493">
            <v>0</v>
          </cell>
          <cell r="P9493">
            <v>0</v>
          </cell>
          <cell r="R9493" t="str">
            <v>SINAPI</v>
          </cell>
        </row>
        <row r="9494">
          <cell r="G9494">
            <v>0</v>
          </cell>
          <cell r="H9494">
            <v>0</v>
          </cell>
          <cell r="O9494">
            <v>0</v>
          </cell>
          <cell r="P9494">
            <v>0</v>
          </cell>
          <cell r="R9494" t="str">
            <v>SINAPI</v>
          </cell>
        </row>
        <row r="9495">
          <cell r="G9495">
            <v>0</v>
          </cell>
          <cell r="H9495">
            <v>0</v>
          </cell>
          <cell r="O9495">
            <v>0</v>
          </cell>
          <cell r="P9495">
            <v>0</v>
          </cell>
          <cell r="R9495" t="str">
            <v>SINAPI</v>
          </cell>
        </row>
        <row r="9496">
          <cell r="G9496">
            <v>0</v>
          </cell>
          <cell r="H9496">
            <v>0</v>
          </cell>
          <cell r="O9496">
            <v>0</v>
          </cell>
          <cell r="P9496">
            <v>0</v>
          </cell>
          <cell r="R9496" t="str">
            <v>SINAPI</v>
          </cell>
        </row>
        <row r="9497">
          <cell r="G9497">
            <v>0</v>
          </cell>
          <cell r="H9497">
            <v>0</v>
          </cell>
          <cell r="O9497">
            <v>0</v>
          </cell>
          <cell r="P9497">
            <v>0</v>
          </cell>
          <cell r="R9497" t="str">
            <v>SINAPI</v>
          </cell>
        </row>
        <row r="9498">
          <cell r="G9498">
            <v>0</v>
          </cell>
          <cell r="H9498">
            <v>0</v>
          </cell>
          <cell r="O9498">
            <v>0</v>
          </cell>
          <cell r="P9498">
            <v>0</v>
          </cell>
          <cell r="R9498" t="str">
            <v>SINAPI</v>
          </cell>
        </row>
        <row r="9499">
          <cell r="G9499">
            <v>0</v>
          </cell>
          <cell r="H9499">
            <v>0</v>
          </cell>
          <cell r="O9499">
            <v>0</v>
          </cell>
          <cell r="P9499">
            <v>0</v>
          </cell>
          <cell r="R9499" t="str">
            <v>SINAPI</v>
          </cell>
        </row>
        <row r="9500">
          <cell r="G9500">
            <v>0</v>
          </cell>
          <cell r="H9500">
            <v>0</v>
          </cell>
          <cell r="O9500">
            <v>0</v>
          </cell>
          <cell r="P9500">
            <v>0</v>
          </cell>
          <cell r="R9500" t="str">
            <v>SINAPI</v>
          </cell>
        </row>
        <row r="9501">
          <cell r="G9501">
            <v>0</v>
          </cell>
          <cell r="H9501">
            <v>0</v>
          </cell>
          <cell r="O9501">
            <v>0</v>
          </cell>
          <cell r="P9501">
            <v>0</v>
          </cell>
          <cell r="R9501" t="str">
            <v>SINAPI</v>
          </cell>
        </row>
        <row r="9502">
          <cell r="G9502">
            <v>0</v>
          </cell>
          <cell r="H9502">
            <v>0</v>
          </cell>
          <cell r="O9502">
            <v>0</v>
          </cell>
          <cell r="P9502">
            <v>0</v>
          </cell>
          <cell r="R9502" t="str">
            <v>SINAPI</v>
          </cell>
        </row>
        <row r="9503">
          <cell r="G9503">
            <v>0</v>
          </cell>
          <cell r="H9503">
            <v>0</v>
          </cell>
          <cell r="O9503">
            <v>0</v>
          </cell>
          <cell r="P9503">
            <v>0</v>
          </cell>
          <cell r="R9503" t="str">
            <v>SINAPI</v>
          </cell>
        </row>
        <row r="9504">
          <cell r="G9504">
            <v>0</v>
          </cell>
          <cell r="H9504">
            <v>0</v>
          </cell>
          <cell r="O9504">
            <v>0</v>
          </cell>
          <cell r="P9504">
            <v>0</v>
          </cell>
          <cell r="R9504" t="str">
            <v>SINAPI</v>
          </cell>
        </row>
        <row r="9505">
          <cell r="G9505">
            <v>0</v>
          </cell>
          <cell r="H9505">
            <v>0</v>
          </cell>
          <cell r="O9505">
            <v>0</v>
          </cell>
          <cell r="P9505">
            <v>0</v>
          </cell>
          <cell r="R9505" t="str">
            <v>SINAPI</v>
          </cell>
        </row>
        <row r="9506">
          <cell r="G9506">
            <v>0</v>
          </cell>
          <cell r="H9506">
            <v>0</v>
          </cell>
          <cell r="O9506">
            <v>0</v>
          </cell>
          <cell r="P9506">
            <v>0</v>
          </cell>
          <cell r="R9506" t="str">
            <v>SINAPI</v>
          </cell>
        </row>
        <row r="9507">
          <cell r="G9507">
            <v>0</v>
          </cell>
          <cell r="H9507">
            <v>0</v>
          </cell>
          <cell r="O9507">
            <v>0</v>
          </cell>
          <cell r="P9507">
            <v>0</v>
          </cell>
          <cell r="R9507" t="str">
            <v>SINAPI</v>
          </cell>
        </row>
        <row r="9508">
          <cell r="G9508">
            <v>0</v>
          </cell>
          <cell r="H9508">
            <v>0</v>
          </cell>
          <cell r="O9508">
            <v>0</v>
          </cell>
          <cell r="P9508">
            <v>0</v>
          </cell>
          <cell r="R9508" t="str">
            <v>SINAPI</v>
          </cell>
        </row>
        <row r="9509">
          <cell r="G9509">
            <v>0</v>
          </cell>
          <cell r="H9509">
            <v>0</v>
          </cell>
          <cell r="O9509">
            <v>0</v>
          </cell>
          <cell r="P9509">
            <v>0</v>
          </cell>
          <cell r="R9509" t="str">
            <v>SINAPI</v>
          </cell>
        </row>
        <row r="9510">
          <cell r="G9510">
            <v>0</v>
          </cell>
          <cell r="H9510">
            <v>0</v>
          </cell>
          <cell r="O9510">
            <v>0</v>
          </cell>
          <cell r="P9510">
            <v>0</v>
          </cell>
          <cell r="R9510" t="str">
            <v>SINAPI</v>
          </cell>
        </row>
        <row r="9511">
          <cell r="G9511">
            <v>0</v>
          </cell>
          <cell r="H9511">
            <v>0</v>
          </cell>
          <cell r="O9511">
            <v>0</v>
          </cell>
          <cell r="P9511">
            <v>0</v>
          </cell>
          <cell r="R9511" t="str">
            <v>SINAPI</v>
          </cell>
        </row>
        <row r="9512">
          <cell r="G9512">
            <v>0</v>
          </cell>
          <cell r="H9512">
            <v>0</v>
          </cell>
          <cell r="O9512">
            <v>0</v>
          </cell>
          <cell r="P9512">
            <v>0</v>
          </cell>
          <cell r="R9512" t="str">
            <v>SINAPI</v>
          </cell>
        </row>
        <row r="9513">
          <cell r="G9513">
            <v>0</v>
          </cell>
          <cell r="H9513">
            <v>0</v>
          </cell>
          <cell r="O9513">
            <v>0</v>
          </cell>
          <cell r="P9513">
            <v>0</v>
          </cell>
          <cell r="R9513" t="str">
            <v>SINAPI</v>
          </cell>
        </row>
        <row r="9514">
          <cell r="G9514">
            <v>0</v>
          </cell>
          <cell r="H9514">
            <v>0</v>
          </cell>
          <cell r="O9514">
            <v>0</v>
          </cell>
          <cell r="P9514">
            <v>0</v>
          </cell>
          <cell r="R9514" t="str">
            <v>SINAPI</v>
          </cell>
        </row>
        <row r="9515">
          <cell r="G9515">
            <v>0</v>
          </cell>
          <cell r="H9515">
            <v>0</v>
          </cell>
          <cell r="O9515">
            <v>0</v>
          </cell>
          <cell r="P9515">
            <v>0</v>
          </cell>
          <cell r="R9515" t="str">
            <v>SINAPI</v>
          </cell>
        </row>
        <row r="9516">
          <cell r="G9516">
            <v>0</v>
          </cell>
          <cell r="H9516">
            <v>0</v>
          </cell>
          <cell r="O9516">
            <v>0</v>
          </cell>
          <cell r="P9516">
            <v>0</v>
          </cell>
          <cell r="R9516" t="str">
            <v>SINAPI</v>
          </cell>
        </row>
        <row r="9517">
          <cell r="G9517">
            <v>0</v>
          </cell>
          <cell r="H9517">
            <v>0</v>
          </cell>
          <cell r="O9517">
            <v>0</v>
          </cell>
          <cell r="P9517">
            <v>0</v>
          </cell>
          <cell r="R9517" t="str">
            <v>SINAPI</v>
          </cell>
        </row>
        <row r="9518">
          <cell r="G9518">
            <v>0</v>
          </cell>
          <cell r="H9518">
            <v>0</v>
          </cell>
          <cell r="O9518">
            <v>0</v>
          </cell>
          <cell r="P9518">
            <v>0</v>
          </cell>
          <cell r="R9518" t="str">
            <v>SINAPI</v>
          </cell>
        </row>
        <row r="9519">
          <cell r="G9519">
            <v>0</v>
          </cell>
          <cell r="H9519">
            <v>0</v>
          </cell>
          <cell r="O9519">
            <v>0</v>
          </cell>
          <cell r="P9519">
            <v>0</v>
          </cell>
          <cell r="R9519" t="str">
            <v>SINAPI</v>
          </cell>
        </row>
        <row r="9520">
          <cell r="G9520">
            <v>0</v>
          </cell>
          <cell r="H9520">
            <v>0</v>
          </cell>
          <cell r="O9520">
            <v>0</v>
          </cell>
          <cell r="P9520">
            <v>0</v>
          </cell>
          <cell r="R9520" t="str">
            <v>SINAPI</v>
          </cell>
        </row>
        <row r="9521">
          <cell r="G9521">
            <v>0</v>
          </cell>
          <cell r="H9521">
            <v>0</v>
          </cell>
          <cell r="O9521">
            <v>0</v>
          </cell>
          <cell r="P9521">
            <v>0</v>
          </cell>
          <cell r="R9521" t="str">
            <v>SINAPI</v>
          </cell>
        </row>
        <row r="9522">
          <cell r="G9522">
            <v>0</v>
          </cell>
          <cell r="H9522">
            <v>0</v>
          </cell>
          <cell r="O9522">
            <v>0</v>
          </cell>
          <cell r="P9522">
            <v>0</v>
          </cell>
          <cell r="R9522" t="str">
            <v>SINAPI</v>
          </cell>
        </row>
        <row r="9523">
          <cell r="G9523">
            <v>0</v>
          </cell>
          <cell r="H9523">
            <v>0</v>
          </cell>
          <cell r="O9523">
            <v>0</v>
          </cell>
          <cell r="P9523">
            <v>0</v>
          </cell>
          <cell r="R9523" t="str">
            <v>SINAPI</v>
          </cell>
        </row>
        <row r="9524">
          <cell r="G9524">
            <v>0</v>
          </cell>
          <cell r="H9524">
            <v>0</v>
          </cell>
          <cell r="O9524">
            <v>0</v>
          </cell>
          <cell r="P9524">
            <v>0</v>
          </cell>
          <cell r="R9524" t="str">
            <v>SINAPI</v>
          </cell>
        </row>
        <row r="9525">
          <cell r="G9525">
            <v>0</v>
          </cell>
          <cell r="H9525">
            <v>0</v>
          </cell>
          <cell r="O9525">
            <v>0</v>
          </cell>
          <cell r="P9525">
            <v>0</v>
          </cell>
          <cell r="R9525" t="str">
            <v>SINAPI</v>
          </cell>
        </row>
        <row r="9526">
          <cell r="G9526">
            <v>0</v>
          </cell>
          <cell r="H9526">
            <v>0</v>
          </cell>
          <cell r="O9526">
            <v>0</v>
          </cell>
          <cell r="P9526">
            <v>0</v>
          </cell>
          <cell r="R9526" t="str">
            <v>SINAPI</v>
          </cell>
        </row>
        <row r="9527">
          <cell r="G9527">
            <v>0</v>
          </cell>
          <cell r="H9527">
            <v>0</v>
          </cell>
          <cell r="O9527">
            <v>0</v>
          </cell>
          <cell r="P9527">
            <v>0</v>
          </cell>
          <cell r="R9527" t="str">
            <v>SINAPI</v>
          </cell>
        </row>
        <row r="9528">
          <cell r="G9528">
            <v>0</v>
          </cell>
          <cell r="H9528">
            <v>0</v>
          </cell>
          <cell r="O9528">
            <v>0</v>
          </cell>
          <cell r="P9528">
            <v>0</v>
          </cell>
          <cell r="R9528" t="str">
            <v>SINAPI</v>
          </cell>
        </row>
        <row r="9529">
          <cell r="G9529">
            <v>0</v>
          </cell>
          <cell r="H9529">
            <v>0</v>
          </cell>
          <cell r="O9529">
            <v>0</v>
          </cell>
          <cell r="P9529">
            <v>0</v>
          </cell>
          <cell r="R9529" t="str">
            <v>SINAPI</v>
          </cell>
        </row>
        <row r="9530">
          <cell r="G9530">
            <v>0</v>
          </cell>
          <cell r="H9530">
            <v>0</v>
          </cell>
          <cell r="O9530">
            <v>0</v>
          </cell>
          <cell r="P9530">
            <v>0</v>
          </cell>
          <cell r="R9530" t="str">
            <v>SINAPI</v>
          </cell>
        </row>
        <row r="9531">
          <cell r="G9531">
            <v>0</v>
          </cell>
          <cell r="H9531">
            <v>0</v>
          </cell>
          <cell r="O9531">
            <v>0</v>
          </cell>
          <cell r="P9531">
            <v>0</v>
          </cell>
          <cell r="R9531" t="str">
            <v>SINAPI</v>
          </cell>
        </row>
        <row r="9532">
          <cell r="G9532">
            <v>0</v>
          </cell>
          <cell r="H9532">
            <v>0</v>
          </cell>
          <cell r="O9532">
            <v>0</v>
          </cell>
          <cell r="P9532">
            <v>0</v>
          </cell>
          <cell r="R9532" t="str">
            <v>SINAPI</v>
          </cell>
        </row>
        <row r="9533">
          <cell r="G9533">
            <v>0</v>
          </cell>
          <cell r="H9533">
            <v>0</v>
          </cell>
          <cell r="O9533">
            <v>0</v>
          </cell>
          <cell r="P9533">
            <v>0</v>
          </cell>
          <cell r="R9533" t="str">
            <v>SINAPI</v>
          </cell>
        </row>
        <row r="9534">
          <cell r="G9534">
            <v>0</v>
          </cell>
          <cell r="H9534">
            <v>0</v>
          </cell>
          <cell r="O9534">
            <v>0</v>
          </cell>
          <cell r="P9534">
            <v>0</v>
          </cell>
          <cell r="R9534" t="str">
            <v>SINAPI</v>
          </cell>
        </row>
        <row r="9535">
          <cell r="G9535">
            <v>0</v>
          </cell>
          <cell r="H9535">
            <v>0</v>
          </cell>
          <cell r="O9535">
            <v>0</v>
          </cell>
          <cell r="P9535">
            <v>0</v>
          </cell>
          <cell r="R9535" t="str">
            <v>SINAPI</v>
          </cell>
        </row>
        <row r="9536">
          <cell r="G9536">
            <v>0</v>
          </cell>
          <cell r="H9536">
            <v>0</v>
          </cell>
          <cell r="O9536">
            <v>0</v>
          </cell>
          <cell r="P9536">
            <v>0</v>
          </cell>
          <cell r="R9536" t="str">
            <v>SINAPI</v>
          </cell>
        </row>
        <row r="9537">
          <cell r="G9537">
            <v>0</v>
          </cell>
          <cell r="H9537">
            <v>0</v>
          </cell>
          <cell r="O9537">
            <v>0</v>
          </cell>
          <cell r="P9537">
            <v>0</v>
          </cell>
          <cell r="R9537" t="str">
            <v>SINAPI</v>
          </cell>
        </row>
        <row r="9538">
          <cell r="G9538">
            <v>0</v>
          </cell>
          <cell r="H9538">
            <v>0</v>
          </cell>
          <cell r="O9538">
            <v>0</v>
          </cell>
          <cell r="P9538">
            <v>0</v>
          </cell>
          <cell r="R9538" t="str">
            <v>SINAPI</v>
          </cell>
        </row>
        <row r="9539">
          <cell r="G9539">
            <v>0</v>
          </cell>
          <cell r="H9539">
            <v>0</v>
          </cell>
          <cell r="O9539">
            <v>0</v>
          </cell>
          <cell r="P9539">
            <v>0</v>
          </cell>
          <cell r="R9539" t="str">
            <v>SINAPI</v>
          </cell>
        </row>
        <row r="9540">
          <cell r="G9540">
            <v>0</v>
          </cell>
          <cell r="H9540">
            <v>0</v>
          </cell>
          <cell r="O9540">
            <v>0</v>
          </cell>
          <cell r="P9540">
            <v>0</v>
          </cell>
          <cell r="R9540" t="str">
            <v>SINAPI</v>
          </cell>
        </row>
        <row r="9541">
          <cell r="G9541">
            <v>0</v>
          </cell>
          <cell r="H9541">
            <v>0</v>
          </cell>
          <cell r="O9541">
            <v>0</v>
          </cell>
          <cell r="P9541">
            <v>0</v>
          </cell>
          <cell r="R9541" t="str">
            <v>SINAPI</v>
          </cell>
        </row>
        <row r="9542">
          <cell r="G9542">
            <v>0</v>
          </cell>
          <cell r="H9542">
            <v>0</v>
          </cell>
          <cell r="O9542">
            <v>0</v>
          </cell>
          <cell r="P9542">
            <v>0</v>
          </cell>
          <cell r="R9542" t="str">
            <v>SINAPI</v>
          </cell>
        </row>
        <row r="9543">
          <cell r="G9543">
            <v>0</v>
          </cell>
          <cell r="H9543">
            <v>0</v>
          </cell>
          <cell r="O9543">
            <v>0</v>
          </cell>
          <cell r="P9543">
            <v>0</v>
          </cell>
          <cell r="R9543" t="str">
            <v>SINAPI</v>
          </cell>
        </row>
        <row r="9544">
          <cell r="G9544">
            <v>0</v>
          </cell>
          <cell r="H9544">
            <v>0</v>
          </cell>
          <cell r="O9544">
            <v>0</v>
          </cell>
          <cell r="P9544">
            <v>0</v>
          </cell>
          <cell r="R9544" t="str">
            <v>SINAPI</v>
          </cell>
        </row>
        <row r="9545">
          <cell r="G9545">
            <v>0</v>
          </cell>
          <cell r="H9545">
            <v>0</v>
          </cell>
          <cell r="O9545">
            <v>0</v>
          </cell>
          <cell r="P9545">
            <v>0</v>
          </cell>
          <cell r="R9545" t="str">
            <v>SINAPI</v>
          </cell>
        </row>
        <row r="9546">
          <cell r="G9546">
            <v>0</v>
          </cell>
          <cell r="H9546">
            <v>0</v>
          </cell>
          <cell r="O9546">
            <v>0</v>
          </cell>
          <cell r="P9546">
            <v>0</v>
          </cell>
          <cell r="R9546" t="str">
            <v>SINAPI</v>
          </cell>
        </row>
        <row r="9547">
          <cell r="G9547">
            <v>0</v>
          </cell>
          <cell r="H9547">
            <v>0</v>
          </cell>
          <cell r="O9547">
            <v>0</v>
          </cell>
          <cell r="P9547">
            <v>0</v>
          </cell>
          <cell r="R9547" t="str">
            <v>SINAPI</v>
          </cell>
        </row>
        <row r="9548">
          <cell r="G9548">
            <v>0</v>
          </cell>
          <cell r="H9548">
            <v>0</v>
          </cell>
          <cell r="O9548">
            <v>0</v>
          </cell>
          <cell r="P9548">
            <v>0</v>
          </cell>
          <cell r="R9548" t="str">
            <v>SINAPI</v>
          </cell>
        </row>
        <row r="9549">
          <cell r="G9549">
            <v>0</v>
          </cell>
          <cell r="H9549">
            <v>0</v>
          </cell>
          <cell r="O9549">
            <v>0</v>
          </cell>
          <cell r="P9549">
            <v>0</v>
          </cell>
          <cell r="R9549" t="str">
            <v>SINAPI</v>
          </cell>
        </row>
        <row r="9550">
          <cell r="G9550">
            <v>0</v>
          </cell>
          <cell r="H9550">
            <v>0</v>
          </cell>
          <cell r="O9550">
            <v>0</v>
          </cell>
          <cell r="P9550">
            <v>0</v>
          </cell>
          <cell r="R9550" t="str">
            <v>SINAPI</v>
          </cell>
        </row>
        <row r="9551">
          <cell r="G9551">
            <v>0</v>
          </cell>
          <cell r="H9551">
            <v>0</v>
          </cell>
          <cell r="O9551">
            <v>0</v>
          </cell>
          <cell r="P9551">
            <v>0</v>
          </cell>
          <cell r="R9551" t="str">
            <v>SINAPI</v>
          </cell>
        </row>
        <row r="9552">
          <cell r="G9552">
            <v>0</v>
          </cell>
          <cell r="H9552">
            <v>0</v>
          </cell>
          <cell r="O9552">
            <v>0</v>
          </cell>
          <cell r="P9552">
            <v>0</v>
          </cell>
          <cell r="R9552" t="str">
            <v>SINAPI</v>
          </cell>
        </row>
        <row r="9553">
          <cell r="G9553">
            <v>0</v>
          </cell>
          <cell r="H9553">
            <v>0</v>
          </cell>
          <cell r="O9553">
            <v>0</v>
          </cell>
          <cell r="P9553">
            <v>0</v>
          </cell>
          <cell r="R9553" t="str">
            <v>SINAPI</v>
          </cell>
        </row>
        <row r="9554">
          <cell r="G9554">
            <v>0</v>
          </cell>
          <cell r="H9554">
            <v>0</v>
          </cell>
          <cell r="O9554">
            <v>0</v>
          </cell>
          <cell r="P9554">
            <v>0</v>
          </cell>
          <cell r="R9554" t="str">
            <v>SINAPI</v>
          </cell>
        </row>
        <row r="9555">
          <cell r="G9555">
            <v>0</v>
          </cell>
          <cell r="H9555">
            <v>0</v>
          </cell>
          <cell r="O9555">
            <v>0</v>
          </cell>
          <cell r="P9555">
            <v>0</v>
          </cell>
          <cell r="R9555" t="str">
            <v>SINAPI</v>
          </cell>
        </row>
        <row r="9556">
          <cell r="G9556">
            <v>0</v>
          </cell>
          <cell r="H9556">
            <v>0</v>
          </cell>
          <cell r="O9556">
            <v>0</v>
          </cell>
          <cell r="P9556">
            <v>0</v>
          </cell>
          <cell r="R9556" t="str">
            <v>SINAPI</v>
          </cell>
        </row>
        <row r="9557">
          <cell r="G9557">
            <v>0</v>
          </cell>
          <cell r="H9557">
            <v>0</v>
          </cell>
          <cell r="O9557">
            <v>0</v>
          </cell>
          <cell r="P9557">
            <v>0</v>
          </cell>
          <cell r="R9557" t="str">
            <v>SINAPI</v>
          </cell>
        </row>
        <row r="9558">
          <cell r="G9558">
            <v>0</v>
          </cell>
          <cell r="H9558">
            <v>0</v>
          </cell>
          <cell r="O9558">
            <v>0</v>
          </cell>
          <cell r="P9558">
            <v>0</v>
          </cell>
          <cell r="R9558" t="str">
            <v>SINAPI</v>
          </cell>
        </row>
        <row r="9559">
          <cell r="G9559">
            <v>0</v>
          </cell>
          <cell r="H9559">
            <v>0</v>
          </cell>
          <cell r="O9559">
            <v>0</v>
          </cell>
          <cell r="P9559">
            <v>0</v>
          </cell>
          <cell r="R9559" t="str">
            <v>SINAPI</v>
          </cell>
        </row>
        <row r="9560">
          <cell r="G9560">
            <v>0</v>
          </cell>
          <cell r="H9560">
            <v>0</v>
          </cell>
          <cell r="O9560">
            <v>0</v>
          </cell>
          <cell r="P9560">
            <v>0</v>
          </cell>
          <cell r="R9560" t="str">
            <v>SINAPI</v>
          </cell>
        </row>
        <row r="9561">
          <cell r="G9561">
            <v>0</v>
          </cell>
          <cell r="H9561">
            <v>0</v>
          </cell>
          <cell r="O9561">
            <v>0</v>
          </cell>
          <cell r="P9561">
            <v>0</v>
          </cell>
          <cell r="R9561" t="str">
            <v>SINAPI</v>
          </cell>
        </row>
        <row r="9562">
          <cell r="G9562">
            <v>0</v>
          </cell>
          <cell r="H9562">
            <v>0</v>
          </cell>
          <cell r="O9562">
            <v>0</v>
          </cell>
          <cell r="P9562">
            <v>0</v>
          </cell>
          <cell r="R9562" t="str">
            <v>SINAPI</v>
          </cell>
        </row>
        <row r="9563">
          <cell r="G9563">
            <v>0</v>
          </cell>
          <cell r="H9563">
            <v>0</v>
          </cell>
          <cell r="O9563">
            <v>0</v>
          </cell>
          <cell r="P9563">
            <v>0</v>
          </cell>
          <cell r="R9563" t="str">
            <v>SINAPI</v>
          </cell>
        </row>
        <row r="9564">
          <cell r="G9564">
            <v>0</v>
          </cell>
          <cell r="H9564">
            <v>0</v>
          </cell>
          <cell r="O9564">
            <v>0</v>
          </cell>
          <cell r="P9564">
            <v>0</v>
          </cell>
          <cell r="R9564" t="str">
            <v>SINAPI</v>
          </cell>
        </row>
        <row r="9565">
          <cell r="G9565">
            <v>0</v>
          </cell>
          <cell r="H9565">
            <v>0</v>
          </cell>
          <cell r="O9565">
            <v>0</v>
          </cell>
          <cell r="P9565">
            <v>0</v>
          </cell>
          <cell r="R9565" t="str">
            <v>SINAPI</v>
          </cell>
        </row>
        <row r="9566">
          <cell r="G9566">
            <v>0</v>
          </cell>
          <cell r="H9566">
            <v>0</v>
          </cell>
          <cell r="O9566">
            <v>0</v>
          </cell>
          <cell r="P9566">
            <v>0</v>
          </cell>
          <cell r="R9566" t="str">
            <v>SINAPI</v>
          </cell>
        </row>
        <row r="9567">
          <cell r="G9567">
            <v>0</v>
          </cell>
          <cell r="H9567">
            <v>0</v>
          </cell>
          <cell r="O9567">
            <v>0</v>
          </cell>
          <cell r="P9567">
            <v>0</v>
          </cell>
          <cell r="R9567" t="str">
            <v>SINAPI</v>
          </cell>
        </row>
        <row r="9568">
          <cell r="G9568">
            <v>0</v>
          </cell>
          <cell r="H9568">
            <v>0</v>
          </cell>
          <cell r="O9568">
            <v>0</v>
          </cell>
          <cell r="P9568">
            <v>0</v>
          </cell>
          <cell r="R9568" t="str">
            <v>SINAPI</v>
          </cell>
        </row>
        <row r="9569">
          <cell r="G9569">
            <v>0</v>
          </cell>
          <cell r="H9569">
            <v>0</v>
          </cell>
          <cell r="O9569">
            <v>0</v>
          </cell>
          <cell r="P9569">
            <v>0</v>
          </cell>
          <cell r="R9569" t="str">
            <v>SINAPI</v>
          </cell>
        </row>
        <row r="9570">
          <cell r="G9570">
            <v>0</v>
          </cell>
          <cell r="H9570">
            <v>0</v>
          </cell>
          <cell r="O9570">
            <v>0</v>
          </cell>
          <cell r="P9570">
            <v>0</v>
          </cell>
          <cell r="R9570" t="str">
            <v>SINAPI</v>
          </cell>
        </row>
        <row r="9571">
          <cell r="G9571">
            <v>0</v>
          </cell>
          <cell r="H9571">
            <v>0</v>
          </cell>
          <cell r="O9571">
            <v>0</v>
          </cell>
          <cell r="P9571">
            <v>0</v>
          </cell>
          <cell r="R9571" t="str">
            <v>SINAPI</v>
          </cell>
        </row>
        <row r="9572">
          <cell r="G9572">
            <v>0</v>
          </cell>
          <cell r="H9572">
            <v>0</v>
          </cell>
          <cell r="O9572">
            <v>0</v>
          </cell>
          <cell r="P9572">
            <v>0</v>
          </cell>
          <cell r="R9572" t="str">
            <v>SINAPI</v>
          </cell>
        </row>
        <row r="9573">
          <cell r="G9573">
            <v>0</v>
          </cell>
          <cell r="H9573">
            <v>0</v>
          </cell>
          <cell r="O9573">
            <v>0</v>
          </cell>
          <cell r="P9573">
            <v>0</v>
          </cell>
          <cell r="R9573" t="str">
            <v>SINAPI</v>
          </cell>
        </row>
        <row r="9574">
          <cell r="G9574">
            <v>0</v>
          </cell>
          <cell r="H9574">
            <v>0</v>
          </cell>
          <cell r="O9574">
            <v>0</v>
          </cell>
          <cell r="P9574">
            <v>0</v>
          </cell>
          <cell r="R9574" t="str">
            <v>SINAPI</v>
          </cell>
        </row>
        <row r="9575">
          <cell r="G9575">
            <v>0</v>
          </cell>
          <cell r="H9575">
            <v>0</v>
          </cell>
          <cell r="O9575">
            <v>0</v>
          </cell>
          <cell r="P9575">
            <v>0</v>
          </cell>
          <cell r="R9575" t="str">
            <v>SINAPI</v>
          </cell>
        </row>
        <row r="9576">
          <cell r="G9576">
            <v>0</v>
          </cell>
          <cell r="H9576">
            <v>0</v>
          </cell>
          <cell r="O9576">
            <v>0</v>
          </cell>
          <cell r="P9576">
            <v>0</v>
          </cell>
          <cell r="R9576" t="str">
            <v>SINAPI</v>
          </cell>
        </row>
        <row r="9577">
          <cell r="G9577">
            <v>0</v>
          </cell>
          <cell r="H9577">
            <v>0</v>
          </cell>
          <cell r="O9577">
            <v>0</v>
          </cell>
          <cell r="P9577">
            <v>0</v>
          </cell>
          <cell r="R9577" t="str">
            <v>SINAPI</v>
          </cell>
        </row>
        <row r="9578">
          <cell r="G9578">
            <v>0</v>
          </cell>
          <cell r="H9578">
            <v>0</v>
          </cell>
          <cell r="O9578">
            <v>0</v>
          </cell>
          <cell r="P9578">
            <v>0</v>
          </cell>
          <cell r="R9578" t="str">
            <v>SINAPI</v>
          </cell>
        </row>
        <row r="9579">
          <cell r="G9579">
            <v>0</v>
          </cell>
          <cell r="H9579">
            <v>0</v>
          </cell>
          <cell r="O9579">
            <v>0</v>
          </cell>
          <cell r="P9579">
            <v>0</v>
          </cell>
          <cell r="R9579" t="str">
            <v>SINAPI</v>
          </cell>
        </row>
        <row r="9580">
          <cell r="G9580">
            <v>0</v>
          </cell>
          <cell r="H9580">
            <v>0</v>
          </cell>
          <cell r="O9580">
            <v>0</v>
          </cell>
          <cell r="P9580">
            <v>0</v>
          </cell>
          <cell r="R9580" t="str">
            <v>SINAPI</v>
          </cell>
        </row>
        <row r="9581">
          <cell r="G9581">
            <v>0</v>
          </cell>
          <cell r="H9581">
            <v>0</v>
          </cell>
          <cell r="O9581">
            <v>0</v>
          </cell>
          <cell r="P9581">
            <v>0</v>
          </cell>
          <cell r="R9581" t="str">
            <v>SINAPI</v>
          </cell>
        </row>
        <row r="9582">
          <cell r="G9582">
            <v>0</v>
          </cell>
          <cell r="H9582">
            <v>0</v>
          </cell>
          <cell r="O9582">
            <v>0</v>
          </cell>
          <cell r="P9582">
            <v>0</v>
          </cell>
          <cell r="R9582" t="str">
            <v>SINAPI</v>
          </cell>
        </row>
        <row r="9583">
          <cell r="G9583">
            <v>0</v>
          </cell>
          <cell r="H9583">
            <v>0</v>
          </cell>
          <cell r="O9583">
            <v>0</v>
          </cell>
          <cell r="P9583">
            <v>0</v>
          </cell>
          <cell r="R9583" t="str">
            <v>SINAPI</v>
          </cell>
        </row>
        <row r="9584">
          <cell r="G9584">
            <v>0</v>
          </cell>
          <cell r="H9584">
            <v>0</v>
          </cell>
          <cell r="O9584">
            <v>0</v>
          </cell>
          <cell r="P9584">
            <v>0</v>
          </cell>
          <cell r="R9584" t="str">
            <v>SINAPI</v>
          </cell>
        </row>
        <row r="9585">
          <cell r="G9585">
            <v>0</v>
          </cell>
          <cell r="H9585">
            <v>0</v>
          </cell>
          <cell r="O9585">
            <v>0</v>
          </cell>
          <cell r="P9585">
            <v>0</v>
          </cell>
          <cell r="R9585" t="str">
            <v>SINAPI</v>
          </cell>
        </row>
        <row r="9586">
          <cell r="G9586">
            <v>0</v>
          </cell>
          <cell r="H9586">
            <v>0</v>
          </cell>
          <cell r="O9586">
            <v>0</v>
          </cell>
          <cell r="P9586">
            <v>0</v>
          </cell>
          <cell r="R9586" t="str">
            <v>SINAPI</v>
          </cell>
        </row>
        <row r="9587">
          <cell r="G9587">
            <v>0</v>
          </cell>
          <cell r="H9587">
            <v>0</v>
          </cell>
          <cell r="O9587">
            <v>0</v>
          </cell>
          <cell r="P9587">
            <v>0</v>
          </cell>
          <cell r="R9587" t="str">
            <v>SINAPI</v>
          </cell>
        </row>
        <row r="9588">
          <cell r="G9588">
            <v>0</v>
          </cell>
          <cell r="H9588">
            <v>0</v>
          </cell>
          <cell r="O9588">
            <v>0</v>
          </cell>
          <cell r="P9588">
            <v>0</v>
          </cell>
          <cell r="R9588" t="str">
            <v>SINAPI</v>
          </cell>
        </row>
        <row r="9589">
          <cell r="G9589">
            <v>0</v>
          </cell>
          <cell r="H9589">
            <v>0</v>
          </cell>
          <cell r="O9589">
            <v>0</v>
          </cell>
          <cell r="P9589">
            <v>0</v>
          </cell>
          <cell r="R9589" t="str">
            <v>SINAPI</v>
          </cell>
        </row>
        <row r="9590">
          <cell r="G9590">
            <v>0</v>
          </cell>
          <cell r="H9590">
            <v>0</v>
          </cell>
          <cell r="O9590">
            <v>0</v>
          </cell>
          <cell r="P9590">
            <v>0</v>
          </cell>
          <cell r="R9590" t="str">
            <v>SINAPI</v>
          </cell>
        </row>
        <row r="9591">
          <cell r="G9591">
            <v>0</v>
          </cell>
          <cell r="H9591">
            <v>0</v>
          </cell>
          <cell r="O9591">
            <v>0</v>
          </cell>
          <cell r="P9591">
            <v>0</v>
          </cell>
          <cell r="R9591" t="str">
            <v>SINAPI</v>
          </cell>
        </row>
        <row r="9592">
          <cell r="G9592">
            <v>0</v>
          </cell>
          <cell r="H9592">
            <v>0</v>
          </cell>
          <cell r="O9592">
            <v>0</v>
          </cell>
          <cell r="P9592">
            <v>0</v>
          </cell>
          <cell r="R9592" t="str">
            <v>SINAPI</v>
          </cell>
        </row>
        <row r="9593">
          <cell r="G9593">
            <v>0</v>
          </cell>
          <cell r="H9593">
            <v>0</v>
          </cell>
          <cell r="O9593">
            <v>0</v>
          </cell>
          <cell r="P9593">
            <v>0</v>
          </cell>
          <cell r="R9593" t="str">
            <v>SINAPI</v>
          </cell>
        </row>
        <row r="9594">
          <cell r="G9594">
            <v>0</v>
          </cell>
          <cell r="H9594">
            <v>0</v>
          </cell>
          <cell r="O9594">
            <v>0</v>
          </cell>
          <cell r="P9594">
            <v>0</v>
          </cell>
          <cell r="R9594" t="str">
            <v>SINAPI</v>
          </cell>
        </row>
        <row r="9595">
          <cell r="G9595">
            <v>0</v>
          </cell>
          <cell r="H9595">
            <v>0</v>
          </cell>
          <cell r="O9595">
            <v>0</v>
          </cell>
          <cell r="P9595">
            <v>0</v>
          </cell>
          <cell r="R9595" t="str">
            <v>SINAPI</v>
          </cell>
        </row>
        <row r="9596">
          <cell r="G9596">
            <v>0</v>
          </cell>
          <cell r="H9596">
            <v>0</v>
          </cell>
          <cell r="O9596">
            <v>0</v>
          </cell>
          <cell r="P9596">
            <v>0</v>
          </cell>
          <cell r="R9596" t="str">
            <v>SINAPI</v>
          </cell>
        </row>
        <row r="9597">
          <cell r="G9597">
            <v>0</v>
          </cell>
          <cell r="H9597">
            <v>0</v>
          </cell>
          <cell r="O9597">
            <v>0</v>
          </cell>
          <cell r="P9597">
            <v>0</v>
          </cell>
          <cell r="R9597" t="str">
            <v>SINAPI</v>
          </cell>
        </row>
        <row r="9598">
          <cell r="G9598">
            <v>0</v>
          </cell>
          <cell r="H9598">
            <v>0</v>
          </cell>
          <cell r="O9598">
            <v>0</v>
          </cell>
          <cell r="P9598">
            <v>0</v>
          </cell>
          <cell r="R9598" t="str">
            <v>SINAPI</v>
          </cell>
        </row>
        <row r="9599">
          <cell r="G9599">
            <v>0</v>
          </cell>
          <cell r="H9599">
            <v>0</v>
          </cell>
          <cell r="O9599">
            <v>0</v>
          </cell>
          <cell r="P9599">
            <v>0</v>
          </cell>
          <cell r="R9599" t="str">
            <v>SINAPI</v>
          </cell>
        </row>
        <row r="9600">
          <cell r="G9600">
            <v>0</v>
          </cell>
          <cell r="H9600">
            <v>0</v>
          </cell>
          <cell r="O9600">
            <v>0</v>
          </cell>
          <cell r="P9600">
            <v>0</v>
          </cell>
          <cell r="R9600" t="str">
            <v>SINAPI</v>
          </cell>
        </row>
        <row r="9601">
          <cell r="G9601">
            <v>0</v>
          </cell>
          <cell r="H9601">
            <v>0</v>
          </cell>
          <cell r="O9601">
            <v>0</v>
          </cell>
          <cell r="P9601">
            <v>0</v>
          </cell>
          <cell r="R9601" t="str">
            <v>SINAPI</v>
          </cell>
        </row>
        <row r="9602">
          <cell r="G9602">
            <v>0</v>
          </cell>
          <cell r="H9602">
            <v>0</v>
          </cell>
          <cell r="O9602">
            <v>0</v>
          </cell>
          <cell r="P9602">
            <v>0</v>
          </cell>
          <cell r="R9602" t="str">
            <v>SINAPI</v>
          </cell>
        </row>
        <row r="9603">
          <cell r="G9603">
            <v>0</v>
          </cell>
          <cell r="H9603">
            <v>0</v>
          </cell>
          <cell r="O9603">
            <v>0</v>
          </cell>
          <cell r="P9603">
            <v>0</v>
          </cell>
          <cell r="R9603" t="str">
            <v>SINAPI</v>
          </cell>
        </row>
        <row r="9604">
          <cell r="G9604">
            <v>0</v>
          </cell>
          <cell r="H9604">
            <v>0</v>
          </cell>
          <cell r="O9604">
            <v>0</v>
          </cell>
          <cell r="P9604">
            <v>0</v>
          </cell>
          <cell r="R9604" t="str">
            <v>SINAPI</v>
          </cell>
        </row>
        <row r="9605">
          <cell r="G9605">
            <v>0</v>
          </cell>
          <cell r="H9605">
            <v>0</v>
          </cell>
          <cell r="O9605">
            <v>0</v>
          </cell>
          <cell r="P9605">
            <v>0</v>
          </cell>
          <cell r="R9605" t="str">
            <v>SINAPI</v>
          </cell>
        </row>
        <row r="9606">
          <cell r="G9606">
            <v>0</v>
          </cell>
          <cell r="H9606">
            <v>0</v>
          </cell>
          <cell r="O9606">
            <v>0</v>
          </cell>
          <cell r="P9606">
            <v>0</v>
          </cell>
          <cell r="R9606" t="str">
            <v>SINAPI</v>
          </cell>
        </row>
        <row r="9607">
          <cell r="G9607">
            <v>0</v>
          </cell>
          <cell r="H9607">
            <v>0</v>
          </cell>
          <cell r="O9607">
            <v>0</v>
          </cell>
          <cell r="P9607">
            <v>0</v>
          </cell>
          <cell r="R9607" t="str">
            <v>SINAPI</v>
          </cell>
        </row>
        <row r="9608">
          <cell r="G9608">
            <v>0</v>
          </cell>
          <cell r="H9608">
            <v>0</v>
          </cell>
          <cell r="O9608">
            <v>0</v>
          </cell>
          <cell r="P9608">
            <v>0</v>
          </cell>
          <cell r="R9608" t="str">
            <v>SINAPI</v>
          </cell>
        </row>
        <row r="9609">
          <cell r="G9609">
            <v>0</v>
          </cell>
          <cell r="H9609">
            <v>0</v>
          </cell>
          <cell r="O9609">
            <v>0</v>
          </cell>
          <cell r="P9609">
            <v>0</v>
          </cell>
          <cell r="R9609" t="str">
            <v>SINAPI</v>
          </cell>
        </row>
        <row r="9610">
          <cell r="G9610">
            <v>0</v>
          </cell>
          <cell r="H9610">
            <v>0</v>
          </cell>
          <cell r="O9610">
            <v>0</v>
          </cell>
          <cell r="P9610">
            <v>0</v>
          </cell>
          <cell r="R9610" t="str">
            <v>SINAPI</v>
          </cell>
        </row>
        <row r="9611">
          <cell r="G9611">
            <v>0</v>
          </cell>
          <cell r="H9611">
            <v>0</v>
          </cell>
          <cell r="O9611">
            <v>0</v>
          </cell>
          <cell r="P9611">
            <v>0</v>
          </cell>
          <cell r="R9611" t="str">
            <v>SINAPI</v>
          </cell>
        </row>
        <row r="9612">
          <cell r="G9612">
            <v>0</v>
          </cell>
          <cell r="H9612">
            <v>0</v>
          </cell>
          <cell r="O9612">
            <v>0</v>
          </cell>
          <cell r="P9612">
            <v>0</v>
          </cell>
          <cell r="R9612" t="str">
            <v>SINAPI</v>
          </cell>
        </row>
        <row r="9613">
          <cell r="G9613">
            <v>0</v>
          </cell>
          <cell r="H9613">
            <v>0</v>
          </cell>
          <cell r="O9613">
            <v>0</v>
          </cell>
          <cell r="P9613">
            <v>0</v>
          </cell>
          <cell r="R9613" t="str">
            <v>SINAPI</v>
          </cell>
        </row>
        <row r="9614">
          <cell r="G9614">
            <v>0</v>
          </cell>
          <cell r="H9614">
            <v>0</v>
          </cell>
          <cell r="O9614">
            <v>0</v>
          </cell>
          <cell r="P9614">
            <v>0</v>
          </cell>
          <cell r="R9614" t="str">
            <v>SINAPI</v>
          </cell>
        </row>
        <row r="9615">
          <cell r="G9615">
            <v>0</v>
          </cell>
          <cell r="H9615">
            <v>0</v>
          </cell>
          <cell r="O9615">
            <v>0</v>
          </cell>
          <cell r="P9615">
            <v>0</v>
          </cell>
          <cell r="R9615" t="str">
            <v>SINAPI</v>
          </cell>
        </row>
        <row r="9616">
          <cell r="G9616">
            <v>0</v>
          </cell>
          <cell r="H9616">
            <v>0</v>
          </cell>
          <cell r="O9616">
            <v>0</v>
          </cell>
          <cell r="P9616">
            <v>0</v>
          </cell>
          <cell r="R9616" t="str">
            <v>SINAPI</v>
          </cell>
        </row>
        <row r="9617">
          <cell r="G9617">
            <v>0</v>
          </cell>
          <cell r="H9617">
            <v>0</v>
          </cell>
          <cell r="O9617">
            <v>0</v>
          </cell>
          <cell r="P9617">
            <v>0</v>
          </cell>
          <cell r="R9617" t="str">
            <v>SINAPI</v>
          </cell>
        </row>
        <row r="9618">
          <cell r="G9618">
            <v>0</v>
          </cell>
          <cell r="H9618">
            <v>0</v>
          </cell>
          <cell r="O9618">
            <v>0</v>
          </cell>
          <cell r="P9618">
            <v>0</v>
          </cell>
          <cell r="R9618" t="str">
            <v>SINAPI</v>
          </cell>
        </row>
        <row r="9619">
          <cell r="G9619">
            <v>0</v>
          </cell>
          <cell r="H9619">
            <v>0</v>
          </cell>
          <cell r="O9619">
            <v>0</v>
          </cell>
          <cell r="P9619">
            <v>0</v>
          </cell>
          <cell r="R9619" t="str">
            <v>SINAPI</v>
          </cell>
        </row>
        <row r="9620">
          <cell r="G9620">
            <v>0</v>
          </cell>
          <cell r="H9620">
            <v>0</v>
          </cell>
          <cell r="O9620">
            <v>0</v>
          </cell>
          <cell r="P9620">
            <v>0</v>
          </cell>
          <cell r="R9620" t="str">
            <v>SINAPI</v>
          </cell>
        </row>
        <row r="9621">
          <cell r="G9621">
            <v>0</v>
          </cell>
          <cell r="H9621">
            <v>0</v>
          </cell>
          <cell r="O9621">
            <v>0</v>
          </cell>
          <cell r="P9621">
            <v>0</v>
          </cell>
          <cell r="R9621" t="str">
            <v>SINAPI</v>
          </cell>
        </row>
        <row r="9622">
          <cell r="G9622">
            <v>0</v>
          </cell>
          <cell r="H9622">
            <v>0</v>
          </cell>
          <cell r="O9622">
            <v>0</v>
          </cell>
          <cell r="P9622">
            <v>0</v>
          </cell>
          <cell r="R9622" t="str">
            <v>SINAPI</v>
          </cell>
        </row>
        <row r="9623">
          <cell r="G9623">
            <v>0</v>
          </cell>
          <cell r="H9623">
            <v>0</v>
          </cell>
          <cell r="O9623">
            <v>0</v>
          </cell>
          <cell r="P9623">
            <v>0</v>
          </cell>
          <cell r="R9623" t="str">
            <v>SINAPI</v>
          </cell>
        </row>
        <row r="9624">
          <cell r="G9624">
            <v>0</v>
          </cell>
          <cell r="H9624">
            <v>0</v>
          </cell>
          <cell r="O9624">
            <v>0</v>
          </cell>
          <cell r="P9624">
            <v>0</v>
          </cell>
          <cell r="R9624" t="str">
            <v>SINAPI</v>
          </cell>
        </row>
        <row r="9625">
          <cell r="G9625">
            <v>0</v>
          </cell>
          <cell r="H9625">
            <v>0</v>
          </cell>
          <cell r="O9625">
            <v>0</v>
          </cell>
          <cell r="P9625">
            <v>0</v>
          </cell>
          <cell r="R9625" t="str">
            <v>SINAPI</v>
          </cell>
        </row>
        <row r="9626">
          <cell r="G9626">
            <v>0</v>
          </cell>
          <cell r="H9626">
            <v>0</v>
          </cell>
          <cell r="O9626">
            <v>0</v>
          </cell>
          <cell r="P9626">
            <v>0</v>
          </cell>
          <cell r="R9626" t="str">
            <v>SINAPI</v>
          </cell>
        </row>
        <row r="9627">
          <cell r="G9627">
            <v>0</v>
          </cell>
          <cell r="H9627">
            <v>0</v>
          </cell>
          <cell r="O9627">
            <v>0</v>
          </cell>
          <cell r="P9627">
            <v>0</v>
          </cell>
          <cell r="R9627" t="str">
            <v>SINAPI</v>
          </cell>
        </row>
        <row r="9628">
          <cell r="G9628">
            <v>0</v>
          </cell>
          <cell r="H9628">
            <v>0</v>
          </cell>
          <cell r="O9628">
            <v>0</v>
          </cell>
          <cell r="P9628">
            <v>0</v>
          </cell>
          <cell r="R9628" t="str">
            <v>SINAPI</v>
          </cell>
        </row>
        <row r="9629">
          <cell r="G9629">
            <v>0</v>
          </cell>
          <cell r="H9629">
            <v>0</v>
          </cell>
          <cell r="O9629">
            <v>0</v>
          </cell>
          <cell r="P9629">
            <v>0</v>
          </cell>
          <cell r="R9629" t="str">
            <v>SINAPI</v>
          </cell>
        </row>
        <row r="9630">
          <cell r="G9630">
            <v>0</v>
          </cell>
          <cell r="H9630">
            <v>0</v>
          </cell>
          <cell r="O9630">
            <v>0</v>
          </cell>
          <cell r="P9630">
            <v>0</v>
          </cell>
          <cell r="R9630" t="str">
            <v>SINAPI</v>
          </cell>
        </row>
        <row r="9631">
          <cell r="G9631">
            <v>0</v>
          </cell>
          <cell r="H9631">
            <v>0</v>
          </cell>
          <cell r="O9631">
            <v>0</v>
          </cell>
          <cell r="P9631">
            <v>0</v>
          </cell>
          <cell r="R9631" t="str">
            <v>SINAPI</v>
          </cell>
        </row>
        <row r="9632">
          <cell r="G9632">
            <v>0</v>
          </cell>
          <cell r="H9632">
            <v>0</v>
          </cell>
          <cell r="O9632">
            <v>0</v>
          </cell>
          <cell r="P9632">
            <v>0</v>
          </cell>
          <cell r="R9632" t="str">
            <v>SINAPI</v>
          </cell>
        </row>
        <row r="9633">
          <cell r="G9633">
            <v>0</v>
          </cell>
          <cell r="H9633">
            <v>0</v>
          </cell>
          <cell r="O9633">
            <v>0</v>
          </cell>
          <cell r="P9633">
            <v>0</v>
          </cell>
          <cell r="R9633" t="str">
            <v>SINAPI</v>
          </cell>
        </row>
        <row r="9634">
          <cell r="G9634">
            <v>0</v>
          </cell>
          <cell r="H9634">
            <v>0</v>
          </cell>
          <cell r="O9634">
            <v>0</v>
          </cell>
          <cell r="P9634">
            <v>0</v>
          </cell>
          <cell r="R9634" t="str">
            <v>SINAPI</v>
          </cell>
        </row>
        <row r="9635">
          <cell r="G9635">
            <v>0</v>
          </cell>
          <cell r="H9635">
            <v>0</v>
          </cell>
          <cell r="O9635">
            <v>0</v>
          </cell>
          <cell r="P9635">
            <v>0</v>
          </cell>
          <cell r="R9635" t="str">
            <v>SINAPI</v>
          </cell>
        </row>
        <row r="9636">
          <cell r="G9636">
            <v>0</v>
          </cell>
          <cell r="H9636">
            <v>0</v>
          </cell>
          <cell r="O9636">
            <v>0</v>
          </cell>
          <cell r="P9636">
            <v>0</v>
          </cell>
          <cell r="R9636" t="str">
            <v>SINAPI</v>
          </cell>
        </row>
        <row r="9637">
          <cell r="G9637">
            <v>0</v>
          </cell>
          <cell r="H9637">
            <v>0</v>
          </cell>
          <cell r="O9637">
            <v>0</v>
          </cell>
          <cell r="P9637">
            <v>0</v>
          </cell>
          <cell r="R9637" t="str">
            <v>SINAPI</v>
          </cell>
        </row>
        <row r="9638">
          <cell r="G9638">
            <v>0</v>
          </cell>
          <cell r="H9638">
            <v>0</v>
          </cell>
          <cell r="O9638">
            <v>0</v>
          </cell>
          <cell r="P9638">
            <v>0</v>
          </cell>
          <cell r="R9638" t="str">
            <v>SINAPI</v>
          </cell>
        </row>
        <row r="9639">
          <cell r="G9639">
            <v>0</v>
          </cell>
          <cell r="H9639">
            <v>0</v>
          </cell>
          <cell r="O9639">
            <v>0</v>
          </cell>
          <cell r="P9639">
            <v>0</v>
          </cell>
          <cell r="R9639" t="str">
            <v>SINAPI</v>
          </cell>
        </row>
        <row r="9640">
          <cell r="G9640">
            <v>0</v>
          </cell>
          <cell r="H9640">
            <v>0</v>
          </cell>
          <cell r="O9640">
            <v>0</v>
          </cell>
          <cell r="P9640">
            <v>0</v>
          </cell>
          <cell r="R9640" t="str">
            <v>SINAPI</v>
          </cell>
        </row>
        <row r="9641">
          <cell r="G9641">
            <v>0</v>
          </cell>
          <cell r="H9641">
            <v>0</v>
          </cell>
          <cell r="O9641">
            <v>0</v>
          </cell>
          <cell r="P9641">
            <v>0</v>
          </cell>
          <cell r="R9641" t="str">
            <v>SINAPI</v>
          </cell>
        </row>
        <row r="9642">
          <cell r="G9642">
            <v>0</v>
          </cell>
          <cell r="H9642">
            <v>0</v>
          </cell>
          <cell r="O9642">
            <v>0</v>
          </cell>
          <cell r="P9642">
            <v>0</v>
          </cell>
          <cell r="R9642" t="str">
            <v>SINAPI</v>
          </cell>
        </row>
        <row r="9643">
          <cell r="G9643">
            <v>0</v>
          </cell>
          <cell r="H9643">
            <v>0</v>
          </cell>
          <cell r="O9643">
            <v>0</v>
          </cell>
          <cell r="P9643">
            <v>0</v>
          </cell>
          <cell r="R9643" t="str">
            <v>SINAPI</v>
          </cell>
        </row>
        <row r="9644">
          <cell r="G9644">
            <v>0</v>
          </cell>
          <cell r="H9644">
            <v>0</v>
          </cell>
          <cell r="O9644">
            <v>0</v>
          </cell>
          <cell r="P9644">
            <v>0</v>
          </cell>
          <cell r="R9644" t="str">
            <v>SINAPI</v>
          </cell>
        </row>
        <row r="9645">
          <cell r="G9645">
            <v>0</v>
          </cell>
          <cell r="H9645">
            <v>0</v>
          </cell>
          <cell r="O9645">
            <v>0</v>
          </cell>
          <cell r="P9645">
            <v>0</v>
          </cell>
          <cell r="R9645" t="str">
            <v>SINAPI</v>
          </cell>
        </row>
        <row r="9646">
          <cell r="G9646">
            <v>0</v>
          </cell>
          <cell r="H9646">
            <v>0</v>
          </cell>
          <cell r="O9646">
            <v>0</v>
          </cell>
          <cell r="P9646">
            <v>0</v>
          </cell>
          <cell r="R9646" t="str">
            <v>SINAPI</v>
          </cell>
        </row>
        <row r="9647">
          <cell r="G9647">
            <v>0</v>
          </cell>
          <cell r="H9647">
            <v>0</v>
          </cell>
          <cell r="O9647">
            <v>0</v>
          </cell>
          <cell r="P9647">
            <v>0</v>
          </cell>
          <cell r="R9647" t="str">
            <v>SINAPI</v>
          </cell>
        </row>
        <row r="9648">
          <cell r="G9648">
            <v>0</v>
          </cell>
          <cell r="H9648">
            <v>0</v>
          </cell>
          <cell r="O9648">
            <v>0</v>
          </cell>
          <cell r="P9648">
            <v>0</v>
          </cell>
          <cell r="R9648" t="str">
            <v>SINAPI</v>
          </cell>
        </row>
        <row r="9649">
          <cell r="G9649">
            <v>0</v>
          </cell>
          <cell r="H9649">
            <v>0</v>
          </cell>
          <cell r="O9649">
            <v>0</v>
          </cell>
          <cell r="P9649">
            <v>0</v>
          </cell>
          <cell r="R9649" t="str">
            <v>SINAPI</v>
          </cell>
        </row>
        <row r="9650">
          <cell r="G9650">
            <v>0</v>
          </cell>
          <cell r="H9650">
            <v>0</v>
          </cell>
          <cell r="O9650">
            <v>0</v>
          </cell>
          <cell r="P9650">
            <v>0</v>
          </cell>
          <cell r="R9650" t="str">
            <v>SINAPI</v>
          </cell>
        </row>
        <row r="9651">
          <cell r="G9651">
            <v>0</v>
          </cell>
          <cell r="H9651">
            <v>0</v>
          </cell>
          <cell r="O9651">
            <v>0</v>
          </cell>
          <cell r="P9651">
            <v>0</v>
          </cell>
          <cell r="R9651" t="str">
            <v>SINAPI</v>
          </cell>
        </row>
        <row r="9652">
          <cell r="G9652">
            <v>0</v>
          </cell>
          <cell r="H9652">
            <v>0</v>
          </cell>
          <cell r="O9652">
            <v>0</v>
          </cell>
          <cell r="P9652">
            <v>0</v>
          </cell>
          <cell r="R9652" t="str">
            <v>SINAPI</v>
          </cell>
        </row>
        <row r="9653">
          <cell r="G9653">
            <v>0</v>
          </cell>
          <cell r="H9653">
            <v>0</v>
          </cell>
          <cell r="O9653">
            <v>0</v>
          </cell>
          <cell r="P9653">
            <v>0</v>
          </cell>
          <cell r="R9653" t="str">
            <v>SINAPI</v>
          </cell>
        </row>
        <row r="9654">
          <cell r="G9654">
            <v>0</v>
          </cell>
          <cell r="H9654">
            <v>0</v>
          </cell>
          <cell r="O9654">
            <v>0</v>
          </cell>
          <cell r="P9654">
            <v>0</v>
          </cell>
          <cell r="R9654" t="str">
            <v>SINAPI</v>
          </cell>
        </row>
        <row r="9655">
          <cell r="G9655">
            <v>0</v>
          </cell>
          <cell r="H9655">
            <v>0</v>
          </cell>
          <cell r="O9655">
            <v>0</v>
          </cell>
          <cell r="P9655">
            <v>0</v>
          </cell>
          <cell r="R9655" t="str">
            <v>SINAPI</v>
          </cell>
        </row>
        <row r="9656">
          <cell r="G9656">
            <v>0</v>
          </cell>
          <cell r="H9656">
            <v>0</v>
          </cell>
          <cell r="O9656">
            <v>0</v>
          </cell>
          <cell r="P9656">
            <v>0</v>
          </cell>
          <cell r="R9656" t="str">
            <v>SINAPI</v>
          </cell>
        </row>
        <row r="9657">
          <cell r="G9657">
            <v>0</v>
          </cell>
          <cell r="H9657">
            <v>0</v>
          </cell>
          <cell r="O9657">
            <v>0</v>
          </cell>
          <cell r="P9657">
            <v>0</v>
          </cell>
          <cell r="R9657" t="str">
            <v>SINAPI</v>
          </cell>
        </row>
        <row r="9658">
          <cell r="G9658">
            <v>0</v>
          </cell>
          <cell r="H9658">
            <v>0</v>
          </cell>
          <cell r="O9658">
            <v>0</v>
          </cell>
          <cell r="P9658">
            <v>0</v>
          </cell>
          <cell r="R9658" t="str">
            <v>SINAPI</v>
          </cell>
        </row>
        <row r="9659">
          <cell r="G9659">
            <v>0</v>
          </cell>
          <cell r="H9659">
            <v>0</v>
          </cell>
          <cell r="O9659">
            <v>0</v>
          </cell>
          <cell r="P9659">
            <v>0</v>
          </cell>
          <cell r="R9659" t="str">
            <v>SINAPI</v>
          </cell>
        </row>
        <row r="9660">
          <cell r="G9660">
            <v>0</v>
          </cell>
          <cell r="H9660">
            <v>0</v>
          </cell>
          <cell r="O9660">
            <v>0</v>
          </cell>
          <cell r="P9660">
            <v>0</v>
          </cell>
          <cell r="R9660" t="str">
            <v>SINAPI</v>
          </cell>
        </row>
        <row r="9661">
          <cell r="G9661">
            <v>0</v>
          </cell>
          <cell r="H9661">
            <v>0</v>
          </cell>
          <cell r="O9661">
            <v>0</v>
          </cell>
          <cell r="P9661">
            <v>0</v>
          </cell>
          <cell r="R9661" t="str">
            <v>SINAPI</v>
          </cell>
        </row>
        <row r="9662">
          <cell r="G9662">
            <v>0</v>
          </cell>
          <cell r="H9662">
            <v>0</v>
          </cell>
          <cell r="O9662">
            <v>0</v>
          </cell>
          <cell r="P9662">
            <v>0</v>
          </cell>
          <cell r="R9662" t="str">
            <v>SINAPI</v>
          </cell>
        </row>
        <row r="9663">
          <cell r="G9663">
            <v>0</v>
          </cell>
          <cell r="H9663">
            <v>0</v>
          </cell>
          <cell r="O9663">
            <v>0</v>
          </cell>
          <cell r="P9663">
            <v>0</v>
          </cell>
          <cell r="R9663" t="str">
            <v>SINAPI</v>
          </cell>
        </row>
        <row r="9664">
          <cell r="G9664">
            <v>0</v>
          </cell>
          <cell r="H9664">
            <v>0</v>
          </cell>
          <cell r="O9664">
            <v>0</v>
          </cell>
          <cell r="P9664">
            <v>0</v>
          </cell>
          <cell r="R9664" t="str">
            <v>SINAPI</v>
          </cell>
        </row>
        <row r="9665">
          <cell r="G9665">
            <v>0</v>
          </cell>
          <cell r="H9665">
            <v>0</v>
          </cell>
          <cell r="O9665">
            <v>0</v>
          </cell>
          <cell r="P9665">
            <v>0</v>
          </cell>
          <cell r="R9665" t="str">
            <v>SINAPI</v>
          </cell>
        </row>
        <row r="9666">
          <cell r="G9666">
            <v>0</v>
          </cell>
          <cell r="H9666">
            <v>0</v>
          </cell>
          <cell r="O9666">
            <v>0</v>
          </cell>
          <cell r="P9666">
            <v>0</v>
          </cell>
          <cell r="R9666" t="str">
            <v>SINAPI</v>
          </cell>
        </row>
        <row r="9667">
          <cell r="G9667">
            <v>0</v>
          </cell>
          <cell r="H9667">
            <v>0</v>
          </cell>
          <cell r="O9667">
            <v>0</v>
          </cell>
          <cell r="P9667">
            <v>0</v>
          </cell>
          <cell r="R9667" t="str">
            <v>SINAPI</v>
          </cell>
        </row>
        <row r="9668">
          <cell r="G9668">
            <v>0</v>
          </cell>
          <cell r="H9668">
            <v>0</v>
          </cell>
          <cell r="O9668">
            <v>0</v>
          </cell>
          <cell r="P9668">
            <v>0</v>
          </cell>
          <cell r="R9668" t="str">
            <v>SINAPI</v>
          </cell>
        </row>
        <row r="9669">
          <cell r="G9669">
            <v>0</v>
          </cell>
          <cell r="H9669">
            <v>0</v>
          </cell>
          <cell r="O9669">
            <v>0</v>
          </cell>
          <cell r="P9669">
            <v>0</v>
          </cell>
          <cell r="R9669" t="str">
            <v>SINAPI</v>
          </cell>
        </row>
        <row r="9670">
          <cell r="G9670">
            <v>0</v>
          </cell>
          <cell r="H9670">
            <v>0</v>
          </cell>
          <cell r="O9670">
            <v>0</v>
          </cell>
          <cell r="P9670">
            <v>0</v>
          </cell>
          <cell r="R9670" t="str">
            <v>SINAPI</v>
          </cell>
        </row>
        <row r="9671">
          <cell r="G9671">
            <v>0</v>
          </cell>
          <cell r="H9671">
            <v>0</v>
          </cell>
          <cell r="O9671">
            <v>0</v>
          </cell>
          <cell r="P9671">
            <v>0</v>
          </cell>
          <cell r="R9671" t="str">
            <v>SINAPI</v>
          </cell>
        </row>
        <row r="9672">
          <cell r="G9672">
            <v>0</v>
          </cell>
          <cell r="H9672">
            <v>0</v>
          </cell>
          <cell r="O9672">
            <v>0</v>
          </cell>
          <cell r="P9672">
            <v>0</v>
          </cell>
          <cell r="R9672" t="str">
            <v>SINAPI</v>
          </cell>
        </row>
        <row r="9673">
          <cell r="G9673">
            <v>0</v>
          </cell>
          <cell r="H9673">
            <v>0</v>
          </cell>
          <cell r="O9673">
            <v>0</v>
          </cell>
          <cell r="P9673">
            <v>0</v>
          </cell>
          <cell r="R9673" t="str">
            <v>SINAPI</v>
          </cell>
        </row>
        <row r="9674">
          <cell r="G9674">
            <v>0</v>
          </cell>
          <cell r="H9674">
            <v>0</v>
          </cell>
          <cell r="O9674">
            <v>0</v>
          </cell>
          <cell r="P9674">
            <v>0</v>
          </cell>
          <cell r="R9674" t="str">
            <v>SINAPI</v>
          </cell>
        </row>
        <row r="9675">
          <cell r="G9675">
            <v>0</v>
          </cell>
          <cell r="H9675">
            <v>0</v>
          </cell>
          <cell r="O9675">
            <v>0</v>
          </cell>
          <cell r="P9675">
            <v>0</v>
          </cell>
          <cell r="R9675" t="str">
            <v>SINAPI</v>
          </cell>
        </row>
        <row r="9676">
          <cell r="G9676">
            <v>0</v>
          </cell>
          <cell r="H9676">
            <v>0</v>
          </cell>
          <cell r="O9676">
            <v>0</v>
          </cell>
          <cell r="P9676">
            <v>0</v>
          </cell>
          <cell r="R9676" t="str">
            <v>SINAPI</v>
          </cell>
        </row>
        <row r="9677">
          <cell r="G9677">
            <v>0</v>
          </cell>
          <cell r="H9677">
            <v>0</v>
          </cell>
          <cell r="O9677">
            <v>0</v>
          </cell>
          <cell r="P9677">
            <v>0</v>
          </cell>
          <cell r="R9677" t="str">
            <v>SINAPI</v>
          </cell>
        </row>
        <row r="9678">
          <cell r="G9678">
            <v>0</v>
          </cell>
          <cell r="H9678">
            <v>0</v>
          </cell>
          <cell r="O9678">
            <v>0</v>
          </cell>
          <cell r="P9678">
            <v>0</v>
          </cell>
          <cell r="R9678" t="str">
            <v>SINAPI</v>
          </cell>
        </row>
        <row r="9679">
          <cell r="G9679">
            <v>0</v>
          </cell>
          <cell r="H9679">
            <v>0</v>
          </cell>
          <cell r="O9679">
            <v>0</v>
          </cell>
          <cell r="P9679">
            <v>0</v>
          </cell>
          <cell r="R9679" t="str">
            <v>SINAPI</v>
          </cell>
        </row>
        <row r="9680">
          <cell r="G9680">
            <v>0</v>
          </cell>
          <cell r="H9680">
            <v>0</v>
          </cell>
          <cell r="O9680">
            <v>0</v>
          </cell>
          <cell r="P9680">
            <v>0</v>
          </cell>
          <cell r="R9680" t="str">
            <v>SINAPI</v>
          </cell>
        </row>
        <row r="9681">
          <cell r="G9681">
            <v>0</v>
          </cell>
          <cell r="H9681">
            <v>0</v>
          </cell>
          <cell r="O9681">
            <v>0</v>
          </cell>
          <cell r="P9681">
            <v>0</v>
          </cell>
          <cell r="R9681" t="str">
            <v>SINAPI</v>
          </cell>
        </row>
        <row r="9682">
          <cell r="G9682">
            <v>0</v>
          </cell>
          <cell r="H9682">
            <v>0</v>
          </cell>
          <cell r="O9682">
            <v>0</v>
          </cell>
          <cell r="P9682">
            <v>0</v>
          </cell>
          <cell r="R9682" t="str">
            <v>SINAPI</v>
          </cell>
        </row>
        <row r="9683">
          <cell r="G9683">
            <v>0</v>
          </cell>
          <cell r="H9683">
            <v>0</v>
          </cell>
          <cell r="O9683">
            <v>0</v>
          </cell>
          <cell r="P9683">
            <v>0</v>
          </cell>
          <cell r="R9683" t="str">
            <v>SINAPI</v>
          </cell>
        </row>
        <row r="9684">
          <cell r="G9684">
            <v>0</v>
          </cell>
          <cell r="H9684">
            <v>0</v>
          </cell>
          <cell r="O9684">
            <v>0</v>
          </cell>
          <cell r="P9684">
            <v>0</v>
          </cell>
          <cell r="R9684" t="str">
            <v>SINAPI</v>
          </cell>
        </row>
        <row r="9685">
          <cell r="G9685">
            <v>0</v>
          </cell>
          <cell r="H9685">
            <v>0</v>
          </cell>
          <cell r="O9685">
            <v>0</v>
          </cell>
          <cell r="P9685">
            <v>0</v>
          </cell>
          <cell r="R9685" t="str">
            <v>SINAPI</v>
          </cell>
        </row>
        <row r="9686">
          <cell r="G9686">
            <v>0</v>
          </cell>
          <cell r="H9686">
            <v>0</v>
          </cell>
          <cell r="O9686">
            <v>0</v>
          </cell>
          <cell r="P9686">
            <v>0</v>
          </cell>
          <cell r="R9686" t="str">
            <v>SINAPI</v>
          </cell>
        </row>
        <row r="9687">
          <cell r="G9687">
            <v>0</v>
          </cell>
          <cell r="H9687">
            <v>0</v>
          </cell>
          <cell r="O9687">
            <v>0</v>
          </cell>
          <cell r="P9687">
            <v>0</v>
          </cell>
          <cell r="R9687" t="str">
            <v>SINAPI</v>
          </cell>
        </row>
        <row r="9688">
          <cell r="G9688">
            <v>0</v>
          </cell>
          <cell r="H9688">
            <v>0</v>
          </cell>
          <cell r="O9688">
            <v>0</v>
          </cell>
          <cell r="P9688">
            <v>0</v>
          </cell>
          <cell r="R9688" t="str">
            <v>SINAPI</v>
          </cell>
        </row>
        <row r="9689">
          <cell r="G9689">
            <v>0</v>
          </cell>
          <cell r="H9689">
            <v>0</v>
          </cell>
          <cell r="O9689">
            <v>0</v>
          </cell>
          <cell r="P9689">
            <v>0</v>
          </cell>
          <cell r="R9689" t="str">
            <v>SINAPI</v>
          </cell>
        </row>
        <row r="9690">
          <cell r="G9690">
            <v>0</v>
          </cell>
          <cell r="H9690">
            <v>0</v>
          </cell>
          <cell r="O9690">
            <v>0</v>
          </cell>
          <cell r="P9690">
            <v>0</v>
          </cell>
          <cell r="R9690" t="str">
            <v>SINAPI</v>
          </cell>
        </row>
        <row r="9691">
          <cell r="G9691">
            <v>0</v>
          </cell>
          <cell r="H9691">
            <v>0</v>
          </cell>
          <cell r="O9691">
            <v>0</v>
          </cell>
          <cell r="P9691">
            <v>0</v>
          </cell>
          <cell r="R9691" t="str">
            <v>SINAPI</v>
          </cell>
        </row>
        <row r="9692">
          <cell r="G9692">
            <v>0</v>
          </cell>
          <cell r="H9692">
            <v>0</v>
          </cell>
          <cell r="O9692">
            <v>0</v>
          </cell>
          <cell r="P9692">
            <v>0</v>
          </cell>
          <cell r="R9692" t="str">
            <v>SINAPI</v>
          </cell>
        </row>
        <row r="9693">
          <cell r="G9693">
            <v>0</v>
          </cell>
          <cell r="H9693">
            <v>0</v>
          </cell>
          <cell r="O9693">
            <v>0</v>
          </cell>
          <cell r="P9693">
            <v>0</v>
          </cell>
          <cell r="R9693" t="str">
            <v>SINAPI</v>
          </cell>
        </row>
        <row r="9694">
          <cell r="G9694">
            <v>0</v>
          </cell>
          <cell r="H9694">
            <v>0</v>
          </cell>
          <cell r="O9694">
            <v>0</v>
          </cell>
          <cell r="P9694">
            <v>0</v>
          </cell>
          <cell r="R9694" t="str">
            <v>SINAPI</v>
          </cell>
        </row>
        <row r="9695">
          <cell r="G9695">
            <v>0</v>
          </cell>
          <cell r="H9695">
            <v>0</v>
          </cell>
          <cell r="O9695">
            <v>0</v>
          </cell>
          <cell r="P9695">
            <v>0</v>
          </cell>
          <cell r="R9695" t="str">
            <v>SINAPI</v>
          </cell>
        </row>
        <row r="9696">
          <cell r="G9696">
            <v>0</v>
          </cell>
          <cell r="H9696">
            <v>0</v>
          </cell>
          <cell r="O9696">
            <v>0</v>
          </cell>
          <cell r="P9696">
            <v>0</v>
          </cell>
          <cell r="R9696" t="str">
            <v>SINAPI</v>
          </cell>
        </row>
        <row r="9697">
          <cell r="G9697">
            <v>0</v>
          </cell>
          <cell r="H9697">
            <v>0</v>
          </cell>
          <cell r="O9697">
            <v>0</v>
          </cell>
          <cell r="P9697">
            <v>0</v>
          </cell>
          <cell r="R9697" t="str">
            <v>SINAPI</v>
          </cell>
        </row>
        <row r="9698">
          <cell r="G9698">
            <v>0</v>
          </cell>
          <cell r="H9698">
            <v>0</v>
          </cell>
          <cell r="O9698">
            <v>0</v>
          </cell>
          <cell r="P9698">
            <v>0</v>
          </cell>
          <cell r="R9698" t="str">
            <v>SINAPI</v>
          </cell>
        </row>
        <row r="9699">
          <cell r="G9699">
            <v>0</v>
          </cell>
          <cell r="H9699">
            <v>0</v>
          </cell>
          <cell r="O9699">
            <v>0</v>
          </cell>
          <cell r="P9699">
            <v>0</v>
          </cell>
          <cell r="R9699" t="str">
            <v>SINAPI</v>
          </cell>
        </row>
        <row r="9700">
          <cell r="G9700">
            <v>0</v>
          </cell>
          <cell r="H9700">
            <v>0</v>
          </cell>
          <cell r="O9700">
            <v>0</v>
          </cell>
          <cell r="P9700">
            <v>0</v>
          </cell>
          <cell r="R9700" t="str">
            <v>SINAPI</v>
          </cell>
        </row>
        <row r="9701">
          <cell r="G9701">
            <v>0</v>
          </cell>
          <cell r="H9701">
            <v>0</v>
          </cell>
          <cell r="O9701">
            <v>0</v>
          </cell>
          <cell r="P9701">
            <v>0</v>
          </cell>
          <cell r="R9701" t="str">
            <v>SINAPI</v>
          </cell>
        </row>
        <row r="9702">
          <cell r="G9702">
            <v>0</v>
          </cell>
          <cell r="H9702">
            <v>0</v>
          </cell>
          <cell r="O9702">
            <v>0</v>
          </cell>
          <cell r="P9702">
            <v>0</v>
          </cell>
          <cell r="R9702" t="str">
            <v>SINAPI</v>
          </cell>
        </row>
        <row r="9703">
          <cell r="G9703">
            <v>0</v>
          </cell>
          <cell r="H9703">
            <v>0</v>
          </cell>
          <cell r="O9703">
            <v>0</v>
          </cell>
          <cell r="P9703">
            <v>0</v>
          </cell>
          <cell r="R9703" t="str">
            <v>SINAPI</v>
          </cell>
        </row>
        <row r="9704">
          <cell r="G9704">
            <v>0</v>
          </cell>
          <cell r="H9704">
            <v>0</v>
          </cell>
          <cell r="O9704">
            <v>0</v>
          </cell>
          <cell r="P9704">
            <v>0</v>
          </cell>
          <cell r="R9704" t="str">
            <v>SINAPI</v>
          </cell>
        </row>
        <row r="9705">
          <cell r="G9705">
            <v>0</v>
          </cell>
          <cell r="H9705">
            <v>0</v>
          </cell>
          <cell r="O9705">
            <v>0</v>
          </cell>
          <cell r="P9705">
            <v>0</v>
          </cell>
          <cell r="R9705" t="str">
            <v>SINAPI</v>
          </cell>
        </row>
        <row r="9706">
          <cell r="G9706">
            <v>0</v>
          </cell>
          <cell r="H9706">
            <v>0</v>
          </cell>
          <cell r="O9706">
            <v>0</v>
          </cell>
          <cell r="P9706">
            <v>0</v>
          </cell>
          <cell r="R9706" t="str">
            <v>SINAPI</v>
          </cell>
        </row>
        <row r="9707">
          <cell r="G9707">
            <v>0</v>
          </cell>
          <cell r="H9707">
            <v>0</v>
          </cell>
          <cell r="O9707">
            <v>0</v>
          </cell>
          <cell r="P9707">
            <v>0</v>
          </cell>
          <cell r="R9707" t="str">
            <v>SINAPI</v>
          </cell>
        </row>
        <row r="9708">
          <cell r="G9708">
            <v>0</v>
          </cell>
          <cell r="H9708">
            <v>0</v>
          </cell>
          <cell r="O9708">
            <v>0</v>
          </cell>
          <cell r="P9708">
            <v>0</v>
          </cell>
          <cell r="R9708" t="str">
            <v>SINAPI</v>
          </cell>
        </row>
        <row r="9709">
          <cell r="G9709">
            <v>0</v>
          </cell>
          <cell r="H9709">
            <v>0</v>
          </cell>
          <cell r="O9709">
            <v>0</v>
          </cell>
          <cell r="P9709">
            <v>0</v>
          </cell>
          <cell r="R9709" t="str">
            <v>SINAPI</v>
          </cell>
        </row>
        <row r="9710">
          <cell r="G9710">
            <v>0</v>
          </cell>
          <cell r="H9710">
            <v>0</v>
          </cell>
          <cell r="O9710">
            <v>0</v>
          </cell>
          <cell r="P9710">
            <v>0</v>
          </cell>
          <cell r="R9710" t="str">
            <v>SINAPI</v>
          </cell>
        </row>
        <row r="9711">
          <cell r="G9711">
            <v>0</v>
          </cell>
          <cell r="H9711">
            <v>0</v>
          </cell>
          <cell r="O9711">
            <v>0</v>
          </cell>
          <cell r="P9711">
            <v>0</v>
          </cell>
          <cell r="R9711" t="str">
            <v>SINAPI</v>
          </cell>
        </row>
        <row r="9712">
          <cell r="G9712">
            <v>0</v>
          </cell>
          <cell r="H9712">
            <v>0</v>
          </cell>
          <cell r="O9712">
            <v>0</v>
          </cell>
          <cell r="P9712">
            <v>0</v>
          </cell>
          <cell r="R9712" t="str">
            <v>SINAPI</v>
          </cell>
        </row>
        <row r="9713">
          <cell r="G9713">
            <v>0</v>
          </cell>
          <cell r="H9713">
            <v>0</v>
          </cell>
          <cell r="O9713">
            <v>0</v>
          </cell>
          <cell r="P9713">
            <v>0</v>
          </cell>
          <cell r="R9713" t="str">
            <v>SINAPI</v>
          </cell>
        </row>
        <row r="9714">
          <cell r="G9714">
            <v>0</v>
          </cell>
          <cell r="H9714">
            <v>0</v>
          </cell>
          <cell r="O9714">
            <v>0</v>
          </cell>
          <cell r="P9714">
            <v>0</v>
          </cell>
          <cell r="R9714" t="str">
            <v>SINAPI</v>
          </cell>
        </row>
        <row r="9715">
          <cell r="G9715">
            <v>0</v>
          </cell>
          <cell r="H9715">
            <v>0</v>
          </cell>
          <cell r="O9715">
            <v>0</v>
          </cell>
          <cell r="P9715">
            <v>0</v>
          </cell>
          <cell r="R9715" t="str">
            <v>SINAPI</v>
          </cell>
        </row>
        <row r="9716">
          <cell r="G9716">
            <v>0</v>
          </cell>
          <cell r="H9716">
            <v>0</v>
          </cell>
          <cell r="O9716">
            <v>0</v>
          </cell>
          <cell r="P9716">
            <v>0</v>
          </cell>
          <cell r="R9716" t="str">
            <v>SINAPI</v>
          </cell>
        </row>
        <row r="9717">
          <cell r="G9717">
            <v>0</v>
          </cell>
          <cell r="H9717">
            <v>0</v>
          </cell>
          <cell r="O9717">
            <v>0</v>
          </cell>
          <cell r="P9717">
            <v>0</v>
          </cell>
          <cell r="R9717" t="str">
            <v>SINAPI</v>
          </cell>
        </row>
        <row r="9718">
          <cell r="G9718">
            <v>0</v>
          </cell>
          <cell r="H9718">
            <v>0</v>
          </cell>
          <cell r="O9718">
            <v>0</v>
          </cell>
          <cell r="P9718">
            <v>0</v>
          </cell>
          <cell r="R9718" t="str">
            <v>SINAPI</v>
          </cell>
        </row>
        <row r="9719">
          <cell r="G9719">
            <v>0</v>
          </cell>
          <cell r="H9719">
            <v>0</v>
          </cell>
          <cell r="O9719">
            <v>0</v>
          </cell>
          <cell r="P9719">
            <v>0</v>
          </cell>
          <cell r="R9719" t="str">
            <v>SINAPI</v>
          </cell>
        </row>
        <row r="9720">
          <cell r="G9720">
            <v>0</v>
          </cell>
          <cell r="H9720">
            <v>0</v>
          </cell>
          <cell r="O9720">
            <v>0</v>
          </cell>
          <cell r="P9720">
            <v>0</v>
          </cell>
          <cell r="R9720" t="str">
            <v>SINAPI</v>
          </cell>
        </row>
        <row r="9721">
          <cell r="G9721">
            <v>0</v>
          </cell>
          <cell r="H9721">
            <v>0</v>
          </cell>
          <cell r="O9721">
            <v>0</v>
          </cell>
          <cell r="P9721">
            <v>0</v>
          </cell>
          <cell r="R9721" t="str">
            <v>SINAPI</v>
          </cell>
        </row>
        <row r="9722">
          <cell r="G9722">
            <v>0</v>
          </cell>
          <cell r="H9722">
            <v>0</v>
          </cell>
          <cell r="O9722">
            <v>0</v>
          </cell>
          <cell r="P9722">
            <v>0</v>
          </cell>
          <cell r="R9722" t="str">
            <v>SINAPI</v>
          </cell>
        </row>
        <row r="9723">
          <cell r="G9723">
            <v>0</v>
          </cell>
          <cell r="H9723">
            <v>0</v>
          </cell>
          <cell r="O9723">
            <v>0</v>
          </cell>
          <cell r="P9723">
            <v>0</v>
          </cell>
          <cell r="R9723" t="str">
            <v>SINAPI</v>
          </cell>
        </row>
        <row r="9724">
          <cell r="G9724">
            <v>0</v>
          </cell>
          <cell r="H9724">
            <v>0</v>
          </cell>
          <cell r="O9724">
            <v>0</v>
          </cell>
          <cell r="P9724">
            <v>0</v>
          </cell>
          <cell r="R9724" t="str">
            <v>SINAPI</v>
          </cell>
        </row>
        <row r="9725">
          <cell r="G9725">
            <v>0</v>
          </cell>
          <cell r="H9725">
            <v>0</v>
          </cell>
          <cell r="O9725">
            <v>0</v>
          </cell>
          <cell r="P9725">
            <v>0</v>
          </cell>
          <cell r="R9725" t="str">
            <v>SINAPI</v>
          </cell>
        </row>
        <row r="9726">
          <cell r="G9726">
            <v>0</v>
          </cell>
          <cell r="H9726">
            <v>0</v>
          </cell>
          <cell r="O9726">
            <v>0</v>
          </cell>
          <cell r="P9726">
            <v>0</v>
          </cell>
          <cell r="R9726" t="str">
            <v>SINAPI</v>
          </cell>
        </row>
        <row r="9727">
          <cell r="G9727">
            <v>0</v>
          </cell>
          <cell r="H9727">
            <v>0</v>
          </cell>
          <cell r="O9727">
            <v>0</v>
          </cell>
          <cell r="P9727">
            <v>0</v>
          </cell>
          <cell r="R9727" t="str">
            <v>SINAPI</v>
          </cell>
        </row>
        <row r="9728">
          <cell r="G9728">
            <v>0</v>
          </cell>
          <cell r="H9728">
            <v>0</v>
          </cell>
          <cell r="O9728">
            <v>0</v>
          </cell>
          <cell r="P9728">
            <v>0</v>
          </cell>
          <cell r="R9728" t="str">
            <v>SINAPI</v>
          </cell>
        </row>
        <row r="9729">
          <cell r="G9729">
            <v>0</v>
          </cell>
          <cell r="H9729">
            <v>0</v>
          </cell>
          <cell r="O9729">
            <v>0</v>
          </cell>
          <cell r="P9729">
            <v>0</v>
          </cell>
          <cell r="R9729" t="str">
            <v>SINAPI</v>
          </cell>
        </row>
        <row r="9730">
          <cell r="G9730">
            <v>0</v>
          </cell>
          <cell r="H9730">
            <v>0</v>
          </cell>
          <cell r="O9730">
            <v>0</v>
          </cell>
          <cell r="P9730">
            <v>0</v>
          </cell>
          <cell r="R9730" t="str">
            <v>SINAPI</v>
          </cell>
        </row>
        <row r="9731">
          <cell r="G9731">
            <v>0</v>
          </cell>
          <cell r="H9731">
            <v>0</v>
          </cell>
          <cell r="O9731">
            <v>0</v>
          </cell>
          <cell r="P9731">
            <v>0</v>
          </cell>
          <cell r="R9731" t="str">
            <v>SINAPI</v>
          </cell>
        </row>
        <row r="9732">
          <cell r="G9732">
            <v>0</v>
          </cell>
          <cell r="H9732">
            <v>0</v>
          </cell>
          <cell r="O9732">
            <v>0</v>
          </cell>
          <cell r="P9732">
            <v>0</v>
          </cell>
          <cell r="R9732" t="str">
            <v>SINAPI</v>
          </cell>
        </row>
        <row r="9733">
          <cell r="G9733">
            <v>0</v>
          </cell>
          <cell r="H9733">
            <v>0</v>
          </cell>
          <cell r="O9733">
            <v>0</v>
          </cell>
          <cell r="P9733">
            <v>0</v>
          </cell>
          <cell r="R9733" t="str">
            <v>SINAPI</v>
          </cell>
        </row>
        <row r="9734">
          <cell r="G9734">
            <v>0</v>
          </cell>
          <cell r="H9734">
            <v>0</v>
          </cell>
          <cell r="O9734">
            <v>0</v>
          </cell>
          <cell r="P9734">
            <v>0</v>
          </cell>
          <cell r="R9734" t="str">
            <v>SINAPI</v>
          </cell>
        </row>
        <row r="9735">
          <cell r="G9735">
            <v>0</v>
          </cell>
          <cell r="H9735">
            <v>0</v>
          </cell>
          <cell r="O9735">
            <v>0</v>
          </cell>
          <cell r="P9735">
            <v>0</v>
          </cell>
          <cell r="R9735" t="str">
            <v>SINAPI</v>
          </cell>
        </row>
        <row r="9736">
          <cell r="G9736">
            <v>0</v>
          </cell>
          <cell r="H9736">
            <v>0</v>
          </cell>
          <cell r="O9736">
            <v>0</v>
          </cell>
          <cell r="P9736">
            <v>0</v>
          </cell>
          <cell r="R9736" t="str">
            <v>SINAPI</v>
          </cell>
        </row>
        <row r="9737">
          <cell r="G9737">
            <v>0</v>
          </cell>
          <cell r="H9737">
            <v>0</v>
          </cell>
          <cell r="O9737">
            <v>0</v>
          </cell>
          <cell r="P9737">
            <v>0</v>
          </cell>
          <cell r="R9737" t="str">
            <v>SINAPI</v>
          </cell>
        </row>
        <row r="9738">
          <cell r="G9738">
            <v>0</v>
          </cell>
          <cell r="H9738">
            <v>0</v>
          </cell>
          <cell r="O9738">
            <v>0</v>
          </cell>
          <cell r="P9738">
            <v>0</v>
          </cell>
          <cell r="R9738" t="str">
            <v>SINAPI</v>
          </cell>
        </row>
        <row r="9739">
          <cell r="G9739">
            <v>0</v>
          </cell>
          <cell r="H9739">
            <v>0</v>
          </cell>
          <cell r="O9739">
            <v>0</v>
          </cell>
          <cell r="P9739">
            <v>0</v>
          </cell>
          <cell r="R9739" t="str">
            <v>SINAPI</v>
          </cell>
        </row>
        <row r="9740">
          <cell r="G9740">
            <v>0</v>
          </cell>
          <cell r="H9740">
            <v>0</v>
          </cell>
          <cell r="O9740">
            <v>0</v>
          </cell>
          <cell r="P9740">
            <v>0</v>
          </cell>
          <cell r="R9740" t="str">
            <v>SINAPI</v>
          </cell>
        </row>
        <row r="9741">
          <cell r="G9741">
            <v>0</v>
          </cell>
          <cell r="H9741">
            <v>0</v>
          </cell>
          <cell r="O9741">
            <v>0</v>
          </cell>
          <cell r="P9741">
            <v>0</v>
          </cell>
          <cell r="R9741" t="str">
            <v>SINAPI</v>
          </cell>
        </row>
        <row r="9742">
          <cell r="G9742">
            <v>0</v>
          </cell>
          <cell r="H9742">
            <v>0</v>
          </cell>
          <cell r="O9742">
            <v>0</v>
          </cell>
          <cell r="P9742">
            <v>0</v>
          </cell>
          <cell r="R9742" t="str">
            <v>SINAPI</v>
          </cell>
        </row>
        <row r="9743">
          <cell r="G9743">
            <v>0</v>
          </cell>
          <cell r="H9743">
            <v>0</v>
          </cell>
          <cell r="O9743">
            <v>0</v>
          </cell>
          <cell r="P9743">
            <v>0</v>
          </cell>
          <cell r="R9743" t="str">
            <v>SINAPI</v>
          </cell>
        </row>
        <row r="9744">
          <cell r="G9744">
            <v>0</v>
          </cell>
          <cell r="H9744">
            <v>0</v>
          </cell>
          <cell r="O9744">
            <v>0</v>
          </cell>
          <cell r="P9744">
            <v>0</v>
          </cell>
          <cell r="R9744" t="str">
            <v>SINAPI</v>
          </cell>
        </row>
        <row r="9745">
          <cell r="G9745">
            <v>0</v>
          </cell>
          <cell r="H9745">
            <v>0</v>
          </cell>
          <cell r="O9745">
            <v>0</v>
          </cell>
          <cell r="P9745">
            <v>0</v>
          </cell>
          <cell r="R9745" t="str">
            <v>SINAPI</v>
          </cell>
        </row>
        <row r="9746">
          <cell r="G9746">
            <v>0</v>
          </cell>
          <cell r="H9746">
            <v>0</v>
          </cell>
          <cell r="O9746">
            <v>0</v>
          </cell>
          <cell r="P9746">
            <v>0</v>
          </cell>
          <cell r="R9746" t="str">
            <v>SINAPI</v>
          </cell>
        </row>
        <row r="9747">
          <cell r="G9747">
            <v>0</v>
          </cell>
          <cell r="H9747">
            <v>0</v>
          </cell>
          <cell r="O9747">
            <v>0</v>
          </cell>
          <cell r="P9747">
            <v>0</v>
          </cell>
          <cell r="R9747" t="str">
            <v>SINAPI</v>
          </cell>
        </row>
        <row r="9748">
          <cell r="G9748">
            <v>0</v>
          </cell>
          <cell r="H9748">
            <v>0</v>
          </cell>
          <cell r="O9748">
            <v>0</v>
          </cell>
          <cell r="P9748">
            <v>0</v>
          </cell>
          <cell r="R9748" t="str">
            <v>SINAPI</v>
          </cell>
        </row>
        <row r="9749">
          <cell r="G9749">
            <v>0</v>
          </cell>
          <cell r="H9749">
            <v>0</v>
          </cell>
          <cell r="O9749">
            <v>0</v>
          </cell>
          <cell r="P9749">
            <v>0</v>
          </cell>
          <cell r="R9749" t="str">
            <v>SINAPI</v>
          </cell>
        </row>
        <row r="9750">
          <cell r="G9750">
            <v>0</v>
          </cell>
          <cell r="H9750">
            <v>0</v>
          </cell>
          <cell r="O9750">
            <v>0</v>
          </cell>
          <cell r="P9750">
            <v>0</v>
          </cell>
          <cell r="R9750" t="str">
            <v>SINAPI</v>
          </cell>
        </row>
        <row r="9751">
          <cell r="G9751">
            <v>0</v>
          </cell>
          <cell r="H9751">
            <v>0</v>
          </cell>
          <cell r="O9751">
            <v>0</v>
          </cell>
          <cell r="P9751">
            <v>0</v>
          </cell>
          <cell r="R9751" t="str">
            <v>SINAPI</v>
          </cell>
        </row>
        <row r="9752">
          <cell r="G9752">
            <v>0</v>
          </cell>
          <cell r="H9752">
            <v>0</v>
          </cell>
          <cell r="O9752">
            <v>0</v>
          </cell>
          <cell r="P9752">
            <v>0</v>
          </cell>
          <cell r="R9752" t="str">
            <v>SINAPI</v>
          </cell>
        </row>
        <row r="9753">
          <cell r="G9753">
            <v>0</v>
          </cell>
          <cell r="H9753">
            <v>0</v>
          </cell>
          <cell r="O9753">
            <v>0</v>
          </cell>
          <cell r="P9753">
            <v>0</v>
          </cell>
          <cell r="R9753" t="str">
            <v>SINAPI</v>
          </cell>
        </row>
        <row r="9754">
          <cell r="G9754">
            <v>0</v>
          </cell>
          <cell r="H9754">
            <v>0</v>
          </cell>
          <cell r="O9754">
            <v>0</v>
          </cell>
          <cell r="P9754">
            <v>0</v>
          </cell>
          <cell r="R9754" t="str">
            <v>SINAPI</v>
          </cell>
        </row>
        <row r="9755">
          <cell r="G9755">
            <v>0</v>
          </cell>
          <cell r="H9755">
            <v>0</v>
          </cell>
          <cell r="O9755">
            <v>0</v>
          </cell>
          <cell r="P9755">
            <v>0</v>
          </cell>
          <cell r="R9755" t="str">
            <v>SINAPI</v>
          </cell>
        </row>
        <row r="9756">
          <cell r="G9756">
            <v>0</v>
          </cell>
          <cell r="H9756">
            <v>0</v>
          </cell>
          <cell r="O9756">
            <v>0</v>
          </cell>
          <cell r="P9756">
            <v>0</v>
          </cell>
          <cell r="R9756" t="str">
            <v>SINAPI</v>
          </cell>
        </row>
        <row r="9757">
          <cell r="G9757">
            <v>0</v>
          </cell>
          <cell r="H9757">
            <v>0</v>
          </cell>
          <cell r="O9757">
            <v>0</v>
          </cell>
          <cell r="P9757">
            <v>0</v>
          </cell>
          <cell r="R9757" t="str">
            <v>SINAPI</v>
          </cell>
        </row>
        <row r="9758">
          <cell r="G9758">
            <v>0</v>
          </cell>
          <cell r="H9758">
            <v>0</v>
          </cell>
          <cell r="O9758">
            <v>0</v>
          </cell>
          <cell r="P9758">
            <v>0</v>
          </cell>
          <cell r="R9758" t="str">
            <v>SINAPI</v>
          </cell>
        </row>
        <row r="9759">
          <cell r="G9759">
            <v>0</v>
          </cell>
          <cell r="H9759">
            <v>0</v>
          </cell>
          <cell r="O9759">
            <v>0</v>
          </cell>
          <cell r="P9759">
            <v>0</v>
          </cell>
          <cell r="R9759" t="str">
            <v>SINAPI</v>
          </cell>
        </row>
        <row r="9760">
          <cell r="G9760">
            <v>0</v>
          </cell>
          <cell r="H9760">
            <v>0</v>
          </cell>
          <cell r="O9760">
            <v>0</v>
          </cell>
          <cell r="P9760">
            <v>0</v>
          </cell>
          <cell r="R9760" t="str">
            <v>SINAPI</v>
          </cell>
        </row>
        <row r="9761">
          <cell r="G9761">
            <v>0</v>
          </cell>
          <cell r="H9761">
            <v>0</v>
          </cell>
          <cell r="O9761">
            <v>0</v>
          </cell>
          <cell r="P9761">
            <v>0</v>
          </cell>
          <cell r="R9761" t="str">
            <v>SINAPI</v>
          </cell>
        </row>
        <row r="9762">
          <cell r="G9762">
            <v>0</v>
          </cell>
          <cell r="H9762">
            <v>0</v>
          </cell>
          <cell r="O9762">
            <v>0</v>
          </cell>
          <cell r="P9762">
            <v>0</v>
          </cell>
          <cell r="R9762" t="str">
            <v>SINAPI</v>
          </cell>
        </row>
        <row r="9763">
          <cell r="G9763">
            <v>0</v>
          </cell>
          <cell r="H9763">
            <v>0</v>
          </cell>
          <cell r="O9763">
            <v>0</v>
          </cell>
          <cell r="P9763">
            <v>0</v>
          </cell>
          <cell r="R9763" t="str">
            <v>SINAPI</v>
          </cell>
        </row>
        <row r="9764">
          <cell r="G9764">
            <v>0</v>
          </cell>
          <cell r="H9764">
            <v>0</v>
          </cell>
          <cell r="O9764">
            <v>0</v>
          </cell>
          <cell r="P9764">
            <v>0</v>
          </cell>
          <cell r="R9764" t="str">
            <v>SINAPI</v>
          </cell>
        </row>
        <row r="9765">
          <cell r="G9765">
            <v>0</v>
          </cell>
          <cell r="H9765">
            <v>0</v>
          </cell>
          <cell r="O9765">
            <v>0</v>
          </cell>
          <cell r="P9765">
            <v>0</v>
          </cell>
          <cell r="R9765" t="str">
            <v>SINAPI</v>
          </cell>
        </row>
        <row r="9766">
          <cell r="G9766">
            <v>0</v>
          </cell>
          <cell r="H9766">
            <v>0</v>
          </cell>
          <cell r="O9766">
            <v>0</v>
          </cell>
          <cell r="P9766">
            <v>0</v>
          </cell>
          <cell r="R9766" t="str">
            <v>SINAPI</v>
          </cell>
        </row>
        <row r="9767">
          <cell r="G9767">
            <v>0</v>
          </cell>
          <cell r="H9767">
            <v>0</v>
          </cell>
          <cell r="O9767">
            <v>0</v>
          </cell>
          <cell r="P9767">
            <v>0</v>
          </cell>
          <cell r="R9767" t="str">
            <v>SINAPI</v>
          </cell>
        </row>
        <row r="9768">
          <cell r="G9768">
            <v>0</v>
          </cell>
          <cell r="H9768">
            <v>0</v>
          </cell>
          <cell r="O9768">
            <v>0</v>
          </cell>
          <cell r="P9768">
            <v>0</v>
          </cell>
          <cell r="R9768" t="str">
            <v>SINAPI</v>
          </cell>
        </row>
        <row r="9769">
          <cell r="G9769">
            <v>0</v>
          </cell>
          <cell r="H9769">
            <v>0</v>
          </cell>
          <cell r="O9769">
            <v>0</v>
          </cell>
          <cell r="P9769">
            <v>0</v>
          </cell>
          <cell r="R9769" t="str">
            <v>SINAPI</v>
          </cell>
        </row>
        <row r="9770">
          <cell r="G9770">
            <v>0</v>
          </cell>
          <cell r="H9770">
            <v>0</v>
          </cell>
          <cell r="O9770">
            <v>0</v>
          </cell>
          <cell r="P9770">
            <v>0</v>
          </cell>
          <cell r="R9770" t="str">
            <v>SINAPI</v>
          </cell>
        </row>
        <row r="9771">
          <cell r="G9771">
            <v>0</v>
          </cell>
          <cell r="H9771">
            <v>0</v>
          </cell>
          <cell r="O9771">
            <v>0</v>
          </cell>
          <cell r="P9771">
            <v>0</v>
          </cell>
          <cell r="R9771" t="str">
            <v>SINAPI</v>
          </cell>
        </row>
        <row r="9772">
          <cell r="G9772">
            <v>0</v>
          </cell>
          <cell r="H9772">
            <v>0</v>
          </cell>
          <cell r="O9772">
            <v>0</v>
          </cell>
          <cell r="P9772">
            <v>0</v>
          </cell>
          <cell r="R9772" t="str">
            <v>SINAPI</v>
          </cell>
        </row>
        <row r="9773">
          <cell r="G9773">
            <v>0</v>
          </cell>
          <cell r="H9773">
            <v>0</v>
          </cell>
          <cell r="O9773">
            <v>0</v>
          </cell>
          <cell r="P9773">
            <v>0</v>
          </cell>
          <cell r="R9773" t="str">
            <v>SINAPI</v>
          </cell>
        </row>
        <row r="9774">
          <cell r="G9774">
            <v>0</v>
          </cell>
          <cell r="H9774">
            <v>0</v>
          </cell>
          <cell r="O9774">
            <v>0</v>
          </cell>
          <cell r="P9774">
            <v>0</v>
          </cell>
          <cell r="R9774" t="str">
            <v>SINAPI</v>
          </cell>
        </row>
        <row r="9775">
          <cell r="G9775">
            <v>0</v>
          </cell>
          <cell r="H9775">
            <v>0</v>
          </cell>
          <cell r="O9775">
            <v>0</v>
          </cell>
          <cell r="P9775">
            <v>0</v>
          </cell>
          <cell r="R9775" t="str">
            <v>SINAPI</v>
          </cell>
        </row>
        <row r="9776">
          <cell r="G9776">
            <v>0</v>
          </cell>
          <cell r="H9776">
            <v>0</v>
          </cell>
          <cell r="O9776">
            <v>0</v>
          </cell>
          <cell r="P9776">
            <v>0</v>
          </cell>
          <cell r="R9776" t="str">
            <v>SINAPI</v>
          </cell>
        </row>
        <row r="9777">
          <cell r="G9777">
            <v>0</v>
          </cell>
          <cell r="H9777">
            <v>0</v>
          </cell>
          <cell r="O9777">
            <v>0</v>
          </cell>
          <cell r="P9777">
            <v>0</v>
          </cell>
          <cell r="R9777" t="str">
            <v>SINAPI</v>
          </cell>
        </row>
        <row r="9778">
          <cell r="G9778">
            <v>0</v>
          </cell>
          <cell r="H9778">
            <v>0</v>
          </cell>
          <cell r="O9778">
            <v>0</v>
          </cell>
          <cell r="P9778">
            <v>0</v>
          </cell>
          <cell r="R9778" t="str">
            <v>SINAPI</v>
          </cell>
        </row>
        <row r="9779">
          <cell r="G9779">
            <v>0</v>
          </cell>
          <cell r="H9779">
            <v>0</v>
          </cell>
          <cell r="O9779">
            <v>0</v>
          </cell>
          <cell r="P9779">
            <v>0</v>
          </cell>
          <cell r="R9779" t="str">
            <v>SINAPI</v>
          </cell>
        </row>
        <row r="9780">
          <cell r="G9780">
            <v>0</v>
          </cell>
          <cell r="H9780">
            <v>0</v>
          </cell>
          <cell r="O9780">
            <v>0</v>
          </cell>
          <cell r="P9780">
            <v>0</v>
          </cell>
          <cell r="R9780" t="str">
            <v>SINAPI</v>
          </cell>
        </row>
        <row r="9781">
          <cell r="G9781">
            <v>0</v>
          </cell>
          <cell r="H9781">
            <v>0</v>
          </cell>
          <cell r="O9781">
            <v>0</v>
          </cell>
          <cell r="P9781">
            <v>0</v>
          </cell>
          <cell r="R9781" t="str">
            <v>SINAPI</v>
          </cell>
        </row>
        <row r="9782">
          <cell r="G9782">
            <v>0</v>
          </cell>
          <cell r="H9782">
            <v>0</v>
          </cell>
          <cell r="O9782">
            <v>0</v>
          </cell>
          <cell r="P9782">
            <v>0</v>
          </cell>
          <cell r="R9782" t="str">
            <v>SINAPI</v>
          </cell>
        </row>
        <row r="9783">
          <cell r="G9783">
            <v>0</v>
          </cell>
          <cell r="H9783">
            <v>0</v>
          </cell>
          <cell r="O9783">
            <v>0</v>
          </cell>
          <cell r="P9783">
            <v>0</v>
          </cell>
          <cell r="R9783" t="str">
            <v>SINAPI</v>
          </cell>
        </row>
        <row r="9784">
          <cell r="G9784">
            <v>0</v>
          </cell>
          <cell r="H9784">
            <v>0</v>
          </cell>
          <cell r="O9784">
            <v>0</v>
          </cell>
          <cell r="P9784">
            <v>0</v>
          </cell>
          <cell r="R9784" t="str">
            <v>SINAPI</v>
          </cell>
        </row>
        <row r="9785">
          <cell r="G9785">
            <v>0</v>
          </cell>
          <cell r="H9785">
            <v>0</v>
          </cell>
          <cell r="O9785">
            <v>0</v>
          </cell>
          <cell r="P9785">
            <v>0</v>
          </cell>
          <cell r="R9785" t="str">
            <v>SINAPI</v>
          </cell>
        </row>
        <row r="9786">
          <cell r="G9786">
            <v>0</v>
          </cell>
          <cell r="H9786">
            <v>0</v>
          </cell>
          <cell r="O9786">
            <v>0</v>
          </cell>
          <cell r="P9786">
            <v>0</v>
          </cell>
          <cell r="R9786" t="str">
            <v>SINAPI</v>
          </cell>
        </row>
        <row r="9787">
          <cell r="G9787">
            <v>0</v>
          </cell>
          <cell r="H9787">
            <v>0</v>
          </cell>
          <cell r="O9787">
            <v>0</v>
          </cell>
          <cell r="P9787">
            <v>0</v>
          </cell>
          <cell r="R9787" t="str">
            <v>SINAPI</v>
          </cell>
        </row>
        <row r="9788">
          <cell r="G9788">
            <v>0</v>
          </cell>
          <cell r="H9788">
            <v>0</v>
          </cell>
          <cell r="O9788">
            <v>0</v>
          </cell>
          <cell r="P9788">
            <v>0</v>
          </cell>
          <cell r="R9788" t="str">
            <v>SINAPI</v>
          </cell>
        </row>
        <row r="9789">
          <cell r="G9789">
            <v>0</v>
          </cell>
          <cell r="H9789">
            <v>0</v>
          </cell>
          <cell r="O9789">
            <v>0</v>
          </cell>
          <cell r="P9789">
            <v>0</v>
          </cell>
          <cell r="R9789" t="str">
            <v>SINAPI</v>
          </cell>
        </row>
        <row r="9790">
          <cell r="G9790">
            <v>0</v>
          </cell>
          <cell r="H9790">
            <v>0</v>
          </cell>
          <cell r="O9790">
            <v>0</v>
          </cell>
          <cell r="P9790">
            <v>0</v>
          </cell>
          <cell r="R9790" t="str">
            <v>SINAPI</v>
          </cell>
        </row>
        <row r="9791">
          <cell r="G9791">
            <v>0</v>
          </cell>
          <cell r="H9791">
            <v>0</v>
          </cell>
          <cell r="O9791">
            <v>0</v>
          </cell>
          <cell r="P9791">
            <v>0</v>
          </cell>
          <cell r="R9791" t="str">
            <v>SINAPI</v>
          </cell>
        </row>
        <row r="9792">
          <cell r="G9792">
            <v>0</v>
          </cell>
          <cell r="H9792">
            <v>0</v>
          </cell>
          <cell r="O9792">
            <v>0</v>
          </cell>
          <cell r="P9792">
            <v>0</v>
          </cell>
          <cell r="R9792" t="str">
            <v>SINAPI</v>
          </cell>
        </row>
        <row r="9793">
          <cell r="G9793">
            <v>0</v>
          </cell>
          <cell r="H9793">
            <v>0</v>
          </cell>
          <cell r="O9793">
            <v>0</v>
          </cell>
          <cell r="P9793">
            <v>0</v>
          </cell>
          <cell r="R9793" t="str">
            <v>SINAPI</v>
          </cell>
        </row>
        <row r="9794">
          <cell r="G9794">
            <v>0</v>
          </cell>
          <cell r="H9794">
            <v>0</v>
          </cell>
          <cell r="O9794">
            <v>0</v>
          </cell>
          <cell r="P9794">
            <v>0</v>
          </cell>
          <cell r="R9794" t="str">
            <v>SINAPI</v>
          </cell>
        </row>
        <row r="9795">
          <cell r="G9795">
            <v>0</v>
          </cell>
          <cell r="H9795">
            <v>0</v>
          </cell>
          <cell r="O9795">
            <v>0</v>
          </cell>
          <cell r="P9795">
            <v>0</v>
          </cell>
          <cell r="R9795" t="str">
            <v>SINAPI</v>
          </cell>
        </row>
        <row r="9796">
          <cell r="G9796">
            <v>0</v>
          </cell>
          <cell r="H9796">
            <v>0</v>
          </cell>
          <cell r="O9796">
            <v>0</v>
          </cell>
          <cell r="P9796">
            <v>0</v>
          </cell>
          <cell r="R9796" t="str">
            <v>SINAPI</v>
          </cell>
        </row>
        <row r="9797">
          <cell r="G9797">
            <v>0</v>
          </cell>
          <cell r="H9797">
            <v>0</v>
          </cell>
          <cell r="O9797">
            <v>0</v>
          </cell>
          <cell r="P9797">
            <v>0</v>
          </cell>
          <cell r="R9797" t="str">
            <v>SINAPI</v>
          </cell>
        </row>
        <row r="9798">
          <cell r="G9798">
            <v>0</v>
          </cell>
          <cell r="H9798">
            <v>0</v>
          </cell>
          <cell r="O9798">
            <v>0</v>
          </cell>
          <cell r="P9798">
            <v>0</v>
          </cell>
          <cell r="R9798" t="str">
            <v>SINAPI</v>
          </cell>
        </row>
        <row r="9799">
          <cell r="G9799">
            <v>0</v>
          </cell>
          <cell r="H9799">
            <v>0</v>
          </cell>
          <cell r="O9799">
            <v>0</v>
          </cell>
          <cell r="P9799">
            <v>0</v>
          </cell>
          <cell r="R9799" t="str">
            <v>SINAPI</v>
          </cell>
        </row>
        <row r="9800">
          <cell r="G9800">
            <v>0</v>
          </cell>
          <cell r="H9800">
            <v>0</v>
          </cell>
          <cell r="O9800">
            <v>0</v>
          </cell>
          <cell r="P9800">
            <v>0</v>
          </cell>
          <cell r="R9800" t="str">
            <v>SINAPI</v>
          </cell>
        </row>
        <row r="9801">
          <cell r="G9801">
            <v>0</v>
          </cell>
          <cell r="H9801">
            <v>0</v>
          </cell>
          <cell r="O9801">
            <v>0</v>
          </cell>
          <cell r="P9801">
            <v>0</v>
          </cell>
          <cell r="R9801" t="str">
            <v>SINAPI</v>
          </cell>
        </row>
        <row r="9802">
          <cell r="G9802">
            <v>0</v>
          </cell>
          <cell r="H9802">
            <v>0</v>
          </cell>
          <cell r="O9802">
            <v>0</v>
          </cell>
          <cell r="P9802">
            <v>0</v>
          </cell>
          <cell r="R9802" t="str">
            <v>SINAPI</v>
          </cell>
        </row>
        <row r="9803">
          <cell r="G9803">
            <v>0</v>
          </cell>
          <cell r="H9803">
            <v>0</v>
          </cell>
          <cell r="O9803">
            <v>0</v>
          </cell>
          <cell r="P9803">
            <v>0</v>
          </cell>
          <cell r="R9803" t="str">
            <v>SINAPI</v>
          </cell>
        </row>
        <row r="9804">
          <cell r="G9804">
            <v>0</v>
          </cell>
          <cell r="H9804">
            <v>0</v>
          </cell>
          <cell r="O9804">
            <v>0</v>
          </cell>
          <cell r="P9804">
            <v>0</v>
          </cell>
          <cell r="R9804" t="str">
            <v>SINAPI</v>
          </cell>
        </row>
        <row r="9805">
          <cell r="G9805">
            <v>0</v>
          </cell>
          <cell r="H9805">
            <v>0</v>
          </cell>
          <cell r="O9805">
            <v>0</v>
          </cell>
          <cell r="P9805">
            <v>0</v>
          </cell>
          <cell r="R9805" t="str">
            <v>SINAPI</v>
          </cell>
        </row>
        <row r="9806">
          <cell r="G9806">
            <v>0</v>
          </cell>
          <cell r="H9806">
            <v>0</v>
          </cell>
          <cell r="O9806">
            <v>0</v>
          </cell>
          <cell r="P9806">
            <v>0</v>
          </cell>
          <cell r="R9806" t="str">
            <v>SINAPI</v>
          </cell>
        </row>
        <row r="9807">
          <cell r="G9807">
            <v>0</v>
          </cell>
          <cell r="H9807">
            <v>0</v>
          </cell>
          <cell r="O9807">
            <v>0</v>
          </cell>
          <cell r="P9807">
            <v>0</v>
          </cell>
          <cell r="R9807" t="str">
            <v>SINAPI</v>
          </cell>
        </row>
        <row r="9808">
          <cell r="G9808">
            <v>0</v>
          </cell>
          <cell r="H9808">
            <v>0</v>
          </cell>
          <cell r="O9808">
            <v>0</v>
          </cell>
          <cell r="P9808">
            <v>0</v>
          </cell>
          <cell r="R9808" t="str">
            <v>SINAPI</v>
          </cell>
        </row>
        <row r="9809">
          <cell r="G9809">
            <v>0</v>
          </cell>
          <cell r="H9809">
            <v>0</v>
          </cell>
          <cell r="O9809">
            <v>0</v>
          </cell>
          <cell r="P9809">
            <v>0</v>
          </cell>
          <cell r="R9809" t="str">
            <v>SINAPI</v>
          </cell>
        </row>
        <row r="9810">
          <cell r="G9810">
            <v>0</v>
          </cell>
          <cell r="H9810">
            <v>0</v>
          </cell>
          <cell r="O9810">
            <v>0</v>
          </cell>
          <cell r="P9810">
            <v>0</v>
          </cell>
          <cell r="R9810" t="str">
            <v>SINAPI</v>
          </cell>
        </row>
        <row r="9811">
          <cell r="G9811">
            <v>0</v>
          </cell>
          <cell r="H9811">
            <v>0</v>
          </cell>
          <cell r="O9811">
            <v>0</v>
          </cell>
          <cell r="P9811">
            <v>0</v>
          </cell>
          <cell r="R9811" t="str">
            <v>SINAPI</v>
          </cell>
        </row>
        <row r="9812">
          <cell r="G9812">
            <v>0</v>
          </cell>
          <cell r="H9812">
            <v>0</v>
          </cell>
          <cell r="O9812">
            <v>0</v>
          </cell>
          <cell r="P9812">
            <v>0</v>
          </cell>
          <cell r="R9812" t="str">
            <v>SINAPI</v>
          </cell>
        </row>
        <row r="9813">
          <cell r="G9813">
            <v>0</v>
          </cell>
          <cell r="H9813">
            <v>0</v>
          </cell>
          <cell r="O9813">
            <v>0</v>
          </cell>
          <cell r="P9813">
            <v>0</v>
          </cell>
          <cell r="R9813" t="str">
            <v>SINAPI</v>
          </cell>
        </row>
        <row r="9814">
          <cell r="G9814">
            <v>0</v>
          </cell>
          <cell r="H9814">
            <v>0</v>
          </cell>
          <cell r="O9814">
            <v>0</v>
          </cell>
          <cell r="P9814">
            <v>0</v>
          </cell>
          <cell r="R9814" t="str">
            <v>SINAPI</v>
          </cell>
        </row>
        <row r="9815">
          <cell r="G9815">
            <v>0</v>
          </cell>
          <cell r="H9815">
            <v>0</v>
          </cell>
          <cell r="O9815">
            <v>0</v>
          </cell>
          <cell r="P9815">
            <v>0</v>
          </cell>
          <cell r="R9815" t="str">
            <v>SINAPI</v>
          </cell>
        </row>
        <row r="9816">
          <cell r="G9816">
            <v>0</v>
          </cell>
          <cell r="H9816">
            <v>0</v>
          </cell>
          <cell r="O9816">
            <v>0</v>
          </cell>
          <cell r="P9816">
            <v>0</v>
          </cell>
          <cell r="R9816" t="str">
            <v>SINAPI</v>
          </cell>
        </row>
        <row r="9817">
          <cell r="G9817">
            <v>0</v>
          </cell>
          <cell r="H9817">
            <v>0</v>
          </cell>
          <cell r="O9817">
            <v>0</v>
          </cell>
          <cell r="P9817">
            <v>0</v>
          </cell>
          <cell r="R9817" t="str">
            <v>SINAPI</v>
          </cell>
        </row>
        <row r="9818">
          <cell r="G9818">
            <v>0</v>
          </cell>
          <cell r="H9818">
            <v>0</v>
          </cell>
          <cell r="O9818">
            <v>0</v>
          </cell>
          <cell r="P9818">
            <v>0</v>
          </cell>
          <cell r="R9818" t="str">
            <v>SINAPI</v>
          </cell>
        </row>
        <row r="9819">
          <cell r="G9819">
            <v>0</v>
          </cell>
          <cell r="H9819">
            <v>0</v>
          </cell>
          <cell r="O9819">
            <v>0</v>
          </cell>
          <cell r="P9819">
            <v>0</v>
          </cell>
          <cell r="R9819" t="str">
            <v>SINAPI</v>
          </cell>
        </row>
        <row r="9820">
          <cell r="G9820">
            <v>0</v>
          </cell>
          <cell r="H9820">
            <v>0</v>
          </cell>
          <cell r="O9820">
            <v>0</v>
          </cell>
          <cell r="P9820">
            <v>0</v>
          </cell>
          <cell r="R9820" t="str">
            <v>SINAPI</v>
          </cell>
        </row>
        <row r="9821">
          <cell r="G9821">
            <v>0</v>
          </cell>
          <cell r="H9821">
            <v>0</v>
          </cell>
          <cell r="O9821">
            <v>0</v>
          </cell>
          <cell r="P9821">
            <v>0</v>
          </cell>
          <cell r="R9821" t="str">
            <v>SINAPI</v>
          </cell>
        </row>
        <row r="9822">
          <cell r="G9822">
            <v>0</v>
          </cell>
          <cell r="H9822">
            <v>0</v>
          </cell>
          <cell r="O9822">
            <v>0</v>
          </cell>
          <cell r="P9822">
            <v>0</v>
          </cell>
          <cell r="R9822" t="str">
            <v>SINAPI</v>
          </cell>
        </row>
        <row r="9823">
          <cell r="G9823">
            <v>0</v>
          </cell>
          <cell r="H9823">
            <v>0</v>
          </cell>
          <cell r="O9823">
            <v>0</v>
          </cell>
          <cell r="P9823">
            <v>0</v>
          </cell>
          <cell r="R9823" t="str">
            <v>SINAPI</v>
          </cell>
        </row>
        <row r="9824">
          <cell r="G9824">
            <v>0</v>
          </cell>
          <cell r="H9824">
            <v>0</v>
          </cell>
          <cell r="O9824">
            <v>0</v>
          </cell>
          <cell r="P9824">
            <v>0</v>
          </cell>
          <cell r="R9824" t="str">
            <v>SINAPI</v>
          </cell>
        </row>
        <row r="9825">
          <cell r="G9825">
            <v>0</v>
          </cell>
          <cell r="H9825">
            <v>0</v>
          </cell>
          <cell r="O9825">
            <v>0</v>
          </cell>
          <cell r="P9825">
            <v>0</v>
          </cell>
          <cell r="R9825" t="str">
            <v>SINAPI</v>
          </cell>
        </row>
        <row r="9826">
          <cell r="G9826">
            <v>0</v>
          </cell>
          <cell r="H9826">
            <v>0</v>
          </cell>
          <cell r="O9826">
            <v>0</v>
          </cell>
          <cell r="P9826">
            <v>0</v>
          </cell>
          <cell r="R9826" t="str">
            <v>SINAPI</v>
          </cell>
        </row>
        <row r="9827">
          <cell r="G9827">
            <v>0</v>
          </cell>
          <cell r="H9827">
            <v>0</v>
          </cell>
          <cell r="O9827">
            <v>0</v>
          </cell>
          <cell r="P9827">
            <v>0</v>
          </cell>
          <cell r="R9827" t="str">
            <v>SINAPI</v>
          </cell>
        </row>
        <row r="9828">
          <cell r="G9828">
            <v>0</v>
          </cell>
          <cell r="H9828">
            <v>0</v>
          </cell>
          <cell r="O9828">
            <v>0</v>
          </cell>
          <cell r="P9828">
            <v>0</v>
          </cell>
          <cell r="R9828" t="str">
            <v>SINAPI</v>
          </cell>
        </row>
        <row r="9829">
          <cell r="G9829">
            <v>0</v>
          </cell>
          <cell r="H9829">
            <v>0</v>
          </cell>
          <cell r="O9829">
            <v>0</v>
          </cell>
          <cell r="P9829">
            <v>0</v>
          </cell>
          <cell r="R9829" t="str">
            <v>SINAPI</v>
          </cell>
        </row>
        <row r="9830">
          <cell r="G9830">
            <v>0</v>
          </cell>
          <cell r="H9830">
            <v>0</v>
          </cell>
          <cell r="O9830">
            <v>0</v>
          </cell>
          <cell r="P9830">
            <v>0</v>
          </cell>
          <cell r="R9830" t="str">
            <v>SINAPI</v>
          </cell>
        </row>
        <row r="9831">
          <cell r="G9831">
            <v>0</v>
          </cell>
          <cell r="H9831">
            <v>0</v>
          </cell>
          <cell r="O9831">
            <v>0</v>
          </cell>
          <cell r="P9831">
            <v>0</v>
          </cell>
          <cell r="R9831" t="str">
            <v>SINAPI</v>
          </cell>
        </row>
        <row r="9832">
          <cell r="G9832">
            <v>0</v>
          </cell>
          <cell r="H9832">
            <v>0</v>
          </cell>
          <cell r="O9832">
            <v>0</v>
          </cell>
          <cell r="P9832">
            <v>0</v>
          </cell>
          <cell r="R9832" t="str">
            <v>SINAPI</v>
          </cell>
        </row>
        <row r="9833">
          <cell r="G9833">
            <v>0</v>
          </cell>
          <cell r="H9833">
            <v>0</v>
          </cell>
          <cell r="O9833">
            <v>0</v>
          </cell>
          <cell r="P9833">
            <v>0</v>
          </cell>
          <cell r="R9833" t="str">
            <v>SINAPI</v>
          </cell>
        </row>
        <row r="9834">
          <cell r="G9834">
            <v>0</v>
          </cell>
          <cell r="H9834">
            <v>0</v>
          </cell>
          <cell r="O9834">
            <v>0</v>
          </cell>
          <cell r="P9834">
            <v>0</v>
          </cell>
          <cell r="R9834" t="str">
            <v>SINAPI</v>
          </cell>
        </row>
        <row r="9835">
          <cell r="G9835">
            <v>0</v>
          </cell>
          <cell r="H9835">
            <v>0</v>
          </cell>
          <cell r="O9835">
            <v>0</v>
          </cell>
          <cell r="P9835">
            <v>0</v>
          </cell>
          <cell r="R9835" t="str">
            <v>SINAPI</v>
          </cell>
        </row>
        <row r="9836">
          <cell r="G9836">
            <v>0</v>
          </cell>
          <cell r="H9836">
            <v>0</v>
          </cell>
          <cell r="O9836">
            <v>0</v>
          </cell>
          <cell r="P9836">
            <v>0</v>
          </cell>
          <cell r="R9836" t="str">
            <v>SINAPI</v>
          </cell>
        </row>
        <row r="9837">
          <cell r="G9837">
            <v>0</v>
          </cell>
          <cell r="H9837">
            <v>0</v>
          </cell>
          <cell r="O9837">
            <v>0</v>
          </cell>
          <cell r="P9837">
            <v>0</v>
          </cell>
          <cell r="R9837" t="str">
            <v>SINAPI</v>
          </cell>
        </row>
        <row r="9838">
          <cell r="G9838">
            <v>0</v>
          </cell>
          <cell r="H9838">
            <v>0</v>
          </cell>
          <cell r="O9838">
            <v>0</v>
          </cell>
          <cell r="P9838">
            <v>0</v>
          </cell>
          <cell r="R9838" t="str">
            <v>SINAPI</v>
          </cell>
        </row>
        <row r="9839">
          <cell r="G9839">
            <v>0</v>
          </cell>
          <cell r="H9839">
            <v>0</v>
          </cell>
          <cell r="O9839">
            <v>0</v>
          </cell>
          <cell r="P9839">
            <v>0</v>
          </cell>
          <cell r="R9839" t="str">
            <v>SINAPI</v>
          </cell>
        </row>
        <row r="9840">
          <cell r="G9840">
            <v>0</v>
          </cell>
          <cell r="H9840">
            <v>0</v>
          </cell>
          <cell r="O9840">
            <v>0</v>
          </cell>
          <cell r="P9840">
            <v>0</v>
          </cell>
          <cell r="R9840" t="str">
            <v>SINAPI</v>
          </cell>
        </row>
        <row r="9841">
          <cell r="G9841">
            <v>0</v>
          </cell>
          <cell r="H9841">
            <v>0</v>
          </cell>
          <cell r="O9841">
            <v>0</v>
          </cell>
          <cell r="P9841">
            <v>0</v>
          </cell>
          <cell r="R9841" t="str">
            <v>SINAPI</v>
          </cell>
        </row>
        <row r="9842">
          <cell r="G9842">
            <v>0</v>
          </cell>
          <cell r="H9842">
            <v>0</v>
          </cell>
          <cell r="O9842">
            <v>0</v>
          </cell>
          <cell r="P9842">
            <v>0</v>
          </cell>
          <cell r="R9842" t="str">
            <v>SINAPI</v>
          </cell>
        </row>
        <row r="9843">
          <cell r="G9843">
            <v>0</v>
          </cell>
          <cell r="H9843">
            <v>0</v>
          </cell>
          <cell r="O9843">
            <v>0</v>
          </cell>
          <cell r="P9843">
            <v>0</v>
          </cell>
          <cell r="R9843" t="str">
            <v>SINAPI</v>
          </cell>
        </row>
        <row r="9844">
          <cell r="G9844">
            <v>0</v>
          </cell>
          <cell r="H9844">
            <v>0</v>
          </cell>
          <cell r="O9844">
            <v>0</v>
          </cell>
          <cell r="P9844">
            <v>0</v>
          </cell>
          <cell r="R9844" t="str">
            <v>SINAPI</v>
          </cell>
        </row>
        <row r="9845">
          <cell r="G9845">
            <v>0</v>
          </cell>
          <cell r="H9845">
            <v>0</v>
          </cell>
          <cell r="O9845">
            <v>0</v>
          </cell>
          <cell r="P9845">
            <v>0</v>
          </cell>
          <cell r="R9845" t="str">
            <v>SINAPI</v>
          </cell>
        </row>
        <row r="9846">
          <cell r="G9846">
            <v>0</v>
          </cell>
          <cell r="H9846">
            <v>0</v>
          </cell>
          <cell r="O9846">
            <v>0</v>
          </cell>
          <cell r="P9846">
            <v>0</v>
          </cell>
          <cell r="R9846" t="str">
            <v>SINAPI</v>
          </cell>
        </row>
        <row r="9847">
          <cell r="G9847">
            <v>0</v>
          </cell>
          <cell r="H9847">
            <v>0</v>
          </cell>
          <cell r="O9847">
            <v>0</v>
          </cell>
          <cell r="P9847">
            <v>0</v>
          </cell>
          <cell r="R9847" t="str">
            <v>SINAPI</v>
          </cell>
        </row>
        <row r="9848">
          <cell r="G9848">
            <v>0</v>
          </cell>
          <cell r="H9848">
            <v>0</v>
          </cell>
          <cell r="O9848">
            <v>0</v>
          </cell>
          <cell r="P9848">
            <v>0</v>
          </cell>
          <cell r="R9848" t="str">
            <v>SINAPI</v>
          </cell>
        </row>
        <row r="9849">
          <cell r="G9849">
            <v>0</v>
          </cell>
          <cell r="H9849">
            <v>0</v>
          </cell>
          <cell r="O9849">
            <v>0</v>
          </cell>
          <cell r="P9849">
            <v>0</v>
          </cell>
          <cell r="R9849" t="str">
            <v>SINAPI</v>
          </cell>
        </row>
        <row r="9850">
          <cell r="G9850">
            <v>0</v>
          </cell>
          <cell r="H9850">
            <v>0</v>
          </cell>
          <cell r="O9850">
            <v>0</v>
          </cell>
          <cell r="P9850">
            <v>0</v>
          </cell>
          <cell r="R9850" t="str">
            <v>SINAPI</v>
          </cell>
        </row>
        <row r="9851">
          <cell r="G9851">
            <v>0</v>
          </cell>
          <cell r="H9851">
            <v>0</v>
          </cell>
          <cell r="O9851">
            <v>0</v>
          </cell>
          <cell r="P9851">
            <v>0</v>
          </cell>
          <cell r="R9851" t="str">
            <v>SINAPI</v>
          </cell>
        </row>
        <row r="9852">
          <cell r="G9852">
            <v>0</v>
          </cell>
          <cell r="H9852">
            <v>0</v>
          </cell>
          <cell r="O9852">
            <v>0</v>
          </cell>
          <cell r="P9852">
            <v>0</v>
          </cell>
          <cell r="R9852" t="str">
            <v>SINAPI</v>
          </cell>
        </row>
        <row r="9853">
          <cell r="G9853">
            <v>0</v>
          </cell>
          <cell r="H9853">
            <v>0</v>
          </cell>
          <cell r="O9853">
            <v>0</v>
          </cell>
          <cell r="P9853">
            <v>0</v>
          </cell>
          <cell r="R9853" t="str">
            <v>SINAPI</v>
          </cell>
        </row>
        <row r="9854">
          <cell r="G9854">
            <v>0</v>
          </cell>
          <cell r="H9854">
            <v>0</v>
          </cell>
          <cell r="O9854">
            <v>0</v>
          </cell>
          <cell r="P9854">
            <v>0</v>
          </cell>
          <cell r="R9854" t="str">
            <v>SINAPI</v>
          </cell>
        </row>
        <row r="9855">
          <cell r="G9855">
            <v>0</v>
          </cell>
          <cell r="H9855">
            <v>0</v>
          </cell>
          <cell r="O9855">
            <v>0</v>
          </cell>
          <cell r="P9855">
            <v>0</v>
          </cell>
          <cell r="R9855" t="str">
            <v>SINAPI</v>
          </cell>
        </row>
        <row r="9856">
          <cell r="G9856">
            <v>0</v>
          </cell>
          <cell r="H9856">
            <v>0</v>
          </cell>
          <cell r="O9856">
            <v>0</v>
          </cell>
          <cell r="P9856">
            <v>0</v>
          </cell>
          <cell r="R9856" t="str">
            <v>SINAPI</v>
          </cell>
        </row>
        <row r="9857">
          <cell r="G9857">
            <v>0</v>
          </cell>
          <cell r="H9857">
            <v>0</v>
          </cell>
          <cell r="O9857">
            <v>0</v>
          </cell>
          <cell r="P9857">
            <v>0</v>
          </cell>
          <cell r="R9857" t="str">
            <v>SINAPI</v>
          </cell>
        </row>
        <row r="9858">
          <cell r="G9858">
            <v>0</v>
          </cell>
          <cell r="H9858">
            <v>0</v>
          </cell>
          <cell r="O9858">
            <v>0</v>
          </cell>
          <cell r="P9858">
            <v>0</v>
          </cell>
          <cell r="R9858" t="str">
            <v>SINAPI</v>
          </cell>
        </row>
        <row r="9859">
          <cell r="G9859">
            <v>0</v>
          </cell>
          <cell r="H9859">
            <v>0</v>
          </cell>
          <cell r="O9859">
            <v>0</v>
          </cell>
          <cell r="P9859">
            <v>0</v>
          </cell>
          <cell r="R9859" t="str">
            <v>SINAPI</v>
          </cell>
        </row>
        <row r="9860">
          <cell r="G9860">
            <v>0</v>
          </cell>
          <cell r="H9860">
            <v>0</v>
          </cell>
          <cell r="O9860">
            <v>0</v>
          </cell>
          <cell r="P9860">
            <v>0</v>
          </cell>
          <cell r="R9860" t="str">
            <v>SINAPI</v>
          </cell>
        </row>
        <row r="9861">
          <cell r="G9861">
            <v>0</v>
          </cell>
          <cell r="H9861">
            <v>0</v>
          </cell>
          <cell r="O9861">
            <v>0</v>
          </cell>
          <cell r="P9861">
            <v>0</v>
          </cell>
          <cell r="R9861" t="str">
            <v>SINAPI</v>
          </cell>
        </row>
        <row r="9862">
          <cell r="G9862">
            <v>0</v>
          </cell>
          <cell r="H9862">
            <v>0</v>
          </cell>
          <cell r="O9862">
            <v>0</v>
          </cell>
          <cell r="P9862">
            <v>0</v>
          </cell>
          <cell r="R9862" t="str">
            <v>SINAPI</v>
          </cell>
        </row>
        <row r="9863">
          <cell r="G9863">
            <v>0</v>
          </cell>
          <cell r="H9863">
            <v>0</v>
          </cell>
          <cell r="O9863">
            <v>0</v>
          </cell>
          <cell r="P9863">
            <v>0</v>
          </cell>
          <cell r="R9863" t="str">
            <v>SINAPI</v>
          </cell>
        </row>
        <row r="9864">
          <cell r="G9864">
            <v>0</v>
          </cell>
          <cell r="H9864">
            <v>0</v>
          </cell>
          <cell r="O9864">
            <v>0</v>
          </cell>
          <cell r="P9864">
            <v>0</v>
          </cell>
          <cell r="R9864" t="str">
            <v>SINAPI</v>
          </cell>
        </row>
        <row r="9865">
          <cell r="G9865">
            <v>0</v>
          </cell>
          <cell r="H9865">
            <v>0</v>
          </cell>
          <cell r="O9865">
            <v>0</v>
          </cell>
          <cell r="P9865">
            <v>0</v>
          </cell>
          <cell r="R9865" t="str">
            <v>SINAPI</v>
          </cell>
        </row>
        <row r="9866">
          <cell r="G9866">
            <v>0</v>
          </cell>
          <cell r="H9866">
            <v>0</v>
          </cell>
          <cell r="O9866">
            <v>0</v>
          </cell>
          <cell r="P9866">
            <v>0</v>
          </cell>
          <cell r="R9866" t="str">
            <v>SINAPI</v>
          </cell>
        </row>
        <row r="9867">
          <cell r="G9867">
            <v>0</v>
          </cell>
          <cell r="H9867">
            <v>0</v>
          </cell>
          <cell r="O9867">
            <v>0</v>
          </cell>
          <cell r="P9867">
            <v>0</v>
          </cell>
          <cell r="R9867" t="str">
            <v>SINAPI</v>
          </cell>
        </row>
        <row r="9868">
          <cell r="G9868">
            <v>0</v>
          </cell>
          <cell r="H9868">
            <v>0</v>
          </cell>
          <cell r="O9868">
            <v>0</v>
          </cell>
          <cell r="P9868">
            <v>0</v>
          </cell>
          <cell r="R9868" t="str">
            <v>SINAPI</v>
          </cell>
        </row>
        <row r="9869">
          <cell r="G9869">
            <v>0</v>
          </cell>
          <cell r="H9869">
            <v>0</v>
          </cell>
          <cell r="O9869">
            <v>0</v>
          </cell>
          <cell r="P9869">
            <v>0</v>
          </cell>
          <cell r="R9869" t="str">
            <v>SINAPI</v>
          </cell>
        </row>
        <row r="9870">
          <cell r="G9870">
            <v>0</v>
          </cell>
          <cell r="H9870">
            <v>0</v>
          </cell>
          <cell r="O9870">
            <v>0</v>
          </cell>
          <cell r="P9870">
            <v>0</v>
          </cell>
          <cell r="R9870" t="str">
            <v>SINAPI</v>
          </cell>
        </row>
        <row r="9871">
          <cell r="G9871">
            <v>0</v>
          </cell>
          <cell r="H9871">
            <v>0</v>
          </cell>
          <cell r="O9871">
            <v>0</v>
          </cell>
          <cell r="P9871">
            <v>0</v>
          </cell>
          <cell r="R9871" t="str">
            <v>SINAPI</v>
          </cell>
        </row>
        <row r="9872">
          <cell r="G9872">
            <v>0</v>
          </cell>
          <cell r="H9872">
            <v>0</v>
          </cell>
          <cell r="O9872">
            <v>0</v>
          </cell>
          <cell r="P9872">
            <v>0</v>
          </cell>
          <cell r="R9872" t="str">
            <v>SINAPI</v>
          </cell>
        </row>
        <row r="9873">
          <cell r="G9873">
            <v>0</v>
          </cell>
          <cell r="H9873">
            <v>0</v>
          </cell>
          <cell r="O9873">
            <v>0</v>
          </cell>
          <cell r="P9873">
            <v>0</v>
          </cell>
          <cell r="R9873" t="str">
            <v>SINAPI</v>
          </cell>
        </row>
        <row r="9874">
          <cell r="G9874">
            <v>0</v>
          </cell>
          <cell r="H9874">
            <v>0</v>
          </cell>
          <cell r="O9874">
            <v>0</v>
          </cell>
          <cell r="P9874">
            <v>0</v>
          </cell>
          <cell r="R9874" t="str">
            <v>SINAPI</v>
          </cell>
        </row>
        <row r="9875">
          <cell r="G9875">
            <v>0</v>
          </cell>
          <cell r="H9875">
            <v>0</v>
          </cell>
          <cell r="O9875">
            <v>0</v>
          </cell>
          <cell r="P9875">
            <v>0</v>
          </cell>
          <cell r="R9875" t="str">
            <v>SINAPI</v>
          </cell>
        </row>
        <row r="9876">
          <cell r="G9876">
            <v>0</v>
          </cell>
          <cell r="H9876">
            <v>0</v>
          </cell>
          <cell r="O9876">
            <v>0</v>
          </cell>
          <cell r="P9876">
            <v>0</v>
          </cell>
          <cell r="R9876" t="str">
            <v>SINAPI</v>
          </cell>
        </row>
        <row r="9877">
          <cell r="G9877">
            <v>0</v>
          </cell>
          <cell r="H9877">
            <v>0</v>
          </cell>
          <cell r="O9877">
            <v>0</v>
          </cell>
          <cell r="P9877">
            <v>0</v>
          </cell>
          <cell r="R9877" t="str">
            <v>SINAPI</v>
          </cell>
        </row>
        <row r="9878">
          <cell r="G9878">
            <v>0</v>
          </cell>
          <cell r="H9878">
            <v>0</v>
          </cell>
          <cell r="O9878">
            <v>0</v>
          </cell>
          <cell r="P9878">
            <v>0</v>
          </cell>
          <cell r="R9878" t="str">
            <v>SINAPI</v>
          </cell>
        </row>
        <row r="9879">
          <cell r="G9879">
            <v>0</v>
          </cell>
          <cell r="H9879">
            <v>0</v>
          </cell>
          <cell r="O9879">
            <v>0</v>
          </cell>
          <cell r="P9879">
            <v>0</v>
          </cell>
          <cell r="R9879" t="str">
            <v>SINAPI</v>
          </cell>
        </row>
        <row r="9880">
          <cell r="G9880">
            <v>0</v>
          </cell>
          <cell r="H9880">
            <v>0</v>
          </cell>
          <cell r="O9880">
            <v>0</v>
          </cell>
          <cell r="P9880">
            <v>0</v>
          </cell>
          <cell r="R9880" t="str">
            <v>SINAPI</v>
          </cell>
        </row>
        <row r="9881">
          <cell r="G9881">
            <v>0</v>
          </cell>
          <cell r="H9881">
            <v>0</v>
          </cell>
          <cell r="O9881">
            <v>0</v>
          </cell>
          <cell r="P9881">
            <v>0</v>
          </cell>
          <cell r="R9881" t="str">
            <v>SINAPI</v>
          </cell>
        </row>
        <row r="9882">
          <cell r="G9882">
            <v>0</v>
          </cell>
          <cell r="H9882">
            <v>0</v>
          </cell>
          <cell r="O9882">
            <v>0</v>
          </cell>
          <cell r="P9882">
            <v>0</v>
          </cell>
          <cell r="R9882" t="str">
            <v>SINAPI</v>
          </cell>
        </row>
        <row r="9883">
          <cell r="G9883">
            <v>0</v>
          </cell>
          <cell r="H9883">
            <v>0</v>
          </cell>
          <cell r="O9883">
            <v>0</v>
          </cell>
          <cell r="P9883">
            <v>0</v>
          </cell>
          <cell r="R9883" t="str">
            <v>SINAPI</v>
          </cell>
        </row>
        <row r="9884">
          <cell r="G9884">
            <v>0</v>
          </cell>
          <cell r="H9884">
            <v>0</v>
          </cell>
          <cell r="O9884">
            <v>0</v>
          </cell>
          <cell r="P9884">
            <v>0</v>
          </cell>
          <cell r="R9884" t="str">
            <v>SINAPI</v>
          </cell>
        </row>
        <row r="9885">
          <cell r="G9885">
            <v>0</v>
          </cell>
          <cell r="H9885">
            <v>0</v>
          </cell>
          <cell r="O9885">
            <v>0</v>
          </cell>
          <cell r="P9885">
            <v>0</v>
          </cell>
          <cell r="R9885" t="str">
            <v>SINAPI</v>
          </cell>
        </row>
        <row r="9886">
          <cell r="G9886">
            <v>0</v>
          </cell>
          <cell r="H9886">
            <v>0</v>
          </cell>
          <cell r="O9886">
            <v>0</v>
          </cell>
          <cell r="P9886">
            <v>0</v>
          </cell>
          <cell r="R9886" t="str">
            <v>SINAPI</v>
          </cell>
        </row>
        <row r="9887">
          <cell r="G9887">
            <v>0</v>
          </cell>
          <cell r="H9887">
            <v>0</v>
          </cell>
          <cell r="O9887">
            <v>0</v>
          </cell>
          <cell r="P9887">
            <v>0</v>
          </cell>
          <cell r="R9887" t="str">
            <v>SINAPI</v>
          </cell>
        </row>
        <row r="9888">
          <cell r="G9888">
            <v>0</v>
          </cell>
          <cell r="H9888">
            <v>0</v>
          </cell>
          <cell r="O9888">
            <v>0</v>
          </cell>
          <cell r="P9888">
            <v>0</v>
          </cell>
          <cell r="R9888" t="str">
            <v>SINAPI</v>
          </cell>
        </row>
        <row r="9889">
          <cell r="G9889">
            <v>0</v>
          </cell>
          <cell r="H9889">
            <v>0</v>
          </cell>
          <cell r="O9889">
            <v>0</v>
          </cell>
          <cell r="P9889">
            <v>0</v>
          </cell>
          <cell r="R9889" t="str">
            <v>SINAPI</v>
          </cell>
        </row>
        <row r="9890">
          <cell r="G9890">
            <v>0</v>
          </cell>
          <cell r="H9890">
            <v>0</v>
          </cell>
          <cell r="O9890">
            <v>0</v>
          </cell>
          <cell r="P9890">
            <v>0</v>
          </cell>
          <cell r="R9890" t="str">
            <v>SINAPI</v>
          </cell>
        </row>
        <row r="9891">
          <cell r="G9891">
            <v>0</v>
          </cell>
          <cell r="H9891">
            <v>0</v>
          </cell>
          <cell r="O9891">
            <v>0</v>
          </cell>
          <cell r="P9891">
            <v>0</v>
          </cell>
          <cell r="R9891" t="str">
            <v>SINAPI</v>
          </cell>
        </row>
        <row r="9892">
          <cell r="G9892">
            <v>0</v>
          </cell>
          <cell r="H9892">
            <v>0</v>
          </cell>
          <cell r="O9892">
            <v>0</v>
          </cell>
          <cell r="P9892">
            <v>0</v>
          </cell>
          <cell r="R9892" t="str">
            <v>SINAPI</v>
          </cell>
        </row>
        <row r="9893">
          <cell r="G9893">
            <v>0</v>
          </cell>
          <cell r="H9893">
            <v>0</v>
          </cell>
          <cell r="O9893">
            <v>0</v>
          </cell>
          <cell r="P9893">
            <v>0</v>
          </cell>
          <cell r="R9893" t="str">
            <v>SINAPI</v>
          </cell>
        </row>
        <row r="9894">
          <cell r="G9894">
            <v>0</v>
          </cell>
          <cell r="H9894">
            <v>0</v>
          </cell>
          <cell r="O9894">
            <v>0</v>
          </cell>
          <cell r="P9894">
            <v>0</v>
          </cell>
          <cell r="R9894" t="str">
            <v>SINAPI</v>
          </cell>
        </row>
        <row r="9895">
          <cell r="G9895">
            <v>0</v>
          </cell>
          <cell r="H9895">
            <v>0</v>
          </cell>
          <cell r="O9895">
            <v>0</v>
          </cell>
          <cell r="P9895">
            <v>0</v>
          </cell>
          <cell r="R9895" t="str">
            <v>SINAPI</v>
          </cell>
        </row>
        <row r="9896">
          <cell r="G9896">
            <v>0</v>
          </cell>
          <cell r="H9896">
            <v>0</v>
          </cell>
          <cell r="O9896">
            <v>0</v>
          </cell>
          <cell r="P9896">
            <v>0</v>
          </cell>
          <cell r="R9896" t="str">
            <v>SINAPI</v>
          </cell>
        </row>
        <row r="9897">
          <cell r="G9897">
            <v>0</v>
          </cell>
          <cell r="H9897">
            <v>0</v>
          </cell>
          <cell r="O9897">
            <v>0</v>
          </cell>
          <cell r="P9897">
            <v>0</v>
          </cell>
          <cell r="R9897" t="str">
            <v>SINAPI</v>
          </cell>
        </row>
        <row r="9898">
          <cell r="G9898">
            <v>0</v>
          </cell>
          <cell r="H9898">
            <v>0</v>
          </cell>
          <cell r="O9898">
            <v>0</v>
          </cell>
          <cell r="P9898">
            <v>0</v>
          </cell>
          <cell r="R9898" t="str">
            <v>SINAPI</v>
          </cell>
        </row>
        <row r="9899">
          <cell r="G9899">
            <v>0</v>
          </cell>
          <cell r="H9899">
            <v>0</v>
          </cell>
          <cell r="O9899">
            <v>0</v>
          </cell>
          <cell r="P9899">
            <v>0</v>
          </cell>
          <cell r="R9899" t="str">
            <v>SINAPI</v>
          </cell>
        </row>
        <row r="9900">
          <cell r="G9900">
            <v>0</v>
          </cell>
          <cell r="H9900">
            <v>0</v>
          </cell>
          <cell r="O9900">
            <v>0</v>
          </cell>
          <cell r="P9900">
            <v>0</v>
          </cell>
          <cell r="R9900" t="str">
            <v>SINAPI</v>
          </cell>
        </row>
        <row r="9901">
          <cell r="G9901">
            <v>0</v>
          </cell>
          <cell r="H9901">
            <v>0</v>
          </cell>
          <cell r="O9901">
            <v>0</v>
          </cell>
          <cell r="P9901">
            <v>0</v>
          </cell>
          <cell r="R9901" t="str">
            <v>SINAPI</v>
          </cell>
        </row>
        <row r="9902">
          <cell r="G9902">
            <v>0</v>
          </cell>
          <cell r="H9902">
            <v>0</v>
          </cell>
          <cell r="O9902">
            <v>0</v>
          </cell>
          <cell r="P9902">
            <v>0</v>
          </cell>
          <cell r="R9902" t="str">
            <v>SINAPI</v>
          </cell>
        </row>
        <row r="9903">
          <cell r="G9903">
            <v>0</v>
          </cell>
          <cell r="H9903">
            <v>0</v>
          </cell>
          <cell r="O9903">
            <v>0</v>
          </cell>
          <cell r="P9903">
            <v>0</v>
          </cell>
          <cell r="R9903" t="str">
            <v>SINAPI</v>
          </cell>
        </row>
        <row r="9904">
          <cell r="G9904">
            <v>0</v>
          </cell>
          <cell r="H9904">
            <v>0</v>
          </cell>
          <cell r="O9904">
            <v>0</v>
          </cell>
          <cell r="P9904">
            <v>0</v>
          </cell>
          <cell r="R9904" t="str">
            <v>SINAPI</v>
          </cell>
        </row>
        <row r="9905">
          <cell r="G9905">
            <v>0</v>
          </cell>
          <cell r="H9905">
            <v>0</v>
          </cell>
          <cell r="O9905">
            <v>0</v>
          </cell>
          <cell r="P9905">
            <v>0</v>
          </cell>
          <cell r="R9905" t="str">
            <v>SINAPI</v>
          </cell>
        </row>
        <row r="9906">
          <cell r="G9906">
            <v>0</v>
          </cell>
          <cell r="H9906">
            <v>0</v>
          </cell>
          <cell r="O9906">
            <v>0</v>
          </cell>
          <cell r="P9906">
            <v>0</v>
          </cell>
          <cell r="R9906" t="str">
            <v>SINAPI</v>
          </cell>
        </row>
        <row r="9907">
          <cell r="G9907">
            <v>0</v>
          </cell>
          <cell r="H9907">
            <v>0</v>
          </cell>
          <cell r="O9907">
            <v>0</v>
          </cell>
          <cell r="P9907">
            <v>0</v>
          </cell>
          <cell r="R9907" t="str">
            <v>SINAPI</v>
          </cell>
        </row>
        <row r="9908">
          <cell r="G9908">
            <v>0</v>
          </cell>
          <cell r="H9908">
            <v>0</v>
          </cell>
          <cell r="O9908">
            <v>0</v>
          </cell>
          <cell r="P9908">
            <v>0</v>
          </cell>
          <cell r="R9908" t="str">
            <v>SINAPI</v>
          </cell>
        </row>
        <row r="9909">
          <cell r="G9909">
            <v>0</v>
          </cell>
          <cell r="H9909">
            <v>0</v>
          </cell>
          <cell r="O9909">
            <v>0</v>
          </cell>
          <cell r="P9909">
            <v>0</v>
          </cell>
          <cell r="R9909" t="str">
            <v>SINAPI</v>
          </cell>
        </row>
        <row r="9910">
          <cell r="G9910">
            <v>0</v>
          </cell>
          <cell r="H9910">
            <v>0</v>
          </cell>
          <cell r="O9910">
            <v>0</v>
          </cell>
          <cell r="P9910">
            <v>0</v>
          </cell>
          <cell r="R9910" t="str">
            <v>SINAPI</v>
          </cell>
        </row>
        <row r="9911">
          <cell r="G9911">
            <v>0</v>
          </cell>
          <cell r="H9911">
            <v>0</v>
          </cell>
          <cell r="O9911">
            <v>0</v>
          </cell>
          <cell r="P9911">
            <v>0</v>
          </cell>
          <cell r="R9911" t="str">
            <v>SINAPI</v>
          </cell>
        </row>
        <row r="9912">
          <cell r="G9912">
            <v>0</v>
          </cell>
          <cell r="H9912">
            <v>0</v>
          </cell>
          <cell r="O9912">
            <v>0</v>
          </cell>
          <cell r="P9912">
            <v>0</v>
          </cell>
          <cell r="R9912" t="str">
            <v>SINAPI</v>
          </cell>
        </row>
        <row r="9913">
          <cell r="G9913">
            <v>0</v>
          </cell>
          <cell r="H9913">
            <v>0</v>
          </cell>
          <cell r="O9913">
            <v>0</v>
          </cell>
          <cell r="P9913">
            <v>0</v>
          </cell>
          <cell r="R9913" t="str">
            <v>SINAPI</v>
          </cell>
        </row>
        <row r="9914">
          <cell r="G9914">
            <v>0</v>
          </cell>
          <cell r="H9914">
            <v>0</v>
          </cell>
          <cell r="O9914">
            <v>0</v>
          </cell>
          <cell r="P9914">
            <v>0</v>
          </cell>
          <cell r="R9914" t="str">
            <v>SINAPI</v>
          </cell>
        </row>
        <row r="9915">
          <cell r="G9915">
            <v>0</v>
          </cell>
          <cell r="H9915">
            <v>0</v>
          </cell>
          <cell r="O9915">
            <v>0</v>
          </cell>
          <cell r="P9915">
            <v>0</v>
          </cell>
          <cell r="R9915" t="str">
            <v>SINAPI</v>
          </cell>
        </row>
        <row r="9916">
          <cell r="G9916">
            <v>0</v>
          </cell>
          <cell r="H9916">
            <v>0</v>
          </cell>
          <cell r="O9916">
            <v>0</v>
          </cell>
          <cell r="P9916">
            <v>0</v>
          </cell>
          <cell r="R9916" t="str">
            <v>SINAPI</v>
          </cell>
        </row>
        <row r="9917">
          <cell r="G9917">
            <v>0</v>
          </cell>
          <cell r="H9917">
            <v>0</v>
          </cell>
          <cell r="O9917">
            <v>0</v>
          </cell>
          <cell r="P9917">
            <v>0</v>
          </cell>
          <cell r="R9917" t="str">
            <v>SINAPI</v>
          </cell>
        </row>
        <row r="9918">
          <cell r="G9918">
            <v>0</v>
          </cell>
          <cell r="H9918">
            <v>0</v>
          </cell>
          <cell r="O9918">
            <v>0</v>
          </cell>
          <cell r="P9918">
            <v>0</v>
          </cell>
          <cell r="R9918" t="str">
            <v>SINAPI</v>
          </cell>
        </row>
        <row r="9919">
          <cell r="G9919">
            <v>0</v>
          </cell>
          <cell r="H9919">
            <v>0</v>
          </cell>
          <cell r="O9919">
            <v>0</v>
          </cell>
          <cell r="P9919">
            <v>0</v>
          </cell>
          <cell r="R9919" t="str">
            <v>SINAPI</v>
          </cell>
        </row>
        <row r="9920">
          <cell r="G9920">
            <v>0</v>
          </cell>
          <cell r="H9920">
            <v>0</v>
          </cell>
          <cell r="O9920">
            <v>0</v>
          </cell>
          <cell r="P9920">
            <v>0</v>
          </cell>
          <cell r="R9920" t="str">
            <v>SINAPI</v>
          </cell>
        </row>
        <row r="9921">
          <cell r="G9921">
            <v>0</v>
          </cell>
          <cell r="H9921">
            <v>0</v>
          </cell>
          <cell r="O9921">
            <v>0</v>
          </cell>
          <cell r="P9921">
            <v>0</v>
          </cell>
          <cell r="R9921" t="str">
            <v>SINAPI</v>
          </cell>
        </row>
        <row r="9922">
          <cell r="G9922">
            <v>0</v>
          </cell>
          <cell r="H9922">
            <v>0</v>
          </cell>
          <cell r="O9922">
            <v>0</v>
          </cell>
          <cell r="P9922">
            <v>0</v>
          </cell>
          <cell r="R9922" t="str">
            <v>SINAPI</v>
          </cell>
        </row>
        <row r="9923">
          <cell r="G9923">
            <v>0</v>
          </cell>
          <cell r="H9923">
            <v>0</v>
          </cell>
          <cell r="O9923">
            <v>0</v>
          </cell>
          <cell r="P9923">
            <v>0</v>
          </cell>
          <cell r="R9923" t="str">
            <v>SINAPI</v>
          </cell>
        </row>
        <row r="9924">
          <cell r="G9924">
            <v>0</v>
          </cell>
          <cell r="H9924">
            <v>0</v>
          </cell>
          <cell r="O9924">
            <v>0</v>
          </cell>
          <cell r="P9924">
            <v>0</v>
          </cell>
          <cell r="R9924" t="str">
            <v>SINAPI</v>
          </cell>
        </row>
        <row r="9925">
          <cell r="G9925">
            <v>0</v>
          </cell>
          <cell r="H9925">
            <v>0</v>
          </cell>
          <cell r="O9925">
            <v>0</v>
          </cell>
          <cell r="P9925">
            <v>0</v>
          </cell>
          <cell r="R9925" t="str">
            <v>SINAPI</v>
          </cell>
        </row>
        <row r="9926">
          <cell r="G9926">
            <v>0</v>
          </cell>
          <cell r="H9926">
            <v>0</v>
          </cell>
          <cell r="O9926">
            <v>0</v>
          </cell>
          <cell r="P9926">
            <v>0</v>
          </cell>
          <cell r="R9926" t="str">
            <v>SINAPI</v>
          </cell>
        </row>
        <row r="9927">
          <cell r="G9927">
            <v>0</v>
          </cell>
          <cell r="H9927">
            <v>0</v>
          </cell>
          <cell r="O9927">
            <v>0</v>
          </cell>
          <cell r="P9927">
            <v>0</v>
          </cell>
          <cell r="R9927" t="str">
            <v>SINAPI</v>
          </cell>
        </row>
        <row r="9928">
          <cell r="G9928">
            <v>0</v>
          </cell>
          <cell r="H9928">
            <v>0</v>
          </cell>
          <cell r="O9928">
            <v>0</v>
          </cell>
          <cell r="P9928">
            <v>0</v>
          </cell>
          <cell r="R9928" t="str">
            <v>SINAPI</v>
          </cell>
        </row>
        <row r="9929">
          <cell r="G9929">
            <v>0</v>
          </cell>
          <cell r="H9929">
            <v>0</v>
          </cell>
          <cell r="O9929">
            <v>0</v>
          </cell>
          <cell r="P9929">
            <v>0</v>
          </cell>
          <cell r="R9929" t="str">
            <v>SINAPI</v>
          </cell>
        </row>
        <row r="9930">
          <cell r="G9930">
            <v>0</v>
          </cell>
          <cell r="H9930">
            <v>0</v>
          </cell>
          <cell r="O9930">
            <v>0</v>
          </cell>
          <cell r="P9930">
            <v>0</v>
          </cell>
          <cell r="R9930" t="str">
            <v>SINAPI</v>
          </cell>
        </row>
        <row r="9931">
          <cell r="G9931">
            <v>0</v>
          </cell>
          <cell r="H9931">
            <v>0</v>
          </cell>
          <cell r="O9931">
            <v>0</v>
          </cell>
          <cell r="P9931">
            <v>0</v>
          </cell>
          <cell r="R9931" t="str">
            <v>SINAPI</v>
          </cell>
        </row>
        <row r="9932">
          <cell r="G9932">
            <v>0</v>
          </cell>
          <cell r="H9932">
            <v>0</v>
          </cell>
          <cell r="O9932">
            <v>0</v>
          </cell>
          <cell r="P9932">
            <v>0</v>
          </cell>
          <cell r="R9932" t="str">
            <v>SINAPI</v>
          </cell>
        </row>
        <row r="9933">
          <cell r="G9933">
            <v>0</v>
          </cell>
          <cell r="H9933">
            <v>0</v>
          </cell>
          <cell r="O9933">
            <v>0</v>
          </cell>
          <cell r="P9933">
            <v>0</v>
          </cell>
          <cell r="R9933" t="str">
            <v>SINAPI</v>
          </cell>
        </row>
        <row r="9934">
          <cell r="G9934">
            <v>0</v>
          </cell>
          <cell r="H9934">
            <v>0</v>
          </cell>
          <cell r="O9934">
            <v>0</v>
          </cell>
          <cell r="P9934">
            <v>0</v>
          </cell>
          <cell r="R9934" t="str">
            <v>SINAPI</v>
          </cell>
        </row>
        <row r="9935">
          <cell r="G9935">
            <v>0</v>
          </cell>
          <cell r="H9935">
            <v>0</v>
          </cell>
          <cell r="O9935">
            <v>0</v>
          </cell>
          <cell r="P9935">
            <v>0</v>
          </cell>
          <cell r="R9935" t="str">
            <v>SINAPI</v>
          </cell>
        </row>
        <row r="9936">
          <cell r="G9936">
            <v>0</v>
          </cell>
          <cell r="H9936">
            <v>0</v>
          </cell>
          <cell r="O9936">
            <v>0</v>
          </cell>
          <cell r="P9936">
            <v>0</v>
          </cell>
          <cell r="R9936" t="str">
            <v>SINAPI</v>
          </cell>
        </row>
        <row r="9937">
          <cell r="G9937">
            <v>0</v>
          </cell>
          <cell r="H9937">
            <v>0</v>
          </cell>
          <cell r="O9937">
            <v>0</v>
          </cell>
          <cell r="P9937">
            <v>0</v>
          </cell>
          <cell r="R9937" t="str">
            <v>SINAPI</v>
          </cell>
        </row>
        <row r="9938">
          <cell r="G9938">
            <v>0</v>
          </cell>
          <cell r="H9938">
            <v>0</v>
          </cell>
          <cell r="O9938">
            <v>0</v>
          </cell>
          <cell r="P9938">
            <v>0</v>
          </cell>
          <cell r="R9938" t="str">
            <v>SINAPI</v>
          </cell>
        </row>
        <row r="9939">
          <cell r="G9939">
            <v>0</v>
          </cell>
          <cell r="H9939">
            <v>0</v>
          </cell>
          <cell r="O9939">
            <v>0</v>
          </cell>
          <cell r="P9939">
            <v>0</v>
          </cell>
          <cell r="R9939" t="str">
            <v>SINAPI</v>
          </cell>
        </row>
        <row r="9940">
          <cell r="G9940">
            <v>0</v>
          </cell>
          <cell r="H9940">
            <v>0</v>
          </cell>
          <cell r="O9940">
            <v>0</v>
          </cell>
          <cell r="P9940">
            <v>0</v>
          </cell>
          <cell r="R9940" t="str">
            <v>SINAPI</v>
          </cell>
        </row>
        <row r="9941">
          <cell r="G9941">
            <v>0</v>
          </cell>
          <cell r="H9941">
            <v>0</v>
          </cell>
          <cell r="O9941">
            <v>0</v>
          </cell>
          <cell r="P9941">
            <v>0</v>
          </cell>
          <cell r="R9941" t="str">
            <v>SINAPI</v>
          </cell>
        </row>
        <row r="9942">
          <cell r="G9942">
            <v>0</v>
          </cell>
          <cell r="H9942">
            <v>0</v>
          </cell>
          <cell r="O9942">
            <v>0</v>
          </cell>
          <cell r="P9942">
            <v>0</v>
          </cell>
          <cell r="R9942" t="str">
            <v>SINAPI</v>
          </cell>
        </row>
        <row r="9943">
          <cell r="G9943">
            <v>0</v>
          </cell>
          <cell r="H9943">
            <v>0</v>
          </cell>
          <cell r="O9943">
            <v>0</v>
          </cell>
          <cell r="P9943">
            <v>0</v>
          </cell>
          <cell r="R9943" t="str">
            <v>SINAPI</v>
          </cell>
        </row>
        <row r="9944">
          <cell r="G9944">
            <v>0</v>
          </cell>
          <cell r="H9944">
            <v>0</v>
          </cell>
          <cell r="O9944">
            <v>0</v>
          </cell>
          <cell r="P9944">
            <v>0</v>
          </cell>
          <cell r="R9944" t="str">
            <v>SINAPI</v>
          </cell>
        </row>
        <row r="9945">
          <cell r="G9945">
            <v>0</v>
          </cell>
          <cell r="H9945">
            <v>0</v>
          </cell>
          <cell r="O9945">
            <v>0</v>
          </cell>
          <cell r="P9945">
            <v>0</v>
          </cell>
          <cell r="R9945" t="str">
            <v>SINAPI</v>
          </cell>
        </row>
        <row r="9946">
          <cell r="G9946">
            <v>0</v>
          </cell>
          <cell r="H9946">
            <v>0</v>
          </cell>
          <cell r="O9946">
            <v>0</v>
          </cell>
          <cell r="P9946">
            <v>0</v>
          </cell>
          <cell r="R9946" t="str">
            <v>SINAPI</v>
          </cell>
        </row>
        <row r="9947">
          <cell r="G9947">
            <v>0</v>
          </cell>
          <cell r="H9947">
            <v>0</v>
          </cell>
          <cell r="O9947">
            <v>0</v>
          </cell>
          <cell r="P9947">
            <v>0</v>
          </cell>
          <cell r="R9947" t="str">
            <v>SINAPI</v>
          </cell>
        </row>
        <row r="9948">
          <cell r="G9948">
            <v>0</v>
          </cell>
          <cell r="H9948">
            <v>0</v>
          </cell>
          <cell r="O9948">
            <v>0</v>
          </cell>
          <cell r="P9948">
            <v>0</v>
          </cell>
          <cell r="R9948" t="str">
            <v>SINAPI</v>
          </cell>
        </row>
        <row r="9949">
          <cell r="G9949">
            <v>0</v>
          </cell>
          <cell r="H9949">
            <v>0</v>
          </cell>
          <cell r="O9949">
            <v>0</v>
          </cell>
          <cell r="P9949">
            <v>0</v>
          </cell>
          <cell r="R9949" t="str">
            <v>SINAPI</v>
          </cell>
        </row>
        <row r="9950">
          <cell r="G9950">
            <v>0</v>
          </cell>
          <cell r="H9950">
            <v>0</v>
          </cell>
          <cell r="O9950">
            <v>0</v>
          </cell>
          <cell r="P9950">
            <v>0</v>
          </cell>
          <cell r="R9950" t="str">
            <v>SINAPI</v>
          </cell>
        </row>
        <row r="9951">
          <cell r="G9951">
            <v>0</v>
          </cell>
          <cell r="H9951">
            <v>0</v>
          </cell>
          <cell r="O9951">
            <v>0</v>
          </cell>
          <cell r="P9951">
            <v>0</v>
          </cell>
          <cell r="R9951" t="str">
            <v>SINAPI</v>
          </cell>
        </row>
        <row r="9952">
          <cell r="G9952">
            <v>0</v>
          </cell>
          <cell r="H9952">
            <v>0</v>
          </cell>
          <cell r="O9952">
            <v>0</v>
          </cell>
          <cell r="P9952">
            <v>0</v>
          </cell>
          <cell r="R9952" t="str">
            <v>SINAPI</v>
          </cell>
        </row>
        <row r="9953">
          <cell r="G9953">
            <v>0</v>
          </cell>
          <cell r="H9953">
            <v>0</v>
          </cell>
          <cell r="O9953">
            <v>0</v>
          </cell>
          <cell r="P9953">
            <v>0</v>
          </cell>
          <cell r="R9953" t="str">
            <v>SINAPI</v>
          </cell>
        </row>
        <row r="9954">
          <cell r="G9954">
            <v>0</v>
          </cell>
          <cell r="H9954">
            <v>0</v>
          </cell>
          <cell r="O9954">
            <v>0</v>
          </cell>
          <cell r="P9954">
            <v>0</v>
          </cell>
          <cell r="R9954" t="str">
            <v>SINAPI</v>
          </cell>
        </row>
        <row r="9955">
          <cell r="G9955">
            <v>0</v>
          </cell>
          <cell r="H9955">
            <v>0</v>
          </cell>
          <cell r="O9955">
            <v>0</v>
          </cell>
          <cell r="P9955">
            <v>0</v>
          </cell>
          <cell r="R9955" t="str">
            <v>SINAPI</v>
          </cell>
        </row>
        <row r="9956">
          <cell r="G9956">
            <v>0</v>
          </cell>
          <cell r="H9956">
            <v>0</v>
          </cell>
          <cell r="O9956">
            <v>0</v>
          </cell>
          <cell r="P9956">
            <v>0</v>
          </cell>
          <cell r="R9956" t="str">
            <v>SINAPI</v>
          </cell>
        </row>
        <row r="9957">
          <cell r="G9957">
            <v>0</v>
          </cell>
          <cell r="H9957">
            <v>0</v>
          </cell>
          <cell r="O9957">
            <v>0</v>
          </cell>
          <cell r="P9957">
            <v>0</v>
          </cell>
          <cell r="R9957" t="str">
            <v>SINAPI</v>
          </cell>
        </row>
        <row r="9958">
          <cell r="G9958">
            <v>0</v>
          </cell>
          <cell r="H9958">
            <v>0</v>
          </cell>
          <cell r="O9958">
            <v>0</v>
          </cell>
          <cell r="P9958">
            <v>0</v>
          </cell>
          <cell r="R9958" t="str">
            <v>SINAPI</v>
          </cell>
        </row>
        <row r="9959">
          <cell r="G9959">
            <v>0</v>
          </cell>
          <cell r="H9959">
            <v>0</v>
          </cell>
          <cell r="O9959">
            <v>0</v>
          </cell>
          <cell r="P9959">
            <v>0</v>
          </cell>
          <cell r="R9959" t="str">
            <v>SINAPI</v>
          </cell>
        </row>
        <row r="9960">
          <cell r="G9960">
            <v>0</v>
          </cell>
          <cell r="H9960">
            <v>0</v>
          </cell>
          <cell r="O9960">
            <v>0</v>
          </cell>
          <cell r="P9960">
            <v>0</v>
          </cell>
          <cell r="R9960" t="str">
            <v>SINAPI</v>
          </cell>
        </row>
        <row r="9961">
          <cell r="G9961">
            <v>0</v>
          </cell>
          <cell r="H9961">
            <v>0</v>
          </cell>
          <cell r="O9961">
            <v>0</v>
          </cell>
          <cell r="P9961">
            <v>0</v>
          </cell>
          <cell r="R9961" t="str">
            <v>SINAPI</v>
          </cell>
        </row>
        <row r="9962">
          <cell r="G9962">
            <v>0</v>
          </cell>
          <cell r="H9962">
            <v>0</v>
          </cell>
          <cell r="O9962">
            <v>0</v>
          </cell>
          <cell r="P9962">
            <v>0</v>
          </cell>
          <cell r="R9962" t="str">
            <v>SINAPI</v>
          </cell>
        </row>
        <row r="9963">
          <cell r="G9963">
            <v>0</v>
          </cell>
          <cell r="H9963">
            <v>0</v>
          </cell>
          <cell r="O9963">
            <v>0</v>
          </cell>
          <cell r="P9963">
            <v>0</v>
          </cell>
          <cell r="R9963" t="str">
            <v>SINAPI</v>
          </cell>
        </row>
        <row r="9964">
          <cell r="G9964">
            <v>0</v>
          </cell>
          <cell r="H9964">
            <v>0</v>
          </cell>
          <cell r="O9964">
            <v>0</v>
          </cell>
          <cell r="P9964">
            <v>0</v>
          </cell>
          <cell r="R9964" t="str">
            <v>SINAPI</v>
          </cell>
        </row>
        <row r="9965">
          <cell r="G9965">
            <v>0</v>
          </cell>
          <cell r="H9965">
            <v>0</v>
          </cell>
          <cell r="O9965">
            <v>0</v>
          </cell>
          <cell r="P9965">
            <v>0</v>
          </cell>
          <cell r="R9965" t="str">
            <v>SINAPI</v>
          </cell>
        </row>
        <row r="9966">
          <cell r="G9966">
            <v>0</v>
          </cell>
          <cell r="H9966">
            <v>0</v>
          </cell>
          <cell r="O9966">
            <v>0</v>
          </cell>
          <cell r="P9966">
            <v>0</v>
          </cell>
          <cell r="R9966" t="str">
            <v>SINAPI</v>
          </cell>
        </row>
        <row r="9967">
          <cell r="G9967">
            <v>0</v>
          </cell>
          <cell r="H9967">
            <v>0</v>
          </cell>
          <cell r="O9967">
            <v>0</v>
          </cell>
          <cell r="P9967">
            <v>0</v>
          </cell>
          <cell r="R9967" t="str">
            <v>SINAPI</v>
          </cell>
        </row>
        <row r="9968">
          <cell r="G9968">
            <v>0</v>
          </cell>
          <cell r="H9968">
            <v>0</v>
          </cell>
          <cell r="O9968">
            <v>0</v>
          </cell>
          <cell r="P9968">
            <v>0</v>
          </cell>
          <cell r="R9968" t="str">
            <v>SINAPI</v>
          </cell>
        </row>
        <row r="9969">
          <cell r="G9969">
            <v>0</v>
          </cell>
          <cell r="H9969">
            <v>0</v>
          </cell>
          <cell r="O9969">
            <v>0</v>
          </cell>
          <cell r="P9969">
            <v>0</v>
          </cell>
          <cell r="R9969" t="str">
            <v>SINAPI</v>
          </cell>
        </row>
        <row r="9970">
          <cell r="G9970">
            <v>0</v>
          </cell>
          <cell r="H9970">
            <v>0</v>
          </cell>
          <cell r="O9970">
            <v>0</v>
          </cell>
          <cell r="P9970">
            <v>0</v>
          </cell>
          <cell r="R9970" t="str">
            <v>SINAPI</v>
          </cell>
        </row>
        <row r="9971">
          <cell r="G9971">
            <v>0</v>
          </cell>
          <cell r="H9971">
            <v>0</v>
          </cell>
          <cell r="O9971">
            <v>0</v>
          </cell>
          <cell r="P9971">
            <v>0</v>
          </cell>
          <cell r="R9971" t="str">
            <v>SINAPI</v>
          </cell>
        </row>
        <row r="9972">
          <cell r="G9972">
            <v>0</v>
          </cell>
          <cell r="H9972">
            <v>0</v>
          </cell>
          <cell r="O9972">
            <v>0</v>
          </cell>
          <cell r="P9972">
            <v>0</v>
          </cell>
          <cell r="R9972" t="str">
            <v>SINAPI</v>
          </cell>
        </row>
        <row r="9973">
          <cell r="G9973">
            <v>0</v>
          </cell>
          <cell r="H9973">
            <v>0</v>
          </cell>
          <cell r="O9973">
            <v>0</v>
          </cell>
          <cell r="P9973">
            <v>0</v>
          </cell>
          <cell r="R9973" t="str">
            <v>SINAPI</v>
          </cell>
        </row>
        <row r="9974">
          <cell r="G9974">
            <v>0</v>
          </cell>
          <cell r="H9974">
            <v>0</v>
          </cell>
          <cell r="O9974">
            <v>0</v>
          </cell>
          <cell r="P9974">
            <v>0</v>
          </cell>
          <cell r="R9974" t="str">
            <v>SINAPI</v>
          </cell>
        </row>
        <row r="9975">
          <cell r="G9975">
            <v>0</v>
          </cell>
          <cell r="H9975">
            <v>0</v>
          </cell>
          <cell r="O9975">
            <v>0</v>
          </cell>
          <cell r="P9975">
            <v>0</v>
          </cell>
          <cell r="R9975" t="str">
            <v>SINAPI</v>
          </cell>
        </row>
        <row r="9976">
          <cell r="G9976">
            <v>0</v>
          </cell>
          <cell r="H9976">
            <v>0</v>
          </cell>
          <cell r="O9976">
            <v>0</v>
          </cell>
          <cell r="P9976">
            <v>0</v>
          </cell>
          <cell r="R9976" t="str">
            <v>SINAPI</v>
          </cell>
        </row>
        <row r="9977">
          <cell r="G9977">
            <v>0</v>
          </cell>
          <cell r="H9977">
            <v>0</v>
          </cell>
          <cell r="O9977">
            <v>0</v>
          </cell>
          <cell r="P9977">
            <v>0</v>
          </cell>
          <cell r="R9977" t="str">
            <v>SINAPI</v>
          </cell>
        </row>
        <row r="9978">
          <cell r="G9978">
            <v>0</v>
          </cell>
          <cell r="H9978">
            <v>0</v>
          </cell>
          <cell r="O9978">
            <v>0</v>
          </cell>
          <cell r="P9978">
            <v>0</v>
          </cell>
          <cell r="R9978" t="str">
            <v>SINAPI</v>
          </cell>
        </row>
        <row r="9979">
          <cell r="G9979">
            <v>0</v>
          </cell>
          <cell r="H9979">
            <v>0</v>
          </cell>
          <cell r="O9979">
            <v>0</v>
          </cell>
          <cell r="P9979">
            <v>0</v>
          </cell>
          <cell r="R9979" t="str">
            <v>SINAPI</v>
          </cell>
        </row>
        <row r="9980">
          <cell r="G9980">
            <v>0</v>
          </cell>
          <cell r="H9980">
            <v>0</v>
          </cell>
          <cell r="O9980">
            <v>0</v>
          </cell>
          <cell r="P9980">
            <v>0</v>
          </cell>
          <cell r="R9980" t="str">
            <v>SINAPI</v>
          </cell>
        </row>
        <row r="9981">
          <cell r="G9981">
            <v>0</v>
          </cell>
          <cell r="H9981">
            <v>0</v>
          </cell>
          <cell r="O9981">
            <v>0</v>
          </cell>
          <cell r="P9981">
            <v>0</v>
          </cell>
          <cell r="R9981" t="str">
            <v>SINAPI</v>
          </cell>
        </row>
        <row r="9982">
          <cell r="G9982">
            <v>0</v>
          </cell>
          <cell r="H9982">
            <v>0</v>
          </cell>
          <cell r="O9982">
            <v>0</v>
          </cell>
          <cell r="P9982">
            <v>0</v>
          </cell>
          <cell r="R9982" t="str">
            <v>SINAPI</v>
          </cell>
        </row>
        <row r="9983">
          <cell r="G9983">
            <v>0</v>
          </cell>
          <cell r="H9983">
            <v>0</v>
          </cell>
          <cell r="O9983">
            <v>0</v>
          </cell>
          <cell r="P9983">
            <v>0</v>
          </cell>
          <cell r="R9983" t="str">
            <v>SINAPI</v>
          </cell>
        </row>
        <row r="9984">
          <cell r="G9984">
            <v>0</v>
          </cell>
          <cell r="H9984">
            <v>0</v>
          </cell>
          <cell r="O9984">
            <v>0</v>
          </cell>
          <cell r="P9984">
            <v>0</v>
          </cell>
          <cell r="R9984" t="str">
            <v>SINAPI</v>
          </cell>
        </row>
        <row r="9985">
          <cell r="G9985">
            <v>0</v>
          </cell>
          <cell r="H9985">
            <v>0</v>
          </cell>
          <cell r="O9985">
            <v>0</v>
          </cell>
          <cell r="P9985">
            <v>0</v>
          </cell>
          <cell r="R9985" t="str">
            <v>SINAPI</v>
          </cell>
        </row>
        <row r="9986">
          <cell r="G9986">
            <v>0</v>
          </cell>
          <cell r="H9986">
            <v>0</v>
          </cell>
          <cell r="O9986">
            <v>0</v>
          </cell>
          <cell r="P9986">
            <v>0</v>
          </cell>
          <cell r="R9986" t="str">
            <v>SINAPI</v>
          </cell>
        </row>
        <row r="9987">
          <cell r="G9987">
            <v>0</v>
          </cell>
          <cell r="H9987">
            <v>0</v>
          </cell>
          <cell r="O9987">
            <v>0</v>
          </cell>
          <cell r="P9987">
            <v>0</v>
          </cell>
          <cell r="R9987" t="str">
            <v>SINAPI</v>
          </cell>
        </row>
        <row r="9988">
          <cell r="G9988">
            <v>0</v>
          </cell>
          <cell r="H9988">
            <v>0</v>
          </cell>
          <cell r="O9988">
            <v>0</v>
          </cell>
          <cell r="P9988">
            <v>0</v>
          </cell>
          <cell r="R9988" t="str">
            <v>SINAPI</v>
          </cell>
        </row>
        <row r="9989">
          <cell r="G9989">
            <v>0</v>
          </cell>
          <cell r="H9989">
            <v>0</v>
          </cell>
          <cell r="O9989">
            <v>0</v>
          </cell>
          <cell r="P9989">
            <v>0</v>
          </cell>
          <cell r="R9989" t="str">
            <v>SINAPI</v>
          </cell>
        </row>
        <row r="9990">
          <cell r="G9990">
            <v>0</v>
          </cell>
          <cell r="H9990">
            <v>0</v>
          </cell>
          <cell r="O9990">
            <v>0</v>
          </cell>
          <cell r="P9990">
            <v>0</v>
          </cell>
          <cell r="R9990" t="str">
            <v>SINAPI</v>
          </cell>
        </row>
        <row r="9991">
          <cell r="G9991">
            <v>0</v>
          </cell>
          <cell r="H9991">
            <v>0</v>
          </cell>
          <cell r="O9991">
            <v>0</v>
          </cell>
          <cell r="P9991">
            <v>0</v>
          </cell>
          <cell r="R9991" t="str">
            <v>SINAPI</v>
          </cell>
        </row>
        <row r="9992">
          <cell r="G9992">
            <v>0</v>
          </cell>
          <cell r="H9992">
            <v>0</v>
          </cell>
          <cell r="O9992">
            <v>0</v>
          </cell>
          <cell r="P9992">
            <v>0</v>
          </cell>
          <cell r="R9992" t="str">
            <v>SINAPI</v>
          </cell>
        </row>
        <row r="9993">
          <cell r="G9993">
            <v>0</v>
          </cell>
          <cell r="H9993">
            <v>0</v>
          </cell>
          <cell r="O9993">
            <v>0</v>
          </cell>
          <cell r="P9993">
            <v>0</v>
          </cell>
          <cell r="R9993" t="str">
            <v>SINAPI</v>
          </cell>
        </row>
        <row r="9994">
          <cell r="G9994">
            <v>0</v>
          </cell>
          <cell r="H9994">
            <v>0</v>
          </cell>
          <cell r="O9994">
            <v>0</v>
          </cell>
          <cell r="P9994">
            <v>0</v>
          </cell>
          <cell r="R9994" t="str">
            <v>SINAPI</v>
          </cell>
        </row>
        <row r="9995">
          <cell r="G9995">
            <v>0</v>
          </cell>
          <cell r="H9995">
            <v>0</v>
          </cell>
          <cell r="O9995">
            <v>0</v>
          </cell>
          <cell r="P9995">
            <v>0</v>
          </cell>
          <cell r="R9995" t="str">
            <v>SINAPI</v>
          </cell>
        </row>
        <row r="9996">
          <cell r="G9996">
            <v>0</v>
          </cell>
          <cell r="H9996">
            <v>0</v>
          </cell>
          <cell r="O9996">
            <v>0</v>
          </cell>
          <cell r="P9996">
            <v>0</v>
          </cell>
          <cell r="R9996" t="str">
            <v>SINAPI</v>
          </cell>
        </row>
        <row r="9997">
          <cell r="G9997">
            <v>0</v>
          </cell>
          <cell r="H9997">
            <v>0</v>
          </cell>
          <cell r="O9997">
            <v>0</v>
          </cell>
          <cell r="P9997">
            <v>0</v>
          </cell>
          <cell r="R9997" t="str">
            <v>SINAPI</v>
          </cell>
        </row>
        <row r="9998">
          <cell r="G9998">
            <v>0</v>
          </cell>
          <cell r="H9998">
            <v>0</v>
          </cell>
          <cell r="O9998">
            <v>0</v>
          </cell>
          <cell r="P9998">
            <v>0</v>
          </cell>
          <cell r="R9998" t="str">
            <v>SINAPI</v>
          </cell>
        </row>
        <row r="9999">
          <cell r="G9999">
            <v>0</v>
          </cell>
          <cell r="H9999">
            <v>0</v>
          </cell>
          <cell r="O9999">
            <v>0</v>
          </cell>
          <cell r="P9999">
            <v>0</v>
          </cell>
          <cell r="R9999" t="str">
            <v>SINAPI</v>
          </cell>
        </row>
        <row r="10000">
          <cell r="G10000">
            <v>0</v>
          </cell>
          <cell r="H10000">
            <v>0</v>
          </cell>
          <cell r="O10000">
            <v>0</v>
          </cell>
          <cell r="P10000">
            <v>0</v>
          </cell>
          <cell r="R10000" t="str">
            <v>SINAPI</v>
          </cell>
        </row>
        <row r="10001">
          <cell r="G10001">
            <v>0</v>
          </cell>
          <cell r="H10001">
            <v>0</v>
          </cell>
          <cell r="O10001">
            <v>0</v>
          </cell>
          <cell r="P10001">
            <v>0</v>
          </cell>
          <cell r="R10001" t="str">
            <v>SINAPI</v>
          </cell>
        </row>
        <row r="10002">
          <cell r="G10002">
            <v>0</v>
          </cell>
          <cell r="H10002">
            <v>0</v>
          </cell>
          <cell r="O10002">
            <v>0</v>
          </cell>
          <cell r="P10002">
            <v>0</v>
          </cell>
          <cell r="R10002" t="str">
            <v>SINAPI</v>
          </cell>
        </row>
        <row r="10003">
          <cell r="G10003">
            <v>0</v>
          </cell>
          <cell r="H10003">
            <v>0</v>
          </cell>
          <cell r="O10003">
            <v>0</v>
          </cell>
          <cell r="P10003">
            <v>0</v>
          </cell>
          <cell r="R10003" t="str">
            <v>SINAPI</v>
          </cell>
        </row>
        <row r="10004">
          <cell r="G10004">
            <v>0</v>
          </cell>
          <cell r="H10004">
            <v>0</v>
          </cell>
          <cell r="O10004">
            <v>0</v>
          </cell>
          <cell r="P10004">
            <v>0</v>
          </cell>
          <cell r="R10004" t="str">
            <v>SINAPI</v>
          </cell>
        </row>
        <row r="10005">
          <cell r="G10005">
            <v>0</v>
          </cell>
          <cell r="H10005">
            <v>0</v>
          </cell>
          <cell r="O10005">
            <v>0</v>
          </cell>
          <cell r="P10005">
            <v>0</v>
          </cell>
          <cell r="R10005" t="str">
            <v>SINAPI</v>
          </cell>
        </row>
        <row r="10006">
          <cell r="G10006">
            <v>0</v>
          </cell>
          <cell r="H10006">
            <v>0</v>
          </cell>
          <cell r="O10006">
            <v>0</v>
          </cell>
          <cell r="P10006">
            <v>0</v>
          </cell>
          <cell r="R10006" t="str">
            <v>SINAPI</v>
          </cell>
        </row>
        <row r="10007">
          <cell r="G10007">
            <v>0</v>
          </cell>
          <cell r="H10007">
            <v>0</v>
          </cell>
          <cell r="O10007">
            <v>0</v>
          </cell>
          <cell r="P10007">
            <v>0</v>
          </cell>
          <cell r="R10007" t="str">
            <v>SINAPI</v>
          </cell>
        </row>
        <row r="10008">
          <cell r="G10008">
            <v>0</v>
          </cell>
          <cell r="H10008">
            <v>0</v>
          </cell>
          <cell r="O10008">
            <v>0</v>
          </cell>
          <cell r="P10008">
            <v>0</v>
          </cell>
          <cell r="R10008" t="str">
            <v>SINAPI</v>
          </cell>
        </row>
        <row r="10009">
          <cell r="G10009">
            <v>0</v>
          </cell>
          <cell r="H10009">
            <v>0</v>
          </cell>
          <cell r="O10009">
            <v>0</v>
          </cell>
          <cell r="P10009">
            <v>0</v>
          </cell>
          <cell r="R10009" t="str">
            <v>SINAPI</v>
          </cell>
        </row>
        <row r="10010">
          <cell r="G10010">
            <v>0</v>
          </cell>
          <cell r="H10010">
            <v>0</v>
          </cell>
          <cell r="O10010">
            <v>0</v>
          </cell>
          <cell r="P10010">
            <v>0</v>
          </cell>
          <cell r="R10010" t="str">
            <v>SINAPI</v>
          </cell>
        </row>
        <row r="10011">
          <cell r="G10011">
            <v>0</v>
          </cell>
          <cell r="H10011">
            <v>0</v>
          </cell>
          <cell r="O10011">
            <v>0</v>
          </cell>
          <cell r="P10011">
            <v>0</v>
          </cell>
          <cell r="R10011" t="str">
            <v>SINAPI</v>
          </cell>
        </row>
        <row r="10012">
          <cell r="G10012">
            <v>0</v>
          </cell>
          <cell r="H10012">
            <v>0</v>
          </cell>
          <cell r="O10012">
            <v>0</v>
          </cell>
          <cell r="P10012">
            <v>0</v>
          </cell>
          <cell r="R10012" t="str">
            <v>SINAPI</v>
          </cell>
        </row>
        <row r="10013">
          <cell r="G10013">
            <v>0</v>
          </cell>
          <cell r="H10013">
            <v>0</v>
          </cell>
          <cell r="O10013">
            <v>0</v>
          </cell>
          <cell r="P10013">
            <v>0</v>
          </cell>
          <cell r="R10013" t="str">
            <v>SINAPI</v>
          </cell>
        </row>
        <row r="10014">
          <cell r="G10014">
            <v>0</v>
          </cell>
          <cell r="H10014">
            <v>0</v>
          </cell>
          <cell r="O10014">
            <v>0</v>
          </cell>
          <cell r="P10014">
            <v>0</v>
          </cell>
          <cell r="R10014" t="str">
            <v>SINAPI</v>
          </cell>
        </row>
        <row r="10015">
          <cell r="G10015">
            <v>0</v>
          </cell>
          <cell r="H10015">
            <v>0</v>
          </cell>
          <cell r="O10015">
            <v>0</v>
          </cell>
          <cell r="P10015">
            <v>0</v>
          </cell>
          <cell r="R10015" t="str">
            <v>SINAPI</v>
          </cell>
        </row>
        <row r="10016">
          <cell r="G10016">
            <v>0</v>
          </cell>
          <cell r="H10016">
            <v>0</v>
          </cell>
          <cell r="O10016">
            <v>0</v>
          </cell>
          <cell r="P10016">
            <v>0</v>
          </cell>
          <cell r="R10016" t="str">
            <v>SINAPI</v>
          </cell>
        </row>
        <row r="10017">
          <cell r="G10017">
            <v>0</v>
          </cell>
          <cell r="H10017">
            <v>0</v>
          </cell>
          <cell r="O10017">
            <v>0</v>
          </cell>
          <cell r="P10017">
            <v>0</v>
          </cell>
          <cell r="R10017" t="str">
            <v>SINAPI</v>
          </cell>
        </row>
        <row r="10018">
          <cell r="G10018">
            <v>0</v>
          </cell>
          <cell r="H10018">
            <v>0</v>
          </cell>
          <cell r="O10018">
            <v>0</v>
          </cell>
          <cell r="P10018">
            <v>0</v>
          </cell>
          <cell r="R10018" t="str">
            <v>SINAPI</v>
          </cell>
        </row>
        <row r="10019">
          <cell r="G10019">
            <v>0</v>
          </cell>
          <cell r="H10019">
            <v>0</v>
          </cell>
          <cell r="O10019">
            <v>0</v>
          </cell>
          <cell r="P10019">
            <v>0</v>
          </cell>
          <cell r="R10019" t="str">
            <v>SINAPI</v>
          </cell>
        </row>
        <row r="10020">
          <cell r="G10020">
            <v>0</v>
          </cell>
          <cell r="H10020">
            <v>0</v>
          </cell>
          <cell r="O10020">
            <v>0</v>
          </cell>
          <cell r="P10020">
            <v>0</v>
          </cell>
          <cell r="R10020" t="str">
            <v>SINAPI</v>
          </cell>
        </row>
        <row r="10021">
          <cell r="G10021">
            <v>0</v>
          </cell>
          <cell r="H10021">
            <v>0</v>
          </cell>
          <cell r="O10021">
            <v>0</v>
          </cell>
          <cell r="P10021">
            <v>0</v>
          </cell>
          <cell r="R10021" t="str">
            <v>SINAPI</v>
          </cell>
        </row>
        <row r="10022">
          <cell r="G10022">
            <v>0</v>
          </cell>
          <cell r="H10022">
            <v>0</v>
          </cell>
          <cell r="O10022">
            <v>0</v>
          </cell>
          <cell r="P10022">
            <v>0</v>
          </cell>
          <cell r="R10022" t="str">
            <v>SINAPI</v>
          </cell>
        </row>
        <row r="10023">
          <cell r="G10023">
            <v>0</v>
          </cell>
          <cell r="H10023">
            <v>0</v>
          </cell>
          <cell r="O10023">
            <v>0</v>
          </cell>
          <cell r="P10023">
            <v>0</v>
          </cell>
          <cell r="R10023" t="str">
            <v>SINAPI</v>
          </cell>
        </row>
        <row r="10024">
          <cell r="G10024">
            <v>0</v>
          </cell>
          <cell r="H10024">
            <v>0</v>
          </cell>
          <cell r="O10024">
            <v>0</v>
          </cell>
          <cell r="P10024">
            <v>0</v>
          </cell>
          <cell r="R10024" t="str">
            <v>SINAPI</v>
          </cell>
        </row>
        <row r="10025">
          <cell r="G10025">
            <v>0</v>
          </cell>
          <cell r="H10025">
            <v>0</v>
          </cell>
          <cell r="O10025">
            <v>0</v>
          </cell>
          <cell r="P10025">
            <v>0</v>
          </cell>
          <cell r="R10025" t="str">
            <v>SINAPI</v>
          </cell>
        </row>
        <row r="10026">
          <cell r="G10026">
            <v>0</v>
          </cell>
          <cell r="H10026">
            <v>0</v>
          </cell>
          <cell r="O10026">
            <v>0</v>
          </cell>
          <cell r="P10026">
            <v>0</v>
          </cell>
          <cell r="R10026" t="str">
            <v>SINAPI</v>
          </cell>
        </row>
        <row r="10027">
          <cell r="G10027">
            <v>0</v>
          </cell>
          <cell r="H10027">
            <v>0</v>
          </cell>
          <cell r="O10027">
            <v>0</v>
          </cell>
          <cell r="P10027">
            <v>0</v>
          </cell>
          <cell r="R10027" t="str">
            <v>SINAPI</v>
          </cell>
        </row>
        <row r="10028">
          <cell r="G10028">
            <v>0</v>
          </cell>
          <cell r="H10028">
            <v>0</v>
          </cell>
          <cell r="O10028">
            <v>0</v>
          </cell>
          <cell r="P10028">
            <v>0</v>
          </cell>
          <cell r="R10028" t="str">
            <v>SINAPI</v>
          </cell>
        </row>
        <row r="10029">
          <cell r="G10029">
            <v>0</v>
          </cell>
          <cell r="H10029">
            <v>0</v>
          </cell>
          <cell r="O10029">
            <v>0</v>
          </cell>
          <cell r="P10029">
            <v>0</v>
          </cell>
          <cell r="R10029" t="str">
            <v>SINAPI</v>
          </cell>
        </row>
        <row r="10030">
          <cell r="G10030">
            <v>0</v>
          </cell>
          <cell r="H10030">
            <v>0</v>
          </cell>
          <cell r="O10030">
            <v>0</v>
          </cell>
          <cell r="P10030">
            <v>0</v>
          </cell>
          <cell r="R10030" t="str">
            <v>SINAPI</v>
          </cell>
        </row>
        <row r="10031">
          <cell r="G10031">
            <v>0</v>
          </cell>
          <cell r="H10031">
            <v>0</v>
          </cell>
          <cell r="O10031">
            <v>0</v>
          </cell>
          <cell r="P10031">
            <v>0</v>
          </cell>
          <cell r="R10031" t="str">
            <v>SINAPI</v>
          </cell>
        </row>
        <row r="10032">
          <cell r="G10032">
            <v>0</v>
          </cell>
          <cell r="H10032">
            <v>0</v>
          </cell>
          <cell r="O10032">
            <v>0</v>
          </cell>
          <cell r="P10032">
            <v>0</v>
          </cell>
          <cell r="R10032" t="str">
            <v>SINAPI</v>
          </cell>
        </row>
        <row r="10033">
          <cell r="G10033">
            <v>0</v>
          </cell>
          <cell r="H10033">
            <v>0</v>
          </cell>
          <cell r="O10033">
            <v>0</v>
          </cell>
          <cell r="P10033">
            <v>0</v>
          </cell>
          <cell r="R10033" t="str">
            <v>SINAPI</v>
          </cell>
        </row>
        <row r="10034">
          <cell r="G10034">
            <v>0</v>
          </cell>
          <cell r="H10034">
            <v>0</v>
          </cell>
          <cell r="O10034">
            <v>0</v>
          </cell>
          <cell r="P10034">
            <v>0</v>
          </cell>
          <cell r="R10034" t="str">
            <v>SINAPI</v>
          </cell>
        </row>
        <row r="10035">
          <cell r="G10035">
            <v>0</v>
          </cell>
          <cell r="H10035">
            <v>0</v>
          </cell>
          <cell r="O10035">
            <v>0</v>
          </cell>
          <cell r="P10035">
            <v>0</v>
          </cell>
          <cell r="R10035" t="str">
            <v>SINAPI</v>
          </cell>
        </row>
        <row r="10036">
          <cell r="G10036">
            <v>0</v>
          </cell>
          <cell r="H10036">
            <v>0</v>
          </cell>
          <cell r="O10036">
            <v>0</v>
          </cell>
          <cell r="P10036">
            <v>0</v>
          </cell>
          <cell r="R10036" t="str">
            <v>SINAPI</v>
          </cell>
        </row>
        <row r="10037">
          <cell r="G10037">
            <v>0</v>
          </cell>
          <cell r="H10037">
            <v>0</v>
          </cell>
          <cell r="O10037">
            <v>0</v>
          </cell>
          <cell r="P10037">
            <v>0</v>
          </cell>
          <cell r="R10037" t="str">
            <v>SINAPI</v>
          </cell>
        </row>
        <row r="10038">
          <cell r="G10038">
            <v>0</v>
          </cell>
          <cell r="H10038">
            <v>0</v>
          </cell>
          <cell r="O10038">
            <v>0</v>
          </cell>
          <cell r="P10038">
            <v>0</v>
          </cell>
          <cell r="R10038" t="str">
            <v>SINAPI</v>
          </cell>
        </row>
        <row r="10039">
          <cell r="G10039">
            <v>0</v>
          </cell>
          <cell r="H10039">
            <v>0</v>
          </cell>
          <cell r="O10039">
            <v>0</v>
          </cell>
          <cell r="P10039">
            <v>0</v>
          </cell>
          <cell r="R10039" t="str">
            <v>SINAPI</v>
          </cell>
        </row>
        <row r="10040">
          <cell r="G10040">
            <v>0</v>
          </cell>
          <cell r="H10040">
            <v>0</v>
          </cell>
          <cell r="O10040">
            <v>0</v>
          </cell>
          <cell r="P10040">
            <v>0</v>
          </cell>
          <cell r="R10040" t="str">
            <v>SINAPI</v>
          </cell>
        </row>
        <row r="10041">
          <cell r="G10041">
            <v>0</v>
          </cell>
          <cell r="H10041">
            <v>0</v>
          </cell>
          <cell r="O10041">
            <v>0</v>
          </cell>
          <cell r="P10041">
            <v>0</v>
          </cell>
          <cell r="R10041" t="str">
            <v>SINAPI</v>
          </cell>
        </row>
        <row r="10042">
          <cell r="G10042">
            <v>0</v>
          </cell>
          <cell r="H10042">
            <v>0</v>
          </cell>
          <cell r="O10042">
            <v>0</v>
          </cell>
          <cell r="P10042">
            <v>0</v>
          </cell>
          <cell r="R10042" t="str">
            <v>SINAPI</v>
          </cell>
        </row>
        <row r="10043">
          <cell r="G10043">
            <v>0</v>
          </cell>
          <cell r="H10043">
            <v>0</v>
          </cell>
          <cell r="O10043">
            <v>0</v>
          </cell>
          <cell r="P10043">
            <v>0</v>
          </cell>
          <cell r="R10043" t="str">
            <v>SINAPI</v>
          </cell>
        </row>
        <row r="10044">
          <cell r="G10044">
            <v>0</v>
          </cell>
          <cell r="H10044">
            <v>0</v>
          </cell>
          <cell r="O10044">
            <v>0</v>
          </cell>
          <cell r="P10044">
            <v>0</v>
          </cell>
          <cell r="R10044" t="str">
            <v>SINAPI</v>
          </cell>
        </row>
        <row r="10045">
          <cell r="G10045">
            <v>0</v>
          </cell>
          <cell r="H10045">
            <v>0</v>
          </cell>
          <cell r="O10045">
            <v>0</v>
          </cell>
          <cell r="P10045">
            <v>0</v>
          </cell>
          <cell r="R10045" t="str">
            <v>SINAPI</v>
          </cell>
        </row>
        <row r="10046">
          <cell r="G10046">
            <v>0</v>
          </cell>
          <cell r="H10046">
            <v>0</v>
          </cell>
          <cell r="O10046">
            <v>0</v>
          </cell>
          <cell r="P10046">
            <v>0</v>
          </cell>
          <cell r="R10046" t="str">
            <v>SINAPI</v>
          </cell>
        </row>
        <row r="10047">
          <cell r="G10047">
            <v>0</v>
          </cell>
          <cell r="H10047">
            <v>0</v>
          </cell>
          <cell r="O10047">
            <v>0</v>
          </cell>
          <cell r="P10047">
            <v>0</v>
          </cell>
          <cell r="R10047" t="str">
            <v>SINAPI</v>
          </cell>
        </row>
        <row r="10048">
          <cell r="G10048">
            <v>0</v>
          </cell>
          <cell r="H10048">
            <v>0</v>
          </cell>
          <cell r="O10048">
            <v>0</v>
          </cell>
          <cell r="P10048">
            <v>0</v>
          </cell>
          <cell r="R10048" t="str">
            <v>SINAPI</v>
          </cell>
        </row>
        <row r="10049">
          <cell r="G10049">
            <v>0</v>
          </cell>
          <cell r="H10049">
            <v>0</v>
          </cell>
          <cell r="O10049">
            <v>0</v>
          </cell>
          <cell r="P10049">
            <v>0</v>
          </cell>
          <cell r="R10049" t="str">
            <v>SINAPI</v>
          </cell>
        </row>
        <row r="10050">
          <cell r="G10050">
            <v>0</v>
          </cell>
          <cell r="H10050">
            <v>0</v>
          </cell>
          <cell r="O10050">
            <v>0</v>
          </cell>
          <cell r="P10050">
            <v>0</v>
          </cell>
          <cell r="R10050" t="str">
            <v>SINAPI</v>
          </cell>
        </row>
        <row r="10051">
          <cell r="G10051">
            <v>0</v>
          </cell>
          <cell r="H10051">
            <v>0</v>
          </cell>
          <cell r="O10051">
            <v>0</v>
          </cell>
          <cell r="P10051">
            <v>0</v>
          </cell>
          <cell r="R10051" t="str">
            <v>SINAPI</v>
          </cell>
        </row>
        <row r="10052">
          <cell r="G10052">
            <v>0</v>
          </cell>
          <cell r="H10052">
            <v>0</v>
          </cell>
          <cell r="O10052">
            <v>0</v>
          </cell>
          <cell r="P10052">
            <v>0</v>
          </cell>
          <cell r="R10052" t="str">
            <v>SINAPI</v>
          </cell>
        </row>
        <row r="10053">
          <cell r="G10053">
            <v>0</v>
          </cell>
          <cell r="H10053">
            <v>0</v>
          </cell>
          <cell r="O10053">
            <v>0</v>
          </cell>
          <cell r="P10053">
            <v>0</v>
          </cell>
          <cell r="R10053" t="str">
            <v>SINAPI</v>
          </cell>
        </row>
        <row r="10054">
          <cell r="G10054">
            <v>0</v>
          </cell>
          <cell r="H10054">
            <v>0</v>
          </cell>
          <cell r="O10054">
            <v>0</v>
          </cell>
          <cell r="P10054">
            <v>0</v>
          </cell>
          <cell r="R10054" t="str">
            <v>SINAPI</v>
          </cell>
        </row>
        <row r="10055">
          <cell r="G10055">
            <v>0</v>
          </cell>
          <cell r="H10055">
            <v>0</v>
          </cell>
          <cell r="O10055">
            <v>0</v>
          </cell>
          <cell r="P10055">
            <v>0</v>
          </cell>
          <cell r="R10055" t="str">
            <v>SINAPI</v>
          </cell>
        </row>
        <row r="10056">
          <cell r="G10056">
            <v>0</v>
          </cell>
          <cell r="H10056">
            <v>0</v>
          </cell>
          <cell r="O10056">
            <v>0</v>
          </cell>
          <cell r="P10056">
            <v>0</v>
          </cell>
          <cell r="R10056" t="str">
            <v>SINAPI</v>
          </cell>
        </row>
        <row r="10057">
          <cell r="G10057">
            <v>0</v>
          </cell>
          <cell r="H10057">
            <v>0</v>
          </cell>
          <cell r="O10057">
            <v>0</v>
          </cell>
          <cell r="P10057">
            <v>0</v>
          </cell>
          <cell r="R10057" t="str">
            <v>SINAPI</v>
          </cell>
        </row>
        <row r="10058">
          <cell r="G10058">
            <v>0</v>
          </cell>
          <cell r="H10058">
            <v>0</v>
          </cell>
          <cell r="O10058">
            <v>0</v>
          </cell>
          <cell r="P10058">
            <v>0</v>
          </cell>
          <cell r="R10058" t="str">
            <v>SINAPI</v>
          </cell>
        </row>
        <row r="10059">
          <cell r="G10059">
            <v>0</v>
          </cell>
          <cell r="H10059">
            <v>0</v>
          </cell>
          <cell r="O10059">
            <v>0</v>
          </cell>
          <cell r="P10059">
            <v>0</v>
          </cell>
          <cell r="R10059" t="str">
            <v>SINAPI</v>
          </cell>
        </row>
        <row r="10060">
          <cell r="G10060">
            <v>0</v>
          </cell>
          <cell r="H10060">
            <v>0</v>
          </cell>
          <cell r="O10060">
            <v>0</v>
          </cell>
          <cell r="P10060">
            <v>0</v>
          </cell>
          <cell r="R10060" t="str">
            <v>SINAPI</v>
          </cell>
        </row>
        <row r="10061">
          <cell r="G10061">
            <v>0</v>
          </cell>
          <cell r="H10061">
            <v>0</v>
          </cell>
          <cell r="O10061">
            <v>0</v>
          </cell>
          <cell r="P10061">
            <v>0</v>
          </cell>
          <cell r="R10061" t="str">
            <v>SINAPI</v>
          </cell>
        </row>
        <row r="10062">
          <cell r="G10062">
            <v>0</v>
          </cell>
          <cell r="H10062">
            <v>0</v>
          </cell>
          <cell r="O10062">
            <v>0</v>
          </cell>
          <cell r="P10062">
            <v>0</v>
          </cell>
          <cell r="R10062" t="str">
            <v>SINAPI</v>
          </cell>
        </row>
        <row r="10063">
          <cell r="G10063">
            <v>0</v>
          </cell>
          <cell r="H10063">
            <v>0</v>
          </cell>
          <cell r="O10063">
            <v>0</v>
          </cell>
          <cell r="P10063">
            <v>0</v>
          </cell>
          <cell r="R10063" t="str">
            <v>SINAPI</v>
          </cell>
        </row>
        <row r="10064">
          <cell r="G10064">
            <v>0</v>
          </cell>
          <cell r="H10064">
            <v>0</v>
          </cell>
          <cell r="O10064">
            <v>0</v>
          </cell>
          <cell r="P10064">
            <v>0</v>
          </cell>
          <cell r="R10064" t="str">
            <v>SINAPI</v>
          </cell>
        </row>
        <row r="10065">
          <cell r="G10065">
            <v>0</v>
          </cell>
          <cell r="H10065">
            <v>0</v>
          </cell>
          <cell r="O10065">
            <v>0</v>
          </cell>
          <cell r="P10065">
            <v>0</v>
          </cell>
          <cell r="R10065" t="str">
            <v>SINAPI</v>
          </cell>
        </row>
        <row r="10066">
          <cell r="G10066">
            <v>0</v>
          </cell>
          <cell r="H10066">
            <v>0</v>
          </cell>
          <cell r="O10066">
            <v>0</v>
          </cell>
          <cell r="P10066">
            <v>0</v>
          </cell>
          <cell r="R10066" t="str">
            <v>SINAPI</v>
          </cell>
        </row>
        <row r="10067">
          <cell r="G10067">
            <v>0</v>
          </cell>
          <cell r="H10067">
            <v>0</v>
          </cell>
          <cell r="O10067">
            <v>0</v>
          </cell>
          <cell r="P10067">
            <v>0</v>
          </cell>
          <cell r="R10067" t="str">
            <v>SINAPI</v>
          </cell>
        </row>
        <row r="10068">
          <cell r="G10068">
            <v>0</v>
          </cell>
          <cell r="H10068">
            <v>0</v>
          </cell>
          <cell r="O10068">
            <v>0</v>
          </cell>
          <cell r="P10068">
            <v>0</v>
          </cell>
          <cell r="R10068" t="str">
            <v>SINAPI</v>
          </cell>
        </row>
        <row r="10069">
          <cell r="G10069">
            <v>0</v>
          </cell>
          <cell r="H10069">
            <v>0</v>
          </cell>
          <cell r="O10069">
            <v>0</v>
          </cell>
          <cell r="P10069">
            <v>0</v>
          </cell>
          <cell r="R10069" t="str">
            <v>SINAPI</v>
          </cell>
        </row>
        <row r="10070">
          <cell r="G10070">
            <v>0</v>
          </cell>
          <cell r="H10070">
            <v>0</v>
          </cell>
          <cell r="O10070">
            <v>0</v>
          </cell>
          <cell r="P10070">
            <v>0</v>
          </cell>
          <cell r="R10070" t="str">
            <v>SINAPI</v>
          </cell>
        </row>
        <row r="10071">
          <cell r="G10071">
            <v>0</v>
          </cell>
          <cell r="H10071">
            <v>0</v>
          </cell>
          <cell r="O10071">
            <v>0</v>
          </cell>
          <cell r="P10071">
            <v>0</v>
          </cell>
          <cell r="R10071" t="str">
            <v>SINAPI</v>
          </cell>
        </row>
        <row r="10072">
          <cell r="G10072">
            <v>0</v>
          </cell>
          <cell r="H10072">
            <v>0</v>
          </cell>
          <cell r="O10072">
            <v>0</v>
          </cell>
          <cell r="P10072">
            <v>0</v>
          </cell>
          <cell r="R10072" t="str">
            <v>SINAPI</v>
          </cell>
        </row>
        <row r="10073">
          <cell r="G10073">
            <v>0</v>
          </cell>
          <cell r="H10073">
            <v>0</v>
          </cell>
          <cell r="O10073">
            <v>0</v>
          </cell>
          <cell r="P10073">
            <v>0</v>
          </cell>
          <cell r="R10073" t="str">
            <v>SINAPI</v>
          </cell>
        </row>
        <row r="10074">
          <cell r="G10074">
            <v>0</v>
          </cell>
          <cell r="H10074">
            <v>0</v>
          </cell>
          <cell r="O10074">
            <v>0</v>
          </cell>
          <cell r="P10074">
            <v>0</v>
          </cell>
          <cell r="R10074" t="str">
            <v>SINAPI</v>
          </cell>
        </row>
        <row r="10075">
          <cell r="G10075">
            <v>0</v>
          </cell>
          <cell r="H10075">
            <v>0</v>
          </cell>
          <cell r="O10075">
            <v>0</v>
          </cell>
          <cell r="P10075">
            <v>0</v>
          </cell>
          <cell r="R10075" t="str">
            <v>SINAPI</v>
          </cell>
        </row>
        <row r="10076">
          <cell r="G10076">
            <v>0</v>
          </cell>
          <cell r="H10076">
            <v>0</v>
          </cell>
          <cell r="O10076">
            <v>0</v>
          </cell>
          <cell r="P10076">
            <v>0</v>
          </cell>
          <cell r="R10076" t="str">
            <v>SINAPI</v>
          </cell>
        </row>
        <row r="10077">
          <cell r="G10077">
            <v>0</v>
          </cell>
          <cell r="H10077">
            <v>0</v>
          </cell>
          <cell r="O10077">
            <v>0</v>
          </cell>
          <cell r="P10077">
            <v>0</v>
          </cell>
          <cell r="R10077" t="str">
            <v>SINAPI</v>
          </cell>
        </row>
        <row r="10078">
          <cell r="G10078">
            <v>0</v>
          </cell>
          <cell r="H10078">
            <v>0</v>
          </cell>
          <cell r="O10078">
            <v>0</v>
          </cell>
          <cell r="P10078">
            <v>0</v>
          </cell>
          <cell r="R10078" t="str">
            <v>SINAPI</v>
          </cell>
        </row>
        <row r="10079">
          <cell r="G10079">
            <v>0</v>
          </cell>
          <cell r="H10079">
            <v>0</v>
          </cell>
          <cell r="O10079">
            <v>0</v>
          </cell>
          <cell r="P10079">
            <v>0</v>
          </cell>
          <cell r="R10079" t="str">
            <v>SINAPI</v>
          </cell>
        </row>
        <row r="10080">
          <cell r="G10080">
            <v>0</v>
          </cell>
          <cell r="H10080">
            <v>0</v>
          </cell>
          <cell r="O10080">
            <v>0</v>
          </cell>
          <cell r="P10080">
            <v>0</v>
          </cell>
          <cell r="R10080" t="str">
            <v>SINAPI</v>
          </cell>
        </row>
        <row r="10081">
          <cell r="G10081">
            <v>0</v>
          </cell>
          <cell r="H10081">
            <v>0</v>
          </cell>
          <cell r="O10081">
            <v>0</v>
          </cell>
          <cell r="P10081">
            <v>0</v>
          </cell>
          <cell r="R10081" t="str">
            <v>SINAPI</v>
          </cell>
        </row>
        <row r="10082">
          <cell r="G10082">
            <v>0</v>
          </cell>
          <cell r="H10082">
            <v>0</v>
          </cell>
          <cell r="O10082">
            <v>0</v>
          </cell>
          <cell r="P10082">
            <v>0</v>
          </cell>
          <cell r="R10082" t="str">
            <v>SINAPI</v>
          </cell>
        </row>
        <row r="10083">
          <cell r="G10083">
            <v>0</v>
          </cell>
          <cell r="H10083">
            <v>0</v>
          </cell>
          <cell r="O10083">
            <v>0</v>
          </cell>
          <cell r="P10083">
            <v>0</v>
          </cell>
          <cell r="R10083" t="str">
            <v>SINAPI</v>
          </cell>
        </row>
        <row r="10084">
          <cell r="G10084">
            <v>0</v>
          </cell>
          <cell r="H10084">
            <v>0</v>
          </cell>
          <cell r="O10084">
            <v>0</v>
          </cell>
          <cell r="P10084">
            <v>0</v>
          </cell>
          <cell r="R10084" t="str">
            <v>SINAPI</v>
          </cell>
        </row>
        <row r="10085">
          <cell r="G10085">
            <v>0</v>
          </cell>
          <cell r="H10085">
            <v>0</v>
          </cell>
          <cell r="O10085">
            <v>0</v>
          </cell>
          <cell r="P10085">
            <v>0</v>
          </cell>
          <cell r="R10085" t="str">
            <v>SINAPI</v>
          </cell>
        </row>
        <row r="10086">
          <cell r="G10086">
            <v>0</v>
          </cell>
          <cell r="H10086">
            <v>0</v>
          </cell>
          <cell r="O10086">
            <v>0</v>
          </cell>
          <cell r="P10086">
            <v>0</v>
          </cell>
          <cell r="R10086" t="str">
            <v>SINAPI</v>
          </cell>
        </row>
        <row r="10087">
          <cell r="G10087">
            <v>0</v>
          </cell>
          <cell r="H10087">
            <v>0</v>
          </cell>
          <cell r="O10087">
            <v>0</v>
          </cell>
          <cell r="P10087">
            <v>0</v>
          </cell>
          <cell r="R10087" t="str">
            <v>SINAPI</v>
          </cell>
        </row>
        <row r="10088">
          <cell r="G10088">
            <v>0</v>
          </cell>
          <cell r="H10088">
            <v>0</v>
          </cell>
          <cell r="O10088">
            <v>0</v>
          </cell>
          <cell r="P10088">
            <v>0</v>
          </cell>
          <cell r="R10088" t="str">
            <v>SINAPI</v>
          </cell>
        </row>
        <row r="10089">
          <cell r="G10089">
            <v>0</v>
          </cell>
          <cell r="H10089">
            <v>0</v>
          </cell>
          <cell r="O10089">
            <v>0</v>
          </cell>
          <cell r="P10089">
            <v>0</v>
          </cell>
          <cell r="R10089" t="str">
            <v>SINAPI</v>
          </cell>
        </row>
        <row r="10090">
          <cell r="G10090">
            <v>0</v>
          </cell>
          <cell r="H10090">
            <v>0</v>
          </cell>
          <cell r="O10090">
            <v>0</v>
          </cell>
          <cell r="P10090">
            <v>0</v>
          </cell>
          <cell r="R10090" t="str">
            <v>SINAPI</v>
          </cell>
        </row>
        <row r="10091">
          <cell r="G10091">
            <v>0</v>
          </cell>
          <cell r="H10091">
            <v>0</v>
          </cell>
          <cell r="O10091">
            <v>0</v>
          </cell>
          <cell r="P10091">
            <v>0</v>
          </cell>
          <cell r="R10091" t="str">
            <v>SINAPI</v>
          </cell>
        </row>
        <row r="10092">
          <cell r="G10092">
            <v>0</v>
          </cell>
          <cell r="H10092">
            <v>0</v>
          </cell>
          <cell r="O10092">
            <v>0</v>
          </cell>
          <cell r="P10092">
            <v>0</v>
          </cell>
          <cell r="R10092" t="str">
            <v>SINAPI</v>
          </cell>
        </row>
        <row r="10093">
          <cell r="G10093">
            <v>0</v>
          </cell>
          <cell r="H10093">
            <v>0</v>
          </cell>
          <cell r="O10093">
            <v>0</v>
          </cell>
          <cell r="P10093">
            <v>0</v>
          </cell>
          <cell r="R10093" t="str">
            <v>SINAPI</v>
          </cell>
        </row>
        <row r="10094">
          <cell r="G10094">
            <v>0</v>
          </cell>
          <cell r="H10094">
            <v>0</v>
          </cell>
          <cell r="O10094">
            <v>0</v>
          </cell>
          <cell r="P10094">
            <v>0</v>
          </cell>
          <cell r="R10094" t="str">
            <v>SINAPI</v>
          </cell>
        </row>
        <row r="10095">
          <cell r="G10095">
            <v>0</v>
          </cell>
          <cell r="H10095">
            <v>0</v>
          </cell>
          <cell r="O10095">
            <v>0</v>
          </cell>
          <cell r="P10095">
            <v>0</v>
          </cell>
          <cell r="R10095" t="str">
            <v>SINAPI</v>
          </cell>
        </row>
        <row r="10096">
          <cell r="G10096">
            <v>0</v>
          </cell>
          <cell r="H10096">
            <v>0</v>
          </cell>
          <cell r="O10096">
            <v>0</v>
          </cell>
          <cell r="P10096">
            <v>0</v>
          </cell>
          <cell r="R10096" t="str">
            <v>SINAPI</v>
          </cell>
        </row>
        <row r="10097">
          <cell r="G10097">
            <v>0</v>
          </cell>
          <cell r="H10097">
            <v>0</v>
          </cell>
          <cell r="O10097">
            <v>0</v>
          </cell>
          <cell r="P10097">
            <v>0</v>
          </cell>
          <cell r="R10097" t="str">
            <v>SINAPI</v>
          </cell>
        </row>
        <row r="10098">
          <cell r="G10098">
            <v>0</v>
          </cell>
          <cell r="H10098">
            <v>0</v>
          </cell>
          <cell r="O10098">
            <v>0</v>
          </cell>
          <cell r="P10098">
            <v>0</v>
          </cell>
          <cell r="R10098" t="str">
            <v>SINAPI</v>
          </cell>
        </row>
        <row r="10099">
          <cell r="G10099">
            <v>0</v>
          </cell>
          <cell r="H10099">
            <v>0</v>
          </cell>
          <cell r="O10099">
            <v>0</v>
          </cell>
          <cell r="P10099">
            <v>0</v>
          </cell>
          <cell r="R10099" t="str">
            <v>SINAPI</v>
          </cell>
        </row>
        <row r="10100">
          <cell r="G10100">
            <v>0</v>
          </cell>
          <cell r="H10100">
            <v>0</v>
          </cell>
          <cell r="O10100">
            <v>0</v>
          </cell>
          <cell r="P10100">
            <v>0</v>
          </cell>
          <cell r="R10100" t="str">
            <v>SINAPI</v>
          </cell>
        </row>
        <row r="10101">
          <cell r="G10101">
            <v>0</v>
          </cell>
          <cell r="H10101">
            <v>0</v>
          </cell>
          <cell r="O10101">
            <v>0</v>
          </cell>
          <cell r="P10101">
            <v>0</v>
          </cell>
          <cell r="R10101" t="str">
            <v>SINAPI</v>
          </cell>
        </row>
        <row r="10102">
          <cell r="G10102">
            <v>0</v>
          </cell>
          <cell r="H10102">
            <v>0</v>
          </cell>
          <cell r="O10102">
            <v>0</v>
          </cell>
          <cell r="P10102">
            <v>0</v>
          </cell>
          <cell r="R10102" t="str">
            <v>SINAPI</v>
          </cell>
        </row>
        <row r="10103">
          <cell r="G10103">
            <v>0</v>
          </cell>
          <cell r="H10103">
            <v>0</v>
          </cell>
          <cell r="O10103">
            <v>0</v>
          </cell>
          <cell r="P10103">
            <v>0</v>
          </cell>
          <cell r="R10103" t="str">
            <v>SINAPI</v>
          </cell>
        </row>
        <row r="10104">
          <cell r="G10104">
            <v>0</v>
          </cell>
          <cell r="H10104">
            <v>0</v>
          </cell>
          <cell r="O10104">
            <v>0</v>
          </cell>
          <cell r="P10104">
            <v>0</v>
          </cell>
          <cell r="R10104" t="str">
            <v>SINAPI</v>
          </cell>
        </row>
        <row r="10105">
          <cell r="G10105">
            <v>0</v>
          </cell>
          <cell r="H10105">
            <v>0</v>
          </cell>
          <cell r="O10105">
            <v>0</v>
          </cell>
          <cell r="P10105">
            <v>0</v>
          </cell>
          <cell r="R10105" t="str">
            <v>SINAPI</v>
          </cell>
        </row>
        <row r="10106">
          <cell r="G10106">
            <v>0</v>
          </cell>
          <cell r="H10106">
            <v>0</v>
          </cell>
          <cell r="O10106">
            <v>0</v>
          </cell>
          <cell r="P10106">
            <v>0</v>
          </cell>
          <cell r="R10106" t="str">
            <v>SINAPI</v>
          </cell>
        </row>
        <row r="10107">
          <cell r="G10107">
            <v>0</v>
          </cell>
          <cell r="H10107">
            <v>0</v>
          </cell>
          <cell r="O10107">
            <v>0</v>
          </cell>
          <cell r="P10107">
            <v>0</v>
          </cell>
          <cell r="R10107" t="str">
            <v>SINAPI</v>
          </cell>
        </row>
        <row r="10108">
          <cell r="G10108">
            <v>0</v>
          </cell>
          <cell r="H10108">
            <v>0</v>
          </cell>
          <cell r="O10108">
            <v>0</v>
          </cell>
          <cell r="P10108">
            <v>0</v>
          </cell>
          <cell r="R10108" t="str">
            <v>SINAPI</v>
          </cell>
        </row>
        <row r="10109">
          <cell r="G10109">
            <v>0</v>
          </cell>
          <cell r="H10109">
            <v>0</v>
          </cell>
          <cell r="O10109">
            <v>0</v>
          </cell>
          <cell r="P10109">
            <v>0</v>
          </cell>
          <cell r="R10109" t="str">
            <v>SINAPI</v>
          </cell>
        </row>
        <row r="10110">
          <cell r="G10110">
            <v>0</v>
          </cell>
          <cell r="H10110">
            <v>0</v>
          </cell>
          <cell r="O10110">
            <v>0</v>
          </cell>
          <cell r="P10110">
            <v>0</v>
          </cell>
          <cell r="R10110" t="str">
            <v>SINAPI</v>
          </cell>
        </row>
        <row r="10111">
          <cell r="G10111">
            <v>0</v>
          </cell>
          <cell r="H10111">
            <v>0</v>
          </cell>
          <cell r="O10111">
            <v>0</v>
          </cell>
          <cell r="P10111">
            <v>0</v>
          </cell>
          <cell r="R10111" t="str">
            <v>SINAPI</v>
          </cell>
        </row>
        <row r="10112">
          <cell r="G10112">
            <v>0</v>
          </cell>
          <cell r="H10112">
            <v>0</v>
          </cell>
          <cell r="O10112">
            <v>0</v>
          </cell>
          <cell r="P10112">
            <v>0</v>
          </cell>
          <cell r="R10112" t="str">
            <v>SINAPI</v>
          </cell>
        </row>
        <row r="10113">
          <cell r="G10113">
            <v>0</v>
          </cell>
          <cell r="H10113">
            <v>0</v>
          </cell>
          <cell r="O10113">
            <v>0</v>
          </cell>
          <cell r="P10113">
            <v>0</v>
          </cell>
          <cell r="R10113" t="str">
            <v>SINAPI</v>
          </cell>
        </row>
        <row r="10114">
          <cell r="G10114">
            <v>0</v>
          </cell>
          <cell r="H10114">
            <v>0</v>
          </cell>
          <cell r="O10114">
            <v>0</v>
          </cell>
          <cell r="P10114">
            <v>0</v>
          </cell>
          <cell r="R10114" t="str">
            <v>SINAPI</v>
          </cell>
        </row>
        <row r="10115">
          <cell r="G10115">
            <v>0</v>
          </cell>
          <cell r="H10115">
            <v>0</v>
          </cell>
          <cell r="O10115">
            <v>0</v>
          </cell>
          <cell r="P10115">
            <v>0</v>
          </cell>
          <cell r="R10115" t="str">
            <v>SINAPI</v>
          </cell>
        </row>
        <row r="10116">
          <cell r="G10116">
            <v>0</v>
          </cell>
          <cell r="H10116">
            <v>0</v>
          </cell>
          <cell r="O10116">
            <v>0</v>
          </cell>
          <cell r="P10116">
            <v>0</v>
          </cell>
          <cell r="R10116" t="str">
            <v>SINAPI</v>
          </cell>
        </row>
        <row r="10117">
          <cell r="G10117">
            <v>0</v>
          </cell>
          <cell r="H10117">
            <v>0</v>
          </cell>
          <cell r="O10117">
            <v>0</v>
          </cell>
          <cell r="P10117">
            <v>0</v>
          </cell>
          <cell r="R10117" t="str">
            <v>SINAPI</v>
          </cell>
        </row>
        <row r="10118">
          <cell r="G10118">
            <v>0</v>
          </cell>
          <cell r="H10118">
            <v>0</v>
          </cell>
          <cell r="O10118">
            <v>0</v>
          </cell>
          <cell r="P10118">
            <v>0</v>
          </cell>
          <cell r="R10118" t="str">
            <v>SINAPI</v>
          </cell>
        </row>
        <row r="10119">
          <cell r="G10119">
            <v>0</v>
          </cell>
          <cell r="H10119">
            <v>0</v>
          </cell>
          <cell r="O10119">
            <v>0</v>
          </cell>
          <cell r="P10119">
            <v>0</v>
          </cell>
          <cell r="R10119" t="str">
            <v>SINAPI</v>
          </cell>
        </row>
        <row r="10120">
          <cell r="G10120">
            <v>0</v>
          </cell>
          <cell r="H10120">
            <v>0</v>
          </cell>
          <cell r="O10120">
            <v>0</v>
          </cell>
          <cell r="P10120">
            <v>0</v>
          </cell>
          <cell r="R10120" t="str">
            <v>SINAPI</v>
          </cell>
        </row>
        <row r="10121">
          <cell r="G10121">
            <v>0</v>
          </cell>
          <cell r="H10121">
            <v>0</v>
          </cell>
          <cell r="O10121">
            <v>0</v>
          </cell>
          <cell r="P10121">
            <v>0</v>
          </cell>
          <cell r="R10121" t="str">
            <v>SINAPI</v>
          </cell>
        </row>
        <row r="10122">
          <cell r="G10122">
            <v>0</v>
          </cell>
          <cell r="H10122">
            <v>0</v>
          </cell>
          <cell r="O10122">
            <v>0</v>
          </cell>
          <cell r="P10122">
            <v>0</v>
          </cell>
          <cell r="R10122" t="str">
            <v>SINAPI</v>
          </cell>
        </row>
        <row r="10123">
          <cell r="G10123">
            <v>0</v>
          </cell>
          <cell r="H10123">
            <v>0</v>
          </cell>
          <cell r="O10123">
            <v>0</v>
          </cell>
          <cell r="P10123">
            <v>0</v>
          </cell>
          <cell r="R10123" t="str">
            <v>SINAPI</v>
          </cell>
        </row>
        <row r="10124">
          <cell r="G10124">
            <v>0</v>
          </cell>
          <cell r="H10124">
            <v>0</v>
          </cell>
          <cell r="O10124">
            <v>0</v>
          </cell>
          <cell r="P10124">
            <v>0</v>
          </cell>
          <cell r="R10124" t="str">
            <v>SINAPI</v>
          </cell>
        </row>
        <row r="10125">
          <cell r="G10125">
            <v>0</v>
          </cell>
          <cell r="H10125">
            <v>0</v>
          </cell>
          <cell r="O10125">
            <v>0</v>
          </cell>
          <cell r="P10125">
            <v>0</v>
          </cell>
          <cell r="R10125" t="str">
            <v>SINAPI</v>
          </cell>
        </row>
        <row r="10126">
          <cell r="G10126">
            <v>0</v>
          </cell>
          <cell r="H10126">
            <v>0</v>
          </cell>
          <cell r="O10126">
            <v>0</v>
          </cell>
          <cell r="P10126">
            <v>0</v>
          </cell>
          <cell r="R10126" t="str">
            <v>SINAPI</v>
          </cell>
        </row>
        <row r="10127">
          <cell r="G10127">
            <v>0</v>
          </cell>
          <cell r="H10127">
            <v>0</v>
          </cell>
          <cell r="O10127">
            <v>0</v>
          </cell>
          <cell r="P10127">
            <v>0</v>
          </cell>
          <cell r="R10127" t="str">
            <v>SINAPI</v>
          </cell>
        </row>
        <row r="10128">
          <cell r="G10128">
            <v>0</v>
          </cell>
          <cell r="H10128">
            <v>0</v>
          </cell>
          <cell r="O10128">
            <v>0</v>
          </cell>
          <cell r="P10128">
            <v>0</v>
          </cell>
          <cell r="R10128" t="str">
            <v>SINAPI</v>
          </cell>
        </row>
        <row r="10129">
          <cell r="G10129">
            <v>0</v>
          </cell>
          <cell r="H10129">
            <v>0</v>
          </cell>
          <cell r="O10129">
            <v>0</v>
          </cell>
          <cell r="P10129">
            <v>0</v>
          </cell>
          <cell r="R10129" t="str">
            <v>SINAPI</v>
          </cell>
        </row>
        <row r="10130">
          <cell r="G10130">
            <v>0</v>
          </cell>
          <cell r="H10130">
            <v>0</v>
          </cell>
          <cell r="O10130">
            <v>0</v>
          </cell>
          <cell r="P10130">
            <v>0</v>
          </cell>
          <cell r="R10130" t="str">
            <v>SINAPI</v>
          </cell>
        </row>
        <row r="10131">
          <cell r="G10131">
            <v>0</v>
          </cell>
          <cell r="H10131">
            <v>0</v>
          </cell>
          <cell r="O10131">
            <v>0</v>
          </cell>
          <cell r="P10131">
            <v>0</v>
          </cell>
          <cell r="R10131" t="str">
            <v>SINAPI</v>
          </cell>
        </row>
        <row r="10132">
          <cell r="G10132">
            <v>0</v>
          </cell>
          <cell r="H10132">
            <v>0</v>
          </cell>
          <cell r="O10132">
            <v>0</v>
          </cell>
          <cell r="P10132">
            <v>0</v>
          </cell>
          <cell r="R10132" t="str">
            <v>SINAPI</v>
          </cell>
        </row>
        <row r="10133">
          <cell r="G10133">
            <v>0</v>
          </cell>
          <cell r="H10133">
            <v>0</v>
          </cell>
          <cell r="O10133">
            <v>0</v>
          </cell>
          <cell r="P10133">
            <v>0</v>
          </cell>
          <cell r="R10133" t="str">
            <v>SINAPI</v>
          </cell>
        </row>
        <row r="10134">
          <cell r="G10134">
            <v>0</v>
          </cell>
          <cell r="H10134">
            <v>0</v>
          </cell>
          <cell r="O10134">
            <v>0</v>
          </cell>
          <cell r="P10134">
            <v>0</v>
          </cell>
          <cell r="R10134" t="str">
            <v>SINAPI</v>
          </cell>
        </row>
        <row r="10135">
          <cell r="G10135">
            <v>0</v>
          </cell>
          <cell r="H10135">
            <v>0</v>
          </cell>
          <cell r="O10135">
            <v>0</v>
          </cell>
          <cell r="P10135">
            <v>0</v>
          </cell>
          <cell r="R10135" t="str">
            <v>SINAPI</v>
          </cell>
        </row>
        <row r="10136">
          <cell r="G10136">
            <v>0</v>
          </cell>
          <cell r="H10136">
            <v>0</v>
          </cell>
          <cell r="O10136">
            <v>0</v>
          </cell>
          <cell r="P10136">
            <v>0</v>
          </cell>
          <cell r="R10136" t="str">
            <v>SINAPI</v>
          </cell>
        </row>
        <row r="10137">
          <cell r="G10137">
            <v>0</v>
          </cell>
          <cell r="H10137">
            <v>0</v>
          </cell>
          <cell r="O10137">
            <v>0</v>
          </cell>
          <cell r="P10137">
            <v>0</v>
          </cell>
          <cell r="R10137" t="str">
            <v>SINAPI</v>
          </cell>
        </row>
        <row r="10138">
          <cell r="G10138">
            <v>0</v>
          </cell>
          <cell r="H10138">
            <v>0</v>
          </cell>
          <cell r="O10138">
            <v>0</v>
          </cell>
          <cell r="P10138">
            <v>0</v>
          </cell>
          <cell r="R10138" t="str">
            <v>SINAPI</v>
          </cell>
        </row>
        <row r="10139">
          <cell r="G10139">
            <v>0</v>
          </cell>
          <cell r="H10139">
            <v>0</v>
          </cell>
          <cell r="O10139">
            <v>0</v>
          </cell>
          <cell r="P10139">
            <v>0</v>
          </cell>
          <cell r="R10139" t="str">
            <v>SINAPI</v>
          </cell>
        </row>
        <row r="10140">
          <cell r="G10140">
            <v>0</v>
          </cell>
          <cell r="H10140">
            <v>0</v>
          </cell>
          <cell r="O10140">
            <v>0</v>
          </cell>
          <cell r="P10140">
            <v>0</v>
          </cell>
          <cell r="R10140" t="str">
            <v>SINAPI</v>
          </cell>
        </row>
        <row r="10141">
          <cell r="G10141">
            <v>0</v>
          </cell>
          <cell r="H10141">
            <v>0</v>
          </cell>
          <cell r="O10141">
            <v>0</v>
          </cell>
          <cell r="P10141">
            <v>0</v>
          </cell>
          <cell r="R10141" t="str">
            <v>SINAPI</v>
          </cell>
        </row>
        <row r="10142">
          <cell r="G10142">
            <v>0</v>
          </cell>
          <cell r="H10142">
            <v>0</v>
          </cell>
          <cell r="O10142">
            <v>0</v>
          </cell>
          <cell r="P10142">
            <v>0</v>
          </cell>
          <cell r="R10142" t="str">
            <v>SINAPI</v>
          </cell>
        </row>
        <row r="10143">
          <cell r="G10143">
            <v>0</v>
          </cell>
          <cell r="H10143">
            <v>0</v>
          </cell>
          <cell r="O10143">
            <v>0</v>
          </cell>
          <cell r="P10143">
            <v>0</v>
          </cell>
          <cell r="R10143" t="str">
            <v>SINAPI</v>
          </cell>
        </row>
        <row r="10144">
          <cell r="G10144">
            <v>0</v>
          </cell>
          <cell r="H10144">
            <v>0</v>
          </cell>
          <cell r="O10144">
            <v>0</v>
          </cell>
          <cell r="P10144">
            <v>0</v>
          </cell>
          <cell r="R10144" t="str">
            <v>SINAPI</v>
          </cell>
        </row>
        <row r="10145">
          <cell r="G10145">
            <v>0</v>
          </cell>
          <cell r="H10145">
            <v>0</v>
          </cell>
          <cell r="O10145">
            <v>0</v>
          </cell>
          <cell r="P10145">
            <v>0</v>
          </cell>
          <cell r="R10145" t="str">
            <v>SINAPI</v>
          </cell>
        </row>
        <row r="10146">
          <cell r="G10146">
            <v>0</v>
          </cell>
          <cell r="H10146">
            <v>0</v>
          </cell>
          <cell r="O10146">
            <v>0</v>
          </cell>
          <cell r="P10146">
            <v>0</v>
          </cell>
          <cell r="R10146" t="str">
            <v>SINAPI</v>
          </cell>
        </row>
        <row r="10147">
          <cell r="G10147">
            <v>0</v>
          </cell>
          <cell r="H10147">
            <v>0</v>
          </cell>
          <cell r="O10147">
            <v>0</v>
          </cell>
          <cell r="P10147">
            <v>0</v>
          </cell>
          <cell r="R10147" t="str">
            <v>SINAPI</v>
          </cell>
        </row>
        <row r="10148">
          <cell r="G10148">
            <v>0</v>
          </cell>
          <cell r="H10148">
            <v>0</v>
          </cell>
          <cell r="O10148">
            <v>0</v>
          </cell>
          <cell r="P10148">
            <v>0</v>
          </cell>
          <cell r="R10148" t="str">
            <v>SINAPI</v>
          </cell>
        </row>
        <row r="10149">
          <cell r="G10149">
            <v>0</v>
          </cell>
          <cell r="H10149">
            <v>0</v>
          </cell>
          <cell r="O10149">
            <v>0</v>
          </cell>
          <cell r="P10149">
            <v>0</v>
          </cell>
          <cell r="R10149" t="str">
            <v>SINAPI</v>
          </cell>
        </row>
        <row r="10150">
          <cell r="G10150">
            <v>0</v>
          </cell>
          <cell r="H10150">
            <v>0</v>
          </cell>
          <cell r="O10150">
            <v>0</v>
          </cell>
          <cell r="P10150">
            <v>0</v>
          </cell>
          <cell r="R10150" t="str">
            <v>SINAPI</v>
          </cell>
        </row>
        <row r="10151">
          <cell r="G10151">
            <v>0</v>
          </cell>
          <cell r="H10151">
            <v>0</v>
          </cell>
          <cell r="O10151">
            <v>0</v>
          </cell>
          <cell r="P10151">
            <v>0</v>
          </cell>
          <cell r="R10151" t="str">
            <v>SINAPI</v>
          </cell>
        </row>
        <row r="10152">
          <cell r="G10152">
            <v>0</v>
          </cell>
          <cell r="H10152">
            <v>0</v>
          </cell>
          <cell r="O10152">
            <v>0</v>
          </cell>
          <cell r="P10152">
            <v>0</v>
          </cell>
          <cell r="R10152" t="str">
            <v>SINAPI</v>
          </cell>
        </row>
        <row r="10153">
          <cell r="G10153">
            <v>0</v>
          </cell>
          <cell r="H10153">
            <v>0</v>
          </cell>
          <cell r="O10153">
            <v>0</v>
          </cell>
          <cell r="P10153">
            <v>0</v>
          </cell>
          <cell r="R10153" t="str">
            <v>SINAPI</v>
          </cell>
        </row>
        <row r="10154">
          <cell r="G10154">
            <v>0</v>
          </cell>
          <cell r="H10154">
            <v>0</v>
          </cell>
          <cell r="O10154">
            <v>0</v>
          </cell>
          <cell r="P10154">
            <v>0</v>
          </cell>
          <cell r="R10154" t="str">
            <v>SINAPI</v>
          </cell>
        </row>
        <row r="10155">
          <cell r="G10155">
            <v>0</v>
          </cell>
          <cell r="H10155">
            <v>0</v>
          </cell>
          <cell r="O10155">
            <v>0</v>
          </cell>
          <cell r="P10155">
            <v>0</v>
          </cell>
          <cell r="R10155" t="str">
            <v>SINAPI</v>
          </cell>
        </row>
        <row r="10156">
          <cell r="G10156">
            <v>0</v>
          </cell>
          <cell r="H10156">
            <v>0</v>
          </cell>
          <cell r="O10156">
            <v>0</v>
          </cell>
          <cell r="P10156">
            <v>0</v>
          </cell>
          <cell r="R10156" t="str">
            <v>SINAPI</v>
          </cell>
        </row>
        <row r="10157">
          <cell r="G10157">
            <v>0</v>
          </cell>
          <cell r="H10157">
            <v>0</v>
          </cell>
          <cell r="O10157">
            <v>0</v>
          </cell>
          <cell r="P10157">
            <v>0</v>
          </cell>
          <cell r="R10157" t="str">
            <v>SINAPI</v>
          </cell>
        </row>
        <row r="10158">
          <cell r="G10158">
            <v>0</v>
          </cell>
          <cell r="H10158">
            <v>0</v>
          </cell>
          <cell r="O10158">
            <v>0</v>
          </cell>
          <cell r="P10158">
            <v>0</v>
          </cell>
          <cell r="R10158" t="str">
            <v>SINAPI</v>
          </cell>
        </row>
        <row r="10159">
          <cell r="G10159">
            <v>0</v>
          </cell>
          <cell r="H10159">
            <v>0</v>
          </cell>
          <cell r="O10159">
            <v>0</v>
          </cell>
          <cell r="P10159">
            <v>0</v>
          </cell>
          <cell r="R10159" t="str">
            <v>SINAPI</v>
          </cell>
        </row>
        <row r="10160">
          <cell r="G10160">
            <v>0</v>
          </cell>
          <cell r="H10160">
            <v>0</v>
          </cell>
          <cell r="O10160">
            <v>0</v>
          </cell>
          <cell r="P10160">
            <v>0</v>
          </cell>
          <cell r="R10160" t="str">
            <v>SINAPI</v>
          </cell>
        </row>
        <row r="10161">
          <cell r="G10161">
            <v>0</v>
          </cell>
          <cell r="H10161">
            <v>0</v>
          </cell>
          <cell r="O10161">
            <v>0</v>
          </cell>
          <cell r="P10161">
            <v>0</v>
          </cell>
          <cell r="R10161" t="str">
            <v>SINAPI</v>
          </cell>
        </row>
        <row r="10162">
          <cell r="G10162">
            <v>0</v>
          </cell>
          <cell r="H10162">
            <v>0</v>
          </cell>
          <cell r="O10162">
            <v>0</v>
          </cell>
          <cell r="P10162">
            <v>0</v>
          </cell>
          <cell r="R10162" t="str">
            <v>SINAPI</v>
          </cell>
        </row>
        <row r="10163">
          <cell r="G10163">
            <v>0</v>
          </cell>
          <cell r="H10163">
            <v>0</v>
          </cell>
          <cell r="O10163">
            <v>0</v>
          </cell>
          <cell r="P10163">
            <v>0</v>
          </cell>
          <cell r="R10163" t="str">
            <v>SINAPI</v>
          </cell>
        </row>
        <row r="10164">
          <cell r="G10164">
            <v>0</v>
          </cell>
          <cell r="H10164">
            <v>0</v>
          </cell>
          <cell r="O10164">
            <v>0</v>
          </cell>
          <cell r="P10164">
            <v>0</v>
          </cell>
          <cell r="R10164" t="str">
            <v>SINAPI</v>
          </cell>
        </row>
        <row r="10165">
          <cell r="G10165">
            <v>0</v>
          </cell>
          <cell r="H10165">
            <v>0</v>
          </cell>
          <cell r="O10165">
            <v>0</v>
          </cell>
          <cell r="P10165">
            <v>0</v>
          </cell>
          <cell r="R10165" t="str">
            <v>SINAPI</v>
          </cell>
        </row>
        <row r="10166">
          <cell r="G10166">
            <v>0</v>
          </cell>
          <cell r="H10166">
            <v>0</v>
          </cell>
          <cell r="O10166">
            <v>0</v>
          </cell>
          <cell r="P10166">
            <v>0</v>
          </cell>
          <cell r="R10166" t="str">
            <v>SINAPI</v>
          </cell>
        </row>
        <row r="10167">
          <cell r="G10167">
            <v>0</v>
          </cell>
          <cell r="H10167">
            <v>0</v>
          </cell>
          <cell r="O10167">
            <v>0</v>
          </cell>
          <cell r="P10167">
            <v>0</v>
          </cell>
          <cell r="R10167" t="str">
            <v>SINAPI</v>
          </cell>
        </row>
        <row r="10168">
          <cell r="G10168">
            <v>0</v>
          </cell>
          <cell r="H10168">
            <v>0</v>
          </cell>
          <cell r="O10168">
            <v>0</v>
          </cell>
          <cell r="P10168">
            <v>0</v>
          </cell>
          <cell r="R10168" t="str">
            <v>SINAPI</v>
          </cell>
        </row>
        <row r="10169">
          <cell r="G10169">
            <v>0</v>
          </cell>
          <cell r="H10169">
            <v>0</v>
          </cell>
          <cell r="O10169">
            <v>0</v>
          </cell>
          <cell r="P10169">
            <v>0</v>
          </cell>
          <cell r="R10169" t="str">
            <v>SINAPI</v>
          </cell>
        </row>
        <row r="10170">
          <cell r="G10170">
            <v>0</v>
          </cell>
          <cell r="H10170">
            <v>0</v>
          </cell>
          <cell r="O10170">
            <v>0</v>
          </cell>
          <cell r="P10170">
            <v>0</v>
          </cell>
          <cell r="R10170" t="str">
            <v>SINAPI</v>
          </cell>
        </row>
        <row r="10171">
          <cell r="G10171">
            <v>0</v>
          </cell>
          <cell r="H10171">
            <v>0</v>
          </cell>
          <cell r="O10171">
            <v>0</v>
          </cell>
          <cell r="P10171">
            <v>0</v>
          </cell>
          <cell r="R10171" t="str">
            <v>SINAPI</v>
          </cell>
        </row>
        <row r="10172">
          <cell r="G10172">
            <v>0</v>
          </cell>
          <cell r="H10172">
            <v>0</v>
          </cell>
          <cell r="O10172">
            <v>0</v>
          </cell>
          <cell r="P10172">
            <v>0</v>
          </cell>
          <cell r="R10172" t="str">
            <v>SINAPI</v>
          </cell>
        </row>
        <row r="10173">
          <cell r="G10173">
            <v>0</v>
          </cell>
          <cell r="H10173">
            <v>0</v>
          </cell>
          <cell r="O10173">
            <v>0</v>
          </cell>
          <cell r="P10173">
            <v>0</v>
          </cell>
          <cell r="R10173" t="str">
            <v>SINAPI</v>
          </cell>
        </row>
        <row r="10174">
          <cell r="G10174">
            <v>0</v>
          </cell>
          <cell r="H10174">
            <v>0</v>
          </cell>
          <cell r="O10174">
            <v>0</v>
          </cell>
          <cell r="P10174">
            <v>0</v>
          </cell>
          <cell r="R10174" t="str">
            <v>SINAPI</v>
          </cell>
        </row>
        <row r="10175">
          <cell r="G10175">
            <v>0</v>
          </cell>
          <cell r="H10175">
            <v>0</v>
          </cell>
          <cell r="O10175">
            <v>0</v>
          </cell>
          <cell r="P10175">
            <v>0</v>
          </cell>
          <cell r="R10175" t="str">
            <v>SINAPI</v>
          </cell>
        </row>
        <row r="10176">
          <cell r="G10176">
            <v>0</v>
          </cell>
          <cell r="H10176">
            <v>0</v>
          </cell>
          <cell r="O10176">
            <v>0</v>
          </cell>
          <cell r="P10176">
            <v>0</v>
          </cell>
          <cell r="R10176" t="str">
            <v>SINAPI</v>
          </cell>
        </row>
        <row r="10177">
          <cell r="G10177">
            <v>0</v>
          </cell>
          <cell r="H10177">
            <v>0</v>
          </cell>
          <cell r="O10177">
            <v>0</v>
          </cell>
          <cell r="P10177">
            <v>0</v>
          </cell>
          <cell r="R10177" t="str">
            <v>SINAPI</v>
          </cell>
        </row>
        <row r="10178">
          <cell r="G10178">
            <v>0</v>
          </cell>
          <cell r="H10178">
            <v>0</v>
          </cell>
          <cell r="O10178">
            <v>0</v>
          </cell>
          <cell r="P10178">
            <v>0</v>
          </cell>
          <cell r="R10178" t="str">
            <v>SINAPI</v>
          </cell>
        </row>
        <row r="10179">
          <cell r="G10179">
            <v>0</v>
          </cell>
          <cell r="H10179">
            <v>0</v>
          </cell>
          <cell r="O10179">
            <v>0</v>
          </cell>
          <cell r="P10179">
            <v>0</v>
          </cell>
          <cell r="R10179" t="str">
            <v>SINAPI</v>
          </cell>
        </row>
        <row r="10180">
          <cell r="G10180">
            <v>0</v>
          </cell>
          <cell r="H10180">
            <v>0</v>
          </cell>
          <cell r="O10180">
            <v>0</v>
          </cell>
          <cell r="P10180">
            <v>0</v>
          </cell>
          <cell r="R10180" t="str">
            <v>SINAPI</v>
          </cell>
        </row>
        <row r="10181">
          <cell r="G10181">
            <v>0</v>
          </cell>
          <cell r="H10181">
            <v>0</v>
          </cell>
          <cell r="O10181">
            <v>0</v>
          </cell>
          <cell r="P10181">
            <v>0</v>
          </cell>
          <cell r="R10181" t="str">
            <v>SINAPI</v>
          </cell>
        </row>
        <row r="10182">
          <cell r="G10182">
            <v>0</v>
          </cell>
          <cell r="H10182">
            <v>0</v>
          </cell>
          <cell r="O10182">
            <v>0</v>
          </cell>
          <cell r="P10182">
            <v>0</v>
          </cell>
          <cell r="R10182" t="str">
            <v>SINAPI</v>
          </cell>
        </row>
        <row r="10183">
          <cell r="G10183">
            <v>0</v>
          </cell>
          <cell r="H10183">
            <v>0</v>
          </cell>
          <cell r="O10183">
            <v>0</v>
          </cell>
          <cell r="P10183">
            <v>0</v>
          </cell>
          <cell r="R10183" t="str">
            <v>SINAPI</v>
          </cell>
        </row>
        <row r="10184">
          <cell r="G10184">
            <v>0</v>
          </cell>
          <cell r="H10184">
            <v>0</v>
          </cell>
          <cell r="O10184">
            <v>0</v>
          </cell>
          <cell r="P10184">
            <v>0</v>
          </cell>
          <cell r="R10184" t="str">
            <v>SINAPI</v>
          </cell>
        </row>
        <row r="10185">
          <cell r="G10185">
            <v>0</v>
          </cell>
          <cell r="H10185">
            <v>0</v>
          </cell>
          <cell r="O10185">
            <v>0</v>
          </cell>
          <cell r="P10185">
            <v>0</v>
          </cell>
          <cell r="R10185" t="str">
            <v>SINAPI</v>
          </cell>
        </row>
        <row r="10186">
          <cell r="G10186">
            <v>0</v>
          </cell>
          <cell r="H10186">
            <v>0</v>
          </cell>
          <cell r="O10186">
            <v>0</v>
          </cell>
          <cell r="P10186">
            <v>0</v>
          </cell>
          <cell r="R10186" t="str">
            <v>SINAPI</v>
          </cell>
        </row>
        <row r="10187">
          <cell r="G10187">
            <v>0</v>
          </cell>
          <cell r="H10187">
            <v>0</v>
          </cell>
          <cell r="O10187">
            <v>0</v>
          </cell>
          <cell r="P10187">
            <v>0</v>
          </cell>
          <cell r="R10187" t="str">
            <v>SINAPI</v>
          </cell>
        </row>
        <row r="10188">
          <cell r="G10188">
            <v>0</v>
          </cell>
          <cell r="H10188">
            <v>0</v>
          </cell>
          <cell r="O10188">
            <v>0</v>
          </cell>
          <cell r="P10188">
            <v>0</v>
          </cell>
          <cell r="R10188" t="str">
            <v>SINAPI</v>
          </cell>
        </row>
        <row r="10189">
          <cell r="G10189">
            <v>0</v>
          </cell>
          <cell r="H10189">
            <v>0</v>
          </cell>
          <cell r="O10189">
            <v>0</v>
          </cell>
          <cell r="P10189">
            <v>0</v>
          </cell>
          <cell r="R10189" t="str">
            <v>SINAPI</v>
          </cell>
        </row>
        <row r="10190">
          <cell r="G10190">
            <v>0</v>
          </cell>
          <cell r="H10190">
            <v>0</v>
          </cell>
          <cell r="O10190">
            <v>0</v>
          </cell>
          <cell r="P10190">
            <v>0</v>
          </cell>
          <cell r="R10190" t="str">
            <v>SINAPI</v>
          </cell>
        </row>
        <row r="10191">
          <cell r="G10191">
            <v>0</v>
          </cell>
          <cell r="H10191">
            <v>0</v>
          </cell>
          <cell r="O10191">
            <v>0</v>
          </cell>
          <cell r="P10191">
            <v>0</v>
          </cell>
          <cell r="R10191" t="str">
            <v>SINAPI</v>
          </cell>
        </row>
        <row r="10192">
          <cell r="G10192">
            <v>0</v>
          </cell>
          <cell r="H10192">
            <v>0</v>
          </cell>
          <cell r="O10192">
            <v>0</v>
          </cell>
          <cell r="P10192">
            <v>0</v>
          </cell>
          <cell r="R10192" t="str">
            <v>SINAPI</v>
          </cell>
        </row>
        <row r="10193">
          <cell r="G10193">
            <v>0</v>
          </cell>
          <cell r="H10193">
            <v>0</v>
          </cell>
          <cell r="O10193">
            <v>0</v>
          </cell>
          <cell r="P10193">
            <v>0</v>
          </cell>
          <cell r="R10193" t="str">
            <v>SINAPI</v>
          </cell>
        </row>
        <row r="10194">
          <cell r="G10194">
            <v>0</v>
          </cell>
          <cell r="H10194">
            <v>0</v>
          </cell>
          <cell r="O10194">
            <v>0</v>
          </cell>
          <cell r="P10194">
            <v>0</v>
          </cell>
          <cell r="R10194" t="str">
            <v>SINAPI</v>
          </cell>
        </row>
        <row r="10195">
          <cell r="G10195">
            <v>0</v>
          </cell>
          <cell r="H10195">
            <v>0</v>
          </cell>
          <cell r="O10195">
            <v>0</v>
          </cell>
          <cell r="P10195">
            <v>0</v>
          </cell>
          <cell r="R10195" t="str">
            <v>SINAPI</v>
          </cell>
        </row>
        <row r="10196">
          <cell r="G10196">
            <v>0</v>
          </cell>
          <cell r="H10196">
            <v>0</v>
          </cell>
          <cell r="O10196">
            <v>0</v>
          </cell>
          <cell r="P10196">
            <v>0</v>
          </cell>
          <cell r="R10196" t="str">
            <v>SINAPI</v>
          </cell>
        </row>
        <row r="10197">
          <cell r="G10197">
            <v>0</v>
          </cell>
          <cell r="H10197">
            <v>0</v>
          </cell>
          <cell r="O10197">
            <v>0</v>
          </cell>
          <cell r="P10197">
            <v>0</v>
          </cell>
          <cell r="R10197" t="str">
            <v>SINAPI</v>
          </cell>
        </row>
        <row r="10198">
          <cell r="G10198">
            <v>0</v>
          </cell>
          <cell r="H10198">
            <v>0</v>
          </cell>
          <cell r="O10198">
            <v>0</v>
          </cell>
          <cell r="P10198">
            <v>0</v>
          </cell>
          <cell r="R10198" t="str">
            <v>SINAPI</v>
          </cell>
        </row>
        <row r="10199">
          <cell r="G10199">
            <v>0</v>
          </cell>
          <cell r="H10199">
            <v>0</v>
          </cell>
          <cell r="O10199">
            <v>0</v>
          </cell>
          <cell r="P10199">
            <v>0</v>
          </cell>
          <cell r="R10199" t="str">
            <v>SINAPI</v>
          </cell>
        </row>
        <row r="10200">
          <cell r="G10200">
            <v>0</v>
          </cell>
          <cell r="H10200">
            <v>0</v>
          </cell>
          <cell r="O10200">
            <v>0</v>
          </cell>
          <cell r="P10200">
            <v>0</v>
          </cell>
          <cell r="R10200" t="str">
            <v>SINAPI</v>
          </cell>
        </row>
        <row r="10201">
          <cell r="G10201">
            <v>0</v>
          </cell>
          <cell r="H10201">
            <v>0</v>
          </cell>
          <cell r="O10201">
            <v>0</v>
          </cell>
          <cell r="P10201">
            <v>0</v>
          </cell>
          <cell r="R10201" t="str">
            <v>SINAPI</v>
          </cell>
        </row>
        <row r="10202">
          <cell r="G10202">
            <v>0</v>
          </cell>
          <cell r="H10202">
            <v>0</v>
          </cell>
          <cell r="O10202">
            <v>0</v>
          </cell>
          <cell r="P10202">
            <v>0</v>
          </cell>
          <cell r="R10202" t="str">
            <v>SINAPI</v>
          </cell>
        </row>
        <row r="10203">
          <cell r="G10203">
            <v>0</v>
          </cell>
          <cell r="H10203">
            <v>0</v>
          </cell>
          <cell r="O10203">
            <v>0</v>
          </cell>
          <cell r="P10203">
            <v>0</v>
          </cell>
          <cell r="R10203" t="str">
            <v>SINAPI</v>
          </cell>
        </row>
        <row r="10204">
          <cell r="G10204">
            <v>0</v>
          </cell>
          <cell r="H10204">
            <v>0</v>
          </cell>
          <cell r="O10204">
            <v>0</v>
          </cell>
          <cell r="P10204">
            <v>0</v>
          </cell>
          <cell r="R10204" t="str">
            <v>SINAPI</v>
          </cell>
        </row>
        <row r="10205">
          <cell r="G10205">
            <v>0</v>
          </cell>
          <cell r="H10205">
            <v>0</v>
          </cell>
          <cell r="O10205">
            <v>0</v>
          </cell>
          <cell r="P10205">
            <v>0</v>
          </cell>
          <cell r="R10205" t="str">
            <v>SINAPI</v>
          </cell>
        </row>
        <row r="10206">
          <cell r="G10206">
            <v>0</v>
          </cell>
          <cell r="H10206">
            <v>0</v>
          </cell>
          <cell r="O10206">
            <v>0</v>
          </cell>
          <cell r="P10206">
            <v>0</v>
          </cell>
          <cell r="R10206" t="str">
            <v>SINAPI</v>
          </cell>
        </row>
        <row r="10207">
          <cell r="G10207">
            <v>0</v>
          </cell>
          <cell r="H10207">
            <v>0</v>
          </cell>
          <cell r="O10207">
            <v>0</v>
          </cell>
          <cell r="P10207">
            <v>0</v>
          </cell>
          <cell r="R10207" t="str">
            <v>SINAPI</v>
          </cell>
        </row>
        <row r="10208">
          <cell r="G10208">
            <v>0</v>
          </cell>
          <cell r="H10208">
            <v>0</v>
          </cell>
          <cell r="O10208">
            <v>0</v>
          </cell>
          <cell r="P10208">
            <v>0</v>
          </cell>
          <cell r="R10208" t="str">
            <v>SINAPI</v>
          </cell>
        </row>
        <row r="10209">
          <cell r="G10209">
            <v>0</v>
          </cell>
          <cell r="H10209">
            <v>0</v>
          </cell>
          <cell r="O10209">
            <v>0</v>
          </cell>
          <cell r="P10209">
            <v>0</v>
          </cell>
          <cell r="R10209" t="str">
            <v>SINAPI</v>
          </cell>
        </row>
        <row r="10210">
          <cell r="G10210">
            <v>0</v>
          </cell>
          <cell r="H10210">
            <v>0</v>
          </cell>
          <cell r="O10210">
            <v>0</v>
          </cell>
          <cell r="P10210">
            <v>0</v>
          </cell>
          <cell r="R10210" t="str">
            <v>SINAPI</v>
          </cell>
        </row>
        <row r="10211">
          <cell r="G10211">
            <v>0</v>
          </cell>
          <cell r="H10211">
            <v>0</v>
          </cell>
          <cell r="O10211">
            <v>0</v>
          </cell>
          <cell r="P10211">
            <v>0</v>
          </cell>
          <cell r="R10211" t="str">
            <v>SINAPI</v>
          </cell>
        </row>
        <row r="10212">
          <cell r="G10212">
            <v>0</v>
          </cell>
          <cell r="H10212">
            <v>0</v>
          </cell>
          <cell r="O10212">
            <v>0</v>
          </cell>
          <cell r="P10212">
            <v>0</v>
          </cell>
          <cell r="R10212" t="str">
            <v>SINAPI</v>
          </cell>
        </row>
        <row r="10213">
          <cell r="G10213">
            <v>0</v>
          </cell>
          <cell r="H10213">
            <v>0</v>
          </cell>
          <cell r="O10213">
            <v>0</v>
          </cell>
          <cell r="P10213">
            <v>0</v>
          </cell>
          <cell r="R10213" t="str">
            <v>SINAPI</v>
          </cell>
        </row>
        <row r="10214">
          <cell r="G10214">
            <v>0</v>
          </cell>
          <cell r="H10214">
            <v>0</v>
          </cell>
          <cell r="O10214">
            <v>0</v>
          </cell>
          <cell r="P10214">
            <v>0</v>
          </cell>
          <cell r="R10214" t="str">
            <v>SINAPI</v>
          </cell>
        </row>
        <row r="10215">
          <cell r="G10215">
            <v>0</v>
          </cell>
          <cell r="H10215">
            <v>0</v>
          </cell>
          <cell r="O10215">
            <v>0</v>
          </cell>
          <cell r="P10215">
            <v>0</v>
          </cell>
          <cell r="R10215" t="str">
            <v>SINAPI</v>
          </cell>
        </row>
        <row r="10216">
          <cell r="G10216">
            <v>0</v>
          </cell>
          <cell r="H10216">
            <v>0</v>
          </cell>
          <cell r="O10216">
            <v>0</v>
          </cell>
          <cell r="P10216">
            <v>0</v>
          </cell>
          <cell r="R10216" t="str">
            <v>SINAPI</v>
          </cell>
        </row>
        <row r="10217">
          <cell r="G10217">
            <v>0</v>
          </cell>
          <cell r="H10217">
            <v>0</v>
          </cell>
          <cell r="O10217">
            <v>0</v>
          </cell>
          <cell r="P10217">
            <v>0</v>
          </cell>
          <cell r="R10217" t="str">
            <v>SINAPI</v>
          </cell>
        </row>
        <row r="10218">
          <cell r="G10218">
            <v>0</v>
          </cell>
          <cell r="H10218">
            <v>0</v>
          </cell>
          <cell r="O10218">
            <v>0</v>
          </cell>
          <cell r="P10218">
            <v>0</v>
          </cell>
          <cell r="R10218" t="str">
            <v>SINAPI</v>
          </cell>
        </row>
        <row r="10219">
          <cell r="G10219">
            <v>0</v>
          </cell>
          <cell r="H10219">
            <v>0</v>
          </cell>
          <cell r="O10219">
            <v>0</v>
          </cell>
          <cell r="P10219">
            <v>0</v>
          </cell>
          <cell r="R10219" t="str">
            <v>SINAPI</v>
          </cell>
        </row>
        <row r="10220">
          <cell r="G10220">
            <v>0</v>
          </cell>
          <cell r="H10220">
            <v>0</v>
          </cell>
          <cell r="O10220">
            <v>0</v>
          </cell>
          <cell r="P10220">
            <v>0</v>
          </cell>
          <cell r="R10220" t="str">
            <v>SINAPI</v>
          </cell>
        </row>
        <row r="10221">
          <cell r="G10221">
            <v>0</v>
          </cell>
          <cell r="H10221">
            <v>0</v>
          </cell>
          <cell r="O10221">
            <v>0</v>
          </cell>
          <cell r="P10221">
            <v>0</v>
          </cell>
          <cell r="R10221" t="str">
            <v>SINAPI</v>
          </cell>
        </row>
        <row r="10222">
          <cell r="G10222">
            <v>0</v>
          </cell>
          <cell r="H10222">
            <v>0</v>
          </cell>
          <cell r="O10222">
            <v>0</v>
          </cell>
          <cell r="P10222">
            <v>0</v>
          </cell>
          <cell r="R10222" t="str">
            <v>SINAPI</v>
          </cell>
        </row>
        <row r="10223">
          <cell r="G10223">
            <v>0</v>
          </cell>
          <cell r="H10223">
            <v>0</v>
          </cell>
          <cell r="O10223">
            <v>0</v>
          </cell>
          <cell r="P10223">
            <v>0</v>
          </cell>
          <cell r="R10223" t="str">
            <v>SINAPI</v>
          </cell>
        </row>
        <row r="10224">
          <cell r="G10224">
            <v>0</v>
          </cell>
          <cell r="H10224">
            <v>0</v>
          </cell>
          <cell r="O10224">
            <v>0</v>
          </cell>
          <cell r="P10224">
            <v>0</v>
          </cell>
          <cell r="R10224" t="str">
            <v>SINAPI</v>
          </cell>
        </row>
        <row r="10225">
          <cell r="G10225">
            <v>0</v>
          </cell>
          <cell r="H10225">
            <v>0</v>
          </cell>
          <cell r="O10225">
            <v>0</v>
          </cell>
          <cell r="P10225">
            <v>0</v>
          </cell>
          <cell r="R10225" t="str">
            <v>SINAPI</v>
          </cell>
        </row>
        <row r="10226">
          <cell r="G10226">
            <v>0</v>
          </cell>
          <cell r="H10226">
            <v>0</v>
          </cell>
          <cell r="O10226">
            <v>0</v>
          </cell>
          <cell r="P10226">
            <v>0</v>
          </cell>
          <cell r="R10226" t="str">
            <v>SINAPI</v>
          </cell>
        </row>
        <row r="10227">
          <cell r="G10227">
            <v>0</v>
          </cell>
          <cell r="H10227">
            <v>0</v>
          </cell>
          <cell r="O10227">
            <v>0</v>
          </cell>
          <cell r="P10227">
            <v>0</v>
          </cell>
          <cell r="R10227" t="str">
            <v>SINAPI</v>
          </cell>
        </row>
        <row r="10228">
          <cell r="G10228">
            <v>0</v>
          </cell>
          <cell r="H10228">
            <v>0</v>
          </cell>
          <cell r="O10228">
            <v>0</v>
          </cell>
          <cell r="P10228">
            <v>0</v>
          </cell>
          <cell r="R10228" t="str">
            <v>SINAPI</v>
          </cell>
        </row>
        <row r="10229">
          <cell r="G10229">
            <v>0</v>
          </cell>
          <cell r="H10229">
            <v>0</v>
          </cell>
          <cell r="O10229">
            <v>0</v>
          </cell>
          <cell r="P10229">
            <v>0</v>
          </cell>
          <cell r="R10229" t="str">
            <v>SINAPI</v>
          </cell>
        </row>
        <row r="10230">
          <cell r="G10230">
            <v>0</v>
          </cell>
          <cell r="H10230">
            <v>0</v>
          </cell>
          <cell r="O10230">
            <v>0</v>
          </cell>
          <cell r="P10230">
            <v>0</v>
          </cell>
          <cell r="R10230" t="str">
            <v>SINAPI</v>
          </cell>
        </row>
        <row r="10231">
          <cell r="G10231">
            <v>0</v>
          </cell>
          <cell r="H10231">
            <v>0</v>
          </cell>
          <cell r="O10231">
            <v>0</v>
          </cell>
          <cell r="P10231">
            <v>0</v>
          </cell>
          <cell r="R10231" t="str">
            <v>SINAPI</v>
          </cell>
        </row>
        <row r="10232">
          <cell r="G10232">
            <v>0</v>
          </cell>
          <cell r="H10232">
            <v>0</v>
          </cell>
          <cell r="O10232">
            <v>0</v>
          </cell>
          <cell r="P10232">
            <v>0</v>
          </cell>
          <cell r="R10232" t="str">
            <v>SINAPI</v>
          </cell>
        </row>
        <row r="10233">
          <cell r="G10233">
            <v>0</v>
          </cell>
          <cell r="H10233">
            <v>0</v>
          </cell>
          <cell r="O10233">
            <v>0</v>
          </cell>
          <cell r="P10233">
            <v>0</v>
          </cell>
          <cell r="R10233" t="str">
            <v>SINAPI</v>
          </cell>
        </row>
        <row r="10234">
          <cell r="G10234">
            <v>0</v>
          </cell>
          <cell r="H10234">
            <v>0</v>
          </cell>
          <cell r="O10234">
            <v>0</v>
          </cell>
          <cell r="P10234">
            <v>0</v>
          </cell>
          <cell r="R10234" t="str">
            <v>SINAPI</v>
          </cell>
        </row>
        <row r="10235">
          <cell r="G10235">
            <v>0</v>
          </cell>
          <cell r="H10235">
            <v>0</v>
          </cell>
          <cell r="O10235">
            <v>0</v>
          </cell>
          <cell r="P10235">
            <v>0</v>
          </cell>
          <cell r="R10235" t="str">
            <v>SINAPI</v>
          </cell>
        </row>
        <row r="10236">
          <cell r="G10236">
            <v>0</v>
          </cell>
          <cell r="H10236">
            <v>0</v>
          </cell>
          <cell r="O10236">
            <v>0</v>
          </cell>
          <cell r="P10236">
            <v>0</v>
          </cell>
          <cell r="R10236" t="str">
            <v>SINAPI</v>
          </cell>
        </row>
        <row r="10237">
          <cell r="G10237">
            <v>0</v>
          </cell>
          <cell r="H10237">
            <v>0</v>
          </cell>
          <cell r="O10237">
            <v>0</v>
          </cell>
          <cell r="P10237">
            <v>0</v>
          </cell>
          <cell r="R10237" t="str">
            <v>SINAPI</v>
          </cell>
        </row>
        <row r="10238">
          <cell r="G10238">
            <v>0</v>
          </cell>
          <cell r="H10238">
            <v>0</v>
          </cell>
          <cell r="O10238">
            <v>0</v>
          </cell>
          <cell r="P10238">
            <v>0</v>
          </cell>
          <cell r="R10238" t="str">
            <v>SINAPI</v>
          </cell>
        </row>
        <row r="10239">
          <cell r="G10239">
            <v>0</v>
          </cell>
          <cell r="H10239">
            <v>0</v>
          </cell>
          <cell r="O10239">
            <v>0</v>
          </cell>
          <cell r="P10239">
            <v>0</v>
          </cell>
          <cell r="R10239" t="str">
            <v>SINAPI</v>
          </cell>
        </row>
        <row r="10240">
          <cell r="G10240">
            <v>0</v>
          </cell>
          <cell r="H10240">
            <v>0</v>
          </cell>
          <cell r="O10240">
            <v>0</v>
          </cell>
          <cell r="P10240">
            <v>0</v>
          </cell>
          <cell r="R10240" t="str">
            <v>SINAPI</v>
          </cell>
        </row>
        <row r="10241">
          <cell r="G10241">
            <v>0</v>
          </cell>
          <cell r="H10241">
            <v>0</v>
          </cell>
          <cell r="O10241">
            <v>0</v>
          </cell>
          <cell r="P10241">
            <v>0</v>
          </cell>
          <cell r="R10241" t="str">
            <v>SINAPI</v>
          </cell>
        </row>
        <row r="10242">
          <cell r="G10242">
            <v>0</v>
          </cell>
          <cell r="H10242">
            <v>0</v>
          </cell>
          <cell r="O10242">
            <v>0</v>
          </cell>
          <cell r="P10242">
            <v>0</v>
          </cell>
          <cell r="R10242" t="str">
            <v>SINAPI</v>
          </cell>
        </row>
        <row r="10243">
          <cell r="G10243">
            <v>0</v>
          </cell>
          <cell r="H10243">
            <v>0</v>
          </cell>
          <cell r="O10243">
            <v>0</v>
          </cell>
          <cell r="P10243">
            <v>0</v>
          </cell>
          <cell r="R10243" t="str">
            <v>SINAPI</v>
          </cell>
        </row>
        <row r="10244">
          <cell r="G10244">
            <v>0</v>
          </cell>
          <cell r="H10244">
            <v>0</v>
          </cell>
          <cell r="O10244">
            <v>0</v>
          </cell>
          <cell r="P10244">
            <v>0</v>
          </cell>
          <cell r="R10244" t="str">
            <v>SINAPI</v>
          </cell>
        </row>
        <row r="10245">
          <cell r="G10245">
            <v>0</v>
          </cell>
          <cell r="H10245">
            <v>0</v>
          </cell>
          <cell r="O10245">
            <v>0</v>
          </cell>
          <cell r="P10245">
            <v>0</v>
          </cell>
          <cell r="R10245" t="str">
            <v>SINAPI</v>
          </cell>
        </row>
        <row r="10246">
          <cell r="G10246">
            <v>0</v>
          </cell>
          <cell r="H10246">
            <v>0</v>
          </cell>
          <cell r="O10246">
            <v>0</v>
          </cell>
          <cell r="P10246">
            <v>0</v>
          </cell>
          <cell r="R10246" t="str">
            <v>SINAPI</v>
          </cell>
        </row>
        <row r="10247">
          <cell r="G10247">
            <v>0</v>
          </cell>
          <cell r="H10247">
            <v>0</v>
          </cell>
          <cell r="O10247">
            <v>0</v>
          </cell>
          <cell r="P10247">
            <v>0</v>
          </cell>
          <cell r="R10247" t="str">
            <v>SINAPI</v>
          </cell>
        </row>
        <row r="10248">
          <cell r="G10248">
            <v>0</v>
          </cell>
          <cell r="H10248">
            <v>0</v>
          </cell>
          <cell r="O10248">
            <v>0</v>
          </cell>
          <cell r="P10248">
            <v>0</v>
          </cell>
          <cell r="R10248" t="str">
            <v>SINAPI</v>
          </cell>
        </row>
        <row r="10249">
          <cell r="G10249">
            <v>0</v>
          </cell>
          <cell r="H10249">
            <v>0</v>
          </cell>
          <cell r="O10249">
            <v>0</v>
          </cell>
          <cell r="P10249">
            <v>0</v>
          </cell>
          <cell r="R10249" t="str">
            <v>SINAPI</v>
          </cell>
        </row>
        <row r="10250">
          <cell r="G10250">
            <v>0</v>
          </cell>
          <cell r="H10250">
            <v>0</v>
          </cell>
          <cell r="O10250">
            <v>0</v>
          </cell>
          <cell r="P10250">
            <v>0</v>
          </cell>
          <cell r="R10250" t="str">
            <v>SINAPI</v>
          </cell>
        </row>
        <row r="10251">
          <cell r="G10251">
            <v>0</v>
          </cell>
          <cell r="H10251">
            <v>0</v>
          </cell>
          <cell r="O10251">
            <v>0</v>
          </cell>
          <cell r="P10251">
            <v>0</v>
          </cell>
          <cell r="R10251" t="str">
            <v>SINAPI</v>
          </cell>
        </row>
        <row r="10252">
          <cell r="G10252">
            <v>0</v>
          </cell>
          <cell r="H10252">
            <v>0</v>
          </cell>
          <cell r="O10252">
            <v>0</v>
          </cell>
          <cell r="P10252">
            <v>0</v>
          </cell>
          <cell r="R10252" t="str">
            <v>SINAPI</v>
          </cell>
        </row>
        <row r="10253">
          <cell r="G10253">
            <v>0</v>
          </cell>
          <cell r="H10253">
            <v>0</v>
          </cell>
          <cell r="O10253">
            <v>0</v>
          </cell>
          <cell r="P10253">
            <v>0</v>
          </cell>
          <cell r="R10253" t="str">
            <v>SINAPI</v>
          </cell>
        </row>
        <row r="10254">
          <cell r="G10254">
            <v>0</v>
          </cell>
          <cell r="H10254">
            <v>0</v>
          </cell>
          <cell r="O10254">
            <v>0</v>
          </cell>
          <cell r="P10254">
            <v>0</v>
          </cell>
          <cell r="R10254" t="str">
            <v>SINAPI</v>
          </cell>
        </row>
        <row r="10255">
          <cell r="G10255">
            <v>0</v>
          </cell>
          <cell r="H10255">
            <v>0</v>
          </cell>
          <cell r="O10255">
            <v>0</v>
          </cell>
          <cell r="P10255">
            <v>0</v>
          </cell>
          <cell r="R10255" t="str">
            <v>SINAPI</v>
          </cell>
        </row>
        <row r="10256">
          <cell r="G10256">
            <v>0</v>
          </cell>
          <cell r="H10256">
            <v>0</v>
          </cell>
          <cell r="O10256">
            <v>0</v>
          </cell>
          <cell r="P10256">
            <v>0</v>
          </cell>
          <cell r="R10256" t="str">
            <v>SINAPI</v>
          </cell>
        </row>
        <row r="10257">
          <cell r="G10257">
            <v>0</v>
          </cell>
          <cell r="H10257">
            <v>0</v>
          </cell>
          <cell r="O10257">
            <v>0</v>
          </cell>
          <cell r="P10257">
            <v>0</v>
          </cell>
          <cell r="R10257" t="str">
            <v>SINAPI</v>
          </cell>
        </row>
        <row r="10258">
          <cell r="G10258">
            <v>0</v>
          </cell>
          <cell r="H10258">
            <v>0</v>
          </cell>
          <cell r="O10258">
            <v>0</v>
          </cell>
          <cell r="P10258">
            <v>0</v>
          </cell>
          <cell r="R10258" t="str">
            <v>SINAPI</v>
          </cell>
        </row>
        <row r="10259">
          <cell r="G10259">
            <v>0</v>
          </cell>
          <cell r="H10259">
            <v>0</v>
          </cell>
          <cell r="O10259">
            <v>0</v>
          </cell>
          <cell r="P10259">
            <v>0</v>
          </cell>
          <cell r="R10259" t="str">
            <v>SINAPI</v>
          </cell>
        </row>
        <row r="10260">
          <cell r="G10260">
            <v>0</v>
          </cell>
          <cell r="H10260">
            <v>0</v>
          </cell>
          <cell r="O10260">
            <v>0</v>
          </cell>
          <cell r="P10260">
            <v>0</v>
          </cell>
          <cell r="R10260" t="str">
            <v>SINAPI</v>
          </cell>
        </row>
        <row r="10261">
          <cell r="G10261">
            <v>0</v>
          </cell>
          <cell r="H10261">
            <v>0</v>
          </cell>
          <cell r="O10261">
            <v>0</v>
          </cell>
          <cell r="P10261">
            <v>0</v>
          </cell>
          <cell r="R10261" t="str">
            <v>SINAPI</v>
          </cell>
        </row>
        <row r="10262">
          <cell r="G10262">
            <v>0</v>
          </cell>
          <cell r="H10262">
            <v>0</v>
          </cell>
          <cell r="O10262">
            <v>0</v>
          </cell>
          <cell r="P10262">
            <v>0</v>
          </cell>
          <cell r="R10262" t="str">
            <v>SINAPI</v>
          </cell>
        </row>
        <row r="10263">
          <cell r="G10263">
            <v>0</v>
          </cell>
          <cell r="H10263">
            <v>0</v>
          </cell>
          <cell r="O10263">
            <v>0</v>
          </cell>
          <cell r="P10263">
            <v>0</v>
          </cell>
          <cell r="R10263" t="str">
            <v>SINAPI</v>
          </cell>
        </row>
        <row r="10264">
          <cell r="G10264">
            <v>0</v>
          </cell>
          <cell r="H10264">
            <v>0</v>
          </cell>
          <cell r="O10264">
            <v>0</v>
          </cell>
          <cell r="P10264">
            <v>0</v>
          </cell>
          <cell r="R10264" t="str">
            <v>SINAPI</v>
          </cell>
        </row>
        <row r="10265">
          <cell r="G10265">
            <v>0</v>
          </cell>
          <cell r="H10265">
            <v>0</v>
          </cell>
          <cell r="O10265">
            <v>0</v>
          </cell>
          <cell r="P10265">
            <v>0</v>
          </cell>
          <cell r="R10265" t="str">
            <v>SINAPI</v>
          </cell>
        </row>
        <row r="10266">
          <cell r="G10266">
            <v>0</v>
          </cell>
          <cell r="H10266">
            <v>0</v>
          </cell>
          <cell r="O10266">
            <v>0</v>
          </cell>
          <cell r="P10266">
            <v>0</v>
          </cell>
          <cell r="R10266" t="str">
            <v>SINAPI</v>
          </cell>
        </row>
        <row r="10267">
          <cell r="G10267">
            <v>0</v>
          </cell>
          <cell r="H10267">
            <v>0</v>
          </cell>
          <cell r="O10267">
            <v>0</v>
          </cell>
          <cell r="P10267">
            <v>0</v>
          </cell>
          <cell r="R10267" t="str">
            <v>SINAPI</v>
          </cell>
        </row>
        <row r="10268">
          <cell r="G10268">
            <v>0</v>
          </cell>
          <cell r="H10268">
            <v>0</v>
          </cell>
          <cell r="O10268">
            <v>0</v>
          </cell>
          <cell r="P10268">
            <v>0</v>
          </cell>
          <cell r="R10268" t="str">
            <v>SINAPI</v>
          </cell>
        </row>
        <row r="10269">
          <cell r="G10269">
            <v>0</v>
          </cell>
          <cell r="H10269">
            <v>0</v>
          </cell>
          <cell r="O10269">
            <v>0</v>
          </cell>
          <cell r="P10269">
            <v>0</v>
          </cell>
          <cell r="R10269" t="str">
            <v>SINAPI</v>
          </cell>
        </row>
        <row r="10270">
          <cell r="G10270">
            <v>0</v>
          </cell>
          <cell r="H10270">
            <v>0</v>
          </cell>
          <cell r="O10270">
            <v>0</v>
          </cell>
          <cell r="P10270">
            <v>0</v>
          </cell>
          <cell r="R10270" t="str">
            <v>SINAPI</v>
          </cell>
        </row>
        <row r="10271">
          <cell r="G10271">
            <v>0</v>
          </cell>
          <cell r="H10271">
            <v>0</v>
          </cell>
          <cell r="O10271">
            <v>0</v>
          </cell>
          <cell r="P10271">
            <v>0</v>
          </cell>
          <cell r="R10271" t="str">
            <v>SINAPI</v>
          </cell>
        </row>
        <row r="10272">
          <cell r="G10272">
            <v>0</v>
          </cell>
          <cell r="H10272">
            <v>0</v>
          </cell>
          <cell r="O10272">
            <v>0</v>
          </cell>
          <cell r="P10272">
            <v>0</v>
          </cell>
          <cell r="R10272" t="str">
            <v>SINAPI</v>
          </cell>
        </row>
        <row r="10273">
          <cell r="G10273">
            <v>0</v>
          </cell>
          <cell r="H10273">
            <v>0</v>
          </cell>
          <cell r="O10273">
            <v>0</v>
          </cell>
          <cell r="P10273">
            <v>0</v>
          </cell>
          <cell r="R10273" t="str">
            <v>SINAPI</v>
          </cell>
        </row>
        <row r="10274">
          <cell r="G10274">
            <v>0</v>
          </cell>
          <cell r="H10274">
            <v>0</v>
          </cell>
          <cell r="O10274">
            <v>0</v>
          </cell>
          <cell r="P10274">
            <v>0</v>
          </cell>
          <cell r="R10274" t="str">
            <v>SINAPI</v>
          </cell>
        </row>
        <row r="10275">
          <cell r="G10275">
            <v>0</v>
          </cell>
          <cell r="H10275">
            <v>0</v>
          </cell>
          <cell r="O10275">
            <v>0</v>
          </cell>
          <cell r="P10275">
            <v>0</v>
          </cell>
          <cell r="R10275" t="str">
            <v>SINAPI</v>
          </cell>
        </row>
        <row r="10276">
          <cell r="G10276">
            <v>0</v>
          </cell>
          <cell r="H10276">
            <v>0</v>
          </cell>
          <cell r="O10276">
            <v>0</v>
          </cell>
          <cell r="P10276">
            <v>0</v>
          </cell>
          <cell r="R10276" t="str">
            <v>SINAPI</v>
          </cell>
        </row>
        <row r="10277">
          <cell r="G10277">
            <v>0</v>
          </cell>
          <cell r="H10277">
            <v>0</v>
          </cell>
          <cell r="O10277">
            <v>0</v>
          </cell>
          <cell r="P10277">
            <v>0</v>
          </cell>
          <cell r="R10277" t="str">
            <v>SINAPI</v>
          </cell>
        </row>
        <row r="10278">
          <cell r="G10278">
            <v>0</v>
          </cell>
          <cell r="H10278">
            <v>0</v>
          </cell>
          <cell r="O10278">
            <v>0</v>
          </cell>
          <cell r="P10278">
            <v>0</v>
          </cell>
          <cell r="R10278" t="str">
            <v>SINAPI</v>
          </cell>
        </row>
        <row r="10279">
          <cell r="G10279">
            <v>0</v>
          </cell>
          <cell r="H10279">
            <v>0</v>
          </cell>
          <cell r="O10279">
            <v>0</v>
          </cell>
          <cell r="P10279">
            <v>0</v>
          </cell>
          <cell r="R10279" t="str">
            <v>SINAPI</v>
          </cell>
        </row>
        <row r="10280">
          <cell r="G10280">
            <v>0</v>
          </cell>
          <cell r="H10280">
            <v>0</v>
          </cell>
          <cell r="O10280">
            <v>0</v>
          </cell>
          <cell r="P10280">
            <v>0</v>
          </cell>
          <cell r="R10280" t="str">
            <v>SINAPI</v>
          </cell>
        </row>
        <row r="10281">
          <cell r="G10281">
            <v>0</v>
          </cell>
          <cell r="H10281">
            <v>0</v>
          </cell>
          <cell r="O10281">
            <v>0</v>
          </cell>
          <cell r="P10281">
            <v>0</v>
          </cell>
          <cell r="R10281" t="str">
            <v>SINAPI</v>
          </cell>
        </row>
        <row r="10282">
          <cell r="G10282">
            <v>0</v>
          </cell>
          <cell r="H10282">
            <v>0</v>
          </cell>
          <cell r="O10282">
            <v>0</v>
          </cell>
          <cell r="P10282">
            <v>0</v>
          </cell>
          <cell r="R10282" t="str">
            <v>SINAPI</v>
          </cell>
        </row>
        <row r="10283">
          <cell r="G10283">
            <v>0</v>
          </cell>
          <cell r="H10283">
            <v>0</v>
          </cell>
          <cell r="O10283">
            <v>0</v>
          </cell>
          <cell r="P10283">
            <v>0</v>
          </cell>
          <cell r="R10283" t="str">
            <v>SINAPI</v>
          </cell>
        </row>
        <row r="10284">
          <cell r="G10284">
            <v>0</v>
          </cell>
          <cell r="H10284">
            <v>0</v>
          </cell>
          <cell r="O10284">
            <v>0</v>
          </cell>
          <cell r="P10284">
            <v>0</v>
          </cell>
          <cell r="R10284" t="str">
            <v>SINAPI</v>
          </cell>
        </row>
        <row r="10285">
          <cell r="G10285">
            <v>0</v>
          </cell>
          <cell r="H10285">
            <v>0</v>
          </cell>
          <cell r="O10285">
            <v>0</v>
          </cell>
          <cell r="P10285">
            <v>0</v>
          </cell>
          <cell r="R10285" t="str">
            <v>SINAPI</v>
          </cell>
        </row>
        <row r="10286">
          <cell r="G10286">
            <v>0</v>
          </cell>
          <cell r="H10286">
            <v>0</v>
          </cell>
          <cell r="O10286">
            <v>0</v>
          </cell>
          <cell r="P10286">
            <v>0</v>
          </cell>
          <cell r="R10286" t="str">
            <v>SINAPI</v>
          </cell>
        </row>
        <row r="10287">
          <cell r="G10287">
            <v>0</v>
          </cell>
          <cell r="H10287">
            <v>0</v>
          </cell>
          <cell r="O10287">
            <v>0</v>
          </cell>
          <cell r="P10287">
            <v>0</v>
          </cell>
          <cell r="R10287" t="str">
            <v>SINAPI</v>
          </cell>
        </row>
        <row r="10288">
          <cell r="G10288">
            <v>0</v>
          </cell>
          <cell r="H10288">
            <v>0</v>
          </cell>
          <cell r="O10288">
            <v>0</v>
          </cell>
          <cell r="P10288">
            <v>0</v>
          </cell>
          <cell r="R10288" t="str">
            <v>SINAPI</v>
          </cell>
        </row>
        <row r="10289">
          <cell r="G10289">
            <v>0</v>
          </cell>
          <cell r="H10289">
            <v>0</v>
          </cell>
          <cell r="O10289">
            <v>0</v>
          </cell>
          <cell r="P10289">
            <v>0</v>
          </cell>
          <cell r="R10289" t="str">
            <v>SINAPI</v>
          </cell>
        </row>
        <row r="10290">
          <cell r="G10290">
            <v>0</v>
          </cell>
          <cell r="H10290">
            <v>0</v>
          </cell>
          <cell r="O10290">
            <v>0</v>
          </cell>
          <cell r="P10290">
            <v>0</v>
          </cell>
          <cell r="R10290" t="str">
            <v>SINAPI</v>
          </cell>
        </row>
        <row r="10291">
          <cell r="G10291">
            <v>0</v>
          </cell>
          <cell r="H10291">
            <v>0</v>
          </cell>
          <cell r="O10291">
            <v>0</v>
          </cell>
          <cell r="P10291">
            <v>0</v>
          </cell>
          <cell r="R10291" t="str">
            <v>SINAPI</v>
          </cell>
        </row>
        <row r="10292">
          <cell r="G10292">
            <v>0</v>
          </cell>
          <cell r="H10292">
            <v>0</v>
          </cell>
          <cell r="O10292">
            <v>0</v>
          </cell>
          <cell r="P10292">
            <v>0</v>
          </cell>
          <cell r="R10292" t="str">
            <v>SINAPI</v>
          </cell>
        </row>
        <row r="10293">
          <cell r="G10293">
            <v>0</v>
          </cell>
          <cell r="H10293">
            <v>0</v>
          </cell>
          <cell r="O10293">
            <v>0</v>
          </cell>
          <cell r="P10293">
            <v>0</v>
          </cell>
          <cell r="R10293" t="str">
            <v>SINAPI</v>
          </cell>
        </row>
        <row r="10294">
          <cell r="G10294">
            <v>0</v>
          </cell>
          <cell r="H10294">
            <v>0</v>
          </cell>
          <cell r="O10294">
            <v>0</v>
          </cell>
          <cell r="P10294">
            <v>0</v>
          </cell>
          <cell r="R10294" t="str">
            <v>SINAPI</v>
          </cell>
        </row>
        <row r="10295">
          <cell r="G10295">
            <v>0</v>
          </cell>
          <cell r="H10295">
            <v>0</v>
          </cell>
          <cell r="O10295">
            <v>0</v>
          </cell>
          <cell r="P10295">
            <v>0</v>
          </cell>
          <cell r="R10295" t="str">
            <v>SINAPI</v>
          </cell>
        </row>
        <row r="10296">
          <cell r="G10296">
            <v>0</v>
          </cell>
          <cell r="H10296">
            <v>0</v>
          </cell>
          <cell r="O10296">
            <v>0</v>
          </cell>
          <cell r="P10296">
            <v>0</v>
          </cell>
          <cell r="R10296" t="str">
            <v>SINAPI</v>
          </cell>
        </row>
        <row r="10297">
          <cell r="G10297">
            <v>0</v>
          </cell>
          <cell r="H10297">
            <v>0</v>
          </cell>
          <cell r="O10297">
            <v>0</v>
          </cell>
          <cell r="P10297">
            <v>0</v>
          </cell>
          <cell r="R10297" t="str">
            <v>SINAPI</v>
          </cell>
        </row>
        <row r="10298">
          <cell r="G10298">
            <v>0</v>
          </cell>
          <cell r="H10298">
            <v>0</v>
          </cell>
          <cell r="O10298">
            <v>0</v>
          </cell>
          <cell r="P10298">
            <v>0</v>
          </cell>
          <cell r="R10298" t="str">
            <v>SINAPI</v>
          </cell>
        </row>
        <row r="10299">
          <cell r="G10299">
            <v>0</v>
          </cell>
          <cell r="H10299">
            <v>0</v>
          </cell>
          <cell r="O10299">
            <v>0</v>
          </cell>
          <cell r="P10299">
            <v>0</v>
          </cell>
          <cell r="R10299" t="str">
            <v>SINAPI</v>
          </cell>
        </row>
        <row r="10300">
          <cell r="G10300">
            <v>0</v>
          </cell>
          <cell r="H10300">
            <v>0</v>
          </cell>
          <cell r="O10300">
            <v>0</v>
          </cell>
          <cell r="P10300">
            <v>0</v>
          </cell>
          <cell r="R10300" t="str">
            <v>SINAPI</v>
          </cell>
        </row>
        <row r="10301">
          <cell r="G10301">
            <v>0</v>
          </cell>
          <cell r="H10301">
            <v>0</v>
          </cell>
          <cell r="O10301">
            <v>0</v>
          </cell>
          <cell r="P10301">
            <v>0</v>
          </cell>
          <cell r="R10301" t="str">
            <v>SINAPI</v>
          </cell>
        </row>
        <row r="10302">
          <cell r="G10302">
            <v>0</v>
          </cell>
          <cell r="H10302">
            <v>0</v>
          </cell>
          <cell r="O10302">
            <v>0</v>
          </cell>
          <cell r="P10302">
            <v>0</v>
          </cell>
          <cell r="R10302" t="str">
            <v>SINAPI</v>
          </cell>
        </row>
        <row r="10303">
          <cell r="G10303">
            <v>0</v>
          </cell>
          <cell r="H10303">
            <v>0</v>
          </cell>
          <cell r="O10303">
            <v>0</v>
          </cell>
          <cell r="P10303">
            <v>0</v>
          </cell>
          <cell r="R10303" t="str">
            <v>SINAPI</v>
          </cell>
        </row>
        <row r="10304">
          <cell r="G10304">
            <v>0</v>
          </cell>
          <cell r="H10304">
            <v>0</v>
          </cell>
          <cell r="O10304">
            <v>0</v>
          </cell>
          <cell r="P10304">
            <v>0</v>
          </cell>
          <cell r="R10304" t="str">
            <v>SINAPI</v>
          </cell>
        </row>
        <row r="10305">
          <cell r="G10305">
            <v>0</v>
          </cell>
          <cell r="H10305">
            <v>0</v>
          </cell>
          <cell r="O10305">
            <v>0</v>
          </cell>
          <cell r="P10305">
            <v>0</v>
          </cell>
          <cell r="R10305" t="str">
            <v>SINAPI</v>
          </cell>
        </row>
        <row r="10306">
          <cell r="G10306">
            <v>0</v>
          </cell>
          <cell r="H10306">
            <v>0</v>
          </cell>
          <cell r="O10306">
            <v>0</v>
          </cell>
          <cell r="P10306">
            <v>0</v>
          </cell>
          <cell r="R10306" t="str">
            <v>SINAPI</v>
          </cell>
        </row>
        <row r="10307">
          <cell r="G10307">
            <v>0</v>
          </cell>
          <cell r="H10307">
            <v>0</v>
          </cell>
          <cell r="O10307">
            <v>0</v>
          </cell>
          <cell r="P10307">
            <v>0</v>
          </cell>
          <cell r="R10307" t="str">
            <v>SINAPI</v>
          </cell>
        </row>
        <row r="10308">
          <cell r="G10308">
            <v>0</v>
          </cell>
          <cell r="H10308">
            <v>0</v>
          </cell>
          <cell r="O10308">
            <v>0</v>
          </cell>
          <cell r="P10308">
            <v>0</v>
          </cell>
          <cell r="R10308" t="str">
            <v>SINAPI</v>
          </cell>
        </row>
        <row r="10309">
          <cell r="G10309">
            <v>0</v>
          </cell>
          <cell r="H10309">
            <v>0</v>
          </cell>
          <cell r="O10309">
            <v>0</v>
          </cell>
          <cell r="P10309">
            <v>0</v>
          </cell>
          <cell r="R10309" t="str">
            <v>SINAPI</v>
          </cell>
        </row>
        <row r="10310">
          <cell r="G10310">
            <v>0</v>
          </cell>
          <cell r="H10310">
            <v>0</v>
          </cell>
          <cell r="O10310">
            <v>0</v>
          </cell>
          <cell r="P10310">
            <v>0</v>
          </cell>
          <cell r="R10310" t="str">
            <v>SINAPI</v>
          </cell>
        </row>
        <row r="10311">
          <cell r="G10311">
            <v>0</v>
          </cell>
          <cell r="H10311">
            <v>0</v>
          </cell>
          <cell r="O10311">
            <v>0</v>
          </cell>
          <cell r="P10311">
            <v>0</v>
          </cell>
          <cell r="R10311" t="str">
            <v>SINAPI</v>
          </cell>
        </row>
        <row r="10312">
          <cell r="G10312">
            <v>0</v>
          </cell>
          <cell r="H10312">
            <v>0</v>
          </cell>
          <cell r="O10312">
            <v>0</v>
          </cell>
          <cell r="P10312">
            <v>0</v>
          </cell>
          <cell r="R10312" t="str">
            <v>SINAPI</v>
          </cell>
        </row>
        <row r="10313">
          <cell r="G10313">
            <v>0</v>
          </cell>
          <cell r="H10313">
            <v>0</v>
          </cell>
          <cell r="O10313">
            <v>0</v>
          </cell>
          <cell r="P10313">
            <v>0</v>
          </cell>
          <cell r="R10313" t="str">
            <v>SINAPI</v>
          </cell>
        </row>
        <row r="10314">
          <cell r="G10314">
            <v>0</v>
          </cell>
          <cell r="H10314">
            <v>0</v>
          </cell>
          <cell r="O10314">
            <v>0</v>
          </cell>
          <cell r="P10314">
            <v>0</v>
          </cell>
          <cell r="R10314" t="str">
            <v>SINAPI</v>
          </cell>
        </row>
        <row r="10315">
          <cell r="G10315">
            <v>0</v>
          </cell>
          <cell r="H10315">
            <v>0</v>
          </cell>
          <cell r="O10315">
            <v>0</v>
          </cell>
          <cell r="P10315">
            <v>0</v>
          </cell>
          <cell r="R10315" t="str">
            <v>SINAPI</v>
          </cell>
        </row>
        <row r="10316">
          <cell r="G10316">
            <v>0</v>
          </cell>
          <cell r="H10316">
            <v>0</v>
          </cell>
          <cell r="O10316">
            <v>0</v>
          </cell>
          <cell r="P10316">
            <v>0</v>
          </cell>
          <cell r="R10316" t="str">
            <v>SINAPI</v>
          </cell>
        </row>
        <row r="10317">
          <cell r="G10317">
            <v>0</v>
          </cell>
          <cell r="H10317">
            <v>0</v>
          </cell>
          <cell r="O10317">
            <v>0</v>
          </cell>
          <cell r="P10317">
            <v>0</v>
          </cell>
          <cell r="R10317" t="str">
            <v>SINAPI</v>
          </cell>
        </row>
        <row r="10318">
          <cell r="G10318">
            <v>0</v>
          </cell>
          <cell r="H10318">
            <v>0</v>
          </cell>
          <cell r="O10318">
            <v>0</v>
          </cell>
          <cell r="P10318">
            <v>0</v>
          </cell>
          <cell r="R10318" t="str">
            <v>SINAPI</v>
          </cell>
        </row>
        <row r="10319">
          <cell r="G10319">
            <v>0</v>
          </cell>
          <cell r="H10319">
            <v>0</v>
          </cell>
          <cell r="O10319">
            <v>0</v>
          </cell>
          <cell r="P10319">
            <v>0</v>
          </cell>
          <cell r="R10319" t="str">
            <v>SINAPI</v>
          </cell>
        </row>
        <row r="10320">
          <cell r="G10320">
            <v>0</v>
          </cell>
          <cell r="H10320">
            <v>0</v>
          </cell>
          <cell r="O10320">
            <v>0</v>
          </cell>
          <cell r="P10320">
            <v>0</v>
          </cell>
          <cell r="R10320" t="str">
            <v>SINAPI</v>
          </cell>
        </row>
        <row r="10321">
          <cell r="G10321">
            <v>0</v>
          </cell>
          <cell r="H10321">
            <v>0</v>
          </cell>
          <cell r="O10321">
            <v>0</v>
          </cell>
          <cell r="P10321">
            <v>0</v>
          </cell>
          <cell r="R10321" t="str">
            <v>SINAPI</v>
          </cell>
        </row>
        <row r="10322">
          <cell r="G10322">
            <v>0</v>
          </cell>
          <cell r="H10322">
            <v>0</v>
          </cell>
          <cell r="O10322">
            <v>0</v>
          </cell>
          <cell r="P10322">
            <v>0</v>
          </cell>
          <cell r="R10322" t="str">
            <v>SINAPI</v>
          </cell>
        </row>
        <row r="10323">
          <cell r="G10323">
            <v>0</v>
          </cell>
          <cell r="H10323">
            <v>0</v>
          </cell>
          <cell r="O10323">
            <v>0</v>
          </cell>
          <cell r="P10323">
            <v>0</v>
          </cell>
          <cell r="R10323" t="str">
            <v>SINAPI</v>
          </cell>
        </row>
        <row r="10324">
          <cell r="G10324">
            <v>0</v>
          </cell>
          <cell r="H10324">
            <v>0</v>
          </cell>
          <cell r="O10324">
            <v>0</v>
          </cell>
          <cell r="P10324">
            <v>0</v>
          </cell>
          <cell r="R10324" t="str">
            <v>SINAPI</v>
          </cell>
        </row>
        <row r="10325">
          <cell r="G10325">
            <v>0</v>
          </cell>
          <cell r="H10325">
            <v>0</v>
          </cell>
          <cell r="O10325">
            <v>0</v>
          </cell>
          <cell r="P10325">
            <v>0</v>
          </cell>
          <cell r="R10325" t="str">
            <v>SINAPI</v>
          </cell>
        </row>
        <row r="10326">
          <cell r="G10326">
            <v>0</v>
          </cell>
          <cell r="H10326">
            <v>0</v>
          </cell>
          <cell r="O10326">
            <v>0</v>
          </cell>
          <cell r="P10326">
            <v>0</v>
          </cell>
          <cell r="R10326" t="str">
            <v>SINAPI</v>
          </cell>
        </row>
        <row r="10327">
          <cell r="G10327">
            <v>0</v>
          </cell>
          <cell r="H10327">
            <v>0</v>
          </cell>
          <cell r="O10327">
            <v>0</v>
          </cell>
          <cell r="P10327">
            <v>0</v>
          </cell>
          <cell r="R10327" t="str">
            <v>SINAPI</v>
          </cell>
        </row>
        <row r="10328">
          <cell r="G10328">
            <v>0</v>
          </cell>
          <cell r="H10328">
            <v>0</v>
          </cell>
          <cell r="O10328">
            <v>0</v>
          </cell>
          <cell r="P10328">
            <v>0</v>
          </cell>
          <cell r="R10328" t="str">
            <v>SINAPI</v>
          </cell>
        </row>
        <row r="10329">
          <cell r="G10329">
            <v>0</v>
          </cell>
          <cell r="H10329">
            <v>0</v>
          </cell>
          <cell r="O10329">
            <v>0</v>
          </cell>
          <cell r="P10329">
            <v>0</v>
          </cell>
          <cell r="R10329" t="str">
            <v>SINAPI</v>
          </cell>
        </row>
        <row r="10330">
          <cell r="G10330">
            <v>0</v>
          </cell>
          <cell r="H10330">
            <v>0</v>
          </cell>
          <cell r="O10330">
            <v>0</v>
          </cell>
          <cell r="P10330">
            <v>0</v>
          </cell>
          <cell r="R10330" t="str">
            <v>SINAPI</v>
          </cell>
        </row>
        <row r="10331">
          <cell r="G10331">
            <v>0</v>
          </cell>
          <cell r="H10331">
            <v>0</v>
          </cell>
          <cell r="O10331">
            <v>0</v>
          </cell>
          <cell r="P10331">
            <v>0</v>
          </cell>
          <cell r="R10331" t="str">
            <v>SINAPI</v>
          </cell>
        </row>
        <row r="10332">
          <cell r="G10332">
            <v>0</v>
          </cell>
          <cell r="H10332">
            <v>0</v>
          </cell>
          <cell r="O10332">
            <v>0</v>
          </cell>
          <cell r="P10332">
            <v>0</v>
          </cell>
          <cell r="R10332" t="str">
            <v>SINAPI</v>
          </cell>
        </row>
        <row r="10333">
          <cell r="G10333">
            <v>0</v>
          </cell>
          <cell r="H10333">
            <v>0</v>
          </cell>
          <cell r="O10333">
            <v>0</v>
          </cell>
          <cell r="P10333">
            <v>0</v>
          </cell>
          <cell r="R10333" t="str">
            <v>SINAPI</v>
          </cell>
        </row>
        <row r="10334">
          <cell r="G10334">
            <v>0</v>
          </cell>
          <cell r="H10334">
            <v>0</v>
          </cell>
          <cell r="O10334">
            <v>0</v>
          </cell>
          <cell r="P10334">
            <v>0</v>
          </cell>
          <cell r="R10334" t="str">
            <v>SINAPI</v>
          </cell>
        </row>
        <row r="10335">
          <cell r="G10335">
            <v>0</v>
          </cell>
          <cell r="H10335">
            <v>0</v>
          </cell>
          <cell r="O10335">
            <v>0</v>
          </cell>
          <cell r="P10335">
            <v>0</v>
          </cell>
          <cell r="R10335" t="str">
            <v>SINAPI</v>
          </cell>
        </row>
        <row r="10336">
          <cell r="G10336">
            <v>0</v>
          </cell>
          <cell r="H10336">
            <v>0</v>
          </cell>
          <cell r="O10336">
            <v>0</v>
          </cell>
          <cell r="P10336">
            <v>0</v>
          </cell>
          <cell r="R10336" t="str">
            <v>SINAPI</v>
          </cell>
        </row>
        <row r="10337">
          <cell r="G10337">
            <v>0</v>
          </cell>
          <cell r="H10337">
            <v>0</v>
          </cell>
          <cell r="O10337">
            <v>0</v>
          </cell>
          <cell r="P10337">
            <v>0</v>
          </cell>
          <cell r="R10337" t="str">
            <v>SINAPI</v>
          </cell>
        </row>
        <row r="10338">
          <cell r="G10338">
            <v>0</v>
          </cell>
          <cell r="H10338">
            <v>0</v>
          </cell>
          <cell r="O10338">
            <v>0</v>
          </cell>
          <cell r="P10338">
            <v>0</v>
          </cell>
          <cell r="R10338" t="str">
            <v>SINAPI</v>
          </cell>
        </row>
        <row r="10339">
          <cell r="G10339">
            <v>0</v>
          </cell>
          <cell r="H10339">
            <v>0</v>
          </cell>
          <cell r="O10339">
            <v>0</v>
          </cell>
          <cell r="P10339">
            <v>0</v>
          </cell>
          <cell r="R10339" t="str">
            <v>SINAPI</v>
          </cell>
        </row>
        <row r="10340">
          <cell r="G10340">
            <v>0</v>
          </cell>
          <cell r="H10340">
            <v>0</v>
          </cell>
          <cell r="O10340">
            <v>0</v>
          </cell>
          <cell r="P10340">
            <v>0</v>
          </cell>
          <cell r="R10340" t="str">
            <v>SINAPI</v>
          </cell>
        </row>
        <row r="10341">
          <cell r="G10341">
            <v>0</v>
          </cell>
          <cell r="H10341">
            <v>0</v>
          </cell>
          <cell r="O10341">
            <v>0</v>
          </cell>
          <cell r="P10341">
            <v>0</v>
          </cell>
          <cell r="R10341" t="str">
            <v>SINAPI</v>
          </cell>
        </row>
        <row r="10342">
          <cell r="G10342">
            <v>0</v>
          </cell>
          <cell r="H10342">
            <v>0</v>
          </cell>
          <cell r="O10342">
            <v>0</v>
          </cell>
          <cell r="P10342">
            <v>0</v>
          </cell>
          <cell r="R10342" t="str">
            <v>SINAPI</v>
          </cell>
        </row>
        <row r="10343">
          <cell r="G10343">
            <v>0</v>
          </cell>
          <cell r="H10343">
            <v>0</v>
          </cell>
          <cell r="O10343">
            <v>0</v>
          </cell>
          <cell r="P10343">
            <v>0</v>
          </cell>
          <cell r="R10343" t="str">
            <v>SINAPI</v>
          </cell>
        </row>
        <row r="10344">
          <cell r="G10344">
            <v>0</v>
          </cell>
          <cell r="H10344">
            <v>0</v>
          </cell>
          <cell r="O10344">
            <v>0</v>
          </cell>
          <cell r="P10344">
            <v>0</v>
          </cell>
          <cell r="R10344" t="str">
            <v>SINAPI</v>
          </cell>
        </row>
        <row r="10345">
          <cell r="G10345">
            <v>0</v>
          </cell>
          <cell r="H10345">
            <v>0</v>
          </cell>
          <cell r="O10345">
            <v>0</v>
          </cell>
          <cell r="P10345">
            <v>0</v>
          </cell>
          <cell r="R10345" t="str">
            <v>SINAPI</v>
          </cell>
        </row>
        <row r="10346">
          <cell r="G10346">
            <v>0</v>
          </cell>
          <cell r="H10346">
            <v>0</v>
          </cell>
          <cell r="O10346">
            <v>0</v>
          </cell>
          <cell r="P10346">
            <v>0</v>
          </cell>
          <cell r="R10346" t="str">
            <v>SINAPI</v>
          </cell>
        </row>
        <row r="10347">
          <cell r="G10347">
            <v>0</v>
          </cell>
          <cell r="H10347">
            <v>0</v>
          </cell>
          <cell r="O10347">
            <v>0</v>
          </cell>
          <cell r="P10347">
            <v>0</v>
          </cell>
          <cell r="R10347" t="str">
            <v>SINAPI</v>
          </cell>
        </row>
        <row r="10348">
          <cell r="G10348">
            <v>0</v>
          </cell>
          <cell r="H10348">
            <v>0</v>
          </cell>
          <cell r="O10348">
            <v>0</v>
          </cell>
          <cell r="P10348">
            <v>0</v>
          </cell>
          <cell r="R10348" t="str">
            <v>SINAPI</v>
          </cell>
        </row>
        <row r="10349">
          <cell r="G10349">
            <v>0</v>
          </cell>
          <cell r="H10349">
            <v>0</v>
          </cell>
          <cell r="O10349">
            <v>0</v>
          </cell>
          <cell r="P10349">
            <v>0</v>
          </cell>
          <cell r="R10349" t="str">
            <v>SINAPI</v>
          </cell>
        </row>
        <row r="10350">
          <cell r="G10350">
            <v>0</v>
          </cell>
          <cell r="H10350">
            <v>0</v>
          </cell>
          <cell r="O10350">
            <v>0</v>
          </cell>
          <cell r="P10350">
            <v>0</v>
          </cell>
          <cell r="R10350" t="str">
            <v>SINAPI</v>
          </cell>
        </row>
        <row r="10351">
          <cell r="G10351">
            <v>0</v>
          </cell>
          <cell r="H10351">
            <v>0</v>
          </cell>
          <cell r="O10351">
            <v>0</v>
          </cell>
          <cell r="P10351">
            <v>0</v>
          </cell>
          <cell r="R10351" t="str">
            <v>SINAPI</v>
          </cell>
        </row>
        <row r="10352">
          <cell r="G10352">
            <v>0</v>
          </cell>
          <cell r="H10352">
            <v>0</v>
          </cell>
          <cell r="O10352">
            <v>0</v>
          </cell>
          <cell r="P10352">
            <v>0</v>
          </cell>
          <cell r="R10352" t="str">
            <v>SINAPI</v>
          </cell>
        </row>
        <row r="10353">
          <cell r="G10353">
            <v>0</v>
          </cell>
          <cell r="H10353">
            <v>0</v>
          </cell>
          <cell r="O10353">
            <v>0</v>
          </cell>
          <cell r="P10353">
            <v>0</v>
          </cell>
          <cell r="R10353" t="str">
            <v>SINAPI</v>
          </cell>
        </row>
        <row r="10354">
          <cell r="G10354">
            <v>0</v>
          </cell>
          <cell r="H10354">
            <v>0</v>
          </cell>
          <cell r="O10354">
            <v>0</v>
          </cell>
          <cell r="P10354">
            <v>0</v>
          </cell>
          <cell r="R10354" t="str">
            <v>SINAPI</v>
          </cell>
        </row>
        <row r="10355">
          <cell r="G10355">
            <v>0</v>
          </cell>
          <cell r="H10355">
            <v>0</v>
          </cell>
          <cell r="O10355">
            <v>0</v>
          </cell>
          <cell r="P10355">
            <v>0</v>
          </cell>
          <cell r="R10355" t="str">
            <v>SINAPI</v>
          </cell>
        </row>
        <row r="10356">
          <cell r="G10356">
            <v>0</v>
          </cell>
          <cell r="H10356">
            <v>0</v>
          </cell>
          <cell r="O10356">
            <v>0</v>
          </cell>
          <cell r="P10356">
            <v>0</v>
          </cell>
          <cell r="R10356" t="str">
            <v>SINAPI</v>
          </cell>
        </row>
        <row r="10357">
          <cell r="G10357">
            <v>0</v>
          </cell>
          <cell r="H10357">
            <v>0</v>
          </cell>
          <cell r="O10357">
            <v>0</v>
          </cell>
          <cell r="P10357">
            <v>0</v>
          </cell>
          <cell r="R10357" t="str">
            <v>SINAPI</v>
          </cell>
        </row>
        <row r="10358">
          <cell r="G10358">
            <v>0</v>
          </cell>
          <cell r="H10358">
            <v>0</v>
          </cell>
          <cell r="O10358">
            <v>0</v>
          </cell>
          <cell r="P10358">
            <v>0</v>
          </cell>
          <cell r="R10358" t="str">
            <v>SINAPI</v>
          </cell>
        </row>
        <row r="10359">
          <cell r="G10359">
            <v>0</v>
          </cell>
          <cell r="H10359">
            <v>0</v>
          </cell>
          <cell r="O10359">
            <v>0</v>
          </cell>
          <cell r="P10359">
            <v>0</v>
          </cell>
          <cell r="R10359" t="str">
            <v>SINAPI</v>
          </cell>
        </row>
        <row r="10360">
          <cell r="G10360">
            <v>0</v>
          </cell>
          <cell r="H10360">
            <v>0</v>
          </cell>
          <cell r="O10360">
            <v>0</v>
          </cell>
          <cell r="P10360">
            <v>0</v>
          </cell>
          <cell r="R10360" t="str">
            <v>SINAPI</v>
          </cell>
        </row>
        <row r="10361">
          <cell r="G10361">
            <v>0</v>
          </cell>
          <cell r="H10361">
            <v>0</v>
          </cell>
          <cell r="O10361">
            <v>0</v>
          </cell>
          <cell r="P10361">
            <v>0</v>
          </cell>
          <cell r="R10361" t="str">
            <v>SINAPI</v>
          </cell>
        </row>
        <row r="10362">
          <cell r="G10362">
            <v>0</v>
          </cell>
          <cell r="H10362">
            <v>0</v>
          </cell>
          <cell r="O10362">
            <v>0</v>
          </cell>
          <cell r="P10362">
            <v>0</v>
          </cell>
          <cell r="R10362" t="str">
            <v>SINAPI</v>
          </cell>
        </row>
        <row r="10363">
          <cell r="G10363">
            <v>0</v>
          </cell>
          <cell r="H10363">
            <v>0</v>
          </cell>
          <cell r="O10363">
            <v>0</v>
          </cell>
          <cell r="P10363">
            <v>0</v>
          </cell>
          <cell r="R10363" t="str">
            <v>SINAPI</v>
          </cell>
        </row>
        <row r="10364">
          <cell r="G10364">
            <v>0</v>
          </cell>
          <cell r="H10364">
            <v>0</v>
          </cell>
          <cell r="O10364">
            <v>0</v>
          </cell>
          <cell r="P10364">
            <v>0</v>
          </cell>
          <cell r="R10364" t="str">
            <v>SINAPI</v>
          </cell>
        </row>
        <row r="10365">
          <cell r="G10365">
            <v>0</v>
          </cell>
          <cell r="H10365">
            <v>0</v>
          </cell>
          <cell r="O10365">
            <v>0</v>
          </cell>
          <cell r="P10365">
            <v>0</v>
          </cell>
          <cell r="R10365" t="str">
            <v>SINAPI</v>
          </cell>
        </row>
        <row r="10366">
          <cell r="G10366">
            <v>0</v>
          </cell>
          <cell r="H10366">
            <v>0</v>
          </cell>
          <cell r="O10366">
            <v>0</v>
          </cell>
          <cell r="P10366">
            <v>0</v>
          </cell>
          <cell r="R10366" t="str">
            <v>SINAPI</v>
          </cell>
        </row>
        <row r="10367">
          <cell r="G10367">
            <v>0</v>
          </cell>
          <cell r="H10367">
            <v>0</v>
          </cell>
          <cell r="O10367">
            <v>0</v>
          </cell>
          <cell r="P10367">
            <v>0</v>
          </cell>
          <cell r="R10367" t="str">
            <v>SINAPI</v>
          </cell>
        </row>
        <row r="10368">
          <cell r="G10368">
            <v>0</v>
          </cell>
          <cell r="H10368">
            <v>0</v>
          </cell>
          <cell r="O10368">
            <v>0</v>
          </cell>
          <cell r="P10368">
            <v>0</v>
          </cell>
          <cell r="R10368" t="str">
            <v>SINAPI</v>
          </cell>
        </row>
        <row r="10369">
          <cell r="G10369">
            <v>0</v>
          </cell>
          <cell r="H10369">
            <v>0</v>
          </cell>
          <cell r="O10369">
            <v>0</v>
          </cell>
          <cell r="P10369">
            <v>0</v>
          </cell>
          <cell r="R10369" t="str">
            <v>SINAPI</v>
          </cell>
        </row>
        <row r="10370">
          <cell r="G10370">
            <v>0</v>
          </cell>
          <cell r="H10370">
            <v>0</v>
          </cell>
          <cell r="O10370">
            <v>0</v>
          </cell>
          <cell r="P10370">
            <v>0</v>
          </cell>
          <cell r="R10370" t="str">
            <v>SINAPI</v>
          </cell>
        </row>
        <row r="10371">
          <cell r="G10371">
            <v>0</v>
          </cell>
          <cell r="H10371">
            <v>0</v>
          </cell>
          <cell r="O10371">
            <v>0</v>
          </cell>
          <cell r="P10371">
            <v>0</v>
          </cell>
          <cell r="R10371" t="str">
            <v>SINAPI</v>
          </cell>
        </row>
        <row r="10372">
          <cell r="G10372">
            <v>0</v>
          </cell>
          <cell r="H10372">
            <v>0</v>
          </cell>
          <cell r="O10372">
            <v>0</v>
          </cell>
          <cell r="P10372">
            <v>0</v>
          </cell>
          <cell r="R10372" t="str">
            <v>SINAPI</v>
          </cell>
        </row>
        <row r="10373">
          <cell r="G10373">
            <v>0</v>
          </cell>
          <cell r="H10373">
            <v>0</v>
          </cell>
          <cell r="O10373">
            <v>0</v>
          </cell>
          <cell r="P10373">
            <v>0</v>
          </cell>
          <cell r="R10373" t="str">
            <v>SINAPI</v>
          </cell>
        </row>
        <row r="10374">
          <cell r="G10374">
            <v>0</v>
          </cell>
          <cell r="H10374">
            <v>0</v>
          </cell>
          <cell r="O10374">
            <v>0</v>
          </cell>
          <cell r="P10374">
            <v>0</v>
          </cell>
          <cell r="R10374" t="str">
            <v>SINAPI</v>
          </cell>
        </row>
        <row r="10375">
          <cell r="G10375">
            <v>0</v>
          </cell>
          <cell r="H10375">
            <v>0</v>
          </cell>
          <cell r="O10375">
            <v>0</v>
          </cell>
          <cell r="P10375">
            <v>0</v>
          </cell>
          <cell r="R10375" t="str">
            <v>SINAPI</v>
          </cell>
        </row>
        <row r="10376">
          <cell r="G10376">
            <v>0</v>
          </cell>
          <cell r="H10376">
            <v>0</v>
          </cell>
          <cell r="O10376">
            <v>0</v>
          </cell>
          <cell r="P10376">
            <v>0</v>
          </cell>
          <cell r="R10376" t="str">
            <v>SINAPI</v>
          </cell>
        </row>
        <row r="10377">
          <cell r="G10377">
            <v>0</v>
          </cell>
          <cell r="H10377">
            <v>0</v>
          </cell>
          <cell r="O10377">
            <v>0</v>
          </cell>
          <cell r="P10377">
            <v>0</v>
          </cell>
          <cell r="R10377" t="str">
            <v>SINAPI</v>
          </cell>
        </row>
        <row r="10378">
          <cell r="G10378">
            <v>0</v>
          </cell>
          <cell r="H10378">
            <v>0</v>
          </cell>
          <cell r="O10378">
            <v>0</v>
          </cell>
          <cell r="P10378">
            <v>0</v>
          </cell>
          <cell r="R10378" t="str">
            <v>SINAPI</v>
          </cell>
        </row>
        <row r="10379">
          <cell r="G10379">
            <v>0</v>
          </cell>
          <cell r="H10379">
            <v>0</v>
          </cell>
          <cell r="O10379">
            <v>0</v>
          </cell>
          <cell r="P10379">
            <v>0</v>
          </cell>
          <cell r="R10379" t="str">
            <v>SINAPI</v>
          </cell>
        </row>
        <row r="10380">
          <cell r="G10380">
            <v>0</v>
          </cell>
          <cell r="H10380">
            <v>0</v>
          </cell>
          <cell r="O10380">
            <v>0</v>
          </cell>
          <cell r="P10380">
            <v>0</v>
          </cell>
          <cell r="R10380" t="str">
            <v>SINAPI</v>
          </cell>
        </row>
        <row r="10381">
          <cell r="G10381">
            <v>0</v>
          </cell>
          <cell r="H10381">
            <v>0</v>
          </cell>
          <cell r="O10381">
            <v>0</v>
          </cell>
          <cell r="P10381">
            <v>0</v>
          </cell>
          <cell r="R10381" t="str">
            <v>SINAPI</v>
          </cell>
        </row>
        <row r="10382">
          <cell r="G10382">
            <v>0</v>
          </cell>
          <cell r="H10382">
            <v>0</v>
          </cell>
          <cell r="O10382">
            <v>0</v>
          </cell>
          <cell r="P10382">
            <v>0</v>
          </cell>
          <cell r="R10382" t="str">
            <v>SINAPI</v>
          </cell>
        </row>
        <row r="10383">
          <cell r="G10383">
            <v>0</v>
          </cell>
          <cell r="H10383">
            <v>0</v>
          </cell>
          <cell r="O10383">
            <v>0</v>
          </cell>
          <cell r="P10383">
            <v>0</v>
          </cell>
          <cell r="R10383" t="str">
            <v>SINAPI</v>
          </cell>
        </row>
        <row r="10384">
          <cell r="G10384">
            <v>0</v>
          </cell>
          <cell r="H10384">
            <v>0</v>
          </cell>
          <cell r="O10384">
            <v>0</v>
          </cell>
          <cell r="P10384">
            <v>0</v>
          </cell>
          <cell r="R10384" t="str">
            <v>SINAPI</v>
          </cell>
        </row>
        <row r="10385">
          <cell r="G10385">
            <v>0</v>
          </cell>
          <cell r="H10385">
            <v>0</v>
          </cell>
          <cell r="O10385">
            <v>0</v>
          </cell>
          <cell r="P10385">
            <v>0</v>
          </cell>
          <cell r="R10385" t="str">
            <v>SINAPI</v>
          </cell>
        </row>
        <row r="10386">
          <cell r="G10386">
            <v>0</v>
          </cell>
          <cell r="H10386">
            <v>0</v>
          </cell>
          <cell r="O10386">
            <v>0</v>
          </cell>
          <cell r="P10386">
            <v>0</v>
          </cell>
          <cell r="R10386" t="str">
            <v>SINAPI</v>
          </cell>
        </row>
        <row r="10387">
          <cell r="G10387">
            <v>0</v>
          </cell>
          <cell r="H10387">
            <v>0</v>
          </cell>
          <cell r="O10387">
            <v>0</v>
          </cell>
          <cell r="P10387">
            <v>0</v>
          </cell>
          <cell r="R10387" t="str">
            <v>SINAPI</v>
          </cell>
        </row>
        <row r="10388">
          <cell r="G10388">
            <v>0</v>
          </cell>
          <cell r="H10388">
            <v>0</v>
          </cell>
          <cell r="O10388">
            <v>0</v>
          </cell>
          <cell r="P10388">
            <v>0</v>
          </cell>
          <cell r="R10388" t="str">
            <v>SINAPI</v>
          </cell>
        </row>
        <row r="10389">
          <cell r="G10389">
            <v>0</v>
          </cell>
          <cell r="H10389">
            <v>0</v>
          </cell>
          <cell r="O10389">
            <v>0</v>
          </cell>
          <cell r="P10389">
            <v>0</v>
          </cell>
          <cell r="R10389" t="str">
            <v>SINAPI</v>
          </cell>
        </row>
        <row r="10390">
          <cell r="G10390">
            <v>0</v>
          </cell>
          <cell r="H10390">
            <v>0</v>
          </cell>
          <cell r="O10390">
            <v>0</v>
          </cell>
          <cell r="P10390">
            <v>0</v>
          </cell>
          <cell r="R10390" t="str">
            <v>SINAPI</v>
          </cell>
        </row>
        <row r="10391">
          <cell r="G10391">
            <v>0</v>
          </cell>
          <cell r="H10391">
            <v>0</v>
          </cell>
          <cell r="O10391">
            <v>0</v>
          </cell>
          <cell r="P10391">
            <v>0</v>
          </cell>
          <cell r="R10391" t="str">
            <v>SINAPI</v>
          </cell>
        </row>
        <row r="10392">
          <cell r="G10392">
            <v>0</v>
          </cell>
          <cell r="H10392">
            <v>0</v>
          </cell>
          <cell r="O10392">
            <v>0</v>
          </cell>
          <cell r="P10392">
            <v>0</v>
          </cell>
          <cell r="R10392" t="str">
            <v>SINAPI</v>
          </cell>
        </row>
        <row r="10393">
          <cell r="G10393">
            <v>0</v>
          </cell>
          <cell r="H10393">
            <v>0</v>
          </cell>
          <cell r="O10393">
            <v>0</v>
          </cell>
          <cell r="P10393">
            <v>0</v>
          </cell>
          <cell r="R10393" t="str">
            <v>SINAPI</v>
          </cell>
        </row>
        <row r="10394">
          <cell r="G10394">
            <v>0</v>
          </cell>
          <cell r="H10394">
            <v>0</v>
          </cell>
          <cell r="O10394">
            <v>0</v>
          </cell>
          <cell r="P10394">
            <v>0</v>
          </cell>
          <cell r="R10394" t="str">
            <v>SINAPI</v>
          </cell>
        </row>
        <row r="10395">
          <cell r="G10395">
            <v>0</v>
          </cell>
          <cell r="H10395">
            <v>0</v>
          </cell>
          <cell r="O10395">
            <v>0</v>
          </cell>
          <cell r="P10395">
            <v>0</v>
          </cell>
          <cell r="R10395" t="str">
            <v>SINAPI</v>
          </cell>
        </row>
        <row r="10396">
          <cell r="G10396">
            <v>0</v>
          </cell>
          <cell r="H10396">
            <v>0</v>
          </cell>
          <cell r="O10396">
            <v>0</v>
          </cell>
          <cell r="P10396">
            <v>0</v>
          </cell>
          <cell r="R10396" t="str">
            <v>SINAPI</v>
          </cell>
        </row>
        <row r="10397">
          <cell r="G10397">
            <v>0</v>
          </cell>
          <cell r="H10397">
            <v>0</v>
          </cell>
          <cell r="O10397">
            <v>0</v>
          </cell>
          <cell r="P10397">
            <v>0</v>
          </cell>
          <cell r="R10397" t="str">
            <v>SINAPI</v>
          </cell>
        </row>
        <row r="10398">
          <cell r="G10398">
            <v>0</v>
          </cell>
          <cell r="H10398">
            <v>0</v>
          </cell>
          <cell r="O10398">
            <v>0</v>
          </cell>
          <cell r="P10398">
            <v>0</v>
          </cell>
          <cell r="R10398" t="str">
            <v>SINAPI</v>
          </cell>
        </row>
        <row r="10399">
          <cell r="G10399">
            <v>0</v>
          </cell>
          <cell r="H10399">
            <v>0</v>
          </cell>
          <cell r="O10399">
            <v>0</v>
          </cell>
          <cell r="P10399">
            <v>0</v>
          </cell>
          <cell r="R10399" t="str">
            <v>SINAPI</v>
          </cell>
        </row>
        <row r="10400">
          <cell r="G10400">
            <v>0</v>
          </cell>
          <cell r="H10400">
            <v>0</v>
          </cell>
          <cell r="O10400">
            <v>0</v>
          </cell>
          <cell r="P10400">
            <v>0</v>
          </cell>
          <cell r="R10400" t="str">
            <v>SINAPI</v>
          </cell>
        </row>
        <row r="10401">
          <cell r="G10401">
            <v>0</v>
          </cell>
          <cell r="H10401">
            <v>0</v>
          </cell>
          <cell r="O10401">
            <v>0</v>
          </cell>
          <cell r="P10401">
            <v>0</v>
          </cell>
          <cell r="R10401" t="str">
            <v>SINAPI</v>
          </cell>
        </row>
        <row r="10402">
          <cell r="G10402">
            <v>0</v>
          </cell>
          <cell r="H10402">
            <v>0</v>
          </cell>
          <cell r="O10402">
            <v>0</v>
          </cell>
          <cell r="P10402">
            <v>0</v>
          </cell>
          <cell r="R10402" t="str">
            <v>SINAPI</v>
          </cell>
        </row>
        <row r="10403">
          <cell r="G10403">
            <v>0</v>
          </cell>
          <cell r="H10403">
            <v>0</v>
          </cell>
          <cell r="O10403">
            <v>0</v>
          </cell>
          <cell r="P10403">
            <v>0</v>
          </cell>
          <cell r="R10403" t="str">
            <v>SINAPI</v>
          </cell>
        </row>
        <row r="10404">
          <cell r="G10404">
            <v>0</v>
          </cell>
          <cell r="H10404">
            <v>0</v>
          </cell>
          <cell r="O10404">
            <v>0</v>
          </cell>
          <cell r="P10404">
            <v>0</v>
          </cell>
          <cell r="R10404" t="str">
            <v>SINAPI</v>
          </cell>
        </row>
        <row r="10405">
          <cell r="G10405">
            <v>0</v>
          </cell>
          <cell r="H10405">
            <v>0</v>
          </cell>
          <cell r="O10405">
            <v>0</v>
          </cell>
          <cell r="P10405">
            <v>0</v>
          </cell>
          <cell r="R10405" t="str">
            <v>SINAPI</v>
          </cell>
        </row>
        <row r="10406">
          <cell r="G10406">
            <v>0</v>
          </cell>
          <cell r="H10406">
            <v>0</v>
          </cell>
          <cell r="O10406">
            <v>0</v>
          </cell>
          <cell r="P10406">
            <v>0</v>
          </cell>
          <cell r="R10406" t="str">
            <v>SINAPI</v>
          </cell>
        </row>
        <row r="10407">
          <cell r="G10407">
            <v>0</v>
          </cell>
          <cell r="H10407">
            <v>0</v>
          </cell>
          <cell r="O10407">
            <v>0</v>
          </cell>
          <cell r="P10407">
            <v>0</v>
          </cell>
          <cell r="R10407" t="str">
            <v>SINAPI</v>
          </cell>
        </row>
        <row r="10408">
          <cell r="G10408">
            <v>0</v>
          </cell>
          <cell r="H10408">
            <v>0</v>
          </cell>
          <cell r="O10408">
            <v>0</v>
          </cell>
          <cell r="P10408">
            <v>0</v>
          </cell>
          <cell r="R10408" t="str">
            <v>SINAPI</v>
          </cell>
        </row>
        <row r="10409">
          <cell r="G10409">
            <v>0</v>
          </cell>
          <cell r="H10409">
            <v>0</v>
          </cell>
          <cell r="O10409">
            <v>0</v>
          </cell>
          <cell r="P10409">
            <v>0</v>
          </cell>
          <cell r="R10409" t="str">
            <v>SINAPI</v>
          </cell>
        </row>
        <row r="10410">
          <cell r="G10410">
            <v>0</v>
          </cell>
          <cell r="H10410">
            <v>0</v>
          </cell>
          <cell r="O10410">
            <v>0</v>
          </cell>
          <cell r="P10410">
            <v>0</v>
          </cell>
          <cell r="R10410" t="str">
            <v>SINAPI</v>
          </cell>
        </row>
        <row r="10411">
          <cell r="G10411">
            <v>0</v>
          </cell>
          <cell r="H10411">
            <v>0</v>
          </cell>
          <cell r="O10411">
            <v>0</v>
          </cell>
          <cell r="P10411">
            <v>0</v>
          </cell>
          <cell r="R10411" t="str">
            <v>SINAPI</v>
          </cell>
        </row>
        <row r="10412">
          <cell r="G10412">
            <v>0</v>
          </cell>
          <cell r="H10412">
            <v>0</v>
          </cell>
          <cell r="O10412">
            <v>0</v>
          </cell>
          <cell r="P10412">
            <v>0</v>
          </cell>
          <cell r="R10412" t="str">
            <v>SINAPI</v>
          </cell>
        </row>
        <row r="10413">
          <cell r="G10413">
            <v>0</v>
          </cell>
          <cell r="H10413">
            <v>0</v>
          </cell>
          <cell r="O10413">
            <v>0</v>
          </cell>
          <cell r="P10413">
            <v>0</v>
          </cell>
          <cell r="R10413" t="str">
            <v>SINAPI</v>
          </cell>
        </row>
        <row r="10414">
          <cell r="G10414">
            <v>0</v>
          </cell>
          <cell r="H10414">
            <v>0</v>
          </cell>
          <cell r="O10414">
            <v>0</v>
          </cell>
          <cell r="P10414">
            <v>0</v>
          </cell>
          <cell r="R10414" t="str">
            <v>SINAPI</v>
          </cell>
        </row>
        <row r="10415">
          <cell r="G10415">
            <v>0</v>
          </cell>
          <cell r="H10415">
            <v>0</v>
          </cell>
          <cell r="O10415">
            <v>0</v>
          </cell>
          <cell r="P10415">
            <v>0</v>
          </cell>
          <cell r="R10415" t="str">
            <v>SINAPI</v>
          </cell>
        </row>
        <row r="10416">
          <cell r="G10416">
            <v>0</v>
          </cell>
          <cell r="H10416">
            <v>0</v>
          </cell>
          <cell r="O10416">
            <v>0</v>
          </cell>
          <cell r="P10416">
            <v>0</v>
          </cell>
          <cell r="R10416" t="str">
            <v>SINAPI</v>
          </cell>
        </row>
        <row r="10417">
          <cell r="G10417">
            <v>0</v>
          </cell>
          <cell r="H10417">
            <v>0</v>
          </cell>
          <cell r="O10417">
            <v>0</v>
          </cell>
          <cell r="P10417">
            <v>0</v>
          </cell>
          <cell r="R10417" t="str">
            <v>SINAPI</v>
          </cell>
        </row>
        <row r="10418">
          <cell r="G10418">
            <v>0</v>
          </cell>
          <cell r="H10418">
            <v>0</v>
          </cell>
          <cell r="O10418">
            <v>0</v>
          </cell>
          <cell r="P10418">
            <v>0</v>
          </cell>
          <cell r="R10418" t="str">
            <v>SINAPI</v>
          </cell>
        </row>
        <row r="10419">
          <cell r="G10419">
            <v>0</v>
          </cell>
          <cell r="H10419">
            <v>0</v>
          </cell>
          <cell r="O10419">
            <v>0</v>
          </cell>
          <cell r="P10419">
            <v>0</v>
          </cell>
          <cell r="R10419" t="str">
            <v>SINAPI</v>
          </cell>
        </row>
        <row r="10420">
          <cell r="G10420">
            <v>0</v>
          </cell>
          <cell r="H10420">
            <v>0</v>
          </cell>
          <cell r="O10420">
            <v>0</v>
          </cell>
          <cell r="P10420">
            <v>0</v>
          </cell>
          <cell r="R10420" t="str">
            <v>SINAPI</v>
          </cell>
        </row>
        <row r="10421">
          <cell r="G10421">
            <v>0</v>
          </cell>
          <cell r="H10421">
            <v>0</v>
          </cell>
          <cell r="O10421">
            <v>0</v>
          </cell>
          <cell r="P10421">
            <v>0</v>
          </cell>
          <cell r="R10421" t="str">
            <v>SINAPI</v>
          </cell>
        </row>
        <row r="10422">
          <cell r="G10422">
            <v>0</v>
          </cell>
          <cell r="H10422">
            <v>0</v>
          </cell>
          <cell r="O10422">
            <v>0</v>
          </cell>
          <cell r="P10422">
            <v>0</v>
          </cell>
          <cell r="R10422" t="str">
            <v>SINAPI</v>
          </cell>
        </row>
        <row r="10423">
          <cell r="G10423">
            <v>0</v>
          </cell>
          <cell r="H10423">
            <v>0</v>
          </cell>
          <cell r="O10423">
            <v>0</v>
          </cell>
          <cell r="P10423">
            <v>0</v>
          </cell>
          <cell r="R10423" t="str">
            <v>SINAPI</v>
          </cell>
        </row>
        <row r="10424">
          <cell r="G10424">
            <v>0</v>
          </cell>
          <cell r="H10424">
            <v>0</v>
          </cell>
          <cell r="O10424">
            <v>0</v>
          </cell>
          <cell r="P10424">
            <v>0</v>
          </cell>
          <cell r="R10424" t="str">
            <v>SINAPI</v>
          </cell>
        </row>
        <row r="10425">
          <cell r="G10425">
            <v>0</v>
          </cell>
          <cell r="H10425">
            <v>0</v>
          </cell>
          <cell r="O10425">
            <v>0</v>
          </cell>
          <cell r="P10425">
            <v>0</v>
          </cell>
          <cell r="R10425" t="str">
            <v>SINAPI</v>
          </cell>
        </row>
        <row r="10426">
          <cell r="G10426">
            <v>0</v>
          </cell>
          <cell r="H10426">
            <v>0</v>
          </cell>
          <cell r="O10426">
            <v>0</v>
          </cell>
          <cell r="P10426">
            <v>0</v>
          </cell>
          <cell r="R10426" t="str">
            <v>SINAPI</v>
          </cell>
        </row>
        <row r="10427">
          <cell r="G10427">
            <v>0</v>
          </cell>
          <cell r="H10427">
            <v>0</v>
          </cell>
          <cell r="O10427">
            <v>0</v>
          </cell>
          <cell r="P10427">
            <v>0</v>
          </cell>
          <cell r="R10427" t="str">
            <v>SINAPI</v>
          </cell>
        </row>
        <row r="10428">
          <cell r="G10428">
            <v>0</v>
          </cell>
          <cell r="H10428">
            <v>0</v>
          </cell>
          <cell r="O10428">
            <v>0</v>
          </cell>
          <cell r="P10428">
            <v>0</v>
          </cell>
          <cell r="R10428" t="str">
            <v>SINAPI</v>
          </cell>
        </row>
        <row r="10429">
          <cell r="G10429">
            <v>0</v>
          </cell>
          <cell r="H10429">
            <v>0</v>
          </cell>
          <cell r="O10429">
            <v>0</v>
          </cell>
          <cell r="P10429">
            <v>0</v>
          </cell>
          <cell r="R10429" t="str">
            <v>SINAPI</v>
          </cell>
        </row>
        <row r="10430">
          <cell r="G10430">
            <v>0</v>
          </cell>
          <cell r="H10430">
            <v>0</v>
          </cell>
          <cell r="O10430">
            <v>0</v>
          </cell>
          <cell r="P10430">
            <v>0</v>
          </cell>
          <cell r="R10430" t="str">
            <v>SINAPI</v>
          </cell>
        </row>
        <row r="10431">
          <cell r="G10431">
            <v>0</v>
          </cell>
          <cell r="H10431">
            <v>0</v>
          </cell>
          <cell r="O10431">
            <v>0</v>
          </cell>
          <cell r="P10431">
            <v>0</v>
          </cell>
          <cell r="R10431" t="str">
            <v>SINAPI</v>
          </cell>
        </row>
        <row r="10432">
          <cell r="G10432">
            <v>0</v>
          </cell>
          <cell r="H10432">
            <v>0</v>
          </cell>
          <cell r="O10432">
            <v>0</v>
          </cell>
          <cell r="P10432">
            <v>0</v>
          </cell>
          <cell r="R10432" t="str">
            <v>SINAPI</v>
          </cell>
        </row>
        <row r="10433">
          <cell r="G10433">
            <v>0</v>
          </cell>
          <cell r="H10433">
            <v>0</v>
          </cell>
          <cell r="O10433">
            <v>0</v>
          </cell>
          <cell r="P10433">
            <v>0</v>
          </cell>
          <cell r="R10433" t="str">
            <v>SINAPI</v>
          </cell>
        </row>
        <row r="10434">
          <cell r="G10434">
            <v>0</v>
          </cell>
          <cell r="H10434">
            <v>0</v>
          </cell>
          <cell r="O10434">
            <v>0</v>
          </cell>
          <cell r="P10434">
            <v>0</v>
          </cell>
          <cell r="R10434" t="str">
            <v>SINAPI</v>
          </cell>
        </row>
        <row r="10435">
          <cell r="G10435">
            <v>0</v>
          </cell>
          <cell r="H10435">
            <v>0</v>
          </cell>
          <cell r="O10435">
            <v>0</v>
          </cell>
          <cell r="P10435">
            <v>0</v>
          </cell>
          <cell r="R10435" t="str">
            <v>SINAPI</v>
          </cell>
        </row>
        <row r="10436">
          <cell r="G10436">
            <v>0</v>
          </cell>
          <cell r="H10436">
            <v>0</v>
          </cell>
          <cell r="O10436">
            <v>0</v>
          </cell>
          <cell r="P10436">
            <v>0</v>
          </cell>
          <cell r="R10436" t="str">
            <v>SINAPI</v>
          </cell>
        </row>
        <row r="10437">
          <cell r="G10437">
            <v>0</v>
          </cell>
          <cell r="H10437">
            <v>0</v>
          </cell>
          <cell r="O10437">
            <v>0</v>
          </cell>
          <cell r="P10437">
            <v>0</v>
          </cell>
          <cell r="R10437" t="str">
            <v>SINAPI</v>
          </cell>
        </row>
        <row r="10438">
          <cell r="G10438">
            <v>0</v>
          </cell>
          <cell r="H10438">
            <v>0</v>
          </cell>
          <cell r="O10438">
            <v>0</v>
          </cell>
          <cell r="P10438">
            <v>0</v>
          </cell>
          <cell r="R10438" t="str">
            <v>SINAPI</v>
          </cell>
        </row>
        <row r="10439">
          <cell r="G10439">
            <v>0</v>
          </cell>
          <cell r="H10439">
            <v>0</v>
          </cell>
          <cell r="O10439">
            <v>0</v>
          </cell>
          <cell r="P10439">
            <v>0</v>
          </cell>
          <cell r="R10439" t="str">
            <v>SINAPI</v>
          </cell>
        </row>
        <row r="10440">
          <cell r="G10440">
            <v>0</v>
          </cell>
          <cell r="H10440">
            <v>0</v>
          </cell>
          <cell r="O10440">
            <v>0</v>
          </cell>
          <cell r="P10440">
            <v>0</v>
          </cell>
          <cell r="R10440" t="str">
            <v>SINAPI</v>
          </cell>
        </row>
        <row r="10441">
          <cell r="G10441">
            <v>0</v>
          </cell>
          <cell r="H10441">
            <v>0</v>
          </cell>
          <cell r="O10441">
            <v>0</v>
          </cell>
          <cell r="P10441">
            <v>0</v>
          </cell>
          <cell r="R10441" t="str">
            <v>SINAPI</v>
          </cell>
        </row>
        <row r="10442">
          <cell r="G10442">
            <v>0</v>
          </cell>
          <cell r="H10442">
            <v>0</v>
          </cell>
          <cell r="O10442">
            <v>0</v>
          </cell>
          <cell r="P10442">
            <v>0</v>
          </cell>
          <cell r="R10442" t="str">
            <v>SINAPI</v>
          </cell>
        </row>
        <row r="10443">
          <cell r="G10443">
            <v>0</v>
          </cell>
          <cell r="H10443">
            <v>0</v>
          </cell>
          <cell r="O10443">
            <v>0</v>
          </cell>
          <cell r="P10443">
            <v>0</v>
          </cell>
          <cell r="R10443" t="str">
            <v>SINAPI</v>
          </cell>
        </row>
        <row r="10444">
          <cell r="G10444">
            <v>0</v>
          </cell>
          <cell r="H10444">
            <v>0</v>
          </cell>
          <cell r="O10444">
            <v>0</v>
          </cell>
          <cell r="P10444">
            <v>0</v>
          </cell>
          <cell r="R10444" t="str">
            <v>SINAPI</v>
          </cell>
        </row>
        <row r="10445">
          <cell r="G10445">
            <v>0</v>
          </cell>
          <cell r="H10445">
            <v>0</v>
          </cell>
          <cell r="O10445">
            <v>0</v>
          </cell>
          <cell r="P10445">
            <v>0</v>
          </cell>
          <cell r="R10445" t="str">
            <v>SINAPI</v>
          </cell>
        </row>
        <row r="10446">
          <cell r="G10446">
            <v>0</v>
          </cell>
          <cell r="H10446">
            <v>0</v>
          </cell>
          <cell r="O10446">
            <v>0</v>
          </cell>
          <cell r="P10446">
            <v>0</v>
          </cell>
          <cell r="R10446" t="str">
            <v>SINAPI</v>
          </cell>
        </row>
        <row r="10447">
          <cell r="G10447">
            <v>0</v>
          </cell>
          <cell r="H10447">
            <v>0</v>
          </cell>
          <cell r="O10447">
            <v>0</v>
          </cell>
          <cell r="P10447">
            <v>0</v>
          </cell>
          <cell r="R10447" t="str">
            <v>SINAPI</v>
          </cell>
        </row>
        <row r="10448">
          <cell r="G10448">
            <v>0</v>
          </cell>
          <cell r="H10448">
            <v>0</v>
          </cell>
          <cell r="O10448">
            <v>0</v>
          </cell>
          <cell r="P10448">
            <v>0</v>
          </cell>
          <cell r="R10448" t="str">
            <v>SINAPI</v>
          </cell>
        </row>
        <row r="10449">
          <cell r="G10449">
            <v>0</v>
          </cell>
          <cell r="H10449">
            <v>0</v>
          </cell>
          <cell r="O10449">
            <v>0</v>
          </cell>
          <cell r="P10449">
            <v>0</v>
          </cell>
          <cell r="R10449" t="str">
            <v>SINAPI</v>
          </cell>
        </row>
        <row r="10450">
          <cell r="G10450">
            <v>0</v>
          </cell>
          <cell r="H10450">
            <v>0</v>
          </cell>
          <cell r="O10450">
            <v>0</v>
          </cell>
          <cell r="P10450">
            <v>0</v>
          </cell>
          <cell r="R10450" t="str">
            <v>SINAPI</v>
          </cell>
        </row>
        <row r="10451">
          <cell r="G10451">
            <v>0</v>
          </cell>
          <cell r="H10451">
            <v>0</v>
          </cell>
          <cell r="O10451">
            <v>0</v>
          </cell>
          <cell r="P10451">
            <v>0</v>
          </cell>
          <cell r="R10451" t="str">
            <v>SINAPI</v>
          </cell>
        </row>
        <row r="10452">
          <cell r="G10452">
            <v>0</v>
          </cell>
          <cell r="H10452">
            <v>0</v>
          </cell>
          <cell r="O10452">
            <v>0</v>
          </cell>
          <cell r="P10452">
            <v>0</v>
          </cell>
          <cell r="R10452" t="str">
            <v>SINAPI</v>
          </cell>
        </row>
        <row r="10453">
          <cell r="G10453">
            <v>0</v>
          </cell>
          <cell r="H10453">
            <v>0</v>
          </cell>
          <cell r="O10453">
            <v>0</v>
          </cell>
          <cell r="P10453">
            <v>0</v>
          </cell>
          <cell r="R10453" t="str">
            <v>SINAPI</v>
          </cell>
        </row>
        <row r="10454">
          <cell r="G10454">
            <v>0</v>
          </cell>
          <cell r="H10454">
            <v>0</v>
          </cell>
          <cell r="O10454">
            <v>0</v>
          </cell>
          <cell r="P10454">
            <v>0</v>
          </cell>
          <cell r="R10454" t="str">
            <v>SINAPI</v>
          </cell>
        </row>
        <row r="10455">
          <cell r="G10455">
            <v>0</v>
          </cell>
          <cell r="H10455">
            <v>0</v>
          </cell>
          <cell r="O10455">
            <v>0</v>
          </cell>
          <cell r="P10455">
            <v>0</v>
          </cell>
          <cell r="R10455" t="str">
            <v>SINAPI</v>
          </cell>
        </row>
        <row r="10456">
          <cell r="G10456">
            <v>0</v>
          </cell>
          <cell r="H10456">
            <v>0</v>
          </cell>
          <cell r="O10456">
            <v>0</v>
          </cell>
          <cell r="P10456">
            <v>0</v>
          </cell>
          <cell r="R10456" t="str">
            <v>SINAPI</v>
          </cell>
        </row>
        <row r="10457">
          <cell r="G10457">
            <v>0</v>
          </cell>
          <cell r="H10457">
            <v>0</v>
          </cell>
          <cell r="O10457">
            <v>0</v>
          </cell>
          <cell r="P10457">
            <v>0</v>
          </cell>
          <cell r="R10457" t="str">
            <v>SINAPI</v>
          </cell>
        </row>
        <row r="10458">
          <cell r="G10458">
            <v>0</v>
          </cell>
          <cell r="H10458">
            <v>0</v>
          </cell>
          <cell r="O10458">
            <v>0</v>
          </cell>
          <cell r="P10458">
            <v>0</v>
          </cell>
          <cell r="R10458" t="str">
            <v>SINAPI</v>
          </cell>
        </row>
        <row r="10459">
          <cell r="G10459">
            <v>0</v>
          </cell>
          <cell r="H10459">
            <v>0</v>
          </cell>
          <cell r="O10459">
            <v>0</v>
          </cell>
          <cell r="P10459">
            <v>0</v>
          </cell>
          <cell r="R10459" t="str">
            <v>SINAPI</v>
          </cell>
        </row>
        <row r="10460">
          <cell r="G10460">
            <v>0</v>
          </cell>
          <cell r="H10460">
            <v>0</v>
          </cell>
          <cell r="O10460">
            <v>0</v>
          </cell>
          <cell r="P10460">
            <v>0</v>
          </cell>
          <cell r="R10460" t="str">
            <v>SINAPI</v>
          </cell>
        </row>
        <row r="10461">
          <cell r="G10461">
            <v>0</v>
          </cell>
          <cell r="H10461">
            <v>0</v>
          </cell>
          <cell r="O10461">
            <v>0</v>
          </cell>
          <cell r="P10461">
            <v>0</v>
          </cell>
          <cell r="R10461" t="str">
            <v>SINAPI</v>
          </cell>
        </row>
        <row r="10462">
          <cell r="G10462">
            <v>0</v>
          </cell>
          <cell r="H10462">
            <v>0</v>
          </cell>
          <cell r="O10462">
            <v>0</v>
          </cell>
          <cell r="P10462">
            <v>0</v>
          </cell>
          <cell r="R10462" t="str">
            <v>SINAPI</v>
          </cell>
        </row>
        <row r="10463">
          <cell r="G10463">
            <v>0</v>
          </cell>
          <cell r="H10463">
            <v>0</v>
          </cell>
          <cell r="O10463">
            <v>0</v>
          </cell>
          <cell r="P10463">
            <v>0</v>
          </cell>
          <cell r="R10463" t="str">
            <v>SINAPI</v>
          </cell>
        </row>
        <row r="10464">
          <cell r="G10464">
            <v>0</v>
          </cell>
          <cell r="H10464">
            <v>0</v>
          </cell>
          <cell r="O10464">
            <v>0</v>
          </cell>
          <cell r="P10464">
            <v>0</v>
          </cell>
          <cell r="R10464" t="str">
            <v>SINAPI</v>
          </cell>
        </row>
        <row r="10465">
          <cell r="G10465">
            <v>0</v>
          </cell>
          <cell r="H10465">
            <v>0</v>
          </cell>
          <cell r="O10465">
            <v>0</v>
          </cell>
          <cell r="P10465">
            <v>0</v>
          </cell>
          <cell r="R10465" t="str">
            <v>SINAPI</v>
          </cell>
        </row>
        <row r="10466">
          <cell r="G10466">
            <v>0</v>
          </cell>
          <cell r="H10466">
            <v>0</v>
          </cell>
          <cell r="O10466">
            <v>0</v>
          </cell>
          <cell r="P10466">
            <v>0</v>
          </cell>
          <cell r="R10466" t="str">
            <v>SINAPI</v>
          </cell>
        </row>
        <row r="10467">
          <cell r="G10467">
            <v>0</v>
          </cell>
          <cell r="H10467">
            <v>0</v>
          </cell>
          <cell r="O10467">
            <v>0</v>
          </cell>
          <cell r="P10467">
            <v>0</v>
          </cell>
          <cell r="R10467" t="str">
            <v>SINAPI</v>
          </cell>
        </row>
        <row r="10468">
          <cell r="G10468">
            <v>0</v>
          </cell>
          <cell r="H10468">
            <v>0</v>
          </cell>
          <cell r="O10468">
            <v>0</v>
          </cell>
          <cell r="P10468">
            <v>0</v>
          </cell>
          <cell r="R10468" t="str">
            <v>SINAPI</v>
          </cell>
        </row>
        <row r="10469">
          <cell r="G10469">
            <v>0</v>
          </cell>
          <cell r="H10469">
            <v>0</v>
          </cell>
          <cell r="O10469">
            <v>0</v>
          </cell>
          <cell r="P10469">
            <v>0</v>
          </cell>
          <cell r="R10469" t="str">
            <v>SINAPI</v>
          </cell>
        </row>
        <row r="10470">
          <cell r="G10470">
            <v>0</v>
          </cell>
          <cell r="H10470">
            <v>0</v>
          </cell>
          <cell r="O10470">
            <v>0</v>
          </cell>
          <cell r="P10470">
            <v>0</v>
          </cell>
          <cell r="R10470" t="str">
            <v>SINAPI</v>
          </cell>
        </row>
        <row r="10471">
          <cell r="G10471">
            <v>0</v>
          </cell>
          <cell r="H10471">
            <v>0</v>
          </cell>
          <cell r="O10471">
            <v>0</v>
          </cell>
          <cell r="P10471">
            <v>0</v>
          </cell>
          <cell r="R10471" t="str">
            <v>SINAPI</v>
          </cell>
        </row>
        <row r="10472">
          <cell r="G10472">
            <v>0</v>
          </cell>
          <cell r="H10472">
            <v>0</v>
          </cell>
          <cell r="O10472">
            <v>0</v>
          </cell>
          <cell r="P10472">
            <v>0</v>
          </cell>
          <cell r="R10472" t="str">
            <v>SINAPI</v>
          </cell>
        </row>
        <row r="10473">
          <cell r="G10473">
            <v>0</v>
          </cell>
          <cell r="H10473">
            <v>0</v>
          </cell>
          <cell r="O10473">
            <v>0</v>
          </cell>
          <cell r="P10473">
            <v>0</v>
          </cell>
          <cell r="R10473" t="str">
            <v>SINAPI</v>
          </cell>
        </row>
        <row r="10474">
          <cell r="G10474">
            <v>0</v>
          </cell>
          <cell r="H10474">
            <v>0</v>
          </cell>
          <cell r="O10474">
            <v>0</v>
          </cell>
          <cell r="P10474">
            <v>0</v>
          </cell>
          <cell r="R10474" t="str">
            <v>SINAPI</v>
          </cell>
        </row>
        <row r="10475">
          <cell r="G10475">
            <v>0</v>
          </cell>
          <cell r="H10475">
            <v>0</v>
          </cell>
          <cell r="O10475">
            <v>0</v>
          </cell>
          <cell r="P10475">
            <v>0</v>
          </cell>
          <cell r="R10475" t="str">
            <v>SINAPI</v>
          </cell>
        </row>
        <row r="10476">
          <cell r="G10476">
            <v>0</v>
          </cell>
          <cell r="H10476">
            <v>0</v>
          </cell>
          <cell r="O10476">
            <v>0</v>
          </cell>
          <cell r="P10476">
            <v>0</v>
          </cell>
          <cell r="R10476" t="str">
            <v>SINAPI</v>
          </cell>
        </row>
        <row r="10477">
          <cell r="G10477">
            <v>0</v>
          </cell>
          <cell r="H10477">
            <v>0</v>
          </cell>
          <cell r="O10477">
            <v>0</v>
          </cell>
          <cell r="P10477">
            <v>0</v>
          </cell>
          <cell r="R10477" t="str">
            <v>SINAPI</v>
          </cell>
        </row>
        <row r="10478">
          <cell r="G10478">
            <v>0</v>
          </cell>
          <cell r="H10478">
            <v>0</v>
          </cell>
          <cell r="O10478">
            <v>0</v>
          </cell>
          <cell r="P10478">
            <v>0</v>
          </cell>
          <cell r="R10478" t="str">
            <v>SINAPI</v>
          </cell>
        </row>
        <row r="10479">
          <cell r="G10479">
            <v>0</v>
          </cell>
          <cell r="H10479">
            <v>0</v>
          </cell>
          <cell r="O10479">
            <v>0</v>
          </cell>
          <cell r="P10479">
            <v>0</v>
          </cell>
          <cell r="R10479" t="str">
            <v>SINAPI</v>
          </cell>
        </row>
        <row r="10480">
          <cell r="G10480">
            <v>0</v>
          </cell>
          <cell r="H10480">
            <v>0</v>
          </cell>
          <cell r="O10480">
            <v>0</v>
          </cell>
          <cell r="P10480">
            <v>0</v>
          </cell>
          <cell r="R10480" t="str">
            <v>SINAPI</v>
          </cell>
        </row>
        <row r="10481">
          <cell r="G10481">
            <v>0</v>
          </cell>
          <cell r="H10481">
            <v>0</v>
          </cell>
          <cell r="O10481">
            <v>0</v>
          </cell>
          <cell r="P10481">
            <v>0</v>
          </cell>
          <cell r="R10481" t="str">
            <v>SINAPI</v>
          </cell>
        </row>
        <row r="10482">
          <cell r="G10482">
            <v>0</v>
          </cell>
          <cell r="H10482">
            <v>0</v>
          </cell>
          <cell r="O10482">
            <v>0</v>
          </cell>
          <cell r="P10482">
            <v>0</v>
          </cell>
          <cell r="R10482" t="str">
            <v>SINAPI</v>
          </cell>
        </row>
        <row r="10483">
          <cell r="G10483">
            <v>0</v>
          </cell>
          <cell r="H10483">
            <v>0</v>
          </cell>
          <cell r="O10483">
            <v>0</v>
          </cell>
          <cell r="P10483">
            <v>0</v>
          </cell>
          <cell r="R10483" t="str">
            <v>SINAPI</v>
          </cell>
        </row>
        <row r="10484">
          <cell r="G10484">
            <v>0</v>
          </cell>
          <cell r="H10484">
            <v>0</v>
          </cell>
          <cell r="O10484">
            <v>0</v>
          </cell>
          <cell r="P10484">
            <v>0</v>
          </cell>
          <cell r="R10484" t="str">
            <v>SINAPI</v>
          </cell>
        </row>
        <row r="10485">
          <cell r="G10485">
            <v>0</v>
          </cell>
          <cell r="H10485">
            <v>0</v>
          </cell>
          <cell r="O10485">
            <v>0</v>
          </cell>
          <cell r="P10485">
            <v>0</v>
          </cell>
          <cell r="R10485" t="str">
            <v>SINAPI</v>
          </cell>
        </row>
        <row r="10486">
          <cell r="G10486">
            <v>0</v>
          </cell>
          <cell r="H10486">
            <v>0</v>
          </cell>
          <cell r="O10486">
            <v>0</v>
          </cell>
          <cell r="P10486">
            <v>0</v>
          </cell>
          <cell r="R10486" t="str">
            <v>SINAPI</v>
          </cell>
        </row>
        <row r="10487">
          <cell r="G10487">
            <v>0</v>
          </cell>
          <cell r="H10487">
            <v>0</v>
          </cell>
          <cell r="O10487">
            <v>0</v>
          </cell>
          <cell r="P10487">
            <v>0</v>
          </cell>
          <cell r="R10487" t="str">
            <v>SINAPI</v>
          </cell>
        </row>
        <row r="10488">
          <cell r="G10488">
            <v>0</v>
          </cell>
          <cell r="H10488">
            <v>0</v>
          </cell>
          <cell r="O10488">
            <v>0</v>
          </cell>
          <cell r="P10488">
            <v>0</v>
          </cell>
          <cell r="R10488" t="str">
            <v>SINAPI</v>
          </cell>
        </row>
        <row r="10489">
          <cell r="G10489">
            <v>0</v>
          </cell>
          <cell r="H10489">
            <v>0</v>
          </cell>
          <cell r="O10489">
            <v>0</v>
          </cell>
          <cell r="P10489">
            <v>0</v>
          </cell>
          <cell r="R10489" t="str">
            <v>SINAPI</v>
          </cell>
        </row>
        <row r="10490">
          <cell r="G10490">
            <v>0</v>
          </cell>
          <cell r="H10490">
            <v>0</v>
          </cell>
          <cell r="O10490">
            <v>0</v>
          </cell>
          <cell r="P10490">
            <v>0</v>
          </cell>
          <cell r="R10490" t="str">
            <v>SINAPI</v>
          </cell>
        </row>
        <row r="10491">
          <cell r="G10491">
            <v>0</v>
          </cell>
          <cell r="H10491">
            <v>0</v>
          </cell>
          <cell r="O10491">
            <v>0</v>
          </cell>
          <cell r="P10491">
            <v>0</v>
          </cell>
          <cell r="R10491" t="str">
            <v>SINAPI</v>
          </cell>
        </row>
        <row r="10492">
          <cell r="G10492">
            <v>0</v>
          </cell>
          <cell r="H10492">
            <v>0</v>
          </cell>
          <cell r="O10492">
            <v>0</v>
          </cell>
          <cell r="P10492">
            <v>0</v>
          </cell>
          <cell r="R10492" t="str">
            <v>SINAPI</v>
          </cell>
        </row>
        <row r="10493">
          <cell r="G10493">
            <v>0</v>
          </cell>
          <cell r="H10493">
            <v>0</v>
          </cell>
          <cell r="O10493">
            <v>0</v>
          </cell>
          <cell r="P10493">
            <v>0</v>
          </cell>
          <cell r="R10493" t="str">
            <v>SINAPI</v>
          </cell>
        </row>
        <row r="10494">
          <cell r="G10494">
            <v>0</v>
          </cell>
          <cell r="H10494">
            <v>0</v>
          </cell>
          <cell r="O10494">
            <v>0</v>
          </cell>
          <cell r="P10494">
            <v>0</v>
          </cell>
          <cell r="R10494" t="str">
            <v>SINAPI</v>
          </cell>
        </row>
        <row r="10495">
          <cell r="G10495">
            <v>0</v>
          </cell>
          <cell r="H10495">
            <v>0</v>
          </cell>
          <cell r="O10495">
            <v>0</v>
          </cell>
          <cell r="P10495">
            <v>0</v>
          </cell>
          <cell r="R10495" t="str">
            <v>SINAPI</v>
          </cell>
        </row>
        <row r="10496">
          <cell r="G10496">
            <v>0</v>
          </cell>
          <cell r="H10496">
            <v>0</v>
          </cell>
          <cell r="O10496">
            <v>0</v>
          </cell>
          <cell r="P10496">
            <v>0</v>
          </cell>
          <cell r="R10496" t="str">
            <v>SINAPI</v>
          </cell>
        </row>
        <row r="10497">
          <cell r="G10497">
            <v>0</v>
          </cell>
          <cell r="H10497">
            <v>0</v>
          </cell>
          <cell r="O10497">
            <v>0</v>
          </cell>
          <cell r="P10497">
            <v>0</v>
          </cell>
          <cell r="R10497" t="str">
            <v>SINAPI</v>
          </cell>
        </row>
        <row r="10498">
          <cell r="G10498">
            <v>0</v>
          </cell>
          <cell r="H10498">
            <v>0</v>
          </cell>
          <cell r="O10498">
            <v>0</v>
          </cell>
          <cell r="P10498">
            <v>0</v>
          </cell>
          <cell r="R10498" t="str">
            <v>SINAPI</v>
          </cell>
        </row>
        <row r="10499">
          <cell r="G10499">
            <v>0</v>
          </cell>
          <cell r="H10499">
            <v>0</v>
          </cell>
          <cell r="O10499">
            <v>0</v>
          </cell>
          <cell r="P10499">
            <v>0</v>
          </cell>
          <cell r="R10499" t="str">
            <v>SINAPI</v>
          </cell>
        </row>
        <row r="10500">
          <cell r="G10500">
            <v>0</v>
          </cell>
          <cell r="H10500">
            <v>0</v>
          </cell>
          <cell r="O10500">
            <v>0</v>
          </cell>
          <cell r="P10500">
            <v>0</v>
          </cell>
          <cell r="R10500" t="str">
            <v>SINAPI</v>
          </cell>
        </row>
        <row r="10501">
          <cell r="G10501">
            <v>0</v>
          </cell>
          <cell r="H10501">
            <v>0</v>
          </cell>
          <cell r="O10501">
            <v>0</v>
          </cell>
          <cell r="P10501">
            <v>0</v>
          </cell>
          <cell r="R10501" t="str">
            <v>SINAPI</v>
          </cell>
        </row>
        <row r="10502">
          <cell r="G10502">
            <v>0</v>
          </cell>
          <cell r="H10502">
            <v>0</v>
          </cell>
          <cell r="O10502">
            <v>0</v>
          </cell>
          <cell r="P10502">
            <v>0</v>
          </cell>
          <cell r="R10502" t="str">
            <v>SINAPI</v>
          </cell>
        </row>
        <row r="10503">
          <cell r="G10503">
            <v>0</v>
          </cell>
          <cell r="H10503">
            <v>0</v>
          </cell>
          <cell r="O10503">
            <v>0</v>
          </cell>
          <cell r="P10503">
            <v>0</v>
          </cell>
          <cell r="R10503" t="str">
            <v>SINAPI</v>
          </cell>
        </row>
        <row r="10504">
          <cell r="G10504">
            <v>0</v>
          </cell>
          <cell r="H10504">
            <v>0</v>
          </cell>
          <cell r="O10504">
            <v>0</v>
          </cell>
          <cell r="P10504">
            <v>0</v>
          </cell>
          <cell r="R10504" t="str">
            <v>SINAPI</v>
          </cell>
        </row>
        <row r="10505">
          <cell r="G10505">
            <v>0</v>
          </cell>
          <cell r="H10505">
            <v>0</v>
          </cell>
          <cell r="O10505">
            <v>0</v>
          </cell>
          <cell r="P10505">
            <v>0</v>
          </cell>
          <cell r="R10505" t="str">
            <v>SINAPI</v>
          </cell>
        </row>
        <row r="10506">
          <cell r="G10506">
            <v>0</v>
          </cell>
          <cell r="H10506">
            <v>0</v>
          </cell>
          <cell r="O10506">
            <v>0</v>
          </cell>
          <cell r="P10506">
            <v>0</v>
          </cell>
          <cell r="R10506" t="str">
            <v>SINAPI</v>
          </cell>
        </row>
        <row r="10507">
          <cell r="G10507">
            <v>0</v>
          </cell>
          <cell r="H10507">
            <v>0</v>
          </cell>
          <cell r="O10507">
            <v>0</v>
          </cell>
          <cell r="P10507">
            <v>0</v>
          </cell>
          <cell r="R10507" t="str">
            <v>SINAPI</v>
          </cell>
        </row>
        <row r="10508">
          <cell r="G10508">
            <v>0</v>
          </cell>
          <cell r="H10508">
            <v>0</v>
          </cell>
          <cell r="O10508">
            <v>0</v>
          </cell>
          <cell r="P10508">
            <v>0</v>
          </cell>
          <cell r="R10508" t="str">
            <v>SINAPI</v>
          </cell>
        </row>
        <row r="10509">
          <cell r="G10509">
            <v>0</v>
          </cell>
          <cell r="H10509">
            <v>0</v>
          </cell>
          <cell r="O10509">
            <v>0</v>
          </cell>
          <cell r="P10509">
            <v>0</v>
          </cell>
          <cell r="R10509" t="str">
            <v>SINAPI</v>
          </cell>
        </row>
        <row r="10510">
          <cell r="G10510">
            <v>0</v>
          </cell>
          <cell r="H10510">
            <v>0</v>
          </cell>
          <cell r="O10510">
            <v>0</v>
          </cell>
          <cell r="P10510">
            <v>0</v>
          </cell>
          <cell r="R10510" t="str">
            <v>SINAPI</v>
          </cell>
        </row>
        <row r="10511">
          <cell r="G10511">
            <v>0</v>
          </cell>
          <cell r="H10511">
            <v>0</v>
          </cell>
          <cell r="O10511">
            <v>0</v>
          </cell>
          <cell r="P10511">
            <v>0</v>
          </cell>
          <cell r="R10511" t="str">
            <v>SINAPI</v>
          </cell>
        </row>
        <row r="10512">
          <cell r="G10512">
            <v>0</v>
          </cell>
          <cell r="H10512">
            <v>0</v>
          </cell>
          <cell r="O10512">
            <v>0</v>
          </cell>
          <cell r="P10512">
            <v>0</v>
          </cell>
          <cell r="R10512" t="str">
            <v>SINAPI</v>
          </cell>
        </row>
        <row r="10513">
          <cell r="G10513">
            <v>0</v>
          </cell>
          <cell r="H10513">
            <v>0</v>
          </cell>
          <cell r="O10513">
            <v>0</v>
          </cell>
          <cell r="P10513">
            <v>0</v>
          </cell>
          <cell r="R10513" t="str">
            <v>SINAPI</v>
          </cell>
        </row>
        <row r="10514">
          <cell r="G10514">
            <v>0</v>
          </cell>
          <cell r="H10514">
            <v>0</v>
          </cell>
          <cell r="O10514">
            <v>0</v>
          </cell>
          <cell r="P10514">
            <v>0</v>
          </cell>
          <cell r="R10514" t="str">
            <v>SINAPI</v>
          </cell>
        </row>
        <row r="10515">
          <cell r="G10515">
            <v>0</v>
          </cell>
          <cell r="H10515">
            <v>0</v>
          </cell>
          <cell r="O10515">
            <v>0</v>
          </cell>
          <cell r="P10515">
            <v>0</v>
          </cell>
          <cell r="R10515" t="str">
            <v>SINAPI</v>
          </cell>
        </row>
        <row r="10516">
          <cell r="G10516">
            <v>0</v>
          </cell>
          <cell r="H10516">
            <v>0</v>
          </cell>
          <cell r="O10516">
            <v>0</v>
          </cell>
          <cell r="P10516">
            <v>0</v>
          </cell>
          <cell r="R10516" t="str">
            <v>SINAPI</v>
          </cell>
        </row>
        <row r="10517">
          <cell r="G10517">
            <v>0</v>
          </cell>
          <cell r="H10517">
            <v>0</v>
          </cell>
          <cell r="O10517">
            <v>0</v>
          </cell>
          <cell r="P10517">
            <v>0</v>
          </cell>
          <cell r="R10517" t="str">
            <v>SINAPI</v>
          </cell>
        </row>
        <row r="10518">
          <cell r="G10518">
            <v>0</v>
          </cell>
          <cell r="H10518">
            <v>0</v>
          </cell>
          <cell r="O10518">
            <v>0</v>
          </cell>
          <cell r="P10518">
            <v>0</v>
          </cell>
          <cell r="R10518" t="str">
            <v>SINAPI</v>
          </cell>
        </row>
        <row r="10519">
          <cell r="G10519">
            <v>0</v>
          </cell>
          <cell r="H10519">
            <v>0</v>
          </cell>
          <cell r="O10519">
            <v>0</v>
          </cell>
          <cell r="P10519">
            <v>0</v>
          </cell>
          <cell r="R10519" t="str">
            <v>SINAPI</v>
          </cell>
        </row>
        <row r="10520">
          <cell r="G10520">
            <v>0</v>
          </cell>
          <cell r="H10520">
            <v>0</v>
          </cell>
          <cell r="O10520">
            <v>0</v>
          </cell>
          <cell r="P10520">
            <v>0</v>
          </cell>
          <cell r="R10520" t="str">
            <v>SINAPI</v>
          </cell>
        </row>
        <row r="10521">
          <cell r="G10521">
            <v>0</v>
          </cell>
          <cell r="H10521">
            <v>0</v>
          </cell>
          <cell r="O10521">
            <v>0</v>
          </cell>
          <cell r="P10521">
            <v>0</v>
          </cell>
          <cell r="R10521" t="str">
            <v>SINAPI</v>
          </cell>
        </row>
        <row r="10522">
          <cell r="G10522">
            <v>0</v>
          </cell>
          <cell r="H10522">
            <v>0</v>
          </cell>
          <cell r="O10522">
            <v>0</v>
          </cell>
          <cell r="P10522">
            <v>0</v>
          </cell>
          <cell r="R10522" t="str">
            <v>SINAPI</v>
          </cell>
        </row>
        <row r="10523">
          <cell r="G10523">
            <v>0</v>
          </cell>
          <cell r="H10523">
            <v>0</v>
          </cell>
          <cell r="O10523">
            <v>0</v>
          </cell>
          <cell r="P10523">
            <v>0</v>
          </cell>
          <cell r="R10523" t="str">
            <v>SINAPI</v>
          </cell>
        </row>
        <row r="10524">
          <cell r="G10524">
            <v>0</v>
          </cell>
          <cell r="H10524">
            <v>0</v>
          </cell>
          <cell r="O10524">
            <v>0</v>
          </cell>
          <cell r="P10524">
            <v>0</v>
          </cell>
          <cell r="R10524" t="str">
            <v>SINAPI</v>
          </cell>
        </row>
        <row r="10525">
          <cell r="G10525">
            <v>0</v>
          </cell>
          <cell r="H10525">
            <v>0</v>
          </cell>
          <cell r="O10525">
            <v>0</v>
          </cell>
          <cell r="P10525">
            <v>0</v>
          </cell>
          <cell r="R10525" t="str">
            <v>SINAPI</v>
          </cell>
        </row>
        <row r="10526">
          <cell r="G10526">
            <v>0</v>
          </cell>
          <cell r="H10526">
            <v>0</v>
          </cell>
          <cell r="O10526">
            <v>0</v>
          </cell>
          <cell r="P10526">
            <v>0</v>
          </cell>
          <cell r="R10526" t="str">
            <v>SINAPI</v>
          </cell>
        </row>
        <row r="10527">
          <cell r="G10527">
            <v>0</v>
          </cell>
          <cell r="H10527">
            <v>0</v>
          </cell>
          <cell r="O10527">
            <v>0</v>
          </cell>
          <cell r="P10527">
            <v>0</v>
          </cell>
          <cell r="R10527" t="str">
            <v>SINAPI</v>
          </cell>
        </row>
        <row r="10528">
          <cell r="G10528">
            <v>0</v>
          </cell>
          <cell r="H10528">
            <v>0</v>
          </cell>
          <cell r="O10528">
            <v>0</v>
          </cell>
          <cell r="P10528">
            <v>0</v>
          </cell>
          <cell r="R10528" t="str">
            <v>SINAPI</v>
          </cell>
        </row>
        <row r="10529">
          <cell r="G10529">
            <v>0</v>
          </cell>
          <cell r="H10529">
            <v>0</v>
          </cell>
          <cell r="O10529">
            <v>0</v>
          </cell>
          <cell r="P10529">
            <v>0</v>
          </cell>
          <cell r="R10529" t="str">
            <v>SINAPI</v>
          </cell>
        </row>
        <row r="10530">
          <cell r="G10530">
            <v>0</v>
          </cell>
          <cell r="H10530">
            <v>0</v>
          </cell>
          <cell r="O10530">
            <v>0</v>
          </cell>
          <cell r="P10530">
            <v>0</v>
          </cell>
          <cell r="R10530" t="str">
            <v>SINAPI</v>
          </cell>
        </row>
        <row r="10531">
          <cell r="G10531">
            <v>0</v>
          </cell>
          <cell r="H10531">
            <v>0</v>
          </cell>
          <cell r="O10531">
            <v>0</v>
          </cell>
          <cell r="P10531">
            <v>0</v>
          </cell>
          <cell r="R10531" t="str">
            <v>SINAPI</v>
          </cell>
        </row>
        <row r="10532">
          <cell r="G10532">
            <v>0</v>
          </cell>
          <cell r="H10532">
            <v>0</v>
          </cell>
          <cell r="O10532">
            <v>0</v>
          </cell>
          <cell r="P10532">
            <v>0</v>
          </cell>
          <cell r="R10532" t="str">
            <v>SINAPI</v>
          </cell>
        </row>
        <row r="10533">
          <cell r="G10533">
            <v>0</v>
          </cell>
          <cell r="H10533">
            <v>0</v>
          </cell>
          <cell r="O10533">
            <v>0</v>
          </cell>
          <cell r="P10533">
            <v>0</v>
          </cell>
          <cell r="R10533" t="str">
            <v>SINAPI</v>
          </cell>
        </row>
        <row r="10534">
          <cell r="G10534">
            <v>0</v>
          </cell>
          <cell r="H10534">
            <v>0</v>
          </cell>
          <cell r="O10534">
            <v>0</v>
          </cell>
          <cell r="P10534">
            <v>0</v>
          </cell>
          <cell r="R10534" t="str">
            <v>SINAPI</v>
          </cell>
        </row>
        <row r="10535">
          <cell r="G10535">
            <v>0</v>
          </cell>
          <cell r="H10535">
            <v>0</v>
          </cell>
          <cell r="O10535">
            <v>0</v>
          </cell>
          <cell r="P10535">
            <v>0</v>
          </cell>
          <cell r="R10535" t="str">
            <v>SINAPI</v>
          </cell>
        </row>
        <row r="10536">
          <cell r="G10536">
            <v>0</v>
          </cell>
          <cell r="H10536">
            <v>0</v>
          </cell>
          <cell r="O10536">
            <v>0</v>
          </cell>
          <cell r="P10536">
            <v>0</v>
          </cell>
          <cell r="R10536" t="str">
            <v>SINAPI</v>
          </cell>
        </row>
        <row r="10537">
          <cell r="G10537">
            <v>0</v>
          </cell>
          <cell r="H10537">
            <v>0</v>
          </cell>
          <cell r="O10537">
            <v>0</v>
          </cell>
          <cell r="P10537">
            <v>0</v>
          </cell>
          <cell r="R10537" t="str">
            <v>SINAPI</v>
          </cell>
        </row>
        <row r="10538">
          <cell r="G10538">
            <v>0</v>
          </cell>
          <cell r="H10538">
            <v>0</v>
          </cell>
          <cell r="O10538">
            <v>0</v>
          </cell>
          <cell r="P10538">
            <v>0</v>
          </cell>
          <cell r="R10538" t="str">
            <v>SINAPI</v>
          </cell>
        </row>
        <row r="10539">
          <cell r="G10539">
            <v>0</v>
          </cell>
          <cell r="H10539">
            <v>0</v>
          </cell>
          <cell r="O10539">
            <v>0</v>
          </cell>
          <cell r="P10539">
            <v>0</v>
          </cell>
          <cell r="R10539" t="str">
            <v>SINAPI</v>
          </cell>
        </row>
        <row r="10540">
          <cell r="G10540">
            <v>0</v>
          </cell>
          <cell r="H10540">
            <v>0</v>
          </cell>
          <cell r="O10540">
            <v>0</v>
          </cell>
          <cell r="P10540">
            <v>0</v>
          </cell>
          <cell r="R10540" t="str">
            <v>SINAPI</v>
          </cell>
        </row>
        <row r="10541">
          <cell r="G10541">
            <v>0</v>
          </cell>
          <cell r="H10541">
            <v>0</v>
          </cell>
          <cell r="O10541">
            <v>0</v>
          </cell>
          <cell r="P10541">
            <v>0</v>
          </cell>
          <cell r="R10541" t="str">
            <v>SINAPI</v>
          </cell>
        </row>
        <row r="10542">
          <cell r="G10542">
            <v>0</v>
          </cell>
          <cell r="H10542">
            <v>0</v>
          </cell>
          <cell r="O10542">
            <v>0</v>
          </cell>
          <cell r="P10542">
            <v>0</v>
          </cell>
          <cell r="R10542" t="str">
            <v>SINAPI</v>
          </cell>
        </row>
        <row r="10543">
          <cell r="G10543">
            <v>0</v>
          </cell>
          <cell r="H10543">
            <v>0</v>
          </cell>
          <cell r="O10543">
            <v>0</v>
          </cell>
          <cell r="P10543">
            <v>0</v>
          </cell>
          <cell r="R10543" t="str">
            <v>SINAPI</v>
          </cell>
        </row>
        <row r="10544">
          <cell r="G10544">
            <v>0</v>
          </cell>
          <cell r="H10544">
            <v>0</v>
          </cell>
          <cell r="O10544">
            <v>0</v>
          </cell>
          <cell r="P10544">
            <v>0</v>
          </cell>
          <cell r="R10544" t="str">
            <v>SINAPI</v>
          </cell>
        </row>
        <row r="10545">
          <cell r="G10545">
            <v>0</v>
          </cell>
          <cell r="H10545">
            <v>0</v>
          </cell>
          <cell r="O10545">
            <v>0</v>
          </cell>
          <cell r="P10545">
            <v>0</v>
          </cell>
          <cell r="R10545" t="str">
            <v>SINAPI</v>
          </cell>
        </row>
        <row r="10546">
          <cell r="G10546">
            <v>0</v>
          </cell>
          <cell r="H10546">
            <v>0</v>
          </cell>
          <cell r="O10546">
            <v>0</v>
          </cell>
          <cell r="P10546">
            <v>0</v>
          </cell>
          <cell r="R10546" t="str">
            <v>SINAPI</v>
          </cell>
        </row>
        <row r="10547">
          <cell r="G10547">
            <v>0</v>
          </cell>
          <cell r="H10547">
            <v>0</v>
          </cell>
          <cell r="O10547">
            <v>0</v>
          </cell>
          <cell r="P10547">
            <v>0</v>
          </cell>
          <cell r="R10547" t="str">
            <v>SINAPI</v>
          </cell>
        </row>
        <row r="10548">
          <cell r="G10548">
            <v>0</v>
          </cell>
          <cell r="H10548">
            <v>0</v>
          </cell>
          <cell r="O10548">
            <v>0</v>
          </cell>
          <cell r="P10548">
            <v>0</v>
          </cell>
          <cell r="R10548" t="str">
            <v>SINAPI</v>
          </cell>
        </row>
        <row r="10549">
          <cell r="G10549">
            <v>0</v>
          </cell>
          <cell r="H10549">
            <v>0</v>
          </cell>
          <cell r="O10549">
            <v>0</v>
          </cell>
          <cell r="P10549">
            <v>0</v>
          </cell>
          <cell r="R10549" t="str">
            <v>SINAPI</v>
          </cell>
        </row>
        <row r="10550">
          <cell r="G10550">
            <v>0</v>
          </cell>
          <cell r="H10550">
            <v>0</v>
          </cell>
          <cell r="O10550">
            <v>0</v>
          </cell>
          <cell r="P10550">
            <v>0</v>
          </cell>
          <cell r="R10550" t="str">
            <v>SINAPI</v>
          </cell>
        </row>
        <row r="10551">
          <cell r="G10551">
            <v>0</v>
          </cell>
          <cell r="H10551">
            <v>0</v>
          </cell>
          <cell r="O10551">
            <v>0</v>
          </cell>
          <cell r="P10551">
            <v>0</v>
          </cell>
          <cell r="R10551" t="str">
            <v>SINAPI</v>
          </cell>
        </row>
        <row r="10552">
          <cell r="G10552">
            <v>0</v>
          </cell>
          <cell r="H10552">
            <v>0</v>
          </cell>
          <cell r="O10552">
            <v>0</v>
          </cell>
          <cell r="P10552">
            <v>0</v>
          </cell>
          <cell r="R10552" t="str">
            <v>SINAPI</v>
          </cell>
        </row>
        <row r="10553">
          <cell r="G10553">
            <v>0</v>
          </cell>
          <cell r="H10553">
            <v>0</v>
          </cell>
          <cell r="O10553">
            <v>0</v>
          </cell>
          <cell r="P10553">
            <v>0</v>
          </cell>
          <cell r="R10553" t="str">
            <v>SINAPI</v>
          </cell>
        </row>
        <row r="10554">
          <cell r="G10554">
            <v>0</v>
          </cell>
          <cell r="H10554">
            <v>0</v>
          </cell>
          <cell r="O10554">
            <v>0</v>
          </cell>
          <cell r="P10554">
            <v>0</v>
          </cell>
          <cell r="R10554" t="str">
            <v>SINAPI</v>
          </cell>
        </row>
        <row r="10555">
          <cell r="G10555">
            <v>0</v>
          </cell>
          <cell r="H10555">
            <v>0</v>
          </cell>
          <cell r="O10555">
            <v>0</v>
          </cell>
          <cell r="P10555">
            <v>0</v>
          </cell>
          <cell r="R10555" t="str">
            <v>SINAPI</v>
          </cell>
        </row>
        <row r="10556">
          <cell r="G10556">
            <v>0</v>
          </cell>
          <cell r="H10556">
            <v>0</v>
          </cell>
          <cell r="O10556">
            <v>0</v>
          </cell>
          <cell r="P10556">
            <v>0</v>
          </cell>
          <cell r="R10556" t="str">
            <v>SINAPI</v>
          </cell>
        </row>
        <row r="10557">
          <cell r="G10557">
            <v>0</v>
          </cell>
          <cell r="H10557">
            <v>0</v>
          </cell>
          <cell r="O10557">
            <v>0</v>
          </cell>
          <cell r="P10557">
            <v>0</v>
          </cell>
          <cell r="R10557" t="str">
            <v>SINAPI</v>
          </cell>
        </row>
        <row r="10558">
          <cell r="G10558">
            <v>0</v>
          </cell>
          <cell r="H10558">
            <v>0</v>
          </cell>
          <cell r="O10558">
            <v>0</v>
          </cell>
          <cell r="P10558">
            <v>0</v>
          </cell>
          <cell r="R10558" t="str">
            <v>SINAPI</v>
          </cell>
        </row>
        <row r="10559">
          <cell r="G10559">
            <v>0</v>
          </cell>
          <cell r="H10559">
            <v>0</v>
          </cell>
          <cell r="O10559">
            <v>0</v>
          </cell>
          <cell r="P10559">
            <v>0</v>
          </cell>
          <cell r="R10559" t="str">
            <v>SINAPI</v>
          </cell>
        </row>
        <row r="10560">
          <cell r="G10560">
            <v>0</v>
          </cell>
          <cell r="H10560">
            <v>0</v>
          </cell>
          <cell r="O10560">
            <v>0</v>
          </cell>
          <cell r="P10560">
            <v>0</v>
          </cell>
          <cell r="R10560" t="str">
            <v>SINAPI</v>
          </cell>
        </row>
        <row r="10561">
          <cell r="G10561">
            <v>0</v>
          </cell>
          <cell r="H10561">
            <v>0</v>
          </cell>
          <cell r="O10561">
            <v>0</v>
          </cell>
          <cell r="P10561">
            <v>0</v>
          </cell>
          <cell r="R10561" t="str">
            <v>SINAPI</v>
          </cell>
        </row>
        <row r="10562">
          <cell r="G10562">
            <v>0</v>
          </cell>
          <cell r="H10562">
            <v>0</v>
          </cell>
          <cell r="O10562">
            <v>0</v>
          </cell>
          <cell r="P10562">
            <v>0</v>
          </cell>
          <cell r="R10562" t="str">
            <v>SINAPI</v>
          </cell>
        </row>
        <row r="10563">
          <cell r="G10563">
            <v>0</v>
          </cell>
          <cell r="H10563">
            <v>0</v>
          </cell>
          <cell r="O10563">
            <v>0</v>
          </cell>
          <cell r="P10563">
            <v>0</v>
          </cell>
          <cell r="R10563" t="str">
            <v>SINAPI</v>
          </cell>
        </row>
        <row r="10564">
          <cell r="G10564">
            <v>0</v>
          </cell>
          <cell r="H10564">
            <v>0</v>
          </cell>
          <cell r="O10564">
            <v>0</v>
          </cell>
          <cell r="P10564">
            <v>0</v>
          </cell>
          <cell r="R10564" t="str">
            <v>SINAPI</v>
          </cell>
        </row>
        <row r="10565">
          <cell r="G10565">
            <v>0</v>
          </cell>
          <cell r="H10565">
            <v>0</v>
          </cell>
          <cell r="O10565">
            <v>0</v>
          </cell>
          <cell r="P10565">
            <v>0</v>
          </cell>
          <cell r="R10565" t="str">
            <v>SINAPI</v>
          </cell>
        </row>
        <row r="10566">
          <cell r="G10566">
            <v>0</v>
          </cell>
          <cell r="H10566">
            <v>0</v>
          </cell>
          <cell r="O10566">
            <v>0</v>
          </cell>
          <cell r="P10566">
            <v>0</v>
          </cell>
          <cell r="R10566" t="str">
            <v>SINAPI</v>
          </cell>
        </row>
        <row r="10567">
          <cell r="G10567">
            <v>0</v>
          </cell>
          <cell r="H10567">
            <v>0</v>
          </cell>
          <cell r="O10567">
            <v>0</v>
          </cell>
          <cell r="P10567">
            <v>0</v>
          </cell>
          <cell r="R10567" t="str">
            <v>SINAPI</v>
          </cell>
        </row>
        <row r="10568">
          <cell r="G10568">
            <v>0</v>
          </cell>
          <cell r="H10568">
            <v>0</v>
          </cell>
          <cell r="O10568">
            <v>0</v>
          </cell>
          <cell r="P10568">
            <v>0</v>
          </cell>
          <cell r="R10568" t="str">
            <v>SINAPI</v>
          </cell>
        </row>
        <row r="10569">
          <cell r="G10569">
            <v>0</v>
          </cell>
          <cell r="H10569">
            <v>0</v>
          </cell>
          <cell r="O10569">
            <v>0</v>
          </cell>
          <cell r="P10569">
            <v>0</v>
          </cell>
          <cell r="R10569" t="str">
            <v>SINAPI</v>
          </cell>
        </row>
        <row r="10570">
          <cell r="G10570">
            <v>0</v>
          </cell>
          <cell r="H10570">
            <v>0</v>
          </cell>
          <cell r="O10570">
            <v>0</v>
          </cell>
          <cell r="P10570">
            <v>0</v>
          </cell>
          <cell r="R10570" t="str">
            <v>SINAPI</v>
          </cell>
        </row>
        <row r="10571">
          <cell r="G10571">
            <v>0</v>
          </cell>
          <cell r="H10571">
            <v>0</v>
          </cell>
          <cell r="O10571">
            <v>0</v>
          </cell>
          <cell r="P10571">
            <v>0</v>
          </cell>
          <cell r="R10571" t="str">
            <v>SINAPI</v>
          </cell>
        </row>
        <row r="10572">
          <cell r="G10572">
            <v>0</v>
          </cell>
          <cell r="H10572">
            <v>0</v>
          </cell>
          <cell r="O10572">
            <v>0</v>
          </cell>
          <cell r="P10572">
            <v>0</v>
          </cell>
          <cell r="R10572" t="str">
            <v>SINAPI</v>
          </cell>
        </row>
        <row r="10573">
          <cell r="G10573">
            <v>0</v>
          </cell>
          <cell r="H10573">
            <v>0</v>
          </cell>
          <cell r="O10573">
            <v>0</v>
          </cell>
          <cell r="P10573">
            <v>0</v>
          </cell>
          <cell r="R10573" t="str">
            <v>SINAPI</v>
          </cell>
        </row>
        <row r="10574">
          <cell r="G10574">
            <v>0</v>
          </cell>
          <cell r="H10574">
            <v>0</v>
          </cell>
          <cell r="O10574">
            <v>0</v>
          </cell>
          <cell r="P10574">
            <v>0</v>
          </cell>
          <cell r="R10574" t="str">
            <v>SINAPI</v>
          </cell>
        </row>
        <row r="10575">
          <cell r="G10575">
            <v>0</v>
          </cell>
          <cell r="H10575">
            <v>0</v>
          </cell>
          <cell r="O10575">
            <v>0</v>
          </cell>
          <cell r="P10575">
            <v>0</v>
          </cell>
          <cell r="R10575" t="str">
            <v>SINAPI</v>
          </cell>
        </row>
        <row r="10576">
          <cell r="G10576">
            <v>0</v>
          </cell>
          <cell r="H10576">
            <v>0</v>
          </cell>
          <cell r="O10576">
            <v>0</v>
          </cell>
          <cell r="P10576">
            <v>0</v>
          </cell>
          <cell r="R10576" t="str">
            <v>SINAPI</v>
          </cell>
        </row>
        <row r="10577">
          <cell r="G10577">
            <v>0</v>
          </cell>
          <cell r="H10577">
            <v>0</v>
          </cell>
          <cell r="O10577">
            <v>0</v>
          </cell>
          <cell r="P10577">
            <v>0</v>
          </cell>
          <cell r="R10577" t="str">
            <v>SINAPI</v>
          </cell>
        </row>
        <row r="10578">
          <cell r="G10578">
            <v>0</v>
          </cell>
          <cell r="H10578">
            <v>0</v>
          </cell>
          <cell r="O10578">
            <v>0</v>
          </cell>
          <cell r="P10578">
            <v>0</v>
          </cell>
          <cell r="R10578" t="str">
            <v>SINAPI</v>
          </cell>
        </row>
        <row r="10579">
          <cell r="G10579">
            <v>0</v>
          </cell>
          <cell r="H10579">
            <v>0</v>
          </cell>
          <cell r="O10579">
            <v>0</v>
          </cell>
          <cell r="P10579">
            <v>0</v>
          </cell>
          <cell r="R10579" t="str">
            <v>SINAPI</v>
          </cell>
        </row>
        <row r="10580">
          <cell r="G10580">
            <v>0</v>
          </cell>
          <cell r="H10580">
            <v>0</v>
          </cell>
          <cell r="O10580">
            <v>0</v>
          </cell>
          <cell r="P10580">
            <v>0</v>
          </cell>
          <cell r="R10580" t="str">
            <v>SINAPI</v>
          </cell>
        </row>
        <row r="10581">
          <cell r="G10581">
            <v>0</v>
          </cell>
          <cell r="H10581">
            <v>0</v>
          </cell>
          <cell r="O10581">
            <v>0</v>
          </cell>
          <cell r="P10581">
            <v>0</v>
          </cell>
          <cell r="R10581" t="str">
            <v>SINAPI</v>
          </cell>
        </row>
        <row r="10582">
          <cell r="G10582">
            <v>0</v>
          </cell>
          <cell r="H10582">
            <v>0</v>
          </cell>
          <cell r="O10582">
            <v>0</v>
          </cell>
          <cell r="P10582">
            <v>0</v>
          </cell>
          <cell r="R10582" t="str">
            <v>SINAPI</v>
          </cell>
        </row>
        <row r="10583">
          <cell r="G10583">
            <v>0</v>
          </cell>
          <cell r="H10583">
            <v>0</v>
          </cell>
          <cell r="O10583">
            <v>0</v>
          </cell>
          <cell r="P10583">
            <v>0</v>
          </cell>
          <cell r="R10583" t="str">
            <v>SINAPI</v>
          </cell>
        </row>
        <row r="10584">
          <cell r="G10584">
            <v>0</v>
          </cell>
          <cell r="H10584">
            <v>0</v>
          </cell>
          <cell r="O10584">
            <v>0</v>
          </cell>
          <cell r="P10584">
            <v>0</v>
          </cell>
          <cell r="R10584" t="str">
            <v>SINAPI</v>
          </cell>
        </row>
        <row r="10585">
          <cell r="G10585">
            <v>0</v>
          </cell>
          <cell r="H10585">
            <v>0</v>
          </cell>
          <cell r="O10585">
            <v>0</v>
          </cell>
          <cell r="P10585">
            <v>0</v>
          </cell>
          <cell r="R10585" t="str">
            <v>SINAPI</v>
          </cell>
        </row>
        <row r="10586">
          <cell r="G10586">
            <v>0</v>
          </cell>
          <cell r="H10586">
            <v>0</v>
          </cell>
          <cell r="O10586">
            <v>0</v>
          </cell>
          <cell r="P10586">
            <v>0</v>
          </cell>
          <cell r="R10586" t="str">
            <v>SINAPI</v>
          </cell>
        </row>
        <row r="10587">
          <cell r="G10587">
            <v>0</v>
          </cell>
          <cell r="H10587">
            <v>0</v>
          </cell>
          <cell r="O10587">
            <v>0</v>
          </cell>
          <cell r="P10587">
            <v>0</v>
          </cell>
          <cell r="R10587" t="str">
            <v>SINAPI</v>
          </cell>
        </row>
        <row r="10588">
          <cell r="G10588">
            <v>0</v>
          </cell>
          <cell r="H10588">
            <v>0</v>
          </cell>
          <cell r="O10588">
            <v>0</v>
          </cell>
          <cell r="P10588">
            <v>0</v>
          </cell>
          <cell r="R10588" t="str">
            <v>SINAPI</v>
          </cell>
        </row>
        <row r="10589">
          <cell r="G10589">
            <v>0</v>
          </cell>
          <cell r="H10589">
            <v>0</v>
          </cell>
          <cell r="O10589">
            <v>0</v>
          </cell>
          <cell r="P10589">
            <v>0</v>
          </cell>
          <cell r="R10589" t="str">
            <v>SINAPI</v>
          </cell>
        </row>
        <row r="10590">
          <cell r="G10590">
            <v>0</v>
          </cell>
          <cell r="H10590">
            <v>0</v>
          </cell>
          <cell r="O10590">
            <v>0</v>
          </cell>
          <cell r="P10590">
            <v>0</v>
          </cell>
          <cell r="R10590" t="str">
            <v>SINAPI</v>
          </cell>
        </row>
        <row r="10591">
          <cell r="G10591">
            <v>0</v>
          </cell>
          <cell r="H10591">
            <v>0</v>
          </cell>
          <cell r="O10591">
            <v>0</v>
          </cell>
          <cell r="P10591">
            <v>0</v>
          </cell>
          <cell r="R10591" t="str">
            <v>SINAPI</v>
          </cell>
        </row>
        <row r="10592">
          <cell r="G10592">
            <v>0</v>
          </cell>
          <cell r="H10592">
            <v>0</v>
          </cell>
          <cell r="O10592">
            <v>0</v>
          </cell>
          <cell r="P10592">
            <v>0</v>
          </cell>
          <cell r="R10592" t="str">
            <v>SINAPI</v>
          </cell>
        </row>
        <row r="10593">
          <cell r="G10593">
            <v>0</v>
          </cell>
          <cell r="H10593">
            <v>0</v>
          </cell>
          <cell r="O10593">
            <v>0</v>
          </cell>
          <cell r="P10593">
            <v>0</v>
          </cell>
          <cell r="R10593" t="str">
            <v>SINAPI</v>
          </cell>
        </row>
        <row r="10594">
          <cell r="G10594">
            <v>0</v>
          </cell>
          <cell r="H10594">
            <v>0</v>
          </cell>
          <cell r="O10594">
            <v>0</v>
          </cell>
          <cell r="P10594">
            <v>0</v>
          </cell>
          <cell r="R10594" t="str">
            <v>SINAPI</v>
          </cell>
        </row>
        <row r="10595">
          <cell r="G10595">
            <v>0</v>
          </cell>
          <cell r="H10595">
            <v>0</v>
          </cell>
          <cell r="O10595">
            <v>0</v>
          </cell>
          <cell r="P10595">
            <v>0</v>
          </cell>
          <cell r="R10595" t="str">
            <v>SINAPI</v>
          </cell>
        </row>
        <row r="10596">
          <cell r="G10596">
            <v>0</v>
          </cell>
          <cell r="H10596">
            <v>0</v>
          </cell>
          <cell r="O10596">
            <v>0</v>
          </cell>
          <cell r="P10596">
            <v>0</v>
          </cell>
          <cell r="R10596" t="str">
            <v>SINAPI</v>
          </cell>
        </row>
        <row r="10597">
          <cell r="G10597">
            <v>0</v>
          </cell>
          <cell r="H10597">
            <v>0</v>
          </cell>
          <cell r="O10597">
            <v>0</v>
          </cell>
          <cell r="P10597">
            <v>0</v>
          </cell>
          <cell r="R10597" t="str">
            <v>SINAPI</v>
          </cell>
        </row>
        <row r="10598">
          <cell r="G10598">
            <v>0</v>
          </cell>
          <cell r="H10598">
            <v>0</v>
          </cell>
          <cell r="O10598">
            <v>0</v>
          </cell>
          <cell r="P10598">
            <v>0</v>
          </cell>
          <cell r="R10598" t="str">
            <v>SINAPI</v>
          </cell>
        </row>
        <row r="10599">
          <cell r="G10599">
            <v>0</v>
          </cell>
          <cell r="H10599">
            <v>0</v>
          </cell>
          <cell r="O10599">
            <v>0</v>
          </cell>
          <cell r="P10599">
            <v>0</v>
          </cell>
          <cell r="R10599" t="str">
            <v>SINAPI</v>
          </cell>
        </row>
        <row r="10600">
          <cell r="G10600">
            <v>0</v>
          </cell>
          <cell r="H10600">
            <v>0</v>
          </cell>
          <cell r="O10600">
            <v>0</v>
          </cell>
          <cell r="P10600">
            <v>0</v>
          </cell>
          <cell r="R10600" t="str">
            <v>SINAPI</v>
          </cell>
        </row>
        <row r="10601">
          <cell r="G10601">
            <v>0</v>
          </cell>
          <cell r="H10601">
            <v>0</v>
          </cell>
          <cell r="O10601">
            <v>0</v>
          </cell>
          <cell r="P10601">
            <v>0</v>
          </cell>
          <cell r="R10601" t="str">
            <v>SINAPI</v>
          </cell>
        </row>
        <row r="10602">
          <cell r="G10602">
            <v>0</v>
          </cell>
          <cell r="H10602">
            <v>0</v>
          </cell>
          <cell r="O10602">
            <v>0</v>
          </cell>
          <cell r="P10602">
            <v>0</v>
          </cell>
          <cell r="R10602" t="str">
            <v>SINAPI</v>
          </cell>
        </row>
        <row r="10603">
          <cell r="G10603">
            <v>0</v>
          </cell>
          <cell r="H10603">
            <v>0</v>
          </cell>
          <cell r="O10603">
            <v>0</v>
          </cell>
          <cell r="P10603">
            <v>0</v>
          </cell>
          <cell r="R10603" t="str">
            <v>SINAPI</v>
          </cell>
        </row>
        <row r="10604">
          <cell r="G10604">
            <v>0</v>
          </cell>
          <cell r="H10604">
            <v>0</v>
          </cell>
          <cell r="O10604">
            <v>0</v>
          </cell>
          <cell r="P10604">
            <v>0</v>
          </cell>
          <cell r="R10604" t="str">
            <v>SINAPI</v>
          </cell>
        </row>
        <row r="10605">
          <cell r="G10605">
            <v>0</v>
          </cell>
          <cell r="H10605">
            <v>0</v>
          </cell>
          <cell r="O10605">
            <v>0</v>
          </cell>
          <cell r="P10605">
            <v>0</v>
          </cell>
          <cell r="R10605" t="str">
            <v>SINAPI</v>
          </cell>
        </row>
        <row r="10606">
          <cell r="G10606">
            <v>0</v>
          </cell>
          <cell r="H10606">
            <v>0</v>
          </cell>
          <cell r="O10606">
            <v>0</v>
          </cell>
          <cell r="P10606">
            <v>0</v>
          </cell>
          <cell r="R10606" t="str">
            <v>SINAPI</v>
          </cell>
        </row>
        <row r="10607">
          <cell r="G10607">
            <v>0</v>
          </cell>
          <cell r="H10607">
            <v>0</v>
          </cell>
          <cell r="O10607">
            <v>0</v>
          </cell>
          <cell r="P10607">
            <v>0</v>
          </cell>
          <cell r="R10607" t="str">
            <v>SINAPI</v>
          </cell>
        </row>
        <row r="10608">
          <cell r="G10608">
            <v>0</v>
          </cell>
          <cell r="H10608">
            <v>0</v>
          </cell>
          <cell r="O10608">
            <v>0</v>
          </cell>
          <cell r="P10608">
            <v>0</v>
          </cell>
          <cell r="R10608" t="str">
            <v>SINAPI</v>
          </cell>
        </row>
        <row r="10609">
          <cell r="G10609">
            <v>0</v>
          </cell>
          <cell r="H10609">
            <v>0</v>
          </cell>
          <cell r="O10609">
            <v>0</v>
          </cell>
          <cell r="P10609">
            <v>0</v>
          </cell>
          <cell r="R10609" t="str">
            <v>SINAPI</v>
          </cell>
        </row>
        <row r="10610">
          <cell r="G10610">
            <v>0</v>
          </cell>
          <cell r="H10610">
            <v>0</v>
          </cell>
          <cell r="O10610">
            <v>0</v>
          </cell>
          <cell r="P10610">
            <v>0</v>
          </cell>
          <cell r="R10610" t="str">
            <v>SINAPI</v>
          </cell>
        </row>
        <row r="10611">
          <cell r="G10611">
            <v>0</v>
          </cell>
          <cell r="H10611">
            <v>0</v>
          </cell>
          <cell r="O10611">
            <v>0</v>
          </cell>
          <cell r="P10611">
            <v>0</v>
          </cell>
          <cell r="R10611" t="str">
            <v>SINAPI</v>
          </cell>
        </row>
        <row r="10612">
          <cell r="G10612">
            <v>0</v>
          </cell>
          <cell r="H10612">
            <v>0</v>
          </cell>
          <cell r="O10612">
            <v>0</v>
          </cell>
          <cell r="P10612">
            <v>0</v>
          </cell>
          <cell r="R10612" t="str">
            <v>SINAPI</v>
          </cell>
        </row>
        <row r="10613">
          <cell r="G10613">
            <v>0</v>
          </cell>
          <cell r="H10613">
            <v>0</v>
          </cell>
          <cell r="O10613">
            <v>0</v>
          </cell>
          <cell r="P10613">
            <v>0</v>
          </cell>
          <cell r="R10613" t="str">
            <v>SINAPI</v>
          </cell>
        </row>
        <row r="10614">
          <cell r="G10614">
            <v>0</v>
          </cell>
          <cell r="H10614">
            <v>0</v>
          </cell>
          <cell r="O10614">
            <v>0</v>
          </cell>
          <cell r="P10614">
            <v>0</v>
          </cell>
          <cell r="R10614" t="str">
            <v>SINAPI</v>
          </cell>
        </row>
        <row r="10615">
          <cell r="G10615">
            <v>0</v>
          </cell>
          <cell r="H10615">
            <v>0</v>
          </cell>
          <cell r="O10615">
            <v>0</v>
          </cell>
          <cell r="P10615">
            <v>0</v>
          </cell>
          <cell r="R10615" t="str">
            <v>SINAPI</v>
          </cell>
        </row>
        <row r="10616">
          <cell r="G10616">
            <v>0</v>
          </cell>
          <cell r="H10616">
            <v>0</v>
          </cell>
          <cell r="O10616">
            <v>0</v>
          </cell>
          <cell r="P10616">
            <v>0</v>
          </cell>
          <cell r="R10616" t="str">
            <v>SINAPI</v>
          </cell>
        </row>
        <row r="10617">
          <cell r="G10617">
            <v>0</v>
          </cell>
          <cell r="H10617">
            <v>0</v>
          </cell>
          <cell r="O10617">
            <v>0</v>
          </cell>
          <cell r="P10617">
            <v>0</v>
          </cell>
          <cell r="R10617" t="str">
            <v>SINAPI</v>
          </cell>
        </row>
        <row r="10618">
          <cell r="G10618">
            <v>0</v>
          </cell>
          <cell r="H10618">
            <v>0</v>
          </cell>
          <cell r="O10618">
            <v>0</v>
          </cell>
          <cell r="P10618">
            <v>0</v>
          </cell>
          <cell r="R10618" t="str">
            <v>SINAPI</v>
          </cell>
        </row>
        <row r="10619">
          <cell r="G10619">
            <v>0</v>
          </cell>
          <cell r="H10619">
            <v>0</v>
          </cell>
          <cell r="O10619">
            <v>0</v>
          </cell>
          <cell r="P10619">
            <v>0</v>
          </cell>
          <cell r="R10619" t="str">
            <v>SINAPI</v>
          </cell>
        </row>
        <row r="10620">
          <cell r="G10620">
            <v>0</v>
          </cell>
          <cell r="H10620">
            <v>0</v>
          </cell>
          <cell r="O10620">
            <v>0</v>
          </cell>
          <cell r="P10620">
            <v>0</v>
          </cell>
          <cell r="R10620" t="str">
            <v>SINAPI</v>
          </cell>
        </row>
        <row r="10621">
          <cell r="G10621">
            <v>0</v>
          </cell>
          <cell r="H10621">
            <v>0</v>
          </cell>
          <cell r="O10621">
            <v>0</v>
          </cell>
          <cell r="P10621">
            <v>0</v>
          </cell>
          <cell r="R10621" t="str">
            <v>SINAPI</v>
          </cell>
        </row>
        <row r="10622">
          <cell r="G10622">
            <v>0</v>
          </cell>
          <cell r="H10622">
            <v>0</v>
          </cell>
          <cell r="O10622">
            <v>0</v>
          </cell>
          <cell r="P10622">
            <v>0</v>
          </cell>
          <cell r="R10622" t="str">
            <v>SINAPI</v>
          </cell>
        </row>
        <row r="10623">
          <cell r="G10623">
            <v>0</v>
          </cell>
          <cell r="H10623">
            <v>0</v>
          </cell>
          <cell r="O10623">
            <v>0</v>
          </cell>
          <cell r="P10623">
            <v>0</v>
          </cell>
          <cell r="R10623" t="str">
            <v>SINAPI</v>
          </cell>
        </row>
        <row r="10624">
          <cell r="G10624">
            <v>0</v>
          </cell>
          <cell r="H10624">
            <v>0</v>
          </cell>
          <cell r="O10624">
            <v>0</v>
          </cell>
          <cell r="P10624">
            <v>0</v>
          </cell>
          <cell r="R10624" t="str">
            <v>SINAPI</v>
          </cell>
        </row>
        <row r="10625">
          <cell r="G10625">
            <v>0</v>
          </cell>
          <cell r="H10625">
            <v>0</v>
          </cell>
          <cell r="O10625">
            <v>0</v>
          </cell>
          <cell r="P10625">
            <v>0</v>
          </cell>
          <cell r="R10625" t="str">
            <v>SINAPI</v>
          </cell>
        </row>
        <row r="10626">
          <cell r="G10626">
            <v>0</v>
          </cell>
          <cell r="H10626">
            <v>0</v>
          </cell>
          <cell r="O10626">
            <v>0</v>
          </cell>
          <cell r="P10626">
            <v>0</v>
          </cell>
          <cell r="R10626" t="str">
            <v>SINAPI</v>
          </cell>
        </row>
        <row r="10627">
          <cell r="G10627">
            <v>0</v>
          </cell>
          <cell r="H10627">
            <v>0</v>
          </cell>
          <cell r="O10627">
            <v>0</v>
          </cell>
          <cell r="P10627">
            <v>0</v>
          </cell>
          <cell r="R10627" t="str">
            <v>SINAPI</v>
          </cell>
        </row>
        <row r="10628">
          <cell r="G10628">
            <v>0</v>
          </cell>
          <cell r="H10628">
            <v>0</v>
          </cell>
          <cell r="O10628">
            <v>0</v>
          </cell>
          <cell r="P10628">
            <v>0</v>
          </cell>
          <cell r="R10628" t="str">
            <v>SINAPI</v>
          </cell>
        </row>
        <row r="10629">
          <cell r="G10629">
            <v>0</v>
          </cell>
          <cell r="H10629">
            <v>0</v>
          </cell>
          <cell r="O10629">
            <v>0</v>
          </cell>
          <cell r="P10629">
            <v>0</v>
          </cell>
          <cell r="R10629" t="str">
            <v>SINAPI</v>
          </cell>
        </row>
        <row r="10630">
          <cell r="G10630">
            <v>0</v>
          </cell>
          <cell r="H10630">
            <v>0</v>
          </cell>
          <cell r="O10630">
            <v>0</v>
          </cell>
          <cell r="P10630">
            <v>0</v>
          </cell>
          <cell r="R10630" t="str">
            <v>SINAPI</v>
          </cell>
        </row>
        <row r="10631">
          <cell r="G10631">
            <v>0</v>
          </cell>
          <cell r="H10631">
            <v>0</v>
          </cell>
          <cell r="O10631">
            <v>0</v>
          </cell>
          <cell r="P10631">
            <v>0</v>
          </cell>
          <cell r="R10631" t="str">
            <v>SINAPI</v>
          </cell>
        </row>
        <row r="10632">
          <cell r="G10632">
            <v>0</v>
          </cell>
          <cell r="H10632">
            <v>0</v>
          </cell>
          <cell r="O10632">
            <v>0</v>
          </cell>
          <cell r="P10632">
            <v>0</v>
          </cell>
          <cell r="R10632" t="str">
            <v>SINAPI</v>
          </cell>
        </row>
        <row r="10633">
          <cell r="G10633">
            <v>0</v>
          </cell>
          <cell r="H10633">
            <v>0</v>
          </cell>
          <cell r="O10633">
            <v>0</v>
          </cell>
          <cell r="P10633">
            <v>0</v>
          </cell>
          <cell r="R10633" t="str">
            <v>SINAPI</v>
          </cell>
        </row>
        <row r="10634">
          <cell r="G10634">
            <v>0</v>
          </cell>
          <cell r="H10634">
            <v>0</v>
          </cell>
          <cell r="O10634">
            <v>0</v>
          </cell>
          <cell r="P10634">
            <v>0</v>
          </cell>
          <cell r="R10634" t="str">
            <v>SINAPI</v>
          </cell>
        </row>
        <row r="10635">
          <cell r="G10635">
            <v>0</v>
          </cell>
          <cell r="H10635">
            <v>0</v>
          </cell>
          <cell r="O10635">
            <v>0</v>
          </cell>
          <cell r="P10635">
            <v>0</v>
          </cell>
          <cell r="R10635" t="str">
            <v>SINAPI</v>
          </cell>
        </row>
        <row r="10636">
          <cell r="G10636">
            <v>0</v>
          </cell>
          <cell r="H10636">
            <v>0</v>
          </cell>
          <cell r="O10636">
            <v>0</v>
          </cell>
          <cell r="P10636">
            <v>0</v>
          </cell>
          <cell r="R10636" t="str">
            <v>SINAPI</v>
          </cell>
        </row>
        <row r="10637">
          <cell r="G10637">
            <v>0</v>
          </cell>
          <cell r="H10637">
            <v>0</v>
          </cell>
          <cell r="O10637">
            <v>0</v>
          </cell>
          <cell r="P10637">
            <v>0</v>
          </cell>
          <cell r="R10637" t="str">
            <v>SINAPI</v>
          </cell>
        </row>
        <row r="10638">
          <cell r="G10638">
            <v>0</v>
          </cell>
          <cell r="H10638">
            <v>0</v>
          </cell>
          <cell r="O10638">
            <v>0</v>
          </cell>
          <cell r="P10638">
            <v>0</v>
          </cell>
          <cell r="R10638" t="str">
            <v>SINAPI</v>
          </cell>
        </row>
        <row r="10639">
          <cell r="G10639">
            <v>0</v>
          </cell>
          <cell r="H10639">
            <v>0</v>
          </cell>
          <cell r="O10639">
            <v>0</v>
          </cell>
          <cell r="P10639">
            <v>0</v>
          </cell>
          <cell r="R10639" t="str">
            <v>SINAPI</v>
          </cell>
        </row>
        <row r="10640">
          <cell r="G10640">
            <v>0</v>
          </cell>
          <cell r="H10640">
            <v>0</v>
          </cell>
          <cell r="O10640">
            <v>0</v>
          </cell>
          <cell r="P10640">
            <v>0</v>
          </cell>
          <cell r="R10640" t="str">
            <v>SINAPI</v>
          </cell>
        </row>
        <row r="10641">
          <cell r="G10641">
            <v>0</v>
          </cell>
          <cell r="H10641">
            <v>0</v>
          </cell>
          <cell r="O10641">
            <v>0</v>
          </cell>
          <cell r="P10641">
            <v>0</v>
          </cell>
          <cell r="R10641" t="str">
            <v>SINAPI</v>
          </cell>
        </row>
        <row r="10642">
          <cell r="G10642">
            <v>0</v>
          </cell>
          <cell r="H10642">
            <v>0</v>
          </cell>
          <cell r="O10642">
            <v>0</v>
          </cell>
          <cell r="P10642">
            <v>0</v>
          </cell>
          <cell r="R10642" t="str">
            <v>SINAPI</v>
          </cell>
        </row>
        <row r="10643">
          <cell r="G10643">
            <v>0</v>
          </cell>
          <cell r="H10643">
            <v>0</v>
          </cell>
          <cell r="O10643">
            <v>0</v>
          </cell>
          <cell r="P10643">
            <v>0</v>
          </cell>
          <cell r="R10643" t="str">
            <v>SINAPI</v>
          </cell>
        </row>
        <row r="10644">
          <cell r="G10644">
            <v>0</v>
          </cell>
          <cell r="H10644">
            <v>0</v>
          </cell>
          <cell r="O10644">
            <v>0</v>
          </cell>
          <cell r="P10644">
            <v>0</v>
          </cell>
          <cell r="R10644" t="str">
            <v>SINAPI</v>
          </cell>
        </row>
        <row r="10645">
          <cell r="G10645">
            <v>0</v>
          </cell>
          <cell r="H10645">
            <v>0</v>
          </cell>
          <cell r="O10645">
            <v>0</v>
          </cell>
          <cell r="P10645">
            <v>0</v>
          </cell>
          <cell r="R10645" t="str">
            <v>SINAPI</v>
          </cell>
        </row>
        <row r="10646">
          <cell r="G10646">
            <v>0</v>
          </cell>
          <cell r="H10646">
            <v>0</v>
          </cell>
          <cell r="O10646">
            <v>0</v>
          </cell>
          <cell r="P10646">
            <v>0</v>
          </cell>
          <cell r="R10646" t="str">
            <v>SINAPI</v>
          </cell>
        </row>
        <row r="10647">
          <cell r="G10647">
            <v>0</v>
          </cell>
          <cell r="H10647">
            <v>0</v>
          </cell>
          <cell r="O10647">
            <v>0</v>
          </cell>
          <cell r="P10647">
            <v>0</v>
          </cell>
          <cell r="R10647" t="str">
            <v>SINAPI</v>
          </cell>
        </row>
        <row r="10648">
          <cell r="G10648">
            <v>0</v>
          </cell>
          <cell r="H10648">
            <v>0</v>
          </cell>
          <cell r="O10648">
            <v>0</v>
          </cell>
          <cell r="P10648">
            <v>0</v>
          </cell>
          <cell r="R10648" t="str">
            <v>SINAPI</v>
          </cell>
        </row>
        <row r="10649">
          <cell r="G10649">
            <v>0</v>
          </cell>
          <cell r="H10649">
            <v>0</v>
          </cell>
          <cell r="O10649">
            <v>0</v>
          </cell>
          <cell r="P10649">
            <v>0</v>
          </cell>
          <cell r="R10649" t="str">
            <v>SINAPI</v>
          </cell>
        </row>
        <row r="10650">
          <cell r="G10650">
            <v>0</v>
          </cell>
          <cell r="H10650">
            <v>0</v>
          </cell>
          <cell r="O10650">
            <v>0</v>
          </cell>
          <cell r="P10650">
            <v>0</v>
          </cell>
          <cell r="R10650" t="str">
            <v>SINAPI</v>
          </cell>
        </row>
        <row r="10651">
          <cell r="G10651">
            <v>0</v>
          </cell>
          <cell r="H10651">
            <v>0</v>
          </cell>
          <cell r="O10651">
            <v>0</v>
          </cell>
          <cell r="P10651">
            <v>0</v>
          </cell>
          <cell r="R10651" t="str">
            <v>SINAPI</v>
          </cell>
        </row>
        <row r="10652">
          <cell r="G10652">
            <v>0</v>
          </cell>
          <cell r="H10652">
            <v>0</v>
          </cell>
          <cell r="O10652">
            <v>0</v>
          </cell>
          <cell r="P10652">
            <v>0</v>
          </cell>
          <cell r="R10652" t="str">
            <v>SINAPI</v>
          </cell>
        </row>
        <row r="10653">
          <cell r="G10653">
            <v>0</v>
          </cell>
          <cell r="H10653">
            <v>0</v>
          </cell>
          <cell r="O10653">
            <v>0</v>
          </cell>
          <cell r="P10653">
            <v>0</v>
          </cell>
          <cell r="R10653" t="str">
            <v>SINAPI</v>
          </cell>
        </row>
        <row r="10654">
          <cell r="G10654">
            <v>0</v>
          </cell>
          <cell r="H10654">
            <v>0</v>
          </cell>
          <cell r="O10654">
            <v>0</v>
          </cell>
          <cell r="P10654">
            <v>0</v>
          </cell>
          <cell r="R10654" t="str">
            <v>SINAPI</v>
          </cell>
        </row>
        <row r="10655">
          <cell r="G10655">
            <v>0</v>
          </cell>
          <cell r="H10655">
            <v>0</v>
          </cell>
          <cell r="O10655">
            <v>0</v>
          </cell>
          <cell r="P10655">
            <v>0</v>
          </cell>
          <cell r="R10655" t="str">
            <v>SINAPI</v>
          </cell>
        </row>
        <row r="10656">
          <cell r="G10656">
            <v>0</v>
          </cell>
          <cell r="H10656">
            <v>0</v>
          </cell>
          <cell r="O10656">
            <v>0</v>
          </cell>
          <cell r="P10656">
            <v>0</v>
          </cell>
          <cell r="R10656" t="str">
            <v>SINAPI</v>
          </cell>
        </row>
        <row r="10657">
          <cell r="G10657">
            <v>0</v>
          </cell>
          <cell r="H10657">
            <v>0</v>
          </cell>
          <cell r="O10657">
            <v>0</v>
          </cell>
          <cell r="P10657">
            <v>0</v>
          </cell>
          <cell r="R10657" t="str">
            <v>SINAPI</v>
          </cell>
        </row>
        <row r="10658">
          <cell r="G10658">
            <v>0</v>
          </cell>
          <cell r="H10658">
            <v>0</v>
          </cell>
          <cell r="O10658">
            <v>0</v>
          </cell>
          <cell r="P10658">
            <v>0</v>
          </cell>
          <cell r="R10658" t="str">
            <v>SINAPI</v>
          </cell>
        </row>
        <row r="10659">
          <cell r="G10659">
            <v>0</v>
          </cell>
          <cell r="H10659">
            <v>0</v>
          </cell>
          <cell r="O10659">
            <v>0</v>
          </cell>
          <cell r="P10659">
            <v>0</v>
          </cell>
          <cell r="R10659" t="str">
            <v>SINAPI</v>
          </cell>
        </row>
        <row r="10660">
          <cell r="G10660">
            <v>0</v>
          </cell>
          <cell r="H10660">
            <v>0</v>
          </cell>
          <cell r="O10660">
            <v>0</v>
          </cell>
          <cell r="P10660">
            <v>0</v>
          </cell>
          <cell r="R10660" t="str">
            <v>SINAPI</v>
          </cell>
        </row>
        <row r="10661">
          <cell r="G10661">
            <v>0</v>
          </cell>
          <cell r="H10661">
            <v>0</v>
          </cell>
          <cell r="O10661">
            <v>0</v>
          </cell>
          <cell r="P10661">
            <v>0</v>
          </cell>
          <cell r="R10661" t="str">
            <v>SINAPI</v>
          </cell>
        </row>
        <row r="10662">
          <cell r="G10662">
            <v>0</v>
          </cell>
          <cell r="H10662">
            <v>0</v>
          </cell>
          <cell r="O10662">
            <v>0</v>
          </cell>
          <cell r="P10662">
            <v>0</v>
          </cell>
          <cell r="R10662" t="str">
            <v>SINAPI</v>
          </cell>
        </row>
        <row r="10663">
          <cell r="G10663">
            <v>0</v>
          </cell>
          <cell r="H10663">
            <v>0</v>
          </cell>
          <cell r="O10663">
            <v>0</v>
          </cell>
          <cell r="P10663">
            <v>0</v>
          </cell>
          <cell r="R10663" t="str">
            <v>SINAPI</v>
          </cell>
        </row>
        <row r="10664">
          <cell r="G10664">
            <v>0</v>
          </cell>
          <cell r="H10664">
            <v>0</v>
          </cell>
          <cell r="O10664">
            <v>0</v>
          </cell>
          <cell r="P10664">
            <v>0</v>
          </cell>
          <cell r="R10664" t="str">
            <v>SINAPI</v>
          </cell>
        </row>
        <row r="10665">
          <cell r="G10665">
            <v>0</v>
          </cell>
          <cell r="H10665">
            <v>0</v>
          </cell>
          <cell r="O10665">
            <v>0</v>
          </cell>
          <cell r="P10665">
            <v>0</v>
          </cell>
          <cell r="R10665" t="str">
            <v>SINAPI</v>
          </cell>
        </row>
        <row r="10666">
          <cell r="G10666">
            <v>0</v>
          </cell>
          <cell r="H10666">
            <v>0</v>
          </cell>
          <cell r="O10666">
            <v>0</v>
          </cell>
          <cell r="P10666">
            <v>0</v>
          </cell>
          <cell r="R10666" t="str">
            <v>SINAPI</v>
          </cell>
        </row>
        <row r="10667">
          <cell r="G10667">
            <v>0</v>
          </cell>
          <cell r="H10667">
            <v>0</v>
          </cell>
          <cell r="O10667">
            <v>0</v>
          </cell>
          <cell r="P10667">
            <v>0</v>
          </cell>
          <cell r="R10667" t="str">
            <v>SINAPI</v>
          </cell>
        </row>
        <row r="10668">
          <cell r="G10668">
            <v>0</v>
          </cell>
          <cell r="H10668">
            <v>0</v>
          </cell>
          <cell r="O10668">
            <v>0</v>
          </cell>
          <cell r="P10668">
            <v>0</v>
          </cell>
          <cell r="R10668" t="str">
            <v>SINAPI</v>
          </cell>
        </row>
        <row r="10669">
          <cell r="G10669">
            <v>0</v>
          </cell>
          <cell r="H10669">
            <v>0</v>
          </cell>
          <cell r="O10669">
            <v>0</v>
          </cell>
          <cell r="P10669">
            <v>0</v>
          </cell>
          <cell r="R10669" t="str">
            <v>SINAPI</v>
          </cell>
        </row>
        <row r="10670">
          <cell r="G10670">
            <v>0</v>
          </cell>
          <cell r="H10670">
            <v>0</v>
          </cell>
          <cell r="O10670">
            <v>0</v>
          </cell>
          <cell r="P10670">
            <v>0</v>
          </cell>
          <cell r="R10670" t="str">
            <v>SINAPI</v>
          </cell>
        </row>
        <row r="10671">
          <cell r="G10671">
            <v>0</v>
          </cell>
          <cell r="H10671">
            <v>0</v>
          </cell>
          <cell r="O10671">
            <v>0</v>
          </cell>
          <cell r="P10671">
            <v>0</v>
          </cell>
          <cell r="R10671" t="str">
            <v>SINAPI</v>
          </cell>
        </row>
        <row r="10672">
          <cell r="G10672">
            <v>0</v>
          </cell>
          <cell r="H10672">
            <v>0</v>
          </cell>
          <cell r="O10672">
            <v>0</v>
          </cell>
          <cell r="P10672">
            <v>0</v>
          </cell>
          <cell r="R10672" t="str">
            <v>SINAPI</v>
          </cell>
        </row>
        <row r="10673">
          <cell r="G10673">
            <v>0</v>
          </cell>
          <cell r="H10673">
            <v>0</v>
          </cell>
          <cell r="O10673">
            <v>0</v>
          </cell>
          <cell r="P10673">
            <v>0</v>
          </cell>
          <cell r="R10673" t="str">
            <v>SINAPI</v>
          </cell>
        </row>
        <row r="10674">
          <cell r="G10674">
            <v>0</v>
          </cell>
          <cell r="H10674">
            <v>0</v>
          </cell>
          <cell r="O10674">
            <v>0</v>
          </cell>
          <cell r="P10674">
            <v>0</v>
          </cell>
          <cell r="R10674" t="str">
            <v>SINAPI</v>
          </cell>
        </row>
        <row r="10675">
          <cell r="G10675">
            <v>0</v>
          </cell>
          <cell r="H10675">
            <v>0</v>
          </cell>
          <cell r="O10675">
            <v>0</v>
          </cell>
          <cell r="P10675">
            <v>0</v>
          </cell>
          <cell r="R10675" t="str">
            <v>SINAPI</v>
          </cell>
        </row>
        <row r="10676">
          <cell r="G10676">
            <v>0</v>
          </cell>
          <cell r="H10676">
            <v>0</v>
          </cell>
          <cell r="O10676">
            <v>0</v>
          </cell>
          <cell r="P10676">
            <v>0</v>
          </cell>
          <cell r="R10676" t="str">
            <v>SINAPI</v>
          </cell>
        </row>
        <row r="10677">
          <cell r="G10677">
            <v>0</v>
          </cell>
          <cell r="H10677">
            <v>0</v>
          </cell>
          <cell r="O10677">
            <v>0</v>
          </cell>
          <cell r="P10677">
            <v>0</v>
          </cell>
          <cell r="R10677" t="str">
            <v>SINAPI</v>
          </cell>
        </row>
        <row r="10678">
          <cell r="G10678">
            <v>0</v>
          </cell>
          <cell r="H10678">
            <v>0</v>
          </cell>
          <cell r="O10678">
            <v>0</v>
          </cell>
          <cell r="P10678">
            <v>0</v>
          </cell>
          <cell r="R10678" t="str">
            <v>SINAPI</v>
          </cell>
        </row>
        <row r="10679">
          <cell r="G10679">
            <v>0</v>
          </cell>
          <cell r="H10679">
            <v>0</v>
          </cell>
          <cell r="O10679">
            <v>0</v>
          </cell>
          <cell r="P10679">
            <v>0</v>
          </cell>
          <cell r="R10679" t="str">
            <v>SINAPI</v>
          </cell>
        </row>
        <row r="10680">
          <cell r="G10680">
            <v>0</v>
          </cell>
          <cell r="H10680">
            <v>0</v>
          </cell>
          <cell r="O10680">
            <v>0</v>
          </cell>
          <cell r="P10680">
            <v>0</v>
          </cell>
          <cell r="R10680" t="str">
            <v>SINAPI</v>
          </cell>
        </row>
        <row r="10681">
          <cell r="G10681">
            <v>0</v>
          </cell>
          <cell r="H10681">
            <v>0</v>
          </cell>
          <cell r="O10681">
            <v>0</v>
          </cell>
          <cell r="P10681">
            <v>0</v>
          </cell>
          <cell r="R10681" t="str">
            <v>SINAPI</v>
          </cell>
        </row>
        <row r="10682">
          <cell r="G10682">
            <v>0</v>
          </cell>
          <cell r="H10682">
            <v>0</v>
          </cell>
          <cell r="O10682">
            <v>0</v>
          </cell>
          <cell r="P10682">
            <v>0</v>
          </cell>
          <cell r="R10682" t="str">
            <v>SINAPI</v>
          </cell>
        </row>
        <row r="10683">
          <cell r="G10683">
            <v>0</v>
          </cell>
          <cell r="H10683">
            <v>0</v>
          </cell>
          <cell r="O10683">
            <v>0</v>
          </cell>
          <cell r="P10683">
            <v>0</v>
          </cell>
          <cell r="R10683" t="str">
            <v>SINAPI</v>
          </cell>
        </row>
        <row r="10684">
          <cell r="G10684">
            <v>0</v>
          </cell>
          <cell r="H10684">
            <v>0</v>
          </cell>
          <cell r="O10684">
            <v>0</v>
          </cell>
          <cell r="P10684">
            <v>0</v>
          </cell>
          <cell r="R10684" t="str">
            <v>SINAPI</v>
          </cell>
        </row>
        <row r="10685">
          <cell r="G10685">
            <v>0</v>
          </cell>
          <cell r="H10685">
            <v>0</v>
          </cell>
          <cell r="O10685">
            <v>0</v>
          </cell>
          <cell r="P10685">
            <v>0</v>
          </cell>
          <cell r="R10685" t="str">
            <v>SINAPI</v>
          </cell>
        </row>
        <row r="10686">
          <cell r="G10686">
            <v>0</v>
          </cell>
          <cell r="H10686">
            <v>0</v>
          </cell>
          <cell r="O10686">
            <v>0</v>
          </cell>
          <cell r="P10686">
            <v>0</v>
          </cell>
          <cell r="R10686" t="str">
            <v>SINAPI</v>
          </cell>
        </row>
        <row r="10687">
          <cell r="G10687">
            <v>0</v>
          </cell>
          <cell r="H10687">
            <v>0</v>
          </cell>
          <cell r="O10687">
            <v>0</v>
          </cell>
          <cell r="P10687">
            <v>0</v>
          </cell>
          <cell r="R10687" t="str">
            <v>SINAPI</v>
          </cell>
        </row>
        <row r="10688">
          <cell r="G10688">
            <v>0</v>
          </cell>
          <cell r="H10688">
            <v>0</v>
          </cell>
          <cell r="O10688">
            <v>0</v>
          </cell>
          <cell r="P10688">
            <v>0</v>
          </cell>
          <cell r="R10688" t="str">
            <v>SINAPI</v>
          </cell>
        </row>
        <row r="10689">
          <cell r="G10689">
            <v>0</v>
          </cell>
          <cell r="H10689">
            <v>0</v>
          </cell>
          <cell r="O10689">
            <v>0</v>
          </cell>
          <cell r="P10689">
            <v>0</v>
          </cell>
          <cell r="R10689" t="str">
            <v>SINAPI</v>
          </cell>
        </row>
        <row r="10690">
          <cell r="G10690">
            <v>0</v>
          </cell>
          <cell r="H10690">
            <v>0</v>
          </cell>
          <cell r="O10690">
            <v>0</v>
          </cell>
          <cell r="P10690">
            <v>0</v>
          </cell>
          <cell r="R10690" t="str">
            <v>SINAPI</v>
          </cell>
        </row>
        <row r="10691">
          <cell r="G10691">
            <v>0</v>
          </cell>
          <cell r="H10691">
            <v>0</v>
          </cell>
          <cell r="O10691">
            <v>0</v>
          </cell>
          <cell r="P10691">
            <v>0</v>
          </cell>
          <cell r="R10691" t="str">
            <v>SINAPI</v>
          </cell>
        </row>
        <row r="10692">
          <cell r="G10692">
            <v>0</v>
          </cell>
          <cell r="H10692">
            <v>0</v>
          </cell>
          <cell r="O10692">
            <v>0</v>
          </cell>
          <cell r="P10692">
            <v>0</v>
          </cell>
          <cell r="R10692" t="str">
            <v>SINAPI</v>
          </cell>
        </row>
        <row r="10693">
          <cell r="G10693">
            <v>0</v>
          </cell>
          <cell r="H10693">
            <v>0</v>
          </cell>
          <cell r="O10693">
            <v>0</v>
          </cell>
          <cell r="P10693">
            <v>0</v>
          </cell>
          <cell r="R10693" t="str">
            <v>SINAPI</v>
          </cell>
        </row>
        <row r="10694">
          <cell r="G10694">
            <v>0</v>
          </cell>
          <cell r="H10694">
            <v>0</v>
          </cell>
          <cell r="O10694">
            <v>0</v>
          </cell>
          <cell r="P10694">
            <v>0</v>
          </cell>
          <cell r="R10694" t="str">
            <v>SINAPI</v>
          </cell>
        </row>
        <row r="10695">
          <cell r="G10695">
            <v>0</v>
          </cell>
          <cell r="H10695">
            <v>0</v>
          </cell>
          <cell r="O10695">
            <v>0</v>
          </cell>
          <cell r="P10695">
            <v>0</v>
          </cell>
          <cell r="R10695" t="str">
            <v>SINAPI</v>
          </cell>
        </row>
        <row r="10696">
          <cell r="G10696">
            <v>0</v>
          </cell>
          <cell r="H10696">
            <v>0</v>
          </cell>
          <cell r="O10696">
            <v>0</v>
          </cell>
          <cell r="P10696">
            <v>0</v>
          </cell>
          <cell r="R10696" t="str">
            <v>SINAPI</v>
          </cell>
        </row>
        <row r="10697">
          <cell r="G10697">
            <v>0</v>
          </cell>
          <cell r="H10697">
            <v>0</v>
          </cell>
          <cell r="O10697">
            <v>0</v>
          </cell>
          <cell r="P10697">
            <v>0</v>
          </cell>
          <cell r="R10697" t="str">
            <v>SINAPI</v>
          </cell>
        </row>
        <row r="10698">
          <cell r="G10698">
            <v>0</v>
          </cell>
          <cell r="H10698">
            <v>0</v>
          </cell>
          <cell r="O10698">
            <v>0</v>
          </cell>
          <cell r="P10698">
            <v>0</v>
          </cell>
          <cell r="R10698" t="str">
            <v>SINAPI</v>
          </cell>
        </row>
        <row r="10699">
          <cell r="G10699">
            <v>0</v>
          </cell>
          <cell r="H10699">
            <v>0</v>
          </cell>
          <cell r="O10699">
            <v>0</v>
          </cell>
          <cell r="P10699">
            <v>0</v>
          </cell>
          <cell r="R10699" t="str">
            <v>SINAPI</v>
          </cell>
        </row>
        <row r="10700">
          <cell r="G10700">
            <v>0</v>
          </cell>
          <cell r="H10700">
            <v>0</v>
          </cell>
          <cell r="O10700">
            <v>0</v>
          </cell>
          <cell r="P10700">
            <v>0</v>
          </cell>
          <cell r="R10700" t="str">
            <v>SINAPI</v>
          </cell>
        </row>
        <row r="10701">
          <cell r="G10701">
            <v>0</v>
          </cell>
          <cell r="H10701">
            <v>0</v>
          </cell>
          <cell r="O10701">
            <v>0</v>
          </cell>
          <cell r="P10701">
            <v>0</v>
          </cell>
          <cell r="R10701" t="str">
            <v>SINAPI</v>
          </cell>
        </row>
        <row r="10702">
          <cell r="G10702">
            <v>0</v>
          </cell>
          <cell r="H10702">
            <v>0</v>
          </cell>
          <cell r="O10702">
            <v>0</v>
          </cell>
          <cell r="P10702">
            <v>0</v>
          </cell>
          <cell r="R10702" t="str">
            <v>SINAPI</v>
          </cell>
        </row>
        <row r="10703">
          <cell r="G10703">
            <v>0</v>
          </cell>
          <cell r="H10703">
            <v>0</v>
          </cell>
          <cell r="O10703">
            <v>0</v>
          </cell>
          <cell r="P10703">
            <v>0</v>
          </cell>
          <cell r="R10703" t="str">
            <v>SINAPI</v>
          </cell>
        </row>
        <row r="10704">
          <cell r="G10704">
            <v>0</v>
          </cell>
          <cell r="H10704">
            <v>0</v>
          </cell>
          <cell r="O10704">
            <v>0</v>
          </cell>
          <cell r="P10704">
            <v>0</v>
          </cell>
          <cell r="R10704" t="str">
            <v>SINAPI</v>
          </cell>
        </row>
        <row r="10705">
          <cell r="G10705">
            <v>0</v>
          </cell>
          <cell r="H10705">
            <v>0</v>
          </cell>
          <cell r="O10705">
            <v>0</v>
          </cell>
          <cell r="P10705">
            <v>0</v>
          </cell>
          <cell r="R10705" t="str">
            <v>SINAPI</v>
          </cell>
        </row>
        <row r="10706">
          <cell r="G10706">
            <v>0</v>
          </cell>
          <cell r="H10706">
            <v>0</v>
          </cell>
          <cell r="O10706">
            <v>0</v>
          </cell>
          <cell r="P10706">
            <v>0</v>
          </cell>
          <cell r="R10706" t="str">
            <v>SINAPI</v>
          </cell>
        </row>
        <row r="10707">
          <cell r="G10707">
            <v>0</v>
          </cell>
          <cell r="H10707">
            <v>0</v>
          </cell>
          <cell r="O10707">
            <v>0</v>
          </cell>
          <cell r="P10707">
            <v>0</v>
          </cell>
          <cell r="R10707" t="str">
            <v>SINAPI</v>
          </cell>
        </row>
        <row r="10708">
          <cell r="G10708">
            <v>0</v>
          </cell>
          <cell r="H10708">
            <v>0</v>
          </cell>
          <cell r="O10708">
            <v>0</v>
          </cell>
          <cell r="P10708">
            <v>0</v>
          </cell>
          <cell r="R10708" t="str">
            <v>SINAPI</v>
          </cell>
        </row>
        <row r="10709">
          <cell r="G10709">
            <v>0</v>
          </cell>
          <cell r="H10709">
            <v>0</v>
          </cell>
          <cell r="O10709">
            <v>0</v>
          </cell>
          <cell r="P10709">
            <v>0</v>
          </cell>
          <cell r="R10709" t="str">
            <v>SINAPI</v>
          </cell>
        </row>
        <row r="10710">
          <cell r="G10710">
            <v>0</v>
          </cell>
          <cell r="H10710">
            <v>0</v>
          </cell>
          <cell r="O10710">
            <v>0</v>
          </cell>
          <cell r="P10710">
            <v>0</v>
          </cell>
          <cell r="R10710" t="str">
            <v>SINAPI</v>
          </cell>
        </row>
        <row r="10711">
          <cell r="G10711">
            <v>0</v>
          </cell>
          <cell r="H10711">
            <v>0</v>
          </cell>
          <cell r="O10711">
            <v>0</v>
          </cell>
          <cell r="P10711">
            <v>0</v>
          </cell>
          <cell r="R10711" t="str">
            <v>SINAPI</v>
          </cell>
        </row>
        <row r="10712">
          <cell r="G10712">
            <v>0</v>
          </cell>
          <cell r="H10712">
            <v>0</v>
          </cell>
          <cell r="O10712">
            <v>0</v>
          </cell>
          <cell r="P10712">
            <v>0</v>
          </cell>
          <cell r="R10712" t="str">
            <v>SINAPI</v>
          </cell>
        </row>
        <row r="10713">
          <cell r="G10713">
            <v>0</v>
          </cell>
          <cell r="H10713">
            <v>0</v>
          </cell>
          <cell r="O10713">
            <v>0</v>
          </cell>
          <cell r="P10713">
            <v>0</v>
          </cell>
          <cell r="R10713" t="str">
            <v>SINAPI</v>
          </cell>
        </row>
        <row r="10714">
          <cell r="G10714">
            <v>0</v>
          </cell>
          <cell r="H10714">
            <v>0</v>
          </cell>
          <cell r="O10714">
            <v>0</v>
          </cell>
          <cell r="P10714">
            <v>0</v>
          </cell>
          <cell r="R10714" t="str">
            <v>SINAPI</v>
          </cell>
        </row>
        <row r="10715">
          <cell r="G10715">
            <v>0</v>
          </cell>
          <cell r="H10715">
            <v>0</v>
          </cell>
          <cell r="O10715">
            <v>0</v>
          </cell>
          <cell r="P10715">
            <v>0</v>
          </cell>
          <cell r="R10715" t="str">
            <v>SINAPI</v>
          </cell>
        </row>
        <row r="10716">
          <cell r="G10716">
            <v>0</v>
          </cell>
          <cell r="H10716">
            <v>0</v>
          </cell>
          <cell r="O10716">
            <v>0</v>
          </cell>
          <cell r="P10716">
            <v>0</v>
          </cell>
          <cell r="R10716" t="str">
            <v>SINAPI</v>
          </cell>
        </row>
        <row r="10717">
          <cell r="G10717">
            <v>0</v>
          </cell>
          <cell r="H10717">
            <v>0</v>
          </cell>
          <cell r="O10717">
            <v>0</v>
          </cell>
          <cell r="P10717">
            <v>0</v>
          </cell>
          <cell r="R10717" t="str">
            <v>SINAPI</v>
          </cell>
        </row>
        <row r="10718">
          <cell r="G10718">
            <v>0</v>
          </cell>
          <cell r="H10718">
            <v>0</v>
          </cell>
          <cell r="O10718">
            <v>0</v>
          </cell>
          <cell r="P10718">
            <v>0</v>
          </cell>
          <cell r="R10718" t="str">
            <v>SINAPI</v>
          </cell>
        </row>
        <row r="10719">
          <cell r="G10719">
            <v>0</v>
          </cell>
          <cell r="H10719">
            <v>0</v>
          </cell>
          <cell r="O10719">
            <v>0</v>
          </cell>
          <cell r="P10719">
            <v>0</v>
          </cell>
          <cell r="R10719" t="str">
            <v>SINAPI</v>
          </cell>
        </row>
        <row r="10720">
          <cell r="G10720">
            <v>0</v>
          </cell>
          <cell r="H10720">
            <v>0</v>
          </cell>
          <cell r="O10720">
            <v>0</v>
          </cell>
          <cell r="P10720">
            <v>0</v>
          </cell>
          <cell r="R10720" t="str">
            <v>SINAPI</v>
          </cell>
        </row>
        <row r="10721">
          <cell r="G10721">
            <v>0</v>
          </cell>
          <cell r="H10721">
            <v>0</v>
          </cell>
          <cell r="O10721">
            <v>0</v>
          </cell>
          <cell r="P10721">
            <v>0</v>
          </cell>
          <cell r="R10721" t="str">
            <v>SINAPI</v>
          </cell>
        </row>
        <row r="10722">
          <cell r="G10722">
            <v>0</v>
          </cell>
          <cell r="H10722">
            <v>0</v>
          </cell>
          <cell r="O10722">
            <v>0</v>
          </cell>
          <cell r="P10722">
            <v>0</v>
          </cell>
          <cell r="R10722" t="str">
            <v>SINAPI</v>
          </cell>
        </row>
        <row r="10723">
          <cell r="G10723">
            <v>0</v>
          </cell>
          <cell r="H10723">
            <v>0</v>
          </cell>
          <cell r="O10723">
            <v>0</v>
          </cell>
          <cell r="P10723">
            <v>0</v>
          </cell>
          <cell r="R10723" t="str">
            <v>SINAPI</v>
          </cell>
        </row>
        <row r="10724">
          <cell r="G10724">
            <v>0</v>
          </cell>
          <cell r="H10724">
            <v>0</v>
          </cell>
          <cell r="O10724">
            <v>0</v>
          </cell>
          <cell r="P10724">
            <v>0</v>
          </cell>
          <cell r="R10724" t="str">
            <v>SINAPI</v>
          </cell>
        </row>
        <row r="10725">
          <cell r="G10725">
            <v>0</v>
          </cell>
          <cell r="H10725">
            <v>0</v>
          </cell>
          <cell r="O10725">
            <v>0</v>
          </cell>
          <cell r="P10725">
            <v>0</v>
          </cell>
          <cell r="R10725" t="str">
            <v>SINAPI</v>
          </cell>
        </row>
        <row r="10726">
          <cell r="G10726">
            <v>0</v>
          </cell>
          <cell r="H10726">
            <v>0</v>
          </cell>
          <cell r="O10726">
            <v>0</v>
          </cell>
          <cell r="P10726">
            <v>0</v>
          </cell>
          <cell r="R10726" t="str">
            <v>SINAPI</v>
          </cell>
        </row>
        <row r="10727">
          <cell r="G10727">
            <v>0</v>
          </cell>
          <cell r="H10727">
            <v>0</v>
          </cell>
          <cell r="O10727">
            <v>0</v>
          </cell>
          <cell r="P10727">
            <v>0</v>
          </cell>
          <cell r="R10727" t="str">
            <v>SINAPI</v>
          </cell>
        </row>
        <row r="10728">
          <cell r="G10728">
            <v>0</v>
          </cell>
          <cell r="H10728">
            <v>0</v>
          </cell>
          <cell r="O10728">
            <v>0</v>
          </cell>
          <cell r="P10728">
            <v>0</v>
          </cell>
          <cell r="R10728" t="str">
            <v>SINAPI</v>
          </cell>
        </row>
        <row r="10729">
          <cell r="G10729">
            <v>0</v>
          </cell>
          <cell r="H10729">
            <v>0</v>
          </cell>
          <cell r="O10729">
            <v>0</v>
          </cell>
          <cell r="P10729">
            <v>0</v>
          </cell>
          <cell r="R10729" t="str">
            <v>SINAPI</v>
          </cell>
        </row>
        <row r="10730">
          <cell r="G10730">
            <v>0</v>
          </cell>
          <cell r="H10730">
            <v>0</v>
          </cell>
          <cell r="O10730">
            <v>0</v>
          </cell>
          <cell r="P10730">
            <v>0</v>
          </cell>
          <cell r="R10730" t="str">
            <v>SINAPI</v>
          </cell>
        </row>
        <row r="10731">
          <cell r="G10731">
            <v>0</v>
          </cell>
          <cell r="H10731">
            <v>0</v>
          </cell>
          <cell r="O10731">
            <v>0</v>
          </cell>
          <cell r="P10731">
            <v>0</v>
          </cell>
          <cell r="R10731" t="str">
            <v>SINAPI</v>
          </cell>
        </row>
        <row r="10732">
          <cell r="G10732">
            <v>0</v>
          </cell>
          <cell r="H10732">
            <v>0</v>
          </cell>
          <cell r="O10732">
            <v>0</v>
          </cell>
          <cell r="P10732">
            <v>0</v>
          </cell>
          <cell r="R10732" t="str">
            <v>SINAPI</v>
          </cell>
        </row>
        <row r="10733">
          <cell r="G10733">
            <v>0</v>
          </cell>
          <cell r="H10733">
            <v>0</v>
          </cell>
          <cell r="O10733">
            <v>0</v>
          </cell>
          <cell r="P10733">
            <v>0</v>
          </cell>
          <cell r="R10733" t="str">
            <v>SINAPI</v>
          </cell>
        </row>
        <row r="10734">
          <cell r="G10734">
            <v>0</v>
          </cell>
          <cell r="H10734">
            <v>0</v>
          </cell>
          <cell r="O10734">
            <v>0</v>
          </cell>
          <cell r="P10734">
            <v>0</v>
          </cell>
          <cell r="R10734" t="str">
            <v>SINAPI</v>
          </cell>
        </row>
        <row r="10735">
          <cell r="G10735">
            <v>0</v>
          </cell>
          <cell r="H10735">
            <v>0</v>
          </cell>
          <cell r="O10735">
            <v>0</v>
          </cell>
          <cell r="P10735">
            <v>0</v>
          </cell>
          <cell r="R10735" t="str">
            <v>SINAPI</v>
          </cell>
        </row>
        <row r="10736">
          <cell r="G10736">
            <v>0</v>
          </cell>
          <cell r="H10736">
            <v>0</v>
          </cell>
          <cell r="O10736">
            <v>0</v>
          </cell>
          <cell r="P10736">
            <v>0</v>
          </cell>
          <cell r="R10736" t="str">
            <v>SINAPI</v>
          </cell>
        </row>
        <row r="10737">
          <cell r="G10737">
            <v>0</v>
          </cell>
          <cell r="H10737">
            <v>0</v>
          </cell>
          <cell r="O10737">
            <v>0</v>
          </cell>
          <cell r="P10737">
            <v>0</v>
          </cell>
          <cell r="R10737" t="str">
            <v>SINAPI</v>
          </cell>
        </row>
        <row r="10738">
          <cell r="G10738">
            <v>0</v>
          </cell>
          <cell r="H10738">
            <v>0</v>
          </cell>
          <cell r="O10738">
            <v>0</v>
          </cell>
          <cell r="P10738">
            <v>0</v>
          </cell>
          <cell r="R10738" t="str">
            <v>SINAPI</v>
          </cell>
        </row>
        <row r="10739">
          <cell r="G10739">
            <v>0</v>
          </cell>
          <cell r="H10739">
            <v>0</v>
          </cell>
          <cell r="O10739">
            <v>0</v>
          </cell>
          <cell r="P10739">
            <v>0</v>
          </cell>
          <cell r="R10739" t="str">
            <v>SINAPI</v>
          </cell>
        </row>
        <row r="10740">
          <cell r="G10740">
            <v>0</v>
          </cell>
          <cell r="H10740">
            <v>0</v>
          </cell>
          <cell r="O10740">
            <v>0</v>
          </cell>
          <cell r="P10740">
            <v>0</v>
          </cell>
          <cell r="R10740" t="str">
            <v>SINAPI</v>
          </cell>
        </row>
        <row r="10741">
          <cell r="G10741">
            <v>0</v>
          </cell>
          <cell r="H10741">
            <v>0</v>
          </cell>
          <cell r="O10741">
            <v>0</v>
          </cell>
          <cell r="P10741">
            <v>0</v>
          </cell>
          <cell r="R10741" t="str">
            <v>SINAPI</v>
          </cell>
        </row>
        <row r="10742">
          <cell r="G10742">
            <v>0</v>
          </cell>
          <cell r="H10742">
            <v>0</v>
          </cell>
          <cell r="O10742">
            <v>0</v>
          </cell>
          <cell r="P10742">
            <v>0</v>
          </cell>
          <cell r="R10742" t="str">
            <v>SINAPI</v>
          </cell>
        </row>
        <row r="10743">
          <cell r="G10743">
            <v>0</v>
          </cell>
          <cell r="H10743">
            <v>0</v>
          </cell>
          <cell r="O10743">
            <v>0</v>
          </cell>
          <cell r="P10743">
            <v>0</v>
          </cell>
          <cell r="R10743" t="str">
            <v>SINAPI</v>
          </cell>
        </row>
        <row r="10744">
          <cell r="G10744">
            <v>0</v>
          </cell>
          <cell r="H10744">
            <v>0</v>
          </cell>
          <cell r="O10744">
            <v>0</v>
          </cell>
          <cell r="P10744">
            <v>0</v>
          </cell>
          <cell r="R10744" t="str">
            <v>SINAPI</v>
          </cell>
        </row>
        <row r="10745">
          <cell r="G10745">
            <v>0</v>
          </cell>
          <cell r="H10745">
            <v>0</v>
          </cell>
          <cell r="O10745">
            <v>0</v>
          </cell>
          <cell r="P10745">
            <v>0</v>
          </cell>
          <cell r="R10745" t="str">
            <v>SINAPI</v>
          </cell>
        </row>
        <row r="10746">
          <cell r="G10746">
            <v>0</v>
          </cell>
          <cell r="H10746">
            <v>0</v>
          </cell>
          <cell r="O10746">
            <v>0</v>
          </cell>
          <cell r="P10746">
            <v>0</v>
          </cell>
          <cell r="R10746" t="str">
            <v>SINAPI</v>
          </cell>
        </row>
        <row r="10747">
          <cell r="G10747">
            <v>0</v>
          </cell>
          <cell r="H10747">
            <v>0</v>
          </cell>
          <cell r="O10747">
            <v>0</v>
          </cell>
          <cell r="P10747">
            <v>0</v>
          </cell>
          <cell r="R10747" t="str">
            <v>SINAPI</v>
          </cell>
        </row>
        <row r="10748">
          <cell r="G10748">
            <v>0</v>
          </cell>
          <cell r="H10748">
            <v>0</v>
          </cell>
          <cell r="O10748">
            <v>0</v>
          </cell>
          <cell r="P10748">
            <v>0</v>
          </cell>
          <cell r="R10748" t="str">
            <v>SINAPI</v>
          </cell>
        </row>
        <row r="10749">
          <cell r="G10749">
            <v>0</v>
          </cell>
          <cell r="H10749">
            <v>0</v>
          </cell>
          <cell r="O10749">
            <v>0</v>
          </cell>
          <cell r="P10749">
            <v>0</v>
          </cell>
          <cell r="R10749" t="str">
            <v>SINAPI</v>
          </cell>
        </row>
        <row r="10750">
          <cell r="G10750">
            <v>0</v>
          </cell>
          <cell r="H10750">
            <v>0</v>
          </cell>
          <cell r="O10750">
            <v>0</v>
          </cell>
          <cell r="P10750">
            <v>0</v>
          </cell>
          <cell r="R10750" t="str">
            <v>SINAPI</v>
          </cell>
        </row>
        <row r="10751">
          <cell r="G10751">
            <v>0</v>
          </cell>
          <cell r="H10751">
            <v>0</v>
          </cell>
          <cell r="O10751">
            <v>0</v>
          </cell>
          <cell r="P10751">
            <v>0</v>
          </cell>
          <cell r="R10751" t="str">
            <v>SINAPI</v>
          </cell>
        </row>
        <row r="10752">
          <cell r="G10752">
            <v>0</v>
          </cell>
          <cell r="H10752">
            <v>0</v>
          </cell>
          <cell r="O10752">
            <v>0</v>
          </cell>
          <cell r="P10752">
            <v>0</v>
          </cell>
          <cell r="R10752" t="str">
            <v>SINAPI</v>
          </cell>
        </row>
        <row r="10753">
          <cell r="G10753">
            <v>0</v>
          </cell>
          <cell r="H10753">
            <v>0</v>
          </cell>
          <cell r="O10753">
            <v>0</v>
          </cell>
          <cell r="P10753">
            <v>0</v>
          </cell>
          <cell r="R10753" t="str">
            <v>SINAPI</v>
          </cell>
        </row>
        <row r="10754">
          <cell r="G10754">
            <v>0</v>
          </cell>
          <cell r="H10754">
            <v>0</v>
          </cell>
          <cell r="O10754">
            <v>0</v>
          </cell>
          <cell r="P10754">
            <v>0</v>
          </cell>
          <cell r="R10754" t="str">
            <v>SINAPI</v>
          </cell>
        </row>
        <row r="10755">
          <cell r="G10755">
            <v>0</v>
          </cell>
          <cell r="H10755">
            <v>0</v>
          </cell>
          <cell r="O10755">
            <v>0</v>
          </cell>
          <cell r="P10755">
            <v>0</v>
          </cell>
          <cell r="R10755" t="str">
            <v>SINAPI</v>
          </cell>
        </row>
        <row r="10756">
          <cell r="G10756">
            <v>0</v>
          </cell>
          <cell r="H10756">
            <v>0</v>
          </cell>
          <cell r="O10756">
            <v>0</v>
          </cell>
          <cell r="P10756">
            <v>0</v>
          </cell>
          <cell r="R10756" t="str">
            <v>SINAPI</v>
          </cell>
        </row>
        <row r="10757">
          <cell r="G10757">
            <v>0</v>
          </cell>
          <cell r="H10757">
            <v>0</v>
          </cell>
          <cell r="O10757">
            <v>0</v>
          </cell>
          <cell r="P10757">
            <v>0</v>
          </cell>
          <cell r="R10757" t="str">
            <v>SINAPI</v>
          </cell>
        </row>
        <row r="10758">
          <cell r="G10758">
            <v>0</v>
          </cell>
          <cell r="H10758">
            <v>0</v>
          </cell>
          <cell r="O10758">
            <v>0</v>
          </cell>
          <cell r="P10758">
            <v>0</v>
          </cell>
          <cell r="R10758" t="str">
            <v>SINAPI</v>
          </cell>
        </row>
        <row r="10759">
          <cell r="G10759">
            <v>0</v>
          </cell>
          <cell r="H10759">
            <v>0</v>
          </cell>
          <cell r="O10759">
            <v>0</v>
          </cell>
          <cell r="P10759">
            <v>0</v>
          </cell>
          <cell r="R10759" t="str">
            <v>SINAPI</v>
          </cell>
        </row>
        <row r="10760">
          <cell r="G10760">
            <v>0</v>
          </cell>
          <cell r="H10760">
            <v>0</v>
          </cell>
          <cell r="O10760">
            <v>0</v>
          </cell>
          <cell r="P10760">
            <v>0</v>
          </cell>
          <cell r="R10760" t="str">
            <v>SINAPI</v>
          </cell>
        </row>
        <row r="10761">
          <cell r="G10761">
            <v>0</v>
          </cell>
          <cell r="H10761">
            <v>0</v>
          </cell>
          <cell r="O10761">
            <v>0</v>
          </cell>
          <cell r="P10761">
            <v>0</v>
          </cell>
          <cell r="R10761" t="str">
            <v>SINAPI</v>
          </cell>
        </row>
        <row r="10762">
          <cell r="G10762">
            <v>0</v>
          </cell>
          <cell r="H10762">
            <v>0</v>
          </cell>
          <cell r="O10762">
            <v>0</v>
          </cell>
          <cell r="P10762">
            <v>0</v>
          </cell>
          <cell r="R10762" t="str">
            <v>SINAPI</v>
          </cell>
        </row>
        <row r="10763">
          <cell r="G10763">
            <v>0</v>
          </cell>
          <cell r="H10763">
            <v>0</v>
          </cell>
          <cell r="O10763">
            <v>0</v>
          </cell>
          <cell r="P10763">
            <v>0</v>
          </cell>
          <cell r="R10763" t="str">
            <v>SINAPI</v>
          </cell>
        </row>
        <row r="10764">
          <cell r="G10764">
            <v>0</v>
          </cell>
          <cell r="H10764">
            <v>0</v>
          </cell>
          <cell r="O10764">
            <v>0</v>
          </cell>
          <cell r="P10764">
            <v>0</v>
          </cell>
          <cell r="R10764" t="str">
            <v>SINAPI</v>
          </cell>
        </row>
        <row r="10765">
          <cell r="G10765">
            <v>0</v>
          </cell>
          <cell r="H10765">
            <v>0</v>
          </cell>
          <cell r="O10765">
            <v>0</v>
          </cell>
          <cell r="P10765">
            <v>0</v>
          </cell>
          <cell r="R10765" t="str">
            <v>SINAPI</v>
          </cell>
        </row>
        <row r="10766">
          <cell r="G10766">
            <v>0</v>
          </cell>
          <cell r="H10766">
            <v>0</v>
          </cell>
          <cell r="O10766">
            <v>0</v>
          </cell>
          <cell r="P10766">
            <v>0</v>
          </cell>
          <cell r="R10766" t="str">
            <v>SINAPI</v>
          </cell>
        </row>
        <row r="10767">
          <cell r="G10767">
            <v>0</v>
          </cell>
          <cell r="H10767">
            <v>0</v>
          </cell>
          <cell r="O10767">
            <v>0</v>
          </cell>
          <cell r="P10767">
            <v>0</v>
          </cell>
          <cell r="R10767" t="str">
            <v>SINAPI</v>
          </cell>
        </row>
        <row r="10768">
          <cell r="G10768">
            <v>0</v>
          </cell>
          <cell r="H10768">
            <v>0</v>
          </cell>
          <cell r="O10768">
            <v>0</v>
          </cell>
          <cell r="P10768">
            <v>0</v>
          </cell>
          <cell r="R10768" t="str">
            <v>SINAPI</v>
          </cell>
        </row>
        <row r="10769">
          <cell r="G10769">
            <v>0</v>
          </cell>
          <cell r="H10769">
            <v>0</v>
          </cell>
          <cell r="O10769">
            <v>0</v>
          </cell>
          <cell r="P10769">
            <v>0</v>
          </cell>
          <cell r="R10769" t="str">
            <v>SINAPI</v>
          </cell>
        </row>
        <row r="10770">
          <cell r="G10770">
            <v>0</v>
          </cell>
          <cell r="H10770">
            <v>0</v>
          </cell>
          <cell r="O10770">
            <v>0</v>
          </cell>
          <cell r="P10770">
            <v>0</v>
          </cell>
          <cell r="R10770" t="str">
            <v>SINAPI</v>
          </cell>
        </row>
        <row r="10771">
          <cell r="G10771">
            <v>0</v>
          </cell>
          <cell r="H10771">
            <v>0</v>
          </cell>
          <cell r="O10771">
            <v>0</v>
          </cell>
          <cell r="P10771">
            <v>0</v>
          </cell>
          <cell r="R10771" t="str">
            <v>SINAPI</v>
          </cell>
        </row>
        <row r="10772">
          <cell r="G10772">
            <v>0</v>
          </cell>
          <cell r="H10772">
            <v>0</v>
          </cell>
          <cell r="O10772">
            <v>0</v>
          </cell>
          <cell r="P10772">
            <v>0</v>
          </cell>
          <cell r="R10772" t="str">
            <v>SINAPI</v>
          </cell>
        </row>
        <row r="10773">
          <cell r="G10773">
            <v>0</v>
          </cell>
          <cell r="H10773">
            <v>0</v>
          </cell>
          <cell r="O10773">
            <v>0</v>
          </cell>
          <cell r="P10773">
            <v>0</v>
          </cell>
          <cell r="R10773" t="str">
            <v>SINAPI</v>
          </cell>
        </row>
        <row r="10774">
          <cell r="G10774">
            <v>0</v>
          </cell>
          <cell r="H10774">
            <v>0</v>
          </cell>
          <cell r="O10774">
            <v>0</v>
          </cell>
          <cell r="P10774">
            <v>0</v>
          </cell>
          <cell r="R10774" t="str">
            <v>SINAPI</v>
          </cell>
        </row>
        <row r="10775">
          <cell r="G10775">
            <v>0</v>
          </cell>
          <cell r="H10775">
            <v>0</v>
          </cell>
          <cell r="O10775">
            <v>0</v>
          </cell>
          <cell r="P10775">
            <v>0</v>
          </cell>
          <cell r="R10775" t="str">
            <v>SINAPI</v>
          </cell>
        </row>
        <row r="10776">
          <cell r="G10776">
            <v>0</v>
          </cell>
          <cell r="H10776">
            <v>0</v>
          </cell>
          <cell r="O10776">
            <v>0</v>
          </cell>
          <cell r="P10776">
            <v>0</v>
          </cell>
          <cell r="R10776" t="str">
            <v>SINAPI</v>
          </cell>
        </row>
        <row r="10777">
          <cell r="G10777">
            <v>0</v>
          </cell>
          <cell r="H10777">
            <v>0</v>
          </cell>
          <cell r="O10777">
            <v>0</v>
          </cell>
          <cell r="P10777">
            <v>0</v>
          </cell>
          <cell r="R10777" t="str">
            <v>SINAPI</v>
          </cell>
        </row>
        <row r="10778">
          <cell r="G10778">
            <v>0</v>
          </cell>
          <cell r="H10778">
            <v>0</v>
          </cell>
          <cell r="O10778">
            <v>0</v>
          </cell>
          <cell r="P10778">
            <v>0</v>
          </cell>
          <cell r="R10778" t="str">
            <v>SINAPI</v>
          </cell>
        </row>
        <row r="10779">
          <cell r="G10779">
            <v>0</v>
          </cell>
          <cell r="H10779">
            <v>0</v>
          </cell>
          <cell r="O10779">
            <v>0</v>
          </cell>
          <cell r="P10779">
            <v>0</v>
          </cell>
          <cell r="R10779" t="str">
            <v>SINAPI</v>
          </cell>
        </row>
        <row r="10780">
          <cell r="G10780">
            <v>0</v>
          </cell>
          <cell r="H10780">
            <v>0</v>
          </cell>
          <cell r="O10780">
            <v>0</v>
          </cell>
          <cell r="P10780">
            <v>0</v>
          </cell>
          <cell r="R10780" t="str">
            <v>SINAPI</v>
          </cell>
        </row>
        <row r="10781">
          <cell r="G10781">
            <v>0</v>
          </cell>
          <cell r="H10781">
            <v>0</v>
          </cell>
          <cell r="O10781">
            <v>0</v>
          </cell>
          <cell r="P10781">
            <v>0</v>
          </cell>
          <cell r="R10781" t="str">
            <v>SINAPI</v>
          </cell>
        </row>
        <row r="10782">
          <cell r="G10782">
            <v>0</v>
          </cell>
          <cell r="H10782">
            <v>0</v>
          </cell>
          <cell r="O10782">
            <v>0</v>
          </cell>
          <cell r="P10782">
            <v>0</v>
          </cell>
          <cell r="R10782" t="str">
            <v>SINAPI</v>
          </cell>
        </row>
        <row r="10783">
          <cell r="G10783">
            <v>0</v>
          </cell>
          <cell r="H10783">
            <v>0</v>
          </cell>
          <cell r="O10783">
            <v>0</v>
          </cell>
          <cell r="P10783">
            <v>0</v>
          </cell>
          <cell r="R10783" t="str">
            <v>SINAPI</v>
          </cell>
        </row>
        <row r="10784">
          <cell r="G10784">
            <v>0</v>
          </cell>
          <cell r="H10784">
            <v>0</v>
          </cell>
          <cell r="O10784">
            <v>0</v>
          </cell>
          <cell r="P10784">
            <v>0</v>
          </cell>
          <cell r="R10784" t="str">
            <v>SINAPI</v>
          </cell>
        </row>
        <row r="10785">
          <cell r="G10785">
            <v>0</v>
          </cell>
          <cell r="H10785">
            <v>0</v>
          </cell>
          <cell r="O10785">
            <v>0</v>
          </cell>
          <cell r="P10785">
            <v>0</v>
          </cell>
          <cell r="R10785" t="str">
            <v>SINAPI</v>
          </cell>
        </row>
        <row r="10786">
          <cell r="G10786">
            <v>0</v>
          </cell>
          <cell r="H10786">
            <v>0</v>
          </cell>
          <cell r="O10786">
            <v>0</v>
          </cell>
          <cell r="P10786">
            <v>0</v>
          </cell>
          <cell r="R10786" t="str">
            <v>SINAPI</v>
          </cell>
        </row>
        <row r="10787">
          <cell r="G10787">
            <v>0</v>
          </cell>
          <cell r="H10787">
            <v>0</v>
          </cell>
          <cell r="O10787">
            <v>0</v>
          </cell>
          <cell r="P10787">
            <v>0</v>
          </cell>
          <cell r="R10787" t="str">
            <v>SINAPI</v>
          </cell>
        </row>
        <row r="10788">
          <cell r="G10788">
            <v>0</v>
          </cell>
          <cell r="H10788">
            <v>0</v>
          </cell>
          <cell r="O10788">
            <v>0</v>
          </cell>
          <cell r="P10788">
            <v>0</v>
          </cell>
          <cell r="R10788" t="str">
            <v>SINAPI</v>
          </cell>
        </row>
        <row r="10789">
          <cell r="G10789">
            <v>0</v>
          </cell>
          <cell r="H10789">
            <v>0</v>
          </cell>
          <cell r="O10789">
            <v>0</v>
          </cell>
          <cell r="P10789">
            <v>0</v>
          </cell>
          <cell r="R10789" t="str">
            <v>SINAPI</v>
          </cell>
        </row>
        <row r="10790">
          <cell r="G10790">
            <v>0</v>
          </cell>
          <cell r="H10790">
            <v>0</v>
          </cell>
          <cell r="O10790">
            <v>0</v>
          </cell>
          <cell r="P10790">
            <v>0</v>
          </cell>
          <cell r="R10790" t="str">
            <v>SINAPI</v>
          </cell>
        </row>
        <row r="10791">
          <cell r="G10791">
            <v>0</v>
          </cell>
          <cell r="H10791">
            <v>0</v>
          </cell>
          <cell r="O10791">
            <v>0</v>
          </cell>
          <cell r="P10791">
            <v>0</v>
          </cell>
          <cell r="R10791" t="str">
            <v>SINAPI</v>
          </cell>
        </row>
        <row r="10792">
          <cell r="G10792">
            <v>0</v>
          </cell>
          <cell r="H10792">
            <v>0</v>
          </cell>
          <cell r="O10792">
            <v>0</v>
          </cell>
          <cell r="P10792">
            <v>0</v>
          </cell>
          <cell r="R10792" t="str">
            <v>SINAPI</v>
          </cell>
        </row>
        <row r="10793">
          <cell r="G10793">
            <v>0</v>
          </cell>
          <cell r="H10793">
            <v>0</v>
          </cell>
          <cell r="O10793">
            <v>0</v>
          </cell>
          <cell r="P10793">
            <v>0</v>
          </cell>
          <cell r="R10793" t="str">
            <v>SINAPI</v>
          </cell>
        </row>
        <row r="10794">
          <cell r="G10794">
            <v>0</v>
          </cell>
          <cell r="H10794">
            <v>0</v>
          </cell>
          <cell r="O10794">
            <v>0</v>
          </cell>
          <cell r="P10794">
            <v>0</v>
          </cell>
          <cell r="R10794" t="str">
            <v>SINAPI</v>
          </cell>
        </row>
        <row r="10795">
          <cell r="G10795">
            <v>0</v>
          </cell>
          <cell r="H10795">
            <v>0</v>
          </cell>
          <cell r="O10795">
            <v>0</v>
          </cell>
          <cell r="P10795">
            <v>0</v>
          </cell>
          <cell r="R10795" t="str">
            <v>SINAPI</v>
          </cell>
        </row>
        <row r="10796">
          <cell r="G10796">
            <v>0</v>
          </cell>
          <cell r="H10796">
            <v>0</v>
          </cell>
          <cell r="O10796">
            <v>0</v>
          </cell>
          <cell r="P10796">
            <v>0</v>
          </cell>
          <cell r="R10796" t="str">
            <v>SINAPI</v>
          </cell>
        </row>
        <row r="10797">
          <cell r="G10797">
            <v>0</v>
          </cell>
          <cell r="H10797">
            <v>0</v>
          </cell>
          <cell r="O10797">
            <v>0</v>
          </cell>
          <cell r="P10797">
            <v>0</v>
          </cell>
          <cell r="R10797" t="str">
            <v>SINAPI</v>
          </cell>
        </row>
        <row r="10798">
          <cell r="G10798">
            <v>0</v>
          </cell>
          <cell r="H10798">
            <v>0</v>
          </cell>
          <cell r="O10798">
            <v>0</v>
          </cell>
          <cell r="P10798">
            <v>0</v>
          </cell>
          <cell r="R10798" t="str">
            <v>SINAPI</v>
          </cell>
        </row>
        <row r="10799">
          <cell r="G10799">
            <v>0</v>
          </cell>
          <cell r="H10799">
            <v>0</v>
          </cell>
          <cell r="O10799">
            <v>0</v>
          </cell>
          <cell r="P10799">
            <v>0</v>
          </cell>
          <cell r="R10799" t="str">
            <v>SINAPI</v>
          </cell>
        </row>
        <row r="10800">
          <cell r="G10800">
            <v>0</v>
          </cell>
          <cell r="H10800">
            <v>0</v>
          </cell>
          <cell r="O10800">
            <v>0</v>
          </cell>
          <cell r="P10800">
            <v>0</v>
          </cell>
          <cell r="R10800" t="str">
            <v>SINAPI</v>
          </cell>
        </row>
        <row r="10801">
          <cell r="G10801">
            <v>0</v>
          </cell>
          <cell r="H10801">
            <v>0</v>
          </cell>
          <cell r="O10801">
            <v>0</v>
          </cell>
          <cell r="P10801">
            <v>0</v>
          </cell>
          <cell r="R10801" t="str">
            <v>SINAPI</v>
          </cell>
        </row>
        <row r="10802">
          <cell r="G10802">
            <v>0</v>
          </cell>
          <cell r="H10802">
            <v>0</v>
          </cell>
          <cell r="O10802">
            <v>0</v>
          </cell>
          <cell r="P10802">
            <v>0</v>
          </cell>
          <cell r="R10802" t="str">
            <v>SINAPI</v>
          </cell>
        </row>
        <row r="10803">
          <cell r="G10803">
            <v>0</v>
          </cell>
          <cell r="H10803">
            <v>0</v>
          </cell>
          <cell r="O10803">
            <v>0</v>
          </cell>
          <cell r="P10803">
            <v>0</v>
          </cell>
          <cell r="R10803" t="str">
            <v>SINAPI</v>
          </cell>
        </row>
        <row r="10804">
          <cell r="G10804">
            <v>0</v>
          </cell>
          <cell r="H10804">
            <v>0</v>
          </cell>
          <cell r="O10804">
            <v>0</v>
          </cell>
          <cell r="P10804">
            <v>0</v>
          </cell>
          <cell r="R10804" t="str">
            <v>SINAPI</v>
          </cell>
        </row>
        <row r="10805">
          <cell r="G10805">
            <v>0</v>
          </cell>
          <cell r="H10805">
            <v>0</v>
          </cell>
          <cell r="O10805">
            <v>0</v>
          </cell>
          <cell r="P10805">
            <v>0</v>
          </cell>
          <cell r="R10805" t="str">
            <v>SINAPI</v>
          </cell>
        </row>
        <row r="10806">
          <cell r="G10806">
            <v>0</v>
          </cell>
          <cell r="H10806">
            <v>0</v>
          </cell>
          <cell r="O10806">
            <v>0</v>
          </cell>
          <cell r="P10806">
            <v>0</v>
          </cell>
          <cell r="R10806" t="str">
            <v>SINAPI</v>
          </cell>
        </row>
        <row r="10807">
          <cell r="G10807">
            <v>0</v>
          </cell>
          <cell r="H10807">
            <v>0</v>
          </cell>
          <cell r="O10807">
            <v>0</v>
          </cell>
          <cell r="P10807">
            <v>0</v>
          </cell>
          <cell r="R10807" t="str">
            <v>SINAPI</v>
          </cell>
        </row>
        <row r="10808">
          <cell r="G10808">
            <v>0</v>
          </cell>
          <cell r="H10808">
            <v>0</v>
          </cell>
          <cell r="O10808">
            <v>0</v>
          </cell>
          <cell r="P10808">
            <v>0</v>
          </cell>
          <cell r="R10808" t="str">
            <v>SINAPI</v>
          </cell>
        </row>
        <row r="10809">
          <cell r="G10809">
            <v>0</v>
          </cell>
          <cell r="H10809">
            <v>0</v>
          </cell>
          <cell r="O10809">
            <v>0</v>
          </cell>
          <cell r="P10809">
            <v>0</v>
          </cell>
          <cell r="R10809" t="str">
            <v>SINAPI</v>
          </cell>
        </row>
        <row r="10810">
          <cell r="G10810">
            <v>0</v>
          </cell>
          <cell r="H10810">
            <v>0</v>
          </cell>
          <cell r="O10810">
            <v>0</v>
          </cell>
          <cell r="P10810">
            <v>0</v>
          </cell>
          <cell r="R10810" t="str">
            <v>SINAPI</v>
          </cell>
        </row>
        <row r="10811">
          <cell r="G10811">
            <v>0</v>
          </cell>
          <cell r="H10811">
            <v>0</v>
          </cell>
          <cell r="O10811">
            <v>0</v>
          </cell>
          <cell r="P10811">
            <v>0</v>
          </cell>
          <cell r="R10811" t="str">
            <v>SINAPI</v>
          </cell>
        </row>
        <row r="10812">
          <cell r="G10812">
            <v>0</v>
          </cell>
          <cell r="H10812">
            <v>0</v>
          </cell>
          <cell r="O10812">
            <v>0</v>
          </cell>
          <cell r="P10812">
            <v>0</v>
          </cell>
          <cell r="R10812" t="str">
            <v>SINAPI</v>
          </cell>
        </row>
        <row r="10813">
          <cell r="G10813">
            <v>0</v>
          </cell>
          <cell r="H10813">
            <v>0</v>
          </cell>
          <cell r="O10813">
            <v>0</v>
          </cell>
          <cell r="P10813">
            <v>0</v>
          </cell>
          <cell r="R10813" t="str">
            <v>SINAPI</v>
          </cell>
        </row>
        <row r="10814">
          <cell r="G10814">
            <v>0</v>
          </cell>
          <cell r="H10814">
            <v>0</v>
          </cell>
          <cell r="O10814">
            <v>0</v>
          </cell>
          <cell r="P10814">
            <v>0</v>
          </cell>
          <cell r="R10814" t="str">
            <v>SINAPI</v>
          </cell>
        </row>
        <row r="10815">
          <cell r="G10815">
            <v>0</v>
          </cell>
          <cell r="H10815">
            <v>0</v>
          </cell>
          <cell r="O10815">
            <v>0</v>
          </cell>
          <cell r="P10815">
            <v>0</v>
          </cell>
          <cell r="R10815" t="str">
            <v>SINAPI</v>
          </cell>
        </row>
        <row r="10816">
          <cell r="G10816">
            <v>0</v>
          </cell>
          <cell r="H10816">
            <v>0</v>
          </cell>
          <cell r="O10816">
            <v>0</v>
          </cell>
          <cell r="P10816">
            <v>0</v>
          </cell>
          <cell r="R10816" t="str">
            <v>SINAPI</v>
          </cell>
        </row>
        <row r="10817">
          <cell r="G10817">
            <v>0</v>
          </cell>
          <cell r="H10817">
            <v>0</v>
          </cell>
          <cell r="O10817">
            <v>0</v>
          </cell>
          <cell r="P10817">
            <v>0</v>
          </cell>
          <cell r="R10817" t="str">
            <v>SINAPI</v>
          </cell>
        </row>
        <row r="10818">
          <cell r="G10818">
            <v>0</v>
          </cell>
          <cell r="H10818">
            <v>0</v>
          </cell>
          <cell r="O10818">
            <v>0</v>
          </cell>
          <cell r="P10818">
            <v>0</v>
          </cell>
          <cell r="R10818" t="str">
            <v>SINAPI</v>
          </cell>
        </row>
        <row r="10819">
          <cell r="G10819">
            <v>0</v>
          </cell>
          <cell r="H10819">
            <v>0</v>
          </cell>
          <cell r="O10819">
            <v>0</v>
          </cell>
          <cell r="P10819">
            <v>0</v>
          </cell>
          <cell r="R10819" t="str">
            <v>SINAPI</v>
          </cell>
        </row>
        <row r="10820">
          <cell r="G10820">
            <v>0</v>
          </cell>
          <cell r="H10820">
            <v>0</v>
          </cell>
          <cell r="O10820">
            <v>0</v>
          </cell>
          <cell r="P10820">
            <v>0</v>
          </cell>
          <cell r="R10820" t="str">
            <v>SINAPI</v>
          </cell>
        </row>
        <row r="10821">
          <cell r="G10821">
            <v>0</v>
          </cell>
          <cell r="H10821">
            <v>0</v>
          </cell>
          <cell r="O10821">
            <v>0</v>
          </cell>
          <cell r="P10821">
            <v>0</v>
          </cell>
          <cell r="R10821" t="str">
            <v>SINAPI</v>
          </cell>
        </row>
        <row r="10822">
          <cell r="G10822">
            <v>0</v>
          </cell>
          <cell r="H10822">
            <v>0</v>
          </cell>
          <cell r="O10822">
            <v>0</v>
          </cell>
          <cell r="P10822">
            <v>0</v>
          </cell>
          <cell r="R10822" t="str">
            <v>SINAPI</v>
          </cell>
        </row>
        <row r="10823">
          <cell r="G10823">
            <v>0</v>
          </cell>
          <cell r="H10823">
            <v>0</v>
          </cell>
          <cell r="O10823">
            <v>0</v>
          </cell>
          <cell r="P10823">
            <v>0</v>
          </cell>
          <cell r="R10823" t="str">
            <v>SINAPI</v>
          </cell>
        </row>
        <row r="10824">
          <cell r="G10824">
            <v>0</v>
          </cell>
          <cell r="H10824">
            <v>0</v>
          </cell>
          <cell r="O10824">
            <v>0</v>
          </cell>
          <cell r="P10824">
            <v>0</v>
          </cell>
          <cell r="R10824" t="str">
            <v>SINAPI</v>
          </cell>
        </row>
        <row r="10825">
          <cell r="G10825">
            <v>0</v>
          </cell>
          <cell r="H10825">
            <v>0</v>
          </cell>
          <cell r="O10825">
            <v>0</v>
          </cell>
          <cell r="P10825">
            <v>0</v>
          </cell>
          <cell r="R10825" t="str">
            <v>SINAPI</v>
          </cell>
        </row>
        <row r="10826">
          <cell r="G10826">
            <v>0</v>
          </cell>
          <cell r="H10826">
            <v>0</v>
          </cell>
          <cell r="O10826">
            <v>0</v>
          </cell>
          <cell r="P10826">
            <v>0</v>
          </cell>
          <cell r="R10826" t="str">
            <v>SINAPI</v>
          </cell>
        </row>
        <row r="10827">
          <cell r="G10827">
            <v>0</v>
          </cell>
          <cell r="H10827">
            <v>0</v>
          </cell>
          <cell r="O10827">
            <v>0</v>
          </cell>
          <cell r="P10827">
            <v>0</v>
          </cell>
          <cell r="R10827" t="str">
            <v>SINAPI</v>
          </cell>
        </row>
        <row r="10828">
          <cell r="G10828">
            <v>0</v>
          </cell>
          <cell r="H10828">
            <v>0</v>
          </cell>
          <cell r="O10828">
            <v>0</v>
          </cell>
          <cell r="P10828">
            <v>0</v>
          </cell>
          <cell r="R10828" t="str">
            <v>SINAPI</v>
          </cell>
        </row>
        <row r="10829">
          <cell r="G10829">
            <v>0</v>
          </cell>
          <cell r="H10829">
            <v>0</v>
          </cell>
          <cell r="O10829">
            <v>0</v>
          </cell>
          <cell r="P10829">
            <v>0</v>
          </cell>
          <cell r="R10829" t="str">
            <v>SINAPI</v>
          </cell>
        </row>
        <row r="10830">
          <cell r="G10830">
            <v>0</v>
          </cell>
          <cell r="H10830">
            <v>0</v>
          </cell>
          <cell r="O10830">
            <v>0</v>
          </cell>
          <cell r="P10830">
            <v>0</v>
          </cell>
          <cell r="R10830" t="str">
            <v>SINAPI</v>
          </cell>
        </row>
        <row r="10831">
          <cell r="G10831">
            <v>0</v>
          </cell>
          <cell r="H10831">
            <v>0</v>
          </cell>
          <cell r="O10831">
            <v>0</v>
          </cell>
          <cell r="P10831">
            <v>0</v>
          </cell>
          <cell r="R10831" t="str">
            <v>SINAPI</v>
          </cell>
        </row>
        <row r="10832">
          <cell r="G10832">
            <v>0</v>
          </cell>
          <cell r="H10832">
            <v>0</v>
          </cell>
          <cell r="O10832">
            <v>0</v>
          </cell>
          <cell r="P10832">
            <v>0</v>
          </cell>
          <cell r="R10832" t="str">
            <v>SINAPI</v>
          </cell>
        </row>
        <row r="10833">
          <cell r="G10833">
            <v>0</v>
          </cell>
          <cell r="H10833">
            <v>0</v>
          </cell>
          <cell r="O10833">
            <v>0</v>
          </cell>
          <cell r="P10833">
            <v>0</v>
          </cell>
          <cell r="R10833" t="str">
            <v>SINAPI</v>
          </cell>
        </row>
        <row r="10834">
          <cell r="G10834">
            <v>0</v>
          </cell>
          <cell r="H10834">
            <v>0</v>
          </cell>
          <cell r="O10834">
            <v>0</v>
          </cell>
          <cell r="P10834">
            <v>0</v>
          </cell>
          <cell r="R10834" t="str">
            <v>SINAPI</v>
          </cell>
        </row>
        <row r="10835">
          <cell r="G10835">
            <v>0</v>
          </cell>
          <cell r="H10835">
            <v>0</v>
          </cell>
          <cell r="O10835">
            <v>0</v>
          </cell>
          <cell r="P10835">
            <v>0</v>
          </cell>
          <cell r="R10835" t="str">
            <v>SINAPI</v>
          </cell>
        </row>
        <row r="10836">
          <cell r="G10836">
            <v>0</v>
          </cell>
          <cell r="H10836">
            <v>0</v>
          </cell>
          <cell r="O10836">
            <v>0</v>
          </cell>
          <cell r="P10836">
            <v>0</v>
          </cell>
          <cell r="R10836" t="str">
            <v>SINAPI</v>
          </cell>
        </row>
        <row r="10837">
          <cell r="G10837">
            <v>0</v>
          </cell>
          <cell r="H10837">
            <v>0</v>
          </cell>
          <cell r="O10837">
            <v>0</v>
          </cell>
          <cell r="P10837">
            <v>0</v>
          </cell>
          <cell r="R10837" t="str">
            <v>SINAPI</v>
          </cell>
        </row>
        <row r="10838">
          <cell r="G10838">
            <v>0</v>
          </cell>
          <cell r="H10838">
            <v>0</v>
          </cell>
          <cell r="O10838">
            <v>0</v>
          </cell>
          <cell r="P10838">
            <v>0</v>
          </cell>
          <cell r="R10838" t="str">
            <v>SINAPI</v>
          </cell>
        </row>
        <row r="10839">
          <cell r="G10839">
            <v>0</v>
          </cell>
          <cell r="H10839">
            <v>0</v>
          </cell>
          <cell r="O10839">
            <v>0</v>
          </cell>
          <cell r="P10839">
            <v>0</v>
          </cell>
          <cell r="R10839" t="str">
            <v>SINAPI</v>
          </cell>
        </row>
        <row r="10840">
          <cell r="G10840">
            <v>0</v>
          </cell>
          <cell r="H10840">
            <v>0</v>
          </cell>
          <cell r="O10840">
            <v>0</v>
          </cell>
          <cell r="P10840">
            <v>0</v>
          </cell>
          <cell r="R10840" t="str">
            <v>SINAPI</v>
          </cell>
        </row>
        <row r="10841">
          <cell r="G10841">
            <v>0</v>
          </cell>
          <cell r="H10841">
            <v>0</v>
          </cell>
          <cell r="O10841">
            <v>0</v>
          </cell>
          <cell r="P10841">
            <v>0</v>
          </cell>
          <cell r="R10841" t="str">
            <v>SINAPI</v>
          </cell>
        </row>
        <row r="10842">
          <cell r="G10842">
            <v>0</v>
          </cell>
          <cell r="H10842">
            <v>0</v>
          </cell>
          <cell r="O10842">
            <v>0</v>
          </cell>
          <cell r="P10842">
            <v>0</v>
          </cell>
          <cell r="R10842" t="str">
            <v>SINAPI</v>
          </cell>
        </row>
        <row r="10843">
          <cell r="G10843">
            <v>0</v>
          </cell>
          <cell r="H10843">
            <v>0</v>
          </cell>
          <cell r="O10843">
            <v>0</v>
          </cell>
          <cell r="P10843">
            <v>0</v>
          </cell>
          <cell r="R10843" t="str">
            <v>SINAPI</v>
          </cell>
        </row>
        <row r="10844">
          <cell r="G10844">
            <v>0</v>
          </cell>
          <cell r="H10844">
            <v>0</v>
          </cell>
          <cell r="O10844">
            <v>0</v>
          </cell>
          <cell r="P10844">
            <v>0</v>
          </cell>
          <cell r="R10844" t="str">
            <v>SINAPI</v>
          </cell>
        </row>
        <row r="10845">
          <cell r="G10845">
            <v>0</v>
          </cell>
          <cell r="H10845">
            <v>0</v>
          </cell>
          <cell r="O10845">
            <v>0</v>
          </cell>
          <cell r="P10845">
            <v>0</v>
          </cell>
          <cell r="R10845" t="str">
            <v>SINAPI</v>
          </cell>
        </row>
        <row r="10846">
          <cell r="G10846">
            <v>0</v>
          </cell>
          <cell r="H10846">
            <v>0</v>
          </cell>
          <cell r="O10846">
            <v>0</v>
          </cell>
          <cell r="P10846">
            <v>0</v>
          </cell>
          <cell r="R10846" t="str">
            <v>SINAPI</v>
          </cell>
        </row>
        <row r="10847">
          <cell r="G10847">
            <v>0</v>
          </cell>
          <cell r="H10847">
            <v>0</v>
          </cell>
          <cell r="O10847">
            <v>0</v>
          </cell>
          <cell r="P10847">
            <v>0</v>
          </cell>
          <cell r="R10847" t="str">
            <v>SINAPI</v>
          </cell>
        </row>
        <row r="10848">
          <cell r="G10848">
            <v>0</v>
          </cell>
          <cell r="H10848">
            <v>0</v>
          </cell>
          <cell r="O10848">
            <v>0</v>
          </cell>
          <cell r="P10848">
            <v>0</v>
          </cell>
          <cell r="R10848" t="str">
            <v>SINAPI</v>
          </cell>
        </row>
        <row r="10849">
          <cell r="G10849">
            <v>0</v>
          </cell>
          <cell r="H10849">
            <v>0</v>
          </cell>
          <cell r="O10849">
            <v>0</v>
          </cell>
          <cell r="P10849">
            <v>0</v>
          </cell>
          <cell r="R10849" t="str">
            <v>SINAPI</v>
          </cell>
        </row>
        <row r="10850">
          <cell r="G10850">
            <v>0</v>
          </cell>
          <cell r="H10850">
            <v>0</v>
          </cell>
          <cell r="O10850">
            <v>0</v>
          </cell>
          <cell r="P10850">
            <v>0</v>
          </cell>
          <cell r="R10850" t="str">
            <v>SINAPI</v>
          </cell>
        </row>
        <row r="10851">
          <cell r="G10851">
            <v>0</v>
          </cell>
          <cell r="H10851">
            <v>0</v>
          </cell>
          <cell r="O10851">
            <v>0</v>
          </cell>
          <cell r="P10851">
            <v>0</v>
          </cell>
          <cell r="R10851" t="str">
            <v>SINAPI</v>
          </cell>
        </row>
        <row r="10852">
          <cell r="G10852">
            <v>0</v>
          </cell>
          <cell r="H10852">
            <v>0</v>
          </cell>
          <cell r="O10852">
            <v>0</v>
          </cell>
          <cell r="P10852">
            <v>0</v>
          </cell>
          <cell r="R10852" t="str">
            <v>SINAPI</v>
          </cell>
        </row>
        <row r="10853">
          <cell r="G10853">
            <v>0</v>
          </cell>
          <cell r="H10853">
            <v>0</v>
          </cell>
          <cell r="O10853">
            <v>0</v>
          </cell>
          <cell r="P10853">
            <v>0</v>
          </cell>
          <cell r="R10853" t="str">
            <v>SINAPI</v>
          </cell>
        </row>
        <row r="10854">
          <cell r="G10854">
            <v>0</v>
          </cell>
          <cell r="H10854">
            <v>0</v>
          </cell>
          <cell r="O10854">
            <v>0</v>
          </cell>
          <cell r="P10854">
            <v>0</v>
          </cell>
          <cell r="R10854" t="str">
            <v>SINAPI</v>
          </cell>
        </row>
        <row r="10855">
          <cell r="G10855">
            <v>0</v>
          </cell>
          <cell r="H10855">
            <v>0</v>
          </cell>
          <cell r="O10855">
            <v>0</v>
          </cell>
          <cell r="P10855">
            <v>0</v>
          </cell>
          <cell r="R10855" t="str">
            <v>SINAPI</v>
          </cell>
        </row>
        <row r="10856">
          <cell r="G10856">
            <v>0</v>
          </cell>
          <cell r="H10856">
            <v>0</v>
          </cell>
          <cell r="O10856">
            <v>0</v>
          </cell>
          <cell r="P10856">
            <v>0</v>
          </cell>
          <cell r="R10856" t="str">
            <v>SINAPI</v>
          </cell>
        </row>
        <row r="10857">
          <cell r="G10857">
            <v>0</v>
          </cell>
          <cell r="H10857">
            <v>0</v>
          </cell>
          <cell r="O10857">
            <v>0</v>
          </cell>
          <cell r="P10857">
            <v>0</v>
          </cell>
          <cell r="R10857" t="str">
            <v>SINAPI</v>
          </cell>
        </row>
        <row r="10858">
          <cell r="G10858">
            <v>0</v>
          </cell>
          <cell r="H10858">
            <v>0</v>
          </cell>
          <cell r="O10858">
            <v>0</v>
          </cell>
          <cell r="P10858">
            <v>0</v>
          </cell>
          <cell r="R10858" t="str">
            <v>SINAPI</v>
          </cell>
        </row>
        <row r="10859">
          <cell r="G10859">
            <v>0</v>
          </cell>
          <cell r="H10859">
            <v>0</v>
          </cell>
          <cell r="O10859">
            <v>0</v>
          </cell>
          <cell r="P10859">
            <v>0</v>
          </cell>
          <cell r="R10859" t="str">
            <v>SINAPI</v>
          </cell>
        </row>
        <row r="10860">
          <cell r="G10860">
            <v>0</v>
          </cell>
          <cell r="H10860">
            <v>0</v>
          </cell>
          <cell r="O10860">
            <v>0</v>
          </cell>
          <cell r="P10860">
            <v>0</v>
          </cell>
          <cell r="R10860" t="str">
            <v>SINAPI</v>
          </cell>
        </row>
        <row r="10861">
          <cell r="G10861">
            <v>0</v>
          </cell>
          <cell r="H10861">
            <v>0</v>
          </cell>
          <cell r="O10861">
            <v>0</v>
          </cell>
          <cell r="P10861">
            <v>0</v>
          </cell>
          <cell r="R10861" t="str">
            <v>SINAPI</v>
          </cell>
        </row>
        <row r="10862">
          <cell r="G10862">
            <v>0</v>
          </cell>
          <cell r="H10862">
            <v>0</v>
          </cell>
          <cell r="O10862">
            <v>0</v>
          </cell>
          <cell r="P10862">
            <v>0</v>
          </cell>
          <cell r="R10862" t="str">
            <v>SINAPI</v>
          </cell>
        </row>
        <row r="10863">
          <cell r="G10863">
            <v>0</v>
          </cell>
          <cell r="H10863">
            <v>0</v>
          </cell>
          <cell r="O10863">
            <v>0</v>
          </cell>
          <cell r="P10863">
            <v>0</v>
          </cell>
          <cell r="R10863" t="str">
            <v>SINAPI</v>
          </cell>
        </row>
        <row r="10864">
          <cell r="G10864">
            <v>0</v>
          </cell>
          <cell r="H10864">
            <v>0</v>
          </cell>
          <cell r="O10864">
            <v>0</v>
          </cell>
          <cell r="P10864">
            <v>0</v>
          </cell>
          <cell r="R10864" t="str">
            <v>SINAPI</v>
          </cell>
        </row>
        <row r="10865">
          <cell r="G10865">
            <v>0</v>
          </cell>
          <cell r="H10865">
            <v>0</v>
          </cell>
          <cell r="O10865">
            <v>0</v>
          </cell>
          <cell r="P10865">
            <v>0</v>
          </cell>
          <cell r="R10865" t="str">
            <v>SINAPI</v>
          </cell>
        </row>
        <row r="10866">
          <cell r="G10866">
            <v>0</v>
          </cell>
          <cell r="H10866">
            <v>0</v>
          </cell>
          <cell r="O10866">
            <v>0</v>
          </cell>
          <cell r="P10866">
            <v>0</v>
          </cell>
          <cell r="R10866" t="str">
            <v>SINAPI</v>
          </cell>
        </row>
        <row r="10867">
          <cell r="G10867">
            <v>0</v>
          </cell>
          <cell r="H10867">
            <v>0</v>
          </cell>
          <cell r="O10867">
            <v>0</v>
          </cell>
          <cell r="P10867">
            <v>0</v>
          </cell>
          <cell r="R10867" t="str">
            <v>SINAPI</v>
          </cell>
        </row>
        <row r="10868">
          <cell r="G10868">
            <v>0</v>
          </cell>
          <cell r="H10868">
            <v>0</v>
          </cell>
          <cell r="O10868">
            <v>0</v>
          </cell>
          <cell r="P10868">
            <v>0</v>
          </cell>
          <cell r="R10868" t="str">
            <v>SINAPI</v>
          </cell>
        </row>
        <row r="10869">
          <cell r="G10869">
            <v>0</v>
          </cell>
          <cell r="H10869">
            <v>0</v>
          </cell>
          <cell r="O10869">
            <v>0</v>
          </cell>
          <cell r="P10869">
            <v>0</v>
          </cell>
          <cell r="R10869" t="str">
            <v>SINAPI</v>
          </cell>
        </row>
        <row r="10870">
          <cell r="G10870">
            <v>0</v>
          </cell>
          <cell r="H10870">
            <v>0</v>
          </cell>
          <cell r="O10870">
            <v>0</v>
          </cell>
          <cell r="P10870">
            <v>0</v>
          </cell>
          <cell r="R10870" t="str">
            <v>SINAPI</v>
          </cell>
        </row>
        <row r="10871">
          <cell r="G10871">
            <v>0</v>
          </cell>
          <cell r="H10871">
            <v>0</v>
          </cell>
          <cell r="O10871">
            <v>0</v>
          </cell>
          <cell r="P10871">
            <v>0</v>
          </cell>
          <cell r="R10871" t="str">
            <v>SINAPI</v>
          </cell>
        </row>
        <row r="10872">
          <cell r="G10872">
            <v>0</v>
          </cell>
          <cell r="H10872">
            <v>0</v>
          </cell>
          <cell r="O10872">
            <v>0</v>
          </cell>
          <cell r="P10872">
            <v>0</v>
          </cell>
          <cell r="R10872" t="str">
            <v>SINAPI</v>
          </cell>
        </row>
        <row r="10873">
          <cell r="G10873">
            <v>0</v>
          </cell>
          <cell r="H10873">
            <v>0</v>
          </cell>
          <cell r="O10873">
            <v>0</v>
          </cell>
          <cell r="P10873">
            <v>0</v>
          </cell>
          <cell r="R10873" t="str">
            <v>SINAPI</v>
          </cell>
        </row>
        <row r="10874">
          <cell r="G10874">
            <v>0</v>
          </cell>
          <cell r="H10874">
            <v>0</v>
          </cell>
          <cell r="O10874">
            <v>0</v>
          </cell>
          <cell r="P10874">
            <v>0</v>
          </cell>
          <cell r="R10874" t="str">
            <v>SINAPI</v>
          </cell>
        </row>
        <row r="10875">
          <cell r="G10875">
            <v>0</v>
          </cell>
          <cell r="H10875">
            <v>0</v>
          </cell>
          <cell r="O10875">
            <v>0</v>
          </cell>
          <cell r="P10875">
            <v>0</v>
          </cell>
          <cell r="R10875" t="str">
            <v>SINAPI</v>
          </cell>
        </row>
        <row r="10876">
          <cell r="G10876">
            <v>0</v>
          </cell>
          <cell r="H10876">
            <v>0</v>
          </cell>
          <cell r="O10876">
            <v>0</v>
          </cell>
          <cell r="P10876">
            <v>0</v>
          </cell>
          <cell r="R10876" t="str">
            <v>SINAPI</v>
          </cell>
        </row>
        <row r="10877">
          <cell r="G10877">
            <v>0</v>
          </cell>
          <cell r="H10877">
            <v>0</v>
          </cell>
          <cell r="O10877">
            <v>0</v>
          </cell>
          <cell r="P10877">
            <v>0</v>
          </cell>
          <cell r="R10877" t="str">
            <v>SINAPI</v>
          </cell>
        </row>
        <row r="10878">
          <cell r="G10878">
            <v>0</v>
          </cell>
          <cell r="H10878">
            <v>0</v>
          </cell>
          <cell r="O10878">
            <v>0</v>
          </cell>
          <cell r="P10878">
            <v>0</v>
          </cell>
          <cell r="R10878" t="str">
            <v>SINAPI</v>
          </cell>
        </row>
        <row r="10879">
          <cell r="G10879">
            <v>0</v>
          </cell>
          <cell r="H10879">
            <v>0</v>
          </cell>
          <cell r="O10879">
            <v>0</v>
          </cell>
          <cell r="P10879">
            <v>0</v>
          </cell>
          <cell r="R10879" t="str">
            <v>SINAPI</v>
          </cell>
        </row>
        <row r="10880">
          <cell r="G10880">
            <v>0</v>
          </cell>
          <cell r="H10880">
            <v>0</v>
          </cell>
          <cell r="O10880">
            <v>0</v>
          </cell>
          <cell r="P10880">
            <v>0</v>
          </cell>
          <cell r="R10880" t="str">
            <v>SINAPI</v>
          </cell>
        </row>
        <row r="10881">
          <cell r="G10881">
            <v>0</v>
          </cell>
          <cell r="H10881">
            <v>0</v>
          </cell>
          <cell r="O10881">
            <v>0</v>
          </cell>
          <cell r="P10881">
            <v>0</v>
          </cell>
          <cell r="R10881" t="str">
            <v>SINAPI</v>
          </cell>
        </row>
        <row r="10882">
          <cell r="G10882">
            <v>0</v>
          </cell>
          <cell r="H10882">
            <v>0</v>
          </cell>
          <cell r="O10882">
            <v>0</v>
          </cell>
          <cell r="P10882">
            <v>0</v>
          </cell>
          <cell r="R10882" t="str">
            <v>SINAPI</v>
          </cell>
        </row>
        <row r="10883">
          <cell r="G10883">
            <v>0</v>
          </cell>
          <cell r="H10883">
            <v>0</v>
          </cell>
          <cell r="O10883">
            <v>0</v>
          </cell>
          <cell r="P10883">
            <v>0</v>
          </cell>
          <cell r="R10883" t="str">
            <v>SINAPI</v>
          </cell>
        </row>
        <row r="10884">
          <cell r="G10884">
            <v>0</v>
          </cell>
          <cell r="H10884">
            <v>0</v>
          </cell>
          <cell r="O10884">
            <v>0</v>
          </cell>
          <cell r="P10884">
            <v>0</v>
          </cell>
          <cell r="R10884" t="str">
            <v>SINAPI</v>
          </cell>
        </row>
        <row r="10885">
          <cell r="G10885">
            <v>0</v>
          </cell>
          <cell r="H10885">
            <v>0</v>
          </cell>
          <cell r="O10885">
            <v>0</v>
          </cell>
          <cell r="P10885">
            <v>0</v>
          </cell>
          <cell r="R10885" t="str">
            <v>SINAPI</v>
          </cell>
        </row>
        <row r="10886">
          <cell r="G10886">
            <v>0</v>
          </cell>
          <cell r="H10886">
            <v>0</v>
          </cell>
          <cell r="O10886">
            <v>0</v>
          </cell>
          <cell r="P10886">
            <v>0</v>
          </cell>
          <cell r="R10886" t="str">
            <v>SINAPI</v>
          </cell>
        </row>
        <row r="10887">
          <cell r="G10887">
            <v>0</v>
          </cell>
          <cell r="H10887">
            <v>0</v>
          </cell>
          <cell r="O10887">
            <v>0</v>
          </cell>
          <cell r="P10887">
            <v>0</v>
          </cell>
          <cell r="R10887" t="str">
            <v>SINAPI</v>
          </cell>
        </row>
        <row r="10888">
          <cell r="G10888">
            <v>0</v>
          </cell>
          <cell r="H10888">
            <v>0</v>
          </cell>
          <cell r="O10888">
            <v>0</v>
          </cell>
          <cell r="P10888">
            <v>0</v>
          </cell>
          <cell r="R10888" t="str">
            <v>SINAPI</v>
          </cell>
        </row>
        <row r="10889">
          <cell r="G10889">
            <v>0</v>
          </cell>
          <cell r="H10889">
            <v>0</v>
          </cell>
          <cell r="O10889">
            <v>0</v>
          </cell>
          <cell r="P10889">
            <v>0</v>
          </cell>
          <cell r="R10889" t="str">
            <v>SINAPI</v>
          </cell>
        </row>
        <row r="10890">
          <cell r="G10890">
            <v>0</v>
          </cell>
          <cell r="H10890">
            <v>0</v>
          </cell>
          <cell r="O10890">
            <v>0</v>
          </cell>
          <cell r="P10890">
            <v>0</v>
          </cell>
          <cell r="R10890" t="str">
            <v>SINAPI</v>
          </cell>
        </row>
        <row r="10891">
          <cell r="G10891">
            <v>0</v>
          </cell>
          <cell r="H10891">
            <v>0</v>
          </cell>
          <cell r="O10891">
            <v>0</v>
          </cell>
          <cell r="P10891">
            <v>0</v>
          </cell>
          <cell r="R10891" t="str">
            <v>SINAPI</v>
          </cell>
        </row>
        <row r="10892">
          <cell r="G10892">
            <v>0</v>
          </cell>
          <cell r="H10892">
            <v>0</v>
          </cell>
          <cell r="O10892">
            <v>0</v>
          </cell>
          <cell r="P10892">
            <v>0</v>
          </cell>
          <cell r="R10892" t="str">
            <v>SINAPI</v>
          </cell>
        </row>
        <row r="10893">
          <cell r="G10893">
            <v>0</v>
          </cell>
          <cell r="H10893">
            <v>0</v>
          </cell>
          <cell r="O10893">
            <v>0</v>
          </cell>
          <cell r="P10893">
            <v>0</v>
          </cell>
          <cell r="R10893" t="str">
            <v>SINAPI</v>
          </cell>
        </row>
        <row r="10894">
          <cell r="G10894">
            <v>0</v>
          </cell>
          <cell r="H10894">
            <v>0</v>
          </cell>
          <cell r="O10894">
            <v>0</v>
          </cell>
          <cell r="P10894">
            <v>0</v>
          </cell>
          <cell r="R10894" t="str">
            <v>SINAPI</v>
          </cell>
        </row>
        <row r="10895">
          <cell r="G10895">
            <v>0</v>
          </cell>
          <cell r="H10895">
            <v>0</v>
          </cell>
          <cell r="O10895">
            <v>0</v>
          </cell>
          <cell r="P10895">
            <v>0</v>
          </cell>
          <cell r="R10895" t="str">
            <v>SINAPI</v>
          </cell>
        </row>
        <row r="10896">
          <cell r="G10896">
            <v>0</v>
          </cell>
          <cell r="H10896">
            <v>0</v>
          </cell>
          <cell r="O10896">
            <v>0</v>
          </cell>
          <cell r="P10896">
            <v>0</v>
          </cell>
          <cell r="R10896" t="str">
            <v>SINAPI</v>
          </cell>
        </row>
        <row r="10897">
          <cell r="G10897">
            <v>0</v>
          </cell>
          <cell r="H10897">
            <v>0</v>
          </cell>
          <cell r="O10897">
            <v>0</v>
          </cell>
          <cell r="P10897">
            <v>0</v>
          </cell>
          <cell r="R10897" t="str">
            <v>SINAPI</v>
          </cell>
        </row>
        <row r="10898">
          <cell r="G10898">
            <v>0</v>
          </cell>
          <cell r="H10898">
            <v>0</v>
          </cell>
          <cell r="O10898">
            <v>0</v>
          </cell>
          <cell r="P10898">
            <v>0</v>
          </cell>
          <cell r="R10898" t="str">
            <v>SINAPI</v>
          </cell>
        </row>
        <row r="10899">
          <cell r="G10899">
            <v>0</v>
          </cell>
          <cell r="H10899">
            <v>0</v>
          </cell>
          <cell r="O10899">
            <v>0</v>
          </cell>
          <cell r="P10899">
            <v>0</v>
          </cell>
          <cell r="R10899" t="str">
            <v>SINAPI</v>
          </cell>
        </row>
        <row r="10900">
          <cell r="G10900">
            <v>0</v>
          </cell>
          <cell r="H10900">
            <v>0</v>
          </cell>
          <cell r="O10900">
            <v>0</v>
          </cell>
          <cell r="P10900">
            <v>0</v>
          </cell>
          <cell r="R10900" t="str">
            <v>SINAPI</v>
          </cell>
        </row>
        <row r="10901">
          <cell r="G10901">
            <v>0</v>
          </cell>
          <cell r="H10901">
            <v>0</v>
          </cell>
          <cell r="O10901">
            <v>0</v>
          </cell>
          <cell r="P10901">
            <v>0</v>
          </cell>
          <cell r="R10901" t="str">
            <v>SINAPI</v>
          </cell>
        </row>
        <row r="10902">
          <cell r="G10902">
            <v>0</v>
          </cell>
          <cell r="H10902">
            <v>0</v>
          </cell>
          <cell r="O10902">
            <v>0</v>
          </cell>
          <cell r="P10902">
            <v>0</v>
          </cell>
          <cell r="R10902" t="str">
            <v>SINAPI</v>
          </cell>
        </row>
        <row r="10903">
          <cell r="G10903">
            <v>0</v>
          </cell>
          <cell r="H10903">
            <v>0</v>
          </cell>
          <cell r="O10903">
            <v>0</v>
          </cell>
          <cell r="P10903">
            <v>0</v>
          </cell>
          <cell r="R10903" t="str">
            <v>SINAPI</v>
          </cell>
        </row>
        <row r="10904">
          <cell r="G10904">
            <v>0</v>
          </cell>
          <cell r="H10904">
            <v>0</v>
          </cell>
          <cell r="O10904">
            <v>0</v>
          </cell>
          <cell r="P10904">
            <v>0</v>
          </cell>
          <cell r="R10904" t="str">
            <v>SINAPI</v>
          </cell>
        </row>
        <row r="10905">
          <cell r="G10905">
            <v>0</v>
          </cell>
          <cell r="H10905">
            <v>0</v>
          </cell>
          <cell r="O10905">
            <v>0</v>
          </cell>
          <cell r="P10905">
            <v>0</v>
          </cell>
          <cell r="R10905" t="str">
            <v>SINAPI</v>
          </cell>
        </row>
        <row r="10906">
          <cell r="G10906">
            <v>0</v>
          </cell>
          <cell r="H10906">
            <v>0</v>
          </cell>
          <cell r="O10906">
            <v>0</v>
          </cell>
          <cell r="P10906">
            <v>0</v>
          </cell>
          <cell r="R10906" t="str">
            <v>SINAPI</v>
          </cell>
        </row>
        <row r="10907">
          <cell r="G10907">
            <v>0</v>
          </cell>
          <cell r="H10907">
            <v>0</v>
          </cell>
          <cell r="O10907">
            <v>0</v>
          </cell>
          <cell r="P10907">
            <v>0</v>
          </cell>
          <cell r="R10907" t="str">
            <v>SINAPI</v>
          </cell>
        </row>
        <row r="10908">
          <cell r="G10908">
            <v>0</v>
          </cell>
          <cell r="H10908">
            <v>0</v>
          </cell>
          <cell r="O10908">
            <v>0</v>
          </cell>
          <cell r="P10908">
            <v>0</v>
          </cell>
          <cell r="R10908" t="str">
            <v>SINAPI</v>
          </cell>
        </row>
        <row r="10909">
          <cell r="G10909">
            <v>0</v>
          </cell>
          <cell r="H10909">
            <v>0</v>
          </cell>
          <cell r="O10909">
            <v>0</v>
          </cell>
          <cell r="P10909">
            <v>0</v>
          </cell>
          <cell r="R10909" t="str">
            <v>SINAPI</v>
          </cell>
        </row>
        <row r="10910">
          <cell r="G10910">
            <v>0</v>
          </cell>
          <cell r="H10910">
            <v>0</v>
          </cell>
          <cell r="O10910">
            <v>0</v>
          </cell>
          <cell r="P10910">
            <v>0</v>
          </cell>
          <cell r="R10910" t="str">
            <v>SINAPI</v>
          </cell>
        </row>
        <row r="10911">
          <cell r="G10911">
            <v>0</v>
          </cell>
          <cell r="H10911">
            <v>0</v>
          </cell>
          <cell r="O10911">
            <v>0</v>
          </cell>
          <cell r="P10911">
            <v>0</v>
          </cell>
          <cell r="R10911" t="str">
            <v>SINAPI</v>
          </cell>
        </row>
        <row r="10912">
          <cell r="G10912">
            <v>0</v>
          </cell>
          <cell r="H10912">
            <v>0</v>
          </cell>
          <cell r="O10912">
            <v>0</v>
          </cell>
          <cell r="P10912">
            <v>0</v>
          </cell>
          <cell r="R10912" t="str">
            <v>SINAPI</v>
          </cell>
        </row>
        <row r="10913">
          <cell r="G10913">
            <v>0</v>
          </cell>
          <cell r="H10913">
            <v>0</v>
          </cell>
          <cell r="O10913">
            <v>0</v>
          </cell>
          <cell r="P10913">
            <v>0</v>
          </cell>
          <cell r="R10913" t="str">
            <v>SINAPI</v>
          </cell>
        </row>
        <row r="10914">
          <cell r="G10914">
            <v>0</v>
          </cell>
          <cell r="H10914">
            <v>0</v>
          </cell>
          <cell r="O10914">
            <v>0</v>
          </cell>
          <cell r="P10914">
            <v>0</v>
          </cell>
          <cell r="R10914" t="str">
            <v>SINAPI</v>
          </cell>
        </row>
        <row r="10915">
          <cell r="G10915">
            <v>0</v>
          </cell>
          <cell r="H10915">
            <v>0</v>
          </cell>
          <cell r="O10915">
            <v>0</v>
          </cell>
          <cell r="P10915">
            <v>0</v>
          </cell>
          <cell r="R10915" t="str">
            <v>SINAPI</v>
          </cell>
        </row>
        <row r="10916">
          <cell r="G10916">
            <v>0</v>
          </cell>
          <cell r="H10916">
            <v>0</v>
          </cell>
          <cell r="O10916">
            <v>0</v>
          </cell>
          <cell r="P10916">
            <v>0</v>
          </cell>
          <cell r="R10916" t="str">
            <v>SINAPI</v>
          </cell>
        </row>
        <row r="10917">
          <cell r="G10917">
            <v>0</v>
          </cell>
          <cell r="H10917">
            <v>0</v>
          </cell>
          <cell r="O10917">
            <v>0</v>
          </cell>
          <cell r="P10917">
            <v>0</v>
          </cell>
          <cell r="R10917" t="str">
            <v>SINAPI</v>
          </cell>
        </row>
        <row r="10918">
          <cell r="G10918">
            <v>0</v>
          </cell>
          <cell r="H10918">
            <v>0</v>
          </cell>
          <cell r="O10918">
            <v>0</v>
          </cell>
          <cell r="P10918">
            <v>0</v>
          </cell>
          <cell r="R10918" t="str">
            <v>SINAPI</v>
          </cell>
        </row>
        <row r="10919">
          <cell r="G10919">
            <v>0</v>
          </cell>
          <cell r="H10919">
            <v>0</v>
          </cell>
          <cell r="O10919">
            <v>0</v>
          </cell>
          <cell r="P10919">
            <v>0</v>
          </cell>
          <cell r="R10919" t="str">
            <v>SINAPI</v>
          </cell>
        </row>
        <row r="10920">
          <cell r="G10920">
            <v>0</v>
          </cell>
          <cell r="H10920">
            <v>0</v>
          </cell>
          <cell r="O10920">
            <v>0</v>
          </cell>
          <cell r="P10920">
            <v>0</v>
          </cell>
          <cell r="R10920" t="str">
            <v>SINAPI</v>
          </cell>
        </row>
        <row r="10921">
          <cell r="G10921">
            <v>0</v>
          </cell>
          <cell r="H10921">
            <v>0</v>
          </cell>
          <cell r="O10921">
            <v>0</v>
          </cell>
          <cell r="P10921">
            <v>0</v>
          </cell>
          <cell r="R10921" t="str">
            <v>SINAPI</v>
          </cell>
        </row>
        <row r="10922">
          <cell r="G10922">
            <v>0</v>
          </cell>
          <cell r="H10922">
            <v>0</v>
          </cell>
          <cell r="O10922">
            <v>0</v>
          </cell>
          <cell r="P10922">
            <v>0</v>
          </cell>
          <cell r="R10922" t="str">
            <v>SINAPI</v>
          </cell>
        </row>
        <row r="10923">
          <cell r="G10923">
            <v>0</v>
          </cell>
          <cell r="H10923">
            <v>0</v>
          </cell>
          <cell r="O10923">
            <v>0</v>
          </cell>
          <cell r="P10923">
            <v>0</v>
          </cell>
          <cell r="R10923" t="str">
            <v>SINAPI</v>
          </cell>
        </row>
        <row r="10924">
          <cell r="G10924">
            <v>0</v>
          </cell>
          <cell r="H10924">
            <v>0</v>
          </cell>
          <cell r="O10924">
            <v>0</v>
          </cell>
          <cell r="P10924">
            <v>0</v>
          </cell>
          <cell r="R10924" t="str">
            <v>SINAPI</v>
          </cell>
        </row>
        <row r="10925">
          <cell r="G10925">
            <v>0</v>
          </cell>
          <cell r="H10925">
            <v>0</v>
          </cell>
          <cell r="O10925">
            <v>0</v>
          </cell>
          <cell r="P10925">
            <v>0</v>
          </cell>
          <cell r="R10925" t="str">
            <v>SINAPI</v>
          </cell>
        </row>
        <row r="10926">
          <cell r="G10926">
            <v>0</v>
          </cell>
          <cell r="H10926">
            <v>0</v>
          </cell>
          <cell r="O10926">
            <v>0</v>
          </cell>
          <cell r="P10926">
            <v>0</v>
          </cell>
          <cell r="R10926" t="str">
            <v>SINAPI</v>
          </cell>
        </row>
        <row r="10927">
          <cell r="G10927">
            <v>0</v>
          </cell>
          <cell r="H10927">
            <v>0</v>
          </cell>
          <cell r="O10927">
            <v>0</v>
          </cell>
          <cell r="P10927">
            <v>0</v>
          </cell>
          <cell r="R10927" t="str">
            <v>SINAPI</v>
          </cell>
        </row>
        <row r="10928">
          <cell r="G10928">
            <v>0</v>
          </cell>
          <cell r="H10928">
            <v>0</v>
          </cell>
          <cell r="O10928">
            <v>0</v>
          </cell>
          <cell r="P10928">
            <v>0</v>
          </cell>
          <cell r="R10928" t="str">
            <v>SINAPI</v>
          </cell>
        </row>
        <row r="10929">
          <cell r="G10929">
            <v>0</v>
          </cell>
          <cell r="H10929">
            <v>0</v>
          </cell>
          <cell r="O10929">
            <v>0</v>
          </cell>
          <cell r="P10929">
            <v>0</v>
          </cell>
          <cell r="R10929" t="str">
            <v>SINAPI</v>
          </cell>
        </row>
        <row r="10930">
          <cell r="G10930">
            <v>0</v>
          </cell>
          <cell r="H10930">
            <v>0</v>
          </cell>
          <cell r="O10930">
            <v>0</v>
          </cell>
          <cell r="P10930">
            <v>0</v>
          </cell>
          <cell r="R10930" t="str">
            <v>SINAPI</v>
          </cell>
        </row>
        <row r="10931">
          <cell r="G10931">
            <v>0</v>
          </cell>
          <cell r="H10931">
            <v>0</v>
          </cell>
          <cell r="O10931">
            <v>0</v>
          </cell>
          <cell r="P10931">
            <v>0</v>
          </cell>
          <cell r="R10931" t="str">
            <v>SINAPI</v>
          </cell>
        </row>
        <row r="10932">
          <cell r="G10932">
            <v>0</v>
          </cell>
          <cell r="H10932">
            <v>0</v>
          </cell>
          <cell r="O10932">
            <v>0</v>
          </cell>
          <cell r="P10932">
            <v>0</v>
          </cell>
          <cell r="R10932" t="str">
            <v>SINAPI</v>
          </cell>
        </row>
        <row r="10933">
          <cell r="G10933">
            <v>0</v>
          </cell>
          <cell r="H10933">
            <v>0</v>
          </cell>
          <cell r="O10933">
            <v>0</v>
          </cell>
          <cell r="P10933">
            <v>0</v>
          </cell>
          <cell r="R10933" t="str">
            <v>SINAPI</v>
          </cell>
        </row>
        <row r="10934">
          <cell r="G10934">
            <v>0</v>
          </cell>
          <cell r="H10934">
            <v>0</v>
          </cell>
          <cell r="O10934">
            <v>0</v>
          </cell>
          <cell r="P10934">
            <v>0</v>
          </cell>
          <cell r="R10934" t="str">
            <v>SINAPI</v>
          </cell>
        </row>
        <row r="10935">
          <cell r="G10935">
            <v>0</v>
          </cell>
          <cell r="H10935">
            <v>0</v>
          </cell>
          <cell r="O10935">
            <v>0</v>
          </cell>
          <cell r="P10935">
            <v>0</v>
          </cell>
          <cell r="R10935" t="str">
            <v>SINAPI</v>
          </cell>
        </row>
        <row r="10936">
          <cell r="G10936">
            <v>0</v>
          </cell>
          <cell r="H10936">
            <v>0</v>
          </cell>
          <cell r="O10936">
            <v>0</v>
          </cell>
          <cell r="P10936">
            <v>0</v>
          </cell>
          <cell r="R10936" t="str">
            <v>SINAPI</v>
          </cell>
        </row>
        <row r="10937">
          <cell r="G10937">
            <v>0</v>
          </cell>
          <cell r="H10937">
            <v>0</v>
          </cell>
          <cell r="O10937">
            <v>0</v>
          </cell>
          <cell r="P10937">
            <v>0</v>
          </cell>
          <cell r="R10937" t="str">
            <v>SINAPI</v>
          </cell>
        </row>
        <row r="10938">
          <cell r="G10938">
            <v>0</v>
          </cell>
          <cell r="H10938">
            <v>0</v>
          </cell>
          <cell r="O10938">
            <v>0</v>
          </cell>
          <cell r="P10938">
            <v>0</v>
          </cell>
          <cell r="R10938" t="str">
            <v>SINAPI</v>
          </cell>
        </row>
        <row r="10939">
          <cell r="G10939">
            <v>0</v>
          </cell>
          <cell r="H10939">
            <v>0</v>
          </cell>
          <cell r="O10939">
            <v>0</v>
          </cell>
          <cell r="P10939">
            <v>0</v>
          </cell>
          <cell r="R10939" t="str">
            <v>SINAPI</v>
          </cell>
        </row>
        <row r="10940">
          <cell r="G10940">
            <v>0</v>
          </cell>
          <cell r="H10940">
            <v>0</v>
          </cell>
          <cell r="O10940">
            <v>0</v>
          </cell>
          <cell r="P10940">
            <v>0</v>
          </cell>
          <cell r="R10940" t="str">
            <v>SINAPI</v>
          </cell>
        </row>
        <row r="10941">
          <cell r="G10941">
            <v>0</v>
          </cell>
          <cell r="H10941">
            <v>0</v>
          </cell>
          <cell r="O10941">
            <v>0</v>
          </cell>
          <cell r="P10941">
            <v>0</v>
          </cell>
          <cell r="R10941" t="str">
            <v>SINAPI</v>
          </cell>
        </row>
        <row r="10942">
          <cell r="G10942">
            <v>0</v>
          </cell>
          <cell r="H10942">
            <v>0</v>
          </cell>
          <cell r="O10942">
            <v>0</v>
          </cell>
          <cell r="P10942">
            <v>0</v>
          </cell>
          <cell r="R10942" t="str">
            <v>SINAPI</v>
          </cell>
        </row>
        <row r="10943">
          <cell r="G10943">
            <v>0</v>
          </cell>
          <cell r="H10943">
            <v>0</v>
          </cell>
          <cell r="O10943">
            <v>0</v>
          </cell>
          <cell r="P10943">
            <v>0</v>
          </cell>
          <cell r="R10943" t="str">
            <v>SINAPI</v>
          </cell>
        </row>
        <row r="10944">
          <cell r="G10944">
            <v>0</v>
          </cell>
          <cell r="H10944">
            <v>0</v>
          </cell>
          <cell r="O10944">
            <v>0</v>
          </cell>
          <cell r="P10944">
            <v>0</v>
          </cell>
          <cell r="R10944" t="str">
            <v>SINAPI</v>
          </cell>
        </row>
        <row r="10945">
          <cell r="G10945">
            <v>0</v>
          </cell>
          <cell r="H10945">
            <v>0</v>
          </cell>
          <cell r="O10945">
            <v>0</v>
          </cell>
          <cell r="P10945">
            <v>0</v>
          </cell>
          <cell r="R10945" t="str">
            <v>SINAPI</v>
          </cell>
        </row>
        <row r="10946">
          <cell r="G10946">
            <v>0</v>
          </cell>
          <cell r="H10946">
            <v>0</v>
          </cell>
          <cell r="O10946">
            <v>0</v>
          </cell>
          <cell r="P10946">
            <v>0</v>
          </cell>
          <cell r="R10946" t="str">
            <v>SINAPI</v>
          </cell>
        </row>
        <row r="10947">
          <cell r="G10947">
            <v>0</v>
          </cell>
          <cell r="H10947">
            <v>0</v>
          </cell>
          <cell r="O10947">
            <v>0</v>
          </cell>
          <cell r="P10947">
            <v>0</v>
          </cell>
          <cell r="R10947" t="str">
            <v>SINAPI</v>
          </cell>
        </row>
        <row r="10948">
          <cell r="G10948">
            <v>0</v>
          </cell>
          <cell r="H10948">
            <v>0</v>
          </cell>
          <cell r="O10948">
            <v>0</v>
          </cell>
          <cell r="P10948">
            <v>0</v>
          </cell>
          <cell r="R10948" t="str">
            <v>SINAPI</v>
          </cell>
        </row>
        <row r="10949">
          <cell r="G10949">
            <v>0</v>
          </cell>
          <cell r="H10949">
            <v>0</v>
          </cell>
          <cell r="O10949">
            <v>0</v>
          </cell>
          <cell r="P10949">
            <v>0</v>
          </cell>
          <cell r="R10949" t="str">
            <v>SINAPI</v>
          </cell>
        </row>
        <row r="10950">
          <cell r="G10950">
            <v>0</v>
          </cell>
          <cell r="H10950">
            <v>0</v>
          </cell>
          <cell r="O10950">
            <v>0</v>
          </cell>
          <cell r="P10950">
            <v>0</v>
          </cell>
          <cell r="R10950" t="str">
            <v>SINAPI</v>
          </cell>
        </row>
        <row r="10951">
          <cell r="G10951">
            <v>0</v>
          </cell>
          <cell r="H10951">
            <v>0</v>
          </cell>
          <cell r="O10951">
            <v>0</v>
          </cell>
          <cell r="P10951">
            <v>0</v>
          </cell>
          <cell r="R10951" t="str">
            <v>SINAPI</v>
          </cell>
        </row>
        <row r="10952">
          <cell r="G10952">
            <v>0</v>
          </cell>
          <cell r="H10952">
            <v>0</v>
          </cell>
          <cell r="O10952">
            <v>0</v>
          </cell>
          <cell r="P10952">
            <v>0</v>
          </cell>
          <cell r="R10952" t="str">
            <v>SINAPI</v>
          </cell>
        </row>
        <row r="10953">
          <cell r="G10953">
            <v>0</v>
          </cell>
          <cell r="H10953">
            <v>0</v>
          </cell>
          <cell r="O10953">
            <v>0</v>
          </cell>
          <cell r="P10953">
            <v>0</v>
          </cell>
          <cell r="R10953" t="str">
            <v>SINAPI</v>
          </cell>
        </row>
        <row r="10954">
          <cell r="G10954">
            <v>0</v>
          </cell>
          <cell r="H10954">
            <v>0</v>
          </cell>
          <cell r="O10954">
            <v>0</v>
          </cell>
          <cell r="P10954">
            <v>0</v>
          </cell>
          <cell r="R10954" t="str">
            <v>SINAPI</v>
          </cell>
        </row>
        <row r="10955">
          <cell r="G10955">
            <v>0</v>
          </cell>
          <cell r="H10955">
            <v>0</v>
          </cell>
          <cell r="O10955">
            <v>0</v>
          </cell>
          <cell r="P10955">
            <v>0</v>
          </cell>
          <cell r="R10955" t="str">
            <v>SINAPI</v>
          </cell>
        </row>
        <row r="10956">
          <cell r="G10956">
            <v>0</v>
          </cell>
          <cell r="H10956">
            <v>0</v>
          </cell>
          <cell r="O10956">
            <v>0</v>
          </cell>
          <cell r="P10956">
            <v>0</v>
          </cell>
          <cell r="R10956" t="str">
            <v>SINAPI</v>
          </cell>
        </row>
        <row r="10957">
          <cell r="G10957">
            <v>0</v>
          </cell>
          <cell r="H10957">
            <v>0</v>
          </cell>
          <cell r="O10957">
            <v>0</v>
          </cell>
          <cell r="P10957">
            <v>0</v>
          </cell>
          <cell r="R10957" t="str">
            <v>SINAPI</v>
          </cell>
        </row>
        <row r="10958">
          <cell r="G10958">
            <v>0</v>
          </cell>
          <cell r="H10958">
            <v>0</v>
          </cell>
          <cell r="O10958">
            <v>0</v>
          </cell>
          <cell r="P10958">
            <v>0</v>
          </cell>
          <cell r="R10958" t="str">
            <v>SINAPI</v>
          </cell>
        </row>
        <row r="10959">
          <cell r="G10959">
            <v>0</v>
          </cell>
          <cell r="H10959">
            <v>0</v>
          </cell>
          <cell r="O10959">
            <v>0</v>
          </cell>
          <cell r="P10959">
            <v>0</v>
          </cell>
          <cell r="R10959" t="str">
            <v>SINAPI</v>
          </cell>
        </row>
        <row r="10960">
          <cell r="G10960">
            <v>0</v>
          </cell>
          <cell r="H10960">
            <v>0</v>
          </cell>
          <cell r="O10960">
            <v>0</v>
          </cell>
          <cell r="P10960">
            <v>0</v>
          </cell>
          <cell r="R10960" t="str">
            <v>SINAPI</v>
          </cell>
        </row>
        <row r="10961">
          <cell r="G10961">
            <v>0</v>
          </cell>
          <cell r="H10961">
            <v>0</v>
          </cell>
          <cell r="O10961">
            <v>0</v>
          </cell>
          <cell r="P10961">
            <v>0</v>
          </cell>
          <cell r="R10961" t="str">
            <v>SINAPI</v>
          </cell>
        </row>
        <row r="10962">
          <cell r="G10962">
            <v>0</v>
          </cell>
          <cell r="H10962">
            <v>0</v>
          </cell>
          <cell r="O10962">
            <v>0</v>
          </cell>
          <cell r="P10962">
            <v>0</v>
          </cell>
          <cell r="R10962" t="str">
            <v>SINAPI</v>
          </cell>
        </row>
        <row r="10963">
          <cell r="G10963">
            <v>0</v>
          </cell>
          <cell r="H10963">
            <v>0</v>
          </cell>
          <cell r="O10963">
            <v>0</v>
          </cell>
          <cell r="P10963">
            <v>0</v>
          </cell>
          <cell r="R10963" t="str">
            <v>SINAPI</v>
          </cell>
        </row>
        <row r="10964">
          <cell r="G10964">
            <v>0</v>
          </cell>
          <cell r="H10964">
            <v>0</v>
          </cell>
          <cell r="O10964">
            <v>0</v>
          </cell>
          <cell r="P10964">
            <v>0</v>
          </cell>
          <cell r="R10964" t="str">
            <v>SINAPI</v>
          </cell>
        </row>
        <row r="10965">
          <cell r="G10965">
            <v>0</v>
          </cell>
          <cell r="H10965">
            <v>0</v>
          </cell>
          <cell r="O10965">
            <v>0</v>
          </cell>
          <cell r="P10965">
            <v>0</v>
          </cell>
          <cell r="R10965" t="str">
            <v>SINAPI</v>
          </cell>
        </row>
        <row r="10966">
          <cell r="G10966">
            <v>0</v>
          </cell>
          <cell r="H10966">
            <v>0</v>
          </cell>
          <cell r="O10966">
            <v>0</v>
          </cell>
          <cell r="P10966">
            <v>0</v>
          </cell>
          <cell r="R10966" t="str">
            <v>SINAPI</v>
          </cell>
        </row>
        <row r="10967">
          <cell r="G10967">
            <v>0</v>
          </cell>
          <cell r="H10967">
            <v>0</v>
          </cell>
          <cell r="O10967">
            <v>0</v>
          </cell>
          <cell r="P10967">
            <v>0</v>
          </cell>
          <cell r="R10967" t="str">
            <v>SINAPI</v>
          </cell>
        </row>
        <row r="10968">
          <cell r="G10968">
            <v>0</v>
          </cell>
          <cell r="H10968">
            <v>0</v>
          </cell>
          <cell r="O10968">
            <v>0</v>
          </cell>
          <cell r="P10968">
            <v>0</v>
          </cell>
          <cell r="R10968" t="str">
            <v>SINAPI</v>
          </cell>
        </row>
        <row r="10969">
          <cell r="G10969">
            <v>0</v>
          </cell>
          <cell r="H10969">
            <v>0</v>
          </cell>
          <cell r="O10969">
            <v>0</v>
          </cell>
          <cell r="P10969">
            <v>0</v>
          </cell>
          <cell r="R10969" t="str">
            <v>SINAPI</v>
          </cell>
        </row>
        <row r="10970">
          <cell r="G10970">
            <v>0</v>
          </cell>
          <cell r="H10970">
            <v>0</v>
          </cell>
          <cell r="O10970">
            <v>0</v>
          </cell>
          <cell r="P10970">
            <v>0</v>
          </cell>
          <cell r="R10970" t="str">
            <v>SINAPI</v>
          </cell>
        </row>
        <row r="10971">
          <cell r="G10971">
            <v>0</v>
          </cell>
          <cell r="H10971">
            <v>0</v>
          </cell>
          <cell r="O10971">
            <v>0</v>
          </cell>
          <cell r="P10971">
            <v>0</v>
          </cell>
          <cell r="R10971" t="str">
            <v>SINAPI</v>
          </cell>
        </row>
        <row r="10972">
          <cell r="G10972">
            <v>0</v>
          </cell>
          <cell r="H10972">
            <v>0</v>
          </cell>
          <cell r="O10972">
            <v>0</v>
          </cell>
          <cell r="P10972">
            <v>0</v>
          </cell>
          <cell r="R10972" t="str">
            <v>SINAPI</v>
          </cell>
        </row>
        <row r="10973">
          <cell r="G10973">
            <v>0</v>
          </cell>
          <cell r="H10973">
            <v>0</v>
          </cell>
          <cell r="O10973">
            <v>0</v>
          </cell>
          <cell r="P10973">
            <v>0</v>
          </cell>
          <cell r="R10973" t="str">
            <v>SINAPI</v>
          </cell>
        </row>
        <row r="10974">
          <cell r="G10974">
            <v>0</v>
          </cell>
          <cell r="H10974">
            <v>0</v>
          </cell>
          <cell r="O10974">
            <v>0</v>
          </cell>
          <cell r="P10974">
            <v>0</v>
          </cell>
          <cell r="R10974" t="str">
            <v>SINAPI</v>
          </cell>
        </row>
        <row r="10975">
          <cell r="G10975">
            <v>0</v>
          </cell>
          <cell r="H10975">
            <v>0</v>
          </cell>
          <cell r="O10975">
            <v>0</v>
          </cell>
          <cell r="P10975">
            <v>0</v>
          </cell>
          <cell r="R10975" t="str">
            <v>SINAPI</v>
          </cell>
        </row>
        <row r="10976">
          <cell r="G10976">
            <v>0</v>
          </cell>
          <cell r="H10976">
            <v>0</v>
          </cell>
          <cell r="O10976">
            <v>0</v>
          </cell>
          <cell r="P10976">
            <v>0</v>
          </cell>
          <cell r="R10976" t="str">
            <v>SINAPI</v>
          </cell>
        </row>
        <row r="10977">
          <cell r="G10977">
            <v>0</v>
          </cell>
          <cell r="H10977">
            <v>0</v>
          </cell>
          <cell r="O10977">
            <v>0</v>
          </cell>
          <cell r="P10977">
            <v>0</v>
          </cell>
          <cell r="R10977" t="str">
            <v>SINAPI</v>
          </cell>
        </row>
        <row r="10978">
          <cell r="G10978">
            <v>0</v>
          </cell>
          <cell r="H10978">
            <v>0</v>
          </cell>
          <cell r="O10978">
            <v>0</v>
          </cell>
          <cell r="P10978">
            <v>0</v>
          </cell>
          <cell r="R10978" t="str">
            <v>SINAPI</v>
          </cell>
        </row>
        <row r="10979">
          <cell r="G10979">
            <v>0</v>
          </cell>
          <cell r="H10979">
            <v>0</v>
          </cell>
          <cell r="O10979">
            <v>0</v>
          </cell>
          <cell r="P10979">
            <v>0</v>
          </cell>
          <cell r="R10979" t="str">
            <v>SINAPI</v>
          </cell>
        </row>
        <row r="10980">
          <cell r="G10980">
            <v>0</v>
          </cell>
          <cell r="H10980">
            <v>0</v>
          </cell>
          <cell r="O10980">
            <v>0</v>
          </cell>
          <cell r="P10980">
            <v>0</v>
          </cell>
          <cell r="R10980" t="str">
            <v>SINAPI</v>
          </cell>
        </row>
        <row r="10981">
          <cell r="G10981">
            <v>0</v>
          </cell>
          <cell r="H10981">
            <v>0</v>
          </cell>
          <cell r="O10981">
            <v>0</v>
          </cell>
          <cell r="P10981">
            <v>0</v>
          </cell>
          <cell r="R10981" t="str">
            <v>SINAPI</v>
          </cell>
        </row>
        <row r="10982">
          <cell r="G10982">
            <v>0</v>
          </cell>
          <cell r="H10982">
            <v>0</v>
          </cell>
          <cell r="O10982">
            <v>0</v>
          </cell>
          <cell r="P10982">
            <v>0</v>
          </cell>
          <cell r="R10982" t="str">
            <v>SINAPI</v>
          </cell>
        </row>
        <row r="10983">
          <cell r="G10983">
            <v>0</v>
          </cell>
          <cell r="H10983">
            <v>0</v>
          </cell>
          <cell r="O10983">
            <v>0</v>
          </cell>
          <cell r="P10983">
            <v>0</v>
          </cell>
          <cell r="R10983" t="str">
            <v>SINAPI</v>
          </cell>
        </row>
        <row r="10984">
          <cell r="G10984">
            <v>0</v>
          </cell>
          <cell r="H10984">
            <v>0</v>
          </cell>
          <cell r="O10984">
            <v>0</v>
          </cell>
          <cell r="P10984">
            <v>0</v>
          </cell>
          <cell r="R10984" t="str">
            <v>SINAPI</v>
          </cell>
        </row>
        <row r="10985">
          <cell r="G10985">
            <v>0</v>
          </cell>
          <cell r="H10985">
            <v>0</v>
          </cell>
          <cell r="O10985">
            <v>0</v>
          </cell>
          <cell r="P10985">
            <v>0</v>
          </cell>
          <cell r="R10985" t="str">
            <v>SINAPI</v>
          </cell>
        </row>
        <row r="10986">
          <cell r="G10986">
            <v>0</v>
          </cell>
          <cell r="H10986">
            <v>0</v>
          </cell>
          <cell r="O10986">
            <v>0</v>
          </cell>
          <cell r="P10986">
            <v>0</v>
          </cell>
          <cell r="R10986" t="str">
            <v>SINAPI</v>
          </cell>
        </row>
        <row r="10987">
          <cell r="G10987">
            <v>0</v>
          </cell>
          <cell r="H10987">
            <v>0</v>
          </cell>
          <cell r="O10987">
            <v>0</v>
          </cell>
          <cell r="P10987">
            <v>0</v>
          </cell>
          <cell r="R10987" t="str">
            <v>SINAPI</v>
          </cell>
        </row>
        <row r="10988">
          <cell r="G10988">
            <v>0</v>
          </cell>
          <cell r="H10988">
            <v>0</v>
          </cell>
          <cell r="O10988">
            <v>0</v>
          </cell>
          <cell r="P10988">
            <v>0</v>
          </cell>
          <cell r="R10988" t="str">
            <v>SINAPI</v>
          </cell>
        </row>
        <row r="10989">
          <cell r="G10989">
            <v>0</v>
          </cell>
          <cell r="H10989">
            <v>0</v>
          </cell>
          <cell r="O10989">
            <v>0</v>
          </cell>
          <cell r="P10989">
            <v>0</v>
          </cell>
          <cell r="R10989" t="str">
            <v>SINAPI</v>
          </cell>
        </row>
        <row r="10990">
          <cell r="G10990">
            <v>0</v>
          </cell>
          <cell r="H10990">
            <v>0</v>
          </cell>
          <cell r="O10990">
            <v>0</v>
          </cell>
          <cell r="P10990">
            <v>0</v>
          </cell>
          <cell r="R10990" t="str">
            <v>SINAPI</v>
          </cell>
        </row>
        <row r="10991">
          <cell r="G10991">
            <v>0</v>
          </cell>
          <cell r="H10991">
            <v>0</v>
          </cell>
          <cell r="O10991">
            <v>0</v>
          </cell>
          <cell r="P10991">
            <v>0</v>
          </cell>
          <cell r="R10991" t="str">
            <v>SINAPI</v>
          </cell>
        </row>
        <row r="10992">
          <cell r="G10992">
            <v>0</v>
          </cell>
          <cell r="H10992">
            <v>0</v>
          </cell>
          <cell r="O10992">
            <v>0</v>
          </cell>
          <cell r="P10992">
            <v>0</v>
          </cell>
          <cell r="R10992" t="str">
            <v>SINAPI</v>
          </cell>
        </row>
        <row r="10993">
          <cell r="G10993">
            <v>0</v>
          </cell>
          <cell r="H10993">
            <v>0</v>
          </cell>
          <cell r="O10993">
            <v>0</v>
          </cell>
          <cell r="P10993">
            <v>0</v>
          </cell>
          <cell r="R10993" t="str">
            <v>SINAPI</v>
          </cell>
        </row>
        <row r="10994">
          <cell r="G10994">
            <v>0</v>
          </cell>
          <cell r="H10994">
            <v>0</v>
          </cell>
          <cell r="O10994">
            <v>0</v>
          </cell>
          <cell r="P10994">
            <v>0</v>
          </cell>
          <cell r="R10994" t="str">
            <v>SINAPI</v>
          </cell>
        </row>
        <row r="10995">
          <cell r="G10995">
            <v>0</v>
          </cell>
          <cell r="H10995">
            <v>0</v>
          </cell>
          <cell r="O10995">
            <v>0</v>
          </cell>
          <cell r="P10995">
            <v>0</v>
          </cell>
          <cell r="R10995" t="str">
            <v>SINAPI</v>
          </cell>
        </row>
        <row r="10996">
          <cell r="G10996">
            <v>0</v>
          </cell>
          <cell r="H10996">
            <v>0</v>
          </cell>
          <cell r="O10996">
            <v>0</v>
          </cell>
          <cell r="P10996">
            <v>0</v>
          </cell>
          <cell r="R10996" t="str">
            <v>SINAPI</v>
          </cell>
        </row>
        <row r="10997">
          <cell r="G10997">
            <v>0</v>
          </cell>
          <cell r="H10997">
            <v>0</v>
          </cell>
          <cell r="O10997">
            <v>0</v>
          </cell>
          <cell r="P10997">
            <v>0</v>
          </cell>
          <cell r="R10997" t="str">
            <v>SINAPI</v>
          </cell>
        </row>
        <row r="10998">
          <cell r="G10998">
            <v>0</v>
          </cell>
          <cell r="H10998">
            <v>0</v>
          </cell>
          <cell r="O10998">
            <v>0</v>
          </cell>
          <cell r="P10998">
            <v>0</v>
          </cell>
          <cell r="R10998" t="str">
            <v>SINAPI</v>
          </cell>
        </row>
        <row r="10999">
          <cell r="G10999">
            <v>0</v>
          </cell>
          <cell r="H10999">
            <v>0</v>
          </cell>
          <cell r="O10999">
            <v>0</v>
          </cell>
          <cell r="P10999">
            <v>0</v>
          </cell>
          <cell r="R10999" t="str">
            <v>SINAPI</v>
          </cell>
        </row>
        <row r="11000">
          <cell r="G11000">
            <v>0</v>
          </cell>
          <cell r="H11000">
            <v>0</v>
          </cell>
          <cell r="O11000">
            <v>0</v>
          </cell>
          <cell r="P11000">
            <v>0</v>
          </cell>
          <cell r="R11000" t="str">
            <v>SINAPI</v>
          </cell>
        </row>
        <row r="11001">
          <cell r="G11001">
            <v>0</v>
          </cell>
          <cell r="H11001">
            <v>0</v>
          </cell>
          <cell r="O11001">
            <v>0</v>
          </cell>
          <cell r="P11001">
            <v>0</v>
          </cell>
          <cell r="R11001" t="str">
            <v>SINAPI</v>
          </cell>
        </row>
      </sheetData>
      <sheetData sheetId="5">
        <row r="18">
          <cell r="B18" t="str">
            <v>02.101</v>
          </cell>
          <cell r="C18" t="str">
            <v>Canteiro de obras</v>
          </cell>
          <cell r="D18">
            <v>0</v>
          </cell>
          <cell r="E18">
            <v>0</v>
          </cell>
          <cell r="F18">
            <v>0</v>
          </cell>
          <cell r="G18">
            <v>0</v>
          </cell>
          <cell r="H18" t="str">
            <v>PINI</v>
          </cell>
        </row>
        <row r="19">
          <cell r="B19" t="str">
            <v>02.101.000005.SER</v>
          </cell>
          <cell r="C19" t="str">
            <v>Tapume de proteção em chapa de madeira compensada resinada # 6 mm</v>
          </cell>
          <cell r="D19" t="str">
            <v>m²</v>
          </cell>
          <cell r="E19">
            <v>97.38</v>
          </cell>
          <cell r="F19">
            <v>12.44</v>
          </cell>
          <cell r="G19">
            <v>109.82</v>
          </cell>
          <cell r="H19" t="str">
            <v>PINI</v>
          </cell>
        </row>
        <row r="20">
          <cell r="B20" t="str">
            <v>02.101.000006.SER</v>
          </cell>
          <cell r="C20" t="str">
            <v>Portão para tapume em chapa de madeira compensada resinada #10 mm, 2 folhas, largura 3 m e altura 2 m</v>
          </cell>
          <cell r="D20" t="str">
            <v>un</v>
          </cell>
          <cell r="E20">
            <v>812.28</v>
          </cell>
          <cell r="F20">
            <v>186.64</v>
          </cell>
          <cell r="G20">
            <v>998.92</v>
          </cell>
          <cell r="H20" t="str">
            <v>PINI</v>
          </cell>
        </row>
        <row r="21">
          <cell r="B21" t="str">
            <v>02.101.000010.SER</v>
          </cell>
          <cell r="C21" t="str">
            <v>Tapume de tábuas sobrepostas</v>
          </cell>
          <cell r="D21" t="str">
            <v>m²</v>
          </cell>
          <cell r="E21">
            <v>76.25</v>
          </cell>
          <cell r="F21">
            <v>25.8</v>
          </cell>
          <cell r="G21">
            <v>102.05</v>
          </cell>
          <cell r="H21" t="str">
            <v>PINI</v>
          </cell>
        </row>
        <row r="22">
          <cell r="B22" t="str">
            <v>02.101.000015.SER</v>
          </cell>
          <cell r="C22" t="str">
            <v>Tapume de tábua com matajunta de ripas</v>
          </cell>
          <cell r="D22" t="str">
            <v>m²</v>
          </cell>
          <cell r="E22">
            <v>89.93</v>
          </cell>
          <cell r="F22">
            <v>31.11</v>
          </cell>
          <cell r="G22">
            <v>121.04</v>
          </cell>
          <cell r="H22" t="str">
            <v>PINI</v>
          </cell>
        </row>
        <row r="23">
          <cell r="B23" t="str">
            <v>02.101.000020.SER</v>
          </cell>
          <cell r="C23" t="str">
            <v>Tapume de proteção com telha trapezoidal em aço galvanizado # 0,43 mm em estrutura de madeira</v>
          </cell>
          <cell r="D23" t="str">
            <v>m²</v>
          </cell>
          <cell r="E23">
            <v>143.74</v>
          </cell>
          <cell r="F23">
            <v>12.44</v>
          </cell>
          <cell r="G23">
            <v>156.19</v>
          </cell>
          <cell r="H23" t="str">
            <v>PINI</v>
          </cell>
        </row>
        <row r="24">
          <cell r="B24" t="str">
            <v>02.101.000021.SER</v>
          </cell>
          <cell r="C24" t="str">
            <v>Tapume de proteção com telha trapezoidal em aço galvanizado # 0,43 mm em estrutura de madeira com 2 reaproveitamentos</v>
          </cell>
          <cell r="D24" t="str">
            <v>m²</v>
          </cell>
          <cell r="E24">
            <v>72.430000000000007</v>
          </cell>
          <cell r="F24">
            <v>12.44</v>
          </cell>
          <cell r="G24">
            <v>84.88</v>
          </cell>
          <cell r="H24" t="str">
            <v>PINI</v>
          </cell>
        </row>
        <row r="25">
          <cell r="B25" t="str">
            <v>02.101.000022.SER</v>
          </cell>
          <cell r="C25" t="str">
            <v>Tapume de proteção com telha trapezoidal em aço galvanizado # 0,43 mm em estrutura de madeira, inclusive pintura esmalte face externa</v>
          </cell>
          <cell r="D25" t="str">
            <v>m²</v>
          </cell>
          <cell r="E25">
            <v>152.77000000000001</v>
          </cell>
          <cell r="F25">
            <v>16.010000000000002</v>
          </cell>
          <cell r="G25">
            <v>168.78</v>
          </cell>
          <cell r="H25" t="str">
            <v>PINI</v>
          </cell>
        </row>
        <row r="26">
          <cell r="B26" t="str">
            <v>02.101.000023.SER</v>
          </cell>
          <cell r="C26" t="str">
            <v>Tapume de proteção com telha trapezoidal em aço galvanizado # 0,43 mm em estrutura de madeira com 2 reaproveitamentos, inclusive pintura esmalte face externa</v>
          </cell>
          <cell r="D26" t="str">
            <v>m²</v>
          </cell>
          <cell r="E26">
            <v>90.49</v>
          </cell>
          <cell r="F26">
            <v>19.579999999999998</v>
          </cell>
          <cell r="G26">
            <v>110.06</v>
          </cell>
          <cell r="H26" t="str">
            <v>PINI</v>
          </cell>
        </row>
        <row r="27">
          <cell r="B27" t="str">
            <v>02.101.000024.SER</v>
          </cell>
          <cell r="C27" t="str">
            <v>Tapume de proteção com telha trapezoidal em aço galvanizado # 0,43 mm em estrutura de madeira, inclusive pintura esmalte face externa e interna</v>
          </cell>
          <cell r="D27" t="str">
            <v>m²</v>
          </cell>
          <cell r="E27">
            <v>161.80000000000001</v>
          </cell>
          <cell r="F27">
            <v>19.579999999999998</v>
          </cell>
          <cell r="G27">
            <v>181.37</v>
          </cell>
          <cell r="H27" t="str">
            <v>PINI</v>
          </cell>
        </row>
        <row r="28">
          <cell r="B28" t="str">
            <v>02.101.000025.SER</v>
          </cell>
          <cell r="C28" t="str">
            <v>Tapume de proteção com telha trapezoidal em aço galvanizado # 0,43 mm em estrutura de madeira com 2 reaproveitamentos, inclusive pintura esmalte face externa e interna</v>
          </cell>
          <cell r="D28" t="str">
            <v>m²</v>
          </cell>
          <cell r="E28">
            <v>90.49</v>
          </cell>
          <cell r="F28">
            <v>19.579999999999998</v>
          </cell>
          <cell r="G28">
            <v>110.06</v>
          </cell>
          <cell r="H28" t="str">
            <v>PINI</v>
          </cell>
        </row>
        <row r="29">
          <cell r="B29" t="str">
            <v>02.101.000026.SER</v>
          </cell>
          <cell r="C29" t="str">
            <v>Portão para tapume com telha trapezoidal em aço galvanizado # 0,43 mm em estrutura de madeira, 2 folhas, largura 3 m altura 2 m</v>
          </cell>
          <cell r="D29" t="str">
            <v>un</v>
          </cell>
          <cell r="E29">
            <v>998.57</v>
          </cell>
          <cell r="F29">
            <v>124.43</v>
          </cell>
          <cell r="G29">
            <v>1123</v>
          </cell>
          <cell r="H29" t="str">
            <v>PINI</v>
          </cell>
        </row>
        <row r="30">
          <cell r="B30" t="str">
            <v>02.101.000027.SER</v>
          </cell>
          <cell r="C30" t="str">
            <v>Portão para tapume com telha trapezoidal em aço galvanizado # 0,43 mm em estrutura de madeira, 2 folhas, largura 3 m altura 2 m, inclusive pintura pintura esmalte face externa</v>
          </cell>
          <cell r="D30" t="str">
            <v>un</v>
          </cell>
          <cell r="E30">
            <v>1052.73</v>
          </cell>
          <cell r="F30">
            <v>145.82</v>
          </cell>
          <cell r="G30">
            <v>1198.55</v>
          </cell>
          <cell r="H30" t="str">
            <v>PINI</v>
          </cell>
        </row>
        <row r="31">
          <cell r="B31" t="str">
            <v>02.101.000028.SER</v>
          </cell>
          <cell r="C31" t="str">
            <v>Portão para tapume com telha trapezoidal em aço galvanizado # 0,43 mm em estrutura de madeira, 2 folhas, largura 3 m altura 2 m, inclusive pintura pintura esmalte face externa e interna</v>
          </cell>
          <cell r="D31" t="str">
            <v>un</v>
          </cell>
          <cell r="E31">
            <v>1106.8900000000001</v>
          </cell>
          <cell r="F31">
            <v>167.22</v>
          </cell>
          <cell r="G31">
            <v>1274.1099999999999</v>
          </cell>
          <cell r="H31" t="str">
            <v>PINI</v>
          </cell>
        </row>
        <row r="32">
          <cell r="B32" t="str">
            <v>02.101.000029.SER</v>
          </cell>
          <cell r="C32" t="str">
            <v>Tapume de proteção guarda corpo com tela de polipropileno</v>
          </cell>
          <cell r="D32" t="str">
            <v>m²</v>
          </cell>
          <cell r="E32">
            <v>42.82</v>
          </cell>
          <cell r="F32">
            <v>7.34</v>
          </cell>
          <cell r="G32">
            <v>50.16</v>
          </cell>
          <cell r="H32" t="str">
            <v>PINI</v>
          </cell>
        </row>
        <row r="33">
          <cell r="B33" t="str">
            <v>02.101.000030.SER</v>
          </cell>
          <cell r="C33" t="str">
            <v>Abrigo provisório de madeira para alojamento e/ou depósito de materiais e ferramentas</v>
          </cell>
          <cell r="D33" t="str">
            <v>m²</v>
          </cell>
          <cell r="E33">
            <v>409.42</v>
          </cell>
          <cell r="F33">
            <v>232.05</v>
          </cell>
          <cell r="G33">
            <v>641.47</v>
          </cell>
          <cell r="H33" t="str">
            <v>PINI</v>
          </cell>
        </row>
        <row r="34">
          <cell r="B34" t="str">
            <v>02.101.000031.SER</v>
          </cell>
          <cell r="C34" t="str">
            <v>Abrigo provisório de madeira com dois pavimentos para alojamento e/ou depósito de materiais e ferramentas</v>
          </cell>
          <cell r="D34" t="str">
            <v>m²</v>
          </cell>
          <cell r="E34">
            <v>774.48</v>
          </cell>
          <cell r="F34">
            <v>451.09</v>
          </cell>
          <cell r="G34">
            <v>1225.57</v>
          </cell>
          <cell r="H34" t="str">
            <v>PINI</v>
          </cell>
        </row>
        <row r="35">
          <cell r="B35" t="str">
            <v>02.101.000040.SER</v>
          </cell>
          <cell r="C35" t="str">
            <v>Ligação provisória de água para obra e instalação sanitária provisória, pequenas obras - instalação mínima</v>
          </cell>
          <cell r="D35" t="str">
            <v>un</v>
          </cell>
          <cell r="E35">
            <v>3060.61</v>
          </cell>
          <cell r="F35">
            <v>851.33</v>
          </cell>
          <cell r="G35">
            <v>3911.94</v>
          </cell>
          <cell r="H35" t="str">
            <v>PINI</v>
          </cell>
        </row>
        <row r="36">
          <cell r="B36" t="str">
            <v>02.101.000045.SER</v>
          </cell>
          <cell r="C36" t="str">
            <v>Ligação provisória de luz e força para obra - instalação mínima</v>
          </cell>
          <cell r="D36" t="str">
            <v>un</v>
          </cell>
          <cell r="E36">
            <v>1886.22</v>
          </cell>
          <cell r="F36">
            <v>788.5</v>
          </cell>
          <cell r="G36">
            <v>2674.72</v>
          </cell>
          <cell r="H36" t="str">
            <v>PINI</v>
          </cell>
        </row>
        <row r="37">
          <cell r="B37" t="str">
            <v>02.101.000050.SER</v>
          </cell>
          <cell r="C37" t="str">
            <v>Andaime para uso interno composto de plataforma de tábuas com 0,9 m de largura sobre cavaletes móveis de madeira com elevação de até 1 m</v>
          </cell>
          <cell r="D37" t="str">
            <v>m</v>
          </cell>
          <cell r="E37">
            <v>179.85</v>
          </cell>
          <cell r="F37">
            <v>47.25</v>
          </cell>
          <cell r="G37">
            <v>227.09</v>
          </cell>
          <cell r="H37" t="str">
            <v>PINI</v>
          </cell>
        </row>
        <row r="38">
          <cell r="B38" t="str">
            <v>02.101.000055.SER</v>
          </cell>
          <cell r="C38" t="str">
            <v>Bandeja salva-vidas primária em aço, 2,50 m com extensão 0,80 m a 45°, forro com tábuas</v>
          </cell>
          <cell r="D38" t="str">
            <v>m</v>
          </cell>
          <cell r="E38">
            <v>775.56</v>
          </cell>
          <cell r="F38">
            <v>47.59</v>
          </cell>
          <cell r="G38">
            <v>823.15</v>
          </cell>
          <cell r="H38" t="str">
            <v>PINI</v>
          </cell>
        </row>
        <row r="39">
          <cell r="B39" t="str">
            <v>02.101.000056.SER</v>
          </cell>
          <cell r="C39" t="str">
            <v>Bandeja salva-vidas primária em aço, 2,50 m com extensão 0,80 m a 45°, forro com chapa compensado</v>
          </cell>
          <cell r="D39" t="str">
            <v>m</v>
          </cell>
          <cell r="E39">
            <v>742.91</v>
          </cell>
          <cell r="F39">
            <v>63.12</v>
          </cell>
          <cell r="G39">
            <v>806.03</v>
          </cell>
          <cell r="H39" t="str">
            <v>PINI</v>
          </cell>
        </row>
        <row r="40">
          <cell r="B40" t="str">
            <v>02.101.000057.SER</v>
          </cell>
          <cell r="C40" t="str">
            <v>Bandeja salva-vidas secundária em aço, 1,40 m com extensão 0,80 m a 45°, forro com tábuas</v>
          </cell>
          <cell r="D40" t="str">
            <v>m</v>
          </cell>
          <cell r="E40">
            <v>639.87</v>
          </cell>
          <cell r="F40">
            <v>28.63</v>
          </cell>
          <cell r="G40">
            <v>668.5</v>
          </cell>
          <cell r="H40" t="str">
            <v>PINI</v>
          </cell>
        </row>
        <row r="41">
          <cell r="B41" t="str">
            <v>02.101.000058.SER</v>
          </cell>
          <cell r="C41" t="str">
            <v>Bandeja salva-vidas secundária em aço, 1,40 m com extensão 0,80 m a 45°, forro com chapa compensado</v>
          </cell>
          <cell r="D41" t="str">
            <v>m</v>
          </cell>
          <cell r="E41">
            <v>556.34</v>
          </cell>
          <cell r="F41">
            <v>38.11</v>
          </cell>
          <cell r="G41">
            <v>594.45000000000005</v>
          </cell>
          <cell r="H41" t="str">
            <v>PINI</v>
          </cell>
        </row>
        <row r="42">
          <cell r="B42" t="str">
            <v>02.101.000100.SER</v>
          </cell>
          <cell r="C42" t="str">
            <v>Passadiços de madeira para pedestres, com tábua</v>
          </cell>
          <cell r="D42" t="str">
            <v>m²</v>
          </cell>
          <cell r="E42">
            <v>73.75</v>
          </cell>
          <cell r="F42">
            <v>30.61</v>
          </cell>
          <cell r="G42">
            <v>104.37</v>
          </cell>
          <cell r="H42" t="str">
            <v>PINI</v>
          </cell>
        </row>
        <row r="43">
          <cell r="B43" t="str">
            <v>02.101.000120.SER</v>
          </cell>
          <cell r="C43" t="str">
            <v>Travessia de chapa metálica para veículos</v>
          </cell>
          <cell r="D43" t="str">
            <v>m²</v>
          </cell>
          <cell r="E43">
            <v>1276.8</v>
          </cell>
          <cell r="F43">
            <v>30.12</v>
          </cell>
          <cell r="G43">
            <v>1306.92</v>
          </cell>
          <cell r="H43" t="str">
            <v>PINI</v>
          </cell>
        </row>
        <row r="44">
          <cell r="B44" t="str">
            <v>02.101.000150.SER</v>
          </cell>
          <cell r="C44" t="str">
            <v>Travessia de madeira para veículos</v>
          </cell>
          <cell r="D44" t="str">
            <v>m²</v>
          </cell>
          <cell r="E44">
            <v>45.57</v>
          </cell>
          <cell r="F44">
            <v>30.61</v>
          </cell>
          <cell r="G44">
            <v>76.180000000000007</v>
          </cell>
          <cell r="H44" t="str">
            <v>PINI</v>
          </cell>
        </row>
        <row r="45">
          <cell r="B45">
            <v>0</v>
          </cell>
          <cell r="C45">
            <v>0</v>
          </cell>
          <cell r="D45">
            <v>0</v>
          </cell>
          <cell r="E45">
            <v>0</v>
          </cell>
          <cell r="F45">
            <v>0</v>
          </cell>
          <cell r="G45">
            <v>0</v>
          </cell>
          <cell r="H45" t="str">
            <v>PINI</v>
          </cell>
        </row>
        <row r="46">
          <cell r="B46" t="str">
            <v>02.102</v>
          </cell>
          <cell r="C46" t="str">
            <v>Demolições</v>
          </cell>
          <cell r="D46">
            <v>0</v>
          </cell>
          <cell r="E46">
            <v>0</v>
          </cell>
          <cell r="F46">
            <v>0</v>
          </cell>
          <cell r="G46">
            <v>0</v>
          </cell>
          <cell r="H46" t="str">
            <v>PINI</v>
          </cell>
        </row>
        <row r="47">
          <cell r="B47" t="str">
            <v>02.102.000001.SER</v>
          </cell>
          <cell r="C47" t="str">
            <v>Demolição de alvenaria de tijolo comum, com reaproveitamento</v>
          </cell>
          <cell r="D47" t="str">
            <v>m³</v>
          </cell>
          <cell r="E47">
            <v>0</v>
          </cell>
          <cell r="F47">
            <v>90.35</v>
          </cell>
          <cell r="G47">
            <v>90.35</v>
          </cell>
          <cell r="H47" t="str">
            <v>PINI</v>
          </cell>
        </row>
        <row r="48">
          <cell r="B48" t="str">
            <v>02.102.000002.SER</v>
          </cell>
          <cell r="C48" t="str">
            <v>Demolição de alvenaria de tijolo comum, sem reaproveitamento</v>
          </cell>
          <cell r="D48" t="str">
            <v>m³</v>
          </cell>
          <cell r="E48">
            <v>0</v>
          </cell>
          <cell r="F48">
            <v>45.18</v>
          </cell>
          <cell r="G48">
            <v>45.18</v>
          </cell>
          <cell r="H48" t="str">
            <v>PINI</v>
          </cell>
        </row>
        <row r="49">
          <cell r="B49" t="str">
            <v>02.102.000004.SER</v>
          </cell>
          <cell r="C49" t="str">
            <v>Demolição de cobertura de telha cerâmica - mão de obra</v>
          </cell>
          <cell r="D49" t="str">
            <v>m²</v>
          </cell>
          <cell r="E49">
            <v>0</v>
          </cell>
          <cell r="F49">
            <v>9.0399999999999991</v>
          </cell>
          <cell r="G49">
            <v>9.0399999999999991</v>
          </cell>
          <cell r="H49" t="str">
            <v>PINI</v>
          </cell>
        </row>
        <row r="50">
          <cell r="B50" t="str">
            <v>02.102.000005.SER</v>
          </cell>
          <cell r="C50" t="str">
            <v>Demolição de cobertura de telha ondulada de fibrocimento - mão de obra</v>
          </cell>
          <cell r="D50" t="str">
            <v>m²</v>
          </cell>
          <cell r="E50">
            <v>0</v>
          </cell>
          <cell r="F50">
            <v>3.73</v>
          </cell>
          <cell r="G50">
            <v>3.73</v>
          </cell>
          <cell r="H50" t="str">
            <v>PINI</v>
          </cell>
        </row>
        <row r="51">
          <cell r="B51" t="str">
            <v>02.102.000006.SER</v>
          </cell>
          <cell r="C51" t="str">
            <v>Demolição de concreto com utilização de martelo rompedor pneumático</v>
          </cell>
          <cell r="D51" t="str">
            <v>m³</v>
          </cell>
          <cell r="E51">
            <v>563.45000000000005</v>
          </cell>
          <cell r="F51">
            <v>86.37</v>
          </cell>
          <cell r="G51">
            <v>649.82000000000005</v>
          </cell>
          <cell r="H51" t="str">
            <v>PINI</v>
          </cell>
        </row>
        <row r="52">
          <cell r="B52" t="str">
            <v>02.102.000007.SER</v>
          </cell>
          <cell r="C52" t="str">
            <v>Demolição de concreto com ferramentas manuais</v>
          </cell>
          <cell r="D52" t="str">
            <v>m³</v>
          </cell>
          <cell r="E52">
            <v>0</v>
          </cell>
          <cell r="F52">
            <v>195.76</v>
          </cell>
          <cell r="G52">
            <v>195.76</v>
          </cell>
          <cell r="H52" t="str">
            <v>PINI</v>
          </cell>
        </row>
        <row r="53">
          <cell r="B53" t="str">
            <v>02.102.000009.SER</v>
          </cell>
          <cell r="C53" t="str">
            <v>Demolição de edificações simples de alvenaria</v>
          </cell>
          <cell r="D53" t="str">
            <v>m²</v>
          </cell>
          <cell r="E53">
            <v>0</v>
          </cell>
          <cell r="F53">
            <v>127.6</v>
          </cell>
          <cell r="G53">
            <v>127.6</v>
          </cell>
          <cell r="H53" t="str">
            <v>PINI</v>
          </cell>
        </row>
        <row r="54">
          <cell r="B54" t="str">
            <v>02.102.000010.SER</v>
          </cell>
          <cell r="C54" t="str">
            <v>Demolição de estrutura de madeira para telhado</v>
          </cell>
          <cell r="D54" t="str">
            <v>m²</v>
          </cell>
          <cell r="E54">
            <v>0</v>
          </cell>
          <cell r="F54">
            <v>21.03</v>
          </cell>
          <cell r="G54">
            <v>21.03</v>
          </cell>
          <cell r="H54" t="str">
            <v>PINI</v>
          </cell>
        </row>
        <row r="55">
          <cell r="B55" t="str">
            <v>02.102.000011.SER</v>
          </cell>
          <cell r="C55" t="str">
            <v>Demolição de forro de estuque ou gesso em placas</v>
          </cell>
          <cell r="D55" t="str">
            <v>m²</v>
          </cell>
          <cell r="E55">
            <v>0</v>
          </cell>
          <cell r="F55">
            <v>6.47</v>
          </cell>
          <cell r="G55">
            <v>6.47</v>
          </cell>
          <cell r="H55" t="str">
            <v>PINI</v>
          </cell>
        </row>
        <row r="56">
          <cell r="B56" t="str">
            <v>02.102.000012.SER</v>
          </cell>
          <cell r="C56" t="str">
            <v>Demolição de forro de ripas madeira</v>
          </cell>
          <cell r="D56" t="str">
            <v>m²</v>
          </cell>
          <cell r="E56">
            <v>0</v>
          </cell>
          <cell r="F56">
            <v>4.8499999999999996</v>
          </cell>
          <cell r="G56">
            <v>4.8499999999999996</v>
          </cell>
          <cell r="H56" t="str">
            <v>PINI</v>
          </cell>
        </row>
        <row r="57">
          <cell r="B57" t="str">
            <v>02.102.000014.SER</v>
          </cell>
          <cell r="C57" t="str">
            <v>Demolição de pavimentação asfáltica com utilização de martelo rompedor espessura até 15 cm</v>
          </cell>
          <cell r="D57" t="str">
            <v>m²</v>
          </cell>
          <cell r="E57">
            <v>10.02</v>
          </cell>
          <cell r="F57">
            <v>5.65</v>
          </cell>
          <cell r="G57">
            <v>15.66</v>
          </cell>
          <cell r="H57" t="str">
            <v>PINI</v>
          </cell>
        </row>
        <row r="58">
          <cell r="B58" t="str">
            <v>02.102.000016.SER</v>
          </cell>
          <cell r="C58" t="str">
            <v>Demolição de pavimentação com paralelepípedos</v>
          </cell>
          <cell r="D58" t="str">
            <v>m²</v>
          </cell>
          <cell r="E58">
            <v>0</v>
          </cell>
          <cell r="F58">
            <v>12.05</v>
          </cell>
          <cell r="G58">
            <v>12.05</v>
          </cell>
          <cell r="H58" t="str">
            <v>PINI</v>
          </cell>
        </row>
        <row r="59">
          <cell r="B59" t="str">
            <v>02.102.000017.SER</v>
          </cell>
          <cell r="C59" t="str">
            <v>Demolição de pavimentação com pré-moldado de concreto espessura até 10 cm</v>
          </cell>
          <cell r="D59" t="str">
            <v>m²</v>
          </cell>
          <cell r="E59">
            <v>0</v>
          </cell>
          <cell r="F59">
            <v>10.54</v>
          </cell>
          <cell r="G59">
            <v>10.54</v>
          </cell>
          <cell r="H59" t="str">
            <v>PINI</v>
          </cell>
        </row>
        <row r="60">
          <cell r="B60" t="str">
            <v>02.102.000018.SER</v>
          </cell>
          <cell r="C60" t="str">
            <v>Demolição de assoalho de madeira</v>
          </cell>
          <cell r="D60" t="str">
            <v>m²</v>
          </cell>
          <cell r="E60">
            <v>0</v>
          </cell>
          <cell r="F60">
            <v>14.56</v>
          </cell>
          <cell r="G60">
            <v>14.56</v>
          </cell>
          <cell r="H60" t="str">
            <v>PINI</v>
          </cell>
        </row>
        <row r="61">
          <cell r="B61" t="str">
            <v>02.102.000019.SER</v>
          </cell>
          <cell r="C61" t="str">
            <v>Demolição de piso de tacos de madeira</v>
          </cell>
          <cell r="D61" t="str">
            <v>m²</v>
          </cell>
          <cell r="E61">
            <v>0</v>
          </cell>
          <cell r="F61">
            <v>19.41</v>
          </cell>
          <cell r="G61">
            <v>19.41</v>
          </cell>
          <cell r="H61" t="str">
            <v>PINI</v>
          </cell>
        </row>
        <row r="62">
          <cell r="B62" t="str">
            <v>02.102.000020.SER</v>
          </cell>
          <cell r="C62" t="str">
            <v>Demolição de piso cerâmico</v>
          </cell>
          <cell r="D62" t="str">
            <v>m²</v>
          </cell>
          <cell r="E62">
            <v>0</v>
          </cell>
          <cell r="F62">
            <v>10.54</v>
          </cell>
          <cell r="G62">
            <v>10.54</v>
          </cell>
          <cell r="H62" t="str">
            <v>PINI</v>
          </cell>
        </row>
        <row r="63">
          <cell r="B63" t="str">
            <v>02.102.000021.SER</v>
          </cell>
          <cell r="C63" t="str">
            <v>Demolição de piso cerâmico inclusive retirada da camada de regularização sobre lastro de concreto com espessura até 3 cm</v>
          </cell>
          <cell r="D63" t="str">
            <v>m²</v>
          </cell>
          <cell r="E63">
            <v>0</v>
          </cell>
          <cell r="F63">
            <v>21.08</v>
          </cell>
          <cell r="G63">
            <v>21.08</v>
          </cell>
          <cell r="H63" t="str">
            <v>PINI</v>
          </cell>
        </row>
        <row r="64">
          <cell r="B64" t="str">
            <v>02.102.000022.SER</v>
          </cell>
          <cell r="C64" t="str">
            <v>Demolição de piso revestido com granilite</v>
          </cell>
          <cell r="D64" t="str">
            <v>m²</v>
          </cell>
          <cell r="E64">
            <v>0</v>
          </cell>
          <cell r="F64">
            <v>21.08</v>
          </cell>
          <cell r="G64">
            <v>21.08</v>
          </cell>
          <cell r="H64" t="str">
            <v>PINI</v>
          </cell>
        </row>
        <row r="65">
          <cell r="B65" t="str">
            <v>02.102.000024.SER</v>
          </cell>
          <cell r="C65" t="str">
            <v>Demolição de piso cimentado sobre lastro de concreto</v>
          </cell>
          <cell r="D65" t="str">
            <v>m²</v>
          </cell>
          <cell r="E65">
            <v>0</v>
          </cell>
          <cell r="F65">
            <v>19.579999999999998</v>
          </cell>
          <cell r="G65">
            <v>19.579999999999998</v>
          </cell>
          <cell r="H65" t="str">
            <v>PINI</v>
          </cell>
        </row>
        <row r="66">
          <cell r="B66" t="str">
            <v>02.102.000031.SER</v>
          </cell>
          <cell r="C66" t="str">
            <v>Remoção de esquadria metálica sem reaproveitamento</v>
          </cell>
          <cell r="D66" t="str">
            <v>m²</v>
          </cell>
          <cell r="E66">
            <v>0</v>
          </cell>
          <cell r="F66">
            <v>7.53</v>
          </cell>
          <cell r="G66">
            <v>7.53</v>
          </cell>
          <cell r="H66" t="str">
            <v>PINI</v>
          </cell>
        </row>
        <row r="67">
          <cell r="B67" t="str">
            <v>02.102.000032.SER</v>
          </cell>
          <cell r="C67" t="str">
            <v>Remoção de esquadria de madeira, inclusive batente</v>
          </cell>
          <cell r="D67" t="str">
            <v>m²</v>
          </cell>
          <cell r="E67">
            <v>0</v>
          </cell>
          <cell r="F67">
            <v>12.05</v>
          </cell>
          <cell r="G67">
            <v>12.05</v>
          </cell>
          <cell r="H67" t="str">
            <v>PINI</v>
          </cell>
        </row>
        <row r="68">
          <cell r="B68" t="str">
            <v>02.102.000033.SER</v>
          </cell>
          <cell r="C68" t="str">
            <v>Remoção de guia pré-fabricada de concreto</v>
          </cell>
          <cell r="D68" t="str">
            <v>m</v>
          </cell>
          <cell r="E68">
            <v>0</v>
          </cell>
          <cell r="F68">
            <v>7.53</v>
          </cell>
          <cell r="G68">
            <v>7.53</v>
          </cell>
          <cell r="H68" t="str">
            <v>PINI</v>
          </cell>
        </row>
        <row r="69">
          <cell r="B69" t="str">
            <v>02.102.000035.SER</v>
          </cell>
          <cell r="C69" t="str">
            <v>Remoção de pintura a látex</v>
          </cell>
          <cell r="D69" t="str">
            <v>m²</v>
          </cell>
          <cell r="E69">
            <v>0</v>
          </cell>
          <cell r="F69">
            <v>15.93</v>
          </cell>
          <cell r="G69">
            <v>15.93</v>
          </cell>
          <cell r="H69" t="str">
            <v>PINI</v>
          </cell>
        </row>
        <row r="70">
          <cell r="B70" t="str">
            <v>02.102.000036.SER</v>
          </cell>
          <cell r="C70" t="str">
            <v>Remoção de pintura a cal</v>
          </cell>
          <cell r="D70" t="str">
            <v>m²</v>
          </cell>
          <cell r="E70">
            <v>0</v>
          </cell>
          <cell r="F70">
            <v>11.95</v>
          </cell>
          <cell r="G70">
            <v>11.95</v>
          </cell>
          <cell r="H70" t="str">
            <v>PINI</v>
          </cell>
        </row>
        <row r="71">
          <cell r="B71" t="str">
            <v>02.102.000037.SER</v>
          </cell>
          <cell r="C71" t="str">
            <v>Remoção de pintura a óleo ou esmalte</v>
          </cell>
          <cell r="D71" t="str">
            <v>m²</v>
          </cell>
          <cell r="E71">
            <v>26.95</v>
          </cell>
          <cell r="F71">
            <v>21.9</v>
          </cell>
          <cell r="G71">
            <v>48.85</v>
          </cell>
          <cell r="H71" t="str">
            <v>PINI</v>
          </cell>
        </row>
        <row r="72">
          <cell r="B72" t="str">
            <v>02.102.000041.SER</v>
          </cell>
          <cell r="C72" t="str">
            <v>Retirada de peitoril de mármore ou granito (largura média de 25 cm)</v>
          </cell>
          <cell r="D72" t="str">
            <v>m</v>
          </cell>
          <cell r="E72">
            <v>0</v>
          </cell>
          <cell r="F72">
            <v>5.31</v>
          </cell>
          <cell r="G72">
            <v>5.31</v>
          </cell>
          <cell r="H72" t="str">
            <v>PINI</v>
          </cell>
        </row>
        <row r="73">
          <cell r="B73" t="str">
            <v>02.102.000042.SER</v>
          </cell>
          <cell r="C73" t="str">
            <v>Retirada de soleira de mármore ou granito (largura média de 15 cm</v>
          </cell>
          <cell r="D73" t="str">
            <v>m</v>
          </cell>
          <cell r="E73">
            <v>0</v>
          </cell>
          <cell r="F73">
            <v>7.3</v>
          </cell>
          <cell r="G73">
            <v>7.3</v>
          </cell>
          <cell r="H73" t="str">
            <v>PINI</v>
          </cell>
        </row>
        <row r="74">
          <cell r="B74" t="str">
            <v>02.102.000043.SER</v>
          </cell>
          <cell r="C74" t="str">
            <v>Remoção de revestimento de piso de carpete têxtil</v>
          </cell>
          <cell r="D74" t="str">
            <v>m²</v>
          </cell>
          <cell r="E74">
            <v>0</v>
          </cell>
          <cell r="F74">
            <v>1.51</v>
          </cell>
          <cell r="G74">
            <v>1.51</v>
          </cell>
          <cell r="H74" t="str">
            <v>PINI</v>
          </cell>
        </row>
        <row r="75">
          <cell r="B75" t="str">
            <v>02.102.000044.SER</v>
          </cell>
          <cell r="C75" t="str">
            <v>Remoção de revestimento de piso vinílico</v>
          </cell>
          <cell r="D75" t="str">
            <v>m²</v>
          </cell>
          <cell r="E75">
            <v>0</v>
          </cell>
          <cell r="F75">
            <v>13.55</v>
          </cell>
          <cell r="G75">
            <v>13.55</v>
          </cell>
          <cell r="H75" t="str">
            <v>PINI</v>
          </cell>
        </row>
        <row r="76">
          <cell r="B76" t="str">
            <v>02.102.000045.SER</v>
          </cell>
          <cell r="C76" t="str">
            <v>Demolição de revestimento com argamassa</v>
          </cell>
          <cell r="D76" t="str">
            <v>m²</v>
          </cell>
          <cell r="E76">
            <v>0</v>
          </cell>
          <cell r="F76">
            <v>7.53</v>
          </cell>
          <cell r="G76">
            <v>7.53</v>
          </cell>
          <cell r="H76" t="str">
            <v>PINI</v>
          </cell>
        </row>
        <row r="77">
          <cell r="B77" t="str">
            <v>02.102.000046.SER</v>
          </cell>
          <cell r="C77" t="str">
            <v>Demolição de revestimento de azulejo ou lambris</v>
          </cell>
          <cell r="D77" t="str">
            <v>m²</v>
          </cell>
          <cell r="E77">
            <v>0</v>
          </cell>
          <cell r="F77">
            <v>3.76</v>
          </cell>
          <cell r="G77">
            <v>3.76</v>
          </cell>
          <cell r="H77" t="str">
            <v>PINI</v>
          </cell>
        </row>
        <row r="78">
          <cell r="B78">
            <v>0</v>
          </cell>
          <cell r="C78">
            <v>0</v>
          </cell>
          <cell r="D78">
            <v>0</v>
          </cell>
          <cell r="E78">
            <v>0</v>
          </cell>
          <cell r="F78">
            <v>0</v>
          </cell>
          <cell r="G78">
            <v>0</v>
          </cell>
          <cell r="H78" t="str">
            <v>PINI</v>
          </cell>
        </row>
        <row r="79">
          <cell r="B79" t="str">
            <v>02.103</v>
          </cell>
          <cell r="C79" t="str">
            <v>Limpeza terreno</v>
          </cell>
          <cell r="D79">
            <v>0</v>
          </cell>
          <cell r="E79">
            <v>0</v>
          </cell>
          <cell r="F79">
            <v>0</v>
          </cell>
          <cell r="G79">
            <v>0</v>
          </cell>
          <cell r="H79" t="str">
            <v>PINI</v>
          </cell>
        </row>
        <row r="80">
          <cell r="B80" t="str">
            <v>02.103.000001.SER</v>
          </cell>
          <cell r="C80" t="str">
            <v>Corte de capoeira fina a foice</v>
          </cell>
          <cell r="D80" t="str">
            <v>m²</v>
          </cell>
          <cell r="E80">
            <v>0</v>
          </cell>
          <cell r="F80">
            <v>1.03</v>
          </cell>
          <cell r="G80">
            <v>1.03</v>
          </cell>
          <cell r="H80" t="str">
            <v>PINI</v>
          </cell>
        </row>
        <row r="81">
          <cell r="B81" t="str">
            <v>02.103.000002.SER</v>
          </cell>
          <cell r="C81" t="str">
            <v>Capina e limpeza manual superficial de terreno</v>
          </cell>
          <cell r="D81" t="str">
            <v>m²</v>
          </cell>
          <cell r="E81">
            <v>0</v>
          </cell>
          <cell r="F81">
            <v>3.32</v>
          </cell>
          <cell r="G81">
            <v>3.32</v>
          </cell>
          <cell r="H81" t="str">
            <v>PINI</v>
          </cell>
        </row>
        <row r="82">
          <cell r="B82" t="str">
            <v>02.103.000012.SER</v>
          </cell>
          <cell r="C82" t="str">
            <v>Desmatamento e limpeza mecanizada de terreno com árvores Ø até 15 cm utilizando trator sobre esteiras</v>
          </cell>
          <cell r="D82" t="str">
            <v>m²</v>
          </cell>
          <cell r="E82">
            <v>0.91</v>
          </cell>
          <cell r="F82">
            <v>0.02</v>
          </cell>
          <cell r="G82">
            <v>0.93</v>
          </cell>
          <cell r="H82" t="str">
            <v>PINI</v>
          </cell>
        </row>
        <row r="83">
          <cell r="B83" t="str">
            <v>02.103.000013.SER</v>
          </cell>
          <cell r="C83" t="str">
            <v>Raspagem mecanizada do terreno até 40 cm de profundidade utilizando trator sobre esteiras</v>
          </cell>
          <cell r="D83" t="str">
            <v>m²</v>
          </cell>
          <cell r="E83">
            <v>2.65</v>
          </cell>
          <cell r="F83">
            <v>0.06</v>
          </cell>
          <cell r="G83">
            <v>2.71</v>
          </cell>
          <cell r="H83" t="str">
            <v>PINI</v>
          </cell>
        </row>
        <row r="84">
          <cell r="B84">
            <v>0</v>
          </cell>
          <cell r="C84">
            <v>0</v>
          </cell>
          <cell r="D84">
            <v>0</v>
          </cell>
          <cell r="E84">
            <v>0</v>
          </cell>
          <cell r="F84">
            <v>0</v>
          </cell>
          <cell r="G84">
            <v>0</v>
          </cell>
          <cell r="H84" t="str">
            <v>PINI</v>
          </cell>
        </row>
        <row r="85">
          <cell r="B85" t="str">
            <v>02.104</v>
          </cell>
          <cell r="C85" t="str">
            <v>Locação</v>
          </cell>
          <cell r="D85">
            <v>0</v>
          </cell>
          <cell r="E85">
            <v>0</v>
          </cell>
          <cell r="F85">
            <v>0</v>
          </cell>
          <cell r="G85">
            <v>0</v>
          </cell>
          <cell r="H85" t="str">
            <v>PINI</v>
          </cell>
        </row>
        <row r="86">
          <cell r="B86" t="str">
            <v>02.104.000005.SER</v>
          </cell>
          <cell r="C86" t="str">
            <v>Gabarito perimétrico para locação da obra</v>
          </cell>
          <cell r="D86" t="str">
            <v>m</v>
          </cell>
          <cell r="E86">
            <v>33.130000000000003</v>
          </cell>
          <cell r="F86">
            <v>24.47</v>
          </cell>
          <cell r="G86">
            <v>57.6</v>
          </cell>
          <cell r="H86" t="str">
            <v>PINI</v>
          </cell>
        </row>
        <row r="87">
          <cell r="B87" t="str">
            <v>02.104.000030.SER</v>
          </cell>
          <cell r="C87" t="str">
            <v>Equipe de topografia para obras viárias</v>
          </cell>
          <cell r="D87" t="str">
            <v>dia</v>
          </cell>
          <cell r="E87">
            <v>0</v>
          </cell>
          <cell r="F87">
            <v>952.21</v>
          </cell>
          <cell r="G87">
            <v>952.21</v>
          </cell>
          <cell r="H87" t="str">
            <v>PINI</v>
          </cell>
        </row>
        <row r="88">
          <cell r="B88" t="str">
            <v>02.104.000050.SER</v>
          </cell>
          <cell r="C88" t="str">
            <v>Equipe de topografia para serviços de locação e medição em obras</v>
          </cell>
          <cell r="D88" t="str">
            <v>dia</v>
          </cell>
          <cell r="E88">
            <v>0</v>
          </cell>
          <cell r="F88">
            <v>589.45000000000005</v>
          </cell>
          <cell r="G88">
            <v>589.45000000000005</v>
          </cell>
          <cell r="H88" t="str">
            <v>PINI</v>
          </cell>
        </row>
        <row r="89">
          <cell r="B89">
            <v>0</v>
          </cell>
          <cell r="C89">
            <v>0</v>
          </cell>
          <cell r="D89">
            <v>0</v>
          </cell>
          <cell r="E89">
            <v>0</v>
          </cell>
          <cell r="F89">
            <v>0</v>
          </cell>
          <cell r="G89">
            <v>0</v>
          </cell>
          <cell r="H89" t="str">
            <v>PINI</v>
          </cell>
        </row>
        <row r="90">
          <cell r="B90" t="str">
            <v>02.105</v>
          </cell>
          <cell r="C90" t="str">
            <v>Movimento de terra</v>
          </cell>
          <cell r="D90">
            <v>0</v>
          </cell>
          <cell r="E90">
            <v>0</v>
          </cell>
          <cell r="F90">
            <v>0</v>
          </cell>
          <cell r="G90">
            <v>0</v>
          </cell>
          <cell r="H90" t="str">
            <v>PINI</v>
          </cell>
        </row>
        <row r="91">
          <cell r="B91" t="str">
            <v>02.105.000005.SER</v>
          </cell>
          <cell r="C91" t="str">
            <v>Escavação mecanizada em solo de 1ª categoria em campo aberto</v>
          </cell>
          <cell r="D91" t="str">
            <v>m³</v>
          </cell>
          <cell r="E91">
            <v>3.86</v>
          </cell>
          <cell r="F91">
            <v>0.27</v>
          </cell>
          <cell r="G91">
            <v>4.13</v>
          </cell>
          <cell r="H91" t="str">
            <v>PINI</v>
          </cell>
        </row>
        <row r="92">
          <cell r="B92" t="str">
            <v>02.105.000010.SER</v>
          </cell>
          <cell r="C92" t="str">
            <v>Escavação mecanizada de vala em solo de 1ª categoria, profundidade até 4 m</v>
          </cell>
          <cell r="D92" t="str">
            <v>m³</v>
          </cell>
          <cell r="E92">
            <v>7.62</v>
          </cell>
          <cell r="F92">
            <v>1.51</v>
          </cell>
          <cell r="G92">
            <v>9.1300000000000008</v>
          </cell>
          <cell r="H92" t="str">
            <v>PINI</v>
          </cell>
        </row>
        <row r="93">
          <cell r="B93" t="str">
            <v>02.105.000015.SER</v>
          </cell>
          <cell r="C93" t="str">
            <v>Escavação e carga em solo de 1ª categoria, utilizando trator sobre esteiras e pá-carregadeira sobre pneus</v>
          </cell>
          <cell r="D93" t="str">
            <v>m³</v>
          </cell>
          <cell r="E93">
            <v>8.69</v>
          </cell>
          <cell r="F93">
            <v>0.26</v>
          </cell>
          <cell r="G93">
            <v>8.94</v>
          </cell>
          <cell r="H93" t="str">
            <v>PINI</v>
          </cell>
        </row>
        <row r="94">
          <cell r="B94" t="str">
            <v>02.105.000020.SER</v>
          </cell>
          <cell r="C94" t="str">
            <v>Escavação e espalhamento em solo de 1ª categoria, utilizando trator sobre esteiras, distância média de 50 m</v>
          </cell>
          <cell r="D94" t="str">
            <v>m³</v>
          </cell>
          <cell r="E94">
            <v>12.56</v>
          </cell>
          <cell r="F94">
            <v>0.28999999999999998</v>
          </cell>
          <cell r="G94">
            <v>12.85</v>
          </cell>
          <cell r="H94" t="str">
            <v>PINI</v>
          </cell>
        </row>
        <row r="95">
          <cell r="B95" t="str">
            <v>02.105.000025.SER</v>
          </cell>
          <cell r="C95" t="str">
            <v>Escavação e espalhamento em solo de 1ª categoria, utilizando trator sobre esteiras, distância média de 100 m</v>
          </cell>
          <cell r="D95" t="str">
            <v>m³</v>
          </cell>
          <cell r="E95">
            <v>2.19</v>
          </cell>
          <cell r="F95">
            <v>0.04</v>
          </cell>
          <cell r="G95">
            <v>2.2400000000000002</v>
          </cell>
          <cell r="H95" t="str">
            <v>PINI</v>
          </cell>
        </row>
        <row r="96">
          <cell r="B96" t="str">
            <v>02.105.000028.SER</v>
          </cell>
          <cell r="C96" t="str">
            <v>Escarificação, escavação e remoção de terra até 1 km</v>
          </cell>
          <cell r="D96" t="str">
            <v>m³</v>
          </cell>
          <cell r="E96">
            <v>36.14</v>
          </cell>
          <cell r="F96">
            <v>1.77</v>
          </cell>
          <cell r="G96">
            <v>37.909999999999997</v>
          </cell>
          <cell r="H96" t="str">
            <v>PINI</v>
          </cell>
        </row>
        <row r="97">
          <cell r="B97" t="str">
            <v>02.105.000030.SER</v>
          </cell>
          <cell r="C97" t="str">
            <v>Escavação, carga e transporte em solo de 1ª categoria, utilizando motoescreiper de 13 m³, incluindo trator pusher, distância até 100 m</v>
          </cell>
          <cell r="D97" t="str">
            <v>m³</v>
          </cell>
          <cell r="E97">
            <v>6.58</v>
          </cell>
          <cell r="F97">
            <v>0.14000000000000001</v>
          </cell>
          <cell r="G97">
            <v>6.73</v>
          </cell>
          <cell r="H97" t="str">
            <v>PINI</v>
          </cell>
        </row>
        <row r="98">
          <cell r="B98" t="str">
            <v>02.105.000031.SER</v>
          </cell>
          <cell r="C98" t="str">
            <v>Escavação, carga e transporte em solo de 1ª categoria, utilizando motoescreiper de 13 m³, incluindo trator pusher, distância até 200 m</v>
          </cell>
          <cell r="D98" t="str">
            <v>m³</v>
          </cell>
          <cell r="E98">
            <v>7.4</v>
          </cell>
          <cell r="F98">
            <v>0.16</v>
          </cell>
          <cell r="G98">
            <v>7.56</v>
          </cell>
          <cell r="H98" t="str">
            <v>PINI</v>
          </cell>
        </row>
        <row r="99">
          <cell r="B99" t="str">
            <v>02.105.000032.SER</v>
          </cell>
          <cell r="C99" t="str">
            <v>Escavação, carga e transporte em solo de 1ª categoria, utilizando motoescreiper de 13 m³, incluindo trator pusher, distância até 300 m</v>
          </cell>
          <cell r="D99" t="str">
            <v>m³</v>
          </cell>
          <cell r="E99">
            <v>7.81</v>
          </cell>
          <cell r="F99">
            <v>0.17</v>
          </cell>
          <cell r="G99">
            <v>7.98</v>
          </cell>
          <cell r="H99" t="str">
            <v>PINI</v>
          </cell>
        </row>
        <row r="100">
          <cell r="B100" t="str">
            <v>02.105.000033.SER</v>
          </cell>
          <cell r="C100" t="str">
            <v>Escavação, carga e transporte em solo de 1ª categoria, utilizando motoescreiper de 13 m³, incluindo trator pusher, distância até 400 m</v>
          </cell>
          <cell r="D100" t="str">
            <v>m³</v>
          </cell>
          <cell r="E100">
            <v>8.6300000000000008</v>
          </cell>
          <cell r="F100">
            <v>0.19</v>
          </cell>
          <cell r="G100">
            <v>8.82</v>
          </cell>
          <cell r="H100" t="str">
            <v>PINI</v>
          </cell>
        </row>
        <row r="101">
          <cell r="B101" t="str">
            <v>02.105.000034.SER</v>
          </cell>
          <cell r="C101" t="str">
            <v>Escavação, carga e transporte em solo de 1ª categoria, utilizando motoescreiper de 13 m³, incluindo trator pusher, distância até 500 m</v>
          </cell>
          <cell r="D101" t="str">
            <v>m³</v>
          </cell>
          <cell r="E101">
            <v>9.61</v>
          </cell>
          <cell r="F101">
            <v>0.21</v>
          </cell>
          <cell r="G101">
            <v>9.82</v>
          </cell>
          <cell r="H101" t="str">
            <v>PINI</v>
          </cell>
        </row>
        <row r="102">
          <cell r="B102" t="str">
            <v>02.105.000040.SER</v>
          </cell>
          <cell r="C102" t="str">
            <v>Carga de solo de 1a. categoria ou material granular seco, utilizando carregadeira sobre pneus</v>
          </cell>
          <cell r="D102" t="str">
            <v>m²</v>
          </cell>
          <cell r="E102">
            <v>0.95</v>
          </cell>
          <cell r="F102">
            <v>0.06</v>
          </cell>
          <cell r="G102">
            <v>1.01</v>
          </cell>
          <cell r="H102" t="str">
            <v>PINI</v>
          </cell>
        </row>
        <row r="103">
          <cell r="B103" t="str">
            <v>02.105.000045.SER</v>
          </cell>
          <cell r="C103" t="str">
            <v>Espalhamento e regularização de terra em camadas no aterro utilizando trator sobre esteiras</v>
          </cell>
          <cell r="D103" t="str">
            <v>m³</v>
          </cell>
          <cell r="E103">
            <v>4.16</v>
          </cell>
          <cell r="F103">
            <v>0.09</v>
          </cell>
          <cell r="G103">
            <v>4.25</v>
          </cell>
          <cell r="H103" t="str">
            <v>PINI</v>
          </cell>
        </row>
        <row r="104">
          <cell r="B104" t="str">
            <v>02.105.000050.SER</v>
          </cell>
          <cell r="C104" t="str">
            <v>Aterro mecanizado com reaproveitamento de solo escavado no local</v>
          </cell>
          <cell r="D104" t="str">
            <v>m³</v>
          </cell>
          <cell r="E104">
            <v>13.95</v>
          </cell>
          <cell r="F104">
            <v>0.69</v>
          </cell>
          <cell r="G104">
            <v>14.63</v>
          </cell>
          <cell r="H104" t="str">
            <v>PINI</v>
          </cell>
        </row>
        <row r="105">
          <cell r="B105" t="str">
            <v>02.105.000052.SER</v>
          </cell>
          <cell r="C105" t="str">
            <v>Compactação de aterro</v>
          </cell>
          <cell r="D105" t="str">
            <v>m³</v>
          </cell>
          <cell r="E105">
            <v>7.87</v>
          </cell>
          <cell r="F105">
            <v>0.82</v>
          </cell>
          <cell r="G105">
            <v>8.69</v>
          </cell>
          <cell r="H105" t="str">
            <v>PINI</v>
          </cell>
        </row>
        <row r="106">
          <cell r="B106" t="str">
            <v>02.105.000060.SER</v>
          </cell>
          <cell r="C106" t="str">
            <v>Escavação manual de vala em solo de 1ª categoria profundidade até 2 m</v>
          </cell>
          <cell r="D106" t="str">
            <v>m³</v>
          </cell>
          <cell r="E106">
            <v>0</v>
          </cell>
          <cell r="F106">
            <v>53.1</v>
          </cell>
          <cell r="G106">
            <v>53.1</v>
          </cell>
          <cell r="H106" t="str">
            <v>PINI</v>
          </cell>
        </row>
        <row r="107">
          <cell r="B107" t="str">
            <v>02.105.000065.SER</v>
          </cell>
          <cell r="C107" t="str">
            <v>Escoramento descontínuo de vala empregando pranchas e longarinas de peroba</v>
          </cell>
          <cell r="D107" t="str">
            <v>m²</v>
          </cell>
          <cell r="E107">
            <v>31.09</v>
          </cell>
          <cell r="F107">
            <v>31.07</v>
          </cell>
          <cell r="G107">
            <v>62.16</v>
          </cell>
          <cell r="H107" t="str">
            <v>PINI</v>
          </cell>
        </row>
        <row r="108">
          <cell r="B108" t="str">
            <v>02.105.000066.SER</v>
          </cell>
          <cell r="C108" t="str">
            <v>Escoramento contínuo de vala empregando pranchas e longarinas de peroba</v>
          </cell>
          <cell r="D108" t="str">
            <v>m²</v>
          </cell>
          <cell r="E108">
            <v>62.18</v>
          </cell>
          <cell r="F108">
            <v>62.13</v>
          </cell>
          <cell r="G108">
            <v>124.31</v>
          </cell>
          <cell r="H108" t="str">
            <v>PINI</v>
          </cell>
        </row>
        <row r="109">
          <cell r="B109" t="str">
            <v>02.105.000070.SER</v>
          </cell>
          <cell r="C109" t="str">
            <v>Regularização de fundo de vala com soquete</v>
          </cell>
          <cell r="D109" t="str">
            <v>m²</v>
          </cell>
          <cell r="E109">
            <v>0</v>
          </cell>
          <cell r="F109">
            <v>19.91</v>
          </cell>
          <cell r="G109">
            <v>19.91</v>
          </cell>
          <cell r="H109" t="str">
            <v>PINI</v>
          </cell>
        </row>
        <row r="110">
          <cell r="B110" t="str">
            <v>02.105.000072.SER</v>
          </cell>
          <cell r="C110" t="str">
            <v>Reaterro manual de vala</v>
          </cell>
          <cell r="D110" t="str">
            <v>m³</v>
          </cell>
          <cell r="E110">
            <v>0</v>
          </cell>
          <cell r="F110">
            <v>5.97</v>
          </cell>
          <cell r="G110">
            <v>5.97</v>
          </cell>
          <cell r="H110" t="str">
            <v>PINI</v>
          </cell>
        </row>
        <row r="111">
          <cell r="B111" t="str">
            <v>02.105.000073.SER</v>
          </cell>
          <cell r="C111" t="str">
            <v>Reaterro e compactação manual de vala por apiloamento com soquete</v>
          </cell>
          <cell r="D111" t="str">
            <v>m³</v>
          </cell>
          <cell r="E111">
            <v>0</v>
          </cell>
          <cell r="F111">
            <v>52.7</v>
          </cell>
          <cell r="G111">
            <v>52.7</v>
          </cell>
          <cell r="H111" t="str">
            <v>PINI</v>
          </cell>
        </row>
        <row r="112">
          <cell r="B112" t="str">
            <v>02.105.000074.SER</v>
          </cell>
          <cell r="C112" t="str">
            <v>Carga manual de terra em caminhão basculante</v>
          </cell>
          <cell r="D112" t="str">
            <v>m³</v>
          </cell>
          <cell r="E112">
            <v>22.47</v>
          </cell>
          <cell r="F112">
            <v>28.37</v>
          </cell>
          <cell r="G112">
            <v>50.84</v>
          </cell>
          <cell r="H112" t="str">
            <v>PINI</v>
          </cell>
        </row>
        <row r="113">
          <cell r="B113" t="str">
            <v>02.105.000075.SER</v>
          </cell>
          <cell r="C113" t="str">
            <v>Reaterro mecanizado de vala empregando compactador de placa vibratória em camadas de 20 cm</v>
          </cell>
          <cell r="D113" t="str">
            <v>m³</v>
          </cell>
          <cell r="E113">
            <v>2.13</v>
          </cell>
          <cell r="F113">
            <v>8.44</v>
          </cell>
          <cell r="G113">
            <v>10.57</v>
          </cell>
          <cell r="H113" t="str">
            <v>PINI</v>
          </cell>
        </row>
        <row r="114">
          <cell r="B114" t="str">
            <v>02.105.000076.SER</v>
          </cell>
          <cell r="C114" t="str">
            <v>Carga mecanizada de terra em caminhão basculante</v>
          </cell>
          <cell r="D114" t="str">
            <v>m³</v>
          </cell>
          <cell r="E114">
            <v>3.4</v>
          </cell>
          <cell r="F114">
            <v>0.61</v>
          </cell>
          <cell r="G114">
            <v>4.01</v>
          </cell>
          <cell r="H114" t="str">
            <v>PINI</v>
          </cell>
        </row>
        <row r="115">
          <cell r="B115" t="str">
            <v>02.105.000080.SER</v>
          </cell>
          <cell r="C115" t="str">
            <v>Escavação mecanizada de vala escorada em solo de 1ª categoria, profundidade até 4 m</v>
          </cell>
          <cell r="D115" t="str">
            <v>m³</v>
          </cell>
          <cell r="E115">
            <v>11.09</v>
          </cell>
          <cell r="F115">
            <v>2.19</v>
          </cell>
          <cell r="G115">
            <v>13.28</v>
          </cell>
          <cell r="H115" t="str">
            <v>PINI</v>
          </cell>
        </row>
        <row r="116">
          <cell r="B116" t="str">
            <v>02.105.000081.SER</v>
          </cell>
          <cell r="C116" t="str">
            <v>Escavação mecanizada de vala escorada em solo de 1ª categoria, profundidade entre 4 e 6 m</v>
          </cell>
          <cell r="D116" t="str">
            <v>m³</v>
          </cell>
          <cell r="E116">
            <v>4.93</v>
          </cell>
          <cell r="F116">
            <v>0.49</v>
          </cell>
          <cell r="G116">
            <v>5.42</v>
          </cell>
          <cell r="H116" t="str">
            <v>PINI</v>
          </cell>
        </row>
        <row r="117">
          <cell r="B117" t="str">
            <v>02.105.000082.SER</v>
          </cell>
          <cell r="C117" t="str">
            <v>Escavação mecanizada de vala escorada em solo de 1ª categoria, profundidade entre 6 e 8 m</v>
          </cell>
          <cell r="D117" t="str">
            <v>m³</v>
          </cell>
          <cell r="E117">
            <v>8.25</v>
          </cell>
          <cell r="F117">
            <v>0.62</v>
          </cell>
          <cell r="G117">
            <v>8.8699999999999992</v>
          </cell>
          <cell r="H117" t="str">
            <v>PINI</v>
          </cell>
        </row>
        <row r="118">
          <cell r="B118" t="str">
            <v>02.105.000085.SER</v>
          </cell>
          <cell r="C118" t="str">
            <v>Abertura de valas em rocha</v>
          </cell>
          <cell r="D118" t="str">
            <v>m³</v>
          </cell>
          <cell r="E118">
            <v>737.13</v>
          </cell>
          <cell r="F118">
            <v>1.74</v>
          </cell>
          <cell r="G118">
            <v>738.87</v>
          </cell>
          <cell r="H118" t="str">
            <v>PINI</v>
          </cell>
        </row>
        <row r="119">
          <cell r="B119" t="str">
            <v>02.105.000086.SER</v>
          </cell>
          <cell r="C119" t="str">
            <v>Escavação em rocha - 3ª categoria, desmonte com uso de explosivos e perfuração manual profundidade até 2 m</v>
          </cell>
          <cell r="D119" t="str">
            <v>m³</v>
          </cell>
          <cell r="E119">
            <v>88.18</v>
          </cell>
          <cell r="F119">
            <v>310.36</v>
          </cell>
          <cell r="G119">
            <v>398.54</v>
          </cell>
          <cell r="H119" t="str">
            <v>PINI</v>
          </cell>
        </row>
        <row r="120">
          <cell r="B120" t="str">
            <v>02.105.000087.SER</v>
          </cell>
          <cell r="C120" t="str">
            <v>Escavação manual de vala em rocha - 3ª categoria com uso de explosivos e perfuração manual profundidade entre 2 e 4 m</v>
          </cell>
          <cell r="D120" t="str">
            <v>m³</v>
          </cell>
          <cell r="E120">
            <v>88.18</v>
          </cell>
          <cell r="F120">
            <v>330.27</v>
          </cell>
          <cell r="G120">
            <v>418.46</v>
          </cell>
          <cell r="H120" t="str">
            <v>PINI</v>
          </cell>
        </row>
        <row r="121">
          <cell r="B121" t="str">
            <v>02.105.000088.SER</v>
          </cell>
          <cell r="C121" t="str">
            <v>Escavação manual de vala em rocha - 3ª categoria com uso de explosivos e perfuração mecânica profundidade até 2 m</v>
          </cell>
          <cell r="D121" t="str">
            <v>m³</v>
          </cell>
          <cell r="E121">
            <v>97.29</v>
          </cell>
          <cell r="F121">
            <v>202.34</v>
          </cell>
          <cell r="G121">
            <v>299.63</v>
          </cell>
          <cell r="H121" t="str">
            <v>PINI</v>
          </cell>
        </row>
        <row r="122">
          <cell r="B122" t="str">
            <v>02.105.000089.SER</v>
          </cell>
          <cell r="C122" t="str">
            <v>Escavação manual de vala em rocha - 3ª categoria com uso de explosivos e perfuração mecânica profundidade entre 2 e 4 m</v>
          </cell>
          <cell r="D122" t="str">
            <v>m³</v>
          </cell>
          <cell r="E122">
            <v>97.8</v>
          </cell>
          <cell r="F122">
            <v>222.43</v>
          </cell>
          <cell r="G122">
            <v>320.23</v>
          </cell>
          <cell r="H122" t="str">
            <v>PINI</v>
          </cell>
        </row>
        <row r="123">
          <cell r="B123" t="str">
            <v>02.105.000090.SER</v>
          </cell>
          <cell r="C123" t="str">
            <v>Escavação manual de vala em rocha - 3ª categoria com uso de explosivos e perfuração mecânica profundidade entre 4 e 6 m</v>
          </cell>
          <cell r="D123" t="str">
            <v>m³</v>
          </cell>
          <cell r="E123">
            <v>98.3</v>
          </cell>
          <cell r="F123">
            <v>242.52</v>
          </cell>
          <cell r="G123">
            <v>340.83</v>
          </cell>
          <cell r="H123" t="str">
            <v>PINI</v>
          </cell>
        </row>
        <row r="124">
          <cell r="B124" t="str">
            <v>02.105.000091.SER</v>
          </cell>
          <cell r="C124" t="str">
            <v>Desmonte de rocha branda incluindo perfuração, carga de explosivos e detonação com aplicação de malha convencional</v>
          </cell>
          <cell r="D124" t="str">
            <v>m³</v>
          </cell>
          <cell r="E124">
            <v>74.319999999999993</v>
          </cell>
          <cell r="F124">
            <v>8.0500000000000007</v>
          </cell>
          <cell r="G124">
            <v>82.36</v>
          </cell>
          <cell r="H124" t="str">
            <v>PINI</v>
          </cell>
        </row>
        <row r="125">
          <cell r="B125" t="str">
            <v>02.105.000092.SER</v>
          </cell>
          <cell r="C125" t="str">
            <v>Desmonte de rocha dura incluindo perfuração, carga de explosivos e detonação com aplicação de malha convencional</v>
          </cell>
          <cell r="D125" t="str">
            <v>m³</v>
          </cell>
          <cell r="E125">
            <v>142.86000000000001</v>
          </cell>
          <cell r="F125">
            <v>10.35</v>
          </cell>
          <cell r="G125">
            <v>153.21</v>
          </cell>
          <cell r="H125" t="str">
            <v>PINI</v>
          </cell>
        </row>
        <row r="126">
          <cell r="B126" t="str">
            <v>02.105.000110.SER</v>
          </cell>
          <cell r="C126" t="str">
            <v>Geotêxtil não tecido para estabilização de solos</v>
          </cell>
          <cell r="D126" t="str">
            <v>m²</v>
          </cell>
          <cell r="E126">
            <v>10.220000000000001</v>
          </cell>
          <cell r="F126">
            <v>0.27</v>
          </cell>
          <cell r="G126">
            <v>10.48</v>
          </cell>
          <cell r="H126" t="str">
            <v>PINI</v>
          </cell>
        </row>
        <row r="127">
          <cell r="B127" t="str">
            <v>02.105.000115.SER</v>
          </cell>
          <cell r="C127" t="str">
            <v>Solo-cimento ensacado para contenção de talude</v>
          </cell>
          <cell r="D127" t="str">
            <v>m³</v>
          </cell>
          <cell r="E127">
            <v>151.36000000000001</v>
          </cell>
          <cell r="F127">
            <v>329.1</v>
          </cell>
          <cell r="G127">
            <v>480.46</v>
          </cell>
          <cell r="H127" t="str">
            <v>PINI</v>
          </cell>
        </row>
        <row r="128">
          <cell r="B128" t="str">
            <v>02.105.000120.SER</v>
          </cell>
          <cell r="C128" t="str">
            <v>Gabião colchão # 30 cm, para execução de obra</v>
          </cell>
          <cell r="D128" t="str">
            <v>m²</v>
          </cell>
          <cell r="E128">
            <v>1077.24</v>
          </cell>
          <cell r="F128">
            <v>12.03</v>
          </cell>
          <cell r="G128">
            <v>1089.27</v>
          </cell>
          <cell r="H128" t="str">
            <v>PINI</v>
          </cell>
        </row>
        <row r="129">
          <cell r="B129" t="str">
            <v>02.105.000125.SER</v>
          </cell>
          <cell r="C129" t="str">
            <v>Gabião tipo caixa, para execução de obra</v>
          </cell>
          <cell r="D129" t="str">
            <v>m³</v>
          </cell>
          <cell r="E129">
            <v>1074.28</v>
          </cell>
          <cell r="F129">
            <v>38.979999999999997</v>
          </cell>
          <cell r="G129">
            <v>1113.25</v>
          </cell>
          <cell r="H129" t="str">
            <v>PINI</v>
          </cell>
        </row>
        <row r="130">
          <cell r="B130" t="str">
            <v>02.105.000130.SER</v>
          </cell>
          <cell r="C130" t="str">
            <v>Estiva - estrutura submersa com gabião-saco malha hexagonal 8 x 10 cm, altura 1 m</v>
          </cell>
          <cell r="D130" t="str">
            <v>m²</v>
          </cell>
          <cell r="E130">
            <v>2635.04</v>
          </cell>
          <cell r="F130">
            <v>52.53</v>
          </cell>
          <cell r="G130">
            <v>2687.57</v>
          </cell>
          <cell r="H130" t="str">
            <v>PINI</v>
          </cell>
        </row>
        <row r="131">
          <cell r="B131">
            <v>0</v>
          </cell>
          <cell r="C131">
            <v>0</v>
          </cell>
          <cell r="D131">
            <v>0</v>
          </cell>
          <cell r="E131">
            <v>0</v>
          </cell>
          <cell r="F131">
            <v>0</v>
          </cell>
          <cell r="G131">
            <v>0</v>
          </cell>
          <cell r="H131" t="str">
            <v>PINI</v>
          </cell>
        </row>
        <row r="132">
          <cell r="B132" t="str">
            <v>02.106</v>
          </cell>
          <cell r="C132" t="str">
            <v>Sondagem</v>
          </cell>
          <cell r="D132">
            <v>0</v>
          </cell>
          <cell r="E132">
            <v>0</v>
          </cell>
          <cell r="F132">
            <v>0</v>
          </cell>
          <cell r="G132">
            <v>0</v>
          </cell>
          <cell r="H132" t="str">
            <v>PINI</v>
          </cell>
        </row>
        <row r="133">
          <cell r="B133" t="str">
            <v>02.106.000005.SER</v>
          </cell>
          <cell r="C133" t="str">
            <v>Sondagem de reconhecimento do subsolo com tubo de revestimento Ø 2 1/2"</v>
          </cell>
          <cell r="D133" t="str">
            <v>m</v>
          </cell>
          <cell r="E133">
            <v>121.23</v>
          </cell>
          <cell r="F133">
            <v>0</v>
          </cell>
          <cell r="G133">
            <v>121.23</v>
          </cell>
          <cell r="H133" t="str">
            <v>PINI</v>
          </cell>
        </row>
        <row r="134">
          <cell r="B134">
            <v>0</v>
          </cell>
          <cell r="C134">
            <v>0</v>
          </cell>
          <cell r="D134">
            <v>0</v>
          </cell>
          <cell r="E134">
            <v>0</v>
          </cell>
          <cell r="F134">
            <v>0</v>
          </cell>
          <cell r="G134">
            <v>0</v>
          </cell>
          <cell r="H134" t="str">
            <v>PINI</v>
          </cell>
        </row>
        <row r="135">
          <cell r="B135" t="str">
            <v>04</v>
          </cell>
          <cell r="C135" t="str">
            <v>04. Infraestrutura</v>
          </cell>
          <cell r="D135">
            <v>0</v>
          </cell>
          <cell r="E135">
            <v>0</v>
          </cell>
          <cell r="F135">
            <v>0</v>
          </cell>
          <cell r="G135">
            <v>0</v>
          </cell>
          <cell r="H135" t="str">
            <v>PINI</v>
          </cell>
        </row>
        <row r="136">
          <cell r="B136">
            <v>0</v>
          </cell>
          <cell r="C136">
            <v>0</v>
          </cell>
          <cell r="D136">
            <v>0</v>
          </cell>
          <cell r="E136">
            <v>0</v>
          </cell>
          <cell r="F136">
            <v>0</v>
          </cell>
          <cell r="G136">
            <v>0</v>
          </cell>
          <cell r="H136" t="str">
            <v>PINI</v>
          </cell>
        </row>
        <row r="137">
          <cell r="B137" t="str">
            <v>04.101</v>
          </cell>
          <cell r="C137" t="str">
            <v>Armaduras</v>
          </cell>
          <cell r="D137">
            <v>0</v>
          </cell>
          <cell r="E137">
            <v>0</v>
          </cell>
          <cell r="F137">
            <v>0</v>
          </cell>
          <cell r="G137">
            <v>0</v>
          </cell>
          <cell r="H137" t="str">
            <v>PINI</v>
          </cell>
        </row>
        <row r="138">
          <cell r="B138" t="str">
            <v>04.101.000005.SER</v>
          </cell>
          <cell r="C138" t="str">
            <v>Armadura de aço CA-25 para estruturas de concreto armado, Ø até 12,5 mm, corte, dobra e montagem</v>
          </cell>
          <cell r="D138" t="str">
            <v>kg</v>
          </cell>
          <cell r="E138">
            <v>16.05</v>
          </cell>
          <cell r="F138">
            <v>4.3099999999999996</v>
          </cell>
          <cell r="G138">
            <v>20.36</v>
          </cell>
          <cell r="H138" t="str">
            <v>PINI</v>
          </cell>
        </row>
        <row r="139">
          <cell r="B139" t="str">
            <v>04.101.000006.SER</v>
          </cell>
          <cell r="C139" t="str">
            <v>Armadura de aço CA-25 para estruturas de concreto armado, Ø &gt;12,5 mm até 25,0 mm, corte, dobra e montagem</v>
          </cell>
          <cell r="D139" t="str">
            <v>kg</v>
          </cell>
          <cell r="E139">
            <v>21.98</v>
          </cell>
          <cell r="F139">
            <v>7.02</v>
          </cell>
          <cell r="G139">
            <v>29</v>
          </cell>
          <cell r="H139" t="str">
            <v>PINI</v>
          </cell>
        </row>
        <row r="140">
          <cell r="B140" t="str">
            <v>04.101.000020.SER</v>
          </cell>
          <cell r="C140" t="str">
            <v>Armadura de aço CA-50 para estruturas de concreto armado, Ø até 12,5 mm, corte, dobra e montagem</v>
          </cell>
          <cell r="D140" t="str">
            <v>kg</v>
          </cell>
          <cell r="E140">
            <v>8.7799999999999994</v>
          </cell>
          <cell r="F140">
            <v>4.3099999999999996</v>
          </cell>
          <cell r="G140">
            <v>13.09</v>
          </cell>
          <cell r="H140" t="str">
            <v>PINI</v>
          </cell>
        </row>
        <row r="141">
          <cell r="B141" t="str">
            <v>04.101.000021.SER</v>
          </cell>
          <cell r="C141" t="str">
            <v>Armadura de aço CA-50 para estruturas de concreto armado, Ø &gt;12,5 mm até 25,0 mm, corte, dobra e montagem</v>
          </cell>
          <cell r="D141" t="str">
            <v>kg</v>
          </cell>
          <cell r="E141">
            <v>9.5500000000000007</v>
          </cell>
          <cell r="F141">
            <v>7.02</v>
          </cell>
          <cell r="G141">
            <v>16.57</v>
          </cell>
          <cell r="H141" t="str">
            <v>PINI</v>
          </cell>
        </row>
        <row r="142">
          <cell r="B142" t="str">
            <v>04.101.000030.SER</v>
          </cell>
          <cell r="C142" t="str">
            <v>Armadura de aço CA-60 para estruturas de concreto armado, Ø até 5,00 mm, corte, dobra e montagem</v>
          </cell>
          <cell r="D142" t="str">
            <v>kg</v>
          </cell>
          <cell r="E142">
            <v>17.03</v>
          </cell>
          <cell r="F142">
            <v>3.77</v>
          </cell>
          <cell r="G142">
            <v>20.8</v>
          </cell>
          <cell r="H142" t="str">
            <v>PINI</v>
          </cell>
        </row>
        <row r="143">
          <cell r="B143" t="str">
            <v>04.101.000031.SER</v>
          </cell>
          <cell r="C143" t="str">
            <v>Armadura de aço CA-60 para estruturas de concreto armado, Ø de 5,00 até 7,00 mm, corte, dobra e montagem</v>
          </cell>
          <cell r="D143" t="str">
            <v>kg</v>
          </cell>
          <cell r="E143">
            <v>17.87</v>
          </cell>
          <cell r="F143">
            <v>4.3099999999999996</v>
          </cell>
          <cell r="G143">
            <v>22.17</v>
          </cell>
          <cell r="H143" t="str">
            <v>PINI</v>
          </cell>
        </row>
        <row r="144">
          <cell r="B144" t="str">
            <v>04.101.000032.SER</v>
          </cell>
          <cell r="C144" t="str">
            <v>Armadura de aço CA-60 para estruturas de concreto armado, Ø de 8,00 até 9,50 mm, corte, dobra e montagem</v>
          </cell>
          <cell r="D144" t="str">
            <v>kg</v>
          </cell>
          <cell r="E144">
            <v>24.1</v>
          </cell>
          <cell r="F144">
            <v>2.69</v>
          </cell>
          <cell r="G144">
            <v>26.79</v>
          </cell>
          <cell r="H144" t="str">
            <v>PINI</v>
          </cell>
        </row>
        <row r="145">
          <cell r="B145" t="str">
            <v>04.101.000050.SER</v>
          </cell>
          <cell r="C145" t="str">
            <v>Armadura de tela de aço CA-60 Ø 4,20 mm, malha de 10 x 10 cm</v>
          </cell>
          <cell r="D145" t="str">
            <v>m²</v>
          </cell>
          <cell r="E145">
            <v>52.51</v>
          </cell>
          <cell r="F145">
            <v>2.0499999999999998</v>
          </cell>
          <cell r="G145">
            <v>54.56</v>
          </cell>
          <cell r="H145" t="str">
            <v>PINI</v>
          </cell>
        </row>
        <row r="146">
          <cell r="B146" t="str">
            <v>04.101.000052.SER</v>
          </cell>
          <cell r="C146" t="str">
            <v>Armadura de tela de aço CA-60 Ø 4,20 mm, malha de 15 x 15 cm</v>
          </cell>
          <cell r="D146" t="str">
            <v>m²</v>
          </cell>
          <cell r="E146">
            <v>37.200000000000003</v>
          </cell>
          <cell r="F146">
            <v>1.27</v>
          </cell>
          <cell r="G146">
            <v>38.479999999999997</v>
          </cell>
          <cell r="H146" t="str">
            <v>PINI</v>
          </cell>
        </row>
        <row r="147">
          <cell r="B147">
            <v>0</v>
          </cell>
          <cell r="C147">
            <v>0</v>
          </cell>
          <cell r="D147">
            <v>0</v>
          </cell>
          <cell r="E147">
            <v>0</v>
          </cell>
          <cell r="F147">
            <v>0</v>
          </cell>
          <cell r="G147">
            <v>0</v>
          </cell>
          <cell r="H147" t="str">
            <v>PINI</v>
          </cell>
        </row>
        <row r="148">
          <cell r="B148" t="str">
            <v>04.102</v>
          </cell>
          <cell r="C148" t="str">
            <v>Concreto</v>
          </cell>
          <cell r="D148">
            <v>0</v>
          </cell>
          <cell r="E148">
            <v>0</v>
          </cell>
          <cell r="F148">
            <v>0</v>
          </cell>
          <cell r="G148">
            <v>0</v>
          </cell>
          <cell r="H148" t="str">
            <v>PINI</v>
          </cell>
        </row>
        <row r="149">
          <cell r="B149" t="str">
            <v>04.102.000005.SER</v>
          </cell>
          <cell r="C149" t="str">
            <v>Concreto dosado em central C10 S50</v>
          </cell>
          <cell r="D149" t="str">
            <v>m³</v>
          </cell>
          <cell r="E149">
            <v>513.91999999999996</v>
          </cell>
          <cell r="F149">
            <v>0</v>
          </cell>
          <cell r="G149">
            <v>513.91999999999996</v>
          </cell>
          <cell r="H149" t="str">
            <v>PINI</v>
          </cell>
        </row>
        <row r="150">
          <cell r="B150" t="str">
            <v>04.102.000010.SER</v>
          </cell>
          <cell r="C150" t="str">
            <v>Concreto dosado em central C15 S50</v>
          </cell>
          <cell r="D150" t="str">
            <v>m³</v>
          </cell>
          <cell r="E150">
            <v>538.39</v>
          </cell>
          <cell r="F150">
            <v>0</v>
          </cell>
          <cell r="G150">
            <v>538.39</v>
          </cell>
          <cell r="H150" t="str">
            <v>PINI</v>
          </cell>
        </row>
        <row r="151">
          <cell r="B151" t="str">
            <v>04.102.000015.SER</v>
          </cell>
          <cell r="C151" t="str">
            <v>Concreto dosado em central C20 S50</v>
          </cell>
          <cell r="D151" t="str">
            <v>m³</v>
          </cell>
          <cell r="E151">
            <v>611.79999999999995</v>
          </cell>
          <cell r="F151">
            <v>0</v>
          </cell>
          <cell r="G151">
            <v>611.79999999999995</v>
          </cell>
          <cell r="H151" t="str">
            <v>PINI</v>
          </cell>
        </row>
        <row r="152">
          <cell r="B152" t="str">
            <v>04.102.000020.SER</v>
          </cell>
          <cell r="C152" t="str">
            <v>Concreto dosado em central C20 S220 (auto-adensável)</v>
          </cell>
          <cell r="D152" t="str">
            <v>m³</v>
          </cell>
          <cell r="E152">
            <v>685.22</v>
          </cell>
          <cell r="F152">
            <v>0</v>
          </cell>
          <cell r="G152">
            <v>685.22</v>
          </cell>
          <cell r="H152" t="str">
            <v>PINI</v>
          </cell>
        </row>
        <row r="153">
          <cell r="B153" t="str">
            <v>04.102.000025.SER</v>
          </cell>
          <cell r="C153" t="str">
            <v>Concreto dosado em central C25 S50</v>
          </cell>
          <cell r="D153" t="str">
            <v>m³</v>
          </cell>
          <cell r="E153">
            <v>666.87</v>
          </cell>
          <cell r="F153">
            <v>0</v>
          </cell>
          <cell r="G153">
            <v>666.87</v>
          </cell>
          <cell r="H153" t="str">
            <v>PINI</v>
          </cell>
        </row>
        <row r="154">
          <cell r="B154" t="str">
            <v>04.102.000030.SER</v>
          </cell>
          <cell r="C154" t="str">
            <v>Concreto dosado em central C25 S220 (auto-adensável)</v>
          </cell>
          <cell r="D154" t="str">
            <v>m³</v>
          </cell>
          <cell r="E154">
            <v>746.9</v>
          </cell>
          <cell r="F154">
            <v>0</v>
          </cell>
          <cell r="G154">
            <v>746.9</v>
          </cell>
          <cell r="H154" t="str">
            <v>PINI</v>
          </cell>
        </row>
        <row r="155">
          <cell r="B155" t="str">
            <v>04.102.000035.SER</v>
          </cell>
          <cell r="C155" t="str">
            <v>Concreto dosado em central C30 S50</v>
          </cell>
          <cell r="D155" t="str">
            <v>m³</v>
          </cell>
          <cell r="E155">
            <v>697.46</v>
          </cell>
          <cell r="F155">
            <v>0</v>
          </cell>
          <cell r="G155">
            <v>697.46</v>
          </cell>
          <cell r="H155" t="str">
            <v>PINI</v>
          </cell>
        </row>
        <row r="156">
          <cell r="B156" t="str">
            <v>04.102.000040.SER</v>
          </cell>
          <cell r="C156" t="str">
            <v>Concreto dosado em central C30 S220 (auto-adensável)</v>
          </cell>
          <cell r="D156" t="str">
            <v>m³</v>
          </cell>
          <cell r="E156">
            <v>781.15</v>
          </cell>
          <cell r="F156">
            <v>0</v>
          </cell>
          <cell r="G156">
            <v>781.15</v>
          </cell>
          <cell r="H156" t="str">
            <v>PINI</v>
          </cell>
        </row>
        <row r="157">
          <cell r="B157" t="str">
            <v>04.102.000045.SER</v>
          </cell>
          <cell r="C157" t="str">
            <v>Concreto dosado em central C30 S100 adicionado de 0,6 Kg/m³ de fibras sintéticas</v>
          </cell>
          <cell r="D157" t="str">
            <v>m³</v>
          </cell>
          <cell r="E157">
            <v>1101.99</v>
          </cell>
          <cell r="F157">
            <v>0</v>
          </cell>
          <cell r="G157">
            <v>1101.99</v>
          </cell>
          <cell r="H157" t="str">
            <v>PINI</v>
          </cell>
        </row>
        <row r="158">
          <cell r="B158" t="str">
            <v>04.102.000050.SER</v>
          </cell>
          <cell r="C158" t="str">
            <v>Concreto dosado em central C35 S50</v>
          </cell>
          <cell r="D158" t="str">
            <v>m³</v>
          </cell>
          <cell r="E158">
            <v>758.64</v>
          </cell>
          <cell r="F158">
            <v>0</v>
          </cell>
          <cell r="G158">
            <v>758.64</v>
          </cell>
          <cell r="H158" t="str">
            <v>PINI</v>
          </cell>
        </row>
        <row r="159">
          <cell r="B159" t="str">
            <v>04.102.000055.SER</v>
          </cell>
          <cell r="C159" t="str">
            <v>Concreto dosado em central C35 S220 (auto-adensável)</v>
          </cell>
          <cell r="D159" t="str">
            <v>m³</v>
          </cell>
          <cell r="E159">
            <v>849.68</v>
          </cell>
          <cell r="F159">
            <v>0</v>
          </cell>
          <cell r="G159">
            <v>849.68</v>
          </cell>
          <cell r="H159" t="str">
            <v>PINI</v>
          </cell>
        </row>
        <row r="160">
          <cell r="B160" t="str">
            <v>04.102.000060.SER</v>
          </cell>
          <cell r="C160" t="str">
            <v>Concreto dosado em central C40 S50</v>
          </cell>
          <cell r="D160" t="str">
            <v>m³</v>
          </cell>
          <cell r="E160">
            <v>801.47</v>
          </cell>
          <cell r="F160">
            <v>0</v>
          </cell>
          <cell r="G160">
            <v>801.47</v>
          </cell>
          <cell r="H160" t="str">
            <v>PINI</v>
          </cell>
        </row>
        <row r="161">
          <cell r="B161" t="str">
            <v>04.102.000065.SER</v>
          </cell>
          <cell r="C161" t="str">
            <v>Concreto dosado em central C40 S220 (auto-adensável)</v>
          </cell>
          <cell r="D161" t="str">
            <v>m³</v>
          </cell>
          <cell r="E161">
            <v>897.65</v>
          </cell>
          <cell r="F161">
            <v>0</v>
          </cell>
          <cell r="G161">
            <v>897.65</v>
          </cell>
          <cell r="H161" t="str">
            <v>PINI</v>
          </cell>
        </row>
        <row r="162">
          <cell r="B162" t="str">
            <v>04.102.000070.SER</v>
          </cell>
          <cell r="C162" t="str">
            <v>Concreto dosado em central C45 S50</v>
          </cell>
          <cell r="D162" t="str">
            <v>m³</v>
          </cell>
          <cell r="E162">
            <v>874.88</v>
          </cell>
          <cell r="F162">
            <v>0</v>
          </cell>
          <cell r="G162">
            <v>874.88</v>
          </cell>
          <cell r="H162" t="str">
            <v>PINI</v>
          </cell>
        </row>
        <row r="163">
          <cell r="B163" t="str">
            <v>04.102.000075.SER</v>
          </cell>
          <cell r="C163" t="str">
            <v>Concreto dosado em central C50 S160 relação água/cimento: 0,4</v>
          </cell>
          <cell r="D163" t="str">
            <v>m³</v>
          </cell>
          <cell r="E163">
            <v>1223.6199999999999</v>
          </cell>
          <cell r="F163">
            <v>0</v>
          </cell>
          <cell r="G163">
            <v>1223.6199999999999</v>
          </cell>
          <cell r="H163" t="str">
            <v>PINI</v>
          </cell>
        </row>
        <row r="164">
          <cell r="B164" t="str">
            <v>04.102.000080.SER</v>
          </cell>
          <cell r="C164" t="str">
            <v>Concreto dosado em central C75 S160 relação água/cimento: 0,4</v>
          </cell>
          <cell r="D164" t="str">
            <v>m³</v>
          </cell>
          <cell r="E164">
            <v>1682.47</v>
          </cell>
          <cell r="F164">
            <v>0</v>
          </cell>
          <cell r="G164">
            <v>1682.47</v>
          </cell>
          <cell r="H164" t="str">
            <v>PINI</v>
          </cell>
        </row>
        <row r="165">
          <cell r="B165" t="str">
            <v>04.102.000085.SER</v>
          </cell>
          <cell r="C165" t="str">
            <v>Concreto ciclópico C15 S50 - preparo e lançamento - com 30% de pedra rachão, controle "B"</v>
          </cell>
          <cell r="D165" t="str">
            <v>m³</v>
          </cell>
          <cell r="E165">
            <v>586.87</v>
          </cell>
          <cell r="F165">
            <v>135.83000000000001</v>
          </cell>
          <cell r="G165">
            <v>722.7</v>
          </cell>
          <cell r="H165" t="str">
            <v>PINI</v>
          </cell>
        </row>
        <row r="166">
          <cell r="B166" t="str">
            <v>04.102.000090.SER</v>
          </cell>
          <cell r="C166" t="str">
            <v>Concreto preparado na obra C15 S50, controle "B"</v>
          </cell>
          <cell r="D166" t="str">
            <v>m³</v>
          </cell>
          <cell r="E166">
            <v>698.17</v>
          </cell>
          <cell r="F166">
            <v>84.06</v>
          </cell>
          <cell r="G166">
            <v>782.23</v>
          </cell>
          <cell r="H166" t="str">
            <v>PINI</v>
          </cell>
        </row>
        <row r="167">
          <cell r="B167" t="str">
            <v>04.102.000095.SER</v>
          </cell>
          <cell r="C167" t="str">
            <v>Concreto preparado na obra C15 S50, controle "C"</v>
          </cell>
          <cell r="D167" t="str">
            <v>m³</v>
          </cell>
          <cell r="E167">
            <v>704.38</v>
          </cell>
          <cell r="F167">
            <v>84.06</v>
          </cell>
          <cell r="G167">
            <v>788.44</v>
          </cell>
          <cell r="H167" t="str">
            <v>PINI</v>
          </cell>
        </row>
        <row r="168">
          <cell r="B168" t="str">
            <v>04.102.000100.SER</v>
          </cell>
          <cell r="C168" t="str">
            <v>Concreto preparado na obra C15 S50 com seixo rolado, controle "C"</v>
          </cell>
          <cell r="D168" t="str">
            <v>m³</v>
          </cell>
          <cell r="E168">
            <v>821.1</v>
          </cell>
          <cell r="F168">
            <v>84.06</v>
          </cell>
          <cell r="G168">
            <v>905.15</v>
          </cell>
          <cell r="H168" t="str">
            <v>PINI</v>
          </cell>
        </row>
        <row r="169">
          <cell r="B169" t="str">
            <v>04.102.000105.SER</v>
          </cell>
          <cell r="C169" t="str">
            <v>Concreto preparado na obra C15 S50, controle "A"</v>
          </cell>
          <cell r="D169" t="str">
            <v>m³</v>
          </cell>
          <cell r="E169">
            <v>692.22</v>
          </cell>
          <cell r="F169">
            <v>84.06</v>
          </cell>
          <cell r="G169">
            <v>776.28</v>
          </cell>
          <cell r="H169" t="str">
            <v>PINI</v>
          </cell>
        </row>
        <row r="170">
          <cell r="B170" t="str">
            <v>04.102.000110.SER</v>
          </cell>
          <cell r="C170" t="str">
            <v>Concreto preparado na obra C15 S50, controle "A", brita 1</v>
          </cell>
          <cell r="D170" t="str">
            <v>m³</v>
          </cell>
          <cell r="E170">
            <v>702.64</v>
          </cell>
          <cell r="F170">
            <v>84.06</v>
          </cell>
          <cell r="G170">
            <v>786.7</v>
          </cell>
          <cell r="H170" t="str">
            <v>PINI</v>
          </cell>
        </row>
        <row r="171">
          <cell r="B171" t="str">
            <v>04.102.000115.SER</v>
          </cell>
          <cell r="C171" t="str">
            <v>Concreto preparado na obra C20 S50, controle "B"</v>
          </cell>
          <cell r="D171" t="str">
            <v>m³</v>
          </cell>
          <cell r="E171">
            <v>716.7</v>
          </cell>
          <cell r="F171">
            <v>84.06</v>
          </cell>
          <cell r="G171">
            <v>800.76</v>
          </cell>
          <cell r="H171" t="str">
            <v>PINI</v>
          </cell>
        </row>
        <row r="172">
          <cell r="B172" t="str">
            <v>04.102.000120.SER</v>
          </cell>
          <cell r="C172" t="str">
            <v>Concreto preparado na obra C20 S50 com seixo rolado, controle "B"</v>
          </cell>
          <cell r="D172" t="str">
            <v>m³</v>
          </cell>
          <cell r="E172">
            <v>834.09</v>
          </cell>
          <cell r="F172">
            <v>84.06</v>
          </cell>
          <cell r="G172">
            <v>918.15</v>
          </cell>
          <cell r="H172" t="str">
            <v>PINI</v>
          </cell>
        </row>
        <row r="173">
          <cell r="B173" t="str">
            <v>04.102.000125.SER</v>
          </cell>
          <cell r="C173" t="str">
            <v>Concreto preparado na obra C20 S50, controle "A"</v>
          </cell>
          <cell r="D173" t="str">
            <v>m³</v>
          </cell>
          <cell r="E173">
            <v>710.07</v>
          </cell>
          <cell r="F173">
            <v>84.06</v>
          </cell>
          <cell r="G173">
            <v>794.13</v>
          </cell>
          <cell r="H173" t="str">
            <v>PINI</v>
          </cell>
        </row>
        <row r="174">
          <cell r="B174" t="str">
            <v>04.102.000130.SER</v>
          </cell>
          <cell r="C174" t="str">
            <v>Concreto preparado na obra C20 S50, controle "A", brita 1</v>
          </cell>
          <cell r="D174" t="str">
            <v>m³</v>
          </cell>
          <cell r="E174">
            <v>604.09</v>
          </cell>
          <cell r="F174">
            <v>84.06</v>
          </cell>
          <cell r="G174">
            <v>688.15</v>
          </cell>
          <cell r="H174" t="str">
            <v>PINI</v>
          </cell>
        </row>
        <row r="175">
          <cell r="B175" t="str">
            <v>04.102.000135.SER</v>
          </cell>
          <cell r="C175" t="str">
            <v>Concreto preparado na obra C20 S50, controle "B", brita 1</v>
          </cell>
          <cell r="D175" t="str">
            <v>m³</v>
          </cell>
          <cell r="E175">
            <v>615.73</v>
          </cell>
          <cell r="F175">
            <v>84.06</v>
          </cell>
          <cell r="G175">
            <v>699.78</v>
          </cell>
          <cell r="H175" t="str">
            <v>PINI</v>
          </cell>
        </row>
        <row r="176">
          <cell r="B176" t="str">
            <v>04.102.000140.SER</v>
          </cell>
          <cell r="C176" t="str">
            <v>Concreto preparado na obra C25 S50 com seixo rolado, controle "A"</v>
          </cell>
          <cell r="D176" t="str">
            <v>m³</v>
          </cell>
          <cell r="E176">
            <v>848.6</v>
          </cell>
          <cell r="F176">
            <v>84.06</v>
          </cell>
          <cell r="G176">
            <v>932.66</v>
          </cell>
          <cell r="H176" t="str">
            <v>PINI</v>
          </cell>
        </row>
        <row r="177">
          <cell r="B177" t="str">
            <v>04.102.000145.SER</v>
          </cell>
          <cell r="C177" t="str">
            <v>Concreto preparado na obra C25 S50, controle "A"</v>
          </cell>
          <cell r="D177" t="str">
            <v>m³</v>
          </cell>
          <cell r="E177">
            <v>730.38</v>
          </cell>
          <cell r="F177">
            <v>84.06</v>
          </cell>
          <cell r="G177">
            <v>814.43</v>
          </cell>
          <cell r="H177" t="str">
            <v>PINI</v>
          </cell>
        </row>
        <row r="178">
          <cell r="B178" t="str">
            <v>04.102.000150.SER</v>
          </cell>
          <cell r="C178" t="str">
            <v>Concreto preparado na obra C25 S50, controle "A", brita 1</v>
          </cell>
          <cell r="D178" t="str">
            <v>m³</v>
          </cell>
          <cell r="E178">
            <v>627.78</v>
          </cell>
          <cell r="F178">
            <v>84.06</v>
          </cell>
          <cell r="G178">
            <v>711.84</v>
          </cell>
          <cell r="H178" t="str">
            <v>PINI</v>
          </cell>
        </row>
        <row r="179">
          <cell r="B179" t="str">
            <v>04.102.000155.SER</v>
          </cell>
          <cell r="C179" t="str">
            <v>Concreto preparado na obra C25 S50, controle "B", brita 1</v>
          </cell>
          <cell r="D179" t="str">
            <v>m³</v>
          </cell>
          <cell r="E179">
            <v>640.92999999999995</v>
          </cell>
          <cell r="F179">
            <v>84.06</v>
          </cell>
          <cell r="G179">
            <v>724.99</v>
          </cell>
          <cell r="H179" t="str">
            <v>PINI</v>
          </cell>
        </row>
        <row r="180">
          <cell r="B180" t="str">
            <v>04.102.000160.SER</v>
          </cell>
          <cell r="C180" t="str">
            <v>Concreto preparado na obra C30 S50, controle "A"</v>
          </cell>
          <cell r="D180" t="str">
            <v>m³</v>
          </cell>
          <cell r="E180">
            <v>778.63</v>
          </cell>
          <cell r="F180">
            <v>84.06</v>
          </cell>
          <cell r="G180">
            <v>862.69</v>
          </cell>
          <cell r="H180" t="str">
            <v>PINI</v>
          </cell>
        </row>
        <row r="181">
          <cell r="B181" t="str">
            <v>04.102.000165.SER</v>
          </cell>
          <cell r="C181" t="str">
            <v>Concreto preparado na obra C30 S50, controle "A", brita 1</v>
          </cell>
          <cell r="D181" t="str">
            <v>m³</v>
          </cell>
          <cell r="E181">
            <v>653.76</v>
          </cell>
          <cell r="F181">
            <v>84.06</v>
          </cell>
          <cell r="G181">
            <v>737.82</v>
          </cell>
          <cell r="H181" t="str">
            <v>PINI</v>
          </cell>
        </row>
        <row r="182">
          <cell r="B182" t="str">
            <v>04.102.000170.SER</v>
          </cell>
          <cell r="C182" t="str">
            <v>Concreto preparado na obra C30 S50, controle "B", brita 1</v>
          </cell>
          <cell r="D182" t="str">
            <v>m³</v>
          </cell>
          <cell r="E182">
            <v>669.99</v>
          </cell>
          <cell r="F182">
            <v>84.06</v>
          </cell>
          <cell r="G182">
            <v>754.05</v>
          </cell>
          <cell r="H182" t="str">
            <v>PINI</v>
          </cell>
        </row>
        <row r="183">
          <cell r="B183" t="str">
            <v>04.102.000175.SER</v>
          </cell>
          <cell r="C183" t="str">
            <v>Concreto preparado na obra C35 S50, controle "A"</v>
          </cell>
          <cell r="D183" t="str">
            <v>m³</v>
          </cell>
          <cell r="E183">
            <v>776.67</v>
          </cell>
          <cell r="F183">
            <v>84.06</v>
          </cell>
          <cell r="G183">
            <v>860.73</v>
          </cell>
          <cell r="H183" t="str">
            <v>PINI</v>
          </cell>
        </row>
        <row r="184">
          <cell r="B184" t="str">
            <v>04.102.000180.SER</v>
          </cell>
          <cell r="C184" t="str">
            <v>Concreto preparado na obra C35 S50, controle "A", brita 1</v>
          </cell>
          <cell r="D184" t="str">
            <v>m³</v>
          </cell>
          <cell r="E184">
            <v>686.17</v>
          </cell>
          <cell r="F184">
            <v>84.06</v>
          </cell>
          <cell r="G184">
            <v>770.23</v>
          </cell>
          <cell r="H184" t="str">
            <v>PINI</v>
          </cell>
        </row>
        <row r="185">
          <cell r="B185" t="str">
            <v>04.102.000185.SER</v>
          </cell>
          <cell r="C185" t="str">
            <v>Concreto preparado na obra C35 S50, controle "B", brita 1</v>
          </cell>
          <cell r="D185" t="str">
            <v>m³</v>
          </cell>
          <cell r="E185">
            <v>704.08</v>
          </cell>
          <cell r="F185">
            <v>84.06</v>
          </cell>
          <cell r="G185">
            <v>788.14</v>
          </cell>
          <cell r="H185" t="str">
            <v>PINI</v>
          </cell>
        </row>
        <row r="186">
          <cell r="B186" t="str">
            <v>04.102.000190.SER</v>
          </cell>
          <cell r="C186" t="str">
            <v>Concreto preparado na obra C40 S50, controle "A"</v>
          </cell>
          <cell r="D186" t="str">
            <v>m³</v>
          </cell>
          <cell r="E186">
            <v>804.18</v>
          </cell>
          <cell r="F186">
            <v>84.06</v>
          </cell>
          <cell r="G186">
            <v>888.23</v>
          </cell>
          <cell r="H186" t="str">
            <v>PINI</v>
          </cell>
        </row>
        <row r="187">
          <cell r="B187" t="str">
            <v>04.102.000195.SER</v>
          </cell>
          <cell r="C187" t="str">
            <v>Concreto preparado na obra C40 S50, controle "A", brita 1</v>
          </cell>
          <cell r="D187" t="str">
            <v>m³</v>
          </cell>
          <cell r="E187">
            <v>821.07</v>
          </cell>
          <cell r="F187">
            <v>84.06</v>
          </cell>
          <cell r="G187">
            <v>905.13</v>
          </cell>
          <cell r="H187" t="str">
            <v>PINI</v>
          </cell>
        </row>
        <row r="188">
          <cell r="B188" t="str">
            <v>04.102.000200.SER</v>
          </cell>
          <cell r="C188" t="str">
            <v>Concreto - aplicação e adensamento com vibrador de imersão com motor elétrico</v>
          </cell>
          <cell r="D188" t="str">
            <v>m³</v>
          </cell>
          <cell r="E188">
            <v>1.46</v>
          </cell>
          <cell r="F188">
            <v>98.52</v>
          </cell>
          <cell r="G188">
            <v>99.98</v>
          </cell>
          <cell r="H188" t="str">
            <v>PINI</v>
          </cell>
        </row>
        <row r="189">
          <cell r="B189" t="str">
            <v>04.102.000205.SER</v>
          </cell>
          <cell r="C189" t="str">
            <v>Concreto - aplicação e adensamento com vibrador de imersão com motor à gasolina</v>
          </cell>
          <cell r="D189" t="str">
            <v>m³</v>
          </cell>
          <cell r="E189">
            <v>6.71</v>
          </cell>
          <cell r="F189">
            <v>98.52</v>
          </cell>
          <cell r="G189">
            <v>105.23</v>
          </cell>
          <cell r="H189" t="str">
            <v>PINI</v>
          </cell>
        </row>
        <row r="190">
          <cell r="B190" t="str">
            <v>04.102.000210.SER</v>
          </cell>
          <cell r="C190" t="str">
            <v>Concreto - aplicação</v>
          </cell>
          <cell r="D190" t="str">
            <v>m³</v>
          </cell>
          <cell r="E190">
            <v>0</v>
          </cell>
          <cell r="F190">
            <v>53.3</v>
          </cell>
          <cell r="G190">
            <v>53.3</v>
          </cell>
          <cell r="H190" t="str">
            <v>PINI</v>
          </cell>
        </row>
        <row r="191">
          <cell r="B191" t="str">
            <v>04.102.000215.SER</v>
          </cell>
          <cell r="C191" t="str">
            <v>Bombeamento de concreto</v>
          </cell>
          <cell r="D191" t="str">
            <v>m³</v>
          </cell>
          <cell r="E191">
            <v>67.59</v>
          </cell>
          <cell r="F191">
            <v>0</v>
          </cell>
          <cell r="G191">
            <v>67.59</v>
          </cell>
          <cell r="H191" t="str">
            <v>PINI</v>
          </cell>
        </row>
        <row r="192">
          <cell r="B192">
            <v>0</v>
          </cell>
          <cell r="C192">
            <v>0</v>
          </cell>
          <cell r="D192">
            <v>0</v>
          </cell>
          <cell r="E192">
            <v>0</v>
          </cell>
          <cell r="F192">
            <v>0</v>
          </cell>
          <cell r="G192">
            <v>0</v>
          </cell>
          <cell r="H192" t="str">
            <v>PINI</v>
          </cell>
        </row>
        <row r="193">
          <cell r="B193" t="str">
            <v>04.103</v>
          </cell>
          <cell r="C193" t="str">
            <v>Contenções</v>
          </cell>
          <cell r="D193">
            <v>0</v>
          </cell>
          <cell r="E193">
            <v>0</v>
          </cell>
          <cell r="F193">
            <v>0</v>
          </cell>
          <cell r="G193">
            <v>0</v>
          </cell>
          <cell r="H193" t="str">
            <v>PINI</v>
          </cell>
        </row>
        <row r="194">
          <cell r="B194">
            <v>0</v>
          </cell>
          <cell r="C194">
            <v>0</v>
          </cell>
          <cell r="D194">
            <v>0</v>
          </cell>
          <cell r="E194">
            <v>0</v>
          </cell>
          <cell r="F194">
            <v>0</v>
          </cell>
          <cell r="G194">
            <v>0</v>
          </cell>
          <cell r="H194" t="str">
            <v>PINI</v>
          </cell>
        </row>
        <row r="195">
          <cell r="B195" t="str">
            <v>04.103.0</v>
          </cell>
          <cell r="C195" t="str">
            <v>Composições TCPO</v>
          </cell>
          <cell r="D195">
            <v>0</v>
          </cell>
          <cell r="E195">
            <v>0</v>
          </cell>
          <cell r="F195">
            <v>0</v>
          </cell>
          <cell r="G195">
            <v>0</v>
          </cell>
          <cell r="H195" t="str">
            <v>PINI</v>
          </cell>
        </row>
        <row r="196">
          <cell r="B196" t="str">
            <v>04.103.000005.SER</v>
          </cell>
          <cell r="C196" t="str">
            <v>Contenção de solo com cortina de placa dupla pré-fabricada empuxo de 5,5 t/m², espessura de 15 cm, tipo de perfil i 10", distanciamento entre perfis de 1,5 m com reforço de barra de aço CA-60 Ø 6,30 mm a cada 15 cm</v>
          </cell>
          <cell r="D196" t="str">
            <v>m²</v>
          </cell>
          <cell r="E196">
            <v>263.37</v>
          </cell>
          <cell r="F196">
            <v>25.66</v>
          </cell>
          <cell r="G196">
            <v>289.02999999999997</v>
          </cell>
          <cell r="H196" t="str">
            <v>PINI</v>
          </cell>
        </row>
        <row r="197">
          <cell r="B197" t="str">
            <v>04.103.000010.SER</v>
          </cell>
          <cell r="C197" t="str">
            <v>Contenção de solo com cortina de placa dupla pré-fabricada empuxo de 5,5 t/m², espessura de 15 cm, tipo de perfil i 10", distanciamento entre perfis de 1,8 m com reforço de barra de aço CA-60 Ø 6,30 mm a cada 15 cm</v>
          </cell>
          <cell r="D197" t="str">
            <v>m²</v>
          </cell>
          <cell r="E197">
            <v>273.20999999999998</v>
          </cell>
          <cell r="F197">
            <v>25.66</v>
          </cell>
          <cell r="G197">
            <v>298.87</v>
          </cell>
          <cell r="H197" t="str">
            <v>PINI</v>
          </cell>
        </row>
        <row r="198">
          <cell r="B198" t="str">
            <v>04.103.000015.SER</v>
          </cell>
          <cell r="C198" t="str">
            <v>Contenção de solo com cortina de placa dupla pré-fabricada empuxo de 4,0 t/m², espessura de 15 cm, tipo de perfil i 10", distanciamento entre perfis de 2,0 m com reforço de barra de aço CA-60 Ø 6,30 mm a cada 15 cm</v>
          </cell>
          <cell r="D198" t="str">
            <v>m²</v>
          </cell>
          <cell r="E198">
            <v>273.20999999999998</v>
          </cell>
          <cell r="F198">
            <v>25.66</v>
          </cell>
          <cell r="G198">
            <v>298.87</v>
          </cell>
          <cell r="H198" t="str">
            <v>PINI</v>
          </cell>
        </row>
        <row r="199">
          <cell r="B199" t="str">
            <v>04.103.000020.SER</v>
          </cell>
          <cell r="C199" t="str">
            <v>Contenção de solo com cortina de placa dupla pré-fabricada empuxo de 3,3 t/m², espessura de 15 cm, tipo de perfil i 10", distanciamento entre perfis de 2,2 m com reforço de barra de aço CA-60 Ø 6,30 mm a cada 15 cm</v>
          </cell>
          <cell r="D199" t="str">
            <v>m²</v>
          </cell>
          <cell r="E199">
            <v>273.20999999999998</v>
          </cell>
          <cell r="F199">
            <v>25.66</v>
          </cell>
          <cell r="G199">
            <v>298.87</v>
          </cell>
          <cell r="H199" t="str">
            <v>PINI</v>
          </cell>
        </row>
        <row r="200">
          <cell r="B200" t="str">
            <v>04.103.000300.SER</v>
          </cell>
          <cell r="C200" t="str">
            <v>Muro de arrimo com gabião, malha hexagonal 8 x 10 cm, dupla torção, altura 2 m, espessura média 1 m</v>
          </cell>
          <cell r="D200" t="str">
            <v>m</v>
          </cell>
          <cell r="E200">
            <v>2518.15</v>
          </cell>
          <cell r="F200">
            <v>97.86</v>
          </cell>
          <cell r="G200">
            <v>2616.0100000000002</v>
          </cell>
          <cell r="H200" t="str">
            <v>PINI</v>
          </cell>
        </row>
        <row r="201">
          <cell r="B201" t="str">
            <v>04.103.000305.SER</v>
          </cell>
          <cell r="C201" t="str">
            <v>Muro de arrimo com gabião, malha hexagonal 8 x 10 cm, dupla torção, altura 4 m, espessura média 3 m</v>
          </cell>
          <cell r="D201" t="str">
            <v>m</v>
          </cell>
          <cell r="E201">
            <v>6545.62</v>
          </cell>
          <cell r="F201">
            <v>253.99</v>
          </cell>
          <cell r="G201">
            <v>6799.61</v>
          </cell>
          <cell r="H201" t="str">
            <v>PINI</v>
          </cell>
        </row>
        <row r="202">
          <cell r="B202" t="str">
            <v>04.103.000600.SER</v>
          </cell>
          <cell r="C202" t="str">
            <v>Concreto projetado via seca consumo de cimento 350 kg/m³</v>
          </cell>
          <cell r="D202" t="str">
            <v>m³</v>
          </cell>
          <cell r="E202">
            <v>3672.83</v>
          </cell>
          <cell r="F202">
            <v>632.70000000000005</v>
          </cell>
          <cell r="G202">
            <v>4305.53</v>
          </cell>
          <cell r="H202" t="str">
            <v>PINI</v>
          </cell>
        </row>
        <row r="203">
          <cell r="B203" t="str">
            <v>04.103.000800.SER</v>
          </cell>
          <cell r="C203" t="str">
            <v>Gabião colchão # 30 cm, para revestimento de talude</v>
          </cell>
          <cell r="D203" t="str">
            <v>m²</v>
          </cell>
          <cell r="E203">
            <v>477.82</v>
          </cell>
          <cell r="F203">
            <v>12.03</v>
          </cell>
          <cell r="G203">
            <v>489.85</v>
          </cell>
          <cell r="H203" t="str">
            <v>PINI</v>
          </cell>
        </row>
        <row r="204">
          <cell r="B204" t="str">
            <v>04.103.000810.SER</v>
          </cell>
          <cell r="C204" t="str">
            <v>Gabião tipo caixa, h=0,50m, malha de 8 x 10 cm, galvanizado fio Ø 2,7mm</v>
          </cell>
          <cell r="D204" t="str">
            <v>m³</v>
          </cell>
          <cell r="E204">
            <v>1300.6300000000001</v>
          </cell>
          <cell r="F204">
            <v>38.979999999999997</v>
          </cell>
          <cell r="G204">
            <v>1339.61</v>
          </cell>
          <cell r="H204" t="str">
            <v>PINI</v>
          </cell>
        </row>
        <row r="205">
          <cell r="B205" t="str">
            <v>04.103.000815.SER</v>
          </cell>
          <cell r="C205" t="str">
            <v>Gabião tipo caixa, h=0,50m, malha de 8 x 10 cm, galvanizado, revestido em PVC, fio Ø 2,4mm</v>
          </cell>
          <cell r="D205" t="str">
            <v>m³</v>
          </cell>
          <cell r="E205">
            <v>1518.42</v>
          </cell>
          <cell r="F205">
            <v>38.979999999999997</v>
          </cell>
          <cell r="G205">
            <v>1557.39</v>
          </cell>
          <cell r="H205" t="str">
            <v>PINI</v>
          </cell>
        </row>
        <row r="206">
          <cell r="B206" t="str">
            <v>04.103.000820.SER</v>
          </cell>
          <cell r="C206" t="str">
            <v>Gabião tipo caixa, h=1,0m, malha de 8 x 10 cm, galvanizado fio Ø 2,7mm</v>
          </cell>
          <cell r="D206" t="str">
            <v>m³</v>
          </cell>
          <cell r="E206">
            <v>1094.3699999999999</v>
          </cell>
          <cell r="F206">
            <v>38.979999999999997</v>
          </cell>
          <cell r="G206">
            <v>1133.3399999999999</v>
          </cell>
          <cell r="H206" t="str">
            <v>PINI</v>
          </cell>
        </row>
        <row r="207">
          <cell r="B207" t="str">
            <v>04.103.000825.SER</v>
          </cell>
          <cell r="C207" t="str">
            <v>Gabião tipo caixa, h=1,0m, malha de 8 x 10 cm, galvanizado, revestido em PVC, fio Ø 2,4mm</v>
          </cell>
          <cell r="D207" t="str">
            <v>m³</v>
          </cell>
          <cell r="E207">
            <v>1837.2</v>
          </cell>
          <cell r="F207">
            <v>38.979999999999997</v>
          </cell>
          <cell r="G207">
            <v>1876.17</v>
          </cell>
          <cell r="H207" t="str">
            <v>PINI</v>
          </cell>
        </row>
        <row r="208">
          <cell r="B208" t="str">
            <v>04.103.000830.SER</v>
          </cell>
          <cell r="C208" t="str">
            <v>Gabião tipo colchao, h=0,17m, malha de 6 x 8 cm, galvanizado, revestido PVC fio Ø 2,0mm</v>
          </cell>
          <cell r="D208" t="str">
            <v>m²</v>
          </cell>
          <cell r="E208">
            <v>515.54999999999995</v>
          </cell>
          <cell r="F208">
            <v>12.03</v>
          </cell>
          <cell r="G208">
            <v>527.58000000000004</v>
          </cell>
          <cell r="H208" t="str">
            <v>PINI</v>
          </cell>
        </row>
        <row r="209">
          <cell r="B209" t="str">
            <v>04.103.000835.SER</v>
          </cell>
          <cell r="C209" t="str">
            <v>Gabião tipo colchao, h=0,23m, malha de 6 x 8 cm, galvanizado, revestido PVC fio Ø 2,0mm</v>
          </cell>
          <cell r="D209" t="str">
            <v>m²</v>
          </cell>
          <cell r="E209">
            <v>667.46</v>
          </cell>
          <cell r="F209">
            <v>12.03</v>
          </cell>
          <cell r="G209">
            <v>679.49</v>
          </cell>
          <cell r="H209" t="str">
            <v>PINI</v>
          </cell>
        </row>
        <row r="210">
          <cell r="B210" t="str">
            <v>04.103.000840.SER</v>
          </cell>
          <cell r="C210" t="str">
            <v>Gabião tipo colchao, h=0,30m, malha de 6 x 8 cm, galvanizado, revestido PVC fio Ø 2,0mm</v>
          </cell>
          <cell r="D210" t="str">
            <v>m²</v>
          </cell>
          <cell r="E210">
            <v>484.31</v>
          </cell>
          <cell r="F210">
            <v>12.03</v>
          </cell>
          <cell r="G210">
            <v>496.33</v>
          </cell>
          <cell r="H210" t="str">
            <v>PINI</v>
          </cell>
        </row>
        <row r="211">
          <cell r="B211" t="str">
            <v>04.103.000850.SER</v>
          </cell>
          <cell r="C211" t="str">
            <v>Geotêxtil usado como filtro em substituição à transição granulométrica e como proteção à erosão em canais revestidos com gabiões</v>
          </cell>
          <cell r="D211" t="str">
            <v>m²</v>
          </cell>
          <cell r="E211">
            <v>9.75</v>
          </cell>
          <cell r="F211">
            <v>0.4</v>
          </cell>
          <cell r="G211">
            <v>10.15</v>
          </cell>
          <cell r="H211" t="str">
            <v>PINI</v>
          </cell>
        </row>
        <row r="212">
          <cell r="B212" t="str">
            <v>04.103.000852.SER</v>
          </cell>
          <cell r="C212" t="str">
            <v>Geotêxtil em colchão drenante usado como filtro e distribuidor de carga onde a movimentação do colchão será considerável ao longo do tempo</v>
          </cell>
          <cell r="D212" t="str">
            <v>m²</v>
          </cell>
          <cell r="E212">
            <v>10.220000000000001</v>
          </cell>
          <cell r="F212">
            <v>0.27</v>
          </cell>
          <cell r="G212">
            <v>10.48</v>
          </cell>
          <cell r="H212" t="str">
            <v>PINI</v>
          </cell>
        </row>
        <row r="213">
          <cell r="B213" t="str">
            <v>04.103.001000.SER</v>
          </cell>
          <cell r="C213" t="str">
            <v>Mureta guia para parede diafragma</v>
          </cell>
          <cell r="D213" t="str">
            <v>m</v>
          </cell>
          <cell r="E213">
            <v>1226.73</v>
          </cell>
          <cell r="F213">
            <v>398.32</v>
          </cell>
          <cell r="G213">
            <v>1625.05</v>
          </cell>
          <cell r="H213" t="str">
            <v>PINI</v>
          </cell>
        </row>
        <row r="214">
          <cell r="B214" t="str">
            <v>04.103.001010.SER</v>
          </cell>
          <cell r="C214" t="str">
            <v>Gaiola de aço CA 50 para armadura de parede diafragma</v>
          </cell>
          <cell r="D214" t="str">
            <v>kg</v>
          </cell>
          <cell r="E214">
            <v>11.18</v>
          </cell>
          <cell r="F214">
            <v>5.18</v>
          </cell>
          <cell r="G214">
            <v>16.350000000000001</v>
          </cell>
          <cell r="H214" t="str">
            <v>PINI</v>
          </cell>
        </row>
        <row r="215">
          <cell r="B215" t="str">
            <v>04.103.001011.SER</v>
          </cell>
          <cell r="C215" t="str">
            <v>Parede diafragma - escavação em solo com SPT até 50 golpes, contenção com lama bentonitica, concreto C30 S50</v>
          </cell>
          <cell r="D215" t="str">
            <v>m³</v>
          </cell>
          <cell r="E215">
            <v>1341.02</v>
          </cell>
          <cell r="F215">
            <v>9.2200000000000006</v>
          </cell>
          <cell r="G215">
            <v>1350.23</v>
          </cell>
          <cell r="H215" t="str">
            <v>PINI</v>
          </cell>
        </row>
        <row r="216">
          <cell r="B216">
            <v>0</v>
          </cell>
          <cell r="C216">
            <v>0</v>
          </cell>
          <cell r="D216">
            <v>0</v>
          </cell>
          <cell r="E216">
            <v>0</v>
          </cell>
          <cell r="F216">
            <v>0</v>
          </cell>
          <cell r="G216">
            <v>0</v>
          </cell>
          <cell r="H216" t="str">
            <v>PINI</v>
          </cell>
        </row>
        <row r="217">
          <cell r="B217" t="str">
            <v>04.104</v>
          </cell>
          <cell r="C217" t="str">
            <v>Drenagem</v>
          </cell>
          <cell r="D217">
            <v>0</v>
          </cell>
          <cell r="E217">
            <v>0</v>
          </cell>
          <cell r="F217">
            <v>0</v>
          </cell>
          <cell r="G217">
            <v>0</v>
          </cell>
          <cell r="H217" t="str">
            <v>PINI</v>
          </cell>
        </row>
        <row r="218">
          <cell r="B218">
            <v>0</v>
          </cell>
          <cell r="C218">
            <v>0</v>
          </cell>
          <cell r="D218">
            <v>0</v>
          </cell>
          <cell r="E218">
            <v>0</v>
          </cell>
          <cell r="F218">
            <v>0</v>
          </cell>
          <cell r="G218">
            <v>0</v>
          </cell>
          <cell r="H218" t="str">
            <v>PINI</v>
          </cell>
        </row>
        <row r="219">
          <cell r="B219" t="str">
            <v>04.104.0</v>
          </cell>
          <cell r="C219" t="str">
            <v>Composições TCPO</v>
          </cell>
          <cell r="D219">
            <v>0</v>
          </cell>
          <cell r="E219">
            <v>0</v>
          </cell>
          <cell r="F219">
            <v>0</v>
          </cell>
          <cell r="G219">
            <v>0</v>
          </cell>
          <cell r="H219" t="str">
            <v>PINI</v>
          </cell>
        </row>
        <row r="220">
          <cell r="B220" t="str">
            <v>04.104.000005.SER</v>
          </cell>
          <cell r="C220" t="str">
            <v>Dreno com areia grossa</v>
          </cell>
          <cell r="D220" t="str">
            <v>m³</v>
          </cell>
          <cell r="E220">
            <v>270.57</v>
          </cell>
          <cell r="F220">
            <v>26.59</v>
          </cell>
          <cell r="G220">
            <v>297.16000000000003</v>
          </cell>
          <cell r="H220" t="str">
            <v>PINI</v>
          </cell>
        </row>
        <row r="221">
          <cell r="B221" t="str">
            <v>04.104.000015.SER</v>
          </cell>
          <cell r="C221" t="str">
            <v>Dreno com brita 2 e 3</v>
          </cell>
          <cell r="D221" t="str">
            <v>m³</v>
          </cell>
          <cell r="E221">
            <v>306.47000000000003</v>
          </cell>
          <cell r="F221">
            <v>42.1</v>
          </cell>
          <cell r="G221">
            <v>348.57</v>
          </cell>
          <cell r="H221" t="str">
            <v>PINI</v>
          </cell>
        </row>
        <row r="222">
          <cell r="B222" t="str">
            <v>04.104.000017.SER</v>
          </cell>
          <cell r="C222" t="str">
            <v>Vala para drenagem de terreno: escavação de valeta, largura 50 cm, profundidade 70 cm, preenchimento até 30 cm com brita 2 e 3, incluindo abertura, enchimento e reaterro</v>
          </cell>
          <cell r="D222" t="str">
            <v>m</v>
          </cell>
          <cell r="E222">
            <v>50.57</v>
          </cell>
          <cell r="F222">
            <v>57.66</v>
          </cell>
          <cell r="G222">
            <v>108.22</v>
          </cell>
          <cell r="H222" t="str">
            <v>PINI</v>
          </cell>
        </row>
        <row r="223">
          <cell r="B223" t="str">
            <v>04.104.000030.SER</v>
          </cell>
          <cell r="C223" t="str">
            <v>Esgotamento com bomba elétrica de imersão potência 1,2 KW, até 8 m de profundidade</v>
          </cell>
          <cell r="D223" t="str">
            <v>m³</v>
          </cell>
          <cell r="E223">
            <v>0.12</v>
          </cell>
          <cell r="F223">
            <v>0.51</v>
          </cell>
          <cell r="G223">
            <v>0.63</v>
          </cell>
          <cell r="H223" t="str">
            <v>PINI</v>
          </cell>
        </row>
        <row r="224">
          <cell r="B224" t="str">
            <v>04.104.000031.SER</v>
          </cell>
          <cell r="C224" t="str">
            <v>Esgotamento com bomba elétrica de imersão potência 2,7 KW, até 8 m de profundidade</v>
          </cell>
          <cell r="D224" t="str">
            <v>m³</v>
          </cell>
          <cell r="E224">
            <v>0.11</v>
          </cell>
          <cell r="F224">
            <v>0.28000000000000003</v>
          </cell>
          <cell r="G224">
            <v>0.39</v>
          </cell>
          <cell r="H224" t="str">
            <v>PINI</v>
          </cell>
        </row>
        <row r="225">
          <cell r="B225" t="str">
            <v>04.104.000050.SER</v>
          </cell>
          <cell r="C225" t="str">
            <v>Ensecadeira de madeira parede simples</v>
          </cell>
          <cell r="D225" t="str">
            <v>m²</v>
          </cell>
          <cell r="E225">
            <v>380.81</v>
          </cell>
          <cell r="F225">
            <v>62.21</v>
          </cell>
          <cell r="G225">
            <v>443.02</v>
          </cell>
          <cell r="H225" t="str">
            <v>PINI</v>
          </cell>
        </row>
        <row r="226">
          <cell r="B226" t="str">
            <v>04.104.000051.SER</v>
          </cell>
          <cell r="C226" t="str">
            <v>Ensecadeira de madeira parede dupla</v>
          </cell>
          <cell r="D226" t="str">
            <v>m²</v>
          </cell>
          <cell r="E226">
            <v>755.74</v>
          </cell>
          <cell r="F226">
            <v>155.53</v>
          </cell>
          <cell r="G226">
            <v>911.28</v>
          </cell>
          <cell r="H226" t="str">
            <v>PINI</v>
          </cell>
        </row>
        <row r="227">
          <cell r="B227">
            <v>0</v>
          </cell>
          <cell r="C227">
            <v>0</v>
          </cell>
          <cell r="D227">
            <v>0</v>
          </cell>
          <cell r="E227">
            <v>0</v>
          </cell>
          <cell r="F227">
            <v>0</v>
          </cell>
          <cell r="G227">
            <v>0</v>
          </cell>
          <cell r="H227" t="str">
            <v>PINI</v>
          </cell>
        </row>
        <row r="228">
          <cell r="B228" t="str">
            <v>04.107</v>
          </cell>
          <cell r="C228" t="str">
            <v>Fôrmas</v>
          </cell>
          <cell r="D228">
            <v>0</v>
          </cell>
          <cell r="E228">
            <v>0</v>
          </cell>
          <cell r="F228">
            <v>0</v>
          </cell>
          <cell r="G228">
            <v>0</v>
          </cell>
          <cell r="H228" t="str">
            <v>PINI</v>
          </cell>
        </row>
        <row r="229">
          <cell r="B229" t="str">
            <v>04.107.000010.SER</v>
          </cell>
          <cell r="C229" t="str">
            <v>Forma de madeira para piso de concreto com sarrafos 2,5 x 7,5 cm</v>
          </cell>
          <cell r="D229" t="str">
            <v>m²</v>
          </cell>
          <cell r="E229">
            <v>13.6</v>
          </cell>
          <cell r="F229">
            <v>5.99</v>
          </cell>
          <cell r="G229">
            <v>19.59</v>
          </cell>
          <cell r="H229" t="str">
            <v>PINI</v>
          </cell>
        </row>
        <row r="230">
          <cell r="B230" t="str">
            <v>04.107.000011.SER</v>
          </cell>
          <cell r="C230" t="str">
            <v>Forma de madeira para piso de concreto com sarrafos 2,5 x 7,5 cm, 3 reaproveitamentos</v>
          </cell>
          <cell r="D230" t="str">
            <v>m²</v>
          </cell>
          <cell r="E230">
            <v>7.55</v>
          </cell>
          <cell r="F230">
            <v>6.29</v>
          </cell>
          <cell r="G230">
            <v>13.84</v>
          </cell>
          <cell r="H230" t="str">
            <v>PINI</v>
          </cell>
        </row>
        <row r="231">
          <cell r="B231" t="str">
            <v>04.107.000030.SER</v>
          </cell>
          <cell r="C231" t="str">
            <v>Forma para fundação com tábuas e sarrafos</v>
          </cell>
          <cell r="D231" t="str">
            <v>m²</v>
          </cell>
          <cell r="E231">
            <v>90.2</v>
          </cell>
          <cell r="F231">
            <v>68.61</v>
          </cell>
          <cell r="G231">
            <v>158.81</v>
          </cell>
          <cell r="H231" t="str">
            <v>PINI</v>
          </cell>
        </row>
        <row r="232">
          <cell r="B232" t="str">
            <v>04.107.000031.SER</v>
          </cell>
          <cell r="C232" t="str">
            <v>Forma para fundação com tábuas e sarrafos, 3 reaproveitamentos</v>
          </cell>
          <cell r="D232" t="str">
            <v>m²</v>
          </cell>
          <cell r="E232">
            <v>33.89</v>
          </cell>
          <cell r="F232">
            <v>39.33</v>
          </cell>
          <cell r="G232">
            <v>73.22</v>
          </cell>
          <cell r="H232" t="str">
            <v>PINI</v>
          </cell>
        </row>
        <row r="233">
          <cell r="B233" t="str">
            <v>04.107.000032.SER</v>
          </cell>
          <cell r="C233" t="str">
            <v>Forma para fundação com tábuas e sarrafos, 5 reaproveitamentos</v>
          </cell>
          <cell r="D233" t="str">
            <v>m²</v>
          </cell>
          <cell r="E233">
            <v>22.62</v>
          </cell>
          <cell r="F233">
            <v>33.47</v>
          </cell>
          <cell r="G233">
            <v>56.1</v>
          </cell>
          <cell r="H233" t="str">
            <v>PINI</v>
          </cell>
        </row>
        <row r="234">
          <cell r="B234" t="str">
            <v>04.107.000033.SER</v>
          </cell>
          <cell r="C234" t="str">
            <v>Forma para fundação com tábuas e sarrafos, 8 reaproveitamentos</v>
          </cell>
          <cell r="D234" t="str">
            <v>m²</v>
          </cell>
          <cell r="E234">
            <v>16.29</v>
          </cell>
          <cell r="F234">
            <v>30.18</v>
          </cell>
          <cell r="G234">
            <v>46.47</v>
          </cell>
          <cell r="H234" t="str">
            <v>PINI</v>
          </cell>
        </row>
        <row r="235">
          <cell r="B235" t="str">
            <v>04.107.000034.SER</v>
          </cell>
          <cell r="C235" t="str">
            <v>Forma para fundação com tábuas e sarrafos - fabricação</v>
          </cell>
          <cell r="D235" t="str">
            <v>m²</v>
          </cell>
          <cell r="E235">
            <v>84.47</v>
          </cell>
          <cell r="F235">
            <v>43.92</v>
          </cell>
          <cell r="G235">
            <v>128.4</v>
          </cell>
          <cell r="H235" t="str">
            <v>PINI</v>
          </cell>
        </row>
        <row r="236">
          <cell r="B236" t="str">
            <v>04.107.000035.SER</v>
          </cell>
          <cell r="C236" t="str">
            <v>Forma para fundação com tábuas e sarrafos - montagem</v>
          </cell>
          <cell r="D236" t="str">
            <v>m²</v>
          </cell>
          <cell r="E236">
            <v>5.73</v>
          </cell>
          <cell r="F236">
            <v>17.28</v>
          </cell>
          <cell r="G236">
            <v>23.01</v>
          </cell>
          <cell r="H236" t="str">
            <v>PINI</v>
          </cell>
        </row>
        <row r="237">
          <cell r="B237" t="str">
            <v>04.107.000036.SER</v>
          </cell>
          <cell r="C237" t="str">
            <v>Forma para fundação com tábuas e sarrafos - desmontagem</v>
          </cell>
          <cell r="D237" t="str">
            <v>m²</v>
          </cell>
          <cell r="E237">
            <v>0</v>
          </cell>
          <cell r="F237">
            <v>7.41</v>
          </cell>
          <cell r="G237">
            <v>7.41</v>
          </cell>
          <cell r="H237" t="str">
            <v>PINI</v>
          </cell>
        </row>
        <row r="238">
          <cell r="B238" t="str">
            <v>04.107.000050.SER</v>
          </cell>
          <cell r="C238" t="str">
            <v>Forma para cortina de concreto ou parede estrutural em compensado plastificado # 12 mm</v>
          </cell>
          <cell r="D238" t="str">
            <v>m²</v>
          </cell>
          <cell r="E238">
            <v>252.58</v>
          </cell>
          <cell r="F238">
            <v>44.56</v>
          </cell>
          <cell r="G238">
            <v>297.14</v>
          </cell>
          <cell r="H238" t="str">
            <v>PINI</v>
          </cell>
        </row>
        <row r="239">
          <cell r="B239" t="str">
            <v>04.107.000051.SER</v>
          </cell>
          <cell r="C239" t="str">
            <v>Forma para cortina de concreto ou parede estrutural em compensado plastificado # 12 mm, 3 reaproveitamentos</v>
          </cell>
          <cell r="D239" t="str">
            <v>m²</v>
          </cell>
          <cell r="E239">
            <v>88.87</v>
          </cell>
          <cell r="F239">
            <v>25.55</v>
          </cell>
          <cell r="G239">
            <v>114.42</v>
          </cell>
          <cell r="H239" t="str">
            <v>PINI</v>
          </cell>
        </row>
        <row r="240">
          <cell r="B240" t="str">
            <v>04.107.000052.SER</v>
          </cell>
          <cell r="C240" t="str">
            <v>Forma para cortina de concreto ou parede estrutural em compensado plastificado # 12 mm - fabricação</v>
          </cell>
          <cell r="D240" t="str">
            <v>m²</v>
          </cell>
          <cell r="E240">
            <v>245.57</v>
          </cell>
          <cell r="F240">
            <v>28.51</v>
          </cell>
          <cell r="G240">
            <v>274.08</v>
          </cell>
          <cell r="H240" t="str">
            <v>PINI</v>
          </cell>
        </row>
        <row r="241">
          <cell r="B241" t="str">
            <v>04.107.000053.SER</v>
          </cell>
          <cell r="C241" t="str">
            <v>Forma para cortina de concreto ou parede estrutural em compensado plastificado # 12 mm - montagem</v>
          </cell>
          <cell r="D241" t="str">
            <v>m²</v>
          </cell>
          <cell r="E241">
            <v>7.02</v>
          </cell>
          <cell r="F241">
            <v>11.23</v>
          </cell>
          <cell r="G241">
            <v>18.25</v>
          </cell>
          <cell r="H241" t="str">
            <v>PINI</v>
          </cell>
        </row>
        <row r="242">
          <cell r="B242" t="str">
            <v>04.107.000054.SER</v>
          </cell>
          <cell r="C242" t="str">
            <v>Forma para cortina de concreto ou parede estrutural em compensado plastificado # 12 mm - desmontagem</v>
          </cell>
          <cell r="D242" t="str">
            <v>m²</v>
          </cell>
          <cell r="E242">
            <v>0</v>
          </cell>
          <cell r="F242">
            <v>4.82</v>
          </cell>
          <cell r="G242">
            <v>4.82</v>
          </cell>
          <cell r="H242" t="str">
            <v>PINI</v>
          </cell>
        </row>
        <row r="243">
          <cell r="B243" t="str">
            <v>04.107.000070.SER</v>
          </cell>
          <cell r="C243" t="str">
            <v>Forma para galeria de concreto e muro de arrimo moldados no local em compensado plastificado # 12 mm , travamento com barras de aço CA 50 Ø 6,3 mm e tensores</v>
          </cell>
          <cell r="D243" t="str">
            <v>m²</v>
          </cell>
          <cell r="E243">
            <v>357.15</v>
          </cell>
          <cell r="F243">
            <v>47.01</v>
          </cell>
          <cell r="G243">
            <v>404.16</v>
          </cell>
          <cell r="H243" t="str">
            <v>PINI</v>
          </cell>
        </row>
        <row r="244">
          <cell r="B244" t="str">
            <v>04.107.000071.SER</v>
          </cell>
          <cell r="C244" t="str">
            <v>Forma para galeria de concreto e muro de arrimo moldados no local em compensado plastificado # 12 mm , travamento com barras de aço CA 50 Ø 6,3 mm e tensores, 3 reaproveitamentos</v>
          </cell>
          <cell r="D244" t="str">
            <v>m²</v>
          </cell>
          <cell r="E244">
            <v>193.44</v>
          </cell>
          <cell r="F244">
            <v>28.01</v>
          </cell>
          <cell r="G244">
            <v>221.45</v>
          </cell>
          <cell r="H244" t="str">
            <v>PINI</v>
          </cell>
        </row>
        <row r="245">
          <cell r="B245" t="str">
            <v>04.107.000072.SER</v>
          </cell>
          <cell r="C245" t="str">
            <v>Forma para galeria de concreto e muro de arrimo moldados no local em compensado plastificado # 12 mm, travamento com barras de aço CA 50 Ø 6,3 mm e tensores - fabricação</v>
          </cell>
          <cell r="D245" t="str">
            <v>m²</v>
          </cell>
          <cell r="E245">
            <v>245.57</v>
          </cell>
          <cell r="F245">
            <v>28.51</v>
          </cell>
          <cell r="G245">
            <v>274.08</v>
          </cell>
          <cell r="H245" t="str">
            <v>PINI</v>
          </cell>
        </row>
        <row r="246">
          <cell r="B246" t="str">
            <v>04.107.000073.SER</v>
          </cell>
          <cell r="C246" t="str">
            <v>Forma para cortina de concreto ou parede estrutural em compensado plastificado # 12 mm , travamento com tirantes aço CA-50 Ø 6,3 mm e tensores - montagem</v>
          </cell>
          <cell r="D246" t="str">
            <v>m²</v>
          </cell>
          <cell r="E246">
            <v>111.59</v>
          </cell>
          <cell r="F246">
            <v>13.4</v>
          </cell>
          <cell r="G246">
            <v>124.98</v>
          </cell>
          <cell r="H246" t="str">
            <v>PINI</v>
          </cell>
        </row>
        <row r="247">
          <cell r="B247" t="str">
            <v>04.107.000074.SER</v>
          </cell>
          <cell r="C247" t="str">
            <v>Forma para cortina de concreto ou parede estrutural em compensado plastificado # 12 mm , travamento com tirantes aço CA 50 Ø 6,3 mm e tensores - desmontagem</v>
          </cell>
          <cell r="D247" t="str">
            <v>m²</v>
          </cell>
          <cell r="E247">
            <v>0</v>
          </cell>
          <cell r="F247">
            <v>5.1100000000000003</v>
          </cell>
          <cell r="G247">
            <v>5.1100000000000003</v>
          </cell>
          <cell r="H247" t="str">
            <v>PINI</v>
          </cell>
        </row>
        <row r="248">
          <cell r="B248" t="str">
            <v>04.107.000090.SER</v>
          </cell>
          <cell r="C248" t="str">
            <v>Forma para cortina de concreto em compensado plastificado # 18 mm</v>
          </cell>
          <cell r="D248" t="str">
            <v>m²</v>
          </cell>
          <cell r="E248">
            <v>321.10000000000002</v>
          </cell>
          <cell r="F248">
            <v>45.53</v>
          </cell>
          <cell r="G248">
            <v>366.63</v>
          </cell>
          <cell r="H248" t="str">
            <v>PINI</v>
          </cell>
        </row>
        <row r="249">
          <cell r="B249" t="str">
            <v>04.107.000091.SER</v>
          </cell>
          <cell r="C249" t="str">
            <v>Forma para cortina de concreto em compensado plastificado # 18 mm, 3 reaproveitamentos</v>
          </cell>
          <cell r="D249" t="str">
            <v>m²</v>
          </cell>
          <cell r="E249">
            <v>111.71</v>
          </cell>
          <cell r="F249">
            <v>25.88</v>
          </cell>
          <cell r="G249">
            <v>137.59</v>
          </cell>
          <cell r="H249" t="str">
            <v>PINI</v>
          </cell>
        </row>
        <row r="250">
          <cell r="B250" t="str">
            <v>04.107.000092.SER</v>
          </cell>
          <cell r="C250" t="str">
            <v>Forma para cortina de concreto em compensado plastificado # 18 mm, 6 reaproveitamentos</v>
          </cell>
          <cell r="D250" t="str">
            <v>m²</v>
          </cell>
          <cell r="E250">
            <v>59.37</v>
          </cell>
          <cell r="F250">
            <v>20.96</v>
          </cell>
          <cell r="G250">
            <v>80.33</v>
          </cell>
          <cell r="H250" t="str">
            <v>PINI</v>
          </cell>
        </row>
        <row r="251">
          <cell r="B251" t="str">
            <v>04.107.000093.SER</v>
          </cell>
          <cell r="C251" t="str">
            <v>Forma para cortina de concreto em compensado plastificado # 18 mm - fabricação</v>
          </cell>
          <cell r="D251" t="str">
            <v>m²</v>
          </cell>
          <cell r="E251">
            <v>314.08999999999997</v>
          </cell>
          <cell r="F251">
            <v>29.48</v>
          </cell>
          <cell r="G251">
            <v>343.57</v>
          </cell>
          <cell r="H251" t="str">
            <v>PINI</v>
          </cell>
        </row>
        <row r="252">
          <cell r="B252" t="str">
            <v>04.107.000094.SER</v>
          </cell>
          <cell r="C252" t="str">
            <v>Forma para cortina de concreto em compensado plastificado # 18 mm - montagem</v>
          </cell>
          <cell r="D252" t="str">
            <v>m²</v>
          </cell>
          <cell r="E252">
            <v>7.02</v>
          </cell>
          <cell r="F252">
            <v>11.23</v>
          </cell>
          <cell r="G252">
            <v>18.25</v>
          </cell>
          <cell r="H252" t="str">
            <v>PINI</v>
          </cell>
        </row>
        <row r="253">
          <cell r="B253" t="str">
            <v>04.107.000095.SER</v>
          </cell>
          <cell r="C253" t="str">
            <v>Forma para cortina de concreto em compensado plastificado # 18 mm - desmontagem</v>
          </cell>
          <cell r="D253" t="str">
            <v>m²</v>
          </cell>
          <cell r="E253">
            <v>0</v>
          </cell>
          <cell r="F253">
            <v>4.82</v>
          </cell>
          <cell r="G253">
            <v>4.82</v>
          </cell>
          <cell r="H253" t="str">
            <v>PINI</v>
          </cell>
        </row>
        <row r="254">
          <cell r="B254" t="str">
            <v>04.107.000110.SER</v>
          </cell>
          <cell r="C254" t="str">
            <v>Forma para cortina de concreto em compensado plastificado # 18 mm, travamento com tirantes aço CA 50 Ø 6,3 mm e tensores</v>
          </cell>
          <cell r="D254" t="str">
            <v>m²</v>
          </cell>
          <cell r="E254">
            <v>418.98</v>
          </cell>
          <cell r="F254">
            <v>49.89</v>
          </cell>
          <cell r="G254">
            <v>468.87</v>
          </cell>
          <cell r="H254" t="str">
            <v>PINI</v>
          </cell>
        </row>
        <row r="255">
          <cell r="B255" t="str">
            <v>04.107.000111.SER</v>
          </cell>
          <cell r="C255" t="str">
            <v>Forma para cortina de concreto em compensado plastificado # 18 mm, travamento com tirantes aço CA 50 Ø 6,3 mm e tensores, 3 reaproveitamentos</v>
          </cell>
          <cell r="D255" t="str">
            <v>m²</v>
          </cell>
          <cell r="E255">
            <v>209.59</v>
          </cell>
          <cell r="F255">
            <v>29.68</v>
          </cell>
          <cell r="G255">
            <v>239.27</v>
          </cell>
          <cell r="H255" t="str">
            <v>PINI</v>
          </cell>
        </row>
        <row r="256">
          <cell r="B256" t="str">
            <v>04.107.000112.SER</v>
          </cell>
          <cell r="C256" t="str">
            <v>Forma para cortina de concreto em compensado plastificado # 18 mm, travamento com tirantes aço CA 50 Ø 6,3 mm e tensores - fabricação</v>
          </cell>
          <cell r="D256" t="str">
            <v>m²</v>
          </cell>
          <cell r="E256">
            <v>314.08999999999997</v>
          </cell>
          <cell r="F256">
            <v>30.32</v>
          </cell>
          <cell r="G256">
            <v>344.4</v>
          </cell>
          <cell r="H256" t="str">
            <v>PINI</v>
          </cell>
        </row>
        <row r="257">
          <cell r="B257" t="str">
            <v>04.107.000113.SER</v>
          </cell>
          <cell r="C257" t="str">
            <v>Forma para cortina de concreto em compensado plastificado # 18 mm, travamento com tirantes aço CA 50 Ø 6,3 mm e tensores - montagem</v>
          </cell>
          <cell r="D257" t="str">
            <v>m²</v>
          </cell>
          <cell r="E257">
            <v>104.89</v>
          </cell>
          <cell r="F257">
            <v>14.16</v>
          </cell>
          <cell r="G257">
            <v>119.05</v>
          </cell>
          <cell r="H257" t="str">
            <v>PINI</v>
          </cell>
        </row>
        <row r="258">
          <cell r="B258" t="str">
            <v>04.107.000114.SER</v>
          </cell>
          <cell r="C258" t="str">
            <v>Forma para cortina de concreto em compensado plastificado # 18 mm, travamento com tirantes aço CA 50 Ø 6,3 mm e tensores - desmontagem</v>
          </cell>
          <cell r="D258" t="str">
            <v>m²</v>
          </cell>
          <cell r="E258">
            <v>0</v>
          </cell>
          <cell r="F258">
            <v>5.41</v>
          </cell>
          <cell r="G258">
            <v>5.41</v>
          </cell>
          <cell r="H258" t="str">
            <v>PINI</v>
          </cell>
        </row>
        <row r="259">
          <cell r="B259">
            <v>0</v>
          </cell>
          <cell r="C259">
            <v>0</v>
          </cell>
          <cell r="D259">
            <v>0</v>
          </cell>
          <cell r="E259">
            <v>0</v>
          </cell>
          <cell r="F259">
            <v>0</v>
          </cell>
          <cell r="G259">
            <v>0</v>
          </cell>
          <cell r="H259" t="str">
            <v>PINI</v>
          </cell>
        </row>
        <row r="260">
          <cell r="B260" t="str">
            <v>04.108</v>
          </cell>
          <cell r="C260" t="str">
            <v>Fundações profundas</v>
          </cell>
          <cell r="D260">
            <v>0</v>
          </cell>
          <cell r="E260">
            <v>0</v>
          </cell>
          <cell r="F260">
            <v>0</v>
          </cell>
          <cell r="G260">
            <v>0</v>
          </cell>
          <cell r="H260" t="str">
            <v>PINI</v>
          </cell>
        </row>
        <row r="261">
          <cell r="B261" t="str">
            <v>04.108.000010.SER</v>
          </cell>
          <cell r="C261" t="str">
            <v>Estaca de madeira Ø 21 cm e carga nominal de 6 a 8 tf para terreno de condições favoráveis</v>
          </cell>
          <cell r="D261" t="str">
            <v>m</v>
          </cell>
          <cell r="E261">
            <v>111.97</v>
          </cell>
          <cell r="F261">
            <v>20.170000000000002</v>
          </cell>
          <cell r="G261">
            <v>132.13999999999999</v>
          </cell>
          <cell r="H261" t="str">
            <v>PINI</v>
          </cell>
        </row>
        <row r="262">
          <cell r="B262" t="str">
            <v>04.108.000011.SER</v>
          </cell>
          <cell r="C262" t="str">
            <v>Estaca de madeira Ø 25 cm e carga nominal de 8 a 10 tf para terreno de condições favoráveis</v>
          </cell>
          <cell r="D262" t="str">
            <v>m</v>
          </cell>
          <cell r="E262">
            <v>146.93</v>
          </cell>
          <cell r="F262">
            <v>20.170000000000002</v>
          </cell>
          <cell r="G262">
            <v>167.1</v>
          </cell>
          <cell r="H262" t="str">
            <v>PINI</v>
          </cell>
        </row>
        <row r="263">
          <cell r="B263" t="str">
            <v>04.108.000012.SER</v>
          </cell>
          <cell r="C263" t="str">
            <v>Estaca de madeira Ø 21 cm e carga nominal de 6 a 8 tf para terreno de condições pouco favoráveis</v>
          </cell>
          <cell r="D263" t="str">
            <v>m</v>
          </cell>
          <cell r="E263">
            <v>120.28</v>
          </cell>
          <cell r="F263">
            <v>32.369999999999997</v>
          </cell>
          <cell r="G263">
            <v>152.65</v>
          </cell>
          <cell r="H263" t="str">
            <v>PINI</v>
          </cell>
        </row>
        <row r="264">
          <cell r="B264" t="str">
            <v>04.108.000013.SER</v>
          </cell>
          <cell r="C264" t="str">
            <v>Estaca de madeira Ø 25 cm e carga nominal de 8 a 10 tf para terreno de condições pouco favoráveis</v>
          </cell>
          <cell r="D264" t="str">
            <v>m</v>
          </cell>
          <cell r="E264">
            <v>155.24</v>
          </cell>
          <cell r="F264">
            <v>32.369999999999997</v>
          </cell>
          <cell r="G264">
            <v>187.61</v>
          </cell>
          <cell r="H264" t="str">
            <v>PINI</v>
          </cell>
        </row>
        <row r="265">
          <cell r="B265" t="str">
            <v>04.108.000020.SER</v>
          </cell>
          <cell r="C265" t="str">
            <v>Estaca pré-moldada de concreto protendido cravada seção 17 x 17 cm carga admissível até 40 tf</v>
          </cell>
          <cell r="D265" t="str">
            <v>m</v>
          </cell>
          <cell r="E265">
            <v>367.87</v>
          </cell>
          <cell r="F265">
            <v>5.76</v>
          </cell>
          <cell r="G265">
            <v>373.63</v>
          </cell>
          <cell r="H265" t="str">
            <v>PINI</v>
          </cell>
        </row>
        <row r="266">
          <cell r="B266" t="str">
            <v>04.108.000021.SER</v>
          </cell>
          <cell r="C266" t="str">
            <v>Estaca pré-moldada de concreto protendido cravada seção 23,5 x 23,5 cm carga admissível até 82 tf</v>
          </cell>
          <cell r="D266" t="str">
            <v>m</v>
          </cell>
          <cell r="E266">
            <v>501.64</v>
          </cell>
          <cell r="F266">
            <v>5.76</v>
          </cell>
          <cell r="G266">
            <v>507.4</v>
          </cell>
          <cell r="H266" t="str">
            <v>PINI</v>
          </cell>
        </row>
        <row r="267">
          <cell r="B267" t="str">
            <v>04.108.000022.SER</v>
          </cell>
          <cell r="C267" t="str">
            <v>Estaca pré-moldada de concreto protendido cravada seção 26,5 x 26,5 cm carga admissível até 106 tf</v>
          </cell>
          <cell r="D267" t="str">
            <v>m</v>
          </cell>
          <cell r="E267">
            <v>579.67999999999995</v>
          </cell>
          <cell r="F267">
            <v>5.76</v>
          </cell>
          <cell r="G267">
            <v>585.44000000000005</v>
          </cell>
          <cell r="H267" t="str">
            <v>PINI</v>
          </cell>
        </row>
        <row r="268">
          <cell r="B268" t="str">
            <v>04.108.000023.SER</v>
          </cell>
          <cell r="C268" t="str">
            <v>Estaca pré-moldada de concreto protendido maciça cravada Ø 15 cm carga admissível 18 tf</v>
          </cell>
          <cell r="D268" t="str">
            <v>m</v>
          </cell>
          <cell r="E268">
            <v>318.42</v>
          </cell>
          <cell r="F268">
            <v>5.76</v>
          </cell>
          <cell r="G268">
            <v>324.17</v>
          </cell>
          <cell r="H268" t="str">
            <v>PINI</v>
          </cell>
        </row>
        <row r="269">
          <cell r="B269" t="str">
            <v>04.108.000024.SER</v>
          </cell>
          <cell r="C269" t="str">
            <v>Estaca pré-moldada de concreto protendido maciça cravada Ø 17 cm carga admissível 25 tf</v>
          </cell>
          <cell r="D269" t="str">
            <v>m</v>
          </cell>
          <cell r="E269">
            <v>342.44</v>
          </cell>
          <cell r="F269">
            <v>5.76</v>
          </cell>
          <cell r="G269">
            <v>348.19</v>
          </cell>
          <cell r="H269" t="str">
            <v>PINI</v>
          </cell>
        </row>
        <row r="270">
          <cell r="B270" t="str">
            <v>04.108.000025.SER</v>
          </cell>
          <cell r="C270" t="str">
            <v>Estaca pré-moldada de concreto protendido maciça cravada Ø 20 cm carga admissível 36 tf</v>
          </cell>
          <cell r="D270" t="str">
            <v>m</v>
          </cell>
          <cell r="E270">
            <v>385.42</v>
          </cell>
          <cell r="F270">
            <v>5.76</v>
          </cell>
          <cell r="G270">
            <v>391.18</v>
          </cell>
          <cell r="H270" t="str">
            <v>PINI</v>
          </cell>
        </row>
        <row r="271">
          <cell r="B271" t="str">
            <v>04.108.000026.SER</v>
          </cell>
          <cell r="C271" t="str">
            <v>Estaca pré-moldada de concreto protendido cravada Ø 23 cm carga admissível 50 tf</v>
          </cell>
          <cell r="D271" t="str">
            <v>m</v>
          </cell>
          <cell r="E271">
            <v>474.37</v>
          </cell>
          <cell r="F271">
            <v>5.76</v>
          </cell>
          <cell r="G271">
            <v>480.13</v>
          </cell>
          <cell r="H271" t="str">
            <v>PINI</v>
          </cell>
        </row>
        <row r="272">
          <cell r="B272" t="str">
            <v>04.108.000027.SER</v>
          </cell>
          <cell r="C272" t="str">
            <v>Estaca pré-moldada de concreto protendido vazada cravada Ø 33 cm carga admissível 75 tf</v>
          </cell>
          <cell r="D272" t="str">
            <v>m</v>
          </cell>
          <cell r="E272">
            <v>797.53</v>
          </cell>
          <cell r="F272">
            <v>5.76</v>
          </cell>
          <cell r="G272">
            <v>803.28</v>
          </cell>
          <cell r="H272" t="str">
            <v>PINI</v>
          </cell>
        </row>
        <row r="273">
          <cell r="B273" t="str">
            <v>04.108.000028.SER</v>
          </cell>
          <cell r="C273" t="str">
            <v>Estaca pré-moldada de concreto armado octogonal vazada cravada Ø 36 cm carga até 138 tf</v>
          </cell>
          <cell r="D273" t="str">
            <v>m</v>
          </cell>
          <cell r="E273">
            <v>992.13</v>
          </cell>
          <cell r="F273">
            <v>5.76</v>
          </cell>
          <cell r="G273">
            <v>997.89</v>
          </cell>
          <cell r="H273" t="str">
            <v>PINI</v>
          </cell>
        </row>
        <row r="274">
          <cell r="B274" t="str">
            <v>04.108.000029.SER</v>
          </cell>
          <cell r="C274" t="str">
            <v>Estaca pré-moldada de concreto armado octogonal vazada cravada Ø 42 cm carga até 158 tf</v>
          </cell>
          <cell r="D274" t="str">
            <v>m</v>
          </cell>
          <cell r="E274">
            <v>1081.32</v>
          </cell>
          <cell r="F274">
            <v>5.76</v>
          </cell>
          <cell r="G274">
            <v>1087.08</v>
          </cell>
          <cell r="H274" t="str">
            <v>PINI</v>
          </cell>
        </row>
        <row r="275">
          <cell r="B275" t="str">
            <v>04.108.000040.SER</v>
          </cell>
          <cell r="C275" t="str">
            <v>Estaca Franki moldada no local Ø 35 cm carga admissível 55 tf</v>
          </cell>
          <cell r="D275" t="str">
            <v>m</v>
          </cell>
          <cell r="E275">
            <v>491.63</v>
          </cell>
          <cell r="F275">
            <v>22.85</v>
          </cell>
          <cell r="G275">
            <v>514.48</v>
          </cell>
          <cell r="H275" t="str">
            <v>PINI</v>
          </cell>
        </row>
        <row r="276">
          <cell r="B276" t="str">
            <v>04.108.000041.SER</v>
          </cell>
          <cell r="C276" t="str">
            <v>Estaca Franki moldada no local Ø 40 cm carga admissível 75 tf</v>
          </cell>
          <cell r="D276" t="str">
            <v>m</v>
          </cell>
          <cell r="E276">
            <v>544.01</v>
          </cell>
          <cell r="F276">
            <v>23.17</v>
          </cell>
          <cell r="G276">
            <v>567.17999999999995</v>
          </cell>
          <cell r="H276" t="str">
            <v>PINI</v>
          </cell>
        </row>
        <row r="277">
          <cell r="B277" t="str">
            <v>04.108.000042.SER</v>
          </cell>
          <cell r="C277" t="str">
            <v>Estaca Franki moldada no local Ø 45 cm carga admissível 95 tf</v>
          </cell>
          <cell r="D277" t="str">
            <v>m</v>
          </cell>
          <cell r="E277">
            <v>693.51</v>
          </cell>
          <cell r="F277">
            <v>35.24</v>
          </cell>
          <cell r="G277">
            <v>728.75</v>
          </cell>
          <cell r="H277" t="str">
            <v>PINI</v>
          </cell>
        </row>
        <row r="278">
          <cell r="B278" t="str">
            <v>04.108.000043.SER</v>
          </cell>
          <cell r="C278" t="str">
            <v>Estaca Franki moldada no local Ø 52 cm carga admissível 130 tf</v>
          </cell>
          <cell r="D278" t="str">
            <v>m</v>
          </cell>
          <cell r="E278">
            <v>723.17</v>
          </cell>
          <cell r="F278">
            <v>35.979999999999997</v>
          </cell>
          <cell r="G278">
            <v>759.15</v>
          </cell>
          <cell r="H278" t="str">
            <v>PINI</v>
          </cell>
        </row>
        <row r="279">
          <cell r="B279" t="str">
            <v>04.108.000044.SER</v>
          </cell>
          <cell r="C279" t="str">
            <v>Estaca Franki moldada no local Ø 60 cm carga admissível 170 tf</v>
          </cell>
          <cell r="D279" t="str">
            <v>m</v>
          </cell>
          <cell r="E279">
            <v>885.98</v>
          </cell>
          <cell r="F279">
            <v>47.35</v>
          </cell>
          <cell r="G279">
            <v>933.32</v>
          </cell>
          <cell r="H279" t="str">
            <v>PINI</v>
          </cell>
        </row>
        <row r="280">
          <cell r="B280" t="str">
            <v>04.108.000045.SER</v>
          </cell>
          <cell r="C280" t="str">
            <v>Custo de mobilização ou desmobilização, equipamento estaca Franki, movimentação da equipe e dos equipamentos dentro das regiões metropolitanas (serviço terceirizado)</v>
          </cell>
          <cell r="D280" t="str">
            <v>un</v>
          </cell>
          <cell r="E280">
            <v>39574.629999999997</v>
          </cell>
          <cell r="F280">
            <v>0</v>
          </cell>
          <cell r="G280">
            <v>39574.629999999997</v>
          </cell>
          <cell r="H280" t="str">
            <v>PINI</v>
          </cell>
        </row>
        <row r="281">
          <cell r="B281" t="str">
            <v>04.108.000060.SER</v>
          </cell>
          <cell r="C281" t="str">
            <v>Estaca Strauss moldada no local concreto C20 S50 Ø 25 cm carga admissível 20 tf</v>
          </cell>
          <cell r="D281" t="str">
            <v>m</v>
          </cell>
          <cell r="E281">
            <v>92.86</v>
          </cell>
          <cell r="F281">
            <v>0</v>
          </cell>
          <cell r="G281">
            <v>92.86</v>
          </cell>
          <cell r="H281" t="str">
            <v>PINI</v>
          </cell>
        </row>
        <row r="282">
          <cell r="B282" t="str">
            <v>04.108.000061.SER</v>
          </cell>
          <cell r="C282" t="str">
            <v>Estaca tipo Strauss moldada no local concreto C20 S50 Ø 32 cm carga admissível 30 tf</v>
          </cell>
          <cell r="D282" t="str">
            <v>m</v>
          </cell>
          <cell r="E282">
            <v>123.2</v>
          </cell>
          <cell r="F282">
            <v>0</v>
          </cell>
          <cell r="G282">
            <v>123.2</v>
          </cell>
          <cell r="H282" t="str">
            <v>PINI</v>
          </cell>
        </row>
        <row r="283">
          <cell r="B283" t="str">
            <v>04.108.000062.SER</v>
          </cell>
          <cell r="C283" t="str">
            <v>Estaca Strauss moldada no local concreto C20 S50 Ø 38 cm carga admissível 40 tf</v>
          </cell>
          <cell r="D283" t="str">
            <v>m</v>
          </cell>
          <cell r="E283">
            <v>165.13</v>
          </cell>
          <cell r="F283">
            <v>0</v>
          </cell>
          <cell r="G283">
            <v>165.13</v>
          </cell>
          <cell r="H283" t="str">
            <v>PINI</v>
          </cell>
        </row>
        <row r="284">
          <cell r="B284" t="str">
            <v>04.108.000063.SER</v>
          </cell>
          <cell r="C284" t="str">
            <v>Estaca Strauss moldada no local concreto C20 S50 Ø 45 cm carga admissível 60 tf</v>
          </cell>
          <cell r="D284" t="str">
            <v>m</v>
          </cell>
          <cell r="E284">
            <v>238.22</v>
          </cell>
          <cell r="F284">
            <v>0</v>
          </cell>
          <cell r="G284">
            <v>238.22</v>
          </cell>
          <cell r="H284" t="str">
            <v>PINI</v>
          </cell>
        </row>
        <row r="285">
          <cell r="B285" t="str">
            <v>04.108.000064.SER</v>
          </cell>
          <cell r="C285" t="str">
            <v>Custo de mobilização ou desmobilização, equipamento estaca Strauss, movimentação da equipe e dos equipamentos dentro das regiões metropolitanas (serviço terceirizado)</v>
          </cell>
          <cell r="D285" t="str">
            <v>un</v>
          </cell>
          <cell r="E285">
            <v>2993.04</v>
          </cell>
          <cell r="F285">
            <v>0</v>
          </cell>
          <cell r="G285">
            <v>2993.04</v>
          </cell>
          <cell r="H285" t="str">
            <v>PINI</v>
          </cell>
        </row>
        <row r="286">
          <cell r="B286" t="str">
            <v>04.108.000070.SER</v>
          </cell>
          <cell r="C286" t="str">
            <v>Escavação manual para tubulão a ceú aberto</v>
          </cell>
          <cell r="D286" t="str">
            <v>m³</v>
          </cell>
          <cell r="E286">
            <v>0</v>
          </cell>
          <cell r="F286">
            <v>311.07</v>
          </cell>
          <cell r="G286">
            <v>311.07</v>
          </cell>
          <cell r="H286" t="str">
            <v>PINI</v>
          </cell>
        </row>
        <row r="287">
          <cell r="B287" t="str">
            <v>04.108.000071.SER</v>
          </cell>
          <cell r="C287" t="str">
            <v>Tubulão a céu aberto - empregando concreto C15 S50</v>
          </cell>
          <cell r="D287" t="str">
            <v>m³</v>
          </cell>
          <cell r="E287">
            <v>698.17</v>
          </cell>
          <cell r="F287">
            <v>199.37</v>
          </cell>
          <cell r="G287">
            <v>897.54</v>
          </cell>
          <cell r="H287" t="str">
            <v>PINI</v>
          </cell>
        </row>
        <row r="288">
          <cell r="B288" t="str">
            <v>04.108.000072.SER</v>
          </cell>
          <cell r="C288" t="str">
            <v>Tubulão a céu aberto - empregando concreto C20 S50</v>
          </cell>
          <cell r="D288" t="str">
            <v>m³</v>
          </cell>
          <cell r="E288">
            <v>716.7</v>
          </cell>
          <cell r="F288">
            <v>199.37</v>
          </cell>
          <cell r="G288">
            <v>916.07</v>
          </cell>
          <cell r="H288" t="str">
            <v>PINI</v>
          </cell>
        </row>
        <row r="289">
          <cell r="B289" t="str">
            <v>04.108.000073.SER</v>
          </cell>
          <cell r="C289" t="str">
            <v>Tubulão a céu aberto - empregando concreto C15 S50 com 20% de volume em rachão</v>
          </cell>
          <cell r="D289" t="str">
            <v>m³</v>
          </cell>
          <cell r="E289">
            <v>608.95000000000005</v>
          </cell>
          <cell r="F289">
            <v>182.56</v>
          </cell>
          <cell r="G289">
            <v>791.51</v>
          </cell>
          <cell r="H289" t="str">
            <v>PINI</v>
          </cell>
        </row>
        <row r="290">
          <cell r="B290" t="str">
            <v>04.108.000074.SER</v>
          </cell>
          <cell r="C290" t="str">
            <v>Tubulão a céu aberto - empregando concreto C20 S50 com 20% de volume em rachão</v>
          </cell>
          <cell r="D290" t="str">
            <v>m³</v>
          </cell>
          <cell r="E290">
            <v>623.77</v>
          </cell>
          <cell r="F290">
            <v>182.56</v>
          </cell>
          <cell r="G290">
            <v>806.33</v>
          </cell>
          <cell r="H290" t="str">
            <v>PINI</v>
          </cell>
        </row>
        <row r="291">
          <cell r="B291" t="str">
            <v>04.108.000075.SER</v>
          </cell>
          <cell r="C291" t="str">
            <v>Tubulão a céu aberto - empregando concreto dosado em central C15 S50</v>
          </cell>
          <cell r="D291" t="str">
            <v>m³</v>
          </cell>
          <cell r="E291">
            <v>549.16</v>
          </cell>
          <cell r="F291">
            <v>115.31</v>
          </cell>
          <cell r="G291">
            <v>664.47</v>
          </cell>
          <cell r="H291" t="str">
            <v>PINI</v>
          </cell>
        </row>
        <row r="292">
          <cell r="B292" t="str">
            <v>04.108.000076.SER</v>
          </cell>
          <cell r="C292" t="str">
            <v>Tubulão a céu aberto - empregando concreto dosado em central C20 S50</v>
          </cell>
          <cell r="D292" t="str">
            <v>m³</v>
          </cell>
          <cell r="E292">
            <v>624.04</v>
          </cell>
          <cell r="F292">
            <v>115.31</v>
          </cell>
          <cell r="G292">
            <v>739.35</v>
          </cell>
          <cell r="H292" t="str">
            <v>PINI</v>
          </cell>
        </row>
        <row r="293">
          <cell r="B293" t="str">
            <v>04.108.000100.SER</v>
          </cell>
          <cell r="C293" t="str">
            <v>Estaca em perfil metálico cravada - "I" de 10 x 4 x 5/8"</v>
          </cell>
          <cell r="D293" t="str">
            <v>m</v>
          </cell>
          <cell r="E293">
            <v>1011.14</v>
          </cell>
          <cell r="F293">
            <v>3.53</v>
          </cell>
          <cell r="G293">
            <v>1014.67</v>
          </cell>
          <cell r="H293" t="str">
            <v>PINI</v>
          </cell>
        </row>
        <row r="294">
          <cell r="B294" t="str">
            <v>04.108.000105.SER</v>
          </cell>
          <cell r="C294" t="str">
            <v>Estaca em perfil metálico cravada - "I" de 12 x 5 x 1/4"</v>
          </cell>
          <cell r="D294" t="str">
            <v>m</v>
          </cell>
          <cell r="E294">
            <v>1344.72</v>
          </cell>
          <cell r="F294">
            <v>3.53</v>
          </cell>
          <cell r="G294">
            <v>1348.25</v>
          </cell>
          <cell r="H294" t="str">
            <v>PINI</v>
          </cell>
        </row>
        <row r="295">
          <cell r="B295" t="str">
            <v>04.108.000110.SER</v>
          </cell>
          <cell r="C295" t="str">
            <v>Estaca em perfil metálico cravada - duplo "I" de 10 x 4 x 5/8"</v>
          </cell>
          <cell r="D295" t="str">
            <v>m</v>
          </cell>
          <cell r="E295">
            <v>1939.34</v>
          </cell>
          <cell r="F295">
            <v>3.53</v>
          </cell>
          <cell r="G295">
            <v>1942.87</v>
          </cell>
          <cell r="H295" t="str">
            <v>PINI</v>
          </cell>
        </row>
        <row r="296">
          <cell r="B296" t="str">
            <v>04.108.000115.SER</v>
          </cell>
          <cell r="C296" t="str">
            <v>Estaca em perfil metálico cravada - duplo "I" de 12 x 5 x 1/4"</v>
          </cell>
          <cell r="D296" t="str">
            <v>m</v>
          </cell>
          <cell r="E296">
            <v>2625.48</v>
          </cell>
          <cell r="F296">
            <v>3.53</v>
          </cell>
          <cell r="G296">
            <v>2629.01</v>
          </cell>
          <cell r="H296" t="str">
            <v>PINI</v>
          </cell>
        </row>
        <row r="297">
          <cell r="B297" t="str">
            <v>04.108.000130.SER</v>
          </cell>
          <cell r="C297" t="str">
            <v>Corte de perfil metálico "I" de 10 x 4 x 5/8"</v>
          </cell>
          <cell r="D297" t="str">
            <v>un</v>
          </cell>
          <cell r="E297">
            <v>93.11</v>
          </cell>
          <cell r="F297">
            <v>0</v>
          </cell>
          <cell r="G297">
            <v>93.11</v>
          </cell>
          <cell r="H297" t="str">
            <v>PINI</v>
          </cell>
        </row>
        <row r="298">
          <cell r="B298" t="str">
            <v>04.108.000135.SER</v>
          </cell>
          <cell r="C298" t="str">
            <v>Corte de perfil metálico "I" de 12 x 5 x 1/4"</v>
          </cell>
          <cell r="D298" t="str">
            <v>un</v>
          </cell>
          <cell r="E298">
            <v>152.86000000000001</v>
          </cell>
          <cell r="F298">
            <v>0</v>
          </cell>
          <cell r="G298">
            <v>152.86000000000001</v>
          </cell>
          <cell r="H298" t="str">
            <v>PINI</v>
          </cell>
        </row>
        <row r="299">
          <cell r="B299" t="str">
            <v>04.108.000140.SER</v>
          </cell>
          <cell r="C299" t="str">
            <v>Corte de perfil metálico duplo "I" de 10 x 4 x 5/8"</v>
          </cell>
          <cell r="D299" t="str">
            <v>un</v>
          </cell>
          <cell r="E299">
            <v>239.39</v>
          </cell>
          <cell r="F299">
            <v>0</v>
          </cell>
          <cell r="G299">
            <v>239.39</v>
          </cell>
          <cell r="H299" t="str">
            <v>PINI</v>
          </cell>
        </row>
        <row r="300">
          <cell r="B300" t="str">
            <v>04.108.000145.SER</v>
          </cell>
          <cell r="C300" t="str">
            <v>Corte de perfil metálico duplo "I" de 12 x 5 x 1/4"</v>
          </cell>
          <cell r="D300" t="str">
            <v>un</v>
          </cell>
          <cell r="E300">
            <v>290.58</v>
          </cell>
          <cell r="F300">
            <v>0</v>
          </cell>
          <cell r="G300">
            <v>290.58</v>
          </cell>
          <cell r="H300" t="str">
            <v>PINI</v>
          </cell>
        </row>
        <row r="301">
          <cell r="B301" t="str">
            <v>04.108.000150.SER</v>
          </cell>
          <cell r="C301" t="str">
            <v>Solda de topo em estaca metálica perfil "I" 10 x 4 x 5/8"</v>
          </cell>
          <cell r="D301" t="str">
            <v>un</v>
          </cell>
          <cell r="E301">
            <v>280.92</v>
          </cell>
          <cell r="F301">
            <v>0</v>
          </cell>
          <cell r="G301">
            <v>280.92</v>
          </cell>
          <cell r="H301" t="str">
            <v>PINI</v>
          </cell>
        </row>
        <row r="302">
          <cell r="B302" t="str">
            <v>04.108.000152.SER</v>
          </cell>
          <cell r="C302" t="str">
            <v>Solda de topo em estaca metálica perfil "I" 12 x 5 x 1/4"</v>
          </cell>
          <cell r="D302" t="str">
            <v>un</v>
          </cell>
          <cell r="E302">
            <v>310.95</v>
          </cell>
          <cell r="F302">
            <v>0</v>
          </cell>
          <cell r="G302">
            <v>310.95</v>
          </cell>
          <cell r="H302" t="str">
            <v>PINI</v>
          </cell>
        </row>
        <row r="303">
          <cell r="B303" t="str">
            <v>04.108.000154.SER</v>
          </cell>
          <cell r="C303" t="str">
            <v>Solda de topo em estaca metálica perfil duplo "I" de 10 x 4 x 5/8"</v>
          </cell>
          <cell r="D303" t="str">
            <v>un</v>
          </cell>
          <cell r="E303">
            <v>1919.38</v>
          </cell>
          <cell r="F303">
            <v>0</v>
          </cell>
          <cell r="G303">
            <v>1919.38</v>
          </cell>
          <cell r="H303" t="str">
            <v>PINI</v>
          </cell>
        </row>
        <row r="304">
          <cell r="B304" t="str">
            <v>04.108.000156.SER</v>
          </cell>
          <cell r="C304" t="str">
            <v>Solda de topo em estaca metálica perfil duplo "I" de 12 x 5 x 1/4"</v>
          </cell>
          <cell r="D304" t="str">
            <v>un</v>
          </cell>
          <cell r="E304">
            <v>2120.4899999999998</v>
          </cell>
          <cell r="F304">
            <v>0</v>
          </cell>
          <cell r="G304">
            <v>2120.4899999999998</v>
          </cell>
          <cell r="H304" t="str">
            <v>PINI</v>
          </cell>
        </row>
        <row r="305">
          <cell r="B305" t="str">
            <v>04.108.000158.SER</v>
          </cell>
          <cell r="C305" t="str">
            <v>Solda longitudinal em estaca metálica</v>
          </cell>
          <cell r="D305" t="str">
            <v>m</v>
          </cell>
          <cell r="E305">
            <v>233.39</v>
          </cell>
          <cell r="F305">
            <v>0</v>
          </cell>
          <cell r="G305">
            <v>233.39</v>
          </cell>
          <cell r="H305" t="str">
            <v>PINI</v>
          </cell>
        </row>
        <row r="306">
          <cell r="B306" t="str">
            <v>04.108.000180.SER</v>
          </cell>
          <cell r="C306" t="str">
            <v>Estaca raiz perfurada em solo Ø 150 mm carga 25 tf</v>
          </cell>
          <cell r="D306" t="str">
            <v>m</v>
          </cell>
          <cell r="E306">
            <v>361.15</v>
          </cell>
          <cell r="F306">
            <v>26.01</v>
          </cell>
          <cell r="G306">
            <v>387.16</v>
          </cell>
          <cell r="H306" t="str">
            <v>PINI</v>
          </cell>
        </row>
        <row r="307">
          <cell r="B307" t="str">
            <v>04.108.000181.SER</v>
          </cell>
          <cell r="C307" t="str">
            <v>Estaca raiz perfurada em solo Ø 200 mm carga 50 tf</v>
          </cell>
          <cell r="D307" t="str">
            <v>m</v>
          </cell>
          <cell r="E307">
            <v>430.88</v>
          </cell>
          <cell r="F307">
            <v>31.05</v>
          </cell>
          <cell r="G307">
            <v>461.93</v>
          </cell>
          <cell r="H307" t="str">
            <v>PINI</v>
          </cell>
        </row>
        <row r="308">
          <cell r="B308" t="str">
            <v>04.108.000182.SER</v>
          </cell>
          <cell r="C308" t="str">
            <v>Estaca raiz perfurada em solo Ø 250 mm carga 80 tf</v>
          </cell>
          <cell r="D308" t="str">
            <v>m</v>
          </cell>
          <cell r="E308">
            <v>491.77</v>
          </cell>
          <cell r="F308">
            <v>36.74</v>
          </cell>
          <cell r="G308">
            <v>528.51</v>
          </cell>
          <cell r="H308" t="str">
            <v>PINI</v>
          </cell>
        </row>
        <row r="309">
          <cell r="B309" t="str">
            <v>04.108.000183.SER</v>
          </cell>
          <cell r="C309" t="str">
            <v>Estaca raiz perfurada em solo Ø 310 mm carga 100 tf</v>
          </cell>
          <cell r="D309" t="str">
            <v>m</v>
          </cell>
          <cell r="E309">
            <v>576.07000000000005</v>
          </cell>
          <cell r="F309">
            <v>48.17</v>
          </cell>
          <cell r="G309">
            <v>624.24</v>
          </cell>
          <cell r="H309" t="str">
            <v>PINI</v>
          </cell>
        </row>
        <row r="310">
          <cell r="B310" t="str">
            <v>04.108.000184.SER</v>
          </cell>
          <cell r="C310" t="str">
            <v>Estaca raiz perfurada em solo Ø 400 mm carga 130 tf</v>
          </cell>
          <cell r="D310" t="str">
            <v>m</v>
          </cell>
          <cell r="E310">
            <v>843.87</v>
          </cell>
          <cell r="F310">
            <v>80.760000000000005</v>
          </cell>
          <cell r="G310">
            <v>924.63</v>
          </cell>
          <cell r="H310" t="str">
            <v>PINI</v>
          </cell>
        </row>
        <row r="311">
          <cell r="B311" t="str">
            <v>04.108.000200.SER</v>
          </cell>
          <cell r="C311" t="str">
            <v>Estaca raiz perfurada em rocha Ø 150 mm carga 25 tf</v>
          </cell>
          <cell r="D311" t="str">
            <v>m</v>
          </cell>
          <cell r="E311">
            <v>976.39</v>
          </cell>
          <cell r="F311">
            <v>26.01</v>
          </cell>
          <cell r="G311">
            <v>1002.4</v>
          </cell>
          <cell r="H311" t="str">
            <v>PINI</v>
          </cell>
        </row>
        <row r="312">
          <cell r="B312" t="str">
            <v>04.108.000201.SER</v>
          </cell>
          <cell r="C312" t="str">
            <v>Estaca raiz perfurada em rocha Ø 200 mm carga 50 tf</v>
          </cell>
          <cell r="D312" t="str">
            <v>m</v>
          </cell>
          <cell r="E312">
            <v>1004.55</v>
          </cell>
          <cell r="F312">
            <v>31.05</v>
          </cell>
          <cell r="G312">
            <v>1035.5999999999999</v>
          </cell>
          <cell r="H312" t="str">
            <v>PINI</v>
          </cell>
        </row>
        <row r="313">
          <cell r="B313" t="str">
            <v>04.108.000202.SER</v>
          </cell>
          <cell r="C313" t="str">
            <v>Estaca raiz perfurada em rocha Ø 250 mm carga 80 tf</v>
          </cell>
          <cell r="D313" t="str">
            <v>m</v>
          </cell>
          <cell r="E313">
            <v>1356.43</v>
          </cell>
          <cell r="F313">
            <v>36.74</v>
          </cell>
          <cell r="G313">
            <v>1393.17</v>
          </cell>
          <cell r="H313" t="str">
            <v>PINI</v>
          </cell>
        </row>
        <row r="314">
          <cell r="B314" t="str">
            <v>04.108.000203.SER</v>
          </cell>
          <cell r="C314" t="str">
            <v>Estaca raiz perfurada em rocha Ø 310 mm carga 100 tf</v>
          </cell>
          <cell r="D314" t="str">
            <v>m</v>
          </cell>
          <cell r="E314">
            <v>1631.95</v>
          </cell>
          <cell r="F314">
            <v>48.17</v>
          </cell>
          <cell r="G314">
            <v>1680.12</v>
          </cell>
          <cell r="H314" t="str">
            <v>PINI</v>
          </cell>
        </row>
        <row r="315">
          <cell r="B315" t="str">
            <v>04.108.000204.SER</v>
          </cell>
          <cell r="C315" t="str">
            <v>Estaca raiz perfurada em rocha Ø 400 mm carga 130 tf</v>
          </cell>
          <cell r="D315" t="str">
            <v>m</v>
          </cell>
          <cell r="E315">
            <v>2066.0300000000002</v>
          </cell>
          <cell r="F315">
            <v>80.760000000000005</v>
          </cell>
          <cell r="G315">
            <v>2146.79</v>
          </cell>
          <cell r="H315" t="str">
            <v>PINI</v>
          </cell>
        </row>
        <row r="316">
          <cell r="B316" t="str">
            <v>04.108.000205.SER</v>
          </cell>
          <cell r="C316" t="str">
            <v>Custo de mobilização ou desmobilização, equipamento estaca raiz, movimentação da equipe e dos equipamentos dentro das regiões metropolitanas (serviço terceirizado)</v>
          </cell>
          <cell r="D316" t="str">
            <v>un</v>
          </cell>
          <cell r="E316">
            <v>24858.86</v>
          </cell>
          <cell r="F316">
            <v>0</v>
          </cell>
          <cell r="G316">
            <v>24858.86</v>
          </cell>
          <cell r="H316" t="str">
            <v>PINI</v>
          </cell>
        </row>
        <row r="317">
          <cell r="B317" t="str">
            <v>04.108.000300.SER</v>
          </cell>
          <cell r="C317" t="str">
            <v>Estaca hélice contínua monitorada Ø 300 mm</v>
          </cell>
          <cell r="D317" t="str">
            <v>m</v>
          </cell>
          <cell r="E317">
            <v>128.21</v>
          </cell>
          <cell r="F317">
            <v>5.31</v>
          </cell>
          <cell r="G317">
            <v>133.52000000000001</v>
          </cell>
          <cell r="H317" t="str">
            <v>PINI</v>
          </cell>
        </row>
        <row r="318">
          <cell r="B318" t="str">
            <v>04.108.000301.SER</v>
          </cell>
          <cell r="C318" t="str">
            <v>Estaca hélice contínua monitorada Ø 400 mm</v>
          </cell>
          <cell r="D318" t="str">
            <v>m</v>
          </cell>
          <cell r="E318">
            <v>192.62</v>
          </cell>
          <cell r="F318">
            <v>6.11</v>
          </cell>
          <cell r="G318">
            <v>198.72</v>
          </cell>
          <cell r="H318" t="str">
            <v>PINI</v>
          </cell>
        </row>
        <row r="319">
          <cell r="B319" t="str">
            <v>04.108.000302.SER</v>
          </cell>
          <cell r="C319" t="str">
            <v>Estaca hélice contínua monitorada Ø 500 mm</v>
          </cell>
          <cell r="D319" t="str">
            <v>m</v>
          </cell>
          <cell r="E319">
            <v>271.64999999999998</v>
          </cell>
          <cell r="F319">
            <v>7.3</v>
          </cell>
          <cell r="G319">
            <v>278.95</v>
          </cell>
          <cell r="H319" t="str">
            <v>PINI</v>
          </cell>
        </row>
        <row r="320">
          <cell r="B320" t="str">
            <v>04.108.000303.SER</v>
          </cell>
          <cell r="C320" t="str">
            <v>Estaca hélice contínua monitorada Ø 600 mm</v>
          </cell>
          <cell r="D320" t="str">
            <v>m</v>
          </cell>
          <cell r="E320">
            <v>365.13</v>
          </cell>
          <cell r="F320">
            <v>8.6300000000000008</v>
          </cell>
          <cell r="G320">
            <v>373.76</v>
          </cell>
          <cell r="H320" t="str">
            <v>PINI</v>
          </cell>
        </row>
        <row r="321">
          <cell r="B321" t="str">
            <v>04.108.000304.SER</v>
          </cell>
          <cell r="C321" t="str">
            <v>Estaca hélice contínua monitorada Ø 700 mm</v>
          </cell>
          <cell r="D321" t="str">
            <v>m</v>
          </cell>
          <cell r="E321">
            <v>473.53</v>
          </cell>
          <cell r="F321">
            <v>10.62</v>
          </cell>
          <cell r="G321">
            <v>484.15</v>
          </cell>
          <cell r="H321" t="str">
            <v>PINI</v>
          </cell>
        </row>
        <row r="322">
          <cell r="B322" t="str">
            <v>04.108.000305.SER</v>
          </cell>
          <cell r="C322" t="str">
            <v>Estaca hélice contínua monitorada Ø 800 mm</v>
          </cell>
          <cell r="D322" t="str">
            <v>m</v>
          </cell>
          <cell r="E322">
            <v>599.35</v>
          </cell>
          <cell r="F322">
            <v>13.28</v>
          </cell>
          <cell r="G322">
            <v>612.62</v>
          </cell>
          <cell r="H322" t="str">
            <v>PINI</v>
          </cell>
        </row>
        <row r="323">
          <cell r="B323" t="str">
            <v>04.108.000306.SER</v>
          </cell>
          <cell r="C323" t="str">
            <v>Custo de mobilização ou desmobilização, equipamento estaca hélice contínua, movimentação da equipe e dos equipamentos dentro das regiões metropolitanas (serviço terceirizado)</v>
          </cell>
          <cell r="D323" t="str">
            <v>un</v>
          </cell>
          <cell r="E323">
            <v>43897.91</v>
          </cell>
          <cell r="F323">
            <v>0</v>
          </cell>
          <cell r="G323">
            <v>43897.91</v>
          </cell>
          <cell r="H323" t="str">
            <v>PINI</v>
          </cell>
        </row>
        <row r="324">
          <cell r="B324" t="str">
            <v>04.108.000400.SER</v>
          </cell>
          <cell r="C324" t="str">
            <v>Estaca escavada mecânicamente Ø 250 mm</v>
          </cell>
          <cell r="D324" t="str">
            <v>m</v>
          </cell>
          <cell r="E324">
            <v>68.09</v>
          </cell>
          <cell r="F324">
            <v>1.73</v>
          </cell>
          <cell r="G324">
            <v>69.81</v>
          </cell>
          <cell r="H324" t="str">
            <v>PINI</v>
          </cell>
        </row>
        <row r="325">
          <cell r="B325" t="str">
            <v>04.108.000401.SER</v>
          </cell>
          <cell r="C325" t="str">
            <v>Estaca escavada mecânicamente Ø 300 mm</v>
          </cell>
          <cell r="D325" t="str">
            <v>m</v>
          </cell>
          <cell r="E325">
            <v>87.36</v>
          </cell>
          <cell r="F325">
            <v>1.99</v>
          </cell>
          <cell r="G325">
            <v>89.35</v>
          </cell>
          <cell r="H325" t="str">
            <v>PINI</v>
          </cell>
        </row>
        <row r="326">
          <cell r="B326" t="str">
            <v>04.108.000402.SER</v>
          </cell>
          <cell r="C326" t="str">
            <v>Estaca escavada mecânicamente Ø 350 mm</v>
          </cell>
          <cell r="D326" t="str">
            <v>m</v>
          </cell>
          <cell r="E326">
            <v>109.3</v>
          </cell>
          <cell r="F326">
            <v>2.2599999999999998</v>
          </cell>
          <cell r="G326">
            <v>111.56</v>
          </cell>
          <cell r="H326" t="str">
            <v>PINI</v>
          </cell>
        </row>
        <row r="327">
          <cell r="B327" t="str">
            <v>04.108.000403.SER</v>
          </cell>
          <cell r="C327" t="str">
            <v>Estaca escavada mecânicamente Ø 400 mm</v>
          </cell>
          <cell r="D327" t="str">
            <v>m</v>
          </cell>
          <cell r="E327">
            <v>135.04</v>
          </cell>
          <cell r="F327">
            <v>2.66</v>
          </cell>
          <cell r="G327">
            <v>137.69999999999999</v>
          </cell>
          <cell r="H327" t="str">
            <v>PINI</v>
          </cell>
        </row>
        <row r="328">
          <cell r="B328" t="str">
            <v>04.108.000404.SER</v>
          </cell>
          <cell r="C328" t="str">
            <v>Estaca escavada mecânicamente Ø 500 mm</v>
          </cell>
          <cell r="D328" t="str">
            <v>m</v>
          </cell>
          <cell r="E328">
            <v>195.38</v>
          </cell>
          <cell r="F328">
            <v>3.19</v>
          </cell>
          <cell r="G328">
            <v>198.57</v>
          </cell>
          <cell r="H328" t="str">
            <v>PINI</v>
          </cell>
        </row>
        <row r="329">
          <cell r="B329" t="str">
            <v>04.108.000405.SER</v>
          </cell>
          <cell r="C329" t="str">
            <v>Estaca escavada mecânicamente Ø 600 mm</v>
          </cell>
          <cell r="D329" t="str">
            <v>m</v>
          </cell>
          <cell r="E329">
            <v>268.47000000000003</v>
          </cell>
          <cell r="F329">
            <v>3.98</v>
          </cell>
          <cell r="G329">
            <v>272.45</v>
          </cell>
          <cell r="H329" t="str">
            <v>PINI</v>
          </cell>
        </row>
        <row r="330">
          <cell r="B330" t="str">
            <v>04.108.000406.SER</v>
          </cell>
          <cell r="C330" t="str">
            <v>Estaca escavada mecânicamente Ø 700 mm</v>
          </cell>
          <cell r="D330" t="str">
            <v>m</v>
          </cell>
          <cell r="E330">
            <v>355.85</v>
          </cell>
          <cell r="F330">
            <v>5.31</v>
          </cell>
          <cell r="G330">
            <v>361.16</v>
          </cell>
          <cell r="H330" t="str">
            <v>PINI</v>
          </cell>
        </row>
        <row r="331">
          <cell r="B331" t="str">
            <v>04.108.000407.SER</v>
          </cell>
          <cell r="C331" t="str">
            <v>Custo de mobilização ou desmobilização, equipamento estaca escavada mecânicamente, movimentação da equipe e dos equipamentos dentro das regiões metropolitanas (serviço terceirizado)</v>
          </cell>
          <cell r="D331" t="str">
            <v>un</v>
          </cell>
          <cell r="E331">
            <v>2993.04</v>
          </cell>
          <cell r="F331">
            <v>0</v>
          </cell>
          <cell r="G331">
            <v>2993.04</v>
          </cell>
          <cell r="H331" t="str">
            <v>PINI</v>
          </cell>
        </row>
        <row r="332">
          <cell r="B332">
            <v>0</v>
          </cell>
          <cell r="C332">
            <v>0</v>
          </cell>
          <cell r="D332">
            <v>0</v>
          </cell>
          <cell r="E332">
            <v>0</v>
          </cell>
          <cell r="F332">
            <v>0</v>
          </cell>
          <cell r="G332">
            <v>0</v>
          </cell>
          <cell r="H332" t="str">
            <v>PINI</v>
          </cell>
        </row>
        <row r="333">
          <cell r="B333" t="str">
            <v>04.109</v>
          </cell>
          <cell r="C333" t="str">
            <v>Fundações superficiais</v>
          </cell>
          <cell r="D333">
            <v>0</v>
          </cell>
          <cell r="E333">
            <v>0</v>
          </cell>
          <cell r="F333">
            <v>0</v>
          </cell>
          <cell r="G333">
            <v>0</v>
          </cell>
          <cell r="H333" t="str">
            <v>PINI</v>
          </cell>
        </row>
        <row r="334">
          <cell r="B334" t="str">
            <v>04.109.000010.SER</v>
          </cell>
          <cell r="C334" t="str">
            <v>Alvenaria de embasamento com pedra rachão empregando argamassa de cimento e areia traço 1:4</v>
          </cell>
          <cell r="D334" t="str">
            <v>m³</v>
          </cell>
          <cell r="E334">
            <v>447.89</v>
          </cell>
          <cell r="F334">
            <v>226.47</v>
          </cell>
          <cell r="G334">
            <v>674.35</v>
          </cell>
          <cell r="H334" t="str">
            <v>PINI</v>
          </cell>
        </row>
        <row r="335">
          <cell r="B335" t="str">
            <v>04.109.000011.SER</v>
          </cell>
          <cell r="C335" t="str">
            <v>Alvenaria de embasamento com pedra rachão empregando argamassa mista de cimento, saibro e areia traço 1:4:5</v>
          </cell>
          <cell r="D335" t="str">
            <v>m³</v>
          </cell>
          <cell r="E335">
            <v>359.94</v>
          </cell>
          <cell r="F335">
            <v>146.41999999999999</v>
          </cell>
          <cell r="G335">
            <v>506.36</v>
          </cell>
          <cell r="H335" t="str">
            <v>PINI</v>
          </cell>
        </row>
        <row r="336">
          <cell r="B336" t="str">
            <v>04.109.000020.SER</v>
          </cell>
          <cell r="C336" t="str">
            <v>Alvenaria de embasamento com tijolo comum empregando argamassa mista de cimento, cal e areia traço 1:2:8</v>
          </cell>
          <cell r="D336" t="str">
            <v>m³</v>
          </cell>
          <cell r="E336">
            <v>731.74</v>
          </cell>
          <cell r="F336">
            <v>255.58</v>
          </cell>
          <cell r="G336">
            <v>987.32</v>
          </cell>
          <cell r="H336" t="str">
            <v>PINI</v>
          </cell>
        </row>
        <row r="337">
          <cell r="B337" t="str">
            <v>04.109.000030.SER</v>
          </cell>
          <cell r="C337" t="str">
            <v>Alvenaria de embasamento com blocos cerâmicos portante 14 x 19 x 39 empregando argamassa mista de cimento, cal e areia traço 1:2:8</v>
          </cell>
          <cell r="D337" t="str">
            <v>m³</v>
          </cell>
          <cell r="E337">
            <v>585.79</v>
          </cell>
          <cell r="F337">
            <v>221.5</v>
          </cell>
          <cell r="G337">
            <v>807.29</v>
          </cell>
          <cell r="H337" t="str">
            <v>PINI</v>
          </cell>
        </row>
        <row r="338">
          <cell r="B338" t="str">
            <v>04.109.000031.SER</v>
          </cell>
          <cell r="C338" t="str">
            <v>Alvenaria de embasamento com blocos cerâmicos de vedação 14 x 19 x 39 empregando argamassa mista de cimento, cal e areia traço 1:2:8</v>
          </cell>
          <cell r="D338" t="str">
            <v>m³</v>
          </cell>
          <cell r="E338">
            <v>411.14</v>
          </cell>
          <cell r="F338">
            <v>221.5</v>
          </cell>
          <cell r="G338">
            <v>632.64</v>
          </cell>
          <cell r="H338" t="str">
            <v>PINI</v>
          </cell>
        </row>
        <row r="339">
          <cell r="B339" t="str">
            <v>04.109.000035.SER</v>
          </cell>
          <cell r="C339" t="str">
            <v>Alvenaria de embasamento com blocos cerâmicos laminado 5,5 x 11 x 23,5 empregando argamassa mista de cimento, cal e areia traço 1:2:8</v>
          </cell>
          <cell r="D339" t="str">
            <v>m³</v>
          </cell>
          <cell r="E339">
            <v>2553.3000000000002</v>
          </cell>
          <cell r="F339">
            <v>676.69</v>
          </cell>
          <cell r="G339">
            <v>3229.99</v>
          </cell>
          <cell r="H339" t="str">
            <v>PINI</v>
          </cell>
        </row>
        <row r="340">
          <cell r="B340" t="str">
            <v>04.109.000050.SER</v>
          </cell>
          <cell r="C340" t="str">
            <v>Broca de concreto C15 S50 armado Ø 25 cm</v>
          </cell>
          <cell r="D340" t="str">
            <v>m</v>
          </cell>
          <cell r="E340">
            <v>50.49</v>
          </cell>
          <cell r="F340">
            <v>30.68</v>
          </cell>
          <cell r="G340">
            <v>81.17</v>
          </cell>
          <cell r="H340" t="str">
            <v>PINI</v>
          </cell>
        </row>
        <row r="341">
          <cell r="B341" t="str">
            <v>04.109.000051.SER</v>
          </cell>
          <cell r="C341" t="str">
            <v>Broca de concreto C15 S50 armado Ø 30 cm</v>
          </cell>
          <cell r="D341" t="str">
            <v>m</v>
          </cell>
          <cell r="E341">
            <v>72.680000000000007</v>
          </cell>
          <cell r="F341">
            <v>45.77</v>
          </cell>
          <cell r="G341">
            <v>118.45</v>
          </cell>
          <cell r="H341" t="str">
            <v>PINI</v>
          </cell>
        </row>
        <row r="342">
          <cell r="B342" t="str">
            <v>04.109.000060.SER</v>
          </cell>
          <cell r="C342" t="str">
            <v>Broca de concreto com seixo C15 S50 armado Ø 20 cm</v>
          </cell>
          <cell r="D342" t="str">
            <v>m</v>
          </cell>
          <cell r="E342">
            <v>36.01</v>
          </cell>
          <cell r="F342">
            <v>22.55</v>
          </cell>
          <cell r="G342">
            <v>58.56</v>
          </cell>
          <cell r="H342" t="str">
            <v>PINI</v>
          </cell>
        </row>
        <row r="343">
          <cell r="B343" t="str">
            <v>04.109.000061.SER</v>
          </cell>
          <cell r="C343" t="str">
            <v>Broca de concreto com seixo C15 S50 armado Ø 25 cm</v>
          </cell>
          <cell r="D343" t="str">
            <v>m</v>
          </cell>
          <cell r="E343">
            <v>56.22</v>
          </cell>
          <cell r="F343">
            <v>30.68</v>
          </cell>
          <cell r="G343">
            <v>86.9</v>
          </cell>
          <cell r="H343" t="str">
            <v>PINI</v>
          </cell>
        </row>
        <row r="344">
          <cell r="B344" t="str">
            <v>04.109.000062.SER</v>
          </cell>
          <cell r="C344" t="str">
            <v>Broca de concreto com seixo C15 S50 armado Ø 30 cm</v>
          </cell>
          <cell r="D344" t="str">
            <v>m</v>
          </cell>
          <cell r="E344">
            <v>80.94</v>
          </cell>
          <cell r="F344">
            <v>45.77</v>
          </cell>
          <cell r="G344">
            <v>126.7</v>
          </cell>
          <cell r="H344" t="str">
            <v>PINI</v>
          </cell>
        </row>
        <row r="345">
          <cell r="B345">
            <v>0</v>
          </cell>
          <cell r="C345">
            <v>0</v>
          </cell>
          <cell r="D345">
            <v>0</v>
          </cell>
          <cell r="E345">
            <v>0</v>
          </cell>
          <cell r="F345">
            <v>0</v>
          </cell>
          <cell r="G345">
            <v>0</v>
          </cell>
          <cell r="H345" t="str">
            <v>PINI</v>
          </cell>
        </row>
        <row r="346">
          <cell r="B346" t="str">
            <v>04.110</v>
          </cell>
          <cell r="C346" t="str">
            <v>Lastros</v>
          </cell>
          <cell r="D346">
            <v>0</v>
          </cell>
          <cell r="E346">
            <v>0</v>
          </cell>
          <cell r="F346">
            <v>0</v>
          </cell>
          <cell r="G346">
            <v>0</v>
          </cell>
          <cell r="H346" t="str">
            <v>PINI</v>
          </cell>
        </row>
        <row r="347">
          <cell r="B347" t="str">
            <v>04.110.000002.SER</v>
          </cell>
          <cell r="C347" t="str">
            <v>Geotêxtil usado como filtro envolvendo o material drenante</v>
          </cell>
          <cell r="D347" t="str">
            <v>m²</v>
          </cell>
          <cell r="E347">
            <v>10.029999999999999</v>
          </cell>
          <cell r="F347">
            <v>0.4</v>
          </cell>
          <cell r="G347">
            <v>10.43</v>
          </cell>
          <cell r="H347" t="str">
            <v>PINI</v>
          </cell>
        </row>
        <row r="348">
          <cell r="B348" t="str">
            <v>04.110.000005.SER</v>
          </cell>
          <cell r="C348" t="str">
            <v>Geotêxtil em colchão drenante usado como filtro e distribuidor de carga onde a movimentação do colchão será pequena ao longo do tempo</v>
          </cell>
          <cell r="D348" t="str">
            <v>m²</v>
          </cell>
          <cell r="E348">
            <v>9.75</v>
          </cell>
          <cell r="F348">
            <v>0.13</v>
          </cell>
          <cell r="G348">
            <v>9.89</v>
          </cell>
          <cell r="H348" t="str">
            <v>PINI</v>
          </cell>
        </row>
        <row r="349">
          <cell r="B349" t="str">
            <v>04.110.000020.SER</v>
          </cell>
          <cell r="C349" t="str">
            <v>Lastro de areia grossa</v>
          </cell>
          <cell r="D349" t="str">
            <v>m³</v>
          </cell>
          <cell r="E349">
            <v>311.16000000000003</v>
          </cell>
          <cell r="F349">
            <v>46.46</v>
          </cell>
          <cell r="G349">
            <v>357.62</v>
          </cell>
          <cell r="H349" t="str">
            <v>PINI</v>
          </cell>
        </row>
        <row r="350">
          <cell r="B350" t="str">
            <v>04.110.000030.SER</v>
          </cell>
          <cell r="C350" t="str">
            <v>Lastro de brita 1 apiloado com soquete manual para regularização</v>
          </cell>
          <cell r="D350" t="str">
            <v>m³</v>
          </cell>
          <cell r="E350">
            <v>345.99</v>
          </cell>
          <cell r="F350">
            <v>33.19</v>
          </cell>
          <cell r="G350">
            <v>379.17</v>
          </cell>
          <cell r="H350" t="str">
            <v>PINI</v>
          </cell>
        </row>
        <row r="351">
          <cell r="B351" t="str">
            <v>04.110.000033.SER</v>
          </cell>
          <cell r="C351" t="str">
            <v>Lastro de brita 3 e 4 apiloado com soquete manual para regularização</v>
          </cell>
          <cell r="D351" t="str">
            <v>m³</v>
          </cell>
          <cell r="E351">
            <v>351.53</v>
          </cell>
          <cell r="F351">
            <v>33.19</v>
          </cell>
          <cell r="G351">
            <v>384.72</v>
          </cell>
          <cell r="H351" t="str">
            <v>PINI</v>
          </cell>
        </row>
        <row r="352">
          <cell r="B352" t="str">
            <v>04.110.000035.SER</v>
          </cell>
          <cell r="C352" t="str">
            <v>Lastro de seixo, inclusive espalhamento</v>
          </cell>
          <cell r="D352" t="str">
            <v>m³</v>
          </cell>
          <cell r="E352">
            <v>416.14</v>
          </cell>
          <cell r="F352">
            <v>42.1</v>
          </cell>
          <cell r="G352">
            <v>458.24</v>
          </cell>
          <cell r="H352" t="str">
            <v>PINI</v>
          </cell>
        </row>
        <row r="353">
          <cell r="B353" t="str">
            <v>04.110.000040.SER</v>
          </cell>
          <cell r="C353" t="str">
            <v>Lastro de concreto magro com seixo # 8 cm, incluindo preparo e lançamento</v>
          </cell>
          <cell r="D353" t="str">
            <v>m²</v>
          </cell>
          <cell r="E353">
            <v>55.63</v>
          </cell>
          <cell r="F353">
            <v>19.850000000000001</v>
          </cell>
          <cell r="G353">
            <v>75.47</v>
          </cell>
          <cell r="H353" t="str">
            <v>PINI</v>
          </cell>
        </row>
        <row r="354">
          <cell r="B354" t="str">
            <v>04.110.000042.SER</v>
          </cell>
          <cell r="C354" t="str">
            <v>Lastro de concreto não estrutural impermeabilizado espessura 6 cm</v>
          </cell>
          <cell r="D354" t="str">
            <v>m²</v>
          </cell>
          <cell r="E354">
            <v>37.28</v>
          </cell>
          <cell r="F354">
            <v>17.95</v>
          </cell>
          <cell r="G354">
            <v>55.23</v>
          </cell>
          <cell r="H354" t="str">
            <v>PINI</v>
          </cell>
        </row>
        <row r="355">
          <cell r="B355" t="str">
            <v>04.110.000044.SER</v>
          </cell>
          <cell r="C355" t="str">
            <v>Lastro de concreto não estrutural impermeabilizado espessura 8 cm</v>
          </cell>
          <cell r="D355" t="str">
            <v>m²</v>
          </cell>
          <cell r="E355">
            <v>49.71</v>
          </cell>
          <cell r="F355">
            <v>26.33</v>
          </cell>
          <cell r="G355">
            <v>76.03</v>
          </cell>
          <cell r="H355" t="str">
            <v>PINI</v>
          </cell>
        </row>
        <row r="356">
          <cell r="B356" t="str">
            <v>04.110.000046.SER</v>
          </cell>
          <cell r="C356" t="str">
            <v>Lastro de concreto, incluindo preparo de caixa, # 5 cm</v>
          </cell>
          <cell r="D356" t="str">
            <v>m²</v>
          </cell>
          <cell r="E356">
            <v>30.34</v>
          </cell>
          <cell r="F356">
            <v>17.100000000000001</v>
          </cell>
          <cell r="G356">
            <v>47.44</v>
          </cell>
          <cell r="H356" t="str">
            <v>PINI</v>
          </cell>
        </row>
        <row r="357">
          <cell r="B357" t="str">
            <v>04.110.000048.SER</v>
          </cell>
          <cell r="C357" t="str">
            <v>Lastro de concreto, incluindo preparo e lançamento</v>
          </cell>
          <cell r="D357" t="str">
            <v>m³</v>
          </cell>
          <cell r="E357">
            <v>606.77</v>
          </cell>
          <cell r="F357">
            <v>199.37</v>
          </cell>
          <cell r="G357">
            <v>806.15</v>
          </cell>
          <cell r="H357" t="str">
            <v>PINI</v>
          </cell>
        </row>
        <row r="358">
          <cell r="B358">
            <v>0</v>
          </cell>
          <cell r="C358">
            <v>0</v>
          </cell>
          <cell r="D358">
            <v>0</v>
          </cell>
          <cell r="E358">
            <v>0</v>
          </cell>
          <cell r="F358">
            <v>0</v>
          </cell>
          <cell r="G358">
            <v>0</v>
          </cell>
          <cell r="H358" t="str">
            <v>PINI</v>
          </cell>
        </row>
        <row r="359">
          <cell r="B359" t="str">
            <v>05</v>
          </cell>
          <cell r="C359" t="str">
            <v>05. Superestrutura</v>
          </cell>
          <cell r="D359">
            <v>0</v>
          </cell>
          <cell r="E359">
            <v>0</v>
          </cell>
          <cell r="F359">
            <v>0</v>
          </cell>
          <cell r="G359">
            <v>0</v>
          </cell>
          <cell r="H359" t="str">
            <v>PINI</v>
          </cell>
        </row>
        <row r="360">
          <cell r="B360">
            <v>0</v>
          </cell>
          <cell r="C360">
            <v>0</v>
          </cell>
          <cell r="D360">
            <v>0</v>
          </cell>
          <cell r="E360">
            <v>0</v>
          </cell>
          <cell r="F360">
            <v>0</v>
          </cell>
          <cell r="G360">
            <v>0</v>
          </cell>
          <cell r="H360" t="str">
            <v>PINI</v>
          </cell>
        </row>
        <row r="361">
          <cell r="B361" t="str">
            <v>05.101</v>
          </cell>
          <cell r="C361" t="str">
            <v>Armaduras</v>
          </cell>
          <cell r="D361">
            <v>0</v>
          </cell>
          <cell r="E361">
            <v>0</v>
          </cell>
          <cell r="F361">
            <v>0</v>
          </cell>
          <cell r="G361">
            <v>0</v>
          </cell>
          <cell r="H361" t="str">
            <v>PINI</v>
          </cell>
        </row>
        <row r="362">
          <cell r="B362" t="str">
            <v>05.101.000005.SER</v>
          </cell>
          <cell r="C362" t="str">
            <v>Armadura de aço CA-25 para estruturas de concreto armado, Ø até 12,5 mm, corte, dobra e montagem</v>
          </cell>
          <cell r="D362" t="str">
            <v>kg</v>
          </cell>
          <cell r="E362">
            <v>16.05</v>
          </cell>
          <cell r="F362">
            <v>4.3099999999999996</v>
          </cell>
          <cell r="G362">
            <v>20.36</v>
          </cell>
          <cell r="H362" t="str">
            <v>PINI</v>
          </cell>
        </row>
        <row r="363">
          <cell r="B363" t="str">
            <v>05.101.000006.SER</v>
          </cell>
          <cell r="C363" t="str">
            <v>Armadura de aço CA-25 para estruturas de concreto armado, Ø &gt;12,5 mm até 25,0 mm, corte, dobra e montagem</v>
          </cell>
          <cell r="D363" t="str">
            <v>kg</v>
          </cell>
          <cell r="E363">
            <v>21.98</v>
          </cell>
          <cell r="F363">
            <v>7.02</v>
          </cell>
          <cell r="G363">
            <v>29</v>
          </cell>
          <cell r="H363" t="str">
            <v>PINI</v>
          </cell>
        </row>
        <row r="364">
          <cell r="B364" t="str">
            <v>05.101.000020.SER</v>
          </cell>
          <cell r="C364" t="str">
            <v>Armadura de aço CA-50 para estruturas de concreto armado, Ø até 12,5 mm, corte, dobra e montagem</v>
          </cell>
          <cell r="D364" t="str">
            <v>kg</v>
          </cell>
          <cell r="E364">
            <v>8.7799999999999994</v>
          </cell>
          <cell r="F364">
            <v>4.3099999999999996</v>
          </cell>
          <cell r="G364">
            <v>13.09</v>
          </cell>
          <cell r="H364" t="str">
            <v>PINI</v>
          </cell>
        </row>
        <row r="365">
          <cell r="B365" t="str">
            <v>05.101.000021.SER</v>
          </cell>
          <cell r="C365" t="str">
            <v>Armadura de aço CA-50 para estruturas de concreto armado, Ø &gt;12,5 mm até 25,0 mm, corte, dobra e montagem</v>
          </cell>
          <cell r="D365" t="str">
            <v>kg</v>
          </cell>
          <cell r="E365">
            <v>9.5500000000000007</v>
          </cell>
          <cell r="F365">
            <v>7.02</v>
          </cell>
          <cell r="G365">
            <v>16.57</v>
          </cell>
          <cell r="H365" t="str">
            <v>PINI</v>
          </cell>
        </row>
        <row r="366">
          <cell r="B366" t="str">
            <v>05.101.000030.SER</v>
          </cell>
          <cell r="C366" t="str">
            <v>Armadura de aço CA-60 para estruturas de concreto armado, Ø até 5,00 mm, corte, dobra e montagem</v>
          </cell>
          <cell r="D366" t="str">
            <v>kg</v>
          </cell>
          <cell r="E366">
            <v>17.03</v>
          </cell>
          <cell r="F366">
            <v>3.77</v>
          </cell>
          <cell r="G366">
            <v>20.8</v>
          </cell>
          <cell r="H366" t="str">
            <v>PINI</v>
          </cell>
        </row>
        <row r="367">
          <cell r="B367" t="str">
            <v>05.101.000031.SER</v>
          </cell>
          <cell r="C367" t="str">
            <v>Armadura de aço CA-60 para estruturas de concreto armado, Ø de 5,00 até 7,00 mm, corte, dobra e montagem</v>
          </cell>
          <cell r="D367" t="str">
            <v>kg</v>
          </cell>
          <cell r="E367">
            <v>17.87</v>
          </cell>
          <cell r="F367">
            <v>4.3099999999999996</v>
          </cell>
          <cell r="G367">
            <v>22.17</v>
          </cell>
          <cell r="H367" t="str">
            <v>PINI</v>
          </cell>
        </row>
        <row r="368">
          <cell r="B368" t="str">
            <v>05.101.000032.SER</v>
          </cell>
          <cell r="C368" t="str">
            <v>Armadura de aço CA-60 para estruturas de concreto armado, Ø de 8,00 até 9,50 mm, corte, dobra e montagem</v>
          </cell>
          <cell r="D368" t="str">
            <v>kg</v>
          </cell>
          <cell r="E368">
            <v>24.1</v>
          </cell>
          <cell r="F368">
            <v>2.69</v>
          </cell>
          <cell r="G368">
            <v>26.79</v>
          </cell>
          <cell r="H368" t="str">
            <v>PINI</v>
          </cell>
        </row>
        <row r="369">
          <cell r="B369" t="str">
            <v>05.101.000050.SER</v>
          </cell>
          <cell r="C369" t="str">
            <v>Armadura de tela de aço CA-60 Ø 4,20 mm, malha de 10 x 10 cm</v>
          </cell>
          <cell r="D369" t="str">
            <v>m²</v>
          </cell>
          <cell r="E369">
            <v>52.51</v>
          </cell>
          <cell r="F369">
            <v>2.0499999999999998</v>
          </cell>
          <cell r="G369">
            <v>54.56</v>
          </cell>
          <cell r="H369" t="str">
            <v>PINI</v>
          </cell>
        </row>
        <row r="370">
          <cell r="B370" t="str">
            <v>05.101.000052.SER</v>
          </cell>
          <cell r="C370" t="str">
            <v>Armadura de tela de aço CA-60 Ø 4,20 mm, malha de 15 x 15 cm</v>
          </cell>
          <cell r="D370" t="str">
            <v>m²</v>
          </cell>
          <cell r="E370">
            <v>37.200000000000003</v>
          </cell>
          <cell r="F370">
            <v>1.27</v>
          </cell>
          <cell r="G370">
            <v>38.479999999999997</v>
          </cell>
          <cell r="H370" t="str">
            <v>PINI</v>
          </cell>
        </row>
        <row r="371">
          <cell r="B371" t="str">
            <v>05.101.000102.SER</v>
          </cell>
          <cell r="C371" t="str">
            <v>Armadura de aço CA-50 para pilares, Ø 12,5 mm, corte, dobra e montagem</v>
          </cell>
          <cell r="D371" t="str">
            <v>kg</v>
          </cell>
          <cell r="E371">
            <v>8.3699999999999992</v>
          </cell>
          <cell r="F371">
            <v>3.34</v>
          </cell>
          <cell r="G371">
            <v>11.71</v>
          </cell>
          <cell r="H371" t="str">
            <v>PINI</v>
          </cell>
        </row>
        <row r="372">
          <cell r="B372" t="str">
            <v>05.101.000105.SER</v>
          </cell>
          <cell r="C372" t="str">
            <v>Armadura de aço CA-50 para pilares, Ø 12,5 mm, fornecimento e montagem (aço adquirido cortado e dobrado)</v>
          </cell>
          <cell r="D372" t="str">
            <v>kg</v>
          </cell>
          <cell r="E372">
            <v>7.75</v>
          </cell>
          <cell r="F372">
            <v>1.34</v>
          </cell>
          <cell r="G372">
            <v>9.09</v>
          </cell>
          <cell r="H372" t="str">
            <v>PINI</v>
          </cell>
        </row>
        <row r="373">
          <cell r="B373" t="str">
            <v>05.101.000202.SER</v>
          </cell>
          <cell r="C373" t="str">
            <v>Armadura de aço CA-50 para vigas Ø 10,0 mm, corte, dobra e montagem</v>
          </cell>
          <cell r="D373" t="str">
            <v>kg</v>
          </cell>
          <cell r="E373">
            <v>9.1999999999999993</v>
          </cell>
          <cell r="F373">
            <v>5.01</v>
          </cell>
          <cell r="G373">
            <v>14.21</v>
          </cell>
          <cell r="H373" t="str">
            <v>PINI</v>
          </cell>
        </row>
        <row r="374">
          <cell r="B374" t="str">
            <v>05.101.000205.SER</v>
          </cell>
          <cell r="C374" t="str">
            <v>Armadura de aço CA-50 para vigas Ø 10,0 mm, fornecimento e montagem (aço adquirido cortado e dobrado)</v>
          </cell>
          <cell r="D374" t="str">
            <v>kg</v>
          </cell>
          <cell r="E374">
            <v>8.07</v>
          </cell>
          <cell r="F374">
            <v>3.1</v>
          </cell>
          <cell r="G374">
            <v>11.17</v>
          </cell>
          <cell r="H374" t="str">
            <v>PINI</v>
          </cell>
        </row>
        <row r="375">
          <cell r="B375" t="str">
            <v>05.101.000302.SER</v>
          </cell>
          <cell r="C375" t="str">
            <v>Armadura de aço CA-50 para lajes Ø 8,0 mm, corte, dobra e montagem</v>
          </cell>
          <cell r="D375" t="str">
            <v>kg</v>
          </cell>
          <cell r="E375">
            <v>8.89</v>
          </cell>
          <cell r="F375">
            <v>2.6</v>
          </cell>
          <cell r="G375">
            <v>11.49</v>
          </cell>
          <cell r="H375" t="str">
            <v>PINI</v>
          </cell>
        </row>
        <row r="376">
          <cell r="B376" t="str">
            <v>05.101.000305.SER</v>
          </cell>
          <cell r="C376" t="str">
            <v>Armadura de aço CA-50 para lajes Ø 8,0 mm, montagem (aço adquirido cortado e dobrado)</v>
          </cell>
          <cell r="D376" t="str">
            <v>kg</v>
          </cell>
          <cell r="E376">
            <v>8.57</v>
          </cell>
          <cell r="F376">
            <v>1.22</v>
          </cell>
          <cell r="G376">
            <v>9.7899999999999991</v>
          </cell>
          <cell r="H376" t="str">
            <v>PINI</v>
          </cell>
        </row>
        <row r="377">
          <cell r="B377" t="str">
            <v>05.101.000400.SER</v>
          </cell>
          <cell r="C377" t="str">
            <v>Ancoragem de barras de aço, com resina base de poliéster</v>
          </cell>
          <cell r="D377" t="str">
            <v>dm³</v>
          </cell>
          <cell r="E377">
            <v>156.74</v>
          </cell>
          <cell r="F377">
            <v>6.22</v>
          </cell>
          <cell r="G377">
            <v>162.97</v>
          </cell>
          <cell r="H377" t="str">
            <v>PINI</v>
          </cell>
        </row>
        <row r="378">
          <cell r="B378">
            <v>0</v>
          </cell>
          <cell r="C378">
            <v>0</v>
          </cell>
          <cell r="D378">
            <v>0</v>
          </cell>
          <cell r="E378">
            <v>0</v>
          </cell>
          <cell r="F378">
            <v>0</v>
          </cell>
          <cell r="G378">
            <v>0</v>
          </cell>
          <cell r="H378" t="str">
            <v>PINI</v>
          </cell>
        </row>
        <row r="379">
          <cell r="B379" t="str">
            <v>05.102</v>
          </cell>
          <cell r="C379" t="str">
            <v>Chumbadores</v>
          </cell>
          <cell r="D379">
            <v>0</v>
          </cell>
          <cell r="E379">
            <v>0</v>
          </cell>
          <cell r="F379">
            <v>0</v>
          </cell>
          <cell r="G379">
            <v>0</v>
          </cell>
          <cell r="H379" t="str">
            <v>PINI</v>
          </cell>
        </row>
        <row r="380">
          <cell r="B380" t="str">
            <v>05.102.000010.SER</v>
          </cell>
          <cell r="C380" t="str">
            <v>Chumbadores expansíveis Ø 3/8"</v>
          </cell>
          <cell r="D380" t="str">
            <v>un</v>
          </cell>
          <cell r="E380">
            <v>3.33</v>
          </cell>
          <cell r="F380">
            <v>3.11</v>
          </cell>
          <cell r="G380">
            <v>6.44</v>
          </cell>
          <cell r="H380" t="str">
            <v>PINI</v>
          </cell>
        </row>
        <row r="381">
          <cell r="B381" t="str">
            <v>05.102.000011.SER</v>
          </cell>
          <cell r="C381" t="str">
            <v>Chumbadores expansíveis Ø 1/2"</v>
          </cell>
          <cell r="D381" t="str">
            <v>un</v>
          </cell>
          <cell r="E381">
            <v>7.02</v>
          </cell>
          <cell r="F381">
            <v>4.67</v>
          </cell>
          <cell r="G381">
            <v>11.69</v>
          </cell>
          <cell r="H381" t="str">
            <v>PINI</v>
          </cell>
        </row>
        <row r="382">
          <cell r="B382" t="str">
            <v>05.102.000012.SER</v>
          </cell>
          <cell r="C382" t="str">
            <v>Chumbadores expansíveis Ø 3/4"</v>
          </cell>
          <cell r="D382" t="str">
            <v>un</v>
          </cell>
          <cell r="E382">
            <v>17.32</v>
          </cell>
          <cell r="F382">
            <v>6.22</v>
          </cell>
          <cell r="G382">
            <v>23.54</v>
          </cell>
          <cell r="H382" t="str">
            <v>PINI</v>
          </cell>
        </row>
        <row r="383">
          <cell r="B383" t="str">
            <v>05.102.000020.SER</v>
          </cell>
          <cell r="C383" t="str">
            <v>Chumbadores químicos Ø 3/8"</v>
          </cell>
          <cell r="D383" t="str">
            <v>un</v>
          </cell>
          <cell r="E383">
            <v>23.55</v>
          </cell>
          <cell r="F383">
            <v>4.55</v>
          </cell>
          <cell r="G383">
            <v>28.1</v>
          </cell>
          <cell r="H383" t="str">
            <v>PINI</v>
          </cell>
        </row>
        <row r="384">
          <cell r="B384" t="str">
            <v>05.102.000021.SER</v>
          </cell>
          <cell r="C384" t="str">
            <v>Chumbadores químicos Ø 1/2"</v>
          </cell>
          <cell r="D384" t="str">
            <v>un</v>
          </cell>
          <cell r="E384">
            <v>32.08</v>
          </cell>
          <cell r="F384">
            <v>6.83</v>
          </cell>
          <cell r="G384">
            <v>38.9</v>
          </cell>
          <cell r="H384" t="str">
            <v>PINI</v>
          </cell>
        </row>
        <row r="385">
          <cell r="B385" t="str">
            <v>05.102.000022.SER</v>
          </cell>
          <cell r="C385" t="str">
            <v>Chumbadores químicos Ø 3/4"</v>
          </cell>
          <cell r="D385" t="str">
            <v>un</v>
          </cell>
          <cell r="E385">
            <v>67.930000000000007</v>
          </cell>
          <cell r="F385">
            <v>9.1</v>
          </cell>
          <cell r="G385">
            <v>77.03</v>
          </cell>
          <cell r="H385" t="str">
            <v>PINI</v>
          </cell>
        </row>
        <row r="386">
          <cell r="B386">
            <v>0</v>
          </cell>
          <cell r="C386">
            <v>0</v>
          </cell>
          <cell r="D386">
            <v>0</v>
          </cell>
          <cell r="E386">
            <v>0</v>
          </cell>
          <cell r="F386">
            <v>0</v>
          </cell>
          <cell r="G386">
            <v>0</v>
          </cell>
          <cell r="H386" t="str">
            <v>PINI</v>
          </cell>
        </row>
        <row r="387">
          <cell r="B387" t="str">
            <v>05.103</v>
          </cell>
          <cell r="C387" t="str">
            <v>Cimbramento</v>
          </cell>
          <cell r="D387">
            <v>0</v>
          </cell>
          <cell r="E387">
            <v>0</v>
          </cell>
          <cell r="F387">
            <v>0</v>
          </cell>
          <cell r="G387">
            <v>0</v>
          </cell>
          <cell r="H387" t="str">
            <v>PINI</v>
          </cell>
        </row>
        <row r="388">
          <cell r="B388" t="str">
            <v>05.103.000010.SER</v>
          </cell>
          <cell r="C388" t="str">
            <v>Escoramento em madeira para vigas de edificação, com pontaletes 7,5 x 7,5cm para altura entre 2,2 e 2,6 m</v>
          </cell>
          <cell r="D388" t="str">
            <v>m²</v>
          </cell>
          <cell r="E388">
            <v>135.72</v>
          </cell>
          <cell r="F388">
            <v>10.23</v>
          </cell>
          <cell r="G388">
            <v>145.94999999999999</v>
          </cell>
          <cell r="H388" t="str">
            <v>PINI</v>
          </cell>
        </row>
        <row r="389">
          <cell r="B389" t="str">
            <v>05.103.000011.SER</v>
          </cell>
          <cell r="C389" t="str">
            <v>Fabricação de escoramento em madeira para vigas de edificação, com pontaletes</v>
          </cell>
          <cell r="D389" t="str">
            <v>m²</v>
          </cell>
          <cell r="E389">
            <v>133.53</v>
          </cell>
          <cell r="F389">
            <v>5.38</v>
          </cell>
          <cell r="G389">
            <v>138.91</v>
          </cell>
          <cell r="H389" t="str">
            <v>PINI</v>
          </cell>
        </row>
        <row r="390">
          <cell r="B390" t="str">
            <v>05.103.000012.SER</v>
          </cell>
          <cell r="C390" t="str">
            <v>Montagem de escoramento em madeira para vigas de edificação, com pontaletes</v>
          </cell>
          <cell r="D390" t="str">
            <v>m²</v>
          </cell>
          <cell r="E390">
            <v>2.19</v>
          </cell>
          <cell r="F390">
            <v>4.09</v>
          </cell>
          <cell r="G390">
            <v>6.28</v>
          </cell>
          <cell r="H390" t="str">
            <v>PINI</v>
          </cell>
        </row>
        <row r="391">
          <cell r="B391" t="str">
            <v>05.103.000013.SER</v>
          </cell>
          <cell r="C391" t="str">
            <v>Desmontagem de escoramento em pontaletes para vigas de edificação</v>
          </cell>
          <cell r="D391" t="str">
            <v>m²</v>
          </cell>
          <cell r="E391">
            <v>0</v>
          </cell>
          <cell r="F391">
            <v>0.76</v>
          </cell>
          <cell r="G391">
            <v>0.76</v>
          </cell>
          <cell r="H391" t="str">
            <v>PINI</v>
          </cell>
        </row>
        <row r="392">
          <cell r="B392" t="str">
            <v>05.103.000015.SER</v>
          </cell>
          <cell r="C392" t="str">
            <v>Escoramento em madeira para lajes de edificação, com pontaletes 7,5 x 7,5cm para altura de 2,7 a 3 m</v>
          </cell>
          <cell r="D392" t="str">
            <v>m²</v>
          </cell>
          <cell r="E392">
            <v>85.84</v>
          </cell>
          <cell r="F392">
            <v>6.86</v>
          </cell>
          <cell r="G392">
            <v>92.7</v>
          </cell>
          <cell r="H392" t="str">
            <v>PINI</v>
          </cell>
        </row>
        <row r="393">
          <cell r="B393" t="str">
            <v>05.103.000016.SER</v>
          </cell>
          <cell r="C393" t="str">
            <v>Fabricação de escoramento em madeira para lajes de edificação, com pontaletes</v>
          </cell>
          <cell r="D393" t="str">
            <v>m²</v>
          </cell>
          <cell r="E393">
            <v>85.47</v>
          </cell>
          <cell r="F393">
            <v>4.3899999999999997</v>
          </cell>
          <cell r="G393">
            <v>89.86</v>
          </cell>
          <cell r="H393" t="str">
            <v>PINI</v>
          </cell>
        </row>
        <row r="394">
          <cell r="B394" t="str">
            <v>05.103.000017.SER</v>
          </cell>
          <cell r="C394" t="str">
            <v>Montagem de escoramento em madeira para lajes de edificação, com pontaletes</v>
          </cell>
          <cell r="D394" t="str">
            <v>m²</v>
          </cell>
          <cell r="E394">
            <v>0.36</v>
          </cell>
          <cell r="F394">
            <v>2.34</v>
          </cell>
          <cell r="G394">
            <v>2.7</v>
          </cell>
          <cell r="H394" t="str">
            <v>PINI</v>
          </cell>
        </row>
        <row r="395">
          <cell r="B395" t="str">
            <v>05.103.000018.SER</v>
          </cell>
          <cell r="C395" t="str">
            <v>Desmontagem de escoramento em pontaletes</v>
          </cell>
          <cell r="D395" t="str">
            <v>m²</v>
          </cell>
          <cell r="E395">
            <v>0</v>
          </cell>
          <cell r="F395">
            <v>0.13</v>
          </cell>
          <cell r="G395">
            <v>0.13</v>
          </cell>
          <cell r="H395" t="str">
            <v>PINI</v>
          </cell>
        </row>
        <row r="396">
          <cell r="B396" t="str">
            <v>05.103.000020.SER</v>
          </cell>
          <cell r="C396" t="str">
            <v>Escoramento em madeira para vigas de edificação, com escoras em eucalípto Ø 10cm para altura entre 2,2 e 3 m</v>
          </cell>
          <cell r="D396" t="str">
            <v>m²</v>
          </cell>
          <cell r="E396">
            <v>72.11</v>
          </cell>
          <cell r="F396">
            <v>9.25</v>
          </cell>
          <cell r="G396">
            <v>81.36</v>
          </cell>
          <cell r="H396" t="str">
            <v>PINI</v>
          </cell>
        </row>
        <row r="397">
          <cell r="B397" t="str">
            <v>05.103.000021.SER</v>
          </cell>
          <cell r="C397" t="str">
            <v>Fabricação de escoramento em madeira para vigas de edificação, com escoras em eucalípto</v>
          </cell>
          <cell r="D397" t="str">
            <v>m²</v>
          </cell>
          <cell r="E397">
            <v>69.930000000000007</v>
          </cell>
          <cell r="F397">
            <v>4.82</v>
          </cell>
          <cell r="G397">
            <v>74.739999999999995</v>
          </cell>
          <cell r="H397" t="str">
            <v>PINI</v>
          </cell>
        </row>
        <row r="398">
          <cell r="B398" t="str">
            <v>05.103.000022.SER</v>
          </cell>
          <cell r="C398" t="str">
            <v>Montagem de escoramento em madeira para vigas de edificação, com escoras em eucalípto</v>
          </cell>
          <cell r="D398" t="str">
            <v>m²</v>
          </cell>
          <cell r="E398">
            <v>2.19</v>
          </cell>
          <cell r="F398">
            <v>3.74</v>
          </cell>
          <cell r="G398">
            <v>5.92</v>
          </cell>
          <cell r="H398" t="str">
            <v>PINI</v>
          </cell>
        </row>
        <row r="399">
          <cell r="B399" t="str">
            <v>05.103.000023.SER</v>
          </cell>
          <cell r="C399" t="str">
            <v>Desmontagem de escoramento em eucalipto</v>
          </cell>
          <cell r="D399" t="str">
            <v>m²</v>
          </cell>
          <cell r="E399">
            <v>0</v>
          </cell>
          <cell r="F399">
            <v>0.69</v>
          </cell>
          <cell r="G399">
            <v>0.69</v>
          </cell>
          <cell r="H399" t="str">
            <v>PINI</v>
          </cell>
        </row>
        <row r="400">
          <cell r="B400" t="str">
            <v>05.103.000030.SER</v>
          </cell>
          <cell r="C400" t="str">
            <v>Cimbramento de madeira para alturas até 4 m, estruturas leves, fornecimento e montagem</v>
          </cell>
          <cell r="D400" t="str">
            <v>m³</v>
          </cell>
          <cell r="E400">
            <v>9.61</v>
          </cell>
          <cell r="F400">
            <v>23.31</v>
          </cell>
          <cell r="G400">
            <v>32.92</v>
          </cell>
          <cell r="H400" t="str">
            <v>PINI</v>
          </cell>
        </row>
        <row r="401">
          <cell r="B401" t="str">
            <v>05.103.000040.SER</v>
          </cell>
          <cell r="C401" t="str">
            <v>Cimbramento metálico tubular com equipamento obtido por locação mensal</v>
          </cell>
          <cell r="D401" t="str">
            <v>m³ x mês</v>
          </cell>
          <cell r="E401">
            <v>121.56</v>
          </cell>
          <cell r="F401">
            <v>0</v>
          </cell>
          <cell r="G401">
            <v>121.56</v>
          </cell>
          <cell r="H401" t="str">
            <v>PINI</v>
          </cell>
        </row>
        <row r="402">
          <cell r="B402" t="str">
            <v>05.103.000041.SER</v>
          </cell>
          <cell r="C402" t="str">
            <v>Cimbramento metálico tubular com equipamento obtido por locação mensal - evento de montagem e desmontagem</v>
          </cell>
          <cell r="D402" t="str">
            <v>m³x nºeven</v>
          </cell>
          <cell r="E402">
            <v>0</v>
          </cell>
          <cell r="F402">
            <v>38.299999999999997</v>
          </cell>
          <cell r="G402">
            <v>38.299999999999997</v>
          </cell>
          <cell r="H402" t="str">
            <v>PINI</v>
          </cell>
        </row>
        <row r="403">
          <cell r="B403" t="str">
            <v>05.103.000050.SER</v>
          </cell>
          <cell r="C403" t="str">
            <v>Escoramento metálico para vigas de edificação com altura entre 2 e 3,2 m com equipamento obtido por locação mensal</v>
          </cell>
          <cell r="D403" t="str">
            <v>m² x mês</v>
          </cell>
          <cell r="E403">
            <v>24.12</v>
          </cell>
          <cell r="F403">
            <v>0</v>
          </cell>
          <cell r="G403">
            <v>24.12</v>
          </cell>
          <cell r="H403" t="str">
            <v>PINI</v>
          </cell>
        </row>
        <row r="404">
          <cell r="B404" t="str">
            <v>05.103.000051.SER</v>
          </cell>
          <cell r="C404" t="str">
            <v>Escoramento metálico para vigas de edificação com altura entre 2 e 3,2 m com equipamento obtido por locação mensal - evento de montagem e desmontagem</v>
          </cell>
          <cell r="D404" t="str">
            <v>m²x nºeven</v>
          </cell>
          <cell r="E404">
            <v>36.700000000000003</v>
          </cell>
          <cell r="F404">
            <v>2.88</v>
          </cell>
          <cell r="G404">
            <v>39.57</v>
          </cell>
          <cell r="H404" t="str">
            <v>PINI</v>
          </cell>
        </row>
        <row r="405">
          <cell r="B405" t="str">
            <v>05.103.000060.SER</v>
          </cell>
          <cell r="C405" t="str">
            <v>Escoramento metálico para lajes de edificação com altura entre 2 e 3,2 m com equipamento obtido por locação mensal</v>
          </cell>
          <cell r="D405" t="str">
            <v>m² x mês</v>
          </cell>
          <cell r="E405">
            <v>17.82</v>
          </cell>
          <cell r="F405">
            <v>0</v>
          </cell>
          <cell r="G405">
            <v>17.82</v>
          </cell>
          <cell r="H405" t="str">
            <v>PINI</v>
          </cell>
        </row>
        <row r="406">
          <cell r="B406" t="str">
            <v>05.103.000061.SER</v>
          </cell>
          <cell r="C406" t="str">
            <v>Escoramento metálico para lajes de edificação com altura entre 2 e 3,2 m com equipamento obtido por locação mensal - evento de montagem e desmontagem</v>
          </cell>
          <cell r="D406" t="str">
            <v>m²x nºeven</v>
          </cell>
          <cell r="E406">
            <v>26.83</v>
          </cell>
          <cell r="F406">
            <v>2.88</v>
          </cell>
          <cell r="G406">
            <v>29.71</v>
          </cell>
          <cell r="H406" t="str">
            <v>PINI</v>
          </cell>
        </row>
        <row r="407">
          <cell r="B407">
            <v>0</v>
          </cell>
          <cell r="C407">
            <v>0</v>
          </cell>
          <cell r="D407">
            <v>0</v>
          </cell>
          <cell r="E407">
            <v>0</v>
          </cell>
          <cell r="F407">
            <v>0</v>
          </cell>
          <cell r="G407">
            <v>0</v>
          </cell>
          <cell r="H407" t="str">
            <v>PINI</v>
          </cell>
        </row>
        <row r="408">
          <cell r="B408" t="str">
            <v>05.104</v>
          </cell>
          <cell r="C408" t="str">
            <v>Concreto</v>
          </cell>
          <cell r="D408">
            <v>0</v>
          </cell>
          <cell r="E408">
            <v>0</v>
          </cell>
          <cell r="F408">
            <v>0</v>
          </cell>
          <cell r="G408">
            <v>0</v>
          </cell>
          <cell r="H408" t="str">
            <v>PINI</v>
          </cell>
        </row>
        <row r="409">
          <cell r="B409" t="str">
            <v>05.104.000005.SER</v>
          </cell>
          <cell r="C409" t="str">
            <v>Concreto dosado em central C10 S50</v>
          </cell>
          <cell r="D409" t="str">
            <v>m³</v>
          </cell>
          <cell r="E409">
            <v>513.91999999999996</v>
          </cell>
          <cell r="F409">
            <v>0</v>
          </cell>
          <cell r="G409">
            <v>513.91999999999996</v>
          </cell>
          <cell r="H409" t="str">
            <v>PINI</v>
          </cell>
        </row>
        <row r="410">
          <cell r="B410" t="str">
            <v>05.104.000010.SER</v>
          </cell>
          <cell r="C410" t="str">
            <v>Concreto dosado em central C15 S50</v>
          </cell>
          <cell r="D410" t="str">
            <v>m³</v>
          </cell>
          <cell r="E410">
            <v>538.39</v>
          </cell>
          <cell r="F410">
            <v>0</v>
          </cell>
          <cell r="G410">
            <v>538.39</v>
          </cell>
          <cell r="H410" t="str">
            <v>PINI</v>
          </cell>
        </row>
        <row r="411">
          <cell r="B411" t="str">
            <v>05.104.000015.SER</v>
          </cell>
          <cell r="C411" t="str">
            <v>Concreto dosado em central C20 S50</v>
          </cell>
          <cell r="D411" t="str">
            <v>m³</v>
          </cell>
          <cell r="E411">
            <v>611.79999999999995</v>
          </cell>
          <cell r="F411">
            <v>0</v>
          </cell>
          <cell r="G411">
            <v>611.79999999999995</v>
          </cell>
          <cell r="H411" t="str">
            <v>PINI</v>
          </cell>
        </row>
        <row r="412">
          <cell r="B412" t="str">
            <v>05.104.000020.SER</v>
          </cell>
          <cell r="C412" t="str">
            <v>Concreto dosado em central C20 S220 (auto-adensável)</v>
          </cell>
          <cell r="D412" t="str">
            <v>m³</v>
          </cell>
          <cell r="E412">
            <v>685.22</v>
          </cell>
          <cell r="F412">
            <v>0</v>
          </cell>
          <cell r="G412">
            <v>685.22</v>
          </cell>
          <cell r="H412" t="str">
            <v>PINI</v>
          </cell>
        </row>
        <row r="413">
          <cell r="B413" t="str">
            <v>05.104.000025.SER</v>
          </cell>
          <cell r="C413" t="str">
            <v>Concreto dosado em central C25 S50</v>
          </cell>
          <cell r="D413" t="str">
            <v>m³</v>
          </cell>
          <cell r="E413">
            <v>666.87</v>
          </cell>
          <cell r="F413">
            <v>0</v>
          </cell>
          <cell r="G413">
            <v>666.87</v>
          </cell>
          <cell r="H413" t="str">
            <v>PINI</v>
          </cell>
        </row>
        <row r="414">
          <cell r="B414" t="str">
            <v>05.104.000030.SER</v>
          </cell>
          <cell r="C414" t="str">
            <v>Concreto dosado em central C25 S220 (auto-adensável)</v>
          </cell>
          <cell r="D414" t="str">
            <v>m³</v>
          </cell>
          <cell r="E414">
            <v>746.9</v>
          </cell>
          <cell r="F414">
            <v>0</v>
          </cell>
          <cell r="G414">
            <v>746.9</v>
          </cell>
          <cell r="H414" t="str">
            <v>PINI</v>
          </cell>
        </row>
        <row r="415">
          <cell r="B415" t="str">
            <v>05.104.000035.SER</v>
          </cell>
          <cell r="C415" t="str">
            <v>Concreto dosado em central C30 S50</v>
          </cell>
          <cell r="D415" t="str">
            <v>m³</v>
          </cell>
          <cell r="E415">
            <v>697.46</v>
          </cell>
          <cell r="F415">
            <v>0</v>
          </cell>
          <cell r="G415">
            <v>697.46</v>
          </cell>
          <cell r="H415" t="str">
            <v>PINI</v>
          </cell>
        </row>
        <row r="416">
          <cell r="B416" t="str">
            <v>05.104.000040.SER</v>
          </cell>
          <cell r="C416" t="str">
            <v>Concreto dosado em central C30 S220 (auto-adensável)</v>
          </cell>
          <cell r="D416" t="str">
            <v>m³</v>
          </cell>
          <cell r="E416">
            <v>781.15</v>
          </cell>
          <cell r="F416">
            <v>0</v>
          </cell>
          <cell r="G416">
            <v>781.15</v>
          </cell>
          <cell r="H416" t="str">
            <v>PINI</v>
          </cell>
        </row>
        <row r="417">
          <cell r="B417" t="str">
            <v>05.104.000045.SER</v>
          </cell>
          <cell r="C417" t="str">
            <v>Concreto dosado em central C30 S100 adicionado de 0,6 Kg/m³ de fibras sintéticas</v>
          </cell>
          <cell r="D417" t="str">
            <v>m³</v>
          </cell>
          <cell r="E417">
            <v>1101.99</v>
          </cell>
          <cell r="F417">
            <v>0</v>
          </cell>
          <cell r="G417">
            <v>1101.99</v>
          </cell>
          <cell r="H417" t="str">
            <v>PINI</v>
          </cell>
        </row>
        <row r="418">
          <cell r="B418" t="str">
            <v>05.104.000050.SER</v>
          </cell>
          <cell r="C418" t="str">
            <v>Concreto dosado em central C35 S50</v>
          </cell>
          <cell r="D418" t="str">
            <v>m³</v>
          </cell>
          <cell r="E418">
            <v>758.64</v>
          </cell>
          <cell r="F418">
            <v>0</v>
          </cell>
          <cell r="G418">
            <v>758.64</v>
          </cell>
          <cell r="H418" t="str">
            <v>PINI</v>
          </cell>
        </row>
        <row r="419">
          <cell r="B419" t="str">
            <v>05.104.000055.SER</v>
          </cell>
          <cell r="C419" t="str">
            <v>Concreto dosado em central C35 S220 (auto-adensável)</v>
          </cell>
          <cell r="D419" t="str">
            <v>m³</v>
          </cell>
          <cell r="E419">
            <v>849.68</v>
          </cell>
          <cell r="F419">
            <v>0</v>
          </cell>
          <cell r="G419">
            <v>849.68</v>
          </cell>
          <cell r="H419" t="str">
            <v>PINI</v>
          </cell>
        </row>
        <row r="420">
          <cell r="B420" t="str">
            <v>05.104.000060.SER</v>
          </cell>
          <cell r="C420" t="str">
            <v>Concreto dosado em central C40 S50</v>
          </cell>
          <cell r="D420" t="str">
            <v>m³</v>
          </cell>
          <cell r="E420">
            <v>801.47</v>
          </cell>
          <cell r="F420">
            <v>0</v>
          </cell>
          <cell r="G420">
            <v>801.47</v>
          </cell>
          <cell r="H420" t="str">
            <v>PINI</v>
          </cell>
        </row>
        <row r="421">
          <cell r="B421" t="str">
            <v>05.104.000065.SER</v>
          </cell>
          <cell r="C421" t="str">
            <v>Concreto dosado em central C40 S220 (auto-adensável)</v>
          </cell>
          <cell r="D421" t="str">
            <v>m³</v>
          </cell>
          <cell r="E421">
            <v>897.65</v>
          </cell>
          <cell r="F421">
            <v>0</v>
          </cell>
          <cell r="G421">
            <v>897.65</v>
          </cell>
          <cell r="H421" t="str">
            <v>PINI</v>
          </cell>
        </row>
        <row r="422">
          <cell r="B422" t="str">
            <v>05.104.000070.SER</v>
          </cell>
          <cell r="C422" t="str">
            <v>Concreto dosado em central C45 S50</v>
          </cell>
          <cell r="D422" t="str">
            <v>m³</v>
          </cell>
          <cell r="E422">
            <v>874.88</v>
          </cell>
          <cell r="F422">
            <v>0</v>
          </cell>
          <cell r="G422">
            <v>874.88</v>
          </cell>
          <cell r="H422" t="str">
            <v>PINI</v>
          </cell>
        </row>
        <row r="423">
          <cell r="B423" t="str">
            <v>05.104.000075.SER</v>
          </cell>
          <cell r="C423" t="str">
            <v>Concreto dosado em central C50 S160 relação água/cimento: 0,4</v>
          </cell>
          <cell r="D423" t="str">
            <v>m³</v>
          </cell>
          <cell r="E423">
            <v>1223.6199999999999</v>
          </cell>
          <cell r="F423">
            <v>0</v>
          </cell>
          <cell r="G423">
            <v>1223.6199999999999</v>
          </cell>
          <cell r="H423" t="str">
            <v>PINI</v>
          </cell>
        </row>
        <row r="424">
          <cell r="B424" t="str">
            <v>05.104.000080.SER</v>
          </cell>
          <cell r="C424" t="str">
            <v>Concreto dosado em central C75 S160 relação água/cimento: 0,4</v>
          </cell>
          <cell r="D424" t="str">
            <v>m³</v>
          </cell>
          <cell r="E424">
            <v>1682.47</v>
          </cell>
          <cell r="F424">
            <v>0</v>
          </cell>
          <cell r="G424">
            <v>1682.47</v>
          </cell>
          <cell r="H424" t="str">
            <v>PINI</v>
          </cell>
        </row>
        <row r="425">
          <cell r="B425" t="str">
            <v>05.104.000085.SER</v>
          </cell>
          <cell r="C425" t="str">
            <v>Concreto ciclópico C15 S50 - preparo e lançamento - com 30% de pedra rachão, controle "B"</v>
          </cell>
          <cell r="D425" t="str">
            <v>m³</v>
          </cell>
          <cell r="E425">
            <v>586.87</v>
          </cell>
          <cell r="F425">
            <v>135.83000000000001</v>
          </cell>
          <cell r="G425">
            <v>722.7</v>
          </cell>
          <cell r="H425" t="str">
            <v>PINI</v>
          </cell>
        </row>
        <row r="426">
          <cell r="B426" t="str">
            <v>05.104.000090.SER</v>
          </cell>
          <cell r="C426" t="str">
            <v>Concreto preparado na obra C15 S50, controle "B"</v>
          </cell>
          <cell r="D426" t="str">
            <v>m³</v>
          </cell>
          <cell r="E426">
            <v>698.17</v>
          </cell>
          <cell r="F426">
            <v>84.06</v>
          </cell>
          <cell r="G426">
            <v>782.23</v>
          </cell>
          <cell r="H426" t="str">
            <v>PINI</v>
          </cell>
        </row>
        <row r="427">
          <cell r="B427" t="str">
            <v>05.104.000095.SER</v>
          </cell>
          <cell r="C427" t="str">
            <v>Concreto preparado na obra C15 S50, controle "C"</v>
          </cell>
          <cell r="D427" t="str">
            <v>m³</v>
          </cell>
          <cell r="E427">
            <v>704.38</v>
          </cell>
          <cell r="F427">
            <v>84.06</v>
          </cell>
          <cell r="G427">
            <v>788.44</v>
          </cell>
          <cell r="H427" t="str">
            <v>PINI</v>
          </cell>
        </row>
        <row r="428">
          <cell r="B428" t="str">
            <v>05.104.000100.SER</v>
          </cell>
          <cell r="C428" t="str">
            <v>Concreto preparado na obra C15 S50 com seixo rolado, controle "C"</v>
          </cell>
          <cell r="D428" t="str">
            <v>m³</v>
          </cell>
          <cell r="E428">
            <v>821.1</v>
          </cell>
          <cell r="F428">
            <v>84.06</v>
          </cell>
          <cell r="G428">
            <v>905.15</v>
          </cell>
          <cell r="H428" t="str">
            <v>PINI</v>
          </cell>
        </row>
        <row r="429">
          <cell r="B429" t="str">
            <v>05.104.000105.SER</v>
          </cell>
          <cell r="C429" t="str">
            <v>Concreto preparado na obra C15 S50, controle "A"</v>
          </cell>
          <cell r="D429" t="str">
            <v>m³</v>
          </cell>
          <cell r="E429">
            <v>692.22</v>
          </cell>
          <cell r="F429">
            <v>84.06</v>
          </cell>
          <cell r="G429">
            <v>776.28</v>
          </cell>
          <cell r="H429" t="str">
            <v>PINI</v>
          </cell>
        </row>
        <row r="430">
          <cell r="B430" t="str">
            <v>05.104.000110.SER</v>
          </cell>
          <cell r="C430" t="str">
            <v>Concreto preparado na obra C15 S50, controle "A", brita 1</v>
          </cell>
          <cell r="D430" t="str">
            <v>m³</v>
          </cell>
          <cell r="E430">
            <v>702.64</v>
          </cell>
          <cell r="F430">
            <v>84.06</v>
          </cell>
          <cell r="G430">
            <v>786.7</v>
          </cell>
          <cell r="H430" t="str">
            <v>PINI</v>
          </cell>
        </row>
        <row r="431">
          <cell r="B431" t="str">
            <v>05.104.000115.SER</v>
          </cell>
          <cell r="C431" t="str">
            <v>Concreto preparado na obra C20 S50, controle "B"</v>
          </cell>
          <cell r="D431" t="str">
            <v>m³</v>
          </cell>
          <cell r="E431">
            <v>716.7</v>
          </cell>
          <cell r="F431">
            <v>84.06</v>
          </cell>
          <cell r="G431">
            <v>800.76</v>
          </cell>
          <cell r="H431" t="str">
            <v>PINI</v>
          </cell>
        </row>
        <row r="432">
          <cell r="B432" t="str">
            <v>05.104.000120.SER</v>
          </cell>
          <cell r="C432" t="str">
            <v>Concreto preparado na obra C20 S50 com seixo rolado, controle "B"</v>
          </cell>
          <cell r="D432" t="str">
            <v>m³</v>
          </cell>
          <cell r="E432">
            <v>834.09</v>
          </cell>
          <cell r="F432">
            <v>84.06</v>
          </cell>
          <cell r="G432">
            <v>918.15</v>
          </cell>
          <cell r="H432" t="str">
            <v>PINI</v>
          </cell>
        </row>
        <row r="433">
          <cell r="B433" t="str">
            <v>05.104.000125.SER</v>
          </cell>
          <cell r="C433" t="str">
            <v>Concreto preparado na obra C20 S50, controle "A"</v>
          </cell>
          <cell r="D433" t="str">
            <v>m³</v>
          </cell>
          <cell r="E433">
            <v>710.07</v>
          </cell>
          <cell r="F433">
            <v>84.06</v>
          </cell>
          <cell r="G433">
            <v>794.13</v>
          </cell>
          <cell r="H433" t="str">
            <v>PINI</v>
          </cell>
        </row>
        <row r="434">
          <cell r="B434" t="str">
            <v>05.104.000130.SER</v>
          </cell>
          <cell r="C434" t="str">
            <v>Concreto preparado na obra C20 S50, controle "A", brita 1</v>
          </cell>
          <cell r="D434" t="str">
            <v>m³</v>
          </cell>
          <cell r="E434">
            <v>604.09</v>
          </cell>
          <cell r="F434">
            <v>84.06</v>
          </cell>
          <cell r="G434">
            <v>688.15</v>
          </cell>
          <cell r="H434" t="str">
            <v>PINI</v>
          </cell>
        </row>
        <row r="435">
          <cell r="B435" t="str">
            <v>05.104.000135.SER</v>
          </cell>
          <cell r="C435" t="str">
            <v>Concreto preparado na obra C20 S50, controle "B", brita 1</v>
          </cell>
          <cell r="D435" t="str">
            <v>m³</v>
          </cell>
          <cell r="E435">
            <v>615.73</v>
          </cell>
          <cell r="F435">
            <v>84.06</v>
          </cell>
          <cell r="G435">
            <v>699.78</v>
          </cell>
          <cell r="H435" t="str">
            <v>PINI</v>
          </cell>
        </row>
        <row r="436">
          <cell r="B436" t="str">
            <v>05.104.000140.SER</v>
          </cell>
          <cell r="C436" t="str">
            <v>Concreto preparado na obra C25 S50 com seixo rolado, controle "A"</v>
          </cell>
          <cell r="D436" t="str">
            <v>m³</v>
          </cell>
          <cell r="E436">
            <v>848.6</v>
          </cell>
          <cell r="F436">
            <v>84.06</v>
          </cell>
          <cell r="G436">
            <v>932.66</v>
          </cell>
          <cell r="H436" t="str">
            <v>PINI</v>
          </cell>
        </row>
        <row r="437">
          <cell r="B437" t="str">
            <v>05.104.000145.SER</v>
          </cell>
          <cell r="C437" t="str">
            <v>Concreto preparado na obra C25 S50, controle "A"</v>
          </cell>
          <cell r="D437" t="str">
            <v>m³</v>
          </cell>
          <cell r="E437">
            <v>730.38</v>
          </cell>
          <cell r="F437">
            <v>84.06</v>
          </cell>
          <cell r="G437">
            <v>814.43</v>
          </cell>
          <cell r="H437" t="str">
            <v>PINI</v>
          </cell>
        </row>
        <row r="438">
          <cell r="B438" t="str">
            <v>05.104.000150.SER</v>
          </cell>
          <cell r="C438" t="str">
            <v>Concreto preparado na obra C25 S50, controle "A", brita 1</v>
          </cell>
          <cell r="D438" t="str">
            <v>m³</v>
          </cell>
          <cell r="E438">
            <v>627.78</v>
          </cell>
          <cell r="F438">
            <v>84.06</v>
          </cell>
          <cell r="G438">
            <v>711.84</v>
          </cell>
          <cell r="H438" t="str">
            <v>PINI</v>
          </cell>
        </row>
        <row r="439">
          <cell r="B439" t="str">
            <v>05.104.000155.SER</v>
          </cell>
          <cell r="C439" t="str">
            <v>Concreto preparado na obra C25 S50, controle "B", brita 1</v>
          </cell>
          <cell r="D439" t="str">
            <v>m³</v>
          </cell>
          <cell r="E439">
            <v>640.92999999999995</v>
          </cell>
          <cell r="F439">
            <v>84.06</v>
          </cell>
          <cell r="G439">
            <v>724.99</v>
          </cell>
          <cell r="H439" t="str">
            <v>PINI</v>
          </cell>
        </row>
        <row r="440">
          <cell r="B440" t="str">
            <v>05.104.000160.SER</v>
          </cell>
          <cell r="C440" t="str">
            <v>Concreto preparado na obra C30 S50, controle "A"</v>
          </cell>
          <cell r="D440" t="str">
            <v>m³</v>
          </cell>
          <cell r="E440">
            <v>778.63</v>
          </cell>
          <cell r="F440">
            <v>84.06</v>
          </cell>
          <cell r="G440">
            <v>862.69</v>
          </cell>
          <cell r="H440" t="str">
            <v>PINI</v>
          </cell>
        </row>
        <row r="441">
          <cell r="B441" t="str">
            <v>05.104.000165.SER</v>
          </cell>
          <cell r="C441" t="str">
            <v>Concreto preparado na obra C30 S50, controle "A", brita 1</v>
          </cell>
          <cell r="D441" t="str">
            <v>m³</v>
          </cell>
          <cell r="E441">
            <v>653.76</v>
          </cell>
          <cell r="F441">
            <v>84.06</v>
          </cell>
          <cell r="G441">
            <v>737.82</v>
          </cell>
          <cell r="H441" t="str">
            <v>PINI</v>
          </cell>
        </row>
        <row r="442">
          <cell r="B442" t="str">
            <v>05.104.000170.SER</v>
          </cell>
          <cell r="C442" t="str">
            <v>Concreto preparado na obra C30 S50, controle "B", brita 1</v>
          </cell>
          <cell r="D442" t="str">
            <v>m³</v>
          </cell>
          <cell r="E442">
            <v>669.99</v>
          </cell>
          <cell r="F442">
            <v>84.06</v>
          </cell>
          <cell r="G442">
            <v>754.05</v>
          </cell>
          <cell r="H442" t="str">
            <v>PINI</v>
          </cell>
        </row>
        <row r="443">
          <cell r="B443" t="str">
            <v>05.104.000175.SER</v>
          </cell>
          <cell r="C443" t="str">
            <v>Concreto preparado na obra C35 S50, controle "A"</v>
          </cell>
          <cell r="D443" t="str">
            <v>m³</v>
          </cell>
          <cell r="E443">
            <v>776.67</v>
          </cell>
          <cell r="F443">
            <v>84.06</v>
          </cell>
          <cell r="G443">
            <v>860.73</v>
          </cell>
          <cell r="H443" t="str">
            <v>PINI</v>
          </cell>
        </row>
        <row r="444">
          <cell r="B444" t="str">
            <v>05.104.000180.SER</v>
          </cell>
          <cell r="C444" t="str">
            <v>Concreto preparado na obra C35 S50, controle "A", brita 1</v>
          </cell>
          <cell r="D444" t="str">
            <v>m³</v>
          </cell>
          <cell r="E444">
            <v>686.17</v>
          </cell>
          <cell r="F444">
            <v>84.06</v>
          </cell>
          <cell r="G444">
            <v>770.23</v>
          </cell>
          <cell r="H444" t="str">
            <v>PINI</v>
          </cell>
        </row>
        <row r="445">
          <cell r="B445" t="str">
            <v>05.104.000185.SER</v>
          </cell>
          <cell r="C445" t="str">
            <v>Concreto preparado na obra C35 S50, controle "B", brita 1</v>
          </cell>
          <cell r="D445" t="str">
            <v>m³</v>
          </cell>
          <cell r="E445">
            <v>704.08</v>
          </cell>
          <cell r="F445">
            <v>84.06</v>
          </cell>
          <cell r="G445">
            <v>788.14</v>
          </cell>
          <cell r="H445" t="str">
            <v>PINI</v>
          </cell>
        </row>
        <row r="446">
          <cell r="B446" t="str">
            <v>05.104.000190.SER</v>
          </cell>
          <cell r="C446" t="str">
            <v>Concreto preparado na obra C40 S50, controle "A"</v>
          </cell>
          <cell r="D446" t="str">
            <v>m³</v>
          </cell>
          <cell r="E446">
            <v>804.18</v>
          </cell>
          <cell r="F446">
            <v>84.06</v>
          </cell>
          <cell r="G446">
            <v>888.23</v>
          </cell>
          <cell r="H446" t="str">
            <v>PINI</v>
          </cell>
        </row>
        <row r="447">
          <cell r="B447" t="str">
            <v>05.104.000195.SER</v>
          </cell>
          <cell r="C447" t="str">
            <v>Concreto preparado na obra C40 S50, controle "A", brita 1</v>
          </cell>
          <cell r="D447" t="str">
            <v>m³</v>
          </cell>
          <cell r="E447">
            <v>821.07</v>
          </cell>
          <cell r="F447">
            <v>84.06</v>
          </cell>
          <cell r="G447">
            <v>905.13</v>
          </cell>
          <cell r="H447" t="str">
            <v>PINI</v>
          </cell>
        </row>
        <row r="448">
          <cell r="B448" t="str">
            <v>05.104.000200.SER</v>
          </cell>
          <cell r="C448" t="str">
            <v>Concreto - aplicação e adensamento com vibrador de imersão com motor elétrico</v>
          </cell>
          <cell r="D448" t="str">
            <v>m³</v>
          </cell>
          <cell r="E448">
            <v>1.46</v>
          </cell>
          <cell r="F448">
            <v>98.52</v>
          </cell>
          <cell r="G448">
            <v>99.98</v>
          </cell>
          <cell r="H448" t="str">
            <v>PINI</v>
          </cell>
        </row>
        <row r="449">
          <cell r="B449" t="str">
            <v>05.104.000205.SER</v>
          </cell>
          <cell r="C449" t="str">
            <v>Concreto - aplicação e adensamento com vibrador de imersão com motor à gasolina</v>
          </cell>
          <cell r="D449" t="str">
            <v>m³</v>
          </cell>
          <cell r="E449">
            <v>6.71</v>
          </cell>
          <cell r="F449">
            <v>98.52</v>
          </cell>
          <cell r="G449">
            <v>105.23</v>
          </cell>
          <cell r="H449" t="str">
            <v>PINI</v>
          </cell>
        </row>
        <row r="450">
          <cell r="B450" t="str">
            <v>05.104.000210.SER</v>
          </cell>
          <cell r="C450" t="str">
            <v>Adensamento e regularização de superfície de concreto empregando régua simples, profundidade até 15 cm</v>
          </cell>
          <cell r="D450" t="str">
            <v>m²</v>
          </cell>
          <cell r="E450">
            <v>0.03</v>
          </cell>
          <cell r="F450">
            <v>1.63</v>
          </cell>
          <cell r="G450">
            <v>1.66</v>
          </cell>
          <cell r="H450" t="str">
            <v>PINI</v>
          </cell>
        </row>
        <row r="451">
          <cell r="B451" t="str">
            <v>05.104.000215.SER</v>
          </cell>
          <cell r="C451" t="str">
            <v>Adensamento e regularização de superfície de concreto empregando régua dupla, profundidade até 20 cm</v>
          </cell>
          <cell r="D451" t="str">
            <v>m²</v>
          </cell>
          <cell r="E451">
            <v>0.1</v>
          </cell>
          <cell r="F451">
            <v>2.46</v>
          </cell>
          <cell r="G451">
            <v>2.5499999999999998</v>
          </cell>
          <cell r="H451" t="str">
            <v>PINI</v>
          </cell>
        </row>
        <row r="452">
          <cell r="B452" t="str">
            <v>05.104.000220.SER</v>
          </cell>
          <cell r="C452" t="str">
            <v>Bombeamento de concreto</v>
          </cell>
          <cell r="D452" t="str">
            <v>m³</v>
          </cell>
          <cell r="E452">
            <v>67.59</v>
          </cell>
          <cell r="F452">
            <v>0</v>
          </cell>
          <cell r="G452">
            <v>67.59</v>
          </cell>
          <cell r="H452" t="str">
            <v>PINI</v>
          </cell>
        </row>
        <row r="453">
          <cell r="B453" t="str">
            <v>05.104.000225.SER</v>
          </cell>
          <cell r="C453" t="str">
            <v>Concreto leve CL10 S50, com argila expandida Ø 15 mm, controle "A"</v>
          </cell>
          <cell r="D453" t="str">
            <v>m³</v>
          </cell>
          <cell r="E453">
            <v>1071.3499999999999</v>
          </cell>
          <cell r="F453">
            <v>84.06</v>
          </cell>
          <cell r="G453">
            <v>1155.4100000000001</v>
          </cell>
          <cell r="H453" t="str">
            <v>PINI</v>
          </cell>
        </row>
        <row r="454">
          <cell r="B454" t="str">
            <v>05.104.000230.SER</v>
          </cell>
          <cell r="C454" t="str">
            <v>Concreto leve CL10 S50, com argila expandida Ø 15 mm, controle "B"</v>
          </cell>
          <cell r="D454" t="str">
            <v>m³</v>
          </cell>
          <cell r="E454">
            <v>1078.4000000000001</v>
          </cell>
          <cell r="F454">
            <v>84.06</v>
          </cell>
          <cell r="G454">
            <v>1162.45</v>
          </cell>
          <cell r="H454" t="str">
            <v>PINI</v>
          </cell>
        </row>
        <row r="455">
          <cell r="B455" t="str">
            <v>05.104.000235.SER</v>
          </cell>
          <cell r="C455" t="str">
            <v>Concreto leve CL10 S50, com argila expandida Ø 15 mm, controle "C"</v>
          </cell>
          <cell r="D455" t="str">
            <v>m³</v>
          </cell>
          <cell r="E455">
            <v>1085.44</v>
          </cell>
          <cell r="F455">
            <v>84.06</v>
          </cell>
          <cell r="G455">
            <v>1169.5</v>
          </cell>
          <cell r="H455" t="str">
            <v>PINI</v>
          </cell>
        </row>
        <row r="456">
          <cell r="B456" t="str">
            <v>05.104.000240.SER</v>
          </cell>
          <cell r="C456" t="str">
            <v>Concreto leve CL10 S50, com argila expandida Ø 22 mm, controle "A"</v>
          </cell>
          <cell r="D456" t="str">
            <v>m³</v>
          </cell>
          <cell r="E456">
            <v>1327.74</v>
          </cell>
          <cell r="F456">
            <v>84.06</v>
          </cell>
          <cell r="G456">
            <v>1411.8</v>
          </cell>
          <cell r="H456" t="str">
            <v>PINI</v>
          </cell>
        </row>
        <row r="457">
          <cell r="B457" t="str">
            <v>05.104.000245.SER</v>
          </cell>
          <cell r="C457" t="str">
            <v>Concreto leve CL10 S50, com argila expandida Ø 22 mm, controle "B"</v>
          </cell>
          <cell r="D457" t="str">
            <v>m³</v>
          </cell>
          <cell r="E457">
            <v>1334.37</v>
          </cell>
          <cell r="F457">
            <v>84.06</v>
          </cell>
          <cell r="G457">
            <v>1418.43</v>
          </cell>
          <cell r="H457" t="str">
            <v>PINI</v>
          </cell>
        </row>
        <row r="458">
          <cell r="B458" t="str">
            <v>05.104.000250.SER</v>
          </cell>
          <cell r="C458" t="str">
            <v>Concreto leve CL10 S50, com argila expandida Ø 22 mm, controle "C"</v>
          </cell>
          <cell r="D458" t="str">
            <v>m³</v>
          </cell>
          <cell r="E458">
            <v>1340.74</v>
          </cell>
          <cell r="F458">
            <v>84.06</v>
          </cell>
          <cell r="G458">
            <v>1424.8</v>
          </cell>
          <cell r="H458" t="str">
            <v>PINI</v>
          </cell>
        </row>
        <row r="459">
          <cell r="B459" t="str">
            <v>05.104.000255.SER</v>
          </cell>
          <cell r="C459" t="str">
            <v>Concreto leve CL15 S50, com argila expandida Ø 15 mm, controle "A"</v>
          </cell>
          <cell r="D459" t="str">
            <v>m³</v>
          </cell>
          <cell r="E459">
            <v>1092.9100000000001</v>
          </cell>
          <cell r="F459">
            <v>84.06</v>
          </cell>
          <cell r="G459">
            <v>1176.96</v>
          </cell>
          <cell r="H459" t="str">
            <v>PINI</v>
          </cell>
        </row>
        <row r="460">
          <cell r="B460" t="str">
            <v>05.104.000260.SER</v>
          </cell>
          <cell r="C460" t="str">
            <v>Concreto leve CL15 S50, com argila expandida Ø 15 mm, controle "B"</v>
          </cell>
          <cell r="D460" t="str">
            <v>m³</v>
          </cell>
          <cell r="E460">
            <v>1100.3699999999999</v>
          </cell>
          <cell r="F460">
            <v>84.06</v>
          </cell>
          <cell r="G460">
            <v>1184.43</v>
          </cell>
          <cell r="H460" t="str">
            <v>PINI</v>
          </cell>
        </row>
        <row r="461">
          <cell r="B461" t="str">
            <v>05.104.000265.SER</v>
          </cell>
          <cell r="C461" t="str">
            <v>Concreto leve CL15 S50, com argila expandida Ø 15 mm, controle "C"</v>
          </cell>
          <cell r="D461" t="str">
            <v>m³</v>
          </cell>
          <cell r="E461">
            <v>1107.83</v>
          </cell>
          <cell r="F461">
            <v>84.06</v>
          </cell>
          <cell r="G461">
            <v>1191.8900000000001</v>
          </cell>
          <cell r="H461" t="str">
            <v>PINI</v>
          </cell>
        </row>
        <row r="462">
          <cell r="B462" t="str">
            <v>05.104.000270.SER</v>
          </cell>
          <cell r="C462" t="str">
            <v>Concreto leve CL15 S50, com argila expandida Ø 22 mm, controle "A"</v>
          </cell>
          <cell r="D462" t="str">
            <v>m³</v>
          </cell>
          <cell r="E462">
            <v>1347.79</v>
          </cell>
          <cell r="F462">
            <v>84.06</v>
          </cell>
          <cell r="G462">
            <v>1431.84</v>
          </cell>
          <cell r="H462" t="str">
            <v>PINI</v>
          </cell>
        </row>
        <row r="463">
          <cell r="B463" t="str">
            <v>05.104.000275.SER</v>
          </cell>
          <cell r="C463" t="str">
            <v>Concreto leve CL15 S50, com argila expandida Ø 22 mm, controle "B"</v>
          </cell>
          <cell r="D463" t="str">
            <v>m³</v>
          </cell>
          <cell r="E463">
            <v>1354.83</v>
          </cell>
          <cell r="F463">
            <v>84.06</v>
          </cell>
          <cell r="G463">
            <v>1438.89</v>
          </cell>
          <cell r="H463" t="str">
            <v>PINI</v>
          </cell>
        </row>
        <row r="464">
          <cell r="B464" t="str">
            <v>05.104.000280.SER</v>
          </cell>
          <cell r="C464" t="str">
            <v>Concreto leve CL15 S50, com argila expandida Ø 22 mm, controle "C"</v>
          </cell>
          <cell r="D464" t="str">
            <v>m³</v>
          </cell>
          <cell r="E464">
            <v>1362.3</v>
          </cell>
          <cell r="F464">
            <v>84.06</v>
          </cell>
          <cell r="G464">
            <v>1446.35</v>
          </cell>
          <cell r="H464" t="str">
            <v>PINI</v>
          </cell>
        </row>
        <row r="465">
          <cell r="B465" t="str">
            <v>05.104.000285.SER</v>
          </cell>
          <cell r="C465" t="str">
            <v>Concreto leve CL20 S50, com argila expandida Ø 15 mm, controle "A"</v>
          </cell>
          <cell r="D465" t="str">
            <v>m³</v>
          </cell>
          <cell r="E465">
            <v>1115.71</v>
          </cell>
          <cell r="F465">
            <v>84.06</v>
          </cell>
          <cell r="G465">
            <v>1199.77</v>
          </cell>
          <cell r="H465" t="str">
            <v>PINI</v>
          </cell>
        </row>
        <row r="466">
          <cell r="B466" t="str">
            <v>05.104.000290.SER</v>
          </cell>
          <cell r="C466" t="str">
            <v>Concreto leve CL20 S50, com argila expandida Ø 15 mm, controle "B"</v>
          </cell>
          <cell r="D466" t="str">
            <v>m³</v>
          </cell>
          <cell r="E466">
            <v>1124.27</v>
          </cell>
          <cell r="F466">
            <v>84.06</v>
          </cell>
          <cell r="G466">
            <v>1208.33</v>
          </cell>
          <cell r="H466" t="str">
            <v>PINI</v>
          </cell>
        </row>
        <row r="467">
          <cell r="B467" t="str">
            <v>05.104.000295.SER</v>
          </cell>
          <cell r="C467" t="str">
            <v>Concreto leve CL20 S50, com argila expandida Ø 22 mm, controle "A"</v>
          </cell>
          <cell r="D467" t="str">
            <v>m³</v>
          </cell>
          <cell r="E467">
            <v>1369.76</v>
          </cell>
          <cell r="F467">
            <v>84.06</v>
          </cell>
          <cell r="G467">
            <v>1453.82</v>
          </cell>
          <cell r="H467" t="str">
            <v>PINI</v>
          </cell>
        </row>
        <row r="468">
          <cell r="B468" t="str">
            <v>05.104.000300.SER</v>
          </cell>
          <cell r="C468" t="str">
            <v>Concreto leve CL20 S50, com argila expandida Ø 22 mm, controle "B"</v>
          </cell>
          <cell r="D468" t="str">
            <v>m³</v>
          </cell>
          <cell r="E468">
            <v>1377.9</v>
          </cell>
          <cell r="F468">
            <v>84.06</v>
          </cell>
          <cell r="G468">
            <v>1461.96</v>
          </cell>
          <cell r="H468" t="str">
            <v>PINI</v>
          </cell>
        </row>
        <row r="469">
          <cell r="B469" t="str">
            <v>05.104.000305.SER</v>
          </cell>
          <cell r="C469" t="str">
            <v>Concreto leve CL25 S50, com argila expandida Ø 15 mm, controle "A"</v>
          </cell>
          <cell r="D469" t="str">
            <v>m³</v>
          </cell>
          <cell r="E469">
            <v>1141.97</v>
          </cell>
          <cell r="F469">
            <v>84.06</v>
          </cell>
          <cell r="G469">
            <v>1226.02</v>
          </cell>
          <cell r="H469" t="str">
            <v>PINI</v>
          </cell>
        </row>
        <row r="470">
          <cell r="B470" t="str">
            <v>05.104.000310.SER</v>
          </cell>
          <cell r="C470" t="str">
            <v>Concreto leve CL25 S50, com argila expandida Ø 22 mm, controle "A"</v>
          </cell>
          <cell r="D470" t="str">
            <v>m³</v>
          </cell>
          <cell r="E470">
            <v>1394.5</v>
          </cell>
          <cell r="F470">
            <v>84.06</v>
          </cell>
          <cell r="G470">
            <v>1478.56</v>
          </cell>
          <cell r="H470" t="str">
            <v>PINI</v>
          </cell>
        </row>
        <row r="471">
          <cell r="B471" t="str">
            <v>05.104.000315.SER</v>
          </cell>
          <cell r="C471" t="str">
            <v>Concreto leve, com agregado de poliestireno expandido, densidade 1.000 kg/m³</v>
          </cell>
          <cell r="D471" t="str">
            <v>m³</v>
          </cell>
          <cell r="E471">
            <v>986.77</v>
          </cell>
          <cell r="F471">
            <v>91.23</v>
          </cell>
          <cell r="G471">
            <v>1078</v>
          </cell>
          <cell r="H471" t="str">
            <v>PINI</v>
          </cell>
        </row>
        <row r="472">
          <cell r="B472" t="str">
            <v>05.104.000320.SER</v>
          </cell>
          <cell r="C472" t="str">
            <v>Concreto não estrutural, preparo manual</v>
          </cell>
          <cell r="D472" t="str">
            <v>m³</v>
          </cell>
          <cell r="E472">
            <v>660.44</v>
          </cell>
          <cell r="F472">
            <v>132.75</v>
          </cell>
          <cell r="G472">
            <v>793.2</v>
          </cell>
          <cell r="H472" t="str">
            <v>PINI</v>
          </cell>
        </row>
        <row r="473">
          <cell r="B473" t="str">
            <v>05.104.000325.SER</v>
          </cell>
          <cell r="C473" t="str">
            <v>Concreto não estrutural, preparo com betoneira</v>
          </cell>
          <cell r="D473" t="str">
            <v>m³</v>
          </cell>
          <cell r="E473">
            <v>606.77</v>
          </cell>
          <cell r="F473">
            <v>84.06</v>
          </cell>
          <cell r="G473">
            <v>690.83</v>
          </cell>
          <cell r="H473" t="str">
            <v>PINI</v>
          </cell>
        </row>
        <row r="474">
          <cell r="B474" t="str">
            <v>05.104.000330.SER</v>
          </cell>
          <cell r="C474" t="str">
            <v>Concreto não estrutural, preparo com betoneira, com aditivo impermeabilizante</v>
          </cell>
          <cell r="D474" t="str">
            <v>m³</v>
          </cell>
          <cell r="E474">
            <v>621.34</v>
          </cell>
          <cell r="F474">
            <v>84.06</v>
          </cell>
          <cell r="G474">
            <v>705.39</v>
          </cell>
          <cell r="H474" t="str">
            <v>PINI</v>
          </cell>
        </row>
        <row r="475">
          <cell r="B475">
            <v>0</v>
          </cell>
          <cell r="C475">
            <v>0</v>
          </cell>
          <cell r="D475">
            <v>0</v>
          </cell>
          <cell r="E475">
            <v>0</v>
          </cell>
          <cell r="F475">
            <v>0</v>
          </cell>
          <cell r="G475">
            <v>0</v>
          </cell>
          <cell r="H475" t="str">
            <v>PINI</v>
          </cell>
        </row>
        <row r="476">
          <cell r="B476" t="str">
            <v>05.106</v>
          </cell>
          <cell r="C476" t="str">
            <v>Fôrmas</v>
          </cell>
          <cell r="D476">
            <v>0</v>
          </cell>
          <cell r="E476">
            <v>0</v>
          </cell>
          <cell r="F476">
            <v>0</v>
          </cell>
          <cell r="G476">
            <v>0</v>
          </cell>
          <cell r="H476" t="str">
            <v>PINI</v>
          </cell>
        </row>
        <row r="477">
          <cell r="B477" t="str">
            <v>05.106.000010.SER</v>
          </cell>
          <cell r="C477" t="str">
            <v>Forma para estruturas de concreto com chapa compensada resinada # 12 mm</v>
          </cell>
          <cell r="D477" t="str">
            <v>m²</v>
          </cell>
          <cell r="E477">
            <v>281.19</v>
          </cell>
          <cell r="F477">
            <v>36.67</v>
          </cell>
          <cell r="G477">
            <v>317.86</v>
          </cell>
          <cell r="H477" t="str">
            <v>PINI</v>
          </cell>
        </row>
        <row r="478">
          <cell r="B478" t="str">
            <v>05.106.000012.SER</v>
          </cell>
          <cell r="C478" t="str">
            <v>Forma para estruturas de concreto com chapa compensada resinada # 12 mm, 3 reaproveitamentos</v>
          </cell>
          <cell r="D478" t="str">
            <v>m²</v>
          </cell>
          <cell r="E478">
            <v>98.49</v>
          </cell>
          <cell r="F478">
            <v>19.52</v>
          </cell>
          <cell r="G478">
            <v>118.01</v>
          </cell>
          <cell r="H478" t="str">
            <v>PINI</v>
          </cell>
        </row>
        <row r="479">
          <cell r="B479" t="str">
            <v>05.106.000014.SER</v>
          </cell>
          <cell r="C479" t="str">
            <v>Forma para estruturas de concreto com chapa compensada resinada # 12 mm - fabricação</v>
          </cell>
          <cell r="D479" t="str">
            <v>m²</v>
          </cell>
          <cell r="E479">
            <v>273.91000000000003</v>
          </cell>
          <cell r="F479">
            <v>25.72</v>
          </cell>
          <cell r="G479">
            <v>299.62</v>
          </cell>
          <cell r="H479" t="str">
            <v>PINI</v>
          </cell>
        </row>
        <row r="480">
          <cell r="B480" t="str">
            <v>05.106.000016.SER</v>
          </cell>
          <cell r="C480" t="str">
            <v>Forma para estruturas de concreto com chapa compensada resinada # 12 mm - montagem</v>
          </cell>
          <cell r="D480" t="str">
            <v>m²</v>
          </cell>
          <cell r="E480">
            <v>7.28</v>
          </cell>
          <cell r="F480">
            <v>7.67</v>
          </cell>
          <cell r="G480">
            <v>14.95</v>
          </cell>
          <cell r="H480" t="str">
            <v>PINI</v>
          </cell>
        </row>
        <row r="481">
          <cell r="B481" t="str">
            <v>05.106.000018.SER</v>
          </cell>
          <cell r="C481" t="str">
            <v>Forma para estruturas de concreto com chapa compensada resinada # 12 mm - desmontagem</v>
          </cell>
          <cell r="D481" t="str">
            <v>m²</v>
          </cell>
          <cell r="E481">
            <v>0</v>
          </cell>
          <cell r="F481">
            <v>3.29</v>
          </cell>
          <cell r="G481">
            <v>3.29</v>
          </cell>
          <cell r="H481" t="str">
            <v>PINI</v>
          </cell>
        </row>
        <row r="482">
          <cell r="B482" t="str">
            <v>05.106.000030.SER</v>
          </cell>
          <cell r="C482" t="str">
            <v>Forma para estruturas de concreto com chapa compensada plastificada # 12 mm</v>
          </cell>
          <cell r="D482" t="str">
            <v>m²</v>
          </cell>
          <cell r="E482">
            <v>296.36</v>
          </cell>
          <cell r="F482">
            <v>36.67</v>
          </cell>
          <cell r="G482">
            <v>333.03</v>
          </cell>
          <cell r="H482" t="str">
            <v>PINI</v>
          </cell>
        </row>
        <row r="483">
          <cell r="B483" t="str">
            <v>05.106.000032.SER</v>
          </cell>
          <cell r="C483" t="str">
            <v>Forma para estruturas de concreto com chapa compensada plastificada # 12 mm, 3 reaproveitamentos</v>
          </cell>
          <cell r="D483" t="str">
            <v>m²</v>
          </cell>
          <cell r="E483">
            <v>103.54</v>
          </cell>
          <cell r="F483">
            <v>19.52</v>
          </cell>
          <cell r="G483">
            <v>123.06</v>
          </cell>
          <cell r="H483" t="str">
            <v>PINI</v>
          </cell>
        </row>
        <row r="484">
          <cell r="B484" t="str">
            <v>05.106.000034.SER</v>
          </cell>
          <cell r="C484" t="str">
            <v>Forma para estruturas de concreto com chapa compensada plastificada # 12 mm, 5 reaproveitamentos</v>
          </cell>
          <cell r="D484" t="str">
            <v>m²</v>
          </cell>
          <cell r="E484">
            <v>65.099999999999994</v>
          </cell>
          <cell r="F484">
            <v>16.100000000000001</v>
          </cell>
          <cell r="G484">
            <v>81.19</v>
          </cell>
          <cell r="H484" t="str">
            <v>PINI</v>
          </cell>
        </row>
        <row r="485">
          <cell r="B485" t="str">
            <v>05.106.000036.SER</v>
          </cell>
          <cell r="C485" t="str">
            <v>Forma para estruturas de concreto com chapa compensada plastificada # 12 mm - fabricação</v>
          </cell>
          <cell r="D485" t="str">
            <v>m²</v>
          </cell>
          <cell r="E485">
            <v>289.08</v>
          </cell>
          <cell r="F485">
            <v>25.72</v>
          </cell>
          <cell r="G485">
            <v>314.8</v>
          </cell>
          <cell r="H485" t="str">
            <v>PINI</v>
          </cell>
        </row>
        <row r="486">
          <cell r="B486" t="str">
            <v>05.106.000038.SER</v>
          </cell>
          <cell r="C486" t="str">
            <v>Forma para estruturas de concreto com chapa compensada plastificada # 12 mm - montagem</v>
          </cell>
          <cell r="D486" t="str">
            <v>m²</v>
          </cell>
          <cell r="E486">
            <v>7.28</v>
          </cell>
          <cell r="F486">
            <v>7.67</v>
          </cell>
          <cell r="G486">
            <v>14.95</v>
          </cell>
          <cell r="H486" t="str">
            <v>PINI</v>
          </cell>
        </row>
        <row r="487">
          <cell r="B487" t="str">
            <v>05.106.000040.SER</v>
          </cell>
          <cell r="C487" t="str">
            <v>Forma para estruturas de concreto com chapa compensada plastificada # 12 mm - desmontagem</v>
          </cell>
          <cell r="D487" t="str">
            <v>m²</v>
          </cell>
          <cell r="E487">
            <v>0</v>
          </cell>
          <cell r="F487">
            <v>3.29</v>
          </cell>
          <cell r="G487">
            <v>3.29</v>
          </cell>
          <cell r="H487" t="str">
            <v>PINI</v>
          </cell>
        </row>
        <row r="488">
          <cell r="B488" t="str">
            <v>05.106.000050.SER</v>
          </cell>
          <cell r="C488" t="str">
            <v>Forma para estruturas em curva, com tábuas, sarrafos e chapas de compensado naval # 6 mm</v>
          </cell>
          <cell r="D488" t="str">
            <v>m²</v>
          </cell>
          <cell r="E488">
            <v>232.05</v>
          </cell>
          <cell r="F488">
            <v>172.23</v>
          </cell>
          <cell r="G488">
            <v>404.28</v>
          </cell>
          <cell r="H488" t="str">
            <v>PINI</v>
          </cell>
        </row>
        <row r="489">
          <cell r="B489" t="str">
            <v>05.106.000052.SER</v>
          </cell>
          <cell r="C489" t="str">
            <v>Forma para estruturas em curva, com tábuas, sarrafos e chapas de compensado naval # 6 mm, 3 reaproveitamentos</v>
          </cell>
          <cell r="D489" t="str">
            <v>m²</v>
          </cell>
          <cell r="E489">
            <v>80.33</v>
          </cell>
          <cell r="F489">
            <v>88.66</v>
          </cell>
          <cell r="G489">
            <v>168.99</v>
          </cell>
          <cell r="H489" t="str">
            <v>PINI</v>
          </cell>
        </row>
        <row r="490">
          <cell r="B490" t="str">
            <v>05.106.000054.SER</v>
          </cell>
          <cell r="C490" t="str">
            <v>Forma para estruturas em curva, com tábuas, sarrafos e chapas de compensado naval # 6 mm, 5 reaproveitamentos</v>
          </cell>
          <cell r="D490" t="str">
            <v>m²</v>
          </cell>
          <cell r="E490">
            <v>49.99</v>
          </cell>
          <cell r="F490">
            <v>71.94</v>
          </cell>
          <cell r="G490">
            <v>121.93</v>
          </cell>
          <cell r="H490" t="str">
            <v>PINI</v>
          </cell>
        </row>
        <row r="491">
          <cell r="B491" t="str">
            <v>05.106.000056.SER</v>
          </cell>
          <cell r="C491" t="str">
            <v>Forma para estruturas curvas de concreto com tábuas, sarrafos e chapas de compensado naval # 6 mm - fabricação</v>
          </cell>
          <cell r="D491" t="str">
            <v>m²</v>
          </cell>
          <cell r="E491">
            <v>227.58</v>
          </cell>
          <cell r="F491">
            <v>125.36</v>
          </cell>
          <cell r="G491">
            <v>352.94</v>
          </cell>
          <cell r="H491" t="str">
            <v>PINI</v>
          </cell>
        </row>
        <row r="492">
          <cell r="B492" t="str">
            <v>05.106.000058.SER</v>
          </cell>
          <cell r="C492" t="str">
            <v>Forma para estruturas em curva com tábuas, sarrafos e chapas de compensado naval # 6 mm - montagem</v>
          </cell>
          <cell r="D492" t="str">
            <v>m²</v>
          </cell>
          <cell r="E492">
            <v>4.47</v>
          </cell>
          <cell r="F492">
            <v>32.799999999999997</v>
          </cell>
          <cell r="G492">
            <v>37.270000000000003</v>
          </cell>
          <cell r="H492" t="str">
            <v>PINI</v>
          </cell>
        </row>
        <row r="493">
          <cell r="B493" t="str">
            <v>05.106.000060.SER</v>
          </cell>
          <cell r="C493" t="str">
            <v>Forma para estruturas em curva com tábuas, sarrafos e chapas de compensado naval # 6 mm - desmontagem</v>
          </cell>
          <cell r="D493" t="str">
            <v>m²</v>
          </cell>
          <cell r="E493">
            <v>0</v>
          </cell>
          <cell r="F493">
            <v>14.08</v>
          </cell>
          <cell r="G493">
            <v>14.08</v>
          </cell>
          <cell r="H493" t="str">
            <v>PINI</v>
          </cell>
        </row>
        <row r="494">
          <cell r="B494" t="str">
            <v>05.106.000080.SER</v>
          </cell>
          <cell r="C494" t="str">
            <v>Forma para pilares com tábuas e sarrafos</v>
          </cell>
          <cell r="D494" t="str">
            <v>m²</v>
          </cell>
          <cell r="E494">
            <v>160.47</v>
          </cell>
          <cell r="F494">
            <v>56.71</v>
          </cell>
          <cell r="G494">
            <v>217.17</v>
          </cell>
          <cell r="H494" t="str">
            <v>PINI</v>
          </cell>
        </row>
        <row r="495">
          <cell r="B495" t="str">
            <v>05.106.000082.SER</v>
          </cell>
          <cell r="C495" t="str">
            <v>Forma para pilares com tábuas e sarrafos, 3 reaproveitamentos</v>
          </cell>
          <cell r="D495" t="str">
            <v>m²</v>
          </cell>
          <cell r="E495">
            <v>65.3</v>
          </cell>
          <cell r="F495">
            <v>32.49</v>
          </cell>
          <cell r="G495">
            <v>97.79</v>
          </cell>
          <cell r="H495" t="str">
            <v>PINI</v>
          </cell>
        </row>
        <row r="496">
          <cell r="B496" t="str">
            <v>05.106.000084.SER</v>
          </cell>
          <cell r="C496" t="str">
            <v>Forma para pilares com tábuas e sarrafos, 5 reaproveitamentos</v>
          </cell>
          <cell r="D496" t="str">
            <v>m²</v>
          </cell>
          <cell r="E496">
            <v>46.26</v>
          </cell>
          <cell r="F496">
            <v>27.65</v>
          </cell>
          <cell r="G496">
            <v>73.92</v>
          </cell>
          <cell r="H496" t="str">
            <v>PINI</v>
          </cell>
        </row>
        <row r="497">
          <cell r="B497" t="str">
            <v>05.106.000086.SER</v>
          </cell>
          <cell r="C497" t="str">
            <v>Forma para pilares com tábuas e sarrafos - fabricação</v>
          </cell>
          <cell r="D497" t="str">
            <v>m²</v>
          </cell>
          <cell r="E497">
            <v>142.76</v>
          </cell>
          <cell r="F497">
            <v>36.32</v>
          </cell>
          <cell r="G497">
            <v>179.07</v>
          </cell>
          <cell r="H497" t="str">
            <v>PINI</v>
          </cell>
        </row>
        <row r="498">
          <cell r="B498" t="str">
            <v>05.106.000088.SER</v>
          </cell>
          <cell r="C498" t="str">
            <v>Forma para pilares com tábuas e sarrafos - montagem</v>
          </cell>
          <cell r="D498" t="str">
            <v>m²</v>
          </cell>
          <cell r="E498">
            <v>17.71</v>
          </cell>
          <cell r="F498">
            <v>14.22</v>
          </cell>
          <cell r="G498">
            <v>31.93</v>
          </cell>
          <cell r="H498" t="str">
            <v>PINI</v>
          </cell>
        </row>
        <row r="499">
          <cell r="B499" t="str">
            <v>05.106.000090.SER</v>
          </cell>
          <cell r="C499" t="str">
            <v>Forma para pilares com tábuas e sarrafos - desmontagem</v>
          </cell>
          <cell r="D499" t="str">
            <v>m²</v>
          </cell>
          <cell r="E499">
            <v>0</v>
          </cell>
          <cell r="F499">
            <v>6.17</v>
          </cell>
          <cell r="G499">
            <v>6.17</v>
          </cell>
          <cell r="H499" t="str">
            <v>PINI</v>
          </cell>
        </row>
        <row r="500">
          <cell r="B500" t="str">
            <v>05.106.000100.SER</v>
          </cell>
          <cell r="C500" t="str">
            <v>Forma para pilares com chapa compensada plastificada # 12 mm</v>
          </cell>
          <cell r="D500" t="str">
            <v>m²</v>
          </cell>
          <cell r="E500">
            <v>299.2</v>
          </cell>
          <cell r="F500">
            <v>37.72</v>
          </cell>
          <cell r="G500">
            <v>336.91</v>
          </cell>
          <cell r="H500" t="str">
            <v>PINI</v>
          </cell>
        </row>
        <row r="501">
          <cell r="B501" t="str">
            <v>05.106.000102.SER</v>
          </cell>
          <cell r="C501" t="str">
            <v>Forma para pilares com chapa compensada plastificada # 12 mm, 3 reaproveitamentos</v>
          </cell>
          <cell r="D501" t="str">
            <v>m²</v>
          </cell>
          <cell r="E501">
            <v>104.68</v>
          </cell>
          <cell r="F501">
            <v>20.56</v>
          </cell>
          <cell r="G501">
            <v>125.24</v>
          </cell>
          <cell r="H501" t="str">
            <v>PINI</v>
          </cell>
        </row>
        <row r="502">
          <cell r="B502" t="str">
            <v>05.106.000104.SER</v>
          </cell>
          <cell r="C502" t="str">
            <v>Forma para pilares com chapa compensada plastificada # 12 mm, 5 reaproveitamentos</v>
          </cell>
          <cell r="D502" t="str">
            <v>m²</v>
          </cell>
          <cell r="E502">
            <v>65.89</v>
          </cell>
          <cell r="F502">
            <v>17.14</v>
          </cell>
          <cell r="G502">
            <v>83.04</v>
          </cell>
          <cell r="H502" t="str">
            <v>PINI</v>
          </cell>
        </row>
        <row r="503">
          <cell r="B503" t="str">
            <v>05.106.000106.SER</v>
          </cell>
          <cell r="C503" t="str">
            <v>Forma para pilares com chapa compensada plastificada # 12 mm - fabricação</v>
          </cell>
          <cell r="D503" t="str">
            <v>m²</v>
          </cell>
          <cell r="E503">
            <v>291.63</v>
          </cell>
          <cell r="F503">
            <v>25.72</v>
          </cell>
          <cell r="G503">
            <v>317.35000000000002</v>
          </cell>
          <cell r="H503" t="str">
            <v>PINI</v>
          </cell>
        </row>
        <row r="504">
          <cell r="B504" t="str">
            <v>05.106.000108.SER</v>
          </cell>
          <cell r="C504" t="str">
            <v>Forma para pilares com chapa compensada plastificada # 12 mm - montagem</v>
          </cell>
          <cell r="D504" t="str">
            <v>m²</v>
          </cell>
          <cell r="E504">
            <v>7.57</v>
          </cell>
          <cell r="F504">
            <v>8.4</v>
          </cell>
          <cell r="G504">
            <v>15.97</v>
          </cell>
          <cell r="H504" t="str">
            <v>PINI</v>
          </cell>
        </row>
        <row r="505">
          <cell r="B505" t="str">
            <v>05.106.000110.SER</v>
          </cell>
          <cell r="C505" t="str">
            <v>Forma para pilares com chapa compensada plastificada # 12 mm - desmontagem</v>
          </cell>
          <cell r="D505" t="str">
            <v>m²</v>
          </cell>
          <cell r="E505">
            <v>0</v>
          </cell>
          <cell r="F505">
            <v>3.6</v>
          </cell>
          <cell r="G505">
            <v>3.6</v>
          </cell>
          <cell r="H505" t="str">
            <v>PINI</v>
          </cell>
        </row>
        <row r="506">
          <cell r="B506" t="str">
            <v>05.106.000126.SER</v>
          </cell>
          <cell r="C506" t="str">
            <v>Forma para pilares com chapa compensada plastificada # 12 mm, pré fabricada - montagem</v>
          </cell>
          <cell r="D506" t="str">
            <v>m²</v>
          </cell>
          <cell r="E506">
            <v>3.92</v>
          </cell>
          <cell r="F506">
            <v>6.36</v>
          </cell>
          <cell r="G506">
            <v>10.28</v>
          </cell>
          <cell r="H506" t="str">
            <v>PINI</v>
          </cell>
        </row>
        <row r="507">
          <cell r="B507" t="str">
            <v>05.106.000128.SER</v>
          </cell>
          <cell r="C507" t="str">
            <v>Forma para pilares com chapa compensada plastificada # 12 mm, pré fabricada - desmontagem</v>
          </cell>
          <cell r="D507" t="str">
            <v>m²</v>
          </cell>
          <cell r="E507">
            <v>0</v>
          </cell>
          <cell r="F507">
            <v>3.6</v>
          </cell>
          <cell r="G507">
            <v>3.6</v>
          </cell>
          <cell r="H507" t="str">
            <v>PINI</v>
          </cell>
        </row>
        <row r="508">
          <cell r="B508" t="str">
            <v>05.106.000140.SER</v>
          </cell>
          <cell r="C508" t="str">
            <v>Forma cilíndrica para pilares, com sarrafos</v>
          </cell>
          <cell r="D508" t="str">
            <v>m²</v>
          </cell>
          <cell r="E508">
            <v>282.60000000000002</v>
          </cell>
          <cell r="F508">
            <v>85.76</v>
          </cell>
          <cell r="G508">
            <v>368.36</v>
          </cell>
          <cell r="H508" t="str">
            <v>PINI</v>
          </cell>
        </row>
        <row r="509">
          <cell r="B509" t="str">
            <v>05.106.000142.SER</v>
          </cell>
          <cell r="C509" t="str">
            <v>Forma cilíndrica para pilares, com sarrafos, 3 reaproveitamentos</v>
          </cell>
          <cell r="D509" t="str">
            <v>m²</v>
          </cell>
          <cell r="E509">
            <v>98.76</v>
          </cell>
          <cell r="F509">
            <v>49.18</v>
          </cell>
          <cell r="G509">
            <v>147.94</v>
          </cell>
          <cell r="H509" t="str">
            <v>PINI</v>
          </cell>
        </row>
        <row r="510">
          <cell r="B510" t="str">
            <v>05.106.000144.SER</v>
          </cell>
          <cell r="C510" t="str">
            <v>Forma cilíndrica para pilares, com sarrafos, 5 reaproveitamentos</v>
          </cell>
          <cell r="D510" t="str">
            <v>m²</v>
          </cell>
          <cell r="E510">
            <v>61.99</v>
          </cell>
          <cell r="F510">
            <v>41.87</v>
          </cell>
          <cell r="G510">
            <v>103.86</v>
          </cell>
          <cell r="H510" t="str">
            <v>PINI</v>
          </cell>
        </row>
        <row r="511">
          <cell r="B511" t="str">
            <v>05.106.000146.SER</v>
          </cell>
          <cell r="C511" t="str">
            <v>Forma cilíndrica para pilares, com sarrafos - fabricação</v>
          </cell>
          <cell r="D511" t="str">
            <v>m²</v>
          </cell>
          <cell r="E511">
            <v>275.76</v>
          </cell>
          <cell r="F511">
            <v>54.86</v>
          </cell>
          <cell r="G511">
            <v>330.62</v>
          </cell>
          <cell r="H511" t="str">
            <v>PINI</v>
          </cell>
        </row>
        <row r="512">
          <cell r="B512" t="str">
            <v>05.106.000148.SER</v>
          </cell>
          <cell r="C512" t="str">
            <v>Forma cilíndrica para pilares, com sarrafos - montagem</v>
          </cell>
          <cell r="D512" t="str">
            <v>m²</v>
          </cell>
          <cell r="E512">
            <v>6.84</v>
          </cell>
          <cell r="F512">
            <v>21.64</v>
          </cell>
          <cell r="G512">
            <v>28.48</v>
          </cell>
          <cell r="H512" t="str">
            <v>PINI</v>
          </cell>
        </row>
        <row r="513">
          <cell r="B513" t="str">
            <v>05.106.000150.SER</v>
          </cell>
          <cell r="C513" t="str">
            <v>Forma cilíndrica para pilares, com sarrafos - desmontagem</v>
          </cell>
          <cell r="D513" t="str">
            <v>m²</v>
          </cell>
          <cell r="E513">
            <v>0</v>
          </cell>
          <cell r="F513">
            <v>9.26</v>
          </cell>
          <cell r="G513">
            <v>9.26</v>
          </cell>
          <cell r="H513" t="str">
            <v>PINI</v>
          </cell>
        </row>
        <row r="514">
          <cell r="B514" t="str">
            <v>05.106.000200.SER</v>
          </cell>
          <cell r="C514" t="str">
            <v>Forma cilíndrica de papelão para pilares - Ø 15 cm</v>
          </cell>
          <cell r="D514" t="str">
            <v>m</v>
          </cell>
          <cell r="E514">
            <v>67.91</v>
          </cell>
          <cell r="F514">
            <v>5.73</v>
          </cell>
          <cell r="G514">
            <v>73.63</v>
          </cell>
          <cell r="H514" t="str">
            <v>PINI</v>
          </cell>
        </row>
        <row r="515">
          <cell r="B515" t="str">
            <v>05.106.000201.SER</v>
          </cell>
          <cell r="C515" t="str">
            <v>Forma cilíndrica de papelão para pilares - Ø 20 cm</v>
          </cell>
          <cell r="D515" t="str">
            <v>m</v>
          </cell>
          <cell r="E515">
            <v>74.92</v>
          </cell>
          <cell r="F515">
            <v>5.73</v>
          </cell>
          <cell r="G515">
            <v>80.64</v>
          </cell>
          <cell r="H515" t="str">
            <v>PINI</v>
          </cell>
        </row>
        <row r="516">
          <cell r="B516" t="str">
            <v>05.106.000203.SER</v>
          </cell>
          <cell r="C516" t="str">
            <v>Forma cilíndrica de papelão para pilares - Ø 25 cm</v>
          </cell>
          <cell r="D516" t="str">
            <v>m</v>
          </cell>
          <cell r="E516">
            <v>97.44</v>
          </cell>
          <cell r="F516">
            <v>5.73</v>
          </cell>
          <cell r="G516">
            <v>103.17</v>
          </cell>
          <cell r="H516" t="str">
            <v>PINI</v>
          </cell>
        </row>
        <row r="517">
          <cell r="B517" t="str">
            <v>05.106.000205.SER</v>
          </cell>
          <cell r="C517" t="str">
            <v>Forma cilíndrica de papelão para pilares - Ø 30 cm</v>
          </cell>
          <cell r="D517" t="str">
            <v>m</v>
          </cell>
          <cell r="E517">
            <v>112.81</v>
          </cell>
          <cell r="F517">
            <v>5.73</v>
          </cell>
          <cell r="G517">
            <v>118.54</v>
          </cell>
          <cell r="H517" t="str">
            <v>PINI</v>
          </cell>
        </row>
        <row r="518">
          <cell r="B518" t="str">
            <v>05.106.000207.SER</v>
          </cell>
          <cell r="C518" t="str">
            <v>Forma cilíndrica de papelão para pilares - Ø 35 cm</v>
          </cell>
          <cell r="D518" t="str">
            <v>m</v>
          </cell>
          <cell r="E518">
            <v>134.21</v>
          </cell>
          <cell r="F518">
            <v>5.73</v>
          </cell>
          <cell r="G518">
            <v>139.94</v>
          </cell>
          <cell r="H518" t="str">
            <v>PINI</v>
          </cell>
        </row>
        <row r="519">
          <cell r="B519" t="str">
            <v>05.106.000209.SER</v>
          </cell>
          <cell r="C519" t="str">
            <v>Forma cilíndrica de papelão para pilares - Ø 40 cm</v>
          </cell>
          <cell r="D519" t="str">
            <v>m</v>
          </cell>
          <cell r="E519">
            <v>153.41</v>
          </cell>
          <cell r="F519">
            <v>5.73</v>
          </cell>
          <cell r="G519">
            <v>159.13</v>
          </cell>
          <cell r="H519" t="str">
            <v>PINI</v>
          </cell>
        </row>
        <row r="520">
          <cell r="B520" t="str">
            <v>05.106.000211.SER</v>
          </cell>
          <cell r="C520" t="str">
            <v>Forma cilíndrica de papelão para pilares - Ø 45 cm</v>
          </cell>
          <cell r="D520" t="str">
            <v>m</v>
          </cell>
          <cell r="E520">
            <v>169.63</v>
          </cell>
          <cell r="F520">
            <v>5.73</v>
          </cell>
          <cell r="G520">
            <v>175.35</v>
          </cell>
          <cell r="H520" t="str">
            <v>PINI</v>
          </cell>
        </row>
        <row r="521">
          <cell r="B521" t="str">
            <v>05.106.000213.SER</v>
          </cell>
          <cell r="C521" t="str">
            <v>Forma cilíndrica de papelão para pilares - Ø 50 cm</v>
          </cell>
          <cell r="D521" t="str">
            <v>m</v>
          </cell>
          <cell r="E521">
            <v>190.81</v>
          </cell>
          <cell r="F521">
            <v>5.73</v>
          </cell>
          <cell r="G521">
            <v>196.54</v>
          </cell>
          <cell r="H521" t="str">
            <v>PINI</v>
          </cell>
        </row>
        <row r="522">
          <cell r="B522" t="str">
            <v>05.106.000215.SER</v>
          </cell>
          <cell r="C522" t="str">
            <v>Forma cilíndrica de papelão para pilares - Ø 55 cm</v>
          </cell>
          <cell r="D522" t="str">
            <v>m</v>
          </cell>
          <cell r="E522">
            <v>214.03</v>
          </cell>
          <cell r="F522">
            <v>5.73</v>
          </cell>
          <cell r="G522">
            <v>219.76</v>
          </cell>
          <cell r="H522" t="str">
            <v>PINI</v>
          </cell>
        </row>
        <row r="523">
          <cell r="B523" t="str">
            <v>05.106.000217.SER</v>
          </cell>
          <cell r="C523" t="str">
            <v>Forma cilíndrica de papelão para pilares - Ø 60 cm</v>
          </cell>
          <cell r="D523" t="str">
            <v>m</v>
          </cell>
          <cell r="E523">
            <v>248.94</v>
          </cell>
          <cell r="F523">
            <v>5.73</v>
          </cell>
          <cell r="G523">
            <v>254.67</v>
          </cell>
          <cell r="H523" t="str">
            <v>PINI</v>
          </cell>
        </row>
        <row r="524">
          <cell r="B524" t="str">
            <v>05.106.000250.SER</v>
          </cell>
          <cell r="C524" t="str">
            <v>Forma para vigas com tábuas e sarrafos</v>
          </cell>
          <cell r="D524" t="str">
            <v>m²</v>
          </cell>
          <cell r="E524">
            <v>142.6</v>
          </cell>
          <cell r="F524">
            <v>54.9</v>
          </cell>
          <cell r="G524">
            <v>197.5</v>
          </cell>
          <cell r="H524" t="str">
            <v>PINI</v>
          </cell>
        </row>
        <row r="525">
          <cell r="B525" t="str">
            <v>05.106.000252.SER</v>
          </cell>
          <cell r="C525" t="str">
            <v>Forma para vigas com tábuas e sarrafos, 3 reaproveitamentos</v>
          </cell>
          <cell r="D525" t="str">
            <v>m²</v>
          </cell>
          <cell r="E525">
            <v>53.46</v>
          </cell>
          <cell r="F525">
            <v>31.47</v>
          </cell>
          <cell r="G525">
            <v>84.93</v>
          </cell>
          <cell r="H525" t="str">
            <v>PINI</v>
          </cell>
        </row>
        <row r="526">
          <cell r="B526" t="str">
            <v>05.106.000254.SER</v>
          </cell>
          <cell r="C526" t="str">
            <v>Forma para vigas com tábuas e sarrafos, 5 reaproveitamentos</v>
          </cell>
          <cell r="D526" t="str">
            <v>m²</v>
          </cell>
          <cell r="E526">
            <v>35.630000000000003</v>
          </cell>
          <cell r="F526">
            <v>26.78</v>
          </cell>
          <cell r="G526">
            <v>62.41</v>
          </cell>
          <cell r="H526" t="str">
            <v>PINI</v>
          </cell>
        </row>
        <row r="527">
          <cell r="B527" t="str">
            <v>05.106.000256.SER</v>
          </cell>
          <cell r="C527" t="str">
            <v>Forma para vigas com tábuas e sarrafos - fabricação</v>
          </cell>
          <cell r="D527" t="str">
            <v>m²</v>
          </cell>
          <cell r="E527">
            <v>133.72</v>
          </cell>
          <cell r="F527">
            <v>35.15</v>
          </cell>
          <cell r="G527">
            <v>168.86</v>
          </cell>
          <cell r="H527" t="str">
            <v>PINI</v>
          </cell>
        </row>
        <row r="528">
          <cell r="B528" t="str">
            <v>05.106.000258.SER</v>
          </cell>
          <cell r="C528" t="str">
            <v>Forma para vigas com tábuas e sarrafos - montagem</v>
          </cell>
          <cell r="D528" t="str">
            <v>m²</v>
          </cell>
          <cell r="E528">
            <v>8.89</v>
          </cell>
          <cell r="F528">
            <v>13.82</v>
          </cell>
          <cell r="G528">
            <v>22.71</v>
          </cell>
          <cell r="H528" t="str">
            <v>PINI</v>
          </cell>
        </row>
        <row r="529">
          <cell r="B529" t="str">
            <v>05.106.000260.SER</v>
          </cell>
          <cell r="C529" t="str">
            <v>Forma para vigas com tábuas e sarrafos - desmontagem</v>
          </cell>
          <cell r="D529" t="str">
            <v>m²</v>
          </cell>
          <cell r="E529">
            <v>0</v>
          </cell>
          <cell r="F529">
            <v>5.93</v>
          </cell>
          <cell r="G529">
            <v>5.93</v>
          </cell>
          <cell r="H529" t="str">
            <v>PINI</v>
          </cell>
        </row>
        <row r="530">
          <cell r="B530" t="str">
            <v>05.106.000280.SER</v>
          </cell>
          <cell r="C530" t="str">
            <v>Forma para vigas com chapa compensada plastificada # 12 mm</v>
          </cell>
          <cell r="D530" t="str">
            <v>m²</v>
          </cell>
          <cell r="E530">
            <v>187.72</v>
          </cell>
          <cell r="F530">
            <v>42.69</v>
          </cell>
          <cell r="G530">
            <v>230.41</v>
          </cell>
          <cell r="H530" t="str">
            <v>PINI</v>
          </cell>
        </row>
        <row r="531">
          <cell r="B531" t="str">
            <v>05.106.000282.SER</v>
          </cell>
          <cell r="C531" t="str">
            <v>Forma para vigas com chapa compensada plastificada # 12 mm, 3 reaproveitamentos</v>
          </cell>
          <cell r="D531" t="str">
            <v>m²</v>
          </cell>
          <cell r="E531">
            <v>65.12</v>
          </cell>
          <cell r="F531">
            <v>25.54</v>
          </cell>
          <cell r="G531">
            <v>90.66</v>
          </cell>
          <cell r="H531" t="str">
            <v>PINI</v>
          </cell>
        </row>
        <row r="532">
          <cell r="B532" t="str">
            <v>05.106.000284.SER</v>
          </cell>
          <cell r="C532" t="str">
            <v>Forma para vigas com chapa compensada plastificada # 12 mm, 5 reaproveitamentos</v>
          </cell>
          <cell r="D532" t="str">
            <v>m²</v>
          </cell>
          <cell r="E532">
            <v>40.68</v>
          </cell>
          <cell r="F532">
            <v>22.12</v>
          </cell>
          <cell r="G532">
            <v>62.8</v>
          </cell>
          <cell r="H532" t="str">
            <v>PINI</v>
          </cell>
        </row>
        <row r="533">
          <cell r="B533" t="str">
            <v>05.106.000286.SER</v>
          </cell>
          <cell r="C533" t="str">
            <v>Forma para vigas com chapa compensada plastificada # 12 mm - fabricação</v>
          </cell>
          <cell r="D533" t="str">
            <v>m²</v>
          </cell>
          <cell r="E533">
            <v>183.8</v>
          </cell>
          <cell r="F533">
            <v>25.72</v>
          </cell>
          <cell r="G533">
            <v>209.51</v>
          </cell>
          <cell r="H533" t="str">
            <v>PINI</v>
          </cell>
        </row>
        <row r="534">
          <cell r="B534" t="str">
            <v>05.106.000288.SER</v>
          </cell>
          <cell r="C534" t="str">
            <v>Forma para vigas com chapa compensada plastificada # 12 mm - montagem</v>
          </cell>
          <cell r="D534" t="str">
            <v>m²</v>
          </cell>
          <cell r="E534">
            <v>3.92</v>
          </cell>
          <cell r="F534">
            <v>11.88</v>
          </cell>
          <cell r="G534">
            <v>15.8</v>
          </cell>
          <cell r="H534" t="str">
            <v>PINI</v>
          </cell>
        </row>
        <row r="535">
          <cell r="B535" t="str">
            <v>05.106.000290.SER</v>
          </cell>
          <cell r="C535" t="str">
            <v>Forma para vigas com chapa compensada plastificada # 12 mm - desmontagem</v>
          </cell>
          <cell r="D535" t="str">
            <v>m²</v>
          </cell>
          <cell r="E535">
            <v>0</v>
          </cell>
          <cell r="F535">
            <v>5.09</v>
          </cell>
          <cell r="G535">
            <v>5.09</v>
          </cell>
          <cell r="H535" t="str">
            <v>PINI</v>
          </cell>
        </row>
        <row r="536">
          <cell r="B536" t="str">
            <v>05.106.000305.SER</v>
          </cell>
          <cell r="C536" t="str">
            <v>Forma para vigas com chapa compensada plastificada # 12 mm, pré fabricada - montagem</v>
          </cell>
          <cell r="D536" t="str">
            <v>m²</v>
          </cell>
          <cell r="E536">
            <v>3.92</v>
          </cell>
          <cell r="F536">
            <v>11.88</v>
          </cell>
          <cell r="G536">
            <v>15.8</v>
          </cell>
          <cell r="H536" t="str">
            <v>PINI</v>
          </cell>
        </row>
        <row r="537">
          <cell r="B537" t="str">
            <v>05.106.000307.SER</v>
          </cell>
          <cell r="C537" t="str">
            <v>Forma para vigas com chapa compensada plastificada # 12 mm, pré fabricada - desmontagem</v>
          </cell>
          <cell r="D537" t="str">
            <v>m²</v>
          </cell>
          <cell r="E537">
            <v>0</v>
          </cell>
          <cell r="F537">
            <v>5.09</v>
          </cell>
          <cell r="G537">
            <v>5.09</v>
          </cell>
          <cell r="H537" t="str">
            <v>PINI</v>
          </cell>
        </row>
        <row r="538">
          <cell r="B538" t="str">
            <v>05.106.000400.SER</v>
          </cell>
          <cell r="C538" t="str">
            <v>Forma para cortina de concreto ou parede estrutural em compensado plastificado # 18 mm, travamento com barras de aço CA-50 Ø 6,3 mm e tensores, 6 reaproveitamentos</v>
          </cell>
          <cell r="D538" t="str">
            <v>m²</v>
          </cell>
          <cell r="E538">
            <v>157.25</v>
          </cell>
          <cell r="F538">
            <v>24.63</v>
          </cell>
          <cell r="G538">
            <v>181.88</v>
          </cell>
          <cell r="H538" t="str">
            <v>PINI</v>
          </cell>
        </row>
        <row r="539">
          <cell r="B539" t="str">
            <v>05.106.000402.SER</v>
          </cell>
          <cell r="C539" t="str">
            <v>Forma para cortina de concreto ou parede estrutural em compensado plastificado # 18 mm, travamento com tirantes aço CA-50 Ø 6,3 mm e tensores - fabricação</v>
          </cell>
          <cell r="D539" t="str">
            <v>m²</v>
          </cell>
          <cell r="E539">
            <v>314.08999999999997</v>
          </cell>
          <cell r="F539">
            <v>30.32</v>
          </cell>
          <cell r="G539">
            <v>344.4</v>
          </cell>
          <cell r="H539" t="str">
            <v>PINI</v>
          </cell>
        </row>
        <row r="540">
          <cell r="B540" t="str">
            <v>05.106.000404.SER</v>
          </cell>
          <cell r="C540" t="str">
            <v>Forma para cortina de concreto ou parede estrutural em compensado plastificado # 18 mm, travamento com tirantes aço CA-50 Ø 6,3 mm e tensores - montagem</v>
          </cell>
          <cell r="D540" t="str">
            <v>m²</v>
          </cell>
          <cell r="E540">
            <v>104.89</v>
          </cell>
          <cell r="F540">
            <v>14.16</v>
          </cell>
          <cell r="G540">
            <v>119.05</v>
          </cell>
          <cell r="H540" t="str">
            <v>PINI</v>
          </cell>
        </row>
        <row r="541">
          <cell r="B541" t="str">
            <v>05.106.000406.SER</v>
          </cell>
          <cell r="C541" t="str">
            <v>Forma para cortina de concreto ou parede estrutural em compensado plastificado # 18 mm, travamento com tirantes aço CA-50 Ø 6,3 mm e tensores - desmontagem</v>
          </cell>
          <cell r="D541" t="str">
            <v>m²</v>
          </cell>
          <cell r="E541">
            <v>0</v>
          </cell>
          <cell r="F541">
            <v>5.41</v>
          </cell>
          <cell r="G541">
            <v>5.41</v>
          </cell>
          <cell r="H541" t="str">
            <v>PINI</v>
          </cell>
        </row>
        <row r="542">
          <cell r="B542" t="str">
            <v>05.106.000500.SER</v>
          </cell>
          <cell r="C542" t="str">
            <v>Forma para lajes com tábuas e sarrafos</v>
          </cell>
          <cell r="D542" t="str">
            <v>m²</v>
          </cell>
          <cell r="E542">
            <v>117.66</v>
          </cell>
          <cell r="F542">
            <v>46.25</v>
          </cell>
          <cell r="G542">
            <v>163.92</v>
          </cell>
          <cell r="H542" t="str">
            <v>PINI</v>
          </cell>
        </row>
        <row r="543">
          <cell r="B543" t="str">
            <v>05.106.000501.SER</v>
          </cell>
          <cell r="C543" t="str">
            <v>Forma para lajes com tábuas e sarrafos, 3 reaproveitamentos</v>
          </cell>
          <cell r="D543" t="str">
            <v>m²</v>
          </cell>
          <cell r="E543">
            <v>41.74</v>
          </cell>
          <cell r="F543">
            <v>26.53</v>
          </cell>
          <cell r="G543">
            <v>68.27</v>
          </cell>
          <cell r="H543" t="str">
            <v>PINI</v>
          </cell>
        </row>
        <row r="544">
          <cell r="B544" t="str">
            <v>05.106.000503.SER</v>
          </cell>
          <cell r="C544" t="str">
            <v>Forma para lajes com tábuas e sarrafos, 5 reaproveitamentos</v>
          </cell>
          <cell r="D544" t="str">
            <v>m²</v>
          </cell>
          <cell r="E544">
            <v>26.55</v>
          </cell>
          <cell r="F544">
            <v>22.58</v>
          </cell>
          <cell r="G544">
            <v>49.14</v>
          </cell>
          <cell r="H544" t="str">
            <v>PINI</v>
          </cell>
        </row>
        <row r="545">
          <cell r="B545" t="str">
            <v>05.106.000505.SER</v>
          </cell>
          <cell r="C545" t="str">
            <v>Forma para lajes com tábuas e sarrafos, 8 reaproveitamentos</v>
          </cell>
          <cell r="D545" t="str">
            <v>m²</v>
          </cell>
          <cell r="E545">
            <v>18.72</v>
          </cell>
          <cell r="F545">
            <v>20.55</v>
          </cell>
          <cell r="G545">
            <v>39.270000000000003</v>
          </cell>
          <cell r="H545" t="str">
            <v>PINI</v>
          </cell>
        </row>
        <row r="546">
          <cell r="B546" t="str">
            <v>05.106.000507.SER</v>
          </cell>
          <cell r="C546" t="str">
            <v>Forma para lajes com tábuas e sarrafos - fabricação</v>
          </cell>
          <cell r="D546" t="str">
            <v>m²</v>
          </cell>
          <cell r="E546">
            <v>113.89</v>
          </cell>
          <cell r="F546">
            <v>29.59</v>
          </cell>
          <cell r="G546">
            <v>143.47</v>
          </cell>
          <cell r="H546" t="str">
            <v>PINI</v>
          </cell>
        </row>
        <row r="547">
          <cell r="B547" t="str">
            <v>05.106.000509.SER</v>
          </cell>
          <cell r="C547" t="str">
            <v>Forma para lajes com tábuas e sarrafos - montagem</v>
          </cell>
          <cell r="D547" t="str">
            <v>m²</v>
          </cell>
          <cell r="E547">
            <v>3.78</v>
          </cell>
          <cell r="F547">
            <v>11.68</v>
          </cell>
          <cell r="G547">
            <v>15.45</v>
          </cell>
          <cell r="H547" t="str">
            <v>PINI</v>
          </cell>
        </row>
        <row r="548">
          <cell r="B548" t="str">
            <v>05.106.000511.SER</v>
          </cell>
          <cell r="C548" t="str">
            <v>Forma para lajes com tábuas e sarrafos - desmontagem</v>
          </cell>
          <cell r="D548" t="str">
            <v>m²</v>
          </cell>
          <cell r="E548">
            <v>0</v>
          </cell>
          <cell r="F548">
            <v>4.99</v>
          </cell>
          <cell r="G548">
            <v>4.99</v>
          </cell>
          <cell r="H548" t="str">
            <v>PINI</v>
          </cell>
        </row>
        <row r="549">
          <cell r="B549" t="str">
            <v>05.106.000600.SER</v>
          </cell>
          <cell r="C549" t="str">
            <v>Forma para lajes com chapa compensada plastificada # 12 mm</v>
          </cell>
          <cell r="D549" t="str">
            <v>m²</v>
          </cell>
          <cell r="E549">
            <v>173.86</v>
          </cell>
          <cell r="F549">
            <v>34.799999999999997</v>
          </cell>
          <cell r="G549">
            <v>208.66</v>
          </cell>
          <cell r="H549" t="str">
            <v>PINI</v>
          </cell>
        </row>
        <row r="550">
          <cell r="B550" t="str">
            <v>05.106.000601.SER</v>
          </cell>
          <cell r="C550" t="str">
            <v>Forma para lajes com chapa compensada plastificada # 12 mm, 3 reaproveitamentos</v>
          </cell>
          <cell r="D550" t="str">
            <v>m²</v>
          </cell>
          <cell r="E550">
            <v>63.36</v>
          </cell>
          <cell r="F550">
            <v>17.649999999999999</v>
          </cell>
          <cell r="G550">
            <v>81.010000000000005</v>
          </cell>
          <cell r="H550" t="str">
            <v>PINI</v>
          </cell>
        </row>
        <row r="551">
          <cell r="B551" t="str">
            <v>05.106.000603.SER</v>
          </cell>
          <cell r="C551" t="str">
            <v>Forma para lajes com chapa compensada plastificada # 12 mm, 5 reaproveitamentos</v>
          </cell>
          <cell r="D551" t="str">
            <v>m²</v>
          </cell>
          <cell r="E551">
            <v>41.33</v>
          </cell>
          <cell r="F551">
            <v>14.23</v>
          </cell>
          <cell r="G551">
            <v>55.56</v>
          </cell>
          <cell r="H551" t="str">
            <v>PINI</v>
          </cell>
        </row>
        <row r="552">
          <cell r="B552" t="str">
            <v>05.106.000605.SER</v>
          </cell>
          <cell r="C552" t="str">
            <v>Forma para lajes com chapa compensada plastificada # 12 mm, 8 reaproveitamentos</v>
          </cell>
          <cell r="D552" t="str">
            <v>m²</v>
          </cell>
          <cell r="E552">
            <v>28.91</v>
          </cell>
          <cell r="F552">
            <v>12.3</v>
          </cell>
          <cell r="G552">
            <v>41.21</v>
          </cell>
          <cell r="H552" t="str">
            <v>PINI</v>
          </cell>
        </row>
        <row r="553">
          <cell r="B553" t="str">
            <v>05.106.000607.SER</v>
          </cell>
          <cell r="C553" t="str">
            <v>Forma para lajes com chapa compensada plastificada # 12 mm - fabricação</v>
          </cell>
          <cell r="D553" t="str">
            <v>m²</v>
          </cell>
          <cell r="E553">
            <v>165.66</v>
          </cell>
          <cell r="F553">
            <v>25.72</v>
          </cell>
          <cell r="G553">
            <v>191.37</v>
          </cell>
          <cell r="H553" t="str">
            <v>PINI</v>
          </cell>
        </row>
        <row r="554">
          <cell r="B554" t="str">
            <v>05.106.000609.SER</v>
          </cell>
          <cell r="C554" t="str">
            <v>Forma para lajes com chapa compensada plastificada # 12 mm - montagem</v>
          </cell>
          <cell r="D554" t="str">
            <v>m²</v>
          </cell>
          <cell r="E554">
            <v>8.1999999999999993</v>
          </cell>
          <cell r="F554">
            <v>6.36</v>
          </cell>
          <cell r="G554">
            <v>14.56</v>
          </cell>
          <cell r="H554" t="str">
            <v>PINI</v>
          </cell>
        </row>
        <row r="555">
          <cell r="B555" t="str">
            <v>05.106.000611.SER</v>
          </cell>
          <cell r="C555" t="str">
            <v>Forma para lajes com chapa compensada plastificada # 12 mm - desmontagem</v>
          </cell>
          <cell r="D555" t="str">
            <v>m²</v>
          </cell>
          <cell r="E555">
            <v>0</v>
          </cell>
          <cell r="F555">
            <v>2.73</v>
          </cell>
          <cell r="G555">
            <v>2.73</v>
          </cell>
          <cell r="H555" t="str">
            <v>PINI</v>
          </cell>
        </row>
        <row r="556">
          <cell r="B556" t="str">
            <v>05.106.000658.SER</v>
          </cell>
          <cell r="C556" t="str">
            <v>Forma para lajes com chapa compensada plastificada # 12 mm, pré fabricada - montagem</v>
          </cell>
          <cell r="D556" t="str">
            <v>m²</v>
          </cell>
          <cell r="E556">
            <v>0.8</v>
          </cell>
          <cell r="F556">
            <v>6.36</v>
          </cell>
          <cell r="G556">
            <v>7.16</v>
          </cell>
          <cell r="H556" t="str">
            <v>PINI</v>
          </cell>
        </row>
        <row r="557">
          <cell r="B557" t="str">
            <v>05.106.000660.SER</v>
          </cell>
          <cell r="C557" t="str">
            <v>Forma para lajes com chapa compensada plastificada # 12 mm, pré fabricada - desmontagem</v>
          </cell>
          <cell r="D557" t="str">
            <v>m²</v>
          </cell>
          <cell r="E557">
            <v>0</v>
          </cell>
          <cell r="F557">
            <v>2.73</v>
          </cell>
          <cell r="G557">
            <v>2.73</v>
          </cell>
          <cell r="H557" t="str">
            <v>PINI</v>
          </cell>
        </row>
        <row r="558">
          <cell r="B558" t="str">
            <v>05.106.000800.SER</v>
          </cell>
          <cell r="C558" t="str">
            <v>Forma para escadas com chapa compensada plastificada # 12 mm</v>
          </cell>
          <cell r="D558" t="str">
            <v>m²</v>
          </cell>
          <cell r="E558">
            <v>341.5</v>
          </cell>
          <cell r="F558">
            <v>60.96</v>
          </cell>
          <cell r="G558">
            <v>402.46</v>
          </cell>
          <cell r="H558" t="str">
            <v>PINI</v>
          </cell>
        </row>
        <row r="559">
          <cell r="B559" t="str">
            <v>05.106.000802.SER</v>
          </cell>
          <cell r="C559" t="str">
            <v>Forma para escadas com chapa compensada plastificada # 12 mm, 3 reaproveitamentos</v>
          </cell>
          <cell r="D559" t="str">
            <v>m²</v>
          </cell>
          <cell r="E559">
            <v>119.65</v>
          </cell>
          <cell r="F559">
            <v>43.81</v>
          </cell>
          <cell r="G559">
            <v>163.44999999999999</v>
          </cell>
          <cell r="H559" t="str">
            <v>PINI</v>
          </cell>
        </row>
        <row r="560">
          <cell r="B560" t="str">
            <v>05.106.000804.SER</v>
          </cell>
          <cell r="C560" t="str">
            <v>Forma para escadas com chapa compensada plastificada # 12 mm, 5 reaproveitamentos</v>
          </cell>
          <cell r="D560" t="str">
            <v>m²</v>
          </cell>
          <cell r="E560">
            <v>75.41</v>
          </cell>
          <cell r="F560">
            <v>40.39</v>
          </cell>
          <cell r="G560">
            <v>115.8</v>
          </cell>
          <cell r="H560" t="str">
            <v>PINI</v>
          </cell>
        </row>
        <row r="561">
          <cell r="B561" t="str">
            <v>05.106.000806.SER</v>
          </cell>
          <cell r="C561" t="str">
            <v>Forma para escadas com chapa compensada plastificada # 12 mm - fabricação</v>
          </cell>
          <cell r="D561" t="str">
            <v>m²</v>
          </cell>
          <cell r="E561">
            <v>332.61</v>
          </cell>
          <cell r="F561">
            <v>25.72</v>
          </cell>
          <cell r="G561">
            <v>358.33</v>
          </cell>
          <cell r="H561" t="str">
            <v>PINI</v>
          </cell>
        </row>
        <row r="562">
          <cell r="B562" t="str">
            <v>05.106.000808.SER</v>
          </cell>
          <cell r="C562" t="str">
            <v>Forma para escadas com chapa compensada plastificada # 12 mm - montagem</v>
          </cell>
          <cell r="D562" t="str">
            <v>m²</v>
          </cell>
          <cell r="E562">
            <v>8.89</v>
          </cell>
          <cell r="F562">
            <v>24.65</v>
          </cell>
          <cell r="G562">
            <v>33.54</v>
          </cell>
          <cell r="H562" t="str">
            <v>PINI</v>
          </cell>
        </row>
        <row r="563">
          <cell r="B563" t="str">
            <v>05.106.000810.SER</v>
          </cell>
          <cell r="C563" t="str">
            <v>Forma para escadas com chapa compensada plastificada # 12 mm - desmontagem</v>
          </cell>
          <cell r="D563" t="str">
            <v>m²</v>
          </cell>
          <cell r="E563">
            <v>0</v>
          </cell>
          <cell r="F563">
            <v>10.59</v>
          </cell>
          <cell r="G563">
            <v>10.59</v>
          </cell>
          <cell r="H563" t="str">
            <v>PINI</v>
          </cell>
        </row>
        <row r="564">
          <cell r="B564" t="str">
            <v>05.106.000838.SER</v>
          </cell>
          <cell r="C564" t="str">
            <v>Forma para escadas com chapa compensada plastificada # 12 mm, pré fabricada - montagem</v>
          </cell>
          <cell r="D564" t="str">
            <v>m²</v>
          </cell>
          <cell r="E564">
            <v>8.89</v>
          </cell>
          <cell r="F564">
            <v>24.65</v>
          </cell>
          <cell r="G564">
            <v>33.54</v>
          </cell>
          <cell r="H564" t="str">
            <v>PINI</v>
          </cell>
        </row>
        <row r="565">
          <cell r="B565" t="str">
            <v>05.106.000840.SER</v>
          </cell>
          <cell r="C565" t="str">
            <v>Forma para escadas com chapa compensada plastificada # 12 mm, pré fabricada - desmontagem</v>
          </cell>
          <cell r="D565" t="str">
            <v>m²</v>
          </cell>
          <cell r="E565">
            <v>0</v>
          </cell>
          <cell r="F565">
            <v>10.59</v>
          </cell>
          <cell r="G565">
            <v>10.59</v>
          </cell>
          <cell r="H565" t="str">
            <v>PINI</v>
          </cell>
        </row>
        <row r="566">
          <cell r="B566" t="str">
            <v>05.106.001000.SER</v>
          </cell>
          <cell r="C566" t="str">
            <v>Forma tipo caixão perdido com poliestireno expandido</v>
          </cell>
          <cell r="D566" t="str">
            <v>m³</v>
          </cell>
          <cell r="E566">
            <v>353.58</v>
          </cell>
          <cell r="F566">
            <v>28.53</v>
          </cell>
          <cell r="G566">
            <v>382.11</v>
          </cell>
          <cell r="H566" t="str">
            <v>PINI</v>
          </cell>
        </row>
        <row r="567">
          <cell r="B567" t="str">
            <v>05.106.001500.SER</v>
          </cell>
          <cell r="C567" t="str">
            <v>Forma para lajes com chapa compensada plastificada # 12 mm, pré fabricada</v>
          </cell>
          <cell r="D567" t="str">
            <v>m²</v>
          </cell>
          <cell r="E567">
            <v>105.74</v>
          </cell>
          <cell r="F567">
            <v>9.09</v>
          </cell>
          <cell r="G567">
            <v>114.83</v>
          </cell>
          <cell r="H567" t="str">
            <v>PINI</v>
          </cell>
        </row>
        <row r="568">
          <cell r="B568" t="str">
            <v>05.106.001510.SER</v>
          </cell>
          <cell r="C568" t="str">
            <v>Forma para lajes com chapa compensada plastificada # 12 mm, pré fabricada, 3 reaproveitamentos</v>
          </cell>
          <cell r="D568" t="str">
            <v>m²</v>
          </cell>
          <cell r="E568">
            <v>35.78</v>
          </cell>
          <cell r="F568">
            <v>9.09</v>
          </cell>
          <cell r="G568">
            <v>44.87</v>
          </cell>
          <cell r="H568" t="str">
            <v>PINI</v>
          </cell>
        </row>
        <row r="569">
          <cell r="B569" t="str">
            <v>05.106.001520.SER</v>
          </cell>
          <cell r="C569" t="str">
            <v>Forma para lajes com chapa compensada plastificada # 12 mm, pré fabricada, 5 reaproveitamentos</v>
          </cell>
          <cell r="D569" t="str">
            <v>m²</v>
          </cell>
          <cell r="E569">
            <v>21.79</v>
          </cell>
          <cell r="F569">
            <v>9.09</v>
          </cell>
          <cell r="G569">
            <v>30.88</v>
          </cell>
          <cell r="H569" t="str">
            <v>PINI</v>
          </cell>
        </row>
        <row r="570">
          <cell r="B570" t="str">
            <v>05.106.001530.SER</v>
          </cell>
          <cell r="C570" t="str">
            <v>Forma para lajes com chapa compensada plastificada # 12 mm, pré fabricada, 8 reaproveitamentos</v>
          </cell>
          <cell r="D570" t="str">
            <v>m²</v>
          </cell>
          <cell r="E570">
            <v>13.92</v>
          </cell>
          <cell r="F570">
            <v>9.09</v>
          </cell>
          <cell r="G570">
            <v>23.01</v>
          </cell>
          <cell r="H570" t="str">
            <v>PINI</v>
          </cell>
        </row>
        <row r="571">
          <cell r="B571" t="str">
            <v>05.106.001540.SER</v>
          </cell>
          <cell r="C571" t="str">
            <v>Forma para escadas com chapa compensada plastificada # 12 mm, pré fabricada</v>
          </cell>
          <cell r="D571" t="str">
            <v>m²</v>
          </cell>
          <cell r="E571">
            <v>113.83</v>
          </cell>
          <cell r="F571">
            <v>35.25</v>
          </cell>
          <cell r="G571">
            <v>149.07</v>
          </cell>
          <cell r="H571" t="str">
            <v>PINI</v>
          </cell>
        </row>
        <row r="572">
          <cell r="B572" t="str">
            <v>05.106.001550.SER</v>
          </cell>
          <cell r="C572" t="str">
            <v>Forma para escadas com chapa compensada plastificada # 12 mm, pré fabricada, 3 reaproveitamentos</v>
          </cell>
          <cell r="D572" t="str">
            <v>m²</v>
          </cell>
          <cell r="E572">
            <v>43.87</v>
          </cell>
          <cell r="F572">
            <v>35.25</v>
          </cell>
          <cell r="G572">
            <v>79.11</v>
          </cell>
          <cell r="H572" t="str">
            <v>PINI</v>
          </cell>
        </row>
        <row r="573">
          <cell r="B573" t="str">
            <v>05.106.001560.SER</v>
          </cell>
          <cell r="C573" t="str">
            <v>Forma para escadas com chapa compensada plastificada # 12 mm, pré fabricada, 5 reaproveitamentos</v>
          </cell>
          <cell r="D573" t="str">
            <v>m²</v>
          </cell>
          <cell r="E573">
            <v>29.87</v>
          </cell>
          <cell r="F573">
            <v>35.25</v>
          </cell>
          <cell r="G573">
            <v>65.12</v>
          </cell>
          <cell r="H573" t="str">
            <v>PINI</v>
          </cell>
        </row>
        <row r="574">
          <cell r="B574" t="str">
            <v>05.106.001570.SER</v>
          </cell>
          <cell r="C574" t="str">
            <v>Forma para escadas com chapa compensada plastificada # 12 mm, pré fabricada, 8 reaproveitamentos</v>
          </cell>
          <cell r="D574" t="str">
            <v>m²</v>
          </cell>
          <cell r="E574">
            <v>22</v>
          </cell>
          <cell r="F574">
            <v>35.25</v>
          </cell>
          <cell r="G574">
            <v>57.25</v>
          </cell>
          <cell r="H574" t="str">
            <v>PINI</v>
          </cell>
        </row>
        <row r="575">
          <cell r="B575" t="str">
            <v>05.106.001580.SER</v>
          </cell>
          <cell r="C575" t="str">
            <v>Forma para pilares com chapa compensada plastificada # 12 mm, pré fabricada</v>
          </cell>
          <cell r="D575" t="str">
            <v>m²</v>
          </cell>
          <cell r="E575">
            <v>108.86</v>
          </cell>
          <cell r="F575">
            <v>9.9600000000000009</v>
          </cell>
          <cell r="G575">
            <v>118.82</v>
          </cell>
          <cell r="H575" t="str">
            <v>PINI</v>
          </cell>
        </row>
        <row r="576">
          <cell r="B576" t="str">
            <v>05.106.001590.SER</v>
          </cell>
          <cell r="C576" t="str">
            <v>Forma para pilares com chapa compensada plastificada # 12 mm, pré fabricada, 3 reaproveitamentos</v>
          </cell>
          <cell r="D576" t="str">
            <v>m²</v>
          </cell>
          <cell r="E576">
            <v>38.9</v>
          </cell>
          <cell r="F576">
            <v>9.9600000000000009</v>
          </cell>
          <cell r="G576">
            <v>48.86</v>
          </cell>
          <cell r="H576" t="str">
            <v>PINI</v>
          </cell>
        </row>
        <row r="577">
          <cell r="B577" t="str">
            <v>05.106.001600.SER</v>
          </cell>
          <cell r="C577" t="str">
            <v>Forma para pilares com chapa compensada plastificada # 12 mm, pré fabricada, 5 reaproveitamentos</v>
          </cell>
          <cell r="D577" t="str">
            <v>m²</v>
          </cell>
          <cell r="E577">
            <v>24.91</v>
          </cell>
          <cell r="F577">
            <v>9.9600000000000009</v>
          </cell>
          <cell r="G577">
            <v>34.869999999999997</v>
          </cell>
          <cell r="H577" t="str">
            <v>PINI</v>
          </cell>
        </row>
        <row r="578">
          <cell r="B578" t="str">
            <v>05.106.001610.SER</v>
          </cell>
          <cell r="C578" t="str">
            <v>Forma para vigas, com chapa compensada plastificada # 12 mm, pré fabricada</v>
          </cell>
          <cell r="D578" t="str">
            <v>m²</v>
          </cell>
          <cell r="E578">
            <v>108.86</v>
          </cell>
          <cell r="F578">
            <v>16.97</v>
          </cell>
          <cell r="G578">
            <v>125.83</v>
          </cell>
          <cell r="H578" t="str">
            <v>PINI</v>
          </cell>
        </row>
        <row r="579">
          <cell r="B579" t="str">
            <v>05.106.001620.SER</v>
          </cell>
          <cell r="C579" t="str">
            <v>Forma para vigas, com chapa compensada plastificada # 12 mm, pré fabricada, 3 reaproveitamentos</v>
          </cell>
          <cell r="D579" t="str">
            <v>m²</v>
          </cell>
          <cell r="E579">
            <v>38.9</v>
          </cell>
          <cell r="F579">
            <v>16.97</v>
          </cell>
          <cell r="G579">
            <v>55.87</v>
          </cell>
          <cell r="H579" t="str">
            <v>PINI</v>
          </cell>
        </row>
        <row r="580">
          <cell r="B580" t="str">
            <v>05.106.001630.SER</v>
          </cell>
          <cell r="C580" t="str">
            <v>Forma para vigas, com chapa compensada plastificada # 12 mm, pré fabricada, 5 reaproveitamentos</v>
          </cell>
          <cell r="D580" t="str">
            <v>m²</v>
          </cell>
          <cell r="E580">
            <v>24.91</v>
          </cell>
          <cell r="F580">
            <v>16.97</v>
          </cell>
          <cell r="G580">
            <v>41.88</v>
          </cell>
          <cell r="H580" t="str">
            <v>PINI</v>
          </cell>
        </row>
        <row r="581">
          <cell r="B581">
            <v>0</v>
          </cell>
          <cell r="C581">
            <v>0</v>
          </cell>
          <cell r="D581">
            <v>0</v>
          </cell>
          <cell r="E581">
            <v>0</v>
          </cell>
          <cell r="F581">
            <v>0</v>
          </cell>
          <cell r="G581">
            <v>0</v>
          </cell>
          <cell r="H581" t="str">
            <v>PINI</v>
          </cell>
        </row>
        <row r="582">
          <cell r="B582" t="str">
            <v>05.107</v>
          </cell>
          <cell r="C582" t="str">
            <v>Lajes e painéis</v>
          </cell>
          <cell r="D582">
            <v>0</v>
          </cell>
          <cell r="E582">
            <v>0</v>
          </cell>
          <cell r="F582">
            <v>0</v>
          </cell>
          <cell r="G582">
            <v>0</v>
          </cell>
          <cell r="H582" t="str">
            <v>PINI</v>
          </cell>
        </row>
        <row r="583">
          <cell r="B583">
            <v>0</v>
          </cell>
          <cell r="C583">
            <v>0</v>
          </cell>
          <cell r="D583">
            <v>0</v>
          </cell>
          <cell r="E583">
            <v>0</v>
          </cell>
          <cell r="F583">
            <v>0</v>
          </cell>
          <cell r="G583">
            <v>0</v>
          </cell>
          <cell r="H583" t="str">
            <v>PINI</v>
          </cell>
        </row>
        <row r="584">
          <cell r="B584" t="str">
            <v>05.107.0</v>
          </cell>
          <cell r="C584" t="str">
            <v>Composições TCPO</v>
          </cell>
          <cell r="D584">
            <v>0</v>
          </cell>
          <cell r="E584">
            <v>0</v>
          </cell>
          <cell r="F584">
            <v>0</v>
          </cell>
          <cell r="G584">
            <v>0</v>
          </cell>
          <cell r="H584" t="str">
            <v>PINI</v>
          </cell>
        </row>
        <row r="585">
          <cell r="B585" t="str">
            <v>05.107.000005.SER</v>
          </cell>
          <cell r="C585" t="str">
            <v>Laje pré-fabricada comum para forro, intereixo 38 cm, espessura da laje 10 cm, capeamento 2 cm, elemento de enchimento 8 cm</v>
          </cell>
          <cell r="D585" t="str">
            <v>m²</v>
          </cell>
          <cell r="E585">
            <v>112.14</v>
          </cell>
          <cell r="F585">
            <v>47.21</v>
          </cell>
          <cell r="G585">
            <v>159.35</v>
          </cell>
          <cell r="H585" t="str">
            <v>PINI</v>
          </cell>
        </row>
        <row r="586">
          <cell r="B586" t="str">
            <v>05.107.000010.SER</v>
          </cell>
          <cell r="C586" t="str">
            <v>Laje pré-fabricada comum para forro, intereixo 38 cm, espessura da laje 12 cm, capeamento 4 cm, elemento de enchimento 8 cm</v>
          </cell>
          <cell r="D586" t="str">
            <v>m²</v>
          </cell>
          <cell r="E586">
            <v>130.31</v>
          </cell>
          <cell r="F586">
            <v>48.67</v>
          </cell>
          <cell r="G586">
            <v>178.99</v>
          </cell>
          <cell r="H586" t="str">
            <v>PINI</v>
          </cell>
        </row>
        <row r="587">
          <cell r="B587" t="str">
            <v>05.107.000015.SER</v>
          </cell>
          <cell r="C587" t="str">
            <v>Laje pré-fabricada comum para forro, intereixo 38 cm, espessura da laje 16 cm, capeamento 4 cm, elemento de enchimento 12 cm</v>
          </cell>
          <cell r="D587" t="str">
            <v>m²</v>
          </cell>
          <cell r="E587">
            <v>158.97</v>
          </cell>
          <cell r="F587">
            <v>53.6</v>
          </cell>
          <cell r="G587">
            <v>212.56</v>
          </cell>
          <cell r="H587" t="str">
            <v>PINI</v>
          </cell>
        </row>
        <row r="588">
          <cell r="B588" t="str">
            <v>05.107.000020.SER</v>
          </cell>
          <cell r="C588" t="str">
            <v>Laje pré-fabricada treliçada para piso ou cobertura, intereixo 50 cm, espessura da laje 20 cm, capeamento, 4 cm, elemento de enchimento 16 cm</v>
          </cell>
          <cell r="D588" t="str">
            <v>m²</v>
          </cell>
          <cell r="E588">
            <v>173.66</v>
          </cell>
          <cell r="F588">
            <v>32.28</v>
          </cell>
          <cell r="G588">
            <v>205.94</v>
          </cell>
          <cell r="H588" t="str">
            <v>PINI</v>
          </cell>
        </row>
        <row r="589">
          <cell r="B589" t="str">
            <v>05.107.000025.SER</v>
          </cell>
          <cell r="C589" t="str">
            <v>Laje pré-fabricada treliçada para piso ou cobertura, intereixo 50 cm, espessura da laje 25 cm, capeamento 5 cm, elemento de enchimento 20 cm</v>
          </cell>
          <cell r="D589" t="str">
            <v>m²</v>
          </cell>
          <cell r="E589">
            <v>204.35</v>
          </cell>
          <cell r="F589">
            <v>33.65</v>
          </cell>
          <cell r="G589">
            <v>238</v>
          </cell>
          <cell r="H589" t="str">
            <v>PINI</v>
          </cell>
        </row>
        <row r="590">
          <cell r="B590" t="str">
            <v>05.107.000030.SER</v>
          </cell>
          <cell r="C590" t="str">
            <v>Laje pré-fabricada treliçada para piso ou cobertura, intereixo 50 cm, espessura da laje 30 cm, capeamento 5 cm, elemento de enchimento 25 cm</v>
          </cell>
          <cell r="D590" t="str">
            <v>m²</v>
          </cell>
          <cell r="E590">
            <v>243.16</v>
          </cell>
          <cell r="F590">
            <v>34.409999999999997</v>
          </cell>
          <cell r="G590">
            <v>277.57</v>
          </cell>
          <cell r="H590" t="str">
            <v>PINI</v>
          </cell>
        </row>
        <row r="591">
          <cell r="B591" t="str">
            <v>05.107.000035.SER</v>
          </cell>
          <cell r="C591" t="str">
            <v>Laje pré-fabricada treliçada para piso ou cobertura, intereixo 50 cm, espessura da laje 35 cm, capeamento 5 cm, elemento de enchimento 30 cm</v>
          </cell>
          <cell r="D591" t="str">
            <v>m²</v>
          </cell>
          <cell r="E591">
            <v>274.23</v>
          </cell>
          <cell r="F591">
            <v>36.799999999999997</v>
          </cell>
          <cell r="G591">
            <v>311.04000000000002</v>
          </cell>
          <cell r="H591" t="str">
            <v>PINI</v>
          </cell>
        </row>
        <row r="592">
          <cell r="B592" t="str">
            <v>05.107.000040.SER</v>
          </cell>
          <cell r="C592" t="str">
            <v>Laje pré-fabricada steel deck para piso com capa de concreto C25 S50, espessura da laje 13 cm, chapa # 0,80 mm</v>
          </cell>
          <cell r="D592" t="str">
            <v>m²</v>
          </cell>
          <cell r="E592">
            <v>274.42</v>
          </cell>
          <cell r="F592">
            <v>26.44</v>
          </cell>
          <cell r="G592">
            <v>300.86</v>
          </cell>
          <cell r="H592" t="str">
            <v>PINI</v>
          </cell>
        </row>
        <row r="593">
          <cell r="B593" t="str">
            <v>05.107.000045.SER</v>
          </cell>
          <cell r="C593" t="str">
            <v>Laje pré-fabricada steel deck para piso com capa de concreto C25 S50, espessura da laje 20 cm, chapa # 0,80 mm</v>
          </cell>
          <cell r="D593" t="str">
            <v>m²</v>
          </cell>
          <cell r="E593">
            <v>319.19</v>
          </cell>
          <cell r="F593">
            <v>30.36</v>
          </cell>
          <cell r="G593">
            <v>349.56</v>
          </cell>
          <cell r="H593" t="str">
            <v>PINI</v>
          </cell>
        </row>
        <row r="594">
          <cell r="B594" t="str">
            <v>05.107.000050.SER</v>
          </cell>
          <cell r="C594" t="str">
            <v>Laje pré-fabricada steel deck para piso com capa de concreto C25 S50, espessura da laje 20 cm, chapa # 0,95 mm</v>
          </cell>
          <cell r="D594" t="str">
            <v>m²</v>
          </cell>
          <cell r="E594">
            <v>353.13</v>
          </cell>
          <cell r="F594">
            <v>31.3</v>
          </cell>
          <cell r="G594">
            <v>384.43</v>
          </cell>
          <cell r="H594" t="str">
            <v>PINI</v>
          </cell>
        </row>
        <row r="595">
          <cell r="B595" t="str">
            <v>05.107.000055.SER</v>
          </cell>
          <cell r="C595" t="str">
            <v>Laje pré-fabricada steel deck para piso com capa de concreto C25 S50, espessura da laje 20 cm, chapa # 1,25 mm</v>
          </cell>
          <cell r="D595" t="str">
            <v>m²</v>
          </cell>
          <cell r="E595">
            <v>416.76</v>
          </cell>
          <cell r="F595">
            <v>32.85</v>
          </cell>
          <cell r="G595">
            <v>449.61</v>
          </cell>
          <cell r="H595" t="str">
            <v>PINI</v>
          </cell>
        </row>
        <row r="596">
          <cell r="B596" t="str">
            <v>05.107.000060.SER</v>
          </cell>
          <cell r="C596" t="str">
            <v>Laje pré-fabricada steel deck para piso com capa de concreto C25 S50, espessura da laje 13 cm, chapa # 0,95 mm</v>
          </cell>
          <cell r="D596" t="str">
            <v>m²</v>
          </cell>
          <cell r="E596">
            <v>308.36</v>
          </cell>
          <cell r="F596">
            <v>27.37</v>
          </cell>
          <cell r="G596">
            <v>335.73</v>
          </cell>
          <cell r="H596" t="str">
            <v>PINI</v>
          </cell>
        </row>
        <row r="597">
          <cell r="B597" t="str">
            <v>05.107.000065.SER</v>
          </cell>
          <cell r="C597" t="str">
            <v>Laje pré-fabricada steel deck para piso com capa de concreto C25 S50, espessura da laje 13 cm, chapa # 1,25 mm</v>
          </cell>
          <cell r="D597" t="str">
            <v>m²</v>
          </cell>
          <cell r="E597">
            <v>371.99</v>
          </cell>
          <cell r="F597">
            <v>28.93</v>
          </cell>
          <cell r="G597">
            <v>400.92</v>
          </cell>
          <cell r="H597" t="str">
            <v>PINI</v>
          </cell>
        </row>
        <row r="598">
          <cell r="B598" t="str">
            <v>05.107.000070.SER</v>
          </cell>
          <cell r="C598" t="str">
            <v>Laje pré-fabricada steel deck para piso com capa de concreto C25 S50, espessura da laje 15 cm, chapa # 0,80 mm</v>
          </cell>
          <cell r="D598" t="str">
            <v>m²</v>
          </cell>
          <cell r="E598">
            <v>287.44</v>
          </cell>
          <cell r="F598">
            <v>27.33</v>
          </cell>
          <cell r="G598">
            <v>314.77</v>
          </cell>
          <cell r="H598" t="str">
            <v>PINI</v>
          </cell>
        </row>
        <row r="599">
          <cell r="B599" t="str">
            <v>05.107.000075.SER</v>
          </cell>
          <cell r="C599" t="str">
            <v>Laje pré-fabricada steel deck para piso com capa de concreto C25 S50, espessura da laje 15 cm, chapa # 0,95 mm</v>
          </cell>
          <cell r="D599" t="str">
            <v>m²</v>
          </cell>
          <cell r="E599">
            <v>321.38</v>
          </cell>
          <cell r="F599">
            <v>28.27</v>
          </cell>
          <cell r="G599">
            <v>349.64</v>
          </cell>
          <cell r="H599" t="str">
            <v>PINI</v>
          </cell>
        </row>
        <row r="600">
          <cell r="B600" t="str">
            <v>05.107.000080.SER</v>
          </cell>
          <cell r="C600" t="str">
            <v>Laje pré-fabricada steel deck para piso com capa de concreto C25 S50, espessura da laje 15 cm, chapa # 1,25 mm</v>
          </cell>
          <cell r="D600" t="str">
            <v>m²</v>
          </cell>
          <cell r="E600">
            <v>385.01</v>
          </cell>
          <cell r="F600">
            <v>28.94</v>
          </cell>
          <cell r="G600">
            <v>413.94</v>
          </cell>
          <cell r="H600" t="str">
            <v>PINI</v>
          </cell>
        </row>
        <row r="601">
          <cell r="B601" t="str">
            <v>05.107.000085.SER</v>
          </cell>
          <cell r="C601" t="str">
            <v>Laje pré-fabricada steel deck para piso com capa de concreto C25 S50, espessura da laje 18 cm, chapa # 0,80 mm</v>
          </cell>
          <cell r="D601" t="str">
            <v>m²</v>
          </cell>
          <cell r="E601">
            <v>306.49</v>
          </cell>
          <cell r="F601">
            <v>26.44</v>
          </cell>
          <cell r="G601">
            <v>332.93</v>
          </cell>
          <cell r="H601" t="str">
            <v>PINI</v>
          </cell>
        </row>
        <row r="602">
          <cell r="B602" t="str">
            <v>05.107.000090.SER</v>
          </cell>
          <cell r="C602" t="str">
            <v>Laje pré-fabricada steel deck para piso com capa de concreto C25 S50, espessura da laje 18 cm, chapa # 0,95 mm</v>
          </cell>
          <cell r="D602" t="str">
            <v>m²</v>
          </cell>
          <cell r="E602">
            <v>340.43</v>
          </cell>
          <cell r="F602">
            <v>29.87</v>
          </cell>
          <cell r="G602">
            <v>370.3</v>
          </cell>
          <cell r="H602" t="str">
            <v>PINI</v>
          </cell>
        </row>
        <row r="603">
          <cell r="B603" t="str">
            <v>05.107.000095.SER</v>
          </cell>
          <cell r="C603" t="str">
            <v>Laje pré-fabricada steel deck para piso com capa de concreto C25 S50, espessura da laje 18 cm, chapa # 1,25 mm</v>
          </cell>
          <cell r="D603" t="str">
            <v>m²</v>
          </cell>
          <cell r="E603">
            <v>404.06</v>
          </cell>
          <cell r="F603">
            <v>31.43</v>
          </cell>
          <cell r="G603">
            <v>435.49</v>
          </cell>
          <cell r="H603" t="str">
            <v>PINI</v>
          </cell>
        </row>
        <row r="604">
          <cell r="B604" t="str">
            <v>05.107.000100.SER</v>
          </cell>
          <cell r="C604" t="str">
            <v>Laje nervurada moldada com forma de polipropileno 15 x 57 x 60 cm concreto C25 S50, espessura 20 cm, capeamento 5 cm</v>
          </cell>
          <cell r="D604" t="str">
            <v>m²</v>
          </cell>
          <cell r="E604">
            <v>58.21</v>
          </cell>
          <cell r="F604">
            <v>33.72</v>
          </cell>
          <cell r="G604">
            <v>91.93</v>
          </cell>
          <cell r="H604" t="str">
            <v>PINI</v>
          </cell>
        </row>
        <row r="605">
          <cell r="B605" t="str">
            <v>05.107.000105.SER</v>
          </cell>
          <cell r="C605" t="str">
            <v>Laje nervurada moldada com forma de polipropileno 40 x 72,5 x 80 cm concreto C25 S50, espessura 47,5 cm, capeamento 7,5 cm</v>
          </cell>
          <cell r="D605" t="str">
            <v>m²</v>
          </cell>
          <cell r="E605">
            <v>163.11000000000001</v>
          </cell>
          <cell r="F605">
            <v>49.19</v>
          </cell>
          <cell r="G605">
            <v>212.3</v>
          </cell>
          <cell r="H605" t="str">
            <v>PINI</v>
          </cell>
        </row>
        <row r="606">
          <cell r="B606" t="str">
            <v>05.107.000110.SER</v>
          </cell>
          <cell r="C606" t="str">
            <v>Laje nervurada moldada com forma de polipropileno 22,5 x 82,5 x 90 cm concreto C25 S50, espessura 32,5 cm, capeamento 10 cm</v>
          </cell>
          <cell r="D606" t="str">
            <v>m²</v>
          </cell>
          <cell r="E606">
            <v>121.26</v>
          </cell>
          <cell r="F606">
            <v>43.08</v>
          </cell>
          <cell r="G606">
            <v>164.35</v>
          </cell>
          <cell r="H606" t="str">
            <v>PINI</v>
          </cell>
        </row>
        <row r="607">
          <cell r="B607" t="str">
            <v>05.107.000115.SER</v>
          </cell>
          <cell r="C607" t="str">
            <v>Laje nervurada moldada com forma de polipropileno 32,5 x 82,5 x 90 cm concreto C25 S50, espessura 42,5 cm, capeamento 10 cm</v>
          </cell>
          <cell r="D607" t="str">
            <v>m²</v>
          </cell>
          <cell r="E607">
            <v>149.29</v>
          </cell>
          <cell r="F607">
            <v>47.12</v>
          </cell>
          <cell r="G607">
            <v>196.41</v>
          </cell>
          <cell r="H607" t="str">
            <v>PINI</v>
          </cell>
        </row>
        <row r="608">
          <cell r="B608" t="str">
            <v>05.107.000120.SER</v>
          </cell>
          <cell r="C608" t="str">
            <v>Laje nervurada moldada com forma de polipropileno 42,5 x 82,5 x 90 cm concreto C25 S50, espessura 52,5 cm, capeamento 10 cm</v>
          </cell>
          <cell r="D608" t="str">
            <v>m²</v>
          </cell>
          <cell r="E608">
            <v>184.04</v>
          </cell>
          <cell r="F608">
            <v>52.24</v>
          </cell>
          <cell r="G608">
            <v>236.28</v>
          </cell>
          <cell r="H608" t="str">
            <v>PINI</v>
          </cell>
        </row>
        <row r="609">
          <cell r="B609" t="str">
            <v>05.107.000125.SER</v>
          </cell>
          <cell r="C609" t="str">
            <v>Laje nervurada moldada com forma de polipropileno 18 x 57 x 60 cm concreto C25 S50, espessura 23 cm, capeamento 5 cm</v>
          </cell>
          <cell r="D609" t="str">
            <v>m²</v>
          </cell>
          <cell r="E609">
            <v>70.540000000000006</v>
          </cell>
          <cell r="F609">
            <v>35.6</v>
          </cell>
          <cell r="G609">
            <v>106.13</v>
          </cell>
          <cell r="H609" t="str">
            <v>PINI</v>
          </cell>
        </row>
        <row r="610">
          <cell r="B610" t="str">
            <v>05.107.000130.SER</v>
          </cell>
          <cell r="C610" t="str">
            <v>Laje nervurada moldada com forma de polipropileno com capa de concreto C25 S50, espessura 30 cm, 22,5 x 112,5 x 52,5 cm, capeamento 7,5 cm</v>
          </cell>
          <cell r="D610" t="str">
            <v>m²</v>
          </cell>
          <cell r="E610">
            <v>97.05</v>
          </cell>
          <cell r="F610">
            <v>39.44</v>
          </cell>
          <cell r="G610">
            <v>136.49</v>
          </cell>
          <cell r="H610" t="str">
            <v>PINI</v>
          </cell>
        </row>
        <row r="611">
          <cell r="B611" t="str">
            <v>05.107.000135.SER</v>
          </cell>
          <cell r="C611" t="str">
            <v>Laje nervurada moldada com forma de polipropileno 32,5 x 112,5 x 52,5 cm concreto C25 S50, espessura 40 cm, capeamento 7,5 cm</v>
          </cell>
          <cell r="D611" t="str">
            <v>m²</v>
          </cell>
          <cell r="E611">
            <v>139.16999999999999</v>
          </cell>
          <cell r="F611">
            <v>45.74</v>
          </cell>
          <cell r="G611">
            <v>184.91</v>
          </cell>
          <cell r="H611" t="str">
            <v>PINI</v>
          </cell>
        </row>
        <row r="612">
          <cell r="B612" t="str">
            <v>05.107.000140.SER</v>
          </cell>
          <cell r="C612" t="str">
            <v>Laje nervurada moldada com forma de polipropileno 42,5 x 112,5 x 52,5 cm concreto C25 S50, espessura 50 cm, capeamento 7,5 cm</v>
          </cell>
          <cell r="D612" t="str">
            <v>m²</v>
          </cell>
          <cell r="E612">
            <v>155.01</v>
          </cell>
          <cell r="F612">
            <v>47.71</v>
          </cell>
          <cell r="G612">
            <v>202.73</v>
          </cell>
          <cell r="H612" t="str">
            <v>PINI</v>
          </cell>
        </row>
        <row r="613">
          <cell r="B613" t="str">
            <v>05.107.000145.SER</v>
          </cell>
          <cell r="C613" t="str">
            <v>Laje nervurada moldada com forma de polipropileno 20 x 72,5 x 80 cm concreto C25 S50, espessura 27,5 cm, capeamento 7,5 cm</v>
          </cell>
          <cell r="D613" t="str">
            <v>m²</v>
          </cell>
          <cell r="E613">
            <v>92.97</v>
          </cell>
          <cell r="F613">
            <v>38.85</v>
          </cell>
          <cell r="G613">
            <v>131.81</v>
          </cell>
          <cell r="H613" t="str">
            <v>PINI</v>
          </cell>
        </row>
        <row r="614">
          <cell r="B614" t="str">
            <v>05.107.000150.SER</v>
          </cell>
          <cell r="C614" t="str">
            <v>Laje nervurada moldada com forma de polipropileno 25 x 72,5 x 80 cm concreto C25 S50, espessura 32,5 cm, capeamento 7,5 cm</v>
          </cell>
          <cell r="D614" t="str">
            <v>m²</v>
          </cell>
          <cell r="E614">
            <v>107.8</v>
          </cell>
          <cell r="F614">
            <v>41.01</v>
          </cell>
          <cell r="G614">
            <v>148.81</v>
          </cell>
          <cell r="H614" t="str">
            <v>PINI</v>
          </cell>
        </row>
        <row r="615">
          <cell r="B615" t="str">
            <v>05.107.000155.SER</v>
          </cell>
          <cell r="C615" t="str">
            <v>Laje nervurada moldada com forma de polipropileno 30 x 72,5 x 80 cm concreto C25 S50, espessura 37,5 cm, capeamento 7,5 cm</v>
          </cell>
          <cell r="D615" t="str">
            <v>m²</v>
          </cell>
          <cell r="E615">
            <v>123.26</v>
          </cell>
          <cell r="F615">
            <v>43.28</v>
          </cell>
          <cell r="G615">
            <v>166.54</v>
          </cell>
          <cell r="H615" t="str">
            <v>PINI</v>
          </cell>
        </row>
        <row r="616">
          <cell r="B616" t="str">
            <v>05.107.000160.SER</v>
          </cell>
          <cell r="C616" t="str">
            <v>Laje nervurada moldada com forma de polipropileno 35 x 72,5 x 80 cm concreto C25 S50, espessura 42,5 cm, capeamento 7,5 cm</v>
          </cell>
          <cell r="D616" t="str">
            <v>m²</v>
          </cell>
          <cell r="E616">
            <v>141.27000000000001</v>
          </cell>
          <cell r="F616">
            <v>45.94</v>
          </cell>
          <cell r="G616">
            <v>187.21</v>
          </cell>
          <cell r="H616" t="str">
            <v>PINI</v>
          </cell>
        </row>
        <row r="617">
          <cell r="B617" t="str">
            <v>05.107.000165.SER</v>
          </cell>
          <cell r="C617" t="str">
            <v>Painel protendido alveolar para piso ou cobertura, espessura do painel 10 cm, comprimento médio 4,2 m</v>
          </cell>
          <cell r="D617" t="str">
            <v>m²</v>
          </cell>
          <cell r="E617">
            <v>306.54000000000002</v>
          </cell>
          <cell r="F617">
            <v>2.62</v>
          </cell>
          <cell r="G617">
            <v>309.16000000000003</v>
          </cell>
          <cell r="H617" t="str">
            <v>PINI</v>
          </cell>
        </row>
        <row r="618">
          <cell r="B618" t="str">
            <v>05.107.000170.SER</v>
          </cell>
          <cell r="C618" t="str">
            <v>Painel protendido alveolar para piso ou cobertura, espessura do painel 15 cm, comprimento médio 6,3 m</v>
          </cell>
          <cell r="D618" t="str">
            <v>m²</v>
          </cell>
          <cell r="E618">
            <v>324.06</v>
          </cell>
          <cell r="F618">
            <v>1.88</v>
          </cell>
          <cell r="G618">
            <v>325.94</v>
          </cell>
          <cell r="H618" t="str">
            <v>PINI</v>
          </cell>
        </row>
        <row r="619">
          <cell r="B619" t="str">
            <v>05.107.000175.SER</v>
          </cell>
          <cell r="C619" t="str">
            <v>Painel protendido alveolar para piso ou cobertura, espessura do painel 20 cm, comprimento médio 7,85 m</v>
          </cell>
          <cell r="D619" t="str">
            <v>m²</v>
          </cell>
          <cell r="E619">
            <v>409.47</v>
          </cell>
          <cell r="F619">
            <v>1.52</v>
          </cell>
          <cell r="G619">
            <v>410.99</v>
          </cell>
          <cell r="H619" t="str">
            <v>PINI</v>
          </cell>
        </row>
        <row r="620">
          <cell r="B620" t="str">
            <v>05.107.000180.SER</v>
          </cell>
          <cell r="C620" t="str">
            <v>Painel protendido alveolar para piso ou cobertura, espessura do painel 25 cm, comprimento médio 10 m</v>
          </cell>
          <cell r="D620" t="str">
            <v>m²</v>
          </cell>
          <cell r="E620">
            <v>468.44</v>
          </cell>
          <cell r="F620">
            <v>5.09</v>
          </cell>
          <cell r="G620">
            <v>473.53</v>
          </cell>
          <cell r="H620" t="str">
            <v>PINI</v>
          </cell>
        </row>
        <row r="621">
          <cell r="B621" t="str">
            <v>05.107.000185.SER</v>
          </cell>
          <cell r="C621" t="str">
            <v>Painel cobertura de concreto celular autoclavado armado 7,5 x 40 x 280 cm</v>
          </cell>
          <cell r="D621" t="str">
            <v>m²</v>
          </cell>
          <cell r="E621">
            <v>141.44999999999999</v>
          </cell>
          <cell r="F621">
            <v>2.5299999999999998</v>
          </cell>
          <cell r="G621">
            <v>143.97999999999999</v>
          </cell>
          <cell r="H621" t="str">
            <v>PINI</v>
          </cell>
        </row>
        <row r="622">
          <cell r="B622" t="str">
            <v>05.107.000190.SER</v>
          </cell>
          <cell r="C622" t="str">
            <v>Painel de laje de concreto celular autoclavado armado 10 x 40 x 280 cm</v>
          </cell>
          <cell r="D622" t="str">
            <v>m²</v>
          </cell>
          <cell r="E622">
            <v>179.14</v>
          </cell>
          <cell r="F622">
            <v>2.65</v>
          </cell>
          <cell r="G622">
            <v>181.8</v>
          </cell>
          <cell r="H622" t="str">
            <v>PINI</v>
          </cell>
        </row>
        <row r="623">
          <cell r="B623" t="str">
            <v>05.107.000195.SER</v>
          </cell>
          <cell r="C623" t="str">
            <v>Painel divisória de concreto celular autoclavado armado 7,5 x 40 x 280 cm</v>
          </cell>
          <cell r="D623" t="str">
            <v>m²</v>
          </cell>
          <cell r="E623">
            <v>240.35</v>
          </cell>
          <cell r="F623">
            <v>3.16</v>
          </cell>
          <cell r="G623">
            <v>243.51</v>
          </cell>
          <cell r="H623" t="str">
            <v>PINI</v>
          </cell>
        </row>
        <row r="624">
          <cell r="B624" t="str">
            <v>05.107.000200.SER</v>
          </cell>
          <cell r="C624" t="str">
            <v>Painel parede de concreto celular autoclavado armado 10 x 40 x 280 cm</v>
          </cell>
          <cell r="D624" t="str">
            <v>m²</v>
          </cell>
          <cell r="E624">
            <v>323.66000000000003</v>
          </cell>
          <cell r="F624">
            <v>3.8</v>
          </cell>
          <cell r="G624">
            <v>327.45999999999998</v>
          </cell>
          <cell r="H624" t="str">
            <v>PINI</v>
          </cell>
        </row>
        <row r="625">
          <cell r="B625" t="str">
            <v>05.107.000205.SER</v>
          </cell>
          <cell r="C625" t="str">
            <v>Pré-laje pré-fabricada treliçada para piso ou cobertura, largura 25 cm, espessura 8 cm, capeamento 3 cm</v>
          </cell>
          <cell r="D625" t="str">
            <v>m²</v>
          </cell>
          <cell r="E625">
            <v>187.06</v>
          </cell>
          <cell r="F625">
            <v>37.69</v>
          </cell>
          <cell r="G625">
            <v>224.76</v>
          </cell>
          <cell r="H625" t="str">
            <v>PINI</v>
          </cell>
        </row>
        <row r="626">
          <cell r="B626" t="str">
            <v>05.107.000210.SER</v>
          </cell>
          <cell r="C626" t="str">
            <v>Pré-laje pré-fabricada treliçada para piso ou cobertura, largura 25 cm, espessura 12 cm, capeamento 4 cm</v>
          </cell>
          <cell r="D626" t="str">
            <v>m²</v>
          </cell>
          <cell r="E626">
            <v>247.62</v>
          </cell>
          <cell r="F626">
            <v>36.270000000000003</v>
          </cell>
          <cell r="G626">
            <v>283.89999999999998</v>
          </cell>
          <cell r="H626" t="str">
            <v>PINI</v>
          </cell>
        </row>
        <row r="627">
          <cell r="B627" t="str">
            <v>05.107.000215.SER</v>
          </cell>
          <cell r="C627" t="str">
            <v>Pré-laje pré-fabricada treliçada para piso ou cobertura, largura 25 cm, espessura 20 cm, capeamento 4 cm</v>
          </cell>
          <cell r="D627" t="str">
            <v>m²</v>
          </cell>
          <cell r="E627">
            <v>335.83</v>
          </cell>
          <cell r="F627">
            <v>29.87</v>
          </cell>
          <cell r="G627">
            <v>365.71</v>
          </cell>
          <cell r="H627" t="str">
            <v>PINI</v>
          </cell>
        </row>
        <row r="628">
          <cell r="B628" t="str">
            <v>05.107.000220.SER</v>
          </cell>
          <cell r="C628" t="str">
            <v>Pré-laje pré-fabricada treliçada para piso ou cobertura, largura 25 cm, espessura 30 cm, capeamento 6 cm</v>
          </cell>
          <cell r="D628" t="str">
            <v>m²</v>
          </cell>
          <cell r="E628">
            <v>486.41</v>
          </cell>
          <cell r="F628">
            <v>32.67</v>
          </cell>
          <cell r="G628">
            <v>519.08000000000004</v>
          </cell>
          <cell r="H628" t="str">
            <v>PINI</v>
          </cell>
        </row>
        <row r="629">
          <cell r="B629">
            <v>0</v>
          </cell>
          <cell r="C629">
            <v>0</v>
          </cell>
          <cell r="D629">
            <v>0</v>
          </cell>
          <cell r="E629">
            <v>0</v>
          </cell>
          <cell r="F629">
            <v>0</v>
          </cell>
          <cell r="G629">
            <v>0</v>
          </cell>
          <cell r="H629" t="str">
            <v>PINI</v>
          </cell>
        </row>
        <row r="630">
          <cell r="B630" t="str">
            <v>05.108</v>
          </cell>
          <cell r="C630" t="str">
            <v>Reparo e reforço estrutural</v>
          </cell>
          <cell r="D630">
            <v>0</v>
          </cell>
          <cell r="E630">
            <v>0</v>
          </cell>
          <cell r="F630">
            <v>0</v>
          </cell>
          <cell r="G630">
            <v>0</v>
          </cell>
          <cell r="H630" t="str">
            <v>PINI</v>
          </cell>
        </row>
        <row r="631">
          <cell r="B631" t="str">
            <v>05.108.000100.SER</v>
          </cell>
          <cell r="C631" t="str">
            <v>Aplicação de solvente em substrato impregnado</v>
          </cell>
          <cell r="D631" t="str">
            <v>m²</v>
          </cell>
          <cell r="E631">
            <v>22.95</v>
          </cell>
          <cell r="F631">
            <v>4.38</v>
          </cell>
          <cell r="G631">
            <v>27.33</v>
          </cell>
          <cell r="H631" t="str">
            <v>PINI</v>
          </cell>
        </row>
        <row r="632">
          <cell r="B632" t="str">
            <v>05.108.000200.SER</v>
          </cell>
          <cell r="C632" t="str">
            <v>Preparação do substrato para reparo em estrutura de concreto por apicoamento manual da superfície</v>
          </cell>
          <cell r="D632" t="str">
            <v>m²</v>
          </cell>
          <cell r="E632">
            <v>0</v>
          </cell>
          <cell r="F632">
            <v>66.38</v>
          </cell>
          <cell r="G632">
            <v>66.38</v>
          </cell>
          <cell r="H632" t="str">
            <v>PINI</v>
          </cell>
        </row>
        <row r="633">
          <cell r="B633" t="str">
            <v>05.108.000210.SER</v>
          </cell>
          <cell r="C633" t="str">
            <v>Preparação do substrato para reparo em estrutura de concreto por saturação com água</v>
          </cell>
          <cell r="D633" t="str">
            <v>m²</v>
          </cell>
          <cell r="E633">
            <v>20.52</v>
          </cell>
          <cell r="F633">
            <v>2.66</v>
          </cell>
          <cell r="G633">
            <v>23.18</v>
          </cell>
          <cell r="H633" t="str">
            <v>PINI</v>
          </cell>
        </row>
        <row r="634">
          <cell r="B634" t="str">
            <v>05.108.000250.SER</v>
          </cell>
          <cell r="C634" t="str">
            <v>Queima controlada para preparo do substrato para reparo estrutural</v>
          </cell>
          <cell r="D634" t="str">
            <v>m²</v>
          </cell>
          <cell r="E634">
            <v>1.89</v>
          </cell>
          <cell r="F634">
            <v>24.47</v>
          </cell>
          <cell r="G634">
            <v>26.36</v>
          </cell>
          <cell r="H634" t="str">
            <v>PINI</v>
          </cell>
        </row>
        <row r="635">
          <cell r="B635" t="str">
            <v>05.108.000260.SER</v>
          </cell>
          <cell r="C635" t="str">
            <v>Remoção de concreto com martelo rompedor até 5 cm de profundidade</v>
          </cell>
          <cell r="D635" t="str">
            <v>m²</v>
          </cell>
          <cell r="E635">
            <v>13.7</v>
          </cell>
          <cell r="F635">
            <v>30.71</v>
          </cell>
          <cell r="G635">
            <v>44.41</v>
          </cell>
          <cell r="H635" t="str">
            <v>PINI</v>
          </cell>
        </row>
        <row r="636">
          <cell r="B636" t="str">
            <v>05.108.000270.SER</v>
          </cell>
          <cell r="C636" t="str">
            <v>Escarificação manual, corte de concreto até 3 cm de profundidade</v>
          </cell>
          <cell r="D636" t="str">
            <v>m²</v>
          </cell>
          <cell r="E636">
            <v>0</v>
          </cell>
          <cell r="F636">
            <v>132.75</v>
          </cell>
          <cell r="G636">
            <v>132.75</v>
          </cell>
          <cell r="H636" t="str">
            <v>PINI</v>
          </cell>
        </row>
        <row r="637">
          <cell r="B637" t="str">
            <v>05.108.000280.SER</v>
          </cell>
          <cell r="C637" t="str">
            <v>Frezamento mecânico com máquinas de desbaste frezadora mecânica para preparo do substrato</v>
          </cell>
          <cell r="D637" t="str">
            <v>m²</v>
          </cell>
          <cell r="E637">
            <v>183.75</v>
          </cell>
          <cell r="F637">
            <v>6.64</v>
          </cell>
          <cell r="G637">
            <v>190.39</v>
          </cell>
          <cell r="H637" t="str">
            <v>PINI</v>
          </cell>
        </row>
        <row r="638">
          <cell r="B638" t="str">
            <v>05.108.000300.SER</v>
          </cell>
          <cell r="C638" t="str">
            <v>Escovamento manual do substrato</v>
          </cell>
          <cell r="D638" t="str">
            <v>m²</v>
          </cell>
          <cell r="E638">
            <v>5.88</v>
          </cell>
          <cell r="F638">
            <v>4.38</v>
          </cell>
          <cell r="G638">
            <v>10.26</v>
          </cell>
          <cell r="H638" t="str">
            <v>PINI</v>
          </cell>
        </row>
        <row r="639">
          <cell r="B639" t="str">
            <v>05.108.000350.SER</v>
          </cell>
          <cell r="C639" t="str">
            <v>Limpeza do substrato com aplicação de jato de água quente</v>
          </cell>
          <cell r="D639" t="str">
            <v>m²</v>
          </cell>
          <cell r="E639">
            <v>21.61</v>
          </cell>
          <cell r="F639">
            <v>1.73</v>
          </cell>
          <cell r="G639">
            <v>23.33</v>
          </cell>
          <cell r="H639" t="str">
            <v>PINI</v>
          </cell>
        </row>
        <row r="640">
          <cell r="B640" t="str">
            <v>05.108.000380.SER</v>
          </cell>
          <cell r="C640" t="str">
            <v>Jato de areia seca para limpeza do substrato</v>
          </cell>
          <cell r="D640" t="str">
            <v>m²</v>
          </cell>
          <cell r="E640">
            <v>102.52</v>
          </cell>
          <cell r="F640">
            <v>12.61</v>
          </cell>
          <cell r="G640">
            <v>115.14</v>
          </cell>
          <cell r="H640" t="str">
            <v>PINI</v>
          </cell>
        </row>
        <row r="641">
          <cell r="B641" t="str">
            <v>05.108.000400.SER</v>
          </cell>
          <cell r="C641" t="str">
            <v>Limpeza do substrato com lavagem à base de soluções ácidas em pisos ou paredes</v>
          </cell>
          <cell r="D641" t="str">
            <v>m²</v>
          </cell>
          <cell r="E641">
            <v>10.75</v>
          </cell>
          <cell r="F641">
            <v>4.8899999999999997</v>
          </cell>
          <cell r="G641">
            <v>15.64</v>
          </cell>
          <cell r="H641" t="str">
            <v>PINI</v>
          </cell>
        </row>
        <row r="642">
          <cell r="B642" t="str">
            <v>05.108.000410.SER</v>
          </cell>
          <cell r="C642" t="str">
            <v>Limpeza do substrato com utilização de solventes voláteis</v>
          </cell>
          <cell r="D642" t="str">
            <v>m²</v>
          </cell>
          <cell r="E642">
            <v>37.07</v>
          </cell>
          <cell r="F642">
            <v>3.32</v>
          </cell>
          <cell r="G642">
            <v>40.39</v>
          </cell>
          <cell r="H642" t="str">
            <v>PINI</v>
          </cell>
        </row>
        <row r="643">
          <cell r="B643" t="str">
            <v>05.108.000420.SER</v>
          </cell>
          <cell r="C643" t="str">
            <v>Limpeza do substrato com jato de ar comprimido</v>
          </cell>
          <cell r="D643" t="str">
            <v>m²</v>
          </cell>
          <cell r="E643">
            <v>9.15</v>
          </cell>
          <cell r="F643">
            <v>1.33</v>
          </cell>
          <cell r="G643">
            <v>10.47</v>
          </cell>
          <cell r="H643" t="str">
            <v>PINI</v>
          </cell>
        </row>
        <row r="644">
          <cell r="B644" t="str">
            <v>05.108.000430.SER</v>
          </cell>
          <cell r="C644" t="str">
            <v>Lixamento elétrico da armadura com escova circular</v>
          </cell>
          <cell r="D644" t="str">
            <v>m</v>
          </cell>
          <cell r="E644">
            <v>24.07</v>
          </cell>
          <cell r="F644">
            <v>1.66</v>
          </cell>
          <cell r="G644">
            <v>25.73</v>
          </cell>
          <cell r="H644" t="str">
            <v>PINI</v>
          </cell>
        </row>
        <row r="645">
          <cell r="B645" t="str">
            <v>05.108.000440.SER</v>
          </cell>
          <cell r="C645" t="str">
            <v>Limpeza do substrato para remoção de óleos e graxas impregnados superficialmente</v>
          </cell>
          <cell r="D645" t="str">
            <v>m²</v>
          </cell>
          <cell r="E645">
            <v>22.95</v>
          </cell>
          <cell r="F645">
            <v>3.32</v>
          </cell>
          <cell r="G645">
            <v>26.26</v>
          </cell>
          <cell r="H645" t="str">
            <v>PINI</v>
          </cell>
        </row>
        <row r="646">
          <cell r="B646" t="str">
            <v>05.108.000450.SER</v>
          </cell>
          <cell r="C646" t="str">
            <v>Definição e demarcação da área de reparo de estruturas, utilizando disco de corte</v>
          </cell>
          <cell r="D646" t="str">
            <v>m</v>
          </cell>
          <cell r="E646">
            <v>1.45</v>
          </cell>
          <cell r="F646">
            <v>2.77</v>
          </cell>
          <cell r="G646">
            <v>4.22</v>
          </cell>
          <cell r="H646" t="str">
            <v>PINI</v>
          </cell>
        </row>
        <row r="647">
          <cell r="B647" t="str">
            <v>05.108.000600.SER</v>
          </cell>
          <cell r="C647" t="str">
            <v>Reparo superficial em estrutura com argamassa cimentícia fluída # 3 a 5 cm</v>
          </cell>
          <cell r="D647" t="str">
            <v>m³</v>
          </cell>
          <cell r="E647">
            <v>7348</v>
          </cell>
          <cell r="F647">
            <v>559.91999999999996</v>
          </cell>
          <cell r="G647">
            <v>7907.92</v>
          </cell>
          <cell r="H647" t="str">
            <v>PINI</v>
          </cell>
        </row>
        <row r="648">
          <cell r="B648" t="str">
            <v>05.108.000620.SER</v>
          </cell>
          <cell r="C648" t="str">
            <v>Reparo de juntas de movimentação em piso com argamassa base epóxi</v>
          </cell>
          <cell r="D648" t="str">
            <v>m²</v>
          </cell>
          <cell r="E648">
            <v>15.44</v>
          </cell>
          <cell r="F648">
            <v>2.94</v>
          </cell>
          <cell r="G648">
            <v>18.38</v>
          </cell>
          <cell r="H648" t="str">
            <v>PINI</v>
          </cell>
        </row>
        <row r="649">
          <cell r="B649" t="str">
            <v>05.108.000640.SER</v>
          </cell>
          <cell r="C649" t="str">
            <v>Reparo profundo em estrutura com argamassa cimentícia fluída</v>
          </cell>
          <cell r="D649" t="str">
            <v>m³</v>
          </cell>
          <cell r="E649">
            <v>7516.8</v>
          </cell>
          <cell r="F649">
            <v>668.79</v>
          </cell>
          <cell r="G649">
            <v>8185.59</v>
          </cell>
          <cell r="H649" t="str">
            <v>PINI</v>
          </cell>
        </row>
        <row r="650">
          <cell r="B650" t="str">
            <v>05.108.000660.SER</v>
          </cell>
          <cell r="C650" t="str">
            <v>Reparo profundo em estrutura com argamassa seca tipo "dry pack" isenta de retração</v>
          </cell>
          <cell r="D650" t="str">
            <v>m³</v>
          </cell>
          <cell r="E650">
            <v>9460.83</v>
          </cell>
          <cell r="F650">
            <v>1272.3900000000001</v>
          </cell>
          <cell r="G650">
            <v>10733.22</v>
          </cell>
          <cell r="H650" t="str">
            <v>PINI</v>
          </cell>
        </row>
        <row r="651">
          <cell r="B651" t="str">
            <v>05.108.000680.SER</v>
          </cell>
          <cell r="C651" t="str">
            <v>Limpeza do substrato com aplicação de jato de água fria</v>
          </cell>
          <cell r="D651" t="str">
            <v>m²</v>
          </cell>
          <cell r="E651">
            <v>16.72</v>
          </cell>
          <cell r="F651">
            <v>1.46</v>
          </cell>
          <cell r="G651">
            <v>18.18</v>
          </cell>
          <cell r="H651" t="str">
            <v>PINI</v>
          </cell>
        </row>
        <row r="652">
          <cell r="B652" t="str">
            <v>05.108.000700.SER</v>
          </cell>
          <cell r="C652" t="str">
            <v>Reparo estrutural em fissuras por injeção de resina base epóxi em fissuras com e=0,3 a 1 mm</v>
          </cell>
          <cell r="D652" t="str">
            <v>m</v>
          </cell>
          <cell r="E652">
            <v>167.97</v>
          </cell>
          <cell r="F652">
            <v>47.99</v>
          </cell>
          <cell r="G652">
            <v>215.96</v>
          </cell>
          <cell r="H652" t="str">
            <v>PINI</v>
          </cell>
        </row>
        <row r="653">
          <cell r="B653" t="str">
            <v>05.108.000720.SER</v>
          </cell>
          <cell r="C653" t="str">
            <v>Escarificação mecânica com disco de desbaste, corte de concreto até 0,5 cm de profundidade</v>
          </cell>
          <cell r="D653" t="str">
            <v>m²</v>
          </cell>
          <cell r="E653">
            <v>35.68</v>
          </cell>
          <cell r="F653">
            <v>6.64</v>
          </cell>
          <cell r="G653">
            <v>42.32</v>
          </cell>
          <cell r="H653" t="str">
            <v>PINI</v>
          </cell>
        </row>
        <row r="654">
          <cell r="B654" t="str">
            <v>05.108.000740.SER</v>
          </cell>
          <cell r="C654" t="str">
            <v>Escarificação mecânica com rebarbador elétrico, corte de concreto até 3,0 cm de profundidade</v>
          </cell>
          <cell r="D654" t="str">
            <v>m²</v>
          </cell>
          <cell r="E654">
            <v>24.6</v>
          </cell>
          <cell r="F654">
            <v>33.19</v>
          </cell>
          <cell r="G654">
            <v>57.79</v>
          </cell>
          <cell r="H654" t="str">
            <v>PINI</v>
          </cell>
        </row>
        <row r="655">
          <cell r="B655" t="str">
            <v>05.108.000760.SER</v>
          </cell>
          <cell r="C655" t="str">
            <v>Escarificação mecânica com rebarbador elétrico, corte de concreto até 5 cm de profundidade</v>
          </cell>
          <cell r="D655" t="str">
            <v>m²</v>
          </cell>
          <cell r="E655">
            <v>29.52</v>
          </cell>
          <cell r="F655">
            <v>39.83</v>
          </cell>
          <cell r="G655">
            <v>69.349999999999994</v>
          </cell>
          <cell r="H655" t="str">
            <v>PINI</v>
          </cell>
        </row>
        <row r="656">
          <cell r="B656">
            <v>0</v>
          </cell>
          <cell r="C656">
            <v>0</v>
          </cell>
          <cell r="D656">
            <v>0</v>
          </cell>
          <cell r="E656">
            <v>0</v>
          </cell>
          <cell r="F656">
            <v>0</v>
          </cell>
          <cell r="G656">
            <v>0</v>
          </cell>
          <cell r="H656" t="str">
            <v>PINI</v>
          </cell>
        </row>
        <row r="657">
          <cell r="B657" t="str">
            <v>05.109</v>
          </cell>
          <cell r="C657" t="str">
            <v>Serviços relacionados</v>
          </cell>
          <cell r="D657">
            <v>0</v>
          </cell>
          <cell r="E657">
            <v>0</v>
          </cell>
          <cell r="F657">
            <v>0</v>
          </cell>
          <cell r="G657">
            <v>0</v>
          </cell>
          <cell r="H657" t="str">
            <v>PINI</v>
          </cell>
        </row>
        <row r="658">
          <cell r="B658" t="str">
            <v>05.109.000005.SER</v>
          </cell>
          <cell r="C658" t="str">
            <v>Corte em concreto de pisos e lajes, com discos diamantados, utilizando cortadora de piso espessura do corte 13 cm</v>
          </cell>
          <cell r="D658" t="str">
            <v>m</v>
          </cell>
          <cell r="E658">
            <v>42.05</v>
          </cell>
          <cell r="F658">
            <v>0</v>
          </cell>
          <cell r="G658">
            <v>42.05</v>
          </cell>
          <cell r="H658" t="str">
            <v>PINI</v>
          </cell>
        </row>
        <row r="659">
          <cell r="B659" t="str">
            <v>05.109.000010.SER</v>
          </cell>
          <cell r="C659" t="str">
            <v>Corte em concreto de pisos e lajes, com discos diamantados, utilizando cortadora de piso espessura do corte 20 cm</v>
          </cell>
          <cell r="D659" t="str">
            <v>m</v>
          </cell>
          <cell r="E659">
            <v>110.53</v>
          </cell>
          <cell r="F659">
            <v>0</v>
          </cell>
          <cell r="G659">
            <v>110.53</v>
          </cell>
          <cell r="H659" t="str">
            <v>PINI</v>
          </cell>
        </row>
        <row r="660">
          <cell r="B660" t="str">
            <v>05.109.000015.SER</v>
          </cell>
          <cell r="C660" t="str">
            <v>Corte em concreto de pisos e lajes, com discos diamantados, utilizando cortadora de piso espessura do corte 50 cm</v>
          </cell>
          <cell r="D660" t="str">
            <v>m</v>
          </cell>
          <cell r="E660">
            <v>422.29</v>
          </cell>
          <cell r="F660">
            <v>0</v>
          </cell>
          <cell r="G660">
            <v>422.29</v>
          </cell>
          <cell r="H660" t="str">
            <v>PINI</v>
          </cell>
        </row>
        <row r="661">
          <cell r="B661" t="str">
            <v>05.109.000020.SER</v>
          </cell>
          <cell r="C661" t="str">
            <v>Corte em concreto para paredes e muros, com disco diamantado espessura do corte até 68 cm</v>
          </cell>
          <cell r="D661" t="str">
            <v>m²</v>
          </cell>
          <cell r="E661">
            <v>1983.79</v>
          </cell>
          <cell r="F661">
            <v>0</v>
          </cell>
          <cell r="G661">
            <v>1983.79</v>
          </cell>
          <cell r="H661" t="str">
            <v>PINI</v>
          </cell>
        </row>
        <row r="662">
          <cell r="B662" t="str">
            <v>05.109.000025.SER</v>
          </cell>
          <cell r="C662" t="str">
            <v>Corte em concreto para estruturas, com fio diamantado</v>
          </cell>
          <cell r="D662" t="str">
            <v>m²</v>
          </cell>
          <cell r="E662">
            <v>3992.01</v>
          </cell>
          <cell r="F662">
            <v>0</v>
          </cell>
          <cell r="G662">
            <v>3992.01</v>
          </cell>
          <cell r="H662" t="str">
            <v>PINI</v>
          </cell>
        </row>
        <row r="663">
          <cell r="B663" t="str">
            <v>05.109.000030.SER</v>
          </cell>
          <cell r="C663" t="str">
            <v>Corte em concreto para passagem de tubulação Ø 15 a 25 mm, com ferramentas manuais</v>
          </cell>
          <cell r="D663" t="str">
            <v>m</v>
          </cell>
          <cell r="E663">
            <v>0</v>
          </cell>
          <cell r="F663">
            <v>13.81</v>
          </cell>
          <cell r="G663">
            <v>13.81</v>
          </cell>
          <cell r="H663" t="str">
            <v>PINI</v>
          </cell>
        </row>
        <row r="664">
          <cell r="B664" t="str">
            <v>05.109.000035.SER</v>
          </cell>
          <cell r="C664" t="str">
            <v>Corte em concreto para passagem de tubulação Ø 32 a 50 mm, com ferramentas manuais</v>
          </cell>
          <cell r="D664" t="str">
            <v>m</v>
          </cell>
          <cell r="E664">
            <v>0</v>
          </cell>
          <cell r="F664">
            <v>21.53</v>
          </cell>
          <cell r="G664">
            <v>21.53</v>
          </cell>
          <cell r="H664" t="str">
            <v>PINI</v>
          </cell>
        </row>
        <row r="665">
          <cell r="B665" t="str">
            <v>05.109.000040.SER</v>
          </cell>
          <cell r="C665" t="str">
            <v>Corte em concreto para passagem de tubulação Ø 65 a 100 mm, com ferramentas manuais</v>
          </cell>
          <cell r="D665" t="str">
            <v>m</v>
          </cell>
          <cell r="E665">
            <v>0</v>
          </cell>
          <cell r="F665">
            <v>30.51</v>
          </cell>
          <cell r="G665">
            <v>30.51</v>
          </cell>
          <cell r="H665" t="str">
            <v>PINI</v>
          </cell>
        </row>
        <row r="666">
          <cell r="B666" t="str">
            <v>05.109.000045.SER</v>
          </cell>
          <cell r="C666" t="str">
            <v>Enchimento de juntas de movimentação com elastômero à base de borracha de poliuretano com seção transversal 2x2 cm</v>
          </cell>
          <cell r="D666" t="str">
            <v>dm³</v>
          </cell>
          <cell r="E666">
            <v>58.22</v>
          </cell>
          <cell r="F666">
            <v>7.21</v>
          </cell>
          <cell r="G666">
            <v>65.430000000000007</v>
          </cell>
          <cell r="H666" t="str">
            <v>PINI</v>
          </cell>
        </row>
        <row r="667">
          <cell r="B667" t="str">
            <v>05.109.000050.SER</v>
          </cell>
          <cell r="C667" t="str">
            <v>Enchimento de rasgo em concreto com argamassa mista traço 1:4, para tubulação com Ø 15 mm - 1/2" a 25 mm</v>
          </cell>
          <cell r="D667" t="str">
            <v>m</v>
          </cell>
          <cell r="E667">
            <v>0.11</v>
          </cell>
          <cell r="F667">
            <v>4</v>
          </cell>
          <cell r="G667">
            <v>4.1100000000000003</v>
          </cell>
          <cell r="H667" t="str">
            <v>PINI</v>
          </cell>
        </row>
        <row r="668">
          <cell r="B668" t="str">
            <v>05.109.000055.SER</v>
          </cell>
          <cell r="C668" t="str">
            <v>Enchimento de rasgo em concreto com argamassa mista traço 1:4, para tubulação com Ø 32 mm a 50 mm</v>
          </cell>
          <cell r="D668" t="str">
            <v>m</v>
          </cell>
          <cell r="E668">
            <v>0.25</v>
          </cell>
          <cell r="F668">
            <v>5.56</v>
          </cell>
          <cell r="G668">
            <v>5.81</v>
          </cell>
          <cell r="H668" t="str">
            <v>PINI</v>
          </cell>
        </row>
        <row r="669">
          <cell r="B669" t="str">
            <v>05.109.000060.SER</v>
          </cell>
          <cell r="C669" t="str">
            <v>Enchimento de rasgo em concreto com argamassa mista traço 1:4, para tubulação com Ø 65 mm a 100 mm</v>
          </cell>
          <cell r="D669" t="str">
            <v>m</v>
          </cell>
          <cell r="E669">
            <v>0.76</v>
          </cell>
          <cell r="F669">
            <v>8.67</v>
          </cell>
          <cell r="G669">
            <v>9.43</v>
          </cell>
          <cell r="H669" t="str">
            <v>PINI</v>
          </cell>
        </row>
        <row r="670">
          <cell r="B670" t="str">
            <v>05.109.000065.SER</v>
          </cell>
          <cell r="C670" t="str">
            <v>Furo em concreto com broca de widia, utilizando martele elétrico Ø 3/8" profundidade 15 cm</v>
          </cell>
          <cell r="D670" t="str">
            <v>un</v>
          </cell>
          <cell r="E670">
            <v>10.27</v>
          </cell>
          <cell r="F670">
            <v>0</v>
          </cell>
          <cell r="G670">
            <v>10.27</v>
          </cell>
          <cell r="H670" t="str">
            <v>PINI</v>
          </cell>
        </row>
        <row r="671">
          <cell r="B671" t="str">
            <v>05.109.000070.SER</v>
          </cell>
          <cell r="C671" t="str">
            <v>Furo em concreto com broca de widia, utilizando martele elétrico Ø 3/8" profundidade 5 cm</v>
          </cell>
          <cell r="D671" t="str">
            <v>un</v>
          </cell>
          <cell r="E671">
            <v>3.59</v>
          </cell>
          <cell r="F671">
            <v>0</v>
          </cell>
          <cell r="G671">
            <v>3.59</v>
          </cell>
          <cell r="H671" t="str">
            <v>PINI</v>
          </cell>
        </row>
        <row r="672">
          <cell r="B672" t="str">
            <v>05.109.000075.SER</v>
          </cell>
          <cell r="C672" t="str">
            <v>Furo em concreto com broca de widia, utilizando martele elétrico Ø 1/2" profundidade 5 cm</v>
          </cell>
          <cell r="D672" t="str">
            <v>un</v>
          </cell>
          <cell r="E672">
            <v>4.3499999999999996</v>
          </cell>
          <cell r="F672">
            <v>0</v>
          </cell>
          <cell r="G672">
            <v>4.3499999999999996</v>
          </cell>
          <cell r="H672" t="str">
            <v>PINI</v>
          </cell>
        </row>
        <row r="673">
          <cell r="B673" t="str">
            <v>05.109.000080.SER</v>
          </cell>
          <cell r="C673" t="str">
            <v>Furo em concreto com broca de widia, utilizando martele elétrico Ø 5/8" profundidade 5 cm</v>
          </cell>
          <cell r="D673" t="str">
            <v>un</v>
          </cell>
          <cell r="E673">
            <v>4.9400000000000004</v>
          </cell>
          <cell r="F673">
            <v>0</v>
          </cell>
          <cell r="G673">
            <v>4.9400000000000004</v>
          </cell>
          <cell r="H673" t="str">
            <v>PINI</v>
          </cell>
        </row>
        <row r="674">
          <cell r="B674" t="str">
            <v>05.109.000085.SER</v>
          </cell>
          <cell r="C674" t="str">
            <v>Furo em concreto com broca de widia, utilizando martele elétrico Ø 3/4" profundidade 5 cm</v>
          </cell>
          <cell r="D674" t="str">
            <v>un</v>
          </cell>
          <cell r="E674">
            <v>5.68</v>
          </cell>
          <cell r="F674">
            <v>0</v>
          </cell>
          <cell r="G674">
            <v>5.68</v>
          </cell>
          <cell r="H674" t="str">
            <v>PINI</v>
          </cell>
        </row>
        <row r="675">
          <cell r="B675" t="str">
            <v>05.109.000090.SER</v>
          </cell>
          <cell r="C675" t="str">
            <v>Furo em concreto com broca de widia, utilizando martele elétrico Ø 1/2" profundidade 15 cm</v>
          </cell>
          <cell r="D675" t="str">
            <v>un</v>
          </cell>
          <cell r="E675">
            <v>12.26</v>
          </cell>
          <cell r="F675">
            <v>0</v>
          </cell>
          <cell r="G675">
            <v>12.26</v>
          </cell>
          <cell r="H675" t="str">
            <v>PINI</v>
          </cell>
        </row>
        <row r="676">
          <cell r="B676" t="str">
            <v>05.109.000095.SER</v>
          </cell>
          <cell r="C676" t="str">
            <v>Furo em concreto com broca de widia, utilizando martele elétrico Ø 1" profundidade 5 cm</v>
          </cell>
          <cell r="D676" t="str">
            <v>un</v>
          </cell>
          <cell r="E676">
            <v>8.51</v>
          </cell>
          <cell r="F676">
            <v>0</v>
          </cell>
          <cell r="G676">
            <v>8.51</v>
          </cell>
          <cell r="H676" t="str">
            <v>PINI</v>
          </cell>
        </row>
        <row r="677">
          <cell r="B677" t="str">
            <v>05.109.000100.SER</v>
          </cell>
          <cell r="C677" t="str">
            <v>Furo em concreto com broca de widia, utilizando martele elétrico Ø 1 1/4" profundidade 5 cm</v>
          </cell>
          <cell r="D677" t="str">
            <v>un</v>
          </cell>
          <cell r="E677">
            <v>10.119999999999999</v>
          </cell>
          <cell r="F677">
            <v>0</v>
          </cell>
          <cell r="G677">
            <v>10.119999999999999</v>
          </cell>
          <cell r="H677" t="str">
            <v>PINI</v>
          </cell>
        </row>
        <row r="678">
          <cell r="B678" t="str">
            <v>05.109.000105.SER</v>
          </cell>
          <cell r="C678" t="str">
            <v>Furo em concreto com broca de widia, utilizando martele elétrico Ø 1 1/2" profundidade 5 cm</v>
          </cell>
          <cell r="D678" t="str">
            <v>un</v>
          </cell>
          <cell r="E678">
            <v>12.77</v>
          </cell>
          <cell r="F678">
            <v>0</v>
          </cell>
          <cell r="G678">
            <v>12.77</v>
          </cell>
          <cell r="H678" t="str">
            <v>PINI</v>
          </cell>
        </row>
        <row r="679">
          <cell r="B679" t="str">
            <v>05.109.000110.SER</v>
          </cell>
          <cell r="C679" t="str">
            <v>Furo em concreto com broca de widia, utilizando martele elétrico, Ø 3/8" profundidade 10 cm</v>
          </cell>
          <cell r="D679" t="str">
            <v>un</v>
          </cell>
          <cell r="E679">
            <v>7.81</v>
          </cell>
          <cell r="F679">
            <v>0</v>
          </cell>
          <cell r="G679">
            <v>7.81</v>
          </cell>
          <cell r="H679" t="str">
            <v>PINI</v>
          </cell>
        </row>
        <row r="680">
          <cell r="B680" t="str">
            <v>05.109.000115.SER</v>
          </cell>
          <cell r="C680" t="str">
            <v>Furo em concreto com broca de widia, utilizando martele elétrico, Ø 1/2" profundidade 10 cm</v>
          </cell>
          <cell r="D680" t="str">
            <v>un</v>
          </cell>
          <cell r="E680">
            <v>9.35</v>
          </cell>
          <cell r="F680">
            <v>0</v>
          </cell>
          <cell r="G680">
            <v>9.35</v>
          </cell>
          <cell r="H680" t="str">
            <v>PINI</v>
          </cell>
        </row>
        <row r="681">
          <cell r="B681" t="str">
            <v>05.109.000120.SER</v>
          </cell>
          <cell r="C681" t="str">
            <v>Furo em concreto com broca de widia, utilizando martele elétrico, Ø 5/8" profundidade 10 cm</v>
          </cell>
          <cell r="D681" t="str">
            <v>un</v>
          </cell>
          <cell r="E681">
            <v>9.68</v>
          </cell>
          <cell r="F681">
            <v>0</v>
          </cell>
          <cell r="G681">
            <v>9.68</v>
          </cell>
          <cell r="H681" t="str">
            <v>PINI</v>
          </cell>
        </row>
        <row r="682">
          <cell r="B682" t="str">
            <v>05.109.000125.SER</v>
          </cell>
          <cell r="C682" t="str">
            <v>Furo em concreto com broca de widia, utilizando martele elétrico, Ø 3/4" profundidade 10 cm</v>
          </cell>
          <cell r="D682" t="str">
            <v>un</v>
          </cell>
          <cell r="E682">
            <v>12.2</v>
          </cell>
          <cell r="F682">
            <v>0</v>
          </cell>
          <cell r="G682">
            <v>12.2</v>
          </cell>
          <cell r="H682" t="str">
            <v>PINI</v>
          </cell>
        </row>
        <row r="683">
          <cell r="B683" t="str">
            <v>05.109.000130.SER</v>
          </cell>
          <cell r="C683" t="str">
            <v>Furo em concreto com broca de widia, utilizando martele elétrico Ø 1" profundidade 10 cm</v>
          </cell>
          <cell r="D683" t="str">
            <v>un</v>
          </cell>
          <cell r="E683">
            <v>16.61</v>
          </cell>
          <cell r="F683">
            <v>0</v>
          </cell>
          <cell r="G683">
            <v>16.61</v>
          </cell>
          <cell r="H683" t="str">
            <v>PINI</v>
          </cell>
        </row>
        <row r="684">
          <cell r="B684" t="str">
            <v>05.109.000135.SER</v>
          </cell>
          <cell r="C684" t="str">
            <v>Furo em concreto com broca de widia, utilizando martele elétrico Ø 1 1/4" profundidade 10 cm</v>
          </cell>
          <cell r="D684" t="str">
            <v>un</v>
          </cell>
          <cell r="E684">
            <v>20.73</v>
          </cell>
          <cell r="F684">
            <v>0</v>
          </cell>
          <cell r="G684">
            <v>20.73</v>
          </cell>
          <cell r="H684" t="str">
            <v>PINI</v>
          </cell>
        </row>
        <row r="685">
          <cell r="B685" t="str">
            <v>05.109.000140.SER</v>
          </cell>
          <cell r="C685" t="str">
            <v>Furo em concreto com broca de widia, utilizando martele elétrico, Ø 1 1/2" profundidade 10 cm</v>
          </cell>
          <cell r="D685" t="str">
            <v>un</v>
          </cell>
          <cell r="E685">
            <v>23.32</v>
          </cell>
          <cell r="F685">
            <v>0</v>
          </cell>
          <cell r="G685">
            <v>23.32</v>
          </cell>
          <cell r="H685" t="str">
            <v>PINI</v>
          </cell>
        </row>
        <row r="686">
          <cell r="B686" t="str">
            <v>05.109.000145.SER</v>
          </cell>
          <cell r="C686" t="str">
            <v>Furo em concreto com broca de widia, utilizando martele elétrico Ø 5/8" profundidade 15 cm</v>
          </cell>
          <cell r="D686" t="str">
            <v>un</v>
          </cell>
          <cell r="E686">
            <v>13.56</v>
          </cell>
          <cell r="F686">
            <v>0</v>
          </cell>
          <cell r="G686">
            <v>13.56</v>
          </cell>
          <cell r="H686" t="str">
            <v>PINI</v>
          </cell>
        </row>
        <row r="687">
          <cell r="B687" t="str">
            <v>05.109.000150.SER</v>
          </cell>
          <cell r="C687" t="str">
            <v>Furo em concreto com broca de widia, utilizando martele elétrico Ø 3/4" profundidade 15 cm</v>
          </cell>
          <cell r="D687" t="str">
            <v>un</v>
          </cell>
          <cell r="E687">
            <v>17.95</v>
          </cell>
          <cell r="F687">
            <v>0</v>
          </cell>
          <cell r="G687">
            <v>17.95</v>
          </cell>
          <cell r="H687" t="str">
            <v>PINI</v>
          </cell>
        </row>
        <row r="688">
          <cell r="B688" t="str">
            <v>05.109.000155.SER</v>
          </cell>
          <cell r="C688" t="str">
            <v>Furo em concreto com broca de widia, utilizando martele elétrico Ø 1" profundidade 15 cm</v>
          </cell>
          <cell r="D688" t="str">
            <v>un</v>
          </cell>
          <cell r="E688">
            <v>24.98</v>
          </cell>
          <cell r="F688">
            <v>0</v>
          </cell>
          <cell r="G688">
            <v>24.98</v>
          </cell>
          <cell r="H688" t="str">
            <v>PINI</v>
          </cell>
        </row>
        <row r="689">
          <cell r="B689" t="str">
            <v>05.109.000160.SER</v>
          </cell>
          <cell r="C689" t="str">
            <v>Furo em concreto com broca de widia, utilizando martele elétrico Ø 1 1/4" profundidade 15 cm</v>
          </cell>
          <cell r="D689" t="str">
            <v>un</v>
          </cell>
          <cell r="E689">
            <v>31.47</v>
          </cell>
          <cell r="F689">
            <v>0</v>
          </cell>
          <cell r="G689">
            <v>31.47</v>
          </cell>
          <cell r="H689" t="str">
            <v>PINI</v>
          </cell>
        </row>
        <row r="690">
          <cell r="B690" t="str">
            <v>05.109.000165.SER</v>
          </cell>
          <cell r="C690" t="str">
            <v>Furo em concreto com broca de widia, utilizando martele elétrico Ø 1 1/2" profundidade 15 cm</v>
          </cell>
          <cell r="D690" t="str">
            <v>un</v>
          </cell>
          <cell r="E690">
            <v>23.36</v>
          </cell>
          <cell r="F690">
            <v>0</v>
          </cell>
          <cell r="G690">
            <v>23.36</v>
          </cell>
          <cell r="H690" t="str">
            <v>PINI</v>
          </cell>
        </row>
        <row r="691">
          <cell r="B691" t="str">
            <v>05.109.000170.SER</v>
          </cell>
          <cell r="C691" t="str">
            <v>Furo em concreto com coroas diamantadas, utilizando perfuratriz elétrica Ø 2" a 2 1/4" profundidade 40 cm</v>
          </cell>
          <cell r="D691" t="str">
            <v>un</v>
          </cell>
          <cell r="E691">
            <v>153.44</v>
          </cell>
          <cell r="F691">
            <v>0</v>
          </cell>
          <cell r="G691">
            <v>153.44</v>
          </cell>
          <cell r="H691" t="str">
            <v>PINI</v>
          </cell>
        </row>
        <row r="692">
          <cell r="B692" t="str">
            <v>05.109.000175.SER</v>
          </cell>
          <cell r="C692" t="str">
            <v>Furo em concreto com coroas diamantadas, utilizando perfuratriz elétrica Ø 3" a 3 1/4" profundidade 40 cm</v>
          </cell>
          <cell r="D692" t="str">
            <v>un</v>
          </cell>
          <cell r="E692">
            <v>175.5</v>
          </cell>
          <cell r="F692">
            <v>0</v>
          </cell>
          <cell r="G692">
            <v>175.5</v>
          </cell>
          <cell r="H692" t="str">
            <v>PINI</v>
          </cell>
        </row>
        <row r="693">
          <cell r="B693" t="str">
            <v>05.109.000180.SER</v>
          </cell>
          <cell r="C693" t="str">
            <v>Furo em concreto com coroas diamantadas, utilizando perfuratriz elétrica Ø 4" a 4 1/4" profundidade 40 cm</v>
          </cell>
          <cell r="D693" t="str">
            <v>un</v>
          </cell>
          <cell r="E693">
            <v>189.67</v>
          </cell>
          <cell r="F693">
            <v>0</v>
          </cell>
          <cell r="G693">
            <v>189.67</v>
          </cell>
          <cell r="H693" t="str">
            <v>PINI</v>
          </cell>
        </row>
        <row r="694">
          <cell r="B694" t="str">
            <v>05.109.000185.SER</v>
          </cell>
          <cell r="C694" t="str">
            <v>Furo em concreto com coroas diamantadas, utilizando perfuratriz elétrica Ø 5" a 5 1/4" profundidade 40 cm</v>
          </cell>
          <cell r="D694" t="str">
            <v>un</v>
          </cell>
          <cell r="E694">
            <v>224.66</v>
          </cell>
          <cell r="F694">
            <v>0</v>
          </cell>
          <cell r="G694">
            <v>224.66</v>
          </cell>
          <cell r="H694" t="str">
            <v>PINI</v>
          </cell>
        </row>
        <row r="695">
          <cell r="B695" t="str">
            <v>05.109.000190.SER</v>
          </cell>
          <cell r="C695" t="str">
            <v>Furo em concreto com coroas diamantadas, utilizando perfuratriz elétrica Ø 6" a 6 1/4" profundidade 40 cm</v>
          </cell>
          <cell r="D695" t="str">
            <v>un</v>
          </cell>
          <cell r="E695">
            <v>239.87</v>
          </cell>
          <cell r="F695">
            <v>0</v>
          </cell>
          <cell r="G695">
            <v>239.87</v>
          </cell>
          <cell r="H695" t="str">
            <v>PINI</v>
          </cell>
        </row>
        <row r="696">
          <cell r="B696" t="str">
            <v>05.109.000195.SER</v>
          </cell>
          <cell r="C696" t="str">
            <v>Furo em concreto com coroas diamantadas, utilizando perfuratriz elétrica Ø 8" a 8 1/4" profundidade 40 cm</v>
          </cell>
          <cell r="D696" t="str">
            <v>un</v>
          </cell>
          <cell r="E696">
            <v>327.31</v>
          </cell>
          <cell r="F696">
            <v>0</v>
          </cell>
          <cell r="G696">
            <v>327.31</v>
          </cell>
          <cell r="H696" t="str">
            <v>PINI</v>
          </cell>
        </row>
        <row r="697">
          <cell r="B697" t="str">
            <v>05.109.000200.SER</v>
          </cell>
          <cell r="C697" t="str">
            <v>Furo em concreto com coroas diamantadas, utilizando perfuratriz elétrica Ø 3/8" a 3/4" profundidade 40 cm</v>
          </cell>
          <cell r="D697" t="str">
            <v>un</v>
          </cell>
          <cell r="E697">
            <v>170.7</v>
          </cell>
          <cell r="F697">
            <v>0</v>
          </cell>
          <cell r="G697">
            <v>170.7</v>
          </cell>
          <cell r="H697" t="str">
            <v>PINI</v>
          </cell>
        </row>
        <row r="698">
          <cell r="B698" t="str">
            <v>05.109.000205.SER</v>
          </cell>
          <cell r="C698" t="str">
            <v>Furo em concreto com coroas diamantadas, utilizando perfuratriz elétrica Ø 7/8" a 1 3/4" profundidade 40 cm</v>
          </cell>
          <cell r="D698" t="str">
            <v>un</v>
          </cell>
          <cell r="E698">
            <v>134.47</v>
          </cell>
          <cell r="F698">
            <v>0</v>
          </cell>
          <cell r="G698">
            <v>134.47</v>
          </cell>
          <cell r="H698" t="str">
            <v>PINI</v>
          </cell>
        </row>
        <row r="699">
          <cell r="B699">
            <v>0</v>
          </cell>
          <cell r="C699">
            <v>0</v>
          </cell>
          <cell r="D699">
            <v>0</v>
          </cell>
          <cell r="E699">
            <v>0</v>
          </cell>
          <cell r="F699">
            <v>0</v>
          </cell>
          <cell r="G699">
            <v>0</v>
          </cell>
          <cell r="H699" t="str">
            <v>PINI</v>
          </cell>
        </row>
        <row r="700">
          <cell r="B700" t="str">
            <v>06</v>
          </cell>
          <cell r="C700" t="str">
            <v>06. Alvenarias, fechamentos e divisórias</v>
          </cell>
          <cell r="D700">
            <v>0</v>
          </cell>
          <cell r="E700">
            <v>0</v>
          </cell>
          <cell r="F700">
            <v>0</v>
          </cell>
          <cell r="G700">
            <v>0</v>
          </cell>
          <cell r="H700" t="str">
            <v>PINI</v>
          </cell>
        </row>
        <row r="701">
          <cell r="B701">
            <v>0</v>
          </cell>
          <cell r="C701">
            <v>0</v>
          </cell>
          <cell r="D701">
            <v>0</v>
          </cell>
          <cell r="E701">
            <v>0</v>
          </cell>
          <cell r="F701">
            <v>0</v>
          </cell>
          <cell r="G701">
            <v>0</v>
          </cell>
          <cell r="H701" t="str">
            <v>PINI</v>
          </cell>
        </row>
        <row r="702">
          <cell r="B702" t="str">
            <v>06.101</v>
          </cell>
          <cell r="C702" t="str">
            <v>Alvenarias</v>
          </cell>
          <cell r="D702">
            <v>0</v>
          </cell>
          <cell r="E702">
            <v>0</v>
          </cell>
          <cell r="F702">
            <v>0</v>
          </cell>
          <cell r="G702">
            <v>0</v>
          </cell>
          <cell r="H702" t="str">
            <v>PINI</v>
          </cell>
        </row>
        <row r="703">
          <cell r="B703">
            <v>0</v>
          </cell>
          <cell r="C703">
            <v>0</v>
          </cell>
          <cell r="D703">
            <v>0</v>
          </cell>
          <cell r="E703">
            <v>0</v>
          </cell>
          <cell r="F703">
            <v>0</v>
          </cell>
          <cell r="G703">
            <v>0</v>
          </cell>
          <cell r="H703" t="str">
            <v>PINI</v>
          </cell>
        </row>
        <row r="704">
          <cell r="B704" t="str">
            <v>06.101.0</v>
          </cell>
          <cell r="C704" t="str">
            <v>Composições TCPO</v>
          </cell>
          <cell r="D704">
            <v>0</v>
          </cell>
          <cell r="E704">
            <v>0</v>
          </cell>
          <cell r="F704">
            <v>0</v>
          </cell>
          <cell r="G704">
            <v>0</v>
          </cell>
          <cell r="H704" t="str">
            <v>PINI</v>
          </cell>
        </row>
        <row r="705">
          <cell r="B705" t="str">
            <v>06.101.000005.SER</v>
          </cell>
          <cell r="C705" t="str">
            <v>Alvenaria estrutural com blocos cerâmicos, 14 x 19 x 39 cm, espessura da parede 14 cm, juntas de 10 mm com argamassa mista de cimento, cal e areia traço 1:0,2:5,4</v>
          </cell>
          <cell r="D705" t="str">
            <v>m²</v>
          </cell>
          <cell r="E705">
            <v>115.04</v>
          </cell>
          <cell r="F705">
            <v>22.17</v>
          </cell>
          <cell r="G705">
            <v>137.21</v>
          </cell>
          <cell r="H705" t="str">
            <v>PINI</v>
          </cell>
        </row>
        <row r="706">
          <cell r="B706" t="str">
            <v>06.101.000010.SER</v>
          </cell>
          <cell r="C706" t="str">
            <v>Alvenaria estrutural com blocos cerâmicos, 19 x 19 x 39 cm, espessura da parede 19 cm, juntas de 10 mm com argamassa mista de cimento, cal e areia traço 1:0,2:5,4</v>
          </cell>
          <cell r="D706" t="str">
            <v>m²</v>
          </cell>
          <cell r="E706">
            <v>117.33</v>
          </cell>
          <cell r="F706">
            <v>23.99</v>
          </cell>
          <cell r="G706">
            <v>141.32</v>
          </cell>
          <cell r="H706" t="str">
            <v>PINI</v>
          </cell>
        </row>
        <row r="707">
          <cell r="B707" t="str">
            <v>06.101.000015.SER</v>
          </cell>
          <cell r="C707" t="str">
            <v>Alvenaria estrutural com blocos cerâmicos, 14 x 19 x 39 cm, espessura da parede 14 cm, juntas de 10 mm com argamassa industrializada</v>
          </cell>
          <cell r="D707" t="str">
            <v>m²</v>
          </cell>
          <cell r="E707">
            <v>295.89999999999998</v>
          </cell>
          <cell r="F707">
            <v>19.61</v>
          </cell>
          <cell r="G707">
            <v>315.51</v>
          </cell>
          <cell r="H707" t="str">
            <v>PINI</v>
          </cell>
        </row>
        <row r="708">
          <cell r="B708" t="str">
            <v>06.101.000020.SER</v>
          </cell>
          <cell r="C708" t="str">
            <v>Alvenaria estrutural com blocos cerâmicos, 19 x 19 x 39 cm, espessura da parede 19 cm, juntas de 10 mm com argamassa industrializada</v>
          </cell>
          <cell r="D708" t="str">
            <v>m²</v>
          </cell>
          <cell r="E708">
            <v>334.9</v>
          </cell>
          <cell r="F708">
            <v>20.86</v>
          </cell>
          <cell r="G708">
            <v>355.76</v>
          </cell>
          <cell r="H708" t="str">
            <v>PINI</v>
          </cell>
        </row>
        <row r="709">
          <cell r="B709" t="str">
            <v>06.101.000025.SER</v>
          </cell>
          <cell r="C709" t="str">
            <v>Alvenaria estrutural com blocos de concreto 14 x 19 x 39 cm, classe B (4 MPa ≤ resistência &lt; 8 MPa), parede # 14 cm, juntas com 10 mm, com argamassa mista de cimento, cal e areia traço 1:0,25:3</v>
          </cell>
          <cell r="D709" t="str">
            <v>m²</v>
          </cell>
          <cell r="E709">
            <v>80.67</v>
          </cell>
          <cell r="F709">
            <v>25.29</v>
          </cell>
          <cell r="G709">
            <v>105.96</v>
          </cell>
          <cell r="H709" t="str">
            <v>PINI</v>
          </cell>
        </row>
        <row r="710">
          <cell r="B710" t="str">
            <v>06.101.000030.SER</v>
          </cell>
          <cell r="C710" t="str">
            <v>Alvenaria estrutural com blocos de concreto 19 x 19 x 39 cm, classe B (4 MPa ≤ resistência &lt; 8 MPa), parede # 19 cm, juntas com 10 mm, com argamassa mista de cimento, cal e areia traço 1:0,25:3</v>
          </cell>
          <cell r="D710" t="str">
            <v>m²</v>
          </cell>
          <cell r="E710">
            <v>106.03</v>
          </cell>
          <cell r="F710">
            <v>25.86</v>
          </cell>
          <cell r="G710">
            <v>131.88999999999999</v>
          </cell>
          <cell r="H710" t="str">
            <v>PINI</v>
          </cell>
        </row>
        <row r="711">
          <cell r="B711" t="str">
            <v>06.101.000035.SER</v>
          </cell>
          <cell r="C711" t="str">
            <v>Alvenaria estrutural com blocos de concreto 14 x 19 x 39 cm, classe B (4 MPa ≤ resistência &lt; 8 MPa), parede # 14 cm, juntas com 10 mm, com argamassa industrializada</v>
          </cell>
          <cell r="D711" t="str">
            <v>m²</v>
          </cell>
          <cell r="E711">
            <v>257.98</v>
          </cell>
          <cell r="F711">
            <v>22.72</v>
          </cell>
          <cell r="G711">
            <v>280.7</v>
          </cell>
          <cell r="H711" t="str">
            <v>PINI</v>
          </cell>
        </row>
        <row r="712">
          <cell r="B712" t="str">
            <v>06.101.000040.SER</v>
          </cell>
          <cell r="C712" t="str">
            <v>Alvenaria estrutural com blocos de concreto 19 x 19 x 39 cm, classe B (4 MPa ≤ resistência &lt; 8 MPa), parede # 19 cm, juntas com 10 mm, com argamassa industrializada</v>
          </cell>
          <cell r="D712" t="str">
            <v>m²</v>
          </cell>
          <cell r="E712">
            <v>348.53</v>
          </cell>
          <cell r="F712">
            <v>22.72</v>
          </cell>
          <cell r="G712">
            <v>371.25</v>
          </cell>
          <cell r="H712" t="str">
            <v>PINI</v>
          </cell>
        </row>
        <row r="713">
          <cell r="B713" t="str">
            <v>06.101.000045.SER</v>
          </cell>
          <cell r="C713" t="str">
            <v>Alvenaria estrutural com bloco de concreto celular, 20 x 30 x 60 cm, espessura da parede 20 cm, juntas de 10 mm com argamassa mista de cimento, cal e areia traço 1:1:6</v>
          </cell>
          <cell r="D713" t="str">
            <v>m²</v>
          </cell>
          <cell r="E713">
            <v>233.04</v>
          </cell>
          <cell r="F713">
            <v>11.55</v>
          </cell>
          <cell r="G713">
            <v>244.59</v>
          </cell>
          <cell r="H713" t="str">
            <v>PINI</v>
          </cell>
        </row>
        <row r="714">
          <cell r="B714" t="str">
            <v>06.101.000050.SER</v>
          </cell>
          <cell r="C714" t="str">
            <v>Alvenaria estrutural com bloco sílico-calcário, 11,5 x 11,3 x 24 cm, espessura da parede 11,5 cm, juntas de 10 mm com argamassa mista de cimento, cal e areia traço 1:1:6</v>
          </cell>
          <cell r="D714" t="str">
            <v>m²</v>
          </cell>
          <cell r="E714">
            <v>129.83000000000001</v>
          </cell>
          <cell r="F714">
            <v>28.92</v>
          </cell>
          <cell r="G714">
            <v>158.75</v>
          </cell>
          <cell r="H714" t="str">
            <v>PINI</v>
          </cell>
        </row>
        <row r="715">
          <cell r="B715" t="str">
            <v>06.101.000055.SER</v>
          </cell>
          <cell r="C715" t="str">
            <v>Alvenaria estrutural com bloco sílico-calcário, 14 x 11,3 x 24 cm, espessura da parede 14 cm, juntas de 10 mm com argamassa mista de cimento, cal e areia traço 1:1:6</v>
          </cell>
          <cell r="D715" t="str">
            <v>m²</v>
          </cell>
          <cell r="E715">
            <v>126.67</v>
          </cell>
          <cell r="F715">
            <v>29.47</v>
          </cell>
          <cell r="G715">
            <v>156.13999999999999</v>
          </cell>
          <cell r="H715" t="str">
            <v>PINI</v>
          </cell>
        </row>
        <row r="716">
          <cell r="B716" t="str">
            <v>06.101.000060.SER</v>
          </cell>
          <cell r="C716" t="str">
            <v>Alvenaria estrutural com bloco sílico-calcário, 17,5 x 11,3 x 24 cm, espessura da parede 17,5 cm, juntas de 10 mm com argamassa mista de cimento, cal e areia traço 1:1:6</v>
          </cell>
          <cell r="D716" t="str">
            <v>m²</v>
          </cell>
          <cell r="E716">
            <v>144.27000000000001</v>
          </cell>
          <cell r="F716">
            <v>30.22</v>
          </cell>
          <cell r="G716">
            <v>174.49</v>
          </cell>
          <cell r="H716" t="str">
            <v>PINI</v>
          </cell>
        </row>
        <row r="717">
          <cell r="B717" t="str">
            <v>06.101.000065.SER</v>
          </cell>
          <cell r="C717" t="str">
            <v>Alvenaria estrutural com blocos sílico-calcário, 11,5 x 11,3 x 24 cm, espessura da parede 11,5 cm, juntas de 10 mm com argamassa industrializada</v>
          </cell>
          <cell r="D717" t="str">
            <v>m²</v>
          </cell>
          <cell r="E717">
            <v>337.77</v>
          </cell>
          <cell r="F717">
            <v>26.44</v>
          </cell>
          <cell r="G717">
            <v>364.21</v>
          </cell>
          <cell r="H717" t="str">
            <v>PINI</v>
          </cell>
        </row>
        <row r="718">
          <cell r="B718" t="str">
            <v>06.101.000070.SER</v>
          </cell>
          <cell r="C718" t="str">
            <v>Alvenaria estrutural com blocos sílico-calcário, 14 x 11,3 x 24 cm, espessura da parede 14 cm, juntas de 10 mm com argamassa industrializada</v>
          </cell>
          <cell r="D718" t="str">
            <v>m²</v>
          </cell>
          <cell r="E718">
            <v>401.73</v>
          </cell>
          <cell r="F718">
            <v>26.44</v>
          </cell>
          <cell r="G718">
            <v>428.17</v>
          </cell>
          <cell r="H718" t="str">
            <v>PINI</v>
          </cell>
        </row>
        <row r="719">
          <cell r="B719" t="str">
            <v>06.101.000075.SER</v>
          </cell>
          <cell r="C719" t="str">
            <v>Alvenaria estrutural com blocos sílico-calcário, 17,5 x 11,3 x 24 cm, espessura da parede 17,5 cm, juntas de 10 mm com argamassa industrializada</v>
          </cell>
          <cell r="D719" t="str">
            <v>m²</v>
          </cell>
          <cell r="E719">
            <v>488.7</v>
          </cell>
          <cell r="F719">
            <v>26.44</v>
          </cell>
          <cell r="G719">
            <v>515.14</v>
          </cell>
          <cell r="H719" t="str">
            <v>PINI</v>
          </cell>
        </row>
        <row r="720">
          <cell r="B720" t="str">
            <v>06.101.000080.SER</v>
          </cell>
          <cell r="C720" t="str">
            <v>Alvenaria de vedação com tijolos maciços cerâmicos 6 x 9 x 19 cm, espessura da parede 6 cm, juntas de 10 mm com argamassa mista de cal hidratada e areia traço 1:4</v>
          </cell>
          <cell r="D720" t="str">
            <v>m²</v>
          </cell>
          <cell r="E720">
            <v>54.81</v>
          </cell>
          <cell r="F720">
            <v>28.19</v>
          </cell>
          <cell r="G720">
            <v>83</v>
          </cell>
          <cell r="H720" t="str">
            <v>PINI</v>
          </cell>
        </row>
        <row r="721">
          <cell r="B721" t="str">
            <v>06.101.000085.SER</v>
          </cell>
          <cell r="C721" t="str">
            <v>Alvenaria de vedação com tijolos maciços cerâmicos 6 x 9 x 19 cm, espessura da parede 9 cm, juntas de 10 mm com argamassa mista de cimento, saibro e areia traço 1:0,5:2,5</v>
          </cell>
          <cell r="D721" t="str">
            <v>m²</v>
          </cell>
          <cell r="E721">
            <v>76.430000000000007</v>
          </cell>
          <cell r="F721">
            <v>44.89</v>
          </cell>
          <cell r="G721">
            <v>121.33</v>
          </cell>
          <cell r="H721" t="str">
            <v>PINI</v>
          </cell>
        </row>
        <row r="722">
          <cell r="B722" t="str">
            <v>06.101.000090.SER</v>
          </cell>
          <cell r="C722" t="str">
            <v>Alvenaria de vedação com tijolos maciços cerâmicos 6 x 9 x 19 cm, espessura da parede 19 cm, juntas de 10 mm com argamassa mista de cimento, saibro e areia traço 1:0,5:2,5</v>
          </cell>
          <cell r="D722" t="str">
            <v>m²</v>
          </cell>
          <cell r="E722">
            <v>155.08000000000001</v>
          </cell>
          <cell r="F722">
            <v>79.23</v>
          </cell>
          <cell r="G722">
            <v>234.31</v>
          </cell>
          <cell r="H722" t="str">
            <v>PINI</v>
          </cell>
        </row>
        <row r="723">
          <cell r="B723" t="str">
            <v>06.101.000095.SER</v>
          </cell>
          <cell r="C723" t="str">
            <v>Alvenaria de vedação com tijolos maciços cerâmicos 6 x 9 x 19 cm, espessura da parede 29 cm, juntas de 10 mm com argamassa mista de cimento, saibro e areia traço 1:0,5:2,5</v>
          </cell>
          <cell r="D723" t="str">
            <v>m²</v>
          </cell>
          <cell r="E723">
            <v>233.62</v>
          </cell>
          <cell r="F723">
            <v>101.11</v>
          </cell>
          <cell r="G723">
            <v>334.73</v>
          </cell>
          <cell r="H723" t="str">
            <v>PINI</v>
          </cell>
        </row>
        <row r="724">
          <cell r="B724" t="str">
            <v>06.101.000100.SER</v>
          </cell>
          <cell r="C724" t="str">
            <v>Alvenaria de vedação com tijolos maciços cerâmicos 6 x 9 x 19 cm, espessura da parede 6 cm, juntas de 10 mm com argamassa mista de cimento, arenoso e areia traço 1:3:7</v>
          </cell>
          <cell r="D724" t="str">
            <v>m²</v>
          </cell>
          <cell r="E724">
            <v>51.78</v>
          </cell>
          <cell r="F724">
            <v>28.43</v>
          </cell>
          <cell r="G724">
            <v>80.209999999999994</v>
          </cell>
          <cell r="H724" t="str">
            <v>PINI</v>
          </cell>
        </row>
        <row r="725">
          <cell r="B725" t="str">
            <v>06.101.000105.SER</v>
          </cell>
          <cell r="C725" t="str">
            <v>Alvenaria de vedação com tijolos maciços cerâmicos 6 x 9 x 19 cm, espessura da parede 9 cm, juntas de 10 mm com argamassa mista de cimento, arenoso e areia traço 1:3:7</v>
          </cell>
          <cell r="D725" t="str">
            <v>m²</v>
          </cell>
          <cell r="E725">
            <v>75.81</v>
          </cell>
          <cell r="F725">
            <v>44.89</v>
          </cell>
          <cell r="G725">
            <v>120.7</v>
          </cell>
          <cell r="H725" t="str">
            <v>PINI</v>
          </cell>
        </row>
        <row r="726">
          <cell r="B726" t="str">
            <v>06.101.000110.SER</v>
          </cell>
          <cell r="C726" t="str">
            <v>Alvenaria de vedação com tijolos maciços cerâmicos 6 x 9 x 19 cm, espessura da parede 19 cm, juntas de 10 mm com argamassa mista de cimento, arenoso e areia traço 1:3:7</v>
          </cell>
          <cell r="D726" t="str">
            <v>m²</v>
          </cell>
          <cell r="E726">
            <v>153.75</v>
          </cell>
          <cell r="F726">
            <v>79.23</v>
          </cell>
          <cell r="G726">
            <v>232.99</v>
          </cell>
          <cell r="H726" t="str">
            <v>PINI</v>
          </cell>
        </row>
        <row r="727">
          <cell r="B727" t="str">
            <v>06.101.000115.SER</v>
          </cell>
          <cell r="C727" t="str">
            <v>Alvenaria de vedação com tijolos maciços cerâmicos 6 x 9 x 19 cm, espessura da parede 29 cm, juntas de 10 mm com argamassa mista de cimento, arenoso e areia traço 1:3:7</v>
          </cell>
          <cell r="D727" t="str">
            <v>m²</v>
          </cell>
          <cell r="E727">
            <v>231.61</v>
          </cell>
          <cell r="F727">
            <v>101.11</v>
          </cell>
          <cell r="G727">
            <v>332.72</v>
          </cell>
          <cell r="H727" t="str">
            <v>PINI</v>
          </cell>
        </row>
        <row r="728">
          <cell r="B728" t="str">
            <v>06.101.000120.SER</v>
          </cell>
          <cell r="C728" t="str">
            <v>Alvenaria de vedação com tijolos maciços cerâmicos 6 x 9 x 19 cm, espessura da parede 9 cm, juntas de 10 mm com argamassa mista de cal hidratada e areia traço 1:4</v>
          </cell>
          <cell r="D728" t="str">
            <v>m²</v>
          </cell>
          <cell r="E728">
            <v>80.069999999999993</v>
          </cell>
          <cell r="F728">
            <v>44.51</v>
          </cell>
          <cell r="G728">
            <v>124.58</v>
          </cell>
          <cell r="H728" t="str">
            <v>PINI</v>
          </cell>
        </row>
        <row r="729">
          <cell r="B729" t="str">
            <v>06.101.000125.SER</v>
          </cell>
          <cell r="C729" t="str">
            <v>Alvenaria de vedação com tijolos maciços cerâmicos 6 x 9 x 19 cm, espessura da parede 6 cm, juntas de 10 mm com argamassa industrializada</v>
          </cell>
          <cell r="D729" t="str">
            <v>m²</v>
          </cell>
          <cell r="E729">
            <v>260.24</v>
          </cell>
          <cell r="F729">
            <v>24.82</v>
          </cell>
          <cell r="G729">
            <v>285.06</v>
          </cell>
          <cell r="H729" t="str">
            <v>PINI</v>
          </cell>
        </row>
        <row r="730">
          <cell r="B730" t="str">
            <v>06.101.000130.SER</v>
          </cell>
          <cell r="C730" t="str">
            <v>Alvenaria de vedação com tijolos maciços cerâmicos 6 x 9 x 19 cm, espessura da parede 9 cm, juntas de 10 mm com argamassa industrializada</v>
          </cell>
          <cell r="D730" t="str">
            <v>m²</v>
          </cell>
          <cell r="E730">
            <v>404.98</v>
          </cell>
          <cell r="F730">
            <v>39.18</v>
          </cell>
          <cell r="G730">
            <v>444.16</v>
          </cell>
          <cell r="H730" t="str">
            <v>PINI</v>
          </cell>
        </row>
        <row r="731">
          <cell r="B731" t="str">
            <v>06.101.000135.SER</v>
          </cell>
          <cell r="C731" t="str">
            <v>Alvenaria de vedação com tijolos maciços cerâmicos 6 x 9 x 19 cm, espessura da parede 19 cm, juntas de 10 mm com argamassa industrializada</v>
          </cell>
          <cell r="D731" t="str">
            <v>m²</v>
          </cell>
          <cell r="E731">
            <v>848.67</v>
          </cell>
          <cell r="F731">
            <v>67.180000000000007</v>
          </cell>
          <cell r="G731">
            <v>915.85</v>
          </cell>
          <cell r="H731" t="str">
            <v>PINI</v>
          </cell>
        </row>
        <row r="732">
          <cell r="B732" t="str">
            <v>06.101.000140.SER</v>
          </cell>
          <cell r="C732" t="str">
            <v>Alvenaria de vedação com tijolos maciços cerâmicos 6 x 9 x 19 cm, espessura da parede 29 cm, juntas de 10 mm com argamassa industrializada</v>
          </cell>
          <cell r="D732" t="str">
            <v>m²</v>
          </cell>
          <cell r="E732">
            <v>1291.3900000000001</v>
          </cell>
          <cell r="F732">
            <v>82.73</v>
          </cell>
          <cell r="G732">
            <v>1374.13</v>
          </cell>
          <cell r="H732" t="str">
            <v>PINI</v>
          </cell>
        </row>
        <row r="733">
          <cell r="B733" t="str">
            <v>06.101.000145.SER</v>
          </cell>
          <cell r="C733" t="str">
            <v>Alvenaria de vedação com tijolos maciços cerâmicos 6 x 9 x 19 cm, espessura da parede 19 cm, juntas de 10 mm com argamassa mista de cal hidratada e areia traço 1:4</v>
          </cell>
          <cell r="D733" t="str">
            <v>m²</v>
          </cell>
          <cell r="E733">
            <v>162.74</v>
          </cell>
          <cell r="F733">
            <v>78.430000000000007</v>
          </cell>
          <cell r="G733">
            <v>241.17</v>
          </cell>
          <cell r="H733" t="str">
            <v>PINI</v>
          </cell>
        </row>
        <row r="734">
          <cell r="B734" t="str">
            <v>06.101.000150.SER</v>
          </cell>
          <cell r="C734" t="str">
            <v>Alvenaria de vedação com tijolos maciços cerâmicos 6 x 9 x 19 cm, espessura da parede 29 cm, juntas de 10 mm com argamassa mista de cal hidratada e areia traço 1:4</v>
          </cell>
          <cell r="D734" t="str">
            <v>m²</v>
          </cell>
          <cell r="E734">
            <v>245.31</v>
          </cell>
          <cell r="F734">
            <v>99.89</v>
          </cell>
          <cell r="G734">
            <v>345.19</v>
          </cell>
          <cell r="H734" t="str">
            <v>PINI</v>
          </cell>
        </row>
        <row r="735">
          <cell r="B735" t="str">
            <v>06.101.000155.SER</v>
          </cell>
          <cell r="C735" t="str">
            <v>Alvenaria de vedação com tijolos maciços cerâmicos 6 x 9 x 19 cm, espessura da parede 6 cm, juntas de 10 mm com argamassa mista de cimento, cal e areia traço 1:2:8</v>
          </cell>
          <cell r="D735" t="str">
            <v>m²</v>
          </cell>
          <cell r="E735">
            <v>57.16</v>
          </cell>
          <cell r="F735">
            <v>28.43</v>
          </cell>
          <cell r="G735">
            <v>85.59</v>
          </cell>
          <cell r="H735" t="str">
            <v>PINI</v>
          </cell>
        </row>
        <row r="736">
          <cell r="B736" t="str">
            <v>06.101.000160.SER</v>
          </cell>
          <cell r="C736" t="str">
            <v>Alvenaria de vedação com tijolos maciços cerâmicos 6 x 9 x 19 cm, espessura da parede 9 cm, juntas de 10 mm com argamassa mista de cimento, cal e areia traço 1:2:8</v>
          </cell>
          <cell r="D736" t="str">
            <v>m²</v>
          </cell>
          <cell r="E736">
            <v>84.32</v>
          </cell>
          <cell r="F736">
            <v>44.89</v>
          </cell>
          <cell r="G736">
            <v>129.21</v>
          </cell>
          <cell r="H736" t="str">
            <v>PINI</v>
          </cell>
        </row>
        <row r="737">
          <cell r="B737" t="str">
            <v>06.101.000165.SER</v>
          </cell>
          <cell r="C737" t="str">
            <v>Alvenaria de vedação com tijolos maciços cerâmicos 6 x 9 x 19 cm, espessura da parede 19 cm, juntas de 10 mm com argamassa mista de cimento, cal e areia traço 1:2:8</v>
          </cell>
          <cell r="D737" t="str">
            <v>m²</v>
          </cell>
          <cell r="E737">
            <v>171.72</v>
          </cell>
          <cell r="F737">
            <v>79.23</v>
          </cell>
          <cell r="G737">
            <v>250.95</v>
          </cell>
          <cell r="H737" t="str">
            <v>PINI</v>
          </cell>
        </row>
        <row r="738">
          <cell r="B738" t="str">
            <v>06.101.000170.SER</v>
          </cell>
          <cell r="C738" t="str">
            <v>Alvenaria de vedação com tijolos maciços cerâmicos 6 x 9 x 19 cm, espessura da parede 29 cm, juntas de 10 mm com argamassa mista de cimento, cal e areia traço 1:2:8</v>
          </cell>
          <cell r="D738" t="str">
            <v>m²</v>
          </cell>
          <cell r="E738">
            <v>258.99</v>
          </cell>
          <cell r="F738">
            <v>101.11</v>
          </cell>
          <cell r="G738">
            <v>360.09</v>
          </cell>
          <cell r="H738" t="str">
            <v>PINI</v>
          </cell>
        </row>
        <row r="739">
          <cell r="B739" t="str">
            <v>06.101.000175.SER</v>
          </cell>
          <cell r="C739" t="str">
            <v>Alvenaria de vedação com tijolos maciços cerâmicos 6 x 9 x 19 cm, espessura da parede 6 cm, juntas de 10 mm com argamassa mista de cimento, saibro e areia traço 1:0,5:2,5</v>
          </cell>
          <cell r="D739" t="str">
            <v>m²</v>
          </cell>
          <cell r="E739">
            <v>52.17</v>
          </cell>
          <cell r="F739">
            <v>28.43</v>
          </cell>
          <cell r="G739">
            <v>80.599999999999994</v>
          </cell>
          <cell r="H739" t="str">
            <v>PINI</v>
          </cell>
        </row>
        <row r="740">
          <cell r="B740" t="str">
            <v>06.101.000180.SER</v>
          </cell>
          <cell r="C740" t="str">
            <v>Alvenaria de vedação com blocos cerâmicos furados 9 x 19 x 19 cm furos horizontais, espessura da parede 9 cm, juntas de 10 mm com argamassa mista de cal hidratada e areia traço 1:4</v>
          </cell>
          <cell r="D740" t="str">
            <v>m²</v>
          </cell>
          <cell r="E740">
            <v>51.08</v>
          </cell>
          <cell r="F740">
            <v>18.170000000000002</v>
          </cell>
          <cell r="G740">
            <v>69.25</v>
          </cell>
          <cell r="H740" t="str">
            <v>PINI</v>
          </cell>
        </row>
        <row r="741">
          <cell r="B741" t="str">
            <v>06.101.000185.SER</v>
          </cell>
          <cell r="C741" t="str">
            <v>Alvenaria de vedação com blocos cerâmicos furados 9 x 19 x 39 cm furos verticais, espessura da parede 9 cm, juntas de 10 mm, assentado com argamassa mista de cimento, cal e areia traço 1:2:8</v>
          </cell>
          <cell r="D741" t="str">
            <v>m²</v>
          </cell>
          <cell r="E741">
            <v>54.86</v>
          </cell>
          <cell r="F741">
            <v>20.32</v>
          </cell>
          <cell r="G741">
            <v>75.180000000000007</v>
          </cell>
          <cell r="H741" t="str">
            <v>PINI</v>
          </cell>
        </row>
        <row r="742">
          <cell r="B742" t="str">
            <v>06.101.000190.SER</v>
          </cell>
          <cell r="C742" t="str">
            <v>Alvenaria de vedação com blocos cerâmicos furados 14 x 19 x 39 cm furos verticais, espessura da parede 14 cm, juntas de 10 mm, assentado com argamassa mista de cimento, cal e areia traço 1:2:8</v>
          </cell>
          <cell r="D742" t="str">
            <v>m²</v>
          </cell>
          <cell r="E742">
            <v>63.2</v>
          </cell>
          <cell r="F742">
            <v>22.17</v>
          </cell>
          <cell r="G742">
            <v>85.37</v>
          </cell>
          <cell r="H742" t="str">
            <v>PINI</v>
          </cell>
        </row>
        <row r="743">
          <cell r="B743" t="str">
            <v>06.101.000195.SER</v>
          </cell>
          <cell r="C743" t="str">
            <v>Alvenaria de vedação com blocos cerâmicos furados 19 x 19 x 39 cm furos verticais, espessura da parede 19 cm, juntas de 10 mm, assentado com argamassa mista de cimento, cal e areia traço 1:2:8</v>
          </cell>
          <cell r="D743" t="str">
            <v>m²</v>
          </cell>
          <cell r="E743">
            <v>101.53</v>
          </cell>
          <cell r="F743">
            <v>23.99</v>
          </cell>
          <cell r="G743">
            <v>125.52</v>
          </cell>
          <cell r="H743" t="str">
            <v>PINI</v>
          </cell>
        </row>
        <row r="744">
          <cell r="B744" t="str">
            <v>06.101.000200.SER</v>
          </cell>
          <cell r="C744" t="str">
            <v>Alvenaria de vedação com blocos cerâmicos furados 9 x 19 x 19 cm, espessura da parede 9 cm, juntas de 10 mm com argamassa industrializada</v>
          </cell>
          <cell r="D744" t="str">
            <v>m²</v>
          </cell>
          <cell r="E744">
            <v>121.5</v>
          </cell>
          <cell r="F744">
            <v>28.94</v>
          </cell>
          <cell r="G744">
            <v>150.44</v>
          </cell>
          <cell r="H744" t="str">
            <v>PINI</v>
          </cell>
        </row>
        <row r="745">
          <cell r="B745" t="str">
            <v>06.101.000205.SER</v>
          </cell>
          <cell r="C745" t="str">
            <v>Alvenaria de vedação com blocos cerâmicos furados 9 x 19 x 19 cm furos horizontais, espessura da parede 19 cm, juntas de 10 mm com argamassa mista de cal hidratada e areia traço 1:4</v>
          </cell>
          <cell r="D745" t="str">
            <v>m²</v>
          </cell>
          <cell r="E745">
            <v>102.98</v>
          </cell>
          <cell r="F745">
            <v>35.619999999999997</v>
          </cell>
          <cell r="G745">
            <v>138.59</v>
          </cell>
          <cell r="H745" t="str">
            <v>PINI</v>
          </cell>
        </row>
        <row r="746">
          <cell r="B746" t="str">
            <v>06.101.000210.SER</v>
          </cell>
          <cell r="C746" t="str">
            <v>Alvenaria de vedação com blocos cerâmicos furados 9 x 19 x 19 cm, espessura da parede 19 cm, juntas de 10 mm com argamassa industrializada</v>
          </cell>
          <cell r="D746" t="str">
            <v>m²</v>
          </cell>
          <cell r="E746">
            <v>396.57</v>
          </cell>
          <cell r="F746">
            <v>44.5</v>
          </cell>
          <cell r="G746">
            <v>441.07</v>
          </cell>
          <cell r="H746" t="str">
            <v>PINI</v>
          </cell>
        </row>
        <row r="747">
          <cell r="B747" t="str">
            <v>06.101.000215.SER</v>
          </cell>
          <cell r="C747" t="str">
            <v>Alvenaria de vedação com blocos cerâmicos furados 9 x 19 x 39 cm, espessura da parede 9 cm, juntas de 10 mm com argamassa industrializada</v>
          </cell>
          <cell r="D747" t="str">
            <v>m²</v>
          </cell>
          <cell r="E747">
            <v>164.48</v>
          </cell>
          <cell r="F747">
            <v>18.37</v>
          </cell>
          <cell r="G747">
            <v>182.85</v>
          </cell>
          <cell r="H747" t="str">
            <v>PINI</v>
          </cell>
        </row>
        <row r="748">
          <cell r="B748" t="str">
            <v>06.101.000220.SER</v>
          </cell>
          <cell r="C748" t="str">
            <v>Alvenaria de vedação com blocos cerâmicos furados 14 x 19 x 39 cm, espessura da parede 14 cm, juntas de 10 mm com argamassa industrializada</v>
          </cell>
          <cell r="D748" t="str">
            <v>m²</v>
          </cell>
          <cell r="E748">
            <v>207.12</v>
          </cell>
          <cell r="F748">
            <v>19.61</v>
          </cell>
          <cell r="G748">
            <v>226.74</v>
          </cell>
          <cell r="H748" t="str">
            <v>PINI</v>
          </cell>
        </row>
        <row r="749">
          <cell r="B749" t="str">
            <v>06.101.000225.SER</v>
          </cell>
          <cell r="C749" t="str">
            <v>Alvenaria de vedação com blocos cerâmicos furados 19 x 19 x 39 cm, espessura da parede 19 cm, juntas de 10 mm com argamassa industrializada</v>
          </cell>
          <cell r="D749" t="str">
            <v>m²</v>
          </cell>
          <cell r="E749">
            <v>277.52</v>
          </cell>
          <cell r="F749">
            <v>20.86</v>
          </cell>
          <cell r="G749">
            <v>298.38</v>
          </cell>
          <cell r="H749" t="str">
            <v>PINI</v>
          </cell>
        </row>
        <row r="750">
          <cell r="B750" t="str">
            <v>06.101.000230.SER</v>
          </cell>
          <cell r="C750" t="str">
            <v>Alvenaria de vedação com blocos cerâmicos canaleta, 9 x 19 x 39 cm, espessura da parede 9 cm, juntas de 10 mm com argamassa mista de cimento, cal e areia traço 1:2:8</v>
          </cell>
          <cell r="D750" t="str">
            <v>m²</v>
          </cell>
          <cell r="E750">
            <v>65.260000000000005</v>
          </cell>
          <cell r="F750">
            <v>18.79</v>
          </cell>
          <cell r="G750">
            <v>84.06</v>
          </cell>
          <cell r="H750" t="str">
            <v>PINI</v>
          </cell>
        </row>
        <row r="751">
          <cell r="B751" t="str">
            <v>06.101.000235.SER</v>
          </cell>
          <cell r="C751" t="str">
            <v>Alvenaria de vedação com blocos cerâmicos furados 9 x 19 x 19 cm furos horizontais, espessura da parede 9 cm, juntas de 10 mm com argamassa mista de cimento, cal e areia traço 1:2:8</v>
          </cell>
          <cell r="D751" t="str">
            <v>m²</v>
          </cell>
          <cell r="E751">
            <v>52.45</v>
          </cell>
          <cell r="F751">
            <v>18.29</v>
          </cell>
          <cell r="G751">
            <v>70.73</v>
          </cell>
          <cell r="H751" t="str">
            <v>PINI</v>
          </cell>
        </row>
        <row r="752">
          <cell r="B752" t="str">
            <v>06.101.000240.SER</v>
          </cell>
          <cell r="C752" t="str">
            <v>Alvenaria de vedação com blocos cerâmicos furados 9 x 19 x 19 cm furos horizontais, espessura da parede 19 cm, juntas de 10 mm com argamassa mista de cimento, cal e areia traço 1:2:8</v>
          </cell>
          <cell r="D752" t="str">
            <v>m²</v>
          </cell>
          <cell r="E752">
            <v>105.85</v>
          </cell>
          <cell r="F752">
            <v>35.869999999999997</v>
          </cell>
          <cell r="G752">
            <v>141.72999999999999</v>
          </cell>
          <cell r="H752" t="str">
            <v>PINI</v>
          </cell>
        </row>
        <row r="753">
          <cell r="B753" t="str">
            <v>06.101.000245.SER</v>
          </cell>
          <cell r="C753" t="str">
            <v>Alvenaria de vedação com blocos cerâmicos furados 9 x 19 x 19 cm furos horizontais, espessura da parede 9 cm, juntas de 10 mm com argamassa mista de cimento, saibro e areia traço 1:0,5:2,5</v>
          </cell>
          <cell r="D753" t="str">
            <v>m²</v>
          </cell>
          <cell r="E753">
            <v>49.92</v>
          </cell>
          <cell r="F753">
            <v>18.29</v>
          </cell>
          <cell r="G753">
            <v>68.2</v>
          </cell>
          <cell r="H753" t="str">
            <v>PINI</v>
          </cell>
        </row>
        <row r="754">
          <cell r="B754" t="str">
            <v>06.101.000250.SER</v>
          </cell>
          <cell r="C754" t="str">
            <v>Alvenaria de vedação com blocos cerâmicos furados 9 x 19 x 19 cm furos horizontais, espessura da parede 19 cm, juntas de 10 mm com argamassa mista de cimento, saibro e areia traço 1:0,5:2,5</v>
          </cell>
          <cell r="D754" t="str">
            <v>m²</v>
          </cell>
          <cell r="E754">
            <v>100.52</v>
          </cell>
          <cell r="F754">
            <v>35.869999999999997</v>
          </cell>
          <cell r="G754">
            <v>136.38999999999999</v>
          </cell>
          <cell r="H754" t="str">
            <v>PINI</v>
          </cell>
        </row>
        <row r="755">
          <cell r="B755" t="str">
            <v>06.101.000255.SER</v>
          </cell>
          <cell r="C755" t="str">
            <v>Alvenaria de vedação com blocos cerâmicos furados 9 x 19 x 19 cm furos horizontais, espessura da parede 9 cm, juntas de 10 mm com argamassa mista de cimento, arenoso e areia traço 1:3:7</v>
          </cell>
          <cell r="D755" t="str">
            <v>m²</v>
          </cell>
          <cell r="E755">
            <v>49.72</v>
          </cell>
          <cell r="F755">
            <v>18.29</v>
          </cell>
          <cell r="G755">
            <v>68</v>
          </cell>
          <cell r="H755" t="str">
            <v>PINI</v>
          </cell>
        </row>
        <row r="756">
          <cell r="B756" t="str">
            <v>06.101.000260.SER</v>
          </cell>
          <cell r="C756" t="str">
            <v>Alvenaria de vedação com blocos cerâmicos furados 9 x 19 x 19 cm furos horizontais, espessura da parede 19 cm, juntas de 10 mm com argamassa mista de cimento, arenoso e areia traço 1:3:7</v>
          </cell>
          <cell r="D756" t="str">
            <v>m²</v>
          </cell>
          <cell r="E756">
            <v>100.1</v>
          </cell>
          <cell r="F756">
            <v>35.869999999999997</v>
          </cell>
          <cell r="G756">
            <v>135.97</v>
          </cell>
          <cell r="H756" t="str">
            <v>PINI</v>
          </cell>
        </row>
        <row r="757">
          <cell r="B757" t="str">
            <v>06.101.000265.SER</v>
          </cell>
          <cell r="C757" t="str">
            <v>Alvenaria de vedação com tijolo cerâmico laminados 5,5 x 11 x 23,5 cm, espessura da parede 11 cm, juntas de 10 mm com argamassa mista de cimento, cal e areia traço 1:1:6</v>
          </cell>
          <cell r="D757" t="str">
            <v>m²</v>
          </cell>
          <cell r="E757">
            <v>241.37</v>
          </cell>
          <cell r="F757">
            <v>84.45</v>
          </cell>
          <cell r="G757">
            <v>325.81</v>
          </cell>
          <cell r="H757" t="str">
            <v>PINI</v>
          </cell>
        </row>
        <row r="758">
          <cell r="B758" t="str">
            <v>06.101.000270.SER</v>
          </cell>
          <cell r="C758" t="str">
            <v>Alvenaria de vedação com tijolo cerâmico laminados 5,5 x 11 x 23,5 cm, espessura da parede 23,5 cm, juntas de 10 mm com argamassa mista de cimento, cal e areia traço 1:1:6</v>
          </cell>
          <cell r="D758" t="str">
            <v>m²</v>
          </cell>
          <cell r="E758">
            <v>501.38</v>
          </cell>
          <cell r="F758">
            <v>117.97</v>
          </cell>
          <cell r="G758">
            <v>619.34</v>
          </cell>
          <cell r="H758" t="str">
            <v>PINI</v>
          </cell>
        </row>
        <row r="759">
          <cell r="B759" t="str">
            <v>06.101.000275.SER</v>
          </cell>
          <cell r="C759" t="str">
            <v>Alvenaria de vedação com tijolo cerâmico laminados 5,5 x 11 x 23,5 cm, espessura da parede 23,5 cm, juntas de 10 mm com argamassa industrializada</v>
          </cell>
          <cell r="D759" t="str">
            <v>m²</v>
          </cell>
          <cell r="E759">
            <v>1263.32</v>
          </cell>
          <cell r="F759">
            <v>108.87</v>
          </cell>
          <cell r="G759">
            <v>1372.19</v>
          </cell>
          <cell r="H759" t="str">
            <v>PINI</v>
          </cell>
        </row>
        <row r="760">
          <cell r="B760" t="str">
            <v>06.101.000280.SER</v>
          </cell>
          <cell r="C760" t="str">
            <v>Alvenaria de vedação com tijolo cerâmico laminados 5,5 x 11 x 23,5 cm, espessura da parede 11 cm, juntas de 10 mm com argamassa industrializada</v>
          </cell>
          <cell r="D760" t="str">
            <v>m²</v>
          </cell>
          <cell r="E760">
            <v>540.62</v>
          </cell>
          <cell r="F760">
            <v>80.88</v>
          </cell>
          <cell r="G760">
            <v>621.5</v>
          </cell>
          <cell r="H760" t="str">
            <v>PINI</v>
          </cell>
        </row>
        <row r="761">
          <cell r="B761" t="str">
            <v>06.101.000285.SER</v>
          </cell>
          <cell r="C761" t="str">
            <v>Alvenaria com blocos de concreto 6,5 x 19 x 39 cm, classe C (resistência ≥ 3 MPa), parede # 6,5 cm, juntas com 10 mm, com argamassa mista de cimento, cal e areia traço 1:0,5:8</v>
          </cell>
          <cell r="D761" t="str">
            <v>m²</v>
          </cell>
          <cell r="E761">
            <v>46.72</v>
          </cell>
          <cell r="F761">
            <v>14.82</v>
          </cell>
          <cell r="G761">
            <v>61.54</v>
          </cell>
          <cell r="H761" t="str">
            <v>PINI</v>
          </cell>
        </row>
        <row r="762">
          <cell r="B762" t="str">
            <v>06.101.000290.SER</v>
          </cell>
          <cell r="C762" t="str">
            <v>Alvenaria com blocos de concreto 11,5 x 19 x 39 cm, classe C (resistência ≥ 3 MPa), parede # 11,5 cm, juntas com 10 mm, com argamassa mista de cimento, cal e areia traço 1:0,5:8</v>
          </cell>
          <cell r="D762" t="str">
            <v>m²</v>
          </cell>
          <cell r="E762">
            <v>59.64</v>
          </cell>
          <cell r="F762">
            <v>20.86</v>
          </cell>
          <cell r="G762">
            <v>80.5</v>
          </cell>
          <cell r="H762" t="str">
            <v>PINI</v>
          </cell>
        </row>
        <row r="763">
          <cell r="B763" t="str">
            <v>06.101.000295.SER</v>
          </cell>
          <cell r="C763" t="str">
            <v>Alvenaria com blocos de concreto 14 x 19 x 39 cm, classe C (resistência ≥ 3 MPa), parede # 14 cm, juntas com 10 mm, com argamassa mista de cimento, cal e areia traço 1:0,5:8</v>
          </cell>
          <cell r="D763" t="str">
            <v>m²</v>
          </cell>
          <cell r="E763">
            <v>63.1</v>
          </cell>
          <cell r="F763">
            <v>22.17</v>
          </cell>
          <cell r="G763">
            <v>85.28</v>
          </cell>
          <cell r="H763" t="str">
            <v>PINI</v>
          </cell>
        </row>
        <row r="764">
          <cell r="B764" t="str">
            <v>06.101.000300.SER</v>
          </cell>
          <cell r="C764" t="str">
            <v>Alvenaria com blocos de concreto 19 x 19 x 39 cm, classe C (resistência ≥ 3 MPa), parede # 19 cm, juntas com 10 mm, com argamassa mista de cimento, cal e areia traço 1:0,5:8</v>
          </cell>
          <cell r="D764" t="str">
            <v>m²</v>
          </cell>
          <cell r="E764">
            <v>89.05</v>
          </cell>
          <cell r="F764">
            <v>22.75</v>
          </cell>
          <cell r="G764">
            <v>111.8</v>
          </cell>
          <cell r="H764" t="str">
            <v>PINI</v>
          </cell>
        </row>
        <row r="765">
          <cell r="B765" t="str">
            <v>06.101.000305.SER</v>
          </cell>
          <cell r="C765" t="str">
            <v>Alvenaria com blocos de concreto 11,5 x 19 x 39 cm, classe C (resistência ≥ 3 MPa), parede # 11,5 cm, juntas com 10 mm, com argamassa mista de cimento, saibro e areia traço 1:1:5,5</v>
          </cell>
          <cell r="D765" t="str">
            <v>m²</v>
          </cell>
          <cell r="E765">
            <v>58.49</v>
          </cell>
          <cell r="F765">
            <v>20.86</v>
          </cell>
          <cell r="G765">
            <v>79.349999999999994</v>
          </cell>
          <cell r="H765" t="str">
            <v>PINI</v>
          </cell>
        </row>
        <row r="766">
          <cell r="B766" t="str">
            <v>06.101.000310.SER</v>
          </cell>
          <cell r="C766" t="str">
            <v>Alvenaria com blocos de concreto 14 x 19 x 39 cm, classe C (resistência ≥ 3 MPa), parede # 14 cm, juntas com 10 mm, com argamassa mista de cimento, saibro e areia traço 1:1:5,5</v>
          </cell>
          <cell r="D766" t="str">
            <v>m²</v>
          </cell>
          <cell r="E766">
            <v>61.92</v>
          </cell>
          <cell r="F766">
            <v>22.17</v>
          </cell>
          <cell r="G766">
            <v>84.1</v>
          </cell>
          <cell r="H766" t="str">
            <v>PINI</v>
          </cell>
        </row>
        <row r="767">
          <cell r="B767" t="str">
            <v>06.101.000315.SER</v>
          </cell>
          <cell r="C767" t="str">
            <v>Alvenaria com blocos de concreto 19 x 19 x 39 cm, classe C (resistência ≥ 3 MPa), parede # 19 cm, juntas com 10 mm, com argamassa mista de cimento, saibro e areia traço 1:1:5,5</v>
          </cell>
          <cell r="D767" t="str">
            <v>m²</v>
          </cell>
          <cell r="E767">
            <v>87.6</v>
          </cell>
          <cell r="F767">
            <v>22.75</v>
          </cell>
          <cell r="G767">
            <v>110.35</v>
          </cell>
          <cell r="H767" t="str">
            <v>PINI</v>
          </cell>
        </row>
        <row r="768">
          <cell r="B768" t="str">
            <v>06.101.000320.SER</v>
          </cell>
          <cell r="C768" t="str">
            <v>Alvenaria com blocos de concreto 11,5 x 19 x 39 cm, classe C (resistência ≥ 3 MPa), parede # 11,5 cm, juntas com 10 mm, com argamassa mista de cimento, arenoso e areia traço 1:4:4</v>
          </cell>
          <cell r="D768" t="str">
            <v>m²</v>
          </cell>
          <cell r="E768">
            <v>57.82</v>
          </cell>
          <cell r="F768">
            <v>20.86</v>
          </cell>
          <cell r="G768">
            <v>78.680000000000007</v>
          </cell>
          <cell r="H768" t="str">
            <v>PINI</v>
          </cell>
        </row>
        <row r="769">
          <cell r="B769" t="str">
            <v>06.101.000325.SER</v>
          </cell>
          <cell r="C769" t="str">
            <v>Alvenaria com blocos de concreto 14 x 19 x 39 cm, classe C (resistência ≥ 3 MPa), parede # 14 cm, juntas com 10 mm, com argamassa mista de cimento, arenoso e areia traço 1:4:4</v>
          </cell>
          <cell r="D769" t="str">
            <v>m²</v>
          </cell>
          <cell r="E769">
            <v>61.24</v>
          </cell>
          <cell r="F769">
            <v>22.17</v>
          </cell>
          <cell r="G769">
            <v>83.41</v>
          </cell>
          <cell r="H769" t="str">
            <v>PINI</v>
          </cell>
        </row>
        <row r="770">
          <cell r="B770" t="str">
            <v>06.101.000330.SER</v>
          </cell>
          <cell r="C770" t="str">
            <v>Alvenaria com blocos de concreto 19 x 19 x 39 cm, classe C (resistência ≥ 3 MPa), parede # 19 cm, juntas com 10 mm, com argamassa mista de cimento, arenoso e areia traço 1:4:4</v>
          </cell>
          <cell r="D770" t="str">
            <v>m²</v>
          </cell>
          <cell r="E770">
            <v>86.77</v>
          </cell>
          <cell r="F770">
            <v>22.75</v>
          </cell>
          <cell r="G770">
            <v>109.51</v>
          </cell>
          <cell r="H770" t="str">
            <v>PINI</v>
          </cell>
        </row>
        <row r="771">
          <cell r="B771" t="str">
            <v>06.101.000335.SER</v>
          </cell>
          <cell r="C771" t="str">
            <v>Alvenaria com blocos de concreto 9 x 19 x 39 cm, classe C (resistência ≥ 3 MPa), parede # 9 cm, juntas com 10 mm, com argamassa mista de cimento, cal e areia traço 1:0,5:8</v>
          </cell>
          <cell r="D771" t="str">
            <v>m²</v>
          </cell>
          <cell r="E771">
            <v>53.62</v>
          </cell>
          <cell r="F771">
            <v>20.32</v>
          </cell>
          <cell r="G771">
            <v>73.94</v>
          </cell>
          <cell r="H771" t="str">
            <v>PINI</v>
          </cell>
        </row>
        <row r="772">
          <cell r="B772" t="str">
            <v>06.101.000340.SER</v>
          </cell>
          <cell r="C772" t="str">
            <v>Alvenaria com blocos de concreto 6,5 x 19 x 39 cm, classe C (resistência ≥ 3 MPa), parede # 6,5 cm, juntas com 10 mm, com argamassa mista de cimento, saibro e areia traço 1:1:5,5</v>
          </cell>
          <cell r="D772" t="str">
            <v>m²</v>
          </cell>
          <cell r="E772">
            <v>46.05</v>
          </cell>
          <cell r="F772">
            <v>19.82</v>
          </cell>
          <cell r="G772">
            <v>65.87</v>
          </cell>
          <cell r="H772" t="str">
            <v>PINI</v>
          </cell>
        </row>
        <row r="773">
          <cell r="B773" t="str">
            <v>06.101.000345.SER</v>
          </cell>
          <cell r="C773" t="str">
            <v>Alvenaria com blocos de concreto 6,5 x 19 x 39 cm, classe C (resistência ≥ 3 MPa), parede # 6,5 cm, juntas com 10 mm, com argamassa industrializada</v>
          </cell>
          <cell r="D773" t="str">
            <v>m²</v>
          </cell>
          <cell r="E773">
            <v>129.94</v>
          </cell>
          <cell r="F773">
            <v>18.37</v>
          </cell>
          <cell r="G773">
            <v>148.31</v>
          </cell>
          <cell r="H773" t="str">
            <v>PINI</v>
          </cell>
        </row>
        <row r="774">
          <cell r="B774" t="str">
            <v>06.101.000350.SER</v>
          </cell>
          <cell r="C774" t="str">
            <v>Alvenaria com blocos de concreto 11,5 x 19 x 39 cm, classe C (resistência ≥ 3 MPa), parede # 11,5 cm, juntas com 10 mm, com argamassa industrializada</v>
          </cell>
          <cell r="D774" t="str">
            <v>m²</v>
          </cell>
          <cell r="E774">
            <v>202.46</v>
          </cell>
          <cell r="F774">
            <v>18.37</v>
          </cell>
          <cell r="G774">
            <v>220.83</v>
          </cell>
          <cell r="H774" t="str">
            <v>PINI</v>
          </cell>
        </row>
        <row r="775">
          <cell r="B775" t="str">
            <v>06.101.000355.SER</v>
          </cell>
          <cell r="C775" t="str">
            <v>Alvenaria com blocos de concreto 14 x 19 x 39 cm, classe C (resistência ≥ 3 MPa), parede # 14 cm, juntas com 10 mm, com argamassa industrializada</v>
          </cell>
          <cell r="D775" t="str">
            <v>m²</v>
          </cell>
          <cell r="E775">
            <v>209.89</v>
          </cell>
          <cell r="F775">
            <v>19.61</v>
          </cell>
          <cell r="G775">
            <v>229.5</v>
          </cell>
          <cell r="H775" t="str">
            <v>PINI</v>
          </cell>
        </row>
        <row r="776">
          <cell r="B776" t="str">
            <v>06.101.000360.SER</v>
          </cell>
          <cell r="C776" t="str">
            <v>Alvenaria com blocos de concreto 19 x 19 x 39 cm, classe C (resistência ≥ 3 MPa), parede # 19 cm, juntas com 10 mm, com argamassa industrializada</v>
          </cell>
          <cell r="D776" t="str">
            <v>m²</v>
          </cell>
          <cell r="E776">
            <v>268.54000000000002</v>
          </cell>
          <cell r="F776">
            <v>20.86</v>
          </cell>
          <cell r="G776">
            <v>289.39999999999998</v>
          </cell>
          <cell r="H776" t="str">
            <v>PINI</v>
          </cell>
        </row>
        <row r="777">
          <cell r="B777" t="str">
            <v>06.101.000365.SER</v>
          </cell>
          <cell r="C777" t="str">
            <v>Alvenaria com blocos de concreto 9 x 19 x 39 cm, classe C (resistência ≥ 3 MPa), parede # 9 cm, juntas com 10 mm, com argamassa industrializada</v>
          </cell>
          <cell r="D777" t="str">
            <v>m²</v>
          </cell>
          <cell r="E777">
            <v>165.42</v>
          </cell>
          <cell r="F777">
            <v>18.37</v>
          </cell>
          <cell r="G777">
            <v>183.79</v>
          </cell>
          <cell r="H777" t="str">
            <v>PINI</v>
          </cell>
        </row>
        <row r="778">
          <cell r="B778" t="str">
            <v>06.101.000370.SER</v>
          </cell>
          <cell r="C778" t="str">
            <v>Alvenaria com blocos de concreto 9 x 19 x 39 cm, classe C (resistência ≥ 3 MPa), parede # 9 cm, juntas com 10 mm, com argamassa mista de cimento, saibro e areia traço 1:1:5,5</v>
          </cell>
          <cell r="D778" t="str">
            <v>m²</v>
          </cell>
          <cell r="E778">
            <v>52.72</v>
          </cell>
          <cell r="F778">
            <v>20.32</v>
          </cell>
          <cell r="G778">
            <v>73.040000000000006</v>
          </cell>
          <cell r="H778" t="str">
            <v>PINI</v>
          </cell>
        </row>
        <row r="779">
          <cell r="B779" t="str">
            <v>06.101.000375.SER</v>
          </cell>
          <cell r="C779" t="str">
            <v>Alvenaria com blocos de concreto 6,5 x 19 x 39 cm, classe C (resistência ≥ 3 MPa), parede # 6,5 cm, juntas com 10 mm, com argamassa mista de cimento, arenoso e areia traço 1:4:4</v>
          </cell>
          <cell r="D779" t="str">
            <v>m²</v>
          </cell>
          <cell r="E779">
            <v>45.66</v>
          </cell>
          <cell r="F779">
            <v>19.82</v>
          </cell>
          <cell r="G779">
            <v>65.48</v>
          </cell>
          <cell r="H779" t="str">
            <v>PINI</v>
          </cell>
        </row>
        <row r="780">
          <cell r="B780" t="str">
            <v>06.101.000380.SER</v>
          </cell>
          <cell r="C780" t="str">
            <v>Alvenaria com blocos de concreto 9 x 19 x 39 cm, classe C (resistência ≥ 3 MPa), parede # 9 cm, juntas com 10 mm, assentados com argamassa mista de cimento, arenoso e areia traço 1:4:4</v>
          </cell>
          <cell r="D780" t="str">
            <v>m²</v>
          </cell>
          <cell r="E780">
            <v>52.2</v>
          </cell>
          <cell r="F780">
            <v>20.32</v>
          </cell>
          <cell r="G780">
            <v>72.52</v>
          </cell>
          <cell r="H780" t="str">
            <v>PINI</v>
          </cell>
        </row>
        <row r="781">
          <cell r="B781" t="str">
            <v>06.101.000415.SER</v>
          </cell>
          <cell r="C781" t="str">
            <v>Alvenaria de vedação com blocos de concreto celular autoclavado, 10 x 30 x 60 cm, espessura da parede 10 cm, juntas de 10 mm com argamassa mista de cimento, cal e areia traço 1:2:9</v>
          </cell>
          <cell r="D781" t="str">
            <v>m²</v>
          </cell>
          <cell r="E781">
            <v>94.42</v>
          </cell>
          <cell r="F781">
            <v>10.78</v>
          </cell>
          <cell r="G781">
            <v>105.2</v>
          </cell>
          <cell r="H781" t="str">
            <v>PINI</v>
          </cell>
        </row>
        <row r="782">
          <cell r="B782" t="str">
            <v>06.101.000420.SER</v>
          </cell>
          <cell r="C782" t="str">
            <v>Alvenaria de vedação com blocos de concreto celular autoclavado, 15 x 30 x 60 cm, espessura da parede 15 cm, juntas de 10 mm com argamassa industrializada</v>
          </cell>
          <cell r="D782" t="str">
            <v>m²</v>
          </cell>
          <cell r="E782">
            <v>158.85</v>
          </cell>
          <cell r="F782">
            <v>9.9499999999999993</v>
          </cell>
          <cell r="G782">
            <v>168.81</v>
          </cell>
          <cell r="H782" t="str">
            <v>PINI</v>
          </cell>
        </row>
        <row r="783">
          <cell r="B783" t="str">
            <v>06.101.000425.SER</v>
          </cell>
          <cell r="C783" t="str">
            <v>Alvenaria de vedação com blocos de concreto celular autoclavado, 20 x 30 x 60 cm, espessura da parede 20 cm, juntas de 10 mm com argamassa industrializada</v>
          </cell>
          <cell r="D783" t="str">
            <v>m²</v>
          </cell>
          <cell r="E783">
            <v>211.67</v>
          </cell>
          <cell r="F783">
            <v>9.9499999999999993</v>
          </cell>
          <cell r="G783">
            <v>221.62</v>
          </cell>
          <cell r="H783" t="str">
            <v>PINI</v>
          </cell>
        </row>
        <row r="784">
          <cell r="B784" t="str">
            <v>06.101.000430.SER</v>
          </cell>
          <cell r="C784" t="str">
            <v>Alvenaria de vedação com blocos de concreto celular autoclavado, 7,5 x 30 x 60 cm, espessura da parede 7,5 cm, juntas de 10 mm com argamassa industrializada</v>
          </cell>
          <cell r="D784" t="str">
            <v>m²</v>
          </cell>
          <cell r="E784">
            <v>69.64</v>
          </cell>
          <cell r="F784">
            <v>9.9499999999999993</v>
          </cell>
          <cell r="G784">
            <v>79.599999999999994</v>
          </cell>
          <cell r="H784" t="str">
            <v>PINI</v>
          </cell>
        </row>
        <row r="785">
          <cell r="B785" t="str">
            <v>06.101.000435.SER</v>
          </cell>
          <cell r="C785" t="str">
            <v>Alvenaria de vedação com blocos de concreto celular autoclavado, 7,5 x 30 x 60 cm, espessura da parede 7,5 cm, juntas de 10 mm com argamassa mista de cimento, cal e areia traço 1:2:9</v>
          </cell>
          <cell r="D785" t="str">
            <v>m²</v>
          </cell>
          <cell r="E785">
            <v>63.6</v>
          </cell>
          <cell r="F785">
            <v>10.58</v>
          </cell>
          <cell r="G785">
            <v>74.180000000000007</v>
          </cell>
          <cell r="H785" t="str">
            <v>PINI</v>
          </cell>
        </row>
        <row r="786">
          <cell r="B786" t="str">
            <v>06.101.000440.SER</v>
          </cell>
          <cell r="C786" t="str">
            <v>Alvenaria de vedação com blocos de concreto celular autoclavado, 12,5 x 30 x 60 cm, espessura da parede 12,5 cm, juntas de 10 mm com argamassa mista de cimento, cal e areia traço 1:2:9</v>
          </cell>
          <cell r="D786" t="str">
            <v>m²</v>
          </cell>
          <cell r="E786">
            <v>115.46</v>
          </cell>
          <cell r="F786">
            <v>10.99</v>
          </cell>
          <cell r="G786">
            <v>126.45</v>
          </cell>
          <cell r="H786" t="str">
            <v>PINI</v>
          </cell>
        </row>
        <row r="787">
          <cell r="B787" t="str">
            <v>06.101.000445.SER</v>
          </cell>
          <cell r="C787" t="str">
            <v>Alvenaria de vedação com bloco de concreto celular autoclavado, 15 x 30 x 60 cm, espessura da parede 15 cm, juntas de 10 mm com argamassa mista de cimento, cal e areia traço 1:2:9</v>
          </cell>
          <cell r="D787" t="str">
            <v>m²</v>
          </cell>
          <cell r="E787">
            <v>146.74</v>
          </cell>
          <cell r="F787">
            <v>11.2</v>
          </cell>
          <cell r="G787">
            <v>157.94999999999999</v>
          </cell>
          <cell r="H787" t="str">
            <v>PINI</v>
          </cell>
        </row>
        <row r="788">
          <cell r="B788" t="str">
            <v>06.101.000450.SER</v>
          </cell>
          <cell r="C788" t="str">
            <v>Alvenaria de vedação com blocos de concreto celular autoclavado, 20 x 30 x 60 cm, espessura da parede 20 cm, juntas de 10 mm com argamassa mista de cimento, cal e areia traço 1:2:9</v>
          </cell>
          <cell r="D788" t="str">
            <v>m²</v>
          </cell>
          <cell r="E788">
            <v>195.55</v>
          </cell>
          <cell r="F788">
            <v>11.61</v>
          </cell>
          <cell r="G788">
            <v>207.16</v>
          </cell>
          <cell r="H788" t="str">
            <v>PINI</v>
          </cell>
        </row>
        <row r="789">
          <cell r="B789" t="str">
            <v>06.101.000455.SER</v>
          </cell>
          <cell r="C789" t="str">
            <v>Alvenaria de vedação com blocos de concreto celular autoclavado, 12,5 x 30 x 60 cm, espessura da parede 12,5 cm, juntas de 10 mm com argamassa industrializada</v>
          </cell>
          <cell r="D789" t="str">
            <v>m²</v>
          </cell>
          <cell r="E789">
            <v>125.52</v>
          </cell>
          <cell r="F789">
            <v>9.9499999999999993</v>
          </cell>
          <cell r="G789">
            <v>135.47999999999999</v>
          </cell>
          <cell r="H789" t="str">
            <v>PINI</v>
          </cell>
        </row>
        <row r="790">
          <cell r="B790" t="str">
            <v>06.101.000460.SER</v>
          </cell>
          <cell r="C790" t="str">
            <v>Alvenaria de vedação com blocos de concreto celular autoclavado, 10 x 30 x 60 cm, espessura da parede 10 cm, juntas de 10 mm com argamassa industrializada</v>
          </cell>
          <cell r="D790" t="str">
            <v>m²</v>
          </cell>
          <cell r="E790">
            <v>102.47</v>
          </cell>
          <cell r="F790">
            <v>9.9499999999999993</v>
          </cell>
          <cell r="G790">
            <v>112.42</v>
          </cell>
          <cell r="H790" t="str">
            <v>PINI</v>
          </cell>
        </row>
        <row r="791">
          <cell r="B791" t="str">
            <v>06.101.000465.SER</v>
          </cell>
          <cell r="C791" t="str">
            <v>Elemento vazado de concreto 6 x 29 x 29 cm, espessura da parede 6 cm, juntas de 15 mm com argamassa de cimento e areia traço 1:3</v>
          </cell>
          <cell r="D791" t="str">
            <v>m²</v>
          </cell>
          <cell r="E791">
            <v>150.16</v>
          </cell>
          <cell r="F791">
            <v>58.64</v>
          </cell>
          <cell r="G791">
            <v>208.79</v>
          </cell>
          <cell r="H791" t="str">
            <v>PINI</v>
          </cell>
        </row>
        <row r="792">
          <cell r="B792" t="str">
            <v>06.101.000470.SER</v>
          </cell>
          <cell r="C792" t="str">
            <v>Elemento vazado de concreto 9 x 29 x 29 cm, espessura da parede 9 cm, juntas de 15 mm com argamassa industrializada</v>
          </cell>
          <cell r="D792" t="str">
            <v>m²</v>
          </cell>
          <cell r="E792">
            <v>217.35</v>
          </cell>
          <cell r="F792">
            <v>57.85</v>
          </cell>
          <cell r="G792">
            <v>275.2</v>
          </cell>
          <cell r="H792" t="str">
            <v>PINI</v>
          </cell>
        </row>
        <row r="793">
          <cell r="B793" t="str">
            <v>06.101.000475.SER</v>
          </cell>
          <cell r="C793" t="str">
            <v>Elemento vazado de concreto 8 x 40 x 50 cm, espessura da parede 8 cm, juntas de 15 mm com argamassa de cimento e areia traço 1:3</v>
          </cell>
          <cell r="D793" t="str">
            <v>m²</v>
          </cell>
          <cell r="E793">
            <v>161.34</v>
          </cell>
          <cell r="F793">
            <v>47.5</v>
          </cell>
          <cell r="G793">
            <v>208.84</v>
          </cell>
          <cell r="H793" t="str">
            <v>PINI</v>
          </cell>
        </row>
        <row r="794">
          <cell r="B794" t="str">
            <v>06.101.000480.SER</v>
          </cell>
          <cell r="C794" t="str">
            <v>Elemento vazado de concreto 8 x 45 x 60 cm, espessura da parede 8 cm, juntas de 15 mm com argamassa de cimento e areia traço 1:3</v>
          </cell>
          <cell r="D794" t="str">
            <v>m²</v>
          </cell>
          <cell r="E794">
            <v>279.98</v>
          </cell>
          <cell r="F794">
            <v>35.409999999999997</v>
          </cell>
          <cell r="G794">
            <v>315.39</v>
          </cell>
          <cell r="H794" t="str">
            <v>PINI</v>
          </cell>
        </row>
        <row r="795">
          <cell r="B795" t="str">
            <v>06.101.000485.SER</v>
          </cell>
          <cell r="C795" t="str">
            <v>Elemento vazado de concreto 8 x 50 x 50 cm, espessura da parede 8 cm, juntas de 15 mm com argamassa de cimento e areia traço 1:3</v>
          </cell>
          <cell r="D795" t="str">
            <v>m²</v>
          </cell>
          <cell r="E795">
            <v>206.94</v>
          </cell>
          <cell r="F795">
            <v>38</v>
          </cell>
          <cell r="G795">
            <v>244.95</v>
          </cell>
          <cell r="H795" t="str">
            <v>PINI</v>
          </cell>
        </row>
        <row r="796">
          <cell r="B796" t="str">
            <v>06.101.000490.SER</v>
          </cell>
          <cell r="C796" t="str">
            <v>Elemento vazado de concreto 9 x 29 x 29 cm, espessura da parede 9 cm, juntas de 15 mm com argamassa de cimento e areia traço 1:3</v>
          </cell>
          <cell r="D796" t="str">
            <v>m²</v>
          </cell>
          <cell r="E796">
            <v>170.28</v>
          </cell>
          <cell r="F796">
            <v>59.01</v>
          </cell>
          <cell r="G796">
            <v>229.29</v>
          </cell>
          <cell r="H796" t="str">
            <v>PINI</v>
          </cell>
        </row>
        <row r="797">
          <cell r="B797" t="str">
            <v>06.101.000495.SER</v>
          </cell>
          <cell r="C797" t="str">
            <v>Elemento vazado de concreto 8 x 50 x 50 cm, espessura da parede 8 cm, juntas de 15 mm com argamassa industrializada</v>
          </cell>
          <cell r="D797" t="str">
            <v>m²</v>
          </cell>
          <cell r="E797">
            <v>232.98</v>
          </cell>
          <cell r="F797">
            <v>37.369999999999997</v>
          </cell>
          <cell r="G797">
            <v>270.35000000000002</v>
          </cell>
          <cell r="H797" t="str">
            <v>PINI</v>
          </cell>
        </row>
        <row r="798">
          <cell r="B798" t="str">
            <v>06.101.000500.SER</v>
          </cell>
          <cell r="C798" t="str">
            <v>Elemento vazado de concreto 8 x 40 x 50 cm, espessura da parede 8 cm, juntas de 15 mm com argamassa industrializada</v>
          </cell>
          <cell r="D798" t="str">
            <v>m²</v>
          </cell>
          <cell r="E798">
            <v>186.48</v>
          </cell>
          <cell r="F798">
            <v>46.8</v>
          </cell>
          <cell r="G798">
            <v>233.28</v>
          </cell>
          <cell r="H798" t="str">
            <v>PINI</v>
          </cell>
        </row>
        <row r="799">
          <cell r="B799" t="str">
            <v>06.101.000505.SER</v>
          </cell>
          <cell r="C799" t="str">
            <v>Elemento vazado de concreto 8 x 45 x 60 cm, espessura da parede 8 cm, juntas de 15 mm com argamassa industrializada</v>
          </cell>
          <cell r="D799" t="str">
            <v>m²</v>
          </cell>
          <cell r="E799">
            <v>301.22000000000003</v>
          </cell>
          <cell r="F799">
            <v>34.79</v>
          </cell>
          <cell r="G799">
            <v>336.01</v>
          </cell>
          <cell r="H799" t="str">
            <v>PINI</v>
          </cell>
        </row>
        <row r="800">
          <cell r="B800" t="str">
            <v>06.101.000510.SER</v>
          </cell>
          <cell r="C800" t="str">
            <v>Elemento vazado de concreto 6 x 29 x 29 cm, espessura da parede 6 cm, juntas de 15 mm com argamassa industrializada</v>
          </cell>
          <cell r="D800" t="str">
            <v>m²</v>
          </cell>
          <cell r="E800">
            <v>182.12</v>
          </cell>
          <cell r="F800">
            <v>57.85</v>
          </cell>
          <cell r="G800">
            <v>239.97</v>
          </cell>
          <cell r="H800" t="str">
            <v>PINI</v>
          </cell>
        </row>
        <row r="801">
          <cell r="B801" t="str">
            <v>06.101.000515.SER</v>
          </cell>
          <cell r="C801" t="str">
            <v>Alvenaria de vedação com blocos de gesso, 7,5 x 50 x 67 cm, espessura da parede 7,5 cm</v>
          </cell>
          <cell r="D801" t="str">
            <v>m²</v>
          </cell>
          <cell r="E801">
            <v>89.09</v>
          </cell>
          <cell r="F801">
            <v>5.56</v>
          </cell>
          <cell r="G801">
            <v>94.64</v>
          </cell>
          <cell r="H801" t="str">
            <v>PINI</v>
          </cell>
        </row>
        <row r="802">
          <cell r="B802" t="str">
            <v>06.101.000520.SER</v>
          </cell>
          <cell r="C802" t="str">
            <v>Alvenaria de vedação com blocos de gesso, 10 x 50 x 50 cm, espessura da parede 10 cm</v>
          </cell>
          <cell r="D802" t="str">
            <v>m²</v>
          </cell>
          <cell r="E802">
            <v>167.17</v>
          </cell>
          <cell r="F802">
            <v>6.45</v>
          </cell>
          <cell r="G802">
            <v>173.62</v>
          </cell>
          <cell r="H802" t="str">
            <v>PINI</v>
          </cell>
        </row>
        <row r="803">
          <cell r="B803" t="str">
            <v>06.101.000525.SER</v>
          </cell>
          <cell r="C803" t="str">
            <v>Alvenaria de vedação com blocos sílico-calcário 9 x 19 x 39 cm, espessura da parede 9 cm, juntas de 10 mm com argamassa mista de cimento, cal e areia traço 1:2:8</v>
          </cell>
          <cell r="D803" t="str">
            <v>m²</v>
          </cell>
          <cell r="E803">
            <v>71.95</v>
          </cell>
          <cell r="F803">
            <v>18.87</v>
          </cell>
          <cell r="G803">
            <v>90.82</v>
          </cell>
          <cell r="H803" t="str">
            <v>PINI</v>
          </cell>
        </row>
        <row r="804">
          <cell r="B804" t="str">
            <v>06.101.000530.SER</v>
          </cell>
          <cell r="C804" t="str">
            <v>Alvenaria de vedação com blocos sílico-calcário 14 x 19 x 39 cm, espessura da parede 14 cm, juntas de 10 mm com argamassa mista de cimento, cal e areia traço 1:2:8</v>
          </cell>
          <cell r="D804" t="str">
            <v>m²</v>
          </cell>
          <cell r="E804">
            <v>98.65</v>
          </cell>
          <cell r="F804">
            <v>21.38</v>
          </cell>
          <cell r="G804">
            <v>120.03</v>
          </cell>
          <cell r="H804" t="str">
            <v>PINI</v>
          </cell>
        </row>
        <row r="805">
          <cell r="B805" t="str">
            <v>06.101.000535.SER</v>
          </cell>
          <cell r="C805" t="str">
            <v>Alvenaria de vedação com blocos sílico-calcário 19 x 19 x 39 cm, espessura da parede 19 cm, juntas de 10 mm com argamassa mista de cimento, cal e areia traço 1:2:8</v>
          </cell>
          <cell r="D805" t="str">
            <v>m²</v>
          </cell>
          <cell r="E805">
            <v>126.25</v>
          </cell>
          <cell r="F805">
            <v>22.01</v>
          </cell>
          <cell r="G805">
            <v>148.26</v>
          </cell>
          <cell r="H805" t="str">
            <v>PINI</v>
          </cell>
        </row>
        <row r="806">
          <cell r="B806" t="str">
            <v>06.101.000540.SER</v>
          </cell>
          <cell r="C806" t="str">
            <v>Alvenaria de vedação com blocos sílico-calcário 9 x 19 x 39 cm, espessura da parede 9 cm, juntas de 10 mm com argamassa industrializada</v>
          </cell>
          <cell r="D806" t="str">
            <v>m²</v>
          </cell>
          <cell r="E806">
            <v>166.75</v>
          </cell>
          <cell r="F806">
            <v>17.73</v>
          </cell>
          <cell r="G806">
            <v>184.48</v>
          </cell>
          <cell r="H806" t="str">
            <v>PINI</v>
          </cell>
        </row>
        <row r="807">
          <cell r="B807" t="str">
            <v>06.101.000545.SER</v>
          </cell>
          <cell r="C807" t="str">
            <v>Alvenaria de vedação com blocos sílico-calcário 14 x 19 x 39 cm, espessura da parede 14 cm, juntas de 10 mm com argamassa industrializada</v>
          </cell>
          <cell r="D807" t="str">
            <v>m²</v>
          </cell>
          <cell r="E807">
            <v>247.01</v>
          </cell>
          <cell r="F807">
            <v>19.600000000000001</v>
          </cell>
          <cell r="G807">
            <v>266.60000000000002</v>
          </cell>
          <cell r="H807" t="str">
            <v>PINI</v>
          </cell>
        </row>
        <row r="808">
          <cell r="B808" t="str">
            <v>06.101.000550.SER</v>
          </cell>
          <cell r="C808" t="str">
            <v>Alvenaria de vedação com blocos sílico-calcário 19 x 19 x 39 cm, espessura da parede 19 cm, juntas de 10 mm com argamassa industrializada</v>
          </cell>
          <cell r="D808" t="str">
            <v>m²</v>
          </cell>
          <cell r="E808">
            <v>328.17</v>
          </cell>
          <cell r="F808">
            <v>19.600000000000001</v>
          </cell>
          <cell r="G808">
            <v>347.77</v>
          </cell>
          <cell r="H808" t="str">
            <v>PINI</v>
          </cell>
        </row>
        <row r="809">
          <cell r="B809" t="str">
            <v>06.101.000555.SER</v>
          </cell>
          <cell r="C809" t="str">
            <v>Alvenaria estrutural com blocos cerâmicos, 14 x 19 x 39 cm, espessura da parede 14 cm, juntas de 10 mm com argamassa mista de cimento, cal e areia traço 1:0,2:5,4 - com mão de obra empreitada</v>
          </cell>
          <cell r="D809" t="str">
            <v>m²</v>
          </cell>
          <cell r="E809">
            <v>126.36</v>
          </cell>
          <cell r="F809">
            <v>2.56</v>
          </cell>
          <cell r="G809">
            <v>128.91999999999999</v>
          </cell>
          <cell r="H809" t="str">
            <v>PINI</v>
          </cell>
        </row>
        <row r="810">
          <cell r="B810" t="str">
            <v>06.101.000560.SER</v>
          </cell>
          <cell r="C810" t="str">
            <v>Alvenaria estrutural com blocos cerâmicos, 19 x 19 x 39 cm, espessura da parede 19 cm, juntas de 10 mm com argamassa mista de cimento, cal e areia traço 1:0,2:5,4 - com mão de obra empreitada</v>
          </cell>
          <cell r="D810" t="str">
            <v>m²</v>
          </cell>
          <cell r="E810">
            <v>165.32</v>
          </cell>
          <cell r="F810">
            <v>3.13</v>
          </cell>
          <cell r="G810">
            <v>168.45</v>
          </cell>
          <cell r="H810" t="str">
            <v>PINI</v>
          </cell>
        </row>
        <row r="811">
          <cell r="B811" t="str">
            <v>06.101.000565.SER</v>
          </cell>
          <cell r="C811" t="str">
            <v>Alvenaria estrutural com blocos de concreto 14 x 19 x 39 cm, classe B (4 MPa ≤ resistência &lt; 8 MPa), parede # 14 cm, juntas com 10 mm, com argamassa mista de cimento, cal e areia traço 1:0,25:3 - com mão de obra empreitada</v>
          </cell>
          <cell r="D811" t="str">
            <v>m²</v>
          </cell>
          <cell r="E811">
            <v>121.03</v>
          </cell>
          <cell r="F811">
            <v>2.56</v>
          </cell>
          <cell r="G811">
            <v>123.59</v>
          </cell>
          <cell r="H811" t="str">
            <v>PINI</v>
          </cell>
        </row>
        <row r="812">
          <cell r="B812" t="str">
            <v>06.101.000570.SER</v>
          </cell>
          <cell r="C812" t="str">
            <v>Alvenaria estrutural com blocos de concreto 19 x 19 x 39 cm, classe B (4 MPa ≤ resistência &lt; 8 MPa), parede # 19 cm, juntas com 10 mm, com argamassa mista de cimento, cal e areia traço 1:0,25:3 - com mão de obra empreitada</v>
          </cell>
          <cell r="D812" t="str">
            <v>m²</v>
          </cell>
          <cell r="E812">
            <v>154.02000000000001</v>
          </cell>
          <cell r="F812">
            <v>3.13</v>
          </cell>
          <cell r="G812">
            <v>157.15</v>
          </cell>
          <cell r="H812" t="str">
            <v>PINI</v>
          </cell>
        </row>
        <row r="813">
          <cell r="B813" t="str">
            <v>06.101.000575.SER</v>
          </cell>
          <cell r="C813" t="str">
            <v>Alvenaria de vedação com tijolos maciços cerâmicos 6 x 9 x 19 cm, espessura da parede 9 cm, juntas de 10 mm com argamassa mista de cal hidratada e areia traço 1:4 - com mão de obra empreitada</v>
          </cell>
          <cell r="D813" t="str">
            <v>m²</v>
          </cell>
          <cell r="E813">
            <v>102.55</v>
          </cell>
          <cell r="F813">
            <v>0</v>
          </cell>
          <cell r="G813">
            <v>102.55</v>
          </cell>
          <cell r="H813" t="str">
            <v>PINI</v>
          </cell>
        </row>
        <row r="814">
          <cell r="B814" t="str">
            <v>06.101.000580.SER</v>
          </cell>
          <cell r="C814" t="str">
            <v>Alvenaria de vedação com tijolos maciços cerâmicos 6 x 9 x 19 cm, espessura da parede 9 cm, juntas de 10 mm com argamassa mista de cimento, arenoso e areia traço 1:3:7 - com mão de obra empreitada</v>
          </cell>
          <cell r="D814" t="str">
            <v>m²</v>
          </cell>
          <cell r="E814">
            <v>99.97</v>
          </cell>
          <cell r="F814">
            <v>0</v>
          </cell>
          <cell r="G814">
            <v>99.97</v>
          </cell>
          <cell r="H814" t="str">
            <v>PINI</v>
          </cell>
        </row>
        <row r="815">
          <cell r="B815" t="str">
            <v>06.101.000585.SER</v>
          </cell>
          <cell r="C815" t="str">
            <v>Alvenaria de vedação com tijolos maciços cerâmicos 6 x 9 x 19 cm, espessura da parede 9 cm, juntas de 10 mm com argamassa mista de cimento, cal e areia traço 1:2:8 - com mão de obra empreitada</v>
          </cell>
          <cell r="D815" t="str">
            <v>m²</v>
          </cell>
          <cell r="E815">
            <v>105.13</v>
          </cell>
          <cell r="F815">
            <v>0</v>
          </cell>
          <cell r="G815">
            <v>105.13</v>
          </cell>
          <cell r="H815" t="str">
            <v>PINI</v>
          </cell>
        </row>
        <row r="816">
          <cell r="B816" t="str">
            <v>06.101.000590.SER</v>
          </cell>
          <cell r="C816" t="str">
            <v>Alvenaria de vedação com tijolos maciços cerâmicos 6 x 9 x 19 cm, espessura da parede 9 cm, juntas de 10 mm com argamassa mista de cimento, saibro e areia traço 1:0,5:2,5 - com mão de obra empreitada</v>
          </cell>
          <cell r="D816" t="str">
            <v>m²</v>
          </cell>
          <cell r="E816">
            <v>100.35</v>
          </cell>
          <cell r="F816">
            <v>0</v>
          </cell>
          <cell r="G816">
            <v>100.35</v>
          </cell>
          <cell r="H816" t="str">
            <v>PINI</v>
          </cell>
        </row>
        <row r="817">
          <cell r="B817" t="str">
            <v>06.101.000595.SER</v>
          </cell>
          <cell r="C817" t="str">
            <v>Alvenaria de vedação com blocos cerâmicos furados 9 x 19 x 19 cm furos horizontais, espessura da parede 9 cm, juntas 10 mm, assentado com argamassa mista de cimento, arenoso e areia traço 1:3:7 - com mão de obra empreitada</v>
          </cell>
          <cell r="D817" t="str">
            <v>m²</v>
          </cell>
          <cell r="E817">
            <v>106.14</v>
          </cell>
          <cell r="F817">
            <v>1.83</v>
          </cell>
          <cell r="G817">
            <v>107.97</v>
          </cell>
          <cell r="H817" t="str">
            <v>PINI</v>
          </cell>
        </row>
        <row r="818">
          <cell r="B818" t="str">
            <v>06.101.000600.SER</v>
          </cell>
          <cell r="C818" t="str">
            <v>Alvenaria de vedação com blocos cerâmicos furados 9 x 19 x 19 cm furos horizontais, espessura da parede 9 cm, juntas de 10 mm, assentado com argamassa mista de cimento, cal e areia traço 1:2:8 - com mão de obra empreitada</v>
          </cell>
          <cell r="D818" t="str">
            <v>m²</v>
          </cell>
          <cell r="E818">
            <v>108.87</v>
          </cell>
          <cell r="F818">
            <v>1.83</v>
          </cell>
          <cell r="G818">
            <v>110.7</v>
          </cell>
          <cell r="H818" t="str">
            <v>PINI</v>
          </cell>
        </row>
        <row r="819">
          <cell r="B819" t="str">
            <v>06.101.000605.SER</v>
          </cell>
          <cell r="C819" t="str">
            <v>Alvenaria de vedação com blocos cerâmicos furados 9 x 19 x 19 cm furos horizontais, espessura da parede 9 cm, juntas de 10 mm, assentado com argamassa mista de cimento, saibro e areia traço 1:0,5:2,5 - com mão de obra empreitada</v>
          </cell>
          <cell r="D819" t="str">
            <v>m²</v>
          </cell>
          <cell r="E819">
            <v>106.34</v>
          </cell>
          <cell r="F819">
            <v>1.83</v>
          </cell>
          <cell r="G819">
            <v>108.17</v>
          </cell>
          <cell r="H819" t="str">
            <v>PINI</v>
          </cell>
        </row>
        <row r="820">
          <cell r="B820" t="str">
            <v>06.101.000610.SER</v>
          </cell>
          <cell r="C820" t="str">
            <v>Alvenaria de vedação com blocos cerâmicos furados 9 x 19 x 19 cm furos horizontais, espessura da parede 9 cm, juntas de 10 mm, assentado com argamassa mista de cal hidratada e areia traço 1:4 - com mão de obra empreitada</v>
          </cell>
          <cell r="D820" t="str">
            <v>m²</v>
          </cell>
          <cell r="E820">
            <v>107.5</v>
          </cell>
          <cell r="F820">
            <v>1.71</v>
          </cell>
          <cell r="G820">
            <v>109.21</v>
          </cell>
          <cell r="H820" t="str">
            <v>PINI</v>
          </cell>
        </row>
        <row r="821">
          <cell r="B821" t="str">
            <v>06.101.000615.SER</v>
          </cell>
          <cell r="C821" t="str">
            <v>Alvenaria de vedação com blocos de concreto, 11,5 x 19 x 39 cm, classe C (resistência ≥ 3 MPa), espessura da parede 11,5 cm, juntas de 10 mm com argamassa mista de cimento, arenoso e areia traço 1:4:4 - com mão de obra empreitada</v>
          </cell>
          <cell r="D821" t="str">
            <v>m²</v>
          </cell>
          <cell r="E821">
            <v>90.95</v>
          </cell>
          <cell r="F821">
            <v>2.5</v>
          </cell>
          <cell r="G821">
            <v>93.45</v>
          </cell>
          <cell r="H821" t="str">
            <v>PINI</v>
          </cell>
        </row>
        <row r="822">
          <cell r="B822" t="str">
            <v>06.101.000620.SER</v>
          </cell>
          <cell r="C822" t="str">
            <v>Alvenaria com blocos de concreto 11,5 x 19 x 39 cm, classe C (resistência ≥ 3 MPa), parede # 11,5 cm, juntas com 10 mm, com argamassa mista de cimento, cal e areia traço 1:0,5:8 - com mão de obra empreitada</v>
          </cell>
          <cell r="D822" t="str">
            <v>m²</v>
          </cell>
          <cell r="E822">
            <v>92.77</v>
          </cell>
          <cell r="F822">
            <v>2.5</v>
          </cell>
          <cell r="G822">
            <v>95.26</v>
          </cell>
          <cell r="H822" t="str">
            <v>PINI</v>
          </cell>
        </row>
        <row r="823">
          <cell r="B823" t="str">
            <v>06.101.000625.SER</v>
          </cell>
          <cell r="C823" t="str">
            <v>Alvenaria com blocos de concreto 11,5 x 19 x 39 cm, classe C (resistência ≥ 3 MPa), parede # 11,5 cm, juntas com 10 mm, com argamassa mista de cimento, saibro e areia traço 1:1:5,5 - com mão de obra empreitada</v>
          </cell>
          <cell r="D823" t="str">
            <v>m²</v>
          </cell>
          <cell r="E823">
            <v>91.62</v>
          </cell>
          <cell r="F823">
            <v>2.5</v>
          </cell>
          <cell r="G823">
            <v>94.11</v>
          </cell>
          <cell r="H823" t="str">
            <v>PINI</v>
          </cell>
        </row>
        <row r="824">
          <cell r="B824" t="str">
            <v>06.101.000630.SER</v>
          </cell>
          <cell r="C824" t="str">
            <v>Alvenaria com blocos de concreto 14 x 19 x 39 cm, classe C (resistência ≥ 3 MPa), parede # 14 cm, juntas com 10 mm, com argamassa mista de cimento, arenoso e areia traço 1:4:4 - com mão de obra empreitada</v>
          </cell>
          <cell r="D824" t="str">
            <v>m²</v>
          </cell>
          <cell r="E824">
            <v>101.86</v>
          </cell>
          <cell r="F824">
            <v>2.56</v>
          </cell>
          <cell r="G824">
            <v>104.42</v>
          </cell>
          <cell r="H824" t="str">
            <v>PINI</v>
          </cell>
        </row>
        <row r="825">
          <cell r="B825" t="str">
            <v>06.101.000635.SER</v>
          </cell>
          <cell r="C825" t="str">
            <v>Alvenaria com blocos de concreto 14 x 19 x 39 cm, classe C (resistência ≥ 3 MPa), parede # 14 cm, juntas com 10 mm, com argamassa mista de cimento, cal e areia traço 1:0,5:8 - com mão de obra empreitada</v>
          </cell>
          <cell r="D825" t="str">
            <v>m²</v>
          </cell>
          <cell r="E825">
            <v>99.47</v>
          </cell>
          <cell r="F825">
            <v>1.42</v>
          </cell>
          <cell r="G825">
            <v>100.89</v>
          </cell>
          <cell r="H825" t="str">
            <v>PINI</v>
          </cell>
        </row>
        <row r="826">
          <cell r="B826" t="str">
            <v>06.101.000640.SER</v>
          </cell>
          <cell r="C826" t="str">
            <v>Alvenaria com blocos de concreto 14 x 19 x 39 cm, classe C (resistência ≥ 3 MPa), parede # 14 cm, juntas com 10 mm, com argamassa mista de cimento, saibro e areia traço 1:1:5,5 - com mão de obra empreitada</v>
          </cell>
          <cell r="D826" t="str">
            <v>m²</v>
          </cell>
          <cell r="E826">
            <v>102.54</v>
          </cell>
          <cell r="F826">
            <v>2.56</v>
          </cell>
          <cell r="G826">
            <v>105.1</v>
          </cell>
          <cell r="H826" t="str">
            <v>PINI</v>
          </cell>
        </row>
        <row r="827">
          <cell r="B827" t="str">
            <v>06.101.000645.SER</v>
          </cell>
          <cell r="C827" t="str">
            <v>Alvenaria com blocos de concreto 19 x 19 x 39 cm, classe C (resistência ≥ 3 MPa), parede # 19 cm, juntas com 10 mm, com argamassa mista de cimento, arenoso e areia traço 1:4:4 - com mão de obra empreitada</v>
          </cell>
          <cell r="D827" t="str">
            <v>m²</v>
          </cell>
          <cell r="E827">
            <v>131.80000000000001</v>
          </cell>
          <cell r="F827">
            <v>3.13</v>
          </cell>
          <cell r="G827">
            <v>134.93</v>
          </cell>
          <cell r="H827" t="str">
            <v>PINI</v>
          </cell>
        </row>
        <row r="828">
          <cell r="B828" t="str">
            <v>06.101.000650.SER</v>
          </cell>
          <cell r="C828" t="str">
            <v>Alvenaria com blocos de concreto 19 x 19 x 39 cm, classe C (resistência ≥ 3 MPa), parede # 19 cm, juntas com 10 mm, com argamassa mista de cimento, cal e areia traço 1:0,5:8 - com mão de obra empreitada</v>
          </cell>
          <cell r="D828" t="str">
            <v>m²</v>
          </cell>
          <cell r="E828">
            <v>134.08000000000001</v>
          </cell>
          <cell r="F828">
            <v>3.13</v>
          </cell>
          <cell r="G828">
            <v>137.21</v>
          </cell>
          <cell r="H828" t="str">
            <v>PINI</v>
          </cell>
        </row>
        <row r="829">
          <cell r="B829" t="str">
            <v>06.101.000655.SER</v>
          </cell>
          <cell r="C829" t="str">
            <v>Alvenaria com blocos de concreto 19 x 19 x 39 cm, classe C (resistência ≥ 3 MPa), parede # 19 cm, juntas com 10 mm, com argamassa mista de cimento, saibro e areia traço 1:1:5,5 - com mão de obra empreitada</v>
          </cell>
          <cell r="D829" t="str">
            <v>m²</v>
          </cell>
          <cell r="E829">
            <v>132.63</v>
          </cell>
          <cell r="F829">
            <v>3.13</v>
          </cell>
          <cell r="G829">
            <v>135.77000000000001</v>
          </cell>
          <cell r="H829" t="str">
            <v>PINI</v>
          </cell>
        </row>
        <row r="830">
          <cell r="B830" t="str">
            <v>06.101.000660.SER</v>
          </cell>
          <cell r="C830" t="str">
            <v>Alvenaria com blocos de concreto 6,5 x 19 x 39 cm, classe C (resistência ≥ 3 MPa), parede # 6,5 cm, juntas com 10 mm, com argamassa mista de cimento, arenoso e areia traço 1:4:4 - com mão de obra empreitada</v>
          </cell>
          <cell r="D830" t="str">
            <v>m²</v>
          </cell>
          <cell r="E830">
            <v>77.34</v>
          </cell>
          <cell r="F830">
            <v>1.45</v>
          </cell>
          <cell r="G830">
            <v>78.790000000000006</v>
          </cell>
          <cell r="H830" t="str">
            <v>PINI</v>
          </cell>
        </row>
        <row r="831">
          <cell r="B831" t="str">
            <v>06.101.000665.SER</v>
          </cell>
          <cell r="C831" t="str">
            <v>Alvenaria com blocos de concreto 6,5 x 19 x 39 cm, classe C (resistência ≥ 3 MPa), parede # 6,5 cm, juntas com 10 mm, com argamassa mista de cimento, cal e areia traço 1:0,5:8 - com mão de obra empreitada</v>
          </cell>
          <cell r="D831" t="str">
            <v>m²</v>
          </cell>
          <cell r="E831">
            <v>78.400000000000006</v>
          </cell>
          <cell r="F831">
            <v>1.45</v>
          </cell>
          <cell r="G831">
            <v>79.849999999999994</v>
          </cell>
          <cell r="H831" t="str">
            <v>PINI</v>
          </cell>
        </row>
        <row r="832">
          <cell r="B832" t="str">
            <v>06.101.000670.SER</v>
          </cell>
          <cell r="C832" t="str">
            <v>Alvenaria com blocos de concreto 6,5 x 19 x 39 cm, classe C (resistência ≥ 3 MPa), parede # 6,5 cm, juntas com 10 mm, com argamassa mista de cimento, saibro e areia traço 1:1:5,5 - com mão de obra empreitada</v>
          </cell>
          <cell r="D832" t="str">
            <v>m²</v>
          </cell>
          <cell r="E832">
            <v>77.73</v>
          </cell>
          <cell r="F832">
            <v>1.45</v>
          </cell>
          <cell r="G832">
            <v>79.180000000000007</v>
          </cell>
          <cell r="H832" t="str">
            <v>PINI</v>
          </cell>
        </row>
        <row r="833">
          <cell r="B833" t="str">
            <v>06.101.000675.SER</v>
          </cell>
          <cell r="C833" t="str">
            <v>Alvenaria com blocos de concreto 9 x 19 x 39 cm, classe C (resistência ≥ 3 MPa), parede # 9 cm, juntas com 10 mm, com argamassa mista de cimento, arenoso e areia traço 1:4:4 - com mão de obra empreitada</v>
          </cell>
          <cell r="D833" t="str">
            <v>m²</v>
          </cell>
          <cell r="E833">
            <v>88.32</v>
          </cell>
          <cell r="F833">
            <v>1.95</v>
          </cell>
          <cell r="G833">
            <v>90.27</v>
          </cell>
          <cell r="H833" t="str">
            <v>PINI</v>
          </cell>
        </row>
        <row r="834">
          <cell r="B834" t="str">
            <v>06.101.000680.SER</v>
          </cell>
          <cell r="C834" t="str">
            <v>Alvenaria com blocos de concreto 9 x 19 x 39 cm, classe C (resistência ≥ 3 MPa), parede # 9 cm, juntas com 10 mm, com argamassa mista de cimento, cal e areia traço 1:0,5:8 - com mão de obra empreitada</v>
          </cell>
          <cell r="D834" t="str">
            <v>m²</v>
          </cell>
          <cell r="E834">
            <v>89.74</v>
          </cell>
          <cell r="F834">
            <v>1.95</v>
          </cell>
          <cell r="G834">
            <v>91.69</v>
          </cell>
          <cell r="H834" t="str">
            <v>PINI</v>
          </cell>
        </row>
        <row r="835">
          <cell r="B835" t="str">
            <v>06.101.000685.SER</v>
          </cell>
          <cell r="C835" t="str">
            <v>Alvenaria com blocos de concreto 9 x 19 x 39 cm, classe C (resistência ≥ 3 MPa), parede # 9 cm, juntas com 10 mm, com argamassa mista de cimento, saibro e areia traço 1:1:5,5 - com mão de obra empreitada</v>
          </cell>
          <cell r="D835" t="str">
            <v>m²</v>
          </cell>
          <cell r="E835">
            <v>88.84</v>
          </cell>
          <cell r="F835">
            <v>1.95</v>
          </cell>
          <cell r="G835">
            <v>90.79</v>
          </cell>
          <cell r="H835" t="str">
            <v>PINI</v>
          </cell>
        </row>
        <row r="836">
          <cell r="B836" t="str">
            <v>06.101.000900.SER</v>
          </cell>
          <cell r="C836" t="str">
            <v>Parede autoportante de concreto armado com fôrma termoacústica em blocos de EPS 60 x 120 x 23 cm</v>
          </cell>
          <cell r="D836" t="str">
            <v>m²</v>
          </cell>
          <cell r="E836">
            <v>124.81</v>
          </cell>
          <cell r="F836">
            <v>13.49</v>
          </cell>
          <cell r="G836">
            <v>138.30000000000001</v>
          </cell>
          <cell r="H836" t="str">
            <v>PINI</v>
          </cell>
        </row>
        <row r="837">
          <cell r="B837">
            <v>0</v>
          </cell>
          <cell r="C837">
            <v>0</v>
          </cell>
          <cell r="D837">
            <v>0</v>
          </cell>
          <cell r="E837">
            <v>0</v>
          </cell>
          <cell r="F837">
            <v>0</v>
          </cell>
          <cell r="G837">
            <v>0</v>
          </cell>
          <cell r="H837" t="str">
            <v>PINI</v>
          </cell>
        </row>
        <row r="838">
          <cell r="B838" t="str">
            <v>06.102</v>
          </cell>
          <cell r="C838" t="str">
            <v>Fechamentos</v>
          </cell>
          <cell r="D838">
            <v>0</v>
          </cell>
          <cell r="E838">
            <v>0</v>
          </cell>
          <cell r="F838">
            <v>0</v>
          </cell>
          <cell r="G838">
            <v>0</v>
          </cell>
          <cell r="H838" t="str">
            <v>PINI</v>
          </cell>
        </row>
        <row r="839">
          <cell r="B839">
            <v>0</v>
          </cell>
          <cell r="C839">
            <v>0</v>
          </cell>
          <cell r="D839">
            <v>0</v>
          </cell>
          <cell r="E839">
            <v>0</v>
          </cell>
          <cell r="F839">
            <v>0</v>
          </cell>
          <cell r="G839">
            <v>0</v>
          </cell>
          <cell r="H839" t="str">
            <v>PINI</v>
          </cell>
        </row>
        <row r="840">
          <cell r="B840" t="str">
            <v>06.102.0</v>
          </cell>
          <cell r="C840" t="str">
            <v>Composições TCPO</v>
          </cell>
          <cell r="D840">
            <v>0</v>
          </cell>
          <cell r="E840">
            <v>0</v>
          </cell>
          <cell r="F840">
            <v>0</v>
          </cell>
          <cell r="G840">
            <v>0</v>
          </cell>
          <cell r="H840" t="str">
            <v>PINI</v>
          </cell>
        </row>
        <row r="841">
          <cell r="B841" t="str">
            <v>06.102.000005.SER</v>
          </cell>
          <cell r="C841" t="str">
            <v>Divisória estruturada em perfil de alumínio duplo, com painel em laminado melamínico colméia # 35mm</v>
          </cell>
          <cell r="D841" t="str">
            <v>m²</v>
          </cell>
          <cell r="E841">
            <v>148.56099999999998</v>
          </cell>
          <cell r="F841">
            <v>63.668999999999997</v>
          </cell>
          <cell r="G841">
            <v>212.23</v>
          </cell>
          <cell r="H841" t="str">
            <v>PINI</v>
          </cell>
        </row>
        <row r="842">
          <cell r="B842" t="str">
            <v>06.102.000010.SER</v>
          </cell>
          <cell r="C842" t="str">
            <v>Divisória estruturada em perfil de alumínio duplo, com painel em laminado melamínico miolo maciço semi-acústico e incombustível # 35mm</v>
          </cell>
          <cell r="D842" t="str">
            <v>m²</v>
          </cell>
          <cell r="E842">
            <v>274.48400000000004</v>
          </cell>
          <cell r="F842">
            <v>117.636</v>
          </cell>
          <cell r="G842">
            <v>392.12</v>
          </cell>
          <cell r="H842" t="str">
            <v>PINI</v>
          </cell>
        </row>
        <row r="843">
          <cell r="B843" t="str">
            <v>06.102.000015.SER</v>
          </cell>
          <cell r="C843" t="str">
            <v>Divisória estruturada em perfil de aço duplo, com painel em laminado melamínico e miolo maciço semi-acústico e incombustível # 35mm</v>
          </cell>
          <cell r="D843" t="str">
            <v>m²</v>
          </cell>
          <cell r="E843">
            <v>252.22399999999999</v>
          </cell>
          <cell r="F843">
            <v>108.09599999999999</v>
          </cell>
          <cell r="G843">
            <v>360.32</v>
          </cell>
          <cell r="H843" t="str">
            <v>PINI</v>
          </cell>
        </row>
        <row r="844">
          <cell r="B844" t="str">
            <v>06.102.000020.SER</v>
          </cell>
          <cell r="C844" t="str">
            <v>Divisória estruturada em perfil de aço duplo, com painel em laminado melamínico miolo colméia # 35mm</v>
          </cell>
          <cell r="D844" t="str">
            <v>m²</v>
          </cell>
          <cell r="E844">
            <v>106.80600000000001</v>
          </cell>
          <cell r="F844">
            <v>45.774000000000001</v>
          </cell>
          <cell r="G844">
            <v>152.58000000000001</v>
          </cell>
          <cell r="H844" t="str">
            <v>PINI</v>
          </cell>
        </row>
        <row r="845">
          <cell r="B845" t="str">
            <v>06.102.000025.SER</v>
          </cell>
          <cell r="C845" t="str">
            <v>Divisória sanitária de granilite e=3 cm</v>
          </cell>
          <cell r="D845" t="str">
            <v>m²</v>
          </cell>
          <cell r="E845">
            <v>137.90699999999998</v>
          </cell>
          <cell r="F845">
            <v>59.102999999999994</v>
          </cell>
          <cell r="G845">
            <v>197.01</v>
          </cell>
          <cell r="H845" t="str">
            <v>PINI</v>
          </cell>
        </row>
        <row r="846">
          <cell r="B846" t="str">
            <v>06.102.000030.SER</v>
          </cell>
          <cell r="C846" t="str">
            <v>Divisória sanitária de mármore e=3 cm assentada com argamassa 1:3</v>
          </cell>
          <cell r="D846" t="str">
            <v>m²</v>
          </cell>
          <cell r="E846">
            <v>571.02</v>
          </cell>
          <cell r="F846">
            <v>106.56</v>
          </cell>
          <cell r="G846">
            <v>677.58</v>
          </cell>
          <cell r="H846" t="str">
            <v>PINI</v>
          </cell>
        </row>
        <row r="847">
          <cell r="B847" t="str">
            <v>06.102.000035.SER</v>
          </cell>
          <cell r="C847" t="str">
            <v>Divisória sanitária de granito e=3 cm assentada com argamassa 1:3</v>
          </cell>
          <cell r="D847" t="str">
            <v>m²</v>
          </cell>
          <cell r="E847">
            <v>437.39</v>
          </cell>
          <cell r="F847">
            <v>106.56</v>
          </cell>
          <cell r="G847">
            <v>543.95000000000005</v>
          </cell>
          <cell r="H847" t="str">
            <v>PINI</v>
          </cell>
        </row>
        <row r="848">
          <cell r="B848" t="str">
            <v>06.102.000040.SER</v>
          </cell>
          <cell r="C848" t="str">
            <v>Parede de gesso acartonado simples interna, espessura final 100 mm, pé-direito máximo 3,15 m</v>
          </cell>
          <cell r="D848" t="str">
            <v>m²</v>
          </cell>
          <cell r="E848">
            <v>144.1</v>
          </cell>
          <cell r="F848">
            <v>0</v>
          </cell>
          <cell r="G848">
            <v>144.1</v>
          </cell>
          <cell r="H848" t="str">
            <v>PINI</v>
          </cell>
        </row>
        <row r="849">
          <cell r="B849" t="str">
            <v>06.102.000045.SER</v>
          </cell>
          <cell r="C849" t="str">
            <v>Parede de gesso acartonado dupla interna, espessura final 125 mm, pé-direito máximo 3,75 m</v>
          </cell>
          <cell r="D849" t="str">
            <v>m²</v>
          </cell>
          <cell r="E849">
            <v>211.99</v>
          </cell>
          <cell r="F849">
            <v>0</v>
          </cell>
          <cell r="G849">
            <v>211.99</v>
          </cell>
          <cell r="H849" t="str">
            <v>PINI</v>
          </cell>
        </row>
        <row r="850">
          <cell r="B850" t="str">
            <v>06.102.000050.SER</v>
          </cell>
          <cell r="C850" t="str">
            <v>Parede de gesso acartonado para parede interna em local úmido, espessura final 100 mm, pé-direito máximo 3,15 m</v>
          </cell>
          <cell r="D850" t="str">
            <v>m²</v>
          </cell>
          <cell r="E850">
            <v>154.99</v>
          </cell>
          <cell r="F850">
            <v>0</v>
          </cell>
          <cell r="G850">
            <v>154.99</v>
          </cell>
          <cell r="H850" t="str">
            <v>PINI</v>
          </cell>
        </row>
        <row r="851">
          <cell r="B851" t="str">
            <v>06.102.000055.SER</v>
          </cell>
          <cell r="C851" t="str">
            <v>Steel frame para parede interna, fechamento em gesso acartonado para ambiente seco, espaçamento entre os perfis verticais de 60 cm - pavimento de cobertura</v>
          </cell>
          <cell r="D851" t="str">
            <v>m²</v>
          </cell>
          <cell r="E851">
            <v>142.09</v>
          </cell>
          <cell r="F851">
            <v>10.36</v>
          </cell>
          <cell r="G851">
            <v>152.44</v>
          </cell>
          <cell r="H851" t="str">
            <v>PINI</v>
          </cell>
        </row>
        <row r="852">
          <cell r="B852" t="str">
            <v>06.102.000060.SER</v>
          </cell>
          <cell r="C852" t="str">
            <v>Steel frame para parede interna, fechamento em gesso acartonado para ambiente seco, espaçamento entre os perfis verticais de 40 cm - pavimento intermediário</v>
          </cell>
          <cell r="D852" t="str">
            <v>m²</v>
          </cell>
          <cell r="E852">
            <v>193.08</v>
          </cell>
          <cell r="F852">
            <v>10.36</v>
          </cell>
          <cell r="G852">
            <v>203.43</v>
          </cell>
          <cell r="H852" t="str">
            <v>PINI</v>
          </cell>
        </row>
        <row r="853">
          <cell r="B853" t="str">
            <v>06.102.000065.SER</v>
          </cell>
          <cell r="C853" t="str">
            <v>Steel frame para parede interna, fechamento em gesso acartonado para ambiente seco, espaçamento entre os perfis verticais de 40 cm - pavimento térreo</v>
          </cell>
          <cell r="D853" t="str">
            <v>m²</v>
          </cell>
          <cell r="E853">
            <v>237.99</v>
          </cell>
          <cell r="F853">
            <v>10.36</v>
          </cell>
          <cell r="G853">
            <v>248.34</v>
          </cell>
          <cell r="H853" t="str">
            <v>PINI</v>
          </cell>
        </row>
        <row r="854">
          <cell r="B854" t="str">
            <v>06.102.000070.SER</v>
          </cell>
          <cell r="C854" t="str">
            <v>Steel frame para parede interna, fechamento em gesso acartonado entre ambientes secos e úmidos, espaçamento entre os perfis verticais de 60 cm - pavimento de cobertura</v>
          </cell>
          <cell r="D854" t="str">
            <v>m²</v>
          </cell>
          <cell r="E854">
            <v>176.26</v>
          </cell>
          <cell r="F854">
            <v>10.36</v>
          </cell>
          <cell r="G854">
            <v>186.61</v>
          </cell>
          <cell r="H854" t="str">
            <v>PINI</v>
          </cell>
        </row>
        <row r="855">
          <cell r="B855" t="str">
            <v>06.102.000075.SER</v>
          </cell>
          <cell r="C855" t="str">
            <v>Steel frame para parede interna, fechamento em gesso acartonado entre ambientes secos e úmidos, espaçamento entre os perfis verticais de 40 cm - pavimento intermediário</v>
          </cell>
          <cell r="D855" t="str">
            <v>m²</v>
          </cell>
          <cell r="E855">
            <v>240.86</v>
          </cell>
          <cell r="F855">
            <v>10.36</v>
          </cell>
          <cell r="G855">
            <v>251.21</v>
          </cell>
          <cell r="H855" t="str">
            <v>PINI</v>
          </cell>
        </row>
        <row r="856">
          <cell r="B856" t="str">
            <v>06.102.000080.SER</v>
          </cell>
          <cell r="C856" t="str">
            <v>Steel frame para parede interna, fechamento em gesso acartonado entre ambientes secos e úmidos, espaçamento entre os perfis verticais de 40 cm - pavimento térreo</v>
          </cell>
          <cell r="D856" t="str">
            <v>m²</v>
          </cell>
          <cell r="E856">
            <v>298.7</v>
          </cell>
          <cell r="F856">
            <v>10.36</v>
          </cell>
          <cell r="G856">
            <v>309.06</v>
          </cell>
          <cell r="H856" t="str">
            <v>PINI</v>
          </cell>
        </row>
        <row r="857">
          <cell r="B857" t="str">
            <v>06.102.000085.SER</v>
          </cell>
          <cell r="C857" t="str">
            <v>Steel frame para parede interna, fechamento em gesso acartonado para ambiente úmido, espaçamento entre os perfis verticais de 60 cm - pavimento de cobertura</v>
          </cell>
          <cell r="D857" t="str">
            <v>m²</v>
          </cell>
          <cell r="E857">
            <v>164.5</v>
          </cell>
          <cell r="F857">
            <v>10.36</v>
          </cell>
          <cell r="G857">
            <v>174.86</v>
          </cell>
          <cell r="H857" t="str">
            <v>PINI</v>
          </cell>
        </row>
        <row r="858">
          <cell r="B858" t="str">
            <v>06.102.000090.SER</v>
          </cell>
          <cell r="C858" t="str">
            <v>Steel frame para parede interna, fechamento em gesso acartonado para ambiente úmido, espaçamento entre os perfis verticais de 40 cm - pavimento intermediário</v>
          </cell>
          <cell r="D858" t="str">
            <v>m²</v>
          </cell>
          <cell r="E858">
            <v>194.58</v>
          </cell>
          <cell r="F858">
            <v>10.36</v>
          </cell>
          <cell r="G858">
            <v>204.94</v>
          </cell>
          <cell r="H858" t="str">
            <v>PINI</v>
          </cell>
        </row>
        <row r="859">
          <cell r="B859" t="str">
            <v>06.102.000095.SER</v>
          </cell>
          <cell r="C859" t="str">
            <v>Steel frame para parede interna, fechamento em gesso acartonado para ambiente úmido, espaçamento entre os perfis verticais de 40 cm - pavimento térreo</v>
          </cell>
          <cell r="D859" t="str">
            <v>m²</v>
          </cell>
          <cell r="E859">
            <v>194.58</v>
          </cell>
          <cell r="F859">
            <v>10.36</v>
          </cell>
          <cell r="G859">
            <v>204.94</v>
          </cell>
          <cell r="H859" t="str">
            <v>PINI</v>
          </cell>
        </row>
        <row r="860">
          <cell r="B860">
            <v>0</v>
          </cell>
          <cell r="C860">
            <v>0</v>
          </cell>
          <cell r="D860">
            <v>0</v>
          </cell>
          <cell r="E860">
            <v>0</v>
          </cell>
          <cell r="F860">
            <v>0</v>
          </cell>
          <cell r="G860">
            <v>0</v>
          </cell>
          <cell r="H860" t="str">
            <v>PINI</v>
          </cell>
        </row>
        <row r="861">
          <cell r="B861" t="str">
            <v>06.103</v>
          </cell>
          <cell r="C861" t="str">
            <v>Serviços relacionados</v>
          </cell>
          <cell r="D861">
            <v>0</v>
          </cell>
          <cell r="E861">
            <v>0</v>
          </cell>
          <cell r="F861">
            <v>0</v>
          </cell>
          <cell r="G861">
            <v>0</v>
          </cell>
          <cell r="H861" t="str">
            <v>PINI</v>
          </cell>
        </row>
        <row r="862">
          <cell r="B862" t="str">
            <v>06.103.000005.SER</v>
          </cell>
          <cell r="C862" t="str">
            <v>Preparo de areia para argamassa - areia média - secagem e peneiramento</v>
          </cell>
          <cell r="D862" t="str">
            <v>m³</v>
          </cell>
          <cell r="E862">
            <v>315.36</v>
          </cell>
          <cell r="F862">
            <v>31.86</v>
          </cell>
          <cell r="G862">
            <v>347.22</v>
          </cell>
          <cell r="H862" t="str">
            <v>PINI</v>
          </cell>
        </row>
        <row r="863">
          <cell r="B863" t="str">
            <v>06.103.000010.SER</v>
          </cell>
          <cell r="C863" t="str">
            <v>Preparo de areia para argamassas-areia fina - secagem e peneiramento</v>
          </cell>
          <cell r="D863" t="str">
            <v>m³</v>
          </cell>
          <cell r="E863">
            <v>403.21</v>
          </cell>
          <cell r="F863">
            <v>31.86</v>
          </cell>
          <cell r="G863">
            <v>435.07</v>
          </cell>
          <cell r="H863" t="str">
            <v>PINI</v>
          </cell>
        </row>
        <row r="864">
          <cell r="B864" t="str">
            <v>06.103.000015.SER</v>
          </cell>
          <cell r="C864" t="str">
            <v>Argamassa de cal hidratada e areia peneirada traço 1:2</v>
          </cell>
          <cell r="D864" t="str">
            <v>m³</v>
          </cell>
          <cell r="E864">
            <v>692.71</v>
          </cell>
          <cell r="F864">
            <v>135.99</v>
          </cell>
          <cell r="G864">
            <v>828.7</v>
          </cell>
          <cell r="H864" t="str">
            <v>PINI</v>
          </cell>
        </row>
        <row r="865">
          <cell r="B865" t="str">
            <v>06.103.000020.SER</v>
          </cell>
          <cell r="C865" t="str">
            <v>Argamassa de cal hidratada e areia peneirada traço 1:3</v>
          </cell>
          <cell r="D865" t="str">
            <v>m³</v>
          </cell>
          <cell r="E865">
            <v>559.73</v>
          </cell>
          <cell r="F865">
            <v>135.99</v>
          </cell>
          <cell r="G865">
            <v>695.72</v>
          </cell>
          <cell r="H865" t="str">
            <v>PINI</v>
          </cell>
        </row>
        <row r="866">
          <cell r="B866" t="str">
            <v>06.103.000025.SER</v>
          </cell>
          <cell r="C866" t="str">
            <v>Argamassa de cal hidratada e areia peneirada traço 1:4,5, com betoneira</v>
          </cell>
          <cell r="D866" t="str">
            <v>m³</v>
          </cell>
          <cell r="E866">
            <v>472.22</v>
          </cell>
          <cell r="F866">
            <v>97.92</v>
          </cell>
          <cell r="G866">
            <v>570.14</v>
          </cell>
          <cell r="H866" t="str">
            <v>PINI</v>
          </cell>
        </row>
        <row r="867">
          <cell r="B867" t="str">
            <v>06.103.000030.SER</v>
          </cell>
          <cell r="C867" t="str">
            <v>Argamassa de cal hidratada e areia traço 1:2</v>
          </cell>
          <cell r="D867" t="str">
            <v>m³</v>
          </cell>
          <cell r="E867">
            <v>718.47</v>
          </cell>
          <cell r="F867">
            <v>106.2</v>
          </cell>
          <cell r="G867">
            <v>824.67</v>
          </cell>
          <cell r="H867" t="str">
            <v>PINI</v>
          </cell>
        </row>
        <row r="868">
          <cell r="B868" t="str">
            <v>06.103.000035.SER</v>
          </cell>
          <cell r="C868" t="str">
            <v>Argamassa de cal hidratada e areia traço 1:3</v>
          </cell>
          <cell r="D868" t="str">
            <v>m³</v>
          </cell>
          <cell r="E868">
            <v>585.49</v>
          </cell>
          <cell r="F868">
            <v>106.2</v>
          </cell>
          <cell r="G868">
            <v>691.69</v>
          </cell>
          <cell r="H868" t="str">
            <v>PINI</v>
          </cell>
        </row>
        <row r="869">
          <cell r="B869" t="str">
            <v>06.103.000040.SER</v>
          </cell>
          <cell r="C869" t="str">
            <v>Argamassa de cal hidratada e areia traço 1:4</v>
          </cell>
          <cell r="D869" t="str">
            <v>m³</v>
          </cell>
          <cell r="E869">
            <v>519</v>
          </cell>
          <cell r="F869">
            <v>106.2</v>
          </cell>
          <cell r="G869">
            <v>625.20000000000005</v>
          </cell>
          <cell r="H869" t="str">
            <v>PINI</v>
          </cell>
        </row>
        <row r="870">
          <cell r="B870" t="str">
            <v>06.103.000045.SER</v>
          </cell>
          <cell r="C870" t="str">
            <v>Argamassa de cal hidratada e areia traço 1:4,5</v>
          </cell>
          <cell r="D870" t="str">
            <v>m³</v>
          </cell>
          <cell r="E870">
            <v>497.2</v>
          </cell>
          <cell r="F870">
            <v>106.2</v>
          </cell>
          <cell r="G870">
            <v>603.4</v>
          </cell>
          <cell r="H870" t="str">
            <v>PINI</v>
          </cell>
        </row>
        <row r="871">
          <cell r="B871" t="str">
            <v>06.103.000050.SER</v>
          </cell>
          <cell r="C871" t="str">
            <v>Argamassa de cal hidratada e areia traço 1:6</v>
          </cell>
          <cell r="D871" t="str">
            <v>m³</v>
          </cell>
          <cell r="E871">
            <v>453.6</v>
          </cell>
          <cell r="F871">
            <v>106.2</v>
          </cell>
          <cell r="G871">
            <v>559.79999999999995</v>
          </cell>
          <cell r="H871" t="str">
            <v>PINI</v>
          </cell>
        </row>
        <row r="872">
          <cell r="B872" t="str">
            <v>06.103.000055.SER</v>
          </cell>
          <cell r="C872" t="str">
            <v>Argamassa de cal hidratada e areia traço 1:4,5, com betoneira</v>
          </cell>
          <cell r="D872" t="str">
            <v>m³</v>
          </cell>
          <cell r="E872">
            <v>497.98</v>
          </cell>
          <cell r="F872">
            <v>68.13</v>
          </cell>
          <cell r="G872">
            <v>566.1</v>
          </cell>
          <cell r="H872" t="str">
            <v>PINI</v>
          </cell>
        </row>
        <row r="873">
          <cell r="B873" t="str">
            <v>06.103.000060.SER</v>
          </cell>
          <cell r="C873" t="str">
            <v>Argamassa de cimento branco e pó de mármore traço 1:3</v>
          </cell>
          <cell r="D873" t="str">
            <v>m³</v>
          </cell>
          <cell r="E873">
            <v>1899.04</v>
          </cell>
          <cell r="F873">
            <v>106.2</v>
          </cell>
          <cell r="G873">
            <v>2005.24</v>
          </cell>
          <cell r="H873" t="str">
            <v>PINI</v>
          </cell>
        </row>
        <row r="874">
          <cell r="B874" t="str">
            <v>06.103.000065.SER</v>
          </cell>
          <cell r="C874" t="str">
            <v>Argamassa de cimento e areia peneirada traço 1:2</v>
          </cell>
          <cell r="D874" t="str">
            <v>m³</v>
          </cell>
          <cell r="E874">
            <v>697.1</v>
          </cell>
          <cell r="F874">
            <v>159.01</v>
          </cell>
          <cell r="G874">
            <v>856.1</v>
          </cell>
          <cell r="H874" t="str">
            <v>PINI</v>
          </cell>
        </row>
        <row r="875">
          <cell r="B875" t="str">
            <v>06.103.000070.SER</v>
          </cell>
          <cell r="C875" t="str">
            <v>Argamassa de cimento e areia peneirada traço 1:3</v>
          </cell>
          <cell r="D875" t="str">
            <v>m³</v>
          </cell>
          <cell r="E875">
            <v>625.34</v>
          </cell>
          <cell r="F875">
            <v>162.54</v>
          </cell>
          <cell r="G875">
            <v>787.88</v>
          </cell>
          <cell r="H875" t="str">
            <v>PINI</v>
          </cell>
        </row>
        <row r="876">
          <cell r="B876" t="str">
            <v>06.103.000075.SER</v>
          </cell>
          <cell r="C876" t="str">
            <v>Argamassa de cimento e areia peneirada traço 1:4</v>
          </cell>
          <cell r="D876" t="str">
            <v>m³</v>
          </cell>
          <cell r="E876">
            <v>543.05999999999995</v>
          </cell>
          <cell r="F876">
            <v>162.54</v>
          </cell>
          <cell r="G876">
            <v>705.6</v>
          </cell>
          <cell r="H876" t="str">
            <v>PINI</v>
          </cell>
        </row>
        <row r="877">
          <cell r="B877" t="str">
            <v>06.103.000080.SER</v>
          </cell>
          <cell r="C877" t="str">
            <v>Argamassa de cimento e areia peneirada traço 1:1,5, com aditivo impermeabilizante</v>
          </cell>
          <cell r="D877" t="str">
            <v>m³</v>
          </cell>
          <cell r="E877">
            <v>1220.28</v>
          </cell>
          <cell r="F877">
            <v>155.85</v>
          </cell>
          <cell r="G877">
            <v>1376.13</v>
          </cell>
          <cell r="H877" t="str">
            <v>PINI</v>
          </cell>
        </row>
        <row r="878">
          <cell r="B878" t="str">
            <v>06.103.000085.SER</v>
          </cell>
          <cell r="C878" t="str">
            <v>Argamassa de cimento e areia peneirada traço 1:4, com aditivo impermeabilizante</v>
          </cell>
          <cell r="D878" t="str">
            <v>m³</v>
          </cell>
          <cell r="E878">
            <v>1022.66</v>
          </cell>
          <cell r="F878">
            <v>162.54</v>
          </cell>
          <cell r="G878">
            <v>1185.2</v>
          </cell>
          <cell r="H878" t="str">
            <v>PINI</v>
          </cell>
        </row>
        <row r="879">
          <cell r="B879" t="str">
            <v>06.103.000090.SER</v>
          </cell>
          <cell r="C879" t="str">
            <v>Argamassa de cimento e areia traço 1:2, com aditivo impermeabilizante</v>
          </cell>
          <cell r="D879" t="str">
            <v>m³</v>
          </cell>
          <cell r="E879">
            <v>1198.04</v>
          </cell>
          <cell r="F879">
            <v>132.75</v>
          </cell>
          <cell r="G879">
            <v>1330.79</v>
          </cell>
          <cell r="H879" t="str">
            <v>PINI</v>
          </cell>
        </row>
        <row r="880">
          <cell r="B880" t="str">
            <v>06.103.000095.SER</v>
          </cell>
          <cell r="C880" t="str">
            <v>Argamassa de cimento e areia traço 1:3, com aditivo impermeabilizante</v>
          </cell>
          <cell r="D880" t="str">
            <v>m³</v>
          </cell>
          <cell r="E880">
            <v>1130.7</v>
          </cell>
          <cell r="F880">
            <v>132.75</v>
          </cell>
          <cell r="G880">
            <v>1263.45</v>
          </cell>
          <cell r="H880" t="str">
            <v>PINI</v>
          </cell>
        </row>
        <row r="881">
          <cell r="B881" t="str">
            <v>06.103.000100.SER</v>
          </cell>
          <cell r="C881" t="str">
            <v>Argamassa de cimento e areia traço 1:4, com aditivo impermeabilizante</v>
          </cell>
          <cell r="D881" t="str">
            <v>m³</v>
          </cell>
          <cell r="E881">
            <v>1048.42</v>
          </cell>
          <cell r="F881">
            <v>132.75</v>
          </cell>
          <cell r="G881">
            <v>1181.17</v>
          </cell>
          <cell r="H881" t="str">
            <v>PINI</v>
          </cell>
        </row>
        <row r="882">
          <cell r="B882" t="str">
            <v>06.103.000105.SER</v>
          </cell>
          <cell r="C882" t="str">
            <v>Argamassa de cimento e areia traço 1:5, com aditivo impermeabilizante</v>
          </cell>
          <cell r="D882" t="str">
            <v>m³</v>
          </cell>
          <cell r="E882">
            <v>998.78</v>
          </cell>
          <cell r="F882">
            <v>132.75</v>
          </cell>
          <cell r="G882">
            <v>1131.53</v>
          </cell>
          <cell r="H882" t="str">
            <v>PINI</v>
          </cell>
        </row>
        <row r="883">
          <cell r="B883" t="str">
            <v>06.103.000110.SER</v>
          </cell>
          <cell r="C883" t="str">
            <v>Argamassa de cimento e areia traço 1:1</v>
          </cell>
          <cell r="D883" t="str">
            <v>m³</v>
          </cell>
          <cell r="E883">
            <v>819.89</v>
          </cell>
          <cell r="F883">
            <v>132.75</v>
          </cell>
          <cell r="G883">
            <v>952.64</v>
          </cell>
          <cell r="H883" t="str">
            <v>PINI</v>
          </cell>
        </row>
        <row r="884">
          <cell r="B884" t="str">
            <v>06.103.000115.SER</v>
          </cell>
          <cell r="C884" t="str">
            <v>Argamassa de cimento e areia traço 1:1,5</v>
          </cell>
          <cell r="D884" t="str">
            <v>m³</v>
          </cell>
          <cell r="E884">
            <v>759.6</v>
          </cell>
          <cell r="F884">
            <v>132.75</v>
          </cell>
          <cell r="G884">
            <v>892.35</v>
          </cell>
          <cell r="H884" t="str">
            <v>PINI</v>
          </cell>
        </row>
        <row r="885">
          <cell r="B885" t="str">
            <v>06.103.000120.SER</v>
          </cell>
          <cell r="C885" t="str">
            <v>Argamassa de cimento e areia traço 1:2</v>
          </cell>
          <cell r="D885" t="str">
            <v>m³</v>
          </cell>
          <cell r="E885">
            <v>718.44</v>
          </cell>
          <cell r="F885">
            <v>132.75</v>
          </cell>
          <cell r="G885">
            <v>851.19</v>
          </cell>
          <cell r="H885" t="str">
            <v>PINI</v>
          </cell>
        </row>
        <row r="886">
          <cell r="B886" t="str">
            <v>06.103.000125.SER</v>
          </cell>
          <cell r="C886" t="str">
            <v>Argamassa de cimento e areia traço 1:2,5</v>
          </cell>
          <cell r="D886" t="str">
            <v>m³</v>
          </cell>
          <cell r="E886">
            <v>689.64</v>
          </cell>
          <cell r="F886">
            <v>132.75</v>
          </cell>
          <cell r="G886">
            <v>822.39</v>
          </cell>
          <cell r="H886" t="str">
            <v>PINI</v>
          </cell>
        </row>
        <row r="887">
          <cell r="B887" t="str">
            <v>06.103.000130.SER</v>
          </cell>
          <cell r="C887" t="str">
            <v>Argamassa de cimento e areia traço 1:3</v>
          </cell>
          <cell r="D887" t="str">
            <v>m³</v>
          </cell>
          <cell r="E887">
            <v>651.1</v>
          </cell>
          <cell r="F887">
            <v>132.75</v>
          </cell>
          <cell r="G887">
            <v>783.85</v>
          </cell>
          <cell r="H887" t="str">
            <v>PINI</v>
          </cell>
        </row>
        <row r="888">
          <cell r="B888" t="str">
            <v>06.103.000135.SER</v>
          </cell>
          <cell r="C888" t="str">
            <v>Argamassa de cimento e areia traço 1:4</v>
          </cell>
          <cell r="D888" t="str">
            <v>m³</v>
          </cell>
          <cell r="E888">
            <v>568.82000000000005</v>
          </cell>
          <cell r="F888">
            <v>132.75</v>
          </cell>
          <cell r="G888">
            <v>701.57</v>
          </cell>
          <cell r="H888" t="str">
            <v>PINI</v>
          </cell>
        </row>
        <row r="889">
          <cell r="B889" t="str">
            <v>06.103.000140.SER</v>
          </cell>
          <cell r="C889" t="str">
            <v>Argamassa de cimento e areia traço 1:5</v>
          </cell>
          <cell r="D889" t="str">
            <v>m³</v>
          </cell>
          <cell r="E889">
            <v>519.17999999999995</v>
          </cell>
          <cell r="F889">
            <v>132.75</v>
          </cell>
          <cell r="G889">
            <v>651.92999999999995</v>
          </cell>
          <cell r="H889" t="str">
            <v>PINI</v>
          </cell>
        </row>
        <row r="890">
          <cell r="B890" t="str">
            <v>06.103.000145.SER</v>
          </cell>
          <cell r="C890" t="str">
            <v>Argamassa de cimento e areia traço 1:6</v>
          </cell>
          <cell r="D890" t="str">
            <v>m³</v>
          </cell>
          <cell r="E890">
            <v>485.86</v>
          </cell>
          <cell r="F890">
            <v>132.75</v>
          </cell>
          <cell r="G890">
            <v>618.61</v>
          </cell>
          <cell r="H890" t="str">
            <v>PINI</v>
          </cell>
        </row>
        <row r="891">
          <cell r="B891" t="str">
            <v>06.103.000150.SER</v>
          </cell>
          <cell r="C891" t="str">
            <v>Argamassa de cimento e areia traço 1:7</v>
          </cell>
          <cell r="D891" t="str">
            <v>m³</v>
          </cell>
          <cell r="E891">
            <v>462.06</v>
          </cell>
          <cell r="F891">
            <v>132.75</v>
          </cell>
          <cell r="G891">
            <v>594.80999999999995</v>
          </cell>
          <cell r="H891" t="str">
            <v>PINI</v>
          </cell>
        </row>
        <row r="892">
          <cell r="B892" t="str">
            <v>06.103.000155.SER</v>
          </cell>
          <cell r="C892" t="str">
            <v>Argamassa de cimento e pedrisco traço 1:4</v>
          </cell>
          <cell r="D892" t="str">
            <v>m³</v>
          </cell>
          <cell r="E892">
            <v>591.71</v>
          </cell>
          <cell r="F892">
            <v>106.2</v>
          </cell>
          <cell r="G892">
            <v>697.91</v>
          </cell>
          <cell r="H892" t="str">
            <v>PINI</v>
          </cell>
        </row>
        <row r="893">
          <cell r="B893" t="str">
            <v>06.103.000160.SER</v>
          </cell>
          <cell r="C893" t="str">
            <v>Argamassa de cimento e saibro traço 1:8</v>
          </cell>
          <cell r="D893" t="str">
            <v>m³</v>
          </cell>
          <cell r="E893">
            <v>216.33</v>
          </cell>
          <cell r="F893">
            <v>132.75</v>
          </cell>
          <cell r="G893">
            <v>349.09</v>
          </cell>
          <cell r="H893" t="str">
            <v>PINI</v>
          </cell>
        </row>
        <row r="894">
          <cell r="B894" t="str">
            <v>06.103.000165.SER</v>
          </cell>
          <cell r="C894" t="str">
            <v>Argamassa de cimento, areia fina peneirada e aditivo aglutinante traço 1:8</v>
          </cell>
          <cell r="D894" t="str">
            <v>m³</v>
          </cell>
          <cell r="E894">
            <v>506.83</v>
          </cell>
          <cell r="F894">
            <v>162.54</v>
          </cell>
          <cell r="G894">
            <v>669.37</v>
          </cell>
          <cell r="H894" t="str">
            <v>PINI</v>
          </cell>
        </row>
        <row r="895">
          <cell r="B895" t="str">
            <v>06.103.000170.SER</v>
          </cell>
          <cell r="C895" t="str">
            <v>Argamassa de cimento, areia média peneirada e aditivo aglutinante traço 1:8</v>
          </cell>
          <cell r="D895" t="str">
            <v>m³</v>
          </cell>
          <cell r="E895">
            <v>424.69</v>
          </cell>
          <cell r="F895">
            <v>162.54</v>
          </cell>
          <cell r="G895">
            <v>587.23</v>
          </cell>
          <cell r="H895" t="str">
            <v>PINI</v>
          </cell>
        </row>
        <row r="896">
          <cell r="B896" t="str">
            <v>06.103.000175.SER</v>
          </cell>
          <cell r="C896" t="str">
            <v>Argamassa mista de cal hidratada e areia traço 1:3, com adição de 100 kg de cimento</v>
          </cell>
          <cell r="D896" t="str">
            <v>m³</v>
          </cell>
          <cell r="E896">
            <v>604.89</v>
          </cell>
          <cell r="F896">
            <v>123.94</v>
          </cell>
          <cell r="G896">
            <v>728.83</v>
          </cell>
          <cell r="H896" t="str">
            <v>PINI</v>
          </cell>
        </row>
        <row r="897">
          <cell r="B897" t="str">
            <v>06.103.000180.SER</v>
          </cell>
          <cell r="C897" t="str">
            <v>Argamassa mista de cal hidratada e areia traço 1:4, com adição de 100 kg de cimento</v>
          </cell>
          <cell r="D897" t="str">
            <v>m³</v>
          </cell>
          <cell r="E897">
            <v>543.91999999999996</v>
          </cell>
          <cell r="F897">
            <v>123.94</v>
          </cell>
          <cell r="G897">
            <v>667.86</v>
          </cell>
          <cell r="H897" t="str">
            <v>PINI</v>
          </cell>
        </row>
        <row r="898">
          <cell r="B898" t="str">
            <v>06.103.000185.SER</v>
          </cell>
          <cell r="C898" t="str">
            <v>Argamassa mista de cal hidratada e areia traço 1:4, com adição de 130 kg de cimento</v>
          </cell>
          <cell r="D898" t="str">
            <v>m³</v>
          </cell>
          <cell r="E898">
            <v>551.34</v>
          </cell>
          <cell r="F898">
            <v>121.28</v>
          </cell>
          <cell r="G898">
            <v>672.63</v>
          </cell>
          <cell r="H898" t="str">
            <v>PINI</v>
          </cell>
        </row>
        <row r="899">
          <cell r="B899" t="str">
            <v>06.103.000190.SER</v>
          </cell>
          <cell r="C899" t="str">
            <v>Argamassa mista de cal hidratada e areia traço 1:4, com adição de 150 kg de cimento</v>
          </cell>
          <cell r="D899" t="str">
            <v>m³</v>
          </cell>
          <cell r="E899">
            <v>556.12</v>
          </cell>
          <cell r="F899">
            <v>119.48</v>
          </cell>
          <cell r="G899">
            <v>675.6</v>
          </cell>
          <cell r="H899" t="str">
            <v>PINI</v>
          </cell>
        </row>
        <row r="900">
          <cell r="B900" t="str">
            <v>06.103.000195.SER</v>
          </cell>
          <cell r="C900" t="str">
            <v>Argamassa mista de cimento, arenoso e areia traço 1:2:4</v>
          </cell>
          <cell r="D900" t="str">
            <v>m³</v>
          </cell>
          <cell r="E900">
            <v>494.52</v>
          </cell>
          <cell r="F900">
            <v>132.75</v>
          </cell>
          <cell r="G900">
            <v>627.27</v>
          </cell>
          <cell r="H900" t="str">
            <v>PINI</v>
          </cell>
        </row>
        <row r="901">
          <cell r="B901" t="str">
            <v>06.103.000200.SER</v>
          </cell>
          <cell r="C901" t="str">
            <v>Argamassa mista de cimento, arenoso e areia traço 1:2:6</v>
          </cell>
          <cell r="D901" t="str">
            <v>m³</v>
          </cell>
          <cell r="E901">
            <v>480.76</v>
          </cell>
          <cell r="F901">
            <v>132.75</v>
          </cell>
          <cell r="G901">
            <v>613.52</v>
          </cell>
          <cell r="H901" t="str">
            <v>PINI</v>
          </cell>
        </row>
        <row r="902">
          <cell r="B902" t="str">
            <v>06.103.000205.SER</v>
          </cell>
          <cell r="C902" t="str">
            <v>Argamassa mista de cimento, arenoso e areia traço 1:2,5:3,5</v>
          </cell>
          <cell r="D902" t="str">
            <v>m³</v>
          </cell>
          <cell r="E902">
            <v>465.63</v>
          </cell>
          <cell r="F902">
            <v>132.75</v>
          </cell>
          <cell r="G902">
            <v>598.38</v>
          </cell>
          <cell r="H902" t="str">
            <v>PINI</v>
          </cell>
        </row>
        <row r="903">
          <cell r="B903" t="str">
            <v>06.103.000210.SER</v>
          </cell>
          <cell r="C903" t="str">
            <v>Argamassa mista de cimento, arenoso e areia traço 1:3:3</v>
          </cell>
          <cell r="D903" t="str">
            <v>m³</v>
          </cell>
          <cell r="E903">
            <v>439.12</v>
          </cell>
          <cell r="F903">
            <v>132.75</v>
          </cell>
          <cell r="G903">
            <v>571.87</v>
          </cell>
          <cell r="H903" t="str">
            <v>PINI</v>
          </cell>
        </row>
        <row r="904">
          <cell r="B904" t="str">
            <v>06.103.000215.SER</v>
          </cell>
          <cell r="C904" t="str">
            <v>Argamassa mista de cimento, arenoso e areia traço 1:3:5</v>
          </cell>
          <cell r="D904" t="str">
            <v>m³</v>
          </cell>
          <cell r="E904">
            <v>438.72</v>
          </cell>
          <cell r="F904">
            <v>132.75</v>
          </cell>
          <cell r="G904">
            <v>571.48</v>
          </cell>
          <cell r="H904" t="str">
            <v>PINI</v>
          </cell>
        </row>
        <row r="905">
          <cell r="B905" t="str">
            <v>06.103.000220.SER</v>
          </cell>
          <cell r="C905" t="str">
            <v>Argamassa mista de cimento, arenoso e areia traço 1:3:7</v>
          </cell>
          <cell r="D905" t="str">
            <v>m³</v>
          </cell>
          <cell r="E905">
            <v>444.94</v>
          </cell>
          <cell r="F905">
            <v>132.75</v>
          </cell>
          <cell r="G905">
            <v>577.69000000000005</v>
          </cell>
          <cell r="H905" t="str">
            <v>PINI</v>
          </cell>
        </row>
        <row r="906">
          <cell r="B906" t="str">
            <v>06.103.000225.SER</v>
          </cell>
          <cell r="C906" t="str">
            <v>Argamassa mista de cimento, arenoso e areia traço 1:3,5:2,5</v>
          </cell>
          <cell r="D906" t="str">
            <v>m³</v>
          </cell>
          <cell r="E906">
            <v>412.6</v>
          </cell>
          <cell r="F906">
            <v>132.75</v>
          </cell>
          <cell r="G906">
            <v>545.36</v>
          </cell>
          <cell r="H906" t="str">
            <v>PINI</v>
          </cell>
        </row>
        <row r="907">
          <cell r="B907" t="str">
            <v>06.103.000230.SER</v>
          </cell>
          <cell r="C907" t="str">
            <v>Argamassa mista de cimento, arenoso e areia traço 1:4:2</v>
          </cell>
          <cell r="D907" t="str">
            <v>m³</v>
          </cell>
          <cell r="E907">
            <v>385.28</v>
          </cell>
          <cell r="F907">
            <v>132.75</v>
          </cell>
          <cell r="G907">
            <v>518.04</v>
          </cell>
          <cell r="H907" t="str">
            <v>PINI</v>
          </cell>
        </row>
        <row r="908">
          <cell r="B908" t="str">
            <v>06.103.000235.SER</v>
          </cell>
          <cell r="C908" t="str">
            <v>Argamassa mista de cimento, arenoso e areia traço 1:4:4</v>
          </cell>
          <cell r="D908" t="str">
            <v>m³</v>
          </cell>
          <cell r="E908">
            <v>397.79</v>
          </cell>
          <cell r="F908">
            <v>132.75</v>
          </cell>
          <cell r="G908">
            <v>530.54</v>
          </cell>
          <cell r="H908" t="str">
            <v>PINI</v>
          </cell>
        </row>
        <row r="909">
          <cell r="B909" t="str">
            <v>06.103.000240.SER</v>
          </cell>
          <cell r="C909" t="str">
            <v>Argamassa mista de cimento, arenoso e areia traço 1:4:6</v>
          </cell>
          <cell r="D909" t="str">
            <v>m³</v>
          </cell>
          <cell r="E909">
            <v>410.37</v>
          </cell>
          <cell r="F909">
            <v>132.75</v>
          </cell>
          <cell r="G909">
            <v>543.12</v>
          </cell>
          <cell r="H909" t="str">
            <v>PINI</v>
          </cell>
        </row>
        <row r="910">
          <cell r="B910" t="str">
            <v>06.103.000245.SER</v>
          </cell>
          <cell r="C910" t="str">
            <v>Argamassa mista de cimento, arenoso e areia traço 1:4:8</v>
          </cell>
          <cell r="D910" t="str">
            <v>m³</v>
          </cell>
          <cell r="E910">
            <v>417.01</v>
          </cell>
          <cell r="F910">
            <v>132.75</v>
          </cell>
          <cell r="G910">
            <v>549.77</v>
          </cell>
          <cell r="H910" t="str">
            <v>PINI</v>
          </cell>
        </row>
        <row r="911">
          <cell r="B911" t="str">
            <v>06.103.000250.SER</v>
          </cell>
          <cell r="C911" t="str">
            <v>Argamassa mista de cimento, arenoso e areia traço 1:5:3</v>
          </cell>
          <cell r="D911" t="str">
            <v>m³</v>
          </cell>
          <cell r="E911">
            <v>356.85</v>
          </cell>
          <cell r="F911">
            <v>132.75</v>
          </cell>
          <cell r="G911">
            <v>489.6</v>
          </cell>
          <cell r="H911" t="str">
            <v>PINI</v>
          </cell>
        </row>
        <row r="912">
          <cell r="B912" t="str">
            <v>06.103.000255.SER</v>
          </cell>
          <cell r="C912" t="str">
            <v>Argamassa mista de cimento, arenoso e areia traço 1:5:5</v>
          </cell>
          <cell r="D912" t="str">
            <v>m³</v>
          </cell>
          <cell r="E912">
            <v>376.86</v>
          </cell>
          <cell r="F912">
            <v>132.75</v>
          </cell>
          <cell r="G912">
            <v>509.61</v>
          </cell>
          <cell r="H912" t="str">
            <v>PINI</v>
          </cell>
        </row>
        <row r="913">
          <cell r="B913" t="str">
            <v>06.103.000260.SER</v>
          </cell>
          <cell r="C913" t="str">
            <v>Argamassa mista de cimento, arenoso e areia traço 1:5:7</v>
          </cell>
          <cell r="D913" t="str">
            <v>m³</v>
          </cell>
          <cell r="E913">
            <v>387.8</v>
          </cell>
          <cell r="F913">
            <v>132.75</v>
          </cell>
          <cell r="G913">
            <v>520.55999999999995</v>
          </cell>
          <cell r="H913" t="str">
            <v>PINI</v>
          </cell>
        </row>
        <row r="914">
          <cell r="B914" t="str">
            <v>06.103.000265.SER</v>
          </cell>
          <cell r="C914" t="str">
            <v>Argamassa mista de cimento, arenoso e areia traço 1:6:2</v>
          </cell>
          <cell r="D914" t="str">
            <v>m³</v>
          </cell>
          <cell r="E914">
            <v>316.38</v>
          </cell>
          <cell r="F914">
            <v>132.75</v>
          </cell>
          <cell r="G914">
            <v>449.13</v>
          </cell>
          <cell r="H914" t="str">
            <v>PINI</v>
          </cell>
        </row>
        <row r="915">
          <cell r="B915" t="str">
            <v>06.103.000270.SER</v>
          </cell>
          <cell r="C915" t="str">
            <v>Argamassa mista de cimento, arenoso e areia traço 1:6:4</v>
          </cell>
          <cell r="D915" t="str">
            <v>m³</v>
          </cell>
          <cell r="E915">
            <v>343.34</v>
          </cell>
          <cell r="F915">
            <v>132.75</v>
          </cell>
          <cell r="G915">
            <v>476.1</v>
          </cell>
          <cell r="H915" t="str">
            <v>PINI</v>
          </cell>
        </row>
        <row r="916">
          <cell r="B916" t="str">
            <v>06.103.000275.SER</v>
          </cell>
          <cell r="C916" t="str">
            <v>Argamassa mista de cimento, arenoso e areia traço 1:6:6</v>
          </cell>
          <cell r="D916" t="str">
            <v>m³</v>
          </cell>
          <cell r="E916">
            <v>359.59</v>
          </cell>
          <cell r="F916">
            <v>132.75</v>
          </cell>
          <cell r="G916">
            <v>492.34</v>
          </cell>
          <cell r="H916" t="str">
            <v>PINI</v>
          </cell>
        </row>
        <row r="917">
          <cell r="B917" t="str">
            <v>06.103.000280.SER</v>
          </cell>
          <cell r="C917" t="str">
            <v>Argamassa mista de cimento, arenoso e areia traço 1:7:3</v>
          </cell>
          <cell r="D917" t="str">
            <v>m³</v>
          </cell>
          <cell r="E917">
            <v>310.02999999999997</v>
          </cell>
          <cell r="F917">
            <v>132.75</v>
          </cell>
          <cell r="G917">
            <v>442.79</v>
          </cell>
          <cell r="H917" t="str">
            <v>PINI</v>
          </cell>
        </row>
        <row r="918">
          <cell r="B918" t="str">
            <v>06.103.000285.SER</v>
          </cell>
          <cell r="C918" t="str">
            <v>Argamassa mista de cimento, arenoso e areia traço 1:7:5</v>
          </cell>
          <cell r="D918" t="str">
            <v>m³</v>
          </cell>
          <cell r="E918">
            <v>331.38</v>
          </cell>
          <cell r="F918">
            <v>132.75</v>
          </cell>
          <cell r="G918">
            <v>464.13</v>
          </cell>
          <cell r="H918" t="str">
            <v>PINI</v>
          </cell>
        </row>
        <row r="919">
          <cell r="B919" t="str">
            <v>06.103.000290.SER</v>
          </cell>
          <cell r="C919" t="str">
            <v>Argamassa mista de cimento, arenoso e areia traço 1:8:4</v>
          </cell>
          <cell r="D919" t="str">
            <v>m³</v>
          </cell>
          <cell r="E919">
            <v>303.11</v>
          </cell>
          <cell r="F919">
            <v>132.75</v>
          </cell>
          <cell r="G919">
            <v>435.86</v>
          </cell>
          <cell r="H919" t="str">
            <v>PINI</v>
          </cell>
        </row>
        <row r="920">
          <cell r="B920" t="str">
            <v>06.103.000295.SER</v>
          </cell>
          <cell r="C920" t="str">
            <v>Argamassa mista de cimento, cal e areia peneirada traço 1:1:6</v>
          </cell>
          <cell r="D920" t="str">
            <v>m³</v>
          </cell>
          <cell r="E920">
            <v>593.08000000000004</v>
          </cell>
          <cell r="F920">
            <v>162.54</v>
          </cell>
          <cell r="G920">
            <v>755.62</v>
          </cell>
          <cell r="H920" t="str">
            <v>PINI</v>
          </cell>
        </row>
        <row r="921">
          <cell r="B921" t="str">
            <v>06.103.000300.SER</v>
          </cell>
          <cell r="C921" t="str">
            <v>Argamassa mista de cimento, cal e areia peneirada traço 1:2:8</v>
          </cell>
          <cell r="D921" t="str">
            <v>m³</v>
          </cell>
          <cell r="E921">
            <v>617</v>
          </cell>
          <cell r="F921">
            <v>162.54</v>
          </cell>
          <cell r="G921">
            <v>779.54</v>
          </cell>
          <cell r="H921" t="str">
            <v>PINI</v>
          </cell>
        </row>
        <row r="922">
          <cell r="B922" t="str">
            <v>06.103.000305.SER</v>
          </cell>
          <cell r="C922" t="str">
            <v>Argamassa mista de cimento, cal e areia traço 1:0,2:5,4</v>
          </cell>
          <cell r="D922" t="str">
            <v>m³</v>
          </cell>
          <cell r="E922">
            <v>533.65</v>
          </cell>
          <cell r="F922">
            <v>132.75</v>
          </cell>
          <cell r="G922">
            <v>666.4</v>
          </cell>
          <cell r="H922" t="str">
            <v>PINI</v>
          </cell>
        </row>
        <row r="923">
          <cell r="B923" t="str">
            <v>06.103.000310.SER</v>
          </cell>
          <cell r="C923" t="str">
            <v>Argamassa mista de cimento, cal e areia traço 1:0,25:3</v>
          </cell>
          <cell r="D923" t="str">
            <v>m³</v>
          </cell>
          <cell r="E923">
            <v>717.59</v>
          </cell>
          <cell r="F923">
            <v>132.75</v>
          </cell>
          <cell r="G923">
            <v>850.34</v>
          </cell>
          <cell r="H923" t="str">
            <v>PINI</v>
          </cell>
        </row>
        <row r="924">
          <cell r="B924" t="str">
            <v>06.103.000315.SER</v>
          </cell>
          <cell r="C924" t="str">
            <v>Argamassa mista de cimento, cal e areia traço 1:0,5:5</v>
          </cell>
          <cell r="D924" t="str">
            <v>m³</v>
          </cell>
          <cell r="E924">
            <v>598.75</v>
          </cell>
          <cell r="F924">
            <v>132.75</v>
          </cell>
          <cell r="G924">
            <v>731.5</v>
          </cell>
          <cell r="H924" t="str">
            <v>PINI</v>
          </cell>
        </row>
        <row r="925">
          <cell r="B925" t="str">
            <v>06.103.000320.SER</v>
          </cell>
          <cell r="C925" t="str">
            <v>Argamassa mista de cimento, cal e areia traço 1:0,5:8</v>
          </cell>
          <cell r="D925" t="str">
            <v>m³</v>
          </cell>
          <cell r="E925">
            <v>494.52</v>
          </cell>
          <cell r="F925">
            <v>132.75</v>
          </cell>
          <cell r="G925">
            <v>627.27</v>
          </cell>
          <cell r="H925" t="str">
            <v>PINI</v>
          </cell>
        </row>
        <row r="926">
          <cell r="B926" t="str">
            <v>06.103.000325.SER</v>
          </cell>
          <cell r="C926" t="str">
            <v>Argamassa mista de cimento, cal e areia traço 1:1:4</v>
          </cell>
          <cell r="D926" t="str">
            <v>m³</v>
          </cell>
          <cell r="E926">
            <v>767.2</v>
          </cell>
          <cell r="F926">
            <v>132.75</v>
          </cell>
          <cell r="G926">
            <v>899.95</v>
          </cell>
          <cell r="H926" t="str">
            <v>PINI</v>
          </cell>
        </row>
        <row r="927">
          <cell r="B927" t="str">
            <v>06.103.000330.SER</v>
          </cell>
          <cell r="C927" t="str">
            <v>Argamassa mista de cimento, cal e areia traço 1:1:6</v>
          </cell>
          <cell r="D927" t="str">
            <v>m³</v>
          </cell>
          <cell r="E927">
            <v>618.84</v>
          </cell>
          <cell r="F927">
            <v>132.75</v>
          </cell>
          <cell r="G927">
            <v>751.59</v>
          </cell>
          <cell r="H927" t="str">
            <v>PINI</v>
          </cell>
        </row>
        <row r="928">
          <cell r="B928" t="str">
            <v>06.103.000335.SER</v>
          </cell>
          <cell r="C928" t="str">
            <v>Argamassa mista de cimento, cal e areia traço 1:1,2:4,2</v>
          </cell>
          <cell r="D928" t="str">
            <v>m³</v>
          </cell>
          <cell r="E928">
            <v>783.3</v>
          </cell>
          <cell r="F928">
            <v>132.75</v>
          </cell>
          <cell r="G928">
            <v>916.05</v>
          </cell>
          <cell r="H928" t="str">
            <v>PINI</v>
          </cell>
        </row>
        <row r="929">
          <cell r="B929" t="str">
            <v>06.103.000340.SER</v>
          </cell>
          <cell r="C929" t="str">
            <v>Argamassa mista de cimento, cal e areia traço 1:2:6</v>
          </cell>
          <cell r="D929" t="str">
            <v>m³</v>
          </cell>
          <cell r="E929">
            <v>750.73</v>
          </cell>
          <cell r="F929">
            <v>132.75</v>
          </cell>
          <cell r="G929">
            <v>883.48</v>
          </cell>
          <cell r="H929" t="str">
            <v>PINI</v>
          </cell>
        </row>
        <row r="930">
          <cell r="B930" t="str">
            <v>06.103.000345.SER</v>
          </cell>
          <cell r="C930" t="str">
            <v>Argamassa mista de cimento, cal e areia traço 1:2:8</v>
          </cell>
          <cell r="D930" t="str">
            <v>m³</v>
          </cell>
          <cell r="E930">
            <v>642.76</v>
          </cell>
          <cell r="F930">
            <v>132.75</v>
          </cell>
          <cell r="G930">
            <v>775.51</v>
          </cell>
          <cell r="H930" t="str">
            <v>PINI</v>
          </cell>
        </row>
        <row r="931">
          <cell r="B931" t="str">
            <v>06.103.000350.SER</v>
          </cell>
          <cell r="C931" t="str">
            <v>Argamassa mista de cimento, cal e areia traço 1:2:9</v>
          </cell>
          <cell r="D931" t="str">
            <v>m³</v>
          </cell>
          <cell r="E931">
            <v>607.36</v>
          </cell>
          <cell r="F931">
            <v>132.75</v>
          </cell>
          <cell r="G931">
            <v>740.11</v>
          </cell>
          <cell r="H931" t="str">
            <v>PINI</v>
          </cell>
        </row>
        <row r="932">
          <cell r="B932" t="str">
            <v>06.103.000355.SER</v>
          </cell>
          <cell r="C932" t="str">
            <v>Argamassa mista de cimento, cal e areia traço 1:2:11</v>
          </cell>
          <cell r="D932" t="str">
            <v>m³</v>
          </cell>
          <cell r="E932">
            <v>556.03</v>
          </cell>
          <cell r="F932">
            <v>132.75</v>
          </cell>
          <cell r="G932">
            <v>688.78</v>
          </cell>
          <cell r="H932" t="str">
            <v>PINI</v>
          </cell>
        </row>
        <row r="933">
          <cell r="B933" t="str">
            <v>06.103.000360.SER</v>
          </cell>
          <cell r="C933" t="str">
            <v>Argamassa mista de cimento, cal e areia traço 1:3:10</v>
          </cell>
          <cell r="D933" t="str">
            <v>m³</v>
          </cell>
          <cell r="E933">
            <v>658.61</v>
          </cell>
          <cell r="F933">
            <v>132.75</v>
          </cell>
          <cell r="G933">
            <v>791.36</v>
          </cell>
          <cell r="H933" t="str">
            <v>PINI</v>
          </cell>
        </row>
        <row r="934">
          <cell r="B934" t="str">
            <v>06.103.000365.SER</v>
          </cell>
          <cell r="C934" t="str">
            <v>Argamassa mista de cimento, cal e areia traço 1:2:11, com betoneira</v>
          </cell>
          <cell r="D934" t="str">
            <v>m³</v>
          </cell>
          <cell r="E934">
            <v>556.80999999999995</v>
          </cell>
          <cell r="F934">
            <v>84.06</v>
          </cell>
          <cell r="G934">
            <v>640.86</v>
          </cell>
          <cell r="H934" t="str">
            <v>PINI</v>
          </cell>
        </row>
        <row r="935">
          <cell r="B935" t="str">
            <v>06.103.000370.SER</v>
          </cell>
          <cell r="C935" t="str">
            <v>Argamassa mista de cimento, cal e areia peneirada traço 1:3:9</v>
          </cell>
          <cell r="D935" t="str">
            <v>m³</v>
          </cell>
          <cell r="E935">
            <v>669.89</v>
          </cell>
          <cell r="F935">
            <v>162.54</v>
          </cell>
          <cell r="G935">
            <v>832.43</v>
          </cell>
          <cell r="H935" t="str">
            <v>PINI</v>
          </cell>
        </row>
        <row r="936">
          <cell r="B936" t="str">
            <v>06.103.000375.SER</v>
          </cell>
          <cell r="C936" t="str">
            <v>Argamassa mista de cimento, saibro e areia traço 1:0,5:2,5</v>
          </cell>
          <cell r="D936" t="str">
            <v>m³</v>
          </cell>
          <cell r="E936">
            <v>459.49</v>
          </cell>
          <cell r="F936">
            <v>132.75</v>
          </cell>
          <cell r="G936">
            <v>592.25</v>
          </cell>
          <cell r="H936" t="str">
            <v>PINI</v>
          </cell>
        </row>
        <row r="937">
          <cell r="B937" t="str">
            <v>06.103.000380.SER</v>
          </cell>
          <cell r="C937" t="str">
            <v>Argamassa mista de cimento, saibro e areia traço 1:1:5,5</v>
          </cell>
          <cell r="D937" t="str">
            <v>m³</v>
          </cell>
          <cell r="E937">
            <v>433.28</v>
          </cell>
          <cell r="F937">
            <v>132.75</v>
          </cell>
          <cell r="G937">
            <v>566.03</v>
          </cell>
          <cell r="H937" t="str">
            <v>PINI</v>
          </cell>
        </row>
        <row r="938">
          <cell r="B938" t="str">
            <v>06.103.000385.SER</v>
          </cell>
          <cell r="C938" t="str">
            <v>Argamassa mista de cimento, saibro e areia traço 1:2:2</v>
          </cell>
          <cell r="D938" t="str">
            <v>m³</v>
          </cell>
          <cell r="E938">
            <v>397.16</v>
          </cell>
          <cell r="F938">
            <v>132.75</v>
          </cell>
          <cell r="G938">
            <v>529.91999999999996</v>
          </cell>
          <cell r="H938" t="str">
            <v>PINI</v>
          </cell>
        </row>
        <row r="939">
          <cell r="B939" t="str">
            <v>06.103.000390.SER</v>
          </cell>
          <cell r="C939" t="str">
            <v>Argamassa mista de cimento, saibro e areia traço 1:3:2</v>
          </cell>
          <cell r="D939" t="str">
            <v>m³</v>
          </cell>
          <cell r="E939">
            <v>373.61</v>
          </cell>
          <cell r="F939">
            <v>132.75</v>
          </cell>
          <cell r="G939">
            <v>506.36</v>
          </cell>
          <cell r="H939" t="str">
            <v>PINI</v>
          </cell>
        </row>
        <row r="940">
          <cell r="B940" t="str">
            <v>06.103.000395.SER</v>
          </cell>
          <cell r="C940" t="str">
            <v>Argamassa mista de cimento, saibro e areia traço 1:3:3</v>
          </cell>
          <cell r="D940" t="str">
            <v>m³</v>
          </cell>
          <cell r="E940">
            <v>340.96</v>
          </cell>
          <cell r="F940">
            <v>132.75</v>
          </cell>
          <cell r="G940">
            <v>473.71</v>
          </cell>
          <cell r="H940" t="str">
            <v>PINI</v>
          </cell>
        </row>
        <row r="941">
          <cell r="B941" t="str">
            <v>06.103.000400.SER</v>
          </cell>
          <cell r="C941" t="str">
            <v>Argamassa mista de cimento, saibro e areia traço 1:4:5</v>
          </cell>
          <cell r="D941" t="str">
            <v>m³</v>
          </cell>
          <cell r="E941">
            <v>413.49</v>
          </cell>
          <cell r="F941">
            <v>132.75</v>
          </cell>
          <cell r="G941">
            <v>546.25</v>
          </cell>
          <cell r="H941" t="str">
            <v>PINI</v>
          </cell>
        </row>
        <row r="942">
          <cell r="B942" t="str">
            <v>06.103.000405.SER</v>
          </cell>
          <cell r="C942" t="str">
            <v>Argamassa mista de cimento, saibro e areia traço 1:4:6</v>
          </cell>
          <cell r="D942" t="str">
            <v>m³</v>
          </cell>
          <cell r="E942">
            <v>424.07</v>
          </cell>
          <cell r="F942">
            <v>132.75</v>
          </cell>
          <cell r="G942">
            <v>556.82000000000005</v>
          </cell>
          <cell r="H942" t="str">
            <v>PINI</v>
          </cell>
        </row>
        <row r="943">
          <cell r="B943" t="str">
            <v>06.103.000410.SER</v>
          </cell>
          <cell r="C943" t="str">
            <v>Argamassa mista de cimento, saibro e areia traço 1:5:5</v>
          </cell>
          <cell r="D943" t="str">
            <v>m³</v>
          </cell>
          <cell r="E943">
            <v>386.28</v>
          </cell>
          <cell r="F943">
            <v>132.75</v>
          </cell>
          <cell r="G943">
            <v>519.03</v>
          </cell>
          <cell r="H943" t="str">
            <v>PINI</v>
          </cell>
        </row>
        <row r="944">
          <cell r="B944" t="str">
            <v>06.103.000415.SER</v>
          </cell>
          <cell r="C944" t="str">
            <v>Argamassa mista de gesso, cal hidratada e areia peneirada traço 0,2:1:3</v>
          </cell>
          <cell r="D944" t="str">
            <v>m³</v>
          </cell>
          <cell r="E944">
            <v>641.04</v>
          </cell>
          <cell r="F944">
            <v>162.54</v>
          </cell>
          <cell r="G944">
            <v>803.58</v>
          </cell>
          <cell r="H944" t="str">
            <v>PINI</v>
          </cell>
        </row>
        <row r="945">
          <cell r="B945" t="str">
            <v>06.103.000420.SER</v>
          </cell>
          <cell r="C945" t="str">
            <v>Encunhamento de alvenaria com tijolo maciço cerâmico, 6 x 9 x 19 cm, espessura da parede 6 cm, assentados com argamassa de cimento e areia 1:3</v>
          </cell>
          <cell r="D945" t="str">
            <v>m</v>
          </cell>
          <cell r="E945">
            <v>5.2</v>
          </cell>
          <cell r="F945">
            <v>3.75</v>
          </cell>
          <cell r="G945">
            <v>8.9600000000000009</v>
          </cell>
          <cell r="H945" t="str">
            <v>PINI</v>
          </cell>
        </row>
        <row r="946">
          <cell r="B946" t="str">
            <v>06.103.000425.SER</v>
          </cell>
          <cell r="C946" t="str">
            <v>Encunhamento de alvenaria com tijolo maciço cerâmico, 6 x 9 x 19 cm, espessura da parede 19 cm, assentados com argamassa de cimento e areia 1:3</v>
          </cell>
          <cell r="D946" t="str">
            <v>m</v>
          </cell>
          <cell r="E946">
            <v>10.37</v>
          </cell>
          <cell r="F946">
            <v>6.04</v>
          </cell>
          <cell r="G946">
            <v>16.41</v>
          </cell>
          <cell r="H946" t="str">
            <v>PINI</v>
          </cell>
        </row>
        <row r="947">
          <cell r="B947" t="str">
            <v>06.103.000430.SER</v>
          </cell>
          <cell r="C947" t="str">
            <v>Execução de rasgo em alvenaria para passagem de tubulação Ø 15 mm - 1/2" a 25 mm - 1"</v>
          </cell>
          <cell r="D947" t="str">
            <v>m</v>
          </cell>
          <cell r="E947">
            <v>0</v>
          </cell>
          <cell r="F947">
            <v>5.0999999999999996</v>
          </cell>
          <cell r="G947">
            <v>5.0999999999999996</v>
          </cell>
          <cell r="H947" t="str">
            <v>PINI</v>
          </cell>
        </row>
        <row r="948">
          <cell r="B948" t="str">
            <v>06.103.000435.SER</v>
          </cell>
          <cell r="C948" t="str">
            <v>Execução de rasgo em alvenaria para passagem de tubulação Ø 32 mm - 1 ¼" a 50 mm - 2"</v>
          </cell>
          <cell r="D948" t="str">
            <v>m</v>
          </cell>
          <cell r="E948">
            <v>0</v>
          </cell>
          <cell r="F948">
            <v>7.98</v>
          </cell>
          <cell r="G948">
            <v>7.98</v>
          </cell>
          <cell r="H948" t="str">
            <v>PINI</v>
          </cell>
        </row>
        <row r="949">
          <cell r="B949" t="str">
            <v>06.103.000440.SER</v>
          </cell>
          <cell r="C949" t="str">
            <v>Execução de rasgo em alvenaria para passagem de tubulação Ø 65 mm - 2 ½" a 100 mm - 4"</v>
          </cell>
          <cell r="D949" t="str">
            <v>m</v>
          </cell>
          <cell r="E949">
            <v>0</v>
          </cell>
          <cell r="F949">
            <v>11.53</v>
          </cell>
          <cell r="G949">
            <v>11.53</v>
          </cell>
          <cell r="H949" t="str">
            <v>PINI</v>
          </cell>
        </row>
        <row r="950">
          <cell r="B950" t="str">
            <v>06.103.000445.SER</v>
          </cell>
          <cell r="C950" t="str">
            <v>Enchimento de rasgo em concreto com argamassa mista traço 1:4, com adição de 150 kg de cimento com Ø 15 mm a 25 mm</v>
          </cell>
          <cell r="D950" t="str">
            <v>m</v>
          </cell>
          <cell r="E950">
            <v>0.33</v>
          </cell>
          <cell r="F950">
            <v>4.07</v>
          </cell>
          <cell r="G950">
            <v>4.41</v>
          </cell>
          <cell r="H950" t="str">
            <v>PINI</v>
          </cell>
        </row>
        <row r="951">
          <cell r="B951" t="str">
            <v>06.103.000450.SER</v>
          </cell>
          <cell r="C951" t="str">
            <v>Enchimento de rasgo em alvenaria com argamassa mista de cal hidratada e areia traço 1:4 com adição de 150 kg de cimento, para tubulação Ø 32 mm - 1 1/4" a 50 mm - 2"</v>
          </cell>
          <cell r="D951" t="str">
            <v>m</v>
          </cell>
          <cell r="E951">
            <v>1.39</v>
          </cell>
          <cell r="F951">
            <v>5.86</v>
          </cell>
          <cell r="G951">
            <v>7.25</v>
          </cell>
          <cell r="H951" t="str">
            <v>PINI</v>
          </cell>
        </row>
        <row r="952">
          <cell r="B952" t="str">
            <v>06.103.000455.SER</v>
          </cell>
          <cell r="C952" t="str">
            <v>Enchimento de rasgo em alvenaria com argamassa mista de cal hidratada e areia traço 1:4 com adição de 150 kg de cimento, para tubulação Ø 65 mm - 2 1/2" a 100 mm - 4"</v>
          </cell>
          <cell r="D952" t="str">
            <v>m</v>
          </cell>
          <cell r="E952">
            <v>5.56</v>
          </cell>
          <cell r="F952">
            <v>9.73</v>
          </cell>
          <cell r="G952">
            <v>15.3</v>
          </cell>
          <cell r="H952" t="str">
            <v>PINI</v>
          </cell>
        </row>
        <row r="953">
          <cell r="B953" t="str">
            <v>06.103.000460.SER</v>
          </cell>
          <cell r="C953" t="str">
            <v>Entelamento corretivo de superfície com trinca por retração ou dilatação, revestida com argamassa de cal hidratada e areia traço 1:3, largura da tela = 15 cm</v>
          </cell>
          <cell r="D953" t="str">
            <v>m</v>
          </cell>
          <cell r="E953">
            <v>5.81</v>
          </cell>
          <cell r="F953">
            <v>10.76</v>
          </cell>
          <cell r="G953">
            <v>16.579999999999998</v>
          </cell>
          <cell r="H953" t="str">
            <v>PINI</v>
          </cell>
        </row>
        <row r="954">
          <cell r="B954" t="str">
            <v>06.103.000465.SER</v>
          </cell>
          <cell r="C954" t="str">
            <v>Entelamento preventivo de superfície sujeita a trinca, largura da tela adesiva 25 cm</v>
          </cell>
          <cell r="D954" t="str">
            <v>m</v>
          </cell>
          <cell r="E954">
            <v>5.1100000000000003</v>
          </cell>
          <cell r="F954">
            <v>0.89</v>
          </cell>
          <cell r="G954">
            <v>6.01</v>
          </cell>
          <cell r="H954" t="str">
            <v>PINI</v>
          </cell>
        </row>
        <row r="955">
          <cell r="B955" t="str">
            <v>06.103.000470.SER</v>
          </cell>
          <cell r="C955" t="str">
            <v>Tela soldada para prevenção de trincas em alvenaria/estrutura, largura 6 cm</v>
          </cell>
          <cell r="D955" t="str">
            <v>un</v>
          </cell>
          <cell r="E955">
            <v>14.26</v>
          </cell>
          <cell r="F955">
            <v>3.16</v>
          </cell>
          <cell r="G955">
            <v>17.420000000000002</v>
          </cell>
          <cell r="H955" t="str">
            <v>PINI</v>
          </cell>
        </row>
        <row r="956">
          <cell r="B956" t="str">
            <v>06.103.000475.SER</v>
          </cell>
          <cell r="C956" t="str">
            <v>Tela soldada para prevenção de trincas em alvenaria/estrutura, largura 7,5 cm</v>
          </cell>
          <cell r="D956" t="str">
            <v>un</v>
          </cell>
          <cell r="E956">
            <v>14.83</v>
          </cell>
          <cell r="F956">
            <v>3.17</v>
          </cell>
          <cell r="G956">
            <v>18.010000000000002</v>
          </cell>
          <cell r="H956" t="str">
            <v>PINI</v>
          </cell>
        </row>
        <row r="957">
          <cell r="B957" t="str">
            <v>06.103.000480.SER</v>
          </cell>
          <cell r="C957" t="str">
            <v>Tela soldada para prevenção de trincas em alvenaria/estrutura, largura 10,5 cm</v>
          </cell>
          <cell r="D957" t="str">
            <v>un</v>
          </cell>
          <cell r="E957">
            <v>16.100000000000001</v>
          </cell>
          <cell r="F957">
            <v>3.2</v>
          </cell>
          <cell r="G957">
            <v>19.29</v>
          </cell>
          <cell r="H957" t="str">
            <v>PINI</v>
          </cell>
        </row>
        <row r="958">
          <cell r="B958" t="str">
            <v>06.103.000485.SER</v>
          </cell>
          <cell r="C958" t="str">
            <v>Tela soldada para prevenção de trincas em alvenaria/estrutura, largura 12 cm</v>
          </cell>
          <cell r="D958" t="str">
            <v>un</v>
          </cell>
          <cell r="E958">
            <v>16.149999999999999</v>
          </cell>
          <cell r="F958">
            <v>3.21</v>
          </cell>
          <cell r="G958">
            <v>19.350000000000001</v>
          </cell>
          <cell r="H958" t="str">
            <v>PINI</v>
          </cell>
        </row>
        <row r="959">
          <cell r="B959" t="str">
            <v>06.103.000490.SER</v>
          </cell>
          <cell r="C959" t="str">
            <v>Tela soldada para prevenção de trincas em alvenaria/estrutura, largura 17,5 cm</v>
          </cell>
          <cell r="D959" t="str">
            <v>un</v>
          </cell>
          <cell r="E959">
            <v>15.93</v>
          </cell>
          <cell r="F959">
            <v>3.26</v>
          </cell>
          <cell r="G959">
            <v>19.190000000000001</v>
          </cell>
          <cell r="H959" t="str">
            <v>PINI</v>
          </cell>
        </row>
        <row r="960">
          <cell r="B960" t="str">
            <v>06.103.000495.SER</v>
          </cell>
          <cell r="C960" t="str">
            <v>Verga reta moldada no local com forma de madeira considerando 5 reaproveitamentos, concreto C20 S50 armado</v>
          </cell>
          <cell r="D960" t="str">
            <v>m³</v>
          </cell>
          <cell r="E960">
            <v>2096.33</v>
          </cell>
          <cell r="F960">
            <v>793.29</v>
          </cell>
          <cell r="G960">
            <v>2889.62</v>
          </cell>
          <cell r="H960" t="str">
            <v>PINI</v>
          </cell>
        </row>
        <row r="961">
          <cell r="B961" t="str">
            <v>06.103.000500.SER</v>
          </cell>
          <cell r="C961" t="str">
            <v>Verga em arco moldada no local com forma de madeira considerando 5 reaproveitamentos, concreto C20 S50 armado</v>
          </cell>
          <cell r="D961" t="str">
            <v>m³</v>
          </cell>
          <cell r="E961">
            <v>2902.75</v>
          </cell>
          <cell r="F961">
            <v>892.83</v>
          </cell>
          <cell r="G961">
            <v>3795.58</v>
          </cell>
          <cell r="H961" t="str">
            <v>PINI</v>
          </cell>
        </row>
        <row r="962">
          <cell r="B962" t="str">
            <v>06.103.000505.SER</v>
          </cell>
          <cell r="C962" t="str">
            <v>Verga /cinta em bloco de concreto canaleta 11,5 x 19 x 39 cm</v>
          </cell>
          <cell r="D962" t="str">
            <v>m</v>
          </cell>
          <cell r="E962">
            <v>22.03</v>
          </cell>
          <cell r="F962">
            <v>10.66</v>
          </cell>
          <cell r="G962">
            <v>32.69</v>
          </cell>
          <cell r="H962" t="str">
            <v>PINI</v>
          </cell>
        </row>
        <row r="963">
          <cell r="B963" t="str">
            <v>06.103.000510.SER</v>
          </cell>
          <cell r="C963" t="str">
            <v>Verga /cinta em bloco de concreto canaleta 14 x 19 x 39 cm</v>
          </cell>
          <cell r="D963" t="str">
            <v>m</v>
          </cell>
          <cell r="E963">
            <v>22.91</v>
          </cell>
          <cell r="F963">
            <v>13.77</v>
          </cell>
          <cell r="G963">
            <v>36.68</v>
          </cell>
          <cell r="H963" t="str">
            <v>PINI</v>
          </cell>
        </row>
        <row r="964">
          <cell r="B964" t="str">
            <v>06.103.000515.SER</v>
          </cell>
          <cell r="C964" t="str">
            <v>Verga /cinta em bloco de concreto canaleta 19 x 19 x 39 cm</v>
          </cell>
          <cell r="D964" t="str">
            <v>m</v>
          </cell>
          <cell r="E964">
            <v>35.020000000000003</v>
          </cell>
          <cell r="F964">
            <v>13.77</v>
          </cell>
          <cell r="G964">
            <v>48.79</v>
          </cell>
          <cell r="H964" t="str">
            <v>PINI</v>
          </cell>
        </row>
        <row r="965">
          <cell r="B965">
            <v>0</v>
          </cell>
          <cell r="C965">
            <v>0</v>
          </cell>
          <cell r="D965">
            <v>0</v>
          </cell>
          <cell r="E965">
            <v>0</v>
          </cell>
          <cell r="F965">
            <v>0</v>
          </cell>
          <cell r="G965">
            <v>0</v>
          </cell>
          <cell r="H965" t="str">
            <v>PINI</v>
          </cell>
        </row>
        <row r="966">
          <cell r="B966" t="str">
            <v>09</v>
          </cell>
          <cell r="C966" t="str">
            <v>09. Coberturas</v>
          </cell>
          <cell r="D966">
            <v>0</v>
          </cell>
          <cell r="E966">
            <v>0</v>
          </cell>
          <cell r="F966">
            <v>0</v>
          </cell>
          <cell r="G966">
            <v>0</v>
          </cell>
          <cell r="H966" t="str">
            <v>PINI</v>
          </cell>
        </row>
        <row r="967">
          <cell r="B967">
            <v>0</v>
          </cell>
          <cell r="C967">
            <v>0</v>
          </cell>
          <cell r="D967">
            <v>0</v>
          </cell>
          <cell r="E967">
            <v>0</v>
          </cell>
          <cell r="F967">
            <v>0</v>
          </cell>
          <cell r="G967">
            <v>0</v>
          </cell>
          <cell r="H967" t="str">
            <v>PINI</v>
          </cell>
        </row>
        <row r="968">
          <cell r="B968" t="str">
            <v>09.101</v>
          </cell>
          <cell r="C968" t="str">
            <v>Calhas, rufos e condutores</v>
          </cell>
          <cell r="D968">
            <v>0</v>
          </cell>
          <cell r="E968">
            <v>0</v>
          </cell>
          <cell r="F968">
            <v>0</v>
          </cell>
          <cell r="G968">
            <v>0</v>
          </cell>
          <cell r="H968" t="str">
            <v>PINI</v>
          </cell>
        </row>
        <row r="969">
          <cell r="B969" t="str">
            <v>09.101.000005.SER</v>
          </cell>
          <cell r="C969" t="str">
            <v>Calha de chapa de cobre nº 24 desenvolvimento 25 cm</v>
          </cell>
          <cell r="D969" t="str">
            <v>m</v>
          </cell>
          <cell r="E969">
            <v>385.05</v>
          </cell>
          <cell r="F969">
            <v>37.090000000000003</v>
          </cell>
          <cell r="G969">
            <v>422.15</v>
          </cell>
          <cell r="H969" t="str">
            <v>PINI</v>
          </cell>
        </row>
        <row r="970">
          <cell r="B970" t="str">
            <v>09.101.000010.SER</v>
          </cell>
          <cell r="C970" t="str">
            <v>Calha de chapa de cobre nº 24 desenvolvimento 28 cm</v>
          </cell>
          <cell r="D970" t="str">
            <v>m</v>
          </cell>
          <cell r="E970">
            <v>430.24</v>
          </cell>
          <cell r="F970">
            <v>38.33</v>
          </cell>
          <cell r="G970">
            <v>468.57</v>
          </cell>
          <cell r="H970" t="str">
            <v>PINI</v>
          </cell>
        </row>
        <row r="971">
          <cell r="B971" t="str">
            <v>09.101.000015.SER</v>
          </cell>
          <cell r="C971" t="str">
            <v>Calha de chapa de cobre nº 24 desenvolvimento 33 cm</v>
          </cell>
          <cell r="D971" t="str">
            <v>m</v>
          </cell>
          <cell r="E971">
            <v>505.54</v>
          </cell>
          <cell r="F971">
            <v>39.57</v>
          </cell>
          <cell r="G971">
            <v>545.11</v>
          </cell>
          <cell r="H971" t="str">
            <v>PINI</v>
          </cell>
        </row>
        <row r="972">
          <cell r="B972" t="str">
            <v>09.101.000020.SER</v>
          </cell>
          <cell r="C972" t="str">
            <v>Calha de chapa de cobre nº 24 desenvolvimento 40 cm</v>
          </cell>
          <cell r="D972" t="str">
            <v>m</v>
          </cell>
          <cell r="E972">
            <v>613.69000000000005</v>
          </cell>
          <cell r="F972">
            <v>40.18</v>
          </cell>
          <cell r="G972">
            <v>653.88</v>
          </cell>
          <cell r="H972" t="str">
            <v>PINI</v>
          </cell>
        </row>
        <row r="973">
          <cell r="B973" t="str">
            <v>09.101.000025.SER</v>
          </cell>
          <cell r="C973" t="str">
            <v>Calha de chapa de cobre nº 24 desenvolvimento 50 cm</v>
          </cell>
          <cell r="D973" t="str">
            <v>m</v>
          </cell>
          <cell r="E973">
            <v>764.35</v>
          </cell>
          <cell r="F973">
            <v>41.42</v>
          </cell>
          <cell r="G973">
            <v>805.77</v>
          </cell>
          <cell r="H973" t="str">
            <v>PINI</v>
          </cell>
        </row>
        <row r="974">
          <cell r="B974" t="str">
            <v>09.101.000030.SER</v>
          </cell>
          <cell r="C974" t="str">
            <v>Calha de chapa de cobre nº 26 desenvolvimento 25 cm</v>
          </cell>
          <cell r="D974" t="str">
            <v>m</v>
          </cell>
          <cell r="E974">
            <v>218.12</v>
          </cell>
          <cell r="F974">
            <v>37.090000000000003</v>
          </cell>
          <cell r="G974">
            <v>255.22</v>
          </cell>
          <cell r="H974" t="str">
            <v>PINI</v>
          </cell>
        </row>
        <row r="975">
          <cell r="B975" t="str">
            <v>09.101.000035.SER</v>
          </cell>
          <cell r="C975" t="str">
            <v>Calha de chapa de cobre nº 26 desenvolvimento 28 cm</v>
          </cell>
          <cell r="D975" t="str">
            <v>m</v>
          </cell>
          <cell r="E975">
            <v>253.27</v>
          </cell>
          <cell r="F975">
            <v>38.33</v>
          </cell>
          <cell r="G975">
            <v>291.60000000000002</v>
          </cell>
          <cell r="H975" t="str">
            <v>PINI</v>
          </cell>
        </row>
        <row r="976">
          <cell r="B976" t="str">
            <v>09.101.000040.SER</v>
          </cell>
          <cell r="C976" t="str">
            <v>Calha de chapa de cobre nº 26 desenvolvimento 33 cm</v>
          </cell>
          <cell r="D976" t="str">
            <v>m</v>
          </cell>
          <cell r="E976">
            <v>321.26</v>
          </cell>
          <cell r="F976">
            <v>39.57</v>
          </cell>
          <cell r="G976">
            <v>360.82</v>
          </cell>
          <cell r="H976" t="str">
            <v>PINI</v>
          </cell>
        </row>
        <row r="977">
          <cell r="B977" t="str">
            <v>09.101.000045.SER</v>
          </cell>
          <cell r="C977" t="str">
            <v>Calha de chapa de cobre nº 26 desenvolvimento 40 cm</v>
          </cell>
          <cell r="D977" t="str">
            <v>m</v>
          </cell>
          <cell r="E977">
            <v>396.47</v>
          </cell>
          <cell r="F977">
            <v>40.18</v>
          </cell>
          <cell r="G977">
            <v>436.65</v>
          </cell>
          <cell r="H977" t="str">
            <v>PINI</v>
          </cell>
        </row>
        <row r="978">
          <cell r="B978" t="str">
            <v>09.101.000050.SER</v>
          </cell>
          <cell r="C978" t="str">
            <v>Calha de chapa de cobre nº 26 desenvolvimento 50 cm</v>
          </cell>
          <cell r="D978" t="str">
            <v>m</v>
          </cell>
          <cell r="E978">
            <v>430.57</v>
          </cell>
          <cell r="F978">
            <v>41.42</v>
          </cell>
          <cell r="G978">
            <v>471.99</v>
          </cell>
          <cell r="H978" t="str">
            <v>PINI</v>
          </cell>
        </row>
        <row r="979">
          <cell r="B979" t="str">
            <v>09.101.000055.SER</v>
          </cell>
          <cell r="C979" t="str">
            <v>Rufo de chapa de cobre nº 24 desenvolvimento 25 cm</v>
          </cell>
          <cell r="D979" t="str">
            <v>m</v>
          </cell>
          <cell r="E979">
            <v>378.4</v>
          </cell>
          <cell r="F979">
            <v>18.55</v>
          </cell>
          <cell r="G979">
            <v>396.94</v>
          </cell>
          <cell r="H979" t="str">
            <v>PINI</v>
          </cell>
        </row>
        <row r="980">
          <cell r="B980" t="str">
            <v>09.101.000060.SER</v>
          </cell>
          <cell r="C980" t="str">
            <v>Rufo de chapa de cobre nº 24 desenvolvimento 28 cm</v>
          </cell>
          <cell r="D980" t="str">
            <v>m</v>
          </cell>
          <cell r="E980">
            <v>423.58</v>
          </cell>
          <cell r="F980">
            <v>18.55</v>
          </cell>
          <cell r="G980">
            <v>442.13</v>
          </cell>
          <cell r="H980" t="str">
            <v>PINI</v>
          </cell>
        </row>
        <row r="981">
          <cell r="B981" t="str">
            <v>09.101.000065.SER</v>
          </cell>
          <cell r="C981" t="str">
            <v>Rufo de chapa de cobre nº 24 desenvolvimento 33 cm</v>
          </cell>
          <cell r="D981" t="str">
            <v>m</v>
          </cell>
          <cell r="E981">
            <v>498.89</v>
          </cell>
          <cell r="F981">
            <v>18.55</v>
          </cell>
          <cell r="G981">
            <v>517.42999999999995</v>
          </cell>
          <cell r="H981" t="str">
            <v>PINI</v>
          </cell>
        </row>
        <row r="982">
          <cell r="B982" t="str">
            <v>09.101.000070.SER</v>
          </cell>
          <cell r="C982" t="str">
            <v>Rufo de chapa de cobre nº 26 desenvolvimento 25 cm</v>
          </cell>
          <cell r="D982" t="str">
            <v>m</v>
          </cell>
          <cell r="E982">
            <v>162.38999999999999</v>
          </cell>
          <cell r="F982">
            <v>18.55</v>
          </cell>
          <cell r="G982">
            <v>180.94</v>
          </cell>
          <cell r="H982" t="str">
            <v>PINI</v>
          </cell>
        </row>
        <row r="983">
          <cell r="B983" t="str">
            <v>09.101.000075.SER</v>
          </cell>
          <cell r="C983" t="str">
            <v>Rufo de chapa de cobre nº 26 desenvolvimento 28 cm</v>
          </cell>
          <cell r="D983" t="str">
            <v>m</v>
          </cell>
          <cell r="E983">
            <v>185.78</v>
          </cell>
          <cell r="F983">
            <v>18.55</v>
          </cell>
          <cell r="G983">
            <v>204.32</v>
          </cell>
          <cell r="H983" t="str">
            <v>PINI</v>
          </cell>
        </row>
        <row r="984">
          <cell r="B984" t="str">
            <v>09.101.000080.SER</v>
          </cell>
          <cell r="C984" t="str">
            <v>Rufo de chapa de cobre nº 26 desenvolvimento 33 cm</v>
          </cell>
          <cell r="D984" t="str">
            <v>m</v>
          </cell>
          <cell r="E984">
            <v>314.60000000000002</v>
          </cell>
          <cell r="F984">
            <v>18.55</v>
          </cell>
          <cell r="G984">
            <v>333.14</v>
          </cell>
          <cell r="H984" t="str">
            <v>PINI</v>
          </cell>
        </row>
        <row r="985">
          <cell r="B985" t="str">
            <v>09.101.000200.SER</v>
          </cell>
          <cell r="C985" t="str">
            <v>Calha de chapa de aço galvanizado nº 24 desenvolvimento 25 cm</v>
          </cell>
          <cell r="D985" t="str">
            <v>m</v>
          </cell>
          <cell r="E985">
            <v>42.76</v>
          </cell>
          <cell r="F985">
            <v>30.91</v>
          </cell>
          <cell r="G985">
            <v>73.67</v>
          </cell>
          <cell r="H985" t="str">
            <v>PINI</v>
          </cell>
        </row>
        <row r="986">
          <cell r="B986" t="str">
            <v>09.101.000205.SER</v>
          </cell>
          <cell r="C986" t="str">
            <v>Calha de chapa de aço galvanizado nº 24 desenvolvimento 28 cm</v>
          </cell>
          <cell r="D986" t="str">
            <v>m</v>
          </cell>
          <cell r="E986">
            <v>51.27</v>
          </cell>
          <cell r="F986">
            <v>32.46</v>
          </cell>
          <cell r="G986">
            <v>83.73</v>
          </cell>
          <cell r="H986" t="str">
            <v>PINI</v>
          </cell>
        </row>
        <row r="987">
          <cell r="B987" t="str">
            <v>09.101.000210.SER</v>
          </cell>
          <cell r="C987" t="str">
            <v>Calha de chapa de aço galvanizado nº 24 desenvolvimento 33 cm</v>
          </cell>
          <cell r="D987" t="str">
            <v>m</v>
          </cell>
          <cell r="E987">
            <v>58.66</v>
          </cell>
          <cell r="F987">
            <v>34</v>
          </cell>
          <cell r="G987">
            <v>92.66</v>
          </cell>
          <cell r="H987" t="str">
            <v>PINI</v>
          </cell>
        </row>
        <row r="988">
          <cell r="B988" t="str">
            <v>09.101.000215.SER</v>
          </cell>
          <cell r="C988" t="str">
            <v>Calha de chapa de aço galvanizado nº 24 desenvolvimento 40 cm</v>
          </cell>
          <cell r="D988" t="str">
            <v>m</v>
          </cell>
          <cell r="E988">
            <v>68.849999999999994</v>
          </cell>
          <cell r="F988">
            <v>37.090000000000003</v>
          </cell>
          <cell r="G988">
            <v>105.95</v>
          </cell>
          <cell r="H988" t="str">
            <v>PINI</v>
          </cell>
        </row>
        <row r="989">
          <cell r="B989" t="str">
            <v>09.101.000220.SER</v>
          </cell>
          <cell r="C989" t="str">
            <v>Calha de chapa de aço galvanizado nº 24 desenvolvimento 50 cm</v>
          </cell>
          <cell r="D989" t="str">
            <v>m</v>
          </cell>
          <cell r="E989">
            <v>83.3</v>
          </cell>
          <cell r="F989">
            <v>40.18</v>
          </cell>
          <cell r="G989">
            <v>123.49</v>
          </cell>
          <cell r="H989" t="str">
            <v>PINI</v>
          </cell>
        </row>
        <row r="990">
          <cell r="B990" t="str">
            <v>09.101.000225.SER</v>
          </cell>
          <cell r="C990" t="str">
            <v>Calha de chapa de aço galvanizado nº 26 desenvolvimento 25 cm</v>
          </cell>
          <cell r="D990" t="str">
            <v>m</v>
          </cell>
          <cell r="E990">
            <v>39.19</v>
          </cell>
          <cell r="F990">
            <v>30.91</v>
          </cell>
          <cell r="G990">
            <v>70.099999999999994</v>
          </cell>
          <cell r="H990" t="str">
            <v>PINI</v>
          </cell>
        </row>
        <row r="991">
          <cell r="B991" t="str">
            <v>09.101.000230.SER</v>
          </cell>
          <cell r="C991" t="str">
            <v>Calha de chapa de aço galvanizado nº 26 desenvolvimento 28 cm</v>
          </cell>
          <cell r="D991" t="str">
            <v>m</v>
          </cell>
          <cell r="E991">
            <v>43.99</v>
          </cell>
          <cell r="F991">
            <v>32.46</v>
          </cell>
          <cell r="G991">
            <v>76.45</v>
          </cell>
          <cell r="H991" t="str">
            <v>PINI</v>
          </cell>
        </row>
        <row r="992">
          <cell r="B992" t="str">
            <v>09.101.000235.SER</v>
          </cell>
          <cell r="C992" t="str">
            <v>Calha de chapa de aço galvanizado nº 26 desenvolvimento 33 cm</v>
          </cell>
          <cell r="D992" t="str">
            <v>m</v>
          </cell>
          <cell r="E992">
            <v>47.82</v>
          </cell>
          <cell r="F992">
            <v>34</v>
          </cell>
          <cell r="G992">
            <v>81.819999999999993</v>
          </cell>
          <cell r="H992" t="str">
            <v>PINI</v>
          </cell>
        </row>
        <row r="993">
          <cell r="B993" t="str">
            <v>09.101.000240.SER</v>
          </cell>
          <cell r="C993" t="str">
            <v>Calha de chapa de aço galvanizado nº 26 desenvolvimento 40 cm</v>
          </cell>
          <cell r="D993" t="str">
            <v>m</v>
          </cell>
          <cell r="E993">
            <v>59.64</v>
          </cell>
          <cell r="F993">
            <v>37.090000000000003</v>
          </cell>
          <cell r="G993">
            <v>96.74</v>
          </cell>
          <cell r="H993" t="str">
            <v>PINI</v>
          </cell>
        </row>
        <row r="994">
          <cell r="B994" t="str">
            <v>09.101.000245.SER</v>
          </cell>
          <cell r="C994" t="str">
            <v>Calha de chapa de aço galvanizado nº 26 desenvolvimento 50 cm</v>
          </cell>
          <cell r="D994" t="str">
            <v>m</v>
          </cell>
          <cell r="E994">
            <v>71.78</v>
          </cell>
          <cell r="F994">
            <v>40.18</v>
          </cell>
          <cell r="G994">
            <v>111.96</v>
          </cell>
          <cell r="H994" t="str">
            <v>PINI</v>
          </cell>
        </row>
        <row r="995">
          <cell r="B995" t="str">
            <v>09.101.000250.SER</v>
          </cell>
          <cell r="C995" t="str">
            <v>Condutor de chapa de aço galvanizado nº 24 Ø 100 mm - 4"</v>
          </cell>
          <cell r="D995" t="str">
            <v>m</v>
          </cell>
          <cell r="E995">
            <v>44.03</v>
          </cell>
          <cell r="F995">
            <v>24.73</v>
          </cell>
          <cell r="G995">
            <v>68.760000000000005</v>
          </cell>
          <cell r="H995" t="str">
            <v>PINI</v>
          </cell>
        </row>
        <row r="996">
          <cell r="B996" t="str">
            <v>09.101.000255.SER</v>
          </cell>
          <cell r="C996" t="str">
            <v>Condutor de chapa de aço galvanizado nº 26 Ø 100 mm - 4"</v>
          </cell>
          <cell r="D996" t="str">
            <v>m</v>
          </cell>
          <cell r="E996">
            <v>33.24</v>
          </cell>
          <cell r="F996">
            <v>24.73</v>
          </cell>
          <cell r="G996">
            <v>57.96</v>
          </cell>
          <cell r="H996" t="str">
            <v>PINI</v>
          </cell>
        </row>
        <row r="997">
          <cell r="B997" t="str">
            <v>09.101.000260.SER</v>
          </cell>
          <cell r="C997" t="str">
            <v>Rufo de chapa de aço galvanizado nº 24 desenvolvimento 25 cm</v>
          </cell>
          <cell r="D997" t="str">
            <v>m</v>
          </cell>
          <cell r="E997">
            <v>36.24</v>
          </cell>
          <cell r="F997">
            <v>15.46</v>
          </cell>
          <cell r="G997">
            <v>51.7</v>
          </cell>
          <cell r="H997" t="str">
            <v>PINI</v>
          </cell>
        </row>
        <row r="998">
          <cell r="B998" t="str">
            <v>09.101.000265.SER</v>
          </cell>
          <cell r="C998" t="str">
            <v>Rufo de chapa de aço galvanizado nº 24 desenvolvimento 28 cm</v>
          </cell>
          <cell r="D998" t="str">
            <v>m</v>
          </cell>
          <cell r="E998">
            <v>44.7</v>
          </cell>
          <cell r="F998">
            <v>15.46</v>
          </cell>
          <cell r="G998">
            <v>60.15</v>
          </cell>
          <cell r="H998" t="str">
            <v>PINI</v>
          </cell>
        </row>
        <row r="999">
          <cell r="B999" t="str">
            <v>09.101.000270.SER</v>
          </cell>
          <cell r="C999" t="str">
            <v>Rufo de chapa de aço galvanizado nº 24 desenvolvimento 33 cm</v>
          </cell>
          <cell r="D999" t="str">
            <v>m</v>
          </cell>
          <cell r="E999">
            <v>52</v>
          </cell>
          <cell r="F999">
            <v>15.46</v>
          </cell>
          <cell r="G999">
            <v>67.45</v>
          </cell>
          <cell r="H999" t="str">
            <v>PINI</v>
          </cell>
        </row>
        <row r="1000">
          <cell r="B1000" t="str">
            <v>09.101.000275.SER</v>
          </cell>
          <cell r="C1000" t="str">
            <v>Rufo de chapa de aço galvanizado nº 26 desenvolvimento 25 cm</v>
          </cell>
          <cell r="D1000" t="str">
            <v>m</v>
          </cell>
          <cell r="E1000">
            <v>29.89</v>
          </cell>
          <cell r="F1000">
            <v>15.46</v>
          </cell>
          <cell r="G1000">
            <v>45.34</v>
          </cell>
          <cell r="H1000" t="str">
            <v>PINI</v>
          </cell>
        </row>
        <row r="1001">
          <cell r="B1001" t="str">
            <v>09.101.000280.SER</v>
          </cell>
          <cell r="C1001" t="str">
            <v>Rufo de chapa de aço galvanizado nº 26 desenvolvimento 28 cm</v>
          </cell>
          <cell r="D1001" t="str">
            <v>m</v>
          </cell>
          <cell r="E1001">
            <v>34.28</v>
          </cell>
          <cell r="F1001">
            <v>15.46</v>
          </cell>
          <cell r="G1001">
            <v>49.74</v>
          </cell>
          <cell r="H1001" t="str">
            <v>PINI</v>
          </cell>
        </row>
        <row r="1002">
          <cell r="B1002" t="str">
            <v>09.101.000285.SER</v>
          </cell>
          <cell r="C1002" t="str">
            <v>Rufo de chapa de aço galvanizado nº 26 desenvolvimento 33 cm</v>
          </cell>
          <cell r="D1002" t="str">
            <v>m</v>
          </cell>
          <cell r="E1002">
            <v>39.76</v>
          </cell>
          <cell r="F1002">
            <v>15.46</v>
          </cell>
          <cell r="G1002">
            <v>55.22</v>
          </cell>
          <cell r="H1002" t="str">
            <v>PINI</v>
          </cell>
        </row>
        <row r="1003">
          <cell r="B1003" t="str">
            <v>09.101.000300.SER</v>
          </cell>
          <cell r="C1003" t="str">
            <v>Rufo de fibrocimento direito ou esquerdo para telha estrutural com largura útil 490 mm</v>
          </cell>
          <cell r="D1003" t="str">
            <v>m</v>
          </cell>
          <cell r="E1003">
            <v>83.35</v>
          </cell>
          <cell r="F1003">
            <v>1.55</v>
          </cell>
          <cell r="G1003">
            <v>84.89</v>
          </cell>
          <cell r="H1003" t="str">
            <v>PINI</v>
          </cell>
        </row>
        <row r="1004">
          <cell r="B1004" t="str">
            <v>09.101.000305.SER</v>
          </cell>
          <cell r="C1004" t="str">
            <v>Rufo de fibrocimento direito ou esquerdo para telha perfil ondulado com largura útil 500 mm</v>
          </cell>
          <cell r="D1004" t="str">
            <v>m</v>
          </cell>
          <cell r="E1004">
            <v>68.709999999999994</v>
          </cell>
          <cell r="F1004">
            <v>2.16</v>
          </cell>
          <cell r="G1004">
            <v>70.87</v>
          </cell>
          <cell r="H1004" t="str">
            <v>PINI</v>
          </cell>
        </row>
        <row r="1005">
          <cell r="B1005" t="str">
            <v>09.101.000310.SER</v>
          </cell>
          <cell r="C1005" t="str">
            <v>Rufo de fibrocimento direito ou esquerdo para telha perfil ondulado e=6 ou 8 mm</v>
          </cell>
          <cell r="D1005" t="str">
            <v>m</v>
          </cell>
          <cell r="E1005">
            <v>51.13</v>
          </cell>
          <cell r="F1005">
            <v>2.4700000000000002</v>
          </cell>
          <cell r="G1005">
            <v>53.6</v>
          </cell>
          <cell r="H1005" t="str">
            <v>PINI</v>
          </cell>
        </row>
        <row r="1006">
          <cell r="B1006" t="str">
            <v>09.101.000400.SER</v>
          </cell>
          <cell r="C1006" t="str">
            <v>Calha beiral PVC semicircular, Ø 125 mm incluíndo emenda, esquadro, bocal, terminal, suporte e vedação, não incluído condutor</v>
          </cell>
          <cell r="D1006" t="str">
            <v>m</v>
          </cell>
          <cell r="E1006">
            <v>187.35</v>
          </cell>
          <cell r="F1006">
            <v>16.43</v>
          </cell>
          <cell r="G1006">
            <v>203.78</v>
          </cell>
          <cell r="H1006" t="str">
            <v>PINI</v>
          </cell>
        </row>
        <row r="1007">
          <cell r="B1007" t="str">
            <v>09.101.000405.SER</v>
          </cell>
          <cell r="C1007" t="str">
            <v>Condutor para calha PVC, circular Ø 88 mm, incluíndo conexões e braçadeiras</v>
          </cell>
          <cell r="D1007" t="str">
            <v>m</v>
          </cell>
          <cell r="E1007">
            <v>132.69999999999999</v>
          </cell>
          <cell r="F1007">
            <v>7.23</v>
          </cell>
          <cell r="G1007">
            <v>139.93</v>
          </cell>
          <cell r="H1007" t="str">
            <v>PINI</v>
          </cell>
        </row>
        <row r="1008">
          <cell r="B1008" t="str">
            <v>09.101.000410.SER</v>
          </cell>
          <cell r="C1008" t="str">
            <v>Calha PVC moldura 89 x 132 mm, incluíndo emenda, esquadro, bocal, terminal, suporte e vedação, não incluído condutor</v>
          </cell>
          <cell r="D1008" t="str">
            <v>m</v>
          </cell>
          <cell r="E1008">
            <v>296.63</v>
          </cell>
          <cell r="F1008">
            <v>16.43</v>
          </cell>
          <cell r="G1008">
            <v>313.06</v>
          </cell>
          <cell r="H1008" t="str">
            <v>PINI</v>
          </cell>
        </row>
        <row r="1009">
          <cell r="B1009" t="str">
            <v>09.101.000415.SER</v>
          </cell>
          <cell r="C1009" t="str">
            <v>Condutor para calha PVC retangular 65 x 110 mm, incluindo conexões e braçadeiras</v>
          </cell>
          <cell r="D1009" t="str">
            <v>m</v>
          </cell>
          <cell r="E1009">
            <v>142.88999999999999</v>
          </cell>
          <cell r="F1009">
            <v>7.23</v>
          </cell>
          <cell r="G1009">
            <v>150.12</v>
          </cell>
          <cell r="H1009" t="str">
            <v>PINI</v>
          </cell>
        </row>
        <row r="1010">
          <cell r="B1010">
            <v>0</v>
          </cell>
          <cell r="C1010">
            <v>0</v>
          </cell>
          <cell r="D1010">
            <v>0</v>
          </cell>
          <cell r="E1010">
            <v>0</v>
          </cell>
          <cell r="F1010">
            <v>0</v>
          </cell>
          <cell r="G1010">
            <v>0</v>
          </cell>
          <cell r="H1010" t="str">
            <v>PINI</v>
          </cell>
        </row>
        <row r="1011">
          <cell r="B1011" t="str">
            <v>09.102</v>
          </cell>
          <cell r="C1011" t="str">
            <v>Domos / iluminação zenital</v>
          </cell>
          <cell r="D1011">
            <v>0</v>
          </cell>
          <cell r="E1011">
            <v>0</v>
          </cell>
          <cell r="F1011">
            <v>0</v>
          </cell>
          <cell r="G1011">
            <v>0</v>
          </cell>
          <cell r="H1011" t="str">
            <v>PINI</v>
          </cell>
        </row>
        <row r="1012">
          <cell r="B1012" t="str">
            <v>09.102.000005.SER</v>
          </cell>
          <cell r="C1012" t="str">
            <v>Domo de acrílico com ou sem ventilação,1,25 m x 1,25 m</v>
          </cell>
          <cell r="D1012" t="str">
            <v>m²</v>
          </cell>
          <cell r="E1012">
            <v>664.46</v>
          </cell>
          <cell r="F1012">
            <v>30.91</v>
          </cell>
          <cell r="G1012">
            <v>695.37</v>
          </cell>
          <cell r="H1012" t="str">
            <v>PINI</v>
          </cell>
        </row>
        <row r="1013">
          <cell r="B1013" t="str">
            <v>09.102.000010.SER</v>
          </cell>
          <cell r="C1013" t="str">
            <v>Domo de fibra de vidro, com ou sem ventilação, 1 m x 1 m</v>
          </cell>
          <cell r="D1013" t="str">
            <v>m²</v>
          </cell>
          <cell r="E1013">
            <v>886.42</v>
          </cell>
          <cell r="F1013">
            <v>30.91</v>
          </cell>
          <cell r="G1013">
            <v>917.33</v>
          </cell>
          <cell r="H1013" t="str">
            <v>PINI</v>
          </cell>
        </row>
        <row r="1014">
          <cell r="B1014" t="str">
            <v>09.102.000015.SER</v>
          </cell>
          <cell r="C1014" t="str">
            <v>Domo modular de fibra de vidro</v>
          </cell>
          <cell r="D1014" t="str">
            <v>m²</v>
          </cell>
          <cell r="E1014">
            <v>1461.82</v>
          </cell>
          <cell r="F1014">
            <v>15.46</v>
          </cell>
          <cell r="G1014">
            <v>1477.28</v>
          </cell>
          <cell r="H1014" t="str">
            <v>PINI</v>
          </cell>
        </row>
        <row r="1015">
          <cell r="B1015">
            <v>0</v>
          </cell>
          <cell r="C1015">
            <v>0</v>
          </cell>
          <cell r="D1015">
            <v>0</v>
          </cell>
          <cell r="E1015">
            <v>0</v>
          </cell>
          <cell r="F1015">
            <v>0</v>
          </cell>
          <cell r="G1015">
            <v>0</v>
          </cell>
          <cell r="H1015" t="str">
            <v>PINI</v>
          </cell>
        </row>
        <row r="1016">
          <cell r="B1016" t="str">
            <v>09.103</v>
          </cell>
          <cell r="C1016" t="str">
            <v>Estruturas</v>
          </cell>
          <cell r="D1016">
            <v>0</v>
          </cell>
          <cell r="E1016">
            <v>0</v>
          </cell>
          <cell r="F1016">
            <v>0</v>
          </cell>
          <cell r="G1016">
            <v>0</v>
          </cell>
          <cell r="H1016" t="str">
            <v>PINI</v>
          </cell>
        </row>
        <row r="1017">
          <cell r="B1017" t="str">
            <v>09.103.000005.SER</v>
          </cell>
          <cell r="C1017" t="str">
            <v>Estrutura de aço para cobertura em arco, espaçamento entre arcos 4 m, vão 15 m</v>
          </cell>
          <cell r="D1017" t="str">
            <v>m²</v>
          </cell>
          <cell r="E1017">
            <v>241.05</v>
          </cell>
          <cell r="F1017">
            <v>0</v>
          </cell>
          <cell r="G1017">
            <v>241.05</v>
          </cell>
          <cell r="H1017" t="str">
            <v>PINI</v>
          </cell>
        </row>
        <row r="1018">
          <cell r="B1018" t="str">
            <v>09.103.000007.SER</v>
          </cell>
          <cell r="C1018" t="str">
            <v>Estrutura de aço para cobertura em arco, espaçamento entre arcos 5 m, vão 20 m</v>
          </cell>
          <cell r="D1018" t="str">
            <v>m²</v>
          </cell>
          <cell r="E1018">
            <v>255.96</v>
          </cell>
          <cell r="F1018">
            <v>0</v>
          </cell>
          <cell r="G1018">
            <v>255.96</v>
          </cell>
          <cell r="H1018" t="str">
            <v>PINI</v>
          </cell>
        </row>
        <row r="1019">
          <cell r="B1019" t="str">
            <v>09.103.000009.SER</v>
          </cell>
          <cell r="C1019" t="str">
            <v>Estrutura de aço para cobertura em arco, espaçamento entre arcos 6 m, vão 25 m</v>
          </cell>
          <cell r="D1019" t="str">
            <v>m²</v>
          </cell>
          <cell r="E1019">
            <v>273.35000000000002</v>
          </cell>
          <cell r="F1019">
            <v>0</v>
          </cell>
          <cell r="G1019">
            <v>273.35000000000002</v>
          </cell>
          <cell r="H1019" t="str">
            <v>PINI</v>
          </cell>
        </row>
        <row r="1020">
          <cell r="B1020" t="str">
            <v>09.103.000011.SER</v>
          </cell>
          <cell r="C1020" t="str">
            <v>Estrutura de aço para cobertura em arco, espaçamento entre arcos 6 m, vão 30 m</v>
          </cell>
          <cell r="D1020" t="str">
            <v>m²</v>
          </cell>
          <cell r="E1020">
            <v>283.29000000000002</v>
          </cell>
          <cell r="F1020">
            <v>0</v>
          </cell>
          <cell r="G1020">
            <v>283.29000000000002</v>
          </cell>
          <cell r="H1020" t="str">
            <v>PINI</v>
          </cell>
        </row>
        <row r="1021">
          <cell r="B1021" t="str">
            <v>09.103.000013.SER</v>
          </cell>
          <cell r="C1021" t="str">
            <v>Estrutura de aço para cobertura em shed, espaçamento entre tesouras 7 m, vão 15 m</v>
          </cell>
          <cell r="D1021" t="str">
            <v>m²</v>
          </cell>
          <cell r="E1021">
            <v>347.9</v>
          </cell>
          <cell r="F1021">
            <v>0</v>
          </cell>
          <cell r="G1021">
            <v>347.9</v>
          </cell>
          <cell r="H1021" t="str">
            <v>PINI</v>
          </cell>
        </row>
        <row r="1022">
          <cell r="B1022" t="str">
            <v>09.103.000015.SER</v>
          </cell>
          <cell r="C1022" t="str">
            <v>Estrutura de aço para cobertura em shed, espaçamento entre tesouras 10 m, vão 20 m</v>
          </cell>
          <cell r="D1022" t="str">
            <v>m²</v>
          </cell>
          <cell r="E1022">
            <v>372.75</v>
          </cell>
          <cell r="F1022">
            <v>0</v>
          </cell>
          <cell r="G1022">
            <v>372.75</v>
          </cell>
          <cell r="H1022" t="str">
            <v>PINI</v>
          </cell>
        </row>
        <row r="1023">
          <cell r="B1023" t="str">
            <v>09.103.000017.SER</v>
          </cell>
          <cell r="C1023" t="str">
            <v>Estrutura de aço para cobertura em shed, espaçamento entre tesouras 10 m, vão 25 m</v>
          </cell>
          <cell r="D1023" t="str">
            <v>m²</v>
          </cell>
          <cell r="E1023">
            <v>397.6</v>
          </cell>
          <cell r="F1023">
            <v>0</v>
          </cell>
          <cell r="G1023">
            <v>397.6</v>
          </cell>
          <cell r="H1023" t="str">
            <v>PINI</v>
          </cell>
        </row>
        <row r="1024">
          <cell r="B1024" t="str">
            <v>09.103.000019.SER</v>
          </cell>
          <cell r="C1024" t="str">
            <v>Estrutura de aço para cobertura em shed, espaçamento entre tesouras 12 m, vão 30 m</v>
          </cell>
          <cell r="D1024" t="str">
            <v>m²</v>
          </cell>
          <cell r="E1024">
            <v>422.45</v>
          </cell>
          <cell r="F1024">
            <v>0</v>
          </cell>
          <cell r="G1024">
            <v>422.45</v>
          </cell>
          <cell r="H1024" t="str">
            <v>PINI</v>
          </cell>
        </row>
        <row r="1025">
          <cell r="B1025" t="str">
            <v>09.103.000021.SER</v>
          </cell>
          <cell r="C1025" t="str">
            <v>Estrutura de aço para cobertura duas águas com lanternim, espaçamento entre tesouras 4 m, vão 15 m</v>
          </cell>
          <cell r="D1025" t="str">
            <v>m²</v>
          </cell>
          <cell r="E1025">
            <v>347.9</v>
          </cell>
          <cell r="F1025">
            <v>0</v>
          </cell>
          <cell r="G1025">
            <v>347.9</v>
          </cell>
          <cell r="H1025" t="str">
            <v>PINI</v>
          </cell>
        </row>
        <row r="1026">
          <cell r="B1026" t="str">
            <v>09.103.000023.SER</v>
          </cell>
          <cell r="C1026" t="str">
            <v>Estrutura de aço para cobertura duas águas com lanternim, espaçamento entre tesouras 5 m, vão 20 m</v>
          </cell>
          <cell r="D1026" t="str">
            <v>m²</v>
          </cell>
          <cell r="E1026">
            <v>372.75</v>
          </cell>
          <cell r="F1026">
            <v>0</v>
          </cell>
          <cell r="G1026">
            <v>372.75</v>
          </cell>
          <cell r="H1026" t="str">
            <v>PINI</v>
          </cell>
        </row>
        <row r="1027">
          <cell r="B1027" t="str">
            <v>09.103.000025.SER</v>
          </cell>
          <cell r="C1027" t="str">
            <v>Estrutura de aço para cobertura duas águas com lanternim, espaçamento entre tesouras 5 m, vão 25 m</v>
          </cell>
          <cell r="D1027" t="str">
            <v>m²</v>
          </cell>
          <cell r="E1027">
            <v>397.6</v>
          </cell>
          <cell r="F1027">
            <v>0</v>
          </cell>
          <cell r="G1027">
            <v>397.6</v>
          </cell>
          <cell r="H1027" t="str">
            <v>PINI</v>
          </cell>
        </row>
        <row r="1028">
          <cell r="B1028" t="str">
            <v>09.103.000027.SER</v>
          </cell>
          <cell r="C1028" t="str">
            <v>Estrutura de aço para cobertura duas águas com lanternim, espaçamento entre tesouras 5 m, vão 30 m</v>
          </cell>
          <cell r="D1028" t="str">
            <v>m²</v>
          </cell>
          <cell r="E1028">
            <v>447.3</v>
          </cell>
          <cell r="F1028">
            <v>0</v>
          </cell>
          <cell r="G1028">
            <v>447.3</v>
          </cell>
          <cell r="H1028" t="str">
            <v>PINI</v>
          </cell>
        </row>
        <row r="1029">
          <cell r="B1029" t="str">
            <v>09.103.000029.SER</v>
          </cell>
          <cell r="C1029" t="str">
            <v>Estrutura de aço para cobertura duas águas sem lanternim, espaçamento entre tesouras 4 m, vão 15 m</v>
          </cell>
          <cell r="D1029" t="str">
            <v>m²</v>
          </cell>
          <cell r="E1029">
            <v>260.93</v>
          </cell>
          <cell r="F1029">
            <v>0</v>
          </cell>
          <cell r="G1029">
            <v>260.93</v>
          </cell>
          <cell r="H1029" t="str">
            <v>PINI</v>
          </cell>
        </row>
        <row r="1030">
          <cell r="B1030" t="str">
            <v>09.103.000031.SER</v>
          </cell>
          <cell r="C1030" t="str">
            <v>Estrutura de aço para cobertura duas águas sem lanternim, espaçamento entre tesouras 5 m, vão 20 m</v>
          </cell>
          <cell r="D1030" t="str">
            <v>m²</v>
          </cell>
          <cell r="E1030">
            <v>275.83999999999997</v>
          </cell>
          <cell r="F1030">
            <v>0</v>
          </cell>
          <cell r="G1030">
            <v>275.83999999999997</v>
          </cell>
          <cell r="H1030" t="str">
            <v>PINI</v>
          </cell>
        </row>
        <row r="1031">
          <cell r="B1031" t="str">
            <v>09.103.000033.SER</v>
          </cell>
          <cell r="C1031" t="str">
            <v>Estrutura de aço para cobertura duas águas sem lanternim, espaçamento entre tesouras 5 m, vão 25 m</v>
          </cell>
          <cell r="D1031" t="str">
            <v>m²</v>
          </cell>
          <cell r="E1031">
            <v>315.60000000000002</v>
          </cell>
          <cell r="F1031">
            <v>0</v>
          </cell>
          <cell r="G1031">
            <v>315.60000000000002</v>
          </cell>
          <cell r="H1031" t="str">
            <v>PINI</v>
          </cell>
        </row>
        <row r="1032">
          <cell r="B1032" t="str">
            <v>09.103.000035.SER</v>
          </cell>
          <cell r="C1032" t="str">
            <v>Estrutura de aço para cobertura duas águas sem lanternim, espaçamento entre tesouras 5 m, vão 30 m</v>
          </cell>
          <cell r="D1032" t="str">
            <v>m²</v>
          </cell>
          <cell r="E1032">
            <v>328.02</v>
          </cell>
          <cell r="F1032">
            <v>0</v>
          </cell>
          <cell r="G1032">
            <v>328.02</v>
          </cell>
          <cell r="H1032" t="str">
            <v>PINI</v>
          </cell>
        </row>
        <row r="1033">
          <cell r="B1033" t="str">
            <v>09.103.000037.SER</v>
          </cell>
          <cell r="C1033" t="str">
            <v>Estrutura de alumínio em arco, espaçamento entre arcos de 3 a 6 m, vão de 20 m</v>
          </cell>
          <cell r="D1033" t="str">
            <v>m²</v>
          </cell>
          <cell r="E1033">
            <v>249.56</v>
          </cell>
          <cell r="F1033">
            <v>89.16</v>
          </cell>
          <cell r="G1033">
            <v>338.72</v>
          </cell>
          <cell r="H1033" t="str">
            <v>PINI</v>
          </cell>
        </row>
        <row r="1034">
          <cell r="B1034" t="str">
            <v>09.103.000039.SER</v>
          </cell>
          <cell r="C1034" t="str">
            <v>Estrutura de alumínio em arco, espaçamento entre arcos de 3 a 6 m, vão de 30 m</v>
          </cell>
          <cell r="D1034" t="str">
            <v>m²</v>
          </cell>
          <cell r="E1034">
            <v>315.62</v>
          </cell>
          <cell r="F1034">
            <v>89.16</v>
          </cell>
          <cell r="G1034">
            <v>404.78</v>
          </cell>
          <cell r="H1034" t="str">
            <v>PINI</v>
          </cell>
        </row>
        <row r="1035">
          <cell r="B1035" t="str">
            <v>09.103.000041.SER</v>
          </cell>
          <cell r="C1035" t="str">
            <v>Estrutura de alumínio em arco, espaçamento entre arcos de 3 a 6 m, vão de 40 m</v>
          </cell>
          <cell r="D1035" t="str">
            <v>m²</v>
          </cell>
          <cell r="E1035">
            <v>381.68</v>
          </cell>
          <cell r="F1035">
            <v>89.16</v>
          </cell>
          <cell r="G1035">
            <v>470.84</v>
          </cell>
          <cell r="H1035" t="str">
            <v>PINI</v>
          </cell>
        </row>
        <row r="1036">
          <cell r="B1036" t="str">
            <v>09.103.000043.SER</v>
          </cell>
          <cell r="C1036" t="str">
            <v>Estrutura de alumínio em duas águas, espaçamento entre tesouras de 3 a 6 m, vão de 20 m</v>
          </cell>
          <cell r="D1036" t="str">
            <v>m²</v>
          </cell>
          <cell r="E1036">
            <v>278.92</v>
          </cell>
          <cell r="F1036">
            <v>89.16</v>
          </cell>
          <cell r="G1036">
            <v>368.08</v>
          </cell>
          <cell r="H1036" t="str">
            <v>PINI</v>
          </cell>
        </row>
        <row r="1037">
          <cell r="B1037" t="str">
            <v>09.103.000045.SER</v>
          </cell>
          <cell r="C1037" t="str">
            <v>Estrutura de alumínio em duas águas, espaçamento entre tesouras de 3 a 6 m, vão de 25 m</v>
          </cell>
          <cell r="D1037" t="str">
            <v>m²</v>
          </cell>
          <cell r="E1037">
            <v>322.95999999999998</v>
          </cell>
          <cell r="F1037">
            <v>89.16</v>
          </cell>
          <cell r="G1037">
            <v>412.12</v>
          </cell>
          <cell r="H1037" t="str">
            <v>PINI</v>
          </cell>
        </row>
        <row r="1038">
          <cell r="B1038" t="str">
            <v>09.103.000047.SER</v>
          </cell>
          <cell r="C1038" t="str">
            <v>Estrutura de alumínio em duas águas, espaçamento entre tesouras de 3 a 6 m, vão de 30 m</v>
          </cell>
          <cell r="D1038" t="str">
            <v>m²</v>
          </cell>
          <cell r="E1038">
            <v>367</v>
          </cell>
          <cell r="F1038">
            <v>89.16</v>
          </cell>
          <cell r="G1038">
            <v>456.16</v>
          </cell>
          <cell r="H1038" t="str">
            <v>PINI</v>
          </cell>
        </row>
        <row r="1039">
          <cell r="B1039" t="str">
            <v>09.103.000049.SER</v>
          </cell>
          <cell r="C1039" t="str">
            <v>Estrutura de alumínio em duas águas, espaçamento entre tesouras de 3 a 6 m, vão de 40 m</v>
          </cell>
          <cell r="D1039" t="str">
            <v>m²</v>
          </cell>
          <cell r="E1039">
            <v>440.4</v>
          </cell>
          <cell r="F1039">
            <v>89.16</v>
          </cell>
          <cell r="G1039">
            <v>529.55999999999995</v>
          </cell>
          <cell r="H1039" t="str">
            <v>PINI</v>
          </cell>
        </row>
        <row r="1040">
          <cell r="B1040" t="str">
            <v>09.103.000051.SER</v>
          </cell>
          <cell r="C1040" t="str">
            <v>Estrutura de madeira para telha cerâmica ou de concreto, vão de 3 a 7 m</v>
          </cell>
          <cell r="D1040" t="str">
            <v>m²</v>
          </cell>
          <cell r="E1040">
            <v>213.92</v>
          </cell>
          <cell r="F1040">
            <v>40.28</v>
          </cell>
          <cell r="G1040">
            <v>254.2</v>
          </cell>
          <cell r="H1040" t="str">
            <v>PINI</v>
          </cell>
        </row>
        <row r="1041">
          <cell r="B1041" t="str">
            <v>09.103.000053.SER</v>
          </cell>
          <cell r="C1041" t="str">
            <v>Estrutura de madeira para telha cerâmica ou de concreto, vão de 7 a 10 m</v>
          </cell>
          <cell r="D1041" t="str">
            <v>m²</v>
          </cell>
          <cell r="E1041">
            <v>299.87</v>
          </cell>
          <cell r="F1041">
            <v>74.44</v>
          </cell>
          <cell r="G1041">
            <v>374.31</v>
          </cell>
          <cell r="H1041" t="str">
            <v>PINI</v>
          </cell>
        </row>
        <row r="1042">
          <cell r="B1042" t="str">
            <v>09.103.000055.SER</v>
          </cell>
          <cell r="C1042" t="str">
            <v>Estrutura de madeira para telha cerâmica ou de concreto, vão de 10 a 13 m</v>
          </cell>
          <cell r="D1042" t="str">
            <v>m²</v>
          </cell>
          <cell r="E1042">
            <v>386.04</v>
          </cell>
          <cell r="F1042">
            <v>113.76</v>
          </cell>
          <cell r="G1042">
            <v>499.79</v>
          </cell>
          <cell r="H1042" t="str">
            <v>PINI</v>
          </cell>
        </row>
        <row r="1043">
          <cell r="B1043" t="str">
            <v>09.103.000057.SER</v>
          </cell>
          <cell r="C1043" t="str">
            <v>Estrutura de madeira para telha cerâmica ou de concreto, ancorada em laje ou parede</v>
          </cell>
          <cell r="D1043" t="str">
            <v>m²</v>
          </cell>
          <cell r="E1043">
            <v>133.1</v>
          </cell>
          <cell r="F1043">
            <v>38.67</v>
          </cell>
          <cell r="G1043">
            <v>171.77</v>
          </cell>
          <cell r="H1043" t="str">
            <v>PINI</v>
          </cell>
        </row>
        <row r="1044">
          <cell r="B1044" t="str">
            <v>09.103.000059.SER</v>
          </cell>
          <cell r="C1044" t="str">
            <v>Estrutura de madeira para telha estrutural de fibrocimento, ancorada em laje ou parede</v>
          </cell>
          <cell r="D1044" t="str">
            <v>m²</v>
          </cell>
          <cell r="E1044">
            <v>51.9</v>
          </cell>
          <cell r="F1044">
            <v>8.86</v>
          </cell>
          <cell r="G1044">
            <v>60.76</v>
          </cell>
          <cell r="H1044" t="str">
            <v>PINI</v>
          </cell>
        </row>
        <row r="1045">
          <cell r="B1045" t="str">
            <v>09.103.000061.SER</v>
          </cell>
          <cell r="C1045" t="str">
            <v>Estrutura de madeira para telha ondulada de fibrocimento, alumínio ou plástica, vão de 10 m</v>
          </cell>
          <cell r="D1045" t="str">
            <v>m²</v>
          </cell>
          <cell r="E1045">
            <v>248.01</v>
          </cell>
          <cell r="F1045">
            <v>57.04</v>
          </cell>
          <cell r="G1045">
            <v>305.05</v>
          </cell>
          <cell r="H1045" t="str">
            <v>PINI</v>
          </cell>
        </row>
        <row r="1046">
          <cell r="B1046" t="str">
            <v>09.103.000063.SER</v>
          </cell>
          <cell r="C1046" t="str">
            <v>Estrutura de madeira para telha ondulada de fibrocimento, alumínio ou plástica, vão de 15 m</v>
          </cell>
          <cell r="D1046" t="str">
            <v>m²</v>
          </cell>
          <cell r="E1046">
            <v>285.32</v>
          </cell>
          <cell r="F1046">
            <v>63.81</v>
          </cell>
          <cell r="G1046">
            <v>349.12</v>
          </cell>
          <cell r="H1046" t="str">
            <v>PINI</v>
          </cell>
        </row>
        <row r="1047">
          <cell r="B1047" t="str">
            <v>09.103.000065.SER</v>
          </cell>
          <cell r="C1047" t="str">
            <v>Estrutura de madeira para telha ondulada de fibrocimento, alumínio ou plástica, vão de 20 m</v>
          </cell>
          <cell r="D1047" t="str">
            <v>m²</v>
          </cell>
          <cell r="E1047">
            <v>331.62</v>
          </cell>
          <cell r="F1047">
            <v>77.02</v>
          </cell>
          <cell r="G1047">
            <v>408.64</v>
          </cell>
          <cell r="H1047" t="str">
            <v>PINI</v>
          </cell>
        </row>
        <row r="1048">
          <cell r="B1048" t="str">
            <v>09.103.000067.SER</v>
          </cell>
          <cell r="C1048" t="str">
            <v>Estrutura de madeira para telha ondulada de fibrocimento, alumínio ou plástica, ancorada em laje ou parede</v>
          </cell>
          <cell r="D1048" t="str">
            <v>m²</v>
          </cell>
          <cell r="E1048">
            <v>64.72</v>
          </cell>
          <cell r="F1048">
            <v>29</v>
          </cell>
          <cell r="G1048">
            <v>93.73</v>
          </cell>
          <cell r="H1048" t="str">
            <v>PINI</v>
          </cell>
        </row>
        <row r="1049">
          <cell r="B1049">
            <v>0</v>
          </cell>
          <cell r="C1049">
            <v>0</v>
          </cell>
          <cell r="D1049">
            <v>0</v>
          </cell>
          <cell r="E1049">
            <v>0</v>
          </cell>
          <cell r="F1049">
            <v>0</v>
          </cell>
          <cell r="G1049">
            <v>0</v>
          </cell>
          <cell r="H1049" t="str">
            <v>PINI</v>
          </cell>
        </row>
        <row r="1050">
          <cell r="B1050" t="str">
            <v>09.104</v>
          </cell>
          <cell r="C1050" t="str">
            <v>Serviços relacionados</v>
          </cell>
          <cell r="D1050">
            <v>0</v>
          </cell>
          <cell r="E1050">
            <v>0</v>
          </cell>
          <cell r="F1050">
            <v>0</v>
          </cell>
          <cell r="G1050">
            <v>0</v>
          </cell>
          <cell r="H1050" t="str">
            <v>PINI</v>
          </cell>
        </row>
        <row r="1051">
          <cell r="B1051" t="str">
            <v>09.104.000005.SER</v>
          </cell>
          <cell r="C1051" t="str">
            <v>Emboçamento da última fiada de telha cerâmica com argamassa de cimento, cal e areia 1:2:9</v>
          </cell>
          <cell r="D1051" t="str">
            <v>m</v>
          </cell>
          <cell r="E1051">
            <v>1.23</v>
          </cell>
          <cell r="F1051">
            <v>9.6</v>
          </cell>
          <cell r="G1051">
            <v>10.83</v>
          </cell>
          <cell r="H1051" t="str">
            <v>PINI</v>
          </cell>
        </row>
        <row r="1052">
          <cell r="B1052" t="str">
            <v>09.104.000010.SER</v>
          </cell>
          <cell r="C1052" t="str">
            <v>Cumeeira para telha cerâmica emboçada com argamassa de cimento, cal e areia 1:2:9</v>
          </cell>
          <cell r="D1052" t="str">
            <v>m</v>
          </cell>
          <cell r="E1052">
            <v>11.91</v>
          </cell>
          <cell r="F1052">
            <v>15.82</v>
          </cell>
          <cell r="G1052">
            <v>27.73</v>
          </cell>
          <cell r="H1052" t="str">
            <v>PINI</v>
          </cell>
        </row>
        <row r="1053">
          <cell r="B1053" t="str">
            <v>09.104.000015.SER</v>
          </cell>
          <cell r="C1053" t="str">
            <v>Emboçamento de cumeeira para telha de concreto colorida com argamassa de cimento, cal e areia 1:2:9</v>
          </cell>
          <cell r="D1053" t="str">
            <v>m</v>
          </cell>
          <cell r="E1053">
            <v>37.659999999999997</v>
          </cell>
          <cell r="F1053">
            <v>15.82</v>
          </cell>
          <cell r="G1053">
            <v>53.48</v>
          </cell>
          <cell r="H1053" t="str">
            <v>PINI</v>
          </cell>
        </row>
        <row r="1054">
          <cell r="B1054">
            <v>0</v>
          </cell>
          <cell r="C1054">
            <v>0</v>
          </cell>
          <cell r="D1054">
            <v>0</v>
          </cell>
          <cell r="E1054">
            <v>0</v>
          </cell>
          <cell r="F1054">
            <v>0</v>
          </cell>
          <cell r="G1054">
            <v>0</v>
          </cell>
          <cell r="H1054" t="str">
            <v>PINI</v>
          </cell>
        </row>
        <row r="1055">
          <cell r="B1055" t="str">
            <v>09.105</v>
          </cell>
          <cell r="C1055" t="str">
            <v>Telhas</v>
          </cell>
          <cell r="D1055">
            <v>0</v>
          </cell>
          <cell r="E1055">
            <v>0</v>
          </cell>
          <cell r="F1055">
            <v>0</v>
          </cell>
          <cell r="G1055">
            <v>0</v>
          </cell>
          <cell r="H1055" t="str">
            <v>PINI</v>
          </cell>
        </row>
        <row r="1056">
          <cell r="B1056">
            <v>0</v>
          </cell>
          <cell r="C1056">
            <v>0</v>
          </cell>
          <cell r="D1056">
            <v>0</v>
          </cell>
          <cell r="E1056">
            <v>0</v>
          </cell>
          <cell r="F1056">
            <v>0</v>
          </cell>
          <cell r="G1056">
            <v>0</v>
          </cell>
          <cell r="H1056" t="str">
            <v>PINI</v>
          </cell>
        </row>
        <row r="1057">
          <cell r="B1057" t="str">
            <v>09.105.0</v>
          </cell>
          <cell r="C1057" t="str">
            <v>Composições TCPO</v>
          </cell>
          <cell r="D1057">
            <v>0</v>
          </cell>
          <cell r="E1057">
            <v>0</v>
          </cell>
          <cell r="F1057">
            <v>0</v>
          </cell>
          <cell r="G1057">
            <v>0</v>
          </cell>
          <cell r="H1057" t="str">
            <v>PINI</v>
          </cell>
        </row>
        <row r="1058">
          <cell r="B1058" t="str">
            <v>09.105.000005.SER</v>
          </cell>
          <cell r="C1058" t="str">
            <v>Cobertura com telha cerâmica tipo francesa, inclinação 35%</v>
          </cell>
          <cell r="D1058" t="str">
            <v>m²</v>
          </cell>
          <cell r="E1058">
            <v>54.06</v>
          </cell>
          <cell r="F1058">
            <v>5.58</v>
          </cell>
          <cell r="G1058">
            <v>59.64</v>
          </cell>
          <cell r="H1058" t="str">
            <v>PINI</v>
          </cell>
        </row>
        <row r="1059">
          <cell r="B1059" t="str">
            <v>09.105.000010.SER</v>
          </cell>
          <cell r="C1059" t="str">
            <v>Cobertura com telha cerâmica tipo paulista com argamassa de cimento, cal e areia 1:2:9, inclinação 35%</v>
          </cell>
          <cell r="D1059" t="str">
            <v>m²</v>
          </cell>
          <cell r="E1059">
            <v>97.61</v>
          </cell>
          <cell r="F1059">
            <v>53.99</v>
          </cell>
          <cell r="G1059">
            <v>151.6</v>
          </cell>
          <cell r="H1059" t="str">
            <v>PINI</v>
          </cell>
        </row>
        <row r="1060">
          <cell r="B1060" t="str">
            <v>09.105.000015.SER</v>
          </cell>
          <cell r="C1060" t="str">
            <v>Cobertura com telha cerâmica tipo plan, inclinação 35%</v>
          </cell>
          <cell r="D1060" t="str">
            <v>m²</v>
          </cell>
          <cell r="E1060">
            <v>80.36</v>
          </cell>
          <cell r="F1060">
            <v>11.33</v>
          </cell>
          <cell r="G1060">
            <v>91.69</v>
          </cell>
          <cell r="H1060" t="str">
            <v>PINI</v>
          </cell>
        </row>
        <row r="1061">
          <cell r="B1061" t="str">
            <v>09.105.000020.SER</v>
          </cell>
          <cell r="C1061" t="str">
            <v>Cobertura com telha cerâmica tipo telhão colonial, com argamassa de cimento, cal e areia 1:2:9, inclinação 35%</v>
          </cell>
          <cell r="D1061" t="str">
            <v>m²</v>
          </cell>
          <cell r="E1061">
            <v>69.58</v>
          </cell>
          <cell r="F1061">
            <v>34.57</v>
          </cell>
          <cell r="G1061">
            <v>104.15</v>
          </cell>
          <cell r="H1061" t="str">
            <v>PINI</v>
          </cell>
        </row>
        <row r="1062">
          <cell r="B1062" t="str">
            <v>09.105.000050.SER</v>
          </cell>
          <cell r="C1062" t="str">
            <v>Cobertura com telha de alumínio envernizada ou pintada, perfil ondulado # 0,4 mm</v>
          </cell>
          <cell r="D1062" t="str">
            <v>m²</v>
          </cell>
          <cell r="E1062">
            <v>93.51</v>
          </cell>
          <cell r="F1062">
            <v>9.67</v>
          </cell>
          <cell r="G1062">
            <v>103.18</v>
          </cell>
          <cell r="H1062" t="str">
            <v>PINI</v>
          </cell>
        </row>
        <row r="1063">
          <cell r="B1063" t="str">
            <v>09.105.000055.SER</v>
          </cell>
          <cell r="C1063" t="str">
            <v>Cobertura com telha de alumínio envernizada ou pintada, perfil trapezoidal # 0,5 mm</v>
          </cell>
          <cell r="D1063" t="str">
            <v>m²</v>
          </cell>
          <cell r="E1063">
            <v>112.3</v>
          </cell>
          <cell r="F1063">
            <v>9.67</v>
          </cell>
          <cell r="G1063">
            <v>121.97</v>
          </cell>
          <cell r="H1063" t="str">
            <v>PINI</v>
          </cell>
        </row>
        <row r="1064">
          <cell r="B1064" t="str">
            <v>09.105.000060.SER</v>
          </cell>
          <cell r="C1064" t="str">
            <v>Cobertura com telha de alumínio envernizada ou pintada, perfil trapezoidal # 0,6 mm</v>
          </cell>
          <cell r="D1064" t="str">
            <v>m²</v>
          </cell>
          <cell r="E1064">
            <v>131.1</v>
          </cell>
          <cell r="F1064">
            <v>9.67</v>
          </cell>
          <cell r="G1064">
            <v>140.77000000000001</v>
          </cell>
          <cell r="H1064" t="str">
            <v>PINI</v>
          </cell>
        </row>
        <row r="1065">
          <cell r="B1065" t="str">
            <v>09.105.000065.SER</v>
          </cell>
          <cell r="C1065" t="str">
            <v>Cobertura com telha de alumínio envernizada ou pintada, perfil ondulado # 0,7 mm</v>
          </cell>
          <cell r="D1065" t="str">
            <v>m²</v>
          </cell>
          <cell r="E1065">
            <v>150.41999999999999</v>
          </cell>
          <cell r="F1065">
            <v>9.67</v>
          </cell>
          <cell r="G1065">
            <v>160.08000000000001</v>
          </cell>
          <cell r="H1065" t="str">
            <v>PINI</v>
          </cell>
        </row>
        <row r="1066">
          <cell r="B1066" t="str">
            <v>09.105.000070.SER</v>
          </cell>
          <cell r="C1066" t="str">
            <v>Cobertura com telha de alumínio envernizada ou pintada, perfil trapezoidal # 0,8 mm</v>
          </cell>
          <cell r="D1066" t="str">
            <v>m²</v>
          </cell>
          <cell r="E1066">
            <v>177.57</v>
          </cell>
          <cell r="F1066">
            <v>9.67</v>
          </cell>
          <cell r="G1066">
            <v>187.23</v>
          </cell>
          <cell r="H1066" t="str">
            <v>PINI</v>
          </cell>
        </row>
        <row r="1067">
          <cell r="B1067" t="str">
            <v>09.105.000075.SER</v>
          </cell>
          <cell r="C1067" t="str">
            <v>Cobertura com telha de alumínio envernizada ou pintada, perfil trapezoidal # 1 mm</v>
          </cell>
          <cell r="D1067" t="str">
            <v>m²</v>
          </cell>
          <cell r="E1067">
            <v>213.07</v>
          </cell>
          <cell r="F1067">
            <v>9.67</v>
          </cell>
          <cell r="G1067">
            <v>222.74</v>
          </cell>
          <cell r="H1067" t="str">
            <v>PINI</v>
          </cell>
        </row>
        <row r="1068">
          <cell r="B1068" t="str">
            <v>09.105.000080.SER</v>
          </cell>
          <cell r="C1068" t="str">
            <v>Cobertura com telha termoacústica de alumínio perfil trapezoidal # 30 mm, altura 70 mm</v>
          </cell>
          <cell r="D1068" t="str">
            <v>m²</v>
          </cell>
          <cell r="E1068">
            <v>285.11</v>
          </cell>
          <cell r="F1068">
            <v>6.8</v>
          </cell>
          <cell r="G1068">
            <v>291.91000000000003</v>
          </cell>
          <cell r="H1068" t="str">
            <v>PINI</v>
          </cell>
        </row>
        <row r="1069">
          <cell r="B1069" t="str">
            <v>09.105.000085.SER</v>
          </cell>
          <cell r="C1069" t="str">
            <v>Cumeeira de alumínio termoacústica, perfil trapezoidal</v>
          </cell>
          <cell r="D1069" t="str">
            <v>m</v>
          </cell>
          <cell r="E1069">
            <v>104.54</v>
          </cell>
          <cell r="F1069">
            <v>3.71</v>
          </cell>
          <cell r="G1069">
            <v>108.25</v>
          </cell>
          <cell r="H1069" t="str">
            <v>PINI</v>
          </cell>
        </row>
        <row r="1070">
          <cell r="B1070" t="str">
            <v>09.105.000100.SER</v>
          </cell>
          <cell r="C1070" t="str">
            <v>Cobertura com telha de concreto 30 x 32 cm, 10,4 un/m², 49 kg/m², inclinação acima de 30%</v>
          </cell>
          <cell r="D1070" t="str">
            <v>m²</v>
          </cell>
          <cell r="E1070">
            <v>41.09</v>
          </cell>
          <cell r="F1070">
            <v>20.010000000000002</v>
          </cell>
          <cell r="G1070">
            <v>61.1</v>
          </cell>
          <cell r="H1070" t="str">
            <v>PINI</v>
          </cell>
        </row>
        <row r="1071">
          <cell r="B1071" t="str">
            <v>09.105.000200.SER</v>
          </cell>
          <cell r="C1071" t="str">
            <v>Cumeeira articulada de fibrocimento para telha perfil com onda largura útil 500 mm</v>
          </cell>
          <cell r="D1071" t="str">
            <v>m</v>
          </cell>
          <cell r="E1071">
            <v>217.39</v>
          </cell>
          <cell r="F1071">
            <v>3.71</v>
          </cell>
          <cell r="G1071">
            <v>221.1</v>
          </cell>
          <cell r="H1071" t="str">
            <v>PINI</v>
          </cell>
        </row>
        <row r="1072">
          <cell r="B1072" t="str">
            <v>09.105.000205.SER</v>
          </cell>
          <cell r="C1072" t="str">
            <v>Cumeeira articulada de fibrocimento para telha perfil com onda largura útil 450 mm e=4mm</v>
          </cell>
          <cell r="D1072" t="str">
            <v>m</v>
          </cell>
          <cell r="E1072">
            <v>51.19</v>
          </cell>
          <cell r="F1072">
            <v>3.71</v>
          </cell>
          <cell r="G1072">
            <v>54.9</v>
          </cell>
          <cell r="H1072" t="str">
            <v>PINI</v>
          </cell>
        </row>
        <row r="1073">
          <cell r="B1073" t="str">
            <v>09.105.000210.SER</v>
          </cell>
          <cell r="C1073" t="str">
            <v>Cumeeira articulada de fibrocimento para telha estrutural com largura útil 900 mm</v>
          </cell>
          <cell r="D1073" t="str">
            <v>m</v>
          </cell>
          <cell r="E1073">
            <v>189.48</v>
          </cell>
          <cell r="F1073">
            <v>3.09</v>
          </cell>
          <cell r="G1073">
            <v>192.57</v>
          </cell>
          <cell r="H1073" t="str">
            <v>PINI</v>
          </cell>
        </row>
        <row r="1074">
          <cell r="B1074" t="str">
            <v>09.105.000215.SER</v>
          </cell>
          <cell r="C1074" t="str">
            <v>Cumeeira articulada de fibrocimento para telha perfil ondulado e=6 ou 8 mm</v>
          </cell>
          <cell r="D1074" t="str">
            <v>m</v>
          </cell>
          <cell r="E1074">
            <v>121.76</v>
          </cell>
          <cell r="F1074">
            <v>3.71</v>
          </cell>
          <cell r="G1074">
            <v>125.47</v>
          </cell>
          <cell r="H1074" t="str">
            <v>PINI</v>
          </cell>
        </row>
        <row r="1075">
          <cell r="B1075" t="str">
            <v>09.105.000220.SER</v>
          </cell>
          <cell r="C1075" t="str">
            <v>Cumeeira normal de fibrocimento para telha estrutural largura útil 440 mm</v>
          </cell>
          <cell r="D1075" t="str">
            <v>m</v>
          </cell>
          <cell r="E1075">
            <v>61.93</v>
          </cell>
          <cell r="F1075">
            <v>3.71</v>
          </cell>
          <cell r="G1075">
            <v>65.64</v>
          </cell>
          <cell r="H1075" t="str">
            <v>PINI</v>
          </cell>
        </row>
        <row r="1076">
          <cell r="B1076" t="str">
            <v>09.105.000225.SER</v>
          </cell>
          <cell r="C1076" t="str">
            <v>Cumeeira normal de fibrocimento para telha estrutural largura útil 490 mm</v>
          </cell>
          <cell r="D1076" t="str">
            <v>m</v>
          </cell>
          <cell r="E1076">
            <v>79.36</v>
          </cell>
          <cell r="F1076">
            <v>4.6399999999999997</v>
          </cell>
          <cell r="G1076">
            <v>84</v>
          </cell>
          <cell r="H1076" t="str">
            <v>PINI</v>
          </cell>
        </row>
        <row r="1077">
          <cell r="B1077" t="str">
            <v>09.105.000230.SER</v>
          </cell>
          <cell r="C1077" t="str">
            <v>Cumeeira normal de fibrocimento para telha estrutural com largura útil 900 mm</v>
          </cell>
          <cell r="D1077" t="str">
            <v>m</v>
          </cell>
          <cell r="E1077">
            <v>119.19</v>
          </cell>
          <cell r="F1077">
            <v>3.09</v>
          </cell>
          <cell r="G1077">
            <v>122.28</v>
          </cell>
          <cell r="H1077" t="str">
            <v>PINI</v>
          </cell>
        </row>
        <row r="1078">
          <cell r="B1078" t="str">
            <v>09.105.000235.SER</v>
          </cell>
          <cell r="C1078" t="str">
            <v>Cumeeira normal de fibrocimento para telha perfil ondulado e=6 ou 8 mm</v>
          </cell>
          <cell r="D1078" t="str">
            <v>m</v>
          </cell>
          <cell r="E1078">
            <v>66.91</v>
          </cell>
          <cell r="F1078">
            <v>3.71</v>
          </cell>
          <cell r="G1078">
            <v>70.62</v>
          </cell>
          <cell r="H1078" t="str">
            <v>PINI</v>
          </cell>
        </row>
        <row r="1079">
          <cell r="B1079" t="str">
            <v>09.105.000240.SER</v>
          </cell>
          <cell r="C1079" t="str">
            <v>Fechamento lateral com telha de fibrocimento, perfil ondulado, espessura 6 mm, altura 510 mm, largura útil 1050 mm</v>
          </cell>
          <cell r="D1079" t="str">
            <v>m²</v>
          </cell>
          <cell r="E1079">
            <v>37.299999999999997</v>
          </cell>
          <cell r="F1079">
            <v>8.65</v>
          </cell>
          <cell r="G1079">
            <v>45.95</v>
          </cell>
          <cell r="H1079" t="str">
            <v>PINI</v>
          </cell>
        </row>
        <row r="1080">
          <cell r="B1080" t="str">
            <v>09.105.000245.SER</v>
          </cell>
          <cell r="C1080" t="str">
            <v>Tampão de fibrocimento para telha estrutural largura útil 440 mm</v>
          </cell>
          <cell r="D1080" t="str">
            <v>m</v>
          </cell>
          <cell r="E1080">
            <v>47.63</v>
          </cell>
          <cell r="F1080">
            <v>4.6399999999999997</v>
          </cell>
          <cell r="G1080">
            <v>52.26</v>
          </cell>
          <cell r="H1080" t="str">
            <v>PINI</v>
          </cell>
        </row>
        <row r="1081">
          <cell r="B1081" t="str">
            <v>09.105.000250.SER</v>
          </cell>
          <cell r="C1081" t="str">
            <v>Tampão e rufo de fibrocimento para telha estrutural, largura útil 900 mm</v>
          </cell>
          <cell r="D1081" t="str">
            <v>m</v>
          </cell>
          <cell r="E1081">
            <v>47.29</v>
          </cell>
          <cell r="F1081">
            <v>3.71</v>
          </cell>
          <cell r="G1081">
            <v>51</v>
          </cell>
          <cell r="H1081" t="str">
            <v>PINI</v>
          </cell>
        </row>
        <row r="1082">
          <cell r="B1082" t="str">
            <v>09.105.000255.SER</v>
          </cell>
          <cell r="C1082" t="str">
            <v>Fixação de telha estrutural de fibrocimento, largura útil 900 mm, fixada nas extremidades da cobertura</v>
          </cell>
          <cell r="D1082" t="str">
            <v>m</v>
          </cell>
          <cell r="E1082">
            <v>573.28</v>
          </cell>
          <cell r="F1082">
            <v>18.55</v>
          </cell>
          <cell r="G1082">
            <v>591.83000000000004</v>
          </cell>
          <cell r="H1082" t="str">
            <v>PINI</v>
          </cell>
        </row>
        <row r="1083">
          <cell r="B1083" t="str">
            <v>09.105.000260.SER</v>
          </cell>
          <cell r="C1083" t="str">
            <v>Cumeeira tipo shed de fibrocimento direta ou esquerda para telha perfil ondulado e=6 ou 8 mm</v>
          </cell>
          <cell r="D1083" t="str">
            <v>m</v>
          </cell>
          <cell r="E1083">
            <v>47.11</v>
          </cell>
          <cell r="F1083">
            <v>3.71</v>
          </cell>
          <cell r="G1083">
            <v>50.81</v>
          </cell>
          <cell r="H1083" t="str">
            <v>PINI</v>
          </cell>
        </row>
        <row r="1084">
          <cell r="B1084" t="str">
            <v>09.105.000265.SER</v>
          </cell>
          <cell r="C1084" t="str">
            <v>Cobertura com telha de fibrocimento, perfil ondulado, # 4 mm, altura 24 mm, inclinação 27%</v>
          </cell>
          <cell r="D1084" t="str">
            <v>m²</v>
          </cell>
          <cell r="E1084">
            <v>19.95</v>
          </cell>
          <cell r="F1084">
            <v>4.33</v>
          </cell>
          <cell r="G1084">
            <v>24.27</v>
          </cell>
          <cell r="H1084" t="str">
            <v>PINI</v>
          </cell>
        </row>
        <row r="1085">
          <cell r="B1085" t="str">
            <v>09.105.000270.SER</v>
          </cell>
          <cell r="C1085" t="str">
            <v>Cobertura com telha de fibrocimento, uma água, perfil ondulado, # 6 mm, altura 51 mm, largura útil 1.050 mm, inclinação 27%</v>
          </cell>
          <cell r="D1085" t="str">
            <v>m²</v>
          </cell>
          <cell r="E1085">
            <v>36.19</v>
          </cell>
          <cell r="F1085">
            <v>6.8</v>
          </cell>
          <cell r="G1085">
            <v>42.99</v>
          </cell>
          <cell r="H1085" t="str">
            <v>PINI</v>
          </cell>
        </row>
        <row r="1086">
          <cell r="B1086" t="str">
            <v>09.105.000275.SER</v>
          </cell>
          <cell r="C1086" t="str">
            <v>Cobertura com telha de fibrocimento uma água, perfil ondulado, # 6 mm, altura 125 mm, largura útil 1.020 mm, inclinação 27%</v>
          </cell>
          <cell r="D1086" t="str">
            <v>m²</v>
          </cell>
          <cell r="E1086">
            <v>58.76</v>
          </cell>
          <cell r="F1086">
            <v>11.78</v>
          </cell>
          <cell r="G1086">
            <v>70.540000000000006</v>
          </cell>
          <cell r="H1086" t="str">
            <v>PINI</v>
          </cell>
        </row>
        <row r="1087">
          <cell r="B1087" t="str">
            <v>09.105.000280.SER</v>
          </cell>
          <cell r="C1087" t="str">
            <v>Cobertura com telha de fibrocimento, uma água, perfil ondulado, # 8 mm, altura 111 mm, largura útil 500 mm, inclinação 18%</v>
          </cell>
          <cell r="D1087" t="str">
            <v>m²</v>
          </cell>
          <cell r="E1087">
            <v>122.31</v>
          </cell>
          <cell r="F1087">
            <v>13.59</v>
          </cell>
          <cell r="G1087">
            <v>135.9</v>
          </cell>
          <cell r="H1087" t="str">
            <v>PINI</v>
          </cell>
        </row>
        <row r="1088">
          <cell r="B1088" t="str">
            <v>09.105.000285.SER</v>
          </cell>
          <cell r="C1088" t="str">
            <v>Cobertura com telha de fibrocimento em arco, perfil ondulado, # 6 mm, altura 510 mm, largura útil 1.050 mm, inclinação 27%</v>
          </cell>
          <cell r="D1088" t="str">
            <v>m²</v>
          </cell>
          <cell r="E1088">
            <v>38.19</v>
          </cell>
          <cell r="F1088">
            <v>7.42</v>
          </cell>
          <cell r="G1088">
            <v>45.6</v>
          </cell>
          <cell r="H1088" t="str">
            <v>PINI</v>
          </cell>
        </row>
        <row r="1089">
          <cell r="B1089" t="str">
            <v>09.105.000290.SER</v>
          </cell>
          <cell r="C1089" t="str">
            <v>Cobertura com telha de fibrocimento estrutural, uma água, perfil trapezoidal, # 8 mm, altura 180 mm, largura útil 440 mm, inclinação 3%</v>
          </cell>
          <cell r="D1089" t="str">
            <v>m²</v>
          </cell>
          <cell r="E1089">
            <v>90.85</v>
          </cell>
          <cell r="F1089">
            <v>14.33</v>
          </cell>
          <cell r="G1089">
            <v>105.18</v>
          </cell>
          <cell r="H1089" t="str">
            <v>PINI</v>
          </cell>
        </row>
        <row r="1090">
          <cell r="B1090" t="str">
            <v>09.105.000295.SER</v>
          </cell>
          <cell r="C1090" t="str">
            <v>Cobertura com telha de fibrocimento estrutural, uma água, com recobrimento longitudinal, perfil trapezoidal, # 8 mm, altura 250 mm, largura útil 908 mm</v>
          </cell>
          <cell r="D1090" t="str">
            <v>m²</v>
          </cell>
          <cell r="E1090">
            <v>69.010000000000005</v>
          </cell>
          <cell r="F1090">
            <v>17.91</v>
          </cell>
          <cell r="G1090">
            <v>86.92</v>
          </cell>
          <cell r="H1090" t="str">
            <v>PINI</v>
          </cell>
        </row>
        <row r="1091">
          <cell r="B1091" t="str">
            <v>09.105.000300.SER</v>
          </cell>
          <cell r="C1091" t="str">
            <v>Cobertura com telha de fibrocimento estrutural, uma água, perfil trapezoidal, # 8 mm, altura 181 mm, largura útil 490 mm, inclinação 3%</v>
          </cell>
          <cell r="D1091" t="str">
            <v>m²</v>
          </cell>
          <cell r="E1091">
            <v>91.1</v>
          </cell>
          <cell r="F1091">
            <v>12.54</v>
          </cell>
          <cell r="G1091">
            <v>103.64</v>
          </cell>
          <cell r="H1091" t="str">
            <v>PINI</v>
          </cell>
        </row>
        <row r="1092">
          <cell r="B1092" t="str">
            <v>09.105.000305.SER</v>
          </cell>
          <cell r="C1092" t="str">
            <v>Cobertura com telha de fibrocimento estrutural, uma água, sem recobrimento longitudinal, perfil trapezoidal, # 8 mm, altura 250 mm, largura útil 908 mm</v>
          </cell>
          <cell r="D1092" t="str">
            <v>m²</v>
          </cell>
          <cell r="E1092">
            <v>67.819999999999993</v>
          </cell>
          <cell r="F1092">
            <v>17.91</v>
          </cell>
          <cell r="G1092">
            <v>85.73</v>
          </cell>
          <cell r="H1092" t="str">
            <v>PINI</v>
          </cell>
        </row>
        <row r="1093">
          <cell r="B1093" t="str">
            <v>09.105.000310.SER</v>
          </cell>
          <cell r="C1093" t="str">
            <v>Cantoneira de fibrocimento para telha perfil ondulado # 6 ou 8 mm</v>
          </cell>
          <cell r="D1093" t="str">
            <v>m</v>
          </cell>
          <cell r="E1093">
            <v>35.54</v>
          </cell>
          <cell r="F1093">
            <v>9.27</v>
          </cell>
          <cell r="G1093">
            <v>44.81</v>
          </cell>
          <cell r="H1093" t="str">
            <v>PINI</v>
          </cell>
        </row>
        <row r="1094">
          <cell r="B1094" t="str">
            <v>09.105.000315.SER</v>
          </cell>
          <cell r="C1094" t="str">
            <v>Cobertura com telha termoacústica de aço galvanizado perfil trapezoidal 25/1020 mm</v>
          </cell>
          <cell r="D1094" t="str">
            <v>m²</v>
          </cell>
          <cell r="E1094">
            <v>303.13</v>
          </cell>
          <cell r="F1094">
            <v>6.8</v>
          </cell>
          <cell r="G1094">
            <v>309.93</v>
          </cell>
          <cell r="H1094" t="str">
            <v>PINI</v>
          </cell>
        </row>
        <row r="1095">
          <cell r="B1095">
            <v>0</v>
          </cell>
          <cell r="C1095">
            <v>0</v>
          </cell>
          <cell r="D1095">
            <v>0</v>
          </cell>
          <cell r="E1095">
            <v>0</v>
          </cell>
          <cell r="F1095">
            <v>0</v>
          </cell>
          <cell r="G1095">
            <v>0</v>
          </cell>
          <cell r="H1095" t="str">
            <v>PINI</v>
          </cell>
        </row>
        <row r="1096">
          <cell r="B1096" t="str">
            <v>10</v>
          </cell>
          <cell r="C1096" t="str">
            <v>10. Impermeabilização</v>
          </cell>
          <cell r="D1096">
            <v>0</v>
          </cell>
          <cell r="E1096">
            <v>0</v>
          </cell>
          <cell r="F1096">
            <v>0</v>
          </cell>
          <cell r="G1096">
            <v>0</v>
          </cell>
          <cell r="H1096" t="str">
            <v>PINI</v>
          </cell>
        </row>
        <row r="1097">
          <cell r="B1097">
            <v>0</v>
          </cell>
          <cell r="C1097">
            <v>0</v>
          </cell>
          <cell r="D1097">
            <v>0</v>
          </cell>
          <cell r="E1097">
            <v>0</v>
          </cell>
          <cell r="F1097">
            <v>0</v>
          </cell>
          <cell r="G1097">
            <v>0</v>
          </cell>
          <cell r="H1097" t="str">
            <v>PINI</v>
          </cell>
        </row>
        <row r="1098">
          <cell r="B1098" t="str">
            <v>10.101</v>
          </cell>
          <cell r="C1098" t="str">
            <v>Alicerce</v>
          </cell>
          <cell r="D1098">
            <v>0</v>
          </cell>
          <cell r="E1098">
            <v>0</v>
          </cell>
          <cell r="F1098">
            <v>0</v>
          </cell>
          <cell r="G1098">
            <v>0</v>
          </cell>
          <cell r="H1098" t="str">
            <v>PINI</v>
          </cell>
        </row>
        <row r="1099">
          <cell r="B1099" t="str">
            <v>10.101.000005.SER</v>
          </cell>
          <cell r="C1099" t="str">
            <v>Impermeabilização de alicerce com tinta betuminosa em parede de 1 1/2 tijolo</v>
          </cell>
          <cell r="D1099" t="str">
            <v>m</v>
          </cell>
          <cell r="E1099">
            <v>16.23</v>
          </cell>
          <cell r="F1099">
            <v>5.31</v>
          </cell>
          <cell r="G1099">
            <v>21.54</v>
          </cell>
          <cell r="H1099" t="str">
            <v>PINI</v>
          </cell>
        </row>
        <row r="1100">
          <cell r="B1100" t="str">
            <v>10.101.000010.SER</v>
          </cell>
          <cell r="C1100" t="str">
            <v>Impermeabilização de alvenaria de embasamento com argamassa de cimento e areia traço 1:3, com aditivo impermeabilizante # 2 cm</v>
          </cell>
          <cell r="D1100" t="str">
            <v>m²</v>
          </cell>
          <cell r="E1100">
            <v>15.39</v>
          </cell>
          <cell r="F1100">
            <v>25.99</v>
          </cell>
          <cell r="G1100">
            <v>41.38</v>
          </cell>
          <cell r="H1100" t="str">
            <v>PINI</v>
          </cell>
        </row>
        <row r="1101">
          <cell r="B1101" t="str">
            <v>10.101.000015.SER</v>
          </cell>
          <cell r="C1101" t="str">
            <v>Impermeabilização de superfície sujeita à umidade de terra aplicando impermeabilizante estrutural com emulsão adesiva</v>
          </cell>
          <cell r="D1101" t="str">
            <v>m²</v>
          </cell>
          <cell r="E1101">
            <v>8.0399999999999991</v>
          </cell>
          <cell r="F1101">
            <v>7.09</v>
          </cell>
          <cell r="G1101">
            <v>15.13</v>
          </cell>
          <cell r="H1101" t="str">
            <v>PINI</v>
          </cell>
        </row>
        <row r="1102">
          <cell r="B1102" t="str">
            <v>10.101.000020.SER</v>
          </cell>
          <cell r="C1102" t="str">
            <v>Impermeabilização de baldrame com cimento modificado com polímero - 2 demãos</v>
          </cell>
          <cell r="D1102" t="str">
            <v>m²</v>
          </cell>
          <cell r="E1102">
            <v>24.14</v>
          </cell>
          <cell r="F1102">
            <v>25.17</v>
          </cell>
          <cell r="G1102">
            <v>49.31</v>
          </cell>
          <cell r="H1102" t="str">
            <v>PINI</v>
          </cell>
        </row>
        <row r="1103">
          <cell r="B1103">
            <v>0</v>
          </cell>
          <cell r="C1103">
            <v>0</v>
          </cell>
          <cell r="D1103">
            <v>0</v>
          </cell>
          <cell r="E1103">
            <v>0</v>
          </cell>
          <cell r="F1103">
            <v>0</v>
          </cell>
          <cell r="G1103">
            <v>0</v>
          </cell>
          <cell r="H1103" t="str">
            <v>PINI</v>
          </cell>
        </row>
        <row r="1104">
          <cell r="B1104" t="str">
            <v>10.102</v>
          </cell>
          <cell r="C1104" t="str">
            <v>Cobertura</v>
          </cell>
          <cell r="D1104">
            <v>0</v>
          </cell>
          <cell r="E1104">
            <v>0</v>
          </cell>
          <cell r="F1104">
            <v>0</v>
          </cell>
          <cell r="G1104">
            <v>0</v>
          </cell>
          <cell r="H1104" t="str">
            <v>PINI</v>
          </cell>
        </row>
        <row r="1105">
          <cell r="B1105" t="str">
            <v>10.102.000005.SER</v>
          </cell>
          <cell r="C1105" t="str">
            <v>Impermeabilização de calha, viga-calha e jardineira com impermeabilizante estrutural e proteção mecânica</v>
          </cell>
          <cell r="D1105" t="str">
            <v>m²</v>
          </cell>
          <cell r="E1105">
            <v>62.63</v>
          </cell>
          <cell r="F1105">
            <v>10.7</v>
          </cell>
          <cell r="G1105">
            <v>73.33</v>
          </cell>
          <cell r="H1105" t="str">
            <v>PINI</v>
          </cell>
        </row>
        <row r="1106">
          <cell r="B1106" t="str">
            <v>10.102.000010.SER</v>
          </cell>
          <cell r="C1106" t="str">
            <v>Impermeabilização de calha de concreto com 6 demãos de emulsão acrílica</v>
          </cell>
          <cell r="D1106" t="str">
            <v>m²</v>
          </cell>
          <cell r="E1106">
            <v>65.36</v>
          </cell>
          <cell r="F1106">
            <v>24.93</v>
          </cell>
          <cell r="G1106">
            <v>90.29</v>
          </cell>
          <cell r="H1106" t="str">
            <v>PINI</v>
          </cell>
        </row>
        <row r="1107">
          <cell r="B1107" t="str">
            <v>10.102.000015.SER</v>
          </cell>
          <cell r="C1107" t="str">
            <v>Impermeabilização de cobertura não sujeita a fissurações e a trânsito à base de emulsão acrílica estruturada com véu de poliéster</v>
          </cell>
          <cell r="D1107" t="str">
            <v>m²</v>
          </cell>
          <cell r="E1107">
            <v>81.77</v>
          </cell>
          <cell r="F1107">
            <v>16.11</v>
          </cell>
          <cell r="G1107">
            <v>97.88</v>
          </cell>
          <cell r="H1107" t="str">
            <v>PINI</v>
          </cell>
        </row>
        <row r="1108">
          <cell r="B1108" t="str">
            <v>10.102.000020.SER</v>
          </cell>
          <cell r="C1108" t="str">
            <v>Impermeabilização de cobertura não sujeita a fissurações e a trânsito à base de emulsão acrílica estruturada com véu de poliéster - com mão de obra empreitada</v>
          </cell>
          <cell r="D1108" t="str">
            <v>m²</v>
          </cell>
          <cell r="E1108">
            <v>110.96</v>
          </cell>
          <cell r="F1108">
            <v>0</v>
          </cell>
          <cell r="G1108">
            <v>110.96</v>
          </cell>
          <cell r="H1108" t="str">
            <v>PINI</v>
          </cell>
        </row>
        <row r="1109">
          <cell r="B1109" t="str">
            <v>10.102.000025.SER</v>
          </cell>
          <cell r="C1109" t="str">
            <v>Impermeabilização de cobertura não sujeita a fissurações e a trânsito à base de emulsão asfáltica estruturada com véu de poliéster e acabamento com pintura refletiva</v>
          </cell>
          <cell r="D1109" t="str">
            <v>m²</v>
          </cell>
          <cell r="E1109">
            <v>140.47999999999999</v>
          </cell>
          <cell r="F1109">
            <v>16.11</v>
          </cell>
          <cell r="G1109">
            <v>156.59</v>
          </cell>
          <cell r="H1109" t="str">
            <v>PINI</v>
          </cell>
        </row>
        <row r="1110">
          <cell r="B1110" t="str">
            <v>10.102.000030.SER</v>
          </cell>
          <cell r="C1110" t="str">
            <v>Impermeabilização de cobertura não sujeita a fissurações e a trânsito à base de emulsão asfáltica estruturada com véu de poliéster e acabamento com pintura refletiva - com mão de obra empreitada</v>
          </cell>
          <cell r="D1110" t="str">
            <v>m²</v>
          </cell>
          <cell r="E1110">
            <v>169.67</v>
          </cell>
          <cell r="F1110">
            <v>0</v>
          </cell>
          <cell r="G1110">
            <v>169.67</v>
          </cell>
          <cell r="H1110" t="str">
            <v>PINI</v>
          </cell>
        </row>
        <row r="1111">
          <cell r="B1111" t="str">
            <v>10.102.000035.SER</v>
          </cell>
          <cell r="C1111" t="str">
            <v>Impermeabilização de cobertura à base de elastômero sintético e manta butílica</v>
          </cell>
          <cell r="D1111" t="str">
            <v>m²</v>
          </cell>
          <cell r="E1111">
            <v>175.51</v>
          </cell>
          <cell r="F1111">
            <v>29.39</v>
          </cell>
          <cell r="G1111">
            <v>204.9</v>
          </cell>
          <cell r="H1111" t="str">
            <v>PINI</v>
          </cell>
        </row>
        <row r="1112">
          <cell r="B1112" t="str">
            <v>10.102.000040.SER</v>
          </cell>
          <cell r="C1112" t="str">
            <v>Impermeabilização de cobertura à base de elastômero sintético, calandrado e pré-vulcanizado e manta butílica - com mão de obra empreitada</v>
          </cell>
          <cell r="D1112" t="str">
            <v>m²</v>
          </cell>
          <cell r="E1112">
            <v>223.94</v>
          </cell>
          <cell r="F1112">
            <v>0</v>
          </cell>
          <cell r="G1112">
            <v>223.94</v>
          </cell>
          <cell r="H1112" t="str">
            <v>PINI</v>
          </cell>
        </row>
        <row r="1113">
          <cell r="B1113" t="str">
            <v>10.102.000045.SER</v>
          </cell>
          <cell r="C1113" t="str">
            <v>Impermeabilização de cobertura com asfalto oxidado e véu de poliéster</v>
          </cell>
          <cell r="D1113" t="str">
            <v>m²</v>
          </cell>
          <cell r="E1113">
            <v>157.4</v>
          </cell>
          <cell r="F1113">
            <v>55.89</v>
          </cell>
          <cell r="G1113">
            <v>213.29</v>
          </cell>
          <cell r="H1113" t="str">
            <v>PINI</v>
          </cell>
        </row>
        <row r="1114">
          <cell r="B1114" t="str">
            <v>10.102.000050.SER</v>
          </cell>
          <cell r="C1114" t="str">
            <v>Impermeabilização de cobertura utilizando manta asfáltica com armadura de filme de polietileno</v>
          </cell>
          <cell r="D1114" t="str">
            <v>m²</v>
          </cell>
          <cell r="E1114">
            <v>66.19</v>
          </cell>
          <cell r="F1114">
            <v>48.05</v>
          </cell>
          <cell r="G1114">
            <v>114.24</v>
          </cell>
          <cell r="H1114" t="str">
            <v>PINI</v>
          </cell>
        </row>
        <row r="1115">
          <cell r="B1115" t="str">
            <v>10.102.000055.SER</v>
          </cell>
          <cell r="C1115" t="str">
            <v>Impermeabilização de cobertura utilizando manta asfáltica com armadura de filme de polietileno - com mão de obra empreitada</v>
          </cell>
          <cell r="D1115" t="str">
            <v>m²</v>
          </cell>
          <cell r="E1115">
            <v>114.62</v>
          </cell>
          <cell r="F1115">
            <v>0</v>
          </cell>
          <cell r="G1115">
            <v>114.62</v>
          </cell>
          <cell r="H1115" t="str">
            <v>PINI</v>
          </cell>
        </row>
        <row r="1116">
          <cell r="B1116" t="str">
            <v>10.102.000060.SER</v>
          </cell>
          <cell r="C1116" t="str">
            <v>Impermeabilização de cobertura plana utilizando manta asfáltica polímérica</v>
          </cell>
          <cell r="D1116" t="str">
            <v>m²</v>
          </cell>
          <cell r="E1116">
            <v>56.64</v>
          </cell>
          <cell r="F1116">
            <v>13.99</v>
          </cell>
          <cell r="G1116">
            <v>70.62</v>
          </cell>
          <cell r="H1116" t="str">
            <v>PINI</v>
          </cell>
        </row>
        <row r="1117">
          <cell r="B1117" t="str">
            <v>10.102.000065.SER</v>
          </cell>
          <cell r="C1117" t="str">
            <v>Pintura hidrofugante a base de silicone sobre telha, com 2 demãos</v>
          </cell>
          <cell r="D1117" t="str">
            <v>m²</v>
          </cell>
          <cell r="E1117">
            <v>17.489999999999998</v>
          </cell>
          <cell r="F1117">
            <v>9.75</v>
          </cell>
          <cell r="G1117">
            <v>27.24</v>
          </cell>
          <cell r="H1117" t="str">
            <v>PINI</v>
          </cell>
        </row>
        <row r="1118">
          <cell r="B1118">
            <v>0</v>
          </cell>
          <cell r="C1118">
            <v>0</v>
          </cell>
          <cell r="D1118">
            <v>0</v>
          </cell>
          <cell r="E1118">
            <v>0</v>
          </cell>
          <cell r="F1118">
            <v>0</v>
          </cell>
          <cell r="G1118">
            <v>0</v>
          </cell>
          <cell r="H1118" t="str">
            <v>PINI</v>
          </cell>
        </row>
        <row r="1119">
          <cell r="B1119" t="str">
            <v>10.103</v>
          </cell>
          <cell r="C1119" t="str">
            <v>Geotêxtil</v>
          </cell>
          <cell r="D1119">
            <v>0</v>
          </cell>
          <cell r="E1119">
            <v>0</v>
          </cell>
          <cell r="F1119">
            <v>0</v>
          </cell>
          <cell r="G1119">
            <v>0</v>
          </cell>
          <cell r="H1119" t="str">
            <v>PINI</v>
          </cell>
        </row>
        <row r="1120">
          <cell r="B1120" t="str">
            <v>10.103.000005.SER</v>
          </cell>
          <cell r="C1120" t="str">
            <v>Geotêxtil para proteção contra puncionamento, abrasão, distribuição de esforço sobre geomembrana manta aplicada sobre o solo</v>
          </cell>
          <cell r="D1120" t="str">
            <v>m²</v>
          </cell>
          <cell r="E1120">
            <v>9.75</v>
          </cell>
          <cell r="F1120">
            <v>0.27</v>
          </cell>
          <cell r="G1120">
            <v>10.02</v>
          </cell>
          <cell r="H1120" t="str">
            <v>PINI</v>
          </cell>
        </row>
        <row r="1121">
          <cell r="B1121" t="str">
            <v>10.103.000010.SER</v>
          </cell>
          <cell r="C1121" t="str">
            <v>Geotêxtil como camada de berço e/ou amortecimento para proteção a esforço contundente em mantas impermeabilizantes</v>
          </cell>
          <cell r="D1121" t="str">
            <v>m²</v>
          </cell>
          <cell r="E1121">
            <v>10.220000000000001</v>
          </cell>
          <cell r="F1121">
            <v>0.13</v>
          </cell>
          <cell r="G1121">
            <v>10.35</v>
          </cell>
          <cell r="H1121" t="str">
            <v>PINI</v>
          </cell>
        </row>
        <row r="1122">
          <cell r="B1122" t="str">
            <v>10.103.000015.SER</v>
          </cell>
          <cell r="C1122" t="str">
            <v>Geotêxtil como camada de deslizamento e separação, aplicado entre a manta/membrana e a proteção mecânica</v>
          </cell>
          <cell r="D1122" t="str">
            <v>m²</v>
          </cell>
          <cell r="E1122">
            <v>10.220000000000001</v>
          </cell>
          <cell r="F1122">
            <v>0.13</v>
          </cell>
          <cell r="G1122">
            <v>10.35</v>
          </cell>
          <cell r="H1122" t="str">
            <v>PINI</v>
          </cell>
        </row>
        <row r="1123">
          <cell r="B1123">
            <v>0</v>
          </cell>
          <cell r="C1123">
            <v>0</v>
          </cell>
          <cell r="D1123">
            <v>0</v>
          </cell>
          <cell r="E1123">
            <v>0</v>
          </cell>
          <cell r="F1123">
            <v>0</v>
          </cell>
          <cell r="G1123">
            <v>0</v>
          </cell>
          <cell r="H1123" t="str">
            <v>PINI</v>
          </cell>
        </row>
        <row r="1124">
          <cell r="B1124" t="str">
            <v>10.104</v>
          </cell>
          <cell r="C1124" t="str">
            <v>Outras soluções</v>
          </cell>
          <cell r="D1124">
            <v>0</v>
          </cell>
          <cell r="E1124">
            <v>0</v>
          </cell>
          <cell r="F1124">
            <v>0</v>
          </cell>
          <cell r="G1124">
            <v>0</v>
          </cell>
          <cell r="H1124" t="str">
            <v>PINI</v>
          </cell>
        </row>
        <row r="1125">
          <cell r="B1125" t="str">
            <v>10.104.000005.SER</v>
          </cell>
          <cell r="C1125" t="str">
            <v>Impermeabilização com manta asfáltica modificada com polímeros aluminizada</v>
          </cell>
          <cell r="D1125" t="str">
            <v>m²</v>
          </cell>
          <cell r="E1125">
            <v>84.77</v>
          </cell>
          <cell r="F1125">
            <v>12.55</v>
          </cell>
          <cell r="G1125">
            <v>97.31</v>
          </cell>
          <cell r="H1125" t="str">
            <v>PINI</v>
          </cell>
        </row>
        <row r="1126">
          <cell r="B1126" t="str">
            <v>10.104.000010.SER</v>
          </cell>
          <cell r="C1126" t="str">
            <v>Impermeabilização com manta asfáltica à base de asfalto modificado com polímeros, estruturada com armadura não tecida de filamentos de poliéster</v>
          </cell>
          <cell r="D1126" t="str">
            <v>m²</v>
          </cell>
          <cell r="E1126">
            <v>60.9</v>
          </cell>
          <cell r="F1126">
            <v>12.55</v>
          </cell>
          <cell r="G1126">
            <v>73.45</v>
          </cell>
          <cell r="H1126" t="str">
            <v>PINI</v>
          </cell>
        </row>
        <row r="1127">
          <cell r="B1127" t="str">
            <v>10.104.000015.SER</v>
          </cell>
          <cell r="C1127" t="str">
            <v>Pintura com verniz de alto desempenho protetor contra pichações</v>
          </cell>
          <cell r="D1127" t="str">
            <v>m²</v>
          </cell>
          <cell r="E1127">
            <v>14.62</v>
          </cell>
          <cell r="F1127">
            <v>8.57</v>
          </cell>
          <cell r="G1127">
            <v>23.19</v>
          </cell>
          <cell r="H1127" t="str">
            <v>PINI</v>
          </cell>
        </row>
        <row r="1128">
          <cell r="B1128" t="str">
            <v>10.104.000020.SER</v>
          </cell>
          <cell r="C1128" t="str">
            <v>Pintura com impermeabilizante acrílico flexível com 4 demãos</v>
          </cell>
          <cell r="D1128" t="str">
            <v>m²</v>
          </cell>
          <cell r="E1128">
            <v>126.58</v>
          </cell>
          <cell r="F1128">
            <v>22.9</v>
          </cell>
          <cell r="G1128">
            <v>149.47999999999999</v>
          </cell>
          <cell r="H1128" t="str">
            <v>PINI</v>
          </cell>
        </row>
        <row r="1129">
          <cell r="B1129" t="str">
            <v>10.104.000025.SER</v>
          </cell>
          <cell r="C1129" t="str">
            <v>Pintura com hidrorepelente incolor à base de resina de silicone, sobre tijolo aparente</v>
          </cell>
          <cell r="D1129" t="str">
            <v>m²</v>
          </cell>
          <cell r="E1129">
            <v>12.85</v>
          </cell>
          <cell r="F1129">
            <v>8.57</v>
          </cell>
          <cell r="G1129">
            <v>21.42</v>
          </cell>
          <cell r="H1129" t="str">
            <v>PINI</v>
          </cell>
        </row>
        <row r="1130">
          <cell r="B1130" t="str">
            <v>10.104.000030.SER</v>
          </cell>
          <cell r="C1130" t="str">
            <v>Chapisco rolado com mistura de cimento e areia traço 1:3, com adição de adesivo sintético de alto desempenho</v>
          </cell>
          <cell r="D1130" t="str">
            <v>m²</v>
          </cell>
          <cell r="E1130">
            <v>7.85</v>
          </cell>
          <cell r="F1130">
            <v>6.89</v>
          </cell>
          <cell r="G1130">
            <v>14.74</v>
          </cell>
          <cell r="H1130" t="str">
            <v>PINI</v>
          </cell>
        </row>
        <row r="1131">
          <cell r="B1131" t="str">
            <v>10.104.000035.SER</v>
          </cell>
          <cell r="C1131" t="str">
            <v>Impermeabilização com argamassa polimérica impermeabilizante</v>
          </cell>
          <cell r="D1131" t="str">
            <v>m²</v>
          </cell>
          <cell r="E1131">
            <v>31.86</v>
          </cell>
          <cell r="F1131">
            <v>9.7899999999999991</v>
          </cell>
          <cell r="G1131">
            <v>41.65</v>
          </cell>
          <cell r="H1131" t="str">
            <v>PINI</v>
          </cell>
        </row>
        <row r="1132">
          <cell r="B1132" t="str">
            <v>10.104.000040.SER</v>
          </cell>
          <cell r="C1132" t="str">
            <v>Pintura com emulsão asfáltica elastomérica em 3 demãos</v>
          </cell>
          <cell r="D1132" t="str">
            <v>m²</v>
          </cell>
          <cell r="E1132">
            <v>117.62</v>
          </cell>
          <cell r="F1132">
            <v>21.4</v>
          </cell>
          <cell r="G1132">
            <v>139.02000000000001</v>
          </cell>
          <cell r="H1132" t="str">
            <v>PINI</v>
          </cell>
        </row>
        <row r="1133">
          <cell r="B1133" t="str">
            <v>10.104.000045.SER</v>
          </cell>
          <cell r="C1133" t="str">
            <v>Pintura impermeabilizante elástica à base de resina acrílica, 2 demãos</v>
          </cell>
          <cell r="D1133" t="str">
            <v>m²</v>
          </cell>
          <cell r="E1133">
            <v>17.79</v>
          </cell>
          <cell r="F1133">
            <v>8.57</v>
          </cell>
          <cell r="G1133">
            <v>26.36</v>
          </cell>
          <cell r="H1133" t="str">
            <v>PINI</v>
          </cell>
        </row>
        <row r="1134">
          <cell r="B1134" t="str">
            <v>10.104.000050.SER</v>
          </cell>
          <cell r="C1134" t="str">
            <v>Argamassa de cimento e areia traço 1:3 com aditivo impermeabilizante</v>
          </cell>
          <cell r="D1134" t="str">
            <v>m²</v>
          </cell>
          <cell r="E1134">
            <v>965.05</v>
          </cell>
          <cell r="F1134">
            <v>132.75</v>
          </cell>
          <cell r="G1134">
            <v>1097.8</v>
          </cell>
          <cell r="H1134" t="str">
            <v>PINI</v>
          </cell>
        </row>
        <row r="1135">
          <cell r="B1135" t="str">
            <v>10.104.000055.SER</v>
          </cell>
          <cell r="C1135" t="str">
            <v>Pintura asfáltica para impermeabilização em 2 demãos</v>
          </cell>
          <cell r="D1135" t="str">
            <v>m²</v>
          </cell>
          <cell r="E1135">
            <v>14.08</v>
          </cell>
          <cell r="F1135">
            <v>9.32</v>
          </cell>
          <cell r="G1135">
            <v>23.4</v>
          </cell>
          <cell r="H1135" t="str">
            <v>PINI</v>
          </cell>
        </row>
        <row r="1136">
          <cell r="B1136" t="str">
            <v>10.104.000065.SER</v>
          </cell>
          <cell r="C1136" t="str">
            <v>Impermeabilização de laje, sem proteção mecânica, com manta asfáltica à base de polímeros plastoméricos PL, revestida com grânulos minerais, esp. da manta 3 mm</v>
          </cell>
          <cell r="D1136" t="str">
            <v>m²</v>
          </cell>
          <cell r="E1136">
            <v>63.37</v>
          </cell>
          <cell r="F1136">
            <v>12.55</v>
          </cell>
          <cell r="G1136">
            <v>75.92</v>
          </cell>
          <cell r="H1136" t="str">
            <v>PINI</v>
          </cell>
        </row>
        <row r="1137">
          <cell r="B1137" t="str">
            <v>10.104.000070.SER</v>
          </cell>
          <cell r="C1137" t="str">
            <v>Impermeabilização com manta asfáltica antiraíz para lajes sob jardins</v>
          </cell>
          <cell r="D1137" t="str">
            <v>m²</v>
          </cell>
          <cell r="E1137">
            <v>87.78</v>
          </cell>
          <cell r="F1137">
            <v>12.55</v>
          </cell>
          <cell r="G1137">
            <v>100.33</v>
          </cell>
          <cell r="H1137" t="str">
            <v>PINI</v>
          </cell>
        </row>
        <row r="1138">
          <cell r="B1138" t="str">
            <v>10.104.000075.SER</v>
          </cell>
          <cell r="C1138" t="str">
            <v>Impermeabilização de parede sujeita a umidade de solo com aditivo hidrófugo e tinta asfáltica</v>
          </cell>
          <cell r="D1138" t="str">
            <v>m²</v>
          </cell>
          <cell r="E1138">
            <v>38.869999999999997</v>
          </cell>
          <cell r="F1138">
            <v>40.479999999999997</v>
          </cell>
          <cell r="G1138">
            <v>79.349999999999994</v>
          </cell>
          <cell r="H1138" t="str">
            <v>PINI</v>
          </cell>
        </row>
        <row r="1139">
          <cell r="B1139" t="str">
            <v>10.104.000080.SER</v>
          </cell>
          <cell r="C1139" t="str">
            <v>Impermeabilização de piso sujeito à umidade de terra com aditivo hidrófugo</v>
          </cell>
          <cell r="D1139" t="str">
            <v>m²</v>
          </cell>
          <cell r="E1139">
            <v>21.98</v>
          </cell>
          <cell r="F1139">
            <v>35.17</v>
          </cell>
          <cell r="G1139">
            <v>57.15</v>
          </cell>
          <cell r="H1139" t="str">
            <v>PINI</v>
          </cell>
        </row>
        <row r="1140">
          <cell r="B1140" t="str">
            <v>10.104.000085.SER</v>
          </cell>
          <cell r="C1140" t="str">
            <v>Impermeabilização de piso com três demãos de emulsão asfáltica</v>
          </cell>
          <cell r="D1140" t="str">
            <v>m²</v>
          </cell>
          <cell r="E1140">
            <v>64.91</v>
          </cell>
          <cell r="F1140">
            <v>5.31</v>
          </cell>
          <cell r="G1140">
            <v>70.22</v>
          </cell>
          <cell r="H1140" t="str">
            <v>PINI</v>
          </cell>
        </row>
        <row r="1141">
          <cell r="B1141" t="str">
            <v>10.104.000090.SER</v>
          </cell>
          <cell r="C1141" t="str">
            <v>Impermeabilização de superfície sujeita à infiltração por lençol freático pressão negativa aplicando argamassa com aditivo impermeabilizante de pega rápida</v>
          </cell>
          <cell r="D1141" t="str">
            <v>m²</v>
          </cell>
          <cell r="E1141">
            <v>24.87</v>
          </cell>
          <cell r="F1141">
            <v>14.02</v>
          </cell>
          <cell r="G1141">
            <v>38.89</v>
          </cell>
          <cell r="H1141" t="str">
            <v>PINI</v>
          </cell>
        </row>
        <row r="1142">
          <cell r="B1142" t="str">
            <v>10.104.000095.SER</v>
          </cell>
          <cell r="C1142" t="str">
            <v>Proteção mecânica de superfície sujeita a pouco trânsito com arg. de cimento e areia traço 1:7 # 3 cm</v>
          </cell>
          <cell r="D1142" t="str">
            <v>m²</v>
          </cell>
          <cell r="E1142">
            <v>20.059999999999999</v>
          </cell>
          <cell r="F1142">
            <v>19.54</v>
          </cell>
          <cell r="G1142">
            <v>39.6</v>
          </cell>
          <cell r="H1142" t="str">
            <v>PINI</v>
          </cell>
        </row>
        <row r="1143">
          <cell r="B1143" t="str">
            <v>10.104.000100.SER</v>
          </cell>
          <cell r="C1143" t="str">
            <v>Preparo de superfície interna de reservatório para impermeabilização, aplicando uma camada de argamassa preparada com adesivo</v>
          </cell>
          <cell r="D1143" t="str">
            <v>m²</v>
          </cell>
          <cell r="E1143">
            <v>25.03</v>
          </cell>
          <cell r="F1143">
            <v>9.7899999999999991</v>
          </cell>
          <cell r="G1143">
            <v>34.82</v>
          </cell>
          <cell r="H1143" t="str">
            <v>PINI</v>
          </cell>
        </row>
        <row r="1144">
          <cell r="B1144" t="str">
            <v>10.104.000105.SER</v>
          </cell>
          <cell r="C1144" t="str">
            <v>Regularização de superfície para impermeabilização, com arg. de cimento e areia traço 1:3 # 2 cm</v>
          </cell>
          <cell r="D1144" t="str">
            <v>m²</v>
          </cell>
          <cell r="E1144">
            <v>8.36</v>
          </cell>
          <cell r="F1144">
            <v>14.62</v>
          </cell>
          <cell r="G1144">
            <v>22.98</v>
          </cell>
          <cell r="H1144" t="str">
            <v>PINI</v>
          </cell>
        </row>
        <row r="1145">
          <cell r="B1145" t="str">
            <v>10.104.000110.SER</v>
          </cell>
          <cell r="C1145" t="str">
            <v>Impermeabilização de piscina ou reservatório elevado, sujeitos à fissuração através de aplicação direta de impermeabilizante estrutural e membrana elástica</v>
          </cell>
          <cell r="D1145" t="str">
            <v>m²</v>
          </cell>
          <cell r="E1145">
            <v>37.06</v>
          </cell>
          <cell r="F1145">
            <v>4.46</v>
          </cell>
          <cell r="G1145">
            <v>41.52</v>
          </cell>
          <cell r="H1145" t="str">
            <v>PINI</v>
          </cell>
        </row>
        <row r="1146">
          <cell r="B1146" t="str">
            <v>10.104.000115.SER</v>
          </cell>
          <cell r="C1146" t="str">
            <v>Impermeabilização de reservatório elevado, composta de revestimento com argamassa rígida e de manta asfáltica</v>
          </cell>
          <cell r="D1146" t="str">
            <v>m²</v>
          </cell>
          <cell r="E1146">
            <v>114.91</v>
          </cell>
          <cell r="F1146">
            <v>78.260000000000005</v>
          </cell>
          <cell r="G1146">
            <v>193.17</v>
          </cell>
          <cell r="H1146" t="str">
            <v>PINI</v>
          </cell>
        </row>
        <row r="1147">
          <cell r="B1147" t="str">
            <v>10.104.000120.SER</v>
          </cell>
          <cell r="C1147" t="str">
            <v>Impermeabilização de superfície interna de reservatório enterrado, não sujeito à pressão freática, à base de argamassa rígida</v>
          </cell>
          <cell r="D1147" t="str">
            <v>m²</v>
          </cell>
          <cell r="E1147">
            <v>17.329999999999998</v>
          </cell>
          <cell r="F1147">
            <v>29.12</v>
          </cell>
          <cell r="G1147">
            <v>46.44</v>
          </cell>
          <cell r="H1147" t="str">
            <v>PINI</v>
          </cell>
        </row>
        <row r="1148">
          <cell r="B1148" t="str">
            <v>10.104.000125.SER</v>
          </cell>
          <cell r="C1148" t="str">
            <v>Impermeabilização de reservatório enterrado, superfície interna/externa, com três camadas de argamassa e duas demãos de tinta betuminosa</v>
          </cell>
          <cell r="D1148" t="str">
            <v>m²</v>
          </cell>
          <cell r="E1148">
            <v>43.28</v>
          </cell>
          <cell r="F1148">
            <v>49.3</v>
          </cell>
          <cell r="G1148">
            <v>92.57</v>
          </cell>
          <cell r="H1148" t="str">
            <v>PINI</v>
          </cell>
        </row>
        <row r="1149">
          <cell r="B1149" t="str">
            <v>10.104.000130.SER</v>
          </cell>
          <cell r="C1149" t="str">
            <v>Impermeabilização interna de piscina enterrada com quatro demãos de cimento impermeabilizante estrutural com emulsão adesiva</v>
          </cell>
          <cell r="D1149" t="str">
            <v>m²</v>
          </cell>
          <cell r="E1149">
            <v>14.88</v>
          </cell>
          <cell r="F1149">
            <v>7.09</v>
          </cell>
          <cell r="G1149">
            <v>21.97</v>
          </cell>
          <cell r="H1149" t="str">
            <v>PINI</v>
          </cell>
        </row>
        <row r="1150">
          <cell r="B1150" t="str">
            <v>10.104.000135.SER</v>
          </cell>
          <cell r="C1150" t="str">
            <v>Impermeabilização interna de reservatório aplicando três demãos de cimento impermeabilizante estrutural com emulsão adesiva</v>
          </cell>
          <cell r="D1150" t="str">
            <v>m²</v>
          </cell>
          <cell r="E1150">
            <v>11.76</v>
          </cell>
          <cell r="F1150">
            <v>1.78</v>
          </cell>
          <cell r="G1150">
            <v>13.54</v>
          </cell>
          <cell r="H1150" t="str">
            <v>PINI</v>
          </cell>
        </row>
        <row r="1151">
          <cell r="B1151" t="str">
            <v>10.104.000140.SER</v>
          </cell>
          <cell r="C1151" t="str">
            <v>Impermeabilização interna de reservatório e piscina, utilizando manta asfáltica com armadura de filme de polietileno</v>
          </cell>
          <cell r="D1151" t="str">
            <v>m²</v>
          </cell>
          <cell r="E1151">
            <v>66.19</v>
          </cell>
          <cell r="F1151">
            <v>59.12</v>
          </cell>
          <cell r="G1151">
            <v>125.31</v>
          </cell>
          <cell r="H1151" t="str">
            <v>PINI</v>
          </cell>
        </row>
        <row r="1152">
          <cell r="B1152">
            <v>0</v>
          </cell>
          <cell r="C1152">
            <v>0</v>
          </cell>
          <cell r="D1152">
            <v>0</v>
          </cell>
          <cell r="E1152">
            <v>0</v>
          </cell>
          <cell r="F1152">
            <v>0</v>
          </cell>
          <cell r="G1152">
            <v>0</v>
          </cell>
          <cell r="H1152" t="str">
            <v>PINI</v>
          </cell>
        </row>
        <row r="1153">
          <cell r="B1153" t="str">
            <v>11</v>
          </cell>
          <cell r="C1153" t="str">
            <v>11. Isolamento térmico e acústico</v>
          </cell>
          <cell r="D1153">
            <v>0</v>
          </cell>
          <cell r="E1153">
            <v>0</v>
          </cell>
          <cell r="F1153">
            <v>0</v>
          </cell>
          <cell r="G1153">
            <v>0</v>
          </cell>
          <cell r="H1153" t="str">
            <v>PINI</v>
          </cell>
        </row>
        <row r="1154">
          <cell r="B1154">
            <v>0</v>
          </cell>
          <cell r="C1154">
            <v>0</v>
          </cell>
          <cell r="D1154">
            <v>0</v>
          </cell>
          <cell r="E1154">
            <v>0</v>
          </cell>
          <cell r="F1154">
            <v>0</v>
          </cell>
          <cell r="G1154">
            <v>0</v>
          </cell>
          <cell r="H1154" t="str">
            <v>PINI</v>
          </cell>
        </row>
        <row r="1155">
          <cell r="B1155" t="str">
            <v>11.101</v>
          </cell>
          <cell r="C1155" t="str">
            <v>Acústico</v>
          </cell>
          <cell r="D1155">
            <v>0</v>
          </cell>
          <cell r="E1155">
            <v>0</v>
          </cell>
          <cell r="F1155">
            <v>0</v>
          </cell>
          <cell r="G1155">
            <v>0</v>
          </cell>
          <cell r="H1155" t="str">
            <v>PINI</v>
          </cell>
        </row>
        <row r="1156">
          <cell r="B1156" t="str">
            <v>11.101.000005.SER</v>
          </cell>
          <cell r="C1156" t="str">
            <v>Revestimento de placa acústica com superfície em cunhas anecóicas à base de espuma flexível de poliuretano 1 x 1 m # 20 mm</v>
          </cell>
          <cell r="D1156" t="str">
            <v>m²</v>
          </cell>
          <cell r="E1156">
            <v>69.069999999999993</v>
          </cell>
          <cell r="F1156">
            <v>2.67</v>
          </cell>
          <cell r="G1156">
            <v>71.75</v>
          </cell>
          <cell r="H1156" t="str">
            <v>PINI</v>
          </cell>
        </row>
        <row r="1157">
          <cell r="B1157" t="str">
            <v>11.101.000007.SER</v>
          </cell>
          <cell r="C1157" t="str">
            <v>Revestimento de placa acústica com superfície em cunhas anecóicas à base de espuma flexível de poliuretano 1 x 1 m # 50 mm</v>
          </cell>
          <cell r="D1157" t="str">
            <v>m²</v>
          </cell>
          <cell r="E1157">
            <v>109.88</v>
          </cell>
          <cell r="F1157">
            <v>2.67</v>
          </cell>
          <cell r="G1157">
            <v>112.56</v>
          </cell>
          <cell r="H1157" t="str">
            <v>PINI</v>
          </cell>
        </row>
        <row r="1158">
          <cell r="B1158">
            <v>0</v>
          </cell>
          <cell r="C1158">
            <v>0</v>
          </cell>
          <cell r="D1158">
            <v>0</v>
          </cell>
          <cell r="E1158">
            <v>0</v>
          </cell>
          <cell r="F1158">
            <v>0</v>
          </cell>
          <cell r="G1158">
            <v>0</v>
          </cell>
          <cell r="H1158" t="str">
            <v>PINI</v>
          </cell>
        </row>
        <row r="1159">
          <cell r="B1159" t="str">
            <v>11.102</v>
          </cell>
          <cell r="C1159" t="str">
            <v>Térmico</v>
          </cell>
          <cell r="D1159">
            <v>0</v>
          </cell>
          <cell r="E1159">
            <v>0</v>
          </cell>
          <cell r="F1159">
            <v>0</v>
          </cell>
          <cell r="G1159">
            <v>0</v>
          </cell>
          <cell r="H1159" t="str">
            <v>PINI</v>
          </cell>
        </row>
        <row r="1160">
          <cell r="B1160" t="str">
            <v>11.102.000005.SER</v>
          </cell>
          <cell r="C1160" t="str">
            <v>Isolamento térmico em laje ou piso empregando pedra britada solta # 25 cm</v>
          </cell>
          <cell r="D1160" t="str">
            <v>m²</v>
          </cell>
          <cell r="E1160">
            <v>77.98</v>
          </cell>
          <cell r="F1160">
            <v>9.2899999999999991</v>
          </cell>
          <cell r="G1160">
            <v>87.27</v>
          </cell>
          <cell r="H1160" t="str">
            <v>PINI</v>
          </cell>
        </row>
        <row r="1161">
          <cell r="B1161" t="str">
            <v>11.102.000007.SER</v>
          </cell>
          <cell r="C1161" t="str">
            <v>Isolamento térmico em laje ou piso empregando lajota pré-moldada de concreto para obtenção de câmara de ar circulante</v>
          </cell>
          <cell r="D1161" t="str">
            <v>m²</v>
          </cell>
          <cell r="E1161">
            <v>119.8</v>
          </cell>
          <cell r="F1161">
            <v>22.19</v>
          </cell>
          <cell r="G1161">
            <v>141.99</v>
          </cell>
          <cell r="H1161" t="str">
            <v>PINI</v>
          </cell>
        </row>
        <row r="1162">
          <cell r="B1162" t="str">
            <v>11.102.000009.SER</v>
          </cell>
          <cell r="C1162" t="str">
            <v>Isolamento térmico em laje ou piso empregando argila expandida com cimento e areia # 20 cm</v>
          </cell>
          <cell r="D1162" t="str">
            <v>m²</v>
          </cell>
          <cell r="E1162">
            <v>241.89</v>
          </cell>
          <cell r="F1162">
            <v>17.75</v>
          </cell>
          <cell r="G1162">
            <v>259.64</v>
          </cell>
          <cell r="H1162" t="str">
            <v>PINI</v>
          </cell>
        </row>
        <row r="1163">
          <cell r="B1163" t="str">
            <v>11.102.000011.SER</v>
          </cell>
          <cell r="C1163" t="str">
            <v>Isolamento térmico em laje ou piso com camada de dolomita magnesiana espalhada # 10 cm</v>
          </cell>
          <cell r="D1163" t="str">
            <v>m²</v>
          </cell>
          <cell r="E1163">
            <v>136.80000000000001</v>
          </cell>
          <cell r="F1163">
            <v>3.98</v>
          </cell>
          <cell r="G1163">
            <v>140.78</v>
          </cell>
          <cell r="H1163" t="str">
            <v>PINI</v>
          </cell>
        </row>
        <row r="1164">
          <cell r="B1164" t="str">
            <v>11.102.000013.SER</v>
          </cell>
          <cell r="C1164" t="str">
            <v>Isolamento térmico em laje ou piso empregando vermiculita aglomerada com cimento e areia # 15 cm</v>
          </cell>
          <cell r="D1164" t="str">
            <v>m²</v>
          </cell>
          <cell r="E1164">
            <v>205.54</v>
          </cell>
          <cell r="F1164">
            <v>11.57</v>
          </cell>
          <cell r="G1164">
            <v>217.11</v>
          </cell>
          <cell r="H1164" t="str">
            <v>PINI</v>
          </cell>
        </row>
        <row r="1165">
          <cell r="B1165" t="str">
            <v>11.102.000015.SER</v>
          </cell>
          <cell r="C1165" t="str">
            <v>Isolamento térmico de parede interna com espuma rígida de poliuretano em placas coladas com emulsão asfáltica # 5 cm</v>
          </cell>
          <cell r="D1165" t="str">
            <v>m²</v>
          </cell>
          <cell r="E1165">
            <v>78.16</v>
          </cell>
          <cell r="F1165">
            <v>2.66</v>
          </cell>
          <cell r="G1165">
            <v>80.81</v>
          </cell>
          <cell r="H1165" t="str">
            <v>PINI</v>
          </cell>
        </row>
        <row r="1166">
          <cell r="B1166" t="str">
            <v>11.102.000017.SER</v>
          </cell>
          <cell r="C1166" t="str">
            <v>Isolamento térmico de parede interna com painel flexível de fibra de vidro # 5 cm fixados com adesivo hidro asfáltico</v>
          </cell>
          <cell r="D1166" t="str">
            <v>m²</v>
          </cell>
          <cell r="E1166">
            <v>76.69</v>
          </cell>
          <cell r="F1166">
            <v>4.83</v>
          </cell>
          <cell r="G1166">
            <v>81.52</v>
          </cell>
          <cell r="H1166" t="str">
            <v>PINI</v>
          </cell>
        </row>
        <row r="1167">
          <cell r="B1167" t="str">
            <v>11.102.000019.SER</v>
          </cell>
          <cell r="C1167" t="str">
            <v>Isolamento térmico de parede interna com painel semi-rígido de fibra de vidro # 5 cm fixado com arame e tela</v>
          </cell>
          <cell r="D1167" t="str">
            <v>m²</v>
          </cell>
          <cell r="E1167">
            <v>146.59</v>
          </cell>
          <cell r="F1167">
            <v>9.67</v>
          </cell>
          <cell r="G1167">
            <v>156.26</v>
          </cell>
          <cell r="H1167" t="str">
            <v>PINI</v>
          </cell>
        </row>
        <row r="1168">
          <cell r="B1168" t="str">
            <v>11.102.000021.SER</v>
          </cell>
          <cell r="C1168" t="str">
            <v>Isolamento térmico em laje ou piso empregando manta de fibra de vidro # 5 cm</v>
          </cell>
          <cell r="D1168" t="str">
            <v>m²</v>
          </cell>
          <cell r="E1168">
            <v>68.069999999999993</v>
          </cell>
          <cell r="F1168">
            <v>1.61</v>
          </cell>
          <cell r="G1168">
            <v>69.69</v>
          </cell>
          <cell r="H1168" t="str">
            <v>PINI</v>
          </cell>
        </row>
        <row r="1169">
          <cell r="B1169" t="str">
            <v>11.102.000023.SER</v>
          </cell>
          <cell r="C1169" t="str">
            <v>Isolamento térmico em laje ou piso empregando painel rígido de fibra de vidro # 25 cm</v>
          </cell>
          <cell r="D1169" t="str">
            <v>m²</v>
          </cell>
          <cell r="E1169">
            <v>254.04</v>
          </cell>
          <cell r="F1169">
            <v>13.65</v>
          </cell>
          <cell r="G1169">
            <v>267.69</v>
          </cell>
          <cell r="H1169" t="str">
            <v>PINI</v>
          </cell>
        </row>
        <row r="1170">
          <cell r="B1170" t="str">
            <v>11.102.000025.SER</v>
          </cell>
          <cell r="C1170" t="str">
            <v>Isolamento térmico em laje ou piso empregando poliestireno expandido em placas de 5 cm</v>
          </cell>
          <cell r="D1170" t="str">
            <v>m²</v>
          </cell>
          <cell r="E1170">
            <v>76.790000000000006</v>
          </cell>
          <cell r="F1170">
            <v>2.66</v>
          </cell>
          <cell r="G1170">
            <v>79.45</v>
          </cell>
          <cell r="H1170" t="str">
            <v>PINI</v>
          </cell>
        </row>
        <row r="1171">
          <cell r="B1171">
            <v>0</v>
          </cell>
          <cell r="C1171">
            <v>0</v>
          </cell>
          <cell r="D1171">
            <v>0</v>
          </cell>
          <cell r="E1171">
            <v>0</v>
          </cell>
          <cell r="F1171">
            <v>0</v>
          </cell>
          <cell r="G1171">
            <v>0</v>
          </cell>
          <cell r="H1171" t="str">
            <v>PINI</v>
          </cell>
        </row>
        <row r="1172">
          <cell r="B1172" t="str">
            <v>12</v>
          </cell>
          <cell r="C1172" t="str">
            <v>12. Esquadrias</v>
          </cell>
          <cell r="D1172">
            <v>0</v>
          </cell>
          <cell r="E1172">
            <v>0</v>
          </cell>
          <cell r="F1172">
            <v>0</v>
          </cell>
          <cell r="G1172">
            <v>0</v>
          </cell>
          <cell r="H1172" t="str">
            <v>PINI</v>
          </cell>
        </row>
        <row r="1173">
          <cell r="B1173">
            <v>0</v>
          </cell>
          <cell r="C1173">
            <v>0</v>
          </cell>
          <cell r="D1173">
            <v>0</v>
          </cell>
          <cell r="E1173">
            <v>0</v>
          </cell>
          <cell r="F1173">
            <v>0</v>
          </cell>
          <cell r="G1173">
            <v>0</v>
          </cell>
          <cell r="H1173" t="str">
            <v>PINI</v>
          </cell>
        </row>
        <row r="1174">
          <cell r="B1174" t="str">
            <v>12.101</v>
          </cell>
          <cell r="C1174" t="str">
            <v>Ferragens</v>
          </cell>
          <cell r="D1174">
            <v>0</v>
          </cell>
          <cell r="E1174">
            <v>0</v>
          </cell>
          <cell r="F1174">
            <v>0</v>
          </cell>
          <cell r="G1174">
            <v>0</v>
          </cell>
          <cell r="H1174" t="str">
            <v>PINI</v>
          </cell>
        </row>
        <row r="1175">
          <cell r="B1175" t="str">
            <v>12.101.000005.SER</v>
          </cell>
          <cell r="C1175" t="str">
            <v>Ferragens para porta interna simples</v>
          </cell>
          <cell r="D1175" t="str">
            <v>cj</v>
          </cell>
          <cell r="E1175">
            <v>152.05000000000001</v>
          </cell>
          <cell r="F1175">
            <v>128.9</v>
          </cell>
          <cell r="G1175">
            <v>280.95</v>
          </cell>
          <cell r="H1175" t="str">
            <v>PINI</v>
          </cell>
        </row>
        <row r="1176">
          <cell r="B1176" t="str">
            <v>12.101.000007.SER</v>
          </cell>
          <cell r="C1176" t="str">
            <v>Ferragens para porta interna dupla</v>
          </cell>
          <cell r="D1176" t="str">
            <v>cj</v>
          </cell>
          <cell r="E1176">
            <v>279.89999999999998</v>
          </cell>
          <cell r="F1176">
            <v>161.13</v>
          </cell>
          <cell r="G1176">
            <v>441.03</v>
          </cell>
          <cell r="H1176" t="str">
            <v>PINI</v>
          </cell>
        </row>
        <row r="1177">
          <cell r="B1177" t="str">
            <v>12.101.000009.SER</v>
          </cell>
          <cell r="C1177" t="str">
            <v>Ferragens para porta externa simples</v>
          </cell>
          <cell r="D1177" t="str">
            <v>cj</v>
          </cell>
          <cell r="E1177">
            <v>94.12</v>
          </cell>
          <cell r="F1177">
            <v>128.9</v>
          </cell>
          <cell r="G1177">
            <v>223.02</v>
          </cell>
          <cell r="H1177" t="str">
            <v>PINI</v>
          </cell>
        </row>
        <row r="1178">
          <cell r="B1178" t="str">
            <v>12.101.000011.SER</v>
          </cell>
          <cell r="C1178" t="str">
            <v>Ferragens para porta externa dupla</v>
          </cell>
          <cell r="D1178" t="str">
            <v>cj</v>
          </cell>
          <cell r="E1178">
            <v>221.97</v>
          </cell>
          <cell r="F1178">
            <v>161.13</v>
          </cell>
          <cell r="G1178">
            <v>383.1</v>
          </cell>
          <cell r="H1178" t="str">
            <v>PINI</v>
          </cell>
        </row>
        <row r="1179">
          <cell r="B1179" t="str">
            <v>12.101.000013.SER</v>
          </cell>
          <cell r="C1179" t="str">
            <v>Barra anti-pânico para porta simples</v>
          </cell>
          <cell r="D1179" t="str">
            <v>un</v>
          </cell>
          <cell r="E1179">
            <v>512.91999999999996</v>
          </cell>
          <cell r="F1179">
            <v>46.62</v>
          </cell>
          <cell r="G1179">
            <v>559.54</v>
          </cell>
          <cell r="H1179" t="str">
            <v>PINI</v>
          </cell>
        </row>
        <row r="1180">
          <cell r="B1180" t="str">
            <v>12.101.000015.SER</v>
          </cell>
          <cell r="C1180" t="str">
            <v>Barra anti-pânico para porta dupla</v>
          </cell>
          <cell r="D1180" t="str">
            <v>un</v>
          </cell>
          <cell r="E1180">
            <v>1078.6500000000001</v>
          </cell>
          <cell r="F1180">
            <v>93.24</v>
          </cell>
          <cell r="G1180">
            <v>1171.8900000000001</v>
          </cell>
          <cell r="H1180" t="str">
            <v>PINI</v>
          </cell>
        </row>
        <row r="1181">
          <cell r="B1181">
            <v>0</v>
          </cell>
          <cell r="C1181">
            <v>0</v>
          </cell>
          <cell r="D1181">
            <v>0</v>
          </cell>
          <cell r="E1181">
            <v>0</v>
          </cell>
          <cell r="F1181">
            <v>0</v>
          </cell>
          <cell r="G1181">
            <v>0</v>
          </cell>
          <cell r="H1181" t="str">
            <v>PINI</v>
          </cell>
        </row>
        <row r="1182">
          <cell r="B1182" t="str">
            <v>12.102</v>
          </cell>
          <cell r="C1182" t="str">
            <v>Grades e gradis</v>
          </cell>
          <cell r="D1182">
            <v>0</v>
          </cell>
          <cell r="E1182">
            <v>0</v>
          </cell>
          <cell r="F1182">
            <v>0</v>
          </cell>
          <cell r="G1182">
            <v>0</v>
          </cell>
          <cell r="H1182" t="str">
            <v>PINI</v>
          </cell>
        </row>
        <row r="1183">
          <cell r="B1183" t="str">
            <v>12.102.000005.SER</v>
          </cell>
          <cell r="C1183" t="str">
            <v>Grade de proteção de ferro chato 1" x 1/4", colocação e acabamento</v>
          </cell>
          <cell r="D1183" t="str">
            <v>m²</v>
          </cell>
          <cell r="E1183">
            <v>463.03</v>
          </cell>
          <cell r="F1183">
            <v>93.32</v>
          </cell>
          <cell r="G1183">
            <v>556.35</v>
          </cell>
          <cell r="H1183" t="str">
            <v>PINI</v>
          </cell>
        </row>
        <row r="1184">
          <cell r="B1184" t="str">
            <v>12.102.000010.SER</v>
          </cell>
          <cell r="C1184" t="str">
            <v>Gradil de ferro, colocação e acabamento malha 65 x 132 mm em estrutura de ferro chato 3 x 25 mm</v>
          </cell>
          <cell r="D1184" t="str">
            <v>m²</v>
          </cell>
          <cell r="E1184">
            <v>320.39</v>
          </cell>
          <cell r="F1184">
            <v>52.88</v>
          </cell>
          <cell r="G1184">
            <v>373.28</v>
          </cell>
          <cell r="H1184" t="str">
            <v>PINI</v>
          </cell>
        </row>
        <row r="1185">
          <cell r="B1185" t="str">
            <v>12.102.000050.SER</v>
          </cell>
          <cell r="C1185" t="str">
            <v>Gradil de alumínio anodizado, colocação e acabamento, barras verticais</v>
          </cell>
          <cell r="D1185" t="str">
            <v>m²</v>
          </cell>
          <cell r="E1185">
            <v>234.83</v>
          </cell>
          <cell r="F1185">
            <v>52.88</v>
          </cell>
          <cell r="G1185">
            <v>287.72000000000003</v>
          </cell>
          <cell r="H1185" t="str">
            <v>PINI</v>
          </cell>
        </row>
        <row r="1186">
          <cell r="B1186">
            <v>0</v>
          </cell>
          <cell r="C1186">
            <v>0</v>
          </cell>
          <cell r="D1186">
            <v>0</v>
          </cell>
          <cell r="E1186">
            <v>0</v>
          </cell>
          <cell r="F1186">
            <v>0</v>
          </cell>
          <cell r="G1186">
            <v>0</v>
          </cell>
          <cell r="H1186" t="str">
            <v>PINI</v>
          </cell>
        </row>
        <row r="1187">
          <cell r="B1187" t="str">
            <v>12.103</v>
          </cell>
          <cell r="C1187" t="str">
            <v>Janelas</v>
          </cell>
          <cell r="D1187">
            <v>0</v>
          </cell>
          <cell r="E1187">
            <v>0</v>
          </cell>
          <cell r="F1187">
            <v>0</v>
          </cell>
          <cell r="G1187">
            <v>0</v>
          </cell>
          <cell r="H1187" t="str">
            <v>PINI</v>
          </cell>
        </row>
        <row r="1188">
          <cell r="B1188" t="str">
            <v>12.103.000005.SER</v>
          </cell>
          <cell r="C1188" t="str">
            <v>Janela de aço 1,00 x 1,20 m de correr, com quatro folhas, sem bandeira, com vidro liso</v>
          </cell>
          <cell r="D1188" t="str">
            <v>un</v>
          </cell>
          <cell r="E1188">
            <v>1460.19</v>
          </cell>
          <cell r="F1188">
            <v>28.57</v>
          </cell>
          <cell r="G1188">
            <v>1488.76</v>
          </cell>
          <cell r="H1188" t="str">
            <v>PINI</v>
          </cell>
        </row>
        <row r="1189">
          <cell r="B1189" t="str">
            <v>12.103.000050.SER</v>
          </cell>
          <cell r="C1189" t="str">
            <v>Janela de aço 1,00 x 1,50 m, padronizada, de correr, com quatro folhas, sem bandeira, com vidro liso</v>
          </cell>
          <cell r="D1189" t="str">
            <v>un</v>
          </cell>
          <cell r="E1189">
            <v>1688.09</v>
          </cell>
          <cell r="F1189">
            <v>35.71</v>
          </cell>
          <cell r="G1189">
            <v>1723.8</v>
          </cell>
          <cell r="H1189" t="str">
            <v>PINI</v>
          </cell>
        </row>
        <row r="1190">
          <cell r="B1190" t="str">
            <v>12.103.000052.SER</v>
          </cell>
          <cell r="C1190" t="str">
            <v>Janela de aço 1,00 x 1,50 m, padronizada, de correr, com seis folhas: duas fixas ventiladas, duas de correr ventiladas e duas de correr com vidro liso</v>
          </cell>
          <cell r="D1190" t="str">
            <v>un</v>
          </cell>
          <cell r="E1190">
            <v>1758.63</v>
          </cell>
          <cell r="F1190">
            <v>35.71</v>
          </cell>
          <cell r="G1190">
            <v>1794.34</v>
          </cell>
          <cell r="H1190" t="str">
            <v>PINI</v>
          </cell>
        </row>
        <row r="1191">
          <cell r="B1191" t="str">
            <v>12.103.000054.SER</v>
          </cell>
          <cell r="C1191" t="str">
            <v>Janela de aço 1,00 x 2,00 m, padronizada, de correr, com quatro folhas, sem bandeira, com vidro liso</v>
          </cell>
          <cell r="D1191" t="str">
            <v>un</v>
          </cell>
          <cell r="E1191">
            <v>2040.48</v>
          </cell>
          <cell r="F1191">
            <v>50.27</v>
          </cell>
          <cell r="G1191">
            <v>2090.7399999999998</v>
          </cell>
          <cell r="H1191" t="str">
            <v>PINI</v>
          </cell>
        </row>
        <row r="1192">
          <cell r="B1192" t="str">
            <v>12.103.000056.SER</v>
          </cell>
          <cell r="C1192" t="str">
            <v>Janela de aço 1,00 x 2,00 m, padronizada, de correr, com seis folhas: duas fixas ventiladas, duas de correr ventiladas e duas de correr com vidro liso</v>
          </cell>
          <cell r="D1192" t="str">
            <v>un</v>
          </cell>
          <cell r="E1192">
            <v>2450.41</v>
          </cell>
          <cell r="F1192">
            <v>50.27</v>
          </cell>
          <cell r="G1192">
            <v>2500.6799999999998</v>
          </cell>
          <cell r="H1192" t="str">
            <v>PINI</v>
          </cell>
        </row>
        <row r="1193">
          <cell r="B1193" t="str">
            <v>12.103.000058.SER</v>
          </cell>
          <cell r="C1193" t="str">
            <v>Janela de aço 1,20 x 1,20 m, padronizada, de correr, com quatro folhas, sem bandeira, com vidro liso</v>
          </cell>
          <cell r="D1193" t="str">
            <v>un</v>
          </cell>
          <cell r="E1193">
            <v>1746.71</v>
          </cell>
          <cell r="F1193">
            <v>34.28</v>
          </cell>
          <cell r="G1193">
            <v>1780.99</v>
          </cell>
          <cell r="H1193" t="str">
            <v>PINI</v>
          </cell>
        </row>
        <row r="1194">
          <cell r="B1194" t="str">
            <v>12.103.000060.SER</v>
          </cell>
          <cell r="C1194" t="str">
            <v>Janela de aço 1,20 x 1,50 m, padronizada, de correr, com quatro folhas, sem bandeira, com vidro liso</v>
          </cell>
          <cell r="D1194" t="str">
            <v>un</v>
          </cell>
          <cell r="E1194">
            <v>2027.25</v>
          </cell>
          <cell r="F1194">
            <v>43.05</v>
          </cell>
          <cell r="G1194">
            <v>2070.3000000000002</v>
          </cell>
          <cell r="H1194" t="str">
            <v>PINI</v>
          </cell>
        </row>
        <row r="1195">
          <cell r="B1195" t="str">
            <v>12.103.000062.SER</v>
          </cell>
          <cell r="C1195" t="str">
            <v>Janela de aço 1,20 x 1,50 m, padronizada, de correr, com seis folhas: duas fixas ventiladas, duas de correr ventiladas e duas de correr com vidro liso</v>
          </cell>
          <cell r="D1195" t="str">
            <v>un</v>
          </cell>
          <cell r="E1195">
            <v>1686.61</v>
          </cell>
          <cell r="F1195">
            <v>43.05</v>
          </cell>
          <cell r="G1195">
            <v>1729.66</v>
          </cell>
          <cell r="H1195" t="str">
            <v>PINI</v>
          </cell>
        </row>
        <row r="1196">
          <cell r="B1196" t="str">
            <v>12.103.000064.SER</v>
          </cell>
          <cell r="C1196" t="str">
            <v>Janela de aço 1,20 x 2,00 m, padronizada, de correr, com quatro folhas, sem bandeira, com vidro liso</v>
          </cell>
          <cell r="D1196" t="str">
            <v>un</v>
          </cell>
          <cell r="E1196">
            <v>2560.29</v>
          </cell>
          <cell r="F1196">
            <v>57.4</v>
          </cell>
          <cell r="G1196">
            <v>2617.69</v>
          </cell>
          <cell r="H1196" t="str">
            <v>PINI</v>
          </cell>
        </row>
        <row r="1197">
          <cell r="B1197" t="str">
            <v>12.103.000066.SER</v>
          </cell>
          <cell r="C1197" t="str">
            <v>Janela de aço 1,20 x 2,00 m, padronizada, de correr, com seis folhas: duas fixas ventiladas, duas de correr ventiladas e duas de correr com vidro liso</v>
          </cell>
          <cell r="D1197" t="str">
            <v>un</v>
          </cell>
          <cell r="E1197">
            <v>2873.55</v>
          </cell>
          <cell r="F1197">
            <v>57.4</v>
          </cell>
          <cell r="G1197">
            <v>2930.95</v>
          </cell>
          <cell r="H1197" t="str">
            <v>PINI</v>
          </cell>
        </row>
        <row r="1198">
          <cell r="B1198" t="str">
            <v>12.103.000100.SER</v>
          </cell>
          <cell r="C1198" t="str">
            <v>Janela de alumínio 0,60 x 0,60 m, basculante (vitrô) com uma seção, com vidro canelado</v>
          </cell>
          <cell r="D1198" t="str">
            <v>un</v>
          </cell>
          <cell r="E1198">
            <v>73.2</v>
          </cell>
          <cell r="F1198">
            <v>15.39</v>
          </cell>
          <cell r="G1198">
            <v>88.59</v>
          </cell>
          <cell r="H1198" t="str">
            <v>PINI</v>
          </cell>
        </row>
        <row r="1199">
          <cell r="B1199" t="str">
            <v>12.103.000102.SER</v>
          </cell>
          <cell r="C1199" t="str">
            <v>Janela de alumínio 0,60 x 1,20 m, basculante (vitrô) com duas seções, com vidro canelado</v>
          </cell>
          <cell r="D1199" t="str">
            <v>un</v>
          </cell>
          <cell r="E1199">
            <v>183.8</v>
          </cell>
          <cell r="F1199">
            <v>17.350000000000001</v>
          </cell>
          <cell r="G1199">
            <v>201.16</v>
          </cell>
          <cell r="H1199" t="str">
            <v>PINI</v>
          </cell>
        </row>
        <row r="1200">
          <cell r="B1200" t="str">
            <v>12.103.000104.SER</v>
          </cell>
          <cell r="C1200" t="str">
            <v>Janela de alumínio 0,80 x 0,80 m, basculante (vitrô) com uma seção, com vidro canelado</v>
          </cell>
          <cell r="D1200" t="str">
            <v>un</v>
          </cell>
          <cell r="E1200">
            <v>71.75</v>
          </cell>
          <cell r="F1200">
            <v>15.39</v>
          </cell>
          <cell r="G1200">
            <v>87.14</v>
          </cell>
          <cell r="H1200" t="str">
            <v>PINI</v>
          </cell>
        </row>
        <row r="1201">
          <cell r="B1201" t="str">
            <v>12.103.000106.SER</v>
          </cell>
          <cell r="C1201" t="str">
            <v>Janela de alumínio 0,80 x 1,50 m, basculante (vitrô) com duas seções, com vidro canelado</v>
          </cell>
          <cell r="D1201" t="str">
            <v>un</v>
          </cell>
          <cell r="E1201">
            <v>370.9</v>
          </cell>
          <cell r="F1201">
            <v>28.57</v>
          </cell>
          <cell r="G1201">
            <v>399.47</v>
          </cell>
          <cell r="H1201" t="str">
            <v>PINI</v>
          </cell>
        </row>
        <row r="1202">
          <cell r="B1202" t="str">
            <v>12.103.000108.SER</v>
          </cell>
          <cell r="C1202" t="str">
            <v>Janela de alumínio 1,20 x 1,20 m, basculante (vitrô) com duas seções, com vidro canelado</v>
          </cell>
          <cell r="D1202" t="str">
            <v>un</v>
          </cell>
          <cell r="E1202">
            <v>430.49</v>
          </cell>
          <cell r="F1202">
            <v>34.31</v>
          </cell>
          <cell r="G1202">
            <v>464.79</v>
          </cell>
          <cell r="H1202" t="str">
            <v>PINI</v>
          </cell>
        </row>
        <row r="1203">
          <cell r="B1203" t="str">
            <v>12.103.000110.SER</v>
          </cell>
          <cell r="C1203" t="str">
            <v>Janela de alumínio basculante (vitrô) 0,60 x 0,80 m, com vidro canelado</v>
          </cell>
          <cell r="D1203" t="str">
            <v>un</v>
          </cell>
          <cell r="E1203">
            <v>138.26</v>
          </cell>
          <cell r="F1203">
            <v>11.48</v>
          </cell>
          <cell r="G1203">
            <v>149.74</v>
          </cell>
          <cell r="H1203" t="str">
            <v>PINI</v>
          </cell>
        </row>
        <row r="1204">
          <cell r="B1204" t="str">
            <v>12.103.000200.SER</v>
          </cell>
          <cell r="C1204" t="str">
            <v>Janela de alumínio 1,00 x 1,20 m, de correr, com duas folhas, com vidro liso</v>
          </cell>
          <cell r="D1204" t="str">
            <v>un</v>
          </cell>
          <cell r="E1204">
            <v>277.92</v>
          </cell>
          <cell r="F1204">
            <v>28.57</v>
          </cell>
          <cell r="G1204">
            <v>306.49</v>
          </cell>
          <cell r="H1204" t="str">
            <v>PINI</v>
          </cell>
        </row>
        <row r="1205">
          <cell r="B1205" t="str">
            <v>12.103.000202.SER</v>
          </cell>
          <cell r="C1205" t="str">
            <v>Janela de alumínio 1,00 x 1,20 m, de correr, com três folhas, com vidro liso</v>
          </cell>
          <cell r="D1205" t="str">
            <v>un</v>
          </cell>
          <cell r="E1205">
            <v>472.88</v>
          </cell>
          <cell r="F1205">
            <v>28.57</v>
          </cell>
          <cell r="G1205">
            <v>501.45</v>
          </cell>
          <cell r="H1205" t="str">
            <v>PINI</v>
          </cell>
        </row>
        <row r="1206">
          <cell r="B1206" t="str">
            <v>12.103.000204.SER</v>
          </cell>
          <cell r="C1206" t="str">
            <v>Janela de alumínio 1,00 x 1,50 m, de correr, com três folhas, com vidro liso</v>
          </cell>
          <cell r="D1206" t="str">
            <v>un</v>
          </cell>
          <cell r="E1206">
            <v>536.84</v>
          </cell>
          <cell r="F1206">
            <v>35.71</v>
          </cell>
          <cell r="G1206">
            <v>572.54999999999995</v>
          </cell>
          <cell r="H1206" t="str">
            <v>PINI</v>
          </cell>
        </row>
        <row r="1207">
          <cell r="B1207" t="str">
            <v>12.103.000206.SER</v>
          </cell>
          <cell r="C1207" t="str">
            <v>Janela de alumínio 1,20 x 1,20 m, de correr, com duas folhas, com vidro liso</v>
          </cell>
          <cell r="D1207" t="str">
            <v>un</v>
          </cell>
          <cell r="E1207">
            <v>305.87</v>
          </cell>
          <cell r="F1207">
            <v>34.31</v>
          </cell>
          <cell r="G1207">
            <v>340.17</v>
          </cell>
          <cell r="H1207" t="str">
            <v>PINI</v>
          </cell>
        </row>
        <row r="1208">
          <cell r="B1208" t="str">
            <v>12.103.000208.SER</v>
          </cell>
          <cell r="C1208" t="str">
            <v>Janela de alumínio 1,20 x 1,20 m, de correr, com três folhas, com vidro liso</v>
          </cell>
          <cell r="D1208" t="str">
            <v>un</v>
          </cell>
          <cell r="E1208">
            <v>643.9</v>
          </cell>
          <cell r="F1208">
            <v>34.28</v>
          </cell>
          <cell r="G1208">
            <v>678.18</v>
          </cell>
          <cell r="H1208" t="str">
            <v>PINI</v>
          </cell>
        </row>
        <row r="1209">
          <cell r="B1209" t="str">
            <v>12.103.000210.SER</v>
          </cell>
          <cell r="C1209" t="str">
            <v>Janela de alumínio 1,20 x 1,50 m, de correr, com quatro folhas, com bandeira, com vidro liso</v>
          </cell>
          <cell r="D1209" t="str">
            <v>un</v>
          </cell>
          <cell r="E1209">
            <v>609.29999999999995</v>
          </cell>
          <cell r="F1209">
            <v>43.05</v>
          </cell>
          <cell r="G1209">
            <v>652.35</v>
          </cell>
          <cell r="H1209" t="str">
            <v>PINI</v>
          </cell>
        </row>
        <row r="1210">
          <cell r="B1210" t="str">
            <v>12.103.000212.SER</v>
          </cell>
          <cell r="C1210" t="str">
            <v>Janela de alumínio 1,20 x 1,50 m, de correr, com quatro folhas, sem bandeira, com vidro liso</v>
          </cell>
          <cell r="D1210" t="str">
            <v>un</v>
          </cell>
          <cell r="E1210">
            <v>621.12</v>
          </cell>
          <cell r="F1210">
            <v>43.05</v>
          </cell>
          <cell r="G1210">
            <v>664.17</v>
          </cell>
          <cell r="H1210" t="str">
            <v>PINI</v>
          </cell>
        </row>
        <row r="1211">
          <cell r="B1211" t="str">
            <v>12.103.000214.SER</v>
          </cell>
          <cell r="C1211" t="str">
            <v>Janela de alumínio 1,20 x 1,50 m, de correr, com seis folhas: duas fixas ventiladas, duas de correr com vidro liso</v>
          </cell>
          <cell r="D1211" t="str">
            <v>un</v>
          </cell>
          <cell r="E1211">
            <v>851.28</v>
          </cell>
          <cell r="F1211">
            <v>43.05</v>
          </cell>
          <cell r="G1211">
            <v>894.33</v>
          </cell>
          <cell r="H1211" t="str">
            <v>PINI</v>
          </cell>
        </row>
        <row r="1212">
          <cell r="B1212" t="str">
            <v>12.103.000216.SER</v>
          </cell>
          <cell r="C1212" t="str">
            <v>Janela de alumínio 1,20 x 2,00 m, de correr, com quatro folhas, com bandeira, com vidro liso</v>
          </cell>
          <cell r="D1212" t="str">
            <v>un</v>
          </cell>
          <cell r="E1212">
            <v>578.79</v>
          </cell>
          <cell r="F1212">
            <v>57.4</v>
          </cell>
          <cell r="G1212">
            <v>636.19000000000005</v>
          </cell>
          <cell r="H1212" t="str">
            <v>PINI</v>
          </cell>
        </row>
        <row r="1213">
          <cell r="B1213" t="str">
            <v>12.103.000218.SER</v>
          </cell>
          <cell r="C1213" t="str">
            <v>Janela de alumínio 1,20 x 2,00 m, de correr, com quatro folhas, sem bandeira, com vidro liso</v>
          </cell>
          <cell r="D1213" t="str">
            <v>un</v>
          </cell>
          <cell r="E1213">
            <v>667.2</v>
          </cell>
          <cell r="F1213">
            <v>57.4</v>
          </cell>
          <cell r="G1213">
            <v>724.6</v>
          </cell>
          <cell r="H1213" t="str">
            <v>PINI</v>
          </cell>
        </row>
        <row r="1214">
          <cell r="B1214" t="str">
            <v>12.103.000220.SER</v>
          </cell>
          <cell r="C1214" t="str">
            <v>Janela de alumínio 1,20 x 2,00 m, seis folhas, duas fixas ventiladas, duas de correr ventiladas e duas de correr com vidro liso</v>
          </cell>
          <cell r="D1214" t="str">
            <v>un</v>
          </cell>
          <cell r="E1214">
            <v>1058.17</v>
          </cell>
          <cell r="F1214">
            <v>57.4</v>
          </cell>
          <cell r="G1214">
            <v>1115.57</v>
          </cell>
          <cell r="H1214" t="str">
            <v>PINI</v>
          </cell>
        </row>
        <row r="1215">
          <cell r="B1215" t="str">
            <v>12.103.000300.SER</v>
          </cell>
          <cell r="C1215" t="str">
            <v>Janela de alumínio 0,60 x 0,80 m, maxim-ar, com uma seção, com vidro miniboreal</v>
          </cell>
          <cell r="D1215" t="str">
            <v>un</v>
          </cell>
          <cell r="E1215">
            <v>215.22</v>
          </cell>
          <cell r="F1215">
            <v>11.48</v>
          </cell>
          <cell r="G1215">
            <v>226.7</v>
          </cell>
          <cell r="H1215" t="str">
            <v>PINI</v>
          </cell>
        </row>
        <row r="1216">
          <cell r="B1216" t="str">
            <v>12.103.000302.SER</v>
          </cell>
          <cell r="C1216" t="str">
            <v>Janela de alumínio 0,80 x 0,80 m, maxim-ar, com uma seção, com vidro miniboreal</v>
          </cell>
          <cell r="D1216" t="str">
            <v>un</v>
          </cell>
          <cell r="E1216">
            <v>323.58</v>
          </cell>
          <cell r="F1216">
            <v>15.39</v>
          </cell>
          <cell r="G1216">
            <v>338.97</v>
          </cell>
          <cell r="H1216" t="str">
            <v>PINI</v>
          </cell>
        </row>
        <row r="1217">
          <cell r="B1217" t="str">
            <v>12.103.000304.SER</v>
          </cell>
          <cell r="C1217" t="str">
            <v>Janela de alumínio 0,80 x 1,20 m, maxim-ar, com duas seções, com vidro miniboreal</v>
          </cell>
          <cell r="D1217" t="str">
            <v>un</v>
          </cell>
          <cell r="E1217">
            <v>374.25</v>
          </cell>
          <cell r="F1217">
            <v>22.69</v>
          </cell>
          <cell r="G1217">
            <v>396.95</v>
          </cell>
          <cell r="H1217" t="str">
            <v>PINI</v>
          </cell>
        </row>
        <row r="1218">
          <cell r="B1218" t="str">
            <v>12.103.000400.SER</v>
          </cell>
          <cell r="C1218" t="str">
            <v>Janela de alumínio 1,20 x 1,50 m, com três folhas, com vidro liso</v>
          </cell>
          <cell r="D1218" t="str">
            <v>un</v>
          </cell>
          <cell r="E1218">
            <v>734.27</v>
          </cell>
          <cell r="F1218">
            <v>43.05</v>
          </cell>
          <cell r="G1218">
            <v>777.32</v>
          </cell>
          <cell r="H1218" t="str">
            <v>PINI</v>
          </cell>
        </row>
        <row r="1219">
          <cell r="B1219" t="str">
            <v>12.103.000500.SER</v>
          </cell>
          <cell r="C1219" t="str">
            <v>Janela de alumínio sob encomenda, colocação e acabamento, basculante, com contramarcos</v>
          </cell>
          <cell r="D1219" t="str">
            <v>m²</v>
          </cell>
          <cell r="E1219">
            <v>473.91</v>
          </cell>
          <cell r="F1219">
            <v>40.020000000000003</v>
          </cell>
          <cell r="G1219">
            <v>513.92999999999995</v>
          </cell>
          <cell r="H1219" t="str">
            <v>PINI</v>
          </cell>
        </row>
        <row r="1220">
          <cell r="B1220" t="str">
            <v>12.103.000502.SER</v>
          </cell>
          <cell r="C1220" t="str">
            <v>Janela de alumínio sob encomenda, colocação e acabamento, de correr, com contramarcos</v>
          </cell>
          <cell r="D1220" t="str">
            <v>m²</v>
          </cell>
          <cell r="E1220">
            <v>366</v>
          </cell>
          <cell r="F1220">
            <v>40.020000000000003</v>
          </cell>
          <cell r="G1220">
            <v>406.02</v>
          </cell>
          <cell r="H1220" t="str">
            <v>PINI</v>
          </cell>
        </row>
        <row r="1221">
          <cell r="B1221" t="str">
            <v>12.103.000504.SER</v>
          </cell>
          <cell r="C1221" t="str">
            <v>Janela de alumínio sob encomenda, colocação e acabamento, fixa, com contramarcos</v>
          </cell>
          <cell r="D1221" t="str">
            <v>m²</v>
          </cell>
          <cell r="E1221">
            <v>250.34</v>
          </cell>
          <cell r="F1221">
            <v>40.020000000000003</v>
          </cell>
          <cell r="G1221">
            <v>290.36</v>
          </cell>
          <cell r="H1221" t="str">
            <v>PINI</v>
          </cell>
        </row>
        <row r="1222">
          <cell r="B1222" t="str">
            <v>12.103.000506.SER</v>
          </cell>
          <cell r="C1222" t="str">
            <v>Janela de alumínio sob encomenda, colocação e acabamento, maxim-ar, com contramarcos</v>
          </cell>
          <cell r="D1222" t="str">
            <v>m²</v>
          </cell>
          <cell r="E1222">
            <v>340</v>
          </cell>
          <cell r="F1222">
            <v>40.020000000000003</v>
          </cell>
          <cell r="G1222">
            <v>380.02</v>
          </cell>
          <cell r="H1222" t="str">
            <v>PINI</v>
          </cell>
        </row>
        <row r="1223">
          <cell r="B1223" t="str">
            <v>12.103.000700.SER</v>
          </cell>
          <cell r="C1223" t="str">
            <v>Janela de madeira 1,00 x 1,20 m, duas folhas, com veneziana, batente, guarnição e ferragem</v>
          </cell>
          <cell r="D1223" t="str">
            <v>un</v>
          </cell>
          <cell r="E1223">
            <v>1033.3900000000001</v>
          </cell>
          <cell r="F1223">
            <v>351.13</v>
          </cell>
          <cell r="G1223">
            <v>1384.51</v>
          </cell>
          <cell r="H1223" t="str">
            <v>PINI</v>
          </cell>
        </row>
        <row r="1224">
          <cell r="B1224" t="str">
            <v>12.103.000702.SER</v>
          </cell>
          <cell r="C1224" t="str">
            <v>Janela de madeira 1,20 x 1,20 m, duas folhas, com veneziana, batente, guarnição e ferragem</v>
          </cell>
          <cell r="D1224" t="str">
            <v>un</v>
          </cell>
          <cell r="E1224">
            <v>1568.88</v>
          </cell>
          <cell r="F1224">
            <v>351.13</v>
          </cell>
          <cell r="G1224">
            <v>1920</v>
          </cell>
          <cell r="H1224" t="str">
            <v>PINI</v>
          </cell>
        </row>
        <row r="1225">
          <cell r="B1225" t="str">
            <v>12.103.000704.SER</v>
          </cell>
          <cell r="C1225" t="str">
            <v>Janela de madeira 1,40 x 1,20 m, duas folhas, com veneziana, batente, guarnição e ferragem</v>
          </cell>
          <cell r="D1225" t="str">
            <v>un</v>
          </cell>
          <cell r="E1225">
            <v>1900.36</v>
          </cell>
          <cell r="F1225">
            <v>351.13</v>
          </cell>
          <cell r="G1225">
            <v>2251.48</v>
          </cell>
          <cell r="H1225" t="str">
            <v>PINI</v>
          </cell>
        </row>
        <row r="1226">
          <cell r="B1226" t="str">
            <v>12.103.000706.SER</v>
          </cell>
          <cell r="C1226" t="str">
            <v>Janela de madeira com batente e caixilhos para vidro</v>
          </cell>
          <cell r="D1226" t="str">
            <v>m²</v>
          </cell>
          <cell r="E1226">
            <v>1093.97</v>
          </cell>
          <cell r="F1226">
            <v>228.18</v>
          </cell>
          <cell r="G1226">
            <v>1322.14</v>
          </cell>
          <cell r="H1226" t="str">
            <v>PINI</v>
          </cell>
        </row>
        <row r="1227">
          <cell r="B1227" t="str">
            <v>12.103.000750.SER</v>
          </cell>
          <cell r="C1227" t="str">
            <v>Janela de madeira 1,20 x 1,20 m, de correr, com seis folhas, batente, guarnição e ferragem</v>
          </cell>
          <cell r="D1227" t="str">
            <v>un</v>
          </cell>
          <cell r="E1227">
            <v>1612.98</v>
          </cell>
          <cell r="F1227">
            <v>351.13</v>
          </cell>
          <cell r="G1227">
            <v>1964.1</v>
          </cell>
          <cell r="H1227" t="str">
            <v>PINI</v>
          </cell>
        </row>
        <row r="1228">
          <cell r="B1228" t="str">
            <v>12.103.000752.SER</v>
          </cell>
          <cell r="C1228" t="str">
            <v>Janela de madeira 1,40 x 1,20 m, de correr, com duas folhas fixas, duas venezianas, duas de vidro, batente, guarnição e ferragem</v>
          </cell>
          <cell r="D1228" t="str">
            <v>un</v>
          </cell>
          <cell r="E1228">
            <v>2078.16</v>
          </cell>
          <cell r="F1228">
            <v>351.13</v>
          </cell>
          <cell r="G1228">
            <v>2429.2800000000002</v>
          </cell>
          <cell r="H1228" t="str">
            <v>PINI</v>
          </cell>
        </row>
        <row r="1229">
          <cell r="B1229" t="str">
            <v>12.103.000754.SER</v>
          </cell>
          <cell r="C1229" t="str">
            <v>Janela de madeira 1,60 x 1,20 m, de correr, com duas folhas fixas, duas venezianas, duas de vidro, batente, guarnição e ferragem</v>
          </cell>
          <cell r="D1229" t="str">
            <v>un</v>
          </cell>
          <cell r="E1229">
            <v>2225.02</v>
          </cell>
          <cell r="F1229">
            <v>398.91</v>
          </cell>
          <cell r="G1229">
            <v>2623.93</v>
          </cell>
          <cell r="H1229" t="str">
            <v>PINI</v>
          </cell>
        </row>
        <row r="1230">
          <cell r="B1230" t="str">
            <v>12.103.000756.SER</v>
          </cell>
          <cell r="C1230" t="str">
            <v>Janela de madeira 1,80 x 1,20 m, de correr, com duas folhas fixas, duas venezianas, duas de vidro, batente, guarnição e ferragem</v>
          </cell>
          <cell r="D1230" t="str">
            <v>un</v>
          </cell>
          <cell r="E1230">
            <v>2412.7600000000002</v>
          </cell>
          <cell r="F1230">
            <v>398.91</v>
          </cell>
          <cell r="G1230">
            <v>2811.67</v>
          </cell>
          <cell r="H1230" t="str">
            <v>PINI</v>
          </cell>
        </row>
        <row r="1231">
          <cell r="B1231" t="str">
            <v>12.103.000758.SER</v>
          </cell>
          <cell r="C1231" t="str">
            <v>Janela de madeira 2,00 x 1,20 m, de correr, com duas folhas fixas, duas venezianas, duas de vidro, batente, guarnição e ferragem</v>
          </cell>
          <cell r="D1231" t="str">
            <v>un</v>
          </cell>
          <cell r="E1231">
            <v>2848.61</v>
          </cell>
          <cell r="F1231">
            <v>430.57</v>
          </cell>
          <cell r="G1231">
            <v>3279.19</v>
          </cell>
          <cell r="H1231" t="str">
            <v>PINI</v>
          </cell>
        </row>
        <row r="1232">
          <cell r="B1232" t="str">
            <v>12.103.000800.SER</v>
          </cell>
          <cell r="C1232" t="str">
            <v>Janela de madeira 1,20 x 1,20 m, tipo guilhotina com veneziana, batente, guarnição e ferragem</v>
          </cell>
          <cell r="D1232" t="str">
            <v>un</v>
          </cell>
          <cell r="E1232">
            <v>1221.6099999999999</v>
          </cell>
          <cell r="F1232">
            <v>351.13</v>
          </cell>
          <cell r="G1232">
            <v>1572.73</v>
          </cell>
          <cell r="H1232" t="str">
            <v>PINI</v>
          </cell>
        </row>
        <row r="1233">
          <cell r="B1233" t="str">
            <v>12.103.000802.SER</v>
          </cell>
          <cell r="C1233" t="str">
            <v>Janela de madeira 1,40 x 1,20 m, tipo guilhotina com veneziana, batente, guarnição e ferragem</v>
          </cell>
          <cell r="D1233" t="str">
            <v>un</v>
          </cell>
          <cell r="E1233">
            <v>1827.9</v>
          </cell>
          <cell r="F1233">
            <v>351.13</v>
          </cell>
          <cell r="G1233">
            <v>2179.02</v>
          </cell>
          <cell r="H1233" t="str">
            <v>PINI</v>
          </cell>
        </row>
        <row r="1234">
          <cell r="B1234" t="str">
            <v>12.103.000900.SER</v>
          </cell>
          <cell r="C1234" t="str">
            <v>Janela PVC 1,00 x 1,00 m, de correr, com veneziana, 3 folhas, uma com vidro, fixação com parafuso</v>
          </cell>
          <cell r="D1234" t="str">
            <v>un</v>
          </cell>
          <cell r="E1234">
            <v>2881.16</v>
          </cell>
          <cell r="F1234">
            <v>40.020000000000003</v>
          </cell>
          <cell r="G1234">
            <v>2921.18</v>
          </cell>
          <cell r="H1234" t="str">
            <v>PINI</v>
          </cell>
        </row>
        <row r="1235">
          <cell r="B1235" t="str">
            <v>12.103.000902.SER</v>
          </cell>
          <cell r="C1235" t="str">
            <v>Janela PVC, de correr, com vidro, sem veneziana</v>
          </cell>
          <cell r="D1235" t="str">
            <v>m²</v>
          </cell>
          <cell r="E1235">
            <v>1407.81</v>
          </cell>
          <cell r="F1235">
            <v>46.66</v>
          </cell>
          <cell r="G1235">
            <v>1454.47</v>
          </cell>
          <cell r="H1235" t="str">
            <v>PINI</v>
          </cell>
        </row>
        <row r="1236">
          <cell r="B1236" t="str">
            <v>12.103.000904.SER</v>
          </cell>
          <cell r="C1236" t="str">
            <v>Janela PVC 1,00 x 1,00 m, projetante-deslizante (maxim-ar), 1 folha vidro liso, fixação com parafuso</v>
          </cell>
          <cell r="D1236" t="str">
            <v>un</v>
          </cell>
          <cell r="E1236">
            <v>1652.14</v>
          </cell>
          <cell r="F1236">
            <v>31.11</v>
          </cell>
          <cell r="G1236">
            <v>1683.25</v>
          </cell>
          <cell r="H1236" t="str">
            <v>PINI</v>
          </cell>
        </row>
        <row r="1237">
          <cell r="B1237">
            <v>0</v>
          </cell>
          <cell r="C1237">
            <v>0</v>
          </cell>
          <cell r="D1237">
            <v>0</v>
          </cell>
          <cell r="E1237">
            <v>0</v>
          </cell>
          <cell r="F1237">
            <v>0</v>
          </cell>
          <cell r="G1237">
            <v>0</v>
          </cell>
          <cell r="H1237" t="str">
            <v>PINI</v>
          </cell>
        </row>
        <row r="1238">
          <cell r="B1238" t="str">
            <v>12.104</v>
          </cell>
          <cell r="C1238" t="str">
            <v>Portas</v>
          </cell>
          <cell r="D1238">
            <v>0</v>
          </cell>
          <cell r="E1238">
            <v>0</v>
          </cell>
          <cell r="F1238">
            <v>0</v>
          </cell>
          <cell r="G1238">
            <v>0</v>
          </cell>
          <cell r="H1238" t="str">
            <v>PINI</v>
          </cell>
        </row>
        <row r="1239">
          <cell r="B1239" t="str">
            <v>12.104.000010.SER</v>
          </cell>
          <cell r="C1239" t="str">
            <v>Batente e guarnição para porta de madeira</v>
          </cell>
          <cell r="D1239" t="str">
            <v>m</v>
          </cell>
          <cell r="E1239">
            <v>70.77</v>
          </cell>
          <cell r="F1239">
            <v>40.450000000000003</v>
          </cell>
          <cell r="G1239">
            <v>111.22</v>
          </cell>
          <cell r="H1239" t="str">
            <v>PINI</v>
          </cell>
        </row>
        <row r="1240">
          <cell r="B1240" t="str">
            <v>12.104.000050.SER</v>
          </cell>
          <cell r="C1240" t="str">
            <v>Porta de compensado 0,60 x 1,50 m, interna, para sanitário e vestiário, com batente e ferragens</v>
          </cell>
          <cell r="D1240" t="str">
            <v>un</v>
          </cell>
          <cell r="E1240">
            <v>626.36</v>
          </cell>
          <cell r="F1240">
            <v>161.29</v>
          </cell>
          <cell r="G1240">
            <v>787.65</v>
          </cell>
          <cell r="H1240" t="str">
            <v>PINI</v>
          </cell>
        </row>
        <row r="1241">
          <cell r="B1241" t="str">
            <v>12.104.000052.SER</v>
          </cell>
          <cell r="C1241" t="str">
            <v>Porta de madeira 0,60 x 2,10 m, interna, com batente, guarnição e ferragem</v>
          </cell>
          <cell r="D1241" t="str">
            <v>un</v>
          </cell>
          <cell r="E1241">
            <v>833.07</v>
          </cell>
          <cell r="F1241">
            <v>164.4</v>
          </cell>
          <cell r="G1241">
            <v>997.46</v>
          </cell>
          <cell r="H1241" t="str">
            <v>PINI</v>
          </cell>
        </row>
        <row r="1242">
          <cell r="B1242" t="str">
            <v>12.104.000054.SER</v>
          </cell>
          <cell r="C1242" t="str">
            <v>Porta de madeira 0,70 x 2,10 m, interna, com batente, guarnição e ferragem</v>
          </cell>
          <cell r="D1242" t="str">
            <v>un</v>
          </cell>
          <cell r="E1242">
            <v>838.85</v>
          </cell>
          <cell r="F1242">
            <v>164.4</v>
          </cell>
          <cell r="G1242">
            <v>1003.25</v>
          </cell>
          <cell r="H1242" t="str">
            <v>PINI</v>
          </cell>
        </row>
        <row r="1243">
          <cell r="B1243" t="str">
            <v>12.104.000056.SER</v>
          </cell>
          <cell r="C1243" t="str">
            <v>Porta de madeira 0,80 x 2,10 m, externa, com batente, guarnição e ferragem</v>
          </cell>
          <cell r="D1243" t="str">
            <v>un</v>
          </cell>
          <cell r="E1243">
            <v>1887.4</v>
          </cell>
          <cell r="F1243">
            <v>164.4</v>
          </cell>
          <cell r="G1243">
            <v>2051.8000000000002</v>
          </cell>
          <cell r="H1243" t="str">
            <v>PINI</v>
          </cell>
        </row>
        <row r="1244">
          <cell r="B1244" t="str">
            <v>12.104.000058.SER</v>
          </cell>
          <cell r="C1244" t="str">
            <v>Porta de madeira 0,80 x 2,10 m, interna, com batente, guarnição e ferragem</v>
          </cell>
          <cell r="D1244" t="str">
            <v>un</v>
          </cell>
          <cell r="E1244">
            <v>897.46</v>
          </cell>
          <cell r="F1244">
            <v>164.4</v>
          </cell>
          <cell r="G1244">
            <v>1061.8599999999999</v>
          </cell>
          <cell r="H1244" t="str">
            <v>PINI</v>
          </cell>
        </row>
        <row r="1245">
          <cell r="B1245" t="str">
            <v>12.104.000060.SER</v>
          </cell>
          <cell r="C1245" t="str">
            <v>Porta de madeira 0,90 x 2,10 m, externa, com batente, guarnição e ferragem</v>
          </cell>
          <cell r="D1245" t="str">
            <v>un</v>
          </cell>
          <cell r="E1245">
            <v>2004.6</v>
          </cell>
          <cell r="F1245">
            <v>164.4</v>
          </cell>
          <cell r="G1245">
            <v>2169</v>
          </cell>
          <cell r="H1245" t="str">
            <v>PINI</v>
          </cell>
        </row>
        <row r="1246">
          <cell r="B1246" t="str">
            <v>12.104.000062.SER</v>
          </cell>
          <cell r="C1246" t="str">
            <v>Porta de madeira 0,90 x 2,10 m, interna, com batente, guarnição e ferragem</v>
          </cell>
          <cell r="D1246" t="str">
            <v>un</v>
          </cell>
          <cell r="E1246">
            <v>936.78</v>
          </cell>
          <cell r="F1246">
            <v>164.4</v>
          </cell>
          <cell r="G1246">
            <v>1101.18</v>
          </cell>
          <cell r="H1246" t="str">
            <v>PINI</v>
          </cell>
        </row>
        <row r="1247">
          <cell r="B1247" t="str">
            <v>12.104.000064.SER</v>
          </cell>
          <cell r="C1247" t="str">
            <v>Porta de madeira 1,29 x 2,14 m, externa, duas folhas, com batente, guarnição e ferragem</v>
          </cell>
          <cell r="D1247" t="str">
            <v>un</v>
          </cell>
          <cell r="E1247">
            <v>7990.41</v>
          </cell>
          <cell r="F1247">
            <v>255.57</v>
          </cell>
          <cell r="G1247">
            <v>8245.9699999999993</v>
          </cell>
          <cell r="H1247" t="str">
            <v>PINI</v>
          </cell>
        </row>
        <row r="1248">
          <cell r="B1248" t="str">
            <v>12.104.000066.SER</v>
          </cell>
          <cell r="C1248" t="str">
            <v>Porta de madeira 1,69 x 2,14 m, externa, duas folhas, com batente, guarnição e ferragem</v>
          </cell>
          <cell r="D1248" t="str">
            <v>un</v>
          </cell>
          <cell r="E1248">
            <v>8528.56</v>
          </cell>
          <cell r="F1248">
            <v>255.57</v>
          </cell>
          <cell r="G1248">
            <v>8784.1200000000008</v>
          </cell>
          <cell r="H1248" t="str">
            <v>PINI</v>
          </cell>
        </row>
        <row r="1249">
          <cell r="B1249" t="str">
            <v>12.104.000200.SER</v>
          </cell>
          <cell r="C1249" t="str">
            <v>Porta automática deslizante, para alto fluxo de pessoas, duas folhas fixa e duas móveis com vidro liso temperado, para vão de 2200 x 3500 mm</v>
          </cell>
          <cell r="D1249" t="str">
            <v>un</v>
          </cell>
          <cell r="E1249">
            <v>24164.02</v>
          </cell>
          <cell r="F1249">
            <v>0</v>
          </cell>
          <cell r="G1249">
            <v>24164.02</v>
          </cell>
          <cell r="H1249" t="str">
            <v>PINI</v>
          </cell>
        </row>
        <row r="1250">
          <cell r="B1250" t="str">
            <v>12.104.000202.SER</v>
          </cell>
          <cell r="C1250" t="str">
            <v>Porta automática deslizante, para alto fluxo de pessoas, duas folhas fixas e duas móveis com vidro liso temperado e caixilho de alumínio, para vão de 2200 x 3500 mm</v>
          </cell>
          <cell r="D1250" t="str">
            <v>un</v>
          </cell>
          <cell r="E1250">
            <v>24864.3</v>
          </cell>
          <cell r="F1250">
            <v>0</v>
          </cell>
          <cell r="G1250">
            <v>24864.3</v>
          </cell>
          <cell r="H1250" t="str">
            <v>PINI</v>
          </cell>
        </row>
        <row r="1251">
          <cell r="B1251" t="str">
            <v>12.104.000204.SER</v>
          </cell>
          <cell r="C1251" t="str">
            <v>Porta automática deslizante, para alto fluxo de pessoas, uma folha fixa e uma móvel com vidro liso temperado e caixilho de alumínio, para vão de 2200 x 2500 mm</v>
          </cell>
          <cell r="D1251" t="str">
            <v>un</v>
          </cell>
          <cell r="E1251">
            <v>23018.84</v>
          </cell>
          <cell r="F1251">
            <v>0</v>
          </cell>
          <cell r="G1251">
            <v>23018.84</v>
          </cell>
          <cell r="H1251" t="str">
            <v>PINI</v>
          </cell>
        </row>
        <row r="1252">
          <cell r="B1252" t="str">
            <v>12.104.000206.SER</v>
          </cell>
          <cell r="C1252" t="str">
            <v>Porta automática deslizante, para alto fluxo de pessoas, uma folha fixa e uma móvel com vidro liso temperado, para vão de 2200 x 2500 mm</v>
          </cell>
          <cell r="D1252" t="str">
            <v>un</v>
          </cell>
          <cell r="E1252">
            <v>23098.48</v>
          </cell>
          <cell r="F1252">
            <v>0</v>
          </cell>
          <cell r="G1252">
            <v>23098.48</v>
          </cell>
          <cell r="H1252" t="str">
            <v>PINI</v>
          </cell>
        </row>
        <row r="1253">
          <cell r="B1253" t="str">
            <v>12.104.000208.SER</v>
          </cell>
          <cell r="C1253" t="str">
            <v>Porta automática deslizante, para baixo fluxo de pessoas, duas folhas fixas e duas móveis com vidro liso temperado e caixilho de alumínio, para vão de 2200 x 3500 mm</v>
          </cell>
          <cell r="D1253" t="str">
            <v>un</v>
          </cell>
          <cell r="E1253">
            <v>23439.01</v>
          </cell>
          <cell r="F1253">
            <v>0</v>
          </cell>
          <cell r="G1253">
            <v>23439.01</v>
          </cell>
          <cell r="H1253" t="str">
            <v>PINI</v>
          </cell>
        </row>
        <row r="1254">
          <cell r="B1254" t="str">
            <v>12.104.000210.SER</v>
          </cell>
          <cell r="C1254" t="str">
            <v>Porta automática deslizante, para baixo fluxo de pessoas, duas folhas fixas e duas móveis com vidro liso temperado, para vão de 2200 x 3500 mm</v>
          </cell>
          <cell r="D1254" t="str">
            <v>un</v>
          </cell>
          <cell r="E1254">
            <v>22318.560000000001</v>
          </cell>
          <cell r="F1254">
            <v>0</v>
          </cell>
          <cell r="G1254">
            <v>22318.560000000001</v>
          </cell>
          <cell r="H1254" t="str">
            <v>PINI</v>
          </cell>
        </row>
        <row r="1255">
          <cell r="B1255" t="str">
            <v>12.104.000212.SER</v>
          </cell>
          <cell r="C1255" t="str">
            <v>Porta automática deslizante, para baixo fluxo de pessoas, uma folha fixa e uma móvel com vidro liso temperado e caixilho de alumínio, para vão de 2200 x 2500 mm</v>
          </cell>
          <cell r="D1255" t="str">
            <v>un</v>
          </cell>
          <cell r="E1255">
            <v>21588.06</v>
          </cell>
          <cell r="F1255">
            <v>0</v>
          </cell>
          <cell r="G1255">
            <v>21588.06</v>
          </cell>
          <cell r="H1255" t="str">
            <v>PINI</v>
          </cell>
        </row>
        <row r="1256">
          <cell r="B1256" t="str">
            <v>12.104.000214.SER</v>
          </cell>
          <cell r="C1256" t="str">
            <v>Porta automática deslizante, para baixo fluxo de pessoas, uma folha fixa e uma móvel com vidro liso temperado, para vão de 2200 x 2500 mm</v>
          </cell>
          <cell r="D1256" t="str">
            <v>un</v>
          </cell>
          <cell r="E1256">
            <v>21247.53</v>
          </cell>
          <cell r="F1256">
            <v>0</v>
          </cell>
          <cell r="G1256">
            <v>21247.53</v>
          </cell>
          <cell r="H1256" t="str">
            <v>PINI</v>
          </cell>
        </row>
        <row r="1257">
          <cell r="B1257" t="str">
            <v>12.104.000216.SER</v>
          </cell>
          <cell r="C1257" t="str">
            <v>Porta automática telescópica, para alto fluxo de pessoas, duas folhas fixas e quatro móveis com vidro liso temperado e caixilho de alumínio, para vão de 2200 x 4000 mm</v>
          </cell>
          <cell r="D1257" t="str">
            <v>un</v>
          </cell>
          <cell r="E1257">
            <v>47642.17</v>
          </cell>
          <cell r="F1257">
            <v>0</v>
          </cell>
          <cell r="G1257">
            <v>47642.17</v>
          </cell>
          <cell r="H1257" t="str">
            <v>PINI</v>
          </cell>
        </row>
        <row r="1258">
          <cell r="B1258" t="str">
            <v>12.104.000218.SER</v>
          </cell>
          <cell r="C1258" t="str">
            <v>Porta automática telescópica, para alto fluxo de pessoas, uma folha fixa e duas móveis com vidro liso temperado e caixilho de alumínio, para vão de 2200 x 3000 mm</v>
          </cell>
          <cell r="D1258" t="str">
            <v>un</v>
          </cell>
          <cell r="E1258">
            <v>41886.769999999997</v>
          </cell>
          <cell r="F1258">
            <v>0</v>
          </cell>
          <cell r="G1258">
            <v>41886.769999999997</v>
          </cell>
          <cell r="H1258" t="str">
            <v>PINI</v>
          </cell>
        </row>
        <row r="1259">
          <cell r="B1259" t="str">
            <v>12.104.000220.SER</v>
          </cell>
          <cell r="C1259" t="str">
            <v>Porta automática telescópica, para baixo fluxo de pessoas, duas folhas fixas e quatro móveis com vidro liso temperado e caixilho de alumínio, para vão de 2200 x 4000 mm</v>
          </cell>
          <cell r="D1259" t="str">
            <v>un</v>
          </cell>
          <cell r="E1259">
            <v>47642.17</v>
          </cell>
          <cell r="F1259">
            <v>0</v>
          </cell>
          <cell r="G1259">
            <v>47642.17</v>
          </cell>
          <cell r="H1259" t="str">
            <v>PINI</v>
          </cell>
        </row>
        <row r="1260">
          <cell r="B1260" t="str">
            <v>12.104.000222.SER</v>
          </cell>
          <cell r="C1260" t="str">
            <v>Porta automática telescópica, para baixo fluxo de pessoas, uma folha fixa e duas móveis com vidro liso temperado e caixilho de alumínio, para vão de 2200 x 3000 mm</v>
          </cell>
          <cell r="D1260" t="str">
            <v>un</v>
          </cell>
          <cell r="E1260">
            <v>41886.769999999997</v>
          </cell>
          <cell r="F1260">
            <v>0</v>
          </cell>
          <cell r="G1260">
            <v>41886.769999999997</v>
          </cell>
          <cell r="H1260" t="str">
            <v>PINI</v>
          </cell>
        </row>
        <row r="1261">
          <cell r="B1261" t="str">
            <v>12.104.000300.SER</v>
          </cell>
          <cell r="C1261" t="str">
            <v>Porta de alumínio, de correr, duas folhas, uma fixa</v>
          </cell>
          <cell r="D1261" t="str">
            <v>m²</v>
          </cell>
          <cell r="E1261">
            <v>230.43</v>
          </cell>
          <cell r="F1261">
            <v>59.94</v>
          </cell>
          <cell r="G1261">
            <v>290.36</v>
          </cell>
          <cell r="H1261" t="str">
            <v>PINI</v>
          </cell>
        </row>
        <row r="1262">
          <cell r="B1262" t="str">
            <v>12.104.000500.SER</v>
          </cell>
          <cell r="C1262" t="str">
            <v>Porta corta-fogo 0,80 x 2,10 m (P-90), uma folha, com batentes e ferragens</v>
          </cell>
          <cell r="D1262" t="str">
            <v>un</v>
          </cell>
          <cell r="E1262">
            <v>1561.93</v>
          </cell>
          <cell r="F1262">
            <v>124.43</v>
          </cell>
          <cell r="G1262">
            <v>1686.36</v>
          </cell>
          <cell r="H1262" t="str">
            <v>PINI</v>
          </cell>
        </row>
        <row r="1263">
          <cell r="B1263" t="str">
            <v>12.104.000502.SER</v>
          </cell>
          <cell r="C1263" t="str">
            <v>Porta corta-fogo 1,60 x 2,10 m (P-90), duas folhas, com batentes e ferragens</v>
          </cell>
          <cell r="D1263" t="str">
            <v>un</v>
          </cell>
          <cell r="E1263">
            <v>3507.98</v>
          </cell>
          <cell r="F1263">
            <v>186.64</v>
          </cell>
          <cell r="G1263">
            <v>3694.62</v>
          </cell>
          <cell r="H1263" t="str">
            <v>PINI</v>
          </cell>
        </row>
        <row r="1264">
          <cell r="B1264" t="str">
            <v>12.104.000504.SER</v>
          </cell>
          <cell r="C1264" t="str">
            <v>Porta corta-fogo, de correr, com trilho, tranca, rolete, roldana, batedor, contrapeso, caixa de tela, cabo de aço e fusível automático, instalada em viga de concreto</v>
          </cell>
          <cell r="D1264" t="str">
            <v>m²</v>
          </cell>
          <cell r="E1264">
            <v>17206.919999999998</v>
          </cell>
          <cell r="F1264">
            <v>66.67</v>
          </cell>
          <cell r="G1264">
            <v>17273.59</v>
          </cell>
          <cell r="H1264" t="str">
            <v>PINI</v>
          </cell>
        </row>
        <row r="1265">
          <cell r="B1265" t="str">
            <v>12.104.000600.SER</v>
          </cell>
          <cell r="C1265" t="str">
            <v>Porta de ferro em chapa dupla, uma folha</v>
          </cell>
          <cell r="D1265" t="str">
            <v>m²</v>
          </cell>
          <cell r="E1265">
            <v>333.97</v>
          </cell>
          <cell r="F1265">
            <v>93.32</v>
          </cell>
          <cell r="G1265">
            <v>427.29</v>
          </cell>
          <cell r="H1265" t="str">
            <v>PINI</v>
          </cell>
        </row>
        <row r="1266">
          <cell r="B1266" t="str">
            <v>12.104.000610.SER</v>
          </cell>
          <cell r="C1266" t="str">
            <v>Batente de ferro, colocação e acabamento</v>
          </cell>
          <cell r="D1266" t="str">
            <v>m</v>
          </cell>
          <cell r="E1266">
            <v>50.45</v>
          </cell>
          <cell r="F1266">
            <v>16.22</v>
          </cell>
          <cell r="G1266">
            <v>66.67</v>
          </cell>
          <cell r="H1266" t="str">
            <v>PINI</v>
          </cell>
        </row>
        <row r="1267">
          <cell r="B1267" t="str">
            <v>12.104.000650.SER</v>
          </cell>
          <cell r="C1267" t="str">
            <v>Porta de aço em chapa ondulada, de enrolar</v>
          </cell>
          <cell r="D1267" t="str">
            <v>m²</v>
          </cell>
          <cell r="E1267">
            <v>599.80999999999995</v>
          </cell>
          <cell r="F1267">
            <v>32.43</v>
          </cell>
          <cell r="G1267">
            <v>632.24</v>
          </cell>
          <cell r="H1267" t="str">
            <v>PINI</v>
          </cell>
        </row>
        <row r="1268">
          <cell r="B1268" t="str">
            <v>12.104.000700.SER</v>
          </cell>
          <cell r="C1268" t="str">
            <v>Porta PVC 0,70 x 2,10 m, com ferragens</v>
          </cell>
          <cell r="D1268" t="str">
            <v>un</v>
          </cell>
          <cell r="E1268">
            <v>3887.99</v>
          </cell>
          <cell r="F1268">
            <v>93.32</v>
          </cell>
          <cell r="G1268">
            <v>3981.31</v>
          </cell>
          <cell r="H1268" t="str">
            <v>PINI</v>
          </cell>
        </row>
        <row r="1269">
          <cell r="B1269">
            <v>0</v>
          </cell>
          <cell r="C1269">
            <v>0</v>
          </cell>
          <cell r="D1269">
            <v>0</v>
          </cell>
          <cell r="E1269">
            <v>0</v>
          </cell>
          <cell r="F1269">
            <v>0</v>
          </cell>
          <cell r="G1269">
            <v>0</v>
          </cell>
          <cell r="H1269" t="str">
            <v>PINI</v>
          </cell>
        </row>
        <row r="1270">
          <cell r="B1270" t="str">
            <v>12.105</v>
          </cell>
          <cell r="C1270" t="str">
            <v>Portões</v>
          </cell>
          <cell r="D1270">
            <v>0</v>
          </cell>
          <cell r="E1270">
            <v>0</v>
          </cell>
          <cell r="F1270">
            <v>0</v>
          </cell>
          <cell r="G1270">
            <v>0</v>
          </cell>
          <cell r="H1270" t="str">
            <v>PINI</v>
          </cell>
        </row>
        <row r="1271">
          <cell r="B1271" t="str">
            <v>12.105.000100.SER</v>
          </cell>
          <cell r="C1271" t="str">
            <v>Portão automático em chapa de aço galvanizada, basculante, para alto fluxo de veículos, para vão de 1800 x 3500 mm</v>
          </cell>
          <cell r="D1271" t="str">
            <v>un</v>
          </cell>
          <cell r="E1271">
            <v>2342.8000000000002</v>
          </cell>
          <cell r="F1271">
            <v>0</v>
          </cell>
          <cell r="G1271">
            <v>2342.8000000000002</v>
          </cell>
          <cell r="H1271" t="str">
            <v>PINI</v>
          </cell>
        </row>
        <row r="1272">
          <cell r="B1272" t="str">
            <v>12.105.000102.SER</v>
          </cell>
          <cell r="C1272" t="str">
            <v>Portão automático em chapa de aço galvanizada, basculante, para alto fluxo de veículos, para vão de 2100 x 4000 mm</v>
          </cell>
          <cell r="D1272" t="str">
            <v>un</v>
          </cell>
          <cell r="E1272">
            <v>2883.64</v>
          </cell>
          <cell r="F1272">
            <v>0</v>
          </cell>
          <cell r="G1272">
            <v>2883.64</v>
          </cell>
          <cell r="H1272" t="str">
            <v>PINI</v>
          </cell>
        </row>
        <row r="1273">
          <cell r="B1273" t="str">
            <v>12.105.000104.SER</v>
          </cell>
          <cell r="C1273" t="str">
            <v>Portão automático em chapa de aço galvanizada, basculante, para alto fluxo de veículos, para vão de 3000 x 5000 mm</v>
          </cell>
          <cell r="D1273" t="str">
            <v>un</v>
          </cell>
          <cell r="E1273">
            <v>4540.91</v>
          </cell>
          <cell r="F1273">
            <v>0</v>
          </cell>
          <cell r="G1273">
            <v>4540.91</v>
          </cell>
          <cell r="H1273" t="str">
            <v>PINI</v>
          </cell>
        </row>
        <row r="1274">
          <cell r="B1274" t="str">
            <v>12.105.000106.SER</v>
          </cell>
          <cell r="C1274" t="str">
            <v>Portão automático em chapa de aço galvanizada, basculante, para baixo fluxo de veículos, para vão de 1800 x 3500 mm</v>
          </cell>
          <cell r="D1274" t="str">
            <v>un</v>
          </cell>
          <cell r="E1274">
            <v>2342.8000000000002</v>
          </cell>
          <cell r="F1274">
            <v>0</v>
          </cell>
          <cell r="G1274">
            <v>2342.8000000000002</v>
          </cell>
          <cell r="H1274" t="str">
            <v>PINI</v>
          </cell>
        </row>
        <row r="1275">
          <cell r="B1275" t="str">
            <v>12.105.000108.SER</v>
          </cell>
          <cell r="C1275" t="str">
            <v>Portão automático em chapa de aço galvanizada, basculante, para baixo fluxo de veículos, para vão de 2100 x 4000 mm</v>
          </cell>
          <cell r="D1275" t="str">
            <v>un</v>
          </cell>
          <cell r="E1275">
            <v>2883.64</v>
          </cell>
          <cell r="F1275">
            <v>0</v>
          </cell>
          <cell r="G1275">
            <v>2883.64</v>
          </cell>
          <cell r="H1275" t="str">
            <v>PINI</v>
          </cell>
        </row>
        <row r="1276">
          <cell r="B1276" t="str">
            <v>12.105.000110.SER</v>
          </cell>
          <cell r="C1276" t="str">
            <v>Portão automático em chapa de aço galvanizada, basculante, para baixo fluxo de veículos, para vão de 3000 x 5000 mm</v>
          </cell>
          <cell r="D1276" t="str">
            <v>un</v>
          </cell>
          <cell r="E1276">
            <v>4540.91</v>
          </cell>
          <cell r="F1276">
            <v>0</v>
          </cell>
          <cell r="G1276">
            <v>4540.91</v>
          </cell>
          <cell r="H1276" t="str">
            <v>PINI</v>
          </cell>
        </row>
        <row r="1277">
          <cell r="B1277" t="str">
            <v>12.105.000200.SER</v>
          </cell>
          <cell r="C1277" t="str">
            <v>Portão automático em chapa de aço galvanizada, deslizante, para alto fluxo de veículos, para vão de 1800 x 3500 mm</v>
          </cell>
          <cell r="D1277" t="str">
            <v>un</v>
          </cell>
          <cell r="E1277">
            <v>2342.8000000000002</v>
          </cell>
          <cell r="F1277">
            <v>0</v>
          </cell>
          <cell r="G1277">
            <v>2342.8000000000002</v>
          </cell>
          <cell r="H1277" t="str">
            <v>PINI</v>
          </cell>
        </row>
        <row r="1278">
          <cell r="B1278" t="str">
            <v>12.105.000202.SER</v>
          </cell>
          <cell r="C1278" t="str">
            <v>Portão automático em chapa de aço galvanizada, deslizante, para alto fluxo de veículos, para vão de 2100 x 4000 mm</v>
          </cell>
          <cell r="D1278" t="str">
            <v>un</v>
          </cell>
          <cell r="E1278">
            <v>2883.64</v>
          </cell>
          <cell r="F1278">
            <v>0</v>
          </cell>
          <cell r="G1278">
            <v>2883.64</v>
          </cell>
          <cell r="H1278" t="str">
            <v>PINI</v>
          </cell>
        </row>
        <row r="1279">
          <cell r="B1279" t="str">
            <v>12.105.000204.SER</v>
          </cell>
          <cell r="C1279" t="str">
            <v>Portão automático em chapa de aço galvanizada, deslizante, para alto fluxo de veículos, para vão de 3000 x 5000 mm</v>
          </cell>
          <cell r="D1279" t="str">
            <v>un</v>
          </cell>
          <cell r="E1279">
            <v>4540.91</v>
          </cell>
          <cell r="F1279">
            <v>0</v>
          </cell>
          <cell r="G1279">
            <v>4540.91</v>
          </cell>
          <cell r="H1279" t="str">
            <v>PINI</v>
          </cell>
        </row>
        <row r="1280">
          <cell r="B1280" t="str">
            <v>12.105.000206.SER</v>
          </cell>
          <cell r="C1280" t="str">
            <v>Portão automático em chapa de aço galvanizada, deslizante, para baixo fluxo de veículos, para vão de 1800 x 3500 mm</v>
          </cell>
          <cell r="D1280" t="str">
            <v>un</v>
          </cell>
          <cell r="E1280">
            <v>2342.8000000000002</v>
          </cell>
          <cell r="F1280">
            <v>0</v>
          </cell>
          <cell r="G1280">
            <v>2342.8000000000002</v>
          </cell>
          <cell r="H1280" t="str">
            <v>PINI</v>
          </cell>
        </row>
        <row r="1281">
          <cell r="B1281" t="str">
            <v>12.105.000208.SER</v>
          </cell>
          <cell r="C1281" t="str">
            <v>Portão automático em chapa de aço galvanizada, deslizante, para baixo fluxo de veículos, para vão de 2100 x 4000 mm</v>
          </cell>
          <cell r="D1281" t="str">
            <v>un</v>
          </cell>
          <cell r="E1281">
            <v>2883.64</v>
          </cell>
          <cell r="F1281">
            <v>0</v>
          </cell>
          <cell r="G1281">
            <v>2883.64</v>
          </cell>
          <cell r="H1281" t="str">
            <v>PINI</v>
          </cell>
        </row>
        <row r="1282">
          <cell r="B1282" t="str">
            <v>12.105.000210.SER</v>
          </cell>
          <cell r="C1282" t="str">
            <v>Portão automático em chapa de aço galvanizada, deslizante, para baixo fluxo de veículos, para vão de 3000 x 5000 mm</v>
          </cell>
          <cell r="D1282" t="str">
            <v>un</v>
          </cell>
          <cell r="E1282">
            <v>4540.91</v>
          </cell>
          <cell r="F1282">
            <v>0</v>
          </cell>
          <cell r="G1282">
            <v>4540.91</v>
          </cell>
          <cell r="H1282" t="str">
            <v>PINI</v>
          </cell>
        </row>
        <row r="1283">
          <cell r="B1283" t="str">
            <v>12.105.000300.SER</v>
          </cell>
          <cell r="C1283" t="str">
            <v>Portão automático em chapa de aço galvanizada, pivotante, para alto fluxo de veículos, para vão de 1800 x 3500 mm</v>
          </cell>
          <cell r="D1283" t="str">
            <v>un</v>
          </cell>
          <cell r="E1283">
            <v>2725.45</v>
          </cell>
          <cell r="F1283">
            <v>0</v>
          </cell>
          <cell r="G1283">
            <v>2725.45</v>
          </cell>
          <cell r="H1283" t="str">
            <v>PINI</v>
          </cell>
        </row>
        <row r="1284">
          <cell r="B1284" t="str">
            <v>12.105.000302.SER</v>
          </cell>
          <cell r="C1284" t="str">
            <v>Portão automático em chapa de aço galvanizada, pivotante, para alto fluxo de veículos, para vão de 2100 x 4000 mm</v>
          </cell>
          <cell r="D1284" t="str">
            <v>un</v>
          </cell>
          <cell r="E1284">
            <v>4248.63</v>
          </cell>
          <cell r="F1284">
            <v>0</v>
          </cell>
          <cell r="G1284">
            <v>4248.63</v>
          </cell>
          <cell r="H1284" t="str">
            <v>PINI</v>
          </cell>
        </row>
        <row r="1285">
          <cell r="B1285" t="str">
            <v>12.105.000304.SER</v>
          </cell>
          <cell r="C1285" t="str">
            <v>Portão automático em chapa de aço galvanizada, pivotante, para alto fluxo de veículos, para vão de 3000 x 5000 mm</v>
          </cell>
          <cell r="D1285" t="str">
            <v>un</v>
          </cell>
          <cell r="E1285">
            <v>4540.91</v>
          </cell>
          <cell r="F1285">
            <v>0</v>
          </cell>
          <cell r="G1285">
            <v>4540.91</v>
          </cell>
          <cell r="H1285" t="str">
            <v>PINI</v>
          </cell>
        </row>
        <row r="1286">
          <cell r="B1286" t="str">
            <v>12.105.000306.SER</v>
          </cell>
          <cell r="C1286" t="str">
            <v>Portão automático em chapa de aço galvanizada, pivotante, para baixo fluxo de veículos, para vão de 2100 x 4000 mm</v>
          </cell>
          <cell r="D1286" t="str">
            <v>un</v>
          </cell>
          <cell r="E1286">
            <v>2898.71</v>
          </cell>
          <cell r="F1286">
            <v>0</v>
          </cell>
          <cell r="G1286">
            <v>2898.71</v>
          </cell>
          <cell r="H1286" t="str">
            <v>PINI</v>
          </cell>
        </row>
        <row r="1287">
          <cell r="B1287" t="str">
            <v>12.105.000308.SER</v>
          </cell>
          <cell r="C1287" t="str">
            <v>Portão automático em chapa de aço galvanizada, pivotante, para baixo fluxo de veículos, para vão de 3000 x 5000 mm</v>
          </cell>
          <cell r="D1287" t="str">
            <v>un</v>
          </cell>
          <cell r="E1287">
            <v>4540.91</v>
          </cell>
          <cell r="F1287">
            <v>0</v>
          </cell>
          <cell r="G1287">
            <v>4540.91</v>
          </cell>
          <cell r="H1287" t="str">
            <v>PINI</v>
          </cell>
        </row>
        <row r="1288">
          <cell r="B1288" t="str">
            <v>12.105.000500.SER</v>
          </cell>
          <cell r="C1288" t="str">
            <v>Portão automático em chapa de alumínio, basculante, para alto fluxo de veículos, para vão de 1800 x 3500 mm</v>
          </cell>
          <cell r="D1288" t="str">
            <v>un</v>
          </cell>
          <cell r="E1288">
            <v>3027.46</v>
          </cell>
          <cell r="F1288">
            <v>0</v>
          </cell>
          <cell r="G1288">
            <v>3027.46</v>
          </cell>
          <cell r="H1288" t="str">
            <v>PINI</v>
          </cell>
        </row>
        <row r="1289">
          <cell r="B1289" t="str">
            <v>12.105.000502.SER</v>
          </cell>
          <cell r="C1289" t="str">
            <v>Portão automático em chapa de alumínio, basculante, para alto fluxo de veículos, para vão de 2100 x 4000 mm</v>
          </cell>
          <cell r="D1289" t="str">
            <v>un</v>
          </cell>
          <cell r="E1289">
            <v>3846.69</v>
          </cell>
          <cell r="F1289">
            <v>0</v>
          </cell>
          <cell r="G1289">
            <v>3846.69</v>
          </cell>
          <cell r="H1289" t="str">
            <v>PINI</v>
          </cell>
        </row>
        <row r="1290">
          <cell r="B1290" t="str">
            <v>12.105.000504.SER</v>
          </cell>
          <cell r="C1290" t="str">
            <v>Portão automático em chapa de alumínio, basculante, para alto fluxo de veículos, para vão de 3000 x 5000 mm</v>
          </cell>
          <cell r="D1290" t="str">
            <v>un</v>
          </cell>
          <cell r="E1290">
            <v>6421.43</v>
          </cell>
          <cell r="F1290">
            <v>0</v>
          </cell>
          <cell r="G1290">
            <v>6421.43</v>
          </cell>
          <cell r="H1290" t="str">
            <v>PINI</v>
          </cell>
        </row>
        <row r="1291">
          <cell r="B1291" t="str">
            <v>12.105.000506.SER</v>
          </cell>
          <cell r="C1291" t="str">
            <v>Portão automático em chapa de alumínio, basculante, para baixo fluxo de veículos, para vão de 1800 x 3500 mm</v>
          </cell>
          <cell r="D1291" t="str">
            <v>un</v>
          </cell>
          <cell r="E1291">
            <v>2963.34</v>
          </cell>
          <cell r="F1291">
            <v>0</v>
          </cell>
          <cell r="G1291">
            <v>2963.34</v>
          </cell>
          <cell r="H1291" t="str">
            <v>PINI</v>
          </cell>
        </row>
        <row r="1292">
          <cell r="B1292" t="str">
            <v>12.105.000508.SER</v>
          </cell>
          <cell r="C1292" t="str">
            <v>Portão automático em chapa de alumínio, basculante, para baixo fluxo de veículos, para vão de 2100 x 4000 mm</v>
          </cell>
          <cell r="D1292" t="str">
            <v>un</v>
          </cell>
          <cell r="E1292">
            <v>3759.99</v>
          </cell>
          <cell r="F1292">
            <v>0</v>
          </cell>
          <cell r="G1292">
            <v>3759.99</v>
          </cell>
          <cell r="H1292" t="str">
            <v>PINI</v>
          </cell>
        </row>
        <row r="1293">
          <cell r="B1293" t="str">
            <v>12.105.000510.SER</v>
          </cell>
          <cell r="C1293" t="str">
            <v>Portão automático em chapa de alumínio, basculante, para baixo fluxo de veículos, para vão de 3000 x 5000 mm</v>
          </cell>
          <cell r="D1293" t="str">
            <v>un</v>
          </cell>
          <cell r="E1293">
            <v>6334.76</v>
          </cell>
          <cell r="F1293">
            <v>0</v>
          </cell>
          <cell r="G1293">
            <v>6334.76</v>
          </cell>
          <cell r="H1293" t="str">
            <v>PINI</v>
          </cell>
        </row>
        <row r="1294">
          <cell r="B1294" t="str">
            <v>12.105.000600.SER</v>
          </cell>
          <cell r="C1294" t="str">
            <v>Portão automático em chapa de alumínio, deslizante, para alto fluxo de veículos, para vão de 1800 x 3500 mm</v>
          </cell>
          <cell r="D1294" t="str">
            <v>un</v>
          </cell>
          <cell r="E1294">
            <v>3522.77</v>
          </cell>
          <cell r="F1294">
            <v>0</v>
          </cell>
          <cell r="G1294">
            <v>3522.77</v>
          </cell>
          <cell r="H1294" t="str">
            <v>PINI</v>
          </cell>
        </row>
        <row r="1295">
          <cell r="B1295" t="str">
            <v>12.105.000602.SER</v>
          </cell>
          <cell r="C1295" t="str">
            <v>Portão automático em chapa de alumínio, deslizante, para alto fluxo de veículos, para vão de 2100 x 4000 mm</v>
          </cell>
          <cell r="D1295" t="str">
            <v>un</v>
          </cell>
          <cell r="E1295">
            <v>4341.95</v>
          </cell>
          <cell r="F1295">
            <v>0</v>
          </cell>
          <cell r="G1295">
            <v>4341.95</v>
          </cell>
          <cell r="H1295" t="str">
            <v>PINI</v>
          </cell>
        </row>
        <row r="1296">
          <cell r="B1296" t="str">
            <v>12.105.000604.SER</v>
          </cell>
          <cell r="C1296" t="str">
            <v>Portão automático em chapa de alumínio, deslizante, para alto fluxo de veículos, para vão de 3000 x 5000 mm</v>
          </cell>
          <cell r="D1296" t="str">
            <v>un</v>
          </cell>
          <cell r="E1296">
            <v>6918.95</v>
          </cell>
          <cell r="F1296">
            <v>0</v>
          </cell>
          <cell r="G1296">
            <v>6918.95</v>
          </cell>
          <cell r="H1296" t="str">
            <v>PINI</v>
          </cell>
        </row>
        <row r="1297">
          <cell r="B1297" t="str">
            <v>12.105.000606.SER</v>
          </cell>
          <cell r="C1297" t="str">
            <v>Portão automático em chapa de alumínio, deslizante, para baixo fluxo de veículos, para vão de 1800 x 3500 mm</v>
          </cell>
          <cell r="D1297" t="str">
            <v>un</v>
          </cell>
          <cell r="E1297">
            <v>3101.75</v>
          </cell>
          <cell r="F1297">
            <v>0</v>
          </cell>
          <cell r="G1297">
            <v>3101.75</v>
          </cell>
          <cell r="H1297" t="str">
            <v>PINI</v>
          </cell>
        </row>
        <row r="1298">
          <cell r="B1298" t="str">
            <v>12.105.000608.SER</v>
          </cell>
          <cell r="C1298" t="str">
            <v>Portão automático em chapa de alumínio, deslizante, para baixo fluxo de veículos, para vão de 2100 x 4000 mm</v>
          </cell>
          <cell r="D1298" t="str">
            <v>un</v>
          </cell>
          <cell r="E1298">
            <v>3920.96</v>
          </cell>
          <cell r="F1298">
            <v>0</v>
          </cell>
          <cell r="G1298">
            <v>3920.96</v>
          </cell>
          <cell r="H1298" t="str">
            <v>PINI</v>
          </cell>
        </row>
        <row r="1299">
          <cell r="B1299" t="str">
            <v>12.105.000610.SER</v>
          </cell>
          <cell r="C1299" t="str">
            <v>Portão automático em chapa de alumínio, deslizante, para baixo fluxo de veículos, para vão de 3000 x 5000 mm</v>
          </cell>
          <cell r="D1299" t="str">
            <v>un</v>
          </cell>
          <cell r="E1299">
            <v>6495.72</v>
          </cell>
          <cell r="F1299">
            <v>0</v>
          </cell>
          <cell r="G1299">
            <v>6495.72</v>
          </cell>
          <cell r="H1299" t="str">
            <v>PINI</v>
          </cell>
        </row>
        <row r="1300">
          <cell r="B1300" t="str">
            <v>12.105.000700.SER</v>
          </cell>
          <cell r="C1300" t="str">
            <v>Portão automático em chapa de alumínio, pivotante, para alto fluxo de veículos, para vão de 1800 x 3500 mm</v>
          </cell>
          <cell r="D1300" t="str">
            <v>un</v>
          </cell>
          <cell r="E1300">
            <v>3683.69</v>
          </cell>
          <cell r="F1300">
            <v>0</v>
          </cell>
          <cell r="G1300">
            <v>3683.69</v>
          </cell>
          <cell r="H1300" t="str">
            <v>PINI</v>
          </cell>
        </row>
        <row r="1301">
          <cell r="B1301" t="str">
            <v>12.105.000702.SER</v>
          </cell>
          <cell r="C1301" t="str">
            <v>Portão automático em chapa de alumínio, pivotante, para alto fluxo de veículos, para vão de 2100 x 4000 mm</v>
          </cell>
          <cell r="D1301" t="str">
            <v>un</v>
          </cell>
          <cell r="E1301">
            <v>4502.93</v>
          </cell>
          <cell r="F1301">
            <v>0</v>
          </cell>
          <cell r="G1301">
            <v>4502.93</v>
          </cell>
          <cell r="H1301" t="str">
            <v>PINI</v>
          </cell>
        </row>
        <row r="1302">
          <cell r="B1302" t="str">
            <v>12.105.000704.SER</v>
          </cell>
          <cell r="C1302" t="str">
            <v>Portão automático em chapa de alumínio, pivotante, para alto fluxo de veículos, para vão de 3000 x 5000 mm</v>
          </cell>
          <cell r="D1302" t="str">
            <v>un</v>
          </cell>
          <cell r="E1302">
            <v>7057.88</v>
          </cell>
          <cell r="F1302">
            <v>0</v>
          </cell>
          <cell r="G1302">
            <v>7057.88</v>
          </cell>
          <cell r="H1302" t="str">
            <v>PINI</v>
          </cell>
        </row>
        <row r="1303">
          <cell r="B1303" t="str">
            <v>12.105.000706.SER</v>
          </cell>
          <cell r="C1303" t="str">
            <v>Portão automático em chapa de alumínio, pivotante, para baixo fluxo de veículos, para vão de 1800 x 3500 mm</v>
          </cell>
          <cell r="D1303" t="str">
            <v>un</v>
          </cell>
          <cell r="E1303">
            <v>3683.69</v>
          </cell>
          <cell r="F1303">
            <v>0</v>
          </cell>
          <cell r="G1303">
            <v>3683.69</v>
          </cell>
          <cell r="H1303" t="str">
            <v>PINI</v>
          </cell>
        </row>
        <row r="1304">
          <cell r="B1304" t="str">
            <v>12.105.000708.SER</v>
          </cell>
          <cell r="C1304" t="str">
            <v>Portão automático em chapa de alumínio, pivotante, para baixo fluxo de veículos, para vão de 2100 x 4000 mm</v>
          </cell>
          <cell r="D1304" t="str">
            <v>un</v>
          </cell>
          <cell r="E1304">
            <v>4502.93</v>
          </cell>
          <cell r="F1304">
            <v>0</v>
          </cell>
          <cell r="G1304">
            <v>4502.93</v>
          </cell>
          <cell r="H1304" t="str">
            <v>PINI</v>
          </cell>
        </row>
        <row r="1305">
          <cell r="B1305" t="str">
            <v>12.105.000710.SER</v>
          </cell>
          <cell r="C1305" t="str">
            <v>Portão automático em chapa de alumínio, pivotante, para baixo fluxo de veículos, para vão de 3000 x 5000 mm</v>
          </cell>
          <cell r="D1305" t="str">
            <v>un</v>
          </cell>
          <cell r="E1305">
            <v>7077.69</v>
          </cell>
          <cell r="F1305">
            <v>0</v>
          </cell>
          <cell r="G1305">
            <v>7077.69</v>
          </cell>
          <cell r="H1305" t="str">
            <v>PINI</v>
          </cell>
        </row>
        <row r="1306">
          <cell r="B1306" t="str">
            <v>12.105.000800.SER</v>
          </cell>
          <cell r="C1306" t="str">
            <v>Portão automático de madeira, basculante, para alto fluxo de veículos, para vão de 1800 x 3500 mm</v>
          </cell>
          <cell r="D1306" t="str">
            <v>un</v>
          </cell>
          <cell r="E1306">
            <v>13035.79</v>
          </cell>
          <cell r="F1306">
            <v>0</v>
          </cell>
          <cell r="G1306">
            <v>13035.79</v>
          </cell>
          <cell r="H1306" t="str">
            <v>PINI</v>
          </cell>
        </row>
        <row r="1307">
          <cell r="B1307" t="str">
            <v>12.105.000802.SER</v>
          </cell>
          <cell r="C1307" t="str">
            <v>Portão automático de madeira, basculante, para alto fluxo de veículos, para vão de 2100 x 4000 mm</v>
          </cell>
          <cell r="D1307" t="str">
            <v>un</v>
          </cell>
          <cell r="E1307">
            <v>15539.09</v>
          </cell>
          <cell r="F1307">
            <v>0</v>
          </cell>
          <cell r="G1307">
            <v>15539.09</v>
          </cell>
          <cell r="H1307" t="str">
            <v>PINI</v>
          </cell>
        </row>
        <row r="1308">
          <cell r="B1308" t="str">
            <v>12.105.000804.SER</v>
          </cell>
          <cell r="C1308" t="str">
            <v>Portão automático de madeira, basculante, para alto fluxo de veículos, para vão de 3000 x 5000 mm</v>
          </cell>
          <cell r="D1308" t="str">
            <v>un</v>
          </cell>
          <cell r="E1308">
            <v>25632.18</v>
          </cell>
          <cell r="F1308">
            <v>0</v>
          </cell>
          <cell r="G1308">
            <v>25632.18</v>
          </cell>
          <cell r="H1308" t="str">
            <v>PINI</v>
          </cell>
        </row>
        <row r="1309">
          <cell r="B1309" t="str">
            <v>12.105.000806.SER</v>
          </cell>
          <cell r="C1309" t="str">
            <v>Portão automático de madeira, basculante, para baixo fluxo de veículos, para vão de 1800 x 3500 mm</v>
          </cell>
          <cell r="D1309" t="str">
            <v>un</v>
          </cell>
          <cell r="E1309">
            <v>13035.79</v>
          </cell>
          <cell r="F1309">
            <v>0</v>
          </cell>
          <cell r="G1309">
            <v>13035.79</v>
          </cell>
          <cell r="H1309" t="str">
            <v>PINI</v>
          </cell>
        </row>
        <row r="1310">
          <cell r="B1310" t="str">
            <v>12.105.000808.SER</v>
          </cell>
          <cell r="C1310" t="str">
            <v>Portão automático de madeira, basculante, para baixo fluxo de veículos, para vão de 2100 x 4000 mm</v>
          </cell>
          <cell r="D1310" t="str">
            <v>un</v>
          </cell>
          <cell r="E1310">
            <v>15539.09</v>
          </cell>
          <cell r="F1310">
            <v>0</v>
          </cell>
          <cell r="G1310">
            <v>15539.09</v>
          </cell>
          <cell r="H1310" t="str">
            <v>PINI</v>
          </cell>
        </row>
        <row r="1311">
          <cell r="B1311" t="str">
            <v>12.105.000810.SER</v>
          </cell>
          <cell r="C1311" t="str">
            <v>Portão automático de madeira, basculante, para baixo fluxo de veículos, para vão de 3000 x 5000 mm</v>
          </cell>
          <cell r="D1311" t="str">
            <v>un</v>
          </cell>
          <cell r="E1311">
            <v>25632.18</v>
          </cell>
          <cell r="F1311">
            <v>0</v>
          </cell>
          <cell r="G1311">
            <v>25632.18</v>
          </cell>
          <cell r="H1311" t="str">
            <v>PINI</v>
          </cell>
        </row>
        <row r="1312">
          <cell r="B1312" t="str">
            <v>12.105.000900.SER</v>
          </cell>
          <cell r="C1312" t="str">
            <v>Portão automático de madeira, deslizante, para alto fluxo de veículos, para vão de 1800 x 3500 mm</v>
          </cell>
          <cell r="D1312" t="str">
            <v>un</v>
          </cell>
          <cell r="E1312">
            <v>14220.87</v>
          </cell>
          <cell r="F1312">
            <v>0</v>
          </cell>
          <cell r="G1312">
            <v>14220.87</v>
          </cell>
          <cell r="H1312" t="str">
            <v>PINI</v>
          </cell>
        </row>
        <row r="1313">
          <cell r="B1313" t="str">
            <v>12.105.000902.SER</v>
          </cell>
          <cell r="C1313" t="str">
            <v>Portão automático de madeira, deslizante, para alto fluxo de veículos, para vão de 2100 x 4000 mm</v>
          </cell>
          <cell r="D1313" t="str">
            <v>un</v>
          </cell>
          <cell r="E1313">
            <v>17070.36</v>
          </cell>
          <cell r="F1313">
            <v>0</v>
          </cell>
          <cell r="G1313">
            <v>17070.36</v>
          </cell>
          <cell r="H1313" t="str">
            <v>PINI</v>
          </cell>
        </row>
        <row r="1314">
          <cell r="B1314" t="str">
            <v>12.105.000904.SER</v>
          </cell>
          <cell r="C1314" t="str">
            <v>Portão automático de madeira, deslizante, para alto fluxo de veículos, para vão de 3000 x 5000 mm</v>
          </cell>
          <cell r="D1314" t="str">
            <v>un</v>
          </cell>
          <cell r="E1314">
            <v>28441.73</v>
          </cell>
          <cell r="F1314">
            <v>0</v>
          </cell>
          <cell r="G1314">
            <v>28441.73</v>
          </cell>
          <cell r="H1314" t="str">
            <v>PINI</v>
          </cell>
        </row>
        <row r="1315">
          <cell r="B1315" t="str">
            <v>12.105.000906.SER</v>
          </cell>
          <cell r="C1315" t="str">
            <v>Portão automático de madeira, deslizante, para baixo fluxo de veículos, para vão de 1800 x 3500 mm</v>
          </cell>
          <cell r="D1315" t="str">
            <v>un</v>
          </cell>
          <cell r="E1315">
            <v>14220.87</v>
          </cell>
          <cell r="F1315">
            <v>0</v>
          </cell>
          <cell r="G1315">
            <v>14220.87</v>
          </cell>
          <cell r="H1315" t="str">
            <v>PINI</v>
          </cell>
        </row>
        <row r="1316">
          <cell r="B1316" t="str">
            <v>12.105.000908.SER</v>
          </cell>
          <cell r="C1316" t="str">
            <v>Portão automático de madeira, deslizante, para baixo fluxo de veículos, para vão de 2100 x 4000 mm</v>
          </cell>
          <cell r="D1316" t="str">
            <v>un</v>
          </cell>
          <cell r="E1316">
            <v>17070.36</v>
          </cell>
          <cell r="F1316">
            <v>0</v>
          </cell>
          <cell r="G1316">
            <v>17070.36</v>
          </cell>
          <cell r="H1316" t="str">
            <v>PINI</v>
          </cell>
        </row>
        <row r="1317">
          <cell r="B1317" t="str">
            <v>12.105.000910.SER</v>
          </cell>
          <cell r="C1317" t="str">
            <v>Portão automático de madeira, deslizante, para baixo fluxo de veículos, para vão de 3000 x 5000 mm</v>
          </cell>
          <cell r="D1317" t="str">
            <v>un</v>
          </cell>
          <cell r="E1317">
            <v>26752</v>
          </cell>
          <cell r="F1317">
            <v>0</v>
          </cell>
          <cell r="G1317">
            <v>26752</v>
          </cell>
          <cell r="H1317" t="str">
            <v>PINI</v>
          </cell>
        </row>
        <row r="1318">
          <cell r="B1318" t="str">
            <v>12.105.001000.SER</v>
          </cell>
          <cell r="C1318" t="str">
            <v>Portão automático de madeira, pivotante, para alto fluxo de veículos, para vão de 1800 x 3500 mm</v>
          </cell>
          <cell r="D1318" t="str">
            <v>un</v>
          </cell>
          <cell r="E1318">
            <v>13568.41</v>
          </cell>
          <cell r="F1318">
            <v>0</v>
          </cell>
          <cell r="G1318">
            <v>13568.41</v>
          </cell>
          <cell r="H1318" t="str">
            <v>PINI</v>
          </cell>
        </row>
        <row r="1319">
          <cell r="B1319" t="str">
            <v>12.105.001002.SER</v>
          </cell>
          <cell r="C1319" t="str">
            <v>Portão automático de madeira, pivotante, para alto fluxo de veículos, para vão de 2100 x 4000 mm</v>
          </cell>
          <cell r="D1319" t="str">
            <v>un</v>
          </cell>
          <cell r="E1319">
            <v>16138.29</v>
          </cell>
          <cell r="F1319">
            <v>0</v>
          </cell>
          <cell r="G1319">
            <v>16138.29</v>
          </cell>
          <cell r="H1319" t="str">
            <v>PINI</v>
          </cell>
        </row>
        <row r="1320">
          <cell r="B1320" t="str">
            <v>12.105.001004.SER</v>
          </cell>
          <cell r="C1320" t="str">
            <v>Portão automático de madeira, pivotante, para alto fluxo de veículos, para vão de 3000 x 5000 mm</v>
          </cell>
          <cell r="D1320" t="str">
            <v>un</v>
          </cell>
          <cell r="E1320">
            <v>24040.99</v>
          </cell>
          <cell r="F1320">
            <v>0</v>
          </cell>
          <cell r="G1320">
            <v>24040.99</v>
          </cell>
          <cell r="H1320" t="str">
            <v>PINI</v>
          </cell>
        </row>
        <row r="1321">
          <cell r="B1321" t="str">
            <v>12.105.001006.SER</v>
          </cell>
          <cell r="C1321" t="str">
            <v>Portão automático de madeira, pivotante, para baixo fluxo de veículos, para vão de 1800 x 3500 mm</v>
          </cell>
          <cell r="D1321" t="str">
            <v>un</v>
          </cell>
          <cell r="E1321">
            <v>13768.14</v>
          </cell>
          <cell r="F1321">
            <v>0</v>
          </cell>
          <cell r="G1321">
            <v>13768.14</v>
          </cell>
          <cell r="H1321" t="str">
            <v>PINI</v>
          </cell>
        </row>
        <row r="1322">
          <cell r="B1322" t="str">
            <v>12.105.001008.SER</v>
          </cell>
          <cell r="C1322" t="str">
            <v>Portão automático de madeira, pivotante, para baixo fluxo de veículos, para vão de 2100 x 4000 mm</v>
          </cell>
          <cell r="D1322" t="str">
            <v>un</v>
          </cell>
          <cell r="E1322">
            <v>16702.169999999998</v>
          </cell>
          <cell r="F1322">
            <v>0</v>
          </cell>
          <cell r="G1322">
            <v>16702.169999999998</v>
          </cell>
          <cell r="H1322" t="str">
            <v>PINI</v>
          </cell>
        </row>
        <row r="1323">
          <cell r="B1323" t="str">
            <v>12.105.001010.SER</v>
          </cell>
          <cell r="C1323" t="str">
            <v>Portão automático de madeira, pivotante, para baixo fluxo de veículos, para vão de 3000 x 5000 mm</v>
          </cell>
          <cell r="D1323" t="str">
            <v>un</v>
          </cell>
          <cell r="E1323">
            <v>29260.63</v>
          </cell>
          <cell r="F1323">
            <v>0</v>
          </cell>
          <cell r="G1323">
            <v>29260.63</v>
          </cell>
          <cell r="H1323" t="str">
            <v>PINI</v>
          </cell>
        </row>
        <row r="1324">
          <cell r="B1324">
            <v>0</v>
          </cell>
          <cell r="C1324">
            <v>0</v>
          </cell>
          <cell r="D1324">
            <v>0</v>
          </cell>
          <cell r="E1324">
            <v>0</v>
          </cell>
          <cell r="F1324">
            <v>0</v>
          </cell>
          <cell r="G1324">
            <v>0</v>
          </cell>
          <cell r="H1324" t="str">
            <v>PINI</v>
          </cell>
        </row>
        <row r="1325">
          <cell r="B1325" t="str">
            <v>12.106</v>
          </cell>
          <cell r="C1325" t="str">
            <v>Serviços relacionados</v>
          </cell>
          <cell r="D1325">
            <v>0</v>
          </cell>
          <cell r="E1325">
            <v>0</v>
          </cell>
          <cell r="F1325">
            <v>0</v>
          </cell>
          <cell r="G1325">
            <v>0</v>
          </cell>
          <cell r="H1325" t="str">
            <v>PINI</v>
          </cell>
        </row>
        <row r="1326">
          <cell r="B1326" t="str">
            <v>12.106.000010.SER</v>
          </cell>
          <cell r="C1326" t="str">
            <v>Corrimão tubular de ferro galvanizado Ø 2"</v>
          </cell>
          <cell r="D1326" t="str">
            <v>m</v>
          </cell>
          <cell r="E1326">
            <v>147.99</v>
          </cell>
          <cell r="F1326">
            <v>32.56</v>
          </cell>
          <cell r="G1326">
            <v>180.55</v>
          </cell>
          <cell r="H1326" t="str">
            <v>PINI</v>
          </cell>
        </row>
        <row r="1327">
          <cell r="B1327" t="str">
            <v>12.106.000050.SER</v>
          </cell>
          <cell r="C1327" t="str">
            <v>Espuma de poliuretano expansiva para preenchimento de vãos</v>
          </cell>
          <cell r="D1327" t="str">
            <v>dm³</v>
          </cell>
          <cell r="E1327">
            <v>5.04</v>
          </cell>
          <cell r="F1327">
            <v>2.67</v>
          </cell>
          <cell r="G1327">
            <v>7.71</v>
          </cell>
          <cell r="H1327" t="str">
            <v>PINI</v>
          </cell>
        </row>
        <row r="1328">
          <cell r="B1328">
            <v>0</v>
          </cell>
          <cell r="C1328">
            <v>0</v>
          </cell>
          <cell r="D1328">
            <v>0</v>
          </cell>
          <cell r="E1328">
            <v>0</v>
          </cell>
          <cell r="F1328">
            <v>0</v>
          </cell>
          <cell r="G1328">
            <v>0</v>
          </cell>
          <cell r="H1328" t="str">
            <v>PINI</v>
          </cell>
        </row>
        <row r="1329">
          <cell r="B1329" t="str">
            <v>13</v>
          </cell>
          <cell r="C1329" t="str">
            <v>13. Sistemas hidráulicos</v>
          </cell>
          <cell r="D1329">
            <v>0</v>
          </cell>
          <cell r="E1329">
            <v>0</v>
          </cell>
          <cell r="F1329">
            <v>0</v>
          </cell>
          <cell r="G1329">
            <v>0</v>
          </cell>
          <cell r="H1329" t="str">
            <v>PINI</v>
          </cell>
        </row>
        <row r="1330">
          <cell r="B1330">
            <v>0</v>
          </cell>
          <cell r="C1330">
            <v>0</v>
          </cell>
          <cell r="D1330">
            <v>0</v>
          </cell>
          <cell r="E1330">
            <v>0</v>
          </cell>
          <cell r="F1330">
            <v>0</v>
          </cell>
          <cell r="G1330">
            <v>0</v>
          </cell>
          <cell r="H1330" t="str">
            <v>PINI</v>
          </cell>
        </row>
        <row r="1331">
          <cell r="B1331" t="str">
            <v>13.102</v>
          </cell>
          <cell r="C1331" t="str">
            <v>Tubos e conexões em PVC</v>
          </cell>
          <cell r="D1331">
            <v>0</v>
          </cell>
          <cell r="E1331">
            <v>0</v>
          </cell>
          <cell r="F1331">
            <v>0</v>
          </cell>
          <cell r="G1331">
            <v>0</v>
          </cell>
          <cell r="H1331" t="str">
            <v>PINI</v>
          </cell>
        </row>
        <row r="1332">
          <cell r="B1332" t="str">
            <v>13.102.000010.SER</v>
          </cell>
          <cell r="C1332" t="str">
            <v>Tubo PVC soldável inclusive conexões Ø 20 mm</v>
          </cell>
          <cell r="D1332" t="str">
            <v>m</v>
          </cell>
          <cell r="E1332">
            <v>5.76</v>
          </cell>
          <cell r="F1332">
            <v>11.3</v>
          </cell>
          <cell r="G1332">
            <v>17.059999999999999</v>
          </cell>
          <cell r="H1332" t="str">
            <v>PINI</v>
          </cell>
        </row>
        <row r="1333">
          <cell r="B1333" t="str">
            <v>13.102.000011.SER</v>
          </cell>
          <cell r="C1333" t="str">
            <v>Tubo PVC soldável inclusive conexões Ø 25 mm</v>
          </cell>
          <cell r="D1333" t="str">
            <v>m</v>
          </cell>
          <cell r="E1333">
            <v>7.28</v>
          </cell>
          <cell r="F1333">
            <v>12.42</v>
          </cell>
          <cell r="G1333">
            <v>19.7</v>
          </cell>
          <cell r="H1333" t="str">
            <v>PINI</v>
          </cell>
        </row>
        <row r="1334">
          <cell r="B1334" t="str">
            <v>13.102.000012.SER</v>
          </cell>
          <cell r="C1334" t="str">
            <v>Tubo PVC soldável inclusive conexões Ø 32 mm</v>
          </cell>
          <cell r="D1334" t="str">
            <v>m</v>
          </cell>
          <cell r="E1334">
            <v>18.829999999999998</v>
          </cell>
          <cell r="F1334">
            <v>12.91</v>
          </cell>
          <cell r="G1334">
            <v>31.74</v>
          </cell>
          <cell r="H1334" t="str">
            <v>PINI</v>
          </cell>
        </row>
        <row r="1335">
          <cell r="B1335" t="str">
            <v>13.102.000013.SER</v>
          </cell>
          <cell r="C1335" t="str">
            <v>Tubo PVC soldável inclusive conexões Ø 40 mm</v>
          </cell>
          <cell r="D1335" t="str">
            <v>m</v>
          </cell>
          <cell r="E1335">
            <v>25.99</v>
          </cell>
          <cell r="F1335">
            <v>16.149999999999999</v>
          </cell>
          <cell r="G1335">
            <v>42.14</v>
          </cell>
          <cell r="H1335" t="str">
            <v>PINI</v>
          </cell>
        </row>
        <row r="1336">
          <cell r="B1336" t="str">
            <v>13.102.000014.SER</v>
          </cell>
          <cell r="C1336" t="str">
            <v>Tubo PVC soldável inclusive conexões Ø 50 mm</v>
          </cell>
          <cell r="D1336" t="str">
            <v>m</v>
          </cell>
          <cell r="E1336">
            <v>31.04</v>
          </cell>
          <cell r="F1336">
            <v>19.71</v>
          </cell>
          <cell r="G1336">
            <v>50.75</v>
          </cell>
          <cell r="H1336" t="str">
            <v>PINI</v>
          </cell>
        </row>
        <row r="1337">
          <cell r="B1337" t="str">
            <v>13.102.000015.SER</v>
          </cell>
          <cell r="C1337" t="str">
            <v>Tubo PVC soldável inclusive conexões Ø 60 mm</v>
          </cell>
          <cell r="D1337" t="str">
            <v>m</v>
          </cell>
          <cell r="E1337">
            <v>55.05</v>
          </cell>
          <cell r="F1337">
            <v>23</v>
          </cell>
          <cell r="G1337">
            <v>78.05</v>
          </cell>
          <cell r="H1337" t="str">
            <v>PINI</v>
          </cell>
        </row>
        <row r="1338">
          <cell r="B1338" t="str">
            <v>13.102.000016.SER</v>
          </cell>
          <cell r="C1338" t="str">
            <v>Tubo PVC soldável inclusive conexões Ø 75 mm</v>
          </cell>
          <cell r="D1338" t="str">
            <v>m</v>
          </cell>
          <cell r="E1338">
            <v>81.73</v>
          </cell>
          <cell r="F1338">
            <v>29.57</v>
          </cell>
          <cell r="G1338">
            <v>111.3</v>
          </cell>
          <cell r="H1338" t="str">
            <v>PINI</v>
          </cell>
        </row>
        <row r="1339">
          <cell r="B1339" t="str">
            <v>13.102.000017.SER</v>
          </cell>
          <cell r="C1339" t="str">
            <v>Tubo PVC soldável inclusive conexões Ø 85 mm</v>
          </cell>
          <cell r="D1339" t="str">
            <v>m</v>
          </cell>
          <cell r="E1339">
            <v>97.49</v>
          </cell>
          <cell r="F1339">
            <v>32.85</v>
          </cell>
          <cell r="G1339">
            <v>130.34</v>
          </cell>
          <cell r="H1339" t="str">
            <v>PINI</v>
          </cell>
        </row>
        <row r="1340">
          <cell r="B1340" t="str">
            <v>13.102.000018.SER</v>
          </cell>
          <cell r="C1340" t="str">
            <v>Tubo PVC soldável inclusive conexões Ø 110 mm</v>
          </cell>
          <cell r="D1340" t="str">
            <v>m</v>
          </cell>
          <cell r="E1340">
            <v>157.61000000000001</v>
          </cell>
          <cell r="F1340">
            <v>36.14</v>
          </cell>
          <cell r="G1340">
            <v>193.75</v>
          </cell>
          <cell r="H1340" t="str">
            <v>PINI</v>
          </cell>
        </row>
        <row r="1341">
          <cell r="B1341" t="str">
            <v>13.102.000030.SER</v>
          </cell>
          <cell r="C1341" t="str">
            <v>Tubo PVC soldável Ø 20 mm</v>
          </cell>
          <cell r="D1341" t="str">
            <v>m</v>
          </cell>
          <cell r="E1341">
            <v>5.24</v>
          </cell>
          <cell r="F1341">
            <v>2.96</v>
          </cell>
          <cell r="G1341">
            <v>8.1999999999999993</v>
          </cell>
          <cell r="H1341" t="str">
            <v>PINI</v>
          </cell>
        </row>
        <row r="1342">
          <cell r="B1342" t="str">
            <v>13.102.000031.SER</v>
          </cell>
          <cell r="C1342" t="str">
            <v>Tubo PVC soldável Ø 25 mm</v>
          </cell>
          <cell r="D1342" t="str">
            <v>m</v>
          </cell>
          <cell r="E1342">
            <v>6.62</v>
          </cell>
          <cell r="F1342">
            <v>3.94</v>
          </cell>
          <cell r="G1342">
            <v>10.57</v>
          </cell>
          <cell r="H1342" t="str">
            <v>PINI</v>
          </cell>
        </row>
        <row r="1343">
          <cell r="B1343" t="str">
            <v>13.102.000032.SER</v>
          </cell>
          <cell r="C1343" t="str">
            <v>Tubo PVC soldável Ø 32 mm</v>
          </cell>
          <cell r="D1343" t="str">
            <v>m</v>
          </cell>
          <cell r="E1343">
            <v>17.16</v>
          </cell>
          <cell r="F1343">
            <v>4.2699999999999996</v>
          </cell>
          <cell r="G1343">
            <v>21.43</v>
          </cell>
          <cell r="H1343" t="str">
            <v>PINI</v>
          </cell>
        </row>
        <row r="1344">
          <cell r="B1344" t="str">
            <v>13.102.000033.SER</v>
          </cell>
          <cell r="C1344" t="str">
            <v>Tubo PVC soldável Ø 40 mm</v>
          </cell>
          <cell r="D1344" t="str">
            <v>m</v>
          </cell>
          <cell r="E1344">
            <v>23.69</v>
          </cell>
          <cell r="F1344">
            <v>6.57</v>
          </cell>
          <cell r="G1344">
            <v>30.26</v>
          </cell>
          <cell r="H1344" t="str">
            <v>PINI</v>
          </cell>
        </row>
        <row r="1345">
          <cell r="B1345" t="str">
            <v>13.102.000034.SER</v>
          </cell>
          <cell r="C1345" t="str">
            <v>Tubo PVC soldável Ø 50 mm</v>
          </cell>
          <cell r="D1345" t="str">
            <v>m</v>
          </cell>
          <cell r="E1345">
            <v>28.31</v>
          </cell>
          <cell r="F1345">
            <v>7.89</v>
          </cell>
          <cell r="G1345">
            <v>36.19</v>
          </cell>
          <cell r="H1345" t="str">
            <v>PINI</v>
          </cell>
        </row>
        <row r="1346">
          <cell r="B1346" t="str">
            <v>13.102.000035.SER</v>
          </cell>
          <cell r="C1346" t="str">
            <v>Tubo PVC soldável Ø 60 mm</v>
          </cell>
          <cell r="D1346" t="str">
            <v>m</v>
          </cell>
          <cell r="E1346">
            <v>50.22</v>
          </cell>
          <cell r="F1346">
            <v>9.86</v>
          </cell>
          <cell r="G1346">
            <v>60.08</v>
          </cell>
          <cell r="H1346" t="str">
            <v>PINI</v>
          </cell>
        </row>
        <row r="1347">
          <cell r="B1347" t="str">
            <v>13.102.000036.SER</v>
          </cell>
          <cell r="C1347" t="str">
            <v>Tubo PVC soldável Ø 75 mm</v>
          </cell>
          <cell r="D1347" t="str">
            <v>m</v>
          </cell>
          <cell r="E1347">
            <v>74.569999999999993</v>
          </cell>
          <cell r="F1347">
            <v>13.47</v>
          </cell>
          <cell r="G1347">
            <v>88.04</v>
          </cell>
          <cell r="H1347" t="str">
            <v>PINI</v>
          </cell>
        </row>
        <row r="1348">
          <cell r="B1348" t="str">
            <v>13.102.000037.SER</v>
          </cell>
          <cell r="C1348" t="str">
            <v>Tubo PVC soldável Ø 85 mm</v>
          </cell>
          <cell r="D1348" t="str">
            <v>m</v>
          </cell>
          <cell r="E1348">
            <v>88.96</v>
          </cell>
          <cell r="F1348">
            <v>15.77</v>
          </cell>
          <cell r="G1348">
            <v>104.73</v>
          </cell>
          <cell r="H1348" t="str">
            <v>PINI</v>
          </cell>
        </row>
        <row r="1349">
          <cell r="B1349" t="str">
            <v>13.102.000038.SER</v>
          </cell>
          <cell r="C1349" t="str">
            <v>Tubo PVC soldável Ø 110 mm</v>
          </cell>
          <cell r="D1349" t="str">
            <v>m</v>
          </cell>
          <cell r="E1349">
            <v>143.83000000000001</v>
          </cell>
          <cell r="F1349">
            <v>17.079999999999998</v>
          </cell>
          <cell r="G1349">
            <v>160.91</v>
          </cell>
          <cell r="H1349" t="str">
            <v>PINI</v>
          </cell>
        </row>
        <row r="1350">
          <cell r="B1350" t="str">
            <v>13.102.000050.SER</v>
          </cell>
          <cell r="C1350" t="str">
            <v>Joelho 90° soldável PVC com rosca metálica Ø 20 mm x 1/2"</v>
          </cell>
          <cell r="D1350" t="str">
            <v>un</v>
          </cell>
          <cell r="E1350">
            <v>16.440000000000001</v>
          </cell>
          <cell r="F1350">
            <v>5.91</v>
          </cell>
          <cell r="G1350">
            <v>22.35</v>
          </cell>
          <cell r="H1350" t="str">
            <v>PINI</v>
          </cell>
        </row>
        <row r="1351">
          <cell r="B1351" t="str">
            <v>13.102.000052.SER</v>
          </cell>
          <cell r="C1351" t="str">
            <v>Joelho 90° soldável PVC com rosca metálica Ø 25 mm x 1/2"</v>
          </cell>
          <cell r="D1351" t="str">
            <v>un</v>
          </cell>
          <cell r="E1351">
            <v>14.65</v>
          </cell>
          <cell r="F1351">
            <v>5.91</v>
          </cell>
          <cell r="G1351">
            <v>20.56</v>
          </cell>
          <cell r="H1351" t="str">
            <v>PINI</v>
          </cell>
        </row>
        <row r="1352">
          <cell r="B1352" t="str">
            <v>13.102.000054.SER</v>
          </cell>
          <cell r="C1352" t="str">
            <v>Joelho 90° soldável PVC com rosca metálica Ø 25 mm x 3/4"</v>
          </cell>
          <cell r="D1352" t="str">
            <v>un</v>
          </cell>
          <cell r="E1352">
            <v>17.75</v>
          </cell>
          <cell r="F1352">
            <v>5.91</v>
          </cell>
          <cell r="G1352">
            <v>23.66</v>
          </cell>
          <cell r="H1352" t="str">
            <v>PINI</v>
          </cell>
        </row>
        <row r="1353">
          <cell r="B1353" t="str">
            <v>13.102.000056.SER</v>
          </cell>
          <cell r="C1353" t="str">
            <v>Joelho 90° soldável PVC com rosca metálica Ø 32 mm x 3/4"</v>
          </cell>
          <cell r="D1353" t="str">
            <v>un</v>
          </cell>
          <cell r="E1353">
            <v>33.54</v>
          </cell>
          <cell r="F1353">
            <v>5.91</v>
          </cell>
          <cell r="G1353">
            <v>39.450000000000003</v>
          </cell>
          <cell r="H1353" t="str">
            <v>PINI</v>
          </cell>
        </row>
        <row r="1354">
          <cell r="B1354" t="str">
            <v>13.102.000060.SER</v>
          </cell>
          <cell r="C1354" t="str">
            <v>Luva soldável PVC com rosca metálica Ø 20 mm x 1/2"</v>
          </cell>
          <cell r="D1354" t="str">
            <v>un</v>
          </cell>
          <cell r="E1354">
            <v>9.4</v>
          </cell>
          <cell r="F1354">
            <v>2.96</v>
          </cell>
          <cell r="G1354">
            <v>12.36</v>
          </cell>
          <cell r="H1354" t="str">
            <v>PINI</v>
          </cell>
        </row>
        <row r="1355">
          <cell r="B1355" t="str">
            <v>13.102.000062.SER</v>
          </cell>
          <cell r="C1355" t="str">
            <v>Luva soldável PVC com rosca metálica Ø 25 mm x 1/2"</v>
          </cell>
          <cell r="D1355" t="str">
            <v>un</v>
          </cell>
          <cell r="E1355">
            <v>10.62</v>
          </cell>
          <cell r="F1355">
            <v>2.96</v>
          </cell>
          <cell r="G1355">
            <v>13.58</v>
          </cell>
          <cell r="H1355" t="str">
            <v>PINI</v>
          </cell>
        </row>
        <row r="1356">
          <cell r="B1356" t="str">
            <v>13.102.000064.SER</v>
          </cell>
          <cell r="C1356" t="str">
            <v>Luva soldável PVC com rosca metálica Ø 25 mm x 3/4"</v>
          </cell>
          <cell r="D1356" t="str">
            <v>un</v>
          </cell>
          <cell r="E1356">
            <v>12.94</v>
          </cell>
          <cell r="F1356">
            <v>2.96</v>
          </cell>
          <cell r="G1356">
            <v>15.9</v>
          </cell>
          <cell r="H1356" t="str">
            <v>PINI</v>
          </cell>
        </row>
        <row r="1357">
          <cell r="B1357" t="str">
            <v>13.102.000070.SER</v>
          </cell>
          <cell r="C1357" t="str">
            <v>Tê 90° soldável PVC com rosca metálica Ø 20 mm x 20 mm x 1/2"</v>
          </cell>
          <cell r="D1357" t="str">
            <v>un</v>
          </cell>
          <cell r="E1357">
            <v>15.58</v>
          </cell>
          <cell r="F1357">
            <v>6.24</v>
          </cell>
          <cell r="G1357">
            <v>21.82</v>
          </cell>
          <cell r="H1357" t="str">
            <v>PINI</v>
          </cell>
        </row>
        <row r="1358">
          <cell r="B1358" t="str">
            <v>13.102.000071.SER</v>
          </cell>
          <cell r="C1358" t="str">
            <v>Tê 90° soldável PVC com rosca metálica Ø 25 mm x 25 mm x 1/2"</v>
          </cell>
          <cell r="D1358" t="str">
            <v>un</v>
          </cell>
          <cell r="E1358">
            <v>17.89</v>
          </cell>
          <cell r="F1358">
            <v>6.24</v>
          </cell>
          <cell r="G1358">
            <v>24.14</v>
          </cell>
          <cell r="H1358" t="str">
            <v>PINI</v>
          </cell>
        </row>
        <row r="1359">
          <cell r="B1359" t="str">
            <v>13.102.000072.SER</v>
          </cell>
          <cell r="C1359" t="str">
            <v>Tê 90° soldável PVC com rosca metálica Ø 25 mm x 25 mm x 3/4"</v>
          </cell>
          <cell r="D1359" t="str">
            <v>un</v>
          </cell>
          <cell r="E1359">
            <v>19.149999999999999</v>
          </cell>
          <cell r="F1359">
            <v>6.24</v>
          </cell>
          <cell r="G1359">
            <v>25.39</v>
          </cell>
          <cell r="H1359" t="str">
            <v>PINI</v>
          </cell>
        </row>
        <row r="1360">
          <cell r="B1360" t="str">
            <v>13.102.000073.SER</v>
          </cell>
          <cell r="C1360" t="str">
            <v>Tê 90° soldável PVC com rosca metálica Ø 32 mm x 32 mm x 3/4"</v>
          </cell>
          <cell r="D1360" t="str">
            <v>un</v>
          </cell>
          <cell r="E1360">
            <v>29.02</v>
          </cell>
          <cell r="F1360">
            <v>6.24</v>
          </cell>
          <cell r="G1360">
            <v>35.26</v>
          </cell>
          <cell r="H1360" t="str">
            <v>PINI</v>
          </cell>
        </row>
        <row r="1361">
          <cell r="B1361" t="str">
            <v>13.102.000100.SER</v>
          </cell>
          <cell r="C1361" t="str">
            <v>Adaptador soldável PVC com flanges e anel para caixa d'água Ø 20 mm x 1/2"</v>
          </cell>
          <cell r="D1361" t="str">
            <v>un</v>
          </cell>
          <cell r="E1361">
            <v>19.34</v>
          </cell>
          <cell r="F1361">
            <v>2.96</v>
          </cell>
          <cell r="G1361">
            <v>22.29</v>
          </cell>
          <cell r="H1361" t="str">
            <v>PINI</v>
          </cell>
        </row>
        <row r="1362">
          <cell r="B1362" t="str">
            <v>13.102.000102.SER</v>
          </cell>
          <cell r="C1362" t="str">
            <v>Adaptador soldável PVC com flanges e anel para caixa d'água Ø 25 mm x 3/4"</v>
          </cell>
          <cell r="D1362" t="str">
            <v>un</v>
          </cell>
          <cell r="E1362">
            <v>23.49</v>
          </cell>
          <cell r="F1362">
            <v>2.96</v>
          </cell>
          <cell r="G1362">
            <v>26.44</v>
          </cell>
          <cell r="H1362" t="str">
            <v>PINI</v>
          </cell>
        </row>
        <row r="1363">
          <cell r="B1363" t="str">
            <v>13.102.000104.SER</v>
          </cell>
          <cell r="C1363" t="str">
            <v>Adaptador soldável PVC com flanges e anel para caixa d'água Ø 32 mm x 1"</v>
          </cell>
          <cell r="D1363" t="str">
            <v>un</v>
          </cell>
          <cell r="E1363">
            <v>41.67</v>
          </cell>
          <cell r="F1363">
            <v>2.96</v>
          </cell>
          <cell r="G1363">
            <v>44.62</v>
          </cell>
          <cell r="H1363" t="str">
            <v>PINI</v>
          </cell>
        </row>
        <row r="1364">
          <cell r="B1364" t="str">
            <v>13.102.000106.SER</v>
          </cell>
          <cell r="C1364" t="str">
            <v>Adaptador soldável PVC com flanges e anel para caixa d'água Ø 40 mm x 1 1/4"</v>
          </cell>
          <cell r="D1364" t="str">
            <v>un</v>
          </cell>
          <cell r="E1364">
            <v>52.25</v>
          </cell>
          <cell r="F1364">
            <v>4.5999999999999996</v>
          </cell>
          <cell r="G1364">
            <v>56.85</v>
          </cell>
          <cell r="H1364" t="str">
            <v>PINI</v>
          </cell>
        </row>
        <row r="1365">
          <cell r="B1365" t="str">
            <v>13.102.000108.SER</v>
          </cell>
          <cell r="C1365" t="str">
            <v>Adaptador soldável PVC com flanges e anel para caixa d'água Ø 50 mm x 1 1/2"</v>
          </cell>
          <cell r="D1365" t="str">
            <v>un</v>
          </cell>
          <cell r="E1365">
            <v>56.82</v>
          </cell>
          <cell r="F1365">
            <v>4.5999999999999996</v>
          </cell>
          <cell r="G1365">
            <v>61.42</v>
          </cell>
          <cell r="H1365" t="str">
            <v>PINI</v>
          </cell>
        </row>
        <row r="1366">
          <cell r="B1366" t="str">
            <v>13.102.000110.SER</v>
          </cell>
          <cell r="C1366" t="str">
            <v>Adaptador soldável PVC com flanges e anel para caixa d'água Ø 60 mm x 2"</v>
          </cell>
          <cell r="D1366" t="str">
            <v>un</v>
          </cell>
          <cell r="E1366">
            <v>90.17</v>
          </cell>
          <cell r="F1366">
            <v>4.5999999999999996</v>
          </cell>
          <cell r="G1366">
            <v>94.77</v>
          </cell>
          <cell r="H1366" t="str">
            <v>PINI</v>
          </cell>
        </row>
        <row r="1367">
          <cell r="B1367" t="str">
            <v>13.102.000112.SER</v>
          </cell>
          <cell r="C1367" t="str">
            <v>Adaptador soldável PVC com flanges livres para caixa d'água Ø 25 mm x 3/4"</v>
          </cell>
          <cell r="D1367" t="str">
            <v>un</v>
          </cell>
          <cell r="E1367">
            <v>29.03</v>
          </cell>
          <cell r="F1367">
            <v>2.96</v>
          </cell>
          <cell r="G1367">
            <v>31.98</v>
          </cell>
          <cell r="H1367" t="str">
            <v>PINI</v>
          </cell>
        </row>
        <row r="1368">
          <cell r="B1368" t="str">
            <v>13.102.000114.SER</v>
          </cell>
          <cell r="C1368" t="str">
            <v>Adaptador soldável PVC com flanges livres para caixa d'água Ø 32 mm x 1"</v>
          </cell>
          <cell r="D1368" t="str">
            <v>un</v>
          </cell>
          <cell r="E1368">
            <v>31.4</v>
          </cell>
          <cell r="F1368">
            <v>2.96</v>
          </cell>
          <cell r="G1368">
            <v>34.36</v>
          </cell>
          <cell r="H1368" t="str">
            <v>PINI</v>
          </cell>
        </row>
        <row r="1369">
          <cell r="B1369" t="str">
            <v>13.102.000116.SER</v>
          </cell>
          <cell r="C1369" t="str">
            <v>Adaptador soldável PVC com flanges livres para caixa d'água Ø 40 mm x 1 1/4"</v>
          </cell>
          <cell r="D1369" t="str">
            <v>un</v>
          </cell>
          <cell r="E1369">
            <v>40.869999999999997</v>
          </cell>
          <cell r="F1369">
            <v>4.5999999999999996</v>
          </cell>
          <cell r="G1369">
            <v>45.47</v>
          </cell>
          <cell r="H1369" t="str">
            <v>PINI</v>
          </cell>
        </row>
        <row r="1370">
          <cell r="B1370" t="str">
            <v>13.102.000118.SER</v>
          </cell>
          <cell r="C1370" t="str">
            <v>Adaptador soldável PVC com flanges livres para caixa d'água Ø 50 mm x 1 1/2"</v>
          </cell>
          <cell r="D1370" t="str">
            <v>un</v>
          </cell>
          <cell r="E1370">
            <v>61.62</v>
          </cell>
          <cell r="F1370">
            <v>4.5999999999999996</v>
          </cell>
          <cell r="G1370">
            <v>66.209999999999994</v>
          </cell>
          <cell r="H1370" t="str">
            <v>PINI</v>
          </cell>
        </row>
        <row r="1371">
          <cell r="B1371" t="str">
            <v>13.102.000120.SER</v>
          </cell>
          <cell r="C1371" t="str">
            <v>Adaptador soldável PVC com flanges livres para caixa d'água Ø 60 mm x 2"</v>
          </cell>
          <cell r="D1371" t="str">
            <v>un</v>
          </cell>
          <cell r="E1371">
            <v>99.23</v>
          </cell>
          <cell r="F1371">
            <v>4.5999999999999996</v>
          </cell>
          <cell r="G1371">
            <v>103.83</v>
          </cell>
          <cell r="H1371" t="str">
            <v>PINI</v>
          </cell>
        </row>
        <row r="1372">
          <cell r="B1372" t="str">
            <v>13.102.000122.SER</v>
          </cell>
          <cell r="C1372" t="str">
            <v>Adaptador soldável PVC com flanges livres para caixa d'água Ø 75 mm x 2 1/2"</v>
          </cell>
          <cell r="D1372" t="str">
            <v>un</v>
          </cell>
          <cell r="E1372">
            <v>340.2</v>
          </cell>
          <cell r="F1372">
            <v>6.08</v>
          </cell>
          <cell r="G1372">
            <v>346.27</v>
          </cell>
          <cell r="H1372" t="str">
            <v>PINI</v>
          </cell>
        </row>
        <row r="1373">
          <cell r="B1373" t="str">
            <v>13.102.000124.SER</v>
          </cell>
          <cell r="C1373" t="str">
            <v>Adaptador soldável PVC com flanges livres para caixa d'água Ø 85 mm x 3"</v>
          </cell>
          <cell r="D1373" t="str">
            <v>un</v>
          </cell>
          <cell r="E1373">
            <v>472.47</v>
          </cell>
          <cell r="F1373">
            <v>6.08</v>
          </cell>
          <cell r="G1373">
            <v>478.55</v>
          </cell>
          <cell r="H1373" t="str">
            <v>PINI</v>
          </cell>
        </row>
        <row r="1374">
          <cell r="B1374" t="str">
            <v>13.102.000126.SER</v>
          </cell>
          <cell r="C1374" t="str">
            <v>Adaptador soldável PVC com flanges livres para caixa d'água Ø 110 mm x 4"</v>
          </cell>
          <cell r="D1374" t="str">
            <v>un</v>
          </cell>
          <cell r="E1374">
            <v>531.53</v>
          </cell>
          <cell r="F1374">
            <v>7.56</v>
          </cell>
          <cell r="G1374">
            <v>539.09</v>
          </cell>
          <cell r="H1374" t="str">
            <v>PINI</v>
          </cell>
        </row>
        <row r="1375">
          <cell r="B1375" t="str">
            <v>13.102.000150.SER</v>
          </cell>
          <cell r="C1375" t="str">
            <v>Adaptador soldável PVC curto para registro Ø 20 mm x 1/2"</v>
          </cell>
          <cell r="D1375" t="str">
            <v>un</v>
          </cell>
          <cell r="E1375">
            <v>3.55</v>
          </cell>
          <cell r="F1375">
            <v>2.96</v>
          </cell>
          <cell r="G1375">
            <v>6.51</v>
          </cell>
          <cell r="H1375" t="str">
            <v>PINI</v>
          </cell>
        </row>
        <row r="1376">
          <cell r="B1376" t="str">
            <v>13.102.000151.SER</v>
          </cell>
          <cell r="C1376" t="str">
            <v>Adaptador soldável PVC curto para registro Ø 25 mm x 3/4"</v>
          </cell>
          <cell r="D1376" t="str">
            <v>un</v>
          </cell>
          <cell r="E1376">
            <v>3.57</v>
          </cell>
          <cell r="F1376">
            <v>2.96</v>
          </cell>
          <cell r="G1376">
            <v>6.53</v>
          </cell>
          <cell r="H1376" t="str">
            <v>PINI</v>
          </cell>
        </row>
        <row r="1377">
          <cell r="B1377" t="str">
            <v>13.102.000152.SER</v>
          </cell>
          <cell r="C1377" t="str">
            <v>Adaptador soldável PVC curto para registro Ø 32 mm x 1"</v>
          </cell>
          <cell r="D1377" t="str">
            <v>un</v>
          </cell>
          <cell r="E1377">
            <v>4.8099999999999996</v>
          </cell>
          <cell r="F1377">
            <v>2.96</v>
          </cell>
          <cell r="G1377">
            <v>7.77</v>
          </cell>
          <cell r="H1377" t="str">
            <v>PINI</v>
          </cell>
        </row>
        <row r="1378">
          <cell r="B1378" t="str">
            <v>13.102.000153.SER</v>
          </cell>
          <cell r="C1378" t="str">
            <v>Adaptador soldável PVC curto para registro Ø 40 mm x 1 1/4"</v>
          </cell>
          <cell r="D1378" t="str">
            <v>un</v>
          </cell>
          <cell r="E1378">
            <v>7.35</v>
          </cell>
          <cell r="F1378">
            <v>4.5999999999999996</v>
          </cell>
          <cell r="G1378">
            <v>11.95</v>
          </cell>
          <cell r="H1378" t="str">
            <v>PINI</v>
          </cell>
        </row>
        <row r="1379">
          <cell r="B1379" t="str">
            <v>13.102.000154.SER</v>
          </cell>
          <cell r="C1379" t="str">
            <v>Adaptador soldável PVC curto para registro Ø 50 mm x 1 1/2"</v>
          </cell>
          <cell r="D1379" t="str">
            <v>un</v>
          </cell>
          <cell r="E1379">
            <v>14.6</v>
          </cell>
          <cell r="F1379">
            <v>4.5999999999999996</v>
          </cell>
          <cell r="G1379">
            <v>19.2</v>
          </cell>
          <cell r="H1379" t="str">
            <v>PINI</v>
          </cell>
        </row>
        <row r="1380">
          <cell r="B1380" t="str">
            <v>13.102.000155.SER</v>
          </cell>
          <cell r="C1380" t="str">
            <v>Adaptador soldável PVC curto para registro Ø 60 mm x 2"</v>
          </cell>
          <cell r="D1380" t="str">
            <v>un</v>
          </cell>
          <cell r="E1380">
            <v>28.85</v>
          </cell>
          <cell r="F1380">
            <v>4.5999999999999996</v>
          </cell>
          <cell r="G1380">
            <v>33.450000000000003</v>
          </cell>
          <cell r="H1380" t="str">
            <v>PINI</v>
          </cell>
        </row>
        <row r="1381">
          <cell r="B1381" t="str">
            <v>13.102.000156.SER</v>
          </cell>
          <cell r="C1381" t="str">
            <v>Adaptador soldável PVC curto para registro Ø 75 mm x 2 1/2"</v>
          </cell>
          <cell r="D1381" t="str">
            <v>un</v>
          </cell>
          <cell r="E1381">
            <v>54.59</v>
          </cell>
          <cell r="F1381">
            <v>6.08</v>
          </cell>
          <cell r="G1381">
            <v>60.67</v>
          </cell>
          <cell r="H1381" t="str">
            <v>PINI</v>
          </cell>
        </row>
        <row r="1382">
          <cell r="B1382" t="str">
            <v>13.102.000157.SER</v>
          </cell>
          <cell r="C1382" t="str">
            <v>Adaptador soldável PVC curto para registro Ø 85 mm x 3"</v>
          </cell>
          <cell r="D1382" t="str">
            <v>un</v>
          </cell>
          <cell r="E1382">
            <v>49.26</v>
          </cell>
          <cell r="F1382">
            <v>6.08</v>
          </cell>
          <cell r="G1382">
            <v>55.33</v>
          </cell>
          <cell r="H1382" t="str">
            <v>PINI</v>
          </cell>
        </row>
        <row r="1383">
          <cell r="B1383" t="str">
            <v>13.102.000158.SER</v>
          </cell>
          <cell r="C1383" t="str">
            <v>Adaptador soldável PVC curto para registro Ø 110 mm x 4"</v>
          </cell>
          <cell r="D1383" t="str">
            <v>un</v>
          </cell>
          <cell r="E1383">
            <v>79.38</v>
          </cell>
          <cell r="F1383">
            <v>7.56</v>
          </cell>
          <cell r="G1383">
            <v>86.94</v>
          </cell>
          <cell r="H1383" t="str">
            <v>PINI</v>
          </cell>
        </row>
        <row r="1384">
          <cell r="B1384" t="str">
            <v>13.102.000170.SER</v>
          </cell>
          <cell r="C1384" t="str">
            <v>Adaptador soldável longo PVC com flanges livres para caixa d'água Ø 25 mm x 3/4"</v>
          </cell>
          <cell r="D1384" t="str">
            <v>un</v>
          </cell>
          <cell r="E1384">
            <v>27.63</v>
          </cell>
          <cell r="F1384">
            <v>2.96</v>
          </cell>
          <cell r="G1384">
            <v>30.59</v>
          </cell>
          <cell r="H1384" t="str">
            <v>PINI</v>
          </cell>
        </row>
        <row r="1385">
          <cell r="B1385" t="str">
            <v>13.102.000171.SER</v>
          </cell>
          <cell r="C1385" t="str">
            <v>Adaptador soldável longo PVC com flanges livres para caixa d'água Ø 32 mm x 1"</v>
          </cell>
          <cell r="D1385" t="str">
            <v>un</v>
          </cell>
          <cell r="E1385">
            <v>34.08</v>
          </cell>
          <cell r="F1385">
            <v>2.96</v>
          </cell>
          <cell r="G1385">
            <v>37.04</v>
          </cell>
          <cell r="H1385" t="str">
            <v>PINI</v>
          </cell>
        </row>
        <row r="1386">
          <cell r="B1386" t="str">
            <v>13.102.000172.SER</v>
          </cell>
          <cell r="C1386" t="str">
            <v>Adaptador soldável longo PVC com flanges livres para caixa d'água Ø 40 mm x 1 1/4"</v>
          </cell>
          <cell r="D1386" t="str">
            <v>un</v>
          </cell>
          <cell r="E1386">
            <v>41.1</v>
          </cell>
          <cell r="F1386">
            <v>4.5999999999999996</v>
          </cell>
          <cell r="G1386">
            <v>45.7</v>
          </cell>
          <cell r="H1386" t="str">
            <v>PINI</v>
          </cell>
        </row>
        <row r="1387">
          <cell r="B1387" t="str">
            <v>13.102.000173.SER</v>
          </cell>
          <cell r="C1387" t="str">
            <v>Adaptador soldável longo PVC com flanges livres para caixa d'água Ø 50 mm x 1 1/2"</v>
          </cell>
          <cell r="D1387" t="str">
            <v>un</v>
          </cell>
          <cell r="E1387">
            <v>74.489999999999995</v>
          </cell>
          <cell r="F1387">
            <v>4.5999999999999996</v>
          </cell>
          <cell r="G1387">
            <v>79.08</v>
          </cell>
          <cell r="H1387" t="str">
            <v>PINI</v>
          </cell>
        </row>
        <row r="1388">
          <cell r="B1388" t="str">
            <v>13.102.000174.SER</v>
          </cell>
          <cell r="C1388" t="str">
            <v>Adaptador soldável longo PVC com flanges livres para caixa d'água Ø 60 mm x 2"</v>
          </cell>
          <cell r="D1388" t="str">
            <v>un</v>
          </cell>
          <cell r="E1388">
            <v>98.61</v>
          </cell>
          <cell r="F1388">
            <v>4.5999999999999996</v>
          </cell>
          <cell r="G1388">
            <v>103.21</v>
          </cell>
          <cell r="H1388" t="str">
            <v>PINI</v>
          </cell>
        </row>
        <row r="1389">
          <cell r="B1389" t="str">
            <v>13.102.000175.SER</v>
          </cell>
          <cell r="C1389" t="str">
            <v>Adaptador soldável longo PVC com flanges livres para caixa d'água Ø 75 mm x 2 1/2"</v>
          </cell>
          <cell r="D1389" t="str">
            <v>un</v>
          </cell>
          <cell r="E1389">
            <v>368.57</v>
          </cell>
          <cell r="F1389">
            <v>6.08</v>
          </cell>
          <cell r="G1389">
            <v>374.65</v>
          </cell>
          <cell r="H1389" t="str">
            <v>PINI</v>
          </cell>
        </row>
        <row r="1390">
          <cell r="B1390" t="str">
            <v>13.102.000176.SER</v>
          </cell>
          <cell r="C1390" t="str">
            <v>Adaptador soldável longo PVC com flanges livres para caixa d'água Ø 85 mm x 3"</v>
          </cell>
          <cell r="D1390" t="str">
            <v>un</v>
          </cell>
          <cell r="E1390">
            <v>513.47</v>
          </cell>
          <cell r="F1390">
            <v>6.08</v>
          </cell>
          <cell r="G1390">
            <v>519.54</v>
          </cell>
          <cell r="H1390" t="str">
            <v>PINI</v>
          </cell>
        </row>
        <row r="1391">
          <cell r="B1391" t="str">
            <v>13.102.000177.SER</v>
          </cell>
          <cell r="C1391" t="str">
            <v>Adaptador soldável longo PVC com flanges livres para caixa d'água Ø 110 mm x 4"</v>
          </cell>
          <cell r="D1391" t="str">
            <v>un</v>
          </cell>
          <cell r="E1391">
            <v>572.16999999999996</v>
          </cell>
          <cell r="F1391">
            <v>7.56</v>
          </cell>
          <cell r="G1391">
            <v>579.73</v>
          </cell>
          <cell r="H1391" t="str">
            <v>PINI</v>
          </cell>
        </row>
        <row r="1392">
          <cell r="B1392" t="str">
            <v>13.102.000180.SER</v>
          </cell>
          <cell r="C1392" t="str">
            <v>Bucha de redução soldável PVC curta Ø 25 mm x 20 mm</v>
          </cell>
          <cell r="D1392" t="str">
            <v>un</v>
          </cell>
          <cell r="E1392">
            <v>2.73</v>
          </cell>
          <cell r="F1392">
            <v>2.96</v>
          </cell>
          <cell r="G1392">
            <v>5.69</v>
          </cell>
          <cell r="H1392" t="str">
            <v>PINI</v>
          </cell>
        </row>
        <row r="1393">
          <cell r="B1393" t="str">
            <v>13.102.000181.SER</v>
          </cell>
          <cell r="C1393" t="str">
            <v>Bucha de redução soldável PVC curta Ø 32 mm x 25 mm</v>
          </cell>
          <cell r="D1393" t="str">
            <v>un</v>
          </cell>
          <cell r="E1393">
            <v>4.54</v>
          </cell>
          <cell r="F1393">
            <v>2.96</v>
          </cell>
          <cell r="G1393">
            <v>7.5</v>
          </cell>
          <cell r="H1393" t="str">
            <v>PINI</v>
          </cell>
        </row>
        <row r="1394">
          <cell r="B1394" t="str">
            <v>13.102.000182.SER</v>
          </cell>
          <cell r="C1394" t="str">
            <v>Bucha de redução soldável PVC curta Ø 40 mm x 32 mm</v>
          </cell>
          <cell r="D1394" t="str">
            <v>un</v>
          </cell>
          <cell r="E1394">
            <v>5.4</v>
          </cell>
          <cell r="F1394">
            <v>4.5999999999999996</v>
          </cell>
          <cell r="G1394">
            <v>10</v>
          </cell>
          <cell r="H1394" t="str">
            <v>PINI</v>
          </cell>
        </row>
        <row r="1395">
          <cell r="B1395" t="str">
            <v>13.102.000183.SER</v>
          </cell>
          <cell r="C1395" t="str">
            <v>Bucha de redução soldável PVC curta Ø 50 mm x 40 mm</v>
          </cell>
          <cell r="D1395" t="str">
            <v>un</v>
          </cell>
          <cell r="E1395">
            <v>10.59</v>
          </cell>
          <cell r="F1395">
            <v>5.59</v>
          </cell>
          <cell r="G1395">
            <v>16.170000000000002</v>
          </cell>
          <cell r="H1395" t="str">
            <v>PINI</v>
          </cell>
        </row>
        <row r="1396">
          <cell r="B1396" t="str">
            <v>13.102.000184.SER</v>
          </cell>
          <cell r="C1396" t="str">
            <v>Bucha de redução soldável PVC curta Ø 60 mm x 50 mm</v>
          </cell>
          <cell r="D1396" t="str">
            <v>un</v>
          </cell>
          <cell r="E1396">
            <v>14.05</v>
          </cell>
          <cell r="F1396">
            <v>5.91</v>
          </cell>
          <cell r="G1396">
            <v>19.96</v>
          </cell>
          <cell r="H1396" t="str">
            <v>PINI</v>
          </cell>
        </row>
        <row r="1397">
          <cell r="B1397" t="str">
            <v>13.102.000185.SER</v>
          </cell>
          <cell r="C1397" t="str">
            <v>Bucha de redução soldável PVC curta Ø 75 mm x 60 mm</v>
          </cell>
          <cell r="D1397" t="str">
            <v>un</v>
          </cell>
          <cell r="E1397">
            <v>35.29</v>
          </cell>
          <cell r="F1397">
            <v>6.08</v>
          </cell>
          <cell r="G1397">
            <v>41.36</v>
          </cell>
          <cell r="H1397" t="str">
            <v>PINI</v>
          </cell>
        </row>
        <row r="1398">
          <cell r="B1398" t="str">
            <v>13.102.000186.SER</v>
          </cell>
          <cell r="C1398" t="str">
            <v>Bucha de redução soldável PVC curta Ø 85 mm x 75 mm</v>
          </cell>
          <cell r="D1398" t="str">
            <v>un</v>
          </cell>
          <cell r="E1398">
            <v>35.86</v>
          </cell>
          <cell r="F1398">
            <v>6.08</v>
          </cell>
          <cell r="G1398">
            <v>41.94</v>
          </cell>
          <cell r="H1398" t="str">
            <v>PINI</v>
          </cell>
        </row>
        <row r="1399">
          <cell r="B1399" t="str">
            <v>13.102.000187.SER</v>
          </cell>
          <cell r="C1399" t="str">
            <v>Bucha de redução soldável PVC curta Ø 110 mm x 85 mm</v>
          </cell>
          <cell r="D1399" t="str">
            <v>un</v>
          </cell>
          <cell r="E1399">
            <v>137.41</v>
          </cell>
          <cell r="F1399">
            <v>7.56</v>
          </cell>
          <cell r="G1399">
            <v>144.97</v>
          </cell>
          <cell r="H1399" t="str">
            <v>PINI</v>
          </cell>
        </row>
        <row r="1400">
          <cell r="B1400" t="str">
            <v>13.102.000200.SER</v>
          </cell>
          <cell r="C1400" t="str">
            <v>Bucha de redução soldável PVC longa Ø 32 mm x 20 mm</v>
          </cell>
          <cell r="D1400" t="str">
            <v>un</v>
          </cell>
          <cell r="E1400">
            <v>8.0299999999999994</v>
          </cell>
          <cell r="F1400">
            <v>2.96</v>
          </cell>
          <cell r="G1400">
            <v>10.99</v>
          </cell>
          <cell r="H1400" t="str">
            <v>PINI</v>
          </cell>
        </row>
        <row r="1401">
          <cell r="B1401" t="str">
            <v>13.102.000201.SER</v>
          </cell>
          <cell r="C1401" t="str">
            <v>Bucha de redução soldável PVC longa Ø 40 mm x 20 mm</v>
          </cell>
          <cell r="D1401" t="str">
            <v>un</v>
          </cell>
          <cell r="E1401">
            <v>10.91</v>
          </cell>
          <cell r="F1401">
            <v>4.5999999999999996</v>
          </cell>
          <cell r="G1401">
            <v>15.51</v>
          </cell>
          <cell r="H1401" t="str">
            <v>PINI</v>
          </cell>
        </row>
        <row r="1402">
          <cell r="B1402" t="str">
            <v>13.102.000202.SER</v>
          </cell>
          <cell r="C1402" t="str">
            <v>Bucha de redução soldável PVC longa Ø 40 mm x 25 mm</v>
          </cell>
          <cell r="D1402" t="str">
            <v>un</v>
          </cell>
          <cell r="E1402">
            <v>12.82</v>
          </cell>
          <cell r="F1402">
            <v>4.5999999999999996</v>
          </cell>
          <cell r="G1402">
            <v>17.420000000000002</v>
          </cell>
          <cell r="H1402" t="str">
            <v>PINI</v>
          </cell>
        </row>
        <row r="1403">
          <cell r="B1403" t="str">
            <v>13.102.000203.SER</v>
          </cell>
          <cell r="C1403" t="str">
            <v>Bucha de redução soldável PVC longa Ø 50 mm x 20 mm</v>
          </cell>
          <cell r="D1403" t="str">
            <v>un</v>
          </cell>
          <cell r="E1403">
            <v>15.11</v>
          </cell>
          <cell r="F1403">
            <v>4.5999999999999996</v>
          </cell>
          <cell r="G1403">
            <v>19.71</v>
          </cell>
          <cell r="H1403" t="str">
            <v>PINI</v>
          </cell>
        </row>
        <row r="1404">
          <cell r="B1404" t="str">
            <v>13.102.000204.SER</v>
          </cell>
          <cell r="C1404" t="str">
            <v>Bucha de redução soldável PVC longa Ø 50 mm x 25 mm</v>
          </cell>
          <cell r="D1404" t="str">
            <v>un</v>
          </cell>
          <cell r="E1404">
            <v>13.98</v>
          </cell>
          <cell r="F1404">
            <v>4.5999999999999996</v>
          </cell>
          <cell r="G1404">
            <v>18.579999999999998</v>
          </cell>
          <cell r="H1404" t="str">
            <v>PINI</v>
          </cell>
        </row>
        <row r="1405">
          <cell r="B1405" t="str">
            <v>13.102.000205.SER</v>
          </cell>
          <cell r="C1405" t="str">
            <v>Bucha de redução soldável PVC longa Ø 50 mm x 32 mm</v>
          </cell>
          <cell r="D1405" t="str">
            <v>un</v>
          </cell>
          <cell r="E1405">
            <v>16.86</v>
          </cell>
          <cell r="F1405">
            <v>4.5999999999999996</v>
          </cell>
          <cell r="G1405">
            <v>21.46</v>
          </cell>
          <cell r="H1405" t="str">
            <v>PINI</v>
          </cell>
        </row>
        <row r="1406">
          <cell r="B1406" t="str">
            <v>13.102.000206.SER</v>
          </cell>
          <cell r="C1406" t="str">
            <v>Bucha de redução soldável PVC longa Ø 60 mm x 25 mm</v>
          </cell>
          <cell r="D1406" t="str">
            <v>un</v>
          </cell>
          <cell r="E1406">
            <v>24.79</v>
          </cell>
          <cell r="F1406">
            <v>4.5999999999999996</v>
          </cell>
          <cell r="G1406">
            <v>29.39</v>
          </cell>
          <cell r="H1406" t="str">
            <v>PINI</v>
          </cell>
        </row>
        <row r="1407">
          <cell r="B1407" t="str">
            <v>13.102.000207.SER</v>
          </cell>
          <cell r="C1407" t="str">
            <v>Bucha de redução soldável PVC longa Ø 60 mm x 32 mm</v>
          </cell>
          <cell r="D1407" t="str">
            <v>un</v>
          </cell>
          <cell r="E1407">
            <v>28.62</v>
          </cell>
          <cell r="F1407">
            <v>4.5999999999999996</v>
          </cell>
          <cell r="G1407">
            <v>33.22</v>
          </cell>
          <cell r="H1407" t="str">
            <v>PINI</v>
          </cell>
        </row>
        <row r="1408">
          <cell r="B1408" t="str">
            <v>13.102.000208.SER</v>
          </cell>
          <cell r="C1408" t="str">
            <v>Bucha de redução soldável PVC longa Ø 60 mm x 40 mm</v>
          </cell>
          <cell r="D1408" t="str">
            <v>un</v>
          </cell>
          <cell r="E1408">
            <v>29.27</v>
          </cell>
          <cell r="F1408">
            <v>4.5999999999999996</v>
          </cell>
          <cell r="G1408">
            <v>33.869999999999997</v>
          </cell>
          <cell r="H1408" t="str">
            <v>PINI</v>
          </cell>
        </row>
        <row r="1409">
          <cell r="B1409" t="str">
            <v>13.102.000209.SER</v>
          </cell>
          <cell r="C1409" t="str">
            <v>Bucha de redução soldável PVC longa Ø 60 mm x 50 mm</v>
          </cell>
          <cell r="D1409" t="str">
            <v>un</v>
          </cell>
          <cell r="E1409">
            <v>37.51</v>
          </cell>
          <cell r="F1409">
            <v>4.5999999999999996</v>
          </cell>
          <cell r="G1409">
            <v>42.11</v>
          </cell>
          <cell r="H1409" t="str">
            <v>PINI</v>
          </cell>
        </row>
        <row r="1410">
          <cell r="B1410" t="str">
            <v>13.102.000210.SER</v>
          </cell>
          <cell r="C1410" t="str">
            <v>Bucha de redução soldável PVC longa Ø 75 mm x 50 mm</v>
          </cell>
          <cell r="D1410" t="str">
            <v>un</v>
          </cell>
          <cell r="E1410">
            <v>55.23</v>
          </cell>
          <cell r="F1410">
            <v>6.08</v>
          </cell>
          <cell r="G1410">
            <v>61.31</v>
          </cell>
          <cell r="H1410" t="str">
            <v>PINI</v>
          </cell>
        </row>
        <row r="1411">
          <cell r="B1411" t="str">
            <v>13.102.000211.SER</v>
          </cell>
          <cell r="C1411" t="str">
            <v>Bucha de redução soldável PVC longa Ø 85 mm x 60 mm</v>
          </cell>
          <cell r="D1411" t="str">
            <v>un</v>
          </cell>
          <cell r="E1411">
            <v>67.06</v>
          </cell>
          <cell r="F1411">
            <v>6.08</v>
          </cell>
          <cell r="G1411">
            <v>73.14</v>
          </cell>
          <cell r="H1411" t="str">
            <v>PINI</v>
          </cell>
        </row>
        <row r="1412">
          <cell r="B1412" t="str">
            <v>13.102.000212.SER</v>
          </cell>
          <cell r="C1412" t="str">
            <v>Bucha de redução soldável PVC longa Ø 110 mm x 60 mm</v>
          </cell>
          <cell r="D1412" t="str">
            <v>un</v>
          </cell>
          <cell r="E1412">
            <v>75.97</v>
          </cell>
          <cell r="F1412">
            <v>7.56</v>
          </cell>
          <cell r="G1412">
            <v>83.52</v>
          </cell>
          <cell r="H1412" t="str">
            <v>PINI</v>
          </cell>
        </row>
        <row r="1413">
          <cell r="B1413" t="str">
            <v>13.102.000213.SER</v>
          </cell>
          <cell r="C1413" t="str">
            <v>Bucha de redução soldável PVC longa Ø 110 mm x 75 mm</v>
          </cell>
          <cell r="D1413" t="str">
            <v>un</v>
          </cell>
          <cell r="E1413">
            <v>96.89</v>
          </cell>
          <cell r="F1413">
            <v>7.56</v>
          </cell>
          <cell r="G1413">
            <v>104.44</v>
          </cell>
          <cell r="H1413" t="str">
            <v>PINI</v>
          </cell>
        </row>
        <row r="1414">
          <cell r="B1414" t="str">
            <v>13.102.000220.SER</v>
          </cell>
          <cell r="C1414" t="str">
            <v>Cap (tampão) soldável PVC Ø 20 mm</v>
          </cell>
          <cell r="D1414" t="str">
            <v>un</v>
          </cell>
          <cell r="E1414">
            <v>2.6</v>
          </cell>
          <cell r="F1414">
            <v>1.48</v>
          </cell>
          <cell r="G1414">
            <v>4.08</v>
          </cell>
          <cell r="H1414" t="str">
            <v>PINI</v>
          </cell>
        </row>
        <row r="1415">
          <cell r="B1415" t="str">
            <v>13.102.000221.SER</v>
          </cell>
          <cell r="C1415" t="str">
            <v>Cap (tampão) soldável PVC Ø 25 mm</v>
          </cell>
          <cell r="D1415" t="str">
            <v>un</v>
          </cell>
          <cell r="E1415">
            <v>3.36</v>
          </cell>
          <cell r="F1415">
            <v>1.48</v>
          </cell>
          <cell r="G1415">
            <v>4.84</v>
          </cell>
          <cell r="H1415" t="str">
            <v>PINI</v>
          </cell>
        </row>
        <row r="1416">
          <cell r="B1416" t="str">
            <v>13.102.000222.SER</v>
          </cell>
          <cell r="C1416" t="str">
            <v>Cap (tampão) soldável PVC Ø 32 mm</v>
          </cell>
          <cell r="D1416" t="str">
            <v>un</v>
          </cell>
          <cell r="E1416">
            <v>4.62</v>
          </cell>
          <cell r="F1416">
            <v>1.48</v>
          </cell>
          <cell r="G1416">
            <v>6.1</v>
          </cell>
          <cell r="H1416" t="str">
            <v>PINI</v>
          </cell>
        </row>
        <row r="1417">
          <cell r="B1417" t="str">
            <v>13.102.000223.SER</v>
          </cell>
          <cell r="C1417" t="str">
            <v>Cap (tampão) soldável PVC Ø 40 mm</v>
          </cell>
          <cell r="D1417" t="str">
            <v>un</v>
          </cell>
          <cell r="E1417">
            <v>8.81</v>
          </cell>
          <cell r="F1417">
            <v>2.2999999999999998</v>
          </cell>
          <cell r="G1417">
            <v>11.11</v>
          </cell>
          <cell r="H1417" t="str">
            <v>PINI</v>
          </cell>
        </row>
        <row r="1418">
          <cell r="B1418" t="str">
            <v>13.102.000224.SER</v>
          </cell>
          <cell r="C1418" t="str">
            <v>Cap (tampão) soldável PVC Ø 50 mm</v>
          </cell>
          <cell r="D1418" t="str">
            <v>un</v>
          </cell>
          <cell r="E1418">
            <v>16.03</v>
          </cell>
          <cell r="F1418">
            <v>2.2999999999999998</v>
          </cell>
          <cell r="G1418">
            <v>18.329999999999998</v>
          </cell>
          <cell r="H1418" t="str">
            <v>PINI</v>
          </cell>
        </row>
        <row r="1419">
          <cell r="B1419" t="str">
            <v>13.102.000225.SER</v>
          </cell>
          <cell r="C1419" t="str">
            <v>Cap (tampão) soldável PVC Ø 60 mm</v>
          </cell>
          <cell r="D1419" t="str">
            <v>un</v>
          </cell>
          <cell r="E1419">
            <v>24.12</v>
          </cell>
          <cell r="F1419">
            <v>2.2999999999999998</v>
          </cell>
          <cell r="G1419">
            <v>26.42</v>
          </cell>
          <cell r="H1419" t="str">
            <v>PINI</v>
          </cell>
        </row>
        <row r="1420">
          <cell r="B1420" t="str">
            <v>13.102.000226.SER</v>
          </cell>
          <cell r="C1420" t="str">
            <v>Cap (tampão) soldável PVC Ø 75 mm</v>
          </cell>
          <cell r="D1420" t="str">
            <v>un</v>
          </cell>
          <cell r="E1420">
            <v>42.05</v>
          </cell>
          <cell r="F1420">
            <v>2.96</v>
          </cell>
          <cell r="G1420">
            <v>45.01</v>
          </cell>
          <cell r="H1420" t="str">
            <v>PINI</v>
          </cell>
        </row>
        <row r="1421">
          <cell r="B1421" t="str">
            <v>13.102.000227.SER</v>
          </cell>
          <cell r="C1421" t="str">
            <v>Cap (tampão) soldável PVC Ø 85 mm</v>
          </cell>
          <cell r="D1421" t="str">
            <v>un</v>
          </cell>
          <cell r="E1421">
            <v>83.35</v>
          </cell>
          <cell r="F1421">
            <v>3.02</v>
          </cell>
          <cell r="G1421">
            <v>86.37</v>
          </cell>
          <cell r="H1421" t="str">
            <v>PINI</v>
          </cell>
        </row>
        <row r="1422">
          <cell r="B1422" t="str">
            <v>13.102.000228.SER</v>
          </cell>
          <cell r="C1422" t="str">
            <v>Cap (tampão) soldável PVC Ø 110 mm</v>
          </cell>
          <cell r="D1422" t="str">
            <v>un</v>
          </cell>
          <cell r="E1422">
            <v>129.88999999999999</v>
          </cell>
          <cell r="F1422">
            <v>7.56</v>
          </cell>
          <cell r="G1422">
            <v>137.44</v>
          </cell>
          <cell r="H1422" t="str">
            <v>PINI</v>
          </cell>
        </row>
        <row r="1423">
          <cell r="B1423" t="str">
            <v>13.102.000230.SER</v>
          </cell>
          <cell r="C1423" t="str">
            <v>Cruzeta soldável PVC Ø 25 mm</v>
          </cell>
          <cell r="D1423" t="str">
            <v>un</v>
          </cell>
          <cell r="E1423">
            <v>14.59</v>
          </cell>
          <cell r="F1423">
            <v>8.5399999999999991</v>
          </cell>
          <cell r="G1423">
            <v>23.13</v>
          </cell>
          <cell r="H1423" t="str">
            <v>PINI</v>
          </cell>
        </row>
        <row r="1424">
          <cell r="B1424" t="str">
            <v>13.102.000232.SER</v>
          </cell>
          <cell r="C1424" t="str">
            <v>Cruzeta soldável PVC Ø 50 mm</v>
          </cell>
          <cell r="D1424" t="str">
            <v>un</v>
          </cell>
          <cell r="E1424">
            <v>40.880000000000003</v>
          </cell>
          <cell r="F1424">
            <v>13.14</v>
          </cell>
          <cell r="G1424">
            <v>54.02</v>
          </cell>
          <cell r="H1424" t="str">
            <v>PINI</v>
          </cell>
        </row>
        <row r="1425">
          <cell r="B1425" t="str">
            <v>13.102.000240.SER</v>
          </cell>
          <cell r="C1425" t="str">
            <v>Curva 45° soldável PVC Ø 20 mm</v>
          </cell>
          <cell r="D1425" t="str">
            <v>un</v>
          </cell>
          <cell r="E1425">
            <v>3.91</v>
          </cell>
          <cell r="F1425">
            <v>5.91</v>
          </cell>
          <cell r="G1425">
            <v>9.82</v>
          </cell>
          <cell r="H1425" t="str">
            <v>PINI</v>
          </cell>
        </row>
        <row r="1426">
          <cell r="B1426" t="str">
            <v>13.102.000241.SER</v>
          </cell>
          <cell r="C1426" t="str">
            <v>Curva 45° soldável PVC Ø 25 mm</v>
          </cell>
          <cell r="D1426" t="str">
            <v>un</v>
          </cell>
          <cell r="E1426">
            <v>4.1399999999999997</v>
          </cell>
          <cell r="F1426">
            <v>5.91</v>
          </cell>
          <cell r="G1426">
            <v>10.050000000000001</v>
          </cell>
          <cell r="H1426" t="str">
            <v>PINI</v>
          </cell>
        </row>
        <row r="1427">
          <cell r="B1427" t="str">
            <v>13.102.000242.SER</v>
          </cell>
          <cell r="C1427" t="str">
            <v>Curva 45° soldável PVC Ø 32 mm</v>
          </cell>
          <cell r="D1427" t="str">
            <v>un</v>
          </cell>
          <cell r="E1427">
            <v>7.03</v>
          </cell>
          <cell r="F1427">
            <v>5.91</v>
          </cell>
          <cell r="G1427">
            <v>12.95</v>
          </cell>
          <cell r="H1427" t="str">
            <v>PINI</v>
          </cell>
        </row>
        <row r="1428">
          <cell r="B1428" t="str">
            <v>13.102.000243.SER</v>
          </cell>
          <cell r="C1428" t="str">
            <v>Curva 45° soldável PVC Ø 40 mm</v>
          </cell>
          <cell r="D1428" t="str">
            <v>un</v>
          </cell>
          <cell r="E1428">
            <v>10.51</v>
          </cell>
          <cell r="F1428">
            <v>9.1999999999999993</v>
          </cell>
          <cell r="G1428">
            <v>19.71</v>
          </cell>
          <cell r="H1428" t="str">
            <v>PINI</v>
          </cell>
        </row>
        <row r="1429">
          <cell r="B1429" t="str">
            <v>13.102.000244.SER</v>
          </cell>
          <cell r="C1429" t="str">
            <v>Curva 45° soldável PVC Ø 50 mm</v>
          </cell>
          <cell r="D1429" t="str">
            <v>un</v>
          </cell>
          <cell r="E1429">
            <v>20.02</v>
          </cell>
          <cell r="F1429">
            <v>9.1999999999999993</v>
          </cell>
          <cell r="G1429">
            <v>29.22</v>
          </cell>
          <cell r="H1429" t="str">
            <v>PINI</v>
          </cell>
        </row>
        <row r="1430">
          <cell r="B1430" t="str">
            <v>13.102.000245.SER</v>
          </cell>
          <cell r="C1430" t="str">
            <v>Curva 45° soldável PVC Ø 60 mm</v>
          </cell>
          <cell r="D1430" t="str">
            <v>un</v>
          </cell>
          <cell r="E1430">
            <v>31.8</v>
          </cell>
          <cell r="F1430">
            <v>9.1999999999999993</v>
          </cell>
          <cell r="G1430">
            <v>41</v>
          </cell>
          <cell r="H1430" t="str">
            <v>PINI</v>
          </cell>
        </row>
        <row r="1431">
          <cell r="B1431" t="str">
            <v>13.102.000246.SER</v>
          </cell>
          <cell r="C1431" t="str">
            <v>Curva 45° soldável PVC Ø 75 mm</v>
          </cell>
          <cell r="D1431" t="str">
            <v>un</v>
          </cell>
          <cell r="E1431">
            <v>58.3</v>
          </cell>
          <cell r="F1431">
            <v>12.16</v>
          </cell>
          <cell r="G1431">
            <v>70.459999999999994</v>
          </cell>
          <cell r="H1431" t="str">
            <v>PINI</v>
          </cell>
        </row>
        <row r="1432">
          <cell r="B1432" t="str">
            <v>13.102.000247.SER</v>
          </cell>
          <cell r="C1432" t="str">
            <v>Curva 45° soldável PVC Ø 85 mm</v>
          </cell>
          <cell r="D1432" t="str">
            <v>un</v>
          </cell>
          <cell r="E1432">
            <v>81.510000000000005</v>
          </cell>
          <cell r="F1432">
            <v>12.16</v>
          </cell>
          <cell r="G1432">
            <v>93.66</v>
          </cell>
          <cell r="H1432" t="str">
            <v>PINI</v>
          </cell>
        </row>
        <row r="1433">
          <cell r="B1433" t="str">
            <v>13.102.000248.SER</v>
          </cell>
          <cell r="C1433" t="str">
            <v>Curva 45° soldável PVC Ø 110 mm</v>
          </cell>
          <cell r="D1433" t="str">
            <v>un</v>
          </cell>
          <cell r="E1433">
            <v>164.69</v>
          </cell>
          <cell r="F1433">
            <v>14.78</v>
          </cell>
          <cell r="G1433">
            <v>179.48</v>
          </cell>
          <cell r="H1433" t="str">
            <v>PINI</v>
          </cell>
        </row>
        <row r="1434">
          <cell r="B1434" t="str">
            <v>13.102.000249.SER</v>
          </cell>
          <cell r="C1434" t="str">
            <v>Curva 90° soldável PVC Ø 20 mm</v>
          </cell>
          <cell r="D1434" t="str">
            <v>un</v>
          </cell>
          <cell r="E1434">
            <v>4.3899999999999997</v>
          </cell>
          <cell r="F1434">
            <v>5.91</v>
          </cell>
          <cell r="G1434">
            <v>10.31</v>
          </cell>
          <cell r="H1434" t="str">
            <v>PINI</v>
          </cell>
        </row>
        <row r="1435">
          <cell r="B1435" t="str">
            <v>13.102.000250.SER</v>
          </cell>
          <cell r="C1435" t="str">
            <v>Curva 90° soldável PVC Ø 25 mm</v>
          </cell>
          <cell r="D1435" t="str">
            <v>un</v>
          </cell>
          <cell r="E1435">
            <v>6.31</v>
          </cell>
          <cell r="F1435">
            <v>5.91</v>
          </cell>
          <cell r="G1435">
            <v>12.23</v>
          </cell>
          <cell r="H1435" t="str">
            <v>PINI</v>
          </cell>
        </row>
        <row r="1436">
          <cell r="B1436" t="str">
            <v>13.102.000251.SER</v>
          </cell>
          <cell r="C1436" t="str">
            <v>Curva 90° soldável PVC Ø 32 mm</v>
          </cell>
          <cell r="D1436" t="str">
            <v>un</v>
          </cell>
          <cell r="E1436">
            <v>12.77</v>
          </cell>
          <cell r="F1436">
            <v>5.91</v>
          </cell>
          <cell r="G1436">
            <v>18.68</v>
          </cell>
          <cell r="H1436" t="str">
            <v>PINI</v>
          </cell>
        </row>
        <row r="1437">
          <cell r="B1437" t="str">
            <v>13.102.000252.SER</v>
          </cell>
          <cell r="C1437" t="str">
            <v>Curva 90° soldável PVC Ø 40 mm</v>
          </cell>
          <cell r="D1437" t="str">
            <v>un</v>
          </cell>
          <cell r="E1437">
            <v>21.98</v>
          </cell>
          <cell r="F1437">
            <v>9.1999999999999993</v>
          </cell>
          <cell r="G1437">
            <v>31.18</v>
          </cell>
          <cell r="H1437" t="str">
            <v>PINI</v>
          </cell>
        </row>
        <row r="1438">
          <cell r="B1438" t="str">
            <v>13.102.000253.SER</v>
          </cell>
          <cell r="C1438" t="str">
            <v>Curva 90° soldável PVC Ø 50 mm</v>
          </cell>
          <cell r="D1438" t="str">
            <v>un</v>
          </cell>
          <cell r="E1438">
            <v>25.6</v>
          </cell>
          <cell r="F1438">
            <v>9.1999999999999993</v>
          </cell>
          <cell r="G1438">
            <v>34.799999999999997</v>
          </cell>
          <cell r="H1438" t="str">
            <v>PINI</v>
          </cell>
        </row>
        <row r="1439">
          <cell r="B1439" t="str">
            <v>13.102.000254.SER</v>
          </cell>
          <cell r="C1439" t="str">
            <v>Curva 90° soldável PVC Ø 60 mm</v>
          </cell>
          <cell r="D1439" t="str">
            <v>un</v>
          </cell>
          <cell r="E1439">
            <v>58.18</v>
          </cell>
          <cell r="F1439">
            <v>9.1999999999999993</v>
          </cell>
          <cell r="G1439">
            <v>67.38</v>
          </cell>
          <cell r="H1439" t="str">
            <v>PINI</v>
          </cell>
        </row>
        <row r="1440">
          <cell r="B1440" t="str">
            <v>13.102.000255.SER</v>
          </cell>
          <cell r="C1440" t="str">
            <v>Curva 90° soldável PVC Ø 75 mm</v>
          </cell>
          <cell r="D1440" t="str">
            <v>un</v>
          </cell>
          <cell r="E1440">
            <v>80.86</v>
          </cell>
          <cell r="F1440">
            <v>12.16</v>
          </cell>
          <cell r="G1440">
            <v>93.01</v>
          </cell>
          <cell r="H1440" t="str">
            <v>PINI</v>
          </cell>
        </row>
        <row r="1441">
          <cell r="B1441" t="str">
            <v>13.102.000256.SER</v>
          </cell>
          <cell r="C1441" t="str">
            <v>Curva 90° soldável PVC Ø 85 mm</v>
          </cell>
          <cell r="D1441" t="str">
            <v>un</v>
          </cell>
          <cell r="E1441">
            <v>117.01</v>
          </cell>
          <cell r="F1441">
            <v>12.16</v>
          </cell>
          <cell r="G1441">
            <v>129.16999999999999</v>
          </cell>
          <cell r="H1441" t="str">
            <v>PINI</v>
          </cell>
        </row>
        <row r="1442">
          <cell r="B1442" t="str">
            <v>13.102.000257.SER</v>
          </cell>
          <cell r="C1442" t="str">
            <v>Curva 90° soldável PVC Ø 110 mm</v>
          </cell>
          <cell r="D1442" t="str">
            <v>un</v>
          </cell>
          <cell r="E1442">
            <v>239.57</v>
          </cell>
          <cell r="F1442">
            <v>14.78</v>
          </cell>
          <cell r="G1442">
            <v>254.35</v>
          </cell>
          <cell r="H1442" t="str">
            <v>PINI</v>
          </cell>
        </row>
        <row r="1443">
          <cell r="B1443" t="str">
            <v>13.102.000260.SER</v>
          </cell>
          <cell r="C1443" t="str">
            <v>Joelho 90° soldável PVC Ø 20 mm</v>
          </cell>
          <cell r="D1443" t="str">
            <v>un</v>
          </cell>
          <cell r="E1443">
            <v>1.1100000000000001</v>
          </cell>
          <cell r="F1443">
            <v>5.91</v>
          </cell>
          <cell r="G1443">
            <v>7.02</v>
          </cell>
          <cell r="H1443" t="str">
            <v>PINI</v>
          </cell>
        </row>
        <row r="1444">
          <cell r="B1444" t="str">
            <v>13.102.000261.SER</v>
          </cell>
          <cell r="C1444" t="str">
            <v>Joelho 90° soldável PVC Ø 25 mm</v>
          </cell>
          <cell r="D1444" t="str">
            <v>un</v>
          </cell>
          <cell r="E1444">
            <v>1.65</v>
          </cell>
          <cell r="F1444">
            <v>5.91</v>
          </cell>
          <cell r="G1444">
            <v>7.57</v>
          </cell>
          <cell r="H1444" t="str">
            <v>PINI</v>
          </cell>
        </row>
        <row r="1445">
          <cell r="B1445" t="str">
            <v>13.102.000262.SER</v>
          </cell>
          <cell r="C1445" t="str">
            <v>Joelho 90° soldável PVC Ø 32 mm</v>
          </cell>
          <cell r="D1445" t="str">
            <v>un</v>
          </cell>
          <cell r="E1445">
            <v>3.08</v>
          </cell>
          <cell r="F1445">
            <v>5.91</v>
          </cell>
          <cell r="G1445">
            <v>8.99</v>
          </cell>
          <cell r="H1445" t="str">
            <v>PINI</v>
          </cell>
        </row>
        <row r="1446">
          <cell r="B1446" t="str">
            <v>13.102.000263.SER</v>
          </cell>
          <cell r="C1446" t="str">
            <v>Joelho 90° soldável PVC Ø 40 mm</v>
          </cell>
          <cell r="D1446" t="str">
            <v>un</v>
          </cell>
          <cell r="E1446">
            <v>6.58</v>
          </cell>
          <cell r="F1446">
            <v>9.1999999999999993</v>
          </cell>
          <cell r="G1446">
            <v>15.78</v>
          </cell>
          <cell r="H1446" t="str">
            <v>PINI</v>
          </cell>
        </row>
        <row r="1447">
          <cell r="B1447" t="str">
            <v>13.102.000264.SER</v>
          </cell>
          <cell r="C1447" t="str">
            <v>Joelho 90° soldável PVC Ø 50 mm</v>
          </cell>
          <cell r="D1447" t="str">
            <v>un</v>
          </cell>
          <cell r="E1447">
            <v>7.89</v>
          </cell>
          <cell r="F1447">
            <v>9.1999999999999993</v>
          </cell>
          <cell r="G1447">
            <v>17.09</v>
          </cell>
          <cell r="H1447" t="str">
            <v>PINI</v>
          </cell>
        </row>
        <row r="1448">
          <cell r="B1448" t="str">
            <v>13.102.000265.SER</v>
          </cell>
          <cell r="C1448" t="str">
            <v>Joelho 90° soldável PVC Ø 60 mm</v>
          </cell>
          <cell r="D1448" t="str">
            <v>un</v>
          </cell>
          <cell r="E1448">
            <v>30.21</v>
          </cell>
          <cell r="F1448">
            <v>9.1999999999999993</v>
          </cell>
          <cell r="G1448">
            <v>39.409999999999997</v>
          </cell>
          <cell r="H1448" t="str">
            <v>PINI</v>
          </cell>
        </row>
        <row r="1449">
          <cell r="B1449" t="str">
            <v>13.102.000266.SER</v>
          </cell>
          <cell r="C1449" t="str">
            <v>Joelho 90° soldável PVC Ø 75 mm</v>
          </cell>
          <cell r="D1449" t="str">
            <v>un</v>
          </cell>
          <cell r="E1449">
            <v>85.27</v>
          </cell>
          <cell r="F1449">
            <v>12.16</v>
          </cell>
          <cell r="G1449">
            <v>97.43</v>
          </cell>
          <cell r="H1449" t="str">
            <v>PINI</v>
          </cell>
        </row>
        <row r="1450">
          <cell r="B1450" t="str">
            <v>13.102.000267.SER</v>
          </cell>
          <cell r="C1450" t="str">
            <v>Joelho 90° soldável PVC Ø 85 mm</v>
          </cell>
          <cell r="D1450" t="str">
            <v>un</v>
          </cell>
          <cell r="E1450">
            <v>89.62</v>
          </cell>
          <cell r="F1450">
            <v>12.16</v>
          </cell>
          <cell r="G1450">
            <v>101.77</v>
          </cell>
          <cell r="H1450" t="str">
            <v>PINI</v>
          </cell>
        </row>
        <row r="1451">
          <cell r="B1451" t="str">
            <v>13.102.000268.SER</v>
          </cell>
          <cell r="C1451" t="str">
            <v>Joelho 90° soldável PVC Ø 110 mm</v>
          </cell>
          <cell r="D1451" t="str">
            <v>un</v>
          </cell>
          <cell r="E1451">
            <v>210.59</v>
          </cell>
          <cell r="F1451">
            <v>14.78</v>
          </cell>
          <cell r="G1451">
            <v>225.38</v>
          </cell>
          <cell r="H1451" t="str">
            <v>PINI</v>
          </cell>
        </row>
        <row r="1452">
          <cell r="B1452" t="str">
            <v>13.102.000270.SER</v>
          </cell>
          <cell r="C1452" t="str">
            <v>Joelho 90° soldável/rosca PVC Ø 20 mm x 1/2"</v>
          </cell>
          <cell r="D1452" t="str">
            <v>un</v>
          </cell>
          <cell r="E1452">
            <v>2.99</v>
          </cell>
          <cell r="F1452">
            <v>6.57</v>
          </cell>
          <cell r="G1452">
            <v>9.56</v>
          </cell>
          <cell r="H1452" t="str">
            <v>PINI</v>
          </cell>
        </row>
        <row r="1453">
          <cell r="B1453" t="str">
            <v>13.102.000271.SER</v>
          </cell>
          <cell r="C1453" t="str">
            <v>Joelho 90° soldável/rosca PVC Ø 25 mm x 1/2"</v>
          </cell>
          <cell r="D1453" t="str">
            <v>un</v>
          </cell>
          <cell r="E1453">
            <v>3.54</v>
          </cell>
          <cell r="F1453">
            <v>6.57</v>
          </cell>
          <cell r="G1453">
            <v>10.119999999999999</v>
          </cell>
          <cell r="H1453" t="str">
            <v>PINI</v>
          </cell>
        </row>
        <row r="1454">
          <cell r="B1454" t="str">
            <v>13.102.000272.SER</v>
          </cell>
          <cell r="C1454" t="str">
            <v>Joelho 90° soldável/rosca PVC Ø 25 mm x 3/4"</v>
          </cell>
          <cell r="D1454" t="str">
            <v>un</v>
          </cell>
          <cell r="E1454">
            <v>5.01</v>
          </cell>
          <cell r="F1454">
            <v>6.57</v>
          </cell>
          <cell r="G1454">
            <v>11.58</v>
          </cell>
          <cell r="H1454" t="str">
            <v>PINI</v>
          </cell>
        </row>
        <row r="1455">
          <cell r="B1455" t="str">
            <v>13.102.000273.SER</v>
          </cell>
          <cell r="C1455" t="str">
            <v>Joelho 90° soldável/rosca PVC Ø 32 mm x 3/4"</v>
          </cell>
          <cell r="D1455" t="str">
            <v>un</v>
          </cell>
          <cell r="E1455">
            <v>13.93</v>
          </cell>
          <cell r="F1455">
            <v>6.57</v>
          </cell>
          <cell r="G1455">
            <v>20.5</v>
          </cell>
          <cell r="H1455" t="str">
            <v>PINI</v>
          </cell>
        </row>
        <row r="1456">
          <cell r="B1456" t="str">
            <v>13.102.000290.SER</v>
          </cell>
          <cell r="C1456" t="str">
            <v>Joelho 45° soldável PVC Ø 20 mm</v>
          </cell>
          <cell r="D1456" t="str">
            <v>un</v>
          </cell>
          <cell r="E1456">
            <v>1.74</v>
          </cell>
          <cell r="F1456">
            <v>5.91</v>
          </cell>
          <cell r="G1456">
            <v>7.65</v>
          </cell>
          <cell r="H1456" t="str">
            <v>PINI</v>
          </cell>
        </row>
        <row r="1457">
          <cell r="B1457" t="str">
            <v>13.102.000291.SER</v>
          </cell>
          <cell r="C1457" t="str">
            <v>Joelho 45° soldável PVC Ø 25 mm</v>
          </cell>
          <cell r="D1457" t="str">
            <v>un</v>
          </cell>
          <cell r="E1457">
            <v>3.36</v>
          </cell>
          <cell r="F1457">
            <v>5.91</v>
          </cell>
          <cell r="G1457">
            <v>9.27</v>
          </cell>
          <cell r="H1457" t="str">
            <v>PINI</v>
          </cell>
        </row>
        <row r="1458">
          <cell r="B1458" t="str">
            <v>13.102.000292.SER</v>
          </cell>
          <cell r="C1458" t="str">
            <v>Joelho 45° soldável PVC Ø 32 mm</v>
          </cell>
          <cell r="D1458" t="str">
            <v>un</v>
          </cell>
          <cell r="E1458">
            <v>7.1</v>
          </cell>
          <cell r="F1458">
            <v>5.91</v>
          </cell>
          <cell r="G1458">
            <v>13.01</v>
          </cell>
          <cell r="H1458" t="str">
            <v>PINI</v>
          </cell>
        </row>
        <row r="1459">
          <cell r="B1459" t="str">
            <v>13.102.000293.SER</v>
          </cell>
          <cell r="C1459" t="str">
            <v>Joelho 45° soldável PVC Ø 40 mm</v>
          </cell>
          <cell r="D1459" t="str">
            <v>un</v>
          </cell>
          <cell r="E1459">
            <v>10.25</v>
          </cell>
          <cell r="F1459">
            <v>9.1999999999999993</v>
          </cell>
          <cell r="G1459">
            <v>19.45</v>
          </cell>
          <cell r="H1459" t="str">
            <v>PINI</v>
          </cell>
        </row>
        <row r="1460">
          <cell r="B1460" t="str">
            <v>13.102.000294.SER</v>
          </cell>
          <cell r="C1460" t="str">
            <v>Joelho 45° soldável PVC Ø 50 mm</v>
          </cell>
          <cell r="D1460" t="str">
            <v>un</v>
          </cell>
          <cell r="E1460">
            <v>13.51</v>
          </cell>
          <cell r="F1460">
            <v>9.1999999999999993</v>
          </cell>
          <cell r="G1460">
            <v>22.71</v>
          </cell>
          <cell r="H1460" t="str">
            <v>PINI</v>
          </cell>
        </row>
        <row r="1461">
          <cell r="B1461" t="str">
            <v>13.102.000295.SER</v>
          </cell>
          <cell r="C1461" t="str">
            <v>Joelho 45° soldável PVC Ø 60 mm</v>
          </cell>
          <cell r="D1461" t="str">
            <v>un</v>
          </cell>
          <cell r="E1461">
            <v>41.61</v>
          </cell>
          <cell r="F1461">
            <v>9.1999999999999993</v>
          </cell>
          <cell r="G1461">
            <v>50.81</v>
          </cell>
          <cell r="H1461" t="str">
            <v>PINI</v>
          </cell>
        </row>
        <row r="1462">
          <cell r="B1462" t="str">
            <v>13.102.000296.SER</v>
          </cell>
          <cell r="C1462" t="str">
            <v>Joelho 45° soldável PVC Ø 75 mm</v>
          </cell>
          <cell r="D1462" t="str">
            <v>un</v>
          </cell>
          <cell r="E1462">
            <v>100.48</v>
          </cell>
          <cell r="F1462">
            <v>12.16</v>
          </cell>
          <cell r="G1462">
            <v>112.63</v>
          </cell>
          <cell r="H1462" t="str">
            <v>PINI</v>
          </cell>
        </row>
        <row r="1463">
          <cell r="B1463" t="str">
            <v>13.102.000297.SER</v>
          </cell>
          <cell r="C1463" t="str">
            <v>Joelho 45° soldável PVC Ø 85 mm</v>
          </cell>
          <cell r="D1463" t="str">
            <v>un</v>
          </cell>
          <cell r="E1463">
            <v>100.76</v>
          </cell>
          <cell r="F1463">
            <v>12.16</v>
          </cell>
          <cell r="G1463">
            <v>112.92</v>
          </cell>
          <cell r="H1463" t="str">
            <v>PINI</v>
          </cell>
        </row>
        <row r="1464">
          <cell r="B1464" t="str">
            <v>13.102.000298.SER</v>
          </cell>
          <cell r="C1464" t="str">
            <v>Joelho 45° soldável PVC Ø 110 mm</v>
          </cell>
          <cell r="D1464" t="str">
            <v>un</v>
          </cell>
          <cell r="E1464">
            <v>292.36</v>
          </cell>
          <cell r="F1464">
            <v>14.78</v>
          </cell>
          <cell r="G1464">
            <v>307.14</v>
          </cell>
          <cell r="H1464" t="str">
            <v>PINI</v>
          </cell>
        </row>
        <row r="1465">
          <cell r="B1465" t="str">
            <v>13.102.000299.SER</v>
          </cell>
          <cell r="C1465" t="str">
            <v>Joelho 90° de redução soldável PVC Ø 25 x 20 mm</v>
          </cell>
          <cell r="D1465" t="str">
            <v>un</v>
          </cell>
          <cell r="E1465">
            <v>7.19</v>
          </cell>
          <cell r="F1465">
            <v>5.91</v>
          </cell>
          <cell r="G1465">
            <v>13.1</v>
          </cell>
          <cell r="H1465" t="str">
            <v>PINI</v>
          </cell>
        </row>
        <row r="1466">
          <cell r="B1466" t="str">
            <v>13.102.000300.SER</v>
          </cell>
          <cell r="C1466" t="str">
            <v>Joelho 90° de redução soldável PVC Ø 32 x 25 mm</v>
          </cell>
          <cell r="D1466" t="str">
            <v>un</v>
          </cell>
          <cell r="E1466">
            <v>9.7799999999999994</v>
          </cell>
          <cell r="F1466">
            <v>5.91</v>
          </cell>
          <cell r="G1466">
            <v>15.69</v>
          </cell>
          <cell r="H1466" t="str">
            <v>PINI</v>
          </cell>
        </row>
        <row r="1467">
          <cell r="B1467" t="str">
            <v>13.102.000320.SER</v>
          </cell>
          <cell r="C1467" t="str">
            <v>Luva de redução soldável PVC Ø 25 x 20 mm</v>
          </cell>
          <cell r="D1467" t="str">
            <v>un</v>
          </cell>
          <cell r="E1467">
            <v>3.64</v>
          </cell>
          <cell r="F1467">
            <v>2.96</v>
          </cell>
          <cell r="G1467">
            <v>6.6</v>
          </cell>
          <cell r="H1467" t="str">
            <v>PINI</v>
          </cell>
        </row>
        <row r="1468">
          <cell r="B1468" t="str">
            <v>13.102.000321.SER</v>
          </cell>
          <cell r="C1468" t="str">
            <v>Luva de redução soldável PVC Ø 32 x 25 mm</v>
          </cell>
          <cell r="D1468" t="str">
            <v>un</v>
          </cell>
          <cell r="E1468">
            <v>8.01</v>
          </cell>
          <cell r="F1468">
            <v>2.96</v>
          </cell>
          <cell r="G1468">
            <v>10.97</v>
          </cell>
          <cell r="H1468" t="str">
            <v>PINI</v>
          </cell>
        </row>
        <row r="1469">
          <cell r="B1469" t="str">
            <v>13.102.000322.SER</v>
          </cell>
          <cell r="C1469" t="str">
            <v>Luva de redução soldável PVC Ø 40 x 32 mm</v>
          </cell>
          <cell r="D1469" t="str">
            <v>un</v>
          </cell>
          <cell r="E1469">
            <v>11</v>
          </cell>
          <cell r="F1469">
            <v>4.5999999999999996</v>
          </cell>
          <cell r="G1469">
            <v>15.6</v>
          </cell>
          <cell r="H1469" t="str">
            <v>PINI</v>
          </cell>
        </row>
        <row r="1470">
          <cell r="B1470" t="str">
            <v>13.102.000323.SER</v>
          </cell>
          <cell r="C1470" t="str">
            <v>Luva de redução soldável PVC Ø 50 x 25 mm</v>
          </cell>
          <cell r="D1470" t="str">
            <v>un</v>
          </cell>
          <cell r="E1470">
            <v>11.56</v>
          </cell>
          <cell r="F1470">
            <v>5.26</v>
          </cell>
          <cell r="G1470">
            <v>16.82</v>
          </cell>
          <cell r="H1470" t="str">
            <v>PINI</v>
          </cell>
        </row>
        <row r="1471">
          <cell r="B1471" t="str">
            <v>13.102.000324.SER</v>
          </cell>
          <cell r="C1471" t="str">
            <v>Luva de redução soldável PVC Ø 60 x 50 mm</v>
          </cell>
          <cell r="D1471" t="str">
            <v>un</v>
          </cell>
          <cell r="E1471">
            <v>25.02</v>
          </cell>
          <cell r="F1471">
            <v>5.91</v>
          </cell>
          <cell r="G1471">
            <v>30.93</v>
          </cell>
          <cell r="H1471" t="str">
            <v>PINI</v>
          </cell>
        </row>
        <row r="1472">
          <cell r="B1472" t="str">
            <v>13.102.000325.SER</v>
          </cell>
          <cell r="C1472" t="str">
            <v>Luva soldável PVC Ø 20 mm</v>
          </cell>
          <cell r="D1472" t="str">
            <v>un</v>
          </cell>
          <cell r="E1472">
            <v>2.2000000000000002</v>
          </cell>
          <cell r="F1472">
            <v>2.96</v>
          </cell>
          <cell r="G1472">
            <v>5.16</v>
          </cell>
          <cell r="H1472" t="str">
            <v>PINI</v>
          </cell>
        </row>
        <row r="1473">
          <cell r="B1473" t="str">
            <v>13.102.000350.SER</v>
          </cell>
          <cell r="C1473" t="str">
            <v>Luva soldável PVC Ø 25 mm</v>
          </cell>
          <cell r="D1473" t="str">
            <v>un</v>
          </cell>
          <cell r="E1473">
            <v>2.72</v>
          </cell>
          <cell r="F1473">
            <v>2.96</v>
          </cell>
          <cell r="G1473">
            <v>5.67</v>
          </cell>
          <cell r="H1473" t="str">
            <v>PINI</v>
          </cell>
        </row>
        <row r="1474">
          <cell r="B1474" t="str">
            <v>13.102.000351.SER</v>
          </cell>
          <cell r="C1474" t="str">
            <v>Luva soldável PVC Ø 32 mm</v>
          </cell>
          <cell r="D1474" t="str">
            <v>un</v>
          </cell>
          <cell r="E1474">
            <v>5.42</v>
          </cell>
          <cell r="F1474">
            <v>2.96</v>
          </cell>
          <cell r="G1474">
            <v>8.3699999999999992</v>
          </cell>
          <cell r="H1474" t="str">
            <v>PINI</v>
          </cell>
        </row>
        <row r="1475">
          <cell r="B1475" t="str">
            <v>13.102.000352.SER</v>
          </cell>
          <cell r="C1475" t="str">
            <v>Luva soldável PVC Ø 40 mm</v>
          </cell>
          <cell r="D1475" t="str">
            <v>un</v>
          </cell>
          <cell r="E1475">
            <v>10.64</v>
          </cell>
          <cell r="F1475">
            <v>4.5999999999999996</v>
          </cell>
          <cell r="G1475">
            <v>15.24</v>
          </cell>
          <cell r="H1475" t="str">
            <v>PINI</v>
          </cell>
        </row>
        <row r="1476">
          <cell r="B1476" t="str">
            <v>13.102.000353.SER</v>
          </cell>
          <cell r="C1476" t="str">
            <v>Luva soldável PVC Ø 50 mm</v>
          </cell>
          <cell r="D1476" t="str">
            <v>un</v>
          </cell>
          <cell r="E1476">
            <v>13.23</v>
          </cell>
          <cell r="F1476">
            <v>4.5999999999999996</v>
          </cell>
          <cell r="G1476">
            <v>17.829999999999998</v>
          </cell>
          <cell r="H1476" t="str">
            <v>PINI</v>
          </cell>
        </row>
        <row r="1477">
          <cell r="B1477" t="str">
            <v>13.102.000354.SER</v>
          </cell>
          <cell r="C1477" t="str">
            <v>Luva soldável PVC Ø 60 mm</v>
          </cell>
          <cell r="D1477" t="str">
            <v>un</v>
          </cell>
          <cell r="E1477">
            <v>37.549999999999997</v>
          </cell>
          <cell r="F1477">
            <v>4.5999999999999996</v>
          </cell>
          <cell r="G1477">
            <v>42.15</v>
          </cell>
          <cell r="H1477" t="str">
            <v>PINI</v>
          </cell>
        </row>
        <row r="1478">
          <cell r="B1478" t="str">
            <v>13.102.000355.SER</v>
          </cell>
          <cell r="C1478" t="str">
            <v>Luva soldável PVC Ø 75 mm</v>
          </cell>
          <cell r="D1478" t="str">
            <v>un</v>
          </cell>
          <cell r="E1478">
            <v>47.8</v>
          </cell>
          <cell r="F1478">
            <v>6.08</v>
          </cell>
          <cell r="G1478">
            <v>53.88</v>
          </cell>
          <cell r="H1478" t="str">
            <v>PINI</v>
          </cell>
        </row>
        <row r="1479">
          <cell r="B1479" t="str">
            <v>13.102.000356.SER</v>
          </cell>
          <cell r="C1479" t="str">
            <v>Luva soldável PVC Ø 85 mm</v>
          </cell>
          <cell r="D1479" t="str">
            <v>un</v>
          </cell>
          <cell r="E1479">
            <v>115.04</v>
          </cell>
          <cell r="F1479">
            <v>6.08</v>
          </cell>
          <cell r="G1479">
            <v>121.12</v>
          </cell>
          <cell r="H1479" t="str">
            <v>PINI</v>
          </cell>
        </row>
        <row r="1480">
          <cell r="B1480" t="str">
            <v>13.102.000357.SER</v>
          </cell>
          <cell r="C1480" t="str">
            <v>Luva soldável PVC Ø 110 mm</v>
          </cell>
          <cell r="D1480" t="str">
            <v>un</v>
          </cell>
          <cell r="E1480">
            <v>23.19</v>
          </cell>
          <cell r="F1480">
            <v>7.56</v>
          </cell>
          <cell r="G1480">
            <v>30.74</v>
          </cell>
          <cell r="H1480" t="str">
            <v>PINI</v>
          </cell>
        </row>
        <row r="1481">
          <cell r="B1481" t="str">
            <v>13.102.000360.SER</v>
          </cell>
          <cell r="C1481" t="str">
            <v>Luva soldável/rosca PVC Ø 20 mm x 1/2"</v>
          </cell>
          <cell r="D1481" t="str">
            <v>un</v>
          </cell>
          <cell r="E1481">
            <v>2.2400000000000002</v>
          </cell>
          <cell r="F1481">
            <v>4.93</v>
          </cell>
          <cell r="G1481">
            <v>7.17</v>
          </cell>
          <cell r="H1481" t="str">
            <v>PINI</v>
          </cell>
        </row>
        <row r="1482">
          <cell r="B1482" t="str">
            <v>13.102.000361.SER</v>
          </cell>
          <cell r="C1482" t="str">
            <v>Luva soldável/rosca PVC Ø 25 mm x 1/2"</v>
          </cell>
          <cell r="D1482" t="str">
            <v>un</v>
          </cell>
          <cell r="E1482">
            <v>3.39</v>
          </cell>
          <cell r="F1482">
            <v>4.93</v>
          </cell>
          <cell r="G1482">
            <v>8.32</v>
          </cell>
          <cell r="H1482" t="str">
            <v>PINI</v>
          </cell>
        </row>
        <row r="1483">
          <cell r="B1483" t="str">
            <v>13.102.000362.SER</v>
          </cell>
          <cell r="C1483" t="str">
            <v>Luva soldável/rosca PVC Ø 25 mm x 3/4"</v>
          </cell>
          <cell r="D1483" t="str">
            <v>un</v>
          </cell>
          <cell r="E1483">
            <v>4.9400000000000004</v>
          </cell>
          <cell r="F1483">
            <v>4.93</v>
          </cell>
          <cell r="G1483">
            <v>9.8699999999999992</v>
          </cell>
          <cell r="H1483" t="str">
            <v>PINI</v>
          </cell>
        </row>
        <row r="1484">
          <cell r="B1484" t="str">
            <v>13.102.000363.SER</v>
          </cell>
          <cell r="C1484" t="str">
            <v>Luva soldável/rosca PVC Ø 32 mm x 1"</v>
          </cell>
          <cell r="D1484" t="str">
            <v>un</v>
          </cell>
          <cell r="E1484">
            <v>7.35</v>
          </cell>
          <cell r="F1484">
            <v>4.93</v>
          </cell>
          <cell r="G1484">
            <v>12.28</v>
          </cell>
          <cell r="H1484" t="str">
            <v>PINI</v>
          </cell>
        </row>
        <row r="1485">
          <cell r="B1485" t="str">
            <v>13.102.000364.SER</v>
          </cell>
          <cell r="C1485" t="str">
            <v>Luva soldável/rosca PVC Ø 40 mm x 1 1/4"</v>
          </cell>
          <cell r="D1485" t="str">
            <v>un</v>
          </cell>
          <cell r="E1485">
            <v>17.440000000000001</v>
          </cell>
          <cell r="F1485">
            <v>8.2100000000000009</v>
          </cell>
          <cell r="G1485">
            <v>25.65</v>
          </cell>
          <cell r="H1485" t="str">
            <v>PINI</v>
          </cell>
        </row>
        <row r="1486">
          <cell r="B1486" t="str">
            <v>13.102.000365.SER</v>
          </cell>
          <cell r="C1486" t="str">
            <v>Luva soldável/rosca PVC Ø 50 mm x 1 1/2"</v>
          </cell>
          <cell r="D1486" t="str">
            <v>un</v>
          </cell>
          <cell r="E1486">
            <v>44.07</v>
          </cell>
          <cell r="F1486">
            <v>8.2100000000000009</v>
          </cell>
          <cell r="G1486">
            <v>52.29</v>
          </cell>
          <cell r="H1486" t="str">
            <v>PINI</v>
          </cell>
        </row>
        <row r="1487">
          <cell r="B1487" t="str">
            <v>13.102.000370.SER</v>
          </cell>
          <cell r="C1487" t="str">
            <v>Tê 90° de redução soldável PVC Ø 25 x 20 mm</v>
          </cell>
          <cell r="D1487" t="str">
            <v>un</v>
          </cell>
          <cell r="E1487">
            <v>7.46</v>
          </cell>
          <cell r="F1487">
            <v>6.24</v>
          </cell>
          <cell r="G1487">
            <v>13.7</v>
          </cell>
          <cell r="H1487" t="str">
            <v>PINI</v>
          </cell>
        </row>
        <row r="1488">
          <cell r="B1488" t="str">
            <v>13.102.000371.SER</v>
          </cell>
          <cell r="C1488" t="str">
            <v>Tê 90° de redução soldável PVC Ø 110 x 60 mm</v>
          </cell>
          <cell r="D1488" t="str">
            <v>un</v>
          </cell>
          <cell r="E1488">
            <v>248.52</v>
          </cell>
          <cell r="F1488">
            <v>18.07</v>
          </cell>
          <cell r="G1488">
            <v>266.58999999999997</v>
          </cell>
          <cell r="H1488" t="str">
            <v>PINI</v>
          </cell>
        </row>
        <row r="1489">
          <cell r="B1489" t="str">
            <v>13.102.000372.SER</v>
          </cell>
          <cell r="C1489" t="str">
            <v>Tê 90° de redução soldável PVC Ø 32 x 25 mm</v>
          </cell>
          <cell r="D1489" t="str">
            <v>un</v>
          </cell>
          <cell r="E1489">
            <v>15.61</v>
          </cell>
          <cell r="F1489">
            <v>6.24</v>
          </cell>
          <cell r="G1489">
            <v>21.85</v>
          </cell>
          <cell r="H1489" t="str">
            <v>PINI</v>
          </cell>
        </row>
        <row r="1490">
          <cell r="B1490" t="str">
            <v>13.102.000373.SER</v>
          </cell>
          <cell r="C1490" t="str">
            <v>Tê 90° de redução soldável PVC Ø 40 x 32 mm</v>
          </cell>
          <cell r="D1490" t="str">
            <v>un</v>
          </cell>
          <cell r="E1490">
            <v>21.25</v>
          </cell>
          <cell r="F1490">
            <v>9.86</v>
          </cell>
          <cell r="G1490">
            <v>31.11</v>
          </cell>
          <cell r="H1490" t="str">
            <v>PINI</v>
          </cell>
        </row>
        <row r="1491">
          <cell r="B1491" t="str">
            <v>13.102.000374.SER</v>
          </cell>
          <cell r="C1491" t="str">
            <v>Tê 90° de redução soldável PVC Ø 50 x 20 mm</v>
          </cell>
          <cell r="D1491" t="str">
            <v>un</v>
          </cell>
          <cell r="E1491">
            <v>23.67</v>
          </cell>
          <cell r="F1491">
            <v>9.86</v>
          </cell>
          <cell r="G1491">
            <v>33.520000000000003</v>
          </cell>
          <cell r="H1491" t="str">
            <v>PINI</v>
          </cell>
        </row>
        <row r="1492">
          <cell r="B1492" t="str">
            <v>13.102.000375.SER</v>
          </cell>
          <cell r="C1492" t="str">
            <v>Tê 90° de redução soldável PVC Ø 50 x 25 mm</v>
          </cell>
          <cell r="D1492" t="str">
            <v>un</v>
          </cell>
          <cell r="E1492">
            <v>22.07</v>
          </cell>
          <cell r="F1492">
            <v>9.86</v>
          </cell>
          <cell r="G1492">
            <v>31.93</v>
          </cell>
          <cell r="H1492" t="str">
            <v>PINI</v>
          </cell>
        </row>
        <row r="1493">
          <cell r="B1493" t="str">
            <v>13.102.000376.SER</v>
          </cell>
          <cell r="C1493" t="str">
            <v>Tê 90° de redução soldável PVC Ø 50 x 32 mm</v>
          </cell>
          <cell r="D1493" t="str">
            <v>un</v>
          </cell>
          <cell r="E1493">
            <v>35.520000000000003</v>
          </cell>
          <cell r="F1493">
            <v>9.86</v>
          </cell>
          <cell r="G1493">
            <v>45.37</v>
          </cell>
          <cell r="H1493" t="str">
            <v>PINI</v>
          </cell>
        </row>
        <row r="1494">
          <cell r="B1494" t="str">
            <v>13.102.000377.SER</v>
          </cell>
          <cell r="C1494" t="str">
            <v>Tê 90° de redução soldável PVC Ø 50 x 40 mm</v>
          </cell>
          <cell r="D1494" t="str">
            <v>un</v>
          </cell>
          <cell r="E1494">
            <v>40</v>
          </cell>
          <cell r="F1494">
            <v>9.86</v>
          </cell>
          <cell r="G1494">
            <v>49.85</v>
          </cell>
          <cell r="H1494" t="str">
            <v>PINI</v>
          </cell>
        </row>
        <row r="1495">
          <cell r="B1495" t="str">
            <v>13.102.000378.SER</v>
          </cell>
          <cell r="C1495" t="str">
            <v>Tê 90° de redução soldável PVC Ø 75 x 50 mm</v>
          </cell>
          <cell r="D1495" t="str">
            <v>un</v>
          </cell>
          <cell r="E1495">
            <v>99.64</v>
          </cell>
          <cell r="F1495">
            <v>14.78</v>
          </cell>
          <cell r="G1495">
            <v>114.42</v>
          </cell>
          <cell r="H1495" t="str">
            <v>PINI</v>
          </cell>
        </row>
        <row r="1496">
          <cell r="B1496" t="str">
            <v>13.102.000379.SER</v>
          </cell>
          <cell r="C1496" t="str">
            <v>Tê 90° de redução soldável PVC Ø 85 x 60 mm</v>
          </cell>
          <cell r="D1496" t="str">
            <v>un</v>
          </cell>
          <cell r="E1496">
            <v>189.29</v>
          </cell>
          <cell r="F1496">
            <v>14.78</v>
          </cell>
          <cell r="G1496">
            <v>204.08</v>
          </cell>
          <cell r="H1496" t="str">
            <v>PINI</v>
          </cell>
        </row>
        <row r="1497">
          <cell r="B1497" t="str">
            <v>13.102.000400.SER</v>
          </cell>
          <cell r="C1497" t="str">
            <v>Tê 90° soldável PVC Ø 20 mm</v>
          </cell>
          <cell r="D1497" t="str">
            <v>un</v>
          </cell>
          <cell r="E1497">
            <v>2.59</v>
          </cell>
          <cell r="F1497">
            <v>6.24</v>
          </cell>
          <cell r="G1497">
            <v>8.83</v>
          </cell>
          <cell r="H1497" t="str">
            <v>PINI</v>
          </cell>
        </row>
        <row r="1498">
          <cell r="B1498" t="str">
            <v>13.102.000401.SER</v>
          </cell>
          <cell r="C1498" t="str">
            <v>Tê 90° soldável PVC Ø 25 mm</v>
          </cell>
          <cell r="D1498" t="str">
            <v>un</v>
          </cell>
          <cell r="E1498">
            <v>3.22</v>
          </cell>
          <cell r="F1498">
            <v>6.24</v>
          </cell>
          <cell r="G1498">
            <v>9.4600000000000009</v>
          </cell>
          <cell r="H1498" t="str">
            <v>PINI</v>
          </cell>
        </row>
        <row r="1499">
          <cell r="B1499" t="str">
            <v>13.102.000402.SER</v>
          </cell>
          <cell r="C1499" t="str">
            <v>Tê 90° soldável PVC Ø 32 mm</v>
          </cell>
          <cell r="D1499" t="str">
            <v>un</v>
          </cell>
          <cell r="E1499">
            <v>7.5</v>
          </cell>
          <cell r="F1499">
            <v>6.24</v>
          </cell>
          <cell r="G1499">
            <v>13.75</v>
          </cell>
          <cell r="H1499" t="str">
            <v>PINI</v>
          </cell>
        </row>
        <row r="1500">
          <cell r="B1500" t="str">
            <v>13.102.000403.SER</v>
          </cell>
          <cell r="C1500" t="str">
            <v>Tê 90° soldável PVC Ø 40 mm</v>
          </cell>
          <cell r="D1500" t="str">
            <v>un</v>
          </cell>
          <cell r="E1500">
            <v>17.38</v>
          </cell>
          <cell r="F1500">
            <v>9.86</v>
          </cell>
          <cell r="G1500">
            <v>27.23</v>
          </cell>
          <cell r="H1500" t="str">
            <v>PINI</v>
          </cell>
        </row>
        <row r="1501">
          <cell r="B1501" t="str">
            <v>13.102.000404.SER</v>
          </cell>
          <cell r="C1501" t="str">
            <v>Tê 90° soldável PVC Ø 50 mm</v>
          </cell>
          <cell r="D1501" t="str">
            <v>un</v>
          </cell>
          <cell r="E1501">
            <v>18.329999999999998</v>
          </cell>
          <cell r="F1501">
            <v>9.86</v>
          </cell>
          <cell r="G1501">
            <v>28.18</v>
          </cell>
          <cell r="H1501" t="str">
            <v>PINI</v>
          </cell>
        </row>
        <row r="1502">
          <cell r="B1502" t="str">
            <v>13.102.000405.SER</v>
          </cell>
          <cell r="C1502" t="str">
            <v>Tê 90° soldável PVC Ø 60 mm</v>
          </cell>
          <cell r="D1502" t="str">
            <v>un</v>
          </cell>
          <cell r="E1502">
            <v>61.12</v>
          </cell>
          <cell r="F1502">
            <v>9.86</v>
          </cell>
          <cell r="G1502">
            <v>70.97</v>
          </cell>
          <cell r="H1502" t="str">
            <v>PINI</v>
          </cell>
        </row>
        <row r="1503">
          <cell r="B1503" t="str">
            <v>13.102.000406.SER</v>
          </cell>
          <cell r="C1503" t="str">
            <v>Tê 90° soldável PVC Ø 75 mm</v>
          </cell>
          <cell r="D1503" t="str">
            <v>un</v>
          </cell>
          <cell r="E1503">
            <v>110.36</v>
          </cell>
          <cell r="F1503">
            <v>14.78</v>
          </cell>
          <cell r="G1503">
            <v>125.14</v>
          </cell>
          <cell r="H1503" t="str">
            <v>PINI</v>
          </cell>
        </row>
        <row r="1504">
          <cell r="B1504" t="str">
            <v>13.102.000407.SER</v>
          </cell>
          <cell r="C1504" t="str">
            <v>Tê 90° soldável PVC Ø 85 mm</v>
          </cell>
          <cell r="D1504" t="str">
            <v>un</v>
          </cell>
          <cell r="E1504">
            <v>145.82</v>
          </cell>
          <cell r="F1504">
            <v>14.78</v>
          </cell>
          <cell r="G1504">
            <v>160.61000000000001</v>
          </cell>
          <cell r="H1504" t="str">
            <v>PINI</v>
          </cell>
        </row>
        <row r="1505">
          <cell r="B1505" t="str">
            <v>13.102.000408.SER</v>
          </cell>
          <cell r="C1505" t="str">
            <v>Tê 90° soldável PVC Ø 110 mm</v>
          </cell>
          <cell r="D1505" t="str">
            <v>un</v>
          </cell>
          <cell r="E1505">
            <v>321.62</v>
          </cell>
          <cell r="F1505">
            <v>18.07</v>
          </cell>
          <cell r="G1505">
            <v>339.69</v>
          </cell>
          <cell r="H1505" t="str">
            <v>PINI</v>
          </cell>
        </row>
        <row r="1506">
          <cell r="B1506" t="str">
            <v>13.102.000450.SER</v>
          </cell>
          <cell r="C1506" t="str">
            <v>Tê 90° soldável/rosca PVC Ø 20 mm x 20 mm x 1/2"</v>
          </cell>
          <cell r="D1506" t="str">
            <v>un</v>
          </cell>
          <cell r="E1506">
            <v>5.68</v>
          </cell>
          <cell r="F1506">
            <v>6.57</v>
          </cell>
          <cell r="G1506">
            <v>12.25</v>
          </cell>
          <cell r="H1506" t="str">
            <v>PINI</v>
          </cell>
        </row>
        <row r="1507">
          <cell r="B1507" t="str">
            <v>13.102.000451.SER</v>
          </cell>
          <cell r="C1507" t="str">
            <v>Tê 90° soldável/rosca PVC Ø 25 mm x 25 mm x 1/2"</v>
          </cell>
          <cell r="D1507" t="str">
            <v>un</v>
          </cell>
          <cell r="E1507">
            <v>8.6199999999999992</v>
          </cell>
          <cell r="F1507">
            <v>6.57</v>
          </cell>
          <cell r="G1507">
            <v>15.19</v>
          </cell>
          <cell r="H1507" t="str">
            <v>PINI</v>
          </cell>
        </row>
        <row r="1508">
          <cell r="B1508" t="str">
            <v>13.102.000452.SER</v>
          </cell>
          <cell r="C1508" t="str">
            <v>Tê 90° soldável/rosca PVC Ø 25 mm x 25 mm x 3/4"</v>
          </cell>
          <cell r="D1508" t="str">
            <v>un</v>
          </cell>
          <cell r="E1508">
            <v>8.89</v>
          </cell>
          <cell r="F1508">
            <v>6.57</v>
          </cell>
          <cell r="G1508">
            <v>15.46</v>
          </cell>
          <cell r="H1508" t="str">
            <v>PINI</v>
          </cell>
        </row>
        <row r="1509">
          <cell r="B1509" t="str">
            <v>13.102.000453.SER</v>
          </cell>
          <cell r="C1509" t="str">
            <v>Tê 90° soldável/rosca PVC Ø 32 mm x 32 mm x 3/4"</v>
          </cell>
          <cell r="D1509" t="str">
            <v>un</v>
          </cell>
          <cell r="E1509">
            <v>19.87</v>
          </cell>
          <cell r="F1509">
            <v>6.57</v>
          </cell>
          <cell r="G1509">
            <v>26.44</v>
          </cell>
          <cell r="H1509" t="str">
            <v>PINI</v>
          </cell>
        </row>
        <row r="1510">
          <cell r="B1510" t="str">
            <v>13.102.000470.SER</v>
          </cell>
          <cell r="C1510" t="str">
            <v>União soldável PVC Ø 20 mm</v>
          </cell>
          <cell r="D1510" t="str">
            <v>un</v>
          </cell>
          <cell r="E1510">
            <v>10.52</v>
          </cell>
          <cell r="F1510">
            <v>2.96</v>
          </cell>
          <cell r="G1510">
            <v>13.47</v>
          </cell>
          <cell r="H1510" t="str">
            <v>PINI</v>
          </cell>
        </row>
        <row r="1511">
          <cell r="B1511" t="str">
            <v>13.102.000471.SER</v>
          </cell>
          <cell r="C1511" t="str">
            <v>União soldável PVC Ø 25 mm</v>
          </cell>
          <cell r="D1511" t="str">
            <v>un</v>
          </cell>
          <cell r="E1511">
            <v>11.91</v>
          </cell>
          <cell r="F1511">
            <v>2.96</v>
          </cell>
          <cell r="G1511">
            <v>14.87</v>
          </cell>
          <cell r="H1511" t="str">
            <v>PINI</v>
          </cell>
        </row>
        <row r="1512">
          <cell r="B1512" t="str">
            <v>13.102.000472.SER</v>
          </cell>
          <cell r="C1512" t="str">
            <v>União soldável PVC Ø 32 mm</v>
          </cell>
          <cell r="D1512" t="str">
            <v>un</v>
          </cell>
          <cell r="E1512">
            <v>23.15</v>
          </cell>
          <cell r="F1512">
            <v>2.96</v>
          </cell>
          <cell r="G1512">
            <v>26.11</v>
          </cell>
          <cell r="H1512" t="str">
            <v>PINI</v>
          </cell>
        </row>
        <row r="1513">
          <cell r="B1513" t="str">
            <v>13.102.000473.SER</v>
          </cell>
          <cell r="C1513" t="str">
            <v>União soldável PVC Ø 40 mm</v>
          </cell>
          <cell r="D1513" t="str">
            <v>un</v>
          </cell>
          <cell r="E1513">
            <v>42.26</v>
          </cell>
          <cell r="F1513">
            <v>4.5999999999999996</v>
          </cell>
          <cell r="G1513">
            <v>46.85</v>
          </cell>
          <cell r="H1513" t="str">
            <v>PINI</v>
          </cell>
        </row>
        <row r="1514">
          <cell r="B1514" t="str">
            <v>13.102.000474.SER</v>
          </cell>
          <cell r="C1514" t="str">
            <v>União soldável PVC Ø 50 mm</v>
          </cell>
          <cell r="D1514" t="str">
            <v>un</v>
          </cell>
          <cell r="E1514">
            <v>47.72</v>
          </cell>
          <cell r="F1514">
            <v>4.5999999999999996</v>
          </cell>
          <cell r="G1514">
            <v>52.32</v>
          </cell>
          <cell r="H1514" t="str">
            <v>PINI</v>
          </cell>
        </row>
        <row r="1515">
          <cell r="B1515" t="str">
            <v>13.102.000475.SER</v>
          </cell>
          <cell r="C1515" t="str">
            <v>União soldável PVC Ø 60 mm</v>
          </cell>
          <cell r="D1515" t="str">
            <v>un</v>
          </cell>
          <cell r="E1515">
            <v>103.02</v>
          </cell>
          <cell r="F1515">
            <v>4.5999999999999996</v>
          </cell>
          <cell r="G1515">
            <v>107.62</v>
          </cell>
          <cell r="H1515" t="str">
            <v>PINI</v>
          </cell>
        </row>
        <row r="1516">
          <cell r="B1516" t="str">
            <v>13.102.000476.SER</v>
          </cell>
          <cell r="C1516" t="str">
            <v>União soldável PVC Ø 75 mm</v>
          </cell>
          <cell r="D1516" t="str">
            <v>un</v>
          </cell>
          <cell r="E1516">
            <v>353.4</v>
          </cell>
          <cell r="F1516">
            <v>6.24</v>
          </cell>
          <cell r="G1516">
            <v>359.64</v>
          </cell>
          <cell r="H1516" t="str">
            <v>PINI</v>
          </cell>
        </row>
        <row r="1517">
          <cell r="B1517" t="str">
            <v>13.102.000477.SER</v>
          </cell>
          <cell r="C1517" t="str">
            <v>União soldável PVC Ø 85 mm</v>
          </cell>
          <cell r="D1517" t="str">
            <v>un</v>
          </cell>
          <cell r="E1517">
            <v>432.46</v>
          </cell>
          <cell r="F1517">
            <v>6.08</v>
          </cell>
          <cell r="G1517">
            <v>438.54</v>
          </cell>
          <cell r="H1517" t="str">
            <v>PINI</v>
          </cell>
        </row>
        <row r="1518">
          <cell r="B1518" t="str">
            <v>13.102.000478.SER</v>
          </cell>
          <cell r="C1518" t="str">
            <v>União soldável PVC Ø 110 mm</v>
          </cell>
          <cell r="D1518" t="str">
            <v>un</v>
          </cell>
          <cell r="E1518">
            <v>654.1</v>
          </cell>
          <cell r="F1518">
            <v>7.56</v>
          </cell>
          <cell r="G1518">
            <v>661.66</v>
          </cell>
          <cell r="H1518" t="str">
            <v>PINI</v>
          </cell>
        </row>
        <row r="1519">
          <cell r="B1519" t="str">
            <v>13.102.000500.SER</v>
          </cell>
          <cell r="C1519" t="str">
            <v>Tubo PVC roscável Ø 1/2"</v>
          </cell>
          <cell r="D1519" t="str">
            <v>m</v>
          </cell>
          <cell r="E1519">
            <v>21.4</v>
          </cell>
          <cell r="F1519">
            <v>3.61</v>
          </cell>
          <cell r="G1519">
            <v>25.02</v>
          </cell>
          <cell r="H1519" t="str">
            <v>PINI</v>
          </cell>
        </row>
        <row r="1520">
          <cell r="B1520" t="str">
            <v>13.102.000501.SER</v>
          </cell>
          <cell r="C1520" t="str">
            <v>Tubo PVC roscável Ø 3/4"</v>
          </cell>
          <cell r="D1520" t="str">
            <v>m</v>
          </cell>
          <cell r="E1520">
            <v>22.8</v>
          </cell>
          <cell r="F1520">
            <v>4.93</v>
          </cell>
          <cell r="G1520">
            <v>27.72</v>
          </cell>
          <cell r="H1520" t="str">
            <v>PINI</v>
          </cell>
        </row>
        <row r="1521">
          <cell r="B1521" t="str">
            <v>13.102.000502.SER</v>
          </cell>
          <cell r="C1521" t="str">
            <v>Tubo PVC roscável Ø 1"</v>
          </cell>
          <cell r="D1521" t="str">
            <v>m</v>
          </cell>
          <cell r="E1521">
            <v>75.19</v>
          </cell>
          <cell r="F1521">
            <v>5.26</v>
          </cell>
          <cell r="G1521">
            <v>80.45</v>
          </cell>
          <cell r="H1521" t="str">
            <v>PINI</v>
          </cell>
        </row>
        <row r="1522">
          <cell r="B1522" t="str">
            <v>13.102.000503.SER</v>
          </cell>
          <cell r="C1522" t="str">
            <v>Tubo PVC roscável Ø 1 1/4"</v>
          </cell>
          <cell r="D1522" t="str">
            <v>m</v>
          </cell>
          <cell r="E1522">
            <v>79.59</v>
          </cell>
          <cell r="F1522">
            <v>7.89</v>
          </cell>
          <cell r="G1522">
            <v>87.48</v>
          </cell>
          <cell r="H1522" t="str">
            <v>PINI</v>
          </cell>
        </row>
        <row r="1523">
          <cell r="B1523" t="str">
            <v>13.102.000504.SER</v>
          </cell>
          <cell r="C1523" t="str">
            <v>Tubo PVC roscável Ø 1 1/2"</v>
          </cell>
          <cell r="D1523" t="str">
            <v>m</v>
          </cell>
          <cell r="E1523">
            <v>84.89</v>
          </cell>
          <cell r="F1523">
            <v>9.5299999999999994</v>
          </cell>
          <cell r="G1523">
            <v>94.42</v>
          </cell>
          <cell r="H1523" t="str">
            <v>PINI</v>
          </cell>
        </row>
        <row r="1524">
          <cell r="B1524" t="str">
            <v>13.102.000505.SER</v>
          </cell>
          <cell r="C1524" t="str">
            <v>Tubo PVC roscável Ø 2"</v>
          </cell>
          <cell r="D1524" t="str">
            <v>m</v>
          </cell>
          <cell r="E1524">
            <v>185.47</v>
          </cell>
          <cell r="F1524">
            <v>11.83</v>
          </cell>
          <cell r="G1524">
            <v>197.3</v>
          </cell>
          <cell r="H1524" t="str">
            <v>PINI</v>
          </cell>
        </row>
        <row r="1525">
          <cell r="B1525" t="str">
            <v>13.102.000506.SER</v>
          </cell>
          <cell r="C1525" t="str">
            <v>Tubo PVC roscável Ø 2 1/2"</v>
          </cell>
          <cell r="D1525" t="str">
            <v>m</v>
          </cell>
          <cell r="E1525">
            <v>213.75</v>
          </cell>
          <cell r="F1525">
            <v>16.100000000000001</v>
          </cell>
          <cell r="G1525">
            <v>229.85</v>
          </cell>
          <cell r="H1525" t="str">
            <v>PINI</v>
          </cell>
        </row>
        <row r="1526">
          <cell r="B1526" t="str">
            <v>13.102.000507.SER</v>
          </cell>
          <cell r="C1526" t="str">
            <v>Tubo PVC roscável Ø 3"</v>
          </cell>
          <cell r="D1526" t="str">
            <v>m</v>
          </cell>
          <cell r="E1526">
            <v>343.57</v>
          </cell>
          <cell r="F1526">
            <v>19.059999999999999</v>
          </cell>
          <cell r="G1526">
            <v>362.62</v>
          </cell>
          <cell r="H1526" t="str">
            <v>PINI</v>
          </cell>
        </row>
        <row r="1527">
          <cell r="B1527" t="str">
            <v>13.102.000508.SER</v>
          </cell>
          <cell r="C1527" t="str">
            <v>Tubo PVC roscável Ø 4"</v>
          </cell>
          <cell r="D1527" t="str">
            <v>m</v>
          </cell>
          <cell r="E1527">
            <v>372.97</v>
          </cell>
          <cell r="F1527">
            <v>20.7</v>
          </cell>
          <cell r="G1527">
            <v>393.67</v>
          </cell>
          <cell r="H1527" t="str">
            <v>PINI</v>
          </cell>
        </row>
        <row r="1528">
          <cell r="B1528" t="str">
            <v>13.102.000520.SER</v>
          </cell>
          <cell r="C1528" t="str">
            <v>Bucha de redução PVC roscável Ø 3/4" x 1/2"</v>
          </cell>
          <cell r="D1528" t="str">
            <v>un</v>
          </cell>
          <cell r="E1528">
            <v>3.39</v>
          </cell>
          <cell r="F1528">
            <v>2.96</v>
          </cell>
          <cell r="G1528">
            <v>6.35</v>
          </cell>
          <cell r="H1528" t="str">
            <v>PINI</v>
          </cell>
        </row>
        <row r="1529">
          <cell r="B1529" t="str">
            <v>13.102.000521.SER</v>
          </cell>
          <cell r="C1529" t="str">
            <v>Bucha de redução PVC roscável Ø 1" x 3/4"</v>
          </cell>
          <cell r="D1529" t="str">
            <v>un</v>
          </cell>
          <cell r="E1529">
            <v>15.91</v>
          </cell>
          <cell r="F1529">
            <v>2.96</v>
          </cell>
          <cell r="G1529">
            <v>18.86</v>
          </cell>
          <cell r="H1529" t="str">
            <v>PINI</v>
          </cell>
        </row>
        <row r="1530">
          <cell r="B1530" t="str">
            <v>13.102.000522.SER</v>
          </cell>
          <cell r="C1530" t="str">
            <v>Bucha de redução PVC roscável Ø 1" x 1/2"</v>
          </cell>
          <cell r="D1530" t="str">
            <v>un</v>
          </cell>
          <cell r="E1530">
            <v>13.75</v>
          </cell>
          <cell r="F1530">
            <v>2.96</v>
          </cell>
          <cell r="G1530">
            <v>16.71</v>
          </cell>
          <cell r="H1530" t="str">
            <v>PINI</v>
          </cell>
        </row>
        <row r="1531">
          <cell r="B1531" t="str">
            <v>13.102.000523.SER</v>
          </cell>
          <cell r="C1531" t="str">
            <v>Bucha de redução PVC roscável Ø 1 1/4" x 1"</v>
          </cell>
          <cell r="D1531" t="str">
            <v>un</v>
          </cell>
          <cell r="E1531">
            <v>6.13</v>
          </cell>
          <cell r="F1531">
            <v>4.5999999999999996</v>
          </cell>
          <cell r="G1531">
            <v>10.73</v>
          </cell>
          <cell r="H1531" t="str">
            <v>PINI</v>
          </cell>
        </row>
        <row r="1532">
          <cell r="B1532" t="str">
            <v>13.102.000524.SER</v>
          </cell>
          <cell r="C1532" t="str">
            <v>Bucha de redução PVC roscável Ø 1 1/4" x 3/4"</v>
          </cell>
          <cell r="D1532" t="str">
            <v>un</v>
          </cell>
          <cell r="E1532">
            <v>20.399999999999999</v>
          </cell>
          <cell r="F1532">
            <v>4.5999999999999996</v>
          </cell>
          <cell r="G1532">
            <v>25</v>
          </cell>
          <cell r="H1532" t="str">
            <v>PINI</v>
          </cell>
        </row>
        <row r="1533">
          <cell r="B1533" t="str">
            <v>13.102.000525.SER</v>
          </cell>
          <cell r="C1533" t="str">
            <v>Bucha de redução PVC roscável Ø 1 1/2" x 1 1/4"</v>
          </cell>
          <cell r="D1533" t="str">
            <v>un</v>
          </cell>
          <cell r="E1533">
            <v>32.24</v>
          </cell>
          <cell r="F1533">
            <v>4.5999999999999996</v>
          </cell>
          <cell r="G1533">
            <v>36.840000000000003</v>
          </cell>
          <cell r="H1533" t="str">
            <v>PINI</v>
          </cell>
        </row>
        <row r="1534">
          <cell r="B1534" t="str">
            <v>13.102.000526.SER</v>
          </cell>
          <cell r="C1534" t="str">
            <v>Bucha de redução PVC roscável Ø 1 1/2" x 1"</v>
          </cell>
          <cell r="D1534" t="str">
            <v>un</v>
          </cell>
          <cell r="E1534">
            <v>39.18</v>
          </cell>
          <cell r="F1534">
            <v>4.5999999999999996</v>
          </cell>
          <cell r="G1534">
            <v>43.78</v>
          </cell>
          <cell r="H1534" t="str">
            <v>PINI</v>
          </cell>
        </row>
        <row r="1535">
          <cell r="B1535" t="str">
            <v>13.102.000527.SER</v>
          </cell>
          <cell r="C1535" t="str">
            <v>Bucha de redução PVC roscável Ø 1 1/2" x 3/4"</v>
          </cell>
          <cell r="D1535" t="str">
            <v>un</v>
          </cell>
          <cell r="E1535">
            <v>37.46</v>
          </cell>
          <cell r="F1535">
            <v>4.5999999999999996</v>
          </cell>
          <cell r="G1535">
            <v>42.06</v>
          </cell>
          <cell r="H1535" t="str">
            <v>PINI</v>
          </cell>
        </row>
        <row r="1536">
          <cell r="B1536" t="str">
            <v>13.102.000528.SER</v>
          </cell>
          <cell r="C1536" t="str">
            <v>Bucha de redução PVC roscável Ø 2" x 1 1/2"</v>
          </cell>
          <cell r="D1536" t="str">
            <v>un</v>
          </cell>
          <cell r="E1536">
            <v>63.34</v>
          </cell>
          <cell r="F1536">
            <v>4.5999999999999996</v>
          </cell>
          <cell r="G1536">
            <v>67.94</v>
          </cell>
          <cell r="H1536" t="str">
            <v>PINI</v>
          </cell>
        </row>
        <row r="1537">
          <cell r="B1537" t="str">
            <v>13.102.000529.SER</v>
          </cell>
          <cell r="C1537" t="str">
            <v>Bucha de redução PVC roscável Ø 2" x 1 1/4"</v>
          </cell>
          <cell r="D1537" t="str">
            <v>un</v>
          </cell>
          <cell r="E1537">
            <v>57.2</v>
          </cell>
          <cell r="F1537">
            <v>4.5999999999999996</v>
          </cell>
          <cell r="G1537">
            <v>61.8</v>
          </cell>
          <cell r="H1537" t="str">
            <v>PINI</v>
          </cell>
        </row>
        <row r="1538">
          <cell r="B1538" t="str">
            <v>13.102.000530.SER</v>
          </cell>
          <cell r="C1538" t="str">
            <v>Bucha de redução PVC roscável Ø 2" x 1"</v>
          </cell>
          <cell r="D1538" t="str">
            <v>un</v>
          </cell>
          <cell r="E1538">
            <v>58.43</v>
          </cell>
          <cell r="F1538">
            <v>4.5999999999999996</v>
          </cell>
          <cell r="G1538">
            <v>63.03</v>
          </cell>
          <cell r="H1538" t="str">
            <v>PINI</v>
          </cell>
        </row>
        <row r="1539">
          <cell r="B1539" t="str">
            <v>13.102.000540.SER</v>
          </cell>
          <cell r="C1539" t="str">
            <v>Cap (tampão) PVC roscável Ø 1/2"</v>
          </cell>
          <cell r="D1539" t="str">
            <v>un</v>
          </cell>
          <cell r="E1539">
            <v>2.89</v>
          </cell>
          <cell r="F1539">
            <v>2.96</v>
          </cell>
          <cell r="G1539">
            <v>5.84</v>
          </cell>
          <cell r="H1539" t="str">
            <v>PINI</v>
          </cell>
        </row>
        <row r="1540">
          <cell r="B1540" t="str">
            <v>13.102.000541.SER</v>
          </cell>
          <cell r="C1540" t="str">
            <v>Cap (tampão) PVC roscável Ø 3/4"</v>
          </cell>
          <cell r="D1540" t="str">
            <v>un</v>
          </cell>
          <cell r="E1540">
            <v>4.3099999999999996</v>
          </cell>
          <cell r="F1540">
            <v>2.96</v>
          </cell>
          <cell r="G1540">
            <v>7.27</v>
          </cell>
          <cell r="H1540" t="str">
            <v>PINI</v>
          </cell>
        </row>
        <row r="1541">
          <cell r="B1541" t="str">
            <v>13.102.000542.SER</v>
          </cell>
          <cell r="C1541" t="str">
            <v>Cap (tampão) PVC roscável Ø 1"</v>
          </cell>
          <cell r="D1541" t="str">
            <v>un</v>
          </cell>
          <cell r="E1541">
            <v>8.1</v>
          </cell>
          <cell r="F1541">
            <v>2.96</v>
          </cell>
          <cell r="G1541">
            <v>11.05</v>
          </cell>
          <cell r="H1541" t="str">
            <v>PINI</v>
          </cell>
        </row>
        <row r="1542">
          <cell r="B1542" t="str">
            <v>13.102.000543.SER</v>
          </cell>
          <cell r="C1542" t="str">
            <v>Cap (tampão) PVC roscável Ø 1 1/4"</v>
          </cell>
          <cell r="D1542" t="str">
            <v>un</v>
          </cell>
          <cell r="E1542">
            <v>16.77</v>
          </cell>
          <cell r="F1542">
            <v>4.5999999999999996</v>
          </cell>
          <cell r="G1542">
            <v>21.37</v>
          </cell>
          <cell r="H1542" t="str">
            <v>PINI</v>
          </cell>
        </row>
        <row r="1543">
          <cell r="B1543" t="str">
            <v>13.102.000544.SER</v>
          </cell>
          <cell r="C1543" t="str">
            <v>Cap (tampão) PVC roscável Ø 1 1/2"</v>
          </cell>
          <cell r="D1543" t="str">
            <v>un</v>
          </cell>
          <cell r="E1543">
            <v>19.27</v>
          </cell>
          <cell r="F1543">
            <v>4.5999999999999996</v>
          </cell>
          <cell r="G1543">
            <v>23.87</v>
          </cell>
          <cell r="H1543" t="str">
            <v>PINI</v>
          </cell>
        </row>
        <row r="1544">
          <cell r="B1544" t="str">
            <v>13.102.000545.SER</v>
          </cell>
          <cell r="C1544" t="str">
            <v>Cap (tampão) PVC roscável Ø 2"</v>
          </cell>
          <cell r="D1544" t="str">
            <v>un</v>
          </cell>
          <cell r="E1544">
            <v>25.19</v>
          </cell>
          <cell r="F1544">
            <v>6.24</v>
          </cell>
          <cell r="G1544">
            <v>31.43</v>
          </cell>
          <cell r="H1544" t="str">
            <v>PINI</v>
          </cell>
        </row>
        <row r="1545">
          <cell r="B1545" t="str">
            <v>13.102.000546.SER</v>
          </cell>
          <cell r="C1545" t="str">
            <v>Cap (tampão) PVC roscável Ø 2 1/2"</v>
          </cell>
          <cell r="D1545" t="str">
            <v>un</v>
          </cell>
          <cell r="E1545">
            <v>36.11</v>
          </cell>
          <cell r="F1545">
            <v>6.24</v>
          </cell>
          <cell r="G1545">
            <v>42.35</v>
          </cell>
          <cell r="H1545" t="str">
            <v>PINI</v>
          </cell>
        </row>
        <row r="1546">
          <cell r="B1546" t="str">
            <v>13.102.000547.SER</v>
          </cell>
          <cell r="C1546" t="str">
            <v>Cap (tampão) PVC roscável Ø 3"</v>
          </cell>
          <cell r="D1546" t="str">
            <v>un</v>
          </cell>
          <cell r="E1546">
            <v>55.09</v>
          </cell>
          <cell r="F1546">
            <v>6.24</v>
          </cell>
          <cell r="G1546">
            <v>61.34</v>
          </cell>
          <cell r="H1546" t="str">
            <v>PINI</v>
          </cell>
        </row>
        <row r="1547">
          <cell r="B1547" t="str">
            <v>13.102.000548.SER</v>
          </cell>
          <cell r="C1547" t="str">
            <v>Cap (tampão) PVC roscável Ø 4"</v>
          </cell>
          <cell r="D1547" t="str">
            <v>un</v>
          </cell>
          <cell r="E1547">
            <v>83.96</v>
          </cell>
          <cell r="F1547">
            <v>6.24</v>
          </cell>
          <cell r="G1547">
            <v>90.2</v>
          </cell>
          <cell r="H1547" t="str">
            <v>PINI</v>
          </cell>
        </row>
        <row r="1548">
          <cell r="B1548" t="str">
            <v>13.102.000560.SER</v>
          </cell>
          <cell r="C1548" t="str">
            <v>Cruzeta PVC roscável Ø 3/4"</v>
          </cell>
          <cell r="D1548" t="str">
            <v>un</v>
          </cell>
          <cell r="E1548">
            <v>31.41</v>
          </cell>
          <cell r="F1548">
            <v>9.86</v>
          </cell>
          <cell r="G1548">
            <v>41.26</v>
          </cell>
          <cell r="H1548" t="str">
            <v>PINI</v>
          </cell>
        </row>
        <row r="1549">
          <cell r="B1549" t="str">
            <v>13.102.000561.SER</v>
          </cell>
          <cell r="C1549" t="str">
            <v>Cruzeta PVC roscável Ø 1 1/2"</v>
          </cell>
          <cell r="D1549" t="str">
            <v>un</v>
          </cell>
          <cell r="E1549">
            <v>65.47</v>
          </cell>
          <cell r="F1549">
            <v>15.77</v>
          </cell>
          <cell r="G1549">
            <v>81.239999999999995</v>
          </cell>
          <cell r="H1549" t="str">
            <v>PINI</v>
          </cell>
        </row>
        <row r="1550">
          <cell r="B1550" t="str">
            <v>13.102.000570.SER</v>
          </cell>
          <cell r="C1550" t="str">
            <v>Curva 90° PVC roscável Ø 1/2"</v>
          </cell>
          <cell r="D1550" t="str">
            <v>un</v>
          </cell>
          <cell r="E1550">
            <v>9.41</v>
          </cell>
          <cell r="F1550">
            <v>7.23</v>
          </cell>
          <cell r="G1550">
            <v>16.63</v>
          </cell>
          <cell r="H1550" t="str">
            <v>PINI</v>
          </cell>
        </row>
        <row r="1551">
          <cell r="B1551" t="str">
            <v>13.102.000571.SER</v>
          </cell>
          <cell r="C1551" t="str">
            <v>Curva 90° PVC roscável Ø 3/4"</v>
          </cell>
          <cell r="D1551" t="str">
            <v>un</v>
          </cell>
          <cell r="E1551">
            <v>11.23</v>
          </cell>
          <cell r="F1551">
            <v>7.23</v>
          </cell>
          <cell r="G1551">
            <v>18.46</v>
          </cell>
          <cell r="H1551" t="str">
            <v>PINI</v>
          </cell>
        </row>
        <row r="1552">
          <cell r="B1552" t="str">
            <v>13.102.000572.SER</v>
          </cell>
          <cell r="C1552" t="str">
            <v>Curva 90° PVC roscável Ø 1"</v>
          </cell>
          <cell r="D1552" t="str">
            <v>un</v>
          </cell>
          <cell r="E1552">
            <v>20.55</v>
          </cell>
          <cell r="F1552">
            <v>7.23</v>
          </cell>
          <cell r="G1552">
            <v>27.78</v>
          </cell>
          <cell r="H1552" t="str">
            <v>PINI</v>
          </cell>
        </row>
        <row r="1553">
          <cell r="B1553" t="str">
            <v>13.102.000573.SER</v>
          </cell>
          <cell r="C1553" t="str">
            <v>Curva 90° PVC roscável Ø 1 1/4"</v>
          </cell>
          <cell r="D1553" t="str">
            <v>un</v>
          </cell>
          <cell r="E1553">
            <v>48.68</v>
          </cell>
          <cell r="F1553">
            <v>11.17</v>
          </cell>
          <cell r="G1553">
            <v>59.85</v>
          </cell>
          <cell r="H1553" t="str">
            <v>PINI</v>
          </cell>
        </row>
        <row r="1554">
          <cell r="B1554" t="str">
            <v>13.102.000574.SER</v>
          </cell>
          <cell r="C1554" t="str">
            <v>Curva 90° PVC roscável Ø 1 1/2"</v>
          </cell>
          <cell r="D1554" t="str">
            <v>un</v>
          </cell>
          <cell r="E1554">
            <v>57.44</v>
          </cell>
          <cell r="F1554">
            <v>11.17</v>
          </cell>
          <cell r="G1554">
            <v>68.61</v>
          </cell>
          <cell r="H1554" t="str">
            <v>PINI</v>
          </cell>
        </row>
        <row r="1555">
          <cell r="B1555" t="str">
            <v>13.102.000575.SER</v>
          </cell>
          <cell r="C1555" t="str">
            <v>Curva 90° PVC roscável Ø 2"</v>
          </cell>
          <cell r="D1555" t="str">
            <v>un</v>
          </cell>
          <cell r="E1555">
            <v>114.34</v>
          </cell>
          <cell r="F1555">
            <v>11.17</v>
          </cell>
          <cell r="G1555">
            <v>125.51</v>
          </cell>
          <cell r="H1555" t="str">
            <v>PINI</v>
          </cell>
        </row>
        <row r="1556">
          <cell r="B1556" t="str">
            <v>13.102.000580.SER</v>
          </cell>
          <cell r="C1556" t="str">
            <v>Joelho 45° PVC roscável Ø 1/2"</v>
          </cell>
          <cell r="D1556" t="str">
            <v>un</v>
          </cell>
          <cell r="E1556">
            <v>13.26</v>
          </cell>
          <cell r="F1556">
            <v>7.23</v>
          </cell>
          <cell r="G1556">
            <v>20.49</v>
          </cell>
          <cell r="H1556" t="str">
            <v>PINI</v>
          </cell>
        </row>
        <row r="1557">
          <cell r="B1557" t="str">
            <v>13.102.000581.SER</v>
          </cell>
          <cell r="C1557" t="str">
            <v>Joelho 45° PVC roscável Ø 3/4"</v>
          </cell>
          <cell r="D1557" t="str">
            <v>un</v>
          </cell>
          <cell r="E1557">
            <v>16.3</v>
          </cell>
          <cell r="F1557">
            <v>7.23</v>
          </cell>
          <cell r="G1557">
            <v>23.53</v>
          </cell>
          <cell r="H1557" t="str">
            <v>PINI</v>
          </cell>
        </row>
        <row r="1558">
          <cell r="B1558" t="str">
            <v>13.102.000582.SER</v>
          </cell>
          <cell r="C1558" t="str">
            <v>Joelho 45° PVC roscável Ø 1"</v>
          </cell>
          <cell r="D1558" t="str">
            <v>un</v>
          </cell>
          <cell r="E1558">
            <v>41.64</v>
          </cell>
          <cell r="F1558">
            <v>7.23</v>
          </cell>
          <cell r="G1558">
            <v>48.87</v>
          </cell>
          <cell r="H1558" t="str">
            <v>PINI</v>
          </cell>
        </row>
        <row r="1559">
          <cell r="B1559" t="str">
            <v>13.102.000583.SER</v>
          </cell>
          <cell r="C1559" t="str">
            <v>Joelho 45° PVC roscável Ø 1 1/4"</v>
          </cell>
          <cell r="D1559" t="str">
            <v>un</v>
          </cell>
          <cell r="E1559">
            <v>49.55</v>
          </cell>
          <cell r="F1559">
            <v>11.17</v>
          </cell>
          <cell r="G1559">
            <v>60.72</v>
          </cell>
          <cell r="H1559" t="str">
            <v>PINI</v>
          </cell>
        </row>
        <row r="1560">
          <cell r="B1560" t="str">
            <v>13.102.000584.SER</v>
          </cell>
          <cell r="C1560" t="str">
            <v>Joelho 45° PVC roscável Ø 1 1/2"</v>
          </cell>
          <cell r="D1560" t="str">
            <v>un</v>
          </cell>
          <cell r="E1560">
            <v>87.66</v>
          </cell>
          <cell r="F1560">
            <v>11.17</v>
          </cell>
          <cell r="G1560">
            <v>98.84</v>
          </cell>
          <cell r="H1560" t="str">
            <v>PINI</v>
          </cell>
        </row>
        <row r="1561">
          <cell r="B1561" t="str">
            <v>13.102.000585.SER</v>
          </cell>
          <cell r="C1561" t="str">
            <v>Joelho 45° PVC roscável Ø 2"</v>
          </cell>
          <cell r="D1561" t="str">
            <v>un</v>
          </cell>
          <cell r="E1561">
            <v>114.06</v>
          </cell>
          <cell r="F1561">
            <v>11.17</v>
          </cell>
          <cell r="G1561">
            <v>125.23</v>
          </cell>
          <cell r="H1561" t="str">
            <v>PINI</v>
          </cell>
        </row>
        <row r="1562">
          <cell r="B1562" t="str">
            <v>13.102.000586.SER</v>
          </cell>
          <cell r="C1562" t="str">
            <v>Joelho 90° de redução PVC roscável Ø 1" x 3/4"</v>
          </cell>
          <cell r="D1562" t="str">
            <v>un</v>
          </cell>
          <cell r="E1562">
            <v>13.92</v>
          </cell>
          <cell r="F1562">
            <v>7.23</v>
          </cell>
          <cell r="G1562">
            <v>21.15</v>
          </cell>
          <cell r="H1562" t="str">
            <v>PINI</v>
          </cell>
        </row>
        <row r="1563">
          <cell r="B1563" t="str">
            <v>13.102.000587.SER</v>
          </cell>
          <cell r="C1563" t="str">
            <v>Joelho 90° de redução PVC roscável Ø 3/4" x 1/2"</v>
          </cell>
          <cell r="D1563" t="str">
            <v>un</v>
          </cell>
          <cell r="E1563">
            <v>8.86</v>
          </cell>
          <cell r="F1563">
            <v>7.23</v>
          </cell>
          <cell r="G1563">
            <v>16.079999999999998</v>
          </cell>
          <cell r="H1563" t="str">
            <v>PINI</v>
          </cell>
        </row>
        <row r="1564">
          <cell r="B1564" t="str">
            <v>13.102.000590.SER</v>
          </cell>
          <cell r="C1564" t="str">
            <v>Joelho 90° PVC roscável Ø 1/2"</v>
          </cell>
          <cell r="D1564" t="str">
            <v>un</v>
          </cell>
          <cell r="E1564">
            <v>4.41</v>
          </cell>
          <cell r="F1564">
            <v>7.23</v>
          </cell>
          <cell r="G1564">
            <v>11.64</v>
          </cell>
          <cell r="H1564" t="str">
            <v>PINI</v>
          </cell>
        </row>
        <row r="1565">
          <cell r="B1565" t="str">
            <v>13.102.000591.SER</v>
          </cell>
          <cell r="C1565" t="str">
            <v>Joelho 90° PVC roscável Ø 3/4"</v>
          </cell>
          <cell r="D1565" t="str">
            <v>un</v>
          </cell>
          <cell r="E1565">
            <v>7.19</v>
          </cell>
          <cell r="F1565">
            <v>7.23</v>
          </cell>
          <cell r="G1565">
            <v>14.42</v>
          </cell>
          <cell r="H1565" t="str">
            <v>PINI</v>
          </cell>
        </row>
        <row r="1566">
          <cell r="B1566" t="str">
            <v>13.102.000592.SER</v>
          </cell>
          <cell r="C1566" t="str">
            <v>Joelho 90° PVC roscável Ø 1"</v>
          </cell>
          <cell r="D1566" t="str">
            <v>un</v>
          </cell>
          <cell r="E1566">
            <v>11.45</v>
          </cell>
          <cell r="F1566">
            <v>7.23</v>
          </cell>
          <cell r="G1566">
            <v>18.68</v>
          </cell>
          <cell r="H1566" t="str">
            <v>PINI</v>
          </cell>
        </row>
        <row r="1567">
          <cell r="B1567" t="str">
            <v>13.102.000593.SER</v>
          </cell>
          <cell r="C1567" t="str">
            <v>Joelho 90° PVC roscável Ø 1 1/4"</v>
          </cell>
          <cell r="D1567" t="str">
            <v>un</v>
          </cell>
          <cell r="E1567">
            <v>28.74</v>
          </cell>
          <cell r="F1567">
            <v>11.17</v>
          </cell>
          <cell r="G1567">
            <v>39.909999999999997</v>
          </cell>
          <cell r="H1567" t="str">
            <v>PINI</v>
          </cell>
        </row>
        <row r="1568">
          <cell r="B1568" t="str">
            <v>13.102.000594.SER</v>
          </cell>
          <cell r="C1568" t="str">
            <v>Joelho 90° PVC roscável Ø 1 1/2"</v>
          </cell>
          <cell r="D1568" t="str">
            <v>un</v>
          </cell>
          <cell r="E1568">
            <v>31.63</v>
          </cell>
          <cell r="F1568">
            <v>11.17</v>
          </cell>
          <cell r="G1568">
            <v>42.8</v>
          </cell>
          <cell r="H1568" t="str">
            <v>PINI</v>
          </cell>
        </row>
        <row r="1569">
          <cell r="B1569" t="str">
            <v>13.102.000595.SER</v>
          </cell>
          <cell r="C1569" t="str">
            <v>Joelho 90° PVC roscável Ø 2"</v>
          </cell>
          <cell r="D1569" t="str">
            <v>un</v>
          </cell>
          <cell r="E1569">
            <v>61.81</v>
          </cell>
          <cell r="F1569">
            <v>11.17</v>
          </cell>
          <cell r="G1569">
            <v>72.98</v>
          </cell>
          <cell r="H1569" t="str">
            <v>PINI</v>
          </cell>
        </row>
        <row r="1570">
          <cell r="B1570" t="str">
            <v>13.102.000600.SER</v>
          </cell>
          <cell r="C1570" t="str">
            <v>Junção 45° PVC roscável Ø 1/2"</v>
          </cell>
          <cell r="D1570" t="str">
            <v>un</v>
          </cell>
          <cell r="E1570">
            <v>42.17</v>
          </cell>
          <cell r="F1570">
            <v>7.56</v>
          </cell>
          <cell r="G1570">
            <v>49.73</v>
          </cell>
          <cell r="H1570" t="str">
            <v>PINI</v>
          </cell>
        </row>
        <row r="1571">
          <cell r="B1571" t="str">
            <v>13.102.000601.SER</v>
          </cell>
          <cell r="C1571" t="str">
            <v>Junção 45° PVC roscável Ø 3/4"</v>
          </cell>
          <cell r="D1571" t="str">
            <v>un</v>
          </cell>
          <cell r="E1571">
            <v>51.02</v>
          </cell>
          <cell r="F1571">
            <v>7.56</v>
          </cell>
          <cell r="G1571">
            <v>58.57</v>
          </cell>
          <cell r="H1571" t="str">
            <v>PINI</v>
          </cell>
        </row>
        <row r="1572">
          <cell r="B1572" t="str">
            <v>13.102.000602.SER</v>
          </cell>
          <cell r="C1572" t="str">
            <v>Junção 45° PVC roscável Ø 1"</v>
          </cell>
          <cell r="D1572" t="str">
            <v>un</v>
          </cell>
          <cell r="E1572">
            <v>54.09</v>
          </cell>
          <cell r="F1572">
            <v>7.56</v>
          </cell>
          <cell r="G1572">
            <v>61.65</v>
          </cell>
          <cell r="H1572" t="str">
            <v>PINI</v>
          </cell>
        </row>
        <row r="1573">
          <cell r="B1573" t="str">
            <v>13.102.000603.SER</v>
          </cell>
          <cell r="C1573" t="str">
            <v>Junção 45° PVC roscável Ø 1 1/4"</v>
          </cell>
          <cell r="D1573" t="str">
            <v>un</v>
          </cell>
          <cell r="E1573">
            <v>67.680000000000007</v>
          </cell>
          <cell r="F1573">
            <v>11.83</v>
          </cell>
          <cell r="G1573">
            <v>79.510000000000005</v>
          </cell>
          <cell r="H1573" t="str">
            <v>PINI</v>
          </cell>
        </row>
        <row r="1574">
          <cell r="B1574" t="str">
            <v>13.102.000604.SER</v>
          </cell>
          <cell r="C1574" t="str">
            <v>Junção 45° PVC roscável Ø 1 1/2"</v>
          </cell>
          <cell r="D1574" t="str">
            <v>un</v>
          </cell>
          <cell r="E1574">
            <v>80.06</v>
          </cell>
          <cell r="F1574">
            <v>11.83</v>
          </cell>
          <cell r="G1574">
            <v>91.88</v>
          </cell>
          <cell r="H1574" t="str">
            <v>PINI</v>
          </cell>
        </row>
        <row r="1575">
          <cell r="B1575" t="str">
            <v>13.102.000605.SER</v>
          </cell>
          <cell r="C1575" t="str">
            <v>Junção 45° PVC roscável Ø 2"</v>
          </cell>
          <cell r="D1575" t="str">
            <v>un</v>
          </cell>
          <cell r="E1575">
            <v>143.24</v>
          </cell>
          <cell r="F1575">
            <v>11.83</v>
          </cell>
          <cell r="G1575">
            <v>155.07</v>
          </cell>
          <cell r="H1575" t="str">
            <v>PINI</v>
          </cell>
        </row>
        <row r="1576">
          <cell r="B1576" t="str">
            <v>13.102.000606.SER</v>
          </cell>
          <cell r="C1576" t="str">
            <v>Luva de redução PVC roscável Ø 1" x 3/4"</v>
          </cell>
          <cell r="D1576" t="str">
            <v>un</v>
          </cell>
          <cell r="E1576">
            <v>8.61</v>
          </cell>
          <cell r="F1576">
            <v>3.61</v>
          </cell>
          <cell r="G1576">
            <v>12.22</v>
          </cell>
          <cell r="H1576" t="str">
            <v>PINI</v>
          </cell>
        </row>
        <row r="1577">
          <cell r="B1577" t="str">
            <v>13.102.000607.SER</v>
          </cell>
          <cell r="C1577" t="str">
            <v>Luva de redução PVC roscável Ø 3/4" x 1/2"</v>
          </cell>
          <cell r="D1577" t="str">
            <v>un</v>
          </cell>
          <cell r="E1577">
            <v>6.25</v>
          </cell>
          <cell r="F1577">
            <v>3.61</v>
          </cell>
          <cell r="G1577">
            <v>9.86</v>
          </cell>
          <cell r="H1577" t="str">
            <v>PINI</v>
          </cell>
        </row>
        <row r="1578">
          <cell r="B1578" t="str">
            <v>13.102.000620.SER</v>
          </cell>
          <cell r="C1578" t="str">
            <v>Luva PVC roscável Ø 1/2"</v>
          </cell>
          <cell r="D1578" t="str">
            <v>un</v>
          </cell>
          <cell r="E1578">
            <v>3.29</v>
          </cell>
          <cell r="F1578">
            <v>3.61</v>
          </cell>
          <cell r="G1578">
            <v>6.9</v>
          </cell>
          <cell r="H1578" t="str">
            <v>PINI</v>
          </cell>
        </row>
        <row r="1579">
          <cell r="B1579" t="str">
            <v>13.102.000621.SER</v>
          </cell>
          <cell r="C1579" t="str">
            <v>Luva PVC roscável Ø 3/4"</v>
          </cell>
          <cell r="D1579" t="str">
            <v>un</v>
          </cell>
          <cell r="E1579">
            <v>5.04</v>
          </cell>
          <cell r="F1579">
            <v>3.61</v>
          </cell>
          <cell r="G1579">
            <v>8.65</v>
          </cell>
          <cell r="H1579" t="str">
            <v>PINI</v>
          </cell>
        </row>
        <row r="1580">
          <cell r="B1580" t="str">
            <v>13.102.000622.SER</v>
          </cell>
          <cell r="C1580" t="str">
            <v>Luva PVC roscável Ø 1"</v>
          </cell>
          <cell r="D1580" t="str">
            <v>un</v>
          </cell>
          <cell r="E1580">
            <v>9.89</v>
          </cell>
          <cell r="F1580">
            <v>3.61</v>
          </cell>
          <cell r="G1580">
            <v>13.51</v>
          </cell>
          <cell r="H1580" t="str">
            <v>PINI</v>
          </cell>
        </row>
        <row r="1581">
          <cell r="B1581" t="str">
            <v>13.102.000623.SER</v>
          </cell>
          <cell r="C1581" t="str">
            <v>Luva PVC roscável Ø 1 1/4"</v>
          </cell>
          <cell r="D1581" t="str">
            <v>un</v>
          </cell>
          <cell r="E1581">
            <v>16.86</v>
          </cell>
          <cell r="F1581">
            <v>5.59</v>
          </cell>
          <cell r="G1581">
            <v>22.45</v>
          </cell>
          <cell r="H1581" t="str">
            <v>PINI</v>
          </cell>
        </row>
        <row r="1582">
          <cell r="B1582" t="str">
            <v>13.102.000624.SER</v>
          </cell>
          <cell r="C1582" t="str">
            <v>Luva PVC roscável Ø 1 1/2"</v>
          </cell>
          <cell r="D1582" t="str">
            <v>un</v>
          </cell>
          <cell r="E1582">
            <v>20.63</v>
          </cell>
          <cell r="F1582">
            <v>5.59</v>
          </cell>
          <cell r="G1582">
            <v>26.22</v>
          </cell>
          <cell r="H1582" t="str">
            <v>PINI</v>
          </cell>
        </row>
        <row r="1583">
          <cell r="B1583" t="str">
            <v>13.102.000625.SER</v>
          </cell>
          <cell r="C1583" t="str">
            <v>Luva PVC roscável Ø 2"</v>
          </cell>
          <cell r="D1583" t="str">
            <v>un</v>
          </cell>
          <cell r="E1583">
            <v>36.28</v>
          </cell>
          <cell r="F1583">
            <v>5.59</v>
          </cell>
          <cell r="G1583">
            <v>41.86</v>
          </cell>
          <cell r="H1583" t="str">
            <v>PINI</v>
          </cell>
        </row>
        <row r="1584">
          <cell r="B1584" t="str">
            <v>13.102.000626.SER</v>
          </cell>
          <cell r="C1584" t="str">
            <v>Luva PVC roscável Ø 2 1/2"</v>
          </cell>
          <cell r="D1584" t="str">
            <v>un</v>
          </cell>
          <cell r="E1584">
            <v>56.96</v>
          </cell>
          <cell r="F1584">
            <v>7.23</v>
          </cell>
          <cell r="G1584">
            <v>64.19</v>
          </cell>
          <cell r="H1584" t="str">
            <v>PINI</v>
          </cell>
        </row>
        <row r="1585">
          <cell r="B1585" t="str">
            <v>13.102.000627.SER</v>
          </cell>
          <cell r="C1585" t="str">
            <v>Luva PVC roscável Ø 3"</v>
          </cell>
          <cell r="D1585" t="str">
            <v>un</v>
          </cell>
          <cell r="E1585">
            <v>81.14</v>
          </cell>
          <cell r="F1585">
            <v>7.23</v>
          </cell>
          <cell r="G1585">
            <v>88.36</v>
          </cell>
          <cell r="H1585" t="str">
            <v>PINI</v>
          </cell>
        </row>
        <row r="1586">
          <cell r="B1586" t="str">
            <v>13.102.000628.SER</v>
          </cell>
          <cell r="C1586" t="str">
            <v>Luva PVC roscável Ø 4"</v>
          </cell>
          <cell r="D1586" t="str">
            <v>un</v>
          </cell>
          <cell r="E1586">
            <v>104.39</v>
          </cell>
          <cell r="F1586">
            <v>8.8699999999999992</v>
          </cell>
          <cell r="G1586">
            <v>113.26</v>
          </cell>
          <cell r="H1586" t="str">
            <v>PINI</v>
          </cell>
        </row>
        <row r="1587">
          <cell r="B1587" t="str">
            <v>13.102.000650.SER</v>
          </cell>
          <cell r="C1587" t="str">
            <v>Plug PVC roscável Ø 1/2"</v>
          </cell>
          <cell r="D1587" t="str">
            <v>un</v>
          </cell>
          <cell r="E1587">
            <v>3.06</v>
          </cell>
          <cell r="F1587">
            <v>2.96</v>
          </cell>
          <cell r="G1587">
            <v>6.02</v>
          </cell>
          <cell r="H1587" t="str">
            <v>PINI</v>
          </cell>
        </row>
        <row r="1588">
          <cell r="B1588" t="str">
            <v>13.102.000651.SER</v>
          </cell>
          <cell r="C1588" t="str">
            <v>Plug PVC roscável Ø 3/4"</v>
          </cell>
          <cell r="D1588" t="str">
            <v>un</v>
          </cell>
          <cell r="E1588">
            <v>4</v>
          </cell>
          <cell r="F1588">
            <v>2.96</v>
          </cell>
          <cell r="G1588">
            <v>6.96</v>
          </cell>
          <cell r="H1588" t="str">
            <v>PINI</v>
          </cell>
        </row>
        <row r="1589">
          <cell r="B1589" t="str">
            <v>13.102.000652.SER</v>
          </cell>
          <cell r="C1589" t="str">
            <v>Plug PVC roscável Ø 1"</v>
          </cell>
          <cell r="D1589" t="str">
            <v>un</v>
          </cell>
          <cell r="E1589">
            <v>6.74</v>
          </cell>
          <cell r="F1589">
            <v>2.96</v>
          </cell>
          <cell r="G1589">
            <v>9.69</v>
          </cell>
          <cell r="H1589" t="str">
            <v>PINI</v>
          </cell>
        </row>
        <row r="1590">
          <cell r="B1590" t="str">
            <v>13.102.000653.SER</v>
          </cell>
          <cell r="C1590" t="str">
            <v>Plug PVC roscável Ø 1 1/4"</v>
          </cell>
          <cell r="D1590" t="str">
            <v>un</v>
          </cell>
          <cell r="E1590">
            <v>25.48</v>
          </cell>
          <cell r="F1590">
            <v>4.5999999999999996</v>
          </cell>
          <cell r="G1590">
            <v>30.08</v>
          </cell>
          <cell r="H1590" t="str">
            <v>PINI</v>
          </cell>
        </row>
        <row r="1591">
          <cell r="B1591" t="str">
            <v>13.102.000654.SER</v>
          </cell>
          <cell r="C1591" t="str">
            <v>Plug PVC roscável Ø 1 1/2"</v>
          </cell>
          <cell r="D1591" t="str">
            <v>un</v>
          </cell>
          <cell r="E1591">
            <v>30.73</v>
          </cell>
          <cell r="F1591">
            <v>4.5999999999999996</v>
          </cell>
          <cell r="G1591">
            <v>35.33</v>
          </cell>
          <cell r="H1591" t="str">
            <v>PINI</v>
          </cell>
        </row>
        <row r="1592">
          <cell r="B1592" t="str">
            <v>13.102.000655.SER</v>
          </cell>
          <cell r="C1592" t="str">
            <v>Plug PVC roscável Ø 2"</v>
          </cell>
          <cell r="D1592" t="str">
            <v>un</v>
          </cell>
          <cell r="E1592">
            <v>36.94</v>
          </cell>
          <cell r="F1592">
            <v>6.24</v>
          </cell>
          <cell r="G1592">
            <v>43.18</v>
          </cell>
          <cell r="H1592" t="str">
            <v>PINI</v>
          </cell>
        </row>
        <row r="1593">
          <cell r="B1593" t="str">
            <v>13.102.000656.SER</v>
          </cell>
          <cell r="C1593" t="str">
            <v>Tê 90° de redução PVC roscável Ø 1 1/2" x 3/4"</v>
          </cell>
          <cell r="D1593" t="str">
            <v>un</v>
          </cell>
          <cell r="E1593">
            <v>61.65</v>
          </cell>
          <cell r="F1593">
            <v>11.83</v>
          </cell>
          <cell r="G1593">
            <v>73.48</v>
          </cell>
          <cell r="H1593" t="str">
            <v>PINI</v>
          </cell>
        </row>
        <row r="1594">
          <cell r="B1594" t="str">
            <v>13.102.000657.SER</v>
          </cell>
          <cell r="C1594" t="str">
            <v>Tê 90° de redução PVC roscável Ø 1" x 3/4"</v>
          </cell>
          <cell r="D1594" t="str">
            <v>un</v>
          </cell>
          <cell r="E1594">
            <v>26.99</v>
          </cell>
          <cell r="F1594">
            <v>7.56</v>
          </cell>
          <cell r="G1594">
            <v>34.549999999999997</v>
          </cell>
          <cell r="H1594" t="str">
            <v>PINI</v>
          </cell>
        </row>
        <row r="1595">
          <cell r="B1595" t="str">
            <v>13.102.000658.SER</v>
          </cell>
          <cell r="C1595" t="str">
            <v>Tê 90° de redução PVC roscável Ø 3/4" x 1/2"</v>
          </cell>
          <cell r="D1595" t="str">
            <v>un</v>
          </cell>
          <cell r="E1595">
            <v>15.94</v>
          </cell>
          <cell r="F1595">
            <v>7.56</v>
          </cell>
          <cell r="G1595">
            <v>23.5</v>
          </cell>
          <cell r="H1595" t="str">
            <v>PINI</v>
          </cell>
        </row>
        <row r="1596">
          <cell r="B1596" t="str">
            <v>13.102.000670.SER</v>
          </cell>
          <cell r="C1596" t="str">
            <v>Tê 90° PVC roscável Ø 1/2"</v>
          </cell>
          <cell r="D1596" t="str">
            <v>un</v>
          </cell>
          <cell r="E1596">
            <v>7.78</v>
          </cell>
          <cell r="F1596">
            <v>7.56</v>
          </cell>
          <cell r="G1596">
            <v>15.33</v>
          </cell>
          <cell r="H1596" t="str">
            <v>PINI</v>
          </cell>
        </row>
        <row r="1597">
          <cell r="B1597" t="str">
            <v>13.102.000671.SER</v>
          </cell>
          <cell r="C1597" t="str">
            <v>Tê 90° PVC roscável Ø 3/4"</v>
          </cell>
          <cell r="D1597" t="str">
            <v>un</v>
          </cell>
          <cell r="E1597">
            <v>11.12</v>
          </cell>
          <cell r="F1597">
            <v>7.56</v>
          </cell>
          <cell r="G1597">
            <v>18.670000000000002</v>
          </cell>
          <cell r="H1597" t="str">
            <v>PINI</v>
          </cell>
        </row>
        <row r="1598">
          <cell r="B1598" t="str">
            <v>13.102.000672.SER</v>
          </cell>
          <cell r="C1598" t="str">
            <v>Tê 90° PVC roscável Ø 1"</v>
          </cell>
          <cell r="D1598" t="str">
            <v>un</v>
          </cell>
          <cell r="E1598">
            <v>24.36</v>
          </cell>
          <cell r="F1598">
            <v>7.56</v>
          </cell>
          <cell r="G1598">
            <v>31.92</v>
          </cell>
          <cell r="H1598" t="str">
            <v>PINI</v>
          </cell>
        </row>
        <row r="1599">
          <cell r="B1599" t="str">
            <v>13.102.000673.SER</v>
          </cell>
          <cell r="C1599" t="str">
            <v>Tê 90° PVC roscável Ø 1 1/4"</v>
          </cell>
          <cell r="D1599" t="str">
            <v>un</v>
          </cell>
          <cell r="E1599">
            <v>60.8</v>
          </cell>
          <cell r="F1599">
            <v>11.83</v>
          </cell>
          <cell r="G1599">
            <v>72.63</v>
          </cell>
          <cell r="H1599" t="str">
            <v>PINI</v>
          </cell>
        </row>
        <row r="1600">
          <cell r="B1600" t="str">
            <v>13.102.000674.SER</v>
          </cell>
          <cell r="C1600" t="str">
            <v>Tê 90° PVC roscável Ø 1 1/2"</v>
          </cell>
          <cell r="D1600" t="str">
            <v>un</v>
          </cell>
          <cell r="E1600">
            <v>65.97</v>
          </cell>
          <cell r="F1600">
            <v>11.83</v>
          </cell>
          <cell r="G1600">
            <v>77.8</v>
          </cell>
          <cell r="H1600" t="str">
            <v>PINI</v>
          </cell>
        </row>
        <row r="1601">
          <cell r="B1601" t="str">
            <v>13.102.000675.SER</v>
          </cell>
          <cell r="C1601" t="str">
            <v>Tê 90° PVC roscável Ø 2"</v>
          </cell>
          <cell r="D1601" t="str">
            <v>un</v>
          </cell>
          <cell r="E1601">
            <v>112.78</v>
          </cell>
          <cell r="F1601">
            <v>11.83</v>
          </cell>
          <cell r="G1601">
            <v>124.61</v>
          </cell>
          <cell r="H1601" t="str">
            <v>PINI</v>
          </cell>
        </row>
        <row r="1602">
          <cell r="B1602" t="str">
            <v>13.102.000680.SER</v>
          </cell>
          <cell r="C1602" t="str">
            <v>União PVC roscável Ø 1/2"</v>
          </cell>
          <cell r="D1602" t="str">
            <v>un</v>
          </cell>
          <cell r="E1602">
            <v>21.92</v>
          </cell>
          <cell r="F1602">
            <v>3.61</v>
          </cell>
          <cell r="G1602">
            <v>25.54</v>
          </cell>
          <cell r="H1602" t="str">
            <v>PINI</v>
          </cell>
        </row>
        <row r="1603">
          <cell r="B1603" t="str">
            <v>13.102.000681.SER</v>
          </cell>
          <cell r="C1603" t="str">
            <v>União PVC roscável Ø 3/4"</v>
          </cell>
          <cell r="D1603" t="str">
            <v>un</v>
          </cell>
          <cell r="E1603">
            <v>30.06</v>
          </cell>
          <cell r="F1603">
            <v>3.61</v>
          </cell>
          <cell r="G1603">
            <v>33.67</v>
          </cell>
          <cell r="H1603" t="str">
            <v>PINI</v>
          </cell>
        </row>
        <row r="1604">
          <cell r="B1604" t="str">
            <v>13.102.000682.SER</v>
          </cell>
          <cell r="C1604" t="str">
            <v>União PVC roscável Ø 1"</v>
          </cell>
          <cell r="D1604" t="str">
            <v>un</v>
          </cell>
          <cell r="E1604">
            <v>55.5</v>
          </cell>
          <cell r="F1604">
            <v>3.61</v>
          </cell>
          <cell r="G1604">
            <v>59.11</v>
          </cell>
          <cell r="H1604" t="str">
            <v>PINI</v>
          </cell>
        </row>
        <row r="1605">
          <cell r="B1605" t="str">
            <v>13.102.000683.SER</v>
          </cell>
          <cell r="C1605" t="str">
            <v>União PVC roscável Ø 1 1/4"</v>
          </cell>
          <cell r="D1605" t="str">
            <v>un</v>
          </cell>
          <cell r="E1605">
            <v>89.92</v>
          </cell>
          <cell r="F1605">
            <v>5.59</v>
          </cell>
          <cell r="G1605">
            <v>95.5</v>
          </cell>
          <cell r="H1605" t="str">
            <v>PINI</v>
          </cell>
        </row>
        <row r="1606">
          <cell r="B1606" t="str">
            <v>13.102.000684.SER</v>
          </cell>
          <cell r="C1606" t="str">
            <v>União PVC roscável Ø 1 1/2"</v>
          </cell>
          <cell r="D1606" t="str">
            <v>un</v>
          </cell>
          <cell r="E1606">
            <v>104.11</v>
          </cell>
          <cell r="F1606">
            <v>5.59</v>
          </cell>
          <cell r="G1606">
            <v>109.69</v>
          </cell>
          <cell r="H1606" t="str">
            <v>PINI</v>
          </cell>
        </row>
        <row r="1607">
          <cell r="B1607" t="str">
            <v>13.102.000685.SER</v>
          </cell>
          <cell r="C1607" t="str">
            <v>União PVC roscável Ø 2"</v>
          </cell>
          <cell r="D1607" t="str">
            <v>un</v>
          </cell>
          <cell r="E1607">
            <v>235.26</v>
          </cell>
          <cell r="F1607">
            <v>5.59</v>
          </cell>
          <cell r="G1607">
            <v>240.85</v>
          </cell>
          <cell r="H1607" t="str">
            <v>PINI</v>
          </cell>
        </row>
        <row r="1608">
          <cell r="B1608" t="str">
            <v>13.102.000686.SER</v>
          </cell>
          <cell r="C1608" t="str">
            <v>União PVC roscável Ø 2 1/2"</v>
          </cell>
          <cell r="D1608" t="str">
            <v>un</v>
          </cell>
          <cell r="E1608">
            <v>242.26</v>
          </cell>
          <cell r="F1608">
            <v>7.23</v>
          </cell>
          <cell r="G1608">
            <v>249.49</v>
          </cell>
          <cell r="H1608" t="str">
            <v>PINI</v>
          </cell>
        </row>
        <row r="1609">
          <cell r="B1609" t="str">
            <v>13.102.000687.SER</v>
          </cell>
          <cell r="C1609" t="str">
            <v>União PVC roscável Ø 3"</v>
          </cell>
          <cell r="D1609" t="str">
            <v>un</v>
          </cell>
          <cell r="E1609">
            <v>610.32000000000005</v>
          </cell>
          <cell r="F1609">
            <v>7.23</v>
          </cell>
          <cell r="G1609">
            <v>617.54999999999995</v>
          </cell>
          <cell r="H1609" t="str">
            <v>PINI</v>
          </cell>
        </row>
        <row r="1610">
          <cell r="B1610" t="str">
            <v>13.102.000688.SER</v>
          </cell>
          <cell r="C1610" t="str">
            <v>União PVC roscável Ø 4"</v>
          </cell>
          <cell r="D1610" t="str">
            <v>un</v>
          </cell>
          <cell r="E1610">
            <v>1058.5</v>
          </cell>
          <cell r="F1610">
            <v>8.8699999999999992</v>
          </cell>
          <cell r="G1610">
            <v>1067.3699999999999</v>
          </cell>
          <cell r="H1610" t="str">
            <v>PINI</v>
          </cell>
        </row>
        <row r="1611">
          <cell r="B1611" t="str">
            <v>13.102.000800.SER</v>
          </cell>
          <cell r="C1611" t="str">
            <v>Tubo PVC PBV Ø 40 mm</v>
          </cell>
          <cell r="D1611" t="str">
            <v>m</v>
          </cell>
          <cell r="E1611">
            <v>8.8699999999999992</v>
          </cell>
          <cell r="F1611">
            <v>7.89</v>
          </cell>
          <cell r="G1611">
            <v>16.75</v>
          </cell>
          <cell r="H1611" t="str">
            <v>PINI</v>
          </cell>
        </row>
        <row r="1612">
          <cell r="B1612" t="str">
            <v>13.102.000801.SER</v>
          </cell>
          <cell r="C1612" t="str">
            <v>Tubo PVC PBV Ø 50 mm</v>
          </cell>
          <cell r="D1612" t="str">
            <v>m</v>
          </cell>
          <cell r="E1612">
            <v>14.36</v>
          </cell>
          <cell r="F1612">
            <v>9.86</v>
          </cell>
          <cell r="G1612">
            <v>24.21</v>
          </cell>
          <cell r="H1612" t="str">
            <v>PINI</v>
          </cell>
        </row>
        <row r="1613">
          <cell r="B1613" t="str">
            <v>13.102.000802.SER</v>
          </cell>
          <cell r="C1613" t="str">
            <v>Tubo PVC PBV Ø 75 mm</v>
          </cell>
          <cell r="D1613" t="str">
            <v>m</v>
          </cell>
          <cell r="E1613">
            <v>19.239999999999998</v>
          </cell>
          <cell r="F1613">
            <v>15.77</v>
          </cell>
          <cell r="G1613">
            <v>35.01</v>
          </cell>
          <cell r="H1613" t="str">
            <v>PINI</v>
          </cell>
        </row>
        <row r="1614">
          <cell r="B1614" t="str">
            <v>13.102.000803.SER</v>
          </cell>
          <cell r="C1614" t="str">
            <v>Tubo PVC PBV Ø 100 mm</v>
          </cell>
          <cell r="D1614" t="str">
            <v>m</v>
          </cell>
          <cell r="E1614">
            <v>22.45</v>
          </cell>
          <cell r="F1614">
            <v>17.079999999999998</v>
          </cell>
          <cell r="G1614">
            <v>39.54</v>
          </cell>
          <cell r="H1614" t="str">
            <v>PINI</v>
          </cell>
        </row>
        <row r="1615">
          <cell r="B1615" t="str">
            <v>13.102.000804.SER</v>
          </cell>
          <cell r="C1615" t="str">
            <v>Tubo PVC PBV Ø 150 mm</v>
          </cell>
          <cell r="D1615" t="str">
            <v>m</v>
          </cell>
          <cell r="E1615">
            <v>56.94</v>
          </cell>
          <cell r="F1615">
            <v>18.399999999999999</v>
          </cell>
          <cell r="G1615">
            <v>75.34</v>
          </cell>
          <cell r="H1615" t="str">
            <v>PINI</v>
          </cell>
        </row>
        <row r="1616">
          <cell r="B1616" t="str">
            <v>13.102.000805.SER</v>
          </cell>
          <cell r="C1616" t="str">
            <v>Tubo PVC reforçado PBV Ø 40 mm</v>
          </cell>
          <cell r="D1616" t="str">
            <v>m</v>
          </cell>
          <cell r="E1616">
            <v>14.23</v>
          </cell>
          <cell r="F1616">
            <v>7.89</v>
          </cell>
          <cell r="G1616">
            <v>22.11</v>
          </cell>
          <cell r="H1616" t="str">
            <v>PINI</v>
          </cell>
        </row>
        <row r="1617">
          <cell r="B1617" t="str">
            <v>13.102.000806.SER</v>
          </cell>
          <cell r="C1617" t="str">
            <v>Tubo PVC reforçado PBV Ø 50 mm</v>
          </cell>
          <cell r="D1617" t="str">
            <v>m</v>
          </cell>
          <cell r="E1617">
            <v>21.88</v>
          </cell>
          <cell r="F1617">
            <v>9.86</v>
          </cell>
          <cell r="G1617">
            <v>31.74</v>
          </cell>
          <cell r="H1617" t="str">
            <v>PINI</v>
          </cell>
        </row>
        <row r="1618">
          <cell r="B1618" t="str">
            <v>13.102.000807.SER</v>
          </cell>
          <cell r="C1618" t="str">
            <v>Tubo PVC reforçado PBV Ø 75 mm</v>
          </cell>
          <cell r="D1618" t="str">
            <v>m</v>
          </cell>
          <cell r="E1618">
            <v>26.32</v>
          </cell>
          <cell r="F1618">
            <v>15.77</v>
          </cell>
          <cell r="G1618">
            <v>42.09</v>
          </cell>
          <cell r="H1618" t="str">
            <v>PINI</v>
          </cell>
        </row>
        <row r="1619">
          <cell r="B1619" t="str">
            <v>13.102.000808.SER</v>
          </cell>
          <cell r="C1619" t="str">
            <v>Tubo PVC reforçado PBV Ø 100 mm</v>
          </cell>
          <cell r="D1619" t="str">
            <v>m</v>
          </cell>
          <cell r="E1619">
            <v>43.34</v>
          </cell>
          <cell r="F1619">
            <v>17.079999999999998</v>
          </cell>
          <cell r="G1619">
            <v>60.42</v>
          </cell>
          <cell r="H1619" t="str">
            <v>PINI</v>
          </cell>
        </row>
        <row r="1620">
          <cell r="B1620" t="str">
            <v>13.102.000809.SER</v>
          </cell>
          <cell r="C1620" t="str">
            <v>Tubo PVC reforçado PBV Ø 150 mm</v>
          </cell>
          <cell r="D1620" t="str">
            <v>m</v>
          </cell>
          <cell r="E1620">
            <v>91.32</v>
          </cell>
          <cell r="F1620">
            <v>29.57</v>
          </cell>
          <cell r="G1620">
            <v>120.89</v>
          </cell>
          <cell r="H1620" t="str">
            <v>PINI</v>
          </cell>
        </row>
        <row r="1621">
          <cell r="B1621" t="str">
            <v>13.102.000820.SER</v>
          </cell>
          <cell r="C1621" t="str">
            <v>Cap (tampão) PVC reforçado PBV Ø 75 mm</v>
          </cell>
          <cell r="D1621" t="str">
            <v>un</v>
          </cell>
          <cell r="E1621">
            <v>14.44</v>
          </cell>
          <cell r="F1621">
            <v>2.96</v>
          </cell>
          <cell r="G1621">
            <v>17.399999999999999</v>
          </cell>
          <cell r="H1621" t="str">
            <v>PINI</v>
          </cell>
        </row>
        <row r="1622">
          <cell r="B1622" t="str">
            <v>13.102.000821.SER</v>
          </cell>
          <cell r="C1622" t="str">
            <v>Cap (tampão) PVC reforçado PBV Ø 100 mm</v>
          </cell>
          <cell r="D1622" t="str">
            <v>un</v>
          </cell>
          <cell r="E1622">
            <v>21.41</v>
          </cell>
          <cell r="F1622">
            <v>3.94</v>
          </cell>
          <cell r="G1622">
            <v>25.35</v>
          </cell>
          <cell r="H1622" t="str">
            <v>PINI</v>
          </cell>
        </row>
        <row r="1623">
          <cell r="B1623" t="str">
            <v>13.102.000822.SER</v>
          </cell>
          <cell r="C1623" t="str">
            <v>Cap (tampão) PVC reforçado PBV Ø 150 mm</v>
          </cell>
          <cell r="D1623" t="str">
            <v>un</v>
          </cell>
          <cell r="E1623">
            <v>91.32</v>
          </cell>
          <cell r="F1623">
            <v>4.5999999999999996</v>
          </cell>
          <cell r="G1623">
            <v>95.92</v>
          </cell>
          <cell r="H1623" t="str">
            <v>PINI</v>
          </cell>
        </row>
        <row r="1624">
          <cell r="B1624" t="str">
            <v>13.102.000840.SER</v>
          </cell>
          <cell r="C1624" t="str">
            <v>Curva de ângulo variável de 0 a 45° PVC reforçado PBV Ø 100 mm</v>
          </cell>
          <cell r="D1624" t="str">
            <v>un</v>
          </cell>
          <cell r="E1624">
            <v>36.47</v>
          </cell>
          <cell r="F1624">
            <v>14.78</v>
          </cell>
          <cell r="G1624">
            <v>51.26</v>
          </cell>
          <cell r="H1624" t="str">
            <v>PINI</v>
          </cell>
        </row>
        <row r="1625">
          <cell r="B1625" t="str">
            <v>13.102.000841.SER</v>
          </cell>
          <cell r="C1625" t="str">
            <v>Curva de ângulo variável de 0 a 90° PVC reforçado PBV Ø 100 mm</v>
          </cell>
          <cell r="D1625" t="str">
            <v>un</v>
          </cell>
          <cell r="E1625">
            <v>67.7</v>
          </cell>
          <cell r="F1625">
            <v>14.78</v>
          </cell>
          <cell r="G1625">
            <v>82.49</v>
          </cell>
          <cell r="H1625" t="str">
            <v>PINI</v>
          </cell>
        </row>
        <row r="1626">
          <cell r="B1626" t="str">
            <v>13.102.000860.SER</v>
          </cell>
          <cell r="C1626" t="str">
            <v>Joelho 45° PVC reforçado PBV Ø 40 mm</v>
          </cell>
          <cell r="D1626" t="str">
            <v>un</v>
          </cell>
          <cell r="E1626">
            <v>8.3000000000000007</v>
          </cell>
          <cell r="F1626">
            <v>7.23</v>
          </cell>
          <cell r="G1626">
            <v>15.53</v>
          </cell>
          <cell r="H1626" t="str">
            <v>PINI</v>
          </cell>
        </row>
        <row r="1627">
          <cell r="B1627" t="str">
            <v>13.102.000861.SER</v>
          </cell>
          <cell r="C1627" t="str">
            <v>Joelho 45° PVC reforçado PBV Ø 50 mm</v>
          </cell>
          <cell r="D1627" t="str">
            <v>un</v>
          </cell>
          <cell r="E1627">
            <v>12.71</v>
          </cell>
          <cell r="F1627">
            <v>9.1999999999999993</v>
          </cell>
          <cell r="G1627">
            <v>21.91</v>
          </cell>
          <cell r="H1627" t="str">
            <v>PINI</v>
          </cell>
        </row>
        <row r="1628">
          <cell r="B1628" t="str">
            <v>13.102.000862.SER</v>
          </cell>
          <cell r="C1628" t="str">
            <v>Joelho 45° PVC reforçado PBV Ø 75 mm</v>
          </cell>
          <cell r="D1628" t="str">
            <v>un</v>
          </cell>
          <cell r="E1628">
            <v>25.29</v>
          </cell>
          <cell r="F1628">
            <v>11.83</v>
          </cell>
          <cell r="G1628">
            <v>37.119999999999997</v>
          </cell>
          <cell r="H1628" t="str">
            <v>PINI</v>
          </cell>
        </row>
        <row r="1629">
          <cell r="B1629" t="str">
            <v>13.102.000863.SER</v>
          </cell>
          <cell r="C1629" t="str">
            <v>Joelho 45° PVC reforçado PBV Ø 100 mm</v>
          </cell>
          <cell r="D1629" t="str">
            <v>un</v>
          </cell>
          <cell r="E1629">
            <v>41.36</v>
          </cell>
          <cell r="F1629">
            <v>14.78</v>
          </cell>
          <cell r="G1629">
            <v>56.15</v>
          </cell>
          <cell r="H1629" t="str">
            <v>PINI</v>
          </cell>
        </row>
        <row r="1630">
          <cell r="B1630" t="str">
            <v>13.102.000864.SER</v>
          </cell>
          <cell r="C1630" t="str">
            <v>Joelho 45° PVC reforçado PBV Ø 150 mm</v>
          </cell>
          <cell r="D1630" t="str">
            <v>un</v>
          </cell>
          <cell r="E1630">
            <v>149.38999999999999</v>
          </cell>
          <cell r="F1630">
            <v>18.399999999999999</v>
          </cell>
          <cell r="G1630">
            <v>167.78</v>
          </cell>
          <cell r="H1630" t="str">
            <v>PINI</v>
          </cell>
        </row>
        <row r="1631">
          <cell r="B1631" t="str">
            <v>13.102.000865.SER</v>
          </cell>
          <cell r="C1631" t="str">
            <v>Joelho 90° com visita PVC reforçado PBV Ø 100 x 75 mm</v>
          </cell>
          <cell r="D1631" t="str">
            <v>un</v>
          </cell>
          <cell r="E1631">
            <v>63.86</v>
          </cell>
          <cell r="F1631">
            <v>14.78</v>
          </cell>
          <cell r="G1631">
            <v>78.650000000000006</v>
          </cell>
          <cell r="H1631" t="str">
            <v>PINI</v>
          </cell>
        </row>
        <row r="1632">
          <cell r="B1632" t="str">
            <v>13.102.000866.SER</v>
          </cell>
          <cell r="C1632" t="str">
            <v>Joelho 90° PVC reforçado PBV Ø 40 mm</v>
          </cell>
          <cell r="D1632" t="str">
            <v>un</v>
          </cell>
          <cell r="E1632">
            <v>8.3000000000000007</v>
          </cell>
          <cell r="F1632">
            <v>7.23</v>
          </cell>
          <cell r="G1632">
            <v>15.53</v>
          </cell>
          <cell r="H1632" t="str">
            <v>PINI</v>
          </cell>
        </row>
        <row r="1633">
          <cell r="B1633" t="str">
            <v>13.102.000867.SER</v>
          </cell>
          <cell r="C1633" t="str">
            <v>Joelho 90° PVC reforçado PBV Ø 50 mm</v>
          </cell>
          <cell r="D1633" t="str">
            <v>un</v>
          </cell>
          <cell r="E1633">
            <v>12.71</v>
          </cell>
          <cell r="F1633">
            <v>9.1999999999999993</v>
          </cell>
          <cell r="G1633">
            <v>21.91</v>
          </cell>
          <cell r="H1633" t="str">
            <v>PINI</v>
          </cell>
        </row>
        <row r="1634">
          <cell r="B1634" t="str">
            <v>13.102.000868.SER</v>
          </cell>
          <cell r="C1634" t="str">
            <v>Joelho 90° PVC reforçado PBV Ø 75 mm</v>
          </cell>
          <cell r="D1634" t="str">
            <v>un</v>
          </cell>
          <cell r="E1634">
            <v>25.29</v>
          </cell>
          <cell r="F1634">
            <v>11.83</v>
          </cell>
          <cell r="G1634">
            <v>37.119999999999997</v>
          </cell>
          <cell r="H1634" t="str">
            <v>PINI</v>
          </cell>
        </row>
        <row r="1635">
          <cell r="B1635" t="str">
            <v>13.102.000869.SER</v>
          </cell>
          <cell r="C1635" t="str">
            <v>Joelho 90° PVC reforçado PBV Ø 100 mm</v>
          </cell>
          <cell r="D1635" t="str">
            <v>un</v>
          </cell>
          <cell r="E1635">
            <v>41.36</v>
          </cell>
          <cell r="F1635">
            <v>14.78</v>
          </cell>
          <cell r="G1635">
            <v>56.15</v>
          </cell>
          <cell r="H1635" t="str">
            <v>PINI</v>
          </cell>
        </row>
        <row r="1636">
          <cell r="B1636" t="str">
            <v>13.102.000870.SER</v>
          </cell>
          <cell r="C1636" t="str">
            <v>Joelho 90° PVC reforçado PBV Ø 150 mm</v>
          </cell>
          <cell r="D1636" t="str">
            <v>un</v>
          </cell>
          <cell r="E1636">
            <v>149.38999999999999</v>
          </cell>
          <cell r="F1636">
            <v>18.399999999999999</v>
          </cell>
          <cell r="G1636">
            <v>167.78</v>
          </cell>
          <cell r="H1636" t="str">
            <v>PINI</v>
          </cell>
        </row>
        <row r="1637">
          <cell r="B1637" t="str">
            <v>13.102.000871.SER</v>
          </cell>
          <cell r="C1637" t="str">
            <v>Junção dupla PVC reforçado PBV Ø 100 mm</v>
          </cell>
          <cell r="D1637" t="str">
            <v>un</v>
          </cell>
          <cell r="E1637">
            <v>94.8</v>
          </cell>
          <cell r="F1637">
            <v>15.11</v>
          </cell>
          <cell r="G1637">
            <v>109.91</v>
          </cell>
          <cell r="H1637" t="str">
            <v>PINI</v>
          </cell>
        </row>
        <row r="1638">
          <cell r="B1638" t="str">
            <v>13.102.000900.SER</v>
          </cell>
          <cell r="C1638" t="str">
            <v>Junção simples PVC reforçado PBV Ø 40 x 40 mm</v>
          </cell>
          <cell r="D1638" t="str">
            <v>un</v>
          </cell>
          <cell r="E1638">
            <v>16.48</v>
          </cell>
          <cell r="F1638">
            <v>5.91</v>
          </cell>
          <cell r="G1638">
            <v>22.39</v>
          </cell>
          <cell r="H1638" t="str">
            <v>PINI</v>
          </cell>
        </row>
        <row r="1639">
          <cell r="B1639" t="str">
            <v>13.102.000901.SER</v>
          </cell>
          <cell r="C1639" t="str">
            <v>Junção simples PVC reforçado PBV Ø 50 x 50 mm</v>
          </cell>
          <cell r="D1639" t="str">
            <v>un</v>
          </cell>
          <cell r="E1639">
            <v>22.51</v>
          </cell>
          <cell r="F1639">
            <v>9.5299999999999994</v>
          </cell>
          <cell r="G1639">
            <v>32.03</v>
          </cell>
          <cell r="H1639" t="str">
            <v>PINI</v>
          </cell>
        </row>
        <row r="1640">
          <cell r="B1640" t="str">
            <v>13.102.000902.SER</v>
          </cell>
          <cell r="C1640" t="str">
            <v>Junção simples PVC reforçado PBV Ø 75 x 75 mm</v>
          </cell>
          <cell r="D1640" t="str">
            <v>un</v>
          </cell>
          <cell r="E1640">
            <v>47.34</v>
          </cell>
          <cell r="F1640">
            <v>12.16</v>
          </cell>
          <cell r="G1640">
            <v>59.49</v>
          </cell>
          <cell r="H1640" t="str">
            <v>PINI</v>
          </cell>
        </row>
        <row r="1641">
          <cell r="B1641" t="str">
            <v>13.102.000903.SER</v>
          </cell>
          <cell r="C1641" t="str">
            <v>Junção simples PVC reforçado PBV Ø 100 x 75 mm</v>
          </cell>
          <cell r="D1641" t="str">
            <v>un</v>
          </cell>
          <cell r="E1641">
            <v>75.08</v>
          </cell>
          <cell r="F1641">
            <v>15.11</v>
          </cell>
          <cell r="G1641">
            <v>90.19</v>
          </cell>
          <cell r="H1641" t="str">
            <v>PINI</v>
          </cell>
        </row>
        <row r="1642">
          <cell r="B1642" t="str">
            <v>13.102.000904.SER</v>
          </cell>
          <cell r="C1642" t="str">
            <v>Junção simples PVC reforçado PBV Ø 100 x 100 mm</v>
          </cell>
          <cell r="D1642" t="str">
            <v>un</v>
          </cell>
          <cell r="E1642">
            <v>77</v>
          </cell>
          <cell r="F1642">
            <v>15.11</v>
          </cell>
          <cell r="G1642">
            <v>92.11</v>
          </cell>
          <cell r="H1642" t="str">
            <v>PINI</v>
          </cell>
        </row>
        <row r="1643">
          <cell r="B1643" t="str">
            <v>13.102.000905.SER</v>
          </cell>
          <cell r="C1643" t="str">
            <v>Junção simples PVC reforçado PBV Ø 150 x 100 mm</v>
          </cell>
          <cell r="D1643" t="str">
            <v>un</v>
          </cell>
          <cell r="E1643">
            <v>180.07</v>
          </cell>
          <cell r="F1643">
            <v>18.73</v>
          </cell>
          <cell r="G1643">
            <v>198.8</v>
          </cell>
          <cell r="H1643" t="str">
            <v>PINI</v>
          </cell>
        </row>
        <row r="1644">
          <cell r="B1644" t="str">
            <v>13.102.000906.SER</v>
          </cell>
          <cell r="C1644" t="str">
            <v>Junção simples PVC reforçado PBV Ø 150 x 150 mm</v>
          </cell>
          <cell r="D1644" t="str">
            <v>un</v>
          </cell>
          <cell r="E1644">
            <v>203.54</v>
          </cell>
          <cell r="F1644">
            <v>18.73</v>
          </cell>
          <cell r="G1644">
            <v>222.27</v>
          </cell>
          <cell r="H1644" t="str">
            <v>PINI</v>
          </cell>
        </row>
        <row r="1645">
          <cell r="B1645" t="str">
            <v>13.102.000910.SER</v>
          </cell>
          <cell r="C1645" t="str">
            <v>Luva de correr PVC reforçado PBV Ø 75 mm</v>
          </cell>
          <cell r="D1645" t="str">
            <v>un</v>
          </cell>
          <cell r="E1645">
            <v>25.94</v>
          </cell>
          <cell r="F1645">
            <v>5.91</v>
          </cell>
          <cell r="G1645">
            <v>31.85</v>
          </cell>
          <cell r="H1645" t="str">
            <v>PINI</v>
          </cell>
        </row>
        <row r="1646">
          <cell r="B1646" t="str">
            <v>13.102.000911.SER</v>
          </cell>
          <cell r="C1646" t="str">
            <v>Luva de correr PVC reforçado PBV Ø 100 mm</v>
          </cell>
          <cell r="D1646" t="str">
            <v>un</v>
          </cell>
          <cell r="E1646">
            <v>48.36</v>
          </cell>
          <cell r="F1646">
            <v>7.56</v>
          </cell>
          <cell r="G1646">
            <v>55.92</v>
          </cell>
          <cell r="H1646" t="str">
            <v>PINI</v>
          </cell>
        </row>
        <row r="1647">
          <cell r="B1647" t="str">
            <v>13.102.000912.SER</v>
          </cell>
          <cell r="C1647" t="str">
            <v>Luva de correr PVC reforçado PBV Ø 150 mm</v>
          </cell>
          <cell r="D1647" t="str">
            <v>un</v>
          </cell>
          <cell r="E1647">
            <v>174.97</v>
          </cell>
          <cell r="F1647">
            <v>9.1999999999999993</v>
          </cell>
          <cell r="G1647">
            <v>184.17</v>
          </cell>
          <cell r="H1647" t="str">
            <v>PINI</v>
          </cell>
        </row>
        <row r="1648">
          <cell r="B1648" t="str">
            <v>13.102.000920.SER</v>
          </cell>
          <cell r="C1648" t="str">
            <v>Luva simples PVC reforçado PBV Ø 40 mm</v>
          </cell>
          <cell r="D1648" t="str">
            <v>un</v>
          </cell>
          <cell r="E1648">
            <v>10.210000000000001</v>
          </cell>
          <cell r="F1648">
            <v>4.5999999999999996</v>
          </cell>
          <cell r="G1648">
            <v>14.81</v>
          </cell>
          <cell r="H1648" t="str">
            <v>PINI</v>
          </cell>
        </row>
        <row r="1649">
          <cell r="B1649" t="str">
            <v>13.102.000921.SER</v>
          </cell>
          <cell r="C1649" t="str">
            <v>Luva simples PVC reforçado PBV Ø 50 mm</v>
          </cell>
          <cell r="D1649" t="str">
            <v>un</v>
          </cell>
          <cell r="E1649">
            <v>13.09</v>
          </cell>
          <cell r="F1649">
            <v>4.5999999999999996</v>
          </cell>
          <cell r="G1649">
            <v>17.690000000000001</v>
          </cell>
          <cell r="H1649" t="str">
            <v>PINI</v>
          </cell>
        </row>
        <row r="1650">
          <cell r="B1650" t="str">
            <v>13.102.000922.SER</v>
          </cell>
          <cell r="C1650" t="str">
            <v>Luva simples PVC reforçado PBV Ø 75 mm</v>
          </cell>
          <cell r="D1650" t="str">
            <v>un</v>
          </cell>
          <cell r="E1650">
            <v>16.8</v>
          </cell>
          <cell r="F1650">
            <v>5.91</v>
          </cell>
          <cell r="G1650">
            <v>22.71</v>
          </cell>
          <cell r="H1650" t="str">
            <v>PINI</v>
          </cell>
        </row>
        <row r="1651">
          <cell r="B1651" t="str">
            <v>13.102.000923.SER</v>
          </cell>
          <cell r="C1651" t="str">
            <v>Luva simples PVC reforçado PBV Ø 100 mm</v>
          </cell>
          <cell r="D1651" t="str">
            <v>un</v>
          </cell>
          <cell r="E1651">
            <v>25.39</v>
          </cell>
          <cell r="F1651">
            <v>7.56</v>
          </cell>
          <cell r="G1651">
            <v>32.950000000000003</v>
          </cell>
          <cell r="H1651" t="str">
            <v>PINI</v>
          </cell>
        </row>
        <row r="1652">
          <cell r="B1652" t="str">
            <v>13.102.000924.SER</v>
          </cell>
          <cell r="C1652" t="str">
            <v>Luva simples PVC reforçado PBV Ø 150 mm</v>
          </cell>
          <cell r="D1652" t="str">
            <v>un</v>
          </cell>
          <cell r="E1652">
            <v>64.52</v>
          </cell>
          <cell r="F1652">
            <v>9.1999999999999993</v>
          </cell>
          <cell r="G1652">
            <v>73.72</v>
          </cell>
          <cell r="H1652" t="str">
            <v>PINI</v>
          </cell>
        </row>
        <row r="1653">
          <cell r="B1653" t="str">
            <v>13.102.000930.SER</v>
          </cell>
          <cell r="C1653" t="str">
            <v>Redução excêntrica PVC reforçado PBVØ 75 x 50 mm</v>
          </cell>
          <cell r="D1653" t="str">
            <v>un</v>
          </cell>
          <cell r="E1653">
            <v>9.7899999999999991</v>
          </cell>
          <cell r="F1653">
            <v>5.91</v>
          </cell>
          <cell r="G1653">
            <v>15.7</v>
          </cell>
          <cell r="H1653" t="str">
            <v>PINI</v>
          </cell>
        </row>
        <row r="1654">
          <cell r="B1654" t="str">
            <v>13.102.000931.SER</v>
          </cell>
          <cell r="C1654" t="str">
            <v>Redução excêntrica PVC reforçado PBVØ 100 x 75 mm</v>
          </cell>
          <cell r="D1654" t="str">
            <v>un</v>
          </cell>
          <cell r="E1654">
            <v>31.58</v>
          </cell>
          <cell r="F1654">
            <v>7.56</v>
          </cell>
          <cell r="G1654">
            <v>39.130000000000003</v>
          </cell>
          <cell r="H1654" t="str">
            <v>PINI</v>
          </cell>
        </row>
        <row r="1655">
          <cell r="B1655" t="str">
            <v>13.102.000932.SER</v>
          </cell>
          <cell r="C1655" t="str">
            <v>Redução excêntrica PVC reforçado PBVØ 150 x 100 mm</v>
          </cell>
          <cell r="D1655" t="str">
            <v>un</v>
          </cell>
          <cell r="E1655">
            <v>61.57</v>
          </cell>
          <cell r="F1655">
            <v>9.1999999999999993</v>
          </cell>
          <cell r="G1655">
            <v>70.760000000000005</v>
          </cell>
          <cell r="H1655" t="str">
            <v>PINI</v>
          </cell>
        </row>
        <row r="1656">
          <cell r="B1656" t="str">
            <v>13.102.000940.SER</v>
          </cell>
          <cell r="C1656" t="str">
            <v>Tê de inspeção PVC reforçado PBV Ø 75 x 75 mm</v>
          </cell>
          <cell r="D1656" t="str">
            <v>un</v>
          </cell>
          <cell r="E1656">
            <v>50.93</v>
          </cell>
          <cell r="F1656">
            <v>12.16</v>
          </cell>
          <cell r="G1656">
            <v>63.08</v>
          </cell>
          <cell r="H1656" t="str">
            <v>PINI</v>
          </cell>
        </row>
        <row r="1657">
          <cell r="B1657" t="str">
            <v>13.102.000941.SER</v>
          </cell>
          <cell r="C1657" t="str">
            <v>Tê de inspeção PVC reforçado PBV Ø 100 x 75 mm</v>
          </cell>
          <cell r="D1657" t="str">
            <v>un</v>
          </cell>
          <cell r="E1657">
            <v>58.89</v>
          </cell>
          <cell r="F1657">
            <v>15.11</v>
          </cell>
          <cell r="G1657">
            <v>74</v>
          </cell>
          <cell r="H1657" t="str">
            <v>PINI</v>
          </cell>
        </row>
        <row r="1658">
          <cell r="B1658" t="str">
            <v>13.102.000942.SER</v>
          </cell>
          <cell r="C1658" t="str">
            <v>Tê de inspeção PVC reforçado PBV Ø 150 x 100 mm</v>
          </cell>
          <cell r="D1658" t="str">
            <v>un</v>
          </cell>
          <cell r="E1658">
            <v>305.26</v>
          </cell>
          <cell r="F1658">
            <v>18.73</v>
          </cell>
          <cell r="G1658">
            <v>323.99</v>
          </cell>
          <cell r="H1658" t="str">
            <v>PINI</v>
          </cell>
        </row>
        <row r="1659">
          <cell r="B1659" t="str">
            <v>13.102.000950.SER</v>
          </cell>
          <cell r="C1659" t="str">
            <v>Tê PVC reforçado PBV Ø 75 x 75 mm</v>
          </cell>
          <cell r="D1659" t="str">
            <v>un</v>
          </cell>
          <cell r="E1659">
            <v>46.55</v>
          </cell>
          <cell r="F1659">
            <v>12.16</v>
          </cell>
          <cell r="G1659">
            <v>58.71</v>
          </cell>
          <cell r="H1659" t="str">
            <v>PINI</v>
          </cell>
        </row>
        <row r="1660">
          <cell r="B1660" t="str">
            <v>13.102.000951.SER</v>
          </cell>
          <cell r="C1660" t="str">
            <v>Tê PVC reforçado PBV Ø 100 x 75 mm</v>
          </cell>
          <cell r="D1660" t="str">
            <v>un</v>
          </cell>
          <cell r="E1660">
            <v>60.1</v>
          </cell>
          <cell r="F1660">
            <v>15.11</v>
          </cell>
          <cell r="G1660">
            <v>75.209999999999994</v>
          </cell>
          <cell r="H1660" t="str">
            <v>PINI</v>
          </cell>
        </row>
        <row r="1661">
          <cell r="B1661" t="str">
            <v>13.102.000952.SER</v>
          </cell>
          <cell r="C1661" t="str">
            <v>Tê PVC reforçado PBV Ø 100 x 100 mm</v>
          </cell>
          <cell r="D1661" t="str">
            <v>un</v>
          </cell>
          <cell r="E1661">
            <v>65.209999999999994</v>
          </cell>
          <cell r="F1661">
            <v>15.11</v>
          </cell>
          <cell r="G1661">
            <v>80.319999999999993</v>
          </cell>
          <cell r="H1661" t="str">
            <v>PINI</v>
          </cell>
        </row>
        <row r="1662">
          <cell r="B1662" t="str">
            <v>13.102.000953.SER</v>
          </cell>
          <cell r="C1662" t="str">
            <v>Tê PVC reforçado PBV Ø 150 x 100 mm</v>
          </cell>
          <cell r="D1662" t="str">
            <v>un</v>
          </cell>
          <cell r="E1662">
            <v>95.89</v>
          </cell>
          <cell r="F1662">
            <v>18.73</v>
          </cell>
          <cell r="G1662">
            <v>114.61</v>
          </cell>
          <cell r="H1662" t="str">
            <v>PINI</v>
          </cell>
        </row>
        <row r="1663">
          <cell r="B1663" t="str">
            <v>13.102.000954.SER</v>
          </cell>
          <cell r="C1663" t="str">
            <v>Tê PVC reforçado PBV Ø 150 x 150 mm</v>
          </cell>
          <cell r="D1663" t="str">
            <v>un</v>
          </cell>
          <cell r="E1663">
            <v>180.27</v>
          </cell>
          <cell r="F1663">
            <v>18.73</v>
          </cell>
          <cell r="G1663">
            <v>198.99</v>
          </cell>
          <cell r="H1663" t="str">
            <v>PINI</v>
          </cell>
        </row>
        <row r="1664">
          <cell r="B1664" t="str">
            <v>13.102.000960.SER</v>
          </cell>
          <cell r="C1664" t="str">
            <v>Adaptador roscável PVC para sifão Ø 40 mm x 1 1/4"</v>
          </cell>
          <cell r="D1664" t="str">
            <v>un</v>
          </cell>
          <cell r="E1664">
            <v>5.45</v>
          </cell>
          <cell r="F1664">
            <v>4.5999999999999996</v>
          </cell>
          <cell r="G1664">
            <v>10.050000000000001</v>
          </cell>
          <cell r="H1664" t="str">
            <v>PINI</v>
          </cell>
        </row>
        <row r="1665">
          <cell r="B1665" t="str">
            <v>13.102.000961.SER</v>
          </cell>
          <cell r="C1665" t="str">
            <v>Adaptador ponta bolsa e virola PVC para sifão metálico Ø 40 mm x 1 1/2"</v>
          </cell>
          <cell r="D1665" t="str">
            <v>un</v>
          </cell>
          <cell r="E1665">
            <v>7.08</v>
          </cell>
          <cell r="F1665">
            <v>4.5999999999999996</v>
          </cell>
          <cell r="G1665">
            <v>11.68</v>
          </cell>
          <cell r="H1665" t="str">
            <v>PINI</v>
          </cell>
        </row>
        <row r="1666">
          <cell r="B1666" t="str">
            <v>13.102.000962.SER</v>
          </cell>
          <cell r="C1666" t="str">
            <v>Bucha de redução longa ponta e bolsa soldável PVC Ø 50 x 40 mm</v>
          </cell>
          <cell r="D1666" t="str">
            <v>un</v>
          </cell>
          <cell r="E1666">
            <v>8.9499999999999993</v>
          </cell>
          <cell r="F1666">
            <v>4.5999999999999996</v>
          </cell>
          <cell r="G1666">
            <v>13.55</v>
          </cell>
          <cell r="H1666" t="str">
            <v>PINI</v>
          </cell>
        </row>
        <row r="1667">
          <cell r="B1667" t="str">
            <v>13.102.000970.SER</v>
          </cell>
          <cell r="C1667" t="str">
            <v>Cap (tampão) PVC PBV Ø 50 mm</v>
          </cell>
          <cell r="D1667" t="str">
            <v>un</v>
          </cell>
          <cell r="E1667">
            <v>7.37</v>
          </cell>
          <cell r="F1667">
            <v>2.2999999999999998</v>
          </cell>
          <cell r="G1667">
            <v>9.67</v>
          </cell>
          <cell r="H1667" t="str">
            <v>PINI</v>
          </cell>
        </row>
        <row r="1668">
          <cell r="B1668" t="str">
            <v>13.102.000971.SER</v>
          </cell>
          <cell r="C1668" t="str">
            <v>Cap (tampão) PVC PBV Ø 75 mm</v>
          </cell>
          <cell r="D1668" t="str">
            <v>un</v>
          </cell>
          <cell r="E1668">
            <v>10.69</v>
          </cell>
          <cell r="F1668">
            <v>2.96</v>
          </cell>
          <cell r="G1668">
            <v>13.65</v>
          </cell>
          <cell r="H1668" t="str">
            <v>PINI</v>
          </cell>
        </row>
        <row r="1669">
          <cell r="B1669" t="str">
            <v>13.102.000972.SER</v>
          </cell>
          <cell r="C1669" t="str">
            <v>Cap (tampão) PVC PBV Ø 100 mm</v>
          </cell>
          <cell r="D1669" t="str">
            <v>un</v>
          </cell>
          <cell r="E1669">
            <v>14.89</v>
          </cell>
          <cell r="F1669">
            <v>3.94</v>
          </cell>
          <cell r="G1669">
            <v>18.829999999999998</v>
          </cell>
          <cell r="H1669" t="str">
            <v>PINI</v>
          </cell>
        </row>
        <row r="1670">
          <cell r="B1670" t="str">
            <v>13.102.000973.SER</v>
          </cell>
          <cell r="C1670" t="str">
            <v>Cap (tampão) PVC PBV Ø 150 mm</v>
          </cell>
          <cell r="D1670" t="str">
            <v>un</v>
          </cell>
          <cell r="E1670">
            <v>57.59</v>
          </cell>
          <cell r="F1670">
            <v>4.5999999999999996</v>
          </cell>
          <cell r="G1670">
            <v>62.19</v>
          </cell>
          <cell r="H1670" t="str">
            <v>PINI</v>
          </cell>
        </row>
        <row r="1671">
          <cell r="B1671" t="str">
            <v>13.102.000980.SER</v>
          </cell>
          <cell r="C1671" t="str">
            <v>Curva de ângulo variável de 0 a 45° PVC PBV Ø 40 mm</v>
          </cell>
          <cell r="D1671" t="str">
            <v>un</v>
          </cell>
          <cell r="E1671">
            <v>9.4</v>
          </cell>
          <cell r="F1671">
            <v>8.2100000000000009</v>
          </cell>
          <cell r="G1671">
            <v>17.61</v>
          </cell>
          <cell r="H1671" t="str">
            <v>PINI</v>
          </cell>
        </row>
        <row r="1672">
          <cell r="B1672" t="str">
            <v>13.102.000981.SER</v>
          </cell>
          <cell r="C1672" t="str">
            <v>Curva de ângulo variável de 0 a 45° PVC PBV Ø 100 mm</v>
          </cell>
          <cell r="D1672" t="str">
            <v>un</v>
          </cell>
          <cell r="E1672">
            <v>46.37</v>
          </cell>
          <cell r="F1672">
            <v>10.84</v>
          </cell>
          <cell r="G1672">
            <v>57.22</v>
          </cell>
          <cell r="H1672" t="str">
            <v>PINI</v>
          </cell>
        </row>
        <row r="1673">
          <cell r="B1673" t="str">
            <v>13.102.000990.SER</v>
          </cell>
          <cell r="C1673" t="str">
            <v>Curva 45° longa PVC ponta e bolsa soldável Ø 40 mm</v>
          </cell>
          <cell r="D1673" t="str">
            <v>un</v>
          </cell>
          <cell r="E1673">
            <v>9.06</v>
          </cell>
          <cell r="F1673">
            <v>9.1999999999999993</v>
          </cell>
          <cell r="G1673">
            <v>18.260000000000002</v>
          </cell>
          <cell r="H1673" t="str">
            <v>PINI</v>
          </cell>
        </row>
        <row r="1674">
          <cell r="B1674" t="str">
            <v>13.102.000991.SER</v>
          </cell>
          <cell r="C1674" t="str">
            <v>Curva 45° longa PVC ponta bolsa e virola Ø 50 mm</v>
          </cell>
          <cell r="D1674" t="str">
            <v>un</v>
          </cell>
          <cell r="E1674">
            <v>17.079999999999998</v>
          </cell>
          <cell r="F1674">
            <v>9.1999999999999993</v>
          </cell>
          <cell r="G1674">
            <v>26.28</v>
          </cell>
          <cell r="H1674" t="str">
            <v>PINI</v>
          </cell>
        </row>
        <row r="1675">
          <cell r="B1675" t="str">
            <v>13.102.000992.SER</v>
          </cell>
          <cell r="C1675" t="str">
            <v>Curva 45° longa PVC ponta bolsa e virola Ø 75 mm</v>
          </cell>
          <cell r="D1675" t="str">
            <v>un</v>
          </cell>
          <cell r="E1675">
            <v>42.52</v>
          </cell>
          <cell r="F1675">
            <v>11.83</v>
          </cell>
          <cell r="G1675">
            <v>54.35</v>
          </cell>
          <cell r="H1675" t="str">
            <v>PINI</v>
          </cell>
        </row>
        <row r="1676">
          <cell r="B1676" t="str">
            <v>13.102.000993.SER</v>
          </cell>
          <cell r="C1676" t="str">
            <v>Curva 45° longa PVC ponta bolsa e virola Ø 100 mm</v>
          </cell>
          <cell r="D1676" t="str">
            <v>un</v>
          </cell>
          <cell r="E1676">
            <v>66.34</v>
          </cell>
          <cell r="F1676">
            <v>14.78</v>
          </cell>
          <cell r="G1676">
            <v>81.12</v>
          </cell>
          <cell r="H1676" t="str">
            <v>PINI</v>
          </cell>
        </row>
        <row r="1677">
          <cell r="B1677" t="str">
            <v>13.102.000994.SER</v>
          </cell>
          <cell r="C1677" t="str">
            <v>Curva 45° longa PVC ponta bolsa e virola Ø 150 mm</v>
          </cell>
          <cell r="D1677" t="str">
            <v>un</v>
          </cell>
          <cell r="E1677">
            <v>141.25</v>
          </cell>
          <cell r="F1677">
            <v>17.41</v>
          </cell>
          <cell r="G1677">
            <v>158.66</v>
          </cell>
          <cell r="H1677" t="str">
            <v>PINI</v>
          </cell>
        </row>
        <row r="1678">
          <cell r="B1678" t="str">
            <v>13.102.000995.SER</v>
          </cell>
          <cell r="C1678" t="str">
            <v>Curva 90° curta PVC ponta bolsa e virola Ø 50 mm</v>
          </cell>
          <cell r="D1678" t="str">
            <v>un</v>
          </cell>
          <cell r="E1678">
            <v>17.399999999999999</v>
          </cell>
          <cell r="F1678">
            <v>9.1999999999999993</v>
          </cell>
          <cell r="G1678">
            <v>26.6</v>
          </cell>
          <cell r="H1678" t="str">
            <v>PINI</v>
          </cell>
        </row>
        <row r="1679">
          <cell r="B1679" t="str">
            <v>13.102.000996.SER</v>
          </cell>
          <cell r="C1679" t="str">
            <v>Curva 90° curta PVC ponta bolsa e virola Ø 75 mm</v>
          </cell>
          <cell r="D1679" t="str">
            <v>un</v>
          </cell>
          <cell r="E1679">
            <v>26.62</v>
          </cell>
          <cell r="F1679">
            <v>11.83</v>
          </cell>
          <cell r="G1679">
            <v>38.450000000000003</v>
          </cell>
          <cell r="H1679" t="str">
            <v>PINI</v>
          </cell>
        </row>
        <row r="1680">
          <cell r="B1680" t="str">
            <v>13.102.000997.SER</v>
          </cell>
          <cell r="C1680" t="str">
            <v>Curva 90° curta PVC ponta bolsa e virola Ø 100 mm</v>
          </cell>
          <cell r="D1680" t="str">
            <v>un</v>
          </cell>
          <cell r="E1680">
            <v>29.76</v>
          </cell>
          <cell r="F1680">
            <v>14.78</v>
          </cell>
          <cell r="G1680">
            <v>44.54</v>
          </cell>
          <cell r="H1680" t="str">
            <v>PINI</v>
          </cell>
        </row>
        <row r="1681">
          <cell r="B1681" t="str">
            <v>13.102.000998.SER</v>
          </cell>
          <cell r="C1681" t="str">
            <v>Curva 90° curta PVC ponta e bolsa soldável Ø 40 mm</v>
          </cell>
          <cell r="D1681" t="str">
            <v>un</v>
          </cell>
          <cell r="E1681">
            <v>6.62</v>
          </cell>
          <cell r="F1681">
            <v>9.1999999999999993</v>
          </cell>
          <cell r="G1681">
            <v>15.82</v>
          </cell>
          <cell r="H1681" t="str">
            <v>PINI</v>
          </cell>
        </row>
        <row r="1682">
          <cell r="B1682" t="str">
            <v>13.102.000999.SER</v>
          </cell>
          <cell r="C1682" t="str">
            <v>Curva 90° longa PVC ponta e bolsa soldável Ø 40 mm</v>
          </cell>
          <cell r="D1682" t="str">
            <v>un</v>
          </cell>
          <cell r="E1682">
            <v>9.0399999999999991</v>
          </cell>
          <cell r="F1682">
            <v>9.1999999999999993</v>
          </cell>
          <cell r="G1682">
            <v>18.239999999999998</v>
          </cell>
          <cell r="H1682" t="str">
            <v>PINI</v>
          </cell>
        </row>
        <row r="1683">
          <cell r="B1683" t="str">
            <v>13.102.001000.SER</v>
          </cell>
          <cell r="C1683" t="str">
            <v>Curva 90° longa PVC ponta bolsa e virola Ø 50 mm</v>
          </cell>
          <cell r="D1683" t="str">
            <v>un</v>
          </cell>
          <cell r="E1683">
            <v>17.98</v>
          </cell>
          <cell r="F1683">
            <v>9.1999999999999993</v>
          </cell>
          <cell r="G1683">
            <v>27.18</v>
          </cell>
          <cell r="H1683" t="str">
            <v>PINI</v>
          </cell>
        </row>
        <row r="1684">
          <cell r="B1684" t="str">
            <v>13.102.001001.SER</v>
          </cell>
          <cell r="C1684" t="str">
            <v>Curva 90° longa PVC ponta bolsa e virola Ø 75 mm</v>
          </cell>
          <cell r="D1684" t="str">
            <v>un</v>
          </cell>
          <cell r="E1684">
            <v>48.05</v>
          </cell>
          <cell r="F1684">
            <v>11.83</v>
          </cell>
          <cell r="G1684">
            <v>59.87</v>
          </cell>
          <cell r="H1684" t="str">
            <v>PINI</v>
          </cell>
        </row>
        <row r="1685">
          <cell r="B1685" t="str">
            <v>13.102.001002.SER</v>
          </cell>
          <cell r="C1685" t="str">
            <v>Curva 90° longa PVC ponta bolsa e virola Ø 100 mm</v>
          </cell>
          <cell r="D1685" t="str">
            <v>un</v>
          </cell>
          <cell r="E1685">
            <v>70.28</v>
          </cell>
          <cell r="F1685">
            <v>14.78</v>
          </cell>
          <cell r="G1685">
            <v>85.06</v>
          </cell>
          <cell r="H1685" t="str">
            <v>PINI</v>
          </cell>
        </row>
        <row r="1686">
          <cell r="B1686" t="str">
            <v>13.102.001003.SER</v>
          </cell>
          <cell r="C1686" t="str">
            <v>Curva 90° longa PVC ponta bolsa e virola Ø 150 mm</v>
          </cell>
          <cell r="D1686" t="str">
            <v>un</v>
          </cell>
          <cell r="E1686">
            <v>158.03</v>
          </cell>
          <cell r="F1686">
            <v>17.41</v>
          </cell>
          <cell r="G1686">
            <v>175.44</v>
          </cell>
          <cell r="H1686" t="str">
            <v>PINI</v>
          </cell>
        </row>
        <row r="1687">
          <cell r="B1687" t="str">
            <v>13.102.001050.SER</v>
          </cell>
          <cell r="C1687" t="str">
            <v>Joelho 90° com visita PVC ponta bolsa e virola Ø 100 x 50 mm</v>
          </cell>
          <cell r="D1687" t="str">
            <v>un</v>
          </cell>
          <cell r="E1687">
            <v>34.700000000000003</v>
          </cell>
          <cell r="F1687">
            <v>14.78</v>
          </cell>
          <cell r="G1687">
            <v>49.49</v>
          </cell>
          <cell r="H1687" t="str">
            <v>PINI</v>
          </cell>
        </row>
        <row r="1688">
          <cell r="B1688" t="str">
            <v>13.102.001051.SER</v>
          </cell>
          <cell r="C1688" t="str">
            <v>Joelho 45° PVC ponta e bolsa soldável Ø 40 mm</v>
          </cell>
          <cell r="D1688" t="str">
            <v>un</v>
          </cell>
          <cell r="E1688">
            <v>8.2799999999999994</v>
          </cell>
          <cell r="F1688">
            <v>9.1999999999999993</v>
          </cell>
          <cell r="G1688">
            <v>17.48</v>
          </cell>
          <cell r="H1688" t="str">
            <v>PINI</v>
          </cell>
        </row>
        <row r="1689">
          <cell r="B1689" t="str">
            <v>13.102.001052.SER</v>
          </cell>
          <cell r="C1689" t="str">
            <v>Joelho 45° PVC ponta bolsa e virola Ø 50 mm</v>
          </cell>
          <cell r="D1689" t="str">
            <v>un</v>
          </cell>
          <cell r="E1689">
            <v>12.35</v>
          </cell>
          <cell r="F1689">
            <v>9.1999999999999993</v>
          </cell>
          <cell r="G1689">
            <v>21.55</v>
          </cell>
          <cell r="H1689" t="str">
            <v>PINI</v>
          </cell>
        </row>
        <row r="1690">
          <cell r="B1690" t="str">
            <v>13.102.001053.SER</v>
          </cell>
          <cell r="C1690" t="str">
            <v>Joelho 45° PVC ponta bolsa e virola Ø 75 mm</v>
          </cell>
          <cell r="D1690" t="str">
            <v>un</v>
          </cell>
          <cell r="E1690">
            <v>14.61</v>
          </cell>
          <cell r="F1690">
            <v>11.83</v>
          </cell>
          <cell r="G1690">
            <v>26.44</v>
          </cell>
          <cell r="H1690" t="str">
            <v>PINI</v>
          </cell>
        </row>
        <row r="1691">
          <cell r="B1691" t="str">
            <v>13.102.001054.SER</v>
          </cell>
          <cell r="C1691" t="str">
            <v>Joelho 45° PVC ponta bolsa e virola Ø 100 mm</v>
          </cell>
          <cell r="D1691" t="str">
            <v>un</v>
          </cell>
          <cell r="E1691">
            <v>18.190000000000001</v>
          </cell>
          <cell r="F1691">
            <v>14.78</v>
          </cell>
          <cell r="G1691">
            <v>32.97</v>
          </cell>
          <cell r="H1691" t="str">
            <v>PINI</v>
          </cell>
        </row>
        <row r="1692">
          <cell r="B1692" t="str">
            <v>13.102.001055.SER</v>
          </cell>
          <cell r="C1692" t="str">
            <v>Joelho 45° PVC ponta bolsa e virola Ø 150 mm</v>
          </cell>
          <cell r="D1692" t="str">
            <v>un</v>
          </cell>
          <cell r="E1692">
            <v>107.69</v>
          </cell>
          <cell r="F1692">
            <v>17.41</v>
          </cell>
          <cell r="G1692">
            <v>125.1</v>
          </cell>
          <cell r="H1692" t="str">
            <v>PINI</v>
          </cell>
        </row>
        <row r="1693">
          <cell r="B1693" t="str">
            <v>13.102.001056.SER</v>
          </cell>
          <cell r="C1693" t="str">
            <v>Joelho 90° PVC ponta e bolsa soldável Ø 40 mm</v>
          </cell>
          <cell r="D1693" t="str">
            <v>un</v>
          </cell>
          <cell r="E1693">
            <v>4.9800000000000004</v>
          </cell>
          <cell r="F1693">
            <v>9.1999999999999993</v>
          </cell>
          <cell r="G1693">
            <v>14.18</v>
          </cell>
          <cell r="H1693" t="str">
            <v>PINI</v>
          </cell>
        </row>
        <row r="1694">
          <cell r="B1694" t="str">
            <v>13.102.001057.SER</v>
          </cell>
          <cell r="C1694" t="str">
            <v>Joelho 90° PVC ponta bolsa e virola Ø 50 mm</v>
          </cell>
          <cell r="D1694" t="str">
            <v>un</v>
          </cell>
          <cell r="E1694">
            <v>7.11</v>
          </cell>
          <cell r="F1694">
            <v>9.1999999999999993</v>
          </cell>
          <cell r="G1694">
            <v>16.309999999999999</v>
          </cell>
          <cell r="H1694" t="str">
            <v>PINI</v>
          </cell>
        </row>
        <row r="1695">
          <cell r="B1695" t="str">
            <v>13.102.001058.SER</v>
          </cell>
          <cell r="C1695" t="str">
            <v>Joelho 90° PVC ponta bolsa e virola Ø 75 mm</v>
          </cell>
          <cell r="D1695" t="str">
            <v>un</v>
          </cell>
          <cell r="E1695">
            <v>14.12</v>
          </cell>
          <cell r="F1695">
            <v>11.83</v>
          </cell>
          <cell r="G1695">
            <v>25.95</v>
          </cell>
          <cell r="H1695" t="str">
            <v>PINI</v>
          </cell>
        </row>
        <row r="1696">
          <cell r="B1696" t="str">
            <v>13.102.001059.SER</v>
          </cell>
          <cell r="C1696" t="str">
            <v>Joelho 90° PVC ponta bolsa e virola Ø 100 mm</v>
          </cell>
          <cell r="D1696" t="str">
            <v>un</v>
          </cell>
          <cell r="E1696">
            <v>20.47</v>
          </cell>
          <cell r="F1696">
            <v>14.78</v>
          </cell>
          <cell r="G1696">
            <v>35.26</v>
          </cell>
          <cell r="H1696" t="str">
            <v>PINI</v>
          </cell>
        </row>
        <row r="1697">
          <cell r="B1697" t="str">
            <v>13.102.001060.SER</v>
          </cell>
          <cell r="C1697" t="str">
            <v>Joelho 90° PVC ponta bolsa e virola Ø 150 mm</v>
          </cell>
          <cell r="D1697" t="str">
            <v>un</v>
          </cell>
          <cell r="E1697">
            <v>119.71</v>
          </cell>
          <cell r="F1697">
            <v>17.41</v>
          </cell>
          <cell r="G1697">
            <v>137.13</v>
          </cell>
          <cell r="H1697" t="str">
            <v>PINI</v>
          </cell>
        </row>
        <row r="1698">
          <cell r="B1698" t="str">
            <v>13.102.001070.SER</v>
          </cell>
          <cell r="C1698" t="str">
            <v>Junção 45° ponta bolsa soldável PVC Ø 40 mm</v>
          </cell>
          <cell r="D1698" t="str">
            <v>un</v>
          </cell>
          <cell r="E1698">
            <v>10.36</v>
          </cell>
          <cell r="F1698">
            <v>9.5299999999999994</v>
          </cell>
          <cell r="G1698">
            <v>19.89</v>
          </cell>
          <cell r="H1698" t="str">
            <v>PINI</v>
          </cell>
        </row>
        <row r="1699">
          <cell r="B1699" t="str">
            <v>13.102.001071.SER</v>
          </cell>
          <cell r="C1699" t="str">
            <v>Junção 45° PVC ponta bolsa e virola Ø 50 x 50 mm</v>
          </cell>
          <cell r="D1699" t="str">
            <v>un</v>
          </cell>
          <cell r="E1699">
            <v>18.28</v>
          </cell>
          <cell r="F1699">
            <v>9.5299999999999994</v>
          </cell>
          <cell r="G1699">
            <v>27.81</v>
          </cell>
          <cell r="H1699" t="str">
            <v>PINI</v>
          </cell>
        </row>
        <row r="1700">
          <cell r="B1700" t="str">
            <v>13.102.001072.SER</v>
          </cell>
          <cell r="C1700" t="str">
            <v>Junção 45° PVC ponta bolsa e virola Ø 75 x 75 mm</v>
          </cell>
          <cell r="D1700" t="str">
            <v>un</v>
          </cell>
          <cell r="E1700">
            <v>34.75</v>
          </cell>
          <cell r="F1700">
            <v>12.16</v>
          </cell>
          <cell r="G1700">
            <v>46.9</v>
          </cell>
          <cell r="H1700" t="str">
            <v>PINI</v>
          </cell>
        </row>
        <row r="1701">
          <cell r="B1701" t="str">
            <v>13.102.001073.SER</v>
          </cell>
          <cell r="C1701" t="str">
            <v>Junção 45° PVC ponta bolsa e virola Ø 100 x 100 mm</v>
          </cell>
          <cell r="D1701" t="str">
            <v>un</v>
          </cell>
          <cell r="E1701">
            <v>44.24</v>
          </cell>
          <cell r="F1701">
            <v>15.11</v>
          </cell>
          <cell r="G1701">
            <v>59.35</v>
          </cell>
          <cell r="H1701" t="str">
            <v>PINI</v>
          </cell>
        </row>
        <row r="1702">
          <cell r="B1702" t="str">
            <v>13.102.001074.SER</v>
          </cell>
          <cell r="C1702" t="str">
            <v>Junção 45° PVC ponta bolsa e virola Ø 150 x 150 mm</v>
          </cell>
          <cell r="D1702" t="str">
            <v>un</v>
          </cell>
          <cell r="E1702">
            <v>196.49</v>
          </cell>
          <cell r="F1702">
            <v>15.11</v>
          </cell>
          <cell r="G1702">
            <v>211.6</v>
          </cell>
          <cell r="H1702" t="str">
            <v>PINI</v>
          </cell>
        </row>
        <row r="1703">
          <cell r="B1703" t="str">
            <v>13.102.001075.SER</v>
          </cell>
          <cell r="C1703" t="str">
            <v>Junção 45° PVC com redução ponta bolsa e virola Ø 75 x 50 mm</v>
          </cell>
          <cell r="D1703" t="str">
            <v>un</v>
          </cell>
          <cell r="E1703">
            <v>31.14</v>
          </cell>
          <cell r="F1703">
            <v>12.16</v>
          </cell>
          <cell r="G1703">
            <v>43.3</v>
          </cell>
          <cell r="H1703" t="str">
            <v>PINI</v>
          </cell>
        </row>
        <row r="1704">
          <cell r="B1704" t="str">
            <v>13.102.001076.SER</v>
          </cell>
          <cell r="C1704" t="str">
            <v>Junção 45° PVC com redução ponta bolsa e virola Ø 100 x 50 mm</v>
          </cell>
          <cell r="D1704" t="str">
            <v>un</v>
          </cell>
          <cell r="E1704">
            <v>35.49</v>
          </cell>
          <cell r="F1704">
            <v>15.11</v>
          </cell>
          <cell r="G1704">
            <v>50.6</v>
          </cell>
          <cell r="H1704" t="str">
            <v>PINI</v>
          </cell>
        </row>
        <row r="1705">
          <cell r="B1705" t="str">
            <v>13.102.001077.SER</v>
          </cell>
          <cell r="C1705" t="str">
            <v>Junção 45° PVC com redução ponta bolsa e virola Ø 100 x 75 mm</v>
          </cell>
          <cell r="D1705" t="str">
            <v>un</v>
          </cell>
          <cell r="E1705">
            <v>50.49</v>
          </cell>
          <cell r="F1705">
            <v>15.11</v>
          </cell>
          <cell r="G1705">
            <v>65.599999999999994</v>
          </cell>
          <cell r="H1705" t="str">
            <v>PINI</v>
          </cell>
        </row>
        <row r="1706">
          <cell r="B1706" t="str">
            <v>13.102.001078.SER</v>
          </cell>
          <cell r="C1706" t="str">
            <v>Junção 45° PVC com redução ponta bolsa e virola Ø 150 x 100 mm</v>
          </cell>
          <cell r="D1706" t="str">
            <v>un</v>
          </cell>
          <cell r="E1706">
            <v>116.91</v>
          </cell>
          <cell r="F1706">
            <v>15.11</v>
          </cell>
          <cell r="G1706">
            <v>132.02000000000001</v>
          </cell>
          <cell r="H1706" t="str">
            <v>PINI</v>
          </cell>
        </row>
        <row r="1707">
          <cell r="B1707" t="str">
            <v>13.102.001079.SER</v>
          </cell>
          <cell r="C1707" t="str">
            <v>Junção dupla PVC ponta bolsa e virola Ø 75 x 75 x 75 mm</v>
          </cell>
          <cell r="D1707" t="str">
            <v>un</v>
          </cell>
          <cell r="E1707">
            <v>35.520000000000003</v>
          </cell>
          <cell r="F1707">
            <v>12.16</v>
          </cell>
          <cell r="G1707">
            <v>47.68</v>
          </cell>
          <cell r="H1707" t="str">
            <v>PINI</v>
          </cell>
        </row>
        <row r="1708">
          <cell r="B1708" t="str">
            <v>13.102.001080.SER</v>
          </cell>
          <cell r="C1708" t="str">
            <v>Junção dupla PVC ponta bolsa e virola Ø 100 x 100 x 100 mm</v>
          </cell>
          <cell r="D1708" t="str">
            <v>un</v>
          </cell>
          <cell r="E1708">
            <v>61.71</v>
          </cell>
          <cell r="F1708">
            <v>15.11</v>
          </cell>
          <cell r="G1708">
            <v>76.819999999999993</v>
          </cell>
          <cell r="H1708" t="str">
            <v>PINI</v>
          </cell>
        </row>
        <row r="1709">
          <cell r="B1709" t="str">
            <v>13.102.001081.SER</v>
          </cell>
          <cell r="C1709" t="str">
            <v>Junção invertida PVC PBV Ø 75 x 50 mm</v>
          </cell>
          <cell r="D1709" t="str">
            <v>un</v>
          </cell>
          <cell r="E1709">
            <v>26.61</v>
          </cell>
          <cell r="F1709">
            <v>5.59</v>
          </cell>
          <cell r="G1709">
            <v>32.200000000000003</v>
          </cell>
          <cell r="H1709" t="str">
            <v>PINI</v>
          </cell>
        </row>
        <row r="1710">
          <cell r="B1710" t="str">
            <v>13.102.001082.SER</v>
          </cell>
          <cell r="C1710" t="str">
            <v>Junção invertida PVC PBV Ø 75 x 75 mm</v>
          </cell>
          <cell r="D1710" t="str">
            <v>un</v>
          </cell>
          <cell r="E1710">
            <v>41.25</v>
          </cell>
          <cell r="F1710">
            <v>5.59</v>
          </cell>
          <cell r="G1710">
            <v>46.84</v>
          </cell>
          <cell r="H1710" t="str">
            <v>PINI</v>
          </cell>
        </row>
        <row r="1711">
          <cell r="B1711" t="str">
            <v>13.102.001100.SER</v>
          </cell>
          <cell r="C1711" t="str">
            <v>Luva de correr PVC ponta bolsa soldável Ø 40 mm</v>
          </cell>
          <cell r="D1711" t="str">
            <v>un</v>
          </cell>
          <cell r="E1711">
            <v>14.54</v>
          </cell>
          <cell r="F1711">
            <v>4.5999999999999996</v>
          </cell>
          <cell r="G1711">
            <v>19.14</v>
          </cell>
          <cell r="H1711" t="str">
            <v>PINI</v>
          </cell>
        </row>
        <row r="1712">
          <cell r="B1712" t="str">
            <v>13.102.001101.SER</v>
          </cell>
          <cell r="C1712" t="str">
            <v>Luva de correr PVC bolsa bolsa e virola Ø 50 mm</v>
          </cell>
          <cell r="D1712" t="str">
            <v>un</v>
          </cell>
          <cell r="E1712">
            <v>20.53</v>
          </cell>
          <cell r="F1712">
            <v>4.5999999999999996</v>
          </cell>
          <cell r="G1712">
            <v>25.13</v>
          </cell>
          <cell r="H1712" t="str">
            <v>PINI</v>
          </cell>
        </row>
        <row r="1713">
          <cell r="B1713" t="str">
            <v>13.102.001102.SER</v>
          </cell>
          <cell r="C1713" t="str">
            <v>Luva de correr PVC bolsa bolsa e virola Ø 75 mm</v>
          </cell>
          <cell r="D1713" t="str">
            <v>un</v>
          </cell>
          <cell r="E1713">
            <v>25.83</v>
          </cell>
          <cell r="F1713">
            <v>5.91</v>
          </cell>
          <cell r="G1713">
            <v>31.75</v>
          </cell>
          <cell r="H1713" t="str">
            <v>PINI</v>
          </cell>
        </row>
        <row r="1714">
          <cell r="B1714" t="str">
            <v>13.102.001103.SER</v>
          </cell>
          <cell r="C1714" t="str">
            <v>Luva de correr PVC bolsa bolsa e virola Ø 100 mm</v>
          </cell>
          <cell r="D1714" t="str">
            <v>un</v>
          </cell>
          <cell r="E1714">
            <v>34.6</v>
          </cell>
          <cell r="F1714">
            <v>7.56</v>
          </cell>
          <cell r="G1714">
            <v>42.15</v>
          </cell>
          <cell r="H1714" t="str">
            <v>PINI</v>
          </cell>
        </row>
        <row r="1715">
          <cell r="B1715" t="str">
            <v>13.102.001104.SER</v>
          </cell>
          <cell r="C1715" t="str">
            <v>Luva de correr PVC bolsa bolsa e virola Ø 150 mm</v>
          </cell>
          <cell r="D1715" t="str">
            <v>un</v>
          </cell>
          <cell r="E1715">
            <v>87.71</v>
          </cell>
          <cell r="F1715">
            <v>8.8699999999999992</v>
          </cell>
          <cell r="G1715">
            <v>96.58</v>
          </cell>
          <cell r="H1715" t="str">
            <v>PINI</v>
          </cell>
        </row>
        <row r="1716">
          <cell r="B1716" t="str">
            <v>13.102.001105.SER</v>
          </cell>
          <cell r="C1716" t="str">
            <v>Luva simples PVC ponta e bolsa soldável Ø 40 mm</v>
          </cell>
          <cell r="D1716" t="str">
            <v>un</v>
          </cell>
          <cell r="E1716">
            <v>4.6900000000000004</v>
          </cell>
          <cell r="F1716">
            <v>4.5999999999999996</v>
          </cell>
          <cell r="G1716">
            <v>9.2899999999999991</v>
          </cell>
          <cell r="H1716" t="str">
            <v>PINI</v>
          </cell>
        </row>
        <row r="1717">
          <cell r="B1717" t="str">
            <v>13.102.001106.SER</v>
          </cell>
          <cell r="C1717" t="str">
            <v>Luva simples PVC ponta bolsa e virola Ø 50 mm</v>
          </cell>
          <cell r="D1717" t="str">
            <v>un</v>
          </cell>
          <cell r="E1717">
            <v>7.82</v>
          </cell>
          <cell r="F1717">
            <v>4.5999999999999996</v>
          </cell>
          <cell r="G1717">
            <v>12.42</v>
          </cell>
          <cell r="H1717" t="str">
            <v>PINI</v>
          </cell>
        </row>
        <row r="1718">
          <cell r="B1718" t="str">
            <v>13.102.001107.SER</v>
          </cell>
          <cell r="C1718" t="str">
            <v>Luva simples PVC ponta bolsa e virola Ø 75 mm</v>
          </cell>
          <cell r="D1718" t="str">
            <v>un</v>
          </cell>
          <cell r="E1718">
            <v>12.47</v>
          </cell>
          <cell r="F1718">
            <v>5.91</v>
          </cell>
          <cell r="G1718">
            <v>18.38</v>
          </cell>
          <cell r="H1718" t="str">
            <v>PINI</v>
          </cell>
        </row>
        <row r="1719">
          <cell r="B1719" t="str">
            <v>13.102.001108.SER</v>
          </cell>
          <cell r="C1719" t="str">
            <v>Luva simples PVC ponta bolsa e virola Ø 100 mm</v>
          </cell>
          <cell r="D1719" t="str">
            <v>un</v>
          </cell>
          <cell r="E1719">
            <v>15.79</v>
          </cell>
          <cell r="F1719">
            <v>7.56</v>
          </cell>
          <cell r="G1719">
            <v>23.35</v>
          </cell>
          <cell r="H1719" t="str">
            <v>PINI</v>
          </cell>
        </row>
        <row r="1720">
          <cell r="B1720" t="str">
            <v>13.102.001109.SER</v>
          </cell>
          <cell r="C1720" t="str">
            <v>Luva simples PVC ponta bolsa e virola Ø 150 mm</v>
          </cell>
          <cell r="D1720" t="str">
            <v>un</v>
          </cell>
          <cell r="E1720">
            <v>70.37</v>
          </cell>
          <cell r="F1720">
            <v>8.8699999999999992</v>
          </cell>
          <cell r="G1720">
            <v>79.239999999999995</v>
          </cell>
          <cell r="H1720" t="str">
            <v>PINI</v>
          </cell>
        </row>
        <row r="1721">
          <cell r="B1721" t="str">
            <v>13.102.001120.SER</v>
          </cell>
          <cell r="C1721" t="str">
            <v>Plug PVC ponta bolsa e virola Ø 50 mm</v>
          </cell>
          <cell r="D1721" t="str">
            <v>un</v>
          </cell>
          <cell r="E1721">
            <v>5.69</v>
          </cell>
          <cell r="F1721">
            <v>2.2999999999999998</v>
          </cell>
          <cell r="G1721">
            <v>7.99</v>
          </cell>
          <cell r="H1721" t="str">
            <v>PINI</v>
          </cell>
        </row>
        <row r="1722">
          <cell r="B1722" t="str">
            <v>13.102.001121.SER</v>
          </cell>
          <cell r="C1722" t="str">
            <v>Plug PVC ponta bolsa e virola Ø 75 mm</v>
          </cell>
          <cell r="D1722" t="str">
            <v>un</v>
          </cell>
          <cell r="E1722">
            <v>10.38</v>
          </cell>
          <cell r="F1722">
            <v>2.96</v>
          </cell>
          <cell r="G1722">
            <v>13.34</v>
          </cell>
          <cell r="H1722" t="str">
            <v>PINI</v>
          </cell>
        </row>
        <row r="1723">
          <cell r="B1723" t="str">
            <v>13.102.001122.SER</v>
          </cell>
          <cell r="C1723" t="str">
            <v>Plug PVC ponta bolsa e virola Ø 100 mm</v>
          </cell>
          <cell r="D1723" t="str">
            <v>un</v>
          </cell>
          <cell r="E1723">
            <v>13.56</v>
          </cell>
          <cell r="F1723">
            <v>3.94</v>
          </cell>
          <cell r="G1723">
            <v>17.5</v>
          </cell>
          <cell r="H1723" t="str">
            <v>PINI</v>
          </cell>
        </row>
        <row r="1724">
          <cell r="B1724" t="str">
            <v>13.102.001130.SER</v>
          </cell>
          <cell r="C1724" t="str">
            <v>Redução excêntrica PVC PBV Ø 75 x 50 mm</v>
          </cell>
          <cell r="D1724" t="str">
            <v>un</v>
          </cell>
          <cell r="E1724">
            <v>10.63</v>
          </cell>
          <cell r="F1724">
            <v>11.83</v>
          </cell>
          <cell r="G1724">
            <v>22.45</v>
          </cell>
          <cell r="H1724" t="str">
            <v>PINI</v>
          </cell>
        </row>
        <row r="1725">
          <cell r="B1725" t="str">
            <v>13.102.001131.SER</v>
          </cell>
          <cell r="C1725" t="str">
            <v>Redução excêntrica PVC PBV Ø 100 x 50 mm</v>
          </cell>
          <cell r="D1725" t="str">
            <v>un</v>
          </cell>
          <cell r="E1725">
            <v>12.12</v>
          </cell>
          <cell r="F1725">
            <v>13.14</v>
          </cell>
          <cell r="G1725">
            <v>25.26</v>
          </cell>
          <cell r="H1725" t="str">
            <v>PINI</v>
          </cell>
        </row>
        <row r="1726">
          <cell r="B1726" t="str">
            <v>13.102.001132.SER</v>
          </cell>
          <cell r="C1726" t="str">
            <v>Redução excêntrica PVC PBV Ø 100 x 75 mm</v>
          </cell>
          <cell r="D1726" t="str">
            <v>un</v>
          </cell>
          <cell r="E1726">
            <v>14.42</v>
          </cell>
          <cell r="F1726">
            <v>14.78</v>
          </cell>
          <cell r="G1726">
            <v>29.2</v>
          </cell>
          <cell r="H1726" t="str">
            <v>PINI</v>
          </cell>
        </row>
        <row r="1727">
          <cell r="B1727" t="str">
            <v>13.102.001133.SER</v>
          </cell>
          <cell r="C1727" t="str">
            <v>Redução excêntrica PVC PBV Ø 150 x 100 mm</v>
          </cell>
          <cell r="D1727" t="str">
            <v>un</v>
          </cell>
          <cell r="E1727">
            <v>52.4</v>
          </cell>
          <cell r="F1727">
            <v>16.43</v>
          </cell>
          <cell r="G1727">
            <v>68.83</v>
          </cell>
          <cell r="H1727" t="str">
            <v>PINI</v>
          </cell>
        </row>
        <row r="1728">
          <cell r="B1728" t="str">
            <v>13.102.001134.SER</v>
          </cell>
          <cell r="C1728" t="str">
            <v>Tê 90° de inspeção PVC ponta bolsa e virola Ø 100 x 75 mm</v>
          </cell>
          <cell r="D1728" t="str">
            <v>un</v>
          </cell>
          <cell r="E1728">
            <v>69.97</v>
          </cell>
          <cell r="F1728">
            <v>15.11</v>
          </cell>
          <cell r="G1728">
            <v>85.08</v>
          </cell>
          <cell r="H1728" t="str">
            <v>PINI</v>
          </cell>
        </row>
        <row r="1729">
          <cell r="B1729" t="str">
            <v>13.102.001135.SER</v>
          </cell>
          <cell r="C1729" t="str">
            <v>Tê 90° de redução PVC ponta bolsa e virola Ø 100 x 50 mm</v>
          </cell>
          <cell r="D1729" t="str">
            <v>un</v>
          </cell>
          <cell r="E1729">
            <v>27.99</v>
          </cell>
          <cell r="F1729">
            <v>15.11</v>
          </cell>
          <cell r="G1729">
            <v>43.1</v>
          </cell>
          <cell r="H1729" t="str">
            <v>PINI</v>
          </cell>
        </row>
        <row r="1730">
          <cell r="B1730" t="str">
            <v>13.102.001136.SER</v>
          </cell>
          <cell r="C1730" t="str">
            <v>Tê 90° de redução PVC ponta bolsa e virola Ø 100 x 75 mm</v>
          </cell>
          <cell r="D1730" t="str">
            <v>un</v>
          </cell>
          <cell r="E1730">
            <v>30.26</v>
          </cell>
          <cell r="F1730">
            <v>15.11</v>
          </cell>
          <cell r="G1730">
            <v>45.37</v>
          </cell>
          <cell r="H1730" t="str">
            <v>PINI</v>
          </cell>
        </row>
        <row r="1731">
          <cell r="B1731" t="str">
            <v>13.102.001137.SER</v>
          </cell>
          <cell r="C1731" t="str">
            <v>Tê 90° de redução PVC ponta bolsa e virola Ø 75 x 50 mm</v>
          </cell>
          <cell r="D1731" t="str">
            <v>un</v>
          </cell>
          <cell r="E1731">
            <v>23.6</v>
          </cell>
          <cell r="F1731">
            <v>12.16</v>
          </cell>
          <cell r="G1731">
            <v>35.76</v>
          </cell>
          <cell r="H1731" t="str">
            <v>PINI</v>
          </cell>
        </row>
        <row r="1732">
          <cell r="B1732" t="str">
            <v>13.102.001138.SER</v>
          </cell>
          <cell r="C1732" t="str">
            <v>Tê 90° de redução PVC ponta bolsa e virola Ø 150 x 100 mm</v>
          </cell>
          <cell r="D1732" t="str">
            <v>un</v>
          </cell>
          <cell r="E1732">
            <v>104.79</v>
          </cell>
          <cell r="F1732">
            <v>18.07</v>
          </cell>
          <cell r="G1732">
            <v>122.86</v>
          </cell>
          <cell r="H1732" t="str">
            <v>PINI</v>
          </cell>
        </row>
        <row r="1733">
          <cell r="B1733" t="str">
            <v>13.102.001139.SER</v>
          </cell>
          <cell r="C1733" t="str">
            <v>Tê 90° PVC ponta e bolsa soldável Ø 40 mm</v>
          </cell>
          <cell r="D1733" t="str">
            <v>un</v>
          </cell>
          <cell r="E1733">
            <v>7.3</v>
          </cell>
          <cell r="F1733">
            <v>9.5299999999999994</v>
          </cell>
          <cell r="G1733">
            <v>16.829999999999998</v>
          </cell>
          <cell r="H1733" t="str">
            <v>PINI</v>
          </cell>
        </row>
        <row r="1734">
          <cell r="B1734" t="str">
            <v>13.102.001140.SER</v>
          </cell>
          <cell r="C1734" t="str">
            <v>Tê 90° PVC ponta bolsa e virola Ø 50 x 50 mm</v>
          </cell>
          <cell r="D1734" t="str">
            <v>un</v>
          </cell>
          <cell r="E1734">
            <v>15.33</v>
          </cell>
          <cell r="F1734">
            <v>9.5299999999999994</v>
          </cell>
          <cell r="G1734">
            <v>24.86</v>
          </cell>
          <cell r="H1734" t="str">
            <v>PINI</v>
          </cell>
        </row>
        <row r="1735">
          <cell r="B1735" t="str">
            <v>13.102.001141.SER</v>
          </cell>
          <cell r="C1735" t="str">
            <v>Tê 90° PVC ponta bolsa e virola Ø 75 x 75 mm</v>
          </cell>
          <cell r="D1735" t="str">
            <v>un</v>
          </cell>
          <cell r="E1735">
            <v>25.72</v>
          </cell>
          <cell r="F1735">
            <v>12.16</v>
          </cell>
          <cell r="G1735">
            <v>37.880000000000003</v>
          </cell>
          <cell r="H1735" t="str">
            <v>PINI</v>
          </cell>
        </row>
        <row r="1736">
          <cell r="B1736" t="str">
            <v>13.102.001142.SER</v>
          </cell>
          <cell r="C1736" t="str">
            <v>Tê 90° PVC ponta bolsa e virola Ø 100 x 100 mm</v>
          </cell>
          <cell r="D1736" t="str">
            <v>un</v>
          </cell>
          <cell r="E1736">
            <v>32.74</v>
          </cell>
          <cell r="F1736">
            <v>15.11</v>
          </cell>
          <cell r="G1736">
            <v>47.85</v>
          </cell>
          <cell r="H1736" t="str">
            <v>PINI</v>
          </cell>
        </row>
        <row r="1737">
          <cell r="B1737" t="str">
            <v>13.102.001143.SER</v>
          </cell>
          <cell r="C1737" t="str">
            <v>Tê 90° PVC ponta bolsa e virola Ø 150 x 150 mm</v>
          </cell>
          <cell r="D1737" t="str">
            <v>un</v>
          </cell>
          <cell r="E1737">
            <v>108.29</v>
          </cell>
          <cell r="F1737">
            <v>17.739999999999998</v>
          </cell>
          <cell r="G1737">
            <v>126.03</v>
          </cell>
          <cell r="H1737" t="str">
            <v>PINI</v>
          </cell>
        </row>
        <row r="1738">
          <cell r="B1738">
            <v>0</v>
          </cell>
          <cell r="C1738">
            <v>0</v>
          </cell>
          <cell r="D1738">
            <v>0</v>
          </cell>
          <cell r="E1738">
            <v>0</v>
          </cell>
          <cell r="F1738">
            <v>0</v>
          </cell>
          <cell r="G1738">
            <v>0</v>
          </cell>
          <cell r="H1738" t="str">
            <v>PINI</v>
          </cell>
        </row>
        <row r="1739">
          <cell r="B1739" t="str">
            <v>13.103</v>
          </cell>
          <cell r="C1739" t="str">
            <v>Tubos e conexões em CPVC</v>
          </cell>
          <cell r="D1739">
            <v>0</v>
          </cell>
          <cell r="E1739">
            <v>0</v>
          </cell>
          <cell r="F1739">
            <v>0</v>
          </cell>
          <cell r="G1739">
            <v>0</v>
          </cell>
          <cell r="H1739" t="str">
            <v>PINI</v>
          </cell>
        </row>
        <row r="1740">
          <cell r="B1740" t="str">
            <v>13.103.000010.SER</v>
          </cell>
          <cell r="C1740" t="str">
            <v>Tubo CPVC Ø 15 mm</v>
          </cell>
          <cell r="D1740" t="str">
            <v>m</v>
          </cell>
          <cell r="E1740">
            <v>13.94</v>
          </cell>
          <cell r="F1740">
            <v>2.96</v>
          </cell>
          <cell r="G1740">
            <v>16.89</v>
          </cell>
          <cell r="H1740" t="str">
            <v>PINI</v>
          </cell>
        </row>
        <row r="1741">
          <cell r="B1741" t="str">
            <v>13.103.000011.SER</v>
          </cell>
          <cell r="C1741" t="str">
            <v>Tubo CPVC Ø 22 mm</v>
          </cell>
          <cell r="D1741" t="str">
            <v>m</v>
          </cell>
          <cell r="E1741">
            <v>20.11</v>
          </cell>
          <cell r="F1741">
            <v>3.94</v>
          </cell>
          <cell r="G1741">
            <v>24.05</v>
          </cell>
          <cell r="H1741" t="str">
            <v>PINI</v>
          </cell>
        </row>
        <row r="1742">
          <cell r="B1742" t="str">
            <v>13.103.000012.SER</v>
          </cell>
          <cell r="C1742" t="str">
            <v>Tubo CPVC Ø 28 mm</v>
          </cell>
          <cell r="D1742" t="str">
            <v>m</v>
          </cell>
          <cell r="E1742">
            <v>35.549999999999997</v>
          </cell>
          <cell r="F1742">
            <v>4.2699999999999996</v>
          </cell>
          <cell r="G1742">
            <v>39.82</v>
          </cell>
          <cell r="H1742" t="str">
            <v>PINI</v>
          </cell>
        </row>
        <row r="1743">
          <cell r="B1743" t="str">
            <v>13.103.000013.SER</v>
          </cell>
          <cell r="C1743" t="str">
            <v>Tubo CPVC Ø 35 mm</v>
          </cell>
          <cell r="D1743" t="str">
            <v>m</v>
          </cell>
          <cell r="E1743">
            <v>47.34</v>
          </cell>
          <cell r="F1743">
            <v>5.26</v>
          </cell>
          <cell r="G1743">
            <v>52.59</v>
          </cell>
          <cell r="H1743" t="str">
            <v>PINI</v>
          </cell>
        </row>
        <row r="1744">
          <cell r="B1744" t="str">
            <v>13.103.000014.SER</v>
          </cell>
          <cell r="C1744" t="str">
            <v>Tubo CPVC Ø 42 mm</v>
          </cell>
          <cell r="D1744" t="str">
            <v>m</v>
          </cell>
          <cell r="E1744">
            <v>53.48</v>
          </cell>
          <cell r="F1744">
            <v>6.24</v>
          </cell>
          <cell r="G1744">
            <v>59.72</v>
          </cell>
          <cell r="H1744" t="str">
            <v>PINI</v>
          </cell>
        </row>
        <row r="1745">
          <cell r="B1745" t="str">
            <v>13.103.000015.SER</v>
          </cell>
          <cell r="C1745" t="str">
            <v>Tubo CPVC Ø 54 mm</v>
          </cell>
          <cell r="D1745" t="str">
            <v>m</v>
          </cell>
          <cell r="E1745">
            <v>72.819999999999993</v>
          </cell>
          <cell r="F1745">
            <v>8.2100000000000009</v>
          </cell>
          <cell r="G1745">
            <v>81.03</v>
          </cell>
          <cell r="H1745" t="str">
            <v>PINI</v>
          </cell>
        </row>
        <row r="1746">
          <cell r="B1746" t="str">
            <v>13.103.000020.SER</v>
          </cell>
          <cell r="C1746" t="str">
            <v>Cap (tampão) CPVC Ø 22 mm</v>
          </cell>
          <cell r="D1746" t="str">
            <v>un</v>
          </cell>
          <cell r="E1746">
            <v>3.66</v>
          </cell>
          <cell r="F1746">
            <v>1.48</v>
          </cell>
          <cell r="G1746">
            <v>5.14</v>
          </cell>
          <cell r="H1746" t="str">
            <v>PINI</v>
          </cell>
        </row>
        <row r="1747">
          <cell r="B1747" t="str">
            <v>13.103.000021.SER</v>
          </cell>
          <cell r="C1747" t="str">
            <v>Cap (tampão) CPVC Ø 28 mm</v>
          </cell>
          <cell r="D1747" t="str">
            <v>un</v>
          </cell>
          <cell r="E1747">
            <v>4.96</v>
          </cell>
          <cell r="F1747">
            <v>1.48</v>
          </cell>
          <cell r="G1747">
            <v>6.44</v>
          </cell>
          <cell r="H1747" t="str">
            <v>PINI</v>
          </cell>
        </row>
        <row r="1748">
          <cell r="B1748" t="str">
            <v>13.103.000022.SER</v>
          </cell>
          <cell r="C1748" t="str">
            <v>Cap (tampão) CPVC Ø 35 mm</v>
          </cell>
          <cell r="D1748" t="str">
            <v>un</v>
          </cell>
          <cell r="E1748">
            <v>13.14</v>
          </cell>
          <cell r="F1748">
            <v>2.2999999999999998</v>
          </cell>
          <cell r="G1748">
            <v>15.44</v>
          </cell>
          <cell r="H1748" t="str">
            <v>PINI</v>
          </cell>
        </row>
        <row r="1749">
          <cell r="B1749" t="str">
            <v>13.103.000023.SER</v>
          </cell>
          <cell r="C1749" t="str">
            <v>Cap (tampão) CPVC Ø 42 mm</v>
          </cell>
          <cell r="D1749" t="str">
            <v>un</v>
          </cell>
          <cell r="E1749">
            <v>16.22</v>
          </cell>
          <cell r="F1749">
            <v>2.2999999999999998</v>
          </cell>
          <cell r="G1749">
            <v>18.52</v>
          </cell>
          <cell r="H1749" t="str">
            <v>PINI</v>
          </cell>
        </row>
        <row r="1750">
          <cell r="B1750" t="str">
            <v>13.103.000050.SER</v>
          </cell>
          <cell r="C1750" t="str">
            <v>Joelho 45° CPVC Ø 35 mm</v>
          </cell>
          <cell r="D1750" t="str">
            <v>un</v>
          </cell>
          <cell r="E1750">
            <v>26.41</v>
          </cell>
          <cell r="F1750">
            <v>4.5999999999999996</v>
          </cell>
          <cell r="G1750">
            <v>31.01</v>
          </cell>
          <cell r="H1750" t="str">
            <v>PINI</v>
          </cell>
        </row>
        <row r="1751">
          <cell r="B1751" t="str">
            <v>13.103.000051.SER</v>
          </cell>
          <cell r="C1751" t="str">
            <v>Joelho 45° CPVC Ø 42 mm</v>
          </cell>
          <cell r="D1751" t="str">
            <v>un</v>
          </cell>
          <cell r="E1751">
            <v>40.22</v>
          </cell>
          <cell r="F1751">
            <v>4.5999999999999996</v>
          </cell>
          <cell r="G1751">
            <v>44.82</v>
          </cell>
          <cell r="H1751" t="str">
            <v>PINI</v>
          </cell>
        </row>
        <row r="1752">
          <cell r="B1752" t="str">
            <v>13.103.000052.SER</v>
          </cell>
          <cell r="C1752" t="str">
            <v>Joelho 45° CPVC Ø 54 mm</v>
          </cell>
          <cell r="D1752" t="str">
            <v>un</v>
          </cell>
          <cell r="E1752">
            <v>70.52</v>
          </cell>
          <cell r="F1752">
            <v>4.5999999999999996</v>
          </cell>
          <cell r="G1752">
            <v>75.12</v>
          </cell>
          <cell r="H1752" t="str">
            <v>PINI</v>
          </cell>
        </row>
        <row r="1753">
          <cell r="B1753" t="str">
            <v>13.103.000053.SER</v>
          </cell>
          <cell r="C1753" t="str">
            <v>Joelho 90° CPVC Ø 15 mm</v>
          </cell>
          <cell r="D1753" t="str">
            <v>un</v>
          </cell>
          <cell r="E1753">
            <v>3.75</v>
          </cell>
          <cell r="F1753">
            <v>2.96</v>
          </cell>
          <cell r="G1753">
            <v>6.71</v>
          </cell>
          <cell r="H1753" t="str">
            <v>PINI</v>
          </cell>
        </row>
        <row r="1754">
          <cell r="B1754" t="str">
            <v>13.103.000054.SER</v>
          </cell>
          <cell r="C1754" t="str">
            <v>Joelho 90° CPVC Ø 22 mm</v>
          </cell>
          <cell r="D1754" t="str">
            <v>un</v>
          </cell>
          <cell r="E1754">
            <v>5.85</v>
          </cell>
          <cell r="F1754">
            <v>2.96</v>
          </cell>
          <cell r="G1754">
            <v>8.8000000000000007</v>
          </cell>
          <cell r="H1754" t="str">
            <v>PINI</v>
          </cell>
        </row>
        <row r="1755">
          <cell r="B1755" t="str">
            <v>13.103.000055.SER</v>
          </cell>
          <cell r="C1755" t="str">
            <v>Joelho 90° CPVC Ø 28 mm</v>
          </cell>
          <cell r="D1755" t="str">
            <v>un</v>
          </cell>
          <cell r="E1755">
            <v>10.94</v>
          </cell>
          <cell r="F1755">
            <v>2.96</v>
          </cell>
          <cell r="G1755">
            <v>13.9</v>
          </cell>
          <cell r="H1755" t="str">
            <v>PINI</v>
          </cell>
        </row>
        <row r="1756">
          <cell r="B1756" t="str">
            <v>13.103.000056.SER</v>
          </cell>
          <cell r="C1756" t="str">
            <v>Joelho 90° CPVC Ø 35 mm</v>
          </cell>
          <cell r="D1756" t="str">
            <v>un</v>
          </cell>
          <cell r="E1756">
            <v>23.69</v>
          </cell>
          <cell r="F1756">
            <v>4.5999999999999996</v>
          </cell>
          <cell r="G1756">
            <v>28.29</v>
          </cell>
          <cell r="H1756" t="str">
            <v>PINI</v>
          </cell>
        </row>
        <row r="1757">
          <cell r="B1757" t="str">
            <v>13.103.000057.SER</v>
          </cell>
          <cell r="C1757" t="str">
            <v>Joelho 90° CPVC Ø 42 mm</v>
          </cell>
          <cell r="D1757" t="str">
            <v>un</v>
          </cell>
          <cell r="E1757">
            <v>29.43</v>
          </cell>
          <cell r="F1757">
            <v>4.5999999999999996</v>
          </cell>
          <cell r="G1757">
            <v>34.03</v>
          </cell>
          <cell r="H1757" t="str">
            <v>PINI</v>
          </cell>
        </row>
        <row r="1758">
          <cell r="B1758" t="str">
            <v>13.103.000058.SER</v>
          </cell>
          <cell r="C1758" t="str">
            <v>Joelho 90° CPVC Ø 54 mm</v>
          </cell>
          <cell r="D1758" t="str">
            <v>un</v>
          </cell>
          <cell r="E1758">
            <v>61.02</v>
          </cell>
          <cell r="F1758">
            <v>4.5999999999999996</v>
          </cell>
          <cell r="G1758">
            <v>65.62</v>
          </cell>
          <cell r="H1758" t="str">
            <v>PINI</v>
          </cell>
        </row>
        <row r="1759">
          <cell r="B1759" t="str">
            <v>13.103.000070.SER</v>
          </cell>
          <cell r="C1759" t="str">
            <v>Luva de transição CPVC Ø 15 mm x 1/2"</v>
          </cell>
          <cell r="D1759" t="str">
            <v>un</v>
          </cell>
          <cell r="E1759">
            <v>19.88</v>
          </cell>
          <cell r="F1759">
            <v>2.96</v>
          </cell>
          <cell r="G1759">
            <v>22.84</v>
          </cell>
          <cell r="H1759" t="str">
            <v>PINI</v>
          </cell>
        </row>
        <row r="1760">
          <cell r="B1760" t="str">
            <v>13.103.000072.SER</v>
          </cell>
          <cell r="C1760" t="str">
            <v>Luva de transição CPVC Ø 22 mm x 3/4"</v>
          </cell>
          <cell r="D1760" t="str">
            <v>un</v>
          </cell>
          <cell r="E1760">
            <v>22.43</v>
          </cell>
          <cell r="F1760">
            <v>2.96</v>
          </cell>
          <cell r="G1760">
            <v>25.39</v>
          </cell>
          <cell r="H1760" t="str">
            <v>PINI</v>
          </cell>
        </row>
        <row r="1761">
          <cell r="B1761" t="str">
            <v>13.103.000074.SER</v>
          </cell>
          <cell r="C1761" t="str">
            <v>Luva de transição CPVC Ø 28 mm x 1"</v>
          </cell>
          <cell r="D1761" t="str">
            <v>un</v>
          </cell>
          <cell r="E1761">
            <v>81.180000000000007</v>
          </cell>
          <cell r="F1761">
            <v>2.96</v>
          </cell>
          <cell r="G1761">
            <v>84.14</v>
          </cell>
          <cell r="H1761" t="str">
            <v>PINI</v>
          </cell>
        </row>
        <row r="1762">
          <cell r="B1762" t="str">
            <v>13.103.000076.SER</v>
          </cell>
          <cell r="C1762" t="str">
            <v>Luva de transição CPVC Ø 35 mm x 1 1/4"</v>
          </cell>
          <cell r="D1762" t="str">
            <v>un</v>
          </cell>
          <cell r="E1762">
            <v>218.48</v>
          </cell>
          <cell r="F1762">
            <v>4.5999999999999996</v>
          </cell>
          <cell r="G1762">
            <v>223.08</v>
          </cell>
          <cell r="H1762" t="str">
            <v>PINI</v>
          </cell>
        </row>
        <row r="1763">
          <cell r="B1763" t="str">
            <v>13.103.000078.SER</v>
          </cell>
          <cell r="C1763" t="str">
            <v>Luva de transição CPVC Ø 42 mm x 1 1/2"</v>
          </cell>
          <cell r="D1763" t="str">
            <v>un</v>
          </cell>
          <cell r="E1763">
            <v>288.67</v>
          </cell>
          <cell r="F1763">
            <v>4.5999999999999996</v>
          </cell>
          <cell r="G1763">
            <v>293.27</v>
          </cell>
          <cell r="H1763" t="str">
            <v>PINI</v>
          </cell>
        </row>
        <row r="1764">
          <cell r="B1764" t="str">
            <v>13.103.000080.SER</v>
          </cell>
          <cell r="C1764" t="str">
            <v>Luva de transição CPVC Ø 54 mm x 2"</v>
          </cell>
          <cell r="D1764" t="str">
            <v>un</v>
          </cell>
          <cell r="E1764">
            <v>376.8</v>
          </cell>
          <cell r="F1764">
            <v>4.5999999999999996</v>
          </cell>
          <cell r="G1764">
            <v>381.4</v>
          </cell>
          <cell r="H1764" t="str">
            <v>PINI</v>
          </cell>
        </row>
        <row r="1765">
          <cell r="B1765" t="str">
            <v>13.103.000082.SER</v>
          </cell>
          <cell r="C1765" t="str">
            <v>Luva de transição CPVC com bucha de latão e flange para gesso acartonado, Ø rosc. 1/2" sold. 22 mm</v>
          </cell>
          <cell r="D1765" t="str">
            <v>un</v>
          </cell>
          <cell r="E1765">
            <v>15.46</v>
          </cell>
          <cell r="F1765">
            <v>10.84</v>
          </cell>
          <cell r="G1765">
            <v>26.3</v>
          </cell>
          <cell r="H1765" t="str">
            <v>PINI</v>
          </cell>
        </row>
        <row r="1766">
          <cell r="B1766" t="str">
            <v>13.103.000084.SER</v>
          </cell>
          <cell r="C1766" t="str">
            <v>Luva de transição CPVC com bucha de latão e flange para gesso acartonado, Ø rosc. 3/4" sold. 22 mm</v>
          </cell>
          <cell r="D1766" t="str">
            <v>un</v>
          </cell>
          <cell r="E1766">
            <v>18.57</v>
          </cell>
          <cell r="F1766">
            <v>10.84</v>
          </cell>
          <cell r="G1766">
            <v>29.42</v>
          </cell>
          <cell r="H1766" t="str">
            <v>PINI</v>
          </cell>
        </row>
        <row r="1767">
          <cell r="B1767" t="str">
            <v>13.103.000086.SER</v>
          </cell>
          <cell r="C1767" t="str">
            <v>Luva CPVC Ø 15 mm</v>
          </cell>
          <cell r="D1767" t="str">
            <v>un</v>
          </cell>
          <cell r="E1767">
            <v>3.22</v>
          </cell>
          <cell r="F1767">
            <v>2.96</v>
          </cell>
          <cell r="G1767">
            <v>6.18</v>
          </cell>
          <cell r="H1767" t="str">
            <v>PINI</v>
          </cell>
        </row>
        <row r="1768">
          <cell r="B1768" t="str">
            <v>13.103.000088.SER</v>
          </cell>
          <cell r="C1768" t="str">
            <v>Luva CPVC Ø 22 mm</v>
          </cell>
          <cell r="D1768" t="str">
            <v>un</v>
          </cell>
          <cell r="E1768">
            <v>4.9800000000000004</v>
          </cell>
          <cell r="F1768">
            <v>2.96</v>
          </cell>
          <cell r="G1768">
            <v>7.94</v>
          </cell>
          <cell r="H1768" t="str">
            <v>PINI</v>
          </cell>
        </row>
        <row r="1769">
          <cell r="B1769" t="str">
            <v>13.103.000090.SER</v>
          </cell>
          <cell r="C1769" t="str">
            <v>Luva CPVC Ø 28 mm</v>
          </cell>
          <cell r="D1769" t="str">
            <v>un</v>
          </cell>
          <cell r="E1769">
            <v>8.7899999999999991</v>
          </cell>
          <cell r="F1769">
            <v>2.96</v>
          </cell>
          <cell r="G1769">
            <v>11.75</v>
          </cell>
          <cell r="H1769" t="str">
            <v>PINI</v>
          </cell>
        </row>
        <row r="1770">
          <cell r="B1770" t="str">
            <v>13.103.000092.SER</v>
          </cell>
          <cell r="C1770" t="str">
            <v>Luva CPVC Ø 35 mm</v>
          </cell>
          <cell r="D1770" t="str">
            <v>un</v>
          </cell>
          <cell r="E1770">
            <v>17.53</v>
          </cell>
          <cell r="F1770">
            <v>4.5999999999999996</v>
          </cell>
          <cell r="G1770">
            <v>22.13</v>
          </cell>
          <cell r="H1770" t="str">
            <v>PINI</v>
          </cell>
        </row>
        <row r="1771">
          <cell r="B1771" t="str">
            <v>13.103.000094.SER</v>
          </cell>
          <cell r="C1771" t="str">
            <v>Luva CPVC Ø 42 mm</v>
          </cell>
          <cell r="D1771" t="str">
            <v>un</v>
          </cell>
          <cell r="E1771">
            <v>23.47</v>
          </cell>
          <cell r="F1771">
            <v>4.5999999999999996</v>
          </cell>
          <cell r="G1771">
            <v>28.07</v>
          </cell>
          <cell r="H1771" t="str">
            <v>PINI</v>
          </cell>
        </row>
        <row r="1772">
          <cell r="B1772" t="str">
            <v>13.103.000096.SER</v>
          </cell>
          <cell r="C1772" t="str">
            <v>Luva CPVC Ø 54 mm</v>
          </cell>
          <cell r="D1772" t="str">
            <v>un</v>
          </cell>
          <cell r="E1772">
            <v>52.58</v>
          </cell>
          <cell r="F1772">
            <v>4.5999999999999996</v>
          </cell>
          <cell r="G1772">
            <v>57.18</v>
          </cell>
          <cell r="H1772" t="str">
            <v>PINI</v>
          </cell>
        </row>
        <row r="1773">
          <cell r="B1773" t="str">
            <v>13.103.000110.SER</v>
          </cell>
          <cell r="C1773" t="str">
            <v>Tê misturador CPVC Ø 22 mm x 3/4"</v>
          </cell>
          <cell r="D1773" t="str">
            <v>un</v>
          </cell>
          <cell r="E1773">
            <v>42.14</v>
          </cell>
          <cell r="F1773">
            <v>13.14</v>
          </cell>
          <cell r="G1773">
            <v>55.28</v>
          </cell>
          <cell r="H1773" t="str">
            <v>PINI</v>
          </cell>
        </row>
        <row r="1774">
          <cell r="B1774" t="str">
            <v>13.103.000111.SER</v>
          </cell>
          <cell r="C1774" t="str">
            <v>Tê 90° CPVC Ø 15 mm</v>
          </cell>
          <cell r="D1774" t="str">
            <v>un</v>
          </cell>
          <cell r="E1774">
            <v>4.96</v>
          </cell>
          <cell r="F1774">
            <v>4.4400000000000004</v>
          </cell>
          <cell r="G1774">
            <v>9.4</v>
          </cell>
          <cell r="H1774" t="str">
            <v>PINI</v>
          </cell>
        </row>
        <row r="1775">
          <cell r="B1775" t="str">
            <v>13.103.000112.SER</v>
          </cell>
          <cell r="C1775" t="str">
            <v>Tê 90° CPVC Ø 22 mm</v>
          </cell>
          <cell r="D1775" t="str">
            <v>un</v>
          </cell>
          <cell r="E1775">
            <v>8.09</v>
          </cell>
          <cell r="F1775">
            <v>4.4400000000000004</v>
          </cell>
          <cell r="G1775">
            <v>12.53</v>
          </cell>
          <cell r="H1775" t="str">
            <v>PINI</v>
          </cell>
        </row>
        <row r="1776">
          <cell r="B1776" t="str">
            <v>13.103.000113.SER</v>
          </cell>
          <cell r="C1776" t="str">
            <v>Tê 90° CPVC Ø 28 mm</v>
          </cell>
          <cell r="D1776" t="str">
            <v>un</v>
          </cell>
          <cell r="E1776">
            <v>12.92</v>
          </cell>
          <cell r="F1776">
            <v>4.4400000000000004</v>
          </cell>
          <cell r="G1776">
            <v>17.36</v>
          </cell>
          <cell r="H1776" t="str">
            <v>PINI</v>
          </cell>
        </row>
        <row r="1777">
          <cell r="B1777" t="str">
            <v>13.103.000114.SER</v>
          </cell>
          <cell r="C1777" t="str">
            <v>Tê 90° CPVC Ø 35 mm</v>
          </cell>
          <cell r="D1777" t="str">
            <v>un</v>
          </cell>
          <cell r="E1777">
            <v>47.17</v>
          </cell>
          <cell r="F1777">
            <v>6.9</v>
          </cell>
          <cell r="G1777">
            <v>54.07</v>
          </cell>
          <cell r="H1777" t="str">
            <v>PINI</v>
          </cell>
        </row>
        <row r="1778">
          <cell r="B1778" t="str">
            <v>13.103.000115.SER</v>
          </cell>
          <cell r="C1778" t="str">
            <v>Tê 90° CPVC Ø 42 mm</v>
          </cell>
          <cell r="D1778" t="str">
            <v>un</v>
          </cell>
          <cell r="E1778">
            <v>60.95</v>
          </cell>
          <cell r="F1778">
            <v>6.9</v>
          </cell>
          <cell r="G1778">
            <v>67.849999999999994</v>
          </cell>
          <cell r="H1778" t="str">
            <v>PINI</v>
          </cell>
        </row>
        <row r="1779">
          <cell r="B1779" t="str">
            <v>13.103.000116.SER</v>
          </cell>
          <cell r="C1779" t="str">
            <v>Tê 90° CPVC Ø 54 mm</v>
          </cell>
          <cell r="D1779" t="str">
            <v>un</v>
          </cell>
          <cell r="E1779">
            <v>97.76</v>
          </cell>
          <cell r="F1779">
            <v>6.9</v>
          </cell>
          <cell r="G1779">
            <v>104.66</v>
          </cell>
          <cell r="H1779" t="str">
            <v>PINI</v>
          </cell>
        </row>
        <row r="1780">
          <cell r="B1780" t="str">
            <v>13.103.000120.SER</v>
          </cell>
          <cell r="C1780" t="str">
            <v>União CPVC Ø 15 mm</v>
          </cell>
          <cell r="D1780" t="str">
            <v>un</v>
          </cell>
          <cell r="E1780">
            <v>14.63</v>
          </cell>
          <cell r="F1780">
            <v>2.96</v>
          </cell>
          <cell r="G1780">
            <v>17.579999999999998</v>
          </cell>
          <cell r="H1780" t="str">
            <v>PINI</v>
          </cell>
        </row>
        <row r="1781">
          <cell r="B1781" t="str">
            <v>13.103.000121.SER</v>
          </cell>
          <cell r="C1781" t="str">
            <v>União CPVC Ø 22 mm</v>
          </cell>
          <cell r="D1781" t="str">
            <v>un</v>
          </cell>
          <cell r="E1781">
            <v>17.79</v>
          </cell>
          <cell r="F1781">
            <v>2.96</v>
          </cell>
          <cell r="G1781">
            <v>20.75</v>
          </cell>
          <cell r="H1781" t="str">
            <v>PINI</v>
          </cell>
        </row>
        <row r="1782">
          <cell r="B1782" t="str">
            <v>13.103.000122.SER</v>
          </cell>
          <cell r="C1782" t="str">
            <v>União CPVC Ø 28 mm</v>
          </cell>
          <cell r="D1782" t="str">
            <v>un</v>
          </cell>
          <cell r="E1782">
            <v>27.62</v>
          </cell>
          <cell r="F1782">
            <v>2.96</v>
          </cell>
          <cell r="G1782">
            <v>30.58</v>
          </cell>
          <cell r="H1782" t="str">
            <v>PINI</v>
          </cell>
        </row>
        <row r="1783">
          <cell r="B1783" t="str">
            <v>13.103.000150.SER</v>
          </cell>
          <cell r="C1783" t="str">
            <v>Joelho de transição CPVC Ø 15 mm x 1/2"</v>
          </cell>
          <cell r="D1783" t="str">
            <v>un</v>
          </cell>
          <cell r="E1783">
            <v>27.03</v>
          </cell>
          <cell r="F1783">
            <v>3.94</v>
          </cell>
          <cell r="G1783">
            <v>30.97</v>
          </cell>
          <cell r="H1783" t="str">
            <v>PINI</v>
          </cell>
        </row>
        <row r="1784">
          <cell r="B1784" t="str">
            <v>13.103.000151.SER</v>
          </cell>
          <cell r="C1784" t="str">
            <v>Joelho de transição CPVC Ø 22 mm x 3/4"</v>
          </cell>
          <cell r="D1784" t="str">
            <v>un</v>
          </cell>
          <cell r="E1784">
            <v>17.579999999999998</v>
          </cell>
          <cell r="F1784">
            <v>3.94</v>
          </cell>
          <cell r="G1784">
            <v>21.52</v>
          </cell>
          <cell r="H1784" t="str">
            <v>PINI</v>
          </cell>
        </row>
        <row r="1785">
          <cell r="B1785" t="str">
            <v>13.103.000160.SER</v>
          </cell>
          <cell r="C1785" t="str">
            <v>Adaptador CPVC Ø 15 mm</v>
          </cell>
          <cell r="D1785" t="str">
            <v>un</v>
          </cell>
          <cell r="E1785">
            <v>6.15</v>
          </cell>
          <cell r="F1785">
            <v>2.96</v>
          </cell>
          <cell r="G1785">
            <v>9.11</v>
          </cell>
          <cell r="H1785" t="str">
            <v>PINI</v>
          </cell>
        </row>
        <row r="1786">
          <cell r="B1786" t="str">
            <v>13.103.000161.SER</v>
          </cell>
          <cell r="C1786" t="str">
            <v>Adaptador CPVC Ø 22 mm</v>
          </cell>
          <cell r="D1786" t="str">
            <v>un</v>
          </cell>
          <cell r="E1786">
            <v>7.07</v>
          </cell>
          <cell r="F1786">
            <v>2.96</v>
          </cell>
          <cell r="G1786">
            <v>10.029999999999999</v>
          </cell>
          <cell r="H1786" t="str">
            <v>PINI</v>
          </cell>
        </row>
        <row r="1787">
          <cell r="B1787" t="str">
            <v>13.103.000170.SER</v>
          </cell>
          <cell r="C1787" t="str">
            <v>Bucha de redução CPVC Ø 22 mm x 15 mm</v>
          </cell>
          <cell r="D1787" t="str">
            <v>un</v>
          </cell>
          <cell r="E1787">
            <v>2.4500000000000002</v>
          </cell>
          <cell r="F1787">
            <v>2.96</v>
          </cell>
          <cell r="G1787">
            <v>5.41</v>
          </cell>
          <cell r="H1787" t="str">
            <v>PINI</v>
          </cell>
        </row>
        <row r="1788">
          <cell r="B1788" t="str">
            <v>13.103.000171.SER</v>
          </cell>
          <cell r="C1788" t="str">
            <v>Bucha de redução CPVC Ø 28 mm x 22 mm</v>
          </cell>
          <cell r="D1788" t="str">
            <v>un</v>
          </cell>
          <cell r="E1788">
            <v>4.42</v>
          </cell>
          <cell r="F1788">
            <v>2.96</v>
          </cell>
          <cell r="G1788">
            <v>7.38</v>
          </cell>
          <cell r="H1788" t="str">
            <v>PINI</v>
          </cell>
        </row>
        <row r="1789">
          <cell r="B1789" t="str">
            <v>13.103.000172.SER</v>
          </cell>
          <cell r="C1789" t="str">
            <v>Bucha de redução CPVC Ø 35 mm x 28 mm</v>
          </cell>
          <cell r="D1789" t="str">
            <v>un</v>
          </cell>
          <cell r="E1789">
            <v>56.61</v>
          </cell>
          <cell r="F1789">
            <v>4.5999999999999996</v>
          </cell>
          <cell r="G1789">
            <v>61.21</v>
          </cell>
          <cell r="H1789" t="str">
            <v>PINI</v>
          </cell>
        </row>
        <row r="1790">
          <cell r="B1790" t="str">
            <v>13.103.000173.SER</v>
          </cell>
          <cell r="C1790" t="str">
            <v>Bucha de redução CPVC Ø 42 mm x 35 mm</v>
          </cell>
          <cell r="D1790" t="str">
            <v>un</v>
          </cell>
          <cell r="E1790">
            <v>62.67</v>
          </cell>
          <cell r="F1790">
            <v>4.5999999999999996</v>
          </cell>
          <cell r="G1790">
            <v>67.260000000000005</v>
          </cell>
          <cell r="H1790" t="str">
            <v>PINI</v>
          </cell>
        </row>
        <row r="1791">
          <cell r="B1791" t="str">
            <v>13.103.000174.SER</v>
          </cell>
          <cell r="C1791" t="str">
            <v>Bucha de redução CPVC Ø 54 mm x 42 mm</v>
          </cell>
          <cell r="D1791" t="str">
            <v>un</v>
          </cell>
          <cell r="E1791">
            <v>63.73</v>
          </cell>
          <cell r="F1791">
            <v>4.5999999999999996</v>
          </cell>
          <cell r="G1791">
            <v>68.33</v>
          </cell>
          <cell r="H1791" t="str">
            <v>PINI</v>
          </cell>
        </row>
        <row r="1792">
          <cell r="B1792" t="str">
            <v>13.103.000180.SER</v>
          </cell>
          <cell r="C1792" t="str">
            <v>Cap (tampão) CPVC Ø 15 mm</v>
          </cell>
          <cell r="D1792" t="str">
            <v>un</v>
          </cell>
          <cell r="E1792">
            <v>2.66</v>
          </cell>
          <cell r="F1792">
            <v>1.48</v>
          </cell>
          <cell r="G1792">
            <v>4.1399999999999997</v>
          </cell>
          <cell r="H1792" t="str">
            <v>PINI</v>
          </cell>
        </row>
        <row r="1793">
          <cell r="B1793" t="str">
            <v>13.103.000181.SER</v>
          </cell>
          <cell r="C1793" t="str">
            <v>Cap (tampão) CPVC Ø 54 mm</v>
          </cell>
          <cell r="D1793" t="str">
            <v>un</v>
          </cell>
          <cell r="E1793">
            <v>33.369999999999997</v>
          </cell>
          <cell r="F1793">
            <v>2.2999999999999998</v>
          </cell>
          <cell r="G1793">
            <v>35.67</v>
          </cell>
          <cell r="H1793" t="str">
            <v>PINI</v>
          </cell>
        </row>
        <row r="1794">
          <cell r="B1794" t="str">
            <v>13.103.000190.SER</v>
          </cell>
          <cell r="C1794" t="str">
            <v>Conector CPVC Ø 22 mm x 3/4"</v>
          </cell>
          <cell r="D1794" t="str">
            <v>un</v>
          </cell>
          <cell r="E1794">
            <v>27.38</v>
          </cell>
          <cell r="F1794">
            <v>2.96</v>
          </cell>
          <cell r="G1794">
            <v>30.33</v>
          </cell>
          <cell r="H1794" t="str">
            <v>PINI</v>
          </cell>
        </row>
        <row r="1795">
          <cell r="B1795" t="str">
            <v>13.103.000191.SER</v>
          </cell>
          <cell r="C1795" t="str">
            <v>Conector CPVC Ø 28 mm x 1"</v>
          </cell>
          <cell r="D1795" t="str">
            <v>un</v>
          </cell>
          <cell r="E1795">
            <v>43.65</v>
          </cell>
          <cell r="F1795">
            <v>2.96</v>
          </cell>
          <cell r="G1795">
            <v>46.61</v>
          </cell>
          <cell r="H1795" t="str">
            <v>PINI</v>
          </cell>
        </row>
        <row r="1796">
          <cell r="B1796" t="str">
            <v>13.103.000200.SER</v>
          </cell>
          <cell r="C1796" t="str">
            <v>Joelho 45° CPVC Ø 15 mm</v>
          </cell>
          <cell r="D1796" t="str">
            <v>un</v>
          </cell>
          <cell r="E1796">
            <v>5.0599999999999996</v>
          </cell>
          <cell r="F1796">
            <v>2.96</v>
          </cell>
          <cell r="G1796">
            <v>8.02</v>
          </cell>
          <cell r="H1796" t="str">
            <v>PINI</v>
          </cell>
        </row>
        <row r="1797">
          <cell r="B1797" t="str">
            <v>13.103.000201.SER</v>
          </cell>
          <cell r="C1797" t="str">
            <v>Joelho 45° CPVC Ø 22 mm</v>
          </cell>
          <cell r="D1797" t="str">
            <v>un</v>
          </cell>
          <cell r="E1797">
            <v>8.0500000000000007</v>
          </cell>
          <cell r="F1797">
            <v>2.96</v>
          </cell>
          <cell r="G1797">
            <v>11.01</v>
          </cell>
          <cell r="H1797" t="str">
            <v>PINI</v>
          </cell>
        </row>
        <row r="1798">
          <cell r="B1798" t="str">
            <v>13.103.000202.SER</v>
          </cell>
          <cell r="C1798" t="str">
            <v>Joelho 45° CPVC Ø 28 mm</v>
          </cell>
          <cell r="D1798" t="str">
            <v>un</v>
          </cell>
          <cell r="E1798">
            <v>12.3</v>
          </cell>
          <cell r="F1798">
            <v>2.96</v>
          </cell>
          <cell r="G1798">
            <v>15.26</v>
          </cell>
          <cell r="H1798" t="str">
            <v>PINI</v>
          </cell>
        </row>
        <row r="1799">
          <cell r="B1799">
            <v>0</v>
          </cell>
          <cell r="C1799">
            <v>0</v>
          </cell>
          <cell r="D1799">
            <v>0</v>
          </cell>
          <cell r="E1799">
            <v>0</v>
          </cell>
          <cell r="F1799">
            <v>0</v>
          </cell>
          <cell r="G1799">
            <v>0</v>
          </cell>
          <cell r="H1799" t="str">
            <v>PINI</v>
          </cell>
        </row>
        <row r="1800">
          <cell r="B1800" t="str">
            <v>13.105</v>
          </cell>
          <cell r="C1800" t="str">
            <v>Tubos e conexões em PPR</v>
          </cell>
          <cell r="D1800">
            <v>0</v>
          </cell>
          <cell r="E1800">
            <v>0</v>
          </cell>
          <cell r="F1800">
            <v>0</v>
          </cell>
          <cell r="G1800">
            <v>0</v>
          </cell>
          <cell r="H1800" t="str">
            <v>PINI</v>
          </cell>
        </row>
        <row r="1801">
          <cell r="B1801" t="str">
            <v>13.105.000010.SER</v>
          </cell>
          <cell r="C1801" t="str">
            <v>Tubo PPR PN-12 pressão 12 kgf/cm² Ø 20 mm</v>
          </cell>
          <cell r="D1801" t="str">
            <v>m</v>
          </cell>
          <cell r="E1801">
            <v>10.91</v>
          </cell>
          <cell r="F1801">
            <v>3.12</v>
          </cell>
          <cell r="G1801">
            <v>14.03</v>
          </cell>
          <cell r="H1801" t="str">
            <v>PINI</v>
          </cell>
        </row>
        <row r="1802">
          <cell r="B1802" t="str">
            <v>13.105.000011.SER</v>
          </cell>
          <cell r="C1802" t="str">
            <v>Tubo PPR PN-12 pressão 12 kgf/cm² Ø 25 mm</v>
          </cell>
          <cell r="D1802" t="str">
            <v>m</v>
          </cell>
          <cell r="E1802">
            <v>13.01</v>
          </cell>
          <cell r="F1802">
            <v>4.16</v>
          </cell>
          <cell r="G1802">
            <v>17.170000000000002</v>
          </cell>
          <cell r="H1802" t="str">
            <v>PINI</v>
          </cell>
        </row>
        <row r="1803">
          <cell r="B1803" t="str">
            <v>13.105.000012.SER</v>
          </cell>
          <cell r="C1803" t="str">
            <v>Tubo PPR PN-12 pressão 12 kgf/cm² Ø 32 mm</v>
          </cell>
          <cell r="D1803" t="str">
            <v>m</v>
          </cell>
          <cell r="E1803">
            <v>16.8</v>
          </cell>
          <cell r="F1803">
            <v>4.53</v>
          </cell>
          <cell r="G1803">
            <v>21.33</v>
          </cell>
          <cell r="H1803" t="str">
            <v>PINI</v>
          </cell>
        </row>
        <row r="1804">
          <cell r="B1804" t="str">
            <v>13.105.000013.SER</v>
          </cell>
          <cell r="C1804" t="str">
            <v>Tubo PPR PN-12 pressão 12 kgf/cm² Ø 40 mm</v>
          </cell>
          <cell r="D1804" t="str">
            <v>m</v>
          </cell>
          <cell r="E1804">
            <v>22.49</v>
          </cell>
          <cell r="F1804">
            <v>6.95</v>
          </cell>
          <cell r="G1804">
            <v>29.44</v>
          </cell>
          <cell r="H1804" t="str">
            <v>PINI</v>
          </cell>
        </row>
        <row r="1805">
          <cell r="B1805" t="str">
            <v>13.105.000014.SER</v>
          </cell>
          <cell r="C1805" t="str">
            <v>Tubo PPR PN-12 pressão 12 kgf/cm² Ø 50 mm</v>
          </cell>
          <cell r="D1805" t="str">
            <v>m</v>
          </cell>
          <cell r="E1805">
            <v>34.43</v>
          </cell>
          <cell r="F1805">
            <v>8.33</v>
          </cell>
          <cell r="G1805">
            <v>42.76</v>
          </cell>
          <cell r="H1805" t="str">
            <v>PINI</v>
          </cell>
        </row>
        <row r="1806">
          <cell r="B1806" t="str">
            <v>13.105.000015.SER</v>
          </cell>
          <cell r="C1806" t="str">
            <v>Tubo PPR PN-12 pressão 12 kgf/cm² Ø 63 mm</v>
          </cell>
          <cell r="D1806" t="str">
            <v>m</v>
          </cell>
          <cell r="E1806">
            <v>44.17</v>
          </cell>
          <cell r="F1806">
            <v>10.41</v>
          </cell>
          <cell r="G1806">
            <v>54.59</v>
          </cell>
          <cell r="H1806" t="str">
            <v>PINI</v>
          </cell>
        </row>
        <row r="1807">
          <cell r="B1807" t="str">
            <v>13.105.000016.SER</v>
          </cell>
          <cell r="C1807" t="str">
            <v>Tubo PPR PN-12 pressão 12 kgf/cm² Ø 75 mm</v>
          </cell>
          <cell r="D1807" t="str">
            <v>m</v>
          </cell>
          <cell r="E1807">
            <v>59.1</v>
          </cell>
          <cell r="F1807">
            <v>14.24</v>
          </cell>
          <cell r="G1807">
            <v>73.349999999999994</v>
          </cell>
          <cell r="H1807" t="str">
            <v>PINI</v>
          </cell>
        </row>
        <row r="1808">
          <cell r="B1808" t="str">
            <v>13.105.000017.SER</v>
          </cell>
          <cell r="C1808" t="str">
            <v>Tubo PPR PN-12 pressão 12 kgf/cm² Ø 90 mm</v>
          </cell>
          <cell r="D1808" t="str">
            <v>m</v>
          </cell>
          <cell r="E1808">
            <v>91.91</v>
          </cell>
          <cell r="F1808">
            <v>16.670000000000002</v>
          </cell>
          <cell r="G1808">
            <v>108.58</v>
          </cell>
          <cell r="H1808" t="str">
            <v>PINI</v>
          </cell>
        </row>
        <row r="1809">
          <cell r="B1809" t="str">
            <v>13.105.000018.SER</v>
          </cell>
          <cell r="C1809" t="str">
            <v>Tubo PPR PN-12 pressão 12 kgf/cm² Ø 110 mm</v>
          </cell>
          <cell r="D1809" t="str">
            <v>m</v>
          </cell>
          <cell r="E1809">
            <v>151.32</v>
          </cell>
          <cell r="F1809">
            <v>17.940000000000001</v>
          </cell>
          <cell r="G1809">
            <v>169.25</v>
          </cell>
          <cell r="H1809" t="str">
            <v>PINI</v>
          </cell>
        </row>
        <row r="1810">
          <cell r="B1810" t="str">
            <v>13.105.000019.SER</v>
          </cell>
          <cell r="C1810" t="str">
            <v>Tubo PPR PN-20 pressão 20 kgf/cm² Ø 25 mm</v>
          </cell>
          <cell r="D1810" t="str">
            <v>m</v>
          </cell>
          <cell r="E1810">
            <v>13.88</v>
          </cell>
          <cell r="F1810">
            <v>4.1399999999999997</v>
          </cell>
          <cell r="G1810">
            <v>18.02</v>
          </cell>
          <cell r="H1810" t="str">
            <v>PINI</v>
          </cell>
        </row>
        <row r="1811">
          <cell r="B1811" t="str">
            <v>13.105.000020.SER</v>
          </cell>
          <cell r="C1811" t="str">
            <v>Tubo PPR PN-20 pressão 20 kgf/cm² Ø 32 mm</v>
          </cell>
          <cell r="D1811" t="str">
            <v>m</v>
          </cell>
          <cell r="E1811">
            <v>19.28</v>
          </cell>
          <cell r="F1811">
            <v>4.5</v>
          </cell>
          <cell r="G1811">
            <v>23.78</v>
          </cell>
          <cell r="H1811" t="str">
            <v>PINI</v>
          </cell>
        </row>
        <row r="1812">
          <cell r="B1812" t="str">
            <v>13.105.000021.SER</v>
          </cell>
          <cell r="C1812" t="str">
            <v>Tubo PPR PN-20 pressão 20 kgf/cm² Ø 40 mm</v>
          </cell>
          <cell r="D1812" t="str">
            <v>m</v>
          </cell>
          <cell r="E1812">
            <v>26.63</v>
          </cell>
          <cell r="F1812">
            <v>6.9</v>
          </cell>
          <cell r="G1812">
            <v>33.53</v>
          </cell>
          <cell r="H1812" t="str">
            <v>PINI</v>
          </cell>
        </row>
        <row r="1813">
          <cell r="B1813" t="str">
            <v>13.105.000022.SER</v>
          </cell>
          <cell r="C1813" t="str">
            <v>Tubo PPR PN-20 pressão 20 kgf/cm² Ø 50 mm</v>
          </cell>
          <cell r="D1813" t="str">
            <v>m</v>
          </cell>
          <cell r="E1813">
            <v>35.9</v>
          </cell>
          <cell r="F1813">
            <v>8.2799999999999994</v>
          </cell>
          <cell r="G1813">
            <v>44.18</v>
          </cell>
          <cell r="H1813" t="str">
            <v>PINI</v>
          </cell>
        </row>
        <row r="1814">
          <cell r="B1814" t="str">
            <v>13.105.000023.SER</v>
          </cell>
          <cell r="C1814" t="str">
            <v>Tubo PPR PN-20 pressão 20 kgf/cm² Ø 63 mm</v>
          </cell>
          <cell r="D1814" t="str">
            <v>m</v>
          </cell>
          <cell r="E1814">
            <v>50.12</v>
          </cell>
          <cell r="F1814">
            <v>10.35</v>
          </cell>
          <cell r="G1814">
            <v>60.47</v>
          </cell>
          <cell r="H1814" t="str">
            <v>PINI</v>
          </cell>
        </row>
        <row r="1815">
          <cell r="B1815" t="str">
            <v>13.105.000024.SER</v>
          </cell>
          <cell r="C1815" t="str">
            <v>Tubo PPR PN-20 pressão 20 kgf/cm² Ø 75 mm</v>
          </cell>
          <cell r="D1815" t="str">
            <v>m</v>
          </cell>
          <cell r="E1815">
            <v>107.9</v>
          </cell>
          <cell r="F1815">
            <v>14.16</v>
          </cell>
          <cell r="G1815">
            <v>122.06</v>
          </cell>
          <cell r="H1815" t="str">
            <v>PINI</v>
          </cell>
        </row>
        <row r="1816">
          <cell r="B1816" t="str">
            <v>13.105.000025.SER</v>
          </cell>
          <cell r="C1816" t="str">
            <v>Tubo PPR PN-20 pressão 20 kgf/cm² Ø 90 mm</v>
          </cell>
          <cell r="D1816" t="str">
            <v>m</v>
          </cell>
          <cell r="E1816">
            <v>143.72999999999999</v>
          </cell>
          <cell r="F1816">
            <v>16.559999999999999</v>
          </cell>
          <cell r="G1816">
            <v>160.29</v>
          </cell>
          <cell r="H1816" t="str">
            <v>PINI</v>
          </cell>
        </row>
        <row r="1817">
          <cell r="B1817" t="str">
            <v>13.105.000026.SER</v>
          </cell>
          <cell r="C1817" t="str">
            <v>Tubo PPR PN-20 pressão 20 kgf/cm² Ø 110 mm</v>
          </cell>
          <cell r="D1817" t="str">
            <v>m</v>
          </cell>
          <cell r="E1817">
            <v>213.35</v>
          </cell>
          <cell r="F1817">
            <v>17.940000000000001</v>
          </cell>
          <cell r="G1817">
            <v>231.29</v>
          </cell>
          <cell r="H1817" t="str">
            <v>PINI</v>
          </cell>
        </row>
        <row r="1818">
          <cell r="B1818" t="str">
            <v>13.105.000027.SER</v>
          </cell>
          <cell r="C1818" t="str">
            <v>Tubo PPR PN-25 pressão 25 kgf/cm² Ø 25 mm</v>
          </cell>
          <cell r="D1818" t="str">
            <v>m</v>
          </cell>
          <cell r="E1818">
            <v>18.739999999999998</v>
          </cell>
          <cell r="F1818">
            <v>4.1399999999999997</v>
          </cell>
          <cell r="G1818">
            <v>22.88</v>
          </cell>
          <cell r="H1818" t="str">
            <v>PINI</v>
          </cell>
        </row>
        <row r="1819">
          <cell r="B1819" t="str">
            <v>13.105.000028.SER</v>
          </cell>
          <cell r="C1819" t="str">
            <v>Tubo PPR PN-25 pressão 25 kgf/cm² Ø 32 mm</v>
          </cell>
          <cell r="D1819" t="str">
            <v>m</v>
          </cell>
          <cell r="E1819">
            <v>24.75</v>
          </cell>
          <cell r="F1819">
            <v>4.5</v>
          </cell>
          <cell r="G1819">
            <v>29.25</v>
          </cell>
          <cell r="H1819" t="str">
            <v>PINI</v>
          </cell>
        </row>
        <row r="1820">
          <cell r="B1820" t="str">
            <v>13.105.000029.SER</v>
          </cell>
          <cell r="C1820" t="str">
            <v>Tubo PPR PN-25 pressão 25 kgf/cm² Ø 40 mm</v>
          </cell>
          <cell r="D1820" t="str">
            <v>m</v>
          </cell>
          <cell r="E1820">
            <v>33.03</v>
          </cell>
          <cell r="F1820">
            <v>6.9</v>
          </cell>
          <cell r="G1820">
            <v>39.93</v>
          </cell>
          <cell r="H1820" t="str">
            <v>PINI</v>
          </cell>
        </row>
        <row r="1821">
          <cell r="B1821" t="str">
            <v>13.105.000030.SER</v>
          </cell>
          <cell r="C1821" t="str">
            <v>Tubo PPR PN-25 pressão 25 kgf/cm² Ø 50 mm</v>
          </cell>
          <cell r="D1821" t="str">
            <v>m</v>
          </cell>
          <cell r="E1821">
            <v>45.48</v>
          </cell>
          <cell r="F1821">
            <v>8.2799999999999994</v>
          </cell>
          <cell r="G1821">
            <v>53.75</v>
          </cell>
          <cell r="H1821" t="str">
            <v>PINI</v>
          </cell>
        </row>
        <row r="1822">
          <cell r="B1822" t="str">
            <v>13.105.000031.SER</v>
          </cell>
          <cell r="C1822" t="str">
            <v>Tubo PPR PN-25 pressão 25 kgf/cm² Ø 63 mm</v>
          </cell>
          <cell r="D1822" t="str">
            <v>m</v>
          </cell>
          <cell r="E1822">
            <v>62.28</v>
          </cell>
          <cell r="F1822">
            <v>10.35</v>
          </cell>
          <cell r="G1822">
            <v>72.62</v>
          </cell>
          <cell r="H1822" t="str">
            <v>PINI</v>
          </cell>
        </row>
        <row r="1823">
          <cell r="B1823" t="str">
            <v>13.105.000032.SER</v>
          </cell>
          <cell r="C1823" t="str">
            <v>Tubo PPR PN-25 pressão 25 kgf/cm² Ø 75 mm</v>
          </cell>
          <cell r="D1823" t="str">
            <v>m</v>
          </cell>
          <cell r="E1823">
            <v>110.06</v>
          </cell>
          <cell r="F1823">
            <v>14.16</v>
          </cell>
          <cell r="G1823">
            <v>124.22</v>
          </cell>
          <cell r="H1823" t="str">
            <v>PINI</v>
          </cell>
        </row>
        <row r="1824">
          <cell r="B1824" t="str">
            <v>13.105.000033.SER</v>
          </cell>
          <cell r="C1824" t="str">
            <v>Tubo PPR PN-25 pressão 25 kgf/cm² Ø 90 mm</v>
          </cell>
          <cell r="D1824" t="str">
            <v>m</v>
          </cell>
          <cell r="E1824">
            <v>154.41999999999999</v>
          </cell>
          <cell r="F1824">
            <v>16.559999999999999</v>
          </cell>
          <cell r="G1824">
            <v>170.98</v>
          </cell>
          <cell r="H1824" t="str">
            <v>PINI</v>
          </cell>
        </row>
        <row r="1825">
          <cell r="B1825" t="str">
            <v>13.105.000034.SER</v>
          </cell>
          <cell r="C1825" t="str">
            <v>Tubo PPR PN-25 pressão 25 kgf/cm² Ø 110 mm</v>
          </cell>
          <cell r="D1825" t="str">
            <v>m</v>
          </cell>
          <cell r="E1825">
            <v>228.07</v>
          </cell>
          <cell r="F1825">
            <v>17.940000000000001</v>
          </cell>
          <cell r="G1825">
            <v>246.01</v>
          </cell>
          <cell r="H1825" t="str">
            <v>PINI</v>
          </cell>
        </row>
        <row r="1826">
          <cell r="B1826" t="str">
            <v>13.105.000050.SER</v>
          </cell>
          <cell r="C1826" t="str">
            <v>Adaptador PPR com inserto metálico, transição fêmea-fêmea, Ø 20 mm x 1/2"</v>
          </cell>
          <cell r="D1826" t="str">
            <v>un</v>
          </cell>
          <cell r="E1826">
            <v>13.76</v>
          </cell>
          <cell r="F1826">
            <v>3.71</v>
          </cell>
          <cell r="G1826">
            <v>17.47</v>
          </cell>
          <cell r="H1826" t="str">
            <v>PINI</v>
          </cell>
        </row>
        <row r="1827">
          <cell r="B1827" t="str">
            <v>13.105.000051.SER</v>
          </cell>
          <cell r="C1827" t="str">
            <v>Adaptador PPR com inserto metálico, transição fêmea-fêmea, Ø 25 mm x 3/4"</v>
          </cell>
          <cell r="D1827" t="str">
            <v>un</v>
          </cell>
          <cell r="E1827">
            <v>17.68</v>
          </cell>
          <cell r="F1827">
            <v>3.75</v>
          </cell>
          <cell r="G1827">
            <v>21.43</v>
          </cell>
          <cell r="H1827" t="str">
            <v>PINI</v>
          </cell>
        </row>
        <row r="1828">
          <cell r="B1828" t="str">
            <v>13.105.000052.SER</v>
          </cell>
          <cell r="C1828" t="str">
            <v>Adaptador PPR com inserto metálico, transição fêmea-fêmea, Ø 32 mm x 3/4"</v>
          </cell>
          <cell r="D1828" t="str">
            <v>un</v>
          </cell>
          <cell r="E1828">
            <v>35.369999999999997</v>
          </cell>
          <cell r="F1828">
            <v>5.55</v>
          </cell>
          <cell r="G1828">
            <v>40.93</v>
          </cell>
          <cell r="H1828" t="str">
            <v>PINI</v>
          </cell>
        </row>
        <row r="1829">
          <cell r="B1829" t="str">
            <v>13.105.000053.SER</v>
          </cell>
          <cell r="C1829" t="str">
            <v>Adaptador PPR com inserto metálico, transição fêmea-fêmea, Ø 40 mm x 1 1/4"</v>
          </cell>
          <cell r="D1829" t="str">
            <v>un</v>
          </cell>
          <cell r="E1829">
            <v>93.55</v>
          </cell>
          <cell r="F1829">
            <v>6.57</v>
          </cell>
          <cell r="G1829">
            <v>100.12</v>
          </cell>
          <cell r="H1829" t="str">
            <v>PINI</v>
          </cell>
        </row>
        <row r="1830">
          <cell r="B1830" t="str">
            <v>13.105.000054.SER</v>
          </cell>
          <cell r="C1830" t="str">
            <v>Adaptador PPR com inserto metálico, transição fêmea-fêmea, Ø 50 mm x 1 1/2"</v>
          </cell>
          <cell r="D1830" t="str">
            <v>un</v>
          </cell>
          <cell r="E1830">
            <v>118.37</v>
          </cell>
          <cell r="F1830">
            <v>6.67</v>
          </cell>
          <cell r="G1830">
            <v>125.04</v>
          </cell>
          <cell r="H1830" t="str">
            <v>PINI</v>
          </cell>
        </row>
        <row r="1831">
          <cell r="B1831" t="str">
            <v>13.105.000055.SER</v>
          </cell>
          <cell r="C1831" t="str">
            <v>Adaptador PPR com inserto metálico, transição fêmea-fêmea, Ø 63 mm x 2"</v>
          </cell>
          <cell r="D1831" t="str">
            <v>un</v>
          </cell>
          <cell r="E1831">
            <v>175.21</v>
          </cell>
          <cell r="F1831">
            <v>8.5399999999999991</v>
          </cell>
          <cell r="G1831">
            <v>183.76</v>
          </cell>
          <cell r="H1831" t="str">
            <v>PINI</v>
          </cell>
        </row>
        <row r="1832">
          <cell r="B1832" t="str">
            <v>13.105.000056.SER</v>
          </cell>
          <cell r="C1832" t="str">
            <v>Adaptador PPR com inserto metálico, transição fêmea-fêmea, Ø 75 mm x 2 1/2"</v>
          </cell>
          <cell r="D1832" t="str">
            <v>un</v>
          </cell>
          <cell r="E1832">
            <v>526.89</v>
          </cell>
          <cell r="F1832">
            <v>9.4600000000000009</v>
          </cell>
          <cell r="G1832">
            <v>536.35</v>
          </cell>
          <cell r="H1832" t="str">
            <v>PINI</v>
          </cell>
        </row>
        <row r="1833">
          <cell r="B1833" t="str">
            <v>13.105.000057.SER</v>
          </cell>
          <cell r="C1833" t="str">
            <v>Adaptador PPR com inserto metálico, transição fêmea-fêmea, Ø 90 mm x 3"</v>
          </cell>
          <cell r="D1833" t="str">
            <v>un</v>
          </cell>
          <cell r="E1833">
            <v>561.97</v>
          </cell>
          <cell r="F1833">
            <v>9.59</v>
          </cell>
          <cell r="G1833">
            <v>571.57000000000005</v>
          </cell>
          <cell r="H1833" t="str">
            <v>PINI</v>
          </cell>
        </row>
        <row r="1834">
          <cell r="B1834" t="str">
            <v>13.105.000058.SER</v>
          </cell>
          <cell r="C1834" t="str">
            <v>Adaptador PPR com inserto metálico, transição fêmea-macho, Ø 20 mm x 1/2"</v>
          </cell>
          <cell r="D1834" t="str">
            <v>un</v>
          </cell>
          <cell r="E1834">
            <v>16.48</v>
          </cell>
          <cell r="F1834">
            <v>3.71</v>
          </cell>
          <cell r="G1834">
            <v>20.190000000000001</v>
          </cell>
          <cell r="H1834" t="str">
            <v>PINI</v>
          </cell>
        </row>
        <row r="1835">
          <cell r="B1835" t="str">
            <v>13.105.000059.SER</v>
          </cell>
          <cell r="C1835" t="str">
            <v>Adaptador PPR com inserto metálico, transição fêmea-macho, Ø 25 mm x 3/4"</v>
          </cell>
          <cell r="D1835" t="str">
            <v>un</v>
          </cell>
          <cell r="E1835">
            <v>24.33</v>
          </cell>
          <cell r="F1835">
            <v>3.75</v>
          </cell>
          <cell r="G1835">
            <v>28.08</v>
          </cell>
          <cell r="H1835" t="str">
            <v>PINI</v>
          </cell>
        </row>
        <row r="1836">
          <cell r="B1836" t="str">
            <v>13.105.000060.SER</v>
          </cell>
          <cell r="C1836" t="str">
            <v>Adaptador PPR com inserto metálico, transição fêmea-macho, Ø 32 mm x 1"</v>
          </cell>
          <cell r="D1836" t="str">
            <v>un</v>
          </cell>
          <cell r="E1836">
            <v>34.590000000000003</v>
          </cell>
          <cell r="F1836">
            <v>5.55</v>
          </cell>
          <cell r="G1836">
            <v>40.14</v>
          </cell>
          <cell r="H1836" t="str">
            <v>PINI</v>
          </cell>
        </row>
        <row r="1837">
          <cell r="B1837" t="str">
            <v>13.105.000061.SER</v>
          </cell>
          <cell r="C1837" t="str">
            <v>Adaptador PPR com inserto metálico, transição fêmea-macho, Ø 40 mm x 1 1/4"</v>
          </cell>
          <cell r="D1837" t="str">
            <v>un</v>
          </cell>
          <cell r="E1837">
            <v>94.78</v>
          </cell>
          <cell r="F1837">
            <v>6.57</v>
          </cell>
          <cell r="G1837">
            <v>101.36</v>
          </cell>
          <cell r="H1837" t="str">
            <v>PINI</v>
          </cell>
        </row>
        <row r="1838">
          <cell r="B1838" t="str">
            <v>13.105.000062.SER</v>
          </cell>
          <cell r="C1838" t="str">
            <v>Adaptador PPR com inserto metálico, transição fêmea-macho, Ø 50 mm x 1 1/2"</v>
          </cell>
          <cell r="D1838" t="str">
            <v>un</v>
          </cell>
          <cell r="E1838">
            <v>127.19</v>
          </cell>
          <cell r="F1838">
            <v>6.67</v>
          </cell>
          <cell r="G1838">
            <v>133.86000000000001</v>
          </cell>
          <cell r="H1838" t="str">
            <v>PINI</v>
          </cell>
        </row>
        <row r="1839">
          <cell r="B1839" t="str">
            <v>13.105.000063.SER</v>
          </cell>
          <cell r="C1839" t="str">
            <v>Adaptador PPR com inserto metálico, transição fêmea-macho, Ø 63 mm x 2"</v>
          </cell>
          <cell r="D1839" t="str">
            <v>un</v>
          </cell>
          <cell r="E1839">
            <v>177.54</v>
          </cell>
          <cell r="F1839">
            <v>8.5399999999999991</v>
          </cell>
          <cell r="G1839">
            <v>186.08</v>
          </cell>
          <cell r="H1839" t="str">
            <v>PINI</v>
          </cell>
        </row>
        <row r="1840">
          <cell r="B1840" t="str">
            <v>13.105.000064.SER</v>
          </cell>
          <cell r="C1840" t="str">
            <v>Adaptador PPR com inserto metálico, transição fêmea-macho, Ø 75 mm x 2 1/2"</v>
          </cell>
          <cell r="D1840" t="str">
            <v>un</v>
          </cell>
          <cell r="E1840">
            <v>535.78</v>
          </cell>
          <cell r="F1840">
            <v>9.4600000000000009</v>
          </cell>
          <cell r="G1840">
            <v>545.25</v>
          </cell>
          <cell r="H1840" t="str">
            <v>PINI</v>
          </cell>
        </row>
        <row r="1841">
          <cell r="B1841" t="str">
            <v>13.105.000065.SER</v>
          </cell>
          <cell r="C1841" t="str">
            <v>Adaptador PPR com inserto metálico, transição fêmea-macho, Ø 90 mm x 3"</v>
          </cell>
          <cell r="D1841" t="str">
            <v>un</v>
          </cell>
          <cell r="E1841">
            <v>721.93</v>
          </cell>
          <cell r="F1841">
            <v>9.59</v>
          </cell>
          <cell r="G1841">
            <v>731.52</v>
          </cell>
          <cell r="H1841" t="str">
            <v>PINI</v>
          </cell>
        </row>
        <row r="1842">
          <cell r="B1842" t="str">
            <v>13.105.000066.SER</v>
          </cell>
          <cell r="C1842" t="str">
            <v>Adaptador PPR com inserto metálico, transição fêmea-macho, Ø 110 mm x 4"</v>
          </cell>
          <cell r="D1842" t="str">
            <v>un</v>
          </cell>
          <cell r="E1842">
            <v>1239.49</v>
          </cell>
          <cell r="F1842">
            <v>10.68</v>
          </cell>
          <cell r="G1842">
            <v>1250.1600000000001</v>
          </cell>
          <cell r="H1842" t="str">
            <v>PINI</v>
          </cell>
        </row>
        <row r="1843">
          <cell r="B1843" t="str">
            <v>13.105.000067.SER</v>
          </cell>
          <cell r="C1843" t="str">
            <v>Adaptador de transição PPR macho fêmea, para dry wall, Ø 20 mm x 1/2"</v>
          </cell>
          <cell r="D1843" t="str">
            <v>un</v>
          </cell>
          <cell r="E1843">
            <v>24.59</v>
          </cell>
          <cell r="F1843">
            <v>3.71</v>
          </cell>
          <cell r="G1843">
            <v>28.3</v>
          </cell>
          <cell r="H1843" t="str">
            <v>PINI</v>
          </cell>
        </row>
        <row r="1844">
          <cell r="B1844" t="str">
            <v>13.105.000068.SER</v>
          </cell>
          <cell r="C1844" t="str">
            <v>Adaptador de transição PPR macho fêmea, para dry wall, Ø 25 mm x 3/4"</v>
          </cell>
          <cell r="D1844" t="str">
            <v>un</v>
          </cell>
          <cell r="E1844">
            <v>18.18</v>
          </cell>
          <cell r="F1844">
            <v>3.75</v>
          </cell>
          <cell r="G1844">
            <v>21.92</v>
          </cell>
          <cell r="H1844" t="str">
            <v>PINI</v>
          </cell>
        </row>
        <row r="1845">
          <cell r="B1845" t="str">
            <v>13.105.000069.SER</v>
          </cell>
          <cell r="C1845" t="str">
            <v>Adaptador de transição PPR macho fêmea, para dry wall, Ø 25 mm x 1/2"</v>
          </cell>
          <cell r="D1845" t="str">
            <v>un</v>
          </cell>
          <cell r="E1845">
            <v>22.1</v>
          </cell>
          <cell r="F1845">
            <v>3.75</v>
          </cell>
          <cell r="G1845">
            <v>25.85</v>
          </cell>
          <cell r="H1845" t="str">
            <v>PINI</v>
          </cell>
        </row>
        <row r="1846">
          <cell r="B1846" t="str">
            <v>13.105.000080.SER</v>
          </cell>
          <cell r="C1846" t="str">
            <v>Bucha de redução PPR para água quente Ø 25 x 20 mm</v>
          </cell>
          <cell r="D1846" t="str">
            <v>un</v>
          </cell>
          <cell r="E1846">
            <v>4.9800000000000004</v>
          </cell>
          <cell r="F1846">
            <v>3.81</v>
          </cell>
          <cell r="G1846">
            <v>8.7899999999999991</v>
          </cell>
          <cell r="H1846" t="str">
            <v>PINI</v>
          </cell>
        </row>
        <row r="1847">
          <cell r="B1847" t="str">
            <v>13.105.000081.SER</v>
          </cell>
          <cell r="C1847" t="str">
            <v>Bucha de redução PPR para água quente Ø 32 x 20 mm</v>
          </cell>
          <cell r="D1847" t="str">
            <v>un</v>
          </cell>
          <cell r="E1847">
            <v>6.1</v>
          </cell>
          <cell r="F1847">
            <v>5.62</v>
          </cell>
          <cell r="G1847">
            <v>11.72</v>
          </cell>
          <cell r="H1847" t="str">
            <v>PINI</v>
          </cell>
        </row>
        <row r="1848">
          <cell r="B1848" t="str">
            <v>13.105.000082.SER</v>
          </cell>
          <cell r="C1848" t="str">
            <v>Bucha de redução PPR para água quente Ø 32 x 25 mm</v>
          </cell>
          <cell r="D1848" t="str">
            <v>un</v>
          </cell>
          <cell r="E1848">
            <v>7.31</v>
          </cell>
          <cell r="F1848">
            <v>5.65</v>
          </cell>
          <cell r="G1848">
            <v>12.96</v>
          </cell>
          <cell r="H1848" t="str">
            <v>PINI</v>
          </cell>
        </row>
        <row r="1849">
          <cell r="B1849" t="str">
            <v>13.105.000083.SER</v>
          </cell>
          <cell r="C1849" t="str">
            <v>Bucha de redução PPR para água quente Ø 40 x 25 mm</v>
          </cell>
          <cell r="D1849" t="str">
            <v>un</v>
          </cell>
          <cell r="E1849">
            <v>13.29</v>
          </cell>
          <cell r="F1849">
            <v>5.72</v>
          </cell>
          <cell r="G1849">
            <v>19</v>
          </cell>
          <cell r="H1849" t="str">
            <v>PINI</v>
          </cell>
        </row>
        <row r="1850">
          <cell r="B1850" t="str">
            <v>13.105.000084.SER</v>
          </cell>
          <cell r="C1850" t="str">
            <v>Bucha de redução PPR para água quente Ø 40 x 32 mm</v>
          </cell>
          <cell r="D1850" t="str">
            <v>un</v>
          </cell>
          <cell r="E1850">
            <v>14.49</v>
          </cell>
          <cell r="F1850">
            <v>7.52</v>
          </cell>
          <cell r="G1850">
            <v>22.02</v>
          </cell>
          <cell r="H1850" t="str">
            <v>PINI</v>
          </cell>
        </row>
        <row r="1851">
          <cell r="B1851" t="str">
            <v>13.105.000085.SER</v>
          </cell>
          <cell r="C1851" t="str">
            <v>Bucha de redução PPR para água quente Ø 50 x 40 mm</v>
          </cell>
          <cell r="D1851" t="str">
            <v>un</v>
          </cell>
          <cell r="E1851">
            <v>18.63</v>
          </cell>
          <cell r="F1851">
            <v>7.66</v>
          </cell>
          <cell r="G1851">
            <v>26.28</v>
          </cell>
          <cell r="H1851" t="str">
            <v>PINI</v>
          </cell>
        </row>
        <row r="1852">
          <cell r="B1852" t="str">
            <v>13.105.000086.SER</v>
          </cell>
          <cell r="C1852" t="str">
            <v>Bucha de redução PPR para água quente Ø 63 x 40 mm</v>
          </cell>
          <cell r="D1852" t="str">
            <v>un</v>
          </cell>
          <cell r="E1852">
            <v>37.07</v>
          </cell>
          <cell r="F1852">
            <v>9.56</v>
          </cell>
          <cell r="G1852">
            <v>46.63</v>
          </cell>
          <cell r="H1852" t="str">
            <v>PINI</v>
          </cell>
        </row>
        <row r="1853">
          <cell r="B1853" t="str">
            <v>13.105.000087.SER</v>
          </cell>
          <cell r="C1853" t="str">
            <v>Bucha de redução PPR para água quente Ø 63 x 50 mm</v>
          </cell>
          <cell r="D1853" t="str">
            <v>un</v>
          </cell>
          <cell r="E1853">
            <v>36.58</v>
          </cell>
          <cell r="F1853">
            <v>9.6300000000000008</v>
          </cell>
          <cell r="G1853">
            <v>46.21</v>
          </cell>
          <cell r="H1853" t="str">
            <v>PINI</v>
          </cell>
        </row>
        <row r="1854">
          <cell r="B1854" t="str">
            <v>13.105.000088.SER</v>
          </cell>
          <cell r="C1854" t="str">
            <v>Bucha de redução PPR para água quente Ø 75 x 63 mm</v>
          </cell>
          <cell r="D1854" t="str">
            <v>un</v>
          </cell>
          <cell r="E1854">
            <v>62.55</v>
          </cell>
          <cell r="F1854">
            <v>11.6</v>
          </cell>
          <cell r="G1854">
            <v>74.150000000000006</v>
          </cell>
          <cell r="H1854" t="str">
            <v>PINI</v>
          </cell>
        </row>
        <row r="1855">
          <cell r="B1855" t="str">
            <v>13.105.000089.SER</v>
          </cell>
          <cell r="C1855" t="str">
            <v>Bucha de redução PPR para água quente Ø 90 x 75 mm</v>
          </cell>
          <cell r="D1855" t="str">
            <v>un</v>
          </cell>
          <cell r="E1855">
            <v>98.43</v>
          </cell>
          <cell r="F1855">
            <v>11.83</v>
          </cell>
          <cell r="G1855">
            <v>110.26</v>
          </cell>
          <cell r="H1855" t="str">
            <v>PINI</v>
          </cell>
        </row>
        <row r="1856">
          <cell r="B1856" t="str">
            <v>13.105.000100.SER</v>
          </cell>
          <cell r="C1856" t="str">
            <v>Cap (tampão) PPR para água quente Ø 20 mm</v>
          </cell>
          <cell r="D1856" t="str">
            <v>un</v>
          </cell>
          <cell r="E1856">
            <v>2.7</v>
          </cell>
          <cell r="F1856">
            <v>1.9</v>
          </cell>
          <cell r="G1856">
            <v>4.5999999999999996</v>
          </cell>
          <cell r="H1856" t="str">
            <v>PINI</v>
          </cell>
        </row>
        <row r="1857">
          <cell r="B1857" t="str">
            <v>13.105.000101.SER</v>
          </cell>
          <cell r="C1857" t="str">
            <v>Cap (tampão) PPR para água quente Ø 25 mm</v>
          </cell>
          <cell r="D1857" t="str">
            <v>un</v>
          </cell>
          <cell r="E1857">
            <v>4.1100000000000003</v>
          </cell>
          <cell r="F1857">
            <v>1.93</v>
          </cell>
          <cell r="G1857">
            <v>6.04</v>
          </cell>
          <cell r="H1857" t="str">
            <v>PINI</v>
          </cell>
        </row>
        <row r="1858">
          <cell r="B1858" t="str">
            <v>13.105.000102.SER</v>
          </cell>
          <cell r="C1858" t="str">
            <v>Cap (tampão) PPR para água quente Ø 32 mm</v>
          </cell>
          <cell r="D1858" t="str">
            <v>un</v>
          </cell>
          <cell r="E1858">
            <v>5.97</v>
          </cell>
          <cell r="F1858">
            <v>3.75</v>
          </cell>
          <cell r="G1858">
            <v>9.7100000000000009</v>
          </cell>
          <cell r="H1858" t="str">
            <v>PINI</v>
          </cell>
        </row>
        <row r="1859">
          <cell r="B1859" t="str">
            <v>13.105.000103.SER</v>
          </cell>
          <cell r="C1859" t="str">
            <v>Cap (tampão) PPR para água quente Ø 40 mm</v>
          </cell>
          <cell r="D1859" t="str">
            <v>un</v>
          </cell>
          <cell r="E1859">
            <v>11.58</v>
          </cell>
          <cell r="F1859">
            <v>3.78</v>
          </cell>
          <cell r="G1859">
            <v>15.36</v>
          </cell>
          <cell r="H1859" t="str">
            <v>PINI</v>
          </cell>
        </row>
        <row r="1860">
          <cell r="B1860" t="str">
            <v>13.105.000104.SER</v>
          </cell>
          <cell r="C1860" t="str">
            <v>Cap (tampão) PPR para água quente Ø 50 mm</v>
          </cell>
          <cell r="D1860" t="str">
            <v>un</v>
          </cell>
          <cell r="E1860">
            <v>20.89</v>
          </cell>
          <cell r="F1860">
            <v>3.88</v>
          </cell>
          <cell r="G1860">
            <v>24.77</v>
          </cell>
          <cell r="H1860" t="str">
            <v>PINI</v>
          </cell>
        </row>
        <row r="1861">
          <cell r="B1861" t="str">
            <v>13.105.000105.SER</v>
          </cell>
          <cell r="C1861" t="str">
            <v>Cap (tampão) PPR para água quente Ø 63 mm</v>
          </cell>
          <cell r="D1861" t="str">
            <v>un</v>
          </cell>
          <cell r="E1861">
            <v>31.12</v>
          </cell>
          <cell r="F1861">
            <v>5.75</v>
          </cell>
          <cell r="G1861">
            <v>36.869999999999997</v>
          </cell>
          <cell r="H1861" t="str">
            <v>PINI</v>
          </cell>
        </row>
        <row r="1862">
          <cell r="B1862" t="str">
            <v>13.105.000106.SER</v>
          </cell>
          <cell r="C1862" t="str">
            <v>Cap (tampão) PPR para água quente Ø 75 mm</v>
          </cell>
          <cell r="D1862" t="str">
            <v>un</v>
          </cell>
          <cell r="E1862">
            <v>73.53</v>
          </cell>
          <cell r="F1862">
            <v>5.85</v>
          </cell>
          <cell r="G1862">
            <v>79.37</v>
          </cell>
          <cell r="H1862" t="str">
            <v>PINI</v>
          </cell>
        </row>
        <row r="1863">
          <cell r="B1863" t="str">
            <v>13.105.000107.SER</v>
          </cell>
          <cell r="C1863" t="str">
            <v>Cap (tampão) PPR para água quente Ø 90 mm</v>
          </cell>
          <cell r="D1863" t="str">
            <v>un</v>
          </cell>
          <cell r="E1863">
            <v>114.61</v>
          </cell>
          <cell r="F1863">
            <v>5.98</v>
          </cell>
          <cell r="G1863">
            <v>120.59</v>
          </cell>
          <cell r="H1863" t="str">
            <v>PINI</v>
          </cell>
        </row>
        <row r="1864">
          <cell r="B1864" t="str">
            <v>13.105.000108.SER</v>
          </cell>
          <cell r="C1864" t="str">
            <v>Cap (tampão) PPR para água quente Ø 110 mm</v>
          </cell>
          <cell r="D1864" t="str">
            <v>un</v>
          </cell>
          <cell r="E1864">
            <v>215.66</v>
          </cell>
          <cell r="F1864">
            <v>6.24</v>
          </cell>
          <cell r="G1864">
            <v>221.9</v>
          </cell>
          <cell r="H1864" t="str">
            <v>PINI</v>
          </cell>
        </row>
        <row r="1865">
          <cell r="B1865" t="str">
            <v>13.105.000120.SER</v>
          </cell>
          <cell r="C1865" t="str">
            <v>Curva de transposição PPR macho-macho Ø 20 mm</v>
          </cell>
          <cell r="D1865" t="str">
            <v>un</v>
          </cell>
          <cell r="E1865">
            <v>9.98</v>
          </cell>
          <cell r="F1865">
            <v>3.78</v>
          </cell>
          <cell r="G1865">
            <v>13.76</v>
          </cell>
          <cell r="H1865" t="str">
            <v>PINI</v>
          </cell>
        </row>
        <row r="1866">
          <cell r="B1866" t="str">
            <v>13.105.000121.SER</v>
          </cell>
          <cell r="C1866" t="str">
            <v>Curva de transposição PPR macho-macho Ø 25 mm</v>
          </cell>
          <cell r="D1866" t="str">
            <v>un</v>
          </cell>
          <cell r="E1866">
            <v>14.37</v>
          </cell>
          <cell r="F1866">
            <v>3.84</v>
          </cell>
          <cell r="G1866">
            <v>18.22</v>
          </cell>
          <cell r="H1866" t="str">
            <v>PINI</v>
          </cell>
        </row>
        <row r="1867">
          <cell r="B1867" t="str">
            <v>13.105.000130.SER</v>
          </cell>
          <cell r="C1867" t="str">
            <v>Joelho 45 PPR fêmea-fêmea Ø 20 mm</v>
          </cell>
          <cell r="D1867" t="str">
            <v>un</v>
          </cell>
          <cell r="E1867">
            <v>6.45</v>
          </cell>
          <cell r="F1867">
            <v>3.78</v>
          </cell>
          <cell r="G1867">
            <v>10.220000000000001</v>
          </cell>
          <cell r="H1867" t="str">
            <v>PINI</v>
          </cell>
        </row>
        <row r="1868">
          <cell r="B1868" t="str">
            <v>13.105.000131.SER</v>
          </cell>
          <cell r="C1868" t="str">
            <v>Joelho 45 PPR fêmea-fêmea Ø 25 mm</v>
          </cell>
          <cell r="D1868" t="str">
            <v>un</v>
          </cell>
          <cell r="E1868">
            <v>6.6</v>
          </cell>
          <cell r="F1868">
            <v>3.84</v>
          </cell>
          <cell r="G1868">
            <v>10.44</v>
          </cell>
          <cell r="H1868" t="str">
            <v>PINI</v>
          </cell>
        </row>
        <row r="1869">
          <cell r="B1869" t="str">
            <v>13.105.000132.SER</v>
          </cell>
          <cell r="C1869" t="str">
            <v>Joelho 45 PPR fêmea-fêmea Ø 32 mm</v>
          </cell>
          <cell r="D1869" t="str">
            <v>un</v>
          </cell>
          <cell r="E1869">
            <v>11.99</v>
          </cell>
          <cell r="F1869">
            <v>7.46</v>
          </cell>
          <cell r="G1869">
            <v>19.45</v>
          </cell>
          <cell r="H1869" t="str">
            <v>PINI</v>
          </cell>
        </row>
        <row r="1870">
          <cell r="B1870" t="str">
            <v>13.105.000133.SER</v>
          </cell>
          <cell r="C1870" t="str">
            <v>Joelho 45 PPR fêmea-fêmea Ø 40 mm</v>
          </cell>
          <cell r="D1870" t="str">
            <v>un</v>
          </cell>
          <cell r="E1870">
            <v>21.19</v>
          </cell>
          <cell r="F1870">
            <v>7.59</v>
          </cell>
          <cell r="G1870">
            <v>28.78</v>
          </cell>
          <cell r="H1870" t="str">
            <v>PINI</v>
          </cell>
        </row>
        <row r="1871">
          <cell r="B1871" t="str">
            <v>13.105.000134.SER</v>
          </cell>
          <cell r="C1871" t="str">
            <v>Joelho 45 PPR fêmea-fêmea Ø 50 mm</v>
          </cell>
          <cell r="D1871" t="str">
            <v>un</v>
          </cell>
          <cell r="E1871">
            <v>36.869999999999997</v>
          </cell>
          <cell r="F1871">
            <v>7.75</v>
          </cell>
          <cell r="G1871">
            <v>44.63</v>
          </cell>
          <cell r="H1871" t="str">
            <v>PINI</v>
          </cell>
        </row>
        <row r="1872">
          <cell r="B1872" t="str">
            <v>13.105.000135.SER</v>
          </cell>
          <cell r="C1872" t="str">
            <v>Joelho 45 PPR fêmea-fêmea Ø 63 mm</v>
          </cell>
          <cell r="D1872" t="str">
            <v>un</v>
          </cell>
          <cell r="E1872">
            <v>57.59</v>
          </cell>
          <cell r="F1872">
            <v>11.53</v>
          </cell>
          <cell r="G1872">
            <v>69.12</v>
          </cell>
          <cell r="H1872" t="str">
            <v>PINI</v>
          </cell>
        </row>
        <row r="1873">
          <cell r="B1873" t="str">
            <v>13.105.000136.SER</v>
          </cell>
          <cell r="C1873" t="str">
            <v>Joelho 45 PPR fêmea-fêmea Ø 75 mm</v>
          </cell>
          <cell r="D1873" t="str">
            <v>un</v>
          </cell>
          <cell r="E1873">
            <v>119.29</v>
          </cell>
          <cell r="F1873">
            <v>11.7</v>
          </cell>
          <cell r="G1873">
            <v>130.99</v>
          </cell>
          <cell r="H1873" t="str">
            <v>PINI</v>
          </cell>
        </row>
        <row r="1874">
          <cell r="B1874" t="str">
            <v>13.105.000137.SER</v>
          </cell>
          <cell r="C1874" t="str">
            <v>Joelho 45 PPR fêmea-fêmea Ø 90 mm</v>
          </cell>
          <cell r="D1874" t="str">
            <v>un</v>
          </cell>
          <cell r="E1874">
            <v>226.46</v>
          </cell>
          <cell r="F1874">
            <v>11.99</v>
          </cell>
          <cell r="G1874">
            <v>238.45</v>
          </cell>
          <cell r="H1874" t="str">
            <v>PINI</v>
          </cell>
        </row>
        <row r="1875">
          <cell r="B1875" t="str">
            <v>13.105.000138.SER</v>
          </cell>
          <cell r="C1875" t="str">
            <v>Joelho 45 PPR fêmea-fêmea Ø 110 mm</v>
          </cell>
          <cell r="D1875" t="str">
            <v>un</v>
          </cell>
          <cell r="E1875">
            <v>501.87</v>
          </cell>
          <cell r="F1875">
            <v>12.48</v>
          </cell>
          <cell r="G1875">
            <v>514.35</v>
          </cell>
          <cell r="H1875" t="str">
            <v>PINI</v>
          </cell>
        </row>
        <row r="1876">
          <cell r="B1876" t="str">
            <v>13.105.000139.SER</v>
          </cell>
          <cell r="C1876" t="str">
            <v>Joelho 90 PPR fêmea-fêmea Ø 20 mm</v>
          </cell>
          <cell r="D1876" t="str">
            <v>un</v>
          </cell>
          <cell r="E1876">
            <v>2.66</v>
          </cell>
          <cell r="F1876">
            <v>3.78</v>
          </cell>
          <cell r="G1876">
            <v>6.44</v>
          </cell>
          <cell r="H1876" t="str">
            <v>PINI</v>
          </cell>
        </row>
        <row r="1877">
          <cell r="B1877" t="str">
            <v>13.105.000140.SER</v>
          </cell>
          <cell r="C1877" t="str">
            <v>Joelho 90 PPR fêmea-fêmea Ø 25 mm</v>
          </cell>
          <cell r="D1877" t="str">
            <v>un</v>
          </cell>
          <cell r="E1877">
            <v>4.6900000000000004</v>
          </cell>
          <cell r="F1877">
            <v>3.84</v>
          </cell>
          <cell r="G1877">
            <v>8.5299999999999994</v>
          </cell>
          <cell r="H1877" t="str">
            <v>PINI</v>
          </cell>
        </row>
        <row r="1878">
          <cell r="B1878" t="str">
            <v>13.105.000141.SER</v>
          </cell>
          <cell r="C1878" t="str">
            <v>Joelho 90 PPR fêmea-fêmea Ø 32 mm</v>
          </cell>
          <cell r="D1878" t="str">
            <v>un</v>
          </cell>
          <cell r="E1878">
            <v>6.37</v>
          </cell>
          <cell r="F1878">
            <v>7.46</v>
          </cell>
          <cell r="G1878">
            <v>13.83</v>
          </cell>
          <cell r="H1878" t="str">
            <v>PINI</v>
          </cell>
        </row>
        <row r="1879">
          <cell r="B1879" t="str">
            <v>13.105.000142.SER</v>
          </cell>
          <cell r="C1879" t="str">
            <v>Joelho 90 PPR fêmea-fêmea Ø 40 mm</v>
          </cell>
          <cell r="D1879" t="str">
            <v>un</v>
          </cell>
          <cell r="E1879">
            <v>14.44</v>
          </cell>
          <cell r="F1879">
            <v>7.59</v>
          </cell>
          <cell r="G1879">
            <v>22.03</v>
          </cell>
          <cell r="H1879" t="str">
            <v>PINI</v>
          </cell>
        </row>
        <row r="1880">
          <cell r="B1880" t="str">
            <v>13.105.000143.SER</v>
          </cell>
          <cell r="C1880" t="str">
            <v>Joelho 90 PPR fêmea-fêmea Ø 50 mm</v>
          </cell>
          <cell r="D1880" t="str">
            <v>un</v>
          </cell>
          <cell r="E1880">
            <v>25.41</v>
          </cell>
          <cell r="F1880">
            <v>7.75</v>
          </cell>
          <cell r="G1880">
            <v>33.159999999999997</v>
          </cell>
          <cell r="H1880" t="str">
            <v>PINI</v>
          </cell>
        </row>
        <row r="1881">
          <cell r="B1881" t="str">
            <v>13.105.000144.SER</v>
          </cell>
          <cell r="C1881" t="str">
            <v>Joelho 90 PPR fêmea-fêmea Ø 63 mm</v>
          </cell>
          <cell r="D1881" t="str">
            <v>un</v>
          </cell>
          <cell r="E1881">
            <v>35.85</v>
          </cell>
          <cell r="F1881">
            <v>11.53</v>
          </cell>
          <cell r="G1881">
            <v>47.38</v>
          </cell>
          <cell r="H1881" t="str">
            <v>PINI</v>
          </cell>
        </row>
        <row r="1882">
          <cell r="B1882" t="str">
            <v>13.105.000145.SER</v>
          </cell>
          <cell r="C1882" t="str">
            <v>Joelho 90 PPR fêmea-fêmea Ø 75 mm</v>
          </cell>
          <cell r="D1882" t="str">
            <v>un</v>
          </cell>
          <cell r="E1882">
            <v>101.33</v>
          </cell>
          <cell r="F1882">
            <v>11.7</v>
          </cell>
          <cell r="G1882">
            <v>113.02</v>
          </cell>
          <cell r="H1882" t="str">
            <v>PINI</v>
          </cell>
        </row>
        <row r="1883">
          <cell r="B1883" t="str">
            <v>13.105.000146.SER</v>
          </cell>
          <cell r="C1883" t="str">
            <v>Joelho 90 PPR fêmea-fêmea Ø 90 mm</v>
          </cell>
          <cell r="D1883" t="str">
            <v>un</v>
          </cell>
          <cell r="E1883">
            <v>196.81</v>
          </cell>
          <cell r="F1883">
            <v>11.99</v>
          </cell>
          <cell r="G1883">
            <v>208.8</v>
          </cell>
          <cell r="H1883" t="str">
            <v>PINI</v>
          </cell>
        </row>
        <row r="1884">
          <cell r="B1884" t="str">
            <v>13.105.000147.SER</v>
          </cell>
          <cell r="C1884" t="str">
            <v>Joelho 90 PPR fêmea-fêmea Ø 110 mm</v>
          </cell>
          <cell r="D1884" t="str">
            <v>un</v>
          </cell>
          <cell r="E1884">
            <v>436.28</v>
          </cell>
          <cell r="F1884">
            <v>12.48</v>
          </cell>
          <cell r="G1884">
            <v>448.76</v>
          </cell>
          <cell r="H1884" t="str">
            <v>PINI</v>
          </cell>
        </row>
        <row r="1885">
          <cell r="B1885" t="str">
            <v>13.105.000150.SER</v>
          </cell>
          <cell r="C1885" t="str">
            <v>Joelho 90 PPR fêmea-fêmea com inserto metálico Ø 20 mm x 1/2"</v>
          </cell>
          <cell r="D1885" t="str">
            <v>un</v>
          </cell>
          <cell r="E1885">
            <v>10.65</v>
          </cell>
          <cell r="F1885">
            <v>3.71</v>
          </cell>
          <cell r="G1885">
            <v>14.36</v>
          </cell>
          <cell r="H1885" t="str">
            <v>PINI</v>
          </cell>
        </row>
        <row r="1886">
          <cell r="B1886" t="str">
            <v>13.105.000151.SER</v>
          </cell>
          <cell r="C1886" t="str">
            <v>Joelho 90 PPR fêmea-fêmea com inserto metálico Ø 25 mm x 1/2"</v>
          </cell>
          <cell r="D1886" t="str">
            <v>un</v>
          </cell>
          <cell r="E1886">
            <v>15.31</v>
          </cell>
          <cell r="F1886">
            <v>3.75</v>
          </cell>
          <cell r="G1886">
            <v>19.05</v>
          </cell>
          <cell r="H1886" t="str">
            <v>PINI</v>
          </cell>
        </row>
        <row r="1887">
          <cell r="B1887" t="str">
            <v>13.105.000152.SER</v>
          </cell>
          <cell r="C1887" t="str">
            <v>Joelho 90 PPR fêmea-fêmea com inserto metálico Ø 25 mm x 3/4"</v>
          </cell>
          <cell r="D1887" t="str">
            <v>un</v>
          </cell>
          <cell r="E1887">
            <v>14.76</v>
          </cell>
          <cell r="F1887">
            <v>3.75</v>
          </cell>
          <cell r="G1887">
            <v>18.5</v>
          </cell>
          <cell r="H1887" t="str">
            <v>PINI</v>
          </cell>
        </row>
        <row r="1888">
          <cell r="B1888" t="str">
            <v>13.105.000153.SER</v>
          </cell>
          <cell r="C1888" t="str">
            <v>Joelho 90 PPR fêmea-fêmea com inserto metálico Ø 32 mm x 1"</v>
          </cell>
          <cell r="D1888" t="str">
            <v>un</v>
          </cell>
          <cell r="E1888">
            <v>25.02</v>
          </cell>
          <cell r="F1888">
            <v>5.55</v>
          </cell>
          <cell r="G1888">
            <v>30.57</v>
          </cell>
          <cell r="H1888" t="str">
            <v>PINI</v>
          </cell>
        </row>
        <row r="1889">
          <cell r="B1889" t="str">
            <v>13.105.000154.SER</v>
          </cell>
          <cell r="C1889" t="str">
            <v>Joelho 90 PPR fêmea-fêmea com inserto metálico Ø 32 mm x 3/4"</v>
          </cell>
          <cell r="D1889" t="str">
            <v>un</v>
          </cell>
          <cell r="E1889">
            <v>28.82</v>
          </cell>
          <cell r="F1889">
            <v>5.55</v>
          </cell>
          <cell r="G1889">
            <v>34.369999999999997</v>
          </cell>
          <cell r="H1889" t="str">
            <v>PINI</v>
          </cell>
        </row>
        <row r="1890">
          <cell r="B1890" t="str">
            <v>13.105.000170.SER</v>
          </cell>
          <cell r="C1890" t="str">
            <v>Luva PPR fêmea fêmea Ø 20 mm</v>
          </cell>
          <cell r="D1890" t="str">
            <v>un</v>
          </cell>
          <cell r="E1890">
            <v>2.38</v>
          </cell>
          <cell r="F1890">
            <v>3.78</v>
          </cell>
          <cell r="G1890">
            <v>6.15</v>
          </cell>
          <cell r="H1890" t="str">
            <v>PINI</v>
          </cell>
        </row>
        <row r="1891">
          <cell r="B1891" t="str">
            <v>13.105.000171.SER</v>
          </cell>
          <cell r="C1891" t="str">
            <v>Luva PPR fêmea fêmea Ø 25 mm</v>
          </cell>
          <cell r="D1891" t="str">
            <v>un</v>
          </cell>
          <cell r="E1891">
            <v>3.11</v>
          </cell>
          <cell r="F1891">
            <v>3.84</v>
          </cell>
          <cell r="G1891">
            <v>6.95</v>
          </cell>
          <cell r="H1891" t="str">
            <v>PINI</v>
          </cell>
        </row>
        <row r="1892">
          <cell r="B1892" t="str">
            <v>13.105.000172.SER</v>
          </cell>
          <cell r="C1892" t="str">
            <v>Luva PPR fêmea fêmea Ø 32 mm</v>
          </cell>
          <cell r="D1892" t="str">
            <v>un</v>
          </cell>
          <cell r="E1892">
            <v>4.6900000000000004</v>
          </cell>
          <cell r="F1892">
            <v>7.46</v>
          </cell>
          <cell r="G1892">
            <v>12.15</v>
          </cell>
          <cell r="H1892" t="str">
            <v>PINI</v>
          </cell>
        </row>
        <row r="1893">
          <cell r="B1893" t="str">
            <v>13.105.000173.SER</v>
          </cell>
          <cell r="C1893" t="str">
            <v>Luva PPR fêmea fêmea Ø 40 mm</v>
          </cell>
          <cell r="D1893" t="str">
            <v>un</v>
          </cell>
          <cell r="E1893">
            <v>10.55</v>
          </cell>
          <cell r="F1893">
            <v>7.59</v>
          </cell>
          <cell r="G1893">
            <v>18.14</v>
          </cell>
          <cell r="H1893" t="str">
            <v>PINI</v>
          </cell>
        </row>
        <row r="1894">
          <cell r="B1894" t="str">
            <v>13.105.000174.SER</v>
          </cell>
          <cell r="C1894" t="str">
            <v>Luva PPR fêmea fêmea Ø 50 mm</v>
          </cell>
          <cell r="D1894" t="str">
            <v>un</v>
          </cell>
          <cell r="E1894">
            <v>15.93</v>
          </cell>
          <cell r="F1894">
            <v>7.75</v>
          </cell>
          <cell r="G1894">
            <v>23.68</v>
          </cell>
          <cell r="H1894" t="str">
            <v>PINI</v>
          </cell>
        </row>
        <row r="1895">
          <cell r="B1895" t="str">
            <v>13.105.000175.SER</v>
          </cell>
          <cell r="C1895" t="str">
            <v>Luva PPR fêmea fêmea Ø 63 mm</v>
          </cell>
          <cell r="D1895" t="str">
            <v>un</v>
          </cell>
          <cell r="E1895">
            <v>26.48</v>
          </cell>
          <cell r="F1895">
            <v>11.53</v>
          </cell>
          <cell r="G1895">
            <v>38.01</v>
          </cell>
          <cell r="H1895" t="str">
            <v>PINI</v>
          </cell>
        </row>
        <row r="1896">
          <cell r="B1896" t="str">
            <v>13.105.000176.SER</v>
          </cell>
          <cell r="C1896" t="str">
            <v>Luva PPR fêmea fêmea Ø 75 mm</v>
          </cell>
          <cell r="D1896" t="str">
            <v>un</v>
          </cell>
          <cell r="E1896">
            <v>57.69</v>
          </cell>
          <cell r="F1896">
            <v>11.7</v>
          </cell>
          <cell r="G1896">
            <v>69.39</v>
          </cell>
          <cell r="H1896" t="str">
            <v>PINI</v>
          </cell>
        </row>
        <row r="1897">
          <cell r="B1897" t="str">
            <v>13.105.000177.SER</v>
          </cell>
          <cell r="C1897" t="str">
            <v>Luva PPR fêmea fêmea Ø 90 mm</v>
          </cell>
          <cell r="D1897" t="str">
            <v>un</v>
          </cell>
          <cell r="E1897">
            <v>104.06</v>
          </cell>
          <cell r="F1897">
            <v>11.99</v>
          </cell>
          <cell r="G1897">
            <v>116.05</v>
          </cell>
          <cell r="H1897" t="str">
            <v>PINI</v>
          </cell>
        </row>
        <row r="1898">
          <cell r="B1898" t="str">
            <v>13.105.000178.SER</v>
          </cell>
          <cell r="C1898" t="str">
            <v>Luva PPR fêmea fêmea Ø 110 mm</v>
          </cell>
          <cell r="D1898" t="str">
            <v>un</v>
          </cell>
          <cell r="E1898">
            <v>249.38</v>
          </cell>
          <cell r="F1898">
            <v>12.48</v>
          </cell>
          <cell r="G1898">
            <v>261.86</v>
          </cell>
          <cell r="H1898" t="str">
            <v>PINI</v>
          </cell>
        </row>
        <row r="1899">
          <cell r="B1899" t="str">
            <v>13.105.000179.SER</v>
          </cell>
          <cell r="C1899" t="str">
            <v>Tê 90 PPR fêmea fêmea fêmea Ø 20 mm</v>
          </cell>
          <cell r="D1899" t="str">
            <v>un</v>
          </cell>
          <cell r="E1899">
            <v>3.88</v>
          </cell>
          <cell r="F1899">
            <v>5.68</v>
          </cell>
          <cell r="G1899">
            <v>9.56</v>
          </cell>
          <cell r="H1899" t="str">
            <v>PINI</v>
          </cell>
        </row>
        <row r="1900">
          <cell r="B1900" t="str">
            <v>13.105.000180.SER</v>
          </cell>
          <cell r="C1900" t="str">
            <v>Tê 90 PPR fêmea fêmea fêmea Ø 25 mm</v>
          </cell>
          <cell r="D1900" t="str">
            <v>un</v>
          </cell>
          <cell r="E1900">
            <v>6.69</v>
          </cell>
          <cell r="F1900">
            <v>5.78</v>
          </cell>
          <cell r="G1900">
            <v>12.47</v>
          </cell>
          <cell r="H1900" t="str">
            <v>PINI</v>
          </cell>
        </row>
        <row r="1901">
          <cell r="B1901" t="str">
            <v>13.105.000181.SER</v>
          </cell>
          <cell r="C1901" t="str">
            <v>Tê 90 PPR fêmea fêmea fêmea Ø 32 mm</v>
          </cell>
          <cell r="D1901" t="str">
            <v>un</v>
          </cell>
          <cell r="E1901">
            <v>9.74</v>
          </cell>
          <cell r="F1901">
            <v>11.2</v>
          </cell>
          <cell r="G1901">
            <v>20.95</v>
          </cell>
          <cell r="H1901" t="str">
            <v>PINI</v>
          </cell>
        </row>
        <row r="1902">
          <cell r="B1902" t="str">
            <v>13.105.000182.SER</v>
          </cell>
          <cell r="C1902" t="str">
            <v>Tê 90 PPR fêmea fêmea fêmea Ø 40 mm</v>
          </cell>
          <cell r="D1902" t="str">
            <v>un</v>
          </cell>
          <cell r="E1902">
            <v>18.28</v>
          </cell>
          <cell r="F1902">
            <v>11.37</v>
          </cell>
          <cell r="G1902">
            <v>29.65</v>
          </cell>
          <cell r="H1902" t="str">
            <v>PINI</v>
          </cell>
        </row>
        <row r="1903">
          <cell r="B1903" t="str">
            <v>13.105.000183.SER</v>
          </cell>
          <cell r="C1903" t="str">
            <v>Tê 90 PPR fêmea fêmea fêmea Ø 50 mm</v>
          </cell>
          <cell r="D1903" t="str">
            <v>un</v>
          </cell>
          <cell r="E1903">
            <v>33.21</v>
          </cell>
          <cell r="F1903">
            <v>11.63</v>
          </cell>
          <cell r="G1903">
            <v>44.84</v>
          </cell>
          <cell r="H1903" t="str">
            <v>PINI</v>
          </cell>
        </row>
        <row r="1904">
          <cell r="B1904" t="str">
            <v>13.105.000184.SER</v>
          </cell>
          <cell r="C1904" t="str">
            <v>Tê 90 PPR fêmea fêmea fêmea Ø 63 mm</v>
          </cell>
          <cell r="D1904" t="str">
            <v>un</v>
          </cell>
          <cell r="E1904">
            <v>51.02</v>
          </cell>
          <cell r="F1904">
            <v>17.28</v>
          </cell>
          <cell r="G1904">
            <v>68.31</v>
          </cell>
          <cell r="H1904" t="str">
            <v>PINI</v>
          </cell>
        </row>
        <row r="1905">
          <cell r="B1905" t="str">
            <v>13.105.000185.SER</v>
          </cell>
          <cell r="C1905" t="str">
            <v>Tê 90 PPR fêmea fêmea fêmea Ø 75 mm</v>
          </cell>
          <cell r="D1905" t="str">
            <v>un</v>
          </cell>
          <cell r="E1905">
            <v>106.93</v>
          </cell>
          <cell r="F1905">
            <v>17.54</v>
          </cell>
          <cell r="G1905">
            <v>124.47</v>
          </cell>
          <cell r="H1905" t="str">
            <v>PINI</v>
          </cell>
        </row>
        <row r="1906">
          <cell r="B1906" t="str">
            <v>13.105.000186.SER</v>
          </cell>
          <cell r="C1906" t="str">
            <v>Tê 90 PPR fêmea fêmea fêmea Ø 90 mm</v>
          </cell>
          <cell r="D1906" t="str">
            <v>un</v>
          </cell>
          <cell r="E1906">
            <v>225.08</v>
          </cell>
          <cell r="F1906">
            <v>17.97</v>
          </cell>
          <cell r="G1906">
            <v>243.05</v>
          </cell>
          <cell r="H1906" t="str">
            <v>PINI</v>
          </cell>
        </row>
        <row r="1907">
          <cell r="B1907" t="str">
            <v>13.105.000200.SER</v>
          </cell>
          <cell r="C1907" t="str">
            <v>Tê central PPR fêmea fêmea fêmea com inserto metálico Ø 25 mm x 1/2"</v>
          </cell>
          <cell r="D1907" t="str">
            <v>un</v>
          </cell>
          <cell r="E1907">
            <v>23.32</v>
          </cell>
          <cell r="F1907">
            <v>5.65</v>
          </cell>
          <cell r="G1907">
            <v>28.98</v>
          </cell>
          <cell r="H1907" t="str">
            <v>PINI</v>
          </cell>
        </row>
        <row r="1908">
          <cell r="B1908" t="str">
            <v>13.105.000201.SER</v>
          </cell>
          <cell r="C1908" t="str">
            <v>Tê central PPR fêmea fêmea fêmea com inserto metálico Ø 25 mm x 3/4"</v>
          </cell>
          <cell r="D1908" t="str">
            <v>un</v>
          </cell>
          <cell r="E1908">
            <v>24.47</v>
          </cell>
          <cell r="F1908">
            <v>5.65</v>
          </cell>
          <cell r="G1908">
            <v>30.12</v>
          </cell>
          <cell r="H1908" t="str">
            <v>PINI</v>
          </cell>
        </row>
        <row r="1909">
          <cell r="B1909" t="str">
            <v>13.105.000220.SER</v>
          </cell>
          <cell r="C1909" t="str">
            <v>Tê de redução central PPR fêmea fêmea fêmea Ø 25 x 20 mm</v>
          </cell>
          <cell r="D1909" t="str">
            <v>un</v>
          </cell>
          <cell r="E1909">
            <v>7.29</v>
          </cell>
          <cell r="F1909">
            <v>5.75</v>
          </cell>
          <cell r="G1909">
            <v>13.04</v>
          </cell>
          <cell r="H1909" t="str">
            <v>PINI</v>
          </cell>
        </row>
        <row r="1910">
          <cell r="B1910" t="str">
            <v>13.105.000221.SER</v>
          </cell>
          <cell r="C1910" t="str">
            <v>Tê de redução central PPR fêmea fêmea fêmea Ø 75 x 63 mm</v>
          </cell>
          <cell r="D1910" t="str">
            <v>un</v>
          </cell>
          <cell r="E1910">
            <v>119.58</v>
          </cell>
          <cell r="F1910">
            <v>17.45</v>
          </cell>
          <cell r="G1910">
            <v>137.02000000000001</v>
          </cell>
          <cell r="H1910" t="str">
            <v>PINI</v>
          </cell>
        </row>
        <row r="1911">
          <cell r="B1911" t="str">
            <v>13.105.000222.SER</v>
          </cell>
          <cell r="C1911" t="str">
            <v>Tê de redução central PPR fêmea fêmea fêmea Ø 90 x 63 mm</v>
          </cell>
          <cell r="D1911" t="str">
            <v>un</v>
          </cell>
          <cell r="E1911">
            <v>239.24</v>
          </cell>
          <cell r="F1911">
            <v>17.739999999999998</v>
          </cell>
          <cell r="G1911">
            <v>256.98</v>
          </cell>
          <cell r="H1911" t="str">
            <v>PINI</v>
          </cell>
        </row>
        <row r="1912">
          <cell r="B1912" t="str">
            <v>13.105.000223.SER</v>
          </cell>
          <cell r="C1912" t="str">
            <v>Tê de redução central PPR fêmea fêmea fêmea Ø 90 x 75 mm</v>
          </cell>
          <cell r="D1912" t="str">
            <v>un</v>
          </cell>
          <cell r="E1912">
            <v>239.24</v>
          </cell>
          <cell r="F1912">
            <v>17.84</v>
          </cell>
          <cell r="G1912">
            <v>257.08</v>
          </cell>
          <cell r="H1912" t="str">
            <v>PINI</v>
          </cell>
        </row>
        <row r="1913">
          <cell r="B1913" t="str">
            <v>13.105.000224.SER</v>
          </cell>
          <cell r="C1913" t="str">
            <v>Tê de redução central PPR fêmea fêmea fêmea Ø 32 x 25 mm</v>
          </cell>
          <cell r="D1913" t="str">
            <v>un</v>
          </cell>
          <cell r="E1913">
            <v>12.11</v>
          </cell>
          <cell r="F1913">
            <v>9.4</v>
          </cell>
          <cell r="G1913">
            <v>21.51</v>
          </cell>
          <cell r="H1913" t="str">
            <v>PINI</v>
          </cell>
        </row>
        <row r="1914">
          <cell r="B1914" t="str">
            <v>13.105.000225.SER</v>
          </cell>
          <cell r="C1914" t="str">
            <v>Tê de redução central PPR fêmea fêmea fêmea Ø 40 x 25 mm</v>
          </cell>
          <cell r="D1914" t="str">
            <v>un</v>
          </cell>
          <cell r="E1914">
            <v>18.63</v>
          </cell>
          <cell r="F1914">
            <v>9.49</v>
          </cell>
          <cell r="G1914">
            <v>28.12</v>
          </cell>
          <cell r="H1914" t="str">
            <v>PINI</v>
          </cell>
        </row>
        <row r="1915">
          <cell r="B1915" t="str">
            <v>13.105.000226.SER</v>
          </cell>
          <cell r="C1915" t="str">
            <v>Tê de redução central PPR fêmea fêmea fêmea Ø 40 x 32 mm</v>
          </cell>
          <cell r="D1915" t="str">
            <v>un</v>
          </cell>
          <cell r="E1915">
            <v>18.63</v>
          </cell>
          <cell r="F1915">
            <v>11.3</v>
          </cell>
          <cell r="G1915">
            <v>29.93</v>
          </cell>
          <cell r="H1915" t="str">
            <v>PINI</v>
          </cell>
        </row>
        <row r="1916">
          <cell r="B1916" t="str">
            <v>13.105.000227.SER</v>
          </cell>
          <cell r="C1916" t="str">
            <v>Tê de redução central PPR fêmea fêmea fêmea Ø 50 x 32 mm</v>
          </cell>
          <cell r="D1916" t="str">
            <v>un</v>
          </cell>
          <cell r="E1916">
            <v>27.81</v>
          </cell>
          <cell r="F1916">
            <v>11.5</v>
          </cell>
          <cell r="G1916">
            <v>39.31</v>
          </cell>
          <cell r="H1916" t="str">
            <v>PINI</v>
          </cell>
        </row>
        <row r="1917">
          <cell r="B1917" t="str">
            <v>13.105.000228.SER</v>
          </cell>
          <cell r="C1917" t="str">
            <v>Tê de redução central PPR fêmea fêmea fêmea Ø 50 x 40 mm</v>
          </cell>
          <cell r="D1917" t="str">
            <v>un</v>
          </cell>
          <cell r="E1917">
            <v>24.55</v>
          </cell>
          <cell r="F1917">
            <v>11.56</v>
          </cell>
          <cell r="G1917">
            <v>36.119999999999997</v>
          </cell>
          <cell r="H1917" t="str">
            <v>PINI</v>
          </cell>
        </row>
        <row r="1918">
          <cell r="B1918" t="str">
            <v>13.105.000229.SER</v>
          </cell>
          <cell r="C1918" t="str">
            <v>Tê de redução central PPR fêmea fêmea fêmea Ø 63 x 40 mm</v>
          </cell>
          <cell r="D1918" t="str">
            <v>un</v>
          </cell>
          <cell r="E1918">
            <v>43.04</v>
          </cell>
          <cell r="F1918">
            <v>15.31</v>
          </cell>
          <cell r="G1918">
            <v>58.35</v>
          </cell>
          <cell r="H1918" t="str">
            <v>PINI</v>
          </cell>
        </row>
        <row r="1919">
          <cell r="B1919" t="str">
            <v>13.105.000230.SER</v>
          </cell>
          <cell r="C1919" t="str">
            <v>Tê de redução central PPR fêmea fêmea fêmea Ø 63 x 50 mm</v>
          </cell>
          <cell r="D1919" t="str">
            <v>un</v>
          </cell>
          <cell r="E1919">
            <v>53.48</v>
          </cell>
          <cell r="F1919">
            <v>15.41</v>
          </cell>
          <cell r="G1919">
            <v>68.89</v>
          </cell>
          <cell r="H1919" t="str">
            <v>PINI</v>
          </cell>
        </row>
        <row r="1920">
          <cell r="B1920" t="str">
            <v>13.105.000231.SER</v>
          </cell>
          <cell r="C1920" t="str">
            <v>Tê de redução central PPR fêmea fêmea fêmea Ø 75 x 50 mm</v>
          </cell>
          <cell r="D1920" t="str">
            <v>un</v>
          </cell>
          <cell r="E1920">
            <v>111.05</v>
          </cell>
          <cell r="F1920">
            <v>15.57</v>
          </cell>
          <cell r="G1920">
            <v>126.62</v>
          </cell>
          <cell r="H1920" t="str">
            <v>PINI</v>
          </cell>
        </row>
        <row r="1921">
          <cell r="B1921" t="str">
            <v>13.105.000250.SER</v>
          </cell>
          <cell r="C1921" t="str">
            <v>União PPR dupla com flange Ø 20 mm</v>
          </cell>
          <cell r="D1921" t="str">
            <v>un</v>
          </cell>
          <cell r="E1921">
            <v>12.47</v>
          </cell>
          <cell r="F1921">
            <v>3.78</v>
          </cell>
          <cell r="G1921">
            <v>16.25</v>
          </cell>
          <cell r="H1921" t="str">
            <v>PINI</v>
          </cell>
        </row>
        <row r="1922">
          <cell r="B1922" t="str">
            <v>13.105.000251.SER</v>
          </cell>
          <cell r="C1922" t="str">
            <v>União PPR dupla com flange Ø 25 mm</v>
          </cell>
          <cell r="D1922" t="str">
            <v>un</v>
          </cell>
          <cell r="E1922">
            <v>18.84</v>
          </cell>
          <cell r="F1922">
            <v>3.84</v>
          </cell>
          <cell r="G1922">
            <v>22.68</v>
          </cell>
          <cell r="H1922" t="str">
            <v>PINI</v>
          </cell>
        </row>
        <row r="1923">
          <cell r="B1923" t="str">
            <v>13.105.000252.SER</v>
          </cell>
          <cell r="C1923" t="str">
            <v>União PPR dupla com flange Ø 32 mm</v>
          </cell>
          <cell r="D1923" t="str">
            <v>un</v>
          </cell>
          <cell r="E1923">
            <v>25.9</v>
          </cell>
          <cell r="F1923">
            <v>7.46</v>
          </cell>
          <cell r="G1923">
            <v>33.36</v>
          </cell>
          <cell r="H1923" t="str">
            <v>PINI</v>
          </cell>
        </row>
        <row r="1924">
          <cell r="B1924">
            <v>0</v>
          </cell>
          <cell r="C1924">
            <v>0</v>
          </cell>
          <cell r="D1924">
            <v>0</v>
          </cell>
          <cell r="E1924">
            <v>0</v>
          </cell>
          <cell r="F1924">
            <v>0</v>
          </cell>
          <cell r="G1924">
            <v>0</v>
          </cell>
          <cell r="H1924" t="str">
            <v>PINI</v>
          </cell>
        </row>
        <row r="1925">
          <cell r="B1925" t="str">
            <v>13.107</v>
          </cell>
          <cell r="C1925" t="str">
            <v>Tubos e conexões em PEX</v>
          </cell>
          <cell r="D1925">
            <v>0</v>
          </cell>
          <cell r="E1925">
            <v>0</v>
          </cell>
          <cell r="F1925">
            <v>0</v>
          </cell>
          <cell r="G1925">
            <v>0</v>
          </cell>
          <cell r="H1925" t="str">
            <v>PINI</v>
          </cell>
        </row>
        <row r="1926">
          <cell r="B1926" t="str">
            <v>13.107.000010.SER</v>
          </cell>
          <cell r="C1926" t="str">
            <v>Tubo PEX para água fria inclusive conexões Ø 16 mm</v>
          </cell>
          <cell r="D1926" t="str">
            <v>m</v>
          </cell>
          <cell r="E1926">
            <v>3.25</v>
          </cell>
          <cell r="F1926">
            <v>6.78</v>
          </cell>
          <cell r="G1926">
            <v>10.029999999999999</v>
          </cell>
          <cell r="H1926" t="str">
            <v>PINI</v>
          </cell>
        </row>
        <row r="1927">
          <cell r="B1927" t="str">
            <v>13.107.000011.SER</v>
          </cell>
          <cell r="C1927" t="str">
            <v>Tubo PEX para água fria inclusive conexões Ø 20 mm</v>
          </cell>
          <cell r="D1927" t="str">
            <v>m</v>
          </cell>
          <cell r="E1927">
            <v>5.12</v>
          </cell>
          <cell r="F1927">
            <v>6.78</v>
          </cell>
          <cell r="G1927">
            <v>11.91</v>
          </cell>
          <cell r="H1927" t="str">
            <v>PINI</v>
          </cell>
        </row>
        <row r="1928">
          <cell r="B1928" t="str">
            <v>13.107.000012.SER</v>
          </cell>
          <cell r="C1928" t="str">
            <v>Tubo PEX para água fria inclusive conexões Ø 25 mm</v>
          </cell>
          <cell r="D1928" t="str">
            <v>m</v>
          </cell>
          <cell r="E1928">
            <v>7.91</v>
          </cell>
          <cell r="F1928">
            <v>7.45</v>
          </cell>
          <cell r="G1928">
            <v>15.36</v>
          </cell>
          <cell r="H1928" t="str">
            <v>PINI</v>
          </cell>
        </row>
        <row r="1929">
          <cell r="B1929" t="str">
            <v>13.107.000013.SER</v>
          </cell>
          <cell r="C1929" t="str">
            <v>Tubo PEX para água fria inclusive conexões Ø 32 mm</v>
          </cell>
          <cell r="D1929" t="str">
            <v>m</v>
          </cell>
          <cell r="E1929">
            <v>12.7</v>
          </cell>
          <cell r="F1929">
            <v>7.75</v>
          </cell>
          <cell r="G1929">
            <v>20.440000000000001</v>
          </cell>
          <cell r="H1929" t="str">
            <v>PINI</v>
          </cell>
        </row>
        <row r="1930">
          <cell r="B1930" t="str">
            <v>13.107.000014.SER</v>
          </cell>
          <cell r="C1930" t="str">
            <v>Tubo PEX multicamada para água quente inclusive conexões Ø 16 mm</v>
          </cell>
          <cell r="D1930" t="str">
            <v>m</v>
          </cell>
          <cell r="E1930">
            <v>5.8</v>
          </cell>
          <cell r="F1930">
            <v>6.78</v>
          </cell>
          <cell r="G1930">
            <v>12.58</v>
          </cell>
          <cell r="H1930" t="str">
            <v>PINI</v>
          </cell>
        </row>
        <row r="1931">
          <cell r="B1931" t="str">
            <v>13.107.000015.SER</v>
          </cell>
          <cell r="C1931" t="str">
            <v>Tubo PEX multicamada para água quente inclusive conexões Ø 20 mm</v>
          </cell>
          <cell r="D1931" t="str">
            <v>m</v>
          </cell>
          <cell r="E1931">
            <v>8.34</v>
          </cell>
          <cell r="F1931">
            <v>6.78</v>
          </cell>
          <cell r="G1931">
            <v>15.12</v>
          </cell>
          <cell r="H1931" t="str">
            <v>PINI</v>
          </cell>
        </row>
        <row r="1932">
          <cell r="B1932" t="str">
            <v>13.107.000016.SER</v>
          </cell>
          <cell r="C1932" t="str">
            <v>Tubo PEX multicamada para água quente inclusive conexões Ø 26 mm</v>
          </cell>
          <cell r="D1932" t="str">
            <v>m</v>
          </cell>
          <cell r="E1932">
            <v>13.33</v>
          </cell>
          <cell r="F1932">
            <v>7.45</v>
          </cell>
          <cell r="G1932">
            <v>20.78</v>
          </cell>
          <cell r="H1932" t="str">
            <v>PINI</v>
          </cell>
        </row>
        <row r="1933">
          <cell r="B1933" t="str">
            <v>13.107.000017.SER</v>
          </cell>
          <cell r="C1933" t="str">
            <v>Tubo PEX multicamada para água quente inclusive conexões Ø 32 mm</v>
          </cell>
          <cell r="D1933" t="str">
            <v>m</v>
          </cell>
          <cell r="E1933">
            <v>18.3</v>
          </cell>
          <cell r="F1933">
            <v>7.75</v>
          </cell>
          <cell r="G1933">
            <v>26.05</v>
          </cell>
          <cell r="H1933" t="str">
            <v>PINI</v>
          </cell>
        </row>
        <row r="1934">
          <cell r="B1934" t="str">
            <v>13.107.000018.SER</v>
          </cell>
          <cell r="C1934" t="str">
            <v>Tubo PEX multicamada para gás inclusive conexões Ø 16 mm</v>
          </cell>
          <cell r="D1934" t="str">
            <v>m</v>
          </cell>
          <cell r="E1934">
            <v>6</v>
          </cell>
          <cell r="F1934">
            <v>6.78</v>
          </cell>
          <cell r="G1934">
            <v>12.78</v>
          </cell>
          <cell r="H1934" t="str">
            <v>PINI</v>
          </cell>
        </row>
        <row r="1935">
          <cell r="B1935" t="str">
            <v>13.107.000019.SER</v>
          </cell>
          <cell r="C1935" t="str">
            <v>Tubo PEX multicamada para gás inclusive conexões Ø 20 mm</v>
          </cell>
          <cell r="D1935" t="str">
            <v>m</v>
          </cell>
          <cell r="E1935">
            <v>7.2</v>
          </cell>
          <cell r="F1935">
            <v>6.78</v>
          </cell>
          <cell r="G1935">
            <v>13.98</v>
          </cell>
          <cell r="H1935" t="str">
            <v>PINI</v>
          </cell>
        </row>
        <row r="1936">
          <cell r="B1936" t="str">
            <v>13.107.000020.SER</v>
          </cell>
          <cell r="C1936" t="str">
            <v>Tubo PEX multicamada para gás inclusive conexões Ø 26 mm</v>
          </cell>
          <cell r="D1936" t="str">
            <v>m</v>
          </cell>
          <cell r="E1936">
            <v>13.33</v>
          </cell>
          <cell r="F1936">
            <v>7.45</v>
          </cell>
          <cell r="G1936">
            <v>20.78</v>
          </cell>
          <cell r="H1936" t="str">
            <v>PINI</v>
          </cell>
        </row>
        <row r="1937">
          <cell r="B1937" t="str">
            <v>13.107.000021.SER</v>
          </cell>
          <cell r="C1937" t="str">
            <v>Tubo PEX multicamada para gás inclusive conexões Ø 32 mm</v>
          </cell>
          <cell r="D1937" t="str">
            <v>m</v>
          </cell>
          <cell r="E1937">
            <v>18.3</v>
          </cell>
          <cell r="F1937">
            <v>7.45</v>
          </cell>
          <cell r="G1937">
            <v>25.75</v>
          </cell>
          <cell r="H1937" t="str">
            <v>PINI</v>
          </cell>
        </row>
        <row r="1938">
          <cell r="B1938" t="str">
            <v>13.107.000050.SER</v>
          </cell>
          <cell r="C1938" t="str">
            <v>Conexão móvel PEX 16 mm x 1/2"</v>
          </cell>
          <cell r="D1938" t="str">
            <v>un</v>
          </cell>
          <cell r="E1938">
            <v>8.07</v>
          </cell>
          <cell r="F1938">
            <v>4.7300000000000004</v>
          </cell>
          <cell r="G1938">
            <v>12.8</v>
          </cell>
          <cell r="H1938" t="str">
            <v>PINI</v>
          </cell>
        </row>
        <row r="1939">
          <cell r="B1939" t="str">
            <v>13.107.000051.SER</v>
          </cell>
          <cell r="C1939" t="str">
            <v>Conexão móvel PEX 16 mm x 3/4"</v>
          </cell>
          <cell r="D1939" t="str">
            <v>un</v>
          </cell>
          <cell r="E1939">
            <v>9.66</v>
          </cell>
          <cell r="F1939">
            <v>4.7300000000000004</v>
          </cell>
          <cell r="G1939">
            <v>14.39</v>
          </cell>
          <cell r="H1939" t="str">
            <v>PINI</v>
          </cell>
        </row>
        <row r="1940">
          <cell r="B1940" t="str">
            <v>13.107.000052.SER</v>
          </cell>
          <cell r="C1940" t="str">
            <v>Conexão móvel PEX 25 mm x 3/4"</v>
          </cell>
          <cell r="D1940" t="str">
            <v>un</v>
          </cell>
          <cell r="E1940">
            <v>15.22</v>
          </cell>
          <cell r="F1940">
            <v>5.22</v>
          </cell>
          <cell r="G1940">
            <v>20.440000000000001</v>
          </cell>
          <cell r="H1940" t="str">
            <v>PINI</v>
          </cell>
        </row>
        <row r="1941">
          <cell r="B1941" t="str">
            <v>13.107.000053.SER</v>
          </cell>
          <cell r="C1941" t="str">
            <v>Conexão móvel PEX 32 mm x 1"</v>
          </cell>
          <cell r="D1941" t="str">
            <v>un</v>
          </cell>
          <cell r="E1941">
            <v>19.29</v>
          </cell>
          <cell r="F1941">
            <v>5.42</v>
          </cell>
          <cell r="G1941">
            <v>24.71</v>
          </cell>
          <cell r="H1941" t="str">
            <v>PINI</v>
          </cell>
        </row>
        <row r="1942">
          <cell r="B1942" t="str">
            <v>13.107.000070.SER</v>
          </cell>
          <cell r="C1942" t="str">
            <v>Conexão fixa rosca fêmea PEX 16 mm x 1/2"</v>
          </cell>
          <cell r="D1942" t="str">
            <v>un</v>
          </cell>
          <cell r="E1942">
            <v>4.1399999999999997</v>
          </cell>
          <cell r="F1942">
            <v>4.7300000000000004</v>
          </cell>
          <cell r="G1942">
            <v>8.8699999999999992</v>
          </cell>
          <cell r="H1942" t="str">
            <v>PINI</v>
          </cell>
        </row>
        <row r="1943">
          <cell r="B1943" t="str">
            <v>13.107.000071.SER</v>
          </cell>
          <cell r="C1943" t="str">
            <v>Conexão fixa rosca fêmea PEX 20 mm x 1/2"</v>
          </cell>
          <cell r="D1943" t="str">
            <v>un</v>
          </cell>
          <cell r="E1943">
            <v>6.1</v>
          </cell>
          <cell r="F1943">
            <v>4.7300000000000004</v>
          </cell>
          <cell r="G1943">
            <v>10.83</v>
          </cell>
          <cell r="H1943" t="str">
            <v>PINI</v>
          </cell>
        </row>
        <row r="1944">
          <cell r="B1944" t="str">
            <v>13.107.000072.SER</v>
          </cell>
          <cell r="C1944" t="str">
            <v>Conexão fixa rosca fêmea PEX 25 mm x 3/4"</v>
          </cell>
          <cell r="D1944" t="str">
            <v>un</v>
          </cell>
          <cell r="E1944">
            <v>9.61</v>
          </cell>
          <cell r="F1944">
            <v>5.22</v>
          </cell>
          <cell r="G1944">
            <v>14.83</v>
          </cell>
          <cell r="H1944" t="str">
            <v>PINI</v>
          </cell>
        </row>
        <row r="1945">
          <cell r="B1945" t="str">
            <v>13.107.000073.SER</v>
          </cell>
          <cell r="C1945" t="str">
            <v>Conexão fixa rosca fêmea PEX 32 mm x 1"</v>
          </cell>
          <cell r="D1945" t="str">
            <v>un</v>
          </cell>
          <cell r="E1945">
            <v>12.39</v>
          </cell>
          <cell r="F1945">
            <v>5.42</v>
          </cell>
          <cell r="G1945">
            <v>17.809999999999999</v>
          </cell>
          <cell r="H1945" t="str">
            <v>PINI</v>
          </cell>
        </row>
        <row r="1946">
          <cell r="B1946" t="str">
            <v>13.107.000080.SER</v>
          </cell>
          <cell r="C1946" t="str">
            <v>Joelho 45° PEX 25 mm</v>
          </cell>
          <cell r="D1946" t="str">
            <v>un</v>
          </cell>
          <cell r="E1946">
            <v>8.4499999999999993</v>
          </cell>
          <cell r="F1946">
            <v>5.22</v>
          </cell>
          <cell r="G1946">
            <v>13.67</v>
          </cell>
          <cell r="H1946" t="str">
            <v>PINI</v>
          </cell>
        </row>
        <row r="1947">
          <cell r="B1947" t="str">
            <v>13.107.000081.SER</v>
          </cell>
          <cell r="C1947" t="str">
            <v>Joelho 45° PEX 32 mm</v>
          </cell>
          <cell r="D1947" t="str">
            <v>un</v>
          </cell>
          <cell r="E1947">
            <v>11.17</v>
          </cell>
          <cell r="F1947">
            <v>5.42</v>
          </cell>
          <cell r="G1947">
            <v>16.59</v>
          </cell>
          <cell r="H1947" t="str">
            <v>PINI</v>
          </cell>
        </row>
        <row r="1948">
          <cell r="B1948" t="str">
            <v>13.107.000090.SER</v>
          </cell>
          <cell r="C1948" t="str">
            <v>Joelho 90° PEX 16 mm</v>
          </cell>
          <cell r="D1948" t="str">
            <v>un</v>
          </cell>
          <cell r="E1948">
            <v>7.59</v>
          </cell>
          <cell r="F1948">
            <v>4.7300000000000004</v>
          </cell>
          <cell r="G1948">
            <v>12.32</v>
          </cell>
          <cell r="H1948" t="str">
            <v>PINI</v>
          </cell>
        </row>
        <row r="1949">
          <cell r="B1949" t="str">
            <v>13.107.000091.SER</v>
          </cell>
          <cell r="C1949" t="str">
            <v>Joelho 90° PEX 20 mm</v>
          </cell>
          <cell r="D1949" t="str">
            <v>un</v>
          </cell>
          <cell r="E1949">
            <v>9.68</v>
          </cell>
          <cell r="F1949">
            <v>4.7300000000000004</v>
          </cell>
          <cell r="G1949">
            <v>14.41</v>
          </cell>
          <cell r="H1949" t="str">
            <v>PINI</v>
          </cell>
        </row>
        <row r="1950">
          <cell r="B1950" t="str">
            <v>13.107.000092.SER</v>
          </cell>
          <cell r="C1950" t="str">
            <v>Joelho 90° PEX 25 mm</v>
          </cell>
          <cell r="D1950" t="str">
            <v>un</v>
          </cell>
          <cell r="E1950">
            <v>10.9</v>
          </cell>
          <cell r="F1950">
            <v>5.22</v>
          </cell>
          <cell r="G1950">
            <v>16.12</v>
          </cell>
          <cell r="H1950" t="str">
            <v>PINI</v>
          </cell>
        </row>
        <row r="1951">
          <cell r="B1951" t="str">
            <v>13.107.000093.SER</v>
          </cell>
          <cell r="C1951" t="str">
            <v>Joelho 90° PEX 32 mm</v>
          </cell>
          <cell r="D1951" t="str">
            <v>un</v>
          </cell>
          <cell r="E1951">
            <v>21.04</v>
          </cell>
          <cell r="F1951">
            <v>5.42</v>
          </cell>
          <cell r="G1951">
            <v>26.46</v>
          </cell>
          <cell r="H1951" t="str">
            <v>PINI</v>
          </cell>
        </row>
        <row r="1952">
          <cell r="B1952" t="str">
            <v>13.107.000110.SER</v>
          </cell>
          <cell r="C1952" t="str">
            <v>Joelho 90° rosca macho PEX 16 mm x 1/2"</v>
          </cell>
          <cell r="D1952" t="str">
            <v>un</v>
          </cell>
          <cell r="E1952">
            <v>6.24</v>
          </cell>
          <cell r="F1952">
            <v>4.7300000000000004</v>
          </cell>
          <cell r="G1952">
            <v>10.97</v>
          </cell>
          <cell r="H1952" t="str">
            <v>PINI</v>
          </cell>
        </row>
        <row r="1953">
          <cell r="B1953" t="str">
            <v>13.107.000111.SER</v>
          </cell>
          <cell r="C1953" t="str">
            <v>Joelho 90° rosca macho PEX 20 mm x 3/4"</v>
          </cell>
          <cell r="D1953" t="str">
            <v>un</v>
          </cell>
          <cell r="E1953">
            <v>6.5</v>
          </cell>
          <cell r="F1953">
            <v>4.7300000000000004</v>
          </cell>
          <cell r="G1953">
            <v>11.23</v>
          </cell>
          <cell r="H1953" t="str">
            <v>PINI</v>
          </cell>
        </row>
        <row r="1954">
          <cell r="B1954" t="str">
            <v>13.107.000112.SER</v>
          </cell>
          <cell r="C1954" t="str">
            <v>Joelho 90° rosca macho PEX 25 mm x 3/4"</v>
          </cell>
          <cell r="D1954" t="str">
            <v>un</v>
          </cell>
          <cell r="E1954">
            <v>12.93</v>
          </cell>
          <cell r="F1954">
            <v>5.22</v>
          </cell>
          <cell r="G1954">
            <v>18.149999999999999</v>
          </cell>
          <cell r="H1954" t="str">
            <v>PINI</v>
          </cell>
        </row>
        <row r="1955">
          <cell r="B1955" t="str">
            <v>13.107.000113.SER</v>
          </cell>
          <cell r="C1955" t="str">
            <v>Joelho 90° rosca macho PEX 25 mm x 1"</v>
          </cell>
          <cell r="D1955" t="str">
            <v>un</v>
          </cell>
          <cell r="E1955">
            <v>14.79</v>
          </cell>
          <cell r="F1955">
            <v>5.42</v>
          </cell>
          <cell r="G1955">
            <v>20.21</v>
          </cell>
          <cell r="H1955" t="str">
            <v>PINI</v>
          </cell>
        </row>
        <row r="1956">
          <cell r="B1956" t="str">
            <v>13.107.000114.SER</v>
          </cell>
          <cell r="C1956" t="str">
            <v>Joelho 90° rosca móvel PEX 16 mm x 1/2"</v>
          </cell>
          <cell r="D1956" t="str">
            <v>un</v>
          </cell>
          <cell r="E1956">
            <v>16.309999999999999</v>
          </cell>
          <cell r="F1956">
            <v>4.7300000000000004</v>
          </cell>
          <cell r="G1956">
            <v>21.04</v>
          </cell>
          <cell r="H1956" t="str">
            <v>PINI</v>
          </cell>
        </row>
        <row r="1957">
          <cell r="B1957" t="str">
            <v>13.107.000115.SER</v>
          </cell>
          <cell r="C1957" t="str">
            <v>Joelho 90° rosca móvel PEX 25 mm x 3/4"</v>
          </cell>
          <cell r="D1957" t="str">
            <v>un</v>
          </cell>
          <cell r="E1957">
            <v>21.04</v>
          </cell>
          <cell r="F1957">
            <v>5.22</v>
          </cell>
          <cell r="G1957">
            <v>26.26</v>
          </cell>
          <cell r="H1957" t="str">
            <v>PINI</v>
          </cell>
        </row>
        <row r="1958">
          <cell r="B1958" t="str">
            <v>13.107.000130.SER</v>
          </cell>
          <cell r="C1958" t="str">
            <v>Luva redução PEX 20 mm x 16 mm</v>
          </cell>
          <cell r="D1958" t="str">
            <v>un</v>
          </cell>
          <cell r="E1958">
            <v>8.41</v>
          </cell>
          <cell r="F1958">
            <v>4.7300000000000004</v>
          </cell>
          <cell r="G1958">
            <v>13.14</v>
          </cell>
          <cell r="H1958" t="str">
            <v>PINI</v>
          </cell>
        </row>
        <row r="1959">
          <cell r="B1959" t="str">
            <v>13.107.000131.SER</v>
          </cell>
          <cell r="C1959" t="str">
            <v>Luva redução PEX 25 mm x 20 mm</v>
          </cell>
          <cell r="D1959" t="str">
            <v>un</v>
          </cell>
          <cell r="E1959">
            <v>11.98</v>
          </cell>
          <cell r="F1959">
            <v>5.22</v>
          </cell>
          <cell r="G1959">
            <v>17.2</v>
          </cell>
          <cell r="H1959" t="str">
            <v>PINI</v>
          </cell>
        </row>
        <row r="1960">
          <cell r="B1960" t="str">
            <v>13.107.000132.SER</v>
          </cell>
          <cell r="C1960" t="str">
            <v>Luva redução PEX 32 mm x 20 mm</v>
          </cell>
          <cell r="D1960" t="str">
            <v>un</v>
          </cell>
          <cell r="E1960">
            <v>14.32</v>
          </cell>
          <cell r="F1960">
            <v>5.42</v>
          </cell>
          <cell r="G1960">
            <v>19.739999999999998</v>
          </cell>
          <cell r="H1960" t="str">
            <v>PINI</v>
          </cell>
        </row>
        <row r="1961">
          <cell r="B1961" t="str">
            <v>13.107.000140.SER</v>
          </cell>
          <cell r="C1961" t="str">
            <v>Luva PEX 16 mm</v>
          </cell>
          <cell r="D1961" t="str">
            <v>un</v>
          </cell>
          <cell r="E1961">
            <v>6.13</v>
          </cell>
          <cell r="F1961">
            <v>4.7300000000000004</v>
          </cell>
          <cell r="G1961">
            <v>10.86</v>
          </cell>
          <cell r="H1961" t="str">
            <v>PINI</v>
          </cell>
        </row>
        <row r="1962">
          <cell r="B1962" t="str">
            <v>13.107.000141.SER</v>
          </cell>
          <cell r="C1962" t="str">
            <v>Luva PEX 20 mm</v>
          </cell>
          <cell r="D1962" t="str">
            <v>un</v>
          </cell>
          <cell r="E1962">
            <v>8.49</v>
          </cell>
          <cell r="F1962">
            <v>4.7300000000000004</v>
          </cell>
          <cell r="G1962">
            <v>13.22</v>
          </cell>
          <cell r="H1962" t="str">
            <v>PINI</v>
          </cell>
        </row>
        <row r="1963">
          <cell r="B1963" t="str">
            <v>13.107.000142.SER</v>
          </cell>
          <cell r="C1963" t="str">
            <v>Luva PEX 25 mm</v>
          </cell>
          <cell r="D1963" t="str">
            <v>un</v>
          </cell>
          <cell r="E1963">
            <v>12.85</v>
          </cell>
          <cell r="F1963">
            <v>5.22</v>
          </cell>
          <cell r="G1963">
            <v>18.07</v>
          </cell>
          <cell r="H1963" t="str">
            <v>PINI</v>
          </cell>
        </row>
        <row r="1964">
          <cell r="B1964" t="str">
            <v>13.107.000143.SER</v>
          </cell>
          <cell r="C1964" t="str">
            <v>Luva PEX 32 mm</v>
          </cell>
          <cell r="D1964" t="str">
            <v>un</v>
          </cell>
          <cell r="E1964">
            <v>19.170000000000002</v>
          </cell>
          <cell r="F1964">
            <v>5.42</v>
          </cell>
          <cell r="G1964">
            <v>24.59</v>
          </cell>
          <cell r="H1964" t="str">
            <v>PINI</v>
          </cell>
        </row>
        <row r="1965">
          <cell r="B1965" t="str">
            <v>13.107.000144.SER</v>
          </cell>
          <cell r="C1965" t="str">
            <v>Tê PEX 16 mm</v>
          </cell>
          <cell r="D1965" t="str">
            <v>un</v>
          </cell>
          <cell r="E1965">
            <v>12.31</v>
          </cell>
          <cell r="F1965">
            <v>5.75</v>
          </cell>
          <cell r="G1965">
            <v>18.059999999999999</v>
          </cell>
          <cell r="H1965" t="str">
            <v>PINI</v>
          </cell>
        </row>
        <row r="1966">
          <cell r="B1966" t="str">
            <v>13.107.000145.SER</v>
          </cell>
          <cell r="C1966" t="str">
            <v>Tê PEX 20 mm</v>
          </cell>
          <cell r="D1966" t="str">
            <v>un</v>
          </cell>
          <cell r="E1966">
            <v>14.05</v>
          </cell>
          <cell r="F1966">
            <v>5.75</v>
          </cell>
          <cell r="G1966">
            <v>19.8</v>
          </cell>
          <cell r="H1966" t="str">
            <v>PINI</v>
          </cell>
        </row>
        <row r="1967">
          <cell r="B1967" t="str">
            <v>13.107.000146.SER</v>
          </cell>
          <cell r="C1967" t="str">
            <v>Tê PEX 25 mm</v>
          </cell>
          <cell r="D1967" t="str">
            <v>un</v>
          </cell>
          <cell r="E1967">
            <v>24.6</v>
          </cell>
          <cell r="F1967">
            <v>6.34</v>
          </cell>
          <cell r="G1967">
            <v>30.94</v>
          </cell>
          <cell r="H1967" t="str">
            <v>PINI</v>
          </cell>
        </row>
        <row r="1968">
          <cell r="B1968" t="str">
            <v>13.107.000147.SER</v>
          </cell>
          <cell r="C1968" t="str">
            <v>Tê PEX 32 mm</v>
          </cell>
          <cell r="D1968" t="str">
            <v>un</v>
          </cell>
          <cell r="E1968">
            <v>36.14</v>
          </cell>
          <cell r="F1968">
            <v>6.57</v>
          </cell>
          <cell r="G1968">
            <v>42.71</v>
          </cell>
          <cell r="H1968" t="str">
            <v>PINI</v>
          </cell>
        </row>
        <row r="1969">
          <cell r="B1969" t="str">
            <v>13.107.000160.SER</v>
          </cell>
          <cell r="C1969" t="str">
            <v>Tê rosca fêmea PEX 16 mm x 1/2"</v>
          </cell>
          <cell r="D1969" t="str">
            <v>un</v>
          </cell>
          <cell r="E1969">
            <v>12.79</v>
          </cell>
          <cell r="F1969">
            <v>5.75</v>
          </cell>
          <cell r="G1969">
            <v>18.54</v>
          </cell>
          <cell r="H1969" t="str">
            <v>PINI</v>
          </cell>
        </row>
        <row r="1970">
          <cell r="B1970" t="str">
            <v>13.107.000161.SER</v>
          </cell>
          <cell r="C1970" t="str">
            <v>Tê rosca fêmea PEX 20 mm x 1/2"</v>
          </cell>
          <cell r="D1970" t="str">
            <v>un</v>
          </cell>
          <cell r="E1970">
            <v>15.26</v>
          </cell>
          <cell r="F1970">
            <v>5.75</v>
          </cell>
          <cell r="G1970">
            <v>21.01</v>
          </cell>
          <cell r="H1970" t="str">
            <v>PINI</v>
          </cell>
        </row>
        <row r="1971">
          <cell r="B1971" t="str">
            <v>13.107.000162.SER</v>
          </cell>
          <cell r="C1971" t="str">
            <v>Tê rosca fêmea PEX 20 mm x 3/4"</v>
          </cell>
          <cell r="D1971" t="str">
            <v>un</v>
          </cell>
          <cell r="E1971">
            <v>17.05</v>
          </cell>
          <cell r="F1971">
            <v>5.75</v>
          </cell>
          <cell r="G1971">
            <v>22.8</v>
          </cell>
          <cell r="H1971" t="str">
            <v>PINI</v>
          </cell>
        </row>
        <row r="1972">
          <cell r="B1972" t="str">
            <v>13.107.000163.SER</v>
          </cell>
          <cell r="C1972" t="str">
            <v>Tê rosca fêmea PEX 25 mm x 3/4"</v>
          </cell>
          <cell r="D1972" t="str">
            <v>un</v>
          </cell>
          <cell r="E1972">
            <v>19.579999999999998</v>
          </cell>
          <cell r="F1972">
            <v>6.34</v>
          </cell>
          <cell r="G1972">
            <v>25.92</v>
          </cell>
          <cell r="H1972" t="str">
            <v>PINI</v>
          </cell>
        </row>
        <row r="1973">
          <cell r="B1973" t="str">
            <v>13.107.000170.SER</v>
          </cell>
          <cell r="C1973" t="str">
            <v>Adaptador fixo rosca macho PEX gás Ø 16 mm x 1/2"</v>
          </cell>
          <cell r="D1973" t="str">
            <v>un</v>
          </cell>
          <cell r="E1973">
            <v>7.99</v>
          </cell>
          <cell r="F1973">
            <v>4.7300000000000004</v>
          </cell>
          <cell r="G1973">
            <v>12.72</v>
          </cell>
          <cell r="H1973" t="str">
            <v>PINI</v>
          </cell>
        </row>
        <row r="1974">
          <cell r="B1974" t="str">
            <v>13.107.000171.SER</v>
          </cell>
          <cell r="C1974" t="str">
            <v>Adaptador fixo rosca macho PEX gás Ø 20 mm x 3/4"</v>
          </cell>
          <cell r="D1974" t="str">
            <v>un</v>
          </cell>
          <cell r="E1974">
            <v>9.82</v>
          </cell>
          <cell r="F1974">
            <v>4.7300000000000004</v>
          </cell>
          <cell r="G1974">
            <v>14.55</v>
          </cell>
          <cell r="H1974" t="str">
            <v>PINI</v>
          </cell>
        </row>
        <row r="1975">
          <cell r="B1975" t="str">
            <v>13.107.000172.SER</v>
          </cell>
          <cell r="C1975" t="str">
            <v>Adaptador fixo rosca macho PEX gás Ø 26 mm x 3/4"</v>
          </cell>
          <cell r="D1975" t="str">
            <v>un</v>
          </cell>
          <cell r="E1975">
            <v>13.43</v>
          </cell>
          <cell r="F1975">
            <v>5.22</v>
          </cell>
          <cell r="G1975">
            <v>18.649999999999999</v>
          </cell>
          <cell r="H1975" t="str">
            <v>PINI</v>
          </cell>
        </row>
        <row r="1976">
          <cell r="B1976" t="str">
            <v>13.107.000173.SER</v>
          </cell>
          <cell r="C1976" t="str">
            <v>Adaptador fixo rosca macho PEX gás Ø 32 mm x 1"</v>
          </cell>
          <cell r="D1976" t="str">
            <v>un</v>
          </cell>
          <cell r="E1976">
            <v>17.86</v>
          </cell>
          <cell r="F1976">
            <v>5.42</v>
          </cell>
          <cell r="G1976">
            <v>23.28</v>
          </cell>
          <cell r="H1976" t="str">
            <v>PINI</v>
          </cell>
        </row>
        <row r="1977">
          <cell r="B1977" t="str">
            <v>13.107.000174.SER</v>
          </cell>
          <cell r="C1977" t="str">
            <v>Adaptador fixo rosca fêmea PEX gás Ø 16 mm x 1/2"</v>
          </cell>
          <cell r="D1977" t="str">
            <v>un</v>
          </cell>
          <cell r="E1977">
            <v>9.01</v>
          </cell>
          <cell r="F1977">
            <v>4.7300000000000004</v>
          </cell>
          <cell r="G1977">
            <v>13.74</v>
          </cell>
          <cell r="H1977" t="str">
            <v>PINI</v>
          </cell>
        </row>
        <row r="1978">
          <cell r="B1978" t="str">
            <v>13.107.000175.SER</v>
          </cell>
          <cell r="C1978" t="str">
            <v>Adaptador fixo rosca fêmea PEX gás Ø 20 mm x 3/4"</v>
          </cell>
          <cell r="D1978" t="str">
            <v>un</v>
          </cell>
          <cell r="E1978">
            <v>10.69</v>
          </cell>
          <cell r="F1978">
            <v>4.7300000000000004</v>
          </cell>
          <cell r="G1978">
            <v>15.42</v>
          </cell>
          <cell r="H1978" t="str">
            <v>PINI</v>
          </cell>
        </row>
        <row r="1979">
          <cell r="B1979" t="str">
            <v>13.107.000176.SER</v>
          </cell>
          <cell r="C1979" t="str">
            <v>Adaptador fixo rosca fêmea PEX gás Ø 26 mm x 3/4"</v>
          </cell>
          <cell r="D1979" t="str">
            <v>un</v>
          </cell>
          <cell r="E1979">
            <v>12.63</v>
          </cell>
          <cell r="F1979">
            <v>5.22</v>
          </cell>
          <cell r="G1979">
            <v>17.850000000000001</v>
          </cell>
          <cell r="H1979" t="str">
            <v>PINI</v>
          </cell>
        </row>
        <row r="1980">
          <cell r="B1980" t="str">
            <v>13.107.000177.SER</v>
          </cell>
          <cell r="C1980" t="str">
            <v>Adaptador fixo rosca fêmea PEX gás Ø 32 mm x 1"</v>
          </cell>
          <cell r="D1980" t="str">
            <v>un</v>
          </cell>
          <cell r="E1980">
            <v>16.3</v>
          </cell>
          <cell r="F1980">
            <v>5.42</v>
          </cell>
          <cell r="G1980">
            <v>21.72</v>
          </cell>
          <cell r="H1980" t="str">
            <v>PINI</v>
          </cell>
        </row>
        <row r="1981">
          <cell r="B1981" t="str">
            <v>13.107.000190.SER</v>
          </cell>
          <cell r="C1981" t="str">
            <v>Joelho 90° PEX gás Ø 16 mm</v>
          </cell>
          <cell r="D1981" t="str">
            <v>un</v>
          </cell>
          <cell r="E1981">
            <v>11.41</v>
          </cell>
          <cell r="F1981">
            <v>4.7300000000000004</v>
          </cell>
          <cell r="G1981">
            <v>16.14</v>
          </cell>
          <cell r="H1981" t="str">
            <v>PINI</v>
          </cell>
        </row>
        <row r="1982">
          <cell r="B1982" t="str">
            <v>13.107.000191.SER</v>
          </cell>
          <cell r="C1982" t="str">
            <v>Joelho 90° PEX gás Ø 20 mm</v>
          </cell>
          <cell r="D1982" t="str">
            <v>un</v>
          </cell>
          <cell r="E1982">
            <v>13.62</v>
          </cell>
          <cell r="F1982">
            <v>4.7300000000000004</v>
          </cell>
          <cell r="G1982">
            <v>18.350000000000001</v>
          </cell>
          <cell r="H1982" t="str">
            <v>PINI</v>
          </cell>
        </row>
        <row r="1983">
          <cell r="B1983" t="str">
            <v>13.107.000192.SER</v>
          </cell>
          <cell r="C1983" t="str">
            <v>Joelho 90° PEX gás Ø 26 mm</v>
          </cell>
          <cell r="D1983" t="str">
            <v>un</v>
          </cell>
          <cell r="E1983">
            <v>18.79</v>
          </cell>
          <cell r="F1983">
            <v>5.22</v>
          </cell>
          <cell r="G1983">
            <v>24.01</v>
          </cell>
          <cell r="H1983" t="str">
            <v>PINI</v>
          </cell>
        </row>
        <row r="1984">
          <cell r="B1984" t="str">
            <v>13.107.000193.SER</v>
          </cell>
          <cell r="C1984" t="str">
            <v>Joelho 90° PEX gás Ø 32 mm</v>
          </cell>
          <cell r="D1984" t="str">
            <v>un</v>
          </cell>
          <cell r="E1984">
            <v>31.45</v>
          </cell>
          <cell r="F1984">
            <v>5.42</v>
          </cell>
          <cell r="G1984">
            <v>36.869999999999997</v>
          </cell>
          <cell r="H1984" t="str">
            <v>PINI</v>
          </cell>
        </row>
        <row r="1985">
          <cell r="B1985" t="str">
            <v>13.107.000200.SER</v>
          </cell>
          <cell r="C1985" t="str">
            <v>Joelho 90° rosca fêmea PEX gás Ø 16 mm x 1/2"</v>
          </cell>
          <cell r="D1985" t="str">
            <v>un</v>
          </cell>
          <cell r="E1985">
            <v>10.38</v>
          </cell>
          <cell r="F1985">
            <v>4.7300000000000004</v>
          </cell>
          <cell r="G1985">
            <v>15.11</v>
          </cell>
          <cell r="H1985" t="str">
            <v>PINI</v>
          </cell>
        </row>
        <row r="1986">
          <cell r="B1986" t="str">
            <v>13.107.000201.SER</v>
          </cell>
          <cell r="C1986" t="str">
            <v>Joelho 90° rosca fêmea PEX gás Ø 20 mm x 3/4"</v>
          </cell>
          <cell r="D1986" t="str">
            <v>un</v>
          </cell>
          <cell r="E1986">
            <v>11.03</v>
          </cell>
          <cell r="F1986">
            <v>4.7300000000000004</v>
          </cell>
          <cell r="G1986">
            <v>15.76</v>
          </cell>
          <cell r="H1986" t="str">
            <v>PINI</v>
          </cell>
        </row>
        <row r="1987">
          <cell r="B1987" t="str">
            <v>13.107.000202.SER</v>
          </cell>
          <cell r="C1987" t="str">
            <v>Joelho 90° rosca fêmea PEX gás Ø 26 mm x 3/4"</v>
          </cell>
          <cell r="D1987" t="str">
            <v>un</v>
          </cell>
          <cell r="E1987">
            <v>15.43</v>
          </cell>
          <cell r="F1987">
            <v>5.22</v>
          </cell>
          <cell r="G1987">
            <v>20.65</v>
          </cell>
          <cell r="H1987" t="str">
            <v>PINI</v>
          </cell>
        </row>
        <row r="1988">
          <cell r="B1988" t="str">
            <v>13.107.000203.SER</v>
          </cell>
          <cell r="C1988" t="str">
            <v>Joelho 90° rosca fêmea PEX gás Ø 32 mm x 1"</v>
          </cell>
          <cell r="D1988" t="str">
            <v>un</v>
          </cell>
          <cell r="E1988">
            <v>20.48</v>
          </cell>
          <cell r="F1988">
            <v>5.42</v>
          </cell>
          <cell r="G1988">
            <v>25.9</v>
          </cell>
          <cell r="H1988" t="str">
            <v>PINI</v>
          </cell>
        </row>
        <row r="1989">
          <cell r="B1989" t="str">
            <v>13.107.000204.SER</v>
          </cell>
          <cell r="C1989" t="str">
            <v>Luva redução PEX gás Ø 20 mm x 16 mm</v>
          </cell>
          <cell r="D1989" t="str">
            <v>un</v>
          </cell>
          <cell r="E1989">
            <v>13.99</v>
          </cell>
          <cell r="F1989">
            <v>4.7300000000000004</v>
          </cell>
          <cell r="G1989">
            <v>18.72</v>
          </cell>
          <cell r="H1989" t="str">
            <v>PINI</v>
          </cell>
        </row>
        <row r="1990">
          <cell r="B1990" t="str">
            <v>13.107.000205.SER</v>
          </cell>
          <cell r="C1990" t="str">
            <v>Luva redução PEX gás Ø 26 mm x 20 mm</v>
          </cell>
          <cell r="D1990" t="str">
            <v>un</v>
          </cell>
          <cell r="E1990">
            <v>17.989999999999998</v>
          </cell>
          <cell r="F1990">
            <v>5.22</v>
          </cell>
          <cell r="G1990">
            <v>23.21</v>
          </cell>
          <cell r="H1990" t="str">
            <v>PINI</v>
          </cell>
        </row>
        <row r="1991">
          <cell r="B1991" t="str">
            <v>13.107.000206.SER</v>
          </cell>
          <cell r="C1991" t="str">
            <v>Luva redução PEX gás Ø 32 mm x 20 mm</v>
          </cell>
          <cell r="D1991" t="str">
            <v>un</v>
          </cell>
          <cell r="E1991">
            <v>23.58</v>
          </cell>
          <cell r="F1991">
            <v>5.42</v>
          </cell>
          <cell r="G1991">
            <v>29</v>
          </cell>
          <cell r="H1991" t="str">
            <v>PINI</v>
          </cell>
        </row>
        <row r="1992">
          <cell r="B1992" t="str">
            <v>13.107.000230.SER</v>
          </cell>
          <cell r="C1992" t="str">
            <v>Distribuidor Manifold 2 saídas PEX 32 mm x 16 mm</v>
          </cell>
          <cell r="D1992" t="str">
            <v>un</v>
          </cell>
          <cell r="E1992">
            <v>58.35</v>
          </cell>
          <cell r="F1992">
            <v>10.15</v>
          </cell>
          <cell r="G1992">
            <v>68.5</v>
          </cell>
          <cell r="H1992" t="str">
            <v>PINI</v>
          </cell>
        </row>
        <row r="1993">
          <cell r="B1993" t="str">
            <v>13.107.000231.SER</v>
          </cell>
          <cell r="C1993" t="str">
            <v>Distribuidor Manifold 2 saídas PEX 32 mm x 20 mm</v>
          </cell>
          <cell r="D1993" t="str">
            <v>un</v>
          </cell>
          <cell r="E1993">
            <v>61.11</v>
          </cell>
          <cell r="F1993">
            <v>10.15</v>
          </cell>
          <cell r="G1993">
            <v>71.260000000000005</v>
          </cell>
          <cell r="H1993" t="str">
            <v>PINI</v>
          </cell>
        </row>
        <row r="1994">
          <cell r="B1994" t="str">
            <v>13.107.000232.SER</v>
          </cell>
          <cell r="C1994" t="str">
            <v>Distribuidor Manifold 2 saídas PEX 32 mm x 25 mm</v>
          </cell>
          <cell r="D1994" t="str">
            <v>un</v>
          </cell>
          <cell r="E1994">
            <v>62.87</v>
          </cell>
          <cell r="F1994">
            <v>10.64</v>
          </cell>
          <cell r="G1994">
            <v>73.510000000000005</v>
          </cell>
          <cell r="H1994" t="str">
            <v>PINI</v>
          </cell>
        </row>
        <row r="1995">
          <cell r="B1995" t="str">
            <v>13.107.000233.SER</v>
          </cell>
          <cell r="C1995" t="str">
            <v>Distribuidor Manifold 3 saídas PEX 32 mm x 16 mm</v>
          </cell>
          <cell r="D1995" t="str">
            <v>un</v>
          </cell>
          <cell r="E1995">
            <v>63.75</v>
          </cell>
          <cell r="F1995">
            <v>12.52</v>
          </cell>
          <cell r="G1995">
            <v>76.27</v>
          </cell>
          <cell r="H1995" t="str">
            <v>PINI</v>
          </cell>
        </row>
        <row r="1996">
          <cell r="B1996" t="str">
            <v>13.107.000234.SER</v>
          </cell>
          <cell r="C1996" t="str">
            <v>Distribuidor Manifold 3 saídas PEX 32 mm x 20 mm</v>
          </cell>
          <cell r="D1996" t="str">
            <v>un</v>
          </cell>
          <cell r="E1996">
            <v>72.540000000000006</v>
          </cell>
          <cell r="F1996">
            <v>12.52</v>
          </cell>
          <cell r="G1996">
            <v>85.06</v>
          </cell>
          <cell r="H1996" t="str">
            <v>PINI</v>
          </cell>
        </row>
        <row r="1997">
          <cell r="B1997" t="str">
            <v>13.107.000235.SER</v>
          </cell>
          <cell r="C1997" t="str">
            <v>Distribuidor Manifold 3 saídas PEX 32 mm x 25 mm</v>
          </cell>
          <cell r="D1997" t="str">
            <v>un</v>
          </cell>
          <cell r="E1997">
            <v>76.739999999999995</v>
          </cell>
          <cell r="F1997">
            <v>13.27</v>
          </cell>
          <cell r="G1997">
            <v>90.01</v>
          </cell>
          <cell r="H1997" t="str">
            <v>PINI</v>
          </cell>
        </row>
        <row r="1998">
          <cell r="B1998" t="str">
            <v>13.107.000250.SER</v>
          </cell>
          <cell r="C1998" t="str">
            <v>Luva PEX gás Ø 16 mm</v>
          </cell>
          <cell r="D1998" t="str">
            <v>un</v>
          </cell>
          <cell r="E1998">
            <v>12.32</v>
          </cell>
          <cell r="F1998">
            <v>4.7300000000000004</v>
          </cell>
          <cell r="G1998">
            <v>17.05</v>
          </cell>
          <cell r="H1998" t="str">
            <v>PINI</v>
          </cell>
        </row>
        <row r="1999">
          <cell r="B1999" t="str">
            <v>13.107.000251.SER</v>
          </cell>
          <cell r="C1999" t="str">
            <v>Luva PEX gás Ø 20 mm</v>
          </cell>
          <cell r="D1999" t="str">
            <v>un</v>
          </cell>
          <cell r="E1999">
            <v>15.43</v>
          </cell>
          <cell r="F1999">
            <v>4.7300000000000004</v>
          </cell>
          <cell r="G1999">
            <v>20.16</v>
          </cell>
          <cell r="H1999" t="str">
            <v>PINI</v>
          </cell>
        </row>
        <row r="2000">
          <cell r="B2000" t="str">
            <v>13.107.000252.SER</v>
          </cell>
          <cell r="C2000" t="str">
            <v>Luva PEX gás Ø 26 mm</v>
          </cell>
          <cell r="D2000" t="str">
            <v>un</v>
          </cell>
          <cell r="E2000">
            <v>16.52</v>
          </cell>
          <cell r="F2000">
            <v>5.22</v>
          </cell>
          <cell r="G2000">
            <v>21.74</v>
          </cell>
          <cell r="H2000" t="str">
            <v>PINI</v>
          </cell>
        </row>
        <row r="2001">
          <cell r="B2001" t="str">
            <v>13.107.000253.SER</v>
          </cell>
          <cell r="C2001" t="str">
            <v>Luva PEX gás Ø 32 mm</v>
          </cell>
          <cell r="D2001" t="str">
            <v>un</v>
          </cell>
          <cell r="E2001">
            <v>22.36</v>
          </cell>
          <cell r="F2001">
            <v>5.42</v>
          </cell>
          <cell r="G2001">
            <v>27.78</v>
          </cell>
          <cell r="H2001" t="str">
            <v>PINI</v>
          </cell>
        </row>
        <row r="2002">
          <cell r="B2002" t="str">
            <v>13.107.000254.SER</v>
          </cell>
          <cell r="C2002" t="str">
            <v>Tê PEX gás Ø 16 mm</v>
          </cell>
          <cell r="D2002" t="str">
            <v>un</v>
          </cell>
          <cell r="E2002">
            <v>18.600000000000001</v>
          </cell>
          <cell r="F2002">
            <v>5.75</v>
          </cell>
          <cell r="G2002">
            <v>24.35</v>
          </cell>
          <cell r="H2002" t="str">
            <v>PINI</v>
          </cell>
        </row>
        <row r="2003">
          <cell r="B2003" t="str">
            <v>13.107.000255.SER</v>
          </cell>
          <cell r="C2003" t="str">
            <v>Tê PEX gás Ø 20 mm</v>
          </cell>
          <cell r="D2003" t="str">
            <v>un</v>
          </cell>
          <cell r="E2003">
            <v>21.58</v>
          </cell>
          <cell r="F2003">
            <v>5.75</v>
          </cell>
          <cell r="G2003">
            <v>27.33</v>
          </cell>
          <cell r="H2003" t="str">
            <v>PINI</v>
          </cell>
        </row>
        <row r="2004">
          <cell r="B2004" t="str">
            <v>13.107.000256.SER</v>
          </cell>
          <cell r="C2004" t="str">
            <v>Tê PEX gás Ø 26 mm</v>
          </cell>
          <cell r="D2004" t="str">
            <v>un</v>
          </cell>
          <cell r="E2004">
            <v>30.46</v>
          </cell>
          <cell r="F2004">
            <v>6.34</v>
          </cell>
          <cell r="G2004">
            <v>36.799999999999997</v>
          </cell>
          <cell r="H2004" t="str">
            <v>PINI</v>
          </cell>
        </row>
        <row r="2005">
          <cell r="B2005" t="str">
            <v>13.107.000257.SER</v>
          </cell>
          <cell r="C2005" t="str">
            <v>Tê PEX gás Ø 32 mm</v>
          </cell>
          <cell r="D2005" t="str">
            <v>un</v>
          </cell>
          <cell r="E2005">
            <v>38.08</v>
          </cell>
          <cell r="F2005">
            <v>6.57</v>
          </cell>
          <cell r="G2005">
            <v>44.65</v>
          </cell>
          <cell r="H2005" t="str">
            <v>PINI</v>
          </cell>
        </row>
        <row r="2006">
          <cell r="B2006" t="str">
            <v>13.107.000258.SER</v>
          </cell>
          <cell r="C2006" t="str">
            <v>Tê rosca fêmea PEX gás Ø 16 mm x 1/2"</v>
          </cell>
          <cell r="D2006" t="str">
            <v>un</v>
          </cell>
          <cell r="E2006">
            <v>20.11</v>
          </cell>
          <cell r="F2006">
            <v>5.75</v>
          </cell>
          <cell r="G2006">
            <v>25.86</v>
          </cell>
          <cell r="H2006" t="str">
            <v>PINI</v>
          </cell>
        </row>
        <row r="2007">
          <cell r="B2007" t="str">
            <v>13.107.000259.SER</v>
          </cell>
          <cell r="C2007" t="str">
            <v>Tê rosca fêmea PEX gás Ø 20 mm x 3/4"</v>
          </cell>
          <cell r="D2007" t="str">
            <v>un</v>
          </cell>
          <cell r="E2007">
            <v>21.98</v>
          </cell>
          <cell r="F2007">
            <v>5.75</v>
          </cell>
          <cell r="G2007">
            <v>27.73</v>
          </cell>
          <cell r="H2007" t="str">
            <v>PINI</v>
          </cell>
        </row>
        <row r="2008">
          <cell r="B2008" t="str">
            <v>13.107.000260.SER</v>
          </cell>
          <cell r="C2008" t="str">
            <v>Tê rosca fêmea PEX gás Ø 26 mm x 3/4"</v>
          </cell>
          <cell r="D2008" t="str">
            <v>un</v>
          </cell>
          <cell r="E2008">
            <v>26.66</v>
          </cell>
          <cell r="F2008">
            <v>6.34</v>
          </cell>
          <cell r="G2008">
            <v>33</v>
          </cell>
          <cell r="H2008" t="str">
            <v>PINI</v>
          </cell>
        </row>
        <row r="2009">
          <cell r="B2009" t="str">
            <v>13.107.000261.SER</v>
          </cell>
          <cell r="C2009" t="str">
            <v>Tê rosca fêmea PEX gás Ø 32 mm x 1"</v>
          </cell>
          <cell r="D2009" t="str">
            <v>un</v>
          </cell>
          <cell r="E2009">
            <v>37.880000000000003</v>
          </cell>
          <cell r="F2009">
            <v>6.57</v>
          </cell>
          <cell r="G2009">
            <v>44.45</v>
          </cell>
          <cell r="H2009" t="str">
            <v>PINI</v>
          </cell>
        </row>
        <row r="2010">
          <cell r="B2010" t="str">
            <v>13.107.000270.SER</v>
          </cell>
          <cell r="C2010" t="str">
            <v>Válvula de segurança horizontal de fluxo/térmica PEX gás Ø 1" 25 m³/h</v>
          </cell>
          <cell r="D2010" t="str">
            <v>un</v>
          </cell>
          <cell r="E2010">
            <v>196.65</v>
          </cell>
          <cell r="F2010">
            <v>6.34</v>
          </cell>
          <cell r="G2010">
            <v>202.99</v>
          </cell>
          <cell r="H2010" t="str">
            <v>PINI</v>
          </cell>
        </row>
        <row r="2011">
          <cell r="B2011" t="str">
            <v>13.107.000271.SER</v>
          </cell>
          <cell r="C2011" t="str">
            <v>Válvula de segurança horizontal de fluxo/térmica PEX gás Ø 1" 60 m³/h</v>
          </cell>
          <cell r="D2011" t="str">
            <v>un</v>
          </cell>
          <cell r="E2011">
            <v>196.65</v>
          </cell>
          <cell r="F2011">
            <v>6.34</v>
          </cell>
          <cell r="G2011">
            <v>202.99</v>
          </cell>
          <cell r="H2011" t="str">
            <v>PINI</v>
          </cell>
        </row>
        <row r="2012">
          <cell r="B2012" t="str">
            <v>13.107.000280.SER</v>
          </cell>
          <cell r="C2012" t="str">
            <v>Válvula de esfera fêmea PEX gás Ø 1/2"</v>
          </cell>
          <cell r="D2012" t="str">
            <v>un</v>
          </cell>
          <cell r="E2012">
            <v>21.19</v>
          </cell>
          <cell r="F2012">
            <v>5.75</v>
          </cell>
          <cell r="G2012">
            <v>26.94</v>
          </cell>
          <cell r="H2012" t="str">
            <v>PINI</v>
          </cell>
        </row>
        <row r="2013">
          <cell r="B2013" t="str">
            <v>13.107.000281.SER</v>
          </cell>
          <cell r="C2013" t="str">
            <v>Válvula de esfera fêmea PEX gás Ø 3/4"</v>
          </cell>
          <cell r="D2013" t="str">
            <v>un</v>
          </cell>
          <cell r="E2013">
            <v>30.38</v>
          </cell>
          <cell r="F2013">
            <v>5.75</v>
          </cell>
          <cell r="G2013">
            <v>36.130000000000003</v>
          </cell>
          <cell r="H2013" t="str">
            <v>PINI</v>
          </cell>
        </row>
        <row r="2014">
          <cell r="B2014" t="str">
            <v>13.107.000282.SER</v>
          </cell>
          <cell r="C2014" t="str">
            <v>Válvula de esfera fêmea PEX gás Ø 1"</v>
          </cell>
          <cell r="D2014" t="str">
            <v>un</v>
          </cell>
          <cell r="E2014">
            <v>51.56</v>
          </cell>
          <cell r="F2014">
            <v>6.34</v>
          </cell>
          <cell r="G2014">
            <v>57.9</v>
          </cell>
          <cell r="H2014" t="str">
            <v>PINI</v>
          </cell>
        </row>
        <row r="2015">
          <cell r="B2015" t="str">
            <v>13.107.000283.SER</v>
          </cell>
          <cell r="C2015" t="str">
            <v>Válvula de esfera macho x fêmea PEX gás Ø 1/2"</v>
          </cell>
          <cell r="D2015" t="str">
            <v>un</v>
          </cell>
          <cell r="E2015">
            <v>27.46</v>
          </cell>
          <cell r="F2015">
            <v>5.75</v>
          </cell>
          <cell r="G2015">
            <v>33.21</v>
          </cell>
          <cell r="H2015" t="str">
            <v>PINI</v>
          </cell>
        </row>
        <row r="2016">
          <cell r="B2016" t="str">
            <v>13.107.000284.SER</v>
          </cell>
          <cell r="C2016" t="str">
            <v>Válvula de esfera macho x fêmea PEX gás Ø 3/4"</v>
          </cell>
          <cell r="D2016" t="str">
            <v>un</v>
          </cell>
          <cell r="E2016">
            <v>35.450000000000003</v>
          </cell>
          <cell r="F2016">
            <v>5.75</v>
          </cell>
          <cell r="G2016">
            <v>41.2</v>
          </cell>
          <cell r="H2016" t="str">
            <v>PINI</v>
          </cell>
        </row>
        <row r="2017">
          <cell r="B2017" t="str">
            <v>13.107.000300.SER</v>
          </cell>
          <cell r="C2017" t="str">
            <v>Tubo PEX para água fria Ø 16 mm</v>
          </cell>
          <cell r="D2017" t="str">
            <v>m</v>
          </cell>
          <cell r="E2017">
            <v>2.85</v>
          </cell>
          <cell r="F2017">
            <v>3.29</v>
          </cell>
          <cell r="G2017">
            <v>6.13</v>
          </cell>
          <cell r="H2017" t="str">
            <v>PINI</v>
          </cell>
        </row>
        <row r="2018">
          <cell r="B2018" t="str">
            <v>13.107.000301.SER</v>
          </cell>
          <cell r="C2018" t="str">
            <v>Tubo PEX para água fria Ø 20 mm</v>
          </cell>
          <cell r="D2018" t="str">
            <v>m</v>
          </cell>
          <cell r="E2018">
            <v>4.4800000000000004</v>
          </cell>
          <cell r="F2018">
            <v>3.29</v>
          </cell>
          <cell r="G2018">
            <v>7.77</v>
          </cell>
          <cell r="H2018" t="str">
            <v>PINI</v>
          </cell>
        </row>
        <row r="2019">
          <cell r="B2019" t="str">
            <v>13.107.000302.SER</v>
          </cell>
          <cell r="C2019" t="str">
            <v>Tubo PEX para água fria Ø 25 mm</v>
          </cell>
          <cell r="D2019" t="str">
            <v>m</v>
          </cell>
          <cell r="E2019">
            <v>6.92</v>
          </cell>
          <cell r="F2019">
            <v>3.76</v>
          </cell>
          <cell r="G2019">
            <v>10.68</v>
          </cell>
          <cell r="H2019" t="str">
            <v>PINI</v>
          </cell>
        </row>
        <row r="2020">
          <cell r="B2020" t="str">
            <v>13.107.000303.SER</v>
          </cell>
          <cell r="C2020" t="str">
            <v>Tubo PEX para água fria Ø 32 mm</v>
          </cell>
          <cell r="D2020" t="str">
            <v>m</v>
          </cell>
          <cell r="E2020">
            <v>11.11</v>
          </cell>
          <cell r="F2020">
            <v>3.78</v>
          </cell>
          <cell r="G2020">
            <v>14.89</v>
          </cell>
          <cell r="H2020" t="str">
            <v>PINI</v>
          </cell>
        </row>
        <row r="2021">
          <cell r="B2021" t="str">
            <v>13.107.000304.SER</v>
          </cell>
          <cell r="C2021" t="str">
            <v>Tubo PEX multicamada para água quente Ø 16 mm</v>
          </cell>
          <cell r="D2021" t="str">
            <v>m</v>
          </cell>
          <cell r="E2021">
            <v>5.07</v>
          </cell>
          <cell r="F2021">
            <v>3.29</v>
          </cell>
          <cell r="G2021">
            <v>8.36</v>
          </cell>
          <cell r="H2021" t="str">
            <v>PINI</v>
          </cell>
        </row>
        <row r="2022">
          <cell r="B2022" t="str">
            <v>13.107.000305.SER</v>
          </cell>
          <cell r="C2022" t="str">
            <v>Tubo PEX multicamada para água quente Ø 20 mm</v>
          </cell>
          <cell r="D2022" t="str">
            <v>m</v>
          </cell>
          <cell r="E2022">
            <v>7.3</v>
          </cell>
          <cell r="F2022">
            <v>3.29</v>
          </cell>
          <cell r="G2022">
            <v>10.58</v>
          </cell>
          <cell r="H2022" t="str">
            <v>PINI</v>
          </cell>
        </row>
        <row r="2023">
          <cell r="B2023" t="str">
            <v>13.107.000306.SER</v>
          </cell>
          <cell r="C2023" t="str">
            <v>Tubo PEX multicamada para água quente Ø 26 mm</v>
          </cell>
          <cell r="D2023" t="str">
            <v>m</v>
          </cell>
          <cell r="E2023">
            <v>11.67</v>
          </cell>
          <cell r="F2023">
            <v>3.61</v>
          </cell>
          <cell r="G2023">
            <v>15.28</v>
          </cell>
          <cell r="H2023" t="str">
            <v>PINI</v>
          </cell>
        </row>
        <row r="2024">
          <cell r="B2024" t="str">
            <v>13.107.000307.SER</v>
          </cell>
          <cell r="C2024" t="str">
            <v>Tubo PEX multicamada para água quente Ø 32 mm</v>
          </cell>
          <cell r="D2024" t="str">
            <v>m</v>
          </cell>
          <cell r="E2024">
            <v>16.010000000000002</v>
          </cell>
          <cell r="F2024">
            <v>3.78</v>
          </cell>
          <cell r="G2024">
            <v>19.79</v>
          </cell>
          <cell r="H2024" t="str">
            <v>PINI</v>
          </cell>
        </row>
        <row r="2025">
          <cell r="B2025" t="str">
            <v>13.107.000308.SER</v>
          </cell>
          <cell r="C2025" t="str">
            <v>Tubo PEX multicamada para gás Ø 16 mm</v>
          </cell>
          <cell r="D2025" t="str">
            <v>m</v>
          </cell>
          <cell r="E2025">
            <v>5.25</v>
          </cell>
          <cell r="F2025">
            <v>3.29</v>
          </cell>
          <cell r="G2025">
            <v>8.5399999999999991</v>
          </cell>
          <cell r="H2025" t="str">
            <v>PINI</v>
          </cell>
        </row>
        <row r="2026">
          <cell r="B2026" t="str">
            <v>13.107.000309.SER</v>
          </cell>
          <cell r="C2026" t="str">
            <v>Tubo PEX multicamada para gás Ø 20 mm</v>
          </cell>
          <cell r="D2026" t="str">
            <v>m</v>
          </cell>
          <cell r="E2026">
            <v>6.3</v>
          </cell>
          <cell r="F2026">
            <v>3.29</v>
          </cell>
          <cell r="G2026">
            <v>9.59</v>
          </cell>
          <cell r="H2026" t="str">
            <v>PINI</v>
          </cell>
        </row>
        <row r="2027">
          <cell r="B2027" t="str">
            <v>13.107.000310.SER</v>
          </cell>
          <cell r="C2027" t="str">
            <v>Tubo PEX multicamada para gás Ø 26 mm</v>
          </cell>
          <cell r="D2027" t="str">
            <v>m</v>
          </cell>
          <cell r="E2027">
            <v>11.67</v>
          </cell>
          <cell r="F2027">
            <v>3.61</v>
          </cell>
          <cell r="G2027">
            <v>15.28</v>
          </cell>
          <cell r="H2027" t="str">
            <v>PINI</v>
          </cell>
        </row>
        <row r="2028">
          <cell r="B2028" t="str">
            <v>13.107.000311.SER</v>
          </cell>
          <cell r="C2028" t="str">
            <v>Tubo PEX multicamada para gás Ø 32 mm</v>
          </cell>
          <cell r="D2028" t="str">
            <v>m</v>
          </cell>
          <cell r="E2028">
            <v>16.010000000000002</v>
          </cell>
          <cell r="F2028">
            <v>3.78</v>
          </cell>
          <cell r="G2028">
            <v>19.79</v>
          </cell>
          <cell r="H2028" t="str">
            <v>PINI</v>
          </cell>
        </row>
        <row r="2029">
          <cell r="B2029" t="str">
            <v>13.107.000350.SER</v>
          </cell>
          <cell r="C2029" t="str">
            <v>Válvula de esfera macho x fêmea PEX gás Ø 1"</v>
          </cell>
          <cell r="D2029" t="str">
            <v>un</v>
          </cell>
          <cell r="E2029">
            <v>63.43</v>
          </cell>
          <cell r="F2029">
            <v>6.34</v>
          </cell>
          <cell r="G2029">
            <v>69.77</v>
          </cell>
          <cell r="H2029" t="str">
            <v>PINI</v>
          </cell>
        </row>
        <row r="2030">
          <cell r="B2030">
            <v>0</v>
          </cell>
          <cell r="C2030">
            <v>0</v>
          </cell>
          <cell r="D2030">
            <v>0</v>
          </cell>
          <cell r="E2030">
            <v>0</v>
          </cell>
          <cell r="F2030">
            <v>0</v>
          </cell>
          <cell r="G2030">
            <v>0</v>
          </cell>
          <cell r="H2030" t="str">
            <v>PINI</v>
          </cell>
        </row>
        <row r="2031">
          <cell r="B2031" t="str">
            <v>13.109</v>
          </cell>
          <cell r="C2031" t="str">
            <v>Tubos e conexões em ferro galvanizado</v>
          </cell>
          <cell r="D2031">
            <v>0</v>
          </cell>
          <cell r="E2031">
            <v>0</v>
          </cell>
          <cell r="F2031">
            <v>0</v>
          </cell>
          <cell r="G2031">
            <v>0</v>
          </cell>
          <cell r="H2031" t="str">
            <v>PINI</v>
          </cell>
        </row>
        <row r="2032">
          <cell r="B2032" t="str">
            <v>13.109.000010.SER</v>
          </cell>
          <cell r="C2032" t="str">
            <v>Tubo de aço galvanizado com costura inclusive conexões Ø 15 mm - 1/2"</v>
          </cell>
          <cell r="D2032" t="str">
            <v>m</v>
          </cell>
          <cell r="E2032">
            <v>51.74</v>
          </cell>
          <cell r="F2032">
            <v>23</v>
          </cell>
          <cell r="G2032">
            <v>74.739999999999995</v>
          </cell>
          <cell r="H2032" t="str">
            <v>PINI</v>
          </cell>
        </row>
        <row r="2033">
          <cell r="B2033" t="str">
            <v>13.109.000011.SER</v>
          </cell>
          <cell r="C2033" t="str">
            <v>Tubo de aço galvanizado com costura inclusive conexões Ø 20 mm - 3/4"</v>
          </cell>
          <cell r="D2033" t="str">
            <v>m</v>
          </cell>
          <cell r="E2033">
            <v>56.25</v>
          </cell>
          <cell r="F2033">
            <v>26.28</v>
          </cell>
          <cell r="G2033">
            <v>82.54</v>
          </cell>
          <cell r="H2033" t="str">
            <v>PINI</v>
          </cell>
        </row>
        <row r="2034">
          <cell r="B2034" t="str">
            <v>13.109.000012.SER</v>
          </cell>
          <cell r="C2034" t="str">
            <v>Tubo de aço galvanizado com costura inclusive conexões Ø 25 mm - 1"</v>
          </cell>
          <cell r="D2034" t="str">
            <v>m</v>
          </cell>
          <cell r="E2034">
            <v>87.87</v>
          </cell>
          <cell r="F2034">
            <v>36.14</v>
          </cell>
          <cell r="G2034">
            <v>124.01</v>
          </cell>
          <cell r="H2034" t="str">
            <v>PINI</v>
          </cell>
        </row>
        <row r="2035">
          <cell r="B2035" t="str">
            <v>13.109.000013.SER</v>
          </cell>
          <cell r="C2035" t="str">
            <v>Tubo de aço galvanizado com costura inclusive conexões Ø 32 mm - 1 1/4"</v>
          </cell>
          <cell r="D2035" t="str">
            <v>m</v>
          </cell>
          <cell r="E2035">
            <v>112.34</v>
          </cell>
          <cell r="F2035">
            <v>39.43</v>
          </cell>
          <cell r="G2035">
            <v>151.77000000000001</v>
          </cell>
          <cell r="H2035" t="str">
            <v>PINI</v>
          </cell>
        </row>
        <row r="2036">
          <cell r="B2036" t="str">
            <v>13.109.000014.SER</v>
          </cell>
          <cell r="C2036" t="str">
            <v>Tubo de aço galvanizado com costura inclusive conexões Ø 40 mm - 1 1/2"</v>
          </cell>
          <cell r="D2036" t="str">
            <v>m</v>
          </cell>
          <cell r="E2036">
            <v>131.63</v>
          </cell>
          <cell r="F2036">
            <v>46</v>
          </cell>
          <cell r="G2036">
            <v>177.63</v>
          </cell>
          <cell r="H2036" t="str">
            <v>PINI</v>
          </cell>
        </row>
        <row r="2037">
          <cell r="B2037" t="str">
            <v>13.109.000015.SER</v>
          </cell>
          <cell r="C2037" t="str">
            <v>Tubo de aço galvanizado com costura inclusive conexões Ø 50 mm - 2"</v>
          </cell>
          <cell r="D2037" t="str">
            <v>m</v>
          </cell>
          <cell r="E2037">
            <v>171.98</v>
          </cell>
          <cell r="F2037">
            <v>52.57</v>
          </cell>
          <cell r="G2037">
            <v>224.54</v>
          </cell>
          <cell r="H2037" t="str">
            <v>PINI</v>
          </cell>
        </row>
        <row r="2038">
          <cell r="B2038" t="str">
            <v>13.109.000016.SER</v>
          </cell>
          <cell r="C2038" t="str">
            <v>Tubo de aço galvanizado com costura inclusive conexões Ø 65 mm - 2 1/2"</v>
          </cell>
          <cell r="D2038" t="str">
            <v>m</v>
          </cell>
          <cell r="E2038">
            <v>236.82</v>
          </cell>
          <cell r="F2038">
            <v>59.14</v>
          </cell>
          <cell r="G2038">
            <v>295.95999999999998</v>
          </cell>
          <cell r="H2038" t="str">
            <v>PINI</v>
          </cell>
        </row>
        <row r="2039">
          <cell r="B2039" t="str">
            <v>13.109.000017.SER</v>
          </cell>
          <cell r="C2039" t="str">
            <v>Tubo de aço galvanizado com costura inclusive conexões Ø 80 mm - 3"</v>
          </cell>
          <cell r="D2039" t="str">
            <v>m</v>
          </cell>
          <cell r="E2039">
            <v>259.74</v>
          </cell>
          <cell r="F2039">
            <v>65.709999999999994</v>
          </cell>
          <cell r="G2039">
            <v>325.45</v>
          </cell>
          <cell r="H2039" t="str">
            <v>PINI</v>
          </cell>
        </row>
        <row r="2040">
          <cell r="B2040" t="str">
            <v>13.109.000018.SER</v>
          </cell>
          <cell r="C2040" t="str">
            <v>Tubo de aço galvanizado com costura inclusive conexões Ø 100 mm - 4"</v>
          </cell>
          <cell r="D2040" t="str">
            <v>m</v>
          </cell>
          <cell r="E2040">
            <v>347.02</v>
          </cell>
          <cell r="F2040">
            <v>72.28</v>
          </cell>
          <cell r="G2040">
            <v>419.3</v>
          </cell>
          <cell r="H2040" t="str">
            <v>PINI</v>
          </cell>
        </row>
        <row r="2041">
          <cell r="B2041" t="str">
            <v>13.109.000019.SER</v>
          </cell>
          <cell r="C2041" t="str">
            <v>Tubo de aço galvanizado com costura inclusive conexões Ø 150 mm - 6"</v>
          </cell>
          <cell r="D2041" t="str">
            <v>m</v>
          </cell>
          <cell r="E2041">
            <v>671.79</v>
          </cell>
          <cell r="F2041">
            <v>87.06</v>
          </cell>
          <cell r="G2041">
            <v>758.85</v>
          </cell>
          <cell r="H2041" t="str">
            <v>PINI</v>
          </cell>
        </row>
        <row r="2042">
          <cell r="B2042" t="str">
            <v>13.109.000020.SER</v>
          </cell>
          <cell r="C2042" t="str">
            <v>Tubo de aço galvanizado sem costura inclusive conexões Ø 15 mm - 1/2"</v>
          </cell>
          <cell r="D2042" t="str">
            <v>m</v>
          </cell>
          <cell r="E2042">
            <v>96.99</v>
          </cell>
          <cell r="F2042">
            <v>23</v>
          </cell>
          <cell r="G2042">
            <v>119.99</v>
          </cell>
          <cell r="H2042" t="str">
            <v>PINI</v>
          </cell>
        </row>
        <row r="2043">
          <cell r="B2043" t="str">
            <v>13.109.000021.SER</v>
          </cell>
          <cell r="C2043" t="str">
            <v>Tubo de aço galvanizado sem costura inclusive conexões Ø 20 mm - 3/4"</v>
          </cell>
          <cell r="D2043" t="str">
            <v>m</v>
          </cell>
          <cell r="E2043">
            <v>109.97</v>
          </cell>
          <cell r="F2043">
            <v>26.28</v>
          </cell>
          <cell r="G2043">
            <v>136.25</v>
          </cell>
          <cell r="H2043" t="str">
            <v>PINI</v>
          </cell>
        </row>
        <row r="2044">
          <cell r="B2044" t="str">
            <v>13.109.000022.SER</v>
          </cell>
          <cell r="C2044" t="str">
            <v>Tubo de aço galvanizado sem costura inclusive conexões Ø 25 mm - 1"</v>
          </cell>
          <cell r="D2044" t="str">
            <v>m</v>
          </cell>
          <cell r="E2044">
            <v>112.47</v>
          </cell>
          <cell r="F2044">
            <v>36.14</v>
          </cell>
          <cell r="G2044">
            <v>148.61000000000001</v>
          </cell>
          <cell r="H2044" t="str">
            <v>PINI</v>
          </cell>
        </row>
        <row r="2045">
          <cell r="B2045" t="str">
            <v>13.109.000023.SER</v>
          </cell>
          <cell r="C2045" t="str">
            <v>Tubo de aço galvanizado sem costura inclusive conexões Ø 32 mm - 1 1/4"</v>
          </cell>
          <cell r="D2045" t="str">
            <v>m</v>
          </cell>
          <cell r="E2045">
            <v>153.62</v>
          </cell>
          <cell r="F2045">
            <v>39.43</v>
          </cell>
          <cell r="G2045">
            <v>193.05</v>
          </cell>
          <cell r="H2045" t="str">
            <v>PINI</v>
          </cell>
        </row>
        <row r="2046">
          <cell r="B2046" t="str">
            <v>13.109.000024.SER</v>
          </cell>
          <cell r="C2046" t="str">
            <v>Tubo de aço galvanizado sem costura inclusive conexões Ø 40 mm - 1 1/2"</v>
          </cell>
          <cell r="D2046" t="str">
            <v>m</v>
          </cell>
          <cell r="E2046">
            <v>161.72</v>
          </cell>
          <cell r="F2046">
            <v>46</v>
          </cell>
          <cell r="G2046">
            <v>207.72</v>
          </cell>
          <cell r="H2046" t="str">
            <v>PINI</v>
          </cell>
        </row>
        <row r="2047">
          <cell r="B2047" t="str">
            <v>13.109.000025.SER</v>
          </cell>
          <cell r="C2047" t="str">
            <v>Tubo de aço galvanizado sem costura inclusive conexões Ø 50 mm - 2"</v>
          </cell>
          <cell r="D2047" t="str">
            <v>m</v>
          </cell>
          <cell r="E2047">
            <v>220.28</v>
          </cell>
          <cell r="F2047">
            <v>52.57</v>
          </cell>
          <cell r="G2047">
            <v>272.83999999999997</v>
          </cell>
          <cell r="H2047" t="str">
            <v>PINI</v>
          </cell>
        </row>
        <row r="2048">
          <cell r="B2048" t="str">
            <v>13.109.000026.SER</v>
          </cell>
          <cell r="C2048" t="str">
            <v>Tubo de aço galvanizado sem costura inclusive conexões Ø 65 mm - 2 1/2"</v>
          </cell>
          <cell r="D2048" t="str">
            <v>m</v>
          </cell>
          <cell r="E2048">
            <v>315.95</v>
          </cell>
          <cell r="F2048">
            <v>59.14</v>
          </cell>
          <cell r="G2048">
            <v>375.09</v>
          </cell>
          <cell r="H2048" t="str">
            <v>PINI</v>
          </cell>
        </row>
        <row r="2049">
          <cell r="B2049" t="str">
            <v>13.109.000027.SER</v>
          </cell>
          <cell r="C2049" t="str">
            <v>Tubo de aço galvanizado sem costura inclusive conexões Ø 80 mm - 3"</v>
          </cell>
          <cell r="D2049" t="str">
            <v>m</v>
          </cell>
          <cell r="E2049">
            <v>314.91000000000003</v>
          </cell>
          <cell r="F2049">
            <v>65.709999999999994</v>
          </cell>
          <cell r="G2049">
            <v>380.62</v>
          </cell>
          <cell r="H2049" t="str">
            <v>PINI</v>
          </cell>
        </row>
        <row r="2050">
          <cell r="B2050" t="str">
            <v>13.109.000028.SER</v>
          </cell>
          <cell r="C2050" t="str">
            <v>Tubo de aço galvanizado sem costura inclusive conexões Ø 100 mm - 4"</v>
          </cell>
          <cell r="D2050" t="str">
            <v>m</v>
          </cell>
          <cell r="E2050">
            <v>455.75</v>
          </cell>
          <cell r="F2050">
            <v>72.28</v>
          </cell>
          <cell r="G2050">
            <v>528.03</v>
          </cell>
          <cell r="H2050" t="str">
            <v>PINI</v>
          </cell>
        </row>
        <row r="2051">
          <cell r="B2051" t="str">
            <v>13.109.000029.SER</v>
          </cell>
          <cell r="C2051" t="str">
            <v>Tubo de aço galvanizado sem costura inclusive conexões Ø 150 mm - 6"</v>
          </cell>
          <cell r="D2051" t="str">
            <v>m</v>
          </cell>
          <cell r="E2051">
            <v>820.83</v>
          </cell>
          <cell r="F2051">
            <v>87.06</v>
          </cell>
          <cell r="G2051">
            <v>907.9</v>
          </cell>
          <cell r="H2051" t="str">
            <v>PINI</v>
          </cell>
        </row>
        <row r="2052">
          <cell r="B2052" t="str">
            <v>13.109.000030.SER</v>
          </cell>
          <cell r="C2052" t="str">
            <v>Tubo de aço galvanizado com costura Ø 15 mm - 1/2"</v>
          </cell>
          <cell r="D2052" t="str">
            <v>m</v>
          </cell>
          <cell r="E2052">
            <v>32.659999999999997</v>
          </cell>
          <cell r="F2052">
            <v>8.8699999999999992</v>
          </cell>
          <cell r="G2052">
            <v>41.53</v>
          </cell>
          <cell r="H2052" t="str">
            <v>PINI</v>
          </cell>
        </row>
        <row r="2053">
          <cell r="B2053" t="str">
            <v>13.109.000031.SER</v>
          </cell>
          <cell r="C2053" t="str">
            <v>Tubo de aço galvanizado com costura Ø 20 mm - 3/4"</v>
          </cell>
          <cell r="D2053" t="str">
            <v>m</v>
          </cell>
          <cell r="E2053">
            <v>35.549999999999997</v>
          </cell>
          <cell r="F2053">
            <v>9.86</v>
          </cell>
          <cell r="G2053">
            <v>45.41</v>
          </cell>
          <cell r="H2053" t="str">
            <v>PINI</v>
          </cell>
        </row>
        <row r="2054">
          <cell r="B2054" t="str">
            <v>13.109.000032.SER</v>
          </cell>
          <cell r="C2054" t="str">
            <v>Tubo de aço galvanizado com costura Ø 25 mm - 1"</v>
          </cell>
          <cell r="D2054" t="str">
            <v>m</v>
          </cell>
          <cell r="E2054">
            <v>59.21</v>
          </cell>
          <cell r="F2054">
            <v>10.84</v>
          </cell>
          <cell r="G2054">
            <v>70.05</v>
          </cell>
          <cell r="H2054" t="str">
            <v>PINI</v>
          </cell>
        </row>
        <row r="2055">
          <cell r="B2055" t="str">
            <v>13.109.000033.SER</v>
          </cell>
          <cell r="C2055" t="str">
            <v>Tubo de aço galvanizado com costura Ø 32 mm - 1 1/4"</v>
          </cell>
          <cell r="D2055" t="str">
            <v>m</v>
          </cell>
          <cell r="E2055">
            <v>75.69</v>
          </cell>
          <cell r="F2055">
            <v>16.43</v>
          </cell>
          <cell r="G2055">
            <v>92.12</v>
          </cell>
          <cell r="H2055" t="str">
            <v>PINI</v>
          </cell>
        </row>
        <row r="2056">
          <cell r="B2056" t="str">
            <v>13.109.000034.SER</v>
          </cell>
          <cell r="C2056" t="str">
            <v>Tubo de aço galvanizado com costura Ø 40 mm - 1 1/2"</v>
          </cell>
          <cell r="D2056" t="str">
            <v>m</v>
          </cell>
          <cell r="E2056">
            <v>95.01</v>
          </cell>
          <cell r="F2056">
            <v>20.37</v>
          </cell>
          <cell r="G2056">
            <v>115.38</v>
          </cell>
          <cell r="H2056" t="str">
            <v>PINI</v>
          </cell>
        </row>
        <row r="2057">
          <cell r="B2057" t="str">
            <v>13.109.000035.SER</v>
          </cell>
          <cell r="C2057" t="str">
            <v>Tubo de aço galvanizado com costura Ø 50 mm - 2"</v>
          </cell>
          <cell r="D2057" t="str">
            <v>m</v>
          </cell>
          <cell r="E2057">
            <v>124.12</v>
          </cell>
          <cell r="F2057">
            <v>24.31</v>
          </cell>
          <cell r="G2057">
            <v>148.43</v>
          </cell>
          <cell r="H2057" t="str">
            <v>PINI</v>
          </cell>
        </row>
        <row r="2058">
          <cell r="B2058" t="str">
            <v>13.109.000036.SER</v>
          </cell>
          <cell r="C2058" t="str">
            <v>Tubo de aço galvanizado com costura Ø 65 mm - 2 1/2"</v>
          </cell>
          <cell r="D2058" t="str">
            <v>m</v>
          </cell>
          <cell r="E2058">
            <v>170.92</v>
          </cell>
          <cell r="F2058">
            <v>27.27</v>
          </cell>
          <cell r="G2058">
            <v>198.19</v>
          </cell>
          <cell r="H2058" t="str">
            <v>PINI</v>
          </cell>
        </row>
        <row r="2059">
          <cell r="B2059" t="str">
            <v>13.109.000037.SER</v>
          </cell>
          <cell r="C2059" t="str">
            <v>Tubo de aço galvanizado com costura Ø 80 mm - 3"</v>
          </cell>
          <cell r="D2059" t="str">
            <v>m</v>
          </cell>
          <cell r="E2059">
            <v>201.84</v>
          </cell>
          <cell r="F2059">
            <v>31.87</v>
          </cell>
          <cell r="G2059">
            <v>233.71</v>
          </cell>
          <cell r="H2059" t="str">
            <v>PINI</v>
          </cell>
        </row>
        <row r="2060">
          <cell r="B2060" t="str">
            <v>13.109.000038.SER</v>
          </cell>
          <cell r="C2060" t="str">
            <v>Tubo de aço galvanizado com costura Ø 100 mm - 4"</v>
          </cell>
          <cell r="D2060" t="str">
            <v>m</v>
          </cell>
          <cell r="E2060">
            <v>269.66000000000003</v>
          </cell>
          <cell r="F2060">
            <v>36.47</v>
          </cell>
          <cell r="G2060">
            <v>306.13</v>
          </cell>
          <cell r="H2060" t="str">
            <v>PINI</v>
          </cell>
        </row>
        <row r="2061">
          <cell r="B2061" t="str">
            <v>13.109.000039.SER</v>
          </cell>
          <cell r="C2061" t="str">
            <v>Tubo de aço galvanizado com costura Ø 150 mm - 6"</v>
          </cell>
          <cell r="D2061" t="str">
            <v>m</v>
          </cell>
          <cell r="E2061">
            <v>521.99</v>
          </cell>
          <cell r="F2061">
            <v>47.64</v>
          </cell>
          <cell r="G2061">
            <v>569.63</v>
          </cell>
          <cell r="H2061" t="str">
            <v>PINI</v>
          </cell>
        </row>
        <row r="2062">
          <cell r="B2062" t="str">
            <v>13.109.000040.SER</v>
          </cell>
          <cell r="C2062" t="str">
            <v>Tubo de aço galvanizado sem costura Ø 15 mm - 1/2"</v>
          </cell>
          <cell r="D2062" t="str">
            <v>m</v>
          </cell>
          <cell r="E2062">
            <v>61.22</v>
          </cell>
          <cell r="F2062">
            <v>8.8699999999999992</v>
          </cell>
          <cell r="G2062">
            <v>70.09</v>
          </cell>
          <cell r="H2062" t="str">
            <v>PINI</v>
          </cell>
        </row>
        <row r="2063">
          <cell r="B2063" t="str">
            <v>13.109.000041.SER</v>
          </cell>
          <cell r="C2063" t="str">
            <v>Tubo de aço galvanizado sem costura Ø 20 mm - 3/4"</v>
          </cell>
          <cell r="D2063" t="str">
            <v>m</v>
          </cell>
          <cell r="E2063">
            <v>69.459999999999994</v>
          </cell>
          <cell r="F2063">
            <v>9.86</v>
          </cell>
          <cell r="G2063">
            <v>79.31</v>
          </cell>
          <cell r="H2063" t="str">
            <v>PINI</v>
          </cell>
        </row>
        <row r="2064">
          <cell r="B2064" t="str">
            <v>13.109.000042.SER</v>
          </cell>
          <cell r="C2064" t="str">
            <v>Tubo de aço galvanizado sem costura Ø 25 mm - 1"</v>
          </cell>
          <cell r="D2064" t="str">
            <v>m</v>
          </cell>
          <cell r="E2064">
            <v>75.77</v>
          </cell>
          <cell r="F2064">
            <v>10.84</v>
          </cell>
          <cell r="G2064">
            <v>86.61</v>
          </cell>
          <cell r="H2064" t="str">
            <v>PINI</v>
          </cell>
        </row>
        <row r="2065">
          <cell r="B2065" t="str">
            <v>13.109.000043.SER</v>
          </cell>
          <cell r="C2065" t="str">
            <v>Tubo de aço galvanizado sem costura Ø 32 mm - 1 1/4"</v>
          </cell>
          <cell r="D2065" t="str">
            <v>m</v>
          </cell>
          <cell r="E2065">
            <v>103.49</v>
          </cell>
          <cell r="F2065">
            <v>16.43</v>
          </cell>
          <cell r="G2065">
            <v>119.91</v>
          </cell>
          <cell r="H2065" t="str">
            <v>PINI</v>
          </cell>
        </row>
        <row r="2066">
          <cell r="B2066" t="str">
            <v>13.109.000044.SER</v>
          </cell>
          <cell r="C2066" t="str">
            <v>Tubo de aço galvanizado sem costura Ø 40 mm - 1 1/2"</v>
          </cell>
          <cell r="D2066" t="str">
            <v>m</v>
          </cell>
          <cell r="E2066">
            <v>116.71</v>
          </cell>
          <cell r="F2066">
            <v>20.37</v>
          </cell>
          <cell r="G2066">
            <v>137.08000000000001</v>
          </cell>
          <cell r="H2066" t="str">
            <v>PINI</v>
          </cell>
        </row>
        <row r="2067">
          <cell r="B2067" t="str">
            <v>13.109.000045.SER</v>
          </cell>
          <cell r="C2067" t="str">
            <v>Tubo de aço galvanizado sem costura Ø 50 mm - 2"</v>
          </cell>
          <cell r="D2067" t="str">
            <v>m</v>
          </cell>
          <cell r="E2067">
            <v>158.96</v>
          </cell>
          <cell r="F2067">
            <v>24.31</v>
          </cell>
          <cell r="G2067">
            <v>183.28</v>
          </cell>
          <cell r="H2067" t="str">
            <v>PINI</v>
          </cell>
        </row>
        <row r="2068">
          <cell r="B2068" t="str">
            <v>13.109.000046.SER</v>
          </cell>
          <cell r="C2068" t="str">
            <v>Tubo de aço galvanizado sem costura Ø 65 mm - 2 1/2"</v>
          </cell>
          <cell r="D2068" t="str">
            <v>m</v>
          </cell>
          <cell r="E2068">
            <v>228</v>
          </cell>
          <cell r="F2068">
            <v>27.27</v>
          </cell>
          <cell r="G2068">
            <v>255.27</v>
          </cell>
          <cell r="H2068" t="str">
            <v>PINI</v>
          </cell>
        </row>
        <row r="2069">
          <cell r="B2069" t="str">
            <v>13.109.000047.SER</v>
          </cell>
          <cell r="C2069" t="str">
            <v>Tubo de aço galvanizado sem costura Ø 80 mm - 3"</v>
          </cell>
          <cell r="D2069" t="str">
            <v>m</v>
          </cell>
          <cell r="E2069">
            <v>244.7</v>
          </cell>
          <cell r="F2069">
            <v>31.87</v>
          </cell>
          <cell r="G2069">
            <v>276.57</v>
          </cell>
          <cell r="H2069" t="str">
            <v>PINI</v>
          </cell>
        </row>
        <row r="2070">
          <cell r="B2070" t="str">
            <v>13.109.000048.SER</v>
          </cell>
          <cell r="C2070" t="str">
            <v>Tubo de aço galvanizado sem costura Ø 100 mm - 4"</v>
          </cell>
          <cell r="D2070" t="str">
            <v>m</v>
          </cell>
          <cell r="E2070">
            <v>354.13</v>
          </cell>
          <cell r="F2070">
            <v>36.47</v>
          </cell>
          <cell r="G2070">
            <v>390.6</v>
          </cell>
          <cell r="H2070" t="str">
            <v>PINI</v>
          </cell>
        </row>
        <row r="2071">
          <cell r="B2071" t="str">
            <v>13.109.000049.SER</v>
          </cell>
          <cell r="C2071" t="str">
            <v>Tubo de aço galvanizado sem costura Ø 150 mm - 6"</v>
          </cell>
          <cell r="D2071" t="str">
            <v>m</v>
          </cell>
          <cell r="E2071">
            <v>637.79</v>
          </cell>
          <cell r="F2071">
            <v>47.64</v>
          </cell>
          <cell r="G2071">
            <v>685.43</v>
          </cell>
          <cell r="H2071" t="str">
            <v>PINI</v>
          </cell>
        </row>
        <row r="2072">
          <cell r="B2072" t="str">
            <v>13.109.000100.SER</v>
          </cell>
          <cell r="C2072" t="str">
            <v>Bucha de redução de ferro galvanizado Ø 20 x 15 mm - 3/4 x 1/2"</v>
          </cell>
          <cell r="D2072" t="str">
            <v>un</v>
          </cell>
          <cell r="E2072">
            <v>7.38</v>
          </cell>
          <cell r="F2072">
            <v>6.57</v>
          </cell>
          <cell r="G2072">
            <v>13.95</v>
          </cell>
          <cell r="H2072" t="str">
            <v>PINI</v>
          </cell>
        </row>
        <row r="2073">
          <cell r="B2073" t="str">
            <v>13.109.000101.SER</v>
          </cell>
          <cell r="C2073" t="str">
            <v>Bucha de redução de ferro galvanizado Ø 40 x 32 mm - 1 1/2 x 1 1/4"</v>
          </cell>
          <cell r="D2073" t="str">
            <v>un</v>
          </cell>
          <cell r="E2073">
            <v>23.74</v>
          </cell>
          <cell r="F2073">
            <v>11.5</v>
          </cell>
          <cell r="G2073">
            <v>35.24</v>
          </cell>
          <cell r="H2073" t="str">
            <v>PINI</v>
          </cell>
        </row>
        <row r="2074">
          <cell r="B2074" t="str">
            <v>13.109.000102.SER</v>
          </cell>
          <cell r="C2074" t="str">
            <v>Bucha de redução de ferro galvanizado Ø 50 x 25 mm - 2 x 1"</v>
          </cell>
          <cell r="D2074" t="str">
            <v>un</v>
          </cell>
          <cell r="E2074">
            <v>27.87</v>
          </cell>
          <cell r="F2074">
            <v>11.5</v>
          </cell>
          <cell r="G2074">
            <v>39.369999999999997</v>
          </cell>
          <cell r="H2074" t="str">
            <v>PINI</v>
          </cell>
        </row>
        <row r="2075">
          <cell r="B2075" t="str">
            <v>13.109.000103.SER</v>
          </cell>
          <cell r="C2075" t="str">
            <v>Bucha de redução de ferro galvanizado Ø 50 x 32 mm - 2 x 1 1/4"</v>
          </cell>
          <cell r="D2075" t="str">
            <v>un</v>
          </cell>
          <cell r="E2075">
            <v>27.87</v>
          </cell>
          <cell r="F2075">
            <v>11.5</v>
          </cell>
          <cell r="G2075">
            <v>39.369999999999997</v>
          </cell>
          <cell r="H2075" t="str">
            <v>PINI</v>
          </cell>
        </row>
        <row r="2076">
          <cell r="B2076" t="str">
            <v>13.109.000104.SER</v>
          </cell>
          <cell r="C2076" t="str">
            <v>Bucha de redução de ferro galvanizado Ø 50 x 40 mm - 2 x 1 1/2"</v>
          </cell>
          <cell r="D2076" t="str">
            <v>un</v>
          </cell>
          <cell r="E2076">
            <v>27.87</v>
          </cell>
          <cell r="F2076">
            <v>11.5</v>
          </cell>
          <cell r="G2076">
            <v>39.369999999999997</v>
          </cell>
          <cell r="H2076" t="str">
            <v>PINI</v>
          </cell>
        </row>
        <row r="2077">
          <cell r="B2077" t="str">
            <v>13.109.000105.SER</v>
          </cell>
          <cell r="C2077" t="str">
            <v>Bucha de redução de ferro galvanizado Ø 65 x 25 mm - 2 1/2 x 1"</v>
          </cell>
          <cell r="D2077" t="str">
            <v>un</v>
          </cell>
          <cell r="E2077">
            <v>41.77</v>
          </cell>
          <cell r="F2077">
            <v>13.14</v>
          </cell>
          <cell r="G2077">
            <v>54.91</v>
          </cell>
          <cell r="H2077" t="str">
            <v>PINI</v>
          </cell>
        </row>
        <row r="2078">
          <cell r="B2078" t="str">
            <v>13.109.000106.SER</v>
          </cell>
          <cell r="C2078" t="str">
            <v>Bucha de redução de ferro galvanizado Ø 65 x 32 mm - 2 1/2 x 1 1/4"</v>
          </cell>
          <cell r="D2078" t="str">
            <v>un</v>
          </cell>
          <cell r="E2078">
            <v>41.77</v>
          </cell>
          <cell r="F2078">
            <v>13.14</v>
          </cell>
          <cell r="G2078">
            <v>54.91</v>
          </cell>
          <cell r="H2078" t="str">
            <v>PINI</v>
          </cell>
        </row>
        <row r="2079">
          <cell r="B2079" t="str">
            <v>13.109.000107.SER</v>
          </cell>
          <cell r="C2079" t="str">
            <v>Bucha de redução de ferro galvanizado Ø 65 x 40 mm - 2 1/2 x 1 1/2"</v>
          </cell>
          <cell r="D2079" t="str">
            <v>un</v>
          </cell>
          <cell r="E2079">
            <v>41.77</v>
          </cell>
          <cell r="F2079">
            <v>13.14</v>
          </cell>
          <cell r="G2079">
            <v>54.91</v>
          </cell>
          <cell r="H2079" t="str">
            <v>PINI</v>
          </cell>
        </row>
        <row r="2080">
          <cell r="B2080" t="str">
            <v>13.109.000108.SER</v>
          </cell>
          <cell r="C2080" t="str">
            <v>Bucha de redução de ferro galvanizado Ø 80 x 40 mm - 3 x 1 1/2"</v>
          </cell>
          <cell r="D2080" t="str">
            <v>un</v>
          </cell>
          <cell r="E2080">
            <v>48.93</v>
          </cell>
          <cell r="F2080">
            <v>13.14</v>
          </cell>
          <cell r="G2080">
            <v>62.07</v>
          </cell>
          <cell r="H2080" t="str">
            <v>PINI</v>
          </cell>
        </row>
        <row r="2081">
          <cell r="B2081" t="str">
            <v>13.109.000109.SER</v>
          </cell>
          <cell r="C2081" t="str">
            <v>Bucha de redução de ferro galvanizado Ø 80 x 50 mm - 3 x 2"</v>
          </cell>
          <cell r="D2081" t="str">
            <v>un</v>
          </cell>
          <cell r="E2081">
            <v>48.93</v>
          </cell>
          <cell r="F2081">
            <v>13.14</v>
          </cell>
          <cell r="G2081">
            <v>62.07</v>
          </cell>
          <cell r="H2081" t="str">
            <v>PINI</v>
          </cell>
        </row>
        <row r="2082">
          <cell r="B2082" t="str">
            <v>13.109.000110.SER</v>
          </cell>
          <cell r="C2082" t="str">
            <v>Bucha de redução de ferro galvanizado Ø 25 x 15 mm - 1 x 1/2"</v>
          </cell>
          <cell r="D2082" t="str">
            <v>un</v>
          </cell>
          <cell r="E2082">
            <v>10.58</v>
          </cell>
          <cell r="F2082">
            <v>6.57</v>
          </cell>
          <cell r="G2082">
            <v>17.149999999999999</v>
          </cell>
          <cell r="H2082" t="str">
            <v>PINI</v>
          </cell>
        </row>
        <row r="2083">
          <cell r="B2083" t="str">
            <v>13.109.000111.SER</v>
          </cell>
          <cell r="C2083" t="str">
            <v>Bucha de redução de ferro galvanizado Ø 80 x 65 mm - 3 x 2 1/2"</v>
          </cell>
          <cell r="D2083" t="str">
            <v>un</v>
          </cell>
          <cell r="E2083">
            <v>48.93</v>
          </cell>
          <cell r="F2083">
            <v>13.14</v>
          </cell>
          <cell r="G2083">
            <v>62.07</v>
          </cell>
          <cell r="H2083" t="str">
            <v>PINI</v>
          </cell>
        </row>
        <row r="2084">
          <cell r="B2084" t="str">
            <v>13.109.000112.SER</v>
          </cell>
          <cell r="C2084" t="str">
            <v>Bucha de redução de ferro galvanizado Ø 100 x 50 mm - 4 x 2"</v>
          </cell>
          <cell r="D2084" t="str">
            <v>un</v>
          </cell>
          <cell r="E2084">
            <v>124.19</v>
          </cell>
          <cell r="F2084">
            <v>16.43</v>
          </cell>
          <cell r="G2084">
            <v>140.61000000000001</v>
          </cell>
          <cell r="H2084" t="str">
            <v>PINI</v>
          </cell>
        </row>
        <row r="2085">
          <cell r="B2085" t="str">
            <v>13.109.000113.SER</v>
          </cell>
          <cell r="C2085" t="str">
            <v>Bucha de redução de ferro galvanizado Ø 100 x 65 mm - 4 x 2 1/2"</v>
          </cell>
          <cell r="D2085" t="str">
            <v>un</v>
          </cell>
          <cell r="E2085">
            <v>124.19</v>
          </cell>
          <cell r="F2085">
            <v>16.43</v>
          </cell>
          <cell r="G2085">
            <v>140.61000000000001</v>
          </cell>
          <cell r="H2085" t="str">
            <v>PINI</v>
          </cell>
        </row>
        <row r="2086">
          <cell r="B2086" t="str">
            <v>13.109.000114.SER</v>
          </cell>
          <cell r="C2086" t="str">
            <v>Bucha de redução de ferro galvanizado Ø 100 x 80 mm - 4 x 3"</v>
          </cell>
          <cell r="D2086" t="str">
            <v>un</v>
          </cell>
          <cell r="E2086">
            <v>124.19</v>
          </cell>
          <cell r="F2086">
            <v>16.43</v>
          </cell>
          <cell r="G2086">
            <v>140.61000000000001</v>
          </cell>
          <cell r="H2086" t="str">
            <v>PINI</v>
          </cell>
        </row>
        <row r="2087">
          <cell r="B2087" t="str">
            <v>13.109.000115.SER</v>
          </cell>
          <cell r="C2087" t="str">
            <v>Bucha de redução de ferro galvanizado Ø 25 x 20 mm - 1 x 3/4"</v>
          </cell>
          <cell r="D2087" t="str">
            <v>un</v>
          </cell>
          <cell r="E2087">
            <v>10.79</v>
          </cell>
          <cell r="F2087">
            <v>6.57</v>
          </cell>
          <cell r="G2087">
            <v>17.36</v>
          </cell>
          <cell r="H2087" t="str">
            <v>PINI</v>
          </cell>
        </row>
        <row r="2088">
          <cell r="B2088" t="str">
            <v>13.109.000116.SER</v>
          </cell>
          <cell r="C2088" t="str">
            <v>Bucha de redução de ferro galvanizado Ø 32 x 15 mm - 1 1/4 x 1/2"</v>
          </cell>
          <cell r="D2088" t="str">
            <v>un</v>
          </cell>
          <cell r="E2088">
            <v>16.559999999999999</v>
          </cell>
          <cell r="F2088">
            <v>11.5</v>
          </cell>
          <cell r="G2088">
            <v>28.06</v>
          </cell>
          <cell r="H2088" t="str">
            <v>PINI</v>
          </cell>
        </row>
        <row r="2089">
          <cell r="B2089" t="str">
            <v>13.109.000117.SER</v>
          </cell>
          <cell r="C2089" t="str">
            <v>Bucha de redução de ferro galvanizado Ø 32 x 20 mm - 1 1/4 x 3/4"</v>
          </cell>
          <cell r="D2089" t="str">
            <v>un</v>
          </cell>
          <cell r="E2089">
            <v>16.559999999999999</v>
          </cell>
          <cell r="F2089">
            <v>11.5</v>
          </cell>
          <cell r="G2089">
            <v>28.06</v>
          </cell>
          <cell r="H2089" t="str">
            <v>PINI</v>
          </cell>
        </row>
        <row r="2090">
          <cell r="B2090" t="str">
            <v>13.109.000118.SER</v>
          </cell>
          <cell r="C2090" t="str">
            <v>Bucha de redução de ferro galvanizado Ø 32 x 25 mm - 1 1/4 x 1"</v>
          </cell>
          <cell r="D2090" t="str">
            <v>un</v>
          </cell>
          <cell r="E2090">
            <v>16.559999999999999</v>
          </cell>
          <cell r="F2090">
            <v>11.5</v>
          </cell>
          <cell r="G2090">
            <v>28.06</v>
          </cell>
          <cell r="H2090" t="str">
            <v>PINI</v>
          </cell>
        </row>
        <row r="2091">
          <cell r="B2091" t="str">
            <v>13.109.000119.SER</v>
          </cell>
          <cell r="C2091" t="str">
            <v>Bucha de redução de ferro galvanizado Ø 40 x 15 mm - 1 1/2 x 1/2"</v>
          </cell>
          <cell r="D2091" t="str">
            <v>un</v>
          </cell>
          <cell r="E2091">
            <v>23.74</v>
          </cell>
          <cell r="F2091">
            <v>11.5</v>
          </cell>
          <cell r="G2091">
            <v>35.24</v>
          </cell>
          <cell r="H2091" t="str">
            <v>PINI</v>
          </cell>
        </row>
        <row r="2092">
          <cell r="B2092" t="str">
            <v>13.109.000120.SER</v>
          </cell>
          <cell r="C2092" t="str">
            <v>Bucha de redução de ferro galvanizado Ø 40 x 20 mm - 1 1/2 x 3/4"</v>
          </cell>
          <cell r="D2092" t="str">
            <v>un</v>
          </cell>
          <cell r="E2092">
            <v>23.74</v>
          </cell>
          <cell r="F2092">
            <v>11.5</v>
          </cell>
          <cell r="G2092">
            <v>35.24</v>
          </cell>
          <cell r="H2092" t="str">
            <v>PINI</v>
          </cell>
        </row>
        <row r="2093">
          <cell r="B2093" t="str">
            <v>13.109.000121.SER</v>
          </cell>
          <cell r="C2093" t="str">
            <v>Bucha de redução de ferro galvanizado Ø 40 x 25 mm - 1 1/2 x 1"</v>
          </cell>
          <cell r="D2093" t="str">
            <v>un</v>
          </cell>
          <cell r="E2093">
            <v>23.74</v>
          </cell>
          <cell r="F2093">
            <v>11.5</v>
          </cell>
          <cell r="G2093">
            <v>35.24</v>
          </cell>
          <cell r="H2093" t="str">
            <v>PINI</v>
          </cell>
        </row>
        <row r="2094">
          <cell r="B2094" t="str">
            <v>13.109.000150.SER</v>
          </cell>
          <cell r="C2094" t="str">
            <v>Bujão (plug de ferro galvanizado Ø 15 mm - 1/2"</v>
          </cell>
          <cell r="D2094" t="str">
            <v>un</v>
          </cell>
          <cell r="E2094">
            <v>3.34</v>
          </cell>
          <cell r="F2094">
            <v>3.29</v>
          </cell>
          <cell r="G2094">
            <v>6.62</v>
          </cell>
          <cell r="H2094" t="str">
            <v>PINI</v>
          </cell>
        </row>
        <row r="2095">
          <cell r="B2095" t="str">
            <v>13.109.000151.SER</v>
          </cell>
          <cell r="C2095" t="str">
            <v>Bujão (plug de ferro galvanizado Ø 20 mm - 3/4"</v>
          </cell>
          <cell r="D2095" t="str">
            <v>un</v>
          </cell>
          <cell r="E2095">
            <v>5.91</v>
          </cell>
          <cell r="F2095">
            <v>3.29</v>
          </cell>
          <cell r="G2095">
            <v>9.19</v>
          </cell>
          <cell r="H2095" t="str">
            <v>PINI</v>
          </cell>
        </row>
        <row r="2096">
          <cell r="B2096" t="str">
            <v>13.109.000152.SER</v>
          </cell>
          <cell r="C2096" t="str">
            <v>Bujão (plug de ferro galvanizado Ø 25 mm - 1"</v>
          </cell>
          <cell r="D2096" t="str">
            <v>un</v>
          </cell>
          <cell r="E2096">
            <v>8.08</v>
          </cell>
          <cell r="F2096">
            <v>3.29</v>
          </cell>
          <cell r="G2096">
            <v>11.36</v>
          </cell>
          <cell r="H2096" t="str">
            <v>PINI</v>
          </cell>
        </row>
        <row r="2097">
          <cell r="B2097" t="str">
            <v>13.109.000153.SER</v>
          </cell>
          <cell r="C2097" t="str">
            <v>Bujão (plug de ferro galvanizado Ø 32 mm - 1 1/4"</v>
          </cell>
          <cell r="D2097" t="str">
            <v>un</v>
          </cell>
          <cell r="E2097">
            <v>12.23</v>
          </cell>
          <cell r="F2097">
            <v>5.91</v>
          </cell>
          <cell r="G2097">
            <v>18.14</v>
          </cell>
          <cell r="H2097" t="str">
            <v>PINI</v>
          </cell>
        </row>
        <row r="2098">
          <cell r="B2098" t="str">
            <v>13.109.000154.SER</v>
          </cell>
          <cell r="C2098" t="str">
            <v>Bujão (plug de ferro galvanizado Ø 40 mm - 1 1/2"</v>
          </cell>
          <cell r="D2098" t="str">
            <v>un</v>
          </cell>
          <cell r="E2098">
            <v>15.81</v>
          </cell>
          <cell r="F2098">
            <v>5.91</v>
          </cell>
          <cell r="G2098">
            <v>21.73</v>
          </cell>
          <cell r="H2098" t="str">
            <v>PINI</v>
          </cell>
        </row>
        <row r="2099">
          <cell r="B2099" t="str">
            <v>13.109.000155.SER</v>
          </cell>
          <cell r="C2099" t="str">
            <v>Bujão (plug de ferro galvanizado Ø 100 mm - 4"</v>
          </cell>
          <cell r="D2099" t="str">
            <v>un</v>
          </cell>
          <cell r="E2099">
            <v>124.56</v>
          </cell>
          <cell r="F2099">
            <v>8.2100000000000009</v>
          </cell>
          <cell r="G2099">
            <v>132.77000000000001</v>
          </cell>
          <cell r="H2099" t="str">
            <v>PINI</v>
          </cell>
        </row>
        <row r="2100">
          <cell r="B2100" t="str">
            <v>13.109.000170.SER</v>
          </cell>
          <cell r="C2100" t="str">
            <v>Tampão - cap de ferro galvanizado Ø 15 mm - 1/2"</v>
          </cell>
          <cell r="D2100" t="str">
            <v>un</v>
          </cell>
          <cell r="E2100">
            <v>5.34</v>
          </cell>
          <cell r="F2100">
            <v>3.29</v>
          </cell>
          <cell r="G2100">
            <v>8.6199999999999992</v>
          </cell>
          <cell r="H2100" t="str">
            <v>PINI</v>
          </cell>
        </row>
        <row r="2101">
          <cell r="B2101" t="str">
            <v>13.109.000171.SER</v>
          </cell>
          <cell r="C2101" t="str">
            <v>Tampão - cap de ferro galvanizado Ø 20 mm - 3/4"</v>
          </cell>
          <cell r="D2101" t="str">
            <v>un</v>
          </cell>
          <cell r="E2101">
            <v>7.49</v>
          </cell>
          <cell r="F2101">
            <v>3.29</v>
          </cell>
          <cell r="G2101">
            <v>10.78</v>
          </cell>
          <cell r="H2101" t="str">
            <v>PINI</v>
          </cell>
        </row>
        <row r="2102">
          <cell r="B2102" t="str">
            <v>13.109.000172.SER</v>
          </cell>
          <cell r="C2102" t="str">
            <v>Tampão - cap de ferro galvanizado Ø 25 mm - 1"</v>
          </cell>
          <cell r="D2102" t="str">
            <v>un</v>
          </cell>
          <cell r="E2102">
            <v>11.22</v>
          </cell>
          <cell r="F2102">
            <v>3.29</v>
          </cell>
          <cell r="G2102">
            <v>14.5</v>
          </cell>
          <cell r="H2102" t="str">
            <v>PINI</v>
          </cell>
        </row>
        <row r="2103">
          <cell r="B2103" t="str">
            <v>13.109.000173.SER</v>
          </cell>
          <cell r="C2103" t="str">
            <v>Tampão - cap de ferro galvanizado Ø 32 mm - 1 1/4"</v>
          </cell>
          <cell r="D2103" t="str">
            <v>un</v>
          </cell>
          <cell r="E2103">
            <v>18.47</v>
          </cell>
          <cell r="F2103">
            <v>5.91</v>
          </cell>
          <cell r="G2103">
            <v>24.39</v>
          </cell>
          <cell r="H2103" t="str">
            <v>PINI</v>
          </cell>
        </row>
        <row r="2104">
          <cell r="B2104" t="str">
            <v>13.109.000174.SER</v>
          </cell>
          <cell r="C2104" t="str">
            <v>Tampão - cap de ferro galvanizado Ø 50 mm - 2"</v>
          </cell>
          <cell r="D2104" t="str">
            <v>un</v>
          </cell>
          <cell r="E2104">
            <v>28.8</v>
          </cell>
          <cell r="F2104">
            <v>5.91</v>
          </cell>
          <cell r="G2104">
            <v>34.71</v>
          </cell>
          <cell r="H2104" t="str">
            <v>PINI</v>
          </cell>
        </row>
        <row r="2105">
          <cell r="B2105" t="str">
            <v>13.109.000175.SER</v>
          </cell>
          <cell r="C2105" t="str">
            <v>Tampão - cap de ferro galvanizado Ø 65 mm - 2 1/2"</v>
          </cell>
          <cell r="D2105" t="str">
            <v>un</v>
          </cell>
          <cell r="E2105">
            <v>37.01</v>
          </cell>
          <cell r="F2105">
            <v>6.57</v>
          </cell>
          <cell r="G2105">
            <v>43.58</v>
          </cell>
          <cell r="H2105" t="str">
            <v>PINI</v>
          </cell>
        </row>
        <row r="2106">
          <cell r="B2106" t="str">
            <v>13.109.000176.SER</v>
          </cell>
          <cell r="C2106" t="str">
            <v>Tampão - cap de ferro galvanizado Ø 80 mm - 3"</v>
          </cell>
          <cell r="D2106" t="str">
            <v>un</v>
          </cell>
          <cell r="E2106">
            <v>62.76</v>
          </cell>
          <cell r="F2106">
            <v>6.57</v>
          </cell>
          <cell r="G2106">
            <v>69.33</v>
          </cell>
          <cell r="H2106" t="str">
            <v>PINI</v>
          </cell>
        </row>
        <row r="2107">
          <cell r="B2107" t="str">
            <v>13.109.000177.SER</v>
          </cell>
          <cell r="C2107" t="str">
            <v>Tampão - cap de ferro galvanizado Ø 100 mm - 4"</v>
          </cell>
          <cell r="D2107" t="str">
            <v>un</v>
          </cell>
          <cell r="E2107">
            <v>115.41</v>
          </cell>
          <cell r="F2107">
            <v>8.2100000000000009</v>
          </cell>
          <cell r="G2107">
            <v>123.62</v>
          </cell>
          <cell r="H2107" t="str">
            <v>PINI</v>
          </cell>
        </row>
        <row r="2108">
          <cell r="B2108" t="str">
            <v>13.109.000178.SER</v>
          </cell>
          <cell r="C2108" t="str">
            <v>Cotovelo 45° de ferro galvanizado Ø 15 mm - 1/2"</v>
          </cell>
          <cell r="D2108" t="str">
            <v>un</v>
          </cell>
          <cell r="E2108">
            <v>12.31</v>
          </cell>
          <cell r="F2108">
            <v>13.14</v>
          </cell>
          <cell r="G2108">
            <v>25.45</v>
          </cell>
          <cell r="H2108" t="str">
            <v>PINI</v>
          </cell>
        </row>
        <row r="2109">
          <cell r="B2109" t="str">
            <v>13.109.000179.SER</v>
          </cell>
          <cell r="C2109" t="str">
            <v>Cotovelo 45° de ferro galvanizado Ø 150 mm - 6"</v>
          </cell>
          <cell r="D2109" t="str">
            <v>un</v>
          </cell>
          <cell r="E2109">
            <v>658.59</v>
          </cell>
          <cell r="F2109">
            <v>42.71</v>
          </cell>
          <cell r="G2109">
            <v>701.3</v>
          </cell>
          <cell r="H2109" t="str">
            <v>PINI</v>
          </cell>
        </row>
        <row r="2110">
          <cell r="B2110" t="str">
            <v>13.109.000180.SER</v>
          </cell>
          <cell r="C2110" t="str">
            <v>Cotovelo 45° de ferro galvanizado Ø 20 mm - 3/4"</v>
          </cell>
          <cell r="D2110" t="str">
            <v>un</v>
          </cell>
          <cell r="E2110">
            <v>18.100000000000001</v>
          </cell>
          <cell r="F2110">
            <v>13.14</v>
          </cell>
          <cell r="G2110">
            <v>31.24</v>
          </cell>
          <cell r="H2110" t="str">
            <v>PINI</v>
          </cell>
        </row>
        <row r="2111">
          <cell r="B2111" t="str">
            <v>13.109.000181.SER</v>
          </cell>
          <cell r="C2111" t="str">
            <v>Cotovelo 45° de ferro galvanizado Ø 25 mm - 1"</v>
          </cell>
          <cell r="D2111" t="str">
            <v>un</v>
          </cell>
          <cell r="E2111">
            <v>26.14</v>
          </cell>
          <cell r="F2111">
            <v>13.14</v>
          </cell>
          <cell r="G2111">
            <v>39.28</v>
          </cell>
          <cell r="H2111" t="str">
            <v>PINI</v>
          </cell>
        </row>
        <row r="2112">
          <cell r="B2112" t="str">
            <v>13.109.000182.SER</v>
          </cell>
          <cell r="C2112" t="str">
            <v>Cotovelo 45° de ferro galvanizado Ø 32 mm - 1 1/4"</v>
          </cell>
          <cell r="D2112" t="str">
            <v>un</v>
          </cell>
          <cell r="E2112">
            <v>42.01</v>
          </cell>
          <cell r="F2112">
            <v>23</v>
          </cell>
          <cell r="G2112">
            <v>65.010000000000005</v>
          </cell>
          <cell r="H2112" t="str">
            <v>PINI</v>
          </cell>
        </row>
        <row r="2113">
          <cell r="B2113" t="str">
            <v>13.109.000183.SER</v>
          </cell>
          <cell r="C2113" t="str">
            <v>Cotovelo 45° de ferro galvanizado Ø 40 mm - 1 1/2"</v>
          </cell>
          <cell r="D2113" t="str">
            <v>un</v>
          </cell>
          <cell r="E2113">
            <v>50.69</v>
          </cell>
          <cell r="F2113">
            <v>23</v>
          </cell>
          <cell r="G2113">
            <v>73.69</v>
          </cell>
          <cell r="H2113" t="str">
            <v>PINI</v>
          </cell>
        </row>
        <row r="2114">
          <cell r="B2114" t="str">
            <v>13.109.000184.SER</v>
          </cell>
          <cell r="C2114" t="str">
            <v>Cotovelo 45° de ferro galvanizado Ø 50 mm - 2"</v>
          </cell>
          <cell r="D2114" t="str">
            <v>un</v>
          </cell>
          <cell r="E2114">
            <v>63.7</v>
          </cell>
          <cell r="F2114">
            <v>23</v>
          </cell>
          <cell r="G2114">
            <v>86.7</v>
          </cell>
          <cell r="H2114" t="str">
            <v>PINI</v>
          </cell>
        </row>
        <row r="2115">
          <cell r="B2115" t="str">
            <v>13.109.000185.SER</v>
          </cell>
          <cell r="C2115" t="str">
            <v>Cotovelo 45° de ferro galvanizado Ø 65 mm - 2 1/2"</v>
          </cell>
          <cell r="D2115" t="str">
            <v>un</v>
          </cell>
          <cell r="E2115">
            <v>120.96</v>
          </cell>
          <cell r="F2115">
            <v>26.28</v>
          </cell>
          <cell r="G2115">
            <v>147.24</v>
          </cell>
          <cell r="H2115" t="str">
            <v>PINI</v>
          </cell>
        </row>
        <row r="2116">
          <cell r="B2116" t="str">
            <v>13.109.000186.SER</v>
          </cell>
          <cell r="C2116" t="str">
            <v>Cotovelo 45° de ferro galvanizado Ø 80 mm - 3"</v>
          </cell>
          <cell r="D2116" t="str">
            <v>un</v>
          </cell>
          <cell r="E2116">
            <v>155.53</v>
          </cell>
          <cell r="F2116">
            <v>26.28</v>
          </cell>
          <cell r="G2116">
            <v>181.81</v>
          </cell>
          <cell r="H2116" t="str">
            <v>PINI</v>
          </cell>
        </row>
        <row r="2117">
          <cell r="B2117" t="str">
            <v>13.109.000187.SER</v>
          </cell>
          <cell r="C2117" t="str">
            <v>Cotovelo 45° de ferro galvanizado Ø 100 mm - 4"</v>
          </cell>
          <cell r="D2117" t="str">
            <v>un</v>
          </cell>
          <cell r="E2117">
            <v>307.57</v>
          </cell>
          <cell r="F2117">
            <v>32.85</v>
          </cell>
          <cell r="G2117">
            <v>340.42</v>
          </cell>
          <cell r="H2117" t="str">
            <v>PINI</v>
          </cell>
        </row>
        <row r="2118">
          <cell r="B2118" t="str">
            <v>13.109.000188.SER</v>
          </cell>
          <cell r="C2118" t="str">
            <v>Cotovelo 90° de ferro galvanizado Ø 15 mm - 1/2"</v>
          </cell>
          <cell r="D2118" t="str">
            <v>un</v>
          </cell>
          <cell r="E2118">
            <v>8.15</v>
          </cell>
          <cell r="F2118">
            <v>13.14</v>
          </cell>
          <cell r="G2118">
            <v>21.29</v>
          </cell>
          <cell r="H2118" t="str">
            <v>PINI</v>
          </cell>
        </row>
        <row r="2119">
          <cell r="B2119" t="str">
            <v>13.109.000189.SER</v>
          </cell>
          <cell r="C2119" t="str">
            <v>Cotovelo 90° de ferro galvanizado Ø 150 mm - 6"</v>
          </cell>
          <cell r="D2119" t="str">
            <v>un</v>
          </cell>
          <cell r="E2119">
            <v>967.26</v>
          </cell>
          <cell r="F2119">
            <v>42.71</v>
          </cell>
          <cell r="G2119">
            <v>1009.98</v>
          </cell>
          <cell r="H2119" t="str">
            <v>PINI</v>
          </cell>
        </row>
        <row r="2120">
          <cell r="B2120" t="str">
            <v>13.109.000190.SER</v>
          </cell>
          <cell r="C2120" t="str">
            <v>Cotovelo 90° de ferro galvanizado Ø 20 mm - 3/4"</v>
          </cell>
          <cell r="D2120" t="str">
            <v>un</v>
          </cell>
          <cell r="E2120">
            <v>13.4</v>
          </cell>
          <cell r="F2120">
            <v>13.14</v>
          </cell>
          <cell r="G2120">
            <v>26.54</v>
          </cell>
          <cell r="H2120" t="str">
            <v>PINI</v>
          </cell>
        </row>
        <row r="2121">
          <cell r="B2121" t="str">
            <v>13.109.000191.SER</v>
          </cell>
          <cell r="C2121" t="str">
            <v>Cotovelo 90° de ferro galvanizado Ø 25 mm - 1"</v>
          </cell>
          <cell r="D2121" t="str">
            <v>un</v>
          </cell>
          <cell r="E2121">
            <v>18.690000000000001</v>
          </cell>
          <cell r="F2121">
            <v>13.14</v>
          </cell>
          <cell r="G2121">
            <v>31.83</v>
          </cell>
          <cell r="H2121" t="str">
            <v>PINI</v>
          </cell>
        </row>
        <row r="2122">
          <cell r="B2122" t="str">
            <v>13.109.000192.SER</v>
          </cell>
          <cell r="C2122" t="str">
            <v>Cotovelo 90° de ferro galvanizado Ø 32 mm - 1 1/4"</v>
          </cell>
          <cell r="D2122" t="str">
            <v>un</v>
          </cell>
          <cell r="E2122">
            <v>29.71</v>
          </cell>
          <cell r="F2122">
            <v>23</v>
          </cell>
          <cell r="G2122">
            <v>52.71</v>
          </cell>
          <cell r="H2122" t="str">
            <v>PINI</v>
          </cell>
        </row>
        <row r="2123">
          <cell r="B2123" t="str">
            <v>13.109.000193.SER</v>
          </cell>
          <cell r="C2123" t="str">
            <v>Cotovelo 90° de ferro galvanizado Ø 40 mm - 1 1/2"</v>
          </cell>
          <cell r="D2123" t="str">
            <v>un</v>
          </cell>
          <cell r="E2123">
            <v>41.88</v>
          </cell>
          <cell r="F2123">
            <v>23</v>
          </cell>
          <cell r="G2123">
            <v>64.88</v>
          </cell>
          <cell r="H2123" t="str">
            <v>PINI</v>
          </cell>
        </row>
        <row r="2124">
          <cell r="B2124" t="str">
            <v>13.109.000194.SER</v>
          </cell>
          <cell r="C2124" t="str">
            <v>Cotovelo 90° de ferro galvanizado Ø 50 mm - 2"</v>
          </cell>
          <cell r="D2124" t="str">
            <v>un</v>
          </cell>
          <cell r="E2124">
            <v>66.41</v>
          </cell>
          <cell r="F2124">
            <v>23</v>
          </cell>
          <cell r="G2124">
            <v>89.41</v>
          </cell>
          <cell r="H2124" t="str">
            <v>PINI</v>
          </cell>
        </row>
        <row r="2125">
          <cell r="B2125" t="str">
            <v>13.109.000195.SER</v>
          </cell>
          <cell r="C2125" t="str">
            <v>Cotovelo 90° de ferro galvanizado Ø 65 mm - 2 1/2"</v>
          </cell>
          <cell r="D2125" t="str">
            <v>un</v>
          </cell>
          <cell r="E2125">
            <v>127.87</v>
          </cell>
          <cell r="F2125">
            <v>26.28</v>
          </cell>
          <cell r="G2125">
            <v>154.15</v>
          </cell>
          <cell r="H2125" t="str">
            <v>PINI</v>
          </cell>
        </row>
        <row r="2126">
          <cell r="B2126" t="str">
            <v>13.109.000196.SER</v>
          </cell>
          <cell r="C2126" t="str">
            <v>Cotovelo 90° de ferro galvanizado Ø 80 mm - 3"</v>
          </cell>
          <cell r="D2126" t="str">
            <v>un</v>
          </cell>
          <cell r="E2126">
            <v>173.8</v>
          </cell>
          <cell r="F2126">
            <v>26.28</v>
          </cell>
          <cell r="G2126">
            <v>200.08</v>
          </cell>
          <cell r="H2126" t="str">
            <v>PINI</v>
          </cell>
        </row>
        <row r="2127">
          <cell r="B2127" t="str">
            <v>13.109.000197.SER</v>
          </cell>
          <cell r="C2127" t="str">
            <v>Cotovelo 90° de ferro galvanizado Ø 100 mm - 4"</v>
          </cell>
          <cell r="D2127" t="str">
            <v>un</v>
          </cell>
          <cell r="E2127">
            <v>310.16000000000003</v>
          </cell>
          <cell r="F2127">
            <v>32.85</v>
          </cell>
          <cell r="G2127">
            <v>343.02</v>
          </cell>
          <cell r="H2127" t="str">
            <v>PINI</v>
          </cell>
        </row>
        <row r="2128">
          <cell r="B2128" t="str">
            <v>13.109.000198.SER</v>
          </cell>
          <cell r="C2128" t="str">
            <v>Cotovelo de redução de ferro galvanizado Ø 25 x 20 mm - 1 x 3/4"</v>
          </cell>
          <cell r="D2128" t="str">
            <v>un</v>
          </cell>
          <cell r="E2128">
            <v>21.42</v>
          </cell>
          <cell r="F2128">
            <v>13.14</v>
          </cell>
          <cell r="G2128">
            <v>34.56</v>
          </cell>
          <cell r="H2128" t="str">
            <v>PINI</v>
          </cell>
        </row>
        <row r="2129">
          <cell r="B2129" t="str">
            <v>13.109.000199.SER</v>
          </cell>
          <cell r="C2129" t="str">
            <v>Cotovelo de redução de ferro galvanizado Ø 32 x 20 mm - 1 1/4 x 3/4"</v>
          </cell>
          <cell r="D2129" t="str">
            <v>un</v>
          </cell>
          <cell r="E2129">
            <v>33.5</v>
          </cell>
          <cell r="F2129">
            <v>23</v>
          </cell>
          <cell r="G2129">
            <v>56.49</v>
          </cell>
          <cell r="H2129" t="str">
            <v>PINI</v>
          </cell>
        </row>
        <row r="2130">
          <cell r="B2130" t="str">
            <v>13.109.000200.SER</v>
          </cell>
          <cell r="C2130" t="str">
            <v>Cotovelo de redução de ferro galvanizado Ø 32 x 25 mm - 1 1/4 x 1"</v>
          </cell>
          <cell r="D2130" t="str">
            <v>un</v>
          </cell>
          <cell r="E2130">
            <v>33.5</v>
          </cell>
          <cell r="F2130">
            <v>23</v>
          </cell>
          <cell r="G2130">
            <v>56.49</v>
          </cell>
          <cell r="H2130" t="str">
            <v>PINI</v>
          </cell>
        </row>
        <row r="2131">
          <cell r="B2131" t="str">
            <v>13.109.000201.SER</v>
          </cell>
          <cell r="C2131" t="str">
            <v>Cotovelo de redução de ferro galvanizado Ø 40 x 20 mm - 1 1/2 x 3/4"</v>
          </cell>
          <cell r="D2131" t="str">
            <v>un</v>
          </cell>
          <cell r="E2131">
            <v>47.09</v>
          </cell>
          <cell r="F2131">
            <v>23</v>
          </cell>
          <cell r="G2131">
            <v>70.08</v>
          </cell>
          <cell r="H2131" t="str">
            <v>PINI</v>
          </cell>
        </row>
        <row r="2132">
          <cell r="B2132" t="str">
            <v>13.109.000202.SER</v>
          </cell>
          <cell r="C2132" t="str">
            <v>Cotovelo de redução de ferro galvanizado Ø 40 x 25 mm - 1 1/2 x 1"</v>
          </cell>
          <cell r="D2132" t="str">
            <v>un</v>
          </cell>
          <cell r="E2132">
            <v>47.19</v>
          </cell>
          <cell r="F2132">
            <v>23</v>
          </cell>
          <cell r="G2132">
            <v>70.19</v>
          </cell>
          <cell r="H2132" t="str">
            <v>PINI</v>
          </cell>
        </row>
        <row r="2133">
          <cell r="B2133" t="str">
            <v>13.109.000203.SER</v>
          </cell>
          <cell r="C2133" t="str">
            <v>Cotovelo de redução de ferro galvanizado Ø 40 x 32 mm - 1 1/2 x 1 1/4"</v>
          </cell>
          <cell r="D2133" t="str">
            <v>un</v>
          </cell>
          <cell r="E2133">
            <v>47.19</v>
          </cell>
          <cell r="F2133">
            <v>23</v>
          </cell>
          <cell r="G2133">
            <v>70.19</v>
          </cell>
          <cell r="H2133" t="str">
            <v>PINI</v>
          </cell>
        </row>
        <row r="2134">
          <cell r="B2134" t="str">
            <v>13.109.000204.SER</v>
          </cell>
          <cell r="C2134" t="str">
            <v>Cotovelo de redução de ferro galvanizado Ø 50 x 40 mm - 2 x 1 1/2"</v>
          </cell>
          <cell r="D2134" t="str">
            <v>un</v>
          </cell>
          <cell r="E2134">
            <v>74.849999999999994</v>
          </cell>
          <cell r="F2134">
            <v>23</v>
          </cell>
          <cell r="G2134">
            <v>97.84</v>
          </cell>
          <cell r="H2134" t="str">
            <v>PINI</v>
          </cell>
        </row>
        <row r="2135">
          <cell r="B2135" t="str">
            <v>13.109.000205.SER</v>
          </cell>
          <cell r="C2135" t="str">
            <v>Cotovelo macho-fêmea de ferro galvanizado Ø 15 mm - 1/2"</v>
          </cell>
          <cell r="D2135" t="str">
            <v>un</v>
          </cell>
          <cell r="E2135">
            <v>13.84</v>
          </cell>
          <cell r="F2135">
            <v>13.14</v>
          </cell>
          <cell r="G2135">
            <v>26.99</v>
          </cell>
          <cell r="H2135" t="str">
            <v>PINI</v>
          </cell>
        </row>
        <row r="2136">
          <cell r="B2136" t="str">
            <v>13.109.000206.SER</v>
          </cell>
          <cell r="C2136" t="str">
            <v>Cotovelo macho-fêmea de ferro galvanizado Ø 20 mm - 3/4"</v>
          </cell>
          <cell r="D2136" t="str">
            <v>un</v>
          </cell>
          <cell r="E2136">
            <v>18.440000000000001</v>
          </cell>
          <cell r="F2136">
            <v>13.14</v>
          </cell>
          <cell r="G2136">
            <v>31.58</v>
          </cell>
          <cell r="H2136" t="str">
            <v>PINI</v>
          </cell>
        </row>
        <row r="2137">
          <cell r="B2137" t="str">
            <v>13.109.000207.SER</v>
          </cell>
          <cell r="C2137" t="str">
            <v>Cotovelo macho-fêmea de ferro galvanizado Ø 25 mm - 1"</v>
          </cell>
          <cell r="D2137" t="str">
            <v>un</v>
          </cell>
          <cell r="E2137">
            <v>28.04</v>
          </cell>
          <cell r="F2137">
            <v>13.14</v>
          </cell>
          <cell r="G2137">
            <v>41.19</v>
          </cell>
          <cell r="H2137" t="str">
            <v>PINI</v>
          </cell>
        </row>
        <row r="2138">
          <cell r="B2138" t="str">
            <v>13.109.000208.SER</v>
          </cell>
          <cell r="C2138" t="str">
            <v>Cotovelo macho-fêmea de ferro galvanizado Ø 65 mm - 2 1/2"</v>
          </cell>
          <cell r="D2138" t="str">
            <v>un</v>
          </cell>
          <cell r="E2138">
            <v>120.51</v>
          </cell>
          <cell r="F2138">
            <v>26.28</v>
          </cell>
          <cell r="G2138">
            <v>146.79</v>
          </cell>
          <cell r="H2138" t="str">
            <v>PINI</v>
          </cell>
        </row>
        <row r="2139">
          <cell r="B2139" t="str">
            <v>13.109.000209.SER</v>
          </cell>
          <cell r="C2139" t="str">
            <v>Cruzeta de ferro galvanizado Ø 40 mm - 1 1/2"</v>
          </cell>
          <cell r="D2139" t="str">
            <v>un</v>
          </cell>
          <cell r="E2139">
            <v>79.39</v>
          </cell>
          <cell r="F2139">
            <v>34.17</v>
          </cell>
          <cell r="G2139">
            <v>113.56</v>
          </cell>
          <cell r="H2139" t="str">
            <v>PINI</v>
          </cell>
        </row>
        <row r="2140">
          <cell r="B2140" t="str">
            <v>13.109.000210.SER</v>
          </cell>
          <cell r="C2140" t="str">
            <v>Cruzeta de ferro galvanizado Ø 50 mm - 2"</v>
          </cell>
          <cell r="D2140" t="str">
            <v>un</v>
          </cell>
          <cell r="E2140">
            <v>110.08</v>
          </cell>
          <cell r="F2140">
            <v>34.17</v>
          </cell>
          <cell r="G2140">
            <v>144.25</v>
          </cell>
          <cell r="H2140" t="str">
            <v>PINI</v>
          </cell>
        </row>
        <row r="2141">
          <cell r="B2141" t="str">
            <v>13.109.000211.SER</v>
          </cell>
          <cell r="C2141" t="str">
            <v>Cruzeta de ferro galvanizado Ø 65 mm - 2 1/2"</v>
          </cell>
          <cell r="D2141" t="str">
            <v>un</v>
          </cell>
          <cell r="E2141">
            <v>174.56</v>
          </cell>
          <cell r="F2141">
            <v>40.74</v>
          </cell>
          <cell r="G2141">
            <v>215.3</v>
          </cell>
          <cell r="H2141" t="str">
            <v>PINI</v>
          </cell>
        </row>
        <row r="2142">
          <cell r="B2142" t="str">
            <v>13.109.000212.SER</v>
          </cell>
          <cell r="C2142" t="str">
            <v>Cruzeta de ferro galvanizado Ø 80 mm - 3"</v>
          </cell>
          <cell r="D2142" t="str">
            <v>un</v>
          </cell>
          <cell r="E2142">
            <v>244.89</v>
          </cell>
          <cell r="F2142">
            <v>40.74</v>
          </cell>
          <cell r="G2142">
            <v>285.63</v>
          </cell>
          <cell r="H2142" t="str">
            <v>PINI</v>
          </cell>
        </row>
        <row r="2143">
          <cell r="B2143" t="str">
            <v>13.109.000213.SER</v>
          </cell>
          <cell r="C2143" t="str">
            <v>Curva 45° macho-fêmea de ferro galvanizado Ø 15 mm - 1/2"</v>
          </cell>
          <cell r="D2143" t="str">
            <v>un</v>
          </cell>
          <cell r="E2143">
            <v>18.809999999999999</v>
          </cell>
          <cell r="F2143">
            <v>13.14</v>
          </cell>
          <cell r="G2143">
            <v>31.95</v>
          </cell>
          <cell r="H2143" t="str">
            <v>PINI</v>
          </cell>
        </row>
        <row r="2144">
          <cell r="B2144" t="str">
            <v>13.109.000214.SER</v>
          </cell>
          <cell r="C2144" t="str">
            <v>Curva 45° macho-fêmea de ferro galvanizado Ø 20 mm - 3/4"</v>
          </cell>
          <cell r="D2144" t="str">
            <v>un</v>
          </cell>
          <cell r="E2144">
            <v>29.79</v>
          </cell>
          <cell r="F2144">
            <v>13.14</v>
          </cell>
          <cell r="G2144">
            <v>42.93</v>
          </cell>
          <cell r="H2144" t="str">
            <v>PINI</v>
          </cell>
        </row>
        <row r="2145">
          <cell r="B2145" t="str">
            <v>13.109.000215.SER</v>
          </cell>
          <cell r="C2145" t="str">
            <v>Curva 45° macho-fêmea de ferro galvanizado Ø 25 mm - 1"</v>
          </cell>
          <cell r="D2145" t="str">
            <v>un</v>
          </cell>
          <cell r="E2145">
            <v>40.6</v>
          </cell>
          <cell r="F2145">
            <v>13.14</v>
          </cell>
          <cell r="G2145">
            <v>53.74</v>
          </cell>
          <cell r="H2145" t="str">
            <v>PINI</v>
          </cell>
        </row>
        <row r="2146">
          <cell r="B2146" t="str">
            <v>13.109.000216.SER</v>
          </cell>
          <cell r="C2146" t="str">
            <v>Curva 45° macho-fêmea de ferro galvanizado Ø 32 mm - 1 1/4"</v>
          </cell>
          <cell r="D2146" t="str">
            <v>un</v>
          </cell>
          <cell r="E2146">
            <v>62.82</v>
          </cell>
          <cell r="F2146">
            <v>23</v>
          </cell>
          <cell r="G2146">
            <v>85.82</v>
          </cell>
          <cell r="H2146" t="str">
            <v>PINI</v>
          </cell>
        </row>
        <row r="2147">
          <cell r="B2147" t="str">
            <v>13.109.000217.SER</v>
          </cell>
          <cell r="C2147" t="str">
            <v>Curva 45° macho-fêmea de ferro galvanizado Ø 40 mm - 1 1/2"</v>
          </cell>
          <cell r="D2147" t="str">
            <v>un</v>
          </cell>
          <cell r="E2147">
            <v>70.58</v>
          </cell>
          <cell r="F2147">
            <v>23</v>
          </cell>
          <cell r="G2147">
            <v>93.58</v>
          </cell>
          <cell r="H2147" t="str">
            <v>PINI</v>
          </cell>
        </row>
        <row r="2148">
          <cell r="B2148" t="str">
            <v>13.109.000218.SER</v>
          </cell>
          <cell r="C2148" t="str">
            <v>Curva 45° macho-fêmea de ferro galvanizado Ø 50 mm - 2"</v>
          </cell>
          <cell r="D2148" t="str">
            <v>un</v>
          </cell>
          <cell r="E2148">
            <v>109.47</v>
          </cell>
          <cell r="F2148">
            <v>23</v>
          </cell>
          <cell r="G2148">
            <v>132.47</v>
          </cell>
          <cell r="H2148" t="str">
            <v>PINI</v>
          </cell>
        </row>
        <row r="2149">
          <cell r="B2149" t="str">
            <v>13.109.000219.SER</v>
          </cell>
          <cell r="C2149" t="str">
            <v>Curva 45° macho-fêmea de ferro galvanizado Ø 65 mm - 2 1/2"</v>
          </cell>
          <cell r="D2149" t="str">
            <v>un</v>
          </cell>
          <cell r="E2149">
            <v>157.37</v>
          </cell>
          <cell r="F2149">
            <v>26.28</v>
          </cell>
          <cell r="G2149">
            <v>183.65</v>
          </cell>
          <cell r="H2149" t="str">
            <v>PINI</v>
          </cell>
        </row>
        <row r="2150">
          <cell r="B2150" t="str">
            <v>13.109.000220.SER</v>
          </cell>
          <cell r="C2150" t="str">
            <v>Curva 45° macho-fêmea de ferro galvanizado Ø 80 mm - 3"</v>
          </cell>
          <cell r="D2150" t="str">
            <v>un</v>
          </cell>
          <cell r="E2150">
            <v>230.39</v>
          </cell>
          <cell r="F2150">
            <v>26.28</v>
          </cell>
          <cell r="G2150">
            <v>256.68</v>
          </cell>
          <cell r="H2150" t="str">
            <v>PINI</v>
          </cell>
        </row>
        <row r="2151">
          <cell r="B2151" t="str">
            <v>13.109.000221.SER</v>
          </cell>
          <cell r="C2151" t="str">
            <v>Curva 90° fêmea de ferro galvanizado Ø 15 mm - 1/2"</v>
          </cell>
          <cell r="D2151" t="str">
            <v>un</v>
          </cell>
          <cell r="E2151">
            <v>21.35</v>
          </cell>
          <cell r="F2151">
            <v>13.14</v>
          </cell>
          <cell r="G2151">
            <v>34.49</v>
          </cell>
          <cell r="H2151" t="str">
            <v>PINI</v>
          </cell>
        </row>
        <row r="2152">
          <cell r="B2152" t="str">
            <v>13.109.000222.SER</v>
          </cell>
          <cell r="C2152" t="str">
            <v>Curva 90° fêmea de ferro galvanizado Ø 20 mm - 3/4"</v>
          </cell>
          <cell r="D2152" t="str">
            <v>un</v>
          </cell>
          <cell r="E2152">
            <v>35.479999999999997</v>
          </cell>
          <cell r="F2152">
            <v>13.14</v>
          </cell>
          <cell r="G2152">
            <v>48.63</v>
          </cell>
          <cell r="H2152" t="str">
            <v>PINI</v>
          </cell>
        </row>
        <row r="2153">
          <cell r="B2153" t="str">
            <v>13.109.000223.SER</v>
          </cell>
          <cell r="C2153" t="str">
            <v>Curva 90° fêmea de ferro galvanizado Ø 25 mm - 1"</v>
          </cell>
          <cell r="D2153" t="str">
            <v>un</v>
          </cell>
          <cell r="E2153">
            <v>55.53</v>
          </cell>
          <cell r="F2153">
            <v>13.14</v>
          </cell>
          <cell r="G2153">
            <v>68.67</v>
          </cell>
          <cell r="H2153" t="str">
            <v>PINI</v>
          </cell>
        </row>
        <row r="2154">
          <cell r="B2154" t="str">
            <v>13.109.000224.SER</v>
          </cell>
          <cell r="C2154" t="str">
            <v>Curva 90° fêmea de ferro galvanizado Ø 32 mm - 1 1/4"</v>
          </cell>
          <cell r="D2154" t="str">
            <v>un</v>
          </cell>
          <cell r="E2154">
            <v>85.01</v>
          </cell>
          <cell r="F2154">
            <v>23</v>
          </cell>
          <cell r="G2154">
            <v>108</v>
          </cell>
          <cell r="H2154" t="str">
            <v>PINI</v>
          </cell>
        </row>
        <row r="2155">
          <cell r="B2155" t="str">
            <v>13.109.000225.SER</v>
          </cell>
          <cell r="C2155" t="str">
            <v>Curva 90° fêmea de ferro galvanizado Ø 40 mm - 1 1/2"</v>
          </cell>
          <cell r="D2155" t="str">
            <v>un</v>
          </cell>
          <cell r="E2155">
            <v>104.67</v>
          </cell>
          <cell r="F2155">
            <v>23</v>
          </cell>
          <cell r="G2155">
            <v>127.66</v>
          </cell>
          <cell r="H2155" t="str">
            <v>PINI</v>
          </cell>
        </row>
        <row r="2156">
          <cell r="B2156" t="str">
            <v>13.109.000226.SER</v>
          </cell>
          <cell r="C2156" t="str">
            <v>Curva 90° fêmea de ferro galvanizado Ø 50 mm - 2"</v>
          </cell>
          <cell r="D2156" t="str">
            <v>un</v>
          </cell>
          <cell r="E2156">
            <v>196.26</v>
          </cell>
          <cell r="F2156">
            <v>23</v>
          </cell>
          <cell r="G2156">
            <v>219.26</v>
          </cell>
          <cell r="H2156" t="str">
            <v>PINI</v>
          </cell>
        </row>
        <row r="2157">
          <cell r="B2157" t="str">
            <v>13.109.000227.SER</v>
          </cell>
          <cell r="C2157" t="str">
            <v>Curva 90° fêmea de ferro galvanizado Ø 65 mm - 2 1/2"</v>
          </cell>
          <cell r="D2157" t="str">
            <v>un</v>
          </cell>
          <cell r="E2157">
            <v>227.59</v>
          </cell>
          <cell r="F2157">
            <v>26.28</v>
          </cell>
          <cell r="G2157">
            <v>253.88</v>
          </cell>
          <cell r="H2157" t="str">
            <v>PINI</v>
          </cell>
        </row>
        <row r="2158">
          <cell r="B2158" t="str">
            <v>13.109.000228.SER</v>
          </cell>
          <cell r="C2158" t="str">
            <v>Curva 90° fêmea de ferro galvanizado Ø 80 mm - 3"</v>
          </cell>
          <cell r="D2158" t="str">
            <v>un</v>
          </cell>
          <cell r="E2158">
            <v>354.72</v>
          </cell>
          <cell r="F2158">
            <v>26.28</v>
          </cell>
          <cell r="G2158">
            <v>381.01</v>
          </cell>
          <cell r="H2158" t="str">
            <v>PINI</v>
          </cell>
        </row>
        <row r="2159">
          <cell r="B2159" t="str">
            <v>13.109.000229.SER</v>
          </cell>
          <cell r="C2159" t="str">
            <v>Curva 90° fêmea de ferro galvanizado Ø 100 mm - 4"</v>
          </cell>
          <cell r="D2159" t="str">
            <v>un</v>
          </cell>
          <cell r="E2159">
            <v>612.62</v>
          </cell>
          <cell r="F2159">
            <v>32.85</v>
          </cell>
          <cell r="G2159">
            <v>645.48</v>
          </cell>
          <cell r="H2159" t="str">
            <v>PINI</v>
          </cell>
        </row>
        <row r="2160">
          <cell r="B2160" t="str">
            <v>13.109.000230.SER</v>
          </cell>
          <cell r="C2160" t="str">
            <v>Curva 90° macho de ferro galvanizado Ø 15 mm - 1/2"</v>
          </cell>
          <cell r="D2160" t="str">
            <v>un</v>
          </cell>
          <cell r="E2160">
            <v>17.420000000000002</v>
          </cell>
          <cell r="F2160">
            <v>13.14</v>
          </cell>
          <cell r="G2160">
            <v>30.56</v>
          </cell>
          <cell r="H2160" t="str">
            <v>PINI</v>
          </cell>
        </row>
        <row r="2161">
          <cell r="B2161" t="str">
            <v>13.109.000231.SER</v>
          </cell>
          <cell r="C2161" t="str">
            <v>Curva 90° macho de ferro galvanizado Ø 20 mm - 3/4"</v>
          </cell>
          <cell r="D2161" t="str">
            <v>un</v>
          </cell>
          <cell r="E2161">
            <v>26.76</v>
          </cell>
          <cell r="F2161">
            <v>13.14</v>
          </cell>
          <cell r="G2161">
            <v>39.9</v>
          </cell>
          <cell r="H2161" t="str">
            <v>PINI</v>
          </cell>
        </row>
        <row r="2162">
          <cell r="B2162" t="str">
            <v>13.109.000232.SER</v>
          </cell>
          <cell r="C2162" t="str">
            <v>Curva 90° macho de ferro galvanizado Ø 25 mm - 1"</v>
          </cell>
          <cell r="D2162" t="str">
            <v>un</v>
          </cell>
          <cell r="E2162">
            <v>53.16</v>
          </cell>
          <cell r="F2162">
            <v>13.14</v>
          </cell>
          <cell r="G2162">
            <v>66.3</v>
          </cell>
          <cell r="H2162" t="str">
            <v>PINI</v>
          </cell>
        </row>
        <row r="2163">
          <cell r="B2163" t="str">
            <v>13.109.000233.SER</v>
          </cell>
          <cell r="C2163" t="str">
            <v>Curva 90° macho de ferro galvanizado Ø 32 mm - 1 1/4"</v>
          </cell>
          <cell r="D2163" t="str">
            <v>un</v>
          </cell>
          <cell r="E2163">
            <v>79.61</v>
          </cell>
          <cell r="F2163">
            <v>23</v>
          </cell>
          <cell r="G2163">
            <v>102.6</v>
          </cell>
          <cell r="H2163" t="str">
            <v>PINI</v>
          </cell>
        </row>
        <row r="2164">
          <cell r="B2164" t="str">
            <v>13.109.000234.SER</v>
          </cell>
          <cell r="C2164" t="str">
            <v>Curva 90° macho de ferro galvanizado Ø 40 mm - 1 1/2"</v>
          </cell>
          <cell r="D2164" t="str">
            <v>un</v>
          </cell>
          <cell r="E2164">
            <v>100.56</v>
          </cell>
          <cell r="F2164">
            <v>23</v>
          </cell>
          <cell r="G2164">
            <v>123.55</v>
          </cell>
          <cell r="H2164" t="str">
            <v>PINI</v>
          </cell>
        </row>
        <row r="2165">
          <cell r="B2165" t="str">
            <v>13.109.000235.SER</v>
          </cell>
          <cell r="C2165" t="str">
            <v>Curva 90° macho de ferro galvanizado Ø 50 mm - 2"</v>
          </cell>
          <cell r="D2165" t="str">
            <v>un</v>
          </cell>
          <cell r="E2165">
            <v>160.07</v>
          </cell>
          <cell r="F2165">
            <v>23</v>
          </cell>
          <cell r="G2165">
            <v>183.06</v>
          </cell>
          <cell r="H2165" t="str">
            <v>PINI</v>
          </cell>
        </row>
        <row r="2166">
          <cell r="B2166" t="str">
            <v>13.109.000236.SER</v>
          </cell>
          <cell r="C2166" t="str">
            <v>Curva 90° macho de ferro galvanizado Ø 65 mm - 2 1/2"</v>
          </cell>
          <cell r="D2166" t="str">
            <v>un</v>
          </cell>
          <cell r="E2166">
            <v>289.26</v>
          </cell>
          <cell r="F2166">
            <v>26.28</v>
          </cell>
          <cell r="G2166">
            <v>315.55</v>
          </cell>
          <cell r="H2166" t="str">
            <v>PINI</v>
          </cell>
        </row>
        <row r="2167">
          <cell r="B2167" t="str">
            <v>13.109.000237.SER</v>
          </cell>
          <cell r="C2167" t="str">
            <v>Curva 90° macho de ferro galvanizado Ø 80 mm - 3"</v>
          </cell>
          <cell r="D2167" t="str">
            <v>un</v>
          </cell>
          <cell r="E2167">
            <v>355.61</v>
          </cell>
          <cell r="F2167">
            <v>26.28</v>
          </cell>
          <cell r="G2167">
            <v>381.89</v>
          </cell>
          <cell r="H2167" t="str">
            <v>PINI</v>
          </cell>
        </row>
        <row r="2168">
          <cell r="B2168" t="str">
            <v>13.109.000238.SER</v>
          </cell>
          <cell r="C2168" t="str">
            <v>Curva 90° macho de ferro galvanizado Ø 100 mm - 4"</v>
          </cell>
          <cell r="D2168" t="str">
            <v>un</v>
          </cell>
          <cell r="E2168">
            <v>599.83000000000004</v>
          </cell>
          <cell r="F2168">
            <v>32.85</v>
          </cell>
          <cell r="G2168">
            <v>632.69000000000005</v>
          </cell>
          <cell r="H2168" t="str">
            <v>PINI</v>
          </cell>
        </row>
        <row r="2169">
          <cell r="B2169" t="str">
            <v>13.109.000239.SER</v>
          </cell>
          <cell r="C2169" t="str">
            <v>Curva 90° macho-fêmea de ferro galvanizado Ø 15 mm - 1/2"</v>
          </cell>
          <cell r="D2169" t="str">
            <v>un</v>
          </cell>
          <cell r="E2169">
            <v>19.97</v>
          </cell>
          <cell r="F2169">
            <v>13.14</v>
          </cell>
          <cell r="G2169">
            <v>33.11</v>
          </cell>
          <cell r="H2169" t="str">
            <v>PINI</v>
          </cell>
        </row>
        <row r="2170">
          <cell r="B2170" t="str">
            <v>13.109.000240.SER</v>
          </cell>
          <cell r="C2170" t="str">
            <v>Curva 90° macho-fêmea de ferro galvanizado Ø 20 mm - 3/4"</v>
          </cell>
          <cell r="D2170" t="str">
            <v>un</v>
          </cell>
          <cell r="E2170">
            <v>29.7</v>
          </cell>
          <cell r="F2170">
            <v>13.14</v>
          </cell>
          <cell r="G2170">
            <v>42.84</v>
          </cell>
          <cell r="H2170" t="str">
            <v>PINI</v>
          </cell>
        </row>
        <row r="2171">
          <cell r="B2171" t="str">
            <v>13.109.000241.SER</v>
          </cell>
          <cell r="C2171" t="str">
            <v>Curva 90° macho-fêmea de ferro galvanizado Ø 25 mm - 1"</v>
          </cell>
          <cell r="D2171" t="str">
            <v>un</v>
          </cell>
          <cell r="E2171">
            <v>49</v>
          </cell>
          <cell r="F2171">
            <v>13.14</v>
          </cell>
          <cell r="G2171">
            <v>62.15</v>
          </cell>
          <cell r="H2171" t="str">
            <v>PINI</v>
          </cell>
        </row>
        <row r="2172">
          <cell r="B2172" t="str">
            <v>13.109.000242.SER</v>
          </cell>
          <cell r="C2172" t="str">
            <v>Curva 90° macho-fêmea de ferro galvanizado Ø 32 mm - 1 1/4"</v>
          </cell>
          <cell r="D2172" t="str">
            <v>un</v>
          </cell>
          <cell r="E2172">
            <v>85.12</v>
          </cell>
          <cell r="F2172">
            <v>23</v>
          </cell>
          <cell r="G2172">
            <v>108.12</v>
          </cell>
          <cell r="H2172" t="str">
            <v>PINI</v>
          </cell>
        </row>
        <row r="2173">
          <cell r="B2173" t="str">
            <v>13.109.000243.SER</v>
          </cell>
          <cell r="C2173" t="str">
            <v>Curva 90° macho-fêmea de ferro galvanizado Ø 40 mm - 1 1/2"</v>
          </cell>
          <cell r="D2173" t="str">
            <v>un</v>
          </cell>
          <cell r="E2173">
            <v>98.18</v>
          </cell>
          <cell r="F2173">
            <v>23</v>
          </cell>
          <cell r="G2173">
            <v>121.18</v>
          </cell>
          <cell r="H2173" t="str">
            <v>PINI</v>
          </cell>
        </row>
        <row r="2174">
          <cell r="B2174" t="str">
            <v>13.109.000244.SER</v>
          </cell>
          <cell r="C2174" t="str">
            <v>Curva 90° macho-fêmea de ferro galvanizado Ø 50 mm - 2"</v>
          </cell>
          <cell r="D2174" t="str">
            <v>un</v>
          </cell>
          <cell r="E2174">
            <v>154.56</v>
          </cell>
          <cell r="F2174">
            <v>23</v>
          </cell>
          <cell r="G2174">
            <v>177.56</v>
          </cell>
          <cell r="H2174" t="str">
            <v>PINI</v>
          </cell>
        </row>
        <row r="2175">
          <cell r="B2175" t="str">
            <v>13.109.000245.SER</v>
          </cell>
          <cell r="C2175" t="str">
            <v>Curva 90° macho-fêmea de ferro galvanizado Ø 65 mm - 2 1/2"</v>
          </cell>
          <cell r="D2175" t="str">
            <v>un</v>
          </cell>
          <cell r="E2175">
            <v>250.9</v>
          </cell>
          <cell r="F2175">
            <v>26.28</v>
          </cell>
          <cell r="G2175">
            <v>277.18</v>
          </cell>
          <cell r="H2175" t="str">
            <v>PINI</v>
          </cell>
        </row>
        <row r="2176">
          <cell r="B2176" t="str">
            <v>13.109.000246.SER</v>
          </cell>
          <cell r="C2176" t="str">
            <v>Curva 90° macho-fêmea de ferro galvanizado Ø 80 mm - 3"</v>
          </cell>
          <cell r="D2176" t="str">
            <v>un</v>
          </cell>
          <cell r="E2176">
            <v>345.5</v>
          </cell>
          <cell r="F2176">
            <v>26.28</v>
          </cell>
          <cell r="G2176">
            <v>371.78</v>
          </cell>
          <cell r="H2176" t="str">
            <v>PINI</v>
          </cell>
        </row>
        <row r="2177">
          <cell r="B2177" t="str">
            <v>13.109.000247.SER</v>
          </cell>
          <cell r="C2177" t="str">
            <v>Curva 90° macho-fêmea de ferro galvanizado Ø 100 mm - 4"</v>
          </cell>
          <cell r="D2177" t="str">
            <v>un</v>
          </cell>
          <cell r="E2177">
            <v>545.21</v>
          </cell>
          <cell r="F2177">
            <v>32.85</v>
          </cell>
          <cell r="G2177">
            <v>578.05999999999995</v>
          </cell>
          <cell r="H2177" t="str">
            <v>PINI</v>
          </cell>
        </row>
        <row r="2178">
          <cell r="B2178" t="str">
            <v>13.109.000248.SER</v>
          </cell>
          <cell r="C2178" t="str">
            <v>Curva de retorno de ferro galvanizado Ø 15 mm - 1/2"</v>
          </cell>
          <cell r="D2178" t="str">
            <v>un</v>
          </cell>
          <cell r="E2178">
            <v>26.6</v>
          </cell>
          <cell r="F2178">
            <v>13.14</v>
          </cell>
          <cell r="G2178">
            <v>39.74</v>
          </cell>
          <cell r="H2178" t="str">
            <v>PINI</v>
          </cell>
        </row>
        <row r="2179">
          <cell r="B2179" t="str">
            <v>13.109.000249.SER</v>
          </cell>
          <cell r="C2179" t="str">
            <v>Curva de retorno de ferro galvanizado Ø 20 mm - 3/4"</v>
          </cell>
          <cell r="D2179" t="str">
            <v>un</v>
          </cell>
          <cell r="E2179">
            <v>39.159999999999997</v>
          </cell>
          <cell r="F2179">
            <v>13.14</v>
          </cell>
          <cell r="G2179">
            <v>52.3</v>
          </cell>
          <cell r="H2179" t="str">
            <v>PINI</v>
          </cell>
        </row>
        <row r="2180">
          <cell r="B2180" t="str">
            <v>13.109.000250.SER</v>
          </cell>
          <cell r="C2180" t="str">
            <v>Curva de retorno de ferro galvanizado Ø 25 mm - 1"</v>
          </cell>
          <cell r="D2180" t="str">
            <v>un</v>
          </cell>
          <cell r="E2180">
            <v>65.650000000000006</v>
          </cell>
          <cell r="F2180">
            <v>13.14</v>
          </cell>
          <cell r="G2180">
            <v>78.790000000000006</v>
          </cell>
          <cell r="H2180" t="str">
            <v>PINI</v>
          </cell>
        </row>
        <row r="2181">
          <cell r="B2181" t="str">
            <v>13.109.000251.SER</v>
          </cell>
          <cell r="C2181" t="str">
            <v>Curva de retorno de ferro galvanizado Ø 32 mm - 1 1/4"</v>
          </cell>
          <cell r="D2181" t="str">
            <v>un</v>
          </cell>
          <cell r="E2181">
            <v>91.66</v>
          </cell>
          <cell r="F2181">
            <v>23</v>
          </cell>
          <cell r="G2181">
            <v>114.66</v>
          </cell>
          <cell r="H2181" t="str">
            <v>PINI</v>
          </cell>
        </row>
        <row r="2182">
          <cell r="B2182" t="str">
            <v>13.109.000252.SER</v>
          </cell>
          <cell r="C2182" t="str">
            <v>Curva de retorno de ferro galvanizado Ø 40 mm - 1 1/2"</v>
          </cell>
          <cell r="D2182" t="str">
            <v>un</v>
          </cell>
          <cell r="E2182">
            <v>124.76</v>
          </cell>
          <cell r="F2182">
            <v>23</v>
          </cell>
          <cell r="G2182">
            <v>147.76</v>
          </cell>
          <cell r="H2182" t="str">
            <v>PINI</v>
          </cell>
        </row>
        <row r="2183">
          <cell r="B2183" t="str">
            <v>13.109.000253.SER</v>
          </cell>
          <cell r="C2183" t="str">
            <v>Curva de retorno de ferro galvanizado Ø 50 mm - 2"</v>
          </cell>
          <cell r="D2183" t="str">
            <v>un</v>
          </cell>
          <cell r="E2183">
            <v>145.02000000000001</v>
          </cell>
          <cell r="F2183">
            <v>23</v>
          </cell>
          <cell r="G2183">
            <v>168.02</v>
          </cell>
          <cell r="H2183" t="str">
            <v>PINI</v>
          </cell>
        </row>
        <row r="2184">
          <cell r="B2184" t="str">
            <v>13.109.000254.SER</v>
          </cell>
          <cell r="C2184" t="str">
            <v>Curva de transposição de ferro galvanizado Ø 15 x 15 mm - 1/2 x 1/2"</v>
          </cell>
          <cell r="D2184" t="str">
            <v>un</v>
          </cell>
          <cell r="E2184">
            <v>43.74</v>
          </cell>
          <cell r="F2184">
            <v>13.14</v>
          </cell>
          <cell r="G2184">
            <v>56.88</v>
          </cell>
          <cell r="H2184" t="str">
            <v>PINI</v>
          </cell>
        </row>
        <row r="2185">
          <cell r="B2185" t="str">
            <v>13.109.000255.SER</v>
          </cell>
          <cell r="C2185" t="str">
            <v>Curva de transposição de ferro galvanizado Ø 15 x 25 mm - 1/2 x 1"</v>
          </cell>
          <cell r="D2185" t="str">
            <v>un</v>
          </cell>
          <cell r="E2185">
            <v>46.28</v>
          </cell>
          <cell r="F2185">
            <v>13.14</v>
          </cell>
          <cell r="G2185">
            <v>59.43</v>
          </cell>
          <cell r="H2185" t="str">
            <v>PINI</v>
          </cell>
        </row>
        <row r="2186">
          <cell r="B2186" t="str">
            <v>13.109.000256.SER</v>
          </cell>
          <cell r="C2186" t="str">
            <v>Curva de transposição de ferro galvanizado Ø 20 x 20 mm - 3/4 x 3/4"</v>
          </cell>
          <cell r="D2186" t="str">
            <v>un</v>
          </cell>
          <cell r="E2186">
            <v>61.51</v>
          </cell>
          <cell r="F2186">
            <v>13.14</v>
          </cell>
          <cell r="G2186">
            <v>74.650000000000006</v>
          </cell>
          <cell r="H2186" t="str">
            <v>PINI</v>
          </cell>
        </row>
        <row r="2187">
          <cell r="B2187" t="str">
            <v>13.109.000257.SER</v>
          </cell>
          <cell r="C2187" t="str">
            <v>Curva de transposição de ferro galvanizado Ø 20 x 25 mm - 3/4 x 1"</v>
          </cell>
          <cell r="D2187" t="str">
            <v>un</v>
          </cell>
          <cell r="E2187">
            <v>66.099999999999994</v>
          </cell>
          <cell r="F2187">
            <v>13.14</v>
          </cell>
          <cell r="G2187">
            <v>79.239999999999995</v>
          </cell>
          <cell r="H2187" t="str">
            <v>PINI</v>
          </cell>
        </row>
        <row r="2188">
          <cell r="B2188" t="str">
            <v>13.109.000258.SER</v>
          </cell>
          <cell r="C2188" t="str">
            <v>Curva 45° fêmea de ferro galvanizado Ø 15 mm - 1/2"</v>
          </cell>
          <cell r="D2188" t="str">
            <v>un</v>
          </cell>
          <cell r="E2188">
            <v>22.66</v>
          </cell>
          <cell r="F2188">
            <v>13.14</v>
          </cell>
          <cell r="G2188">
            <v>35.81</v>
          </cell>
          <cell r="H2188" t="str">
            <v>PINI</v>
          </cell>
        </row>
        <row r="2189">
          <cell r="B2189" t="str">
            <v>13.109.000259.SER</v>
          </cell>
          <cell r="C2189" t="str">
            <v>Curva 45° fêmea de ferro galvanizado Ø 20 mm - 3/4"</v>
          </cell>
          <cell r="D2189" t="str">
            <v>un</v>
          </cell>
          <cell r="E2189">
            <v>29.76</v>
          </cell>
          <cell r="F2189">
            <v>13.14</v>
          </cell>
          <cell r="G2189">
            <v>42.9</v>
          </cell>
          <cell r="H2189" t="str">
            <v>PINI</v>
          </cell>
        </row>
        <row r="2190">
          <cell r="B2190" t="str">
            <v>13.109.000260.SER</v>
          </cell>
          <cell r="C2190" t="str">
            <v>Curva 45° fêmea de ferro galvanizado Ø 25 mm - 1"</v>
          </cell>
          <cell r="D2190" t="str">
            <v>un</v>
          </cell>
          <cell r="E2190">
            <v>42.96</v>
          </cell>
          <cell r="F2190">
            <v>13.14</v>
          </cell>
          <cell r="G2190">
            <v>56.11</v>
          </cell>
          <cell r="H2190" t="str">
            <v>PINI</v>
          </cell>
        </row>
        <row r="2191">
          <cell r="B2191" t="str">
            <v>13.109.000261.SER</v>
          </cell>
          <cell r="C2191" t="str">
            <v>Curva 45° fêmea de ferro galvanizado Ø 32 mm - 1 1/4"</v>
          </cell>
          <cell r="D2191" t="str">
            <v>un</v>
          </cell>
          <cell r="E2191">
            <v>67.39</v>
          </cell>
          <cell r="F2191">
            <v>23</v>
          </cell>
          <cell r="G2191">
            <v>90.38</v>
          </cell>
          <cell r="H2191" t="str">
            <v>PINI</v>
          </cell>
        </row>
        <row r="2192">
          <cell r="B2192" t="str">
            <v>13.109.000262.SER</v>
          </cell>
          <cell r="C2192" t="str">
            <v>Curva 45° fêmea de ferro galvanizado Ø 40 mm - 1 1/2"</v>
          </cell>
          <cell r="D2192" t="str">
            <v>un</v>
          </cell>
          <cell r="E2192">
            <v>80.36</v>
          </cell>
          <cell r="F2192">
            <v>23</v>
          </cell>
          <cell r="G2192">
            <v>103.36</v>
          </cell>
          <cell r="H2192" t="str">
            <v>PINI</v>
          </cell>
        </row>
        <row r="2193">
          <cell r="B2193" t="str">
            <v>13.109.000263.SER</v>
          </cell>
          <cell r="C2193" t="str">
            <v>Flange de ferro galvanizado para caixa d´água Ø 15 mm - 1/2"</v>
          </cell>
          <cell r="D2193" t="str">
            <v>un</v>
          </cell>
          <cell r="E2193">
            <v>16.100000000000001</v>
          </cell>
          <cell r="F2193">
            <v>6.57</v>
          </cell>
          <cell r="G2193">
            <v>22.67</v>
          </cell>
          <cell r="H2193" t="str">
            <v>PINI</v>
          </cell>
        </row>
        <row r="2194">
          <cell r="B2194" t="str">
            <v>13.109.000264.SER</v>
          </cell>
          <cell r="C2194" t="str">
            <v>Flange de ferro galvanizado sextavada Ø 40 mm - 1 1/2"</v>
          </cell>
          <cell r="D2194" t="str">
            <v>un</v>
          </cell>
          <cell r="E2194">
            <v>52.45</v>
          </cell>
          <cell r="F2194">
            <v>11.5</v>
          </cell>
          <cell r="G2194">
            <v>63.94</v>
          </cell>
          <cell r="H2194" t="str">
            <v>PINI</v>
          </cell>
        </row>
        <row r="2195">
          <cell r="B2195" t="str">
            <v>13.109.000265.SER</v>
          </cell>
          <cell r="C2195" t="str">
            <v>Flange de ferro galvanizado sextavada Ø 50 mm - 2"</v>
          </cell>
          <cell r="D2195" t="str">
            <v>un</v>
          </cell>
          <cell r="E2195">
            <v>61.6</v>
          </cell>
          <cell r="F2195">
            <v>11.5</v>
          </cell>
          <cell r="G2195">
            <v>73.099999999999994</v>
          </cell>
          <cell r="H2195" t="str">
            <v>PINI</v>
          </cell>
        </row>
        <row r="2196">
          <cell r="B2196" t="str">
            <v>13.109.000266.SER</v>
          </cell>
          <cell r="C2196" t="str">
            <v>Flange de ferro galvanizado sextavada Ø 65 mm - 2 1/2"</v>
          </cell>
          <cell r="D2196" t="str">
            <v>un</v>
          </cell>
          <cell r="E2196">
            <v>84.17</v>
          </cell>
          <cell r="F2196">
            <v>13.14</v>
          </cell>
          <cell r="G2196">
            <v>97.32</v>
          </cell>
          <cell r="H2196" t="str">
            <v>PINI</v>
          </cell>
        </row>
        <row r="2197">
          <cell r="B2197" t="str">
            <v>13.109.000267.SER</v>
          </cell>
          <cell r="C2197" t="str">
            <v>Flange de ferro galvanizado sextavada Ø 80 mm - 3"</v>
          </cell>
          <cell r="D2197" t="str">
            <v>un</v>
          </cell>
          <cell r="E2197">
            <v>131.65</v>
          </cell>
          <cell r="F2197">
            <v>13.14</v>
          </cell>
          <cell r="G2197">
            <v>144.79</v>
          </cell>
          <cell r="H2197" t="str">
            <v>PINI</v>
          </cell>
        </row>
        <row r="2198">
          <cell r="B2198" t="str">
            <v>13.109.000268.SER</v>
          </cell>
          <cell r="C2198" t="str">
            <v>Flange de ferro galvanizado sextavada Ø 100 mm - 4"</v>
          </cell>
          <cell r="D2198" t="str">
            <v>un</v>
          </cell>
          <cell r="E2198">
            <v>164.34</v>
          </cell>
          <cell r="F2198">
            <v>16.43</v>
          </cell>
          <cell r="G2198">
            <v>180.77</v>
          </cell>
          <cell r="H2198" t="str">
            <v>PINI</v>
          </cell>
        </row>
        <row r="2199">
          <cell r="B2199" t="str">
            <v>13.109.000269.SER</v>
          </cell>
          <cell r="C2199" t="str">
            <v>Flange de ferro galvanizado para caixa d´água Ø 20 mm - 3/4"</v>
          </cell>
          <cell r="D2199" t="str">
            <v>un</v>
          </cell>
          <cell r="E2199">
            <v>21.52</v>
          </cell>
          <cell r="F2199">
            <v>6.57</v>
          </cell>
          <cell r="G2199">
            <v>28.09</v>
          </cell>
          <cell r="H2199" t="str">
            <v>PINI</v>
          </cell>
        </row>
        <row r="2200">
          <cell r="B2200" t="str">
            <v>13.109.000270.SER</v>
          </cell>
          <cell r="C2200" t="str">
            <v>Flange de ferro galvanizado para caixa d´água Ø 25 mm - 1"</v>
          </cell>
          <cell r="D2200" t="str">
            <v>un</v>
          </cell>
          <cell r="E2200">
            <v>27.08</v>
          </cell>
          <cell r="F2200">
            <v>6.57</v>
          </cell>
          <cell r="G2200">
            <v>33.65</v>
          </cell>
          <cell r="H2200" t="str">
            <v>PINI</v>
          </cell>
        </row>
        <row r="2201">
          <cell r="B2201" t="str">
            <v>13.109.000271.SER</v>
          </cell>
          <cell r="C2201" t="str">
            <v>Flange de ferro galvanizado para caixa d´água Ø 32 mm - 1 1/4"</v>
          </cell>
          <cell r="D2201" t="str">
            <v>un</v>
          </cell>
          <cell r="E2201">
            <v>35.67</v>
          </cell>
          <cell r="F2201">
            <v>11.5</v>
          </cell>
          <cell r="G2201">
            <v>47.17</v>
          </cell>
          <cell r="H2201" t="str">
            <v>PINI</v>
          </cell>
        </row>
        <row r="2202">
          <cell r="B2202" t="str">
            <v>13.109.000272.SER</v>
          </cell>
          <cell r="C2202" t="str">
            <v>Flange de ferro galvanizado para caixa d´água Ø 40 mm - 1 1/2"</v>
          </cell>
          <cell r="D2202" t="str">
            <v>un</v>
          </cell>
          <cell r="E2202">
            <v>52.45</v>
          </cell>
          <cell r="F2202">
            <v>11.5</v>
          </cell>
          <cell r="G2202">
            <v>63.94</v>
          </cell>
          <cell r="H2202" t="str">
            <v>PINI</v>
          </cell>
        </row>
        <row r="2203">
          <cell r="B2203" t="str">
            <v>13.109.000273.SER</v>
          </cell>
          <cell r="C2203" t="str">
            <v>Flange de ferro galvanizado sextavada Ø 15 mm - 1/2"</v>
          </cell>
          <cell r="D2203" t="str">
            <v>un</v>
          </cell>
          <cell r="E2203">
            <v>16.100000000000001</v>
          </cell>
          <cell r="F2203">
            <v>6.57</v>
          </cell>
          <cell r="G2203">
            <v>22.67</v>
          </cell>
          <cell r="H2203" t="str">
            <v>PINI</v>
          </cell>
        </row>
        <row r="2204">
          <cell r="B2204" t="str">
            <v>13.109.000274.SER</v>
          </cell>
          <cell r="C2204" t="str">
            <v>Flange de ferro galvanizado sextavada Ø 20 mm - 3/4"</v>
          </cell>
          <cell r="D2204" t="str">
            <v>un</v>
          </cell>
          <cell r="E2204">
            <v>21.52</v>
          </cell>
          <cell r="F2204">
            <v>6.57</v>
          </cell>
          <cell r="G2204">
            <v>28.09</v>
          </cell>
          <cell r="H2204" t="str">
            <v>PINI</v>
          </cell>
        </row>
        <row r="2205">
          <cell r="B2205" t="str">
            <v>13.109.000275.SER</v>
          </cell>
          <cell r="C2205" t="str">
            <v>Flange de ferro galvanizado sextavada Ø 25 mm - 1"</v>
          </cell>
          <cell r="D2205" t="str">
            <v>un</v>
          </cell>
          <cell r="E2205">
            <v>27.08</v>
          </cell>
          <cell r="F2205">
            <v>6.57</v>
          </cell>
          <cell r="G2205">
            <v>33.65</v>
          </cell>
          <cell r="H2205" t="str">
            <v>PINI</v>
          </cell>
        </row>
        <row r="2206">
          <cell r="B2206" t="str">
            <v>13.109.000276.SER</v>
          </cell>
          <cell r="C2206" t="str">
            <v>Flange de ferro galvanizado sextavada Ø 32 mm - 1 1/4"</v>
          </cell>
          <cell r="D2206" t="str">
            <v>un</v>
          </cell>
          <cell r="E2206">
            <v>35.67</v>
          </cell>
          <cell r="F2206">
            <v>11.5</v>
          </cell>
          <cell r="G2206">
            <v>47.17</v>
          </cell>
          <cell r="H2206" t="str">
            <v>PINI</v>
          </cell>
        </row>
        <row r="2207">
          <cell r="B2207" t="str">
            <v>13.109.000277.SER</v>
          </cell>
          <cell r="C2207" t="str">
            <v>Luva de ferro galvanizado Ø 15 mm - 1/2"</v>
          </cell>
          <cell r="D2207" t="str">
            <v>un</v>
          </cell>
          <cell r="E2207">
            <v>6.84</v>
          </cell>
          <cell r="F2207">
            <v>6.57</v>
          </cell>
          <cell r="G2207">
            <v>13.41</v>
          </cell>
          <cell r="H2207" t="str">
            <v>PINI</v>
          </cell>
        </row>
        <row r="2208">
          <cell r="B2208" t="str">
            <v>13.109.000278.SER</v>
          </cell>
          <cell r="C2208" t="str">
            <v>Luva de ferro galvanizado Ø 20 mm - 3/4"</v>
          </cell>
          <cell r="D2208" t="str">
            <v>un</v>
          </cell>
          <cell r="E2208">
            <v>10.45</v>
          </cell>
          <cell r="F2208">
            <v>6.57</v>
          </cell>
          <cell r="G2208">
            <v>17.03</v>
          </cell>
          <cell r="H2208" t="str">
            <v>PINI</v>
          </cell>
        </row>
        <row r="2209">
          <cell r="B2209" t="str">
            <v>13.109.000279.SER</v>
          </cell>
          <cell r="C2209" t="str">
            <v>Luva de ferro galvanizado Ø 25 mm - 1"</v>
          </cell>
          <cell r="D2209" t="str">
            <v>un</v>
          </cell>
          <cell r="E2209">
            <v>15.65</v>
          </cell>
          <cell r="F2209">
            <v>6.57</v>
          </cell>
          <cell r="G2209">
            <v>22.22</v>
          </cell>
          <cell r="H2209" t="str">
            <v>PINI</v>
          </cell>
        </row>
        <row r="2210">
          <cell r="B2210" t="str">
            <v>13.109.000280.SER</v>
          </cell>
          <cell r="C2210" t="str">
            <v>Luva de ferro galvanizado Ø 32 mm - 1 1/4"</v>
          </cell>
          <cell r="D2210" t="str">
            <v>un</v>
          </cell>
          <cell r="E2210">
            <v>22.48</v>
          </cell>
          <cell r="F2210">
            <v>11.5</v>
          </cell>
          <cell r="G2210">
            <v>33.979999999999997</v>
          </cell>
          <cell r="H2210" t="str">
            <v>PINI</v>
          </cell>
        </row>
        <row r="2211">
          <cell r="B2211" t="str">
            <v>13.109.000281.SER</v>
          </cell>
          <cell r="C2211" t="str">
            <v>Luva de ferro galvanizado Ø 40 mm - 1 1/2"</v>
          </cell>
          <cell r="D2211" t="str">
            <v>un</v>
          </cell>
          <cell r="E2211">
            <v>29.32</v>
          </cell>
          <cell r="F2211">
            <v>11.5</v>
          </cell>
          <cell r="G2211">
            <v>40.82</v>
          </cell>
          <cell r="H2211" t="str">
            <v>PINI</v>
          </cell>
        </row>
        <row r="2212">
          <cell r="B2212" t="str">
            <v>13.109.000282.SER</v>
          </cell>
          <cell r="C2212" t="str">
            <v>Luva de ferro galvanizado Ø 50 mm - 2"</v>
          </cell>
          <cell r="D2212" t="str">
            <v>un</v>
          </cell>
          <cell r="E2212">
            <v>44.25</v>
          </cell>
          <cell r="F2212">
            <v>11.5</v>
          </cell>
          <cell r="G2212">
            <v>55.75</v>
          </cell>
          <cell r="H2212" t="str">
            <v>PINI</v>
          </cell>
        </row>
        <row r="2213">
          <cell r="B2213" t="str">
            <v>13.109.000283.SER</v>
          </cell>
          <cell r="C2213" t="str">
            <v>Luva de ferro galvanizado Ø 65 mm - 2 1/2"</v>
          </cell>
          <cell r="D2213" t="str">
            <v>un</v>
          </cell>
          <cell r="E2213">
            <v>84.83</v>
          </cell>
          <cell r="F2213">
            <v>13.14</v>
          </cell>
          <cell r="G2213">
            <v>97.98</v>
          </cell>
          <cell r="H2213" t="str">
            <v>PINI</v>
          </cell>
        </row>
        <row r="2214">
          <cell r="B2214" t="str">
            <v>13.109.000284.SER</v>
          </cell>
          <cell r="C2214" t="str">
            <v>Luva de ferro galvanizado Ø 80 mm - 3"</v>
          </cell>
          <cell r="D2214" t="str">
            <v>un</v>
          </cell>
          <cell r="E2214">
            <v>125.08</v>
          </cell>
          <cell r="F2214">
            <v>13.14</v>
          </cell>
          <cell r="G2214">
            <v>138.22</v>
          </cell>
          <cell r="H2214" t="str">
            <v>PINI</v>
          </cell>
        </row>
        <row r="2215">
          <cell r="B2215" t="str">
            <v>13.109.000285.SER</v>
          </cell>
          <cell r="C2215" t="str">
            <v>Luva de ferro galvanizado Ø 100 mm - 4"</v>
          </cell>
          <cell r="D2215" t="str">
            <v>un</v>
          </cell>
          <cell r="E2215">
            <v>191.22</v>
          </cell>
          <cell r="F2215">
            <v>16.43</v>
          </cell>
          <cell r="G2215">
            <v>207.64</v>
          </cell>
          <cell r="H2215" t="str">
            <v>PINI</v>
          </cell>
        </row>
        <row r="2216">
          <cell r="B2216" t="str">
            <v>13.109.000286.SER</v>
          </cell>
          <cell r="C2216" t="str">
            <v>Luva de redução de ferro galvanizado Ø 20 x 15 mm - 3/4 x 1/2"</v>
          </cell>
          <cell r="D2216" t="str">
            <v>un</v>
          </cell>
          <cell r="E2216">
            <v>12.35</v>
          </cell>
          <cell r="F2216">
            <v>6.57</v>
          </cell>
          <cell r="G2216">
            <v>18.920000000000002</v>
          </cell>
          <cell r="H2216" t="str">
            <v>PINI</v>
          </cell>
        </row>
        <row r="2217">
          <cell r="B2217" t="str">
            <v>13.109.000287.SER</v>
          </cell>
          <cell r="C2217" t="str">
            <v>Luva de redução de ferro galvanizado Ø 50 x 25 mm - 2 x 1"</v>
          </cell>
          <cell r="D2217" t="str">
            <v>un</v>
          </cell>
          <cell r="E2217">
            <v>52.61</v>
          </cell>
          <cell r="F2217">
            <v>11.5</v>
          </cell>
          <cell r="G2217">
            <v>64.11</v>
          </cell>
          <cell r="H2217" t="str">
            <v>PINI</v>
          </cell>
        </row>
        <row r="2218">
          <cell r="B2218" t="str">
            <v>13.109.000288.SER</v>
          </cell>
          <cell r="C2218" t="str">
            <v>Luva de redução de ferro galvanizado Ø 50 x 32 mm - 2 x 1 1/4"</v>
          </cell>
          <cell r="D2218" t="str">
            <v>un</v>
          </cell>
          <cell r="E2218">
            <v>52.61</v>
          </cell>
          <cell r="F2218">
            <v>11.5</v>
          </cell>
          <cell r="G2218">
            <v>64.11</v>
          </cell>
          <cell r="H2218" t="str">
            <v>PINI</v>
          </cell>
        </row>
        <row r="2219">
          <cell r="B2219" t="str">
            <v>13.109.000289.SER</v>
          </cell>
          <cell r="C2219" t="str">
            <v>Luva de redução de ferro galvanizado Ø 50 x 40 mm - 2 x 1 1/2"</v>
          </cell>
          <cell r="D2219" t="str">
            <v>un</v>
          </cell>
          <cell r="E2219">
            <v>52.61</v>
          </cell>
          <cell r="F2219">
            <v>11.5</v>
          </cell>
          <cell r="G2219">
            <v>64.11</v>
          </cell>
          <cell r="H2219" t="str">
            <v>PINI</v>
          </cell>
        </row>
        <row r="2220">
          <cell r="B2220" t="str">
            <v>13.109.000290.SER</v>
          </cell>
          <cell r="C2220" t="str">
            <v>Luva de redução de ferro galvanizado Ø 65 x 32 mm - 2 1/2 x 1 1/4"</v>
          </cell>
          <cell r="D2220" t="str">
            <v>un</v>
          </cell>
          <cell r="E2220">
            <v>100.79</v>
          </cell>
          <cell r="F2220">
            <v>13.14</v>
          </cell>
          <cell r="G2220">
            <v>113.93</v>
          </cell>
          <cell r="H2220" t="str">
            <v>PINI</v>
          </cell>
        </row>
        <row r="2221">
          <cell r="B2221" t="str">
            <v>13.109.000291.SER</v>
          </cell>
          <cell r="C2221" t="str">
            <v>Luva de redução de ferro galvanizado Ø 65 x 40mm - 2 1/2 x 1 1/2"</v>
          </cell>
          <cell r="D2221" t="str">
            <v>un</v>
          </cell>
          <cell r="E2221">
            <v>100.79</v>
          </cell>
          <cell r="F2221">
            <v>13.14</v>
          </cell>
          <cell r="G2221">
            <v>113.93</v>
          </cell>
          <cell r="H2221" t="str">
            <v>PINI</v>
          </cell>
        </row>
        <row r="2222">
          <cell r="B2222" t="str">
            <v>13.109.000292.SER</v>
          </cell>
          <cell r="C2222" t="str">
            <v>Luva de redução de ferro galvanizado Ø 65 x 50 mm - 2 1/2 x 2"</v>
          </cell>
          <cell r="D2222" t="str">
            <v>un</v>
          </cell>
          <cell r="E2222">
            <v>100.79</v>
          </cell>
          <cell r="F2222">
            <v>13.14</v>
          </cell>
          <cell r="G2222">
            <v>113.93</v>
          </cell>
          <cell r="H2222" t="str">
            <v>PINI</v>
          </cell>
        </row>
        <row r="2223">
          <cell r="B2223" t="str">
            <v>13.109.000293.SER</v>
          </cell>
          <cell r="C2223" t="str">
            <v>Luva de redução de ferro galvanizado Ø 80 x 40 mm - 3 x 1 1/2"</v>
          </cell>
          <cell r="D2223" t="str">
            <v>un</v>
          </cell>
          <cell r="E2223">
            <v>148.80000000000001</v>
          </cell>
          <cell r="F2223">
            <v>13.14</v>
          </cell>
          <cell r="G2223">
            <v>161.94</v>
          </cell>
          <cell r="H2223" t="str">
            <v>PINI</v>
          </cell>
        </row>
        <row r="2224">
          <cell r="B2224" t="str">
            <v>13.109.000294.SER</v>
          </cell>
          <cell r="C2224" t="str">
            <v>Luva de redução de ferro galvanizado Ø 80 x 50 mm - 3 x 2"</v>
          </cell>
          <cell r="D2224" t="str">
            <v>un</v>
          </cell>
          <cell r="E2224">
            <v>148.80000000000001</v>
          </cell>
          <cell r="F2224">
            <v>13.14</v>
          </cell>
          <cell r="G2224">
            <v>161.94</v>
          </cell>
          <cell r="H2224" t="str">
            <v>PINI</v>
          </cell>
        </row>
        <row r="2225">
          <cell r="B2225" t="str">
            <v>13.109.000295.SER</v>
          </cell>
          <cell r="C2225" t="str">
            <v>Luva de redução de ferro galvanizado Ø 80 x 65 mm - 3 x 2 1/2"</v>
          </cell>
          <cell r="D2225" t="str">
            <v>un</v>
          </cell>
          <cell r="E2225">
            <v>148.80000000000001</v>
          </cell>
          <cell r="F2225">
            <v>13.14</v>
          </cell>
          <cell r="G2225">
            <v>161.94</v>
          </cell>
          <cell r="H2225" t="str">
            <v>PINI</v>
          </cell>
        </row>
        <row r="2226">
          <cell r="B2226" t="str">
            <v>13.109.000296.SER</v>
          </cell>
          <cell r="C2226" t="str">
            <v>Luva de redução de ferro galvanizado Ø 100 x 50 mm - 4 x 2"</v>
          </cell>
          <cell r="D2226" t="str">
            <v>un</v>
          </cell>
          <cell r="E2226">
            <v>222.02</v>
          </cell>
          <cell r="F2226">
            <v>16.43</v>
          </cell>
          <cell r="G2226">
            <v>238.45</v>
          </cell>
          <cell r="H2226" t="str">
            <v>PINI</v>
          </cell>
        </row>
        <row r="2227">
          <cell r="B2227" t="str">
            <v>13.109.000297.SER</v>
          </cell>
          <cell r="C2227" t="str">
            <v>Luva de redução de ferro galvanizado Ø 25 x 15 mm - 1 x 1/2"</v>
          </cell>
          <cell r="D2227" t="str">
            <v>un</v>
          </cell>
          <cell r="E2227">
            <v>18.71</v>
          </cell>
          <cell r="F2227">
            <v>6.57</v>
          </cell>
          <cell r="G2227">
            <v>25.28</v>
          </cell>
          <cell r="H2227" t="str">
            <v>PINI</v>
          </cell>
        </row>
        <row r="2228">
          <cell r="B2228" t="str">
            <v>13.109.000298.SER</v>
          </cell>
          <cell r="C2228" t="str">
            <v>Luva de redução de ferro galvanizado Ø 100 x 65 mm - 4 x 2 1/2"</v>
          </cell>
          <cell r="D2228" t="str">
            <v>un</v>
          </cell>
          <cell r="E2228">
            <v>222.02</v>
          </cell>
          <cell r="F2228">
            <v>16.43</v>
          </cell>
          <cell r="G2228">
            <v>238.45</v>
          </cell>
          <cell r="H2228" t="str">
            <v>PINI</v>
          </cell>
        </row>
        <row r="2229">
          <cell r="B2229" t="str">
            <v>13.109.000299.SER</v>
          </cell>
          <cell r="C2229" t="str">
            <v>Luva de redução de ferro galvanizado Ø 100 x 80 mm - 4 x 3"</v>
          </cell>
          <cell r="D2229" t="str">
            <v>un</v>
          </cell>
          <cell r="E2229">
            <v>222.02</v>
          </cell>
          <cell r="F2229">
            <v>16.43</v>
          </cell>
          <cell r="G2229">
            <v>238.45</v>
          </cell>
          <cell r="H2229" t="str">
            <v>PINI</v>
          </cell>
        </row>
        <row r="2230">
          <cell r="B2230" t="str">
            <v>13.109.000300.SER</v>
          </cell>
          <cell r="C2230" t="str">
            <v>Luva de redução de ferro galvanizado Ø 25 x 20 mm - 1 x 3/4"</v>
          </cell>
          <cell r="D2230" t="str">
            <v>un</v>
          </cell>
          <cell r="E2230">
            <v>18.73</v>
          </cell>
          <cell r="F2230">
            <v>6.57</v>
          </cell>
          <cell r="G2230">
            <v>25.3</v>
          </cell>
          <cell r="H2230" t="str">
            <v>PINI</v>
          </cell>
        </row>
        <row r="2231">
          <cell r="B2231" t="str">
            <v>13.109.000301.SER</v>
          </cell>
          <cell r="C2231" t="str">
            <v>Luva de redução de ferro galvanizado Ø 32 x 15 mm - 1 1/4 x 1/2"</v>
          </cell>
          <cell r="D2231" t="str">
            <v>un</v>
          </cell>
          <cell r="E2231">
            <v>26.08</v>
          </cell>
          <cell r="F2231">
            <v>11.5</v>
          </cell>
          <cell r="G2231">
            <v>37.57</v>
          </cell>
          <cell r="H2231" t="str">
            <v>PINI</v>
          </cell>
        </row>
        <row r="2232">
          <cell r="B2232" t="str">
            <v>13.109.000302.SER</v>
          </cell>
          <cell r="C2232" t="str">
            <v>Luva de redução de ferro galvanizado Ø 32 x 20 mm - 1 1/4 x 3/4"</v>
          </cell>
          <cell r="D2232" t="str">
            <v>un</v>
          </cell>
          <cell r="E2232">
            <v>26.08</v>
          </cell>
          <cell r="F2232">
            <v>11.5</v>
          </cell>
          <cell r="G2232">
            <v>37.57</v>
          </cell>
          <cell r="H2232" t="str">
            <v>PINI</v>
          </cell>
        </row>
        <row r="2233">
          <cell r="B2233" t="str">
            <v>13.109.000303.SER</v>
          </cell>
          <cell r="C2233" t="str">
            <v>Luva de redução de ferro galvanizado Ø 32 x 25 mm - 1 1/4 x 1"</v>
          </cell>
          <cell r="D2233" t="str">
            <v>un</v>
          </cell>
          <cell r="E2233">
            <v>26.08</v>
          </cell>
          <cell r="F2233">
            <v>11.5</v>
          </cell>
          <cell r="G2233">
            <v>37.57</v>
          </cell>
          <cell r="H2233" t="str">
            <v>PINI</v>
          </cell>
        </row>
        <row r="2234">
          <cell r="B2234" t="str">
            <v>13.109.000304.SER</v>
          </cell>
          <cell r="C2234" t="str">
            <v>Luva de redução de ferro galvanizado Ø 40 x 20 mm - 1 1/2 x 3/4"</v>
          </cell>
          <cell r="D2234" t="str">
            <v>un</v>
          </cell>
          <cell r="E2234">
            <v>34.82</v>
          </cell>
          <cell r="F2234">
            <v>11.5</v>
          </cell>
          <cell r="G2234">
            <v>46.32</v>
          </cell>
          <cell r="H2234" t="str">
            <v>PINI</v>
          </cell>
        </row>
        <row r="2235">
          <cell r="B2235" t="str">
            <v>13.109.000305.SER</v>
          </cell>
          <cell r="C2235" t="str">
            <v>Luva de redução de ferro galvanizado Ø 40 x 25 mm - 1 1/2 x 1"</v>
          </cell>
          <cell r="D2235" t="str">
            <v>un</v>
          </cell>
          <cell r="E2235">
            <v>34.82</v>
          </cell>
          <cell r="F2235">
            <v>11.5</v>
          </cell>
          <cell r="G2235">
            <v>46.32</v>
          </cell>
          <cell r="H2235" t="str">
            <v>PINI</v>
          </cell>
        </row>
        <row r="2236">
          <cell r="B2236" t="str">
            <v>13.109.000306.SER</v>
          </cell>
          <cell r="C2236" t="str">
            <v>Luva de redução de ferro galvanizado Ø 40 x 32 mm - 1 1/2 x 1 1/4"</v>
          </cell>
          <cell r="D2236" t="str">
            <v>un</v>
          </cell>
          <cell r="E2236">
            <v>34.82</v>
          </cell>
          <cell r="F2236">
            <v>11.5</v>
          </cell>
          <cell r="G2236">
            <v>46.32</v>
          </cell>
          <cell r="H2236" t="str">
            <v>PINI</v>
          </cell>
        </row>
        <row r="2237">
          <cell r="B2237" t="str">
            <v>13.109.000307.SER</v>
          </cell>
          <cell r="C2237" t="str">
            <v>Luva macho-fêmea de redução de ferro galvanizado Ø 20 x 15mm - 3/4 x 1/2"</v>
          </cell>
          <cell r="D2237" t="str">
            <v>un</v>
          </cell>
          <cell r="E2237">
            <v>15.32</v>
          </cell>
          <cell r="F2237">
            <v>6.57</v>
          </cell>
          <cell r="G2237">
            <v>21.89</v>
          </cell>
          <cell r="H2237" t="str">
            <v>PINI</v>
          </cell>
        </row>
        <row r="2238">
          <cell r="B2238" t="str">
            <v>13.109.000308.SER</v>
          </cell>
          <cell r="C2238" t="str">
            <v>Luva macho-fêmea de redução de ferro galvanizado Ø 25 x 15 mm - 1 x 1/2"</v>
          </cell>
          <cell r="D2238" t="str">
            <v>un</v>
          </cell>
          <cell r="E2238">
            <v>20.25</v>
          </cell>
          <cell r="F2238">
            <v>6.57</v>
          </cell>
          <cell r="G2238">
            <v>26.82</v>
          </cell>
          <cell r="H2238" t="str">
            <v>PINI</v>
          </cell>
        </row>
        <row r="2239">
          <cell r="B2239" t="str">
            <v>13.109.000309.SER</v>
          </cell>
          <cell r="C2239" t="str">
            <v>Luva macho-fêmea de redução de ferro galvanizado Ø 25 x 20 mm - 1 x 3/4"</v>
          </cell>
          <cell r="D2239" t="str">
            <v>un</v>
          </cell>
          <cell r="E2239">
            <v>21.62</v>
          </cell>
          <cell r="F2239">
            <v>6.57</v>
          </cell>
          <cell r="G2239">
            <v>28.19</v>
          </cell>
          <cell r="H2239" t="str">
            <v>PINI</v>
          </cell>
        </row>
        <row r="2240">
          <cell r="B2240" t="str">
            <v>13.109.000310.SER</v>
          </cell>
          <cell r="C2240" t="str">
            <v>Luva macho-fêmea de redução de ferro galvanizado Ø 32 x 20 mm - 1 1/4 x 3/4"</v>
          </cell>
          <cell r="D2240" t="str">
            <v>un</v>
          </cell>
          <cell r="E2240">
            <v>34.14</v>
          </cell>
          <cell r="F2240">
            <v>11.5</v>
          </cell>
          <cell r="G2240">
            <v>45.64</v>
          </cell>
          <cell r="H2240" t="str">
            <v>PINI</v>
          </cell>
        </row>
        <row r="2241">
          <cell r="B2241" t="str">
            <v>13.109.000311.SER</v>
          </cell>
          <cell r="C2241" t="str">
            <v>Luva macho-fêmea de redução de ferro galvanizado Ø 32 x 25 mm - 1 1/4 x 1"</v>
          </cell>
          <cell r="D2241" t="str">
            <v>un</v>
          </cell>
          <cell r="E2241">
            <v>29.65</v>
          </cell>
          <cell r="F2241">
            <v>11.5</v>
          </cell>
          <cell r="G2241">
            <v>41.15</v>
          </cell>
          <cell r="H2241" t="str">
            <v>PINI</v>
          </cell>
        </row>
        <row r="2242">
          <cell r="B2242" t="str">
            <v>13.109.000312.SER</v>
          </cell>
          <cell r="C2242" t="str">
            <v>Luva macho-fêmea de redução de ferro galvanizado Ø 40 x 25 mm - 1 1/2 x 1"</v>
          </cell>
          <cell r="D2242" t="str">
            <v>un</v>
          </cell>
          <cell r="E2242">
            <v>31.98</v>
          </cell>
          <cell r="F2242">
            <v>11.5</v>
          </cell>
          <cell r="G2242">
            <v>43.48</v>
          </cell>
          <cell r="H2242" t="str">
            <v>PINI</v>
          </cell>
        </row>
        <row r="2243">
          <cell r="B2243" t="str">
            <v>13.109.000313.SER</v>
          </cell>
          <cell r="C2243" t="str">
            <v>Luva macho-fêmea de redução de ferro galvanizado Ø 40 x 32 mm - 1 1/2 x 1 1/4"</v>
          </cell>
          <cell r="D2243" t="str">
            <v>un</v>
          </cell>
          <cell r="E2243">
            <v>31.98</v>
          </cell>
          <cell r="F2243">
            <v>11.5</v>
          </cell>
          <cell r="G2243">
            <v>43.48</v>
          </cell>
          <cell r="H2243" t="str">
            <v>PINI</v>
          </cell>
        </row>
        <row r="2244">
          <cell r="B2244" t="str">
            <v>13.109.000314.SER</v>
          </cell>
          <cell r="C2244" t="str">
            <v>Niple duplo de ferro galvanizado Ø 15 mm - 1/2"</v>
          </cell>
          <cell r="D2244" t="str">
            <v>un</v>
          </cell>
          <cell r="E2244">
            <v>5.13</v>
          </cell>
          <cell r="F2244">
            <v>6.57</v>
          </cell>
          <cell r="G2244">
            <v>11.7</v>
          </cell>
          <cell r="H2244" t="str">
            <v>PINI</v>
          </cell>
        </row>
        <row r="2245">
          <cell r="B2245" t="str">
            <v>13.109.000315.SER</v>
          </cell>
          <cell r="C2245" t="str">
            <v>Niple duplo de ferro galvanizado Ø 20 mm - 3/4"</v>
          </cell>
          <cell r="D2245" t="str">
            <v>un</v>
          </cell>
          <cell r="E2245">
            <v>8.01</v>
          </cell>
          <cell r="F2245">
            <v>6.57</v>
          </cell>
          <cell r="G2245">
            <v>14.58</v>
          </cell>
          <cell r="H2245" t="str">
            <v>PINI</v>
          </cell>
        </row>
        <row r="2246">
          <cell r="B2246" t="str">
            <v>13.109.000316.SER</v>
          </cell>
          <cell r="C2246" t="str">
            <v>Niple duplo de ferro galvanizado Ø 25 mm - 1"</v>
          </cell>
          <cell r="D2246" t="str">
            <v>un</v>
          </cell>
          <cell r="E2246">
            <v>12.82</v>
          </cell>
          <cell r="F2246">
            <v>6.57</v>
          </cell>
          <cell r="G2246">
            <v>19.39</v>
          </cell>
          <cell r="H2246" t="str">
            <v>PINI</v>
          </cell>
        </row>
        <row r="2247">
          <cell r="B2247" t="str">
            <v>13.109.000317.SER</v>
          </cell>
          <cell r="C2247" t="str">
            <v>Niple duplo de ferro galvanizado Ø 32 mm - 1 1/4"</v>
          </cell>
          <cell r="D2247" t="str">
            <v>un</v>
          </cell>
          <cell r="E2247">
            <v>18.440000000000001</v>
          </cell>
          <cell r="F2247">
            <v>11.5</v>
          </cell>
          <cell r="G2247">
            <v>29.94</v>
          </cell>
          <cell r="H2247" t="str">
            <v>PINI</v>
          </cell>
        </row>
        <row r="2248">
          <cell r="B2248" t="str">
            <v>13.109.000318.SER</v>
          </cell>
          <cell r="C2248" t="str">
            <v>Niple duplo de ferro galvanizado Ø 40 mm - 1 1/2"</v>
          </cell>
          <cell r="D2248" t="str">
            <v>un</v>
          </cell>
          <cell r="E2248">
            <v>20.18</v>
          </cell>
          <cell r="F2248">
            <v>11.5</v>
          </cell>
          <cell r="G2248">
            <v>31.68</v>
          </cell>
          <cell r="H2248" t="str">
            <v>PINI</v>
          </cell>
        </row>
        <row r="2249">
          <cell r="B2249" t="str">
            <v>13.109.000319.SER</v>
          </cell>
          <cell r="C2249" t="str">
            <v>Niple duplo de ferro galvanizado Ø 50 mm - 2"</v>
          </cell>
          <cell r="D2249" t="str">
            <v>un</v>
          </cell>
          <cell r="E2249">
            <v>43.92</v>
          </cell>
          <cell r="F2249">
            <v>11.5</v>
          </cell>
          <cell r="G2249">
            <v>55.42</v>
          </cell>
          <cell r="H2249" t="str">
            <v>PINI</v>
          </cell>
        </row>
        <row r="2250">
          <cell r="B2250" t="str">
            <v>13.109.000320.SER</v>
          </cell>
          <cell r="C2250" t="str">
            <v>Niple duplo de ferro galvanizado Ø 65 mm - 2 1/2"</v>
          </cell>
          <cell r="D2250" t="str">
            <v>un</v>
          </cell>
          <cell r="E2250">
            <v>62.38</v>
          </cell>
          <cell r="F2250">
            <v>13.14</v>
          </cell>
          <cell r="G2250">
            <v>75.52</v>
          </cell>
          <cell r="H2250" t="str">
            <v>PINI</v>
          </cell>
        </row>
        <row r="2251">
          <cell r="B2251" t="str">
            <v>13.109.000321.SER</v>
          </cell>
          <cell r="C2251" t="str">
            <v>Niple duplo de ferro galvanizado Ø 80 mm - 3"</v>
          </cell>
          <cell r="D2251" t="str">
            <v>un</v>
          </cell>
          <cell r="E2251">
            <v>90.08</v>
          </cell>
          <cell r="F2251">
            <v>13.14</v>
          </cell>
          <cell r="G2251">
            <v>103.22</v>
          </cell>
          <cell r="H2251" t="str">
            <v>PINI</v>
          </cell>
        </row>
        <row r="2252">
          <cell r="B2252" t="str">
            <v>13.109.000322.SER</v>
          </cell>
          <cell r="C2252" t="str">
            <v>Niple duplo de ferro galvanizado Ø 100 mm - 4"</v>
          </cell>
          <cell r="D2252" t="str">
            <v>un</v>
          </cell>
          <cell r="E2252">
            <v>146.77000000000001</v>
          </cell>
          <cell r="F2252">
            <v>16.43</v>
          </cell>
          <cell r="G2252">
            <v>163.19999999999999</v>
          </cell>
          <cell r="H2252" t="str">
            <v>PINI</v>
          </cell>
        </row>
        <row r="2253">
          <cell r="B2253" t="str">
            <v>13.109.000323.SER</v>
          </cell>
          <cell r="C2253" t="str">
            <v>Niple duplo de redução de ferro galvanizado Ø 20 x 15 mm - 3/4 x 1/2"</v>
          </cell>
          <cell r="D2253" t="str">
            <v>un</v>
          </cell>
          <cell r="E2253">
            <v>8.4700000000000006</v>
          </cell>
          <cell r="F2253">
            <v>6.57</v>
          </cell>
          <cell r="G2253">
            <v>15.04</v>
          </cell>
          <cell r="H2253" t="str">
            <v>PINI</v>
          </cell>
        </row>
        <row r="2254">
          <cell r="B2254" t="str">
            <v>13.109.000324.SER</v>
          </cell>
          <cell r="C2254" t="str">
            <v>Niple duplo de redução de ferro galvanizado Ø 50 x 32 mm - 2 x 1 1/4"</v>
          </cell>
          <cell r="D2254" t="str">
            <v>un</v>
          </cell>
          <cell r="E2254">
            <v>50.22</v>
          </cell>
          <cell r="F2254">
            <v>11.5</v>
          </cell>
          <cell r="G2254">
            <v>61.72</v>
          </cell>
          <cell r="H2254" t="str">
            <v>PINI</v>
          </cell>
        </row>
        <row r="2255">
          <cell r="B2255" t="str">
            <v>13.109.000325.SER</v>
          </cell>
          <cell r="C2255" t="str">
            <v>Niple duplo de redução de ferro galvanizado Ø 50 x 40 mm - 2 x 1 1/2"</v>
          </cell>
          <cell r="D2255" t="str">
            <v>un</v>
          </cell>
          <cell r="E2255">
            <v>50.22</v>
          </cell>
          <cell r="F2255">
            <v>11.5</v>
          </cell>
          <cell r="G2255">
            <v>61.72</v>
          </cell>
          <cell r="H2255" t="str">
            <v>PINI</v>
          </cell>
        </row>
        <row r="2256">
          <cell r="B2256" t="str">
            <v>13.109.000326.SER</v>
          </cell>
          <cell r="C2256" t="str">
            <v>Niple duplo de redução de ferro galvanizado Ø 65 x 50 mm - 2 1/2 x 2"</v>
          </cell>
          <cell r="D2256" t="str">
            <v>un</v>
          </cell>
          <cell r="E2256">
            <v>71.34</v>
          </cell>
          <cell r="F2256">
            <v>13.14</v>
          </cell>
          <cell r="G2256">
            <v>84.49</v>
          </cell>
          <cell r="H2256" t="str">
            <v>PINI</v>
          </cell>
        </row>
        <row r="2257">
          <cell r="B2257" t="str">
            <v>13.109.000327.SER</v>
          </cell>
          <cell r="C2257" t="str">
            <v>Niple duplo de redução de ferro galvanizado Ø 80 x 50 mm - 3 x 2"</v>
          </cell>
          <cell r="D2257" t="str">
            <v>un</v>
          </cell>
          <cell r="E2257">
            <v>103.01</v>
          </cell>
          <cell r="F2257">
            <v>13.14</v>
          </cell>
          <cell r="G2257">
            <v>116.15</v>
          </cell>
          <cell r="H2257" t="str">
            <v>PINI</v>
          </cell>
        </row>
        <row r="2258">
          <cell r="B2258" t="str">
            <v>13.109.000328.SER</v>
          </cell>
          <cell r="C2258" t="str">
            <v>Niple duplo de redução de ferro galvanizado Ø 80 x 65 mm - 3 x 2 1/2"</v>
          </cell>
          <cell r="D2258" t="str">
            <v>un</v>
          </cell>
          <cell r="E2258">
            <v>103.01</v>
          </cell>
          <cell r="F2258">
            <v>13.14</v>
          </cell>
          <cell r="G2258">
            <v>116.15</v>
          </cell>
          <cell r="H2258" t="str">
            <v>PINI</v>
          </cell>
        </row>
        <row r="2259">
          <cell r="B2259" t="str">
            <v>13.109.000329.SER</v>
          </cell>
          <cell r="C2259" t="str">
            <v>Niple duplo de redução de ferro galvanizado Ø 25 x 15 mm - 1 x 1/2"</v>
          </cell>
          <cell r="D2259" t="str">
            <v>un</v>
          </cell>
          <cell r="E2259">
            <v>14.75</v>
          </cell>
          <cell r="F2259">
            <v>6.57</v>
          </cell>
          <cell r="G2259">
            <v>21.32</v>
          </cell>
          <cell r="H2259" t="str">
            <v>PINI</v>
          </cell>
        </row>
        <row r="2260">
          <cell r="B2260" t="str">
            <v>13.109.000330.SER</v>
          </cell>
          <cell r="C2260" t="str">
            <v>Niple duplo de redução de ferro galvanizado Ø 25 x 20 mm - 1 x 3/4"</v>
          </cell>
          <cell r="D2260" t="str">
            <v>un</v>
          </cell>
          <cell r="E2260">
            <v>14.93</v>
          </cell>
          <cell r="F2260">
            <v>6.57</v>
          </cell>
          <cell r="G2260">
            <v>21.5</v>
          </cell>
          <cell r="H2260" t="str">
            <v>PINI</v>
          </cell>
        </row>
        <row r="2261">
          <cell r="B2261" t="str">
            <v>13.109.000331.SER</v>
          </cell>
          <cell r="C2261" t="str">
            <v>Niple duplo de redução de ferro galvanizado Ø 32 x 20 mm - 1 1/4 x 3/4"</v>
          </cell>
          <cell r="D2261" t="str">
            <v>un</v>
          </cell>
          <cell r="E2261">
            <v>20.63</v>
          </cell>
          <cell r="F2261">
            <v>11.5</v>
          </cell>
          <cell r="G2261">
            <v>32.130000000000003</v>
          </cell>
          <cell r="H2261" t="str">
            <v>PINI</v>
          </cell>
        </row>
        <row r="2262">
          <cell r="B2262" t="str">
            <v>13.109.000332.SER</v>
          </cell>
          <cell r="C2262" t="str">
            <v>Niple duplo de redução de ferro galvanizado Ø 32 x 25 mm - 1 1/4 x 1"</v>
          </cell>
          <cell r="D2262" t="str">
            <v>un</v>
          </cell>
          <cell r="E2262">
            <v>20.63</v>
          </cell>
          <cell r="F2262">
            <v>11.5</v>
          </cell>
          <cell r="G2262">
            <v>32.130000000000003</v>
          </cell>
          <cell r="H2262" t="str">
            <v>PINI</v>
          </cell>
        </row>
        <row r="2263">
          <cell r="B2263" t="str">
            <v>13.109.000333.SER</v>
          </cell>
          <cell r="C2263" t="str">
            <v>Niple duplo de redução de ferro galvanizado Ø 40 x 20 mm - 1 1/2 x 3/4"</v>
          </cell>
          <cell r="D2263" t="str">
            <v>un</v>
          </cell>
          <cell r="E2263">
            <v>23.07</v>
          </cell>
          <cell r="F2263">
            <v>11.5</v>
          </cell>
          <cell r="G2263">
            <v>34.57</v>
          </cell>
          <cell r="H2263" t="str">
            <v>PINI</v>
          </cell>
        </row>
        <row r="2264">
          <cell r="B2264" t="str">
            <v>13.109.000334.SER</v>
          </cell>
          <cell r="C2264" t="str">
            <v>Niple duplo de redução de ferro galvanizado Ø 40 x 25 mm - 1 1/2 x 1"</v>
          </cell>
          <cell r="D2264" t="str">
            <v>un</v>
          </cell>
          <cell r="E2264">
            <v>23.07</v>
          </cell>
          <cell r="F2264">
            <v>11.5</v>
          </cell>
          <cell r="G2264">
            <v>34.57</v>
          </cell>
          <cell r="H2264" t="str">
            <v>PINI</v>
          </cell>
        </row>
        <row r="2265">
          <cell r="B2265" t="str">
            <v>13.109.000335.SER</v>
          </cell>
          <cell r="C2265" t="str">
            <v>Niple duplo de redução de ferro galvanizado Ø 40 x 32 mm - 1 1/2 x 1 1/4"</v>
          </cell>
          <cell r="D2265" t="str">
            <v>un</v>
          </cell>
          <cell r="E2265">
            <v>23.07</v>
          </cell>
          <cell r="F2265">
            <v>11.5</v>
          </cell>
          <cell r="G2265">
            <v>34.57</v>
          </cell>
          <cell r="H2265" t="str">
            <v>PINI</v>
          </cell>
        </row>
        <row r="2266">
          <cell r="B2266" t="str">
            <v>13.109.000336.SER</v>
          </cell>
          <cell r="C2266" t="str">
            <v>Niple duplo de redução de ferro galvanizado Ø 50 x 25 mm - 2 x 1"</v>
          </cell>
          <cell r="D2266" t="str">
            <v>un</v>
          </cell>
          <cell r="E2266">
            <v>50.22</v>
          </cell>
          <cell r="F2266">
            <v>11.5</v>
          </cell>
          <cell r="G2266">
            <v>61.72</v>
          </cell>
          <cell r="H2266" t="str">
            <v>PINI</v>
          </cell>
        </row>
        <row r="2267">
          <cell r="B2267" t="str">
            <v>13.109.000337.SER</v>
          </cell>
          <cell r="C2267" t="str">
            <v>Tê 45° de ferro galvanizado Ø 15 mm - 1/2"</v>
          </cell>
          <cell r="D2267" t="str">
            <v>un</v>
          </cell>
          <cell r="E2267">
            <v>17.79</v>
          </cell>
          <cell r="F2267">
            <v>15.11</v>
          </cell>
          <cell r="G2267">
            <v>32.909999999999997</v>
          </cell>
          <cell r="H2267" t="str">
            <v>PINI</v>
          </cell>
        </row>
        <row r="2268">
          <cell r="B2268" t="str">
            <v>13.109.000338.SER</v>
          </cell>
          <cell r="C2268" t="str">
            <v>Tê 45° de ferro galvanizado Ø 20 mm - 3/4"</v>
          </cell>
          <cell r="D2268" t="str">
            <v>un</v>
          </cell>
          <cell r="E2268">
            <v>28.83</v>
          </cell>
          <cell r="F2268">
            <v>15.11</v>
          </cell>
          <cell r="G2268">
            <v>43.94</v>
          </cell>
          <cell r="H2268" t="str">
            <v>PINI</v>
          </cell>
        </row>
        <row r="2269">
          <cell r="B2269" t="str">
            <v>13.109.000339.SER</v>
          </cell>
          <cell r="C2269" t="str">
            <v>Tê 45° de ferro galvanizado Ø 25 mm - 1"</v>
          </cell>
          <cell r="D2269" t="str">
            <v>un</v>
          </cell>
          <cell r="E2269">
            <v>39.729999999999997</v>
          </cell>
          <cell r="F2269">
            <v>15.11</v>
          </cell>
          <cell r="G2269">
            <v>54.84</v>
          </cell>
          <cell r="H2269" t="str">
            <v>PINI</v>
          </cell>
        </row>
        <row r="2270">
          <cell r="B2270" t="str">
            <v>13.109.000340.SER</v>
          </cell>
          <cell r="C2270" t="str">
            <v>Tê 45° de ferro galvanizado Ø 32 mm - 1 1/4"</v>
          </cell>
          <cell r="D2270" t="str">
            <v>un</v>
          </cell>
          <cell r="E2270">
            <v>70.86</v>
          </cell>
          <cell r="F2270">
            <v>25.63</v>
          </cell>
          <cell r="G2270">
            <v>96.48</v>
          </cell>
          <cell r="H2270" t="str">
            <v>PINI</v>
          </cell>
        </row>
        <row r="2271">
          <cell r="B2271" t="str">
            <v>13.109.000341.SER</v>
          </cell>
          <cell r="C2271" t="str">
            <v>Tê 45° de ferro galvanizado Ø 40 mm - 1 1/2"</v>
          </cell>
          <cell r="D2271" t="str">
            <v>un</v>
          </cell>
          <cell r="E2271">
            <v>94.8</v>
          </cell>
          <cell r="F2271">
            <v>25.63</v>
          </cell>
          <cell r="G2271">
            <v>120.43</v>
          </cell>
          <cell r="H2271" t="str">
            <v>PINI</v>
          </cell>
        </row>
        <row r="2272">
          <cell r="B2272" t="str">
            <v>13.109.000342.SER</v>
          </cell>
          <cell r="C2272" t="str">
            <v>Tê 45° de ferro galvanizado Ø 50 mm - 2"</v>
          </cell>
          <cell r="D2272" t="str">
            <v>un</v>
          </cell>
          <cell r="E2272">
            <v>130.63999999999999</v>
          </cell>
          <cell r="F2272">
            <v>25.63</v>
          </cell>
          <cell r="G2272">
            <v>156.27000000000001</v>
          </cell>
          <cell r="H2272" t="str">
            <v>PINI</v>
          </cell>
        </row>
        <row r="2273">
          <cell r="B2273" t="str">
            <v>13.109.000343.SER</v>
          </cell>
          <cell r="C2273" t="str">
            <v>Tê 45° de ferro galvanizado Ø 65 mm - 2 1/2"</v>
          </cell>
          <cell r="D2273" t="str">
            <v>un</v>
          </cell>
          <cell r="E2273">
            <v>193.61</v>
          </cell>
          <cell r="F2273">
            <v>30.55</v>
          </cell>
          <cell r="G2273">
            <v>224.17</v>
          </cell>
          <cell r="H2273" t="str">
            <v>PINI</v>
          </cell>
        </row>
        <row r="2274">
          <cell r="B2274" t="str">
            <v>13.109.000344.SER</v>
          </cell>
          <cell r="C2274" t="str">
            <v>Tê 45° de ferro galvanizado Ø 80 mm - 3"</v>
          </cell>
          <cell r="D2274" t="str">
            <v>un</v>
          </cell>
          <cell r="E2274">
            <v>298.72000000000003</v>
          </cell>
          <cell r="F2274">
            <v>30.55</v>
          </cell>
          <cell r="G2274">
            <v>329.28</v>
          </cell>
          <cell r="H2274" t="str">
            <v>PINI</v>
          </cell>
        </row>
        <row r="2275">
          <cell r="B2275" t="str">
            <v>13.109.000345.SER</v>
          </cell>
          <cell r="C2275" t="str">
            <v>Tê 45° de ferro galvanizado Ø 100 mm - 4"</v>
          </cell>
          <cell r="D2275" t="str">
            <v>un</v>
          </cell>
          <cell r="E2275">
            <v>525.32000000000005</v>
          </cell>
          <cell r="F2275">
            <v>37.78</v>
          </cell>
          <cell r="G2275">
            <v>563.11</v>
          </cell>
          <cell r="H2275" t="str">
            <v>PINI</v>
          </cell>
        </row>
        <row r="2276">
          <cell r="B2276" t="str">
            <v>13.109.000346.SER</v>
          </cell>
          <cell r="C2276" t="str">
            <v>Tê 90° de ferro galvanizado Ø 15 mm - 1/2"</v>
          </cell>
          <cell r="D2276" t="str">
            <v>un</v>
          </cell>
          <cell r="E2276">
            <v>9.35</v>
          </cell>
          <cell r="F2276">
            <v>15.11</v>
          </cell>
          <cell r="G2276">
            <v>24.46</v>
          </cell>
          <cell r="H2276" t="str">
            <v>PINI</v>
          </cell>
        </row>
        <row r="2277">
          <cell r="B2277" t="str">
            <v>13.109.000347.SER</v>
          </cell>
          <cell r="C2277" t="str">
            <v>Tê 90° de ferro galvanizado Ø 150 mm - 6"</v>
          </cell>
          <cell r="D2277" t="str">
            <v>un</v>
          </cell>
          <cell r="E2277">
            <v>932.17</v>
          </cell>
          <cell r="F2277">
            <v>48.3</v>
          </cell>
          <cell r="G2277">
            <v>980.46</v>
          </cell>
          <cell r="H2277" t="str">
            <v>PINI</v>
          </cell>
        </row>
        <row r="2278">
          <cell r="B2278" t="str">
            <v>13.109.000348.SER</v>
          </cell>
          <cell r="C2278" t="str">
            <v>Tê 90° de ferro galvanizado Ø 20 mm - 3/4"</v>
          </cell>
          <cell r="D2278" t="str">
            <v>un</v>
          </cell>
          <cell r="E2278">
            <v>14.2</v>
          </cell>
          <cell r="F2278">
            <v>15.11</v>
          </cell>
          <cell r="G2278">
            <v>29.31</v>
          </cell>
          <cell r="H2278" t="str">
            <v>PINI</v>
          </cell>
        </row>
        <row r="2279">
          <cell r="B2279" t="str">
            <v>13.109.000349.SER</v>
          </cell>
          <cell r="C2279" t="str">
            <v>Tê 90° de ferro galvanizado Ø 25 mm - 1"</v>
          </cell>
          <cell r="D2279" t="str">
            <v>un</v>
          </cell>
          <cell r="E2279">
            <v>23.62</v>
          </cell>
          <cell r="F2279">
            <v>15.11</v>
          </cell>
          <cell r="G2279">
            <v>38.729999999999997</v>
          </cell>
          <cell r="H2279" t="str">
            <v>PINI</v>
          </cell>
        </row>
        <row r="2280">
          <cell r="B2280" t="str">
            <v>13.109.000350.SER</v>
          </cell>
          <cell r="C2280" t="str">
            <v>Tê 90° de ferro galvanizado Ø 32 mm - 1 1/4"</v>
          </cell>
          <cell r="D2280" t="str">
            <v>un</v>
          </cell>
          <cell r="E2280">
            <v>38</v>
          </cell>
          <cell r="F2280">
            <v>25.63</v>
          </cell>
          <cell r="G2280">
            <v>63.63</v>
          </cell>
          <cell r="H2280" t="str">
            <v>PINI</v>
          </cell>
        </row>
        <row r="2281">
          <cell r="B2281" t="str">
            <v>13.109.000351.SER</v>
          </cell>
          <cell r="C2281" t="str">
            <v>Tê 90° de ferro galvanizado Ø 40 mm - 1 1/2"</v>
          </cell>
          <cell r="D2281" t="str">
            <v>un</v>
          </cell>
          <cell r="E2281">
            <v>42.12</v>
          </cell>
          <cell r="F2281">
            <v>25.63</v>
          </cell>
          <cell r="G2281">
            <v>67.75</v>
          </cell>
          <cell r="H2281" t="str">
            <v>PINI</v>
          </cell>
        </row>
        <row r="2282">
          <cell r="B2282" t="str">
            <v>13.109.000352.SER</v>
          </cell>
          <cell r="C2282" t="str">
            <v>Tê 90° de ferro galvanizado Ø 50 mm - 2"</v>
          </cell>
          <cell r="D2282" t="str">
            <v>un</v>
          </cell>
          <cell r="E2282">
            <v>76.06</v>
          </cell>
          <cell r="F2282">
            <v>25.63</v>
          </cell>
          <cell r="G2282">
            <v>101.69</v>
          </cell>
          <cell r="H2282" t="str">
            <v>PINI</v>
          </cell>
        </row>
        <row r="2283">
          <cell r="B2283" t="str">
            <v>13.109.000353.SER</v>
          </cell>
          <cell r="C2283" t="str">
            <v>Tê 90° de ferro galvanizado Ø 65 mm - 2 1/2"</v>
          </cell>
          <cell r="D2283" t="str">
            <v>un</v>
          </cell>
          <cell r="E2283">
            <v>134</v>
          </cell>
          <cell r="F2283">
            <v>30.55</v>
          </cell>
          <cell r="G2283">
            <v>164.55</v>
          </cell>
          <cell r="H2283" t="str">
            <v>PINI</v>
          </cell>
        </row>
        <row r="2284">
          <cell r="B2284" t="str">
            <v>13.109.000354.SER</v>
          </cell>
          <cell r="C2284" t="str">
            <v>Tê 90° de ferro galvanizado Ø 80 mm - 3"</v>
          </cell>
          <cell r="D2284" t="str">
            <v>un</v>
          </cell>
          <cell r="E2284">
            <v>175.38</v>
          </cell>
          <cell r="F2284">
            <v>30.55</v>
          </cell>
          <cell r="G2284">
            <v>205.94</v>
          </cell>
          <cell r="H2284" t="str">
            <v>PINI</v>
          </cell>
        </row>
        <row r="2285">
          <cell r="B2285" t="str">
            <v>13.109.000355.SER</v>
          </cell>
          <cell r="C2285" t="str">
            <v>Tê 90° de ferro galvanizado Ø 100 mm - 4"</v>
          </cell>
          <cell r="D2285" t="str">
            <v>un</v>
          </cell>
          <cell r="E2285">
            <v>340.53</v>
          </cell>
          <cell r="F2285">
            <v>37.78</v>
          </cell>
          <cell r="G2285">
            <v>378.32</v>
          </cell>
          <cell r="H2285" t="str">
            <v>PINI</v>
          </cell>
        </row>
        <row r="2286">
          <cell r="B2286" t="str">
            <v>13.109.000356.SER</v>
          </cell>
          <cell r="C2286" t="str">
            <v>Tê de curva dupla de ferro galvanizado Ø 15 mm - 1/2"</v>
          </cell>
          <cell r="D2286" t="str">
            <v>un</v>
          </cell>
          <cell r="E2286">
            <v>22.57</v>
          </cell>
          <cell r="F2286">
            <v>20.04</v>
          </cell>
          <cell r="G2286">
            <v>42.61</v>
          </cell>
          <cell r="H2286" t="str">
            <v>PINI</v>
          </cell>
        </row>
        <row r="2287">
          <cell r="B2287" t="str">
            <v>13.109.000357.SER</v>
          </cell>
          <cell r="C2287" t="str">
            <v>Tê de curva dupla de ferro galvanizado Ø 20 mm - 3/4"</v>
          </cell>
          <cell r="D2287" t="str">
            <v>un</v>
          </cell>
          <cell r="E2287">
            <v>31.64</v>
          </cell>
          <cell r="F2287">
            <v>20.04</v>
          </cell>
          <cell r="G2287">
            <v>51.68</v>
          </cell>
          <cell r="H2287" t="str">
            <v>PINI</v>
          </cell>
        </row>
        <row r="2288">
          <cell r="B2288" t="str">
            <v>13.109.000358.SER</v>
          </cell>
          <cell r="C2288" t="str">
            <v>Tê de redução de ferro galvanizado Ø 20 x 15 mm - 3/4 x 1/2"</v>
          </cell>
          <cell r="D2288" t="str">
            <v>un</v>
          </cell>
          <cell r="E2288">
            <v>16.02</v>
          </cell>
          <cell r="F2288">
            <v>15.11</v>
          </cell>
          <cell r="G2288">
            <v>31.13</v>
          </cell>
          <cell r="H2288" t="str">
            <v>PINI</v>
          </cell>
        </row>
        <row r="2289">
          <cell r="B2289" t="str">
            <v>13.109.000359.SER</v>
          </cell>
          <cell r="C2289" t="str">
            <v>Tê de redução de ferro galvanizado Ø 50 x 25 mm - 2 x 1"</v>
          </cell>
          <cell r="D2289" t="str">
            <v>un</v>
          </cell>
          <cell r="E2289">
            <v>86.72</v>
          </cell>
          <cell r="F2289">
            <v>25.63</v>
          </cell>
          <cell r="G2289">
            <v>112.35</v>
          </cell>
          <cell r="H2289" t="str">
            <v>PINI</v>
          </cell>
        </row>
        <row r="2290">
          <cell r="B2290" t="str">
            <v>13.109.000360.SER</v>
          </cell>
          <cell r="C2290" t="str">
            <v>Tê de redução de ferro galvanizado Ø 50 x 32 mm - 2 x 1 1/4"</v>
          </cell>
          <cell r="D2290" t="str">
            <v>un</v>
          </cell>
          <cell r="E2290">
            <v>86.72</v>
          </cell>
          <cell r="F2290">
            <v>25.63</v>
          </cell>
          <cell r="G2290">
            <v>112.35</v>
          </cell>
          <cell r="H2290" t="str">
            <v>PINI</v>
          </cell>
        </row>
        <row r="2291">
          <cell r="B2291" t="str">
            <v>13.109.000361.SER</v>
          </cell>
          <cell r="C2291" t="str">
            <v>Tê de redução de ferro galvanizado Ø 50 x 40 mm - 2 x 1 1/2"</v>
          </cell>
          <cell r="D2291" t="str">
            <v>un</v>
          </cell>
          <cell r="E2291">
            <v>86.72</v>
          </cell>
          <cell r="F2291">
            <v>25.63</v>
          </cell>
          <cell r="G2291">
            <v>112.35</v>
          </cell>
          <cell r="H2291" t="str">
            <v>PINI</v>
          </cell>
        </row>
        <row r="2292">
          <cell r="B2292" t="str">
            <v>13.109.000362.SER</v>
          </cell>
          <cell r="C2292" t="str">
            <v>Tê de redução de ferro galvanizado Ø 65 x 25 mm - 2 1/2 x 1"</v>
          </cell>
          <cell r="D2292" t="str">
            <v>un</v>
          </cell>
          <cell r="E2292">
            <v>152.79</v>
          </cell>
          <cell r="F2292">
            <v>30.55</v>
          </cell>
          <cell r="G2292">
            <v>183.34</v>
          </cell>
          <cell r="H2292" t="str">
            <v>PINI</v>
          </cell>
        </row>
        <row r="2293">
          <cell r="B2293" t="str">
            <v>13.109.000363.SER</v>
          </cell>
          <cell r="C2293" t="str">
            <v>Tê de redução de ferro galvanizado Ø 65 x 32 mm - 2 1/2 x 1 1/4"</v>
          </cell>
          <cell r="D2293" t="str">
            <v>un</v>
          </cell>
          <cell r="E2293">
            <v>152.79</v>
          </cell>
          <cell r="F2293">
            <v>30.55</v>
          </cell>
          <cell r="G2293">
            <v>183.34</v>
          </cell>
          <cell r="H2293" t="str">
            <v>PINI</v>
          </cell>
        </row>
        <row r="2294">
          <cell r="B2294" t="str">
            <v>13.109.000364.SER</v>
          </cell>
          <cell r="C2294" t="str">
            <v>Tê de redução de ferro galvanizado Ø 65 x 40 mm - 2 1/2 x 1 1/2"</v>
          </cell>
          <cell r="D2294" t="str">
            <v>un</v>
          </cell>
          <cell r="E2294">
            <v>152.79</v>
          </cell>
          <cell r="F2294">
            <v>30.55</v>
          </cell>
          <cell r="G2294">
            <v>183.34</v>
          </cell>
          <cell r="H2294" t="str">
            <v>PINI</v>
          </cell>
        </row>
        <row r="2295">
          <cell r="B2295" t="str">
            <v>13.109.000365.SER</v>
          </cell>
          <cell r="C2295" t="str">
            <v>Tê de redução de ferro galvanizado Ø 65 x 50 mm - 2 1/2 x 2"</v>
          </cell>
          <cell r="D2295" t="str">
            <v>un</v>
          </cell>
          <cell r="E2295">
            <v>152.79</v>
          </cell>
          <cell r="F2295">
            <v>30.55</v>
          </cell>
          <cell r="G2295">
            <v>183.34</v>
          </cell>
          <cell r="H2295" t="str">
            <v>PINI</v>
          </cell>
        </row>
        <row r="2296">
          <cell r="B2296" t="str">
            <v>13.109.000366.SER</v>
          </cell>
          <cell r="C2296" t="str">
            <v>Tê de redução de ferro galvanizado Ø 80 x 25 mm - 3 x 1"</v>
          </cell>
          <cell r="D2296" t="str">
            <v>un</v>
          </cell>
          <cell r="E2296">
            <v>199.89</v>
          </cell>
          <cell r="F2296">
            <v>30.55</v>
          </cell>
          <cell r="G2296">
            <v>230.45</v>
          </cell>
          <cell r="H2296" t="str">
            <v>PINI</v>
          </cell>
        </row>
        <row r="2297">
          <cell r="B2297" t="str">
            <v>13.109.000367.SER</v>
          </cell>
          <cell r="C2297" t="str">
            <v>Tê de redução de ferro galvanizado Ø 80 x 40 mm - 3 x 1 1/2"</v>
          </cell>
          <cell r="D2297" t="str">
            <v>un</v>
          </cell>
          <cell r="E2297">
            <v>199.89</v>
          </cell>
          <cell r="F2297">
            <v>30.55</v>
          </cell>
          <cell r="G2297">
            <v>230.45</v>
          </cell>
          <cell r="H2297" t="str">
            <v>PINI</v>
          </cell>
        </row>
        <row r="2298">
          <cell r="B2298" t="str">
            <v>13.109.000368.SER</v>
          </cell>
          <cell r="C2298" t="str">
            <v>Tê de redução de ferro galvanizado Ø 80 x 50 mm - 3 x 2"</v>
          </cell>
          <cell r="D2298" t="str">
            <v>un</v>
          </cell>
          <cell r="E2298">
            <v>200</v>
          </cell>
          <cell r="F2298">
            <v>30.55</v>
          </cell>
          <cell r="G2298">
            <v>230.55</v>
          </cell>
          <cell r="H2298" t="str">
            <v>PINI</v>
          </cell>
        </row>
        <row r="2299">
          <cell r="B2299" t="str">
            <v>13.109.000369.SER</v>
          </cell>
          <cell r="C2299" t="str">
            <v>Tê de redução de ferro galvanizado Ø 25 x 15 mm - 1 x 1/2"</v>
          </cell>
          <cell r="D2299" t="str">
            <v>un</v>
          </cell>
          <cell r="E2299">
            <v>26.93</v>
          </cell>
          <cell r="F2299">
            <v>15.11</v>
          </cell>
          <cell r="G2299">
            <v>42.04</v>
          </cell>
          <cell r="H2299" t="str">
            <v>PINI</v>
          </cell>
        </row>
        <row r="2300">
          <cell r="B2300" t="str">
            <v>13.109.000370.SER</v>
          </cell>
          <cell r="C2300" t="str">
            <v>Tê de redução de ferro galvanizado Ø 80 x 65 mm - 3 x 2 1/2"</v>
          </cell>
          <cell r="D2300" t="str">
            <v>un</v>
          </cell>
          <cell r="E2300">
            <v>200</v>
          </cell>
          <cell r="F2300">
            <v>30.55</v>
          </cell>
          <cell r="G2300">
            <v>230.55</v>
          </cell>
          <cell r="H2300" t="str">
            <v>PINI</v>
          </cell>
        </row>
        <row r="2301">
          <cell r="B2301" t="str">
            <v>13.109.000371.SER</v>
          </cell>
          <cell r="C2301" t="str">
            <v>Tê de redução de ferro galvanizado Ø 100 x 50 mm - 4 x 2"</v>
          </cell>
          <cell r="D2301" t="str">
            <v>un</v>
          </cell>
          <cell r="E2301">
            <v>379.08</v>
          </cell>
          <cell r="F2301">
            <v>37.78</v>
          </cell>
          <cell r="G2301">
            <v>416.86</v>
          </cell>
          <cell r="H2301" t="str">
            <v>PINI</v>
          </cell>
        </row>
        <row r="2302">
          <cell r="B2302" t="str">
            <v>13.109.000372.SER</v>
          </cell>
          <cell r="C2302" t="str">
            <v>Tê de redução de ferro galvanizado Ø 100 x 80 mm - 4 x 3"</v>
          </cell>
          <cell r="D2302" t="str">
            <v>un</v>
          </cell>
          <cell r="E2302">
            <v>379.08</v>
          </cell>
          <cell r="F2302">
            <v>37.78</v>
          </cell>
          <cell r="G2302">
            <v>416.86</v>
          </cell>
          <cell r="H2302" t="str">
            <v>PINI</v>
          </cell>
        </row>
        <row r="2303">
          <cell r="B2303" t="str">
            <v>13.109.000373.SER</v>
          </cell>
          <cell r="C2303" t="str">
            <v>Tê de redução de ferro galvanizado Ø 25 x 20 mm - 1 x 3/4"</v>
          </cell>
          <cell r="D2303" t="str">
            <v>un</v>
          </cell>
          <cell r="E2303">
            <v>27.03</v>
          </cell>
          <cell r="F2303">
            <v>15.11</v>
          </cell>
          <cell r="G2303">
            <v>42.14</v>
          </cell>
          <cell r="H2303" t="str">
            <v>PINI</v>
          </cell>
        </row>
        <row r="2304">
          <cell r="B2304" t="str">
            <v>13.109.000374.SER</v>
          </cell>
          <cell r="C2304" t="str">
            <v>Tê de redução de ferro galvanizado Ø 32 x 15 mm - 1 1/4 x 1/2"</v>
          </cell>
          <cell r="D2304" t="str">
            <v>un</v>
          </cell>
          <cell r="E2304">
            <v>42.3</v>
          </cell>
          <cell r="F2304">
            <v>25.63</v>
          </cell>
          <cell r="G2304">
            <v>67.92</v>
          </cell>
          <cell r="H2304" t="str">
            <v>PINI</v>
          </cell>
        </row>
        <row r="2305">
          <cell r="B2305" t="str">
            <v>13.109.000375.SER</v>
          </cell>
          <cell r="C2305" t="str">
            <v>Tê de redução de ferro galvanizado Ø 32 x 20 mm - 1 1/4 x 3/4"</v>
          </cell>
          <cell r="D2305" t="str">
            <v>un</v>
          </cell>
          <cell r="E2305">
            <v>42.3</v>
          </cell>
          <cell r="F2305">
            <v>25.63</v>
          </cell>
          <cell r="G2305">
            <v>67.92</v>
          </cell>
          <cell r="H2305" t="str">
            <v>PINI</v>
          </cell>
        </row>
        <row r="2306">
          <cell r="B2306" t="str">
            <v>13.109.000376.SER</v>
          </cell>
          <cell r="C2306" t="str">
            <v>Tê de redução de ferro galvanizado Ø 32 x 25 mm - 1 1/4 x 1"</v>
          </cell>
          <cell r="D2306" t="str">
            <v>un</v>
          </cell>
          <cell r="E2306">
            <v>42.3</v>
          </cell>
          <cell r="F2306">
            <v>25.63</v>
          </cell>
          <cell r="G2306">
            <v>67.92</v>
          </cell>
          <cell r="H2306" t="str">
            <v>PINI</v>
          </cell>
        </row>
        <row r="2307">
          <cell r="B2307" t="str">
            <v>13.109.000377.SER</v>
          </cell>
          <cell r="C2307" t="str">
            <v>Tê de redução de ferro galvanizado Ø 40 x 20 mm - 1 1/2 x 3/4"</v>
          </cell>
          <cell r="D2307" t="str">
            <v>un</v>
          </cell>
          <cell r="E2307">
            <v>48.02</v>
          </cell>
          <cell r="F2307">
            <v>25.63</v>
          </cell>
          <cell r="G2307">
            <v>73.650000000000006</v>
          </cell>
          <cell r="H2307" t="str">
            <v>PINI</v>
          </cell>
        </row>
        <row r="2308">
          <cell r="B2308" t="str">
            <v>13.109.000378.SER</v>
          </cell>
          <cell r="C2308" t="str">
            <v>Tê de redução de ferro galvanizado Ø 40 x 25 mm - 1 1/2 x 1"</v>
          </cell>
          <cell r="D2308" t="str">
            <v>un</v>
          </cell>
          <cell r="E2308">
            <v>48.02</v>
          </cell>
          <cell r="F2308">
            <v>25.63</v>
          </cell>
          <cell r="G2308">
            <v>73.650000000000006</v>
          </cell>
          <cell r="H2308" t="str">
            <v>PINI</v>
          </cell>
        </row>
        <row r="2309">
          <cell r="B2309" t="str">
            <v>13.109.000379.SER</v>
          </cell>
          <cell r="C2309" t="str">
            <v>Tê de redução de ferro galvanizado Ø 40 x 32 mm - 1 1/2 x 1 1/4"</v>
          </cell>
          <cell r="D2309" t="str">
            <v>un</v>
          </cell>
          <cell r="E2309">
            <v>48.02</v>
          </cell>
          <cell r="F2309">
            <v>25.63</v>
          </cell>
          <cell r="G2309">
            <v>73.650000000000006</v>
          </cell>
          <cell r="H2309" t="str">
            <v>PINI</v>
          </cell>
        </row>
        <row r="2310">
          <cell r="B2310" t="str">
            <v>13.109.000380.SER</v>
          </cell>
          <cell r="C2310" t="str">
            <v>União de ferro galvanizado com assento cônico de bronze Ø 15 mm - 1/2"</v>
          </cell>
          <cell r="D2310" t="str">
            <v>un</v>
          </cell>
          <cell r="E2310">
            <v>69.03</v>
          </cell>
          <cell r="F2310">
            <v>6.57</v>
          </cell>
          <cell r="G2310">
            <v>75.599999999999994</v>
          </cell>
          <cell r="H2310" t="str">
            <v>PINI</v>
          </cell>
        </row>
        <row r="2311">
          <cell r="B2311" t="str">
            <v>13.109.000381.SER</v>
          </cell>
          <cell r="C2311" t="str">
            <v>União de ferro galvanizado com assento cônico de bronze Ø 20 mm - 3/4"</v>
          </cell>
          <cell r="D2311" t="str">
            <v>un</v>
          </cell>
          <cell r="E2311">
            <v>83.65</v>
          </cell>
          <cell r="F2311">
            <v>6.57</v>
          </cell>
          <cell r="G2311">
            <v>90.22</v>
          </cell>
          <cell r="H2311" t="str">
            <v>PINI</v>
          </cell>
        </row>
        <row r="2312">
          <cell r="B2312" t="str">
            <v>13.109.000382.SER</v>
          </cell>
          <cell r="C2312" t="str">
            <v>União de ferro galvanizado com assento cônico de bronze Ø 25 mm - 1"</v>
          </cell>
          <cell r="D2312" t="str">
            <v>un</v>
          </cell>
          <cell r="E2312">
            <v>84.32</v>
          </cell>
          <cell r="F2312">
            <v>6.57</v>
          </cell>
          <cell r="G2312">
            <v>90.89</v>
          </cell>
          <cell r="H2312" t="str">
            <v>PINI</v>
          </cell>
        </row>
        <row r="2313">
          <cell r="B2313" t="str">
            <v>13.109.000383.SER</v>
          </cell>
          <cell r="C2313" t="str">
            <v>União de ferro galvanizado com assento cônico de bronze Ø 32 mm - 1 1/4"</v>
          </cell>
          <cell r="D2313" t="str">
            <v>un</v>
          </cell>
          <cell r="E2313">
            <v>122.22</v>
          </cell>
          <cell r="F2313">
            <v>11.5</v>
          </cell>
          <cell r="G2313">
            <v>133.72</v>
          </cell>
          <cell r="H2313" t="str">
            <v>PINI</v>
          </cell>
        </row>
        <row r="2314">
          <cell r="B2314" t="str">
            <v>13.109.000384.SER</v>
          </cell>
          <cell r="C2314" t="str">
            <v>União de ferro galvanizado com assento cônico de bronze Ø 40 mm - 1 1/2"</v>
          </cell>
          <cell r="D2314" t="str">
            <v>un</v>
          </cell>
          <cell r="E2314">
            <v>160.55000000000001</v>
          </cell>
          <cell r="F2314">
            <v>11.5</v>
          </cell>
          <cell r="G2314">
            <v>172.05</v>
          </cell>
          <cell r="H2314" t="str">
            <v>PINI</v>
          </cell>
        </row>
        <row r="2315">
          <cell r="B2315" t="str">
            <v>13.109.000385.SER</v>
          </cell>
          <cell r="C2315" t="str">
            <v>União de ferro galvanizado com assento cônico de bronze Ø 50 mm - 2"</v>
          </cell>
          <cell r="D2315" t="str">
            <v>un</v>
          </cell>
          <cell r="E2315">
            <v>223.72</v>
          </cell>
          <cell r="F2315">
            <v>11.5</v>
          </cell>
          <cell r="G2315">
            <v>235.22</v>
          </cell>
          <cell r="H2315" t="str">
            <v>PINI</v>
          </cell>
        </row>
        <row r="2316">
          <cell r="B2316" t="str">
            <v>13.109.000386.SER</v>
          </cell>
          <cell r="C2316" t="str">
            <v>União de ferro galvanizado com assento cônico de bronze Ø 65 mm - 2 1/2"</v>
          </cell>
          <cell r="D2316" t="str">
            <v>un</v>
          </cell>
          <cell r="E2316">
            <v>287.13</v>
          </cell>
          <cell r="F2316">
            <v>13.14</v>
          </cell>
          <cell r="G2316">
            <v>300.27999999999997</v>
          </cell>
          <cell r="H2316" t="str">
            <v>PINI</v>
          </cell>
        </row>
        <row r="2317">
          <cell r="B2317" t="str">
            <v>13.109.000387.SER</v>
          </cell>
          <cell r="C2317" t="str">
            <v>União de ferro galvanizado com assento cônico de bronze Ø 80 mm - 3"</v>
          </cell>
          <cell r="D2317" t="str">
            <v>un</v>
          </cell>
          <cell r="E2317">
            <v>494.77</v>
          </cell>
          <cell r="F2317">
            <v>13.14</v>
          </cell>
          <cell r="G2317">
            <v>507.91</v>
          </cell>
          <cell r="H2317" t="str">
            <v>PINI</v>
          </cell>
        </row>
        <row r="2318">
          <cell r="B2318" t="str">
            <v>13.109.000388.SER</v>
          </cell>
          <cell r="C2318" t="str">
            <v>União de ferro galvanizado com assento cônico de bronze Ø 100 mm - 4"</v>
          </cell>
          <cell r="D2318" t="str">
            <v>un</v>
          </cell>
          <cell r="E2318">
            <v>742.66</v>
          </cell>
          <cell r="F2318">
            <v>13.14</v>
          </cell>
          <cell r="G2318">
            <v>755.8</v>
          </cell>
          <cell r="H2318" t="str">
            <v>PINI</v>
          </cell>
        </row>
        <row r="2319">
          <cell r="B2319" t="str">
            <v>13.109.000420.SER</v>
          </cell>
          <cell r="C2319" t="str">
            <v>Bucha de redução de ferro galvanizado Ø 65 x 50 mm - 2 1/2 x 2"</v>
          </cell>
          <cell r="D2319" t="str">
            <v>un</v>
          </cell>
          <cell r="E2319">
            <v>41.77</v>
          </cell>
          <cell r="F2319">
            <v>13.14</v>
          </cell>
          <cell r="G2319">
            <v>54.91</v>
          </cell>
          <cell r="H2319" t="str">
            <v>PINI</v>
          </cell>
        </row>
        <row r="2320">
          <cell r="B2320" t="str">
            <v>13.109.000421.SER</v>
          </cell>
          <cell r="C2320" t="str">
            <v>Bujão (plug de ferro galvanizado Ø 50 mm - 2"</v>
          </cell>
          <cell r="D2320" t="str">
            <v>un</v>
          </cell>
          <cell r="E2320">
            <v>23.78</v>
          </cell>
          <cell r="F2320">
            <v>5.91</v>
          </cell>
          <cell r="G2320">
            <v>29.7</v>
          </cell>
          <cell r="H2320" t="str">
            <v>PINI</v>
          </cell>
        </row>
        <row r="2321">
          <cell r="B2321" t="str">
            <v>13.109.000422.SER</v>
          </cell>
          <cell r="C2321" t="str">
            <v>Bujão (plug de ferro galvanizado Ø 65 mm - 2 1/2"</v>
          </cell>
          <cell r="D2321" t="str">
            <v>un</v>
          </cell>
          <cell r="E2321">
            <v>43.46</v>
          </cell>
          <cell r="F2321">
            <v>6.57</v>
          </cell>
          <cell r="G2321">
            <v>50.03</v>
          </cell>
          <cell r="H2321" t="str">
            <v>PINI</v>
          </cell>
        </row>
        <row r="2322">
          <cell r="B2322" t="str">
            <v>13.109.000423.SER</v>
          </cell>
          <cell r="C2322" t="str">
            <v>Bujão (plug de ferro galvanizado Ø 80 mm - 3"</v>
          </cell>
          <cell r="D2322" t="str">
            <v>un</v>
          </cell>
          <cell r="E2322">
            <v>62.63</v>
          </cell>
          <cell r="F2322">
            <v>6.57</v>
          </cell>
          <cell r="G2322">
            <v>69.2</v>
          </cell>
          <cell r="H2322" t="str">
            <v>PINI</v>
          </cell>
        </row>
        <row r="2323">
          <cell r="B2323" t="str">
            <v>13.109.000430.SER</v>
          </cell>
          <cell r="C2323" t="str">
            <v>Cotovelo com saída lateral de ferro galvanizado Ø 15 mm - 1/2"</v>
          </cell>
          <cell r="D2323" t="str">
            <v>un</v>
          </cell>
          <cell r="E2323">
            <v>20.420000000000002</v>
          </cell>
          <cell r="F2323">
            <v>13.14</v>
          </cell>
          <cell r="G2323">
            <v>33.56</v>
          </cell>
          <cell r="H2323" t="str">
            <v>PINI</v>
          </cell>
        </row>
        <row r="2324">
          <cell r="B2324" t="str">
            <v>13.109.000431.SER</v>
          </cell>
          <cell r="C2324" t="str">
            <v>Cotovelo com saída lateral de ferro galvanizado Ø 20 mm - 3/4"</v>
          </cell>
          <cell r="D2324" t="str">
            <v>un</v>
          </cell>
          <cell r="E2324">
            <v>27.04</v>
          </cell>
          <cell r="F2324">
            <v>13.14</v>
          </cell>
          <cell r="G2324">
            <v>40.18</v>
          </cell>
          <cell r="H2324" t="str">
            <v>PINI</v>
          </cell>
        </row>
        <row r="2325">
          <cell r="B2325" t="str">
            <v>13.109.000432.SER</v>
          </cell>
          <cell r="C2325" t="str">
            <v>Cotovelo com saída lateral de ferro galvanizado Ø 25 mm - 1"</v>
          </cell>
          <cell r="D2325" t="str">
            <v>un</v>
          </cell>
          <cell r="E2325">
            <v>42.02</v>
          </cell>
          <cell r="F2325">
            <v>13.14</v>
          </cell>
          <cell r="G2325">
            <v>55.16</v>
          </cell>
          <cell r="H2325" t="str">
            <v>PINI</v>
          </cell>
        </row>
        <row r="2326">
          <cell r="B2326" t="str">
            <v>13.109.000433.SER</v>
          </cell>
          <cell r="C2326" t="str">
            <v>Cotovelo com saída lateral de ferro galvanizado Ø 32 mm - 1 1/4"</v>
          </cell>
          <cell r="D2326" t="str">
            <v>un</v>
          </cell>
          <cell r="E2326">
            <v>63.28</v>
          </cell>
          <cell r="F2326">
            <v>23</v>
          </cell>
          <cell r="G2326">
            <v>86.27</v>
          </cell>
          <cell r="H2326" t="str">
            <v>PINI</v>
          </cell>
        </row>
        <row r="2327">
          <cell r="B2327" t="str">
            <v>13.109.000434.SER</v>
          </cell>
          <cell r="C2327" t="str">
            <v>Cotovelo com saída lateral de ferro galvanizado Ø 40 mm - 1 1/2"</v>
          </cell>
          <cell r="D2327" t="str">
            <v>un</v>
          </cell>
          <cell r="E2327">
            <v>81.19</v>
          </cell>
          <cell r="F2327">
            <v>23</v>
          </cell>
          <cell r="G2327">
            <v>104.19</v>
          </cell>
          <cell r="H2327" t="str">
            <v>PINI</v>
          </cell>
        </row>
        <row r="2328">
          <cell r="B2328" t="str">
            <v>13.109.000435.SER</v>
          </cell>
          <cell r="C2328" t="str">
            <v>Cotovelo com saída lateral de ferro galvanizado Ø 50 mm - 2"</v>
          </cell>
          <cell r="D2328" t="str">
            <v>un</v>
          </cell>
          <cell r="E2328">
            <v>126.84</v>
          </cell>
          <cell r="F2328">
            <v>23</v>
          </cell>
          <cell r="G2328">
            <v>149.84</v>
          </cell>
          <cell r="H2328" t="str">
            <v>PINI</v>
          </cell>
        </row>
        <row r="2329">
          <cell r="B2329" t="str">
            <v>13.109.000436.SER</v>
          </cell>
          <cell r="C2329" t="str">
            <v>Cotovelo de redução de ferro galvanizado Ø 20 x 15 mm - 3/4 x 1/2"</v>
          </cell>
          <cell r="D2329" t="str">
            <v>un</v>
          </cell>
          <cell r="E2329">
            <v>14.62</v>
          </cell>
          <cell r="F2329">
            <v>13.14</v>
          </cell>
          <cell r="G2329">
            <v>27.76</v>
          </cell>
          <cell r="H2329" t="str">
            <v>PINI</v>
          </cell>
        </row>
        <row r="2330">
          <cell r="B2330" t="str">
            <v>13.109.000437.SER</v>
          </cell>
          <cell r="C2330" t="str">
            <v>Cotovelo de redução de ferro galvanizado Ø 25 x 15 mm - 1 x 1/2"</v>
          </cell>
          <cell r="D2330" t="str">
            <v>un</v>
          </cell>
          <cell r="E2330">
            <v>21.04</v>
          </cell>
          <cell r="F2330">
            <v>13.14</v>
          </cell>
          <cell r="G2330">
            <v>34.18</v>
          </cell>
          <cell r="H2330" t="str">
            <v>PINI</v>
          </cell>
        </row>
        <row r="2331">
          <cell r="B2331" t="str">
            <v>13.109.000438.SER</v>
          </cell>
          <cell r="C2331" t="str">
            <v>Cotovelo de redução de ferro galvanizado Ø 65 x 50 mm - 2 1/2" x 2"</v>
          </cell>
          <cell r="D2331" t="str">
            <v>un</v>
          </cell>
          <cell r="E2331">
            <v>144.13</v>
          </cell>
          <cell r="F2331">
            <v>26.28</v>
          </cell>
          <cell r="G2331">
            <v>170.41</v>
          </cell>
          <cell r="H2331" t="str">
            <v>PINI</v>
          </cell>
        </row>
        <row r="2332">
          <cell r="B2332" t="str">
            <v>13.109.000439.SER</v>
          </cell>
          <cell r="C2332" t="str">
            <v>Cotovelo macho-fêmea de ferro galvanizado Ø 32 mm - 1 1/4"</v>
          </cell>
          <cell r="D2332" t="str">
            <v>un</v>
          </cell>
          <cell r="E2332">
            <v>42.2</v>
          </cell>
          <cell r="F2332">
            <v>23</v>
          </cell>
          <cell r="G2332">
            <v>65.2</v>
          </cell>
          <cell r="H2332" t="str">
            <v>PINI</v>
          </cell>
        </row>
        <row r="2333">
          <cell r="B2333" t="str">
            <v>13.109.000440.SER</v>
          </cell>
          <cell r="C2333" t="str">
            <v>Cotovelo macho-fêmea de ferro galvanizado Ø 40 mm - 1 1/2"</v>
          </cell>
          <cell r="D2333" t="str">
            <v>un</v>
          </cell>
          <cell r="E2333">
            <v>47.63</v>
          </cell>
          <cell r="F2333">
            <v>23</v>
          </cell>
          <cell r="G2333">
            <v>70.63</v>
          </cell>
          <cell r="H2333" t="str">
            <v>PINI</v>
          </cell>
        </row>
        <row r="2334">
          <cell r="B2334" t="str">
            <v>13.109.000441.SER</v>
          </cell>
          <cell r="C2334" t="str">
            <v>Cotovelo macho-fêmea de ferro galvanizado Ø 50 mm - 2"</v>
          </cell>
          <cell r="D2334" t="str">
            <v>un</v>
          </cell>
          <cell r="E2334">
            <v>71.819999999999993</v>
          </cell>
          <cell r="F2334">
            <v>23</v>
          </cell>
          <cell r="G2334">
            <v>94.82</v>
          </cell>
          <cell r="H2334" t="str">
            <v>PINI</v>
          </cell>
        </row>
        <row r="2335">
          <cell r="B2335" t="str">
            <v>13.109.000442.SER</v>
          </cell>
          <cell r="C2335" t="str">
            <v>Cotovelo macho-fêmea de ferro galvanizado Ø 80 mm - 3"</v>
          </cell>
          <cell r="D2335" t="str">
            <v>un</v>
          </cell>
          <cell r="E2335">
            <v>158.28</v>
          </cell>
          <cell r="F2335">
            <v>26.28</v>
          </cell>
          <cell r="G2335">
            <v>184.56</v>
          </cell>
          <cell r="H2335" t="str">
            <v>PINI</v>
          </cell>
        </row>
        <row r="2336">
          <cell r="B2336" t="str">
            <v>13.109.000443.SER</v>
          </cell>
          <cell r="C2336" t="str">
            <v>Cruzeta de ferro galvanizado Ø 15 mm - 1/2"</v>
          </cell>
          <cell r="D2336" t="str">
            <v>un</v>
          </cell>
          <cell r="E2336">
            <v>24.42</v>
          </cell>
          <cell r="F2336">
            <v>20.04</v>
          </cell>
          <cell r="G2336">
            <v>44.46</v>
          </cell>
          <cell r="H2336" t="str">
            <v>PINI</v>
          </cell>
        </row>
        <row r="2337">
          <cell r="B2337" t="str">
            <v>13.109.000444.SER</v>
          </cell>
          <cell r="C2337" t="str">
            <v>Cruzeta de ferro galvanizado Ø 20 mm - 3/4"</v>
          </cell>
          <cell r="D2337" t="str">
            <v>un</v>
          </cell>
          <cell r="E2337">
            <v>32.74</v>
          </cell>
          <cell r="F2337">
            <v>20.04</v>
          </cell>
          <cell r="G2337">
            <v>52.79</v>
          </cell>
          <cell r="H2337" t="str">
            <v>PINI</v>
          </cell>
        </row>
        <row r="2338">
          <cell r="B2338" t="str">
            <v>13.109.000445.SER</v>
          </cell>
          <cell r="C2338" t="str">
            <v>Cruzeta de ferro galvanizado Ø 25 mm - 1"</v>
          </cell>
          <cell r="D2338" t="str">
            <v>un</v>
          </cell>
          <cell r="E2338">
            <v>47.44</v>
          </cell>
          <cell r="F2338">
            <v>20.04</v>
          </cell>
          <cell r="G2338">
            <v>67.48</v>
          </cell>
          <cell r="H2338" t="str">
            <v>PINI</v>
          </cell>
        </row>
        <row r="2339">
          <cell r="B2339" t="str">
            <v>13.109.000446.SER</v>
          </cell>
          <cell r="C2339" t="str">
            <v>Cruzeta de ferro galvanizado Ø 32 mm - 1 1/4"</v>
          </cell>
          <cell r="D2339" t="str">
            <v>un</v>
          </cell>
          <cell r="E2339">
            <v>66.209999999999994</v>
          </cell>
          <cell r="F2339">
            <v>34.17</v>
          </cell>
          <cell r="G2339">
            <v>100.38</v>
          </cell>
          <cell r="H2339" t="str">
            <v>PINI</v>
          </cell>
        </row>
        <row r="2340">
          <cell r="B2340" t="str">
            <v>13.109.000447.SER</v>
          </cell>
          <cell r="C2340" t="str">
            <v>Tampão - cap de ferro galvanizado Ø 40 mm - 1 1/2"</v>
          </cell>
          <cell r="D2340" t="str">
            <v>un</v>
          </cell>
          <cell r="E2340">
            <v>22.1</v>
          </cell>
          <cell r="F2340">
            <v>5.91</v>
          </cell>
          <cell r="G2340">
            <v>28.01</v>
          </cell>
          <cell r="H2340" t="str">
            <v>PINI</v>
          </cell>
        </row>
        <row r="2341">
          <cell r="B2341">
            <v>0</v>
          </cell>
          <cell r="C2341">
            <v>0</v>
          </cell>
          <cell r="D2341">
            <v>0</v>
          </cell>
          <cell r="E2341">
            <v>0</v>
          </cell>
          <cell r="F2341">
            <v>0</v>
          </cell>
          <cell r="G2341">
            <v>0</v>
          </cell>
          <cell r="H2341" t="str">
            <v>PINI</v>
          </cell>
        </row>
        <row r="2342">
          <cell r="B2342" t="str">
            <v>13.111</v>
          </cell>
          <cell r="C2342" t="str">
            <v>Tubos e conexões em cobre e bronze</v>
          </cell>
          <cell r="D2342">
            <v>0</v>
          </cell>
          <cell r="E2342">
            <v>0</v>
          </cell>
          <cell r="F2342">
            <v>0</v>
          </cell>
          <cell r="G2342">
            <v>0</v>
          </cell>
          <cell r="H2342" t="str">
            <v>PINI</v>
          </cell>
        </row>
        <row r="2343">
          <cell r="B2343" t="str">
            <v>13.111.000010.SER</v>
          </cell>
          <cell r="C2343" t="str">
            <v>Tubo de cobre inclusive conexões Ø 15 mm - 1/2"</v>
          </cell>
          <cell r="D2343" t="str">
            <v>m</v>
          </cell>
          <cell r="E2343">
            <v>29.76</v>
          </cell>
          <cell r="F2343">
            <v>10.84</v>
          </cell>
          <cell r="G2343">
            <v>40.61</v>
          </cell>
          <cell r="H2343" t="str">
            <v>PINI</v>
          </cell>
        </row>
        <row r="2344">
          <cell r="B2344" t="str">
            <v>13.111.000011.SER</v>
          </cell>
          <cell r="C2344" t="str">
            <v>Tubo de cobre inclusive conexões Ø 22 mm - 3/4"</v>
          </cell>
          <cell r="D2344" t="str">
            <v>m</v>
          </cell>
          <cell r="E2344">
            <v>49.92</v>
          </cell>
          <cell r="F2344">
            <v>11.83</v>
          </cell>
          <cell r="G2344">
            <v>61.75</v>
          </cell>
          <cell r="H2344" t="str">
            <v>PINI</v>
          </cell>
        </row>
        <row r="2345">
          <cell r="B2345" t="str">
            <v>13.111.000012.SER</v>
          </cell>
          <cell r="C2345" t="str">
            <v>Tubo de cobre inclusive conexões Ø 28 mm - 1"</v>
          </cell>
          <cell r="D2345" t="str">
            <v>m</v>
          </cell>
          <cell r="E2345">
            <v>65.569999999999993</v>
          </cell>
          <cell r="F2345">
            <v>14.78</v>
          </cell>
          <cell r="G2345">
            <v>80.349999999999994</v>
          </cell>
          <cell r="H2345" t="str">
            <v>PINI</v>
          </cell>
        </row>
        <row r="2346">
          <cell r="B2346" t="str">
            <v>13.111.000013.SER</v>
          </cell>
          <cell r="C2346" t="str">
            <v>Tubo de cobre inclusive conexões Ø 35 mm - 1 1/4"</v>
          </cell>
          <cell r="D2346" t="str">
            <v>m</v>
          </cell>
          <cell r="E2346">
            <v>88.2</v>
          </cell>
          <cell r="F2346">
            <v>16.760000000000002</v>
          </cell>
          <cell r="G2346">
            <v>104.95</v>
          </cell>
          <cell r="H2346" t="str">
            <v>PINI</v>
          </cell>
        </row>
        <row r="2347">
          <cell r="B2347" t="str">
            <v>13.111.000014.SER</v>
          </cell>
          <cell r="C2347" t="str">
            <v>Tubo de cobre inclusive conexões Ø 42 mm - 1 1/2"</v>
          </cell>
          <cell r="D2347" t="str">
            <v>m</v>
          </cell>
          <cell r="E2347">
            <v>126.46</v>
          </cell>
          <cell r="F2347">
            <v>16.760000000000002</v>
          </cell>
          <cell r="G2347">
            <v>143.22</v>
          </cell>
          <cell r="H2347" t="str">
            <v>PINI</v>
          </cell>
        </row>
        <row r="2348">
          <cell r="B2348" t="str">
            <v>13.111.000015.SER</v>
          </cell>
          <cell r="C2348" t="str">
            <v>Tubo de cobre inclusive conexões Ø 54 mm - 2"</v>
          </cell>
          <cell r="D2348" t="str">
            <v>m</v>
          </cell>
          <cell r="E2348">
            <v>180.32</v>
          </cell>
          <cell r="F2348">
            <v>22.67</v>
          </cell>
          <cell r="G2348">
            <v>202.99</v>
          </cell>
          <cell r="H2348" t="str">
            <v>PINI</v>
          </cell>
        </row>
        <row r="2349">
          <cell r="B2349" t="str">
            <v>13.111.000016.SER</v>
          </cell>
          <cell r="C2349" t="str">
            <v>Tubo de cobre inclusive conexões Ø 66 mm - 2 1/2"</v>
          </cell>
          <cell r="D2349" t="str">
            <v>m</v>
          </cell>
          <cell r="E2349">
            <v>208.17</v>
          </cell>
          <cell r="F2349">
            <v>26.61</v>
          </cell>
          <cell r="G2349">
            <v>234.78</v>
          </cell>
          <cell r="H2349" t="str">
            <v>PINI</v>
          </cell>
        </row>
        <row r="2350">
          <cell r="B2350" t="str">
            <v>13.111.000017.SER</v>
          </cell>
          <cell r="C2350" t="str">
            <v>Tubo de cobre inclusive conexões Ø 79 mm - 3"</v>
          </cell>
          <cell r="D2350" t="str">
            <v>m</v>
          </cell>
          <cell r="E2350">
            <v>305.52999999999997</v>
          </cell>
          <cell r="F2350">
            <v>28.58</v>
          </cell>
          <cell r="G2350">
            <v>334.12</v>
          </cell>
          <cell r="H2350" t="str">
            <v>PINI</v>
          </cell>
        </row>
        <row r="2351">
          <cell r="B2351" t="str">
            <v>13.111.000018.SER</v>
          </cell>
          <cell r="C2351" t="str">
            <v>Tubo de cobre inclusive conexões Ø 104 mm - 4"</v>
          </cell>
          <cell r="D2351" t="str">
            <v>m</v>
          </cell>
          <cell r="E2351">
            <v>426.51</v>
          </cell>
          <cell r="F2351">
            <v>32.53</v>
          </cell>
          <cell r="G2351">
            <v>459.04</v>
          </cell>
          <cell r="H2351" t="str">
            <v>PINI</v>
          </cell>
        </row>
        <row r="2352">
          <cell r="B2352" t="str">
            <v>13.111.000019.SER</v>
          </cell>
          <cell r="C2352" t="str">
            <v>Tubo de cobre Ø 15 mm - 1/2"</v>
          </cell>
          <cell r="D2352" t="str">
            <v>m</v>
          </cell>
          <cell r="E2352">
            <v>28.07</v>
          </cell>
          <cell r="F2352">
            <v>3.29</v>
          </cell>
          <cell r="G2352">
            <v>31.36</v>
          </cell>
          <cell r="H2352" t="str">
            <v>PINI</v>
          </cell>
        </row>
        <row r="2353">
          <cell r="B2353" t="str">
            <v>13.111.000020.SER</v>
          </cell>
          <cell r="C2353" t="str">
            <v>Tubo de cobre Ø 22 mm - 3/4"</v>
          </cell>
          <cell r="D2353" t="str">
            <v>m</v>
          </cell>
          <cell r="E2353">
            <v>47.01</v>
          </cell>
          <cell r="F2353">
            <v>4.5999999999999996</v>
          </cell>
          <cell r="G2353">
            <v>51.61</v>
          </cell>
          <cell r="H2353" t="str">
            <v>PINI</v>
          </cell>
        </row>
        <row r="2354">
          <cell r="B2354" t="str">
            <v>13.111.000021.SER</v>
          </cell>
          <cell r="C2354" t="str">
            <v>Tubo de cobre Ø 28 mm - 1"</v>
          </cell>
          <cell r="D2354" t="str">
            <v>m</v>
          </cell>
          <cell r="E2354">
            <v>61.79</v>
          </cell>
          <cell r="F2354">
            <v>4.5999999999999996</v>
          </cell>
          <cell r="G2354">
            <v>66.39</v>
          </cell>
          <cell r="H2354" t="str">
            <v>PINI</v>
          </cell>
        </row>
        <row r="2355">
          <cell r="B2355" t="str">
            <v>13.111.000022.SER</v>
          </cell>
          <cell r="C2355" t="str">
            <v>Tubo de cobre Ø 35 mm - 1 1/4"</v>
          </cell>
          <cell r="D2355" t="str">
            <v>m</v>
          </cell>
          <cell r="E2355">
            <v>83.23</v>
          </cell>
          <cell r="F2355">
            <v>6.9</v>
          </cell>
          <cell r="G2355">
            <v>90.13</v>
          </cell>
          <cell r="H2355" t="str">
            <v>PINI</v>
          </cell>
        </row>
        <row r="2356">
          <cell r="B2356" t="str">
            <v>13.111.000023.SER</v>
          </cell>
          <cell r="C2356" t="str">
            <v>Tubo de cobre Ø 42 mm - 1 1/2"</v>
          </cell>
          <cell r="D2356" t="str">
            <v>m</v>
          </cell>
          <cell r="E2356">
            <v>118.64</v>
          </cell>
          <cell r="F2356">
            <v>6.9</v>
          </cell>
          <cell r="G2356">
            <v>125.54</v>
          </cell>
          <cell r="H2356" t="str">
            <v>PINI</v>
          </cell>
        </row>
        <row r="2357">
          <cell r="B2357" t="str">
            <v>13.111.000024.SER</v>
          </cell>
          <cell r="C2357" t="str">
            <v>Tubo de cobre Ø 54 mm - 2"</v>
          </cell>
          <cell r="D2357" t="str">
            <v>m</v>
          </cell>
          <cell r="E2357">
            <v>169.24</v>
          </cell>
          <cell r="F2357">
            <v>10.18</v>
          </cell>
          <cell r="G2357">
            <v>179.43</v>
          </cell>
          <cell r="H2357" t="str">
            <v>PINI</v>
          </cell>
        </row>
        <row r="2358">
          <cell r="B2358" t="str">
            <v>13.111.000025.SER</v>
          </cell>
          <cell r="C2358" t="str">
            <v>Tubo de cobre Ø 66 mm - 2 1/2"</v>
          </cell>
          <cell r="D2358" t="str">
            <v>m</v>
          </cell>
          <cell r="E2358">
            <v>195.05</v>
          </cell>
          <cell r="F2358">
            <v>12.16</v>
          </cell>
          <cell r="G2358">
            <v>207.2</v>
          </cell>
          <cell r="H2358" t="str">
            <v>PINI</v>
          </cell>
        </row>
        <row r="2359">
          <cell r="B2359" t="str">
            <v>13.111.000026.SER</v>
          </cell>
          <cell r="C2359" t="str">
            <v>Tubo de cobre Ø 79 mm - 3"</v>
          </cell>
          <cell r="D2359" t="str">
            <v>m</v>
          </cell>
          <cell r="E2359">
            <v>287.37</v>
          </cell>
          <cell r="F2359">
            <v>13.8</v>
          </cell>
          <cell r="G2359">
            <v>301.17</v>
          </cell>
          <cell r="H2359" t="str">
            <v>PINI</v>
          </cell>
        </row>
        <row r="2360">
          <cell r="B2360" t="str">
            <v>13.111.000027.SER</v>
          </cell>
          <cell r="C2360" t="str">
            <v>Tubo de cobre Ø 104 mm - 4"</v>
          </cell>
          <cell r="D2360" t="str">
            <v>m</v>
          </cell>
          <cell r="E2360">
            <v>401.83</v>
          </cell>
          <cell r="F2360">
            <v>16.100000000000001</v>
          </cell>
          <cell r="G2360">
            <v>417.93</v>
          </cell>
          <cell r="H2360" t="str">
            <v>PINI</v>
          </cell>
        </row>
        <row r="2361">
          <cell r="B2361" t="str">
            <v>13.111.000028.SER</v>
          </cell>
          <cell r="C2361" t="str">
            <v>Conector soldável de bronze bolsa x bolsa Ø 15 mm x 1/2"</v>
          </cell>
          <cell r="D2361" t="str">
            <v>un</v>
          </cell>
          <cell r="E2361">
            <v>13.71</v>
          </cell>
          <cell r="F2361">
            <v>4.93</v>
          </cell>
          <cell r="G2361">
            <v>18.64</v>
          </cell>
          <cell r="H2361" t="str">
            <v>PINI</v>
          </cell>
        </row>
        <row r="2362">
          <cell r="B2362" t="str">
            <v>13.111.000029.SER</v>
          </cell>
          <cell r="C2362" t="str">
            <v>Conector soldável de bronze bolsa x bolsa Ø 22 mm x 3/4"</v>
          </cell>
          <cell r="D2362" t="str">
            <v>un</v>
          </cell>
          <cell r="E2362">
            <v>20.07</v>
          </cell>
          <cell r="F2362">
            <v>4.93</v>
          </cell>
          <cell r="G2362">
            <v>25</v>
          </cell>
          <cell r="H2362" t="str">
            <v>PINI</v>
          </cell>
        </row>
        <row r="2363">
          <cell r="B2363" t="str">
            <v>13.111.000030.SER</v>
          </cell>
          <cell r="C2363" t="str">
            <v>Conector soldável de bronze bolsa x bolsa Ø 28 mm x 1"</v>
          </cell>
          <cell r="D2363" t="str">
            <v>un</v>
          </cell>
          <cell r="E2363">
            <v>32.020000000000003</v>
          </cell>
          <cell r="F2363">
            <v>4.93</v>
          </cell>
          <cell r="G2363">
            <v>36.950000000000003</v>
          </cell>
          <cell r="H2363" t="str">
            <v>PINI</v>
          </cell>
        </row>
        <row r="2364">
          <cell r="B2364" t="str">
            <v>13.111.000031.SER</v>
          </cell>
          <cell r="C2364" t="str">
            <v>Conector soldável de bronze bolsa x bolsa Ø 35 mm x 1 1/4"</v>
          </cell>
          <cell r="D2364" t="str">
            <v>un</v>
          </cell>
          <cell r="E2364">
            <v>30.21</v>
          </cell>
          <cell r="F2364">
            <v>7.89</v>
          </cell>
          <cell r="G2364">
            <v>38.090000000000003</v>
          </cell>
          <cell r="H2364" t="str">
            <v>PINI</v>
          </cell>
        </row>
        <row r="2365">
          <cell r="B2365" t="str">
            <v>13.111.000032.SER</v>
          </cell>
          <cell r="C2365" t="str">
            <v>Conector soldável de bronze bolsa x bolsa Ø 42 mm x 1 1/2"</v>
          </cell>
          <cell r="D2365" t="str">
            <v>un</v>
          </cell>
          <cell r="E2365">
            <v>45.2</v>
          </cell>
          <cell r="F2365">
            <v>7.89</v>
          </cell>
          <cell r="G2365">
            <v>53.09</v>
          </cell>
          <cell r="H2365" t="str">
            <v>PINI</v>
          </cell>
        </row>
        <row r="2366">
          <cell r="B2366" t="str">
            <v>13.111.000033.SER</v>
          </cell>
          <cell r="C2366" t="str">
            <v>Conector soldável de bronze bolsa x bolsa Ø 54 mm x 2"</v>
          </cell>
          <cell r="D2366" t="str">
            <v>un</v>
          </cell>
          <cell r="E2366">
            <v>71.8</v>
          </cell>
          <cell r="F2366">
            <v>7.89</v>
          </cell>
          <cell r="G2366">
            <v>79.69</v>
          </cell>
          <cell r="H2366" t="str">
            <v>PINI</v>
          </cell>
        </row>
        <row r="2367">
          <cell r="B2367" t="str">
            <v>13.111.000034.SER</v>
          </cell>
          <cell r="C2367" t="str">
            <v>Conector soldável de bronze bolsa x bolsa Ø 66 mm x 2 1/2"</v>
          </cell>
          <cell r="D2367" t="str">
            <v>un</v>
          </cell>
          <cell r="E2367">
            <v>136.88999999999999</v>
          </cell>
          <cell r="F2367">
            <v>9.1999999999999993</v>
          </cell>
          <cell r="G2367">
            <v>146.09</v>
          </cell>
          <cell r="H2367" t="str">
            <v>PINI</v>
          </cell>
        </row>
        <row r="2368">
          <cell r="B2368" t="str">
            <v>13.111.000035.SER</v>
          </cell>
          <cell r="C2368" t="str">
            <v>Conector soldável de bronze bolsa x ponta Ø 104 mm x 4"</v>
          </cell>
          <cell r="D2368" t="str">
            <v>un</v>
          </cell>
          <cell r="E2368">
            <v>373.42</v>
          </cell>
          <cell r="F2368">
            <v>11.5</v>
          </cell>
          <cell r="G2368">
            <v>384.92</v>
          </cell>
          <cell r="H2368" t="str">
            <v>PINI</v>
          </cell>
        </row>
        <row r="2369">
          <cell r="B2369" t="str">
            <v>13.111.000036.SER</v>
          </cell>
          <cell r="C2369" t="str">
            <v>Conector soldável de bronze bolsa x ponta Ø 15 mm x 1/2"</v>
          </cell>
          <cell r="D2369" t="str">
            <v>un</v>
          </cell>
          <cell r="E2369">
            <v>11.38</v>
          </cell>
          <cell r="F2369">
            <v>4.93</v>
          </cell>
          <cell r="G2369">
            <v>16.309999999999999</v>
          </cell>
          <cell r="H2369" t="str">
            <v>PINI</v>
          </cell>
        </row>
        <row r="2370">
          <cell r="B2370" t="str">
            <v>13.111.000037.SER</v>
          </cell>
          <cell r="C2370" t="str">
            <v>Conector soldável de bronze bolsa x ponta Ø 22 mm x 3/4"</v>
          </cell>
          <cell r="D2370" t="str">
            <v>un</v>
          </cell>
          <cell r="E2370">
            <v>14.88</v>
          </cell>
          <cell r="F2370">
            <v>4.93</v>
          </cell>
          <cell r="G2370">
            <v>19.8</v>
          </cell>
          <cell r="H2370" t="str">
            <v>PINI</v>
          </cell>
        </row>
        <row r="2371">
          <cell r="B2371" t="str">
            <v>13.111.000038.SER</v>
          </cell>
          <cell r="C2371" t="str">
            <v>Conector soldável de bronze bolsa x ponta Ø 28 mm x 1"</v>
          </cell>
          <cell r="D2371" t="str">
            <v>un</v>
          </cell>
          <cell r="E2371">
            <v>22.86</v>
          </cell>
          <cell r="F2371">
            <v>4.93</v>
          </cell>
          <cell r="G2371">
            <v>27.78</v>
          </cell>
          <cell r="H2371" t="str">
            <v>PINI</v>
          </cell>
        </row>
        <row r="2372">
          <cell r="B2372" t="str">
            <v>13.111.000039.SER</v>
          </cell>
          <cell r="C2372" t="str">
            <v>Conector soldável de bronze bolsa x ponta Ø 35 mm x 1 1/4"</v>
          </cell>
          <cell r="D2372" t="str">
            <v>un</v>
          </cell>
          <cell r="E2372">
            <v>30.87</v>
          </cell>
          <cell r="F2372">
            <v>7.89</v>
          </cell>
          <cell r="G2372">
            <v>38.75</v>
          </cell>
          <cell r="H2372" t="str">
            <v>PINI</v>
          </cell>
        </row>
        <row r="2373">
          <cell r="B2373" t="str">
            <v>13.111.000040.SER</v>
          </cell>
          <cell r="C2373" t="str">
            <v>Conector soldável de bronze bolsa x ponta Ø 42 mm x 1 1/2"</v>
          </cell>
          <cell r="D2373" t="str">
            <v>un</v>
          </cell>
          <cell r="E2373">
            <v>45.41</v>
          </cell>
          <cell r="F2373">
            <v>7.89</v>
          </cell>
          <cell r="G2373">
            <v>53.3</v>
          </cell>
          <cell r="H2373" t="str">
            <v>PINI</v>
          </cell>
        </row>
        <row r="2374">
          <cell r="B2374" t="str">
            <v>13.111.000041.SER</v>
          </cell>
          <cell r="C2374" t="str">
            <v>Conector soldável de bronze bolsa x ponta Ø 54 mm x 2"</v>
          </cell>
          <cell r="D2374" t="str">
            <v>un</v>
          </cell>
          <cell r="E2374">
            <v>71.48</v>
          </cell>
          <cell r="F2374">
            <v>7.89</v>
          </cell>
          <cell r="G2374">
            <v>79.36</v>
          </cell>
          <cell r="H2374" t="str">
            <v>PINI</v>
          </cell>
        </row>
        <row r="2375">
          <cell r="B2375" t="str">
            <v>13.111.000042.SER</v>
          </cell>
          <cell r="C2375" t="str">
            <v>Conector soldável de bronze bolsa x ponta Ø 66 mm x 2 1/2"</v>
          </cell>
          <cell r="D2375" t="str">
            <v>un</v>
          </cell>
          <cell r="E2375">
            <v>131.61000000000001</v>
          </cell>
          <cell r="F2375">
            <v>9.1999999999999993</v>
          </cell>
          <cell r="G2375">
            <v>140.81</v>
          </cell>
          <cell r="H2375" t="str">
            <v>PINI</v>
          </cell>
        </row>
        <row r="2376">
          <cell r="B2376" t="str">
            <v>13.111.000043.SER</v>
          </cell>
          <cell r="C2376" t="str">
            <v>Conector soldável de bronze bolsa x ponta Ø 79 mm x 3"</v>
          </cell>
          <cell r="D2376" t="str">
            <v>un</v>
          </cell>
          <cell r="E2376">
            <v>201.82</v>
          </cell>
          <cell r="F2376">
            <v>9.1999999999999993</v>
          </cell>
          <cell r="G2376">
            <v>211.02</v>
          </cell>
          <cell r="H2376" t="str">
            <v>PINI</v>
          </cell>
        </row>
        <row r="2377">
          <cell r="B2377" t="str">
            <v>13.111.000080.SER</v>
          </cell>
          <cell r="C2377" t="str">
            <v>Cotovelo soldável de cobre bolsa x bolsa Ø 15 mm - 1/2"</v>
          </cell>
          <cell r="D2377" t="str">
            <v>un</v>
          </cell>
          <cell r="E2377">
            <v>11.88</v>
          </cell>
          <cell r="F2377">
            <v>5.91</v>
          </cell>
          <cell r="G2377">
            <v>17.79</v>
          </cell>
          <cell r="H2377" t="str">
            <v>PINI</v>
          </cell>
        </row>
        <row r="2378">
          <cell r="B2378" t="str">
            <v>13.111.000081.SER</v>
          </cell>
          <cell r="C2378" t="str">
            <v>Cotovelo soldável de cobre bolsa x bolsa Ø 22 mm - 3/4"</v>
          </cell>
          <cell r="D2378" t="str">
            <v>un</v>
          </cell>
          <cell r="E2378">
            <v>20.61</v>
          </cell>
          <cell r="F2378">
            <v>5.91</v>
          </cell>
          <cell r="G2378">
            <v>26.52</v>
          </cell>
          <cell r="H2378" t="str">
            <v>PINI</v>
          </cell>
        </row>
        <row r="2379">
          <cell r="B2379" t="str">
            <v>13.111.000082.SER</v>
          </cell>
          <cell r="C2379" t="str">
            <v>Cotovelo soldável de cobre bolsa x bolsa Ø 28 mm - 1"</v>
          </cell>
          <cell r="D2379" t="str">
            <v>un</v>
          </cell>
          <cell r="E2379">
            <v>33.869999999999997</v>
          </cell>
          <cell r="F2379">
            <v>5.91</v>
          </cell>
          <cell r="G2379">
            <v>39.78</v>
          </cell>
          <cell r="H2379" t="str">
            <v>PINI</v>
          </cell>
        </row>
        <row r="2380">
          <cell r="B2380" t="str">
            <v>13.111.000083.SER</v>
          </cell>
          <cell r="C2380" t="str">
            <v>Cotovelo soldável de bronze bolsa x bolsa Ø 35 mm - 1 1/4"</v>
          </cell>
          <cell r="D2380" t="str">
            <v>un</v>
          </cell>
          <cell r="E2380">
            <v>33.72</v>
          </cell>
          <cell r="F2380">
            <v>9.5299999999999994</v>
          </cell>
          <cell r="G2380">
            <v>43.25</v>
          </cell>
          <cell r="H2380" t="str">
            <v>PINI</v>
          </cell>
        </row>
        <row r="2381">
          <cell r="B2381" t="str">
            <v>13.111.000084.SER</v>
          </cell>
          <cell r="C2381" t="str">
            <v>Cotovelo soldável de bronze bolsa x bolsa Ø 42 mm - 1 1/2"</v>
          </cell>
          <cell r="D2381" t="str">
            <v>un</v>
          </cell>
          <cell r="E2381">
            <v>53.47</v>
          </cell>
          <cell r="F2381">
            <v>9.5299999999999994</v>
          </cell>
          <cell r="G2381">
            <v>63</v>
          </cell>
          <cell r="H2381" t="str">
            <v>PINI</v>
          </cell>
        </row>
        <row r="2382">
          <cell r="B2382" t="str">
            <v>13.111.000085.SER</v>
          </cell>
          <cell r="C2382" t="str">
            <v>Cotovelo soldável de bronze bolsa x bolsa Ø 54 mm - 2"</v>
          </cell>
          <cell r="D2382" t="str">
            <v>un</v>
          </cell>
          <cell r="E2382">
            <v>82.62</v>
          </cell>
          <cell r="F2382">
            <v>9.5299999999999994</v>
          </cell>
          <cell r="G2382">
            <v>92.15</v>
          </cell>
          <cell r="H2382" t="str">
            <v>PINI</v>
          </cell>
        </row>
        <row r="2383">
          <cell r="B2383" t="str">
            <v>13.111.000086.SER</v>
          </cell>
          <cell r="C2383" t="str">
            <v>Cotovelo soldável de bronze bolsa x bolsa Ø 66 mm - 2 1/2"</v>
          </cell>
          <cell r="D2383" t="str">
            <v>un</v>
          </cell>
          <cell r="E2383">
            <v>240.75</v>
          </cell>
          <cell r="F2383">
            <v>11.17</v>
          </cell>
          <cell r="G2383">
            <v>251.92</v>
          </cell>
          <cell r="H2383" t="str">
            <v>PINI</v>
          </cell>
        </row>
        <row r="2384">
          <cell r="B2384" t="str">
            <v>13.111.000087.SER</v>
          </cell>
          <cell r="C2384" t="str">
            <v>Cotovelo soldável de bronze bolsa x bolsa Ø 79 mm - 3"</v>
          </cell>
          <cell r="D2384" t="str">
            <v>un</v>
          </cell>
          <cell r="E2384">
            <v>287.58999999999997</v>
          </cell>
          <cell r="F2384">
            <v>11.17</v>
          </cell>
          <cell r="G2384">
            <v>298.76</v>
          </cell>
          <cell r="H2384" t="str">
            <v>PINI</v>
          </cell>
        </row>
        <row r="2385">
          <cell r="B2385" t="str">
            <v>13.111.000088.SER</v>
          </cell>
          <cell r="C2385" t="str">
            <v>Cotovelo soldável de bronze bolsa x bolsa Ø 104 mm - 4"</v>
          </cell>
          <cell r="D2385" t="str">
            <v>un</v>
          </cell>
          <cell r="E2385">
            <v>527.77</v>
          </cell>
          <cell r="F2385">
            <v>13.8</v>
          </cell>
          <cell r="G2385">
            <v>541.55999999999995</v>
          </cell>
          <cell r="H2385" t="str">
            <v>PINI</v>
          </cell>
        </row>
        <row r="2386">
          <cell r="B2386" t="str">
            <v>13.111.000089.SER</v>
          </cell>
          <cell r="C2386" t="str">
            <v>Cotovelo soldável de bronze bolsa x ponta Ø 15 mm x 1/2"</v>
          </cell>
          <cell r="D2386" t="str">
            <v>un</v>
          </cell>
          <cell r="E2386">
            <v>8.89</v>
          </cell>
          <cell r="F2386">
            <v>9.86</v>
          </cell>
          <cell r="G2386">
            <v>18.75</v>
          </cell>
          <cell r="H2386" t="str">
            <v>PINI</v>
          </cell>
        </row>
        <row r="2387">
          <cell r="B2387" t="str">
            <v>13.111.000090.SER</v>
          </cell>
          <cell r="C2387" t="str">
            <v>Cotovelo soldável de bronze bolsa x ponta Ø 22 mm x 3/4"</v>
          </cell>
          <cell r="D2387" t="str">
            <v>un</v>
          </cell>
          <cell r="E2387">
            <v>17.8</v>
          </cell>
          <cell r="F2387">
            <v>9.86</v>
          </cell>
          <cell r="G2387">
            <v>27.66</v>
          </cell>
          <cell r="H2387" t="str">
            <v>PINI</v>
          </cell>
        </row>
        <row r="2388">
          <cell r="B2388" t="str">
            <v>13.111.000091.SER</v>
          </cell>
          <cell r="C2388" t="str">
            <v>Cotovelo soldável de bronze bolsa x ponta Ø 28 mm x 1"</v>
          </cell>
          <cell r="D2388" t="str">
            <v>un</v>
          </cell>
          <cell r="E2388">
            <v>21.64</v>
          </cell>
          <cell r="F2388">
            <v>9.86</v>
          </cell>
          <cell r="G2388">
            <v>31.49</v>
          </cell>
          <cell r="H2388" t="str">
            <v>PINI</v>
          </cell>
        </row>
        <row r="2389">
          <cell r="B2389" t="str">
            <v>13.111.000092.SER</v>
          </cell>
          <cell r="C2389" t="str">
            <v>Cotovelo soldável de bronze bolsa x ponta Ø 35 mm x 1 1/4"</v>
          </cell>
          <cell r="D2389" t="str">
            <v>un</v>
          </cell>
          <cell r="E2389">
            <v>27.64</v>
          </cell>
          <cell r="F2389">
            <v>15.77</v>
          </cell>
          <cell r="G2389">
            <v>43.41</v>
          </cell>
          <cell r="H2389" t="str">
            <v>PINI</v>
          </cell>
        </row>
        <row r="2390">
          <cell r="B2390" t="str">
            <v>13.111.000093.SER</v>
          </cell>
          <cell r="C2390" t="str">
            <v>Cotovelo soldável de bronze bolsa x ponta Ø 42 mm x 1 1/2"</v>
          </cell>
          <cell r="D2390" t="str">
            <v>un</v>
          </cell>
          <cell r="E2390">
            <v>41.84</v>
          </cell>
          <cell r="F2390">
            <v>15.77</v>
          </cell>
          <cell r="G2390">
            <v>57.61</v>
          </cell>
          <cell r="H2390" t="str">
            <v>PINI</v>
          </cell>
        </row>
        <row r="2391">
          <cell r="B2391" t="str">
            <v>13.111.000110.SER</v>
          </cell>
          <cell r="C2391" t="str">
            <v>Curva 45° soldável de bronze bolsa x bolsa Ø 35 mm - 1 1/4"</v>
          </cell>
          <cell r="D2391" t="str">
            <v>un</v>
          </cell>
          <cell r="E2391">
            <v>56.08</v>
          </cell>
          <cell r="F2391">
            <v>9.5299999999999994</v>
          </cell>
          <cell r="G2391">
            <v>65.61</v>
          </cell>
          <cell r="H2391" t="str">
            <v>PINI</v>
          </cell>
        </row>
        <row r="2392">
          <cell r="B2392" t="str">
            <v>13.111.000111.SER</v>
          </cell>
          <cell r="C2392" t="str">
            <v>Curva 45° soldável de bronze bolsa x bolsa Ø 42 mm - 1 1/2"</v>
          </cell>
          <cell r="D2392" t="str">
            <v>un</v>
          </cell>
          <cell r="E2392">
            <v>89.9</v>
          </cell>
          <cell r="F2392">
            <v>9.5299999999999994</v>
          </cell>
          <cell r="G2392">
            <v>99.43</v>
          </cell>
          <cell r="H2392" t="str">
            <v>PINI</v>
          </cell>
        </row>
        <row r="2393">
          <cell r="B2393" t="str">
            <v>13.111.000112.SER</v>
          </cell>
          <cell r="C2393" t="str">
            <v>Curva 45° soldável de bronze bolsa x bolsa Ø 54 mm - 2"</v>
          </cell>
          <cell r="D2393" t="str">
            <v>un</v>
          </cell>
          <cell r="E2393">
            <v>133.32</v>
          </cell>
          <cell r="F2393">
            <v>9.5299999999999994</v>
          </cell>
          <cell r="G2393">
            <v>142.85</v>
          </cell>
          <cell r="H2393" t="str">
            <v>PINI</v>
          </cell>
        </row>
        <row r="2394">
          <cell r="B2394" t="str">
            <v>13.111.000113.SER</v>
          </cell>
          <cell r="C2394" t="str">
            <v>Curva 45° soldável de bronze bolsa x bolsa Ø 66 mm - 2 1/2"</v>
          </cell>
          <cell r="D2394" t="str">
            <v>un</v>
          </cell>
          <cell r="E2394">
            <v>314.32</v>
          </cell>
          <cell r="F2394">
            <v>11.17</v>
          </cell>
          <cell r="G2394">
            <v>325.49</v>
          </cell>
          <cell r="H2394" t="str">
            <v>PINI</v>
          </cell>
        </row>
        <row r="2395">
          <cell r="B2395" t="str">
            <v>13.111.000114.SER</v>
          </cell>
          <cell r="C2395" t="str">
            <v>Curva 45° soldável de bronze bolsa x bolsa Ø 79 mm - 3"</v>
          </cell>
          <cell r="D2395" t="str">
            <v>un</v>
          </cell>
          <cell r="E2395">
            <v>443.3</v>
          </cell>
          <cell r="F2395">
            <v>11.17</v>
          </cell>
          <cell r="G2395">
            <v>454.47</v>
          </cell>
          <cell r="H2395" t="str">
            <v>PINI</v>
          </cell>
        </row>
        <row r="2396">
          <cell r="B2396" t="str">
            <v>13.111.000115.SER</v>
          </cell>
          <cell r="C2396" t="str">
            <v>Curva 45° soldável de bronze bolsa x bolsa Ø 104 mm - 4"</v>
          </cell>
          <cell r="D2396" t="str">
            <v>un</v>
          </cell>
          <cell r="E2396">
            <v>758.87</v>
          </cell>
          <cell r="F2396">
            <v>13.8</v>
          </cell>
          <cell r="G2396">
            <v>772.67</v>
          </cell>
          <cell r="H2396" t="str">
            <v>PINI</v>
          </cell>
        </row>
        <row r="2397">
          <cell r="B2397" t="str">
            <v>13.111.000116.SER</v>
          </cell>
          <cell r="C2397" t="str">
            <v>Curva 45° soldável de cobre bolsa x bolsa Ø 15 mm - 1/2"</v>
          </cell>
          <cell r="D2397" t="str">
            <v>un</v>
          </cell>
          <cell r="E2397">
            <v>3.92</v>
          </cell>
          <cell r="F2397">
            <v>5.91</v>
          </cell>
          <cell r="G2397">
            <v>9.83</v>
          </cell>
          <cell r="H2397" t="str">
            <v>PINI</v>
          </cell>
        </row>
        <row r="2398">
          <cell r="B2398" t="str">
            <v>13.111.000117.SER</v>
          </cell>
          <cell r="C2398" t="str">
            <v>Curva 45° soldável de cobre bolsa x bolsa Ø 22 mm - 3/4"</v>
          </cell>
          <cell r="D2398" t="str">
            <v>un</v>
          </cell>
          <cell r="E2398">
            <v>8.3800000000000008</v>
          </cell>
          <cell r="F2398">
            <v>5.91</v>
          </cell>
          <cell r="G2398">
            <v>14.29</v>
          </cell>
          <cell r="H2398" t="str">
            <v>PINI</v>
          </cell>
        </row>
        <row r="2399">
          <cell r="B2399" t="str">
            <v>13.111.000118.SER</v>
          </cell>
          <cell r="C2399" t="str">
            <v>Curva 45° soldável de cobre bolsa x bolsa Ø 28 mm - 1"</v>
          </cell>
          <cell r="D2399" t="str">
            <v>un</v>
          </cell>
          <cell r="E2399">
            <v>15.78</v>
          </cell>
          <cell r="F2399">
            <v>5.91</v>
          </cell>
          <cell r="G2399">
            <v>21.7</v>
          </cell>
          <cell r="H2399" t="str">
            <v>PINI</v>
          </cell>
        </row>
        <row r="2400">
          <cell r="B2400" t="str">
            <v>13.111.000130.SER</v>
          </cell>
          <cell r="C2400" t="str">
            <v>Curva de transposição soldável de cobre bolsa x bolsa Ø 15 mm - 1/2"</v>
          </cell>
          <cell r="D2400" t="str">
            <v>un</v>
          </cell>
          <cell r="E2400">
            <v>19.8</v>
          </cell>
          <cell r="F2400">
            <v>9.86</v>
          </cell>
          <cell r="G2400">
            <v>29.66</v>
          </cell>
          <cell r="H2400" t="str">
            <v>PINI</v>
          </cell>
        </row>
        <row r="2401">
          <cell r="B2401" t="str">
            <v>13.111.000131.SER</v>
          </cell>
          <cell r="C2401" t="str">
            <v>Curva de transposição soldável de cobre bolsa x bolsa Ø 22 mm - 3/4"</v>
          </cell>
          <cell r="D2401" t="str">
            <v>un</v>
          </cell>
          <cell r="E2401">
            <v>43.11</v>
          </cell>
          <cell r="F2401">
            <v>9.86</v>
          </cell>
          <cell r="G2401">
            <v>52.97</v>
          </cell>
          <cell r="H2401" t="str">
            <v>PINI</v>
          </cell>
        </row>
        <row r="2402">
          <cell r="B2402" t="str">
            <v>13.111.000132.SER</v>
          </cell>
          <cell r="C2402" t="str">
            <v>Curva de transposição soldável de cobre bolsa x bolsa Ø 28 mm - 1"</v>
          </cell>
          <cell r="D2402" t="str">
            <v>un</v>
          </cell>
          <cell r="E2402">
            <v>54.87</v>
          </cell>
          <cell r="F2402">
            <v>9.86</v>
          </cell>
          <cell r="G2402">
            <v>64.72</v>
          </cell>
          <cell r="H2402" t="str">
            <v>PINI</v>
          </cell>
        </row>
        <row r="2403">
          <cell r="B2403" t="str">
            <v>13.111.000150.SER</v>
          </cell>
          <cell r="C2403" t="str">
            <v>Flange de cobre e bronze para saída de caixa d'água Ø 15 mm - 1/2"</v>
          </cell>
          <cell r="D2403" t="str">
            <v>un</v>
          </cell>
          <cell r="E2403">
            <v>75.77</v>
          </cell>
          <cell r="F2403">
            <v>2.46</v>
          </cell>
          <cell r="G2403">
            <v>78.23</v>
          </cell>
          <cell r="H2403" t="str">
            <v>PINI</v>
          </cell>
        </row>
        <row r="2404">
          <cell r="B2404" t="str">
            <v>13.111.000151.SER</v>
          </cell>
          <cell r="C2404" t="str">
            <v>Flange de cobre e bronze para saída de caixa d'água Ø 22 mm - 3/4"</v>
          </cell>
          <cell r="D2404" t="str">
            <v>un</v>
          </cell>
          <cell r="E2404">
            <v>89.74</v>
          </cell>
          <cell r="F2404">
            <v>2.46</v>
          </cell>
          <cell r="G2404">
            <v>92.21</v>
          </cell>
          <cell r="H2404" t="str">
            <v>PINI</v>
          </cell>
        </row>
        <row r="2405">
          <cell r="B2405" t="str">
            <v>13.111.000152.SER</v>
          </cell>
          <cell r="C2405" t="str">
            <v>Flange de cobre e bronze para saída de caixa d'água Ø 28 mm - 1"</v>
          </cell>
          <cell r="D2405" t="str">
            <v>un</v>
          </cell>
          <cell r="E2405">
            <v>132.71</v>
          </cell>
          <cell r="F2405">
            <v>2.46</v>
          </cell>
          <cell r="G2405">
            <v>135.16999999999999</v>
          </cell>
          <cell r="H2405" t="str">
            <v>PINI</v>
          </cell>
        </row>
        <row r="2406">
          <cell r="B2406" t="str">
            <v>13.111.000153.SER</v>
          </cell>
          <cell r="C2406" t="str">
            <v>Flange de cobre e bronze para saída de caixa d'água Ø 35 mm - 1 1/4"</v>
          </cell>
          <cell r="D2406" t="str">
            <v>un</v>
          </cell>
          <cell r="E2406">
            <v>181.54</v>
          </cell>
          <cell r="F2406">
            <v>3.94</v>
          </cell>
          <cell r="G2406">
            <v>185.48</v>
          </cell>
          <cell r="H2406" t="str">
            <v>PINI</v>
          </cell>
        </row>
        <row r="2407">
          <cell r="B2407" t="str">
            <v>13.111.000154.SER</v>
          </cell>
          <cell r="C2407" t="str">
            <v>Flange de cobre e bronze para saída de caixa d'água Ø 42 mm - 1 1/2"</v>
          </cell>
          <cell r="D2407" t="str">
            <v>un</v>
          </cell>
          <cell r="E2407">
            <v>208.9</v>
          </cell>
          <cell r="F2407">
            <v>3.94</v>
          </cell>
          <cell r="G2407">
            <v>212.85</v>
          </cell>
          <cell r="H2407" t="str">
            <v>PINI</v>
          </cell>
        </row>
        <row r="2408">
          <cell r="B2408" t="str">
            <v>13.111.000155.SER</v>
          </cell>
          <cell r="C2408" t="str">
            <v>Flange de cobre e bronze para saída de caixa d'água Ø 54 mm - 2"</v>
          </cell>
          <cell r="D2408" t="str">
            <v>un</v>
          </cell>
          <cell r="E2408">
            <v>272.79000000000002</v>
          </cell>
          <cell r="F2408">
            <v>3.94</v>
          </cell>
          <cell r="G2408">
            <v>276.73</v>
          </cell>
          <cell r="H2408" t="str">
            <v>PINI</v>
          </cell>
        </row>
        <row r="2409">
          <cell r="B2409" t="str">
            <v>13.111.000156.SER</v>
          </cell>
          <cell r="C2409" t="str">
            <v>Flange de cobre e bronze para saída de caixa d'água Ø 66 mm - 2 1/2"</v>
          </cell>
          <cell r="D2409" t="str">
            <v>un</v>
          </cell>
          <cell r="E2409">
            <v>559.27</v>
          </cell>
          <cell r="F2409">
            <v>4.5999999999999996</v>
          </cell>
          <cell r="G2409">
            <v>563.87</v>
          </cell>
          <cell r="H2409" t="str">
            <v>PINI</v>
          </cell>
        </row>
        <row r="2410">
          <cell r="B2410" t="str">
            <v>13.111.000157.SER</v>
          </cell>
          <cell r="C2410" t="str">
            <v>Flange de cobre e bronze para saída de caixa d'água Ø 79 mm - 3"</v>
          </cell>
          <cell r="D2410" t="str">
            <v>un</v>
          </cell>
          <cell r="E2410">
            <v>828.6</v>
          </cell>
          <cell r="F2410">
            <v>4.5999999999999996</v>
          </cell>
          <cell r="G2410">
            <v>833.2</v>
          </cell>
          <cell r="H2410" t="str">
            <v>PINI</v>
          </cell>
        </row>
        <row r="2411">
          <cell r="B2411" t="str">
            <v>13.111.000158.SER</v>
          </cell>
          <cell r="C2411" t="str">
            <v>Flange de cobre e bronze para saída de caixa d'água Ø 104 mm - 4"</v>
          </cell>
          <cell r="D2411" t="str">
            <v>un</v>
          </cell>
          <cell r="E2411">
            <v>1262.68</v>
          </cell>
          <cell r="F2411">
            <v>5.91</v>
          </cell>
          <cell r="G2411">
            <v>1268.5999999999999</v>
          </cell>
          <cell r="H2411" t="str">
            <v>PINI</v>
          </cell>
        </row>
        <row r="2412">
          <cell r="B2412" t="str">
            <v>13.111.000180.SER</v>
          </cell>
          <cell r="C2412" t="str">
            <v>Junta de expansão soldável de cobre ponta x ponta Ø 15 mm - 1/2"</v>
          </cell>
          <cell r="D2412" t="str">
            <v>un</v>
          </cell>
          <cell r="E2412">
            <v>161.63999999999999</v>
          </cell>
          <cell r="F2412">
            <v>4.93</v>
          </cell>
          <cell r="G2412">
            <v>166.57</v>
          </cell>
          <cell r="H2412" t="str">
            <v>PINI</v>
          </cell>
        </row>
        <row r="2413">
          <cell r="B2413" t="str">
            <v>13.111.000181.SER</v>
          </cell>
          <cell r="C2413" t="str">
            <v>Junta de expansão soldável de cobre ponta x ponta Ø 22 mm - 3/4"</v>
          </cell>
          <cell r="D2413" t="str">
            <v>un</v>
          </cell>
          <cell r="E2413">
            <v>192.3</v>
          </cell>
          <cell r="F2413">
            <v>4.93</v>
          </cell>
          <cell r="G2413">
            <v>197.23</v>
          </cell>
          <cell r="H2413" t="str">
            <v>PINI</v>
          </cell>
        </row>
        <row r="2414">
          <cell r="B2414" t="str">
            <v>13.111.000182.SER</v>
          </cell>
          <cell r="C2414" t="str">
            <v>Junta de expansão soldável de cobre ponta x ponta Ø 28 mm - 1"</v>
          </cell>
          <cell r="D2414" t="str">
            <v>un</v>
          </cell>
          <cell r="E2414">
            <v>208.23</v>
          </cell>
          <cell r="F2414">
            <v>4.93</v>
          </cell>
          <cell r="G2414">
            <v>213.15</v>
          </cell>
          <cell r="H2414" t="str">
            <v>PINI</v>
          </cell>
        </row>
        <row r="2415">
          <cell r="B2415" t="str">
            <v>13.111.000183.SER</v>
          </cell>
          <cell r="C2415" t="str">
            <v>Junta de bronze de expansão ponta x ponta Ø 35 mm - 1 1/4"</v>
          </cell>
          <cell r="D2415" t="str">
            <v>un</v>
          </cell>
          <cell r="E2415">
            <v>1555.9</v>
          </cell>
          <cell r="F2415">
            <v>7.89</v>
          </cell>
          <cell r="G2415">
            <v>1563.78</v>
          </cell>
          <cell r="H2415" t="str">
            <v>PINI</v>
          </cell>
        </row>
        <row r="2416">
          <cell r="B2416" t="str">
            <v>13.111.000184.SER</v>
          </cell>
          <cell r="C2416" t="str">
            <v>Junta de bronze de expansão ponta x ponta Ø 42 mm - 1 1/2"</v>
          </cell>
          <cell r="D2416" t="str">
            <v>un</v>
          </cell>
          <cell r="E2416">
            <v>1626.01</v>
          </cell>
          <cell r="F2416">
            <v>7.89</v>
          </cell>
          <cell r="G2416">
            <v>1633.9</v>
          </cell>
          <cell r="H2416" t="str">
            <v>PINI</v>
          </cell>
        </row>
        <row r="2417">
          <cell r="B2417" t="str">
            <v>13.111.000185.SER</v>
          </cell>
          <cell r="C2417" t="str">
            <v>Junta de bronze de expansão ponta x ponta Ø 54 mm - 2"</v>
          </cell>
          <cell r="D2417" t="str">
            <v>un</v>
          </cell>
          <cell r="E2417">
            <v>2371.6</v>
          </cell>
          <cell r="F2417">
            <v>7.89</v>
          </cell>
          <cell r="G2417">
            <v>2379.48</v>
          </cell>
          <cell r="H2417" t="str">
            <v>PINI</v>
          </cell>
        </row>
        <row r="2418">
          <cell r="B2418" t="str">
            <v>13.111.000186.SER</v>
          </cell>
          <cell r="C2418" t="str">
            <v>Junta de bronze de expansão ponta x ponta Ø 66 mm - 2 1/2"</v>
          </cell>
          <cell r="D2418" t="str">
            <v>un</v>
          </cell>
          <cell r="E2418">
            <v>3391.75</v>
          </cell>
          <cell r="F2418">
            <v>9.1999999999999993</v>
          </cell>
          <cell r="G2418">
            <v>3400.95</v>
          </cell>
          <cell r="H2418" t="str">
            <v>PINI</v>
          </cell>
        </row>
        <row r="2419">
          <cell r="B2419" t="str">
            <v>13.111.000187.SER</v>
          </cell>
          <cell r="C2419" t="str">
            <v>Junta de bronze de expansão ponta x ponta Ø 79 mm - 3"</v>
          </cell>
          <cell r="D2419" t="str">
            <v>un</v>
          </cell>
          <cell r="E2419">
            <v>6834.43</v>
          </cell>
          <cell r="F2419">
            <v>9.1999999999999993</v>
          </cell>
          <cell r="G2419">
            <v>6843.63</v>
          </cell>
          <cell r="H2419" t="str">
            <v>PINI</v>
          </cell>
        </row>
        <row r="2420">
          <cell r="B2420" t="str">
            <v>13.111.000188.SER</v>
          </cell>
          <cell r="C2420" t="str">
            <v>Junta de bronze de expansão ponta x ponta Ø 104 mm - 4"</v>
          </cell>
          <cell r="D2420" t="str">
            <v>un</v>
          </cell>
          <cell r="E2420">
            <v>6934.44</v>
          </cell>
          <cell r="F2420">
            <v>11.5</v>
          </cell>
          <cell r="G2420">
            <v>6945.94</v>
          </cell>
          <cell r="H2420" t="str">
            <v>PINI</v>
          </cell>
        </row>
        <row r="2421">
          <cell r="B2421" t="str">
            <v>13.111.000200.SER</v>
          </cell>
          <cell r="C2421" t="str">
            <v>Luva de bronze bolsa x bolsa Ø 35 mm - 1 1/4"</v>
          </cell>
          <cell r="D2421" t="str">
            <v>un</v>
          </cell>
          <cell r="E2421">
            <v>19.09</v>
          </cell>
          <cell r="F2421">
            <v>9.5299999999999994</v>
          </cell>
          <cell r="G2421">
            <v>28.61</v>
          </cell>
          <cell r="H2421" t="str">
            <v>PINI</v>
          </cell>
        </row>
        <row r="2422">
          <cell r="B2422" t="str">
            <v>13.111.000201.SER</v>
          </cell>
          <cell r="C2422" t="str">
            <v>Luva de bronze bolsa x bolsa Ø 42 mm - 1 1/2"</v>
          </cell>
          <cell r="D2422" t="str">
            <v>un</v>
          </cell>
          <cell r="E2422">
            <v>28.21</v>
          </cell>
          <cell r="F2422">
            <v>9.5299999999999994</v>
          </cell>
          <cell r="G2422">
            <v>37.74</v>
          </cell>
          <cell r="H2422" t="str">
            <v>PINI</v>
          </cell>
        </row>
        <row r="2423">
          <cell r="B2423" t="str">
            <v>13.111.000202.SER</v>
          </cell>
          <cell r="C2423" t="str">
            <v>Luva de bronze bolsa x bolsa Ø 54 mm - 2"</v>
          </cell>
          <cell r="D2423" t="str">
            <v>un</v>
          </cell>
          <cell r="E2423">
            <v>45.54</v>
          </cell>
          <cell r="F2423">
            <v>9.5299999999999994</v>
          </cell>
          <cell r="G2423">
            <v>55.07</v>
          </cell>
          <cell r="H2423" t="str">
            <v>PINI</v>
          </cell>
        </row>
        <row r="2424">
          <cell r="B2424" t="str">
            <v>13.111.000203.SER</v>
          </cell>
          <cell r="C2424" t="str">
            <v>Luva de bronze bolsa x bolsa Ø 66 mm - 2 1/2"</v>
          </cell>
          <cell r="D2424" t="str">
            <v>un</v>
          </cell>
          <cell r="E2424">
            <v>126.57</v>
          </cell>
          <cell r="F2424">
            <v>11.17</v>
          </cell>
          <cell r="G2424">
            <v>137.74</v>
          </cell>
          <cell r="H2424" t="str">
            <v>PINI</v>
          </cell>
        </row>
        <row r="2425">
          <cell r="B2425" t="str">
            <v>13.111.000204.SER</v>
          </cell>
          <cell r="C2425" t="str">
            <v>Luva de bronze bolsa x bolsa Ø 79 mm - 3"</v>
          </cell>
          <cell r="D2425" t="str">
            <v>un</v>
          </cell>
          <cell r="E2425">
            <v>192.96</v>
          </cell>
          <cell r="F2425">
            <v>11.17</v>
          </cell>
          <cell r="G2425">
            <v>204.13</v>
          </cell>
          <cell r="H2425" t="str">
            <v>PINI</v>
          </cell>
        </row>
        <row r="2426">
          <cell r="B2426" t="str">
            <v>13.111.000205.SER</v>
          </cell>
          <cell r="C2426" t="str">
            <v>Luva de bronze bolsa x bolsa Ø 104 mm - 4"</v>
          </cell>
          <cell r="D2426" t="str">
            <v>un</v>
          </cell>
          <cell r="E2426">
            <v>280.77</v>
          </cell>
          <cell r="F2426">
            <v>13.8</v>
          </cell>
          <cell r="G2426">
            <v>294.56</v>
          </cell>
          <cell r="H2426" t="str">
            <v>PINI</v>
          </cell>
        </row>
        <row r="2427">
          <cell r="B2427" t="str">
            <v>13.111.000206.SER</v>
          </cell>
          <cell r="C2427" t="str">
            <v>Luva de cobre bolsa x bolsa Ø 15 mm - 1/2"</v>
          </cell>
          <cell r="D2427" t="str">
            <v>un</v>
          </cell>
          <cell r="E2427">
            <v>4.4800000000000004</v>
          </cell>
          <cell r="F2427">
            <v>5.91</v>
          </cell>
          <cell r="G2427">
            <v>10.39</v>
          </cell>
          <cell r="H2427" t="str">
            <v>PINI</v>
          </cell>
        </row>
        <row r="2428">
          <cell r="B2428" t="str">
            <v>13.111.000207.SER</v>
          </cell>
          <cell r="C2428" t="str">
            <v>Luva de cobre bolsa x bolsa Ø 22 mm - 3/4"</v>
          </cell>
          <cell r="D2428" t="str">
            <v>un</v>
          </cell>
          <cell r="E2428">
            <v>8.11</v>
          </cell>
          <cell r="F2428">
            <v>5.91</v>
          </cell>
          <cell r="G2428">
            <v>14.02</v>
          </cell>
          <cell r="H2428" t="str">
            <v>PINI</v>
          </cell>
        </row>
        <row r="2429">
          <cell r="B2429" t="str">
            <v>13.111.000208.SER</v>
          </cell>
          <cell r="C2429" t="str">
            <v>Luva de cobre bolsa x bolsa Ø 28 mm - 1"</v>
          </cell>
          <cell r="D2429" t="str">
            <v>un</v>
          </cell>
          <cell r="E2429">
            <v>14.62</v>
          </cell>
          <cell r="F2429">
            <v>5.91</v>
          </cell>
          <cell r="G2429">
            <v>20.54</v>
          </cell>
          <cell r="H2429" t="str">
            <v>PINI</v>
          </cell>
        </row>
        <row r="2430">
          <cell r="B2430" t="str">
            <v>13.111.000230.SER</v>
          </cell>
          <cell r="C2430" t="str">
            <v>Tampão de bronze bolsa Ø 35 mm - 1 1/4"</v>
          </cell>
          <cell r="D2430" t="str">
            <v>un</v>
          </cell>
          <cell r="E2430">
            <v>33.71</v>
          </cell>
          <cell r="F2430">
            <v>3.94</v>
          </cell>
          <cell r="G2430">
            <v>37.65</v>
          </cell>
          <cell r="H2430" t="str">
            <v>PINI</v>
          </cell>
        </row>
        <row r="2431">
          <cell r="B2431" t="str">
            <v>13.111.000231.SER</v>
          </cell>
          <cell r="C2431" t="str">
            <v>Tampão de bronze bolsa Ø 42 mm - 1 1/2"</v>
          </cell>
          <cell r="D2431" t="str">
            <v>un</v>
          </cell>
          <cell r="E2431">
            <v>39.229999999999997</v>
          </cell>
          <cell r="F2431">
            <v>3.94</v>
          </cell>
          <cell r="G2431">
            <v>43.17</v>
          </cell>
          <cell r="H2431" t="str">
            <v>PINI</v>
          </cell>
        </row>
        <row r="2432">
          <cell r="B2432" t="str">
            <v>13.111.000232.SER</v>
          </cell>
          <cell r="C2432" t="str">
            <v>Tampão de bronze bolsa Ø 54 mm - 2"</v>
          </cell>
          <cell r="D2432" t="str">
            <v>un</v>
          </cell>
          <cell r="E2432">
            <v>58.31</v>
          </cell>
          <cell r="F2432">
            <v>3.94</v>
          </cell>
          <cell r="G2432">
            <v>62.25</v>
          </cell>
          <cell r="H2432" t="str">
            <v>PINI</v>
          </cell>
        </row>
        <row r="2433">
          <cell r="B2433" t="str">
            <v>13.111.000233.SER</v>
          </cell>
          <cell r="C2433" t="str">
            <v>Tampão de bronze bolsa Ø 66 mm - 2 1/2"</v>
          </cell>
          <cell r="D2433" t="str">
            <v>un</v>
          </cell>
          <cell r="E2433">
            <v>118.92</v>
          </cell>
          <cell r="F2433">
            <v>4.5999999999999996</v>
          </cell>
          <cell r="G2433">
            <v>123.52</v>
          </cell>
          <cell r="H2433" t="str">
            <v>PINI</v>
          </cell>
        </row>
        <row r="2434">
          <cell r="B2434" t="str">
            <v>13.111.000234.SER</v>
          </cell>
          <cell r="C2434" t="str">
            <v>Tampão de cobre bolsa Ø 15 mm - 1/2"</v>
          </cell>
          <cell r="D2434" t="str">
            <v>un</v>
          </cell>
          <cell r="E2434">
            <v>3.58</v>
          </cell>
          <cell r="F2434">
            <v>2.46</v>
          </cell>
          <cell r="G2434">
            <v>6.04</v>
          </cell>
          <cell r="H2434" t="str">
            <v>PINI</v>
          </cell>
        </row>
        <row r="2435">
          <cell r="B2435" t="str">
            <v>13.111.000235.SER</v>
          </cell>
          <cell r="C2435" t="str">
            <v>Tampão de cobre bolsa Ø 22 mm - 3/4"</v>
          </cell>
          <cell r="D2435" t="str">
            <v>un</v>
          </cell>
          <cell r="E2435">
            <v>6.72</v>
          </cell>
          <cell r="F2435">
            <v>2.46</v>
          </cell>
          <cell r="G2435">
            <v>9.18</v>
          </cell>
          <cell r="H2435" t="str">
            <v>PINI</v>
          </cell>
        </row>
        <row r="2436">
          <cell r="B2436" t="str">
            <v>13.111.000236.SER</v>
          </cell>
          <cell r="C2436" t="str">
            <v>Tampão de cobre bolsa Ø 28 mm - 1"</v>
          </cell>
          <cell r="D2436" t="str">
            <v>un</v>
          </cell>
          <cell r="E2436">
            <v>10.16</v>
          </cell>
          <cell r="F2436">
            <v>2.46</v>
          </cell>
          <cell r="G2436">
            <v>12.63</v>
          </cell>
          <cell r="H2436" t="str">
            <v>PINI</v>
          </cell>
        </row>
        <row r="2437">
          <cell r="B2437" t="str">
            <v>13.111.000250.SER</v>
          </cell>
          <cell r="C2437" t="str">
            <v>Tê de bronze bolsa x bolsa Ø 35 mm - 1 1/4"</v>
          </cell>
          <cell r="D2437" t="str">
            <v>un</v>
          </cell>
          <cell r="E2437">
            <v>41.48</v>
          </cell>
          <cell r="F2437">
            <v>11.17</v>
          </cell>
          <cell r="G2437">
            <v>52.65</v>
          </cell>
          <cell r="H2437" t="str">
            <v>PINI</v>
          </cell>
        </row>
        <row r="2438">
          <cell r="B2438" t="str">
            <v>13.111.000251.SER</v>
          </cell>
          <cell r="C2438" t="str">
            <v>Tê de bronze bolsa x bolsa Ø 42 mm - 1 1/2"</v>
          </cell>
          <cell r="D2438" t="str">
            <v>un</v>
          </cell>
          <cell r="E2438">
            <v>58.63</v>
          </cell>
          <cell r="F2438">
            <v>11.17</v>
          </cell>
          <cell r="G2438">
            <v>69.8</v>
          </cell>
          <cell r="H2438" t="str">
            <v>PINI</v>
          </cell>
        </row>
        <row r="2439">
          <cell r="B2439" t="str">
            <v>13.111.000252.SER</v>
          </cell>
          <cell r="C2439" t="str">
            <v>Tê de bronze bolsa x bolsa Ø 54 mm - 2"</v>
          </cell>
          <cell r="D2439" t="str">
            <v>un</v>
          </cell>
          <cell r="E2439">
            <v>125.95</v>
          </cell>
          <cell r="F2439">
            <v>11.17</v>
          </cell>
          <cell r="G2439">
            <v>137.12</v>
          </cell>
          <cell r="H2439" t="str">
            <v>PINI</v>
          </cell>
        </row>
        <row r="2440">
          <cell r="B2440" t="str">
            <v>13.111.000253.SER</v>
          </cell>
          <cell r="C2440" t="str">
            <v>Tê de bronze bolsa x bolsa Ø 66 mm - 2 1/2"</v>
          </cell>
          <cell r="D2440" t="str">
            <v>un</v>
          </cell>
          <cell r="E2440">
            <v>296.73</v>
          </cell>
          <cell r="F2440">
            <v>13.47</v>
          </cell>
          <cell r="G2440">
            <v>310.2</v>
          </cell>
          <cell r="H2440" t="str">
            <v>PINI</v>
          </cell>
        </row>
        <row r="2441">
          <cell r="B2441" t="str">
            <v>13.111.000254.SER</v>
          </cell>
          <cell r="C2441" t="str">
            <v>Tê de bronze bolsa x bolsa Ø 79 mm - 3"</v>
          </cell>
          <cell r="D2441" t="str">
            <v>un</v>
          </cell>
          <cell r="E2441">
            <v>462.65</v>
          </cell>
          <cell r="F2441">
            <v>13.47</v>
          </cell>
          <cell r="G2441">
            <v>476.12</v>
          </cell>
          <cell r="H2441" t="str">
            <v>PINI</v>
          </cell>
        </row>
        <row r="2442">
          <cell r="B2442" t="str">
            <v>13.111.000255.SER</v>
          </cell>
          <cell r="C2442" t="str">
            <v>Tê de bronze bolsa x bolsa Ø 104 mm - 4"</v>
          </cell>
          <cell r="D2442" t="str">
            <v>un</v>
          </cell>
          <cell r="E2442">
            <v>1006.92</v>
          </cell>
          <cell r="F2442">
            <v>16.760000000000002</v>
          </cell>
          <cell r="G2442">
            <v>1023.67</v>
          </cell>
          <cell r="H2442" t="str">
            <v>PINI</v>
          </cell>
        </row>
        <row r="2443">
          <cell r="B2443" t="str">
            <v>13.111.000256.SER</v>
          </cell>
          <cell r="C2443" t="str">
            <v>Tê de bronze com rosca fêmea central bolsa x bolsa Ø 15 x 1/2" x 15 mm</v>
          </cell>
          <cell r="D2443" t="str">
            <v>un</v>
          </cell>
          <cell r="E2443">
            <v>13.52</v>
          </cell>
          <cell r="F2443">
            <v>11.17</v>
          </cell>
          <cell r="G2443">
            <v>24.69</v>
          </cell>
          <cell r="H2443" t="str">
            <v>PINI</v>
          </cell>
        </row>
        <row r="2444">
          <cell r="B2444" t="str">
            <v>13.111.000257.SER</v>
          </cell>
          <cell r="C2444" t="str">
            <v>Tê de bronze com rosca fêmea central bolsa x bolsa Ø 22 x 3/4" x 22 mm</v>
          </cell>
          <cell r="D2444" t="str">
            <v>un</v>
          </cell>
          <cell r="E2444">
            <v>27.43</v>
          </cell>
          <cell r="F2444">
            <v>11.17</v>
          </cell>
          <cell r="G2444">
            <v>38.6</v>
          </cell>
          <cell r="H2444" t="str">
            <v>PINI</v>
          </cell>
        </row>
        <row r="2445">
          <cell r="B2445" t="str">
            <v>13.111.000258.SER</v>
          </cell>
          <cell r="C2445" t="str">
            <v>Tê de bronze de redução com rosca fêmea central bolsa x bolsa Ø 22 x 1/2" x 22 mm</v>
          </cell>
          <cell r="D2445" t="str">
            <v>un</v>
          </cell>
          <cell r="E2445">
            <v>15.86</v>
          </cell>
          <cell r="F2445">
            <v>11.17</v>
          </cell>
          <cell r="G2445">
            <v>27.03</v>
          </cell>
          <cell r="H2445" t="str">
            <v>PINI</v>
          </cell>
        </row>
        <row r="2446">
          <cell r="B2446" t="str">
            <v>13.111.000259.SER</v>
          </cell>
          <cell r="C2446" t="str">
            <v>Tê de bronze de redução com rosca fêmea central bolsa x bolsa Ø 54 x 1" x 54 mm</v>
          </cell>
          <cell r="D2446" t="str">
            <v>un</v>
          </cell>
          <cell r="E2446">
            <v>91.34</v>
          </cell>
          <cell r="F2446">
            <v>18.399999999999999</v>
          </cell>
          <cell r="G2446">
            <v>109.74</v>
          </cell>
          <cell r="H2446" t="str">
            <v>PINI</v>
          </cell>
        </row>
        <row r="2447">
          <cell r="B2447" t="str">
            <v>13.111.000280.SER</v>
          </cell>
          <cell r="C2447" t="str">
            <v>Tê de cobre bolsa x bolsa Ø 15 mm - 1/2"</v>
          </cell>
          <cell r="D2447" t="str">
            <v>un</v>
          </cell>
          <cell r="E2447">
            <v>8.48</v>
          </cell>
          <cell r="F2447">
            <v>6.57</v>
          </cell>
          <cell r="G2447">
            <v>15.05</v>
          </cell>
          <cell r="H2447" t="str">
            <v>PINI</v>
          </cell>
        </row>
        <row r="2448">
          <cell r="B2448" t="str">
            <v>13.111.000281.SER</v>
          </cell>
          <cell r="C2448" t="str">
            <v>Tê de cobre bolsa x bolsa Ø 22 mm - 3/4"</v>
          </cell>
          <cell r="D2448" t="str">
            <v>un</v>
          </cell>
          <cell r="E2448">
            <v>18.28</v>
          </cell>
          <cell r="F2448">
            <v>6.57</v>
          </cell>
          <cell r="G2448">
            <v>24.85</v>
          </cell>
          <cell r="H2448" t="str">
            <v>PINI</v>
          </cell>
        </row>
        <row r="2449">
          <cell r="B2449" t="str">
            <v>13.111.000282.SER</v>
          </cell>
          <cell r="C2449" t="str">
            <v>Tê de cobre bolsa x bolsa Ø 28 mm - 1"</v>
          </cell>
          <cell r="D2449" t="str">
            <v>un</v>
          </cell>
          <cell r="E2449">
            <v>29.31</v>
          </cell>
          <cell r="F2449">
            <v>6.57</v>
          </cell>
          <cell r="G2449">
            <v>35.880000000000003</v>
          </cell>
          <cell r="H2449" t="str">
            <v>PINI</v>
          </cell>
        </row>
        <row r="2450">
          <cell r="B2450" t="str">
            <v>13.111.000283.SER</v>
          </cell>
          <cell r="C2450" t="str">
            <v>Tê de cobre e bronze de redução central bolsa x bolsa Ø 22 x 15 x 22 mm</v>
          </cell>
          <cell r="D2450" t="str">
            <v>un</v>
          </cell>
          <cell r="E2450">
            <v>11.64</v>
          </cell>
          <cell r="F2450">
            <v>11.17</v>
          </cell>
          <cell r="G2450">
            <v>22.81</v>
          </cell>
          <cell r="H2450" t="str">
            <v>PINI</v>
          </cell>
        </row>
        <row r="2451">
          <cell r="B2451" t="str">
            <v>13.111.000284.SER</v>
          </cell>
          <cell r="C2451" t="str">
            <v>Tê de cobre e bronze de redução central bolsa x bolsa Ø 28 x 15 x 28 mm</v>
          </cell>
          <cell r="D2451" t="str">
            <v>un</v>
          </cell>
          <cell r="E2451">
            <v>18.670000000000002</v>
          </cell>
          <cell r="F2451">
            <v>11.17</v>
          </cell>
          <cell r="G2451">
            <v>29.84</v>
          </cell>
          <cell r="H2451" t="str">
            <v>PINI</v>
          </cell>
        </row>
        <row r="2452">
          <cell r="B2452" t="str">
            <v>13.111.000285.SER</v>
          </cell>
          <cell r="C2452" t="str">
            <v>Tê de cobre e bronze de redução central bolsa x bolsa Ø 28 x 22 x 28 mm</v>
          </cell>
          <cell r="D2452" t="str">
            <v>un</v>
          </cell>
          <cell r="E2452">
            <v>18.670000000000002</v>
          </cell>
          <cell r="F2452">
            <v>11.17</v>
          </cell>
          <cell r="G2452">
            <v>29.84</v>
          </cell>
          <cell r="H2452" t="str">
            <v>PINI</v>
          </cell>
        </row>
        <row r="2453">
          <cell r="B2453" t="str">
            <v>13.111.000286.SER</v>
          </cell>
          <cell r="C2453" t="str">
            <v>Tê de cobre e bronze de redução central bolsa x bolsa Ø 35 x 15 x 35 mm</v>
          </cell>
          <cell r="D2453" t="str">
            <v>un</v>
          </cell>
          <cell r="E2453">
            <v>16.66</v>
          </cell>
          <cell r="F2453">
            <v>18.399999999999999</v>
          </cell>
          <cell r="G2453">
            <v>35.049999999999997</v>
          </cell>
          <cell r="H2453" t="str">
            <v>PINI</v>
          </cell>
        </row>
        <row r="2454">
          <cell r="B2454" t="str">
            <v>13.111.000287.SER</v>
          </cell>
          <cell r="C2454" t="str">
            <v>Tê de cobre e bronze de redução central bolsa x bolsa Ø 35 x 22 x 35 mm</v>
          </cell>
          <cell r="D2454" t="str">
            <v>un</v>
          </cell>
          <cell r="E2454">
            <v>19.47</v>
          </cell>
          <cell r="F2454">
            <v>18.399999999999999</v>
          </cell>
          <cell r="G2454">
            <v>37.869999999999997</v>
          </cell>
          <cell r="H2454" t="str">
            <v>PINI</v>
          </cell>
        </row>
        <row r="2455">
          <cell r="B2455" t="str">
            <v>13.111.000288.SER</v>
          </cell>
          <cell r="C2455" t="str">
            <v>Tê de cobre e bronze de redução central bolsa x bolsa Ø 35 x 28 x 35 mm</v>
          </cell>
          <cell r="D2455" t="str">
            <v>un</v>
          </cell>
          <cell r="E2455">
            <v>21.7</v>
          </cell>
          <cell r="F2455">
            <v>18.399999999999999</v>
          </cell>
          <cell r="G2455">
            <v>40.1</v>
          </cell>
          <cell r="H2455" t="str">
            <v>PINI</v>
          </cell>
        </row>
        <row r="2456">
          <cell r="B2456" t="str">
            <v>13.111.000289.SER</v>
          </cell>
          <cell r="C2456" t="str">
            <v>Tê de cobre e bronze de redução central bolsa x bolsa Ø 42 x 15 x 42 mm</v>
          </cell>
          <cell r="D2456" t="str">
            <v>un</v>
          </cell>
          <cell r="E2456">
            <v>20.93</v>
          </cell>
          <cell r="F2456">
            <v>18.399999999999999</v>
          </cell>
          <cell r="G2456">
            <v>39.33</v>
          </cell>
          <cell r="H2456" t="str">
            <v>PINI</v>
          </cell>
        </row>
        <row r="2457">
          <cell r="B2457" t="str">
            <v>13.111.000290.SER</v>
          </cell>
          <cell r="C2457" t="str">
            <v>Tê de cobre e bronze de redução central bolsa x bolsa Ø 42 x 22 x 42 mm</v>
          </cell>
          <cell r="D2457" t="str">
            <v>un</v>
          </cell>
          <cell r="E2457">
            <v>30.52</v>
          </cell>
          <cell r="F2457">
            <v>18.399999999999999</v>
          </cell>
          <cell r="G2457">
            <v>48.92</v>
          </cell>
          <cell r="H2457" t="str">
            <v>PINI</v>
          </cell>
        </row>
        <row r="2458">
          <cell r="B2458" t="str">
            <v>13.111.000291.SER</v>
          </cell>
          <cell r="C2458" t="str">
            <v>Tê de cobre e bronze de redução central bolsa x bolsa Ø 42 x 28 x 42 mm</v>
          </cell>
          <cell r="D2458" t="str">
            <v>un</v>
          </cell>
          <cell r="E2458">
            <v>34.14</v>
          </cell>
          <cell r="F2458">
            <v>18.399999999999999</v>
          </cell>
          <cell r="G2458">
            <v>52.54</v>
          </cell>
          <cell r="H2458" t="str">
            <v>PINI</v>
          </cell>
        </row>
        <row r="2459">
          <cell r="B2459" t="str">
            <v>13.111.000292.SER</v>
          </cell>
          <cell r="C2459" t="str">
            <v>Tê de cobre e bronze de redução central bolsa x bolsa Ø 42 x 35 x 42 mm</v>
          </cell>
          <cell r="D2459" t="str">
            <v>un</v>
          </cell>
          <cell r="E2459">
            <v>38.19</v>
          </cell>
          <cell r="F2459">
            <v>18.399999999999999</v>
          </cell>
          <cell r="G2459">
            <v>56.59</v>
          </cell>
          <cell r="H2459" t="str">
            <v>PINI</v>
          </cell>
        </row>
        <row r="2460">
          <cell r="B2460" t="str">
            <v>13.111.000293.SER</v>
          </cell>
          <cell r="C2460" t="str">
            <v>Tê de cobre e bronze de redução central bolsa x bolsa Ø 54 x 15 x 54 mm</v>
          </cell>
          <cell r="D2460" t="str">
            <v>un</v>
          </cell>
          <cell r="E2460">
            <v>34.659999999999997</v>
          </cell>
          <cell r="F2460">
            <v>18.399999999999999</v>
          </cell>
          <cell r="G2460">
            <v>53.06</v>
          </cell>
          <cell r="H2460" t="str">
            <v>PINI</v>
          </cell>
        </row>
        <row r="2461">
          <cell r="B2461" t="str">
            <v>13.111.000294.SER</v>
          </cell>
          <cell r="C2461" t="str">
            <v>Tê de cobre e bronze de redução central bolsa x bolsa Ø 54 x 22 x 54 mm</v>
          </cell>
          <cell r="D2461" t="str">
            <v>un</v>
          </cell>
          <cell r="E2461">
            <v>58.97</v>
          </cell>
          <cell r="F2461">
            <v>18.399999999999999</v>
          </cell>
          <cell r="G2461">
            <v>77.37</v>
          </cell>
          <cell r="H2461" t="str">
            <v>PINI</v>
          </cell>
        </row>
        <row r="2462">
          <cell r="B2462" t="str">
            <v>13.111.000295.SER</v>
          </cell>
          <cell r="C2462" t="str">
            <v>Tê de cobre e bronze de redução central bolsa x bolsa Ø 54 x 28 x 54 mm</v>
          </cell>
          <cell r="D2462" t="str">
            <v>un</v>
          </cell>
          <cell r="E2462">
            <v>41.56</v>
          </cell>
          <cell r="F2462">
            <v>18.399999999999999</v>
          </cell>
          <cell r="G2462">
            <v>59.95</v>
          </cell>
          <cell r="H2462" t="str">
            <v>PINI</v>
          </cell>
        </row>
        <row r="2463">
          <cell r="B2463" t="str">
            <v>13.111.000296.SER</v>
          </cell>
          <cell r="C2463" t="str">
            <v>Tê de cobre e bronze de redução central bolsa x bolsa Ø 54 x 35 x 54 mm</v>
          </cell>
          <cell r="D2463" t="str">
            <v>un</v>
          </cell>
          <cell r="E2463">
            <v>40.43</v>
          </cell>
          <cell r="F2463">
            <v>18.399999999999999</v>
          </cell>
          <cell r="G2463">
            <v>58.83</v>
          </cell>
          <cell r="H2463" t="str">
            <v>PINI</v>
          </cell>
        </row>
        <row r="2464">
          <cell r="B2464" t="str">
            <v>13.111.000297.SER</v>
          </cell>
          <cell r="C2464" t="str">
            <v>Tê de cobre e bronze de redução central bolsa x bolsa Ø 54 x 42 x 54 mm</v>
          </cell>
          <cell r="D2464" t="str">
            <v>un</v>
          </cell>
          <cell r="E2464">
            <v>68.239999999999995</v>
          </cell>
          <cell r="F2464">
            <v>18.399999999999999</v>
          </cell>
          <cell r="G2464">
            <v>86.64</v>
          </cell>
          <cell r="H2464" t="str">
            <v>PINI</v>
          </cell>
        </row>
        <row r="2465">
          <cell r="B2465" t="str">
            <v>13.111.000298.SER</v>
          </cell>
          <cell r="C2465" t="str">
            <v>Tê de cobre e bronze redução lateral bolsa x bolsa Ø 22 x 15 x 15 mm</v>
          </cell>
          <cell r="D2465" t="str">
            <v>un</v>
          </cell>
          <cell r="E2465">
            <v>19.760000000000002</v>
          </cell>
          <cell r="F2465">
            <v>11.17</v>
          </cell>
          <cell r="G2465">
            <v>30.93</v>
          </cell>
          <cell r="H2465" t="str">
            <v>PINI</v>
          </cell>
        </row>
        <row r="2466">
          <cell r="B2466" t="str">
            <v>13.111.000299.SER</v>
          </cell>
          <cell r="C2466" t="str">
            <v>Tê de cobre e bronze redução lateral bolsa x bolsa Ø 22 x 15 x 22 mm</v>
          </cell>
          <cell r="D2466" t="str">
            <v>un</v>
          </cell>
          <cell r="E2466">
            <v>20.68</v>
          </cell>
          <cell r="F2466">
            <v>11.17</v>
          </cell>
          <cell r="G2466">
            <v>31.85</v>
          </cell>
          <cell r="H2466" t="str">
            <v>PINI</v>
          </cell>
        </row>
        <row r="2467">
          <cell r="B2467" t="str">
            <v>13.111.000300.SER</v>
          </cell>
          <cell r="C2467" t="str">
            <v>Tê de cobre e bronze redução lateral bolsa x bolsa Ø 28 x 22 x 22 mm</v>
          </cell>
          <cell r="D2467" t="str">
            <v>un</v>
          </cell>
          <cell r="E2467">
            <v>34.130000000000003</v>
          </cell>
          <cell r="F2467">
            <v>11.17</v>
          </cell>
          <cell r="G2467">
            <v>45.3</v>
          </cell>
          <cell r="H2467" t="str">
            <v>PINI</v>
          </cell>
        </row>
        <row r="2468">
          <cell r="B2468" t="str">
            <v>13.111.000301.SER</v>
          </cell>
          <cell r="C2468" t="str">
            <v>Tê de cobre e bronze redução lateral bolsa x bolsa Ø 28 x 22 x 28 mm</v>
          </cell>
          <cell r="D2468" t="str">
            <v>un</v>
          </cell>
          <cell r="E2468">
            <v>34.130000000000003</v>
          </cell>
          <cell r="F2468">
            <v>11.17</v>
          </cell>
          <cell r="G2468">
            <v>45.3</v>
          </cell>
          <cell r="H2468" t="str">
            <v>PINI</v>
          </cell>
        </row>
        <row r="2469">
          <cell r="B2469" t="str">
            <v>13.111.000320.SER</v>
          </cell>
          <cell r="C2469" t="str">
            <v>União de bronze bolsa x bolsa Ø 35 mm - 1 1/4"</v>
          </cell>
          <cell r="D2469" t="str">
            <v>un</v>
          </cell>
          <cell r="E2469">
            <v>63.53</v>
          </cell>
          <cell r="F2469">
            <v>7.89</v>
          </cell>
          <cell r="G2469">
            <v>71.42</v>
          </cell>
          <cell r="H2469" t="str">
            <v>PINI</v>
          </cell>
        </row>
        <row r="2470">
          <cell r="B2470" t="str">
            <v>13.111.000321.SER</v>
          </cell>
          <cell r="C2470" t="str">
            <v>União de bronze bolsa x bolsa Ø 42 mm - 1 1/2"</v>
          </cell>
          <cell r="D2470" t="str">
            <v>un</v>
          </cell>
          <cell r="E2470">
            <v>84.21</v>
          </cell>
          <cell r="F2470">
            <v>7.89</v>
          </cell>
          <cell r="G2470">
            <v>92.09</v>
          </cell>
          <cell r="H2470" t="str">
            <v>PINI</v>
          </cell>
        </row>
        <row r="2471">
          <cell r="B2471" t="str">
            <v>13.111.000322.SER</v>
          </cell>
          <cell r="C2471" t="str">
            <v>União de bronze bolsa x bolsa Ø 54 mm - 2"</v>
          </cell>
          <cell r="D2471" t="str">
            <v>un</v>
          </cell>
          <cell r="E2471">
            <v>142.54</v>
          </cell>
          <cell r="F2471">
            <v>7.89</v>
          </cell>
          <cell r="G2471">
            <v>150.41999999999999</v>
          </cell>
          <cell r="H2471" t="str">
            <v>PINI</v>
          </cell>
        </row>
        <row r="2472">
          <cell r="B2472" t="str">
            <v>13.111.000323.SER</v>
          </cell>
          <cell r="C2472" t="str">
            <v>União de bronze bolsa x bolsa Ø 66 mm - 2 1/2"</v>
          </cell>
          <cell r="D2472" t="str">
            <v>un</v>
          </cell>
          <cell r="E2472">
            <v>307.13</v>
          </cell>
          <cell r="F2472">
            <v>9.1999999999999993</v>
          </cell>
          <cell r="G2472">
            <v>316.32</v>
          </cell>
          <cell r="H2472" t="str">
            <v>PINI</v>
          </cell>
        </row>
        <row r="2473">
          <cell r="B2473" t="str">
            <v>13.111.000324.SER</v>
          </cell>
          <cell r="C2473" t="str">
            <v>União de bronze bolsa x bolsa Ø 79 mm - 3"</v>
          </cell>
          <cell r="D2473" t="str">
            <v>un</v>
          </cell>
          <cell r="E2473">
            <v>696.07</v>
          </cell>
          <cell r="F2473">
            <v>9.1999999999999993</v>
          </cell>
          <cell r="G2473">
            <v>705.27</v>
          </cell>
          <cell r="H2473" t="str">
            <v>PINI</v>
          </cell>
        </row>
        <row r="2474">
          <cell r="B2474" t="str">
            <v>13.111.000325.SER</v>
          </cell>
          <cell r="C2474" t="str">
            <v>União de bronze bolsa x bolsa Ø 104 mm - 4"</v>
          </cell>
          <cell r="D2474" t="str">
            <v>un</v>
          </cell>
          <cell r="E2474">
            <v>930.23</v>
          </cell>
          <cell r="F2474">
            <v>9.1999999999999993</v>
          </cell>
          <cell r="G2474">
            <v>939.43</v>
          </cell>
          <cell r="H2474" t="str">
            <v>PINI</v>
          </cell>
        </row>
        <row r="2475">
          <cell r="B2475" t="str">
            <v>13.111.000326.SER</v>
          </cell>
          <cell r="C2475" t="str">
            <v>União de cobre bolsa x bolsa Ø 15 mm - 1/2"</v>
          </cell>
          <cell r="D2475" t="str">
            <v>un</v>
          </cell>
          <cell r="E2475">
            <v>29.19</v>
          </cell>
          <cell r="F2475">
            <v>4.93</v>
          </cell>
          <cell r="G2475">
            <v>34.119999999999997</v>
          </cell>
          <cell r="H2475" t="str">
            <v>PINI</v>
          </cell>
        </row>
        <row r="2476">
          <cell r="B2476" t="str">
            <v>13.111.000327.SER</v>
          </cell>
          <cell r="C2476" t="str">
            <v>União de cobre bolsa x bolsa Ø 22 mm - 3/4"</v>
          </cell>
          <cell r="D2476" t="str">
            <v>un</v>
          </cell>
          <cell r="E2476">
            <v>35.49</v>
          </cell>
          <cell r="F2476">
            <v>4.93</v>
          </cell>
          <cell r="G2476">
            <v>40.42</v>
          </cell>
          <cell r="H2476" t="str">
            <v>PINI</v>
          </cell>
        </row>
        <row r="2477">
          <cell r="B2477" t="str">
            <v>13.111.000328.SER</v>
          </cell>
          <cell r="C2477" t="str">
            <v>União de cobre bolsa x bolsa Ø 28 mm - 1"</v>
          </cell>
          <cell r="D2477" t="str">
            <v>un</v>
          </cell>
          <cell r="E2477">
            <v>54.35</v>
          </cell>
          <cell r="F2477">
            <v>4.93</v>
          </cell>
          <cell r="G2477">
            <v>59.28</v>
          </cell>
          <cell r="H2477" t="str">
            <v>PINI</v>
          </cell>
        </row>
        <row r="2478">
          <cell r="B2478">
            <v>0</v>
          </cell>
          <cell r="C2478">
            <v>0</v>
          </cell>
          <cell r="D2478">
            <v>0</v>
          </cell>
          <cell r="E2478">
            <v>0</v>
          </cell>
          <cell r="F2478">
            <v>0</v>
          </cell>
          <cell r="G2478">
            <v>0</v>
          </cell>
          <cell r="H2478" t="str">
            <v>PINI</v>
          </cell>
        </row>
        <row r="2479">
          <cell r="B2479" t="str">
            <v>13.113</v>
          </cell>
          <cell r="C2479" t="str">
            <v>Tubos e conexões em ferro fundido</v>
          </cell>
          <cell r="D2479">
            <v>0</v>
          </cell>
          <cell r="E2479">
            <v>0</v>
          </cell>
          <cell r="F2479">
            <v>0</v>
          </cell>
          <cell r="G2479">
            <v>0</v>
          </cell>
          <cell r="H2479" t="str">
            <v>PINI</v>
          </cell>
        </row>
        <row r="2480">
          <cell r="B2480" t="str">
            <v>13.113.000010.SER</v>
          </cell>
          <cell r="C2480" t="str">
            <v>Tubo de ferro fundido Ø 50 mm - 2"</v>
          </cell>
          <cell r="D2480" t="str">
            <v>m</v>
          </cell>
          <cell r="E2480">
            <v>205.44</v>
          </cell>
          <cell r="F2480">
            <v>3.61</v>
          </cell>
          <cell r="G2480">
            <v>209.05</v>
          </cell>
          <cell r="H2480" t="str">
            <v>PINI</v>
          </cell>
        </row>
        <row r="2481">
          <cell r="B2481" t="str">
            <v>13.113.000011.SER</v>
          </cell>
          <cell r="C2481" t="str">
            <v>Tubo de ferro fundido Ø 75 mm - 3"</v>
          </cell>
          <cell r="D2481" t="str">
            <v>m</v>
          </cell>
          <cell r="E2481">
            <v>306.19</v>
          </cell>
          <cell r="F2481">
            <v>3.94</v>
          </cell>
          <cell r="G2481">
            <v>310.13</v>
          </cell>
          <cell r="H2481" t="str">
            <v>PINI</v>
          </cell>
        </row>
        <row r="2482">
          <cell r="B2482" t="str">
            <v>13.113.000012.SER</v>
          </cell>
          <cell r="C2482" t="str">
            <v>Tubo de ferro fundido Ø 100 mm - 4"</v>
          </cell>
          <cell r="D2482" t="str">
            <v>m</v>
          </cell>
          <cell r="E2482">
            <v>355.42</v>
          </cell>
          <cell r="F2482">
            <v>4.93</v>
          </cell>
          <cell r="G2482">
            <v>360.35</v>
          </cell>
          <cell r="H2482" t="str">
            <v>PINI</v>
          </cell>
        </row>
        <row r="2483">
          <cell r="B2483" t="str">
            <v>13.113.000013.SER</v>
          </cell>
          <cell r="C2483" t="str">
            <v>Tubo de ferro fundido Ø 150 mm - 6"</v>
          </cell>
          <cell r="D2483" t="str">
            <v>m</v>
          </cell>
          <cell r="E2483">
            <v>509.55</v>
          </cell>
          <cell r="F2483">
            <v>5.59</v>
          </cell>
          <cell r="G2483">
            <v>515.13</v>
          </cell>
          <cell r="H2483" t="str">
            <v>PINI</v>
          </cell>
        </row>
        <row r="2484">
          <cell r="B2484" t="str">
            <v>13.113.000014.SER</v>
          </cell>
          <cell r="C2484" t="str">
            <v>Bucha de redução de ferro fundido junta elástica Ø 75 x 50 mm - 3 x 2"</v>
          </cell>
          <cell r="D2484" t="str">
            <v>un</v>
          </cell>
          <cell r="E2484">
            <v>86.06</v>
          </cell>
          <cell r="F2484">
            <v>3.29</v>
          </cell>
          <cell r="G2484">
            <v>89.35</v>
          </cell>
          <cell r="H2484" t="str">
            <v>PINI</v>
          </cell>
        </row>
        <row r="2485">
          <cell r="B2485" t="str">
            <v>13.113.000015.SER</v>
          </cell>
          <cell r="C2485" t="str">
            <v>Bucha de redução de ferro fundido junta elástica Ø 100 x 75 mm - 4 x 3"</v>
          </cell>
          <cell r="D2485" t="str">
            <v>un</v>
          </cell>
          <cell r="E2485">
            <v>102.14</v>
          </cell>
          <cell r="F2485">
            <v>4.2699999999999996</v>
          </cell>
          <cell r="G2485">
            <v>106.41</v>
          </cell>
          <cell r="H2485" t="str">
            <v>PINI</v>
          </cell>
        </row>
        <row r="2486">
          <cell r="B2486" t="str">
            <v>13.113.000016.SER</v>
          </cell>
          <cell r="C2486" t="str">
            <v>Bucha de redução de ferro fundido junta elástica Ø 150 x 100 mm - 6 x 4"</v>
          </cell>
          <cell r="D2486" t="str">
            <v>un</v>
          </cell>
          <cell r="E2486">
            <v>341.58</v>
          </cell>
          <cell r="F2486">
            <v>4.93</v>
          </cell>
          <cell r="G2486">
            <v>346.51</v>
          </cell>
          <cell r="H2486" t="str">
            <v>PINI</v>
          </cell>
        </row>
        <row r="2487">
          <cell r="B2487" t="str">
            <v>13.113.000030.SER</v>
          </cell>
          <cell r="C2487" t="str">
            <v>Joelho 45° de ferro fundido junta elástica Ø 50 mm - 2"</v>
          </cell>
          <cell r="D2487" t="str">
            <v>un</v>
          </cell>
          <cell r="E2487">
            <v>92.66</v>
          </cell>
          <cell r="F2487">
            <v>3.29</v>
          </cell>
          <cell r="G2487">
            <v>95.95</v>
          </cell>
          <cell r="H2487" t="str">
            <v>PINI</v>
          </cell>
        </row>
        <row r="2488">
          <cell r="B2488" t="str">
            <v>13.113.000031.SER</v>
          </cell>
          <cell r="C2488" t="str">
            <v>Joelho 45° de ferro fundido junta elástica Ø 75 mm - 3"</v>
          </cell>
          <cell r="D2488" t="str">
            <v>un</v>
          </cell>
          <cell r="E2488">
            <v>120.1</v>
          </cell>
          <cell r="F2488">
            <v>3.61</v>
          </cell>
          <cell r="G2488">
            <v>123.72</v>
          </cell>
          <cell r="H2488" t="str">
            <v>PINI</v>
          </cell>
        </row>
        <row r="2489">
          <cell r="B2489" t="str">
            <v>13.113.000032.SER</v>
          </cell>
          <cell r="C2489" t="str">
            <v>Joelho 45° de ferro fundido junta elástica Ø 100 mm - 4"</v>
          </cell>
          <cell r="D2489" t="str">
            <v>un</v>
          </cell>
          <cell r="E2489">
            <v>204.42</v>
          </cell>
          <cell r="F2489">
            <v>4.5999999999999996</v>
          </cell>
          <cell r="G2489">
            <v>209.02</v>
          </cell>
          <cell r="H2489" t="str">
            <v>PINI</v>
          </cell>
        </row>
        <row r="2490">
          <cell r="B2490" t="str">
            <v>13.113.000033.SER</v>
          </cell>
          <cell r="C2490" t="str">
            <v>Joelho 45° de ferro fundido junta elástica Ø 150 mm - 6"</v>
          </cell>
          <cell r="D2490" t="str">
            <v>un</v>
          </cell>
          <cell r="E2490">
            <v>332.3</v>
          </cell>
          <cell r="F2490">
            <v>5.26</v>
          </cell>
          <cell r="G2490">
            <v>337.55</v>
          </cell>
          <cell r="H2490" t="str">
            <v>PINI</v>
          </cell>
        </row>
        <row r="2491">
          <cell r="B2491" t="str">
            <v>13.113.000034.SER</v>
          </cell>
          <cell r="C2491" t="str">
            <v>Joelho 90° de ferro fundido junta elástica com visita Ø 100 x 50 mm - 4 x 2"</v>
          </cell>
          <cell r="D2491" t="str">
            <v>un</v>
          </cell>
          <cell r="E2491">
            <v>378.72</v>
          </cell>
          <cell r="F2491">
            <v>4.93</v>
          </cell>
          <cell r="G2491">
            <v>383.65</v>
          </cell>
          <cell r="H2491" t="str">
            <v>PINI</v>
          </cell>
        </row>
        <row r="2492">
          <cell r="B2492" t="str">
            <v>13.113.000035.SER</v>
          </cell>
          <cell r="C2492" t="str">
            <v>Joelho 90° de ferro fundido junta elástica Ø 50 mm - 2"</v>
          </cell>
          <cell r="D2492" t="str">
            <v>un</v>
          </cell>
          <cell r="E2492">
            <v>163.93</v>
          </cell>
          <cell r="F2492">
            <v>3.29</v>
          </cell>
          <cell r="G2492">
            <v>167.22</v>
          </cell>
          <cell r="H2492" t="str">
            <v>PINI</v>
          </cell>
        </row>
        <row r="2493">
          <cell r="B2493" t="str">
            <v>13.113.000036.SER</v>
          </cell>
          <cell r="C2493" t="str">
            <v>Joelho 90° de ferro fundido junta elástica Ø 75 mm - 3"</v>
          </cell>
          <cell r="D2493" t="str">
            <v>un</v>
          </cell>
          <cell r="E2493">
            <v>207.31</v>
          </cell>
          <cell r="F2493">
            <v>3.61</v>
          </cell>
          <cell r="G2493">
            <v>210.93</v>
          </cell>
          <cell r="H2493" t="str">
            <v>PINI</v>
          </cell>
        </row>
        <row r="2494">
          <cell r="B2494" t="str">
            <v>13.113.000037.SER</v>
          </cell>
          <cell r="C2494" t="str">
            <v>Joelho 90° de ferro fundido junta elástica Ø 100 mm - 4"</v>
          </cell>
          <cell r="D2494" t="str">
            <v>un</v>
          </cell>
          <cell r="E2494">
            <v>299.66000000000003</v>
          </cell>
          <cell r="F2494">
            <v>4.5999999999999996</v>
          </cell>
          <cell r="G2494">
            <v>304.26</v>
          </cell>
          <cell r="H2494" t="str">
            <v>PINI</v>
          </cell>
        </row>
        <row r="2495">
          <cell r="B2495" t="str">
            <v>13.113.000038.SER</v>
          </cell>
          <cell r="C2495" t="str">
            <v>Joelho 90° de ferro fundido junta elástica Ø 150 mm - 6"</v>
          </cell>
          <cell r="D2495" t="str">
            <v>un</v>
          </cell>
          <cell r="E2495">
            <v>577.5</v>
          </cell>
          <cell r="F2495">
            <v>5.26</v>
          </cell>
          <cell r="G2495">
            <v>582.75</v>
          </cell>
          <cell r="H2495" t="str">
            <v>PINI</v>
          </cell>
        </row>
        <row r="2496">
          <cell r="B2496" t="str">
            <v>13.113.000039.SER</v>
          </cell>
          <cell r="C2496" t="str">
            <v>Junção 45º de ferro fundido junta elástica Ø 50 x 50 mm - 2 x 2"</v>
          </cell>
          <cell r="D2496" t="str">
            <v>un</v>
          </cell>
          <cell r="E2496">
            <v>219.85</v>
          </cell>
          <cell r="F2496">
            <v>3.61</v>
          </cell>
          <cell r="G2496">
            <v>223.46</v>
          </cell>
          <cell r="H2496" t="str">
            <v>PINI</v>
          </cell>
        </row>
        <row r="2497">
          <cell r="B2497" t="str">
            <v>13.113.000040.SER</v>
          </cell>
          <cell r="C2497" t="str">
            <v>Junção 45º de ferro fundido junta elástica Ø 75 x 50 mm - 3 x 2"</v>
          </cell>
          <cell r="D2497" t="str">
            <v>un</v>
          </cell>
          <cell r="E2497">
            <v>297.36</v>
          </cell>
          <cell r="F2497">
            <v>3.94</v>
          </cell>
          <cell r="G2497">
            <v>301.3</v>
          </cell>
          <cell r="H2497" t="str">
            <v>PINI</v>
          </cell>
        </row>
        <row r="2498">
          <cell r="B2498" t="str">
            <v>13.113.000041.SER</v>
          </cell>
          <cell r="C2498" t="str">
            <v>Junção 45º de ferro fundido junta elástica Ø 75 x 75 mm - 3 x 3"</v>
          </cell>
          <cell r="D2498" t="str">
            <v>un</v>
          </cell>
          <cell r="E2498">
            <v>298.20999999999998</v>
          </cell>
          <cell r="F2498">
            <v>3.94</v>
          </cell>
          <cell r="G2498">
            <v>302.16000000000003</v>
          </cell>
          <cell r="H2498" t="str">
            <v>PINI</v>
          </cell>
        </row>
        <row r="2499">
          <cell r="B2499" t="str">
            <v>13.113.000042.SER</v>
          </cell>
          <cell r="C2499" t="str">
            <v>Junção 45º de ferro fundido junta elástica Ø 100 x 50 mm - 4 x 2"</v>
          </cell>
          <cell r="D2499" t="str">
            <v>un</v>
          </cell>
          <cell r="E2499">
            <v>296.14</v>
          </cell>
          <cell r="F2499">
            <v>4.5999999999999996</v>
          </cell>
          <cell r="G2499">
            <v>300.74</v>
          </cell>
          <cell r="H2499" t="str">
            <v>PINI</v>
          </cell>
        </row>
        <row r="2500">
          <cell r="B2500" t="str">
            <v>13.113.000043.SER</v>
          </cell>
          <cell r="C2500" t="str">
            <v>Junção 45º de ferro fundido junta elástica Ø 100 x 75 mm - 4 x 3"</v>
          </cell>
          <cell r="D2500" t="str">
            <v>un</v>
          </cell>
          <cell r="E2500">
            <v>370.89</v>
          </cell>
          <cell r="F2500">
            <v>4.5999999999999996</v>
          </cell>
          <cell r="G2500">
            <v>375.49</v>
          </cell>
          <cell r="H2500" t="str">
            <v>PINI</v>
          </cell>
        </row>
        <row r="2501">
          <cell r="B2501" t="str">
            <v>13.113.000044.SER</v>
          </cell>
          <cell r="C2501" t="str">
            <v>Junção 45º de ferro fundido junta elástica Ø 100 x 100 mm - 4 x 4"</v>
          </cell>
          <cell r="D2501" t="str">
            <v>un</v>
          </cell>
          <cell r="E2501">
            <v>457.94</v>
          </cell>
          <cell r="F2501">
            <v>4.5999999999999996</v>
          </cell>
          <cell r="G2501">
            <v>462.54</v>
          </cell>
          <cell r="H2501" t="str">
            <v>PINI</v>
          </cell>
        </row>
        <row r="2502">
          <cell r="B2502" t="str">
            <v>13.113.000045.SER</v>
          </cell>
          <cell r="C2502" t="str">
            <v>Junção 45º de ferro fundido junta elástica Ø 150 x 75 mm - 6 x 3"</v>
          </cell>
          <cell r="D2502" t="str">
            <v>un</v>
          </cell>
          <cell r="E2502">
            <v>455.72</v>
          </cell>
          <cell r="F2502">
            <v>5.26</v>
          </cell>
          <cell r="G2502">
            <v>460.97</v>
          </cell>
          <cell r="H2502" t="str">
            <v>PINI</v>
          </cell>
        </row>
        <row r="2503">
          <cell r="B2503" t="str">
            <v>13.113.000046.SER</v>
          </cell>
          <cell r="C2503" t="str">
            <v>Junção 45º de ferro fundido junta elástica Ø 150 x 100 mm - 6 x 4"</v>
          </cell>
          <cell r="D2503" t="str">
            <v>un</v>
          </cell>
          <cell r="E2503">
            <v>518.72</v>
          </cell>
          <cell r="F2503">
            <v>5.26</v>
          </cell>
          <cell r="G2503">
            <v>523.97</v>
          </cell>
          <cell r="H2503" t="str">
            <v>PINI</v>
          </cell>
        </row>
        <row r="2504">
          <cell r="B2504" t="str">
            <v>13.113.000047.SER</v>
          </cell>
          <cell r="C2504" t="str">
            <v>Junção 45º de ferro fundido junta elástica Ø 150 x 150 mm - 6 x 6"</v>
          </cell>
          <cell r="D2504" t="str">
            <v>un</v>
          </cell>
          <cell r="E2504">
            <v>754.89</v>
          </cell>
          <cell r="F2504">
            <v>5.59</v>
          </cell>
          <cell r="G2504">
            <v>760.47</v>
          </cell>
          <cell r="H2504" t="str">
            <v>PINI</v>
          </cell>
        </row>
        <row r="2505">
          <cell r="B2505" t="str">
            <v>13.113.000048.SER</v>
          </cell>
          <cell r="C2505" t="str">
            <v>Junção 45° dupla de ferro fundido junta elástica Ø 100 x 100 mm - 4 x 4"</v>
          </cell>
          <cell r="D2505" t="str">
            <v>un</v>
          </cell>
          <cell r="E2505">
            <v>515.05999999999995</v>
          </cell>
          <cell r="F2505">
            <v>4.5999999999999996</v>
          </cell>
          <cell r="G2505">
            <v>519.66</v>
          </cell>
          <cell r="H2505" t="str">
            <v>PINI</v>
          </cell>
        </row>
        <row r="2506">
          <cell r="B2506" t="str">
            <v>13.113.000070.SER</v>
          </cell>
          <cell r="C2506" t="str">
            <v>Luva de ferro fundido junta elástica bipartida Ø 50 mm - 2"</v>
          </cell>
          <cell r="D2506" t="str">
            <v>un</v>
          </cell>
          <cell r="E2506">
            <v>210.88</v>
          </cell>
          <cell r="F2506">
            <v>2.63</v>
          </cell>
          <cell r="G2506">
            <v>213.51</v>
          </cell>
          <cell r="H2506" t="str">
            <v>PINI</v>
          </cell>
        </row>
        <row r="2507">
          <cell r="B2507" t="str">
            <v>13.113.000071.SER</v>
          </cell>
          <cell r="C2507" t="str">
            <v>Luva de ferro fundido junta elástica bipartida Ø 75 mm - 3"</v>
          </cell>
          <cell r="D2507" t="str">
            <v>un</v>
          </cell>
          <cell r="E2507">
            <v>249.89</v>
          </cell>
          <cell r="F2507">
            <v>3.61</v>
          </cell>
          <cell r="G2507">
            <v>253.51</v>
          </cell>
          <cell r="H2507" t="str">
            <v>PINI</v>
          </cell>
        </row>
        <row r="2508">
          <cell r="B2508" t="str">
            <v>13.113.000072.SER</v>
          </cell>
          <cell r="C2508" t="str">
            <v>Luva de ferro fundido junta elástica bipartida Ø 100 mm - 4"</v>
          </cell>
          <cell r="D2508" t="str">
            <v>un</v>
          </cell>
          <cell r="E2508">
            <v>336.64</v>
          </cell>
          <cell r="F2508">
            <v>3.94</v>
          </cell>
          <cell r="G2508">
            <v>340.59</v>
          </cell>
          <cell r="H2508" t="str">
            <v>PINI</v>
          </cell>
        </row>
        <row r="2509">
          <cell r="B2509" t="str">
            <v>13.113.000073.SER</v>
          </cell>
          <cell r="C2509" t="str">
            <v>Luva de ferro fundido junta elástica bipartida Ø 150 mm - 6"</v>
          </cell>
          <cell r="D2509" t="str">
            <v>un</v>
          </cell>
          <cell r="E2509">
            <v>627.77</v>
          </cell>
          <cell r="F2509">
            <v>5.26</v>
          </cell>
          <cell r="G2509">
            <v>633.02</v>
          </cell>
          <cell r="H2509" t="str">
            <v>PINI</v>
          </cell>
        </row>
        <row r="2510">
          <cell r="B2510" t="str">
            <v>13.113.000074.SER</v>
          </cell>
          <cell r="C2510" t="str">
            <v>Luva de ferro fundido junta elástica bolsa e bolsa Ø 50 mm - 2"</v>
          </cell>
          <cell r="D2510" t="str">
            <v>un</v>
          </cell>
          <cell r="E2510">
            <v>124.17</v>
          </cell>
          <cell r="F2510">
            <v>2.63</v>
          </cell>
          <cell r="G2510">
            <v>126.8</v>
          </cell>
          <cell r="H2510" t="str">
            <v>PINI</v>
          </cell>
        </row>
        <row r="2511">
          <cell r="B2511" t="str">
            <v>13.113.000075.SER</v>
          </cell>
          <cell r="C2511" t="str">
            <v>Luva de ferro fundido junta elástica bolsa e bolsa Ø 75 mm - 3"</v>
          </cell>
          <cell r="D2511" t="str">
            <v>un</v>
          </cell>
          <cell r="E2511">
            <v>170.43</v>
          </cell>
          <cell r="F2511">
            <v>3.61</v>
          </cell>
          <cell r="G2511">
            <v>174.05</v>
          </cell>
          <cell r="H2511" t="str">
            <v>PINI</v>
          </cell>
        </row>
        <row r="2512">
          <cell r="B2512" t="str">
            <v>13.113.000076.SER</v>
          </cell>
          <cell r="C2512" t="str">
            <v>Luva de ferro fundido junta elástica bolsa e bolsa Ø 100 mm - 4"</v>
          </cell>
          <cell r="D2512" t="str">
            <v>un</v>
          </cell>
          <cell r="E2512">
            <v>248.2</v>
          </cell>
          <cell r="F2512">
            <v>3.94</v>
          </cell>
          <cell r="G2512">
            <v>252.15</v>
          </cell>
          <cell r="H2512" t="str">
            <v>PINI</v>
          </cell>
        </row>
        <row r="2513">
          <cell r="B2513" t="str">
            <v>13.113.000077.SER</v>
          </cell>
          <cell r="C2513" t="str">
            <v>Luva de ferro fundido junta elástica bolsa e bolsa Ø 150 mm - 6"</v>
          </cell>
          <cell r="D2513" t="str">
            <v>un</v>
          </cell>
          <cell r="E2513">
            <v>342.84</v>
          </cell>
          <cell r="F2513">
            <v>4.2699999999999996</v>
          </cell>
          <cell r="G2513">
            <v>347.11</v>
          </cell>
          <cell r="H2513" t="str">
            <v>PINI</v>
          </cell>
        </row>
        <row r="2514">
          <cell r="B2514" t="str">
            <v>13.113.000078.SER</v>
          </cell>
          <cell r="C2514" t="str">
            <v>Placa cega de ferro fundido Ø 50 mm - 2"</v>
          </cell>
          <cell r="D2514" t="str">
            <v>un</v>
          </cell>
          <cell r="E2514">
            <v>64.91</v>
          </cell>
          <cell r="F2514">
            <v>2.2999999999999998</v>
          </cell>
          <cell r="G2514">
            <v>67.209999999999994</v>
          </cell>
          <cell r="H2514" t="str">
            <v>PINI</v>
          </cell>
        </row>
        <row r="2515">
          <cell r="B2515" t="str">
            <v>13.113.000079.SER</v>
          </cell>
          <cell r="C2515" t="str">
            <v>Placa cega de ferro fundido Ø 75 mm - 3"</v>
          </cell>
          <cell r="D2515" t="str">
            <v>un</v>
          </cell>
          <cell r="E2515">
            <v>82.99</v>
          </cell>
          <cell r="F2515">
            <v>2.2999999999999998</v>
          </cell>
          <cell r="G2515">
            <v>85.29</v>
          </cell>
          <cell r="H2515" t="str">
            <v>PINI</v>
          </cell>
        </row>
        <row r="2516">
          <cell r="B2516" t="str">
            <v>13.113.000080.SER</v>
          </cell>
          <cell r="C2516" t="str">
            <v>Placa cega de ferro fundido Ø 100 mm - 4"</v>
          </cell>
          <cell r="D2516" t="str">
            <v>un</v>
          </cell>
          <cell r="E2516">
            <v>94.63</v>
          </cell>
          <cell r="F2516">
            <v>2.2999999999999998</v>
          </cell>
          <cell r="G2516">
            <v>96.93</v>
          </cell>
          <cell r="H2516" t="str">
            <v>PINI</v>
          </cell>
        </row>
        <row r="2517">
          <cell r="B2517" t="str">
            <v>13.113.000081.SER</v>
          </cell>
          <cell r="C2517" t="str">
            <v>Placa cega de ferro fundido Ø 150 mm - 6"</v>
          </cell>
          <cell r="D2517" t="str">
            <v>un</v>
          </cell>
          <cell r="E2517">
            <v>127.24</v>
          </cell>
          <cell r="F2517">
            <v>2.2999999999999998</v>
          </cell>
          <cell r="G2517">
            <v>129.54</v>
          </cell>
          <cell r="H2517" t="str">
            <v>PINI</v>
          </cell>
        </row>
        <row r="2518">
          <cell r="B2518" t="str">
            <v>13.113.000082.SER</v>
          </cell>
          <cell r="C2518" t="str">
            <v>Tê 90º de inspeção curto de ferro fundido junta elástica Ø 75 x 50 mm - 3 x 2"</v>
          </cell>
          <cell r="D2518" t="str">
            <v>un</v>
          </cell>
          <cell r="E2518">
            <v>194.82</v>
          </cell>
          <cell r="F2518">
            <v>3.94</v>
          </cell>
          <cell r="G2518">
            <v>198.76</v>
          </cell>
          <cell r="H2518" t="str">
            <v>PINI</v>
          </cell>
        </row>
        <row r="2519">
          <cell r="B2519" t="str">
            <v>13.113.000083.SER</v>
          </cell>
          <cell r="C2519" t="str">
            <v>Tê 90º de inspeção curto de ferro fundido junta elástica Ø 100 x 75 mm - 4 x 3"</v>
          </cell>
          <cell r="D2519" t="str">
            <v>un</v>
          </cell>
          <cell r="E2519">
            <v>278.94</v>
          </cell>
          <cell r="F2519">
            <v>4.5999999999999996</v>
          </cell>
          <cell r="G2519">
            <v>283.54000000000002</v>
          </cell>
          <cell r="H2519" t="str">
            <v>PINI</v>
          </cell>
        </row>
        <row r="2520">
          <cell r="B2520" t="str">
            <v>13.113.000084.SER</v>
          </cell>
          <cell r="C2520" t="str">
            <v>Tê 90º sanitário de ferro fundido junta elástica Ø 50 x 50 mm - 2 x 2"</v>
          </cell>
          <cell r="D2520" t="str">
            <v>un</v>
          </cell>
          <cell r="E2520">
            <v>179.78</v>
          </cell>
          <cell r="F2520">
            <v>3.61</v>
          </cell>
          <cell r="G2520">
            <v>183.39</v>
          </cell>
          <cell r="H2520" t="str">
            <v>PINI</v>
          </cell>
        </row>
        <row r="2521">
          <cell r="B2521" t="str">
            <v>13.113.000085.SER</v>
          </cell>
          <cell r="C2521" t="str">
            <v>Tê 90º sanitário de ferro fundido junta elástica Ø 75 x 50 mm - 3 x 2"</v>
          </cell>
          <cell r="D2521" t="str">
            <v>un</v>
          </cell>
          <cell r="E2521">
            <v>260.33999999999997</v>
          </cell>
          <cell r="F2521">
            <v>3.94</v>
          </cell>
          <cell r="G2521">
            <v>264.27999999999997</v>
          </cell>
          <cell r="H2521" t="str">
            <v>PINI</v>
          </cell>
        </row>
        <row r="2522">
          <cell r="B2522" t="str">
            <v>13.113.000086.SER</v>
          </cell>
          <cell r="C2522" t="str">
            <v>Tê 90º sanitário de ferro fundido junta elástica Ø 75 x 75 mm - 3 x 3"</v>
          </cell>
          <cell r="D2522" t="str">
            <v>un</v>
          </cell>
          <cell r="E2522">
            <v>238.8</v>
          </cell>
          <cell r="F2522">
            <v>3.94</v>
          </cell>
          <cell r="G2522">
            <v>242.75</v>
          </cell>
          <cell r="H2522" t="str">
            <v>PINI</v>
          </cell>
        </row>
        <row r="2523">
          <cell r="B2523" t="str">
            <v>13.113.000087.SER</v>
          </cell>
          <cell r="C2523" t="str">
            <v>Tê 90º sanitário de ferro fundido junta elástica Ø 100 x 50 mm - 4 x 2"</v>
          </cell>
          <cell r="D2523" t="str">
            <v>un</v>
          </cell>
          <cell r="E2523">
            <v>292.24</v>
          </cell>
          <cell r="F2523">
            <v>4.5999999999999996</v>
          </cell>
          <cell r="G2523">
            <v>296.83999999999997</v>
          </cell>
          <cell r="H2523" t="str">
            <v>PINI</v>
          </cell>
        </row>
        <row r="2524">
          <cell r="B2524" t="str">
            <v>13.113.000088.SER</v>
          </cell>
          <cell r="C2524" t="str">
            <v>Tê 90º sanitário de ferro fundido junta elástica Ø 100 x 75 mm - 4 x 3"</v>
          </cell>
          <cell r="D2524" t="str">
            <v>un</v>
          </cell>
          <cell r="E2524">
            <v>334.11</v>
          </cell>
          <cell r="F2524">
            <v>4.5999999999999996</v>
          </cell>
          <cell r="G2524">
            <v>338.71</v>
          </cell>
          <cell r="H2524" t="str">
            <v>PINI</v>
          </cell>
        </row>
        <row r="2525">
          <cell r="B2525" t="str">
            <v>13.113.000089.SER</v>
          </cell>
          <cell r="C2525" t="str">
            <v>Tê 90º sanitário de ferro fundido junta elástica Ø 100 x 100 mm - 4 x 4"</v>
          </cell>
          <cell r="D2525" t="str">
            <v>un</v>
          </cell>
          <cell r="E2525">
            <v>389.78</v>
          </cell>
          <cell r="F2525">
            <v>4.5999999999999996</v>
          </cell>
          <cell r="G2525">
            <v>394.38</v>
          </cell>
          <cell r="H2525" t="str">
            <v>PINI</v>
          </cell>
        </row>
        <row r="2526">
          <cell r="B2526" t="str">
            <v>13.113.000090.SER</v>
          </cell>
          <cell r="C2526" t="str">
            <v>Tê 90º sanitário de ferro fundido junta elástica Ø 150 x 100 mm - 6 x 4"</v>
          </cell>
          <cell r="D2526" t="str">
            <v>un</v>
          </cell>
          <cell r="E2526">
            <v>498.62</v>
          </cell>
          <cell r="F2526">
            <v>5.26</v>
          </cell>
          <cell r="G2526">
            <v>503.87</v>
          </cell>
          <cell r="H2526" t="str">
            <v>PINI</v>
          </cell>
        </row>
        <row r="2527">
          <cell r="B2527" t="str">
            <v>13.113.000091.SER</v>
          </cell>
          <cell r="C2527" t="str">
            <v>Tê 90º sanitário de ferro fundido junta elástica Ø150 x 150 mm - 6 x 6"</v>
          </cell>
          <cell r="D2527" t="str">
            <v>un</v>
          </cell>
          <cell r="E2527">
            <v>576.04</v>
          </cell>
          <cell r="F2527">
            <v>5.59</v>
          </cell>
          <cell r="G2527">
            <v>581.62</v>
          </cell>
          <cell r="H2527" t="str">
            <v>PINI</v>
          </cell>
        </row>
        <row r="2528">
          <cell r="B2528">
            <v>0</v>
          </cell>
          <cell r="C2528">
            <v>0</v>
          </cell>
          <cell r="D2528">
            <v>0</v>
          </cell>
          <cell r="E2528">
            <v>0</v>
          </cell>
          <cell r="F2528">
            <v>0</v>
          </cell>
          <cell r="G2528">
            <v>0</v>
          </cell>
          <cell r="H2528" t="str">
            <v>PINI</v>
          </cell>
        </row>
        <row r="2529">
          <cell r="B2529" t="str">
            <v>13.115</v>
          </cell>
          <cell r="C2529" t="str">
            <v>Tubos e conexões cerâmicos</v>
          </cell>
          <cell r="D2529">
            <v>0</v>
          </cell>
          <cell r="E2529">
            <v>0</v>
          </cell>
          <cell r="F2529">
            <v>0</v>
          </cell>
          <cell r="G2529">
            <v>0</v>
          </cell>
          <cell r="H2529" t="str">
            <v>PINI</v>
          </cell>
        </row>
        <row r="2530">
          <cell r="B2530" t="str">
            <v>13.115.000010.SER</v>
          </cell>
          <cell r="C2530" t="str">
            <v>Tubo cerâmico Ø 100 mm - 4"</v>
          </cell>
          <cell r="D2530" t="str">
            <v>m</v>
          </cell>
          <cell r="E2530">
            <v>62.05</v>
          </cell>
          <cell r="F2530">
            <v>10.51</v>
          </cell>
          <cell r="G2530">
            <v>72.569999999999993</v>
          </cell>
          <cell r="H2530" t="str">
            <v>PINI</v>
          </cell>
        </row>
        <row r="2531">
          <cell r="B2531" t="str">
            <v>13.115.000011.SER</v>
          </cell>
          <cell r="C2531" t="str">
            <v>Tubo cerâmico Ø 150 mm - 6"</v>
          </cell>
          <cell r="D2531" t="str">
            <v>m</v>
          </cell>
          <cell r="E2531">
            <v>85.92</v>
          </cell>
          <cell r="F2531">
            <v>13.14</v>
          </cell>
          <cell r="G2531">
            <v>99.06</v>
          </cell>
          <cell r="H2531" t="str">
            <v>PINI</v>
          </cell>
        </row>
        <row r="2532">
          <cell r="B2532" t="str">
            <v>13.115.000012.SER</v>
          </cell>
          <cell r="C2532" t="str">
            <v>Tubo cerâmico Ø 200 mm - 8"</v>
          </cell>
          <cell r="D2532" t="str">
            <v>m</v>
          </cell>
          <cell r="E2532">
            <v>142.5</v>
          </cell>
          <cell r="F2532">
            <v>16.43</v>
          </cell>
          <cell r="G2532">
            <v>158.93</v>
          </cell>
          <cell r="H2532" t="str">
            <v>PINI</v>
          </cell>
        </row>
        <row r="2533">
          <cell r="B2533" t="str">
            <v>13.115.000013.SER</v>
          </cell>
          <cell r="C2533" t="str">
            <v>Tubo cerâmico Ø 250 mm - 10"</v>
          </cell>
          <cell r="D2533" t="str">
            <v>m</v>
          </cell>
          <cell r="E2533">
            <v>255.84</v>
          </cell>
          <cell r="F2533">
            <v>18.399999999999999</v>
          </cell>
          <cell r="G2533">
            <v>274.24</v>
          </cell>
          <cell r="H2533" t="str">
            <v>PINI</v>
          </cell>
        </row>
        <row r="2534">
          <cell r="B2534" t="str">
            <v>13.115.000014.SER</v>
          </cell>
          <cell r="C2534" t="str">
            <v>Tubo cerâmico Ø 300 mm - 12"</v>
          </cell>
          <cell r="D2534" t="str">
            <v>m</v>
          </cell>
          <cell r="E2534">
            <v>341.02</v>
          </cell>
          <cell r="F2534">
            <v>19.71</v>
          </cell>
          <cell r="G2534">
            <v>360.73</v>
          </cell>
          <cell r="H2534" t="str">
            <v>PINI</v>
          </cell>
        </row>
        <row r="2535">
          <cell r="B2535" t="str">
            <v>13.115.000015.SER</v>
          </cell>
          <cell r="C2535" t="str">
            <v>Curva cerâmica 90° Ø 100 mm - 4"</v>
          </cell>
          <cell r="D2535" t="str">
            <v>un</v>
          </cell>
          <cell r="E2535">
            <v>78.98</v>
          </cell>
          <cell r="F2535">
            <v>13.47</v>
          </cell>
          <cell r="G2535">
            <v>92.45</v>
          </cell>
          <cell r="H2535" t="str">
            <v>PINI</v>
          </cell>
        </row>
        <row r="2536">
          <cell r="B2536" t="str">
            <v>13.115.000016.SER</v>
          </cell>
          <cell r="C2536" t="str">
            <v>Curva cerâmica 90° Ø 150 mm - 6"</v>
          </cell>
          <cell r="D2536" t="str">
            <v>un</v>
          </cell>
          <cell r="E2536">
            <v>107.95</v>
          </cell>
          <cell r="F2536">
            <v>16.43</v>
          </cell>
          <cell r="G2536">
            <v>124.38</v>
          </cell>
          <cell r="H2536" t="str">
            <v>PINI</v>
          </cell>
        </row>
        <row r="2537">
          <cell r="B2537" t="str">
            <v>13.115.000017.SER</v>
          </cell>
          <cell r="C2537" t="str">
            <v>Curva cerâmica 90° Ø 200 mm - 8"</v>
          </cell>
          <cell r="D2537" t="str">
            <v>un</v>
          </cell>
          <cell r="E2537">
            <v>167.63</v>
          </cell>
          <cell r="F2537">
            <v>21.03</v>
          </cell>
          <cell r="G2537">
            <v>188.66</v>
          </cell>
          <cell r="H2537" t="str">
            <v>PINI</v>
          </cell>
        </row>
        <row r="2538">
          <cell r="B2538" t="str">
            <v>13.115.000018.SER</v>
          </cell>
          <cell r="C2538" t="str">
            <v>Curva cerâmica 90° Ø 250 mm - 10"</v>
          </cell>
          <cell r="D2538" t="str">
            <v>un</v>
          </cell>
          <cell r="E2538">
            <v>689.18</v>
          </cell>
          <cell r="F2538">
            <v>23.66</v>
          </cell>
          <cell r="G2538">
            <v>712.84</v>
          </cell>
          <cell r="H2538" t="str">
            <v>PINI</v>
          </cell>
        </row>
        <row r="2539">
          <cell r="B2539" t="str">
            <v>13.115.000019.SER</v>
          </cell>
          <cell r="C2539" t="str">
            <v>Curva cerâmica 90° Ø 300 mm - 12"</v>
          </cell>
          <cell r="D2539" t="str">
            <v>un</v>
          </cell>
          <cell r="E2539">
            <v>928.93</v>
          </cell>
          <cell r="F2539">
            <v>25.3</v>
          </cell>
          <cell r="G2539">
            <v>954.22</v>
          </cell>
          <cell r="H2539" t="str">
            <v>PINI</v>
          </cell>
        </row>
        <row r="2540">
          <cell r="B2540" t="str">
            <v>13.115.000020.SER</v>
          </cell>
          <cell r="C2540" t="str">
            <v>Junção cerâmica Ø 100 mm - 4"</v>
          </cell>
          <cell r="D2540" t="str">
            <v>un</v>
          </cell>
          <cell r="E2540">
            <v>113.55</v>
          </cell>
          <cell r="F2540">
            <v>21.03</v>
          </cell>
          <cell r="G2540">
            <v>134.58000000000001</v>
          </cell>
          <cell r="H2540" t="str">
            <v>PINI</v>
          </cell>
        </row>
        <row r="2541">
          <cell r="B2541" t="str">
            <v>13.115.000021.SER</v>
          </cell>
          <cell r="C2541" t="str">
            <v>Junção cerâmica Ø 150 mm - 6"</v>
          </cell>
          <cell r="D2541" t="str">
            <v>un</v>
          </cell>
          <cell r="E2541">
            <v>189.69</v>
          </cell>
          <cell r="F2541">
            <v>26.28</v>
          </cell>
          <cell r="G2541">
            <v>215.97</v>
          </cell>
          <cell r="H2541" t="str">
            <v>PINI</v>
          </cell>
        </row>
        <row r="2542">
          <cell r="B2542" t="str">
            <v>13.115.000022.SER</v>
          </cell>
          <cell r="C2542" t="str">
            <v>Junção cerâmica Ø 200 mm - 8"</v>
          </cell>
          <cell r="D2542" t="str">
            <v>un</v>
          </cell>
          <cell r="E2542">
            <v>418.17</v>
          </cell>
          <cell r="F2542">
            <v>31.54</v>
          </cell>
          <cell r="G2542">
            <v>449.71</v>
          </cell>
          <cell r="H2542" t="str">
            <v>PINI</v>
          </cell>
        </row>
        <row r="2543">
          <cell r="B2543" t="str">
            <v>13.115.000023.SER</v>
          </cell>
          <cell r="C2543" t="str">
            <v>Junção cerâmica Ø 250 mm - 10"</v>
          </cell>
          <cell r="D2543" t="str">
            <v>un</v>
          </cell>
          <cell r="E2543">
            <v>1104.82</v>
          </cell>
          <cell r="F2543">
            <v>35.479999999999997</v>
          </cell>
          <cell r="G2543">
            <v>1140.3</v>
          </cell>
          <cell r="H2543" t="str">
            <v>PINI</v>
          </cell>
        </row>
        <row r="2544">
          <cell r="B2544" t="str">
            <v>13.115.000024.SER</v>
          </cell>
          <cell r="C2544" t="str">
            <v>Junção cerâmica Ø 300 mm - 12"</v>
          </cell>
          <cell r="D2544" t="str">
            <v>un</v>
          </cell>
          <cell r="E2544">
            <v>1885.71</v>
          </cell>
          <cell r="F2544">
            <v>38.11</v>
          </cell>
          <cell r="G2544">
            <v>1923.83</v>
          </cell>
          <cell r="H2544" t="str">
            <v>PINI</v>
          </cell>
        </row>
        <row r="2545">
          <cell r="B2545" t="str">
            <v>13.115.000025.SER</v>
          </cell>
          <cell r="C2545" t="str">
            <v>Tê cerâmico Ø 100 mm - 4"</v>
          </cell>
          <cell r="D2545" t="str">
            <v>un</v>
          </cell>
          <cell r="E2545">
            <v>111.29</v>
          </cell>
          <cell r="F2545">
            <v>21.03</v>
          </cell>
          <cell r="G2545">
            <v>132.32</v>
          </cell>
          <cell r="H2545" t="str">
            <v>PINI</v>
          </cell>
        </row>
        <row r="2546">
          <cell r="B2546" t="str">
            <v>13.115.000026.SER</v>
          </cell>
          <cell r="C2546" t="str">
            <v>Tê cerâmico Ø 150 mm - 6"</v>
          </cell>
          <cell r="D2546" t="str">
            <v>un</v>
          </cell>
          <cell r="E2546">
            <v>187.65</v>
          </cell>
          <cell r="F2546">
            <v>26.28</v>
          </cell>
          <cell r="G2546">
            <v>213.93</v>
          </cell>
          <cell r="H2546" t="str">
            <v>PINI</v>
          </cell>
        </row>
        <row r="2547">
          <cell r="B2547" t="str">
            <v>13.115.000027.SER</v>
          </cell>
          <cell r="C2547" t="str">
            <v>Tê cerâmico Ø 200 mm - 8"</v>
          </cell>
          <cell r="D2547" t="str">
            <v>un</v>
          </cell>
          <cell r="E2547">
            <v>418.94</v>
          </cell>
          <cell r="F2547">
            <v>31.54</v>
          </cell>
          <cell r="G2547">
            <v>450.48</v>
          </cell>
          <cell r="H2547" t="str">
            <v>PINI</v>
          </cell>
        </row>
        <row r="2548">
          <cell r="B2548" t="str">
            <v>13.115.000028.SER</v>
          </cell>
          <cell r="C2548" t="str">
            <v>Tê cerâmico Ø 250 mm - 10"</v>
          </cell>
          <cell r="D2548" t="str">
            <v>un</v>
          </cell>
          <cell r="E2548">
            <v>1112.8</v>
          </cell>
          <cell r="F2548">
            <v>35.479999999999997</v>
          </cell>
          <cell r="G2548">
            <v>1148.28</v>
          </cell>
          <cell r="H2548" t="str">
            <v>PINI</v>
          </cell>
        </row>
        <row r="2549">
          <cell r="B2549" t="str">
            <v>13.115.000029.SER</v>
          </cell>
          <cell r="C2549" t="str">
            <v>Tê cerâmico Ø 300 mm - 12"</v>
          </cell>
          <cell r="D2549" t="str">
            <v>un</v>
          </cell>
          <cell r="E2549">
            <v>1883.57</v>
          </cell>
          <cell r="F2549">
            <v>38.11</v>
          </cell>
          <cell r="G2549">
            <v>1921.69</v>
          </cell>
          <cell r="H2549" t="str">
            <v>PINI</v>
          </cell>
        </row>
        <row r="2550">
          <cell r="B2550">
            <v>0</v>
          </cell>
          <cell r="C2550">
            <v>0</v>
          </cell>
          <cell r="D2550">
            <v>0</v>
          </cell>
          <cell r="E2550">
            <v>0</v>
          </cell>
          <cell r="F2550">
            <v>0</v>
          </cell>
          <cell r="G2550">
            <v>0</v>
          </cell>
          <cell r="H2550" t="str">
            <v>PINI</v>
          </cell>
        </row>
        <row r="2551">
          <cell r="B2551" t="str">
            <v>13.117</v>
          </cell>
          <cell r="C2551" t="str">
            <v>Válvulas</v>
          </cell>
          <cell r="D2551">
            <v>0</v>
          </cell>
          <cell r="E2551">
            <v>0</v>
          </cell>
          <cell r="F2551">
            <v>0</v>
          </cell>
          <cell r="G2551">
            <v>0</v>
          </cell>
          <cell r="H2551" t="str">
            <v>PINI</v>
          </cell>
        </row>
        <row r="2552">
          <cell r="B2552" t="str">
            <v>13.117.000010.SER</v>
          </cell>
          <cell r="C2552" t="str">
            <v>Válvula de descarga metálica com registro acoplado e canopla Ø 32 mm - 1 1/4" ou 40 mm - 1 1/2"</v>
          </cell>
          <cell r="D2552" t="str">
            <v>un</v>
          </cell>
          <cell r="E2552">
            <v>311.48</v>
          </cell>
          <cell r="F2552">
            <v>65.709999999999994</v>
          </cell>
          <cell r="G2552">
            <v>377.19</v>
          </cell>
          <cell r="H2552" t="str">
            <v>PINI</v>
          </cell>
        </row>
        <row r="2553">
          <cell r="B2553" t="str">
            <v>13.117.000020.SER</v>
          </cell>
          <cell r="C2553" t="str">
            <v>Válvula de descarga metálica sem registro e com canopla Ø 32 mm - 1 1/4" ou 40 mm - 1 1/2"</v>
          </cell>
          <cell r="D2553" t="str">
            <v>un</v>
          </cell>
          <cell r="E2553">
            <v>209.54</v>
          </cell>
          <cell r="F2553">
            <v>65.709999999999994</v>
          </cell>
          <cell r="G2553">
            <v>275.25</v>
          </cell>
          <cell r="H2553" t="str">
            <v>PINI</v>
          </cell>
        </row>
        <row r="2554">
          <cell r="B2554" t="str">
            <v>13.117.000030.SER</v>
          </cell>
          <cell r="C2554" t="str">
            <v>Válvula de descarga PVC rígido sem registro e com canopla Ø 50 mm - 1 1/2"</v>
          </cell>
          <cell r="D2554" t="str">
            <v>un</v>
          </cell>
          <cell r="E2554">
            <v>145.57</v>
          </cell>
          <cell r="F2554">
            <v>32.85</v>
          </cell>
          <cell r="G2554">
            <v>178.43</v>
          </cell>
          <cell r="H2554" t="str">
            <v>PINI</v>
          </cell>
        </row>
        <row r="2555">
          <cell r="B2555" t="str">
            <v>13.117.000050.SER</v>
          </cell>
          <cell r="C2555" t="str">
            <v>Válvula de retenção horizontal ou vertical Ø 15 mm - 1/2"</v>
          </cell>
          <cell r="D2555" t="str">
            <v>un</v>
          </cell>
          <cell r="E2555">
            <v>127.57</v>
          </cell>
          <cell r="F2555">
            <v>17.739999999999998</v>
          </cell>
          <cell r="G2555">
            <v>145.31</v>
          </cell>
          <cell r="H2555" t="str">
            <v>PINI</v>
          </cell>
        </row>
        <row r="2556">
          <cell r="B2556" t="str">
            <v>13.117.000070.SER</v>
          </cell>
          <cell r="C2556" t="str">
            <v>Válvula de retenção de pé com crivo Ø 15 mm - 1/2"</v>
          </cell>
          <cell r="D2556" t="str">
            <v>un</v>
          </cell>
          <cell r="E2556">
            <v>95.83</v>
          </cell>
          <cell r="F2556">
            <v>17.739999999999998</v>
          </cell>
          <cell r="G2556">
            <v>113.57</v>
          </cell>
          <cell r="H2556" t="str">
            <v>PINI</v>
          </cell>
        </row>
        <row r="2557">
          <cell r="B2557" t="str">
            <v>13.117.000071.SER</v>
          </cell>
          <cell r="C2557" t="str">
            <v>Válvula de retenção de pé com crivo Ø 20 mm - 3/4"</v>
          </cell>
          <cell r="D2557" t="str">
            <v>un</v>
          </cell>
          <cell r="E2557">
            <v>99.09</v>
          </cell>
          <cell r="F2557">
            <v>17.739999999999998</v>
          </cell>
          <cell r="G2557">
            <v>116.83</v>
          </cell>
          <cell r="H2557" t="str">
            <v>PINI</v>
          </cell>
        </row>
        <row r="2558">
          <cell r="B2558" t="str">
            <v>13.117.000072.SER</v>
          </cell>
          <cell r="C2558" t="str">
            <v>Válvula de retenção de pé com crivo Ø 25 mm - 1"</v>
          </cell>
          <cell r="D2558" t="str">
            <v>un</v>
          </cell>
          <cell r="E2558">
            <v>109.89</v>
          </cell>
          <cell r="F2558">
            <v>17.739999999999998</v>
          </cell>
          <cell r="G2558">
            <v>127.63</v>
          </cell>
          <cell r="H2558" t="str">
            <v>PINI</v>
          </cell>
        </row>
        <row r="2559">
          <cell r="B2559" t="str">
            <v>13.117.000073.SER</v>
          </cell>
          <cell r="C2559" t="str">
            <v>Válvula de retenção de pé com crivo Ø 32 mm - 1 1/4"</v>
          </cell>
          <cell r="D2559" t="str">
            <v>un</v>
          </cell>
          <cell r="E2559">
            <v>153.47</v>
          </cell>
          <cell r="F2559">
            <v>27.93</v>
          </cell>
          <cell r="G2559">
            <v>181.4</v>
          </cell>
          <cell r="H2559" t="str">
            <v>PINI</v>
          </cell>
        </row>
        <row r="2560">
          <cell r="B2560" t="str">
            <v>13.117.000074.SER</v>
          </cell>
          <cell r="C2560" t="str">
            <v>Válvula de retenção de pé com crivo Ø 40 mm - 1 1/2"</v>
          </cell>
          <cell r="D2560" t="str">
            <v>un</v>
          </cell>
          <cell r="E2560">
            <v>180.94</v>
          </cell>
          <cell r="F2560">
            <v>27.93</v>
          </cell>
          <cell r="G2560">
            <v>208.87</v>
          </cell>
          <cell r="H2560" t="str">
            <v>PINI</v>
          </cell>
        </row>
        <row r="2561">
          <cell r="B2561" t="str">
            <v>13.117.000075.SER</v>
          </cell>
          <cell r="C2561" t="str">
            <v>Válvula de retenção de pé com crivo Ø 50 mm - 2"</v>
          </cell>
          <cell r="D2561" t="str">
            <v>un</v>
          </cell>
          <cell r="E2561">
            <v>264</v>
          </cell>
          <cell r="F2561">
            <v>27.93</v>
          </cell>
          <cell r="G2561">
            <v>291.92</v>
          </cell>
          <cell r="H2561" t="str">
            <v>PINI</v>
          </cell>
        </row>
        <row r="2562">
          <cell r="B2562" t="str">
            <v>13.117.000076.SER</v>
          </cell>
          <cell r="C2562" t="str">
            <v>Válvula de retenção de pé com crivo Ø 65 mm - 2 1/2"</v>
          </cell>
          <cell r="D2562" t="str">
            <v>un</v>
          </cell>
          <cell r="E2562">
            <v>485.39</v>
          </cell>
          <cell r="F2562">
            <v>37.78</v>
          </cell>
          <cell r="G2562">
            <v>523.16999999999996</v>
          </cell>
          <cell r="H2562" t="str">
            <v>PINI</v>
          </cell>
        </row>
        <row r="2563">
          <cell r="B2563" t="str">
            <v>13.117.000077.SER</v>
          </cell>
          <cell r="C2563" t="str">
            <v>Válvula de retenção de pé com crivo Ø 80 mm - 3"</v>
          </cell>
          <cell r="D2563" t="str">
            <v>un</v>
          </cell>
          <cell r="E2563">
            <v>585.15</v>
          </cell>
          <cell r="F2563">
            <v>37.78</v>
          </cell>
          <cell r="G2563">
            <v>622.92999999999995</v>
          </cell>
          <cell r="H2563" t="str">
            <v>PINI</v>
          </cell>
        </row>
        <row r="2564">
          <cell r="B2564" t="str">
            <v>13.117.000078.SER</v>
          </cell>
          <cell r="C2564" t="str">
            <v>Válvula de retenção de pé com crivo Ø 100 mm - 4"</v>
          </cell>
          <cell r="D2564" t="str">
            <v>un</v>
          </cell>
          <cell r="E2564">
            <v>1134.04</v>
          </cell>
          <cell r="F2564">
            <v>48.62</v>
          </cell>
          <cell r="G2564">
            <v>1182.6600000000001</v>
          </cell>
          <cell r="H2564" t="str">
            <v>PINI</v>
          </cell>
        </row>
        <row r="2565">
          <cell r="B2565" t="str">
            <v>13.117.000090.SER</v>
          </cell>
          <cell r="C2565" t="str">
            <v>Válvula de retenção horizontal ou vertical Ø 20 mm - 3/4"</v>
          </cell>
          <cell r="D2565" t="str">
            <v>un</v>
          </cell>
          <cell r="E2565">
            <v>117.33</v>
          </cell>
          <cell r="F2565">
            <v>17.739999999999998</v>
          </cell>
          <cell r="G2565">
            <v>135.07</v>
          </cell>
          <cell r="H2565" t="str">
            <v>PINI</v>
          </cell>
        </row>
        <row r="2566">
          <cell r="B2566" t="str">
            <v>13.117.000091.SER</v>
          </cell>
          <cell r="C2566" t="str">
            <v>Válvula de retenção horizontal ou vertical Ø 25 mm - 1"</v>
          </cell>
          <cell r="D2566" t="str">
            <v>un</v>
          </cell>
          <cell r="E2566">
            <v>186.91</v>
          </cell>
          <cell r="F2566">
            <v>17.739999999999998</v>
          </cell>
          <cell r="G2566">
            <v>204.65</v>
          </cell>
          <cell r="H2566" t="str">
            <v>PINI</v>
          </cell>
        </row>
        <row r="2567">
          <cell r="B2567" t="str">
            <v>13.117.000092.SER</v>
          </cell>
          <cell r="C2567" t="str">
            <v>Válvula de retenção horizontal ou vertical Ø 32 mm - 1 1/4"</v>
          </cell>
          <cell r="D2567" t="str">
            <v>un</v>
          </cell>
          <cell r="E2567">
            <v>232.94</v>
          </cell>
          <cell r="F2567">
            <v>27.93</v>
          </cell>
          <cell r="G2567">
            <v>260.87</v>
          </cell>
          <cell r="H2567" t="str">
            <v>PINI</v>
          </cell>
        </row>
        <row r="2568">
          <cell r="B2568" t="str">
            <v>13.117.000093.SER</v>
          </cell>
          <cell r="C2568" t="str">
            <v>Válvula de retenção horizontal ou vertical Ø 40 mm - 1 1/2"</v>
          </cell>
          <cell r="D2568" t="str">
            <v>un</v>
          </cell>
          <cell r="E2568">
            <v>286.02999999999997</v>
          </cell>
          <cell r="F2568">
            <v>27.93</v>
          </cell>
          <cell r="G2568">
            <v>313.95999999999998</v>
          </cell>
          <cell r="H2568" t="str">
            <v>PINI</v>
          </cell>
        </row>
        <row r="2569">
          <cell r="B2569" t="str">
            <v>13.117.000094.SER</v>
          </cell>
          <cell r="C2569" t="str">
            <v>Válvula de retenção horizontal ou vertical Ø 50 mm - 2"</v>
          </cell>
          <cell r="D2569" t="str">
            <v>un</v>
          </cell>
          <cell r="E2569">
            <v>388.29</v>
          </cell>
          <cell r="F2569">
            <v>27.93</v>
          </cell>
          <cell r="G2569">
            <v>416.21</v>
          </cell>
          <cell r="H2569" t="str">
            <v>PINI</v>
          </cell>
        </row>
        <row r="2570">
          <cell r="B2570" t="str">
            <v>13.117.000095.SER</v>
          </cell>
          <cell r="C2570" t="str">
            <v>Válvula de retenção horizontal ou vertical Ø 65 mm - 2 1/2"</v>
          </cell>
          <cell r="D2570" t="str">
            <v>un</v>
          </cell>
          <cell r="E2570">
            <v>581.22</v>
          </cell>
          <cell r="F2570">
            <v>37.78</v>
          </cell>
          <cell r="G2570">
            <v>619</v>
          </cell>
          <cell r="H2570" t="str">
            <v>PINI</v>
          </cell>
        </row>
        <row r="2571">
          <cell r="B2571" t="str">
            <v>13.117.000096.SER</v>
          </cell>
          <cell r="C2571" t="str">
            <v>Válvula de retenção horizontal ou vertical Ø 80 mm - 3"</v>
          </cell>
          <cell r="D2571" t="str">
            <v>un</v>
          </cell>
          <cell r="E2571">
            <v>716.73</v>
          </cell>
          <cell r="F2571">
            <v>37.78</v>
          </cell>
          <cell r="G2571">
            <v>754.51</v>
          </cell>
          <cell r="H2571" t="str">
            <v>PINI</v>
          </cell>
        </row>
        <row r="2572">
          <cell r="B2572" t="str">
            <v>13.117.000097.SER</v>
          </cell>
          <cell r="C2572" t="str">
            <v>Válvula de retenção horizontal ou vertical Ø 100 mm - 4"</v>
          </cell>
          <cell r="D2572" t="str">
            <v>un</v>
          </cell>
          <cell r="E2572">
            <v>1189.83</v>
          </cell>
          <cell r="F2572">
            <v>48.62</v>
          </cell>
          <cell r="G2572">
            <v>1238.45</v>
          </cell>
          <cell r="H2572" t="str">
            <v>PINI</v>
          </cell>
        </row>
        <row r="2573">
          <cell r="B2573">
            <v>0</v>
          </cell>
          <cell r="C2573">
            <v>0</v>
          </cell>
          <cell r="D2573">
            <v>0</v>
          </cell>
          <cell r="E2573">
            <v>0</v>
          </cell>
          <cell r="F2573">
            <v>0</v>
          </cell>
          <cell r="G2573">
            <v>0</v>
          </cell>
          <cell r="H2573" t="str">
            <v>PINI</v>
          </cell>
        </row>
        <row r="2574">
          <cell r="B2574" t="str">
            <v>13.119</v>
          </cell>
          <cell r="C2574" t="str">
            <v>Registros</v>
          </cell>
          <cell r="D2574">
            <v>0</v>
          </cell>
          <cell r="E2574">
            <v>0</v>
          </cell>
          <cell r="F2574">
            <v>0</v>
          </cell>
          <cell r="G2574">
            <v>0</v>
          </cell>
          <cell r="H2574" t="str">
            <v>PINI</v>
          </cell>
        </row>
        <row r="2575">
          <cell r="B2575" t="str">
            <v>13.119.000010.SER</v>
          </cell>
          <cell r="C2575" t="str">
            <v>Registro de esfera em PVC roscável Ø 1/2"</v>
          </cell>
          <cell r="D2575" t="str">
            <v>un</v>
          </cell>
          <cell r="E2575">
            <v>18.350000000000001</v>
          </cell>
          <cell r="F2575">
            <v>8.2100000000000009</v>
          </cell>
          <cell r="G2575">
            <v>26.56</v>
          </cell>
          <cell r="H2575" t="str">
            <v>PINI</v>
          </cell>
        </row>
        <row r="2576">
          <cell r="B2576" t="str">
            <v>13.119.000012.SER</v>
          </cell>
          <cell r="C2576" t="str">
            <v>Registro de esfera em PVC roscável Ø 3/4"</v>
          </cell>
          <cell r="D2576" t="str">
            <v>un</v>
          </cell>
          <cell r="E2576">
            <v>21.02</v>
          </cell>
          <cell r="F2576">
            <v>8.2100000000000009</v>
          </cell>
          <cell r="G2576">
            <v>29.24</v>
          </cell>
          <cell r="H2576" t="str">
            <v>PINI</v>
          </cell>
        </row>
        <row r="2577">
          <cell r="B2577" t="str">
            <v>13.119.000014.SER</v>
          </cell>
          <cell r="C2577" t="str">
            <v>Registro de esfera em PVC roscável Ø 1"</v>
          </cell>
          <cell r="D2577" t="str">
            <v>un</v>
          </cell>
          <cell r="E2577">
            <v>30.97</v>
          </cell>
          <cell r="F2577">
            <v>8.2100000000000009</v>
          </cell>
          <cell r="G2577">
            <v>39.18</v>
          </cell>
          <cell r="H2577" t="str">
            <v>PINI</v>
          </cell>
        </row>
        <row r="2578">
          <cell r="B2578" t="str">
            <v>13.119.000016.SER</v>
          </cell>
          <cell r="C2578" t="str">
            <v>Registro de esfera em PVC roscável Ø 1 1/4"</v>
          </cell>
          <cell r="D2578" t="str">
            <v>un</v>
          </cell>
          <cell r="E2578">
            <v>41.73</v>
          </cell>
          <cell r="F2578">
            <v>8.2100000000000009</v>
          </cell>
          <cell r="G2578">
            <v>49.94</v>
          </cell>
          <cell r="H2578" t="str">
            <v>PINI</v>
          </cell>
        </row>
        <row r="2579">
          <cell r="B2579" t="str">
            <v>13.119.000018.SER</v>
          </cell>
          <cell r="C2579" t="str">
            <v>Registro de esfera em PVC roscável Ø 1 1/2"</v>
          </cell>
          <cell r="D2579" t="str">
            <v>un</v>
          </cell>
          <cell r="E2579">
            <v>47.58</v>
          </cell>
          <cell r="F2579">
            <v>8.2100000000000009</v>
          </cell>
          <cell r="G2579">
            <v>55.79</v>
          </cell>
          <cell r="H2579" t="str">
            <v>PINI</v>
          </cell>
        </row>
        <row r="2580">
          <cell r="B2580" t="str">
            <v>13.119.000020.SER</v>
          </cell>
          <cell r="C2580" t="str">
            <v>Registro de esfera em PVC roscável Ø 2"</v>
          </cell>
          <cell r="D2580" t="str">
            <v>un</v>
          </cell>
          <cell r="E2580">
            <v>72.12</v>
          </cell>
          <cell r="F2580">
            <v>8.2100000000000009</v>
          </cell>
          <cell r="G2580">
            <v>80.33</v>
          </cell>
          <cell r="H2580" t="str">
            <v>PINI</v>
          </cell>
        </row>
        <row r="2581">
          <cell r="B2581" t="str">
            <v>13.119.000030.SER</v>
          </cell>
          <cell r="C2581" t="str">
            <v>Registro de esfera em PVC soldável Ø 20 mm</v>
          </cell>
          <cell r="D2581" t="str">
            <v>un</v>
          </cell>
          <cell r="E2581">
            <v>16.12</v>
          </cell>
          <cell r="F2581">
            <v>5.59</v>
          </cell>
          <cell r="G2581">
            <v>21.71</v>
          </cell>
          <cell r="H2581" t="str">
            <v>PINI</v>
          </cell>
        </row>
        <row r="2582">
          <cell r="B2582" t="str">
            <v>13.119.000032.SER</v>
          </cell>
          <cell r="C2582" t="str">
            <v>Registro de esfera em PVC soldável Ø 25 mm</v>
          </cell>
          <cell r="D2582" t="str">
            <v>un</v>
          </cell>
          <cell r="E2582">
            <v>21.79</v>
          </cell>
          <cell r="F2582">
            <v>5.59</v>
          </cell>
          <cell r="G2582">
            <v>27.38</v>
          </cell>
          <cell r="H2582" t="str">
            <v>PINI</v>
          </cell>
        </row>
        <row r="2583">
          <cell r="B2583" t="str">
            <v>13.119.000034.SER</v>
          </cell>
          <cell r="C2583" t="str">
            <v>Registro de esfera em PVC soldável Ø 32 mm</v>
          </cell>
          <cell r="D2583" t="str">
            <v>un</v>
          </cell>
          <cell r="E2583">
            <v>30.25</v>
          </cell>
          <cell r="F2583">
            <v>5.59</v>
          </cell>
          <cell r="G2583">
            <v>35.840000000000003</v>
          </cell>
          <cell r="H2583" t="str">
            <v>PINI</v>
          </cell>
        </row>
        <row r="2584">
          <cell r="B2584" t="str">
            <v>13.119.000036.SER</v>
          </cell>
          <cell r="C2584" t="str">
            <v>Registro de esfera em PVC soldável Ø 40 mm</v>
          </cell>
          <cell r="D2584" t="str">
            <v>un</v>
          </cell>
          <cell r="E2584">
            <v>43.29</v>
          </cell>
          <cell r="F2584">
            <v>5.59</v>
          </cell>
          <cell r="G2584">
            <v>48.88</v>
          </cell>
          <cell r="H2584" t="str">
            <v>PINI</v>
          </cell>
        </row>
        <row r="2585">
          <cell r="B2585" t="str">
            <v>13.119.000038.SER</v>
          </cell>
          <cell r="C2585" t="str">
            <v>Registro de esfera em PVC soldável Ø 50 mm</v>
          </cell>
          <cell r="D2585" t="str">
            <v>un</v>
          </cell>
          <cell r="E2585">
            <v>49.77</v>
          </cell>
          <cell r="F2585">
            <v>5.59</v>
          </cell>
          <cell r="G2585">
            <v>55.35</v>
          </cell>
          <cell r="H2585" t="str">
            <v>PINI</v>
          </cell>
        </row>
        <row r="2586">
          <cell r="B2586" t="str">
            <v>13.119.000040.SER</v>
          </cell>
          <cell r="C2586" t="str">
            <v>Registro de esfera em PVC soldável Ø 60 mm</v>
          </cell>
          <cell r="D2586" t="str">
            <v>un</v>
          </cell>
          <cell r="E2586">
            <v>85.86</v>
          </cell>
          <cell r="F2586">
            <v>5.59</v>
          </cell>
          <cell r="G2586">
            <v>91.45</v>
          </cell>
          <cell r="H2586" t="str">
            <v>PINI</v>
          </cell>
        </row>
        <row r="2587">
          <cell r="B2587" t="str">
            <v>13.119.000050.SER</v>
          </cell>
          <cell r="C2587" t="str">
            <v>Registro de gaveta bruto Ø 15 mm - 1/2"</v>
          </cell>
          <cell r="D2587" t="str">
            <v>un</v>
          </cell>
          <cell r="E2587">
            <v>26.83</v>
          </cell>
          <cell r="F2587">
            <v>17.739999999999998</v>
          </cell>
          <cell r="G2587">
            <v>44.58</v>
          </cell>
          <cell r="H2587" t="str">
            <v>PINI</v>
          </cell>
        </row>
        <row r="2588">
          <cell r="B2588" t="str">
            <v>13.119.000055.SER</v>
          </cell>
          <cell r="C2588" t="str">
            <v>Registro de gaveta com canopla Ø 15 mm - 1/2"</v>
          </cell>
          <cell r="D2588" t="str">
            <v>un</v>
          </cell>
          <cell r="E2588">
            <v>48.79</v>
          </cell>
          <cell r="F2588">
            <v>20.04</v>
          </cell>
          <cell r="G2588">
            <v>68.83</v>
          </cell>
          <cell r="H2588" t="str">
            <v>PINI</v>
          </cell>
        </row>
        <row r="2589">
          <cell r="B2589" t="str">
            <v>13.119.000060.SER</v>
          </cell>
          <cell r="C2589" t="str">
            <v>Registro de gaveta com canopla Ø 20 mm - 3/4"</v>
          </cell>
          <cell r="D2589" t="str">
            <v>un</v>
          </cell>
          <cell r="E2589">
            <v>53.15</v>
          </cell>
          <cell r="F2589">
            <v>20.04</v>
          </cell>
          <cell r="G2589">
            <v>73.19</v>
          </cell>
          <cell r="H2589" t="str">
            <v>PINI</v>
          </cell>
        </row>
        <row r="2590">
          <cell r="B2590" t="str">
            <v>13.119.000065.SER</v>
          </cell>
          <cell r="C2590" t="str">
            <v>Registro de gaveta com canopla Ø 25 mm - 1"</v>
          </cell>
          <cell r="D2590" t="str">
            <v>un</v>
          </cell>
          <cell r="E2590">
            <v>61.24</v>
          </cell>
          <cell r="F2590">
            <v>20.04</v>
          </cell>
          <cell r="G2590">
            <v>81.28</v>
          </cell>
          <cell r="H2590" t="str">
            <v>PINI</v>
          </cell>
        </row>
        <row r="2591">
          <cell r="B2591" t="str">
            <v>13.119.000070.SER</v>
          </cell>
          <cell r="C2591" t="str">
            <v>Registro de gaveta com canopla Ø 32 mm - 1 1/4"</v>
          </cell>
          <cell r="D2591" t="str">
            <v>un</v>
          </cell>
          <cell r="E2591">
            <v>87.51</v>
          </cell>
          <cell r="F2591">
            <v>31.21</v>
          </cell>
          <cell r="G2591">
            <v>118.72</v>
          </cell>
          <cell r="H2591" t="str">
            <v>PINI</v>
          </cell>
        </row>
        <row r="2592">
          <cell r="B2592" t="str">
            <v>13.119.000075.SER</v>
          </cell>
          <cell r="C2592" t="str">
            <v>Registro de gaveta com canopla Ø 40 mm - 1 1/2"</v>
          </cell>
          <cell r="D2592" t="str">
            <v>un</v>
          </cell>
          <cell r="E2592">
            <v>92.01</v>
          </cell>
          <cell r="F2592">
            <v>31.21</v>
          </cell>
          <cell r="G2592">
            <v>123.22</v>
          </cell>
          <cell r="H2592" t="str">
            <v>PINI</v>
          </cell>
        </row>
        <row r="2593">
          <cell r="B2593" t="str">
            <v>13.119.000090.SER</v>
          </cell>
          <cell r="C2593" t="str">
            <v>Registro de gaveta bruto com adaptador para PVC Ø 15 mm - 1/2"</v>
          </cell>
          <cell r="D2593" t="str">
            <v>un</v>
          </cell>
          <cell r="E2593">
            <v>36.78</v>
          </cell>
          <cell r="F2593">
            <v>17.739999999999998</v>
          </cell>
          <cell r="G2593">
            <v>54.52</v>
          </cell>
          <cell r="H2593" t="str">
            <v>PINI</v>
          </cell>
        </row>
        <row r="2594">
          <cell r="B2594" t="str">
            <v>13.119.000094.SER</v>
          </cell>
          <cell r="C2594" t="str">
            <v>Registro de gaveta bruto com adaptador para PVC Ø 20 mm - 3/4"</v>
          </cell>
          <cell r="D2594" t="str">
            <v>un</v>
          </cell>
          <cell r="E2594">
            <v>37.869999999999997</v>
          </cell>
          <cell r="F2594">
            <v>17.739999999999998</v>
          </cell>
          <cell r="G2594">
            <v>55.61</v>
          </cell>
          <cell r="H2594" t="str">
            <v>PINI</v>
          </cell>
        </row>
        <row r="2595">
          <cell r="B2595" t="str">
            <v>13.119.000098.SER</v>
          </cell>
          <cell r="C2595" t="str">
            <v>Registro de gaveta bruto com adaptador para CPVC Ø 15 mm - 1/2"</v>
          </cell>
          <cell r="D2595" t="str">
            <v>un</v>
          </cell>
          <cell r="E2595">
            <v>46.52</v>
          </cell>
          <cell r="F2595">
            <v>17.739999999999998</v>
          </cell>
          <cell r="G2595">
            <v>64.260000000000005</v>
          </cell>
          <cell r="H2595" t="str">
            <v>PINI</v>
          </cell>
        </row>
        <row r="2596">
          <cell r="B2596" t="str">
            <v>13.119.000102.SER</v>
          </cell>
          <cell r="C2596" t="str">
            <v>Registro de gaveta bruto com adaptador para CPVC Ø 20 mm - 3/4"</v>
          </cell>
          <cell r="D2596" t="str">
            <v>un</v>
          </cell>
          <cell r="E2596">
            <v>48.21</v>
          </cell>
          <cell r="F2596">
            <v>17.739999999999998</v>
          </cell>
          <cell r="G2596">
            <v>65.95</v>
          </cell>
          <cell r="H2596" t="str">
            <v>PINI</v>
          </cell>
        </row>
        <row r="2597">
          <cell r="B2597" t="str">
            <v>13.119.000106.SER</v>
          </cell>
          <cell r="C2597" t="str">
            <v>Registro de gaveta bruto Ø 20 mm - 3/4"</v>
          </cell>
          <cell r="D2597" t="str">
            <v>un</v>
          </cell>
          <cell r="E2597">
            <v>27.36</v>
          </cell>
          <cell r="F2597">
            <v>17.739999999999998</v>
          </cell>
          <cell r="G2597">
            <v>45.1</v>
          </cell>
          <cell r="H2597" t="str">
            <v>PINI</v>
          </cell>
        </row>
        <row r="2598">
          <cell r="B2598" t="str">
            <v>13.119.000110.SER</v>
          </cell>
          <cell r="C2598" t="str">
            <v>Registro de gaveta bruto Ø 25 mm - 1"</v>
          </cell>
          <cell r="D2598" t="str">
            <v>un</v>
          </cell>
          <cell r="E2598">
            <v>39.07</v>
          </cell>
          <cell r="F2598">
            <v>17.739999999999998</v>
          </cell>
          <cell r="G2598">
            <v>56.81</v>
          </cell>
          <cell r="H2598" t="str">
            <v>PINI</v>
          </cell>
        </row>
        <row r="2599">
          <cell r="B2599" t="str">
            <v>13.119.000114.SER</v>
          </cell>
          <cell r="C2599" t="str">
            <v>Registro de gaveta bruto Ø 32 mm - 1 1/4"</v>
          </cell>
          <cell r="D2599" t="str">
            <v>un</v>
          </cell>
          <cell r="E2599">
            <v>52.02</v>
          </cell>
          <cell r="F2599">
            <v>27.93</v>
          </cell>
          <cell r="G2599">
            <v>79.95</v>
          </cell>
          <cell r="H2599" t="str">
            <v>PINI</v>
          </cell>
        </row>
        <row r="2600">
          <cell r="B2600" t="str">
            <v>13.119.000118.SER</v>
          </cell>
          <cell r="C2600" t="str">
            <v>Registro de gaveta bruto Ø 40 mm - 1 1/2"</v>
          </cell>
          <cell r="D2600" t="str">
            <v>un</v>
          </cell>
          <cell r="E2600">
            <v>60</v>
          </cell>
          <cell r="F2600">
            <v>27.93</v>
          </cell>
          <cell r="G2600">
            <v>87.92</v>
          </cell>
          <cell r="H2600" t="str">
            <v>PINI</v>
          </cell>
        </row>
        <row r="2601">
          <cell r="B2601" t="str">
            <v>13.119.000122.SER</v>
          </cell>
          <cell r="C2601" t="str">
            <v>Registro de gaveta bruto Ø 50 mm - 2"</v>
          </cell>
          <cell r="D2601" t="str">
            <v>un</v>
          </cell>
          <cell r="E2601">
            <v>93.31</v>
          </cell>
          <cell r="F2601">
            <v>27.93</v>
          </cell>
          <cell r="G2601">
            <v>121.23</v>
          </cell>
          <cell r="H2601" t="str">
            <v>PINI</v>
          </cell>
        </row>
        <row r="2602">
          <cell r="B2602" t="str">
            <v>13.119.000126.SER</v>
          </cell>
          <cell r="C2602" t="str">
            <v>Registro de gaveta bruto Ø 65 mm - 2 1/2"</v>
          </cell>
          <cell r="D2602" t="str">
            <v>un</v>
          </cell>
          <cell r="E2602">
            <v>245.44</v>
          </cell>
          <cell r="F2602">
            <v>37.78</v>
          </cell>
          <cell r="G2602">
            <v>283.22000000000003</v>
          </cell>
          <cell r="H2602" t="str">
            <v>PINI</v>
          </cell>
        </row>
        <row r="2603">
          <cell r="B2603" t="str">
            <v>13.119.000130.SER</v>
          </cell>
          <cell r="C2603" t="str">
            <v>Registro de gaveta bruto Ø 80 mm - 3"</v>
          </cell>
          <cell r="D2603" t="str">
            <v>un</v>
          </cell>
          <cell r="E2603">
            <v>368.38</v>
          </cell>
          <cell r="F2603">
            <v>37.78</v>
          </cell>
          <cell r="G2603">
            <v>406.16</v>
          </cell>
          <cell r="H2603" t="str">
            <v>PINI</v>
          </cell>
        </row>
        <row r="2604">
          <cell r="B2604" t="str">
            <v>13.119.000134.SER</v>
          </cell>
          <cell r="C2604" t="str">
            <v>Registro de gaveta bruto Ø 100 mm - 4"</v>
          </cell>
          <cell r="D2604" t="str">
            <v>un</v>
          </cell>
          <cell r="E2604">
            <v>636.61</v>
          </cell>
          <cell r="F2604">
            <v>48.62</v>
          </cell>
          <cell r="G2604">
            <v>685.24</v>
          </cell>
          <cell r="H2604" t="str">
            <v>PINI</v>
          </cell>
        </row>
        <row r="2605">
          <cell r="B2605" t="str">
            <v>13.119.000138.SER</v>
          </cell>
          <cell r="C2605" t="str">
            <v>Registro de pressão com canopla Ø 15 mm - 1/2"</v>
          </cell>
          <cell r="D2605" t="str">
            <v>un</v>
          </cell>
          <cell r="E2605">
            <v>115.72</v>
          </cell>
          <cell r="F2605">
            <v>20.04</v>
          </cell>
          <cell r="G2605">
            <v>135.76</v>
          </cell>
          <cell r="H2605" t="str">
            <v>PINI</v>
          </cell>
        </row>
        <row r="2606">
          <cell r="B2606" t="str">
            <v>13.119.000142.SER</v>
          </cell>
          <cell r="C2606" t="str">
            <v>Registro de pressão com canopla Ø 20 mm - 3/4"</v>
          </cell>
          <cell r="D2606" t="str">
            <v>un</v>
          </cell>
          <cell r="E2606">
            <v>75.61</v>
          </cell>
          <cell r="F2606">
            <v>20.04</v>
          </cell>
          <cell r="G2606">
            <v>95.65</v>
          </cell>
          <cell r="H2606" t="str">
            <v>PINI</v>
          </cell>
        </row>
        <row r="2607">
          <cell r="B2607" t="str">
            <v>13.119.000146.SER</v>
          </cell>
          <cell r="C2607" t="str">
            <v>Registro de pressão com canopla Ø 25 mm - 1"</v>
          </cell>
          <cell r="D2607" t="str">
            <v>un</v>
          </cell>
          <cell r="E2607">
            <v>149.82</v>
          </cell>
          <cell r="F2607">
            <v>20.04</v>
          </cell>
          <cell r="G2607">
            <v>169.86</v>
          </cell>
          <cell r="H2607" t="str">
            <v>PINI</v>
          </cell>
        </row>
        <row r="2608">
          <cell r="B2608" t="str">
            <v>13.119.000150.SER</v>
          </cell>
          <cell r="C2608" t="str">
            <v>Registro de pressão bruto com adaptador para PVC Ø 15 mm - 1/2"</v>
          </cell>
          <cell r="D2608" t="str">
            <v>un</v>
          </cell>
          <cell r="E2608">
            <v>89.07</v>
          </cell>
          <cell r="F2608">
            <v>17.739999999999998</v>
          </cell>
          <cell r="G2608">
            <v>106.81</v>
          </cell>
          <cell r="H2608" t="str">
            <v>PINI</v>
          </cell>
        </row>
        <row r="2609">
          <cell r="B2609" t="str">
            <v>13.119.000154.SER</v>
          </cell>
          <cell r="C2609" t="str">
            <v>Registro de pressão bruto com adaptador para PVC Ø 20 mm - 3/4"</v>
          </cell>
          <cell r="D2609" t="str">
            <v>un</v>
          </cell>
          <cell r="E2609">
            <v>90.15</v>
          </cell>
          <cell r="F2609">
            <v>17.739999999999998</v>
          </cell>
          <cell r="G2609">
            <v>107.89</v>
          </cell>
          <cell r="H2609" t="str">
            <v>PINI</v>
          </cell>
        </row>
        <row r="2610">
          <cell r="B2610" t="str">
            <v>13.119.000158.SER</v>
          </cell>
          <cell r="C2610" t="str">
            <v>Registro de pressão bruto com adaptador para CPVC Ø 15 mm - 1/2"</v>
          </cell>
          <cell r="D2610" t="str">
            <v>un</v>
          </cell>
          <cell r="E2610">
            <v>98.81</v>
          </cell>
          <cell r="F2610">
            <v>17.739999999999998</v>
          </cell>
          <cell r="G2610">
            <v>116.55</v>
          </cell>
          <cell r="H2610" t="str">
            <v>PINI</v>
          </cell>
        </row>
        <row r="2611">
          <cell r="B2611" t="str">
            <v>13.119.000162.SER</v>
          </cell>
          <cell r="C2611" t="str">
            <v>Registro de pressão bruto com adaptador para CPVC Ø 20 mm - 3/4"</v>
          </cell>
          <cell r="D2611" t="str">
            <v>un</v>
          </cell>
          <cell r="E2611">
            <v>100.49</v>
          </cell>
          <cell r="F2611">
            <v>17.739999999999998</v>
          </cell>
          <cell r="G2611">
            <v>118.23</v>
          </cell>
          <cell r="H2611" t="str">
            <v>PINI</v>
          </cell>
        </row>
        <row r="2612">
          <cell r="B2612" t="str">
            <v>13.119.000166.SER</v>
          </cell>
          <cell r="C2612" t="str">
            <v>Registro de pressão em PVC roscável para chuveiro Ø 1/2"</v>
          </cell>
          <cell r="D2612" t="str">
            <v>un</v>
          </cell>
          <cell r="E2612">
            <v>40.479999999999997</v>
          </cell>
          <cell r="F2612">
            <v>8.2100000000000009</v>
          </cell>
          <cell r="G2612">
            <v>48.7</v>
          </cell>
          <cell r="H2612" t="str">
            <v>PINI</v>
          </cell>
        </row>
        <row r="2613">
          <cell r="B2613" t="str">
            <v>13.119.000170.SER</v>
          </cell>
          <cell r="C2613" t="str">
            <v>Registro de pressão em PVC roscável para chuveiro Ø 3/4"</v>
          </cell>
          <cell r="D2613" t="str">
            <v>un</v>
          </cell>
          <cell r="E2613">
            <v>41.08</v>
          </cell>
          <cell r="F2613">
            <v>8.2100000000000009</v>
          </cell>
          <cell r="G2613">
            <v>49.29</v>
          </cell>
          <cell r="H2613" t="str">
            <v>PINI</v>
          </cell>
        </row>
        <row r="2614">
          <cell r="B2614" t="str">
            <v>13.119.000174.SER</v>
          </cell>
          <cell r="C2614" t="str">
            <v>Registro de pressão em PVC soldável para chuveiro Ø 20 mm</v>
          </cell>
          <cell r="D2614" t="str">
            <v>un</v>
          </cell>
          <cell r="E2614">
            <v>30.8</v>
          </cell>
          <cell r="F2614">
            <v>5.59</v>
          </cell>
          <cell r="G2614">
            <v>36.39</v>
          </cell>
          <cell r="H2614" t="str">
            <v>PINI</v>
          </cell>
        </row>
        <row r="2615">
          <cell r="B2615" t="str">
            <v>13.119.000178.SER</v>
          </cell>
          <cell r="C2615" t="str">
            <v>Registro de pressão em PVC soldável para chuveiro Ø 25 mm</v>
          </cell>
          <cell r="D2615" t="str">
            <v>un</v>
          </cell>
          <cell r="E2615">
            <v>34.67</v>
          </cell>
          <cell r="F2615">
            <v>5.59</v>
          </cell>
          <cell r="G2615">
            <v>40.26</v>
          </cell>
          <cell r="H2615" t="str">
            <v>PINI</v>
          </cell>
        </row>
        <row r="2616">
          <cell r="B2616" t="str">
            <v>13.119.000182.SER</v>
          </cell>
          <cell r="C2616" t="str">
            <v>Torneira de bóia Ø 20 mm - 3/4"</v>
          </cell>
          <cell r="D2616" t="str">
            <v>un</v>
          </cell>
          <cell r="E2616">
            <v>126.97</v>
          </cell>
          <cell r="F2616">
            <v>9.1999999999999993</v>
          </cell>
          <cell r="G2616">
            <v>136.16999999999999</v>
          </cell>
          <cell r="H2616" t="str">
            <v>PINI</v>
          </cell>
        </row>
        <row r="2617">
          <cell r="B2617" t="str">
            <v>13.119.000186.SER</v>
          </cell>
          <cell r="C2617" t="str">
            <v>Torneira de bóia Ø 25 mm - 1"</v>
          </cell>
          <cell r="D2617" t="str">
            <v>un</v>
          </cell>
          <cell r="E2617">
            <v>153.47</v>
          </cell>
          <cell r="F2617">
            <v>11.17</v>
          </cell>
          <cell r="G2617">
            <v>164.64</v>
          </cell>
          <cell r="H2617" t="str">
            <v>PINI</v>
          </cell>
        </row>
        <row r="2618">
          <cell r="B2618" t="str">
            <v>13.119.000190.SER</v>
          </cell>
          <cell r="C2618" t="str">
            <v>Torneira de bóia Ø 32 mm - 1 1/4"</v>
          </cell>
          <cell r="D2618" t="str">
            <v>un</v>
          </cell>
          <cell r="E2618">
            <v>238.06</v>
          </cell>
          <cell r="F2618">
            <v>13.14</v>
          </cell>
          <cell r="G2618">
            <v>251.2</v>
          </cell>
          <cell r="H2618" t="str">
            <v>PINI</v>
          </cell>
        </row>
        <row r="2619">
          <cell r="B2619" t="str">
            <v>13.119.000194.SER</v>
          </cell>
          <cell r="C2619" t="str">
            <v>Torneira de bóia Ø 40 mm - 1 1/2"</v>
          </cell>
          <cell r="D2619" t="str">
            <v>un</v>
          </cell>
          <cell r="E2619">
            <v>227.36</v>
          </cell>
          <cell r="F2619">
            <v>14.78</v>
          </cell>
          <cell r="G2619">
            <v>242.14</v>
          </cell>
          <cell r="H2619" t="str">
            <v>PINI</v>
          </cell>
        </row>
        <row r="2620">
          <cell r="B2620" t="str">
            <v>13.119.000198.SER</v>
          </cell>
          <cell r="C2620" t="str">
            <v>Torneira de bóia Ø 50 mm - 2"</v>
          </cell>
          <cell r="D2620" t="str">
            <v>un</v>
          </cell>
          <cell r="E2620">
            <v>229.47</v>
          </cell>
          <cell r="F2620">
            <v>17.739999999999998</v>
          </cell>
          <cell r="G2620">
            <v>247.22</v>
          </cell>
          <cell r="H2620" t="str">
            <v>PINI</v>
          </cell>
        </row>
        <row r="2621">
          <cell r="B2621">
            <v>0</v>
          </cell>
          <cell r="C2621">
            <v>0</v>
          </cell>
          <cell r="D2621">
            <v>0</v>
          </cell>
          <cell r="E2621">
            <v>0</v>
          </cell>
          <cell r="F2621">
            <v>0</v>
          </cell>
          <cell r="G2621">
            <v>0</v>
          </cell>
          <cell r="H2621" t="str">
            <v>PINI</v>
          </cell>
        </row>
        <row r="2622">
          <cell r="B2622" t="str">
            <v>13.121</v>
          </cell>
          <cell r="C2622" t="str">
            <v>Caixas, ralos e grelhas</v>
          </cell>
          <cell r="D2622">
            <v>0</v>
          </cell>
          <cell r="E2622">
            <v>0</v>
          </cell>
          <cell r="F2622">
            <v>0</v>
          </cell>
          <cell r="G2622">
            <v>0</v>
          </cell>
          <cell r="H2622" t="str">
            <v>PINI</v>
          </cell>
        </row>
        <row r="2623">
          <cell r="B2623" t="str">
            <v>13.121.000010.SER</v>
          </cell>
          <cell r="C2623" t="str">
            <v>Caixa de areia 50 x 50 cm em alvenaria para águas pluviais</v>
          </cell>
          <cell r="D2623" t="str">
            <v>un</v>
          </cell>
          <cell r="E2623">
            <v>394.55</v>
          </cell>
          <cell r="F2623">
            <v>192.58</v>
          </cell>
          <cell r="G2623">
            <v>587.12</v>
          </cell>
          <cell r="H2623" t="str">
            <v>PINI</v>
          </cell>
        </row>
        <row r="2624">
          <cell r="B2624" t="str">
            <v>13.121.000050.SER</v>
          </cell>
          <cell r="C2624" t="str">
            <v>Caixa de gordura de polietileno Ø 50 x 100 mm</v>
          </cell>
          <cell r="D2624" t="str">
            <v>un</v>
          </cell>
          <cell r="E2624">
            <v>449.83</v>
          </cell>
          <cell r="F2624">
            <v>14.78</v>
          </cell>
          <cell r="G2624">
            <v>464.61</v>
          </cell>
          <cell r="H2624" t="str">
            <v>PINI</v>
          </cell>
        </row>
        <row r="2625">
          <cell r="B2625" t="str">
            <v>13.121.000100.SER</v>
          </cell>
          <cell r="C2625" t="str">
            <v>Caixa de inspeção de polietileno Ø 100 mm</v>
          </cell>
          <cell r="D2625" t="str">
            <v>un</v>
          </cell>
          <cell r="E2625">
            <v>273.73</v>
          </cell>
          <cell r="F2625">
            <v>19.71</v>
          </cell>
          <cell r="G2625">
            <v>293.44</v>
          </cell>
          <cell r="H2625" t="str">
            <v>PINI</v>
          </cell>
        </row>
        <row r="2626">
          <cell r="B2626" t="str">
            <v>13.121.000200.SER</v>
          </cell>
          <cell r="C2626" t="str">
            <v>Caixa seca PVC rígido 100 x 100 x 40 mm</v>
          </cell>
          <cell r="D2626" t="str">
            <v>un</v>
          </cell>
          <cell r="E2626">
            <v>87.28</v>
          </cell>
          <cell r="F2626">
            <v>13.14</v>
          </cell>
          <cell r="G2626">
            <v>100.42</v>
          </cell>
          <cell r="H2626" t="str">
            <v>PINI</v>
          </cell>
        </row>
        <row r="2627">
          <cell r="B2627" t="str">
            <v>13.121.000300.SER</v>
          </cell>
          <cell r="C2627" t="str">
            <v>Caixa sifonada PVC com grelha branca 100 x 100 x 50 mm</v>
          </cell>
          <cell r="D2627" t="str">
            <v>un</v>
          </cell>
          <cell r="E2627">
            <v>98.74</v>
          </cell>
          <cell r="F2627">
            <v>13.14</v>
          </cell>
          <cell r="G2627">
            <v>111.88</v>
          </cell>
          <cell r="H2627" t="str">
            <v>PINI</v>
          </cell>
        </row>
        <row r="2628">
          <cell r="B2628" t="str">
            <v>13.121.000301.SER</v>
          </cell>
          <cell r="C2628" t="str">
            <v>Caixa sifonada PVC com grelha branca 100 x 150 x 50 mm</v>
          </cell>
          <cell r="D2628" t="str">
            <v>un</v>
          </cell>
          <cell r="E2628">
            <v>106.96</v>
          </cell>
          <cell r="F2628">
            <v>13.14</v>
          </cell>
          <cell r="G2628">
            <v>120.1</v>
          </cell>
          <cell r="H2628" t="str">
            <v>PINI</v>
          </cell>
        </row>
        <row r="2629">
          <cell r="B2629" t="str">
            <v>13.121.000302.SER</v>
          </cell>
          <cell r="C2629" t="str">
            <v>Caixa sifonada PVC com grelha branca 150 x 150 x 50 mm</v>
          </cell>
          <cell r="D2629" t="str">
            <v>un</v>
          </cell>
          <cell r="E2629">
            <v>192.97</v>
          </cell>
          <cell r="F2629">
            <v>13.14</v>
          </cell>
          <cell r="G2629">
            <v>206.11</v>
          </cell>
          <cell r="H2629" t="str">
            <v>PINI</v>
          </cell>
        </row>
        <row r="2630">
          <cell r="B2630" t="str">
            <v>13.121.000303.SER</v>
          </cell>
          <cell r="C2630" t="str">
            <v>Caixa sifonada PVC com grelha branca 150 x 185 x 75 mm</v>
          </cell>
          <cell r="D2630" t="str">
            <v>un</v>
          </cell>
          <cell r="E2630">
            <v>194.42</v>
          </cell>
          <cell r="F2630">
            <v>13.14</v>
          </cell>
          <cell r="G2630">
            <v>207.56</v>
          </cell>
          <cell r="H2630" t="str">
            <v>PINI</v>
          </cell>
        </row>
        <row r="2631">
          <cell r="B2631" t="str">
            <v>13.121.000304.SER</v>
          </cell>
          <cell r="C2631" t="str">
            <v>Caixa sifonada PVC com grelha branca corpo giratório e cesta de limpeza 100 x 140 x 50 mm</v>
          </cell>
          <cell r="D2631" t="str">
            <v>un</v>
          </cell>
          <cell r="E2631">
            <v>130.27000000000001</v>
          </cell>
          <cell r="F2631">
            <v>13.14</v>
          </cell>
          <cell r="G2631">
            <v>143.41</v>
          </cell>
          <cell r="H2631" t="str">
            <v>PINI</v>
          </cell>
        </row>
        <row r="2632">
          <cell r="B2632" t="str">
            <v>13.121.000320.SER</v>
          </cell>
          <cell r="C2632" t="str">
            <v>Caixa sifonada PVC Ø 100 mm - dispositivo anti-infiltração para</v>
          </cell>
          <cell r="D2632" t="str">
            <v>un</v>
          </cell>
          <cell r="E2632">
            <v>60.05</v>
          </cell>
          <cell r="F2632">
            <v>8.2100000000000009</v>
          </cell>
          <cell r="G2632">
            <v>68.260000000000005</v>
          </cell>
          <cell r="H2632" t="str">
            <v>PINI</v>
          </cell>
        </row>
        <row r="2633">
          <cell r="B2633" t="str">
            <v>13.121.000350.SER</v>
          </cell>
          <cell r="C2633" t="str">
            <v>Caixa sifonada PVC com grelha de alumínio 100 x 100 x 50 mm</v>
          </cell>
          <cell r="D2633" t="str">
            <v>un</v>
          </cell>
          <cell r="E2633">
            <v>85.08</v>
          </cell>
          <cell r="F2633">
            <v>13.14</v>
          </cell>
          <cell r="G2633">
            <v>98.22</v>
          </cell>
          <cell r="H2633" t="str">
            <v>PINI</v>
          </cell>
        </row>
        <row r="2634">
          <cell r="B2634" t="str">
            <v>13.121.000351.SER</v>
          </cell>
          <cell r="C2634" t="str">
            <v>Caixa sifonada PVC com grelha de alumínio 150 x 150 x 50 mm</v>
          </cell>
          <cell r="D2634" t="str">
            <v>un</v>
          </cell>
          <cell r="E2634">
            <v>192.72</v>
          </cell>
          <cell r="F2634">
            <v>13.14</v>
          </cell>
          <cell r="G2634">
            <v>205.86</v>
          </cell>
          <cell r="H2634" t="str">
            <v>PINI</v>
          </cell>
        </row>
        <row r="2635">
          <cell r="B2635" t="str">
            <v>13.121.000352.SER</v>
          </cell>
          <cell r="C2635" t="str">
            <v>Caixa sifonada PVC com grelha de alumínio 150 x 185 x 75 mm</v>
          </cell>
          <cell r="D2635" t="str">
            <v>un</v>
          </cell>
          <cell r="E2635">
            <v>279.08</v>
          </cell>
          <cell r="F2635">
            <v>13.14</v>
          </cell>
          <cell r="G2635">
            <v>292.22000000000003</v>
          </cell>
          <cell r="H2635" t="str">
            <v>PINI</v>
          </cell>
        </row>
        <row r="2636">
          <cell r="B2636" t="str">
            <v>13.121.000500.SER</v>
          </cell>
          <cell r="C2636" t="str">
            <v>Grelha hemisférica de ferro fundido Ø 75 mm - 3"</v>
          </cell>
          <cell r="D2636" t="str">
            <v>un</v>
          </cell>
          <cell r="E2636">
            <v>36.32</v>
          </cell>
          <cell r="F2636">
            <v>1.85</v>
          </cell>
          <cell r="G2636">
            <v>38.17</v>
          </cell>
          <cell r="H2636" t="str">
            <v>PINI</v>
          </cell>
        </row>
        <row r="2637">
          <cell r="B2637" t="str">
            <v>13.121.000501.SER</v>
          </cell>
          <cell r="C2637" t="str">
            <v>Grelha hemisférica de ferro fundido Ø 100 mm - 4"</v>
          </cell>
          <cell r="D2637" t="str">
            <v>un</v>
          </cell>
          <cell r="E2637">
            <v>43.84</v>
          </cell>
          <cell r="F2637">
            <v>1.85</v>
          </cell>
          <cell r="G2637">
            <v>45.69</v>
          </cell>
          <cell r="H2637" t="str">
            <v>PINI</v>
          </cell>
        </row>
        <row r="2638">
          <cell r="B2638" t="str">
            <v>13.121.000502.SER</v>
          </cell>
          <cell r="C2638" t="str">
            <v>Grelha hemisférica de ferro fundido Ø 150 mm - 6"</v>
          </cell>
          <cell r="D2638" t="str">
            <v>un</v>
          </cell>
          <cell r="E2638">
            <v>104.69</v>
          </cell>
          <cell r="F2638">
            <v>1.85</v>
          </cell>
          <cell r="G2638">
            <v>106.54</v>
          </cell>
          <cell r="H2638" t="str">
            <v>PINI</v>
          </cell>
        </row>
        <row r="2639">
          <cell r="B2639" t="str">
            <v>13.121.000520.SER</v>
          </cell>
          <cell r="C2639" t="str">
            <v>Grelha em ferro fundido para canaleta largura 20 cm inclusive esquadria de apoio</v>
          </cell>
          <cell r="D2639" t="str">
            <v>m</v>
          </cell>
          <cell r="E2639">
            <v>94.18</v>
          </cell>
          <cell r="F2639">
            <v>20.84</v>
          </cell>
          <cell r="G2639">
            <v>115.02</v>
          </cell>
          <cell r="H2639" t="str">
            <v>PINI</v>
          </cell>
        </row>
        <row r="2640">
          <cell r="B2640" t="str">
            <v>13.121.000525.SER</v>
          </cell>
          <cell r="C2640" t="str">
            <v>Grelha em ferro fundido para canaleta largura 25 cm</v>
          </cell>
          <cell r="D2640" t="str">
            <v>m</v>
          </cell>
          <cell r="E2640">
            <v>141.41999999999999</v>
          </cell>
          <cell r="F2640">
            <v>20.84</v>
          </cell>
          <cell r="G2640">
            <v>162.26</v>
          </cell>
          <cell r="H2640" t="str">
            <v>PINI</v>
          </cell>
        </row>
        <row r="2641">
          <cell r="B2641" t="str">
            <v>13.121.000530.SER</v>
          </cell>
          <cell r="C2641" t="str">
            <v>Grelha em ferro fundido para canaleta largura 30 cm</v>
          </cell>
          <cell r="D2641" t="str">
            <v>m</v>
          </cell>
          <cell r="E2641">
            <v>189.33</v>
          </cell>
          <cell r="F2641">
            <v>20.84</v>
          </cell>
          <cell r="G2641">
            <v>210.17</v>
          </cell>
          <cell r="H2641" t="str">
            <v>PINI</v>
          </cell>
        </row>
        <row r="2642">
          <cell r="B2642" t="str">
            <v>13.121.000532.SER</v>
          </cell>
          <cell r="C2642" t="str">
            <v>Grelha reta de ferro fundido largura 20 cm</v>
          </cell>
          <cell r="D2642" t="str">
            <v>m</v>
          </cell>
          <cell r="E2642">
            <v>124.23</v>
          </cell>
          <cell r="F2642">
            <v>31.11</v>
          </cell>
          <cell r="G2642">
            <v>155.34</v>
          </cell>
          <cell r="H2642" t="str">
            <v>PINI</v>
          </cell>
        </row>
        <row r="2643">
          <cell r="B2643" t="str">
            <v>13.121.000535.SER</v>
          </cell>
          <cell r="C2643" t="str">
            <v>Ralo de ferro fundido seco com saída vertical e grelha cromada Ø 100 mm</v>
          </cell>
          <cell r="D2643" t="str">
            <v>un</v>
          </cell>
          <cell r="E2643">
            <v>95.83</v>
          </cell>
          <cell r="F2643">
            <v>3.61</v>
          </cell>
          <cell r="G2643">
            <v>99.44</v>
          </cell>
          <cell r="H2643" t="str">
            <v>PINI</v>
          </cell>
        </row>
        <row r="2644">
          <cell r="B2644" t="str">
            <v>13.121.000540.SER</v>
          </cell>
          <cell r="C2644" t="str">
            <v>Ralo de ferro fundido sifonado para banheiro com grelha cromada Ø 150 mm</v>
          </cell>
          <cell r="D2644" t="str">
            <v>un</v>
          </cell>
          <cell r="E2644">
            <v>585.05999999999995</v>
          </cell>
          <cell r="F2644">
            <v>7.23</v>
          </cell>
          <cell r="G2644">
            <v>592.29</v>
          </cell>
          <cell r="H2644" t="str">
            <v>PINI</v>
          </cell>
        </row>
        <row r="2645">
          <cell r="B2645" t="str">
            <v>13.121.000545.SER</v>
          </cell>
          <cell r="C2645" t="str">
            <v>Ralo seco PVC rígido 100 x 50 x 40 mm</v>
          </cell>
          <cell r="D2645" t="str">
            <v>un</v>
          </cell>
          <cell r="E2645">
            <v>57.67</v>
          </cell>
          <cell r="F2645">
            <v>13.14</v>
          </cell>
          <cell r="G2645">
            <v>70.81</v>
          </cell>
          <cell r="H2645" t="str">
            <v>PINI</v>
          </cell>
        </row>
        <row r="2646">
          <cell r="B2646" t="str">
            <v>13.121.000550.SER</v>
          </cell>
          <cell r="C2646" t="str">
            <v>Ralo sifonado PVC rígido 100 x 70 x 40 mm</v>
          </cell>
          <cell r="D2646" t="str">
            <v>un</v>
          </cell>
          <cell r="E2646">
            <v>101.92</v>
          </cell>
          <cell r="F2646">
            <v>13.14</v>
          </cell>
          <cell r="G2646">
            <v>115.06</v>
          </cell>
          <cell r="H2646" t="str">
            <v>PINI</v>
          </cell>
        </row>
        <row r="2647">
          <cell r="B2647" t="str">
            <v>13.121.000555.SER</v>
          </cell>
          <cell r="C2647" t="str">
            <v>Ralo sifonado PVC rígido 100 x 53 x 40 mm</v>
          </cell>
          <cell r="D2647" t="str">
            <v>un</v>
          </cell>
          <cell r="E2647">
            <v>75.650000000000006</v>
          </cell>
          <cell r="F2647">
            <v>13.14</v>
          </cell>
          <cell r="G2647">
            <v>88.79</v>
          </cell>
          <cell r="H2647" t="str">
            <v>PINI</v>
          </cell>
        </row>
        <row r="2648">
          <cell r="B2648">
            <v>0</v>
          </cell>
          <cell r="C2648">
            <v>0</v>
          </cell>
          <cell r="D2648">
            <v>0</v>
          </cell>
          <cell r="E2648">
            <v>0</v>
          </cell>
          <cell r="F2648">
            <v>0</v>
          </cell>
          <cell r="G2648">
            <v>0</v>
          </cell>
          <cell r="H2648" t="str">
            <v>PINI</v>
          </cell>
        </row>
        <row r="2649">
          <cell r="B2649" t="str">
            <v>13.123</v>
          </cell>
          <cell r="C2649" t="str">
            <v>Cisternas e reservatórios</v>
          </cell>
          <cell r="D2649">
            <v>0</v>
          </cell>
          <cell r="E2649">
            <v>0</v>
          </cell>
          <cell r="F2649">
            <v>0</v>
          </cell>
          <cell r="G2649">
            <v>0</v>
          </cell>
          <cell r="H2649" t="str">
            <v>PINI</v>
          </cell>
        </row>
        <row r="2650">
          <cell r="B2650" t="str">
            <v>13.123.000010.SER</v>
          </cell>
          <cell r="C2650" t="str">
            <v>Cisterna para água de rede pública em polietileno, para enterrar, 2.800 litros, com equipamentos</v>
          </cell>
          <cell r="D2650" t="str">
            <v>un</v>
          </cell>
          <cell r="E2650">
            <v>8593.99</v>
          </cell>
          <cell r="F2650">
            <v>1503.96</v>
          </cell>
          <cell r="G2650">
            <v>10097.950000000001</v>
          </cell>
          <cell r="H2650" t="str">
            <v>PINI</v>
          </cell>
        </row>
        <row r="2651">
          <cell r="B2651" t="str">
            <v>13.123.000012.SER</v>
          </cell>
          <cell r="C2651" t="str">
            <v>Cisterna para água de rede pública em polietileno, para enterrar, 5.000 litros, com equipamentos</v>
          </cell>
          <cell r="D2651" t="str">
            <v>un</v>
          </cell>
          <cell r="E2651">
            <v>12324.97</v>
          </cell>
          <cell r="F2651">
            <v>1568.33</v>
          </cell>
          <cell r="G2651">
            <v>13893.3</v>
          </cell>
          <cell r="H2651" t="str">
            <v>PINI</v>
          </cell>
        </row>
        <row r="2652">
          <cell r="B2652" t="str">
            <v>13.123.000014.SER</v>
          </cell>
          <cell r="C2652" t="str">
            <v>Cisterna para água de rede pública em polietileno, para enterrar, 10.000 litros, com equipamentos</v>
          </cell>
          <cell r="D2652" t="str">
            <v>un</v>
          </cell>
          <cell r="E2652">
            <v>23855.81</v>
          </cell>
          <cell r="F2652">
            <v>2289</v>
          </cell>
          <cell r="G2652">
            <v>26144.81</v>
          </cell>
          <cell r="H2652" t="str">
            <v>PINI</v>
          </cell>
        </row>
        <row r="2653">
          <cell r="B2653" t="str">
            <v>13.123.000016.SER</v>
          </cell>
          <cell r="C2653" t="str">
            <v>Cisterna para água de chuva em polietileno, para enterrar, 2.800 litros, com equipamentos</v>
          </cell>
          <cell r="D2653" t="str">
            <v>un</v>
          </cell>
          <cell r="E2653">
            <v>11615.36</v>
          </cell>
          <cell r="F2653">
            <v>1033.3</v>
          </cell>
          <cell r="G2653">
            <v>12648.66</v>
          </cell>
          <cell r="H2653" t="str">
            <v>PINI</v>
          </cell>
        </row>
        <row r="2654">
          <cell r="B2654" t="str">
            <v>13.123.000018.SER</v>
          </cell>
          <cell r="C2654" t="str">
            <v>Cisterna para água de chuva em polietileno, para enterrar, 5.000 litros, com equipamentos</v>
          </cell>
          <cell r="D2654" t="str">
            <v>un</v>
          </cell>
          <cell r="E2654">
            <v>16856.64</v>
          </cell>
          <cell r="F2654">
            <v>1568.33</v>
          </cell>
          <cell r="G2654">
            <v>18424.97</v>
          </cell>
          <cell r="H2654" t="str">
            <v>PINI</v>
          </cell>
        </row>
        <row r="2655">
          <cell r="B2655" t="str">
            <v>13.123.000020.SER</v>
          </cell>
          <cell r="C2655" t="str">
            <v>Cisterna para água de chuva em polietileno, para enterrar, 10.000 litros, com equipamentos</v>
          </cell>
          <cell r="D2655" t="str">
            <v>un</v>
          </cell>
          <cell r="E2655">
            <v>25390.11</v>
          </cell>
          <cell r="F2655">
            <v>2289</v>
          </cell>
          <cell r="G2655">
            <v>27679.11</v>
          </cell>
          <cell r="H2655" t="str">
            <v>PINI</v>
          </cell>
        </row>
        <row r="2656">
          <cell r="B2656" t="str">
            <v>13.123.000050.SER</v>
          </cell>
          <cell r="C2656" t="str">
            <v>Reservatório para água em fibrocimento, 500 litros com tampa</v>
          </cell>
          <cell r="D2656" t="str">
            <v>un</v>
          </cell>
          <cell r="E2656">
            <v>976.77</v>
          </cell>
          <cell r="F2656">
            <v>252.98</v>
          </cell>
          <cell r="G2656">
            <v>1229.75</v>
          </cell>
          <cell r="H2656" t="str">
            <v>PINI</v>
          </cell>
        </row>
        <row r="2657">
          <cell r="B2657" t="str">
            <v>13.123.000053.SER</v>
          </cell>
          <cell r="C2657" t="str">
            <v>Reservatório para água em fibrocimento, 1.000 litros com tampa</v>
          </cell>
          <cell r="D2657" t="str">
            <v>un</v>
          </cell>
          <cell r="E2657">
            <v>1430.57</v>
          </cell>
          <cell r="F2657">
            <v>252.98</v>
          </cell>
          <cell r="G2657">
            <v>1683.55</v>
          </cell>
          <cell r="H2657" t="str">
            <v>PINI</v>
          </cell>
        </row>
        <row r="2658">
          <cell r="B2658" t="str">
            <v>13.123.000070.SER</v>
          </cell>
          <cell r="C2658" t="str">
            <v>Reservatório para água em fibra de vidro, 500 litros com tampa</v>
          </cell>
          <cell r="D2658" t="str">
            <v>un</v>
          </cell>
          <cell r="E2658">
            <v>885.78</v>
          </cell>
          <cell r="F2658">
            <v>252.98</v>
          </cell>
          <cell r="G2658">
            <v>1138.76</v>
          </cell>
          <cell r="H2658" t="str">
            <v>PINI</v>
          </cell>
        </row>
        <row r="2659">
          <cell r="B2659" t="str">
            <v>13.123.000073.SER</v>
          </cell>
          <cell r="C2659" t="str">
            <v>Reservatório para água em fibra de vidro, 1.000 litros com tampa</v>
          </cell>
          <cell r="D2659" t="str">
            <v>un</v>
          </cell>
          <cell r="E2659">
            <v>1212.47</v>
          </cell>
          <cell r="F2659">
            <v>252.98</v>
          </cell>
          <cell r="G2659">
            <v>1465.45</v>
          </cell>
          <cell r="H2659" t="str">
            <v>PINI</v>
          </cell>
        </row>
        <row r="2660">
          <cell r="B2660" t="str">
            <v>13.123.000076.SER</v>
          </cell>
          <cell r="C2660" t="str">
            <v>Reservatório para água em fibra de vidro, 5.000 litros com tampa</v>
          </cell>
          <cell r="D2660" t="str">
            <v>un</v>
          </cell>
          <cell r="E2660">
            <v>4024.16</v>
          </cell>
          <cell r="F2660">
            <v>252.98</v>
          </cell>
          <cell r="G2660">
            <v>4277.1400000000003</v>
          </cell>
          <cell r="H2660" t="str">
            <v>PINI</v>
          </cell>
        </row>
        <row r="2661">
          <cell r="B2661" t="str">
            <v>13.123.000079.SER</v>
          </cell>
          <cell r="C2661" t="str">
            <v>Reservatório para água em fibra de vidro, 10.000 litros com tampa</v>
          </cell>
          <cell r="D2661" t="str">
            <v>un</v>
          </cell>
          <cell r="E2661">
            <v>8783.17</v>
          </cell>
          <cell r="F2661">
            <v>252.98</v>
          </cell>
          <cell r="G2661">
            <v>9036.14</v>
          </cell>
          <cell r="H2661" t="str">
            <v>PINI</v>
          </cell>
        </row>
        <row r="2662">
          <cell r="B2662" t="str">
            <v>13.123.000090.SER</v>
          </cell>
          <cell r="C2662" t="str">
            <v>Reservatório para água em polietileno, 1.000 litros com tampa</v>
          </cell>
          <cell r="D2662" t="str">
            <v>un</v>
          </cell>
          <cell r="E2662">
            <v>1733.1</v>
          </cell>
          <cell r="F2662">
            <v>252.98</v>
          </cell>
          <cell r="G2662">
            <v>1986.08</v>
          </cell>
          <cell r="H2662" t="str">
            <v>PINI</v>
          </cell>
        </row>
        <row r="2663">
          <cell r="B2663" t="str">
            <v>13.123.000091.SER</v>
          </cell>
          <cell r="C2663" t="str">
            <v>Reservatório para água em polietileno, 1.500 litros com tampa</v>
          </cell>
          <cell r="D2663" t="str">
            <v>un</v>
          </cell>
          <cell r="E2663">
            <v>2116.4699999999998</v>
          </cell>
          <cell r="F2663">
            <v>252.98</v>
          </cell>
          <cell r="G2663">
            <v>2369.4499999999998</v>
          </cell>
          <cell r="H2663" t="str">
            <v>PINI</v>
          </cell>
        </row>
        <row r="2664">
          <cell r="B2664" t="str">
            <v>13.123.000092.SER</v>
          </cell>
          <cell r="C2664" t="str">
            <v>Reservatório para água em polietileno, 2.000 litros com tampa</v>
          </cell>
          <cell r="D2664" t="str">
            <v>un</v>
          </cell>
          <cell r="E2664">
            <v>2847.64</v>
          </cell>
          <cell r="F2664">
            <v>252.98</v>
          </cell>
          <cell r="G2664">
            <v>3100.62</v>
          </cell>
          <cell r="H2664" t="str">
            <v>PINI</v>
          </cell>
        </row>
        <row r="2665">
          <cell r="B2665" t="str">
            <v>13.123.000093.SER</v>
          </cell>
          <cell r="C2665" t="str">
            <v>Reservatório para água em polietileno, 3.000 litros com tampa</v>
          </cell>
          <cell r="D2665" t="str">
            <v>un</v>
          </cell>
          <cell r="E2665">
            <v>4125.8100000000004</v>
          </cell>
          <cell r="F2665">
            <v>252.98</v>
          </cell>
          <cell r="G2665">
            <v>4378.79</v>
          </cell>
          <cell r="H2665" t="str">
            <v>PINI</v>
          </cell>
        </row>
        <row r="2666">
          <cell r="B2666" t="str">
            <v>13.123.000094.SER</v>
          </cell>
          <cell r="C2666" t="str">
            <v>Reservatório para água em polietileno, 5.000 litros com tampa</v>
          </cell>
          <cell r="D2666" t="str">
            <v>un</v>
          </cell>
          <cell r="E2666">
            <v>4828.24</v>
          </cell>
          <cell r="F2666">
            <v>252.98</v>
          </cell>
          <cell r="G2666">
            <v>5081.22</v>
          </cell>
          <cell r="H2666" t="str">
            <v>PINI</v>
          </cell>
        </row>
        <row r="2667">
          <cell r="B2667">
            <v>0</v>
          </cell>
          <cell r="C2667">
            <v>0</v>
          </cell>
          <cell r="D2667">
            <v>0</v>
          </cell>
          <cell r="E2667">
            <v>0</v>
          </cell>
          <cell r="F2667">
            <v>0</v>
          </cell>
          <cell r="G2667">
            <v>0</v>
          </cell>
          <cell r="H2667" t="str">
            <v>PINI</v>
          </cell>
        </row>
        <row r="2668">
          <cell r="B2668" t="str">
            <v>13.125</v>
          </cell>
          <cell r="C2668" t="str">
            <v>Conjuntos elevatórios motor-bomba</v>
          </cell>
          <cell r="D2668">
            <v>0</v>
          </cell>
          <cell r="E2668">
            <v>0</v>
          </cell>
          <cell r="F2668">
            <v>0</v>
          </cell>
          <cell r="G2668">
            <v>0</v>
          </cell>
          <cell r="H2668" t="str">
            <v>PINI</v>
          </cell>
        </row>
        <row r="2669">
          <cell r="B2669" t="str">
            <v>13.125.000010.SER</v>
          </cell>
          <cell r="C2669" t="str">
            <v>Conjunto elevatório motor-bomba centrífuga de 1/3 hp</v>
          </cell>
          <cell r="D2669" t="str">
            <v>un</v>
          </cell>
          <cell r="E2669">
            <v>2273.35</v>
          </cell>
          <cell r="F2669">
            <v>262.83</v>
          </cell>
          <cell r="G2669">
            <v>2536.1799999999998</v>
          </cell>
          <cell r="H2669" t="str">
            <v>PINI</v>
          </cell>
        </row>
        <row r="2670">
          <cell r="B2670" t="str">
            <v>13.125.000015.SER</v>
          </cell>
          <cell r="C2670" t="str">
            <v>Conjunto elevatório motor-bomba centrífuga de 1/2 hp</v>
          </cell>
          <cell r="D2670" t="str">
            <v>un</v>
          </cell>
          <cell r="E2670">
            <v>2272.38</v>
          </cell>
          <cell r="F2670">
            <v>262.83</v>
          </cell>
          <cell r="G2670">
            <v>2535.21</v>
          </cell>
          <cell r="H2670" t="str">
            <v>PINI</v>
          </cell>
        </row>
        <row r="2671">
          <cell r="B2671" t="str">
            <v>13.125.000020.SER</v>
          </cell>
          <cell r="C2671" t="str">
            <v>Conjunto elevatório motor-bomba centrífuga de 3/4 hp</v>
          </cell>
          <cell r="D2671" t="str">
            <v>un</v>
          </cell>
          <cell r="E2671">
            <v>3024.48</v>
          </cell>
          <cell r="F2671">
            <v>262.83</v>
          </cell>
          <cell r="G2671">
            <v>3287.31</v>
          </cell>
          <cell r="H2671" t="str">
            <v>PINI</v>
          </cell>
        </row>
        <row r="2672">
          <cell r="B2672" t="str">
            <v>13.125.000025.SER</v>
          </cell>
          <cell r="C2672" t="str">
            <v>Conjunto elevatório motor-bomba centrífuga de 2 hp</v>
          </cell>
          <cell r="D2672" t="str">
            <v>un</v>
          </cell>
          <cell r="E2672">
            <v>5916.11</v>
          </cell>
          <cell r="F2672">
            <v>262.83</v>
          </cell>
          <cell r="G2672">
            <v>6178.94</v>
          </cell>
          <cell r="H2672" t="str">
            <v>PINI</v>
          </cell>
        </row>
        <row r="2673">
          <cell r="B2673" t="str">
            <v>13.125.000030.SER</v>
          </cell>
          <cell r="C2673" t="str">
            <v>Conjunto elevatório motor-bomba centrífuga de 3 hp</v>
          </cell>
          <cell r="D2673" t="str">
            <v>un</v>
          </cell>
          <cell r="E2673">
            <v>5078.3</v>
          </cell>
          <cell r="F2673">
            <v>262.83</v>
          </cell>
          <cell r="G2673">
            <v>5341.13</v>
          </cell>
          <cell r="H2673" t="str">
            <v>PINI</v>
          </cell>
        </row>
        <row r="2674">
          <cell r="B2674" t="str">
            <v>13.125.000035.SER</v>
          </cell>
          <cell r="C2674" t="str">
            <v>Conjunto elevatório motor-bomba centrífuga de 5 hp</v>
          </cell>
          <cell r="D2674" t="str">
            <v>un</v>
          </cell>
          <cell r="E2674">
            <v>11299.21</v>
          </cell>
          <cell r="F2674">
            <v>262.83</v>
          </cell>
          <cell r="G2674">
            <v>11562.04</v>
          </cell>
          <cell r="H2674" t="str">
            <v>PINI</v>
          </cell>
        </row>
        <row r="2675">
          <cell r="B2675" t="str">
            <v>13.125.000040.SER</v>
          </cell>
          <cell r="C2675" t="str">
            <v>Conjunto elevatório motor-bomba centrífuga de 7,5 hp</v>
          </cell>
          <cell r="D2675" t="str">
            <v>un</v>
          </cell>
          <cell r="E2675">
            <v>13499.27</v>
          </cell>
          <cell r="F2675">
            <v>262.83</v>
          </cell>
          <cell r="G2675">
            <v>13762.1</v>
          </cell>
          <cell r="H2675" t="str">
            <v>PINI</v>
          </cell>
        </row>
        <row r="2676">
          <cell r="B2676" t="str">
            <v>13.125.000045.SER</v>
          </cell>
          <cell r="C2676" t="str">
            <v>Conjunto elevatório motor-bomba centrífuga de 10 hp</v>
          </cell>
          <cell r="D2676" t="str">
            <v>un</v>
          </cell>
          <cell r="E2676">
            <v>17766.009999999998</v>
          </cell>
          <cell r="F2676">
            <v>262.83</v>
          </cell>
          <cell r="G2676">
            <v>18028.84</v>
          </cell>
          <cell r="H2676" t="str">
            <v>PINI</v>
          </cell>
        </row>
        <row r="2677">
          <cell r="B2677">
            <v>0</v>
          </cell>
          <cell r="C2677">
            <v>0</v>
          </cell>
          <cell r="D2677">
            <v>0</v>
          </cell>
          <cell r="E2677">
            <v>0</v>
          </cell>
          <cell r="F2677">
            <v>0</v>
          </cell>
          <cell r="G2677">
            <v>0</v>
          </cell>
          <cell r="H2677" t="str">
            <v>PINI</v>
          </cell>
        </row>
        <row r="2678">
          <cell r="B2678" t="str">
            <v>13.127</v>
          </cell>
          <cell r="C2678" t="str">
            <v>Aquecedores</v>
          </cell>
          <cell r="D2678">
            <v>0</v>
          </cell>
          <cell r="E2678">
            <v>0</v>
          </cell>
          <cell r="F2678">
            <v>0</v>
          </cell>
          <cell r="G2678">
            <v>0</v>
          </cell>
          <cell r="H2678" t="str">
            <v>PINI</v>
          </cell>
        </row>
        <row r="2679">
          <cell r="B2679">
            <v>0</v>
          </cell>
          <cell r="C2679">
            <v>0</v>
          </cell>
          <cell r="D2679">
            <v>0</v>
          </cell>
          <cell r="E2679">
            <v>0</v>
          </cell>
          <cell r="F2679">
            <v>0</v>
          </cell>
          <cell r="G2679">
            <v>0</v>
          </cell>
          <cell r="H2679" t="str">
            <v>PINI</v>
          </cell>
        </row>
        <row r="2680">
          <cell r="B2680" t="str">
            <v>13.127.0</v>
          </cell>
          <cell r="C2680" t="str">
            <v>Composições TCPO</v>
          </cell>
          <cell r="D2680">
            <v>0</v>
          </cell>
          <cell r="E2680">
            <v>0</v>
          </cell>
          <cell r="F2680">
            <v>0</v>
          </cell>
          <cell r="G2680">
            <v>0</v>
          </cell>
          <cell r="H2680" t="str">
            <v>PINI</v>
          </cell>
        </row>
        <row r="2681">
          <cell r="B2681" t="str">
            <v>13.127.000100.SER</v>
          </cell>
          <cell r="C2681" t="str">
            <v>Aquecedor de passagem, a gás, com misturador e acendimento eletrônico, vazão 7 l/min</v>
          </cell>
          <cell r="D2681" t="str">
            <v>un</v>
          </cell>
          <cell r="E2681">
            <v>3182.9</v>
          </cell>
          <cell r="F2681">
            <v>65.709999999999994</v>
          </cell>
          <cell r="G2681">
            <v>3248.6</v>
          </cell>
          <cell r="H2681" t="str">
            <v>PINI</v>
          </cell>
        </row>
        <row r="2682">
          <cell r="B2682" t="str">
            <v>13.127.000102.SER</v>
          </cell>
          <cell r="C2682" t="str">
            <v>Aquecedor de passagem, a gás, acendimento eletrônico, vazão 13,5 l/min</v>
          </cell>
          <cell r="D2682" t="str">
            <v>un</v>
          </cell>
          <cell r="E2682">
            <v>1397.62</v>
          </cell>
          <cell r="F2682">
            <v>65.709999999999994</v>
          </cell>
          <cell r="G2682">
            <v>1463.32</v>
          </cell>
          <cell r="H2682" t="str">
            <v>PINI</v>
          </cell>
        </row>
        <row r="2683">
          <cell r="B2683" t="str">
            <v>13.127.000104.SER</v>
          </cell>
          <cell r="C2683" t="str">
            <v>Aquecedor de passagem, a gás, com misturador e acendimento eletrônico, vazão 15 l/min</v>
          </cell>
          <cell r="D2683" t="str">
            <v>un</v>
          </cell>
          <cell r="E2683">
            <v>1508.25</v>
          </cell>
          <cell r="F2683">
            <v>82.14</v>
          </cell>
          <cell r="G2683">
            <v>1590.38</v>
          </cell>
          <cell r="H2683" t="str">
            <v>PINI</v>
          </cell>
        </row>
        <row r="2684">
          <cell r="B2684" t="str">
            <v>13.127.000106.SER</v>
          </cell>
          <cell r="C2684" t="str">
            <v>Aquecedor de passagem, a gás, com painel digital tensão 220 V, vazão 18 l/min</v>
          </cell>
          <cell r="D2684" t="str">
            <v>un</v>
          </cell>
          <cell r="E2684">
            <v>3889.36</v>
          </cell>
          <cell r="F2684">
            <v>82.14</v>
          </cell>
          <cell r="G2684">
            <v>3971.49</v>
          </cell>
          <cell r="H2684" t="str">
            <v>PINI</v>
          </cell>
        </row>
        <row r="2685">
          <cell r="B2685" t="str">
            <v>13.127.000108.SER</v>
          </cell>
          <cell r="C2685" t="str">
            <v>Aquecedor de passagem à gás, tensão 127/220 v, com painel digital, vazão 25 l/min</v>
          </cell>
          <cell r="D2685" t="str">
            <v>un</v>
          </cell>
          <cell r="E2685">
            <v>3873.92</v>
          </cell>
          <cell r="F2685">
            <v>91.99</v>
          </cell>
          <cell r="G2685">
            <v>3965.91</v>
          </cell>
          <cell r="H2685" t="str">
            <v>PINI</v>
          </cell>
        </row>
        <row r="2686">
          <cell r="B2686" t="str">
            <v>13.127.000200.SER</v>
          </cell>
          <cell r="C2686" t="str">
            <v>Aquecedor de acumulação, a gás, capacidade de 75 litros</v>
          </cell>
          <cell r="D2686" t="str">
            <v>un</v>
          </cell>
          <cell r="E2686">
            <v>2575.37</v>
          </cell>
          <cell r="F2686">
            <v>131.41999999999999</v>
          </cell>
          <cell r="G2686">
            <v>2706.79</v>
          </cell>
          <cell r="H2686" t="str">
            <v>PINI</v>
          </cell>
        </row>
        <row r="2687">
          <cell r="B2687" t="str">
            <v>13.127.000202.SER</v>
          </cell>
          <cell r="C2687" t="str">
            <v>Aquecedor de acumulação, a gás, capacidade de 110 litros</v>
          </cell>
          <cell r="D2687" t="str">
            <v>un</v>
          </cell>
          <cell r="E2687">
            <v>3031.56</v>
          </cell>
          <cell r="F2687">
            <v>131.41999999999999</v>
          </cell>
          <cell r="G2687">
            <v>3162.98</v>
          </cell>
          <cell r="H2687" t="str">
            <v>PINI</v>
          </cell>
        </row>
        <row r="2688">
          <cell r="B2688" t="str">
            <v>13.127.000204.SER</v>
          </cell>
          <cell r="C2688" t="str">
            <v>Aquecedor de acumulação, a gás, capacidade de 150 litros</v>
          </cell>
          <cell r="D2688" t="str">
            <v>un</v>
          </cell>
          <cell r="E2688">
            <v>3099.3</v>
          </cell>
          <cell r="F2688">
            <v>137.99</v>
          </cell>
          <cell r="G2688">
            <v>3237.29</v>
          </cell>
          <cell r="H2688" t="str">
            <v>PINI</v>
          </cell>
        </row>
        <row r="2689">
          <cell r="B2689" t="str">
            <v>13.127.000206.SER</v>
          </cell>
          <cell r="C2689" t="str">
            <v>Aquecedor de acumulação, a gás, capacidade de 200 litros</v>
          </cell>
          <cell r="D2689" t="str">
            <v>un</v>
          </cell>
          <cell r="E2689">
            <v>4139.1000000000004</v>
          </cell>
          <cell r="F2689">
            <v>164.27</v>
          </cell>
          <cell r="G2689">
            <v>4303.37</v>
          </cell>
          <cell r="H2689" t="str">
            <v>PINI</v>
          </cell>
        </row>
        <row r="2690">
          <cell r="B2690" t="str">
            <v>13.127.000208.SER</v>
          </cell>
          <cell r="C2690" t="str">
            <v>Aquecedor de acumulação, a gás, capacidade de 250 litros</v>
          </cell>
          <cell r="D2690" t="str">
            <v>un</v>
          </cell>
          <cell r="E2690">
            <v>4945.04</v>
          </cell>
          <cell r="F2690">
            <v>164.27</v>
          </cell>
          <cell r="G2690">
            <v>5109.3100000000004</v>
          </cell>
          <cell r="H2690" t="str">
            <v>PINI</v>
          </cell>
        </row>
        <row r="2691">
          <cell r="B2691" t="str">
            <v>13.127.000210.SER</v>
          </cell>
          <cell r="C2691" t="str">
            <v>Aquecedor de acumulação, a gás, capacidade de 400 litros</v>
          </cell>
          <cell r="D2691" t="str">
            <v>un</v>
          </cell>
          <cell r="E2691">
            <v>5943.6</v>
          </cell>
          <cell r="F2691">
            <v>197.13</v>
          </cell>
          <cell r="G2691">
            <v>6140.72</v>
          </cell>
          <cell r="H2691" t="str">
            <v>PINI</v>
          </cell>
        </row>
        <row r="2692">
          <cell r="B2692" t="str">
            <v>13.127.000300.SER</v>
          </cell>
          <cell r="C2692" t="str">
            <v>Aquecedor de acumulação, elétrico, potência 1500 W, volume 75 litros</v>
          </cell>
          <cell r="D2692" t="str">
            <v>un</v>
          </cell>
          <cell r="E2692">
            <v>5547.67</v>
          </cell>
          <cell r="F2692">
            <v>197.13</v>
          </cell>
          <cell r="G2692">
            <v>5744.79</v>
          </cell>
          <cell r="H2692" t="str">
            <v>PINI</v>
          </cell>
        </row>
        <row r="2693">
          <cell r="B2693" t="str">
            <v>13.127.000310.SER</v>
          </cell>
          <cell r="C2693" t="str">
            <v>Aquecedor de acumulação, elétrico, potência 1500 W, volume 100 litros</v>
          </cell>
          <cell r="D2693" t="str">
            <v>un</v>
          </cell>
          <cell r="E2693">
            <v>5862.05</v>
          </cell>
          <cell r="F2693">
            <v>197.13</v>
          </cell>
          <cell r="G2693">
            <v>6059.17</v>
          </cell>
          <cell r="H2693" t="str">
            <v>PINI</v>
          </cell>
        </row>
        <row r="2694">
          <cell r="B2694" t="str">
            <v>13.127.000312.SER</v>
          </cell>
          <cell r="C2694" t="str">
            <v>Aquecedor de acumulação, elétrico, potência 1500 W, volume 150 litros</v>
          </cell>
          <cell r="D2694" t="str">
            <v>un</v>
          </cell>
          <cell r="E2694">
            <v>3465.92</v>
          </cell>
          <cell r="F2694">
            <v>229.98</v>
          </cell>
          <cell r="G2694">
            <v>3695.9</v>
          </cell>
          <cell r="H2694" t="str">
            <v>PINI</v>
          </cell>
        </row>
        <row r="2695">
          <cell r="B2695" t="str">
            <v>13.127.000314.SER</v>
          </cell>
          <cell r="C2695" t="str">
            <v>Aquecedor de acumulação, elétrico, potência 2000 W, volume 200 litros</v>
          </cell>
          <cell r="D2695" t="str">
            <v>un</v>
          </cell>
          <cell r="E2695">
            <v>9603.5400000000009</v>
          </cell>
          <cell r="F2695">
            <v>229.98</v>
          </cell>
          <cell r="G2695">
            <v>9833.52</v>
          </cell>
          <cell r="H2695" t="str">
            <v>PINI</v>
          </cell>
        </row>
        <row r="2696">
          <cell r="B2696" t="str">
            <v>13.127.000316.SER</v>
          </cell>
          <cell r="C2696" t="str">
            <v>Aquecedor de acumulação, elétrico, potência 2000 W, volume 250 litros</v>
          </cell>
          <cell r="D2696" t="str">
            <v>un</v>
          </cell>
          <cell r="E2696">
            <v>10930.43</v>
          </cell>
          <cell r="F2696">
            <v>229.98</v>
          </cell>
          <cell r="G2696">
            <v>11160.41</v>
          </cell>
          <cell r="H2696" t="str">
            <v>PINI</v>
          </cell>
        </row>
        <row r="2697">
          <cell r="B2697" t="str">
            <v>13.127.000318.SER</v>
          </cell>
          <cell r="C2697" t="str">
            <v>Aquecedor de acumulação, elétrico, potência 4500 w, volume 300 litros</v>
          </cell>
          <cell r="D2697" t="str">
            <v>un</v>
          </cell>
          <cell r="E2697">
            <v>7273.34</v>
          </cell>
          <cell r="F2697">
            <v>279.26</v>
          </cell>
          <cell r="G2697">
            <v>7552.6</v>
          </cell>
          <cell r="H2697" t="str">
            <v>PINI</v>
          </cell>
        </row>
        <row r="2698">
          <cell r="B2698" t="str">
            <v>13.127.000320.SER</v>
          </cell>
          <cell r="C2698" t="str">
            <v>Aquecedor de acumulação, elétrico, potência 7500 w, volume 500 litros</v>
          </cell>
          <cell r="D2698" t="str">
            <v>un</v>
          </cell>
          <cell r="E2698">
            <v>10720.36</v>
          </cell>
          <cell r="F2698">
            <v>279.26</v>
          </cell>
          <cell r="G2698">
            <v>10999.62</v>
          </cell>
          <cell r="H2698" t="str">
            <v>PINI</v>
          </cell>
        </row>
        <row r="2699">
          <cell r="B2699" t="str">
            <v>13.127.000400.SER</v>
          </cell>
          <cell r="C2699" t="str">
            <v>Aquecedor solar capacidade 400 litros com 4 coletores solares</v>
          </cell>
          <cell r="D2699" t="str">
            <v>cj</v>
          </cell>
          <cell r="E2699">
            <v>8667.26</v>
          </cell>
          <cell r="F2699">
            <v>234.05</v>
          </cell>
          <cell r="G2699">
            <v>8901.31</v>
          </cell>
          <cell r="H2699" t="str">
            <v>PINI</v>
          </cell>
        </row>
        <row r="2700">
          <cell r="B2700" t="str">
            <v>13.127.000500.SER</v>
          </cell>
          <cell r="C2700" t="str">
            <v>Aquecedor eletro-automático individual, 220 v - 5200 w</v>
          </cell>
          <cell r="D2700" t="str">
            <v>un</v>
          </cell>
          <cell r="E2700">
            <v>505.11</v>
          </cell>
          <cell r="F2700">
            <v>16.43</v>
          </cell>
          <cell r="G2700">
            <v>521.54</v>
          </cell>
          <cell r="H2700" t="str">
            <v>PINI</v>
          </cell>
        </row>
        <row r="2701">
          <cell r="B2701" t="str">
            <v>13.127.000502.SER</v>
          </cell>
          <cell r="C2701" t="str">
            <v>Aquecedor eletro-automático central, 220 V- 5200 W</v>
          </cell>
          <cell r="D2701" t="str">
            <v>un</v>
          </cell>
          <cell r="E2701">
            <v>851.13</v>
          </cell>
          <cell r="F2701">
            <v>59.14</v>
          </cell>
          <cell r="G2701">
            <v>910.27</v>
          </cell>
          <cell r="H2701" t="str">
            <v>PINI</v>
          </cell>
        </row>
        <row r="2702">
          <cell r="B2702" t="str">
            <v>13.127.000600.SER</v>
          </cell>
          <cell r="C2702" t="str">
            <v>Chuveiro elétrico automático, 220 V- 5400 W</v>
          </cell>
          <cell r="D2702" t="str">
            <v>un</v>
          </cell>
          <cell r="E2702">
            <v>246</v>
          </cell>
          <cell r="F2702">
            <v>19.2</v>
          </cell>
          <cell r="G2702">
            <v>265.2</v>
          </cell>
          <cell r="H2702" t="str">
            <v>PINI</v>
          </cell>
        </row>
        <row r="2703">
          <cell r="B2703" t="str">
            <v>13.127.000700.SER</v>
          </cell>
          <cell r="C2703" t="str">
            <v>Torneira elétrica automática, 220 v- 5400 w</v>
          </cell>
          <cell r="D2703" t="str">
            <v>un</v>
          </cell>
          <cell r="E2703">
            <v>272.26</v>
          </cell>
          <cell r="F2703">
            <v>16.43</v>
          </cell>
          <cell r="G2703">
            <v>288.69</v>
          </cell>
          <cell r="H2703" t="str">
            <v>PINI</v>
          </cell>
        </row>
        <row r="2704">
          <cell r="B2704">
            <v>0</v>
          </cell>
          <cell r="C2704">
            <v>0</v>
          </cell>
          <cell r="D2704">
            <v>0</v>
          </cell>
          <cell r="E2704">
            <v>0</v>
          </cell>
          <cell r="F2704">
            <v>0</v>
          </cell>
          <cell r="G2704">
            <v>0</v>
          </cell>
          <cell r="H2704" t="str">
            <v>PINI</v>
          </cell>
        </row>
        <row r="2705">
          <cell r="B2705" t="str">
            <v>13.160</v>
          </cell>
          <cell r="C2705" t="str">
            <v>Serviços relacionados</v>
          </cell>
          <cell r="D2705">
            <v>0</v>
          </cell>
          <cell r="E2705">
            <v>0</v>
          </cell>
          <cell r="F2705">
            <v>0</v>
          </cell>
          <cell r="G2705">
            <v>0</v>
          </cell>
          <cell r="H2705" t="str">
            <v>PINI</v>
          </cell>
        </row>
        <row r="2706">
          <cell r="B2706" t="str">
            <v>13.160.000050.SER</v>
          </cell>
          <cell r="C2706" t="str">
            <v>Automático de bóia</v>
          </cell>
          <cell r="D2706" t="str">
            <v>un</v>
          </cell>
          <cell r="E2706">
            <v>55.83</v>
          </cell>
          <cell r="F2706">
            <v>32.85</v>
          </cell>
          <cell r="G2706">
            <v>88.68</v>
          </cell>
          <cell r="H2706" t="str">
            <v>PINI</v>
          </cell>
        </row>
        <row r="2707">
          <cell r="B2707" t="str">
            <v>13.160.000200.SER</v>
          </cell>
          <cell r="C2707" t="str">
            <v>Ponto de água fria com tubo PVC Ø 25 mm inclusive conexões</v>
          </cell>
          <cell r="D2707" t="str">
            <v>un</v>
          </cell>
          <cell r="E2707">
            <v>102.58</v>
          </cell>
          <cell r="F2707">
            <v>98.56</v>
          </cell>
          <cell r="G2707">
            <v>201.14</v>
          </cell>
          <cell r="H2707" t="str">
            <v>PINI</v>
          </cell>
        </row>
        <row r="2708">
          <cell r="B2708" t="str">
            <v>13.160.000300.SER</v>
          </cell>
          <cell r="C2708" t="str">
            <v>Ponto de água quente com tubo de cobre e conexões Ø 22 mm</v>
          </cell>
          <cell r="D2708" t="str">
            <v>un</v>
          </cell>
          <cell r="E2708">
            <v>406.46</v>
          </cell>
          <cell r="F2708">
            <v>98.56</v>
          </cell>
          <cell r="G2708">
            <v>505.02</v>
          </cell>
          <cell r="H2708" t="str">
            <v>PINI</v>
          </cell>
        </row>
        <row r="2709">
          <cell r="B2709" t="str">
            <v>13.160.000400.SER</v>
          </cell>
          <cell r="C2709" t="str">
            <v>Ponto de gás com tubo de aço galvanizado e conexões Ø 20 mm</v>
          </cell>
          <cell r="D2709" t="str">
            <v>un</v>
          </cell>
          <cell r="E2709">
            <v>543.42999999999995</v>
          </cell>
          <cell r="F2709">
            <v>131.41999999999999</v>
          </cell>
          <cell r="G2709">
            <v>674.85</v>
          </cell>
          <cell r="H2709" t="str">
            <v>PINI</v>
          </cell>
        </row>
        <row r="2710">
          <cell r="B2710" t="str">
            <v>13.160.000500.SER</v>
          </cell>
          <cell r="C2710" t="str">
            <v>Ponto de esgoto primário com tubo PVC e conexões Ø 100 mm</v>
          </cell>
          <cell r="D2710" t="str">
            <v>un</v>
          </cell>
          <cell r="E2710">
            <v>211.76</v>
          </cell>
          <cell r="F2710">
            <v>114.99</v>
          </cell>
          <cell r="G2710">
            <v>326.75</v>
          </cell>
          <cell r="H2710" t="str">
            <v>PINI</v>
          </cell>
        </row>
        <row r="2711">
          <cell r="B2711" t="str">
            <v>13.160.000520.SER</v>
          </cell>
          <cell r="C2711" t="str">
            <v>Ponto de esgoto secundário com tubo PVC e conexões Ø 50 mm</v>
          </cell>
          <cell r="D2711" t="str">
            <v>un</v>
          </cell>
          <cell r="E2711">
            <v>121.72</v>
          </cell>
          <cell r="F2711">
            <v>98.56</v>
          </cell>
          <cell r="G2711">
            <v>220.28</v>
          </cell>
          <cell r="H2711" t="str">
            <v>PINI</v>
          </cell>
        </row>
        <row r="2712">
          <cell r="B2712" t="str">
            <v>13.160.000600.SER</v>
          </cell>
          <cell r="C2712" t="str">
            <v>Ligação de esgoto completa com tubo PVC Ø 100 mm no passeio</v>
          </cell>
          <cell r="D2712" t="str">
            <v>un</v>
          </cell>
          <cell r="E2712">
            <v>116.09</v>
          </cell>
          <cell r="F2712">
            <v>69</v>
          </cell>
          <cell r="G2712">
            <v>185.09</v>
          </cell>
          <cell r="H2712" t="str">
            <v>PINI</v>
          </cell>
        </row>
        <row r="2713">
          <cell r="B2713" t="str">
            <v>13.160.000602.SER</v>
          </cell>
          <cell r="C2713" t="str">
            <v>Ligação de esgoto completa com tubo PVC Ø 100 mm no passeio oposto</v>
          </cell>
          <cell r="D2713" t="str">
            <v>un</v>
          </cell>
          <cell r="E2713">
            <v>606.65</v>
          </cell>
          <cell r="F2713">
            <v>405.26</v>
          </cell>
          <cell r="G2713">
            <v>1011.9</v>
          </cell>
          <cell r="H2713" t="str">
            <v>PINI</v>
          </cell>
        </row>
        <row r="2714">
          <cell r="B2714" t="str">
            <v>13.160.000605.SER</v>
          </cell>
          <cell r="C2714" t="str">
            <v>Ligação de esgoto completa com tubo PVC Ø 150 mm no passeio</v>
          </cell>
          <cell r="D2714" t="str">
            <v>un</v>
          </cell>
          <cell r="E2714">
            <v>180.61</v>
          </cell>
          <cell r="F2714">
            <v>70.09</v>
          </cell>
          <cell r="G2714">
            <v>250.7</v>
          </cell>
          <cell r="H2714" t="str">
            <v>PINI</v>
          </cell>
        </row>
        <row r="2715">
          <cell r="B2715" t="str">
            <v>13.160.000607.SER</v>
          </cell>
          <cell r="C2715" t="str">
            <v>Ligação de esgoto completa com tubo PVC Ø 150 mm no terço</v>
          </cell>
          <cell r="D2715" t="str">
            <v>un</v>
          </cell>
          <cell r="E2715">
            <v>330.68</v>
          </cell>
          <cell r="F2715">
            <v>183.03</v>
          </cell>
          <cell r="G2715">
            <v>513.71</v>
          </cell>
          <cell r="H2715" t="str">
            <v>PINI</v>
          </cell>
        </row>
        <row r="2716">
          <cell r="B2716" t="str">
            <v>13.160.000610.SER</v>
          </cell>
          <cell r="C2716" t="str">
            <v>Ligação de esgoto completa com tubo PVC Ø 150 mm no eixo</v>
          </cell>
          <cell r="D2716" t="str">
            <v>un</v>
          </cell>
          <cell r="E2716">
            <v>694.13</v>
          </cell>
          <cell r="F2716">
            <v>240.08</v>
          </cell>
          <cell r="G2716">
            <v>934.21</v>
          </cell>
          <cell r="H2716" t="str">
            <v>PINI</v>
          </cell>
        </row>
        <row r="2717">
          <cell r="B2717" t="str">
            <v>13.160.000613.SER</v>
          </cell>
          <cell r="C2717" t="str">
            <v>Ligação de esgoto completa com tubo PVC Ø 150 mm no terço oposto</v>
          </cell>
          <cell r="D2717" t="str">
            <v>un</v>
          </cell>
          <cell r="E2717">
            <v>892.78</v>
          </cell>
          <cell r="F2717">
            <v>296.95</v>
          </cell>
          <cell r="G2717">
            <v>1189.73</v>
          </cell>
          <cell r="H2717" t="str">
            <v>PINI</v>
          </cell>
        </row>
        <row r="2718">
          <cell r="B2718" t="str">
            <v>13.160.000617.SER</v>
          </cell>
          <cell r="C2718" t="str">
            <v>Ligação de esgoto completa com tubo PVC Ø 100 mm no terço</v>
          </cell>
          <cell r="D2718" t="str">
            <v>un</v>
          </cell>
          <cell r="E2718">
            <v>208.57</v>
          </cell>
          <cell r="F2718">
            <v>180.24</v>
          </cell>
          <cell r="G2718">
            <v>388.81</v>
          </cell>
          <cell r="H2718" t="str">
            <v>PINI</v>
          </cell>
        </row>
        <row r="2719">
          <cell r="B2719" t="str">
            <v>13.160.000621.SER</v>
          </cell>
          <cell r="C2719" t="str">
            <v>Ligação de esgoto completa com tubo PVC Ø 100 mm no eixo</v>
          </cell>
          <cell r="D2719" t="str">
            <v>un</v>
          </cell>
          <cell r="E2719">
            <v>368.52</v>
          </cell>
          <cell r="F2719">
            <v>236.93</v>
          </cell>
          <cell r="G2719">
            <v>605.44000000000005</v>
          </cell>
          <cell r="H2719" t="str">
            <v>PINI</v>
          </cell>
        </row>
        <row r="2720">
          <cell r="B2720" t="str">
            <v>13.160.000630.SER</v>
          </cell>
          <cell r="C2720" t="str">
            <v>Ligação de esgoto completa com tubo PVC Ø 100 mm no terço oposto</v>
          </cell>
          <cell r="D2720" t="str">
            <v>un</v>
          </cell>
          <cell r="E2720">
            <v>464.76</v>
          </cell>
          <cell r="F2720">
            <v>292.10000000000002</v>
          </cell>
          <cell r="G2720">
            <v>756.86</v>
          </cell>
          <cell r="H2720" t="str">
            <v>PINI</v>
          </cell>
        </row>
        <row r="2721">
          <cell r="B2721">
            <v>0</v>
          </cell>
          <cell r="C2721">
            <v>0</v>
          </cell>
          <cell r="D2721">
            <v>0</v>
          </cell>
          <cell r="E2721">
            <v>0</v>
          </cell>
          <cell r="F2721">
            <v>0</v>
          </cell>
          <cell r="G2721">
            <v>0</v>
          </cell>
          <cell r="H2721" t="str">
            <v>PINI</v>
          </cell>
        </row>
        <row r="2722">
          <cell r="B2722" t="str">
            <v>15</v>
          </cell>
          <cell r="C2722" t="str">
            <v>15. Sistemas de prevenção e combate a incêndio</v>
          </cell>
          <cell r="D2722">
            <v>0</v>
          </cell>
          <cell r="E2722">
            <v>0</v>
          </cell>
          <cell r="F2722">
            <v>0</v>
          </cell>
          <cell r="G2722">
            <v>0</v>
          </cell>
          <cell r="H2722" t="str">
            <v>PINI</v>
          </cell>
        </row>
        <row r="2723">
          <cell r="B2723">
            <v>0</v>
          </cell>
          <cell r="C2723">
            <v>0</v>
          </cell>
          <cell r="D2723">
            <v>0</v>
          </cell>
          <cell r="E2723">
            <v>0</v>
          </cell>
          <cell r="F2723">
            <v>0</v>
          </cell>
          <cell r="G2723">
            <v>0</v>
          </cell>
          <cell r="H2723" t="str">
            <v>PINI</v>
          </cell>
        </row>
        <row r="2724">
          <cell r="B2724" t="str">
            <v>15.101</v>
          </cell>
          <cell r="C2724" t="str">
            <v>Alarmes</v>
          </cell>
          <cell r="D2724">
            <v>0</v>
          </cell>
          <cell r="E2724">
            <v>0</v>
          </cell>
          <cell r="F2724">
            <v>0</v>
          </cell>
          <cell r="G2724">
            <v>0</v>
          </cell>
          <cell r="H2724" t="str">
            <v>PINI</v>
          </cell>
        </row>
        <row r="2725">
          <cell r="B2725" t="str">
            <v>15.101.000010.SER</v>
          </cell>
          <cell r="C2725" t="str">
            <v>Central de alarme de incêndio para 24 pontos</v>
          </cell>
          <cell r="D2725" t="str">
            <v>un</v>
          </cell>
          <cell r="E2725">
            <v>1297.42</v>
          </cell>
          <cell r="F2725">
            <v>65.709999999999994</v>
          </cell>
          <cell r="G2725">
            <v>1363.13</v>
          </cell>
          <cell r="H2725" t="str">
            <v>PINI</v>
          </cell>
        </row>
        <row r="2726">
          <cell r="B2726" t="str">
            <v>15.101.000050.SER</v>
          </cell>
          <cell r="C2726" t="str">
            <v>Acionador manual de alarme de incêndio</v>
          </cell>
          <cell r="D2726" t="str">
            <v>un</v>
          </cell>
          <cell r="E2726">
            <v>111.78</v>
          </cell>
          <cell r="F2726">
            <v>9.5299999999999994</v>
          </cell>
          <cell r="G2726">
            <v>121.31</v>
          </cell>
          <cell r="H2726" t="str">
            <v>PINI</v>
          </cell>
        </row>
        <row r="2727">
          <cell r="B2727">
            <v>0</v>
          </cell>
          <cell r="C2727">
            <v>0</v>
          </cell>
          <cell r="D2727">
            <v>0</v>
          </cell>
          <cell r="E2727">
            <v>0</v>
          </cell>
          <cell r="F2727">
            <v>0</v>
          </cell>
          <cell r="G2727">
            <v>0</v>
          </cell>
          <cell r="H2727" t="str">
            <v>PINI</v>
          </cell>
        </row>
        <row r="2728">
          <cell r="B2728" t="str">
            <v>15.102</v>
          </cell>
          <cell r="C2728" t="str">
            <v>Hidrantes</v>
          </cell>
          <cell r="D2728">
            <v>0</v>
          </cell>
          <cell r="E2728">
            <v>0</v>
          </cell>
          <cell r="F2728">
            <v>0</v>
          </cell>
          <cell r="G2728">
            <v>0</v>
          </cell>
          <cell r="H2728" t="str">
            <v>PINI</v>
          </cell>
        </row>
        <row r="2729">
          <cell r="B2729" t="str">
            <v>15.102.000010.SER</v>
          </cell>
          <cell r="C2729" t="str">
            <v>Abrigo para hidrante em chapa de aço carbono, com mangueira de Ø 65 mm - 2 1/2" x 15 m</v>
          </cell>
          <cell r="D2729" t="str">
            <v>un</v>
          </cell>
          <cell r="E2729">
            <v>1599.23</v>
          </cell>
          <cell r="F2729">
            <v>152.77000000000001</v>
          </cell>
          <cell r="G2729">
            <v>1752</v>
          </cell>
          <cell r="H2729" t="str">
            <v>PINI</v>
          </cell>
        </row>
        <row r="2730">
          <cell r="B2730" t="str">
            <v>15.102.000050.SER</v>
          </cell>
          <cell r="C2730" t="str">
            <v>Hidrante com registro globo angular 45°, Ø 65 mm - 2 1/2"</v>
          </cell>
          <cell r="D2730" t="str">
            <v>un</v>
          </cell>
          <cell r="E2730">
            <v>216.98</v>
          </cell>
          <cell r="F2730">
            <v>37.78</v>
          </cell>
          <cell r="G2730">
            <v>254.76</v>
          </cell>
          <cell r="H2730" t="str">
            <v>PINI</v>
          </cell>
        </row>
        <row r="2731">
          <cell r="B2731" t="str">
            <v>15.102.000090.SER</v>
          </cell>
          <cell r="C2731" t="str">
            <v>Registro de hidrante no passeio, Ø 65 mm - 2 1/2"</v>
          </cell>
          <cell r="D2731" t="str">
            <v>un</v>
          </cell>
          <cell r="E2731">
            <v>990.03</v>
          </cell>
          <cell r="F2731">
            <v>160.31</v>
          </cell>
          <cell r="G2731">
            <v>1150.3399999999999</v>
          </cell>
          <cell r="H2731" t="str">
            <v>PINI</v>
          </cell>
        </row>
        <row r="2732">
          <cell r="B2732">
            <v>0</v>
          </cell>
          <cell r="C2732">
            <v>0</v>
          </cell>
          <cell r="D2732">
            <v>0</v>
          </cell>
          <cell r="E2732">
            <v>0</v>
          </cell>
          <cell r="F2732">
            <v>0</v>
          </cell>
          <cell r="G2732">
            <v>0</v>
          </cell>
          <cell r="H2732" t="str">
            <v>PINI</v>
          </cell>
        </row>
        <row r="2733">
          <cell r="B2733" t="str">
            <v>15.103</v>
          </cell>
          <cell r="C2733" t="str">
            <v>Extintores</v>
          </cell>
          <cell r="D2733">
            <v>0</v>
          </cell>
          <cell r="E2733">
            <v>0</v>
          </cell>
          <cell r="F2733">
            <v>0</v>
          </cell>
          <cell r="G2733">
            <v>0</v>
          </cell>
          <cell r="H2733" t="str">
            <v>PINI</v>
          </cell>
        </row>
        <row r="2734">
          <cell r="B2734" t="str">
            <v>15.103.000005.SER</v>
          </cell>
          <cell r="C2734" t="str">
            <v>Extintor de gás carbônico, capacidade 6 kg</v>
          </cell>
          <cell r="D2734" t="str">
            <v>un</v>
          </cell>
          <cell r="E2734">
            <v>1043.08</v>
          </cell>
          <cell r="F2734">
            <v>12.44</v>
          </cell>
          <cell r="G2734">
            <v>1055.52</v>
          </cell>
          <cell r="H2734" t="str">
            <v>PINI</v>
          </cell>
        </row>
        <row r="2735">
          <cell r="B2735" t="str">
            <v>15.103.000040.SER</v>
          </cell>
          <cell r="C2735" t="str">
            <v>Extintor de água pressurizada, capacidade 10 litros</v>
          </cell>
          <cell r="D2735" t="str">
            <v>un</v>
          </cell>
          <cell r="E2735">
            <v>237.58</v>
          </cell>
          <cell r="F2735">
            <v>15.55</v>
          </cell>
          <cell r="G2735">
            <v>253.13</v>
          </cell>
          <cell r="H2735" t="str">
            <v>PINI</v>
          </cell>
        </row>
        <row r="2736">
          <cell r="B2736" t="str">
            <v>15.103.000090.SER</v>
          </cell>
          <cell r="C2736" t="str">
            <v>Extintor de pó químico pressurizado, capacidade 4 kg</v>
          </cell>
          <cell r="D2736" t="str">
            <v>un</v>
          </cell>
          <cell r="E2736">
            <v>291.07</v>
          </cell>
          <cell r="F2736">
            <v>12.44</v>
          </cell>
          <cell r="G2736">
            <v>303.51</v>
          </cell>
          <cell r="H2736" t="str">
            <v>PINI</v>
          </cell>
        </row>
        <row r="2737">
          <cell r="B2737" t="str">
            <v>15.103.000092.SER</v>
          </cell>
          <cell r="C2737" t="str">
            <v>Extintor de pó químico pressurizado, capacidade 8 kg</v>
          </cell>
          <cell r="D2737" t="str">
            <v>un</v>
          </cell>
          <cell r="E2737">
            <v>445.93</v>
          </cell>
          <cell r="F2737">
            <v>12.44</v>
          </cell>
          <cell r="G2737">
            <v>458.37</v>
          </cell>
          <cell r="H2737" t="str">
            <v>PINI</v>
          </cell>
        </row>
        <row r="2738">
          <cell r="B2738" t="str">
            <v>15.103.000094.SER</v>
          </cell>
          <cell r="C2738" t="str">
            <v>Extintor de pó químico pressurizado, capacidade 12 kg</v>
          </cell>
          <cell r="D2738" t="str">
            <v>un</v>
          </cell>
          <cell r="E2738">
            <v>450.72</v>
          </cell>
          <cell r="F2738">
            <v>12.44</v>
          </cell>
          <cell r="G2738">
            <v>463.16</v>
          </cell>
          <cell r="H2738" t="str">
            <v>PINI</v>
          </cell>
        </row>
        <row r="2739">
          <cell r="B2739">
            <v>0</v>
          </cell>
          <cell r="C2739">
            <v>0</v>
          </cell>
          <cell r="D2739">
            <v>0</v>
          </cell>
          <cell r="E2739">
            <v>0</v>
          </cell>
          <cell r="F2739">
            <v>0</v>
          </cell>
          <cell r="G2739">
            <v>0</v>
          </cell>
          <cell r="H2739" t="str">
            <v>PINI</v>
          </cell>
        </row>
        <row r="2740">
          <cell r="B2740" t="str">
            <v>16</v>
          </cell>
          <cell r="C2740" t="str">
            <v>16. Sistemas elétricos</v>
          </cell>
          <cell r="D2740">
            <v>0</v>
          </cell>
          <cell r="E2740">
            <v>0</v>
          </cell>
          <cell r="F2740">
            <v>0</v>
          </cell>
          <cell r="G2740">
            <v>0</v>
          </cell>
          <cell r="H2740" t="str">
            <v>PINI</v>
          </cell>
        </row>
        <row r="2741">
          <cell r="B2741">
            <v>0</v>
          </cell>
          <cell r="C2741">
            <v>0</v>
          </cell>
          <cell r="D2741">
            <v>0</v>
          </cell>
          <cell r="E2741">
            <v>0</v>
          </cell>
          <cell r="F2741">
            <v>0</v>
          </cell>
          <cell r="G2741">
            <v>0</v>
          </cell>
          <cell r="H2741" t="str">
            <v>PINI</v>
          </cell>
        </row>
        <row r="2742">
          <cell r="B2742" t="str">
            <v>16.105</v>
          </cell>
          <cell r="C2742" t="str">
            <v>Entrada de energia em caixa</v>
          </cell>
          <cell r="D2742">
            <v>0</v>
          </cell>
          <cell r="E2742">
            <v>0</v>
          </cell>
          <cell r="F2742">
            <v>0</v>
          </cell>
          <cell r="G2742">
            <v>0</v>
          </cell>
          <cell r="H2742" t="str">
            <v>PINI</v>
          </cell>
        </row>
        <row r="2743">
          <cell r="B2743" t="str">
            <v>16.105.000010.SER</v>
          </cell>
          <cell r="C2743" t="str">
            <v>Entrada de energia em caixa de chapa de aço 500 x 600 x 270 mm, potência até 5 kW</v>
          </cell>
          <cell r="D2743" t="str">
            <v>un</v>
          </cell>
          <cell r="E2743">
            <v>1818.48</v>
          </cell>
          <cell r="F2743">
            <v>131.41999999999999</v>
          </cell>
          <cell r="G2743">
            <v>1949.89</v>
          </cell>
          <cell r="H2743" t="str">
            <v>PINI</v>
          </cell>
        </row>
        <row r="2744">
          <cell r="B2744" t="str">
            <v>16.105.000011.SER</v>
          </cell>
          <cell r="C2744" t="str">
            <v>Entrada de energia em caixa de chapa de aço 500 x 600 x 270 mm, potência de 5 a 10 KW</v>
          </cell>
          <cell r="D2744" t="str">
            <v>un</v>
          </cell>
          <cell r="E2744">
            <v>1824.86</v>
          </cell>
          <cell r="F2744">
            <v>144.56</v>
          </cell>
          <cell r="G2744">
            <v>1969.41</v>
          </cell>
          <cell r="H2744" t="str">
            <v>PINI</v>
          </cell>
        </row>
        <row r="2745">
          <cell r="B2745" t="str">
            <v>16.105.000012.SER</v>
          </cell>
          <cell r="C2745" t="str">
            <v>Entrada de energia em caixa de chapa de aço 500 x 600 x 270 mm, potência de 10 a 15 KW</v>
          </cell>
          <cell r="D2745" t="str">
            <v>un</v>
          </cell>
          <cell r="E2745">
            <v>1832.8</v>
          </cell>
          <cell r="F2745">
            <v>157.69999999999999</v>
          </cell>
          <cell r="G2745">
            <v>1990.5</v>
          </cell>
          <cell r="H2745" t="str">
            <v>PINI</v>
          </cell>
        </row>
        <row r="2746">
          <cell r="B2746" t="str">
            <v>16.105.000013.SER</v>
          </cell>
          <cell r="C2746" t="str">
            <v>Entrada de energia em caixa de chapa de aço 500 x 600 x 270 mm, potência de 15 a 20 KW</v>
          </cell>
          <cell r="D2746" t="str">
            <v>un</v>
          </cell>
          <cell r="E2746">
            <v>2330.15</v>
          </cell>
          <cell r="F2746">
            <v>197.13</v>
          </cell>
          <cell r="G2746">
            <v>2527.27</v>
          </cell>
          <cell r="H2746" t="str">
            <v>PINI</v>
          </cell>
        </row>
        <row r="2747">
          <cell r="B2747" t="str">
            <v>16.105.000014.SER</v>
          </cell>
          <cell r="C2747" t="str">
            <v>Entrada de energia em caixa de chapa de aço 500 x 600 x 270 mm, potência de 20 a 25 KW</v>
          </cell>
          <cell r="D2747" t="str">
            <v>un</v>
          </cell>
          <cell r="E2747">
            <v>2809.41</v>
          </cell>
          <cell r="F2747">
            <v>213.55</v>
          </cell>
          <cell r="G2747">
            <v>3022.96</v>
          </cell>
          <cell r="H2747" t="str">
            <v>PINI</v>
          </cell>
        </row>
        <row r="2748">
          <cell r="B2748" t="str">
            <v>16.105.000015.SER</v>
          </cell>
          <cell r="C2748" t="str">
            <v>Entrada de energia em caixa de chapa de aço 500 x 600 x 270 mm, potência de 25 a 30 KW</v>
          </cell>
          <cell r="D2748" t="str">
            <v>un</v>
          </cell>
          <cell r="E2748">
            <v>2857.95</v>
          </cell>
          <cell r="F2748">
            <v>262.83</v>
          </cell>
          <cell r="G2748">
            <v>3120.78</v>
          </cell>
          <cell r="H2748" t="str">
            <v>PINI</v>
          </cell>
        </row>
        <row r="2749">
          <cell r="B2749">
            <v>0</v>
          </cell>
          <cell r="C2749">
            <v>0</v>
          </cell>
          <cell r="D2749">
            <v>0</v>
          </cell>
          <cell r="E2749">
            <v>0</v>
          </cell>
          <cell r="F2749">
            <v>0</v>
          </cell>
          <cell r="G2749">
            <v>0</v>
          </cell>
          <cell r="H2749" t="str">
            <v>PINI</v>
          </cell>
        </row>
        <row r="2750">
          <cell r="B2750" t="str">
            <v>16.105</v>
          </cell>
          <cell r="C2750" t="str">
            <v>Entrada de energia em poste</v>
          </cell>
          <cell r="D2750">
            <v>0</v>
          </cell>
          <cell r="E2750">
            <v>0</v>
          </cell>
          <cell r="F2750">
            <v>0</v>
          </cell>
          <cell r="G2750">
            <v>0</v>
          </cell>
          <cell r="H2750" t="str">
            <v>PINI</v>
          </cell>
        </row>
        <row r="2751">
          <cell r="B2751" t="str">
            <v>16.105.000030.SER</v>
          </cell>
          <cell r="C2751" t="str">
            <v>Entrada de energia em poste próprio da edificação com potência instalada até 5 KW</v>
          </cell>
          <cell r="D2751" t="str">
            <v>un</v>
          </cell>
          <cell r="E2751">
            <v>1253.24</v>
          </cell>
          <cell r="F2751">
            <v>164.27</v>
          </cell>
          <cell r="G2751">
            <v>1417.51</v>
          </cell>
          <cell r="H2751" t="str">
            <v>PINI</v>
          </cell>
        </row>
        <row r="2752">
          <cell r="B2752" t="str">
            <v>16.105.000031.SER</v>
          </cell>
          <cell r="C2752" t="str">
            <v>Entrada de energia em poste próprio da edificação com potência instalada de 5 a 10 KW</v>
          </cell>
          <cell r="D2752" t="str">
            <v>un</v>
          </cell>
          <cell r="E2752">
            <v>1402.48</v>
          </cell>
          <cell r="F2752">
            <v>197.13</v>
          </cell>
          <cell r="G2752">
            <v>1599.61</v>
          </cell>
          <cell r="H2752" t="str">
            <v>PINI</v>
          </cell>
        </row>
        <row r="2753">
          <cell r="B2753" t="str">
            <v>16.105.000032.SER</v>
          </cell>
          <cell r="C2753" t="str">
            <v>Entrada de energia em poste próprio da edificação com potência instalada de 10 a 15 KW</v>
          </cell>
          <cell r="D2753" t="str">
            <v>un</v>
          </cell>
          <cell r="E2753">
            <v>1655.29</v>
          </cell>
          <cell r="F2753">
            <v>328.54</v>
          </cell>
          <cell r="G2753">
            <v>1983.83</v>
          </cell>
          <cell r="H2753" t="str">
            <v>PINI</v>
          </cell>
        </row>
        <row r="2754">
          <cell r="B2754" t="str">
            <v>16.105.000033.SER</v>
          </cell>
          <cell r="C2754" t="str">
            <v>Entrada de energia em poste próprio da edificação com potência instalada de 15 a 20 KW</v>
          </cell>
          <cell r="D2754" t="str">
            <v>un</v>
          </cell>
          <cell r="E2754">
            <v>1918.64</v>
          </cell>
          <cell r="F2754">
            <v>394.25</v>
          </cell>
          <cell r="G2754">
            <v>2312.89</v>
          </cell>
          <cell r="H2754" t="str">
            <v>PINI</v>
          </cell>
        </row>
        <row r="2755">
          <cell r="B2755" t="str">
            <v>16.105.000034.SER</v>
          </cell>
          <cell r="C2755" t="str">
            <v>Entrada de energia em poste próprio da edificação com potência instalada de 20 a 25 KW</v>
          </cell>
          <cell r="D2755" t="str">
            <v>un</v>
          </cell>
          <cell r="E2755">
            <v>3226.89</v>
          </cell>
          <cell r="F2755">
            <v>492.82</v>
          </cell>
          <cell r="G2755">
            <v>3719.71</v>
          </cell>
          <cell r="H2755" t="str">
            <v>PINI</v>
          </cell>
        </row>
        <row r="2756">
          <cell r="B2756" t="str">
            <v>16.105.000035.SER</v>
          </cell>
          <cell r="C2756" t="str">
            <v>Entrada de energia em poste próprio da edificação com potência instalada de 25 a 30 KW</v>
          </cell>
          <cell r="D2756" t="str">
            <v>un</v>
          </cell>
          <cell r="E2756">
            <v>4173.75</v>
          </cell>
          <cell r="F2756">
            <v>591.38</v>
          </cell>
          <cell r="G2756">
            <v>4765.13</v>
          </cell>
          <cell r="H2756" t="str">
            <v>PINI</v>
          </cell>
        </row>
        <row r="2757">
          <cell r="B2757">
            <v>0</v>
          </cell>
          <cell r="C2757">
            <v>0</v>
          </cell>
          <cell r="D2757">
            <v>0</v>
          </cell>
          <cell r="E2757">
            <v>0</v>
          </cell>
          <cell r="F2757">
            <v>0</v>
          </cell>
          <cell r="G2757">
            <v>0</v>
          </cell>
          <cell r="H2757" t="str">
            <v>PINI</v>
          </cell>
        </row>
        <row r="2758">
          <cell r="B2758" t="str">
            <v>16.105</v>
          </cell>
          <cell r="C2758" t="str">
            <v>Transformadores</v>
          </cell>
          <cell r="D2758">
            <v>0</v>
          </cell>
          <cell r="E2758">
            <v>0</v>
          </cell>
          <cell r="F2758">
            <v>0</v>
          </cell>
          <cell r="G2758">
            <v>0</v>
          </cell>
          <cell r="H2758" t="str">
            <v>PINI</v>
          </cell>
        </row>
        <row r="2759">
          <cell r="B2759" t="str">
            <v>16.105.000050.SER</v>
          </cell>
          <cell r="C2759" t="str">
            <v>Transformador para cabine primária de 150 KVA - 15 KV, 60 hz, alta tensão 13,2 KV, baixa tensão 220/127V</v>
          </cell>
          <cell r="D2759" t="str">
            <v>un</v>
          </cell>
          <cell r="E2759">
            <v>41180.06</v>
          </cell>
          <cell r="F2759">
            <v>2328.2800000000002</v>
          </cell>
          <cell r="G2759">
            <v>43508.34</v>
          </cell>
          <cell r="H2759" t="str">
            <v>PINI</v>
          </cell>
        </row>
        <row r="2760">
          <cell r="B2760" t="str">
            <v>16.105.000051.SER</v>
          </cell>
          <cell r="C2760" t="str">
            <v>Transformador para cabine primária de 225 KVA - 15 KV, 60 hz, alta tensão 13,2 KV, baixa tensão 220/127V</v>
          </cell>
          <cell r="D2760" t="str">
            <v>un</v>
          </cell>
          <cell r="E2760">
            <v>57001.919999999998</v>
          </cell>
          <cell r="F2760">
            <v>3492.42</v>
          </cell>
          <cell r="G2760">
            <v>60494.34</v>
          </cell>
          <cell r="H2760" t="str">
            <v>PINI</v>
          </cell>
        </row>
        <row r="2761">
          <cell r="B2761" t="str">
            <v>16.105.000052.SER</v>
          </cell>
          <cell r="C2761" t="str">
            <v>Transformador para cabine primária de 300 KVA - 15 KV, 60 hz, alta tensão 13,2 KV, baixa tensão 220/127V</v>
          </cell>
          <cell r="D2761" t="str">
            <v>un</v>
          </cell>
          <cell r="E2761">
            <v>65158.01</v>
          </cell>
          <cell r="F2761">
            <v>4249.1099999999997</v>
          </cell>
          <cell r="G2761">
            <v>69407.12</v>
          </cell>
          <cell r="H2761" t="str">
            <v>PINI</v>
          </cell>
        </row>
        <row r="2762">
          <cell r="B2762" t="str">
            <v>16.105.000053.SER</v>
          </cell>
          <cell r="C2762" t="str">
            <v>Transformador para cabine primária de 500 KVA - 15 KV, 60 hz, alta tensão 13,2 KV, baixa tensão 220/127V</v>
          </cell>
          <cell r="D2762" t="str">
            <v>un</v>
          </cell>
          <cell r="E2762">
            <v>95733.19</v>
          </cell>
          <cell r="F2762">
            <v>6752.02</v>
          </cell>
          <cell r="G2762">
            <v>102485.21</v>
          </cell>
          <cell r="H2762" t="str">
            <v>PINI</v>
          </cell>
        </row>
        <row r="2763">
          <cell r="B2763" t="str">
            <v>16.105.000080.SER</v>
          </cell>
          <cell r="C2763" t="str">
            <v>Transformador em poste de 45 KVA - 15 KV, 60 hz, alta tensão 13,2 KV, baixa tensão 220/127V</v>
          </cell>
          <cell r="D2763" t="str">
            <v>un</v>
          </cell>
          <cell r="E2763">
            <v>20742.189999999999</v>
          </cell>
          <cell r="F2763">
            <v>756.69</v>
          </cell>
          <cell r="G2763">
            <v>21498.880000000001</v>
          </cell>
          <cell r="H2763" t="str">
            <v>PINI</v>
          </cell>
        </row>
        <row r="2764">
          <cell r="B2764" t="str">
            <v>16.105.000081.SER</v>
          </cell>
          <cell r="C2764" t="str">
            <v>Transformador em poste de 50 KVA - 15 KV, 60 hz, alta tensão 13,2 KV, baixa tensão 220/127V</v>
          </cell>
          <cell r="D2764" t="str">
            <v>un</v>
          </cell>
          <cell r="E2764">
            <v>20742.189999999999</v>
          </cell>
          <cell r="F2764">
            <v>756.69</v>
          </cell>
          <cell r="G2764">
            <v>21498.880000000001</v>
          </cell>
          <cell r="H2764" t="str">
            <v>PINI</v>
          </cell>
        </row>
        <row r="2765">
          <cell r="B2765" t="str">
            <v>16.105.000082.SER</v>
          </cell>
          <cell r="C2765" t="str">
            <v>Transformador em poste de 75 KVA - 15 KV, 60 hz, alta tensão 13,2 KV, baixa tensão 220/127V</v>
          </cell>
          <cell r="D2765" t="str">
            <v>un</v>
          </cell>
          <cell r="E2765">
            <v>26874.12</v>
          </cell>
          <cell r="F2765">
            <v>989.52</v>
          </cell>
          <cell r="G2765">
            <v>27863.64</v>
          </cell>
          <cell r="H2765" t="str">
            <v>PINI</v>
          </cell>
        </row>
        <row r="2766">
          <cell r="B2766" t="str">
            <v>16.105.000083.SER</v>
          </cell>
          <cell r="C2766" t="str">
            <v>Transformador em poste de 112,5 KVA - 15 KV, 60 hz, alta tensão 13,2 KV, baixa tensão 220/127V</v>
          </cell>
          <cell r="D2766" t="str">
            <v>un</v>
          </cell>
          <cell r="E2766">
            <v>33850.75</v>
          </cell>
          <cell r="F2766">
            <v>1164.1400000000001</v>
          </cell>
          <cell r="G2766">
            <v>35014.89</v>
          </cell>
          <cell r="H2766" t="str">
            <v>PINI</v>
          </cell>
        </row>
        <row r="2767">
          <cell r="B2767" t="str">
            <v>16.105.000200.SER</v>
          </cell>
          <cell r="C2767" t="str">
            <v>Poste para transformador</v>
          </cell>
          <cell r="D2767" t="str">
            <v>un</v>
          </cell>
          <cell r="E2767">
            <v>23917.22</v>
          </cell>
          <cell r="F2767">
            <v>1571.59</v>
          </cell>
          <cell r="G2767">
            <v>25488.81</v>
          </cell>
          <cell r="H2767" t="str">
            <v>PINI</v>
          </cell>
        </row>
        <row r="2768">
          <cell r="B2768">
            <v>0</v>
          </cell>
          <cell r="C2768">
            <v>0</v>
          </cell>
          <cell r="D2768">
            <v>0</v>
          </cell>
          <cell r="E2768">
            <v>0</v>
          </cell>
          <cell r="F2768">
            <v>0</v>
          </cell>
          <cell r="G2768">
            <v>0</v>
          </cell>
          <cell r="H2768" t="str">
            <v>PINI</v>
          </cell>
        </row>
        <row r="2769">
          <cell r="B2769" t="str">
            <v>16.107</v>
          </cell>
          <cell r="C2769" t="str">
            <v>Quadros de distribuição</v>
          </cell>
          <cell r="D2769">
            <v>0</v>
          </cell>
          <cell r="E2769">
            <v>0</v>
          </cell>
          <cell r="F2769">
            <v>0</v>
          </cell>
          <cell r="G2769">
            <v>0</v>
          </cell>
          <cell r="H2769" t="str">
            <v>PINI</v>
          </cell>
        </row>
        <row r="2770">
          <cell r="B2770" t="str">
            <v>16.107.000005.SER</v>
          </cell>
          <cell r="C2770" t="str">
            <v>Quadro de distribuição de luz em chapa de aço de embutir, até 28 divisões modulares, dimensões externas 522 x 360 x 100 mm</v>
          </cell>
          <cell r="D2770" t="str">
            <v>un</v>
          </cell>
          <cell r="E2770">
            <v>1115.2</v>
          </cell>
          <cell r="F2770">
            <v>98.56</v>
          </cell>
          <cell r="G2770">
            <v>1213.76</v>
          </cell>
          <cell r="H2770" t="str">
            <v>PINI</v>
          </cell>
        </row>
        <row r="2771">
          <cell r="B2771" t="str">
            <v>16.107.000010.SER</v>
          </cell>
          <cell r="C2771" t="str">
            <v>Quadro de distribuição de luz em chapa de aço de embutir, até 39 divisões modulares, dimensões externas 573 x 360 x 100 mm</v>
          </cell>
          <cell r="D2771" t="str">
            <v>un</v>
          </cell>
          <cell r="E2771">
            <v>1177.25</v>
          </cell>
          <cell r="F2771">
            <v>131.41999999999999</v>
          </cell>
          <cell r="G2771">
            <v>1308.67</v>
          </cell>
          <cell r="H2771" t="str">
            <v>PINI</v>
          </cell>
        </row>
        <row r="2772">
          <cell r="B2772" t="str">
            <v>16.107.000015.SER</v>
          </cell>
          <cell r="C2772" t="str">
            <v>Quadro de distribuição de luz em chapa de aço de embutir, até 52 divisões modulares, dimensões externas 675 x 360 x 100 mm</v>
          </cell>
          <cell r="D2772" t="str">
            <v>un</v>
          </cell>
          <cell r="E2772">
            <v>1866.01</v>
          </cell>
          <cell r="F2772">
            <v>197.13</v>
          </cell>
          <cell r="G2772">
            <v>2063.14</v>
          </cell>
          <cell r="H2772" t="str">
            <v>PINI</v>
          </cell>
        </row>
        <row r="2773">
          <cell r="B2773" t="str">
            <v>16.107.000020.SER</v>
          </cell>
          <cell r="C2773" t="str">
            <v>Quadro de distribuição de luz em chapa de aço de sobrepor, até 16 divisões modulares, dimensões externas 312 x 405 x 95 mm</v>
          </cell>
          <cell r="D2773" t="str">
            <v>un</v>
          </cell>
          <cell r="E2773">
            <v>1032.49</v>
          </cell>
          <cell r="F2773">
            <v>65.709999999999994</v>
          </cell>
          <cell r="G2773">
            <v>1098.2</v>
          </cell>
          <cell r="H2773" t="str">
            <v>PINI</v>
          </cell>
        </row>
        <row r="2774">
          <cell r="B2774" t="str">
            <v>16.107.000025.SER</v>
          </cell>
          <cell r="C2774" t="str">
            <v>Quadro de distribuição de luz em chapa de aço de sobrepor, até 32 divisões modulares, dimensões externas 447 x 405 x 95 mm</v>
          </cell>
          <cell r="D2774" t="str">
            <v>un</v>
          </cell>
          <cell r="E2774">
            <v>1414.63</v>
          </cell>
          <cell r="F2774">
            <v>98.56</v>
          </cell>
          <cell r="G2774">
            <v>1513.19</v>
          </cell>
          <cell r="H2774" t="str">
            <v>PINI</v>
          </cell>
        </row>
        <row r="2775">
          <cell r="B2775" t="str">
            <v>16.107.000030.SER</v>
          </cell>
          <cell r="C2775" t="str">
            <v>Quadro de distribuição de luz em chapa de aço de sobrepor, até 64 divisões modulares, dimensões externas 973 x 405 x 95 mm</v>
          </cell>
          <cell r="D2775" t="str">
            <v>un</v>
          </cell>
          <cell r="E2775">
            <v>2728.35</v>
          </cell>
          <cell r="F2775">
            <v>164.27</v>
          </cell>
          <cell r="G2775">
            <v>2892.62</v>
          </cell>
          <cell r="H2775" t="str">
            <v>PINI</v>
          </cell>
        </row>
        <row r="2776">
          <cell r="B2776" t="str">
            <v>16.107.000035.SER</v>
          </cell>
          <cell r="C2776" t="str">
            <v>Quadro de distribuição de luz em PVC de embutir, até 8 divisões modulares, dimensões externas 160 x 240 x 89 mm</v>
          </cell>
          <cell r="D2776" t="str">
            <v>un</v>
          </cell>
          <cell r="E2776">
            <v>607.84</v>
          </cell>
          <cell r="F2776">
            <v>32.85</v>
          </cell>
          <cell r="G2776">
            <v>640.69000000000005</v>
          </cell>
          <cell r="H2776" t="str">
            <v>PINI</v>
          </cell>
        </row>
        <row r="2777">
          <cell r="B2777" t="str">
            <v>16.107.000040.SER</v>
          </cell>
          <cell r="C2777" t="str">
            <v>Quadro de distribuição de luz em PVC de embutir, até 16 divisões modulares, dimensões externas 260 x 310 x 85 mm</v>
          </cell>
          <cell r="D2777" t="str">
            <v>un</v>
          </cell>
          <cell r="E2777">
            <v>709.03</v>
          </cell>
          <cell r="F2777">
            <v>49.28</v>
          </cell>
          <cell r="G2777">
            <v>758.31</v>
          </cell>
          <cell r="H2777" t="str">
            <v>PINI</v>
          </cell>
        </row>
        <row r="2778">
          <cell r="B2778">
            <v>0</v>
          </cell>
          <cell r="C2778">
            <v>0</v>
          </cell>
          <cell r="D2778">
            <v>0</v>
          </cell>
          <cell r="E2778">
            <v>0</v>
          </cell>
          <cell r="F2778">
            <v>0</v>
          </cell>
          <cell r="G2778">
            <v>0</v>
          </cell>
          <cell r="H2778" t="str">
            <v>PINI</v>
          </cell>
        </row>
        <row r="2779">
          <cell r="B2779" t="str">
            <v>16.109</v>
          </cell>
          <cell r="C2779" t="str">
            <v>Disjuntores</v>
          </cell>
          <cell r="D2779">
            <v>0</v>
          </cell>
          <cell r="E2779">
            <v>0</v>
          </cell>
          <cell r="F2779">
            <v>0</v>
          </cell>
          <cell r="G2779">
            <v>0</v>
          </cell>
          <cell r="H2779" t="str">
            <v>PINI</v>
          </cell>
        </row>
        <row r="2780">
          <cell r="B2780" t="str">
            <v>16.109.000010.SER</v>
          </cell>
          <cell r="C2780" t="str">
            <v>Disjuntor monopolar termomagnético de 1 A em quadro de distribuição</v>
          </cell>
          <cell r="D2780" t="str">
            <v>un</v>
          </cell>
          <cell r="E2780">
            <v>28.84</v>
          </cell>
          <cell r="F2780">
            <v>9.86</v>
          </cell>
          <cell r="G2780">
            <v>38.700000000000003</v>
          </cell>
          <cell r="H2780" t="str">
            <v>PINI</v>
          </cell>
        </row>
        <row r="2781">
          <cell r="B2781" t="str">
            <v>16.109.000011.SER</v>
          </cell>
          <cell r="C2781" t="str">
            <v>Disjuntor monopolar termomagnético de 2 A em quadro de distribuição</v>
          </cell>
          <cell r="D2781" t="str">
            <v>un</v>
          </cell>
          <cell r="E2781">
            <v>29.35</v>
          </cell>
          <cell r="F2781">
            <v>9.86</v>
          </cell>
          <cell r="G2781">
            <v>39.21</v>
          </cell>
          <cell r="H2781" t="str">
            <v>PINI</v>
          </cell>
        </row>
        <row r="2782">
          <cell r="B2782" t="str">
            <v>16.109.000012.SER</v>
          </cell>
          <cell r="C2782" t="str">
            <v>Disjuntor monopolar termomagnético de 4 A em quadro de distribuição</v>
          </cell>
          <cell r="D2782" t="str">
            <v>un</v>
          </cell>
          <cell r="E2782">
            <v>29.35</v>
          </cell>
          <cell r="F2782">
            <v>9.86</v>
          </cell>
          <cell r="G2782">
            <v>39.21</v>
          </cell>
          <cell r="H2782" t="str">
            <v>PINI</v>
          </cell>
        </row>
        <row r="2783">
          <cell r="B2783" t="str">
            <v>16.109.000013.SER</v>
          </cell>
          <cell r="C2783" t="str">
            <v>Disjuntor monopolar termomagnético de 6 A em quadro de distribuição</v>
          </cell>
          <cell r="D2783" t="str">
            <v>un</v>
          </cell>
          <cell r="E2783">
            <v>25.18</v>
          </cell>
          <cell r="F2783">
            <v>9.86</v>
          </cell>
          <cell r="G2783">
            <v>35.04</v>
          </cell>
          <cell r="H2783" t="str">
            <v>PINI</v>
          </cell>
        </row>
        <row r="2784">
          <cell r="B2784" t="str">
            <v>16.109.000014.SER</v>
          </cell>
          <cell r="C2784" t="str">
            <v>Disjuntor monopolar termomagnético de 10 A em quadro de distribuição</v>
          </cell>
          <cell r="D2784" t="str">
            <v>un</v>
          </cell>
          <cell r="E2784">
            <v>8.4700000000000006</v>
          </cell>
          <cell r="F2784">
            <v>9.86</v>
          </cell>
          <cell r="G2784">
            <v>18.329999999999998</v>
          </cell>
          <cell r="H2784" t="str">
            <v>PINI</v>
          </cell>
        </row>
        <row r="2785">
          <cell r="B2785" t="str">
            <v>16.109.000015.SER</v>
          </cell>
          <cell r="C2785" t="str">
            <v>Disjuntor monopolar termomagnético de 16 A em quadro de distribuição</v>
          </cell>
          <cell r="D2785" t="str">
            <v>un</v>
          </cell>
          <cell r="E2785">
            <v>6.21</v>
          </cell>
          <cell r="F2785">
            <v>9.86</v>
          </cell>
          <cell r="G2785">
            <v>16.07</v>
          </cell>
          <cell r="H2785" t="str">
            <v>PINI</v>
          </cell>
        </row>
        <row r="2786">
          <cell r="B2786" t="str">
            <v>16.109.000016.SER</v>
          </cell>
          <cell r="C2786" t="str">
            <v>Disjuntor monopolar termomagnético de 20 A em quadro de distribuição</v>
          </cell>
          <cell r="D2786" t="str">
            <v>un</v>
          </cell>
          <cell r="E2786">
            <v>8.4700000000000006</v>
          </cell>
          <cell r="F2786">
            <v>9.86</v>
          </cell>
          <cell r="G2786">
            <v>18.329999999999998</v>
          </cell>
          <cell r="H2786" t="str">
            <v>PINI</v>
          </cell>
        </row>
        <row r="2787">
          <cell r="B2787" t="str">
            <v>16.109.000017.SER</v>
          </cell>
          <cell r="C2787" t="str">
            <v>Disjuntor monopolar termomagnético de 25 A em quadro de distribuição</v>
          </cell>
          <cell r="D2787" t="str">
            <v>un</v>
          </cell>
          <cell r="E2787">
            <v>8.5</v>
          </cell>
          <cell r="F2787">
            <v>9.86</v>
          </cell>
          <cell r="G2787">
            <v>18.36</v>
          </cell>
          <cell r="H2787" t="str">
            <v>PINI</v>
          </cell>
        </row>
        <row r="2788">
          <cell r="B2788" t="str">
            <v>16.109.000018.SER</v>
          </cell>
          <cell r="C2788" t="str">
            <v>Disjuntor monopolar termomagnético de 32 A em quadro de distribuição</v>
          </cell>
          <cell r="D2788" t="str">
            <v>un</v>
          </cell>
          <cell r="E2788">
            <v>8.4</v>
          </cell>
          <cell r="F2788">
            <v>9.86</v>
          </cell>
          <cell r="G2788">
            <v>18.260000000000002</v>
          </cell>
          <cell r="H2788" t="str">
            <v>PINI</v>
          </cell>
        </row>
        <row r="2789">
          <cell r="B2789" t="str">
            <v>16.109.000019.SER</v>
          </cell>
          <cell r="C2789" t="str">
            <v>Disjuntor monopolar termomagnético de 40 A em quadro de distribuição</v>
          </cell>
          <cell r="D2789" t="str">
            <v>un</v>
          </cell>
          <cell r="E2789">
            <v>10.85</v>
          </cell>
          <cell r="F2789">
            <v>9.86</v>
          </cell>
          <cell r="G2789">
            <v>20.71</v>
          </cell>
          <cell r="H2789" t="str">
            <v>PINI</v>
          </cell>
        </row>
        <row r="2790">
          <cell r="B2790" t="str">
            <v>16.109.000020.SER</v>
          </cell>
          <cell r="C2790" t="str">
            <v>Disjuntor monopolar termomagnético de 50 A em quadro de distribuição</v>
          </cell>
          <cell r="D2790" t="str">
            <v>un</v>
          </cell>
          <cell r="E2790">
            <v>10.97</v>
          </cell>
          <cell r="F2790">
            <v>9.86</v>
          </cell>
          <cell r="G2790">
            <v>20.83</v>
          </cell>
          <cell r="H2790" t="str">
            <v>PINI</v>
          </cell>
        </row>
        <row r="2791">
          <cell r="B2791" t="str">
            <v>16.109.000050.SER</v>
          </cell>
          <cell r="C2791" t="str">
            <v>Disjuntor bipolar termomagnético de 1 A em quadro de distribuição</v>
          </cell>
          <cell r="D2791" t="str">
            <v>un</v>
          </cell>
          <cell r="E2791">
            <v>52.53</v>
          </cell>
          <cell r="F2791">
            <v>19.71</v>
          </cell>
          <cell r="G2791">
            <v>72.239999999999995</v>
          </cell>
          <cell r="H2791" t="str">
            <v>PINI</v>
          </cell>
        </row>
        <row r="2792">
          <cell r="B2792" t="str">
            <v>16.109.000051.SER</v>
          </cell>
          <cell r="C2792" t="str">
            <v>Disjuntor bipolar termomagnético de 2 A em quadro de distribuição</v>
          </cell>
          <cell r="D2792" t="str">
            <v>un</v>
          </cell>
          <cell r="E2792">
            <v>51.51</v>
          </cell>
          <cell r="F2792">
            <v>19.71</v>
          </cell>
          <cell r="G2792">
            <v>71.22</v>
          </cell>
          <cell r="H2792" t="str">
            <v>PINI</v>
          </cell>
        </row>
        <row r="2793">
          <cell r="B2793" t="str">
            <v>16.109.000052.SER</v>
          </cell>
          <cell r="C2793" t="str">
            <v>Disjuntor bipolar termomagnético de 4 A em quadro de distribuição</v>
          </cell>
          <cell r="D2793" t="str">
            <v>un</v>
          </cell>
          <cell r="E2793">
            <v>52.53</v>
          </cell>
          <cell r="F2793">
            <v>19.71</v>
          </cell>
          <cell r="G2793">
            <v>72.239999999999995</v>
          </cell>
          <cell r="H2793" t="str">
            <v>PINI</v>
          </cell>
        </row>
        <row r="2794">
          <cell r="B2794" t="str">
            <v>16.109.000053.SER</v>
          </cell>
          <cell r="C2794" t="str">
            <v>Disjuntor bipolar termomagnético de 6 A em quadro de distribuição</v>
          </cell>
          <cell r="D2794" t="str">
            <v>un</v>
          </cell>
          <cell r="E2794">
            <v>52.53</v>
          </cell>
          <cell r="F2794">
            <v>19.71</v>
          </cell>
          <cell r="G2794">
            <v>72.239999999999995</v>
          </cell>
          <cell r="H2794" t="str">
            <v>PINI</v>
          </cell>
        </row>
        <row r="2795">
          <cell r="B2795" t="str">
            <v>16.109.000054.SER</v>
          </cell>
          <cell r="C2795" t="str">
            <v>Disjuntor bipolar termomagnético de 10 A em quadro de distribuição</v>
          </cell>
          <cell r="D2795" t="str">
            <v>un</v>
          </cell>
          <cell r="E2795">
            <v>28.19</v>
          </cell>
          <cell r="F2795">
            <v>19.71</v>
          </cell>
          <cell r="G2795">
            <v>47.9</v>
          </cell>
          <cell r="H2795" t="str">
            <v>PINI</v>
          </cell>
        </row>
        <row r="2796">
          <cell r="B2796" t="str">
            <v>16.109.000055.SER</v>
          </cell>
          <cell r="C2796" t="str">
            <v>Disjuntor bipolar termomagnético de 16 A em quadro de distribuição</v>
          </cell>
          <cell r="D2796" t="str">
            <v>un</v>
          </cell>
          <cell r="E2796">
            <v>28.27</v>
          </cell>
          <cell r="F2796">
            <v>19.71</v>
          </cell>
          <cell r="G2796">
            <v>47.98</v>
          </cell>
          <cell r="H2796" t="str">
            <v>PINI</v>
          </cell>
        </row>
        <row r="2797">
          <cell r="B2797" t="str">
            <v>16.109.000056.SER</v>
          </cell>
          <cell r="C2797" t="str">
            <v>Disjuntor bipolar termomagnético de 20 A em quadro de distribuição</v>
          </cell>
          <cell r="D2797" t="str">
            <v>un</v>
          </cell>
          <cell r="E2797">
            <v>28.37</v>
          </cell>
          <cell r="F2797">
            <v>19.71</v>
          </cell>
          <cell r="G2797">
            <v>48.08</v>
          </cell>
          <cell r="H2797" t="str">
            <v>PINI</v>
          </cell>
        </row>
        <row r="2798">
          <cell r="B2798" t="str">
            <v>16.109.000057.SER</v>
          </cell>
          <cell r="C2798" t="str">
            <v>Disjuntor bipolar termomagnético de 25 A em quadro de distribuição</v>
          </cell>
          <cell r="D2798" t="str">
            <v>un</v>
          </cell>
          <cell r="E2798">
            <v>23.19</v>
          </cell>
          <cell r="F2798">
            <v>19.71</v>
          </cell>
          <cell r="G2798">
            <v>42.9</v>
          </cell>
          <cell r="H2798" t="str">
            <v>PINI</v>
          </cell>
        </row>
        <row r="2799">
          <cell r="B2799" t="str">
            <v>16.109.000058.SER</v>
          </cell>
          <cell r="C2799" t="str">
            <v>Disjuntor bipolar termomagnético de 32 A em quadro de distribuição</v>
          </cell>
          <cell r="D2799" t="str">
            <v>un</v>
          </cell>
          <cell r="E2799">
            <v>27.66</v>
          </cell>
          <cell r="F2799">
            <v>19.71</v>
          </cell>
          <cell r="G2799">
            <v>47.37</v>
          </cell>
          <cell r="H2799" t="str">
            <v>PINI</v>
          </cell>
        </row>
        <row r="2800">
          <cell r="B2800" t="str">
            <v>16.109.000059.SER</v>
          </cell>
          <cell r="C2800" t="str">
            <v>Disjuntor bipolar termomagnético de 40 A em quadro de distribuição</v>
          </cell>
          <cell r="D2800" t="str">
            <v>un</v>
          </cell>
          <cell r="E2800">
            <v>28.43</v>
          </cell>
          <cell r="F2800">
            <v>19.71</v>
          </cell>
          <cell r="G2800">
            <v>48.14</v>
          </cell>
          <cell r="H2800" t="str">
            <v>PINI</v>
          </cell>
        </row>
        <row r="2801">
          <cell r="B2801" t="str">
            <v>16.109.000060.SER</v>
          </cell>
          <cell r="C2801" t="str">
            <v>Disjuntor bipolar termomagnético de 50 A em quadro de distribuição</v>
          </cell>
          <cell r="D2801" t="str">
            <v>un</v>
          </cell>
          <cell r="E2801">
            <v>29.07</v>
          </cell>
          <cell r="F2801">
            <v>19.71</v>
          </cell>
          <cell r="G2801">
            <v>48.78</v>
          </cell>
          <cell r="H2801" t="str">
            <v>PINI</v>
          </cell>
        </row>
        <row r="2802">
          <cell r="B2802" t="str">
            <v>16.109.000061.SER</v>
          </cell>
          <cell r="C2802" t="str">
            <v>Disjuntor tripolar termomagnético de 1 A em quadro de distribuição</v>
          </cell>
          <cell r="D2802" t="str">
            <v>un</v>
          </cell>
          <cell r="E2802">
            <v>97.19</v>
          </cell>
          <cell r="F2802">
            <v>29.57</v>
          </cell>
          <cell r="G2802">
            <v>126.76</v>
          </cell>
          <cell r="H2802" t="str">
            <v>PINI</v>
          </cell>
        </row>
        <row r="2803">
          <cell r="B2803" t="str">
            <v>16.109.000062.SER</v>
          </cell>
          <cell r="C2803" t="str">
            <v>Disjuntor tripolar termomagnético de 2 A em quadro de distribuição</v>
          </cell>
          <cell r="D2803" t="str">
            <v>un</v>
          </cell>
          <cell r="E2803">
            <v>100.41</v>
          </cell>
          <cell r="F2803">
            <v>29.57</v>
          </cell>
          <cell r="G2803">
            <v>129.97999999999999</v>
          </cell>
          <cell r="H2803" t="str">
            <v>PINI</v>
          </cell>
        </row>
        <row r="2804">
          <cell r="B2804" t="str">
            <v>16.109.000063.SER</v>
          </cell>
          <cell r="C2804" t="str">
            <v>Disjuntor tripolar termomagnético de 4 A em quadro de distribuição</v>
          </cell>
          <cell r="D2804" t="str">
            <v>un</v>
          </cell>
          <cell r="E2804">
            <v>95.88</v>
          </cell>
          <cell r="F2804">
            <v>29.57</v>
          </cell>
          <cell r="G2804">
            <v>125.45</v>
          </cell>
          <cell r="H2804" t="str">
            <v>PINI</v>
          </cell>
        </row>
        <row r="2805">
          <cell r="B2805" t="str">
            <v>16.109.000064.SER</v>
          </cell>
          <cell r="C2805" t="str">
            <v>Disjuntor tripolar termomagnético de 6 A em quadro de distribuição</v>
          </cell>
          <cell r="D2805" t="str">
            <v>un</v>
          </cell>
          <cell r="E2805">
            <v>95.98</v>
          </cell>
          <cell r="F2805">
            <v>29.57</v>
          </cell>
          <cell r="G2805">
            <v>125.55</v>
          </cell>
          <cell r="H2805" t="str">
            <v>PINI</v>
          </cell>
        </row>
        <row r="2806">
          <cell r="B2806" t="str">
            <v>16.109.000080.SER</v>
          </cell>
          <cell r="C2806" t="str">
            <v>Disjuntor tripolar termomagnético de 10 A em quadro de distribuição</v>
          </cell>
          <cell r="D2806" t="str">
            <v>un</v>
          </cell>
          <cell r="E2806">
            <v>51.23</v>
          </cell>
          <cell r="F2806">
            <v>29.57</v>
          </cell>
          <cell r="G2806">
            <v>80.8</v>
          </cell>
          <cell r="H2806" t="str">
            <v>PINI</v>
          </cell>
        </row>
        <row r="2807">
          <cell r="B2807" t="str">
            <v>16.109.000081.SER</v>
          </cell>
          <cell r="C2807" t="str">
            <v>Disjuntor tripolar termomagnético de 16 A em quadro de distribuição</v>
          </cell>
          <cell r="D2807" t="str">
            <v>un</v>
          </cell>
          <cell r="E2807">
            <v>38.01</v>
          </cell>
          <cell r="F2807">
            <v>29.57</v>
          </cell>
          <cell r="G2807">
            <v>67.58</v>
          </cell>
          <cell r="H2807" t="str">
            <v>PINI</v>
          </cell>
        </row>
        <row r="2808">
          <cell r="B2808" t="str">
            <v>16.109.000082.SER</v>
          </cell>
          <cell r="C2808" t="str">
            <v>Disjuntor tripolar termomagnético de 20 A em quadro de distribuição</v>
          </cell>
          <cell r="D2808" t="str">
            <v>un</v>
          </cell>
          <cell r="E2808">
            <v>51.47</v>
          </cell>
          <cell r="F2808">
            <v>29.57</v>
          </cell>
          <cell r="G2808">
            <v>81.040000000000006</v>
          </cell>
          <cell r="H2808" t="str">
            <v>PINI</v>
          </cell>
        </row>
        <row r="2809">
          <cell r="B2809" t="str">
            <v>16.109.000083.SER</v>
          </cell>
          <cell r="C2809" t="str">
            <v>Disjuntor tripolar termomagnético de 25 A em quadro de distribuição</v>
          </cell>
          <cell r="D2809" t="str">
            <v>un</v>
          </cell>
          <cell r="E2809">
            <v>55.1</v>
          </cell>
          <cell r="F2809">
            <v>29.57</v>
          </cell>
          <cell r="G2809">
            <v>84.67</v>
          </cell>
          <cell r="H2809" t="str">
            <v>PINI</v>
          </cell>
        </row>
        <row r="2810">
          <cell r="B2810" t="str">
            <v>16.109.000084.SER</v>
          </cell>
          <cell r="C2810" t="str">
            <v>Disjuntor tripolar termomagnético de 32 A em quadro de distribuição</v>
          </cell>
          <cell r="D2810" t="str">
            <v>un</v>
          </cell>
          <cell r="E2810">
            <v>27.68</v>
          </cell>
          <cell r="F2810">
            <v>29.57</v>
          </cell>
          <cell r="G2810">
            <v>57.25</v>
          </cell>
          <cell r="H2810" t="str">
            <v>PINI</v>
          </cell>
        </row>
        <row r="2811">
          <cell r="B2811" t="str">
            <v>16.109.000085.SER</v>
          </cell>
          <cell r="C2811" t="str">
            <v>Disjuntor tripolar termomagnético de 40 A em quadro de distribuição</v>
          </cell>
          <cell r="D2811" t="str">
            <v>un</v>
          </cell>
          <cell r="E2811">
            <v>49.84</v>
          </cell>
          <cell r="F2811">
            <v>29.57</v>
          </cell>
          <cell r="G2811">
            <v>79.41</v>
          </cell>
          <cell r="H2811" t="str">
            <v>PINI</v>
          </cell>
        </row>
        <row r="2812">
          <cell r="B2812" t="str">
            <v>16.109.000086.SER</v>
          </cell>
          <cell r="C2812" t="str">
            <v>Disjuntor tripolar termomagnético de 50 A em quadro de distribuição</v>
          </cell>
          <cell r="D2812" t="str">
            <v>un</v>
          </cell>
          <cell r="E2812">
            <v>38.01</v>
          </cell>
          <cell r="F2812">
            <v>29.57</v>
          </cell>
          <cell r="G2812">
            <v>67.58</v>
          </cell>
          <cell r="H2812" t="str">
            <v>PINI</v>
          </cell>
        </row>
        <row r="2813">
          <cell r="B2813" t="str">
            <v>16.109.000100.SER</v>
          </cell>
          <cell r="C2813" t="str">
            <v>Disjuntor tripolar compacto até 16 A com acionamento na porta do quadro de distribuição</v>
          </cell>
          <cell r="D2813" t="str">
            <v>un</v>
          </cell>
          <cell r="E2813">
            <v>281.82</v>
          </cell>
          <cell r="F2813">
            <v>32.85</v>
          </cell>
          <cell r="G2813">
            <v>314.67</v>
          </cell>
          <cell r="H2813" t="str">
            <v>PINI</v>
          </cell>
        </row>
        <row r="2814">
          <cell r="B2814" t="str">
            <v>16.109.000101.SER</v>
          </cell>
          <cell r="C2814" t="str">
            <v>Disjuntor tripolar compacto &gt; 16 A até 32 A com acionamento na porta do quadro de distribuição</v>
          </cell>
          <cell r="D2814" t="str">
            <v>un</v>
          </cell>
          <cell r="E2814">
            <v>576.6</v>
          </cell>
          <cell r="F2814">
            <v>32.85</v>
          </cell>
          <cell r="G2814">
            <v>609.45000000000005</v>
          </cell>
          <cell r="H2814" t="str">
            <v>PINI</v>
          </cell>
        </row>
        <row r="2815">
          <cell r="B2815" t="str">
            <v>16.109.000102.SER</v>
          </cell>
          <cell r="C2815" t="str">
            <v>Disjuntor tripolar compacto &gt; 32 A até 63 A com acionamento na porta do quadro de distribuição</v>
          </cell>
          <cell r="D2815" t="str">
            <v>un</v>
          </cell>
          <cell r="E2815">
            <v>796</v>
          </cell>
          <cell r="F2815">
            <v>32.85</v>
          </cell>
          <cell r="G2815">
            <v>828.85</v>
          </cell>
          <cell r="H2815" t="str">
            <v>PINI</v>
          </cell>
        </row>
        <row r="2816">
          <cell r="B2816" t="str">
            <v>16.109.000103.SER</v>
          </cell>
          <cell r="C2816" t="str">
            <v>Disjuntor tripolar compacto &gt; 63 A até 100 A com acionamento na porta do quadro de distribuição</v>
          </cell>
          <cell r="D2816" t="str">
            <v>un</v>
          </cell>
          <cell r="E2816">
            <v>281.38</v>
          </cell>
          <cell r="F2816">
            <v>65.709999999999994</v>
          </cell>
          <cell r="G2816">
            <v>347.09</v>
          </cell>
          <cell r="H2816" t="str">
            <v>PINI</v>
          </cell>
        </row>
        <row r="2817">
          <cell r="B2817" t="str">
            <v>16.109.000104.SER</v>
          </cell>
          <cell r="C2817" t="str">
            <v>Disjuntor tripolar compacto &gt; 100 A até 160 A com acionamento na porta do quadro de distribuição</v>
          </cell>
          <cell r="D2817" t="str">
            <v>un</v>
          </cell>
          <cell r="E2817">
            <v>532.09</v>
          </cell>
          <cell r="F2817">
            <v>65.709999999999994</v>
          </cell>
          <cell r="G2817">
            <v>597.79999999999995</v>
          </cell>
          <cell r="H2817" t="str">
            <v>PINI</v>
          </cell>
        </row>
        <row r="2818">
          <cell r="B2818" t="str">
            <v>16.109.000105.SER</v>
          </cell>
          <cell r="C2818" t="str">
            <v>Disjuntor tripolar compacto&gt; 160 A até 250 A com acionamento na porta do quadro de distribuição</v>
          </cell>
          <cell r="D2818" t="str">
            <v>un</v>
          </cell>
          <cell r="E2818">
            <v>683.34</v>
          </cell>
          <cell r="F2818">
            <v>65.709999999999994</v>
          </cell>
          <cell r="G2818">
            <v>749.05</v>
          </cell>
          <cell r="H2818" t="str">
            <v>PINI</v>
          </cell>
        </row>
        <row r="2819">
          <cell r="B2819" t="str">
            <v>16.109.000106.SER</v>
          </cell>
          <cell r="C2819" t="str">
            <v>Disjuntor tripolar compacto&gt; 250 A até 400 A com acionamento na porta do quadro de distribuição</v>
          </cell>
          <cell r="D2819" t="str">
            <v>un</v>
          </cell>
          <cell r="E2819">
            <v>1022.93</v>
          </cell>
          <cell r="F2819">
            <v>65.709999999999994</v>
          </cell>
          <cell r="G2819">
            <v>1088.6400000000001</v>
          </cell>
          <cell r="H2819" t="str">
            <v>PINI</v>
          </cell>
        </row>
        <row r="2820">
          <cell r="B2820" t="str">
            <v>16.109.000107.SER</v>
          </cell>
          <cell r="C2820" t="str">
            <v>Disjuntor tripolar compacto e aberto &gt; 400 A até 630 A com acionamento na porta do quadro de distribuição</v>
          </cell>
          <cell r="D2820" t="str">
            <v>un</v>
          </cell>
          <cell r="E2820">
            <v>16061.42</v>
          </cell>
          <cell r="F2820">
            <v>189</v>
          </cell>
          <cell r="G2820">
            <v>16250.42</v>
          </cell>
          <cell r="H2820" t="str">
            <v>PINI</v>
          </cell>
        </row>
        <row r="2821">
          <cell r="B2821" t="str">
            <v>16.109.000108.SER</v>
          </cell>
          <cell r="C2821" t="str">
            <v>Disjuntor tripolar compacto e aberto &gt; 630 A até 1000 A com acionamento na porta do quadro de distribuição</v>
          </cell>
          <cell r="D2821" t="str">
            <v>un</v>
          </cell>
          <cell r="E2821">
            <v>17851.349999999999</v>
          </cell>
          <cell r="F2821">
            <v>189</v>
          </cell>
          <cell r="G2821">
            <v>18040.349999999999</v>
          </cell>
          <cell r="H2821" t="str">
            <v>PINI</v>
          </cell>
        </row>
        <row r="2822">
          <cell r="B2822" t="str">
            <v>16.109.000109.SER</v>
          </cell>
          <cell r="C2822" t="str">
            <v>Disjuntor tripolar compacto e aberto &gt; 1000 A até 1250 A com acionamento na porta do quadro de distribuição</v>
          </cell>
          <cell r="D2822" t="str">
            <v>un</v>
          </cell>
          <cell r="E2822">
            <v>20112.32</v>
          </cell>
          <cell r="F2822">
            <v>236.25</v>
          </cell>
          <cell r="G2822">
            <v>20348.57</v>
          </cell>
          <cell r="H2822" t="str">
            <v>PINI</v>
          </cell>
        </row>
        <row r="2823">
          <cell r="B2823" t="str">
            <v>16.109.000110.SER</v>
          </cell>
          <cell r="C2823" t="str">
            <v>Disjuntor tripolar compacto e aberto &gt; 1250 A até 1600 A com acionamento na porta do quadro de distribuição</v>
          </cell>
          <cell r="D2823" t="str">
            <v>un</v>
          </cell>
          <cell r="E2823">
            <v>22628.73</v>
          </cell>
          <cell r="F2823">
            <v>236.25</v>
          </cell>
          <cell r="G2823">
            <v>22864.98</v>
          </cell>
          <cell r="H2823" t="str">
            <v>PINI</v>
          </cell>
        </row>
        <row r="2824">
          <cell r="B2824" t="str">
            <v>16.109.000111.SER</v>
          </cell>
          <cell r="C2824" t="str">
            <v>Disjuntor tripolar compacto e aberto &gt; 1600 A até 2500 A com acionamento na porta do quadro de distribuição</v>
          </cell>
          <cell r="D2824" t="str">
            <v>un</v>
          </cell>
          <cell r="E2824">
            <v>46483.48</v>
          </cell>
          <cell r="F2824">
            <v>377.99</v>
          </cell>
          <cell r="G2824">
            <v>46861.47</v>
          </cell>
          <cell r="H2824" t="str">
            <v>PINI</v>
          </cell>
        </row>
        <row r="2825">
          <cell r="B2825" t="str">
            <v>16.109.000112.SER</v>
          </cell>
          <cell r="C2825" t="str">
            <v>Disjuntor tripolar compacto e aberto &gt;2500 A até 3150 A com acionamento na porta do quadro de distribuição</v>
          </cell>
          <cell r="D2825" t="str">
            <v>un</v>
          </cell>
          <cell r="E2825">
            <v>48886.45</v>
          </cell>
          <cell r="F2825">
            <v>377.99</v>
          </cell>
          <cell r="G2825">
            <v>49264.44</v>
          </cell>
          <cell r="H2825" t="str">
            <v>PINI</v>
          </cell>
        </row>
        <row r="2826">
          <cell r="B2826">
            <v>0</v>
          </cell>
          <cell r="C2826">
            <v>0</v>
          </cell>
          <cell r="D2826">
            <v>0</v>
          </cell>
          <cell r="E2826">
            <v>0</v>
          </cell>
          <cell r="F2826">
            <v>0</v>
          </cell>
          <cell r="G2826">
            <v>0</v>
          </cell>
          <cell r="H2826" t="str">
            <v>PINI</v>
          </cell>
        </row>
        <row r="2827">
          <cell r="B2827" t="str">
            <v>16.109</v>
          </cell>
          <cell r="C2827" t="str">
            <v>Chaves seccionadoras</v>
          </cell>
          <cell r="D2827">
            <v>0</v>
          </cell>
          <cell r="E2827">
            <v>0</v>
          </cell>
          <cell r="F2827">
            <v>0</v>
          </cell>
          <cell r="G2827">
            <v>0</v>
          </cell>
          <cell r="H2827" t="str">
            <v>PINI</v>
          </cell>
        </row>
        <row r="2828">
          <cell r="B2828" t="str">
            <v>16.109.000200.SER</v>
          </cell>
          <cell r="C2828" t="str">
            <v>Chave seccionadora tripolar 16 A, manobra com carga, acionamento frontal rotativo, montado na porta do quadro de distribuição</v>
          </cell>
          <cell r="D2828" t="str">
            <v>un</v>
          </cell>
          <cell r="E2828">
            <v>76.28</v>
          </cell>
          <cell r="F2828">
            <v>75.569999999999993</v>
          </cell>
          <cell r="G2828">
            <v>151.85</v>
          </cell>
          <cell r="H2828" t="str">
            <v>PINI</v>
          </cell>
        </row>
        <row r="2829">
          <cell r="B2829" t="str">
            <v>16.109.000201.SER</v>
          </cell>
          <cell r="C2829" t="str">
            <v>Chave seccionadora tripolar 25 A, manobra com carga, acionamento frontal rotativo, montado na porta do quadro de distribuição</v>
          </cell>
          <cell r="D2829" t="str">
            <v>un</v>
          </cell>
          <cell r="E2829">
            <v>97.95</v>
          </cell>
          <cell r="F2829">
            <v>85.42</v>
          </cell>
          <cell r="G2829">
            <v>183.37</v>
          </cell>
          <cell r="H2829" t="str">
            <v>PINI</v>
          </cell>
        </row>
        <row r="2830">
          <cell r="B2830" t="str">
            <v>16.109.000202.SER</v>
          </cell>
          <cell r="C2830" t="str">
            <v>Chave seccionadora tripolar 40 A, manobra com carga, acionamento por alavanca</v>
          </cell>
          <cell r="D2830" t="str">
            <v>un</v>
          </cell>
          <cell r="E2830">
            <v>45.57</v>
          </cell>
          <cell r="F2830">
            <v>23</v>
          </cell>
          <cell r="G2830">
            <v>68.569999999999993</v>
          </cell>
          <cell r="H2830" t="str">
            <v>PINI</v>
          </cell>
        </row>
        <row r="2831">
          <cell r="B2831" t="str">
            <v>16.109.000203.SER</v>
          </cell>
          <cell r="C2831" t="str">
            <v>Chave seccionadora tripolar 50 A, manobra com carga, acionamento frontal rotativo, montado na porta do quadro de distribuição</v>
          </cell>
          <cell r="D2831" t="str">
            <v>un</v>
          </cell>
          <cell r="E2831">
            <v>183.16</v>
          </cell>
          <cell r="F2831">
            <v>95.28</v>
          </cell>
          <cell r="G2831">
            <v>278.44</v>
          </cell>
          <cell r="H2831" t="str">
            <v>PINI</v>
          </cell>
        </row>
        <row r="2832">
          <cell r="B2832" t="str">
            <v>16.109.000204.SER</v>
          </cell>
          <cell r="C2832" t="str">
            <v>Chave seccionadora tripolar 63 A, manobra com carga, acionamento frontal rotativo, montado na porta do quadro de distribuição</v>
          </cell>
          <cell r="D2832" t="str">
            <v>un</v>
          </cell>
          <cell r="E2832">
            <v>253.09</v>
          </cell>
          <cell r="F2832">
            <v>101.85</v>
          </cell>
          <cell r="G2832">
            <v>354.94</v>
          </cell>
          <cell r="H2832" t="str">
            <v>PINI</v>
          </cell>
        </row>
        <row r="2833">
          <cell r="B2833" t="str">
            <v>16.109.000205.SER</v>
          </cell>
          <cell r="C2833" t="str">
            <v>Chave seccionadora tripolar 63 A, manobra com carga, acionamento por alavanca</v>
          </cell>
          <cell r="D2833" t="str">
            <v>un</v>
          </cell>
          <cell r="E2833">
            <v>174.53</v>
          </cell>
          <cell r="F2833">
            <v>23</v>
          </cell>
          <cell r="G2833">
            <v>197.53</v>
          </cell>
          <cell r="H2833" t="str">
            <v>PINI</v>
          </cell>
        </row>
        <row r="2834">
          <cell r="B2834" t="str">
            <v>16.109.000206.SER</v>
          </cell>
          <cell r="C2834" t="str">
            <v>Chave seccionadora tripolar 100 A, manobra com carga, acionamento frontal rotativo, montado na porta do quadro de distribuição</v>
          </cell>
          <cell r="D2834" t="str">
            <v>un</v>
          </cell>
          <cell r="E2834">
            <v>429.54</v>
          </cell>
          <cell r="F2834">
            <v>114.99</v>
          </cell>
          <cell r="G2834">
            <v>544.53</v>
          </cell>
          <cell r="H2834" t="str">
            <v>PINI</v>
          </cell>
        </row>
        <row r="2835">
          <cell r="B2835" t="str">
            <v>16.109.000207.SER</v>
          </cell>
          <cell r="C2835" t="str">
            <v>Chave seccionadora tripolar 100 A, manobra com carga, acionamento por alavanca</v>
          </cell>
          <cell r="D2835" t="str">
            <v>un</v>
          </cell>
          <cell r="E2835">
            <v>194.09</v>
          </cell>
          <cell r="F2835">
            <v>26.28</v>
          </cell>
          <cell r="G2835">
            <v>220.37</v>
          </cell>
          <cell r="H2835" t="str">
            <v>PINI</v>
          </cell>
        </row>
        <row r="2836">
          <cell r="B2836" t="str">
            <v>16.109.000208.SER</v>
          </cell>
          <cell r="C2836" t="str">
            <v>Chave seccionadora tripolar 125 A, manobra com carga, acionamento frontal rotativo, montado na porta do quadro de distribuição</v>
          </cell>
          <cell r="D2836" t="str">
            <v>un</v>
          </cell>
          <cell r="E2836">
            <v>536.53</v>
          </cell>
          <cell r="F2836">
            <v>124.85</v>
          </cell>
          <cell r="G2836">
            <v>661.38</v>
          </cell>
          <cell r="H2836" t="str">
            <v>PINI</v>
          </cell>
        </row>
        <row r="2837">
          <cell r="B2837" t="str">
            <v>16.109.000250.SER</v>
          </cell>
          <cell r="C2837" t="str">
            <v>Base de fusível diazed até 25 A em quadro de distribuição de luz e força</v>
          </cell>
          <cell r="D2837" t="str">
            <v>un</v>
          </cell>
          <cell r="E2837">
            <v>44.43</v>
          </cell>
          <cell r="F2837">
            <v>14.78</v>
          </cell>
          <cell r="G2837">
            <v>59.21</v>
          </cell>
          <cell r="H2837" t="str">
            <v>PINI</v>
          </cell>
        </row>
        <row r="2838">
          <cell r="B2838" t="str">
            <v>16.109.000251.SER</v>
          </cell>
          <cell r="C2838" t="str">
            <v>Base de fusível diazed &gt; 25 A até 63 A em quadro de distribuição de luz e força</v>
          </cell>
          <cell r="D2838" t="str">
            <v>un</v>
          </cell>
          <cell r="E2838">
            <v>53.02</v>
          </cell>
          <cell r="F2838">
            <v>14.78</v>
          </cell>
          <cell r="G2838">
            <v>67.8</v>
          </cell>
          <cell r="H2838" t="str">
            <v>PINI</v>
          </cell>
        </row>
        <row r="2839">
          <cell r="B2839" t="str">
            <v>16.109.000260.SER</v>
          </cell>
          <cell r="C2839" t="str">
            <v>Seccionador fusível diazed monopolar até 16 A, manobra com carga em quadro de distribuição</v>
          </cell>
          <cell r="D2839" t="str">
            <v>un</v>
          </cell>
          <cell r="E2839">
            <v>11.23</v>
          </cell>
          <cell r="F2839">
            <v>32.85</v>
          </cell>
          <cell r="G2839">
            <v>44.08</v>
          </cell>
          <cell r="H2839" t="str">
            <v>PINI</v>
          </cell>
        </row>
        <row r="2840">
          <cell r="B2840" t="str">
            <v>16.109.000265.SER</v>
          </cell>
          <cell r="C2840" t="str">
            <v>Seccionador fusível diazed monopolar até 63 A, manobra com carga em quadro de distribuição</v>
          </cell>
          <cell r="D2840" t="str">
            <v>un</v>
          </cell>
          <cell r="E2840">
            <v>19.84</v>
          </cell>
          <cell r="F2840">
            <v>32.85</v>
          </cell>
          <cell r="G2840">
            <v>52.69</v>
          </cell>
          <cell r="H2840" t="str">
            <v>PINI</v>
          </cell>
        </row>
        <row r="2841">
          <cell r="B2841" t="str">
            <v>16.109.000270.SER</v>
          </cell>
          <cell r="C2841" t="str">
            <v>Seccionador fusível diazed bipolar até 16 A, manobra com carga em quadro de distribuição</v>
          </cell>
          <cell r="D2841" t="str">
            <v>un</v>
          </cell>
          <cell r="E2841">
            <v>22.46</v>
          </cell>
          <cell r="F2841">
            <v>49.28</v>
          </cell>
          <cell r="G2841">
            <v>71.739999999999995</v>
          </cell>
          <cell r="H2841" t="str">
            <v>PINI</v>
          </cell>
        </row>
        <row r="2842">
          <cell r="B2842" t="str">
            <v>16.109.000275.SER</v>
          </cell>
          <cell r="C2842" t="str">
            <v>Seccionador fusível diazed bipolar até 63 A, manobra com carga em quadro de distribuição</v>
          </cell>
          <cell r="D2842" t="str">
            <v>un</v>
          </cell>
          <cell r="E2842">
            <v>39.68</v>
          </cell>
          <cell r="F2842">
            <v>49.28</v>
          </cell>
          <cell r="G2842">
            <v>88.96</v>
          </cell>
          <cell r="H2842" t="str">
            <v>PINI</v>
          </cell>
        </row>
        <row r="2843">
          <cell r="B2843" t="str">
            <v>16.109.000300.SER</v>
          </cell>
          <cell r="C2843" t="str">
            <v>Base de fusível NH 00 até 160 A em quadro de distribuição de luz e força</v>
          </cell>
          <cell r="D2843" t="str">
            <v>un</v>
          </cell>
          <cell r="E2843">
            <v>58.26</v>
          </cell>
          <cell r="F2843">
            <v>16.43</v>
          </cell>
          <cell r="G2843">
            <v>74.69</v>
          </cell>
          <cell r="H2843" t="str">
            <v>PINI</v>
          </cell>
        </row>
        <row r="2844">
          <cell r="B2844" t="str">
            <v>16.109.000305.SER</v>
          </cell>
          <cell r="C2844" t="str">
            <v>Base de fusível NH 1 até 250 A em quadro de distribuição de luz e força</v>
          </cell>
          <cell r="D2844" t="str">
            <v>un</v>
          </cell>
          <cell r="E2844">
            <v>183.76</v>
          </cell>
          <cell r="F2844">
            <v>19.71</v>
          </cell>
          <cell r="G2844">
            <v>203.47</v>
          </cell>
          <cell r="H2844" t="str">
            <v>PINI</v>
          </cell>
        </row>
        <row r="2845">
          <cell r="B2845" t="str">
            <v>16.109.000310.SER</v>
          </cell>
          <cell r="C2845" t="str">
            <v>Base de fusível NH 2 até 400 A em quadro de distribuição de luz e força</v>
          </cell>
          <cell r="D2845" t="str">
            <v>un</v>
          </cell>
          <cell r="E2845">
            <v>227.03</v>
          </cell>
          <cell r="F2845">
            <v>23</v>
          </cell>
          <cell r="G2845">
            <v>250.03</v>
          </cell>
          <cell r="H2845" t="str">
            <v>PINI</v>
          </cell>
        </row>
        <row r="2846">
          <cell r="B2846" t="str">
            <v>16.109.000315.SER</v>
          </cell>
          <cell r="C2846" t="str">
            <v>Base de fusível NH 3 até 630 A em quadro de distribuição de força</v>
          </cell>
          <cell r="D2846" t="str">
            <v>un</v>
          </cell>
          <cell r="E2846">
            <v>350.83</v>
          </cell>
          <cell r="F2846">
            <v>26.28</v>
          </cell>
          <cell r="G2846">
            <v>377.11</v>
          </cell>
          <cell r="H2846" t="str">
            <v>PINI</v>
          </cell>
        </row>
        <row r="2847">
          <cell r="B2847" t="str">
            <v>16.109.000320.SER</v>
          </cell>
          <cell r="C2847" t="str">
            <v>Base de fusível NH 4 até 1250 A em quadro de distribuição de força</v>
          </cell>
          <cell r="D2847" t="str">
            <v>un</v>
          </cell>
          <cell r="E2847">
            <v>1846.72</v>
          </cell>
          <cell r="F2847">
            <v>29.57</v>
          </cell>
          <cell r="G2847">
            <v>1876.29</v>
          </cell>
          <cell r="H2847" t="str">
            <v>PINI</v>
          </cell>
        </row>
        <row r="2848">
          <cell r="B2848" t="str">
            <v>16.109.000350.SER</v>
          </cell>
          <cell r="C2848" t="str">
            <v>Seccionador fusível NH tripolar até 125 A, manobra com carga, com porta fusível em quadro de distribuição</v>
          </cell>
          <cell r="D2848" t="str">
            <v>un</v>
          </cell>
          <cell r="E2848">
            <v>606.4</v>
          </cell>
          <cell r="F2848">
            <v>59.14</v>
          </cell>
          <cell r="G2848">
            <v>665.54</v>
          </cell>
          <cell r="H2848" t="str">
            <v>PINI</v>
          </cell>
        </row>
        <row r="2849">
          <cell r="B2849" t="str">
            <v>16.109.000355.SER</v>
          </cell>
          <cell r="C2849" t="str">
            <v>Seccionador fusível NH tripolar até 250 A, manobra com carga, com porta fusível em quadro de distribuição</v>
          </cell>
          <cell r="D2849" t="str">
            <v>un</v>
          </cell>
          <cell r="E2849">
            <v>1524.99</v>
          </cell>
          <cell r="F2849">
            <v>68.989999999999995</v>
          </cell>
          <cell r="G2849">
            <v>1593.98</v>
          </cell>
          <cell r="H2849" t="str">
            <v>PINI</v>
          </cell>
        </row>
        <row r="2850">
          <cell r="B2850" t="str">
            <v>16.109.000360.SER</v>
          </cell>
          <cell r="C2850" t="str">
            <v>Seccionador fusível NH tripolar até 400 A, manobra com carga, com porta fusível em quadro de distribuição</v>
          </cell>
          <cell r="D2850" t="str">
            <v>un</v>
          </cell>
          <cell r="E2850">
            <v>1816.55</v>
          </cell>
          <cell r="F2850">
            <v>78.849999999999994</v>
          </cell>
          <cell r="G2850">
            <v>1895.4</v>
          </cell>
          <cell r="H2850" t="str">
            <v>PINI</v>
          </cell>
        </row>
        <row r="2851">
          <cell r="B2851" t="str">
            <v>16.109.000365.SER</v>
          </cell>
          <cell r="C2851" t="str">
            <v>Seccionador fusível NH tripolar até 630 A, manobra com carga, com porta fusível em quadro de distribuição</v>
          </cell>
          <cell r="D2851" t="str">
            <v>un</v>
          </cell>
          <cell r="E2851">
            <v>3284</v>
          </cell>
          <cell r="F2851">
            <v>88.71</v>
          </cell>
          <cell r="G2851">
            <v>3372.71</v>
          </cell>
          <cell r="H2851" t="str">
            <v>PINI</v>
          </cell>
        </row>
        <row r="2852">
          <cell r="B2852">
            <v>0</v>
          </cell>
          <cell r="C2852">
            <v>0</v>
          </cell>
          <cell r="D2852">
            <v>0</v>
          </cell>
          <cell r="E2852">
            <v>0</v>
          </cell>
          <cell r="F2852">
            <v>0</v>
          </cell>
          <cell r="G2852">
            <v>0</v>
          </cell>
          <cell r="H2852" t="str">
            <v>PINI</v>
          </cell>
        </row>
        <row r="2853">
          <cell r="B2853" t="str">
            <v>16.111</v>
          </cell>
          <cell r="C2853" t="str">
            <v>Canaletas para instalação aparente</v>
          </cell>
          <cell r="D2853">
            <v>0</v>
          </cell>
          <cell r="E2853">
            <v>0</v>
          </cell>
          <cell r="F2853">
            <v>0</v>
          </cell>
          <cell r="G2853">
            <v>0</v>
          </cell>
          <cell r="H2853" t="str">
            <v>PINI</v>
          </cell>
        </row>
        <row r="2854">
          <cell r="B2854" t="str">
            <v>16.111.000010.SER</v>
          </cell>
          <cell r="C2854" t="str">
            <v>Canaleta em PVC para instalação elétrica aparente inclusive conexões 20 x 10 mm</v>
          </cell>
          <cell r="D2854" t="str">
            <v>m</v>
          </cell>
          <cell r="E2854">
            <v>3.43</v>
          </cell>
          <cell r="F2854">
            <v>5.91</v>
          </cell>
          <cell r="G2854">
            <v>9.34</v>
          </cell>
          <cell r="H2854" t="str">
            <v>PINI</v>
          </cell>
        </row>
        <row r="2855">
          <cell r="B2855" t="str">
            <v>16.111.000015.SER</v>
          </cell>
          <cell r="C2855" t="str">
            <v>Canaleta em PVC para instalação elétrica aparente inclusive conexões 50 x 20 mm</v>
          </cell>
          <cell r="D2855" t="str">
            <v>m</v>
          </cell>
          <cell r="E2855">
            <v>24.84</v>
          </cell>
          <cell r="F2855">
            <v>5.91</v>
          </cell>
          <cell r="G2855">
            <v>30.75</v>
          </cell>
          <cell r="H2855" t="str">
            <v>PINI</v>
          </cell>
        </row>
        <row r="2856">
          <cell r="B2856">
            <v>0</v>
          </cell>
          <cell r="C2856">
            <v>0</v>
          </cell>
          <cell r="D2856">
            <v>0</v>
          </cell>
          <cell r="E2856">
            <v>0</v>
          </cell>
          <cell r="F2856">
            <v>0</v>
          </cell>
          <cell r="G2856">
            <v>0</v>
          </cell>
          <cell r="H2856" t="str">
            <v>PINI</v>
          </cell>
        </row>
        <row r="2857">
          <cell r="B2857" t="str">
            <v>16.111</v>
          </cell>
          <cell r="C2857" t="str">
            <v>Duto em PEAD</v>
          </cell>
          <cell r="D2857">
            <v>0</v>
          </cell>
          <cell r="E2857">
            <v>0</v>
          </cell>
          <cell r="F2857">
            <v>0</v>
          </cell>
          <cell r="G2857">
            <v>0</v>
          </cell>
          <cell r="H2857" t="str">
            <v>PINI</v>
          </cell>
        </row>
        <row r="2858">
          <cell r="B2858" t="str">
            <v>16.111.000050.SER</v>
          </cell>
          <cell r="C2858" t="str">
            <v>Duto corrugado em PEAD polietileno de alta densidade para proteção de cabos subterrâneos Ø 1 1/2" 40 mm</v>
          </cell>
          <cell r="D2858" t="str">
            <v>m</v>
          </cell>
          <cell r="E2858">
            <v>5.67</v>
          </cell>
          <cell r="F2858">
            <v>16.43</v>
          </cell>
          <cell r="G2858">
            <v>22.1</v>
          </cell>
          <cell r="H2858" t="str">
            <v>PINI</v>
          </cell>
        </row>
        <row r="2859">
          <cell r="B2859" t="str">
            <v>16.111.000053.SER</v>
          </cell>
          <cell r="C2859" t="str">
            <v>Duto corrugado em PEAD polietileno de alta densidade para proteção de cabos subterrâneos Ø 2" 50 mm</v>
          </cell>
          <cell r="D2859" t="str">
            <v>m</v>
          </cell>
          <cell r="E2859">
            <v>12.39</v>
          </cell>
          <cell r="F2859">
            <v>16.43</v>
          </cell>
          <cell r="G2859">
            <v>28.82</v>
          </cell>
          <cell r="H2859" t="str">
            <v>PINI</v>
          </cell>
        </row>
        <row r="2860">
          <cell r="B2860" t="str">
            <v>16.111.000056.SER</v>
          </cell>
          <cell r="C2860" t="str">
            <v>Duto corrugado em PEAD polietileno de alta densidade para proteção de cabos subterrâneos Ø 3" 75 mm</v>
          </cell>
          <cell r="D2860" t="str">
            <v>m</v>
          </cell>
          <cell r="E2860">
            <v>18.95</v>
          </cell>
          <cell r="F2860">
            <v>26.28</v>
          </cell>
          <cell r="G2860">
            <v>45.24</v>
          </cell>
          <cell r="H2860" t="str">
            <v>PINI</v>
          </cell>
        </row>
        <row r="2861">
          <cell r="B2861" t="str">
            <v>16.111.000059.SER</v>
          </cell>
          <cell r="C2861" t="str">
            <v>Duto corrugado em PEAD polietileno de alta densidade para proteção de cabos subterrâneos Ø 4" 100 mm</v>
          </cell>
          <cell r="D2861" t="str">
            <v>m</v>
          </cell>
          <cell r="E2861">
            <v>23.94</v>
          </cell>
          <cell r="F2861">
            <v>36.14</v>
          </cell>
          <cell r="G2861">
            <v>60.08</v>
          </cell>
          <cell r="H2861" t="str">
            <v>PINI</v>
          </cell>
        </row>
        <row r="2862">
          <cell r="B2862" t="str">
            <v>16.111.000062.SER</v>
          </cell>
          <cell r="C2862" t="str">
            <v>Duto corrugado em PEAD polietileno de alta densidade para proteção de cabos subterrâneos Ø 5" 125 mm</v>
          </cell>
          <cell r="D2862" t="str">
            <v>m</v>
          </cell>
          <cell r="E2862">
            <v>35.5</v>
          </cell>
          <cell r="F2862">
            <v>49.28</v>
          </cell>
          <cell r="G2862">
            <v>84.78</v>
          </cell>
          <cell r="H2862" t="str">
            <v>PINI</v>
          </cell>
        </row>
        <row r="2863">
          <cell r="B2863" t="str">
            <v>16.111.000065.SER</v>
          </cell>
          <cell r="C2863" t="str">
            <v>Duto corrugado em PEAD polietileno de alta densidade para proteção de cabos subterrâneos Ø 6" 150 mm</v>
          </cell>
          <cell r="D2863" t="str">
            <v>m</v>
          </cell>
          <cell r="E2863">
            <v>50.11</v>
          </cell>
          <cell r="F2863">
            <v>59.14</v>
          </cell>
          <cell r="G2863">
            <v>109.25</v>
          </cell>
          <cell r="H2863" t="str">
            <v>PINI</v>
          </cell>
        </row>
        <row r="2864">
          <cell r="B2864">
            <v>0</v>
          </cell>
          <cell r="C2864">
            <v>0</v>
          </cell>
          <cell r="D2864">
            <v>0</v>
          </cell>
          <cell r="E2864">
            <v>0</v>
          </cell>
          <cell r="F2864">
            <v>0</v>
          </cell>
          <cell r="G2864">
            <v>0</v>
          </cell>
          <cell r="H2864" t="str">
            <v>PINI</v>
          </cell>
        </row>
        <row r="2865">
          <cell r="B2865" t="str">
            <v>16.111</v>
          </cell>
          <cell r="C2865" t="str">
            <v>Eletrodutos de aço</v>
          </cell>
          <cell r="D2865">
            <v>0</v>
          </cell>
          <cell r="E2865">
            <v>0</v>
          </cell>
          <cell r="F2865">
            <v>0</v>
          </cell>
          <cell r="G2865">
            <v>0</v>
          </cell>
          <cell r="H2865" t="str">
            <v>PINI</v>
          </cell>
        </row>
        <row r="2866">
          <cell r="B2866" t="str">
            <v>16.111.000200.SER</v>
          </cell>
          <cell r="C2866" t="str">
            <v>Eletroduto de aço carbono com costura galvanização eletrolítica Ø 15 mm 1/2"</v>
          </cell>
          <cell r="D2866" t="str">
            <v>m</v>
          </cell>
          <cell r="E2866">
            <v>7.14</v>
          </cell>
          <cell r="F2866">
            <v>9.86</v>
          </cell>
          <cell r="G2866">
            <v>17</v>
          </cell>
          <cell r="H2866" t="str">
            <v>PINI</v>
          </cell>
        </row>
        <row r="2867">
          <cell r="B2867" t="str">
            <v>16.111.000201.SER</v>
          </cell>
          <cell r="C2867" t="str">
            <v>Eletroduto de aço carbono com costura galvanização eletrolítica Ø 20 mm 3/4"</v>
          </cell>
          <cell r="D2867" t="str">
            <v>m</v>
          </cell>
          <cell r="E2867">
            <v>9.52</v>
          </cell>
          <cell r="F2867">
            <v>9.86</v>
          </cell>
          <cell r="G2867">
            <v>19.38</v>
          </cell>
          <cell r="H2867" t="str">
            <v>PINI</v>
          </cell>
        </row>
        <row r="2868">
          <cell r="B2868" t="str">
            <v>16.111.000202.SER</v>
          </cell>
          <cell r="C2868" t="str">
            <v>Eletroduto de aço carbono com costura galvanização eletrolítica Ø 25 mm 1"</v>
          </cell>
          <cell r="D2868" t="str">
            <v>m</v>
          </cell>
          <cell r="E2868">
            <v>11.69</v>
          </cell>
          <cell r="F2868">
            <v>9.86</v>
          </cell>
          <cell r="G2868">
            <v>21.54</v>
          </cell>
          <cell r="H2868" t="str">
            <v>PINI</v>
          </cell>
        </row>
        <row r="2869">
          <cell r="B2869" t="str">
            <v>16.111.000203.SER</v>
          </cell>
          <cell r="C2869" t="str">
            <v>Eletroduto de aço carbono com costura galvanização eletrolítica Ø 32 mm 1 1/4"</v>
          </cell>
          <cell r="D2869" t="str">
            <v>m</v>
          </cell>
          <cell r="E2869">
            <v>20.52</v>
          </cell>
          <cell r="F2869">
            <v>14.78</v>
          </cell>
          <cell r="G2869">
            <v>35.299999999999997</v>
          </cell>
          <cell r="H2869" t="str">
            <v>PINI</v>
          </cell>
        </row>
        <row r="2870">
          <cell r="B2870" t="str">
            <v>16.111.000204.SER</v>
          </cell>
          <cell r="C2870" t="str">
            <v>Eletroduto de aço carbono com costura galvanização eletrolítica Ø 40 mm 1 1/2"</v>
          </cell>
          <cell r="D2870" t="str">
            <v>m</v>
          </cell>
          <cell r="E2870">
            <v>22.85</v>
          </cell>
          <cell r="F2870">
            <v>14.78</v>
          </cell>
          <cell r="G2870">
            <v>37.630000000000003</v>
          </cell>
          <cell r="H2870" t="str">
            <v>PINI</v>
          </cell>
        </row>
        <row r="2871">
          <cell r="B2871" t="str">
            <v>16.111.000205.SER</v>
          </cell>
          <cell r="C2871" t="str">
            <v>Eletroduto de aço carbono com costura galvanização eletrolítica Ø 50 mm 2"</v>
          </cell>
          <cell r="D2871" t="str">
            <v>m</v>
          </cell>
          <cell r="E2871">
            <v>35.99</v>
          </cell>
          <cell r="F2871">
            <v>14.78</v>
          </cell>
          <cell r="G2871">
            <v>50.78</v>
          </cell>
          <cell r="H2871" t="str">
            <v>PINI</v>
          </cell>
        </row>
        <row r="2872">
          <cell r="B2872" t="str">
            <v>16.111.000206.SER</v>
          </cell>
          <cell r="C2872" t="str">
            <v>Eletroduto de aço carbono com costura galvanização eletrolítica Ø 65 mm 2 1/2"</v>
          </cell>
          <cell r="D2872" t="str">
            <v>m</v>
          </cell>
          <cell r="E2872">
            <v>48.36</v>
          </cell>
          <cell r="F2872">
            <v>19.71</v>
          </cell>
          <cell r="G2872">
            <v>68.08</v>
          </cell>
          <cell r="H2872" t="str">
            <v>PINI</v>
          </cell>
        </row>
        <row r="2873">
          <cell r="B2873" t="str">
            <v>16.111.000207.SER</v>
          </cell>
          <cell r="C2873" t="str">
            <v>Eletroduto de aço carbono com costura galvanização eletrolítica Ø 80 mm 3"</v>
          </cell>
          <cell r="D2873" t="str">
            <v>m</v>
          </cell>
          <cell r="E2873">
            <v>58.39</v>
          </cell>
          <cell r="F2873">
            <v>19.71</v>
          </cell>
          <cell r="G2873">
            <v>78.099999999999994</v>
          </cell>
          <cell r="H2873" t="str">
            <v>PINI</v>
          </cell>
        </row>
        <row r="2874">
          <cell r="B2874" t="str">
            <v>16.111.000208.SER</v>
          </cell>
          <cell r="C2874" t="str">
            <v>Eletroduto de aço carbono com costura galvanização eletrolítica Ø 100 mm 4"</v>
          </cell>
          <cell r="D2874" t="str">
            <v>m</v>
          </cell>
          <cell r="E2874">
            <v>76.349999999999994</v>
          </cell>
          <cell r="F2874">
            <v>19.71</v>
          </cell>
          <cell r="G2874">
            <v>96.06</v>
          </cell>
          <cell r="H2874" t="str">
            <v>PINI</v>
          </cell>
        </row>
        <row r="2875">
          <cell r="B2875" t="str">
            <v>16.111.000300.SER</v>
          </cell>
          <cell r="C2875" t="str">
            <v>Eletroduto de aço carbono com costura galvanização a fogo Ø 15 mm 1/2"</v>
          </cell>
          <cell r="D2875" t="str">
            <v>m</v>
          </cell>
          <cell r="E2875">
            <v>15.66</v>
          </cell>
          <cell r="F2875">
            <v>9.86</v>
          </cell>
          <cell r="G2875">
            <v>25.51</v>
          </cell>
          <cell r="H2875" t="str">
            <v>PINI</v>
          </cell>
        </row>
        <row r="2876">
          <cell r="B2876" t="str">
            <v>16.111.000301.SER</v>
          </cell>
          <cell r="C2876" t="str">
            <v>Eletroduto de aço carbono com costura galvanização a fogo Ø 20 mm 3/4"</v>
          </cell>
          <cell r="D2876" t="str">
            <v>m</v>
          </cell>
          <cell r="E2876">
            <v>20.3</v>
          </cell>
          <cell r="F2876">
            <v>9.86</v>
          </cell>
          <cell r="G2876">
            <v>30.15</v>
          </cell>
          <cell r="H2876" t="str">
            <v>PINI</v>
          </cell>
        </row>
        <row r="2877">
          <cell r="B2877" t="str">
            <v>16.111.000302.SER</v>
          </cell>
          <cell r="C2877" t="str">
            <v>Eletroduto de aço carbono com costura galvanização a fogo Ø 25 mm 1"</v>
          </cell>
          <cell r="D2877" t="str">
            <v>m</v>
          </cell>
          <cell r="E2877">
            <v>27.06</v>
          </cell>
          <cell r="F2877">
            <v>9.86</v>
          </cell>
          <cell r="G2877">
            <v>36.909999999999997</v>
          </cell>
          <cell r="H2877" t="str">
            <v>PINI</v>
          </cell>
        </row>
        <row r="2878">
          <cell r="B2878" t="str">
            <v>16.111.000303.SER</v>
          </cell>
          <cell r="C2878" t="str">
            <v>Eletroduto de aço carbono com costura galvanização a fogo Ø 32 mm 1 1/4"</v>
          </cell>
          <cell r="D2878" t="str">
            <v>m</v>
          </cell>
          <cell r="E2878">
            <v>47.52</v>
          </cell>
          <cell r="F2878">
            <v>14.78</v>
          </cell>
          <cell r="G2878">
            <v>62.31</v>
          </cell>
          <cell r="H2878" t="str">
            <v>PINI</v>
          </cell>
        </row>
        <row r="2879">
          <cell r="B2879" t="str">
            <v>16.111.000304.SER</v>
          </cell>
          <cell r="C2879" t="str">
            <v>Eletroduto de aço carbono com costura galvanização a fogo Ø 40 mm 1 1/2"</v>
          </cell>
          <cell r="D2879" t="str">
            <v>m</v>
          </cell>
          <cell r="E2879">
            <v>53.39</v>
          </cell>
          <cell r="F2879">
            <v>14.78</v>
          </cell>
          <cell r="G2879">
            <v>68.180000000000007</v>
          </cell>
          <cell r="H2879" t="str">
            <v>PINI</v>
          </cell>
        </row>
        <row r="2880">
          <cell r="B2880" t="str">
            <v>16.111.000305.SER</v>
          </cell>
          <cell r="C2880" t="str">
            <v>Eletroduto de aço carbono com costura galvanização a fogo Ø 50 mm 2"</v>
          </cell>
          <cell r="D2880" t="str">
            <v>m</v>
          </cell>
          <cell r="E2880">
            <v>68</v>
          </cell>
          <cell r="F2880">
            <v>14.78</v>
          </cell>
          <cell r="G2880">
            <v>82.78</v>
          </cell>
          <cell r="H2880" t="str">
            <v>PINI</v>
          </cell>
        </row>
        <row r="2881">
          <cell r="B2881" t="str">
            <v>16.111.000306.SER</v>
          </cell>
          <cell r="C2881" t="str">
            <v>Eletroduto de aço carbono com costura galvanização a fogo Ø 65 mm 2 1/2"</v>
          </cell>
          <cell r="D2881" t="str">
            <v>m</v>
          </cell>
          <cell r="E2881">
            <v>56.95</v>
          </cell>
          <cell r="F2881">
            <v>19.71</v>
          </cell>
          <cell r="G2881">
            <v>76.66</v>
          </cell>
          <cell r="H2881" t="str">
            <v>PINI</v>
          </cell>
        </row>
        <row r="2882">
          <cell r="B2882" t="str">
            <v>16.111.000307.SER</v>
          </cell>
          <cell r="C2882" t="str">
            <v>Eletroduto de aço carbono com costura galvanização a fogo Ø 80 mm 3"</v>
          </cell>
          <cell r="D2882" t="str">
            <v>m</v>
          </cell>
          <cell r="E2882">
            <v>62.48</v>
          </cell>
          <cell r="F2882">
            <v>19.71</v>
          </cell>
          <cell r="G2882">
            <v>82.19</v>
          </cell>
          <cell r="H2882" t="str">
            <v>PINI</v>
          </cell>
        </row>
        <row r="2883">
          <cell r="B2883" t="str">
            <v>16.111.000308.SER</v>
          </cell>
          <cell r="C2883" t="str">
            <v>Eletroduto de aço carbono com costura galvanização a fogo Ø 100 mm 4"</v>
          </cell>
          <cell r="D2883" t="str">
            <v>m</v>
          </cell>
          <cell r="E2883">
            <v>92.31</v>
          </cell>
          <cell r="F2883">
            <v>19.71</v>
          </cell>
          <cell r="G2883">
            <v>112.02</v>
          </cell>
          <cell r="H2883" t="str">
            <v>PINI</v>
          </cell>
        </row>
        <row r="2884">
          <cell r="B2884" t="str">
            <v>16.111.000900.SER</v>
          </cell>
          <cell r="C2884" t="str">
            <v>Eletroduto de aço carbono com costura galvanização a fogo inclusive conexões Ø 15 mm 1/2"</v>
          </cell>
          <cell r="D2884" t="str">
            <v>m</v>
          </cell>
          <cell r="E2884">
            <v>15.66</v>
          </cell>
          <cell r="F2884">
            <v>16.43</v>
          </cell>
          <cell r="G2884">
            <v>32.08</v>
          </cell>
          <cell r="H2884" t="str">
            <v>PINI</v>
          </cell>
        </row>
        <row r="2885">
          <cell r="B2885" t="str">
            <v>16.111.000901.SER</v>
          </cell>
          <cell r="C2885" t="str">
            <v>Eletroduto de aço carbono com costura galvanização a fogo inclusive conexões Ø 20 mm 3/4"</v>
          </cell>
          <cell r="D2885" t="str">
            <v>m</v>
          </cell>
          <cell r="E2885">
            <v>20.3</v>
          </cell>
          <cell r="F2885">
            <v>16.43</v>
          </cell>
          <cell r="G2885">
            <v>36.72</v>
          </cell>
          <cell r="H2885" t="str">
            <v>PINI</v>
          </cell>
        </row>
        <row r="2886">
          <cell r="B2886" t="str">
            <v>16.111.000902.SER</v>
          </cell>
          <cell r="C2886" t="str">
            <v>Eletroduto de aço carbono com costura galvanização a fogo inclusive conexões Ø 25 mm 1"</v>
          </cell>
          <cell r="D2886" t="str">
            <v>m</v>
          </cell>
          <cell r="E2886">
            <v>27.06</v>
          </cell>
          <cell r="F2886">
            <v>16.43</v>
          </cell>
          <cell r="G2886">
            <v>43.49</v>
          </cell>
          <cell r="H2886" t="str">
            <v>PINI</v>
          </cell>
        </row>
        <row r="2887">
          <cell r="B2887" t="str">
            <v>16.111.000903.SER</v>
          </cell>
          <cell r="C2887" t="str">
            <v>Eletroduto de aço carbono com costura galvanização a fogo inclusive conexões Ø 32 mm 1 1/4"</v>
          </cell>
          <cell r="D2887" t="str">
            <v>m</v>
          </cell>
          <cell r="E2887">
            <v>47.52</v>
          </cell>
          <cell r="F2887">
            <v>24.64</v>
          </cell>
          <cell r="G2887">
            <v>72.16</v>
          </cell>
          <cell r="H2887" t="str">
            <v>PINI</v>
          </cell>
        </row>
        <row r="2888">
          <cell r="B2888" t="str">
            <v>16.111.000904.SER</v>
          </cell>
          <cell r="C2888" t="str">
            <v>Eletroduto de aço carbono com costura galvanização a fogo inclusive conexões Ø 40 mm 1 1/2"</v>
          </cell>
          <cell r="D2888" t="str">
            <v>m</v>
          </cell>
          <cell r="E2888">
            <v>53.39</v>
          </cell>
          <cell r="F2888">
            <v>24.64</v>
          </cell>
          <cell r="G2888">
            <v>78.03</v>
          </cell>
          <cell r="H2888" t="str">
            <v>PINI</v>
          </cell>
        </row>
        <row r="2889">
          <cell r="B2889" t="str">
            <v>16.111.000905.SER</v>
          </cell>
          <cell r="C2889" t="str">
            <v>Eletroduto de aço carbono com costura galvanização a fogo inclusive conexões Ø 50 mm 2"</v>
          </cell>
          <cell r="D2889" t="str">
            <v>m</v>
          </cell>
          <cell r="E2889">
            <v>68</v>
          </cell>
          <cell r="F2889">
            <v>24.64</v>
          </cell>
          <cell r="G2889">
            <v>92.64</v>
          </cell>
          <cell r="H2889" t="str">
            <v>PINI</v>
          </cell>
        </row>
        <row r="2890">
          <cell r="B2890" t="str">
            <v>16.111.000906.SER</v>
          </cell>
          <cell r="C2890" t="str">
            <v>Eletroduto de aço carbono com costura galvanização a fogo inclusive conexões Ø 65 mm 2 1/2"</v>
          </cell>
          <cell r="D2890" t="str">
            <v>m</v>
          </cell>
          <cell r="E2890">
            <v>56.95</v>
          </cell>
          <cell r="F2890">
            <v>32.85</v>
          </cell>
          <cell r="G2890">
            <v>89.81</v>
          </cell>
          <cell r="H2890" t="str">
            <v>PINI</v>
          </cell>
        </row>
        <row r="2891">
          <cell r="B2891" t="str">
            <v>16.111.000907.SER</v>
          </cell>
          <cell r="C2891" t="str">
            <v>Eletroduto de aço carbono com costura galvanização a fogo inclusive conexões Ø 80 mm 3"</v>
          </cell>
          <cell r="D2891" t="str">
            <v>m</v>
          </cell>
          <cell r="E2891">
            <v>62.48</v>
          </cell>
          <cell r="F2891">
            <v>32.85</v>
          </cell>
          <cell r="G2891">
            <v>95.33</v>
          </cell>
          <cell r="H2891" t="str">
            <v>PINI</v>
          </cell>
        </row>
        <row r="2892">
          <cell r="B2892" t="str">
            <v>16.111.000908.SER</v>
          </cell>
          <cell r="C2892" t="str">
            <v>Eletroduto de aço carbono com costura galvanização a fogo inclusive conexões Ø 100 mm 4"</v>
          </cell>
          <cell r="D2892" t="str">
            <v>m</v>
          </cell>
          <cell r="E2892">
            <v>92.31</v>
          </cell>
          <cell r="F2892">
            <v>32.85</v>
          </cell>
          <cell r="G2892">
            <v>125.16</v>
          </cell>
          <cell r="H2892" t="str">
            <v>PINI</v>
          </cell>
        </row>
        <row r="2893">
          <cell r="B2893" t="str">
            <v>16.111.001100.SER</v>
          </cell>
          <cell r="C2893" t="str">
            <v>Eletroduto de aço carbono com costura galvanização eletrolítica inclusive conexões Ø 15 mm 1/2"</v>
          </cell>
          <cell r="D2893" t="str">
            <v>m</v>
          </cell>
          <cell r="E2893">
            <v>7.14</v>
          </cell>
          <cell r="F2893">
            <v>16.43</v>
          </cell>
          <cell r="G2893">
            <v>23.57</v>
          </cell>
          <cell r="H2893" t="str">
            <v>PINI</v>
          </cell>
        </row>
        <row r="2894">
          <cell r="B2894" t="str">
            <v>16.111.001101.SER</v>
          </cell>
          <cell r="C2894" t="str">
            <v>Eletroduto de aço carbono com costura galvanização eletrolítica inclusive conexões Ø 20 mm 3/4"</v>
          </cell>
          <cell r="D2894" t="str">
            <v>m</v>
          </cell>
          <cell r="E2894">
            <v>9.52</v>
          </cell>
          <cell r="F2894">
            <v>16.43</v>
          </cell>
          <cell r="G2894">
            <v>25.95</v>
          </cell>
          <cell r="H2894" t="str">
            <v>PINI</v>
          </cell>
        </row>
        <row r="2895">
          <cell r="B2895" t="str">
            <v>16.111.001102.SER</v>
          </cell>
          <cell r="C2895" t="str">
            <v>Eletroduto de aço carbono com costura galvanização eletrolítica inclusive conexões Ø 25 mm 1"</v>
          </cell>
          <cell r="D2895" t="str">
            <v>m</v>
          </cell>
          <cell r="E2895">
            <v>11.69</v>
          </cell>
          <cell r="F2895">
            <v>16.43</v>
          </cell>
          <cell r="G2895">
            <v>28.11</v>
          </cell>
          <cell r="H2895" t="str">
            <v>PINI</v>
          </cell>
        </row>
        <row r="2896">
          <cell r="B2896" t="str">
            <v>16.111.001103.SER</v>
          </cell>
          <cell r="C2896" t="str">
            <v>Eletroduto de aço carbono com costura galvanização eletrolítica inclusive conexões Ø 32 mm 1 1/4"</v>
          </cell>
          <cell r="D2896" t="str">
            <v>m</v>
          </cell>
          <cell r="E2896">
            <v>20.52</v>
          </cell>
          <cell r="F2896">
            <v>24.64</v>
          </cell>
          <cell r="G2896">
            <v>45.16</v>
          </cell>
          <cell r="H2896" t="str">
            <v>PINI</v>
          </cell>
        </row>
        <row r="2897">
          <cell r="B2897" t="str">
            <v>16.111.001104.SER</v>
          </cell>
          <cell r="C2897" t="str">
            <v>Eletroduto de aço carbono com costura galvanização eletrolítica inclusive conexões Ø 40 mm 1 1/2"</v>
          </cell>
          <cell r="D2897" t="str">
            <v>m</v>
          </cell>
          <cell r="E2897">
            <v>22.85</v>
          </cell>
          <cell r="F2897">
            <v>24.64</v>
          </cell>
          <cell r="G2897">
            <v>47.49</v>
          </cell>
          <cell r="H2897" t="str">
            <v>PINI</v>
          </cell>
        </row>
        <row r="2898">
          <cell r="B2898" t="str">
            <v>16.111.001105.SER</v>
          </cell>
          <cell r="C2898" t="str">
            <v>Eletroduto de aço carbono com costura galvanização eletrolítica inclusive conexões Ø 50 mm 2"</v>
          </cell>
          <cell r="D2898" t="str">
            <v>m</v>
          </cell>
          <cell r="E2898">
            <v>35.99</v>
          </cell>
          <cell r="F2898">
            <v>24.64</v>
          </cell>
          <cell r="G2898">
            <v>60.63</v>
          </cell>
          <cell r="H2898" t="str">
            <v>PINI</v>
          </cell>
        </row>
        <row r="2899">
          <cell r="B2899" t="str">
            <v>16.111.001106.SER</v>
          </cell>
          <cell r="C2899" t="str">
            <v>Eletroduto de aço carbono com costura galvanização eletrolítica inclusive conexões Ø 65 mm 2 1/2"</v>
          </cell>
          <cell r="D2899" t="str">
            <v>m</v>
          </cell>
          <cell r="E2899">
            <v>48.36</v>
          </cell>
          <cell r="F2899">
            <v>32.85</v>
          </cell>
          <cell r="G2899">
            <v>81.22</v>
          </cell>
          <cell r="H2899" t="str">
            <v>PINI</v>
          </cell>
        </row>
        <row r="2900">
          <cell r="B2900" t="str">
            <v>16.111.001107.SER</v>
          </cell>
          <cell r="C2900" t="str">
            <v>Eletroduto de aço carbono com costura galvanização eletrolítica inclusive conexões Ø 80 mm 3"</v>
          </cell>
          <cell r="D2900" t="str">
            <v>m</v>
          </cell>
          <cell r="E2900">
            <v>58.39</v>
          </cell>
          <cell r="F2900">
            <v>32.85</v>
          </cell>
          <cell r="G2900">
            <v>91.24</v>
          </cell>
          <cell r="H2900" t="str">
            <v>PINI</v>
          </cell>
        </row>
        <row r="2901">
          <cell r="B2901" t="str">
            <v>16.111.001108.SER</v>
          </cell>
          <cell r="C2901" t="str">
            <v>Eletroduto de aço carbono com costura galvanização eletrolítica inclusive conexões Ø 100 mm 4"</v>
          </cell>
          <cell r="D2901" t="str">
            <v>m</v>
          </cell>
          <cell r="E2901">
            <v>76.349999999999994</v>
          </cell>
          <cell r="F2901">
            <v>32.85</v>
          </cell>
          <cell r="G2901">
            <v>109.2</v>
          </cell>
          <cell r="H2901" t="str">
            <v>PINI</v>
          </cell>
        </row>
        <row r="2902">
          <cell r="B2902">
            <v>0</v>
          </cell>
          <cell r="C2902">
            <v>0</v>
          </cell>
          <cell r="D2902">
            <v>0</v>
          </cell>
          <cell r="E2902">
            <v>0</v>
          </cell>
          <cell r="F2902">
            <v>0</v>
          </cell>
          <cell r="G2902">
            <v>0</v>
          </cell>
          <cell r="H2902" t="str">
            <v>PINI</v>
          </cell>
        </row>
        <row r="2903">
          <cell r="B2903" t="str">
            <v>16.111</v>
          </cell>
          <cell r="C2903" t="str">
            <v>Eletrodutos flexíveis de PVC</v>
          </cell>
          <cell r="D2903">
            <v>0</v>
          </cell>
          <cell r="E2903">
            <v>0</v>
          </cell>
          <cell r="F2903">
            <v>0</v>
          </cell>
          <cell r="G2903">
            <v>0</v>
          </cell>
          <cell r="H2903" t="str">
            <v>PINI</v>
          </cell>
        </row>
        <row r="2904">
          <cell r="B2904" t="str">
            <v>16.111.000400.SER</v>
          </cell>
          <cell r="C2904" t="str">
            <v>Eletroduto PVC flexível corrugado Ø 16 mm</v>
          </cell>
          <cell r="D2904" t="str">
            <v>m</v>
          </cell>
          <cell r="E2904">
            <v>3.73</v>
          </cell>
          <cell r="F2904">
            <v>4.93</v>
          </cell>
          <cell r="G2904">
            <v>8.66</v>
          </cell>
          <cell r="H2904" t="str">
            <v>PINI</v>
          </cell>
        </row>
        <row r="2905">
          <cell r="B2905" t="str">
            <v>16.111.000401.SER</v>
          </cell>
          <cell r="C2905" t="str">
            <v>Eletroduto PVC flexível corrugado Ø 20 mm 1/2"</v>
          </cell>
          <cell r="D2905" t="str">
            <v>m</v>
          </cell>
          <cell r="E2905">
            <v>3.87</v>
          </cell>
          <cell r="F2905">
            <v>4.93</v>
          </cell>
          <cell r="G2905">
            <v>8.8000000000000007</v>
          </cell>
          <cell r="H2905" t="str">
            <v>PINI</v>
          </cell>
        </row>
        <row r="2906">
          <cell r="B2906" t="str">
            <v>16.111.000402.SER</v>
          </cell>
          <cell r="C2906" t="str">
            <v>Eletroduto PVC flexível corrugado Ø 25 mm 3/4"</v>
          </cell>
          <cell r="D2906" t="str">
            <v>m</v>
          </cell>
          <cell r="E2906">
            <v>5.27</v>
          </cell>
          <cell r="F2906">
            <v>4.93</v>
          </cell>
          <cell r="G2906">
            <v>10.199999999999999</v>
          </cell>
          <cell r="H2906" t="str">
            <v>PINI</v>
          </cell>
        </row>
        <row r="2907">
          <cell r="B2907" t="str">
            <v>16.111.000403.SER</v>
          </cell>
          <cell r="C2907" t="str">
            <v>Eletroduto PVC flexível corrugado Ø 32 mm 1"</v>
          </cell>
          <cell r="D2907" t="str">
            <v>m</v>
          </cell>
          <cell r="E2907">
            <v>6.42</v>
          </cell>
          <cell r="F2907">
            <v>4.93</v>
          </cell>
          <cell r="G2907">
            <v>11.35</v>
          </cell>
          <cell r="H2907" t="str">
            <v>PINI</v>
          </cell>
        </row>
        <row r="2908">
          <cell r="B2908">
            <v>0</v>
          </cell>
          <cell r="C2908">
            <v>0</v>
          </cell>
          <cell r="D2908">
            <v>0</v>
          </cell>
          <cell r="E2908">
            <v>0</v>
          </cell>
          <cell r="F2908">
            <v>0</v>
          </cell>
          <cell r="G2908">
            <v>0</v>
          </cell>
          <cell r="H2908" t="str">
            <v>PINI</v>
          </cell>
        </row>
        <row r="2909">
          <cell r="B2909" t="str">
            <v>16.111</v>
          </cell>
          <cell r="C2909" t="str">
            <v>Eletrodutos de PVC</v>
          </cell>
          <cell r="D2909">
            <v>0</v>
          </cell>
          <cell r="E2909">
            <v>0</v>
          </cell>
          <cell r="F2909">
            <v>0</v>
          </cell>
          <cell r="G2909">
            <v>0</v>
          </cell>
          <cell r="H2909" t="str">
            <v>PINI</v>
          </cell>
        </row>
        <row r="2910">
          <cell r="B2910" t="str">
            <v>16.111.000600.SER</v>
          </cell>
          <cell r="C2910" t="str">
            <v>Eletroduto PVC rígido roscável Ø 20 mm 1/2"</v>
          </cell>
          <cell r="D2910" t="str">
            <v>m</v>
          </cell>
          <cell r="E2910">
            <v>6.86</v>
          </cell>
          <cell r="F2910">
            <v>6.57</v>
          </cell>
          <cell r="G2910">
            <v>13.44</v>
          </cell>
          <cell r="H2910" t="str">
            <v>PINI</v>
          </cell>
        </row>
        <row r="2911">
          <cell r="B2911" t="str">
            <v>16.111.000601.SER</v>
          </cell>
          <cell r="C2911" t="str">
            <v>Eletroduto PVC rígido roscável Ø 25 mm 3/4"</v>
          </cell>
          <cell r="D2911" t="str">
            <v>m</v>
          </cell>
          <cell r="E2911">
            <v>9.4600000000000009</v>
          </cell>
          <cell r="F2911">
            <v>6.57</v>
          </cell>
          <cell r="G2911">
            <v>16.03</v>
          </cell>
          <cell r="H2911" t="str">
            <v>PINI</v>
          </cell>
        </row>
        <row r="2912">
          <cell r="B2912" t="str">
            <v>16.111.000602.SER</v>
          </cell>
          <cell r="C2912" t="str">
            <v>Eletroduto PVC rígido roscável Ø 32 mm 1"</v>
          </cell>
          <cell r="D2912" t="str">
            <v>m</v>
          </cell>
          <cell r="E2912">
            <v>16.64</v>
          </cell>
          <cell r="F2912">
            <v>6.57</v>
          </cell>
          <cell r="G2912">
            <v>23.21</v>
          </cell>
          <cell r="H2912" t="str">
            <v>PINI</v>
          </cell>
        </row>
        <row r="2913">
          <cell r="B2913" t="str">
            <v>16.111.000603.SER</v>
          </cell>
          <cell r="C2913" t="str">
            <v>Eletroduto PVC rígido roscável Ø 40 mm 1 1/4"</v>
          </cell>
          <cell r="D2913" t="str">
            <v>m</v>
          </cell>
          <cell r="E2913">
            <v>20.03</v>
          </cell>
          <cell r="F2913">
            <v>9.86</v>
          </cell>
          <cell r="G2913">
            <v>29.89</v>
          </cell>
          <cell r="H2913" t="str">
            <v>PINI</v>
          </cell>
        </row>
        <row r="2914">
          <cell r="B2914" t="str">
            <v>16.111.000604.SER</v>
          </cell>
          <cell r="C2914" t="str">
            <v>Eletroduto PVC rígido roscável Ø 50 mm 1 1/2"</v>
          </cell>
          <cell r="D2914" t="str">
            <v>m</v>
          </cell>
          <cell r="E2914">
            <v>25.99</v>
          </cell>
          <cell r="F2914">
            <v>9.86</v>
          </cell>
          <cell r="G2914">
            <v>35.85</v>
          </cell>
          <cell r="H2914" t="str">
            <v>PINI</v>
          </cell>
        </row>
        <row r="2915">
          <cell r="B2915" t="str">
            <v>16.111.000605.SER</v>
          </cell>
          <cell r="C2915" t="str">
            <v>Eletroduto PVC rígido roscável Ø 60 mm 2"</v>
          </cell>
          <cell r="D2915" t="str">
            <v>m</v>
          </cell>
          <cell r="E2915">
            <v>34.520000000000003</v>
          </cell>
          <cell r="F2915">
            <v>9.86</v>
          </cell>
          <cell r="G2915">
            <v>44.37</v>
          </cell>
          <cell r="H2915" t="str">
            <v>PINI</v>
          </cell>
        </row>
        <row r="2916">
          <cell r="B2916" t="str">
            <v>16.111.000606.SER</v>
          </cell>
          <cell r="C2916" t="str">
            <v>Eletroduto PVC rígido roscável Ø 75 mm 2 1/2"</v>
          </cell>
          <cell r="D2916" t="str">
            <v>m</v>
          </cell>
          <cell r="E2916">
            <v>65.040000000000006</v>
          </cell>
          <cell r="F2916">
            <v>13.14</v>
          </cell>
          <cell r="G2916">
            <v>78.180000000000007</v>
          </cell>
          <cell r="H2916" t="str">
            <v>PINI</v>
          </cell>
        </row>
        <row r="2917">
          <cell r="B2917" t="str">
            <v>16.111.000607.SER</v>
          </cell>
          <cell r="C2917" t="str">
            <v>Eletroduto PVC rígido roscável Ø 85 mm 3"</v>
          </cell>
          <cell r="D2917" t="str">
            <v>m</v>
          </cell>
          <cell r="E2917">
            <v>80.62</v>
          </cell>
          <cell r="F2917">
            <v>13.14</v>
          </cell>
          <cell r="G2917">
            <v>93.76</v>
          </cell>
          <cell r="H2917" t="str">
            <v>PINI</v>
          </cell>
        </row>
        <row r="2918">
          <cell r="B2918" t="str">
            <v>16.111.000608.SER</v>
          </cell>
          <cell r="C2918" t="str">
            <v>Eletroduto PVC rígido roscável Ø 110 mm 4"</v>
          </cell>
          <cell r="D2918" t="str">
            <v>m</v>
          </cell>
          <cell r="E2918">
            <v>120.03</v>
          </cell>
          <cell r="F2918">
            <v>13.14</v>
          </cell>
          <cell r="G2918">
            <v>133.18</v>
          </cell>
          <cell r="H2918" t="str">
            <v>PINI</v>
          </cell>
        </row>
        <row r="2919">
          <cell r="B2919" t="str">
            <v>16.111.000800.SER</v>
          </cell>
          <cell r="C2919" t="str">
            <v>Eletroduto PVC rígido de encaixe Ø 20 mm 1/2"</v>
          </cell>
          <cell r="D2919" t="str">
            <v>m</v>
          </cell>
          <cell r="E2919">
            <v>13.63</v>
          </cell>
          <cell r="F2919">
            <v>3.29</v>
          </cell>
          <cell r="G2919">
            <v>16.91</v>
          </cell>
          <cell r="H2919" t="str">
            <v>PINI</v>
          </cell>
        </row>
        <row r="2920">
          <cell r="B2920" t="str">
            <v>16.111.000801.SER</v>
          </cell>
          <cell r="C2920" t="str">
            <v>Eletroduto PVC rígido de encaixe Ø 25 mm 3/4"</v>
          </cell>
          <cell r="D2920" t="str">
            <v>m</v>
          </cell>
          <cell r="E2920">
            <v>18.21</v>
          </cell>
          <cell r="F2920">
            <v>3.29</v>
          </cell>
          <cell r="G2920">
            <v>21.49</v>
          </cell>
          <cell r="H2920" t="str">
            <v>PINI</v>
          </cell>
        </row>
        <row r="2921">
          <cell r="B2921" t="str">
            <v>16.111.000802.SER</v>
          </cell>
          <cell r="C2921" t="str">
            <v>Eletroduto PVC rígido de encaixe Ø 32 mm 1"</v>
          </cell>
          <cell r="D2921" t="str">
            <v>m</v>
          </cell>
          <cell r="E2921">
            <v>26.55</v>
          </cell>
          <cell r="F2921">
            <v>3.29</v>
          </cell>
          <cell r="G2921">
            <v>29.84</v>
          </cell>
          <cell r="H2921" t="str">
            <v>PINI</v>
          </cell>
        </row>
        <row r="2922">
          <cell r="B2922" t="str">
            <v>16.111.001200.SER</v>
          </cell>
          <cell r="C2922" t="str">
            <v>Eletroduto PVC rígido de encaixe inclusive conexões Ø 20 mm 1/2"</v>
          </cell>
          <cell r="D2922" t="str">
            <v>m</v>
          </cell>
          <cell r="E2922">
            <v>15.36</v>
          </cell>
          <cell r="F2922">
            <v>4.93</v>
          </cell>
          <cell r="G2922">
            <v>20.29</v>
          </cell>
          <cell r="H2922" t="str">
            <v>PINI</v>
          </cell>
        </row>
        <row r="2923">
          <cell r="B2923" t="str">
            <v>16.111.001201.SER</v>
          </cell>
          <cell r="C2923" t="str">
            <v>Eletroduto PVC rígido de encaixe inclusive conexões Ø 25 mm 3/4"</v>
          </cell>
          <cell r="D2923" t="str">
            <v>m</v>
          </cell>
          <cell r="E2923">
            <v>20.53</v>
          </cell>
          <cell r="F2923">
            <v>4.93</v>
          </cell>
          <cell r="G2923">
            <v>25.46</v>
          </cell>
          <cell r="H2923" t="str">
            <v>PINI</v>
          </cell>
        </row>
        <row r="2924">
          <cell r="B2924" t="str">
            <v>16.111.001202.SER</v>
          </cell>
          <cell r="C2924" t="str">
            <v>Eletroduto PVC rígido de encaixe inclusive conexões Ø 32 mm 1"</v>
          </cell>
          <cell r="D2924" t="str">
            <v>m</v>
          </cell>
          <cell r="E2924">
            <v>29.93</v>
          </cell>
          <cell r="F2924">
            <v>4.93</v>
          </cell>
          <cell r="G2924">
            <v>34.86</v>
          </cell>
          <cell r="H2924" t="str">
            <v>PINI</v>
          </cell>
        </row>
        <row r="2925">
          <cell r="B2925" t="str">
            <v>16.111.001500.SER</v>
          </cell>
          <cell r="C2925" t="str">
            <v>Eletroduto PVC rígido roscável inclusive conexões Ø 20 mm 1/2"</v>
          </cell>
          <cell r="D2925" t="str">
            <v>m</v>
          </cell>
          <cell r="E2925">
            <v>7.74</v>
          </cell>
          <cell r="F2925">
            <v>9.86</v>
          </cell>
          <cell r="G2925">
            <v>17.600000000000001</v>
          </cell>
          <cell r="H2925" t="str">
            <v>PINI</v>
          </cell>
        </row>
        <row r="2926">
          <cell r="B2926" t="str">
            <v>16.111.001501.SER</v>
          </cell>
          <cell r="C2926" t="str">
            <v>Eletroduto PVC rígido roscável inclusive conexões Ø 25 mm 3/4"</v>
          </cell>
          <cell r="D2926" t="str">
            <v>m</v>
          </cell>
          <cell r="E2926">
            <v>10.66</v>
          </cell>
          <cell r="F2926">
            <v>9.86</v>
          </cell>
          <cell r="G2926">
            <v>20.52</v>
          </cell>
          <cell r="H2926" t="str">
            <v>PINI</v>
          </cell>
        </row>
        <row r="2927">
          <cell r="B2927" t="str">
            <v>16.111.001502.SER</v>
          </cell>
          <cell r="C2927" t="str">
            <v>Eletroduto PVC rígido roscável inclusive conexões Ø 32 mm 1"</v>
          </cell>
          <cell r="D2927" t="str">
            <v>m</v>
          </cell>
          <cell r="E2927">
            <v>17.940000000000001</v>
          </cell>
          <cell r="F2927">
            <v>9.86</v>
          </cell>
          <cell r="G2927">
            <v>27.8</v>
          </cell>
          <cell r="H2927" t="str">
            <v>PINI</v>
          </cell>
        </row>
        <row r="2928">
          <cell r="B2928" t="str">
            <v>16.111.001503.SER</v>
          </cell>
          <cell r="C2928" t="str">
            <v>Eletroduto PVC rígido roscável inclusive conexões Ø 40 mm 1 1/4"</v>
          </cell>
          <cell r="D2928" t="str">
            <v>m</v>
          </cell>
          <cell r="E2928">
            <v>22.59</v>
          </cell>
          <cell r="F2928">
            <v>14.78</v>
          </cell>
          <cell r="G2928">
            <v>37.369999999999997</v>
          </cell>
          <cell r="H2928" t="str">
            <v>PINI</v>
          </cell>
        </row>
        <row r="2929">
          <cell r="B2929" t="str">
            <v>16.111.001504.SER</v>
          </cell>
          <cell r="C2929" t="str">
            <v>Eletroduto PVC rígido roscável inclusive conexões Ø 50 mm 1 1/2"</v>
          </cell>
          <cell r="D2929" t="str">
            <v>m</v>
          </cell>
          <cell r="E2929">
            <v>29.3</v>
          </cell>
          <cell r="F2929">
            <v>14.78</v>
          </cell>
          <cell r="G2929">
            <v>44.09</v>
          </cell>
          <cell r="H2929" t="str">
            <v>PINI</v>
          </cell>
        </row>
        <row r="2930">
          <cell r="B2930" t="str">
            <v>16.111.001505.SER</v>
          </cell>
          <cell r="C2930" t="str">
            <v>Eletroduto PVC rígido roscável inclusive conexões Ø 60 mm 2"</v>
          </cell>
          <cell r="D2930" t="str">
            <v>m</v>
          </cell>
          <cell r="E2930">
            <v>38.92</v>
          </cell>
          <cell r="F2930">
            <v>14.78</v>
          </cell>
          <cell r="G2930">
            <v>53.7</v>
          </cell>
          <cell r="H2930" t="str">
            <v>PINI</v>
          </cell>
        </row>
        <row r="2931">
          <cell r="B2931" t="str">
            <v>16.111.001506.SER</v>
          </cell>
          <cell r="C2931" t="str">
            <v>Eletroduto PVC rígido roscável inclusive conexões Ø 75 mm 2 1/2"</v>
          </cell>
          <cell r="D2931" t="str">
            <v>m</v>
          </cell>
          <cell r="E2931">
            <v>73.319999999999993</v>
          </cell>
          <cell r="F2931">
            <v>19.71</v>
          </cell>
          <cell r="G2931">
            <v>93.04</v>
          </cell>
          <cell r="H2931" t="str">
            <v>PINI</v>
          </cell>
        </row>
        <row r="2932">
          <cell r="B2932" t="str">
            <v>16.111.001507.SER</v>
          </cell>
          <cell r="C2932" t="str">
            <v>Eletroduto PVC rígido roscável inclusive conexões Ø 85 mm 3"</v>
          </cell>
          <cell r="D2932" t="str">
            <v>m</v>
          </cell>
          <cell r="E2932">
            <v>90.9</v>
          </cell>
          <cell r="F2932">
            <v>19.71</v>
          </cell>
          <cell r="G2932">
            <v>110.61</v>
          </cell>
          <cell r="H2932" t="str">
            <v>PINI</v>
          </cell>
        </row>
        <row r="2933">
          <cell r="B2933" t="str">
            <v>16.111.001508.SER</v>
          </cell>
          <cell r="C2933" t="str">
            <v>Eletroduto PVC rígido roscável inclusive conexões Ø 110 mm 4"</v>
          </cell>
          <cell r="D2933" t="str">
            <v>m</v>
          </cell>
          <cell r="E2933">
            <v>135.33000000000001</v>
          </cell>
          <cell r="F2933">
            <v>19.71</v>
          </cell>
          <cell r="G2933">
            <v>155.04</v>
          </cell>
          <cell r="H2933" t="str">
            <v>PINI</v>
          </cell>
        </row>
        <row r="2934">
          <cell r="B2934">
            <v>0</v>
          </cell>
          <cell r="C2934">
            <v>0</v>
          </cell>
          <cell r="D2934">
            <v>0</v>
          </cell>
          <cell r="E2934">
            <v>0</v>
          </cell>
          <cell r="F2934">
            <v>0</v>
          </cell>
          <cell r="G2934">
            <v>0</v>
          </cell>
          <cell r="H2934" t="str">
            <v>PINI</v>
          </cell>
        </row>
        <row r="2935">
          <cell r="B2935" t="str">
            <v>16.113</v>
          </cell>
          <cell r="C2935" t="str">
            <v>Acessórios para perfilados e eletrocalhas</v>
          </cell>
          <cell r="D2935">
            <v>0</v>
          </cell>
          <cell r="E2935">
            <v>0</v>
          </cell>
          <cell r="F2935">
            <v>0</v>
          </cell>
          <cell r="G2935">
            <v>0</v>
          </cell>
          <cell r="H2935" t="str">
            <v>PINI</v>
          </cell>
        </row>
        <row r="2936">
          <cell r="B2936" t="str">
            <v>16.113.000010.SER</v>
          </cell>
          <cell r="C2936" t="str">
            <v>Caixa de derivação "C" em chapa de aço para perfilado</v>
          </cell>
          <cell r="D2936" t="str">
            <v>un</v>
          </cell>
          <cell r="E2936">
            <v>46.14</v>
          </cell>
          <cell r="F2936">
            <v>13.14</v>
          </cell>
          <cell r="G2936">
            <v>59.28</v>
          </cell>
          <cell r="H2936" t="str">
            <v>PINI</v>
          </cell>
        </row>
        <row r="2937">
          <cell r="B2937" t="str">
            <v>16.113.000011.SER</v>
          </cell>
          <cell r="C2937" t="str">
            <v>Caixa de derivação "I" em chapa de aço para perfilado</v>
          </cell>
          <cell r="D2937" t="str">
            <v>un</v>
          </cell>
          <cell r="E2937">
            <v>49.85</v>
          </cell>
          <cell r="F2937">
            <v>13.14</v>
          </cell>
          <cell r="G2937">
            <v>62.99</v>
          </cell>
          <cell r="H2937" t="str">
            <v>PINI</v>
          </cell>
        </row>
        <row r="2938">
          <cell r="B2938" t="str">
            <v>16.113.000012.SER</v>
          </cell>
          <cell r="C2938" t="str">
            <v>Caixa de derivação "L" em chapa de aço para perfilado</v>
          </cell>
          <cell r="D2938" t="str">
            <v>un</v>
          </cell>
          <cell r="E2938">
            <v>45.03</v>
          </cell>
          <cell r="F2938">
            <v>13.14</v>
          </cell>
          <cell r="G2938">
            <v>58.17</v>
          </cell>
          <cell r="H2938" t="str">
            <v>PINI</v>
          </cell>
        </row>
        <row r="2939">
          <cell r="B2939" t="str">
            <v>16.113.000013.SER</v>
          </cell>
          <cell r="C2939" t="str">
            <v>Caixa de derivação "T" em chapa de aço para perfilado</v>
          </cell>
          <cell r="D2939" t="str">
            <v>un</v>
          </cell>
          <cell r="E2939">
            <v>51.59</v>
          </cell>
          <cell r="F2939">
            <v>13.14</v>
          </cell>
          <cell r="G2939">
            <v>64.73</v>
          </cell>
          <cell r="H2939" t="str">
            <v>PINI</v>
          </cell>
        </row>
        <row r="2940">
          <cell r="B2940" t="str">
            <v>16.113.000014.SER</v>
          </cell>
          <cell r="C2940" t="str">
            <v>Caixa de derivação "X" em chapa de aço para perfilado</v>
          </cell>
          <cell r="D2940" t="str">
            <v>un</v>
          </cell>
          <cell r="E2940">
            <v>58.24</v>
          </cell>
          <cell r="F2940">
            <v>13.14</v>
          </cell>
          <cell r="G2940">
            <v>71.38</v>
          </cell>
          <cell r="H2940" t="str">
            <v>PINI</v>
          </cell>
        </row>
        <row r="2941">
          <cell r="B2941" t="str">
            <v>16.113.000020.SER</v>
          </cell>
          <cell r="C2941" t="str">
            <v>Caixa para tomada fixa perfil com tampa e tomada universal para perfilado</v>
          </cell>
          <cell r="D2941" t="str">
            <v>un</v>
          </cell>
          <cell r="E2941">
            <v>16.84</v>
          </cell>
          <cell r="F2941">
            <v>21.36</v>
          </cell>
          <cell r="G2941">
            <v>38.200000000000003</v>
          </cell>
          <cell r="H2941" t="str">
            <v>PINI</v>
          </cell>
        </row>
        <row r="2942">
          <cell r="B2942" t="str">
            <v>16.113.000030.SER</v>
          </cell>
          <cell r="C2942" t="str">
            <v>Curva vertical 90 em chapa de aço para duto de piso 25 x 70 mm</v>
          </cell>
          <cell r="D2942" t="str">
            <v>un</v>
          </cell>
          <cell r="E2942">
            <v>118.68</v>
          </cell>
          <cell r="F2942">
            <v>13.14</v>
          </cell>
          <cell r="G2942">
            <v>131.82</v>
          </cell>
          <cell r="H2942" t="str">
            <v>PINI</v>
          </cell>
        </row>
        <row r="2943">
          <cell r="B2943" t="str">
            <v>16.113.000035.SER</v>
          </cell>
          <cell r="C2943" t="str">
            <v>Curva vertical 90 em chapa de aço para duto de piso 25 x 140 mm</v>
          </cell>
          <cell r="D2943" t="str">
            <v>un</v>
          </cell>
          <cell r="E2943">
            <v>291.17</v>
          </cell>
          <cell r="F2943">
            <v>13.14</v>
          </cell>
          <cell r="G2943">
            <v>304.31</v>
          </cell>
          <cell r="H2943" t="str">
            <v>PINI</v>
          </cell>
        </row>
        <row r="2944">
          <cell r="B2944" t="str">
            <v>16.113.000040.SER</v>
          </cell>
          <cell r="C2944" t="str">
            <v>Curva horizontal 90 em chapa de aço para duto de piso 25 x 70 mm</v>
          </cell>
          <cell r="D2944" t="str">
            <v>un</v>
          </cell>
          <cell r="E2944">
            <v>123.04</v>
          </cell>
          <cell r="F2944">
            <v>13.14</v>
          </cell>
          <cell r="G2944">
            <v>136.18</v>
          </cell>
          <cell r="H2944" t="str">
            <v>PINI</v>
          </cell>
        </row>
        <row r="2945">
          <cell r="B2945" t="str">
            <v>16.113.000045.SER</v>
          </cell>
          <cell r="C2945" t="str">
            <v>Curva horizontal 90 em chapa de aço para duto de piso 25 x 140 mm</v>
          </cell>
          <cell r="D2945" t="str">
            <v>un</v>
          </cell>
          <cell r="E2945">
            <v>123.98</v>
          </cell>
          <cell r="F2945">
            <v>13.14</v>
          </cell>
          <cell r="G2945">
            <v>137.12</v>
          </cell>
          <cell r="H2945" t="str">
            <v>PINI</v>
          </cell>
        </row>
        <row r="2946">
          <cell r="B2946" t="str">
            <v>16.113.000050.SER</v>
          </cell>
          <cell r="C2946" t="str">
            <v>Desvio simples em chapa de aço para duto de piso 25 x 70 mm</v>
          </cell>
          <cell r="D2946" t="str">
            <v>un</v>
          </cell>
          <cell r="E2946">
            <v>82.72</v>
          </cell>
          <cell r="F2946">
            <v>9.86</v>
          </cell>
          <cell r="G2946">
            <v>92.58</v>
          </cell>
          <cell r="H2946" t="str">
            <v>PINI</v>
          </cell>
        </row>
        <row r="2947">
          <cell r="B2947" t="str">
            <v>16.113.000055.SER</v>
          </cell>
          <cell r="C2947" t="str">
            <v>Desvio simples em chapa de aço para duto de piso 25 x 140 mm</v>
          </cell>
          <cell r="D2947" t="str">
            <v>un</v>
          </cell>
          <cell r="E2947">
            <v>106.77</v>
          </cell>
          <cell r="F2947">
            <v>9.86</v>
          </cell>
          <cell r="G2947">
            <v>116.63</v>
          </cell>
          <cell r="H2947" t="str">
            <v>PINI</v>
          </cell>
        </row>
        <row r="2948">
          <cell r="B2948" t="str">
            <v>16.113.000060.SER</v>
          </cell>
          <cell r="C2948" t="str">
            <v>Desvio duplo em chapa de aço para duto de piso 25 x 70 mm</v>
          </cell>
          <cell r="D2948" t="str">
            <v>un</v>
          </cell>
          <cell r="E2948">
            <v>41.7</v>
          </cell>
          <cell r="F2948">
            <v>9.86</v>
          </cell>
          <cell r="G2948">
            <v>51.56</v>
          </cell>
          <cell r="H2948" t="str">
            <v>PINI</v>
          </cell>
        </row>
        <row r="2949">
          <cell r="B2949" t="str">
            <v>16.113.000065.SER</v>
          </cell>
          <cell r="C2949" t="str">
            <v>Desvio duplo em chapa de aço para duto de piso 25 x 140 mm</v>
          </cell>
          <cell r="D2949" t="str">
            <v>un</v>
          </cell>
          <cell r="E2949">
            <v>121.74</v>
          </cell>
          <cell r="F2949">
            <v>9.86</v>
          </cell>
          <cell r="G2949">
            <v>131.6</v>
          </cell>
          <cell r="H2949" t="str">
            <v>PINI</v>
          </cell>
        </row>
        <row r="2950">
          <cell r="B2950" t="str">
            <v>16.113.000070.SER</v>
          </cell>
          <cell r="C2950" t="str">
            <v>Junção em chapa de aço para duto de piso 25 x 70 mm</v>
          </cell>
          <cell r="D2950" t="str">
            <v>un</v>
          </cell>
          <cell r="E2950">
            <v>12.61</v>
          </cell>
          <cell r="F2950">
            <v>13.14</v>
          </cell>
          <cell r="G2950">
            <v>25.75</v>
          </cell>
          <cell r="H2950" t="str">
            <v>PINI</v>
          </cell>
        </row>
        <row r="2951">
          <cell r="B2951" t="str">
            <v>16.113.000075.SER</v>
          </cell>
          <cell r="C2951" t="str">
            <v>Junção em chapa de aço para duto de piso 25 x 140 mm</v>
          </cell>
          <cell r="D2951" t="str">
            <v>un</v>
          </cell>
          <cell r="E2951">
            <v>13.08</v>
          </cell>
          <cell r="F2951">
            <v>13.14</v>
          </cell>
          <cell r="G2951">
            <v>26.22</v>
          </cell>
          <cell r="H2951" t="str">
            <v>PINI</v>
          </cell>
        </row>
        <row r="2952">
          <cell r="B2952" t="str">
            <v>16.113.000080.SER</v>
          </cell>
          <cell r="C2952" t="str">
            <v>Tampão final em chapa de aço para duto de piso 25 x 70 mm</v>
          </cell>
          <cell r="D2952" t="str">
            <v>un</v>
          </cell>
          <cell r="E2952">
            <v>1.64</v>
          </cell>
          <cell r="F2952">
            <v>6.57</v>
          </cell>
          <cell r="G2952">
            <v>8.2100000000000009</v>
          </cell>
          <cell r="H2952" t="str">
            <v>PINI</v>
          </cell>
        </row>
        <row r="2953">
          <cell r="B2953" t="str">
            <v>16.113.000085.SER</v>
          </cell>
          <cell r="C2953" t="str">
            <v>Tampão final em chapa de aço para duto de piso 25 x 140 mm</v>
          </cell>
          <cell r="D2953" t="str">
            <v>un</v>
          </cell>
          <cell r="E2953">
            <v>2.79</v>
          </cell>
          <cell r="F2953">
            <v>6.57</v>
          </cell>
          <cell r="G2953">
            <v>9.36</v>
          </cell>
          <cell r="H2953" t="str">
            <v>PINI</v>
          </cell>
        </row>
        <row r="2954">
          <cell r="B2954" t="str">
            <v>16.113.000090.SER</v>
          </cell>
          <cell r="C2954" t="str">
            <v>Derivação final para eletroduto em chapa de aço galvanizado # 22 para perfilado</v>
          </cell>
          <cell r="D2954" t="str">
            <v>un</v>
          </cell>
          <cell r="E2954">
            <v>2.16</v>
          </cell>
          <cell r="F2954">
            <v>6.57</v>
          </cell>
          <cell r="G2954">
            <v>8.73</v>
          </cell>
          <cell r="H2954" t="str">
            <v>PINI</v>
          </cell>
        </row>
        <row r="2955">
          <cell r="B2955" t="str">
            <v>16.113.000091.SER</v>
          </cell>
          <cell r="C2955" t="str">
            <v>Derivação lateral para eletroduto em chapa de aço galvanizado # 22 para perfilado</v>
          </cell>
          <cell r="D2955" t="str">
            <v>un</v>
          </cell>
          <cell r="E2955">
            <v>4.92</v>
          </cell>
          <cell r="F2955">
            <v>4.93</v>
          </cell>
          <cell r="G2955">
            <v>9.85</v>
          </cell>
          <cell r="H2955" t="str">
            <v>PINI</v>
          </cell>
        </row>
        <row r="2956">
          <cell r="B2956" t="str">
            <v>16.113.000092.SER</v>
          </cell>
          <cell r="C2956" t="str">
            <v>Derivação lateral dupla para eletroduto em chapa de aço galvanizado # 22 para perfilado</v>
          </cell>
          <cell r="D2956" t="str">
            <v>un</v>
          </cell>
          <cell r="E2956">
            <v>6.2</v>
          </cell>
          <cell r="F2956">
            <v>6.57</v>
          </cell>
          <cell r="G2956">
            <v>12.77</v>
          </cell>
          <cell r="H2956" t="str">
            <v>PINI</v>
          </cell>
        </row>
        <row r="2957">
          <cell r="B2957" t="str">
            <v>16.113.001020.SER</v>
          </cell>
          <cell r="C2957" t="str">
            <v>Porta perfil com pino para perfilado Ø 3/8"</v>
          </cell>
          <cell r="D2957" t="str">
            <v>un</v>
          </cell>
          <cell r="E2957">
            <v>2.2999999999999998</v>
          </cell>
          <cell r="F2957">
            <v>3.29</v>
          </cell>
          <cell r="G2957">
            <v>5.59</v>
          </cell>
          <cell r="H2957" t="str">
            <v>PINI</v>
          </cell>
        </row>
        <row r="2958">
          <cell r="B2958" t="str">
            <v>16.113.001025.SER</v>
          </cell>
          <cell r="C2958" t="str">
            <v>Suporte curto para luminária em chapa de aço galvanizado para perfilado</v>
          </cell>
          <cell r="D2958" t="str">
            <v>un</v>
          </cell>
          <cell r="E2958">
            <v>3.74</v>
          </cell>
          <cell r="F2958">
            <v>4.93</v>
          </cell>
          <cell r="G2958">
            <v>8.67</v>
          </cell>
          <cell r="H2958" t="str">
            <v>PINI</v>
          </cell>
        </row>
        <row r="2959">
          <cell r="B2959" t="str">
            <v>16.113.001030.SER</v>
          </cell>
          <cell r="C2959" t="str">
            <v>Suporte longo para luminária em chapa de aço galvanizado para perfilado</v>
          </cell>
          <cell r="D2959" t="str">
            <v>un</v>
          </cell>
          <cell r="E2959">
            <v>4.22</v>
          </cell>
          <cell r="F2959">
            <v>4.93</v>
          </cell>
          <cell r="G2959">
            <v>9.15</v>
          </cell>
          <cell r="H2959" t="str">
            <v>PINI</v>
          </cell>
        </row>
        <row r="2960">
          <cell r="B2960" t="str">
            <v>16.113.001035.SER</v>
          </cell>
          <cell r="C2960" t="str">
            <v>Tiro com pistola para fixação de pino Ø 1/4" em concreto, inclusive cartucho e pino</v>
          </cell>
          <cell r="D2960" t="str">
            <v>un</v>
          </cell>
          <cell r="E2960">
            <v>11.59</v>
          </cell>
          <cell r="F2960">
            <v>1.64</v>
          </cell>
          <cell r="G2960">
            <v>13.23</v>
          </cell>
          <cell r="H2960" t="str">
            <v>PINI</v>
          </cell>
        </row>
        <row r="2961">
          <cell r="B2961">
            <v>0</v>
          </cell>
          <cell r="C2961">
            <v>0</v>
          </cell>
          <cell r="D2961">
            <v>0</v>
          </cell>
          <cell r="E2961">
            <v>0</v>
          </cell>
          <cell r="F2961">
            <v>0</v>
          </cell>
          <cell r="G2961">
            <v>0</v>
          </cell>
          <cell r="H2961" t="str">
            <v>PINI</v>
          </cell>
        </row>
        <row r="2962">
          <cell r="B2962" t="str">
            <v>16.113</v>
          </cell>
          <cell r="C2962" t="str">
            <v>Dutos</v>
          </cell>
          <cell r="D2962">
            <v>0</v>
          </cell>
          <cell r="E2962">
            <v>0</v>
          </cell>
          <cell r="F2962">
            <v>0</v>
          </cell>
          <cell r="G2962">
            <v>0</v>
          </cell>
          <cell r="H2962" t="str">
            <v>PINI</v>
          </cell>
        </row>
        <row r="2963">
          <cell r="B2963" t="str">
            <v>16.113.000100.SER</v>
          </cell>
          <cell r="C2963" t="str">
            <v>Duto liso simples em chapa de aço para tomada de piso 25 x 70 mm</v>
          </cell>
          <cell r="D2963" t="str">
            <v>m</v>
          </cell>
          <cell r="E2963">
            <v>44.73</v>
          </cell>
          <cell r="F2963">
            <v>16.43</v>
          </cell>
          <cell r="G2963">
            <v>61.16</v>
          </cell>
          <cell r="H2963" t="str">
            <v>PINI</v>
          </cell>
        </row>
        <row r="2964">
          <cell r="B2964" t="str">
            <v>16.113.000101.SER</v>
          </cell>
          <cell r="C2964" t="str">
            <v>Duto liso simples em chapa de aço para tomada de piso 25 x 140 mm</v>
          </cell>
          <cell r="D2964" t="str">
            <v>m</v>
          </cell>
          <cell r="E2964">
            <v>72.42</v>
          </cell>
          <cell r="F2964">
            <v>22.01</v>
          </cell>
          <cell r="G2964">
            <v>94.43</v>
          </cell>
          <cell r="H2964" t="str">
            <v>PINI</v>
          </cell>
        </row>
        <row r="2965">
          <cell r="B2965" t="str">
            <v>16.113.000102.SER</v>
          </cell>
          <cell r="C2965" t="str">
            <v>Duto liso duplo em chapa de aço para tomada de piso 2 x 25 x 70 mm</v>
          </cell>
          <cell r="D2965" t="str">
            <v>m</v>
          </cell>
          <cell r="E2965">
            <v>90.27</v>
          </cell>
          <cell r="F2965">
            <v>22.01</v>
          </cell>
          <cell r="G2965">
            <v>112.28</v>
          </cell>
          <cell r="H2965" t="str">
            <v>PINI</v>
          </cell>
        </row>
        <row r="2966">
          <cell r="B2966" t="str">
            <v>16.113.000150.SER</v>
          </cell>
          <cell r="C2966" t="str">
            <v>Suporte em chapa de aço para perfilado</v>
          </cell>
          <cell r="D2966" t="str">
            <v>un</v>
          </cell>
          <cell r="E2966">
            <v>3.41</v>
          </cell>
          <cell r="F2966">
            <v>6.57</v>
          </cell>
          <cell r="G2966">
            <v>9.98</v>
          </cell>
          <cell r="H2966" t="str">
            <v>PINI</v>
          </cell>
        </row>
        <row r="2967">
          <cell r="B2967" t="str">
            <v>16.113.000155.SER</v>
          </cell>
          <cell r="C2967" t="str">
            <v>Vergalhão de aço com rosca total para perfilado Ø: 1/4 "</v>
          </cell>
          <cell r="D2967" t="str">
            <v>m</v>
          </cell>
          <cell r="E2967">
            <v>10.33</v>
          </cell>
          <cell r="F2967">
            <v>9.86</v>
          </cell>
          <cell r="G2967">
            <v>20.190000000000001</v>
          </cell>
          <cell r="H2967" t="str">
            <v>PINI</v>
          </cell>
        </row>
        <row r="2968">
          <cell r="B2968" t="str">
            <v>16.113.000160.SER</v>
          </cell>
          <cell r="C2968" t="str">
            <v>Base com 4 furos para fixação externa em chapa de aço para perfilado</v>
          </cell>
          <cell r="D2968" t="str">
            <v>un</v>
          </cell>
          <cell r="E2968">
            <v>15.06</v>
          </cell>
          <cell r="F2968">
            <v>9.86</v>
          </cell>
          <cell r="G2968">
            <v>24.92</v>
          </cell>
          <cell r="H2968" t="str">
            <v>PINI</v>
          </cell>
        </row>
        <row r="2969">
          <cell r="B2969">
            <v>0</v>
          </cell>
          <cell r="C2969">
            <v>0</v>
          </cell>
          <cell r="D2969">
            <v>0</v>
          </cell>
          <cell r="E2969">
            <v>0</v>
          </cell>
          <cell r="F2969">
            <v>0</v>
          </cell>
          <cell r="G2969">
            <v>0</v>
          </cell>
          <cell r="H2969" t="str">
            <v>PINI</v>
          </cell>
        </row>
        <row r="2970">
          <cell r="B2970" t="str">
            <v>16.113</v>
          </cell>
          <cell r="C2970" t="str">
            <v>Eletrocalhas</v>
          </cell>
          <cell r="D2970">
            <v>0</v>
          </cell>
          <cell r="E2970">
            <v>0</v>
          </cell>
          <cell r="F2970">
            <v>0</v>
          </cell>
          <cell r="G2970">
            <v>0</v>
          </cell>
          <cell r="H2970" t="str">
            <v>PINI</v>
          </cell>
        </row>
        <row r="2971">
          <cell r="B2971" t="str">
            <v>16.113.000200.SER</v>
          </cell>
          <cell r="C2971" t="str">
            <v>Eletrocalha lisa em chapa de aço galvanizado # 22, tipo "U" com tampa largura 75 mm x altura 50 mm, instalação superior com bucha</v>
          </cell>
          <cell r="D2971" t="str">
            <v>m</v>
          </cell>
          <cell r="E2971">
            <v>57.81</v>
          </cell>
          <cell r="F2971">
            <v>14.78</v>
          </cell>
          <cell r="G2971">
            <v>72.599999999999994</v>
          </cell>
          <cell r="H2971" t="str">
            <v>PINI</v>
          </cell>
        </row>
        <row r="2972">
          <cell r="B2972" t="str">
            <v>16.113.000203.SER</v>
          </cell>
          <cell r="C2972" t="str">
            <v>Eletrocalha lisa em chapa de aço galvanizado # 22, tipo "U" sem tampa largura 75 mm x altura 50 mm, instalação superior com bucha</v>
          </cell>
          <cell r="D2972" t="str">
            <v>m</v>
          </cell>
          <cell r="E2972">
            <v>42.91</v>
          </cell>
          <cell r="F2972">
            <v>14.78</v>
          </cell>
          <cell r="G2972">
            <v>57.7</v>
          </cell>
          <cell r="H2972" t="str">
            <v>PINI</v>
          </cell>
        </row>
        <row r="2973">
          <cell r="B2973" t="str">
            <v>16.113.000206.SER</v>
          </cell>
          <cell r="C2973" t="str">
            <v>Eletrocalha lisa em chapa de aço galvanizado # 22, tipo "U" sem tampa largura 50 mm x altura 25 mm, instalação superior com bucha</v>
          </cell>
          <cell r="D2973" t="str">
            <v>m</v>
          </cell>
          <cell r="E2973">
            <v>31.97</v>
          </cell>
          <cell r="F2973">
            <v>14.78</v>
          </cell>
          <cell r="G2973">
            <v>46.75</v>
          </cell>
          <cell r="H2973" t="str">
            <v>PINI</v>
          </cell>
        </row>
        <row r="2974">
          <cell r="B2974" t="str">
            <v>16.113.000209.SER</v>
          </cell>
          <cell r="C2974" t="str">
            <v>Eletrocalha lisa em chapa de aço galvanizado # 22, tipo "U" com tampa largura 50 mm x altura 25 mm, instalação superior com bucha</v>
          </cell>
          <cell r="D2974" t="str">
            <v>m</v>
          </cell>
          <cell r="E2974">
            <v>43.24</v>
          </cell>
          <cell r="F2974">
            <v>14.78</v>
          </cell>
          <cell r="G2974">
            <v>58.03</v>
          </cell>
          <cell r="H2974" t="str">
            <v>PINI</v>
          </cell>
        </row>
        <row r="2975">
          <cell r="B2975" t="str">
            <v>16.113.000212.SER</v>
          </cell>
          <cell r="C2975" t="str">
            <v>Eletrocalha lisa em chapa de aço galvanizado # 22, tipo "U" sem tampa largura 50 mm x altura 50 mm, instalação superior com bucha</v>
          </cell>
          <cell r="D2975" t="str">
            <v>m</v>
          </cell>
          <cell r="E2975">
            <v>37.46</v>
          </cell>
          <cell r="F2975">
            <v>14.78</v>
          </cell>
          <cell r="G2975">
            <v>52.24</v>
          </cell>
          <cell r="H2975" t="str">
            <v>PINI</v>
          </cell>
        </row>
        <row r="2976">
          <cell r="B2976" t="str">
            <v>16.113.000215.SER</v>
          </cell>
          <cell r="C2976" t="str">
            <v>Eletrocalha lisa em chapa de aço galvanizado # 22, tipo "U" com tampa largura 50 mm x altura 50 mm, instalação superior com bucha</v>
          </cell>
          <cell r="D2976" t="str">
            <v>m</v>
          </cell>
          <cell r="E2976">
            <v>48.73</v>
          </cell>
          <cell r="F2976">
            <v>14.78</v>
          </cell>
          <cell r="G2976">
            <v>63.52</v>
          </cell>
          <cell r="H2976" t="str">
            <v>PINI</v>
          </cell>
        </row>
        <row r="2977">
          <cell r="B2977" t="str">
            <v>16.113.000230.SER</v>
          </cell>
          <cell r="C2977" t="str">
            <v>Eletrocalha perfurada em chapa de aço galvanizado # 22, tipo "U" sem tampa largura 100 mm x altura 50 mm, instalação superior com bucha</v>
          </cell>
          <cell r="D2977" t="str">
            <v>m</v>
          </cell>
          <cell r="E2977">
            <v>46.94</v>
          </cell>
          <cell r="F2977">
            <v>14.78</v>
          </cell>
          <cell r="G2977">
            <v>61.72</v>
          </cell>
          <cell r="H2977" t="str">
            <v>PINI</v>
          </cell>
        </row>
        <row r="2978">
          <cell r="B2978" t="str">
            <v>16.113.000233.SER</v>
          </cell>
          <cell r="C2978" t="str">
            <v>Eletrocalha perfurada em chapa de aço galvanizado # 22, tipo "U" com tampa largura 100 mm x altura 50 mm, instalação superior com bucha</v>
          </cell>
          <cell r="D2978" t="str">
            <v>m</v>
          </cell>
          <cell r="E2978">
            <v>64.42</v>
          </cell>
          <cell r="F2978">
            <v>14.78</v>
          </cell>
          <cell r="G2978">
            <v>79.2</v>
          </cell>
          <cell r="H2978" t="str">
            <v>PINI</v>
          </cell>
        </row>
        <row r="2979">
          <cell r="B2979" t="str">
            <v>16.113.000236.SER</v>
          </cell>
          <cell r="C2979" t="str">
            <v>Eletrocalha perfurada em chapa de aço galvanizado # 22, tipo "U" sem tampa largura 50 mm x altura 25 mm, instalação superior com bucha</v>
          </cell>
          <cell r="D2979" t="str">
            <v>m</v>
          </cell>
          <cell r="E2979">
            <v>32.49</v>
          </cell>
          <cell r="F2979">
            <v>14.78</v>
          </cell>
          <cell r="G2979">
            <v>47.28</v>
          </cell>
          <cell r="H2979" t="str">
            <v>PINI</v>
          </cell>
        </row>
        <row r="2980">
          <cell r="B2980" t="str">
            <v>16.113.000239.SER</v>
          </cell>
          <cell r="C2980" t="str">
            <v>Eletrocalha perfurada em chapa de aço galvanizado # 22, tipo "U" com tampa largura 50 mm x altura 25 mm, instalação superior com bucha</v>
          </cell>
          <cell r="D2980" t="str">
            <v>m</v>
          </cell>
          <cell r="E2980">
            <v>43.77</v>
          </cell>
          <cell r="F2980">
            <v>14.78</v>
          </cell>
          <cell r="G2980">
            <v>58.55</v>
          </cell>
          <cell r="H2980" t="str">
            <v>PINI</v>
          </cell>
        </row>
        <row r="2981">
          <cell r="B2981" t="str">
            <v>16.113.000242.SER</v>
          </cell>
          <cell r="C2981" t="str">
            <v>Eletrocalha perfurada em chapa de aço galvanizado # 22, tipo "U" sem tampa largura 50 mm x altura 50 mm, instalação superior com bucha</v>
          </cell>
          <cell r="D2981" t="str">
            <v>m</v>
          </cell>
          <cell r="E2981">
            <v>38.14</v>
          </cell>
          <cell r="F2981">
            <v>14.78</v>
          </cell>
          <cell r="G2981">
            <v>52.92</v>
          </cell>
          <cell r="H2981" t="str">
            <v>PINI</v>
          </cell>
        </row>
        <row r="2982">
          <cell r="B2982" t="str">
            <v>16.113.000245.SER</v>
          </cell>
          <cell r="C2982" t="str">
            <v>Eletrocalha perfurada em chapa de aço galvanizado # 22, tipo "U"com tampa largura 50 mm x altura 50 mm, instalação superior com bucha</v>
          </cell>
          <cell r="D2982" t="str">
            <v>m</v>
          </cell>
          <cell r="E2982">
            <v>49.42</v>
          </cell>
          <cell r="F2982">
            <v>14.78</v>
          </cell>
          <cell r="G2982">
            <v>64.2</v>
          </cell>
          <cell r="H2982" t="str">
            <v>PINI</v>
          </cell>
        </row>
        <row r="2983">
          <cell r="B2983" t="str">
            <v>16.113.000248.SER</v>
          </cell>
          <cell r="C2983" t="str">
            <v>Eletrocalha perfurada em chapa de aço galvanizado # 22, tipo "U" sem tampa largura 75 mm x altura 50 mm, instalação superior com bucha</v>
          </cell>
          <cell r="D2983" t="str">
            <v>m</v>
          </cell>
          <cell r="E2983">
            <v>43.72</v>
          </cell>
          <cell r="F2983">
            <v>14.78</v>
          </cell>
          <cell r="G2983">
            <v>58.51</v>
          </cell>
          <cell r="H2983" t="str">
            <v>PINI</v>
          </cell>
        </row>
        <row r="2984">
          <cell r="B2984" t="str">
            <v>16.113.000251.SER</v>
          </cell>
          <cell r="C2984" t="str">
            <v>Eletrocalha perfurada em chapa de aço galvanizado # 22, tipo "U" com tampa largura 75 mm x altura 50 mm, instalação superior com bucha</v>
          </cell>
          <cell r="D2984" t="str">
            <v>m</v>
          </cell>
          <cell r="E2984">
            <v>58.62</v>
          </cell>
          <cell r="F2984">
            <v>14.78</v>
          </cell>
          <cell r="G2984">
            <v>73.41</v>
          </cell>
          <cell r="H2984" t="str">
            <v>PINI</v>
          </cell>
        </row>
        <row r="2985">
          <cell r="B2985" t="str">
            <v>16.113.000254.SER</v>
          </cell>
          <cell r="C2985" t="str">
            <v>Eletrocalha lisa em chapa de aço galvanizado # 22, tipo "U" sem tampa largura 75 mm x altura 50 mm, instalação superior com bucha, inclusive conexões</v>
          </cell>
          <cell r="D2985" t="str">
            <v>m</v>
          </cell>
          <cell r="E2985">
            <v>46.61</v>
          </cell>
          <cell r="F2985">
            <v>17.739999999999998</v>
          </cell>
          <cell r="G2985">
            <v>64.349999999999994</v>
          </cell>
          <cell r="H2985" t="str">
            <v>PINI</v>
          </cell>
        </row>
        <row r="2986">
          <cell r="B2986" t="str">
            <v>16.113.000257.SER</v>
          </cell>
          <cell r="C2986" t="str">
            <v>Eletrocalha lisa em chapa de aço galvanizado # 22, tipo "U" com tampa largura 75 mm x altura 50 mm, instalação superior com bucha, inclusive conexões</v>
          </cell>
          <cell r="D2986" t="str">
            <v>m</v>
          </cell>
          <cell r="E2986">
            <v>61.51</v>
          </cell>
          <cell r="F2986">
            <v>17.739999999999998</v>
          </cell>
          <cell r="G2986">
            <v>79.25</v>
          </cell>
          <cell r="H2986" t="str">
            <v>PINI</v>
          </cell>
        </row>
        <row r="2987">
          <cell r="B2987" t="str">
            <v>16.113.000260.SER</v>
          </cell>
          <cell r="C2987" t="str">
            <v>Eletrocalha lisa em chapa de aço galvanizado # 22, tipo "U" sem tampa largura 50 mm x altura 25 mm, instalação superior com bucha, inclusive conexões</v>
          </cell>
          <cell r="D2987" t="str">
            <v>m</v>
          </cell>
          <cell r="E2987">
            <v>34.42</v>
          </cell>
          <cell r="F2987">
            <v>17.739999999999998</v>
          </cell>
          <cell r="G2987">
            <v>52.16</v>
          </cell>
          <cell r="H2987" t="str">
            <v>PINI</v>
          </cell>
        </row>
        <row r="2988">
          <cell r="B2988" t="str">
            <v>16.113.000263.SER</v>
          </cell>
          <cell r="C2988" t="str">
            <v>Eletrocalha lisa em chapa de aço galvanizado # 22, tipo "U" com tampa largura 50 mm x altura 25 mm, instalação superior com bucha, inclusive conexões</v>
          </cell>
          <cell r="D2988" t="str">
            <v>m</v>
          </cell>
          <cell r="E2988">
            <v>45.7</v>
          </cell>
          <cell r="F2988">
            <v>17.739999999999998</v>
          </cell>
          <cell r="G2988">
            <v>63.44</v>
          </cell>
          <cell r="H2988" t="str">
            <v>PINI</v>
          </cell>
        </row>
        <row r="2989">
          <cell r="B2989" t="str">
            <v>16.113.000266.SER</v>
          </cell>
          <cell r="C2989" t="str">
            <v>Eletrocalha lisa em chapa de aço galvanizado # 22, tipo "U" sem tampa largura 50 mm x altura 50 mm, instalação superior com bucha, inclusive conexões</v>
          </cell>
          <cell r="D2989" t="str">
            <v>m</v>
          </cell>
          <cell r="E2989">
            <v>40.57</v>
          </cell>
          <cell r="F2989">
            <v>17.739999999999998</v>
          </cell>
          <cell r="G2989">
            <v>58.31</v>
          </cell>
          <cell r="H2989" t="str">
            <v>PINI</v>
          </cell>
        </row>
        <row r="2990">
          <cell r="B2990" t="str">
            <v>16.113.000269.SER</v>
          </cell>
          <cell r="C2990" t="str">
            <v>Eletrocalha lisa em chapa de aço galvanizado # 22, tipo "U" com tampa largura 50 mm x altura 50 mm, instalação superior com bucha, inclusive conexões</v>
          </cell>
          <cell r="D2990" t="str">
            <v>m</v>
          </cell>
          <cell r="E2990">
            <v>51.85</v>
          </cell>
          <cell r="F2990">
            <v>17.739999999999998</v>
          </cell>
          <cell r="G2990">
            <v>69.59</v>
          </cell>
          <cell r="H2990" t="str">
            <v>PINI</v>
          </cell>
        </row>
        <row r="2991">
          <cell r="B2991" t="str">
            <v>16.113.000272.SER</v>
          </cell>
          <cell r="C2991" t="str">
            <v>Eletrocalha perfurada em chapa de aço galvanizado # 22, tipo "U" sem tampa largura 100 mm x altura 50 mm, instalação superior com bucha, inclusive conexões</v>
          </cell>
          <cell r="D2991" t="str">
            <v>m</v>
          </cell>
          <cell r="E2991">
            <v>51.35</v>
          </cell>
          <cell r="F2991">
            <v>17.739999999999998</v>
          </cell>
          <cell r="G2991">
            <v>69.09</v>
          </cell>
          <cell r="H2991" t="str">
            <v>PINI</v>
          </cell>
        </row>
        <row r="2992">
          <cell r="B2992" t="str">
            <v>16.113.000275.SER</v>
          </cell>
          <cell r="C2992" t="str">
            <v>Eletrocalha perfurada em chapa de aço galvanizado # 22, tipo "U" com tampa largura 100 mm x altura 50 mm, instalação superior com bucha, inclusive conexões</v>
          </cell>
          <cell r="D2992" t="str">
            <v>m</v>
          </cell>
          <cell r="E2992">
            <v>68.83</v>
          </cell>
          <cell r="F2992">
            <v>17.739999999999998</v>
          </cell>
          <cell r="G2992">
            <v>86.57</v>
          </cell>
          <cell r="H2992" t="str">
            <v>PINI</v>
          </cell>
        </row>
        <row r="2993">
          <cell r="B2993" t="str">
            <v>16.113.000278.SER</v>
          </cell>
          <cell r="C2993" t="str">
            <v>Eletrocalha perfurada em chapa de aço galvanizado # 22, tipo "U" sem tampa largura 50 mm x altura 25 mm, instalação superior com bucha, inclusive conexões</v>
          </cell>
          <cell r="D2993" t="str">
            <v>m</v>
          </cell>
          <cell r="E2993">
            <v>35.020000000000003</v>
          </cell>
          <cell r="F2993">
            <v>17.739999999999998</v>
          </cell>
          <cell r="G2993">
            <v>52.76</v>
          </cell>
          <cell r="H2993" t="str">
            <v>PINI</v>
          </cell>
        </row>
        <row r="2994">
          <cell r="B2994" t="str">
            <v>16.113.000281.SER</v>
          </cell>
          <cell r="C2994" t="str">
            <v>Eletrocalha perfurada em chapa de aço galvanizado # 22, tipo "U" com tampa largura 50 mm x altura 25 mm, instalação superior com bucha, inclusive conexões</v>
          </cell>
          <cell r="D2994" t="str">
            <v>m</v>
          </cell>
          <cell r="E2994">
            <v>46.3</v>
          </cell>
          <cell r="F2994">
            <v>17.739999999999998</v>
          </cell>
          <cell r="G2994">
            <v>64.040000000000006</v>
          </cell>
          <cell r="H2994" t="str">
            <v>PINI</v>
          </cell>
        </row>
        <row r="2995">
          <cell r="B2995" t="str">
            <v>16.113.000284.SER</v>
          </cell>
          <cell r="C2995" t="str">
            <v>Eletrocalha perfurada em chapa de aço galvanizado # 22, tipo "U" sem tampa largura 50 mm x altura 50 mm, instalação superior com bucha, inclusive conexões</v>
          </cell>
          <cell r="D2995" t="str">
            <v>m</v>
          </cell>
          <cell r="E2995">
            <v>41.35</v>
          </cell>
          <cell r="F2995">
            <v>17.739999999999998</v>
          </cell>
          <cell r="G2995">
            <v>59.09</v>
          </cell>
          <cell r="H2995" t="str">
            <v>PINI</v>
          </cell>
        </row>
        <row r="2996">
          <cell r="B2996" t="str">
            <v>16.113.000287.SER</v>
          </cell>
          <cell r="C2996" t="str">
            <v>Eletrocalha perfurada em chapa de aço galvanizado # 22, tipo "U"com tampa largura 50 mm x altura 50 mm, instalação superior com bucha, inclusive conexões</v>
          </cell>
          <cell r="D2996" t="str">
            <v>m</v>
          </cell>
          <cell r="E2996">
            <v>52.63</v>
          </cell>
          <cell r="F2996">
            <v>17.739999999999998</v>
          </cell>
          <cell r="G2996">
            <v>70.37</v>
          </cell>
          <cell r="H2996" t="str">
            <v>PINI</v>
          </cell>
        </row>
        <row r="2997">
          <cell r="B2997" t="str">
            <v>16.113.000290.SER</v>
          </cell>
          <cell r="C2997" t="str">
            <v>Eletrocalha perfurada em chapa de aço galvanizado # 22, tipo "U" sem tampa largura 75 mm x altura 50 mm, instalação superior com bucha, inclusive conexões</v>
          </cell>
          <cell r="D2997" t="str">
            <v>m</v>
          </cell>
          <cell r="E2997">
            <v>47.54</v>
          </cell>
          <cell r="F2997">
            <v>17.739999999999998</v>
          </cell>
          <cell r="G2997">
            <v>65.28</v>
          </cell>
          <cell r="H2997" t="str">
            <v>PINI</v>
          </cell>
        </row>
        <row r="2998">
          <cell r="B2998" t="str">
            <v>16.113.000293.SER</v>
          </cell>
          <cell r="C2998" t="str">
            <v>Eletrocalha perfurada em chapa de aço galvanizado # 22, tipo "U" com tampa largura 75 mm x altura 50 mm, instalação superior com bucha, inclusive conexões</v>
          </cell>
          <cell r="D2998" t="str">
            <v>m</v>
          </cell>
          <cell r="E2998">
            <v>62.44</v>
          </cell>
          <cell r="F2998">
            <v>17.739999999999998</v>
          </cell>
          <cell r="G2998">
            <v>80.180000000000007</v>
          </cell>
          <cell r="H2998" t="str">
            <v>PINI</v>
          </cell>
        </row>
        <row r="2999">
          <cell r="B2999" t="str">
            <v>16.113.000296.SER</v>
          </cell>
          <cell r="C2999" t="str">
            <v>Eletrocalha lisa em chapa de aço galvanizado # 22, tipo "U", sem tampa largura 50 mm x altura 25 mm, instalação superior</v>
          </cell>
          <cell r="D2999" t="str">
            <v>m</v>
          </cell>
          <cell r="E2999">
            <v>36.93</v>
          </cell>
          <cell r="F2999">
            <v>14.24</v>
          </cell>
          <cell r="G2999">
            <v>51.17</v>
          </cell>
          <cell r="H2999" t="str">
            <v>PINI</v>
          </cell>
        </row>
        <row r="3000">
          <cell r="B3000" t="str">
            <v>16.113.000299.SER</v>
          </cell>
          <cell r="C3000" t="str">
            <v>Eletrocalha lisa em chapa de aço galvanizado # 22, tipo "U", sem tampa largura 50 mm x altura 50 mm, instalação superior</v>
          </cell>
          <cell r="D3000" t="str">
            <v>m</v>
          </cell>
          <cell r="E3000">
            <v>42.42</v>
          </cell>
          <cell r="F3000">
            <v>14.24</v>
          </cell>
          <cell r="G3000">
            <v>56.66</v>
          </cell>
          <cell r="H3000" t="str">
            <v>PINI</v>
          </cell>
        </row>
        <row r="3001">
          <cell r="B3001" t="str">
            <v>16.113.000302.SER</v>
          </cell>
          <cell r="C3001" t="str">
            <v>Eletrocalha lisa em chapa de aço galvanizado # 22, tipo "U", sem tampa largura 75 mm x altura 50 mm, instalação superior</v>
          </cell>
          <cell r="D3001" t="str">
            <v>m</v>
          </cell>
          <cell r="E3001">
            <v>46.88</v>
          </cell>
          <cell r="F3001">
            <v>14.24</v>
          </cell>
          <cell r="G3001">
            <v>61.12</v>
          </cell>
          <cell r="H3001" t="str">
            <v>PINI</v>
          </cell>
        </row>
        <row r="3002">
          <cell r="B3002" t="str">
            <v>16.113.000305.SER</v>
          </cell>
          <cell r="C3002" t="str">
            <v>Eletrocalha lisa em chapa de aço galvanizado # 22, tipo "U", sem tampa largura 100 mm x altura 50 mm, instalação superior</v>
          </cell>
          <cell r="D3002" t="str">
            <v>m</v>
          </cell>
          <cell r="E3002">
            <v>51.03</v>
          </cell>
          <cell r="F3002">
            <v>14.24</v>
          </cell>
          <cell r="G3002">
            <v>65.27</v>
          </cell>
          <cell r="H3002" t="str">
            <v>PINI</v>
          </cell>
        </row>
        <row r="3003">
          <cell r="B3003" t="str">
            <v>16.113.000308.SER</v>
          </cell>
          <cell r="C3003" t="str">
            <v>Eletrocalha lisa em chapa de aço galvanizado # 22, tipo "U", sem tampa largura 150 mm x altura 50 mm, instalação superior</v>
          </cell>
          <cell r="D3003" t="str">
            <v>m</v>
          </cell>
          <cell r="E3003">
            <v>69.989999999999995</v>
          </cell>
          <cell r="F3003">
            <v>16.97</v>
          </cell>
          <cell r="G3003">
            <v>86.96</v>
          </cell>
          <cell r="H3003" t="str">
            <v>PINI</v>
          </cell>
        </row>
        <row r="3004">
          <cell r="B3004" t="str">
            <v>16.113.000311.SER</v>
          </cell>
          <cell r="C3004" t="str">
            <v>Eletrocalha lisa em chapa de aço galvanizado # 22, tipo "U", sem tampa largura 200 mm x altura 50 mm, instalação superior</v>
          </cell>
          <cell r="D3004" t="str">
            <v>m</v>
          </cell>
          <cell r="E3004">
            <v>78.87</v>
          </cell>
          <cell r="F3004">
            <v>16.97</v>
          </cell>
          <cell r="G3004">
            <v>95.85</v>
          </cell>
          <cell r="H3004" t="str">
            <v>PINI</v>
          </cell>
        </row>
        <row r="3005">
          <cell r="B3005" t="str">
            <v>16.113.000314.SER</v>
          </cell>
          <cell r="C3005" t="str">
            <v>Eletrocalha lisa em chapa de aço galvanizado # 22, tipo "U", sem tampa largura 300 mm x altura 50 mm, instalação superior</v>
          </cell>
          <cell r="D3005" t="str">
            <v>m</v>
          </cell>
          <cell r="E3005">
            <v>91.69</v>
          </cell>
          <cell r="F3005">
            <v>18.62</v>
          </cell>
          <cell r="G3005">
            <v>110.31</v>
          </cell>
          <cell r="H3005" t="str">
            <v>PINI</v>
          </cell>
        </row>
        <row r="3006">
          <cell r="B3006" t="str">
            <v>16.113.000317.SER</v>
          </cell>
          <cell r="C3006" t="str">
            <v>Eletrocalha lisa em chapa de aço galvanizado # 22, tipo "U", sem tampa largura 400 mm x altura 50 mm, instalação superior</v>
          </cell>
          <cell r="D3006" t="str">
            <v>m</v>
          </cell>
          <cell r="E3006">
            <v>112.58</v>
          </cell>
          <cell r="F3006">
            <v>18.62</v>
          </cell>
          <cell r="G3006">
            <v>131.19999999999999</v>
          </cell>
          <cell r="H3006" t="str">
            <v>PINI</v>
          </cell>
        </row>
        <row r="3007">
          <cell r="B3007" t="str">
            <v>16.113.000320.SER</v>
          </cell>
          <cell r="C3007" t="str">
            <v>Eletrocalha lisa em chapa de aço galvanizado # 22, tipo "U", sem tampa largura 150 mm x altura 75 mm, instalação superior</v>
          </cell>
          <cell r="D3007" t="str">
            <v>m</v>
          </cell>
          <cell r="E3007">
            <v>80.72</v>
          </cell>
          <cell r="F3007">
            <v>18.62</v>
          </cell>
          <cell r="G3007">
            <v>99.34</v>
          </cell>
          <cell r="H3007" t="str">
            <v>PINI</v>
          </cell>
        </row>
        <row r="3008">
          <cell r="B3008" t="str">
            <v>16.113.000323.SER</v>
          </cell>
          <cell r="C3008" t="str">
            <v>Eletrocalha lisa em chapa de aço galvanizado # 22, tipo "U", sem tampa largura 200 mm x altura 75 mm, instalação superior</v>
          </cell>
          <cell r="D3008" t="str">
            <v>m</v>
          </cell>
          <cell r="E3008">
            <v>99.62</v>
          </cell>
          <cell r="F3008">
            <v>18.62</v>
          </cell>
          <cell r="G3008">
            <v>118.24</v>
          </cell>
          <cell r="H3008" t="str">
            <v>PINI</v>
          </cell>
        </row>
        <row r="3009">
          <cell r="B3009" t="str">
            <v>16.113.000326.SER</v>
          </cell>
          <cell r="C3009" t="str">
            <v>Eletrocalha lisa em chapa de aço galvanizado # 22, tipo "U", sem tampa largura 300 mm x altura 75 mm, instalação superior</v>
          </cell>
          <cell r="D3009" t="str">
            <v>m</v>
          </cell>
          <cell r="E3009">
            <v>115.5</v>
          </cell>
          <cell r="F3009">
            <v>20.260000000000002</v>
          </cell>
          <cell r="G3009">
            <v>135.76</v>
          </cell>
          <cell r="H3009" t="str">
            <v>PINI</v>
          </cell>
        </row>
        <row r="3010">
          <cell r="B3010" t="str">
            <v>16.113.000329.SER</v>
          </cell>
          <cell r="C3010" t="str">
            <v>Eletrocalha lisa em chapa de aço galvanizado # 22, tipo "U", sem tampa largura 400 mm x altura 75 mm, instalação superior</v>
          </cell>
          <cell r="D3010" t="str">
            <v>m</v>
          </cell>
          <cell r="E3010">
            <v>130.22</v>
          </cell>
          <cell r="F3010">
            <v>20.260000000000002</v>
          </cell>
          <cell r="G3010">
            <v>150.47999999999999</v>
          </cell>
          <cell r="H3010" t="str">
            <v>PINI</v>
          </cell>
        </row>
        <row r="3011">
          <cell r="B3011" t="str">
            <v>16.113.000332.SER</v>
          </cell>
          <cell r="C3011" t="str">
            <v>Eletrocalha lisa em chapa de aço galvanizado # 22, tipo "U", sem tampa largura 200 mm x altura 100 mm, instalação superior</v>
          </cell>
          <cell r="D3011" t="str">
            <v>m</v>
          </cell>
          <cell r="E3011">
            <v>93.06</v>
          </cell>
          <cell r="F3011">
            <v>20.260000000000002</v>
          </cell>
          <cell r="G3011">
            <v>113.32</v>
          </cell>
          <cell r="H3011" t="str">
            <v>PINI</v>
          </cell>
        </row>
        <row r="3012">
          <cell r="B3012" t="str">
            <v>16.113.000335.SER</v>
          </cell>
          <cell r="C3012" t="str">
            <v>Eletrocalha lisa em chapa de aço galvanizado # 22, tipo "U", sem tampa largura 300 mm x altura 100 mm, instalação superior</v>
          </cell>
          <cell r="D3012" t="str">
            <v>m</v>
          </cell>
          <cell r="E3012">
            <v>109.14</v>
          </cell>
          <cell r="F3012">
            <v>21.9</v>
          </cell>
          <cell r="G3012">
            <v>131.05000000000001</v>
          </cell>
          <cell r="H3012" t="str">
            <v>PINI</v>
          </cell>
        </row>
        <row r="3013">
          <cell r="B3013" t="str">
            <v>16.113.000338.SER</v>
          </cell>
          <cell r="C3013" t="str">
            <v>Eletrocalha lisa em chapa de aço galvanizado # 22, tipo "U", sem tampa largura 400 mm x altura 100 mm, instalação superior</v>
          </cell>
          <cell r="D3013" t="str">
            <v>m</v>
          </cell>
          <cell r="E3013">
            <v>144</v>
          </cell>
          <cell r="F3013">
            <v>21.9</v>
          </cell>
          <cell r="G3013">
            <v>165.9</v>
          </cell>
          <cell r="H3013" t="str">
            <v>PINI</v>
          </cell>
        </row>
        <row r="3014">
          <cell r="B3014" t="str">
            <v>16.113.000341.SER</v>
          </cell>
          <cell r="C3014" t="str">
            <v>Eletrocalha lisa em chapa de aço galvanizado # 22, tipo "U", com tampa largura 50 mm x altura 25 mm, instalação superior</v>
          </cell>
          <cell r="D3014" t="str">
            <v>m</v>
          </cell>
          <cell r="E3014">
            <v>48.21</v>
          </cell>
          <cell r="F3014">
            <v>15.89</v>
          </cell>
          <cell r="G3014">
            <v>64.09</v>
          </cell>
          <cell r="H3014" t="str">
            <v>PINI</v>
          </cell>
        </row>
        <row r="3015">
          <cell r="B3015" t="str">
            <v>16.113.000344.SER</v>
          </cell>
          <cell r="C3015" t="str">
            <v>Eletrocalha lisa em chapa de aço galvanizado # 22, tipo "U", com tampa largura 50 mm x altura 50 mm, instalação superior</v>
          </cell>
          <cell r="D3015" t="str">
            <v>m</v>
          </cell>
          <cell r="E3015">
            <v>53.7</v>
          </cell>
          <cell r="F3015">
            <v>15.89</v>
          </cell>
          <cell r="G3015">
            <v>69.58</v>
          </cell>
          <cell r="H3015" t="str">
            <v>PINI</v>
          </cell>
        </row>
        <row r="3016">
          <cell r="B3016" t="str">
            <v>16.113.000347.SER</v>
          </cell>
          <cell r="C3016" t="str">
            <v>Eletrocalha lisa em chapa de aço galvanizado # 22, tipo "U", com tampa largura 75 mm x altura 50 mm, instalação superior</v>
          </cell>
          <cell r="D3016" t="str">
            <v>m</v>
          </cell>
          <cell r="E3016">
            <v>61.78</v>
          </cell>
          <cell r="F3016">
            <v>15.89</v>
          </cell>
          <cell r="G3016">
            <v>77.66</v>
          </cell>
          <cell r="H3016" t="str">
            <v>PINI</v>
          </cell>
        </row>
        <row r="3017">
          <cell r="B3017" t="str">
            <v>16.113.000350.SER</v>
          </cell>
          <cell r="C3017" t="str">
            <v>Eletrocalha lisa em chapa de aço galvanizado # 22, tipo "U", com tampa largura 100 mm x altura 50 mm, instalação superior</v>
          </cell>
          <cell r="D3017" t="str">
            <v>m</v>
          </cell>
          <cell r="E3017">
            <v>68.510000000000005</v>
          </cell>
          <cell r="F3017">
            <v>15.89</v>
          </cell>
          <cell r="G3017">
            <v>84.39</v>
          </cell>
          <cell r="H3017" t="str">
            <v>PINI</v>
          </cell>
        </row>
        <row r="3018">
          <cell r="B3018" t="str">
            <v>16.113.000353.SER</v>
          </cell>
          <cell r="C3018" t="str">
            <v>Eletrocalha lisa em chapa de aço galvanizado # 22, tipo "U", com tampa largura 150 mm x altura 50 mm, instalação superior</v>
          </cell>
          <cell r="D3018" t="str">
            <v>m</v>
          </cell>
          <cell r="E3018">
            <v>95.33</v>
          </cell>
          <cell r="F3018">
            <v>18.62</v>
          </cell>
          <cell r="G3018">
            <v>113.94</v>
          </cell>
          <cell r="H3018" t="str">
            <v>PINI</v>
          </cell>
        </row>
        <row r="3019">
          <cell r="B3019" t="str">
            <v>16.113.000356.SER</v>
          </cell>
          <cell r="C3019" t="str">
            <v>Eletrocalha lisa em chapa de aço galvanizado # 22, tipo "U", com tampa largura 200 mm x altura 50 mm, instalação superior</v>
          </cell>
          <cell r="D3019" t="str">
            <v>m</v>
          </cell>
          <cell r="E3019">
            <v>112.03</v>
          </cell>
          <cell r="F3019">
            <v>18.62</v>
          </cell>
          <cell r="G3019">
            <v>130.65</v>
          </cell>
          <cell r="H3019" t="str">
            <v>PINI</v>
          </cell>
        </row>
        <row r="3020">
          <cell r="B3020" t="str">
            <v>16.113.000359.SER</v>
          </cell>
          <cell r="C3020" t="str">
            <v>Eletrocalha lisa em chapa de aço galvanizado # 22, tipo "U", com tampa largura 300 mm x altura 50 mm, instalação superior</v>
          </cell>
          <cell r="D3020" t="str">
            <v>m</v>
          </cell>
          <cell r="E3020">
            <v>142.65</v>
          </cell>
          <cell r="F3020">
            <v>20.260000000000002</v>
          </cell>
          <cell r="G3020">
            <v>162.91</v>
          </cell>
          <cell r="H3020" t="str">
            <v>PINI</v>
          </cell>
        </row>
        <row r="3021">
          <cell r="B3021" t="str">
            <v>16.113.000362.SER</v>
          </cell>
          <cell r="C3021" t="str">
            <v>Eletrocalha lisa em chapa de aço galvanizado # 22, tipo "U", com tampa largura 400 mm x altura 50 mm, instalação superior</v>
          </cell>
          <cell r="D3021" t="str">
            <v>m</v>
          </cell>
          <cell r="E3021">
            <v>183.21</v>
          </cell>
          <cell r="F3021">
            <v>20.260000000000002</v>
          </cell>
          <cell r="G3021">
            <v>203.47</v>
          </cell>
          <cell r="H3021" t="str">
            <v>PINI</v>
          </cell>
        </row>
        <row r="3022">
          <cell r="B3022" t="str">
            <v>16.113.000365.SER</v>
          </cell>
          <cell r="C3022" t="str">
            <v>Eletrocalha lisa em chapa de aço galvanizado # 22, tipo "U", com tampa largura 150 mm x altura 75 mm, instalação superior</v>
          </cell>
          <cell r="D3022" t="str">
            <v>m</v>
          </cell>
          <cell r="E3022">
            <v>106.06</v>
          </cell>
          <cell r="F3022">
            <v>20.260000000000002</v>
          </cell>
          <cell r="G3022">
            <v>126.32</v>
          </cell>
          <cell r="H3022" t="str">
            <v>PINI</v>
          </cell>
        </row>
        <row r="3023">
          <cell r="B3023" t="str">
            <v>16.113.000368.SER</v>
          </cell>
          <cell r="C3023" t="str">
            <v>Eletrocalha lisa em chapa de aço galvanizado # 22, tipo "U", com tampa largura 200 mm x altura 75 mm, instalação superior</v>
          </cell>
          <cell r="D3023" t="str">
            <v>m</v>
          </cell>
          <cell r="E3023">
            <v>132.78</v>
          </cell>
          <cell r="F3023">
            <v>20.260000000000002</v>
          </cell>
          <cell r="G3023">
            <v>153.04</v>
          </cell>
          <cell r="H3023" t="str">
            <v>PINI</v>
          </cell>
        </row>
        <row r="3024">
          <cell r="B3024" t="str">
            <v>16.113.000371.SER</v>
          </cell>
          <cell r="C3024" t="str">
            <v>Eletrocalha lisa em chapa de aço galvanizado # 22, tipo "U", com tampa largura 300 mm x altura 75 mm, instalação superior</v>
          </cell>
          <cell r="D3024" t="str">
            <v>m</v>
          </cell>
          <cell r="E3024">
            <v>166.46</v>
          </cell>
          <cell r="F3024">
            <v>21.9</v>
          </cell>
          <cell r="G3024">
            <v>188.36</v>
          </cell>
          <cell r="H3024" t="str">
            <v>PINI</v>
          </cell>
        </row>
        <row r="3025">
          <cell r="B3025" t="str">
            <v>16.113.000374.SER</v>
          </cell>
          <cell r="C3025" t="str">
            <v>Eletrocalha lisa em chapa de aço galvanizado # 22, tipo "U", com tampa largura 400 mm x altura 75 mm, instalação superior</v>
          </cell>
          <cell r="D3025" t="str">
            <v>m</v>
          </cell>
          <cell r="E3025">
            <v>200.84</v>
          </cell>
          <cell r="F3025">
            <v>21.9</v>
          </cell>
          <cell r="G3025">
            <v>222.75</v>
          </cell>
          <cell r="H3025" t="str">
            <v>PINI</v>
          </cell>
        </row>
        <row r="3026">
          <cell r="B3026" t="str">
            <v>16.113.000377.SER</v>
          </cell>
          <cell r="C3026" t="str">
            <v>Eletrocalha lisa em chapa de aço galvanizado # 22, tipo "U", com tampa largura 200 mm x altura 100 mm, instalação superior</v>
          </cell>
          <cell r="D3026" t="str">
            <v>m</v>
          </cell>
          <cell r="E3026">
            <v>126.22</v>
          </cell>
          <cell r="F3026">
            <v>21.9</v>
          </cell>
          <cell r="G3026">
            <v>148.12</v>
          </cell>
          <cell r="H3026" t="str">
            <v>PINI</v>
          </cell>
        </row>
        <row r="3027">
          <cell r="B3027" t="str">
            <v>16.113.000380.SER</v>
          </cell>
          <cell r="C3027" t="str">
            <v>Eletrocalha lisa em chapa de aço galvanizado # 22, tipo "U", com tampa largura 300 mm x altura 100 mm, instalação superior</v>
          </cell>
          <cell r="D3027" t="str">
            <v>m</v>
          </cell>
          <cell r="E3027">
            <v>160.1</v>
          </cell>
          <cell r="F3027">
            <v>23.55</v>
          </cell>
          <cell r="G3027">
            <v>183.65</v>
          </cell>
          <cell r="H3027" t="str">
            <v>PINI</v>
          </cell>
        </row>
        <row r="3028">
          <cell r="B3028" t="str">
            <v>16.113.000383.SER</v>
          </cell>
          <cell r="C3028" t="str">
            <v>Eletrocalha lisa em chapa de aço galvanizado # 22, tipo "U", com tampa largura 400 mm x altura 100 mm, instalação superior</v>
          </cell>
          <cell r="D3028" t="str">
            <v>m</v>
          </cell>
          <cell r="E3028">
            <v>214.62</v>
          </cell>
          <cell r="F3028">
            <v>23.55</v>
          </cell>
          <cell r="G3028">
            <v>238.17</v>
          </cell>
          <cell r="H3028" t="str">
            <v>PINI</v>
          </cell>
        </row>
        <row r="3029">
          <cell r="B3029" t="str">
            <v>16.113.000386.SER</v>
          </cell>
          <cell r="C3029" t="str">
            <v>Eletrocalha perfurada em chapa de aço galvanizado # 22, tipo "U", sem tampa largura 50 mm x altura 25 mm, instalação superior</v>
          </cell>
          <cell r="D3029" t="str">
            <v>m</v>
          </cell>
          <cell r="E3029">
            <v>37.450000000000003</v>
          </cell>
          <cell r="F3029">
            <v>14.24</v>
          </cell>
          <cell r="G3029">
            <v>51.7</v>
          </cell>
          <cell r="H3029" t="str">
            <v>PINI</v>
          </cell>
        </row>
        <row r="3030">
          <cell r="B3030" t="str">
            <v>16.113.000389.SER</v>
          </cell>
          <cell r="C3030" t="str">
            <v>Eletrocalha perfurada em chapa de aço galvanizado # 22, tipo "U", sem tampa largura 50 mm x altura 50 mm, instalação superior</v>
          </cell>
          <cell r="D3030" t="str">
            <v>m</v>
          </cell>
          <cell r="E3030">
            <v>43.1</v>
          </cell>
          <cell r="F3030">
            <v>14.24</v>
          </cell>
          <cell r="G3030">
            <v>57.34</v>
          </cell>
          <cell r="H3030" t="str">
            <v>PINI</v>
          </cell>
        </row>
        <row r="3031">
          <cell r="B3031" t="str">
            <v>16.113.000392.SER</v>
          </cell>
          <cell r="C3031" t="str">
            <v>Eletrocalha perfurada em chapa de aço galvanizado # 22, tipo "U", sem tampa largura 75 mm x altura 50 mm, instalação superior</v>
          </cell>
          <cell r="D3031" t="str">
            <v>m</v>
          </cell>
          <cell r="E3031">
            <v>47.69</v>
          </cell>
          <cell r="F3031">
            <v>14.24</v>
          </cell>
          <cell r="G3031">
            <v>61.93</v>
          </cell>
          <cell r="H3031" t="str">
            <v>PINI</v>
          </cell>
        </row>
        <row r="3032">
          <cell r="B3032" t="str">
            <v>16.113.000395.SER</v>
          </cell>
          <cell r="C3032" t="str">
            <v>Eletrocalha perfurada em chapa de aço galvanizado # 22, tipo "U", sem tampa largura 100 mm x altura 50 mm, instalação superior</v>
          </cell>
          <cell r="D3032" t="str">
            <v>m</v>
          </cell>
          <cell r="E3032">
            <v>51.9</v>
          </cell>
          <cell r="F3032">
            <v>14.24</v>
          </cell>
          <cell r="G3032">
            <v>66.14</v>
          </cell>
          <cell r="H3032" t="str">
            <v>PINI</v>
          </cell>
        </row>
        <row r="3033">
          <cell r="B3033" t="str">
            <v>16.113.000398.SER</v>
          </cell>
          <cell r="C3033" t="str">
            <v>Eletrocalha perfurada em chapa de aço galvanizado # 22, tipo "U", sem tampa largura 150 mm x altura 50 mm, instalação superior</v>
          </cell>
          <cell r="D3033" t="str">
            <v>m</v>
          </cell>
          <cell r="E3033">
            <v>71.02</v>
          </cell>
          <cell r="F3033">
            <v>16.97</v>
          </cell>
          <cell r="G3033">
            <v>87.99</v>
          </cell>
          <cell r="H3033" t="str">
            <v>PINI</v>
          </cell>
        </row>
        <row r="3034">
          <cell r="B3034" t="str">
            <v>16.113.000401.SER</v>
          </cell>
          <cell r="C3034" t="str">
            <v>Eletrocalha perfurada em chapa de aço galvanizado # 22, tipo "U", sem tampa largura 200 mm x altura 50 mm, instalação superior</v>
          </cell>
          <cell r="D3034" t="str">
            <v>m</v>
          </cell>
          <cell r="E3034">
            <v>80.16</v>
          </cell>
          <cell r="F3034">
            <v>16.97</v>
          </cell>
          <cell r="G3034">
            <v>97.13</v>
          </cell>
          <cell r="H3034" t="str">
            <v>PINI</v>
          </cell>
        </row>
        <row r="3035">
          <cell r="B3035" t="str">
            <v>16.113.000404.SER</v>
          </cell>
          <cell r="C3035" t="str">
            <v>Eletrocalha perfurada em chapa de aço galvanizado # 22, tipo "U", sem tampa largura 300 mm x altura 50 mm, instalação superior</v>
          </cell>
          <cell r="D3035" t="str">
            <v>m</v>
          </cell>
          <cell r="E3035">
            <v>94.58</v>
          </cell>
          <cell r="F3035">
            <v>18.62</v>
          </cell>
          <cell r="G3035">
            <v>113.2</v>
          </cell>
          <cell r="H3035" t="str">
            <v>PINI</v>
          </cell>
        </row>
        <row r="3036">
          <cell r="B3036" t="str">
            <v>16.113.000407.SER</v>
          </cell>
          <cell r="C3036" t="str">
            <v>Eletrocalha perfurada em chapa de aço galvanizado # 22, tipo "U", sem tampa largura 400 mm x altura 50 mm, instalação superior</v>
          </cell>
          <cell r="D3036" t="str">
            <v>m</v>
          </cell>
          <cell r="E3036">
            <v>114.84</v>
          </cell>
          <cell r="F3036">
            <v>18.62</v>
          </cell>
          <cell r="G3036">
            <v>133.46</v>
          </cell>
          <cell r="H3036" t="str">
            <v>PINI</v>
          </cell>
        </row>
        <row r="3037">
          <cell r="B3037" t="str">
            <v>16.113.000410.SER</v>
          </cell>
          <cell r="C3037" t="str">
            <v>Eletrocalha perfurada em chapa de aço galvanizado # 22, tipo "U", sem tampa largura 150 mm x altura 75 mm, instalação superior</v>
          </cell>
          <cell r="D3037" t="str">
            <v>m</v>
          </cell>
          <cell r="E3037">
            <v>82.07</v>
          </cell>
          <cell r="F3037">
            <v>18.62</v>
          </cell>
          <cell r="G3037">
            <v>100.69</v>
          </cell>
          <cell r="H3037" t="str">
            <v>PINI</v>
          </cell>
        </row>
        <row r="3038">
          <cell r="B3038" t="str">
            <v>16.113.000413.SER</v>
          </cell>
          <cell r="C3038" t="str">
            <v>Eletrocalha perfurada em chapa de aço galvanizado # 22, tipo "U", sem tampa largura 200 mm x altura 75 mm, instalação superior</v>
          </cell>
          <cell r="D3038" t="str">
            <v>m</v>
          </cell>
          <cell r="E3038">
            <v>101.5</v>
          </cell>
          <cell r="F3038">
            <v>18.62</v>
          </cell>
          <cell r="G3038">
            <v>120.12</v>
          </cell>
          <cell r="H3038" t="str">
            <v>PINI</v>
          </cell>
        </row>
        <row r="3039">
          <cell r="B3039" t="str">
            <v>16.113.000416.SER</v>
          </cell>
          <cell r="C3039" t="str">
            <v>Eletrocalha perfurada em chapa de aço galvanizado # 22, tipo "U", sem tampa largura 300 mm x altura 75 mm, instalação superior</v>
          </cell>
          <cell r="D3039" t="str">
            <v>m</v>
          </cell>
          <cell r="E3039">
            <v>117.93</v>
          </cell>
          <cell r="F3039">
            <v>20.260000000000002</v>
          </cell>
          <cell r="G3039">
            <v>138.19</v>
          </cell>
          <cell r="H3039" t="str">
            <v>PINI</v>
          </cell>
        </row>
        <row r="3040">
          <cell r="B3040" t="str">
            <v>16.113.000419.SER</v>
          </cell>
          <cell r="C3040" t="str">
            <v>Eletrocalha perfurada em chapa de aço galvanizado # 22, tipo "U", sem tampa largura 400 mm x altura 75 mm, instalação superior</v>
          </cell>
          <cell r="D3040" t="str">
            <v>m</v>
          </cell>
          <cell r="E3040">
            <v>133.06</v>
          </cell>
          <cell r="F3040">
            <v>20.260000000000002</v>
          </cell>
          <cell r="G3040">
            <v>153.32</v>
          </cell>
          <cell r="H3040" t="str">
            <v>PINI</v>
          </cell>
        </row>
        <row r="3041">
          <cell r="B3041" t="str">
            <v>16.113.000422.SER</v>
          </cell>
          <cell r="C3041" t="str">
            <v>Eletrocalha perfurada em chapa de aço galvanizado # 22, tipo "U", sem tampa largura 200 mm x altura 100 mm, instalação superior</v>
          </cell>
          <cell r="D3041" t="str">
            <v>m</v>
          </cell>
          <cell r="E3041">
            <v>93.59</v>
          </cell>
          <cell r="F3041">
            <v>20.260000000000002</v>
          </cell>
          <cell r="G3041">
            <v>113.85</v>
          </cell>
          <cell r="H3041" t="str">
            <v>PINI</v>
          </cell>
        </row>
        <row r="3042">
          <cell r="B3042" t="str">
            <v>16.113.000425.SER</v>
          </cell>
          <cell r="C3042" t="str">
            <v>Eletrocalha perfurada em chapa de aço galvanizado # 22, tipo "U", sem tampa largura 300 mm x altura 100 mm, instalação superior</v>
          </cell>
          <cell r="D3042" t="str">
            <v>m</v>
          </cell>
          <cell r="E3042">
            <v>110.06</v>
          </cell>
          <cell r="F3042">
            <v>21.9</v>
          </cell>
          <cell r="G3042">
            <v>131.97</v>
          </cell>
          <cell r="H3042" t="str">
            <v>PINI</v>
          </cell>
        </row>
        <row r="3043">
          <cell r="B3043" t="str">
            <v>16.113.000428.SER</v>
          </cell>
          <cell r="C3043" t="str">
            <v>Eletrocalha perfurada em chapa de aço galvanizado # 22, tipo "U", sem tampa largura 400 mm x altura 100 mm, instalação superior</v>
          </cell>
          <cell r="D3043" t="str">
            <v>m</v>
          </cell>
          <cell r="E3043">
            <v>146.22</v>
          </cell>
          <cell r="F3043">
            <v>21.9</v>
          </cell>
          <cell r="G3043">
            <v>168.13</v>
          </cell>
          <cell r="H3043" t="str">
            <v>PINI</v>
          </cell>
        </row>
        <row r="3044">
          <cell r="B3044" t="str">
            <v>16.113.000431.SER</v>
          </cell>
          <cell r="C3044" t="str">
            <v>Eletrocalha perfurada em chapa de aço galvanizado # 22, tipo "U", com tampa largura 50 mm x altura 25 mm, instalação superior</v>
          </cell>
          <cell r="D3044" t="str">
            <v>m</v>
          </cell>
          <cell r="E3044">
            <v>48.73</v>
          </cell>
          <cell r="F3044">
            <v>15.89</v>
          </cell>
          <cell r="G3044">
            <v>64.62</v>
          </cell>
          <cell r="H3044" t="str">
            <v>PINI</v>
          </cell>
        </row>
        <row r="3045">
          <cell r="B3045" t="str">
            <v>16.113.000434.SER</v>
          </cell>
          <cell r="C3045" t="str">
            <v>Eletrocalha perfurada em chapa de aço galvanizado # 22, tipo "U", com tampa largura 50 mm x altura 50 mm, instalação superior</v>
          </cell>
          <cell r="D3045" t="str">
            <v>m</v>
          </cell>
          <cell r="E3045">
            <v>54.38</v>
          </cell>
          <cell r="F3045">
            <v>15.89</v>
          </cell>
          <cell r="G3045">
            <v>70.260000000000005</v>
          </cell>
          <cell r="H3045" t="str">
            <v>PINI</v>
          </cell>
        </row>
        <row r="3046">
          <cell r="B3046" t="str">
            <v>16.113.000437.SER</v>
          </cell>
          <cell r="C3046" t="str">
            <v>Eletrocalha perfurada em chapa de aço galvanizado # 22, tipo "U", com tampa largura 75 mm x altura 50 mm, instalação superior</v>
          </cell>
          <cell r="D3046" t="str">
            <v>m</v>
          </cell>
          <cell r="E3046">
            <v>62.58</v>
          </cell>
          <cell r="F3046">
            <v>15.89</v>
          </cell>
          <cell r="G3046">
            <v>78.47</v>
          </cell>
          <cell r="H3046" t="str">
            <v>PINI</v>
          </cell>
        </row>
        <row r="3047">
          <cell r="B3047" t="str">
            <v>16.113.000440.SER</v>
          </cell>
          <cell r="C3047" t="str">
            <v>Eletrocalha perfurada em chapa de aço galvanizado # 22, tipo "U", com tampa largura 100 mm x altura 50 mm, instalação superior</v>
          </cell>
          <cell r="D3047" t="str">
            <v>m</v>
          </cell>
          <cell r="E3047">
            <v>69.38</v>
          </cell>
          <cell r="F3047">
            <v>15.89</v>
          </cell>
          <cell r="G3047">
            <v>85.27</v>
          </cell>
          <cell r="H3047" t="str">
            <v>PINI</v>
          </cell>
        </row>
        <row r="3048">
          <cell r="B3048" t="str">
            <v>16.113.000443.SER</v>
          </cell>
          <cell r="C3048" t="str">
            <v>Eletrocalha perfurada em chapa de aço galvanizado # 22, tipo "U", com tampa largura 150 mm x altura 50 mm, instalação superior</v>
          </cell>
          <cell r="D3048" t="str">
            <v>m</v>
          </cell>
          <cell r="E3048">
            <v>96.35</v>
          </cell>
          <cell r="F3048">
            <v>18.62</v>
          </cell>
          <cell r="G3048">
            <v>114.97</v>
          </cell>
          <cell r="H3048" t="str">
            <v>PINI</v>
          </cell>
        </row>
        <row r="3049">
          <cell r="B3049" t="str">
            <v>16.113.000446.SER</v>
          </cell>
          <cell r="C3049" t="str">
            <v>Eletrocalha perfurada em chapa de aço galvanizado # 22, tipo "U", com tampa largura 200 mm x altura 50 mm, instalação superior</v>
          </cell>
          <cell r="D3049" t="str">
            <v>m</v>
          </cell>
          <cell r="E3049">
            <v>113.31</v>
          </cell>
          <cell r="F3049">
            <v>18.62</v>
          </cell>
          <cell r="G3049">
            <v>131.93</v>
          </cell>
          <cell r="H3049" t="str">
            <v>PINI</v>
          </cell>
        </row>
        <row r="3050">
          <cell r="B3050" t="str">
            <v>16.113.000449.SER</v>
          </cell>
          <cell r="C3050" t="str">
            <v>Eletrocalha perfurada em chapa de aço galvanizado # 22, tipo "U", com tampa largura 300 mm x altura 50 mm, instalação superior</v>
          </cell>
          <cell r="D3050" t="str">
            <v>m</v>
          </cell>
          <cell r="E3050">
            <v>144.31</v>
          </cell>
          <cell r="F3050">
            <v>18.62</v>
          </cell>
          <cell r="G3050">
            <v>162.91999999999999</v>
          </cell>
          <cell r="H3050" t="str">
            <v>PINI</v>
          </cell>
        </row>
        <row r="3051">
          <cell r="B3051" t="str">
            <v>16.113.000452.SER</v>
          </cell>
          <cell r="C3051" t="str">
            <v>Eletrocalha perfurada em chapa de aço galvanizado # 22, tipo "U", com tampa largura 400 mm x altura 50 mm, instalação superior</v>
          </cell>
          <cell r="D3051" t="str">
            <v>m</v>
          </cell>
          <cell r="E3051">
            <v>185.46</v>
          </cell>
          <cell r="F3051">
            <v>18.62</v>
          </cell>
          <cell r="G3051">
            <v>204.08</v>
          </cell>
          <cell r="H3051" t="str">
            <v>PINI</v>
          </cell>
        </row>
        <row r="3052">
          <cell r="B3052" t="str">
            <v>16.113.000455.SER</v>
          </cell>
          <cell r="C3052" t="str">
            <v>Eletrocalha perfurada em chapa de aço galvanizado # 22, tipo "U", com tampa largura 150 mm x altura 75 mm, instalação superior</v>
          </cell>
          <cell r="D3052" t="str">
            <v>m</v>
          </cell>
          <cell r="E3052">
            <v>107.4</v>
          </cell>
          <cell r="F3052">
            <v>20.260000000000002</v>
          </cell>
          <cell r="G3052">
            <v>127.66</v>
          </cell>
          <cell r="H3052" t="str">
            <v>PINI</v>
          </cell>
        </row>
        <row r="3053">
          <cell r="B3053" t="str">
            <v>16.113.000458.SER</v>
          </cell>
          <cell r="C3053" t="str">
            <v>Eletrocalha perfurada em chapa de aço galvanizado # 22, tipo "U", com tampa largura 200 mm x altura 75 mm, instalação superior</v>
          </cell>
          <cell r="D3053" t="str">
            <v>m</v>
          </cell>
          <cell r="E3053">
            <v>134.66</v>
          </cell>
          <cell r="F3053">
            <v>20.260000000000002</v>
          </cell>
          <cell r="G3053">
            <v>154.91999999999999</v>
          </cell>
          <cell r="H3053" t="str">
            <v>PINI</v>
          </cell>
        </row>
        <row r="3054">
          <cell r="B3054" t="str">
            <v>16.113.000461.SER</v>
          </cell>
          <cell r="C3054" t="str">
            <v>Eletrocalha perfurada em chapa de aço galvanizado # 22, tipo "U", com tampa largura 300 mm x altura 75 mm, instalação superior</v>
          </cell>
          <cell r="D3054" t="str">
            <v>m</v>
          </cell>
          <cell r="E3054">
            <v>168.89</v>
          </cell>
          <cell r="F3054">
            <v>21.9</v>
          </cell>
          <cell r="G3054">
            <v>190.79</v>
          </cell>
          <cell r="H3054" t="str">
            <v>PINI</v>
          </cell>
        </row>
        <row r="3055">
          <cell r="B3055" t="str">
            <v>16.113.000464.SER</v>
          </cell>
          <cell r="C3055" t="str">
            <v>Eletrocalha perfurada em chapa de aço galvanizado # 22, tipo "U", com tampa largura 400 mm x altura 75 mm, instalação superior</v>
          </cell>
          <cell r="D3055" t="str">
            <v>m</v>
          </cell>
          <cell r="E3055">
            <v>203.68</v>
          </cell>
          <cell r="F3055">
            <v>21.9</v>
          </cell>
          <cell r="G3055">
            <v>225.58</v>
          </cell>
          <cell r="H3055" t="str">
            <v>PINI</v>
          </cell>
        </row>
        <row r="3056">
          <cell r="B3056" t="str">
            <v>16.113.000467.SER</v>
          </cell>
          <cell r="C3056" t="str">
            <v>Eletrocalha perfurada em chapa de aço galvanizado # 22, tipo "U", com tampa largura 200 mm x altura 100 mm, instalação superior</v>
          </cell>
          <cell r="D3056" t="str">
            <v>m</v>
          </cell>
          <cell r="E3056">
            <v>127.87</v>
          </cell>
          <cell r="F3056">
            <v>21.9</v>
          </cell>
          <cell r="G3056">
            <v>149.78</v>
          </cell>
          <cell r="H3056" t="str">
            <v>PINI</v>
          </cell>
        </row>
        <row r="3057">
          <cell r="B3057" t="str">
            <v>16.113.000470.SER</v>
          </cell>
          <cell r="C3057" t="str">
            <v>Eletrocalha perfurada em chapa de aço galvanizado # 22, tipo "U", com tampa largura 300 mm x altura 100 mm, instalação superior</v>
          </cell>
          <cell r="D3057" t="str">
            <v>m</v>
          </cell>
          <cell r="E3057">
            <v>162.15</v>
          </cell>
          <cell r="F3057">
            <v>23.55</v>
          </cell>
          <cell r="G3057">
            <v>185.69</v>
          </cell>
          <cell r="H3057" t="str">
            <v>PINI</v>
          </cell>
        </row>
        <row r="3058">
          <cell r="B3058" t="str">
            <v>16.113.000473.SER</v>
          </cell>
          <cell r="C3058" t="str">
            <v>Eletrocalha perfurada em chapa de aço galvanizado # 22, tipo "U", com tampa largura 400 mm x altura 100 mm, instalação superior</v>
          </cell>
          <cell r="D3058" t="str">
            <v>m</v>
          </cell>
          <cell r="E3058">
            <v>217.97</v>
          </cell>
          <cell r="F3058">
            <v>23.55</v>
          </cell>
          <cell r="G3058">
            <v>241.52</v>
          </cell>
          <cell r="H3058" t="str">
            <v>PINI</v>
          </cell>
        </row>
        <row r="3059">
          <cell r="B3059" t="str">
            <v>16.113.000476.SER</v>
          </cell>
          <cell r="C3059" t="str">
            <v>Eletrocalha lisa em chapa de aço galvanizado # 22, tipo "U", sem tampa largura 50 mm x altura 25 mm, instalação superior, inclusive conexões</v>
          </cell>
          <cell r="D3059" t="str">
            <v>m</v>
          </cell>
          <cell r="E3059">
            <v>39.380000000000003</v>
          </cell>
          <cell r="F3059">
            <v>16.87</v>
          </cell>
          <cell r="G3059">
            <v>56.25</v>
          </cell>
          <cell r="H3059" t="str">
            <v>PINI</v>
          </cell>
        </row>
        <row r="3060">
          <cell r="B3060" t="str">
            <v>16.113.000479.SER</v>
          </cell>
          <cell r="C3060" t="str">
            <v>Eletrocalha lisa em chapa de aço galvanizado # 22, tipo "U", sem tampa largura 50 mm x altura 50 mm, instalação superior, inclusive conexões</v>
          </cell>
          <cell r="D3060" t="str">
            <v>m</v>
          </cell>
          <cell r="E3060">
            <v>45.53</v>
          </cell>
          <cell r="F3060">
            <v>16.87</v>
          </cell>
          <cell r="G3060">
            <v>62.4</v>
          </cell>
          <cell r="H3060" t="str">
            <v>PINI</v>
          </cell>
        </row>
        <row r="3061">
          <cell r="B3061" t="str">
            <v>16.113.000482.SER</v>
          </cell>
          <cell r="C3061" t="str">
            <v>Eletrocalha lisa em chapa de aço galvanizado # 22, tipo "U", sem tampa largura 75 mm x altura 50 mm, instalação superior, inclusive conexões</v>
          </cell>
          <cell r="D3061" t="str">
            <v>m</v>
          </cell>
          <cell r="E3061">
            <v>50.57</v>
          </cell>
          <cell r="F3061">
            <v>16.87</v>
          </cell>
          <cell r="G3061">
            <v>67.44</v>
          </cell>
          <cell r="H3061" t="str">
            <v>PINI</v>
          </cell>
        </row>
        <row r="3062">
          <cell r="B3062" t="str">
            <v>16.113.000485.SER</v>
          </cell>
          <cell r="C3062" t="str">
            <v>Eletrocalha lisa em chapa de aço galvanizado # 22, tipo "U", sem tampa largura 100 mm x altura 50 mm, instalação superior, inclusive conexões</v>
          </cell>
          <cell r="D3062" t="str">
            <v>m</v>
          </cell>
          <cell r="E3062">
            <v>55.31</v>
          </cell>
          <cell r="F3062">
            <v>16.87</v>
          </cell>
          <cell r="G3062">
            <v>72.180000000000007</v>
          </cell>
          <cell r="H3062" t="str">
            <v>PINI</v>
          </cell>
        </row>
        <row r="3063">
          <cell r="B3063" t="str">
            <v>16.113.000488.SER</v>
          </cell>
          <cell r="C3063" t="str">
            <v>Eletrocalha lisa em chapa de aço galvanizado # 22, tipo "U", sem tampa largura 150 mm x altura 50 mm, instalação superior, inclusive conexões</v>
          </cell>
          <cell r="D3063" t="str">
            <v>m</v>
          </cell>
          <cell r="E3063">
            <v>74.81</v>
          </cell>
          <cell r="F3063">
            <v>19.93</v>
          </cell>
          <cell r="G3063">
            <v>94.74</v>
          </cell>
          <cell r="H3063" t="str">
            <v>PINI</v>
          </cell>
        </row>
        <row r="3064">
          <cell r="B3064" t="str">
            <v>16.113.000491.SER</v>
          </cell>
          <cell r="C3064" t="str">
            <v>Eletrocalha lisa em chapa de aço galvanizado # 22, tipo "U", sem tampa largura 200 mm x altura 50 mm, instalação superior, inclusive conexões</v>
          </cell>
          <cell r="D3064" t="str">
            <v>m</v>
          </cell>
          <cell r="E3064">
            <v>84.81</v>
          </cell>
          <cell r="F3064">
            <v>19.93</v>
          </cell>
          <cell r="G3064">
            <v>104.74</v>
          </cell>
          <cell r="H3064" t="str">
            <v>PINI</v>
          </cell>
        </row>
        <row r="3065">
          <cell r="B3065" t="str">
            <v>16.113.000494.SER</v>
          </cell>
          <cell r="C3065" t="str">
            <v>Eletrocalha lisa em chapa de aço galvanizado # 22, tipo "U", sem tampa largura 300 mm x altura 50 mm, instalação superior, inclusive conexões</v>
          </cell>
          <cell r="D3065" t="str">
            <v>m</v>
          </cell>
          <cell r="E3065">
            <v>99.34</v>
          </cell>
          <cell r="F3065">
            <v>21.9</v>
          </cell>
          <cell r="G3065">
            <v>121.24</v>
          </cell>
          <cell r="H3065" t="str">
            <v>PINI</v>
          </cell>
        </row>
        <row r="3066">
          <cell r="B3066" t="str">
            <v>16.113.000497.SER</v>
          </cell>
          <cell r="C3066" t="str">
            <v>Eletrocalha lisa em chapa de aço galvanizado # 22, tipo "U", sem tampa largura 400 mm x altura 50 mm, instalação superior, inclusive conexões</v>
          </cell>
          <cell r="D3066" t="str">
            <v>m</v>
          </cell>
          <cell r="E3066">
            <v>123</v>
          </cell>
          <cell r="F3066">
            <v>21.9</v>
          </cell>
          <cell r="G3066">
            <v>144.91</v>
          </cell>
          <cell r="H3066" t="str">
            <v>PINI</v>
          </cell>
        </row>
        <row r="3067">
          <cell r="B3067" t="str">
            <v>16.113.000500.SER</v>
          </cell>
          <cell r="C3067" t="str">
            <v>Eletrocalha lisa em chapa de aço galvanizado # 22, tipo "U", sem tampa largura 150 mm x altura 75 mm, instalação superior, inclusive conexões</v>
          </cell>
          <cell r="D3067" t="str">
            <v>m</v>
          </cell>
          <cell r="E3067">
            <v>87.81</v>
          </cell>
          <cell r="F3067">
            <v>21.68</v>
          </cell>
          <cell r="G3067">
            <v>109.49</v>
          </cell>
          <cell r="H3067" t="str">
            <v>PINI</v>
          </cell>
        </row>
        <row r="3068">
          <cell r="B3068" t="str">
            <v>16.113.000503.SER</v>
          </cell>
          <cell r="C3068" t="str">
            <v>Eletrocalha lisa em chapa de aço galvanizado # 22, tipo "U", sem tampa largura 200 mm x altura 75 mm, instalação superior, inclusive conexões</v>
          </cell>
          <cell r="D3068" t="str">
            <v>m</v>
          </cell>
          <cell r="E3068">
            <v>108.35</v>
          </cell>
          <cell r="F3068">
            <v>21.9</v>
          </cell>
          <cell r="G3068">
            <v>130.26</v>
          </cell>
          <cell r="H3068" t="str">
            <v>PINI</v>
          </cell>
        </row>
        <row r="3069">
          <cell r="B3069" t="str">
            <v>16.113.000506.SER</v>
          </cell>
          <cell r="C3069" t="str">
            <v>Eletrocalha lisa em chapa de aço galvanizado # 22, tipo "U", sem tampa largura 300 mm x altura 75 mm, instalação superior, inclusive conexões</v>
          </cell>
          <cell r="D3069" t="str">
            <v>m</v>
          </cell>
          <cell r="E3069">
            <v>126.35</v>
          </cell>
          <cell r="F3069">
            <v>23.87</v>
          </cell>
          <cell r="G3069">
            <v>150.22</v>
          </cell>
          <cell r="H3069" t="str">
            <v>PINI</v>
          </cell>
        </row>
        <row r="3070">
          <cell r="B3070" t="str">
            <v>16.113.000509.SER</v>
          </cell>
          <cell r="C3070" t="str">
            <v>Eletrocalha lisa em chapa de aço galvanizado # 22, tipo "U", sem tampa largura 400 mm x altura 75 mm, instalação superior, inclusive conexões</v>
          </cell>
          <cell r="D3070" t="str">
            <v>m</v>
          </cell>
          <cell r="E3070">
            <v>143.26</v>
          </cell>
          <cell r="F3070">
            <v>23.87</v>
          </cell>
          <cell r="G3070">
            <v>167.14</v>
          </cell>
          <cell r="H3070" t="str">
            <v>PINI</v>
          </cell>
        </row>
        <row r="3071">
          <cell r="B3071" t="str">
            <v>16.113.000512.SER</v>
          </cell>
          <cell r="C3071" t="str">
            <v>Eletrocalha lisa em chapa de aço galvanizado # 22, tipo "U", sem tampa largura 200 mm x altura 100 mm, instalação superior, inclusive conexões</v>
          </cell>
          <cell r="D3071" t="str">
            <v>m</v>
          </cell>
          <cell r="E3071">
            <v>100.7</v>
          </cell>
          <cell r="F3071">
            <v>23.87</v>
          </cell>
          <cell r="G3071">
            <v>124.57</v>
          </cell>
          <cell r="H3071" t="str">
            <v>PINI</v>
          </cell>
        </row>
        <row r="3072">
          <cell r="B3072" t="str">
            <v>16.113.000515.SER</v>
          </cell>
          <cell r="C3072" t="str">
            <v>Eletrocalha lisa em chapa de aço galvanizado # 22, tipo "U", sem tampa largura 300 mm x altura 100 mm, instalação superior, inclusive conexões</v>
          </cell>
          <cell r="D3072" t="str">
            <v>m</v>
          </cell>
          <cell r="E3072">
            <v>118.65</v>
          </cell>
          <cell r="F3072">
            <v>25.85</v>
          </cell>
          <cell r="G3072">
            <v>144.49</v>
          </cell>
          <cell r="H3072" t="str">
            <v>PINI</v>
          </cell>
        </row>
        <row r="3073">
          <cell r="B3073" t="str">
            <v>16.113.000518.SER</v>
          </cell>
          <cell r="C3073" t="str">
            <v>Eletrocalha lisa em chapa de aço galvanizado # 22, tipo "U", sem tampa largura 400 mm x altura 100 mm, instalação superior, inclusive conexões</v>
          </cell>
          <cell r="D3073" t="str">
            <v>m</v>
          </cell>
          <cell r="E3073">
            <v>158.33000000000001</v>
          </cell>
          <cell r="F3073">
            <v>25.85</v>
          </cell>
          <cell r="G3073">
            <v>184.18</v>
          </cell>
          <cell r="H3073" t="str">
            <v>PINI</v>
          </cell>
        </row>
        <row r="3074">
          <cell r="B3074" t="str">
            <v>16.113.000521.SER</v>
          </cell>
          <cell r="C3074" t="str">
            <v>Eletrocalha lisa em chapa de aço galvanizado # 22, tipo "U", com tampa largura 50 mm x altura 25 mm, instalação superior, inclusive conexões</v>
          </cell>
          <cell r="D3074" t="str">
            <v>m</v>
          </cell>
          <cell r="E3074">
            <v>52.27</v>
          </cell>
          <cell r="F3074">
            <v>18.84</v>
          </cell>
          <cell r="G3074">
            <v>71.11</v>
          </cell>
          <cell r="H3074" t="str">
            <v>PINI</v>
          </cell>
        </row>
        <row r="3075">
          <cell r="B3075" t="str">
            <v>16.113.000524.SER</v>
          </cell>
          <cell r="C3075" t="str">
            <v>Eletrocalha lisa em chapa de aço galvanizado # 22, tipo "U", com tampa largura 50 mm x altura 50 mm, instalação superior, inclusive conexões</v>
          </cell>
          <cell r="D3075" t="str">
            <v>m</v>
          </cell>
          <cell r="E3075">
            <v>58.42</v>
          </cell>
          <cell r="F3075">
            <v>18.84</v>
          </cell>
          <cell r="G3075">
            <v>77.260000000000005</v>
          </cell>
          <cell r="H3075" t="str">
            <v>PINI</v>
          </cell>
        </row>
        <row r="3076">
          <cell r="B3076" t="str">
            <v>16.113.000527.SER</v>
          </cell>
          <cell r="C3076" t="str">
            <v>Eletrocalha lisa em chapa de aço galvanizado # 22, tipo "U", com tampa largura 75 mm x altura 50 mm, instalação superior, inclusive conexões</v>
          </cell>
          <cell r="D3076" t="str">
            <v>m</v>
          </cell>
          <cell r="E3076">
            <v>67.599999999999994</v>
          </cell>
          <cell r="F3076">
            <v>18.84</v>
          </cell>
          <cell r="G3076">
            <v>86.44</v>
          </cell>
          <cell r="H3076" t="str">
            <v>PINI</v>
          </cell>
        </row>
        <row r="3077">
          <cell r="B3077" t="str">
            <v>16.113.000530.SER</v>
          </cell>
          <cell r="C3077" t="str">
            <v>Eletrocalha lisa em chapa de aço galvanizado # 22, tipo "U", com tampa largura 100 mm x altura 50 mm, instalação superior, inclusive conexões</v>
          </cell>
          <cell r="D3077" t="str">
            <v>m</v>
          </cell>
          <cell r="E3077">
            <v>75.290000000000006</v>
          </cell>
          <cell r="F3077">
            <v>18.84</v>
          </cell>
          <cell r="G3077">
            <v>94.13</v>
          </cell>
          <cell r="H3077" t="str">
            <v>PINI</v>
          </cell>
        </row>
        <row r="3078">
          <cell r="B3078" t="str">
            <v>16.113.000533.SER</v>
          </cell>
          <cell r="C3078" t="str">
            <v>Eletrocalha lisa em chapa de aço galvanizado # 22, tipo "U", com tampa largura 150 mm x altura 50 mm, instalação superior, inclusive conexões</v>
          </cell>
          <cell r="D3078" t="str">
            <v>m</v>
          </cell>
          <cell r="E3078">
            <v>103.76</v>
          </cell>
          <cell r="F3078">
            <v>21.9</v>
          </cell>
          <cell r="G3078">
            <v>125.67</v>
          </cell>
          <cell r="H3078" t="str">
            <v>PINI</v>
          </cell>
        </row>
        <row r="3079">
          <cell r="B3079" t="str">
            <v>16.113.000536.SER</v>
          </cell>
          <cell r="C3079" t="str">
            <v>Eletrocalha lisa em chapa de aço galvanizado # 22, tipo "U", com tampa largura 200 mm x altura 50 mm, instalação superior, inclusive conexões</v>
          </cell>
          <cell r="D3079" t="str">
            <v>m</v>
          </cell>
          <cell r="E3079">
            <v>122.71</v>
          </cell>
          <cell r="F3079">
            <v>21.9</v>
          </cell>
          <cell r="G3079">
            <v>144.61000000000001</v>
          </cell>
          <cell r="H3079" t="str">
            <v>PINI</v>
          </cell>
        </row>
        <row r="3080">
          <cell r="B3080" t="str">
            <v>16.113.000539.SER</v>
          </cell>
          <cell r="C3080" t="str">
            <v>Eletrocalha lisa em chapa de aço galvanizado # 22, tipo "U", com tampa largura 300 mm x altura 50 mm, instalação superior, inclusive conexões</v>
          </cell>
          <cell r="D3080" t="str">
            <v>m</v>
          </cell>
          <cell r="E3080">
            <v>157.57</v>
          </cell>
          <cell r="F3080">
            <v>23.87</v>
          </cell>
          <cell r="G3080">
            <v>181.45</v>
          </cell>
          <cell r="H3080" t="str">
            <v>PINI</v>
          </cell>
        </row>
        <row r="3081">
          <cell r="B3081" t="str">
            <v>16.113.000542.SER</v>
          </cell>
          <cell r="C3081" t="str">
            <v>Eletrocalha lisa em chapa de aço galvanizado # 22, tipo "U", com tampa largura 400 mm x altura 50 mm, instalação superior, inclusive conexões</v>
          </cell>
          <cell r="D3081" t="str">
            <v>m</v>
          </cell>
          <cell r="E3081">
            <v>203.72</v>
          </cell>
          <cell r="F3081">
            <v>23.87</v>
          </cell>
          <cell r="G3081">
            <v>227.59</v>
          </cell>
          <cell r="H3081" t="str">
            <v>PINI</v>
          </cell>
        </row>
        <row r="3082">
          <cell r="B3082" t="str">
            <v>16.113.000545.SER</v>
          </cell>
          <cell r="C3082" t="str">
            <v>Eletrocalha lisa em chapa de aço galvanizado # 22, tipo "U", com tampa largura 150 mm x altura 75 mm, instalação superior, inclusive conexões</v>
          </cell>
          <cell r="D3082" t="str">
            <v>m</v>
          </cell>
          <cell r="E3082">
            <v>115.84</v>
          </cell>
          <cell r="F3082">
            <v>23.87</v>
          </cell>
          <cell r="G3082">
            <v>139.72</v>
          </cell>
          <cell r="H3082" t="str">
            <v>PINI</v>
          </cell>
        </row>
        <row r="3083">
          <cell r="B3083" t="str">
            <v>16.113.000548.SER</v>
          </cell>
          <cell r="C3083" t="str">
            <v>Eletrocalha lisa em chapa de aço galvanizado # 22, tipo "U", com tampa largura 200 mm x altura 75 mm, instalação superior, inclusive conexões</v>
          </cell>
          <cell r="D3083" t="str">
            <v>m</v>
          </cell>
          <cell r="E3083">
            <v>146.25</v>
          </cell>
          <cell r="F3083">
            <v>23.87</v>
          </cell>
          <cell r="G3083">
            <v>170.12</v>
          </cell>
          <cell r="H3083" t="str">
            <v>PINI</v>
          </cell>
        </row>
        <row r="3084">
          <cell r="B3084" t="str">
            <v>16.113.000551.SER</v>
          </cell>
          <cell r="C3084" t="str">
            <v>Eletrocalha lisa em chapa de aço galvanizado # 22, tipo "U", com tampa largura 300 mm x altura 75 mm, instalação superior, inclusive conexões</v>
          </cell>
          <cell r="D3084" t="str">
            <v>m</v>
          </cell>
          <cell r="E3084">
            <v>184.58</v>
          </cell>
          <cell r="F3084">
            <v>25.85</v>
          </cell>
          <cell r="G3084">
            <v>210.43</v>
          </cell>
          <cell r="H3084" t="str">
            <v>PINI</v>
          </cell>
        </row>
        <row r="3085">
          <cell r="B3085" t="str">
            <v>16.113.000554.SER</v>
          </cell>
          <cell r="C3085" t="str">
            <v>Eletrocalha lisa em chapa de aço galvanizado # 22, tipo "U", com tampa largura 400 mm x altura 75 mm, instalação superior, inclusive conexões</v>
          </cell>
          <cell r="D3085" t="str">
            <v>m</v>
          </cell>
          <cell r="E3085">
            <v>223.98</v>
          </cell>
          <cell r="F3085">
            <v>25.85</v>
          </cell>
          <cell r="G3085">
            <v>249.82</v>
          </cell>
          <cell r="H3085" t="str">
            <v>PINI</v>
          </cell>
        </row>
        <row r="3086">
          <cell r="B3086" t="str">
            <v>16.113.000557.SER</v>
          </cell>
          <cell r="C3086" t="str">
            <v>Eletrocalha lisa em chapa de aço galvanizado # 22, tipo "U", com tampa largura 200 mm x altura 100 mm, instalação superior, inclusive conexões</v>
          </cell>
          <cell r="D3086" t="str">
            <v>m</v>
          </cell>
          <cell r="E3086">
            <v>138.59</v>
          </cell>
          <cell r="F3086">
            <v>25.85</v>
          </cell>
          <cell r="G3086">
            <v>164.44</v>
          </cell>
          <cell r="H3086" t="str">
            <v>PINI</v>
          </cell>
        </row>
        <row r="3087">
          <cell r="B3087" t="str">
            <v>16.113.000560.SER</v>
          </cell>
          <cell r="C3087" t="str">
            <v>Eletrocalha lisa em chapa de aço galvanizado # 22, tipo "U", com tampa largura 300 mm x altura 100 mm, instalação superior, inclusive conexões</v>
          </cell>
          <cell r="D3087" t="str">
            <v>m</v>
          </cell>
          <cell r="E3087">
            <v>176.88</v>
          </cell>
          <cell r="F3087">
            <v>27.82</v>
          </cell>
          <cell r="G3087">
            <v>204.7</v>
          </cell>
          <cell r="H3087" t="str">
            <v>PINI</v>
          </cell>
        </row>
        <row r="3088">
          <cell r="B3088" t="str">
            <v>16.113.000563.SER</v>
          </cell>
          <cell r="C3088" t="str">
            <v>Eletrocalha lisa em chapa de aço galvanizado # 22, tipo "U", com tampa largura 400 mm x altura 100 mm, instalação superior, inclusive conexões</v>
          </cell>
          <cell r="D3088" t="str">
            <v>m</v>
          </cell>
          <cell r="E3088">
            <v>239.04</v>
          </cell>
          <cell r="F3088">
            <v>27.82</v>
          </cell>
          <cell r="G3088">
            <v>266.86</v>
          </cell>
          <cell r="H3088" t="str">
            <v>PINI</v>
          </cell>
        </row>
        <row r="3089">
          <cell r="B3089" t="str">
            <v>16.113.000566.SER</v>
          </cell>
          <cell r="C3089" t="str">
            <v>Eletrocalha perfurada em chapa de aço galvanizado # 22, tipo "U", sem tampa largura 50 mm x altura 25 mm, instalação superior, inclusive conexões</v>
          </cell>
          <cell r="D3089" t="str">
            <v>m</v>
          </cell>
          <cell r="E3089">
            <v>39.979999999999997</v>
          </cell>
          <cell r="F3089">
            <v>16.87</v>
          </cell>
          <cell r="G3089">
            <v>56.85</v>
          </cell>
          <cell r="H3089" t="str">
            <v>PINI</v>
          </cell>
        </row>
        <row r="3090">
          <cell r="B3090" t="str">
            <v>16.113.000569.SER</v>
          </cell>
          <cell r="C3090" t="str">
            <v>Eletrocalha perfurada em chapa de aço galvanizado # 22, tipo "U", sem tampa largura 50 mm x altura 50 mm, instalação superior, inclusive conexões</v>
          </cell>
          <cell r="D3090" t="str">
            <v>m</v>
          </cell>
          <cell r="E3090">
            <v>46.31</v>
          </cell>
          <cell r="F3090">
            <v>16.87</v>
          </cell>
          <cell r="G3090">
            <v>63.18</v>
          </cell>
          <cell r="H3090" t="str">
            <v>PINI</v>
          </cell>
        </row>
        <row r="3091">
          <cell r="B3091" t="str">
            <v>16.113.000572.SER</v>
          </cell>
          <cell r="C3091" t="str">
            <v>Eletrocalha perfurada em chapa de aço galvanizado # 22, tipo "U", sem tampa largura 75 mm x altura 50 mm, instalação superior, inclusive conexões</v>
          </cell>
          <cell r="D3091" t="str">
            <v>m</v>
          </cell>
          <cell r="E3091">
            <v>51.5</v>
          </cell>
          <cell r="F3091">
            <v>16.87</v>
          </cell>
          <cell r="G3091">
            <v>68.37</v>
          </cell>
          <cell r="H3091" t="str">
            <v>PINI</v>
          </cell>
        </row>
        <row r="3092">
          <cell r="B3092" t="str">
            <v>16.113.000575.SER</v>
          </cell>
          <cell r="C3092" t="str">
            <v>Eletrocalha perfurada em chapa de aço galvanizado # 22, tipo "U", sem tampa largura 100 mm x altura 50 mm, instalação superior, inclusive conexões</v>
          </cell>
          <cell r="D3092" t="str">
            <v>m</v>
          </cell>
          <cell r="E3092">
            <v>56.31</v>
          </cell>
          <cell r="F3092">
            <v>16.87</v>
          </cell>
          <cell r="G3092">
            <v>73.180000000000007</v>
          </cell>
          <cell r="H3092" t="str">
            <v>PINI</v>
          </cell>
        </row>
        <row r="3093">
          <cell r="B3093" t="str">
            <v>16.113.000578.SER</v>
          </cell>
          <cell r="C3093" t="str">
            <v>Eletrocalha perfurada em chapa de aço galvanizado # 22, tipo "U", sem tampa largura 150 mm x altura 50 mm, instalação superior, inclusive conexões</v>
          </cell>
          <cell r="D3093" t="str">
            <v>m</v>
          </cell>
          <cell r="E3093">
            <v>75.98</v>
          </cell>
          <cell r="F3093">
            <v>19.93</v>
          </cell>
          <cell r="G3093">
            <v>95.92</v>
          </cell>
          <cell r="H3093" t="str">
            <v>PINI</v>
          </cell>
        </row>
        <row r="3094">
          <cell r="B3094" t="str">
            <v>16.113.000581.SER</v>
          </cell>
          <cell r="C3094" t="str">
            <v>Eletrocalha perfurada em chapa de aço galvanizado # 22, tipo "U", sem tampa largura 200 mm x altura 50 mm, instalação superior, inclusive conexões</v>
          </cell>
          <cell r="D3094" t="str">
            <v>m</v>
          </cell>
          <cell r="E3094">
            <v>86.28</v>
          </cell>
          <cell r="F3094">
            <v>19.93</v>
          </cell>
          <cell r="G3094">
            <v>106.21</v>
          </cell>
          <cell r="H3094" t="str">
            <v>PINI</v>
          </cell>
        </row>
        <row r="3095">
          <cell r="B3095" t="str">
            <v>16.113.000584.SER</v>
          </cell>
          <cell r="C3095" t="str">
            <v>Eletrocalha perfurada em chapa de aço galvanizado # 22, tipo "U", sem tampa largura 300 mm x altura 50 mm, instalação superior, inclusive conexões</v>
          </cell>
          <cell r="D3095" t="str">
            <v>m</v>
          </cell>
          <cell r="E3095">
            <v>101.23</v>
          </cell>
          <cell r="F3095">
            <v>21.9</v>
          </cell>
          <cell r="G3095">
            <v>123.14</v>
          </cell>
          <cell r="H3095" t="str">
            <v>PINI</v>
          </cell>
        </row>
        <row r="3096">
          <cell r="B3096" t="str">
            <v>16.113.000587.SER</v>
          </cell>
          <cell r="C3096" t="str">
            <v>Eletrocalha perfurada em chapa de aço galvanizado # 22, tipo "U", sem tampa largura 400 mm x altura 50 mm, instalação superior, inclusive conexões</v>
          </cell>
          <cell r="D3096" t="str">
            <v>m</v>
          </cell>
          <cell r="E3096">
            <v>125.58</v>
          </cell>
          <cell r="F3096">
            <v>21.9</v>
          </cell>
          <cell r="G3096">
            <v>147.49</v>
          </cell>
          <cell r="H3096" t="str">
            <v>PINI</v>
          </cell>
        </row>
        <row r="3097">
          <cell r="B3097" t="str">
            <v>16.113.000590.SER</v>
          </cell>
          <cell r="C3097" t="str">
            <v>Eletrocalha perfurada em chapa de aço galvanizado # 22, tipo "U", sem tampa largura 150 mm x altura 75 mm, instalação superior, inclusive conexões</v>
          </cell>
          <cell r="D3097" t="str">
            <v>m</v>
          </cell>
          <cell r="E3097">
            <v>88.42</v>
          </cell>
          <cell r="F3097">
            <v>21.9</v>
          </cell>
          <cell r="G3097">
            <v>110.32</v>
          </cell>
          <cell r="H3097" t="str">
            <v>PINI</v>
          </cell>
        </row>
        <row r="3098">
          <cell r="B3098" t="str">
            <v>16.113.000593.SER</v>
          </cell>
          <cell r="C3098" t="str">
            <v>Eletrocalha perfurada em chapa de aço galvanizado # 22, tipo "U", sem tampa largura 200 mm x altura 75 mm, instalação superior, inclusive conexões</v>
          </cell>
          <cell r="D3098" t="str">
            <v>m</v>
          </cell>
          <cell r="E3098">
            <v>110.5</v>
          </cell>
          <cell r="F3098">
            <v>21.9</v>
          </cell>
          <cell r="G3098">
            <v>132.41</v>
          </cell>
          <cell r="H3098" t="str">
            <v>PINI</v>
          </cell>
        </row>
        <row r="3099">
          <cell r="B3099" t="str">
            <v>16.113.000596.SER</v>
          </cell>
          <cell r="C3099" t="str">
            <v>Eletrocalha perfurada em chapa de aço galvanizado # 22, tipo "U", sem tampa largura 300 mm x altura 75 mm, instalação superior, inclusive conexões</v>
          </cell>
          <cell r="D3099" t="str">
            <v>m</v>
          </cell>
          <cell r="E3099">
            <v>129.13</v>
          </cell>
          <cell r="F3099">
            <v>23.87</v>
          </cell>
          <cell r="G3099">
            <v>153</v>
          </cell>
          <cell r="H3099" t="str">
            <v>PINI</v>
          </cell>
        </row>
        <row r="3100">
          <cell r="B3100" t="str">
            <v>16.113.000599.SER</v>
          </cell>
          <cell r="C3100" t="str">
            <v>Eletrocalha perfurada em chapa de aço galvanizado # 22, tipo "U", sem tampa largura 400 mm x altura 75 mm, instalação superior, inclusive conexões</v>
          </cell>
          <cell r="D3100" t="str">
            <v>m</v>
          </cell>
          <cell r="E3100">
            <v>146.5</v>
          </cell>
          <cell r="F3100">
            <v>23.87</v>
          </cell>
          <cell r="G3100">
            <v>170.38</v>
          </cell>
          <cell r="H3100" t="str">
            <v>PINI</v>
          </cell>
        </row>
        <row r="3101">
          <cell r="B3101" t="str">
            <v>16.113.000602.SER</v>
          </cell>
          <cell r="C3101" t="str">
            <v>Eletrocalha perfurada em chapa de aço galvanizado # 22, tipo "U", sem tampa largura 200 mm x altura 100 mm, instalação superior, inclusive conexões</v>
          </cell>
          <cell r="D3101" t="str">
            <v>m</v>
          </cell>
          <cell r="E3101">
            <v>102.59</v>
          </cell>
          <cell r="F3101">
            <v>23.87</v>
          </cell>
          <cell r="G3101">
            <v>126.47</v>
          </cell>
          <cell r="H3101" t="str">
            <v>PINI</v>
          </cell>
        </row>
        <row r="3102">
          <cell r="B3102" t="str">
            <v>16.113.000605.SER</v>
          </cell>
          <cell r="C3102" t="str">
            <v>Eletrocalha perfurada em chapa de aço galvanizado # 22, tipo "U", sem tampa largura 300 mm x altura 100 mm, instalação superior, inclusive conexões</v>
          </cell>
          <cell r="D3102" t="str">
            <v>m</v>
          </cell>
          <cell r="E3102">
            <v>120.99</v>
          </cell>
          <cell r="F3102">
            <v>25.85</v>
          </cell>
          <cell r="G3102">
            <v>146.83000000000001</v>
          </cell>
          <cell r="H3102" t="str">
            <v>PINI</v>
          </cell>
        </row>
        <row r="3103">
          <cell r="B3103" t="str">
            <v>16.113.000608.SER</v>
          </cell>
          <cell r="C3103" t="str">
            <v>Eletrocalha perfurada em chapa de aço galvanizado # 22, tipo "U", sem tampa largura 400 mm x altura 100 mm, instalação superior, inclusive conexões</v>
          </cell>
          <cell r="D3103" t="str">
            <v>m</v>
          </cell>
          <cell r="E3103">
            <v>162.16</v>
          </cell>
          <cell r="F3103">
            <v>25.85</v>
          </cell>
          <cell r="G3103">
            <v>188.01</v>
          </cell>
          <cell r="H3103" t="str">
            <v>PINI</v>
          </cell>
        </row>
        <row r="3104">
          <cell r="B3104" t="str">
            <v>16.113.000611.SER</v>
          </cell>
          <cell r="C3104" t="str">
            <v>Eletrocalha perfurada em chapa de aço galvanizado # 22, tipo "U", com tampa largura 50 mm x altura 25 mm, instalação superior, inclusive conexões</v>
          </cell>
          <cell r="D3104" t="str">
            <v>m</v>
          </cell>
          <cell r="E3104">
            <v>52.87</v>
          </cell>
          <cell r="F3104">
            <v>18.84</v>
          </cell>
          <cell r="G3104">
            <v>71.709999999999994</v>
          </cell>
          <cell r="H3104" t="str">
            <v>PINI</v>
          </cell>
        </row>
        <row r="3105">
          <cell r="B3105" t="str">
            <v>16.113.000614.SER</v>
          </cell>
          <cell r="C3105" t="str">
            <v>Eletrocalha perfurada em chapa de aço galvanizado # 22, tipo "U", com tampa largura 50 mm x altura 50 mm, instalação superior, inclusive conexões</v>
          </cell>
          <cell r="D3105" t="str">
            <v>m</v>
          </cell>
          <cell r="E3105">
            <v>58.33</v>
          </cell>
          <cell r="F3105">
            <v>18.84</v>
          </cell>
          <cell r="G3105">
            <v>77.17</v>
          </cell>
          <cell r="H3105" t="str">
            <v>PINI</v>
          </cell>
        </row>
        <row r="3106">
          <cell r="B3106" t="str">
            <v>16.113.000617.SER</v>
          </cell>
          <cell r="C3106" t="str">
            <v>Eletrocalha perfurada em chapa de aço galvanizado # 22, tipo "U", com tampa largura 75 mm x altura 50 mm, instalação superior, inclusive conexões</v>
          </cell>
          <cell r="D3106" t="str">
            <v>m</v>
          </cell>
          <cell r="E3106">
            <v>68.53</v>
          </cell>
          <cell r="F3106">
            <v>18.84</v>
          </cell>
          <cell r="G3106">
            <v>87.37</v>
          </cell>
          <cell r="H3106" t="str">
            <v>PINI</v>
          </cell>
        </row>
        <row r="3107">
          <cell r="B3107" t="str">
            <v>16.113.000620.SER</v>
          </cell>
          <cell r="C3107" t="str">
            <v>Eletrocalha perfurada em chapa de aço galvanizado # 22, tipo "U", com tampa largura 100 mm x altura 50 mm, instalação superior, inclusive conexões</v>
          </cell>
          <cell r="D3107" t="str">
            <v>m</v>
          </cell>
          <cell r="E3107">
            <v>76.290000000000006</v>
          </cell>
          <cell r="F3107">
            <v>18.84</v>
          </cell>
          <cell r="G3107">
            <v>95.13</v>
          </cell>
          <cell r="H3107" t="str">
            <v>PINI</v>
          </cell>
        </row>
        <row r="3108">
          <cell r="B3108" t="str">
            <v>16.113.000623.SER</v>
          </cell>
          <cell r="C3108" t="str">
            <v>Eletrocalha perfurada em chapa de aço galvanizado # 22, tipo "U", com tampa largura 150 mm x altura 50 mm, instalação superior, inclusive conexões</v>
          </cell>
          <cell r="D3108" t="str">
            <v>m</v>
          </cell>
          <cell r="E3108">
            <v>104.94</v>
          </cell>
          <cell r="F3108">
            <v>21.9</v>
          </cell>
          <cell r="G3108">
            <v>126.84</v>
          </cell>
          <cell r="H3108" t="str">
            <v>PINI</v>
          </cell>
        </row>
        <row r="3109">
          <cell r="B3109" t="str">
            <v>16.113.000626.SER</v>
          </cell>
          <cell r="C3109" t="str">
            <v>Eletrocalha perfurada em chapa de aço galvanizado # 22, tipo "U", com tampa largura 200 mm x altura 50 mm, instalação superior, inclusive conexões</v>
          </cell>
          <cell r="D3109" t="str">
            <v>m</v>
          </cell>
          <cell r="E3109">
            <v>124.17</v>
          </cell>
          <cell r="F3109">
            <v>21.9</v>
          </cell>
          <cell r="G3109">
            <v>146.07</v>
          </cell>
          <cell r="H3109" t="str">
            <v>PINI</v>
          </cell>
        </row>
        <row r="3110">
          <cell r="B3110" t="str">
            <v>16.113.000629.SER</v>
          </cell>
          <cell r="C3110" t="str">
            <v>Eletrocalha perfurada em chapa de aço galvanizado # 22, tipo "U", com tampa largura 300 mm x altura 50 mm, instalação superior, inclusive conexões</v>
          </cell>
          <cell r="D3110" t="str">
            <v>m</v>
          </cell>
          <cell r="E3110">
            <v>159.47</v>
          </cell>
          <cell r="F3110">
            <v>23.87</v>
          </cell>
          <cell r="G3110">
            <v>183.34</v>
          </cell>
          <cell r="H3110" t="str">
            <v>PINI</v>
          </cell>
        </row>
        <row r="3111">
          <cell r="B3111" t="str">
            <v>16.113.000632.SER</v>
          </cell>
          <cell r="C3111" t="str">
            <v>Eletrocalha perfurada em chapa de aço galvanizado # 22, tipo "U", com tampa largura 400 mm x altura 50 mm, instalação superior, inclusive conexões</v>
          </cell>
          <cell r="D3111" t="str">
            <v>m</v>
          </cell>
          <cell r="E3111">
            <v>206.3</v>
          </cell>
          <cell r="F3111">
            <v>23.87</v>
          </cell>
          <cell r="G3111">
            <v>230.17</v>
          </cell>
          <cell r="H3111" t="str">
            <v>PINI</v>
          </cell>
        </row>
        <row r="3112">
          <cell r="B3112" t="str">
            <v>16.113.000635.SER</v>
          </cell>
          <cell r="C3112" t="str">
            <v>Eletrocalha perfurada em chapa de aço galvanizado # 22, tipo "U", com tampa largura 150 mm x altura 75 mm, instalação superior, inclusive conexões</v>
          </cell>
          <cell r="D3112" t="str">
            <v>m</v>
          </cell>
          <cell r="E3112">
            <v>117.38</v>
          </cell>
          <cell r="F3112">
            <v>23.87</v>
          </cell>
          <cell r="G3112">
            <v>141.25</v>
          </cell>
          <cell r="H3112" t="str">
            <v>PINI</v>
          </cell>
        </row>
        <row r="3113">
          <cell r="B3113" t="str">
            <v>16.113.000638.SER</v>
          </cell>
          <cell r="C3113" t="str">
            <v>Eletrocalha perfurada em chapa de aço galvanizado # 22, tipo "U", com tampa largura 200 mm x altura 75 mm, instalação superior, inclusive conexões</v>
          </cell>
          <cell r="D3113" t="str">
            <v>m</v>
          </cell>
          <cell r="E3113">
            <v>148.4</v>
          </cell>
          <cell r="F3113">
            <v>23.87</v>
          </cell>
          <cell r="G3113">
            <v>172.27</v>
          </cell>
          <cell r="H3113" t="str">
            <v>PINI</v>
          </cell>
        </row>
        <row r="3114">
          <cell r="B3114" t="str">
            <v>16.113.000641.SER</v>
          </cell>
          <cell r="C3114" t="str">
            <v>Eletrocalha perfurada em chapa de aço galvanizado # 22, tipo "U", com tampa largura 300 mm x altura 75 mm, instalação superior, inclusive conexões</v>
          </cell>
          <cell r="D3114" t="str">
            <v>m</v>
          </cell>
          <cell r="E3114">
            <v>187.37</v>
          </cell>
          <cell r="F3114">
            <v>25.85</v>
          </cell>
          <cell r="G3114">
            <v>213.21</v>
          </cell>
          <cell r="H3114" t="str">
            <v>PINI</v>
          </cell>
        </row>
        <row r="3115">
          <cell r="B3115" t="str">
            <v>16.113.000644.SER</v>
          </cell>
          <cell r="C3115" t="str">
            <v>Eletrocalha perfurada em chapa de aço galvanizado # 22, tipo "U", com tampa largura 400 mm x altura 75 mm, instalação superior, inclusive conexões</v>
          </cell>
          <cell r="D3115" t="str">
            <v>m</v>
          </cell>
          <cell r="E3115">
            <v>227.22</v>
          </cell>
          <cell r="F3115">
            <v>25.85</v>
          </cell>
          <cell r="G3115">
            <v>253.06</v>
          </cell>
          <cell r="H3115" t="str">
            <v>PINI</v>
          </cell>
        </row>
        <row r="3116">
          <cell r="B3116" t="str">
            <v>16.113.000647.SER</v>
          </cell>
          <cell r="C3116" t="str">
            <v>Eletrocalha perfurada em chapa de aço galvanizado # 22, tipo "U", com tampa largura 200 mm x altura 100 mm, instalação superior, inclusive conexões</v>
          </cell>
          <cell r="D3116" t="str">
            <v>m</v>
          </cell>
          <cell r="E3116">
            <v>140.49</v>
          </cell>
          <cell r="F3116">
            <v>25.85</v>
          </cell>
          <cell r="G3116">
            <v>166.33</v>
          </cell>
          <cell r="H3116" t="str">
            <v>PINI</v>
          </cell>
        </row>
        <row r="3117">
          <cell r="B3117" t="str">
            <v>16.113.000650.SER</v>
          </cell>
          <cell r="C3117" t="str">
            <v>Eletrocalha perfurada em chapa de aço galvanizado # 22, tipo "U", com tampa largura 300 mm x altura 100 mm, instalação superior, inclusive conexões</v>
          </cell>
          <cell r="D3117" t="str">
            <v>m</v>
          </cell>
          <cell r="E3117">
            <v>179.22</v>
          </cell>
          <cell r="F3117">
            <v>27.82</v>
          </cell>
          <cell r="G3117">
            <v>207.04</v>
          </cell>
          <cell r="H3117" t="str">
            <v>PINI</v>
          </cell>
        </row>
        <row r="3118">
          <cell r="B3118" t="str">
            <v>16.113.000653.SER</v>
          </cell>
          <cell r="C3118" t="str">
            <v>Eletrocalha perfurada em chapa de aço galvanizado # 22, tipo "U", com tampa largura 400 mm x altura 100 mm, instalação superior, inclusive conexões</v>
          </cell>
          <cell r="D3118" t="str">
            <v>m</v>
          </cell>
          <cell r="E3118">
            <v>242.87</v>
          </cell>
          <cell r="F3118">
            <v>27.82</v>
          </cell>
          <cell r="G3118">
            <v>270.69</v>
          </cell>
          <cell r="H3118" t="str">
            <v>PINI</v>
          </cell>
        </row>
        <row r="3119">
          <cell r="B3119" t="str">
            <v>16.113.000656.SER</v>
          </cell>
          <cell r="C3119" t="str">
            <v>Eletrocalha perfurada em chapa de aço galvanizado # 22, tipo "U", com tampa largura 100 mm x altura 75 mm, instalação superior</v>
          </cell>
          <cell r="D3119" t="str">
            <v>m</v>
          </cell>
          <cell r="E3119">
            <v>91.01</v>
          </cell>
          <cell r="F3119">
            <v>20.260000000000002</v>
          </cell>
          <cell r="G3119">
            <v>111.27</v>
          </cell>
          <cell r="H3119" t="str">
            <v>PINI</v>
          </cell>
        </row>
        <row r="3120">
          <cell r="B3120" t="str">
            <v>16.113.000659.SER</v>
          </cell>
          <cell r="C3120" t="str">
            <v>Eletrocalha lisa em chapa de aço galvanizado # 22, tipo "U", com tampa largura 100 mm x altura 75 mm, instalação superior</v>
          </cell>
          <cell r="D3120" t="str">
            <v>m</v>
          </cell>
          <cell r="E3120">
            <v>89.92</v>
          </cell>
          <cell r="F3120">
            <v>20.260000000000002</v>
          </cell>
          <cell r="G3120">
            <v>110.18</v>
          </cell>
          <cell r="H3120" t="str">
            <v>PINI</v>
          </cell>
        </row>
        <row r="3121">
          <cell r="B3121" t="str">
            <v>16.113.000662.SER</v>
          </cell>
          <cell r="C3121" t="str">
            <v>Eletrocalha perfurada em chapa de aço galvanizado # 22, tipo "U", com tampa largura 150 mm x altura 100 mm, instalação superior</v>
          </cell>
          <cell r="D3121" t="str">
            <v>m</v>
          </cell>
          <cell r="E3121">
            <v>113.74</v>
          </cell>
          <cell r="F3121">
            <v>21.9</v>
          </cell>
          <cell r="G3121">
            <v>135.65</v>
          </cell>
          <cell r="H3121" t="str">
            <v>PINI</v>
          </cell>
        </row>
        <row r="3122">
          <cell r="B3122" t="str">
            <v>16.113.000665.SER</v>
          </cell>
          <cell r="C3122" t="str">
            <v>Eletrocalha lisa em chapa de aço galvanizado # 22, tipo "U", com tampa largura 150 mm x altura 100 mm, instalação superior</v>
          </cell>
          <cell r="D3122" t="str">
            <v>m</v>
          </cell>
          <cell r="E3122">
            <v>112.29</v>
          </cell>
          <cell r="F3122">
            <v>21.9</v>
          </cell>
          <cell r="G3122">
            <v>134.19999999999999</v>
          </cell>
          <cell r="H3122" t="str">
            <v>PINI</v>
          </cell>
        </row>
        <row r="3123">
          <cell r="B3123" t="str">
            <v>16.113.000668.SER</v>
          </cell>
          <cell r="C3123" t="str">
            <v>Eletrocalha perfurada em chapa de aço galvanizado # 22, tipo "U", com tampa largura 100 mm x altura 100 mm, instalação superior</v>
          </cell>
          <cell r="D3123" t="str">
            <v>m</v>
          </cell>
          <cell r="E3123">
            <v>95.78</v>
          </cell>
          <cell r="F3123">
            <v>21.9</v>
          </cell>
          <cell r="G3123">
            <v>117.68</v>
          </cell>
          <cell r="H3123" t="str">
            <v>PINI</v>
          </cell>
        </row>
        <row r="3124">
          <cell r="B3124" t="str">
            <v>16.113.000671.SER</v>
          </cell>
          <cell r="C3124" t="str">
            <v>Eletrocalha lisa em chapa de aço galvanizado # 22, tipo "U", com tampa largura 100 mm x altura 100 mm, instalação superior</v>
          </cell>
          <cell r="D3124" t="str">
            <v>m</v>
          </cell>
          <cell r="E3124">
            <v>94.56</v>
          </cell>
          <cell r="F3124">
            <v>21.9</v>
          </cell>
          <cell r="G3124">
            <v>116.46</v>
          </cell>
          <cell r="H3124" t="str">
            <v>PINI</v>
          </cell>
        </row>
        <row r="3125">
          <cell r="B3125" t="str">
            <v>16.113.000674.SER</v>
          </cell>
          <cell r="C3125" t="str">
            <v>Eletrocalha perfurada em chapa de aço galvanizado # 22, tipo "U", com tampa largura 100 mm x altura 75 mm, instalação superior, inclusive conexões</v>
          </cell>
          <cell r="D3125" t="str">
            <v>m</v>
          </cell>
          <cell r="E3125">
            <v>98.77</v>
          </cell>
          <cell r="F3125">
            <v>23.87</v>
          </cell>
          <cell r="G3125">
            <v>122.64</v>
          </cell>
          <cell r="H3125" t="str">
            <v>PINI</v>
          </cell>
        </row>
        <row r="3126">
          <cell r="B3126" t="str">
            <v>16.113.000677.SER</v>
          </cell>
          <cell r="C3126" t="str">
            <v>Eletrocalha lisa em chapa de aço galvanizado # 22, tipo "U", com tampa largura 100 mm x altura 75 mm, instalação superior, inclusive conexões</v>
          </cell>
          <cell r="D3126" t="str">
            <v>m</v>
          </cell>
          <cell r="E3126">
            <v>97.52</v>
          </cell>
          <cell r="F3126">
            <v>23.87</v>
          </cell>
          <cell r="G3126">
            <v>121.4</v>
          </cell>
          <cell r="H3126" t="str">
            <v>PINI</v>
          </cell>
        </row>
        <row r="3127">
          <cell r="B3127" t="str">
            <v>16.113.000680.SER</v>
          </cell>
          <cell r="C3127" t="str">
            <v>Eletrocalha perfurada em chapa de aço galvanizado # 22, tipo "U", com tampa largura 150 mm x altura 100 mm, instalação superior, inclusive conexões</v>
          </cell>
          <cell r="D3127" t="str">
            <v>m</v>
          </cell>
          <cell r="E3127">
            <v>124.4</v>
          </cell>
          <cell r="F3127">
            <v>25.85</v>
          </cell>
          <cell r="G3127">
            <v>150.24</v>
          </cell>
          <cell r="H3127" t="str">
            <v>PINI</v>
          </cell>
        </row>
        <row r="3128">
          <cell r="B3128" t="str">
            <v>16.113.000683.SER</v>
          </cell>
          <cell r="C3128" t="str">
            <v>Eletrocalha lisa em chapa de aço galvanizado # 22, tipo "U", com tampa largura 150 mm x altura 100 mm, instalação superior, inclusive conexões</v>
          </cell>
          <cell r="D3128" t="str">
            <v>m</v>
          </cell>
          <cell r="E3128">
            <v>122.74</v>
          </cell>
          <cell r="F3128">
            <v>25.85</v>
          </cell>
          <cell r="G3128">
            <v>148.58000000000001</v>
          </cell>
          <cell r="H3128" t="str">
            <v>PINI</v>
          </cell>
        </row>
        <row r="3129">
          <cell r="B3129" t="str">
            <v>16.113.000686.SER</v>
          </cell>
          <cell r="C3129" t="str">
            <v>Eletrocalha perfurada em chapa de aço galvanizado # 22, tipo "U", com tampa largura 100 mm x altura 100 mm, instalação superior, inclusive conexões</v>
          </cell>
          <cell r="D3129" t="str">
            <v>m</v>
          </cell>
          <cell r="E3129">
            <v>104.1</v>
          </cell>
          <cell r="F3129">
            <v>25.85</v>
          </cell>
          <cell r="G3129">
            <v>129.94</v>
          </cell>
          <cell r="H3129" t="str">
            <v>PINI</v>
          </cell>
        </row>
        <row r="3130">
          <cell r="B3130" t="str">
            <v>16.113.000689.SER</v>
          </cell>
          <cell r="C3130" t="str">
            <v>Eletrocalha lisa em chapa de aço galvanizado # 22, tipo "U", com tampa largura 100 mm x altura 100 mm, instalação superior, inclusive conexões</v>
          </cell>
          <cell r="D3130" t="str">
            <v>m</v>
          </cell>
          <cell r="E3130">
            <v>102.7</v>
          </cell>
          <cell r="F3130">
            <v>25.85</v>
          </cell>
          <cell r="G3130">
            <v>128.55000000000001</v>
          </cell>
          <cell r="H3130" t="str">
            <v>PINI</v>
          </cell>
        </row>
        <row r="3131">
          <cell r="B3131" t="str">
            <v>16.113.000692.SER</v>
          </cell>
          <cell r="C3131" t="str">
            <v>Eletrocalha perfurada em chapa de aço galvanizado # 22, tipo "U", sem tampa largura 100 mm x altura 75 mm, instalação superior</v>
          </cell>
          <cell r="D3131" t="str">
            <v>m</v>
          </cell>
          <cell r="E3131">
            <v>73.53</v>
          </cell>
          <cell r="F3131">
            <v>18.62</v>
          </cell>
          <cell r="G3131">
            <v>92.15</v>
          </cell>
          <cell r="H3131" t="str">
            <v>PINI</v>
          </cell>
        </row>
        <row r="3132">
          <cell r="B3132" t="str">
            <v>16.113.000695.SER</v>
          </cell>
          <cell r="C3132" t="str">
            <v>Eletrocalha lisa em chapa de aço galvanizado # 22, tipo "U", sem tampa largura 100 mm x altura 75 mm, instalação superior</v>
          </cell>
          <cell r="D3132" t="str">
            <v>m</v>
          </cell>
          <cell r="E3132">
            <v>72.44</v>
          </cell>
          <cell r="F3132">
            <v>18.62</v>
          </cell>
          <cell r="G3132">
            <v>91.05</v>
          </cell>
          <cell r="H3132" t="str">
            <v>PINI</v>
          </cell>
        </row>
        <row r="3133">
          <cell r="B3133" t="str">
            <v>16.113.000698.SER</v>
          </cell>
          <cell r="C3133" t="str">
            <v>Eletrocalha perfurada em chapa de aço galvanizado # 22, tipo "U", sem tampa largura 150 mm x altura 100 mm, instalação superior</v>
          </cell>
          <cell r="D3133" t="str">
            <v>m</v>
          </cell>
          <cell r="E3133">
            <v>88.41</v>
          </cell>
          <cell r="F3133">
            <v>20.260000000000002</v>
          </cell>
          <cell r="G3133">
            <v>108.67</v>
          </cell>
          <cell r="H3133" t="str">
            <v>PINI</v>
          </cell>
        </row>
        <row r="3134">
          <cell r="B3134" t="str">
            <v>16.113.000701.SER</v>
          </cell>
          <cell r="C3134" t="str">
            <v>Eletrocalha lisa em chapa de aço galvanizado # 22, tipo "U", sem tampa largura 150 mm x altura 100 mm, instalação superior</v>
          </cell>
          <cell r="D3134" t="str">
            <v>m</v>
          </cell>
          <cell r="E3134">
            <v>86.96</v>
          </cell>
          <cell r="F3134">
            <v>20.260000000000002</v>
          </cell>
          <cell r="G3134">
            <v>107.22</v>
          </cell>
          <cell r="H3134" t="str">
            <v>PINI</v>
          </cell>
        </row>
        <row r="3135">
          <cell r="B3135" t="str">
            <v>16.113.000704.SER</v>
          </cell>
          <cell r="C3135" t="str">
            <v>Eletrocalha perfurada em chapa de aço galvanizado # 22, tipo "U", sem tampa largura 100 mm x altura 100 mm, instalação superior</v>
          </cell>
          <cell r="D3135" t="str">
            <v>m</v>
          </cell>
          <cell r="E3135">
            <v>78.290000000000006</v>
          </cell>
          <cell r="F3135">
            <v>20.260000000000002</v>
          </cell>
          <cell r="G3135">
            <v>98.55</v>
          </cell>
          <cell r="H3135" t="str">
            <v>PINI</v>
          </cell>
        </row>
        <row r="3136">
          <cell r="B3136" t="str">
            <v>16.113.000707.SER</v>
          </cell>
          <cell r="C3136" t="str">
            <v>Eletrocalha lisa em chapa de aço galvanizado # 22, tipo "U", sem tampa largura 100 mm x altura 100 mm, instalação superior</v>
          </cell>
          <cell r="D3136" t="str">
            <v>m</v>
          </cell>
          <cell r="E3136">
            <v>77.08</v>
          </cell>
          <cell r="F3136">
            <v>21.9</v>
          </cell>
          <cell r="G3136">
            <v>98.98</v>
          </cell>
          <cell r="H3136" t="str">
            <v>PINI</v>
          </cell>
        </row>
        <row r="3137">
          <cell r="B3137" t="str">
            <v>16.113.000710.SER</v>
          </cell>
          <cell r="C3137" t="str">
            <v>Eletrocalha perfurada em chapa de aço galvanizado # 22, tipo "U", sem tampa largura 100 mm x altura 75 mm, instalação superior, inclusive conexões</v>
          </cell>
          <cell r="D3137" t="str">
            <v>m</v>
          </cell>
          <cell r="E3137">
            <v>78.790000000000006</v>
          </cell>
          <cell r="F3137">
            <v>21.9</v>
          </cell>
          <cell r="G3137">
            <v>100.69</v>
          </cell>
          <cell r="H3137" t="str">
            <v>PINI</v>
          </cell>
        </row>
        <row r="3138">
          <cell r="B3138" t="str">
            <v>16.113.000713.SER</v>
          </cell>
          <cell r="C3138" t="str">
            <v>Eletrocalha lisa em chapa de aço galvanizado # 22, tipo "U", sem tampa largura 100 mm x altura 75 mm, instalação superior, inclusive conexões</v>
          </cell>
          <cell r="D3138" t="str">
            <v>m</v>
          </cell>
          <cell r="E3138">
            <v>77.540000000000006</v>
          </cell>
          <cell r="F3138">
            <v>21.9</v>
          </cell>
          <cell r="G3138">
            <v>99.44</v>
          </cell>
          <cell r="H3138" t="str">
            <v>PINI</v>
          </cell>
        </row>
        <row r="3139">
          <cell r="B3139" t="str">
            <v>16.113.000716.SER</v>
          </cell>
          <cell r="C3139" t="str">
            <v>Eletrocalha perfurada em chapa de aço galvanizado # 22, tipo "U", sem tampa largura 150 mm x altura 100 mm, instalação superior, inclusive conexões</v>
          </cell>
          <cell r="D3139" t="str">
            <v>m</v>
          </cell>
          <cell r="E3139">
            <v>95.44</v>
          </cell>
          <cell r="F3139">
            <v>23.87</v>
          </cell>
          <cell r="G3139">
            <v>119.31</v>
          </cell>
          <cell r="H3139" t="str">
            <v>PINI</v>
          </cell>
        </row>
        <row r="3140">
          <cell r="B3140" t="str">
            <v>16.113.000719.SER</v>
          </cell>
          <cell r="C3140" t="str">
            <v>Eletrocalha lisa em chapa de aço galvanizado # 22, tipo "U", sem tampa largura 150 mm x altura 100 mm, instalação superior, inclusive conexões</v>
          </cell>
          <cell r="D3140" t="str">
            <v>m</v>
          </cell>
          <cell r="E3140">
            <v>93.78</v>
          </cell>
          <cell r="F3140">
            <v>23.87</v>
          </cell>
          <cell r="G3140">
            <v>117.66</v>
          </cell>
          <cell r="H3140" t="str">
            <v>PINI</v>
          </cell>
        </row>
        <row r="3141">
          <cell r="B3141" t="str">
            <v>16.113.000722.SER</v>
          </cell>
          <cell r="C3141" t="str">
            <v>Eletrocalha perfurada em chapa de aço galvanizado # 22, tipo "U", sem tampa largura 100 mm x altura 100 mm, instalação superior, inclusive conexões</v>
          </cell>
          <cell r="D3141" t="str">
            <v>m</v>
          </cell>
          <cell r="E3141">
            <v>84.12</v>
          </cell>
          <cell r="F3141">
            <v>23.87</v>
          </cell>
          <cell r="G3141">
            <v>107.99</v>
          </cell>
          <cell r="H3141" t="str">
            <v>PINI</v>
          </cell>
        </row>
        <row r="3142">
          <cell r="B3142" t="str">
            <v>16.113.000725.SER</v>
          </cell>
          <cell r="C3142" t="str">
            <v>Eletrocalha lisa em chapa de aço galvanizado # 22, tipo "U", sem tampa largura 100 mm x altura 100 mm, instalação superior, inclusive conexões</v>
          </cell>
          <cell r="D3142" t="str">
            <v>m</v>
          </cell>
          <cell r="E3142">
            <v>82.72</v>
          </cell>
          <cell r="F3142">
            <v>23.87</v>
          </cell>
          <cell r="G3142">
            <v>106.6</v>
          </cell>
          <cell r="H3142" t="str">
            <v>PINI</v>
          </cell>
        </row>
        <row r="3143">
          <cell r="B3143" t="str">
            <v>16.113.000728.SER</v>
          </cell>
          <cell r="C3143" t="str">
            <v>Junção angular dupla alta em chapa de aço galvanizado para perfilado</v>
          </cell>
          <cell r="D3143" t="str">
            <v>un</v>
          </cell>
          <cell r="E3143">
            <v>5.75</v>
          </cell>
          <cell r="F3143">
            <v>6.57</v>
          </cell>
          <cell r="G3143">
            <v>12.32</v>
          </cell>
          <cell r="H3143" t="str">
            <v>PINI</v>
          </cell>
        </row>
        <row r="3144">
          <cell r="B3144">
            <v>0</v>
          </cell>
          <cell r="C3144">
            <v>0</v>
          </cell>
          <cell r="D3144">
            <v>0</v>
          </cell>
          <cell r="E3144">
            <v>0</v>
          </cell>
          <cell r="F3144">
            <v>0</v>
          </cell>
          <cell r="G3144">
            <v>0</v>
          </cell>
          <cell r="H3144" t="str">
            <v>PINI</v>
          </cell>
        </row>
        <row r="3145">
          <cell r="B3145" t="str">
            <v>16.113</v>
          </cell>
          <cell r="C3145" t="str">
            <v>Leitos</v>
          </cell>
          <cell r="D3145">
            <v>0</v>
          </cell>
          <cell r="E3145">
            <v>0</v>
          </cell>
          <cell r="F3145">
            <v>0</v>
          </cell>
          <cell r="G3145">
            <v>0</v>
          </cell>
          <cell r="H3145" t="str">
            <v>PINI</v>
          </cell>
        </row>
        <row r="3146">
          <cell r="B3146" t="str">
            <v>16.113.000800.SER</v>
          </cell>
          <cell r="C3146" t="str">
            <v>Leito para cabos em chapa de aço galvanizado # 18, com tampa largura 200 mm x altura 100 mm, instalação superior</v>
          </cell>
          <cell r="D3146" t="str">
            <v>m</v>
          </cell>
          <cell r="E3146">
            <v>180.14</v>
          </cell>
          <cell r="F3146">
            <v>23</v>
          </cell>
          <cell r="G3146">
            <v>203.14</v>
          </cell>
          <cell r="H3146" t="str">
            <v>PINI</v>
          </cell>
        </row>
        <row r="3147">
          <cell r="B3147" t="str">
            <v>16.113.000803.SER</v>
          </cell>
          <cell r="C3147" t="str">
            <v>Leito para cabos em chapa de aço galvanizado # 18, com tampa largura 200 mm x altura 75 mm, instalação superior</v>
          </cell>
          <cell r="D3147" t="str">
            <v>m</v>
          </cell>
          <cell r="E3147">
            <v>165.22</v>
          </cell>
          <cell r="F3147">
            <v>21.36</v>
          </cell>
          <cell r="G3147">
            <v>186.57</v>
          </cell>
          <cell r="H3147" t="str">
            <v>PINI</v>
          </cell>
        </row>
        <row r="3148">
          <cell r="B3148" t="str">
            <v>16.113.000806.SER</v>
          </cell>
          <cell r="C3148" t="str">
            <v>Leito para cabos em chapa de aço galvanizado # 18, com tampa largura 300 mm x altura 100 mm, instalação superior</v>
          </cell>
          <cell r="D3148" t="str">
            <v>m</v>
          </cell>
          <cell r="E3148">
            <v>224.41</v>
          </cell>
          <cell r="F3148">
            <v>24.64</v>
          </cell>
          <cell r="G3148">
            <v>249.05</v>
          </cell>
          <cell r="H3148" t="str">
            <v>PINI</v>
          </cell>
        </row>
        <row r="3149">
          <cell r="B3149" t="str">
            <v>16.113.000809.SER</v>
          </cell>
          <cell r="C3149" t="str">
            <v>Leito para cabos em chapa de aço galvanizado # 18, com tampa largura 300 mm x altura 75 mm, instalação superior</v>
          </cell>
          <cell r="D3149" t="str">
            <v>m</v>
          </cell>
          <cell r="E3149">
            <v>199.38</v>
          </cell>
          <cell r="F3149">
            <v>23</v>
          </cell>
          <cell r="G3149">
            <v>222.38</v>
          </cell>
          <cell r="H3149" t="str">
            <v>PINI</v>
          </cell>
        </row>
        <row r="3150">
          <cell r="B3150" t="str">
            <v>16.113.000812.SER</v>
          </cell>
          <cell r="C3150" t="str">
            <v>Leito para cabos em chapa de aço galvanizado # 18, com tampa largura 400 mm x altura 100 mm, instalação superior</v>
          </cell>
          <cell r="D3150" t="str">
            <v>m</v>
          </cell>
          <cell r="E3150">
            <v>264.64999999999998</v>
          </cell>
          <cell r="F3150">
            <v>24.64</v>
          </cell>
          <cell r="G3150">
            <v>289.29000000000002</v>
          </cell>
          <cell r="H3150" t="str">
            <v>PINI</v>
          </cell>
        </row>
        <row r="3151">
          <cell r="B3151" t="str">
            <v>16.113.000815.SER</v>
          </cell>
          <cell r="C3151" t="str">
            <v>Leito para cabos em chapa de aço galvanizado # 18, com tampa largura 400 mm x altura 75 mm, instalação superior</v>
          </cell>
          <cell r="D3151" t="str">
            <v>m</v>
          </cell>
          <cell r="E3151">
            <v>231.94</v>
          </cell>
          <cell r="F3151">
            <v>23</v>
          </cell>
          <cell r="G3151">
            <v>254.94</v>
          </cell>
          <cell r="H3151" t="str">
            <v>PINI</v>
          </cell>
        </row>
        <row r="3152">
          <cell r="B3152" t="str">
            <v>16.113.000818.SER</v>
          </cell>
          <cell r="C3152" t="str">
            <v>Leito para cabos em chapa de aço galvanizado # 18, com tampa largura 500 mm x altura 100 mm, instalação superior</v>
          </cell>
          <cell r="D3152" t="str">
            <v>m</v>
          </cell>
          <cell r="E3152">
            <v>307.11</v>
          </cell>
          <cell r="F3152">
            <v>26.28</v>
          </cell>
          <cell r="G3152">
            <v>333.39</v>
          </cell>
          <cell r="H3152" t="str">
            <v>PINI</v>
          </cell>
        </row>
        <row r="3153">
          <cell r="B3153" t="str">
            <v>16.113.000821.SER</v>
          </cell>
          <cell r="C3153" t="str">
            <v>Leito para cabos em chapa de aço galvanizado # 18, com tampa largura 500 mm x altura 75 mm, instalação superior</v>
          </cell>
          <cell r="D3153" t="str">
            <v>m</v>
          </cell>
          <cell r="E3153">
            <v>273.66000000000003</v>
          </cell>
          <cell r="F3153">
            <v>24.64</v>
          </cell>
          <cell r="G3153">
            <v>298.3</v>
          </cell>
          <cell r="H3153" t="str">
            <v>PINI</v>
          </cell>
        </row>
        <row r="3154">
          <cell r="B3154" t="str">
            <v>16.113.000824.SER</v>
          </cell>
          <cell r="C3154" t="str">
            <v>Leito para cabos em chapa de aço galvanizado # 18, com tampa largura 600 mm x altura 100 mm, instalação superior</v>
          </cell>
          <cell r="D3154" t="str">
            <v>m</v>
          </cell>
          <cell r="E3154">
            <v>350.5</v>
          </cell>
          <cell r="F3154">
            <v>26.28</v>
          </cell>
          <cell r="G3154">
            <v>376.78</v>
          </cell>
          <cell r="H3154" t="str">
            <v>PINI</v>
          </cell>
        </row>
        <row r="3155">
          <cell r="B3155" t="str">
            <v>16.113.000827.SER</v>
          </cell>
          <cell r="C3155" t="str">
            <v>Leito para cabos em chapa de aço galvanizado # 18, com tampa largura 600 mm x altura 75 mm, instalação superior</v>
          </cell>
          <cell r="D3155" t="str">
            <v>m</v>
          </cell>
          <cell r="E3155">
            <v>310.33999999999997</v>
          </cell>
          <cell r="F3155">
            <v>24.64</v>
          </cell>
          <cell r="G3155">
            <v>334.98</v>
          </cell>
          <cell r="H3155" t="str">
            <v>PINI</v>
          </cell>
        </row>
        <row r="3156">
          <cell r="B3156" t="str">
            <v>16.113.000830.SER</v>
          </cell>
          <cell r="C3156" t="str">
            <v>Leito para cabos em chapa de aço galvanizado # 18, com tampa largura 700 mm x altura 100 mm, instalação superior</v>
          </cell>
          <cell r="D3156" t="str">
            <v>m</v>
          </cell>
          <cell r="E3156">
            <v>400.37</v>
          </cell>
          <cell r="F3156">
            <v>27.93</v>
          </cell>
          <cell r="G3156">
            <v>428.3</v>
          </cell>
          <cell r="H3156" t="str">
            <v>PINI</v>
          </cell>
        </row>
        <row r="3157">
          <cell r="B3157" t="str">
            <v>16.113.000833.SER</v>
          </cell>
          <cell r="C3157" t="str">
            <v>Leito para cabos em chapa de aço galvanizado # 18, com tampa largura 800 mm x altura 100 mm, instalação superior</v>
          </cell>
          <cell r="D3157" t="str">
            <v>m</v>
          </cell>
          <cell r="E3157">
            <v>460.26</v>
          </cell>
          <cell r="F3157">
            <v>27.93</v>
          </cell>
          <cell r="G3157">
            <v>488.19</v>
          </cell>
          <cell r="H3157" t="str">
            <v>PINI</v>
          </cell>
        </row>
        <row r="3158">
          <cell r="B3158" t="str">
            <v>16.113.000836.SER</v>
          </cell>
          <cell r="C3158" t="str">
            <v>Leito para cabos em chapa de aço galvanizado # 18, sem tampa largura 200 mm x altura 100 mm, instalação superior</v>
          </cell>
          <cell r="D3158" t="str">
            <v>m</v>
          </cell>
          <cell r="E3158">
            <v>124.35</v>
          </cell>
          <cell r="F3158">
            <v>21.36</v>
          </cell>
          <cell r="G3158">
            <v>145.71</v>
          </cell>
          <cell r="H3158" t="str">
            <v>PINI</v>
          </cell>
        </row>
        <row r="3159">
          <cell r="B3159" t="str">
            <v>16.113.000839.SER</v>
          </cell>
          <cell r="C3159" t="str">
            <v>Leito para cabos em chapa de aço galvanizado # 18, sem tampa largura 200 mm x altura 75 mm, instalação superior</v>
          </cell>
          <cell r="D3159" t="str">
            <v>m</v>
          </cell>
          <cell r="E3159">
            <v>112.47</v>
          </cell>
          <cell r="F3159">
            <v>19.71</v>
          </cell>
          <cell r="G3159">
            <v>132.18</v>
          </cell>
          <cell r="H3159" t="str">
            <v>PINI</v>
          </cell>
        </row>
        <row r="3160">
          <cell r="B3160" t="str">
            <v>16.113.000842.SER</v>
          </cell>
          <cell r="C3160" t="str">
            <v>Leito para cabos em chapa de aço galvanizado # 18, sem tampa largura 300 mm x altura 100 mm, instalação superior</v>
          </cell>
          <cell r="D3160" t="str">
            <v>m</v>
          </cell>
          <cell r="E3160">
            <v>148.07</v>
          </cell>
          <cell r="F3160">
            <v>23</v>
          </cell>
          <cell r="G3160">
            <v>171.07</v>
          </cell>
          <cell r="H3160" t="str">
            <v>PINI</v>
          </cell>
        </row>
        <row r="3161">
          <cell r="B3161" t="str">
            <v>16.113.000845.SER</v>
          </cell>
          <cell r="C3161" t="str">
            <v>Leito para cabos em chapa de aço galvanizado # 18, sem tampa largura 300 mm x altura 75 mm, instalação superior</v>
          </cell>
          <cell r="D3161" t="str">
            <v>m</v>
          </cell>
          <cell r="E3161">
            <v>126.08</v>
          </cell>
          <cell r="F3161">
            <v>21.36</v>
          </cell>
          <cell r="G3161">
            <v>147.44</v>
          </cell>
          <cell r="H3161" t="str">
            <v>PINI</v>
          </cell>
        </row>
        <row r="3162">
          <cell r="B3162" t="str">
            <v>16.113.000848.SER</v>
          </cell>
          <cell r="C3162" t="str">
            <v>Leito para cabos em chapa de aço galvanizado # 18, sem tampa largura 400 mm x altura 100 mm, instalação superior</v>
          </cell>
          <cell r="D3162" t="str">
            <v>m</v>
          </cell>
          <cell r="E3162">
            <v>171.27</v>
          </cell>
          <cell r="F3162">
            <v>23</v>
          </cell>
          <cell r="G3162">
            <v>194.27</v>
          </cell>
          <cell r="H3162" t="str">
            <v>PINI</v>
          </cell>
        </row>
        <row r="3163">
          <cell r="B3163" t="str">
            <v>16.113.000851.SER</v>
          </cell>
          <cell r="C3163" t="str">
            <v>Leito para cabos em chapa de aço galvanizado # 18, sem tampa largura 400 mm x altura 75 mm, instalação superior</v>
          </cell>
          <cell r="D3163" t="str">
            <v>m</v>
          </cell>
          <cell r="E3163">
            <v>141.61000000000001</v>
          </cell>
          <cell r="F3163">
            <v>21.36</v>
          </cell>
          <cell r="G3163">
            <v>162.96</v>
          </cell>
          <cell r="H3163" t="str">
            <v>PINI</v>
          </cell>
        </row>
        <row r="3164">
          <cell r="B3164" t="str">
            <v>16.113.000854.SER</v>
          </cell>
          <cell r="C3164" t="str">
            <v>Leito para cabos em chapa de aço galvanizado # 18, sem tampa largura 500 mm x altura 100 mm, instalação superior</v>
          </cell>
          <cell r="D3164" t="str">
            <v>m</v>
          </cell>
          <cell r="E3164">
            <v>200.75</v>
          </cell>
          <cell r="F3164">
            <v>24.64</v>
          </cell>
          <cell r="G3164">
            <v>225.39</v>
          </cell>
          <cell r="H3164" t="str">
            <v>PINI</v>
          </cell>
        </row>
        <row r="3165">
          <cell r="B3165" t="str">
            <v>16.113.000857.SER</v>
          </cell>
          <cell r="C3165" t="str">
            <v>Leito para cabos em chapa de aço galvanizado # 18, sem tampa largura 500 mm x altura 75 mm, instalação superior</v>
          </cell>
          <cell r="D3165" t="str">
            <v>m</v>
          </cell>
          <cell r="E3165">
            <v>170.34</v>
          </cell>
          <cell r="F3165">
            <v>22.28</v>
          </cell>
          <cell r="G3165">
            <v>192.62</v>
          </cell>
          <cell r="H3165" t="str">
            <v>PINI</v>
          </cell>
        </row>
        <row r="3166">
          <cell r="B3166" t="str">
            <v>16.113.000860.SER</v>
          </cell>
          <cell r="C3166" t="str">
            <v>Leito para cabos em chapa de aço galvanizado # 18, sem tampa largura 600 mm x altura 100 mm, instalação superior</v>
          </cell>
          <cell r="D3166" t="str">
            <v>m</v>
          </cell>
          <cell r="E3166">
            <v>227.37</v>
          </cell>
          <cell r="F3166">
            <v>24.64</v>
          </cell>
          <cell r="G3166">
            <v>252.01</v>
          </cell>
          <cell r="H3166" t="str">
            <v>PINI</v>
          </cell>
        </row>
        <row r="3167">
          <cell r="B3167" t="str">
            <v>16.113.000863.SER</v>
          </cell>
          <cell r="C3167" t="str">
            <v>Leito para cabos em chapa de aço galvanizado # 18, sem tampa largura 600 mm x altura 75 mm, instalação superior</v>
          </cell>
          <cell r="D3167" t="str">
            <v>m</v>
          </cell>
          <cell r="E3167">
            <v>190.25</v>
          </cell>
          <cell r="F3167">
            <v>22.28</v>
          </cell>
          <cell r="G3167">
            <v>212.53</v>
          </cell>
          <cell r="H3167" t="str">
            <v>PINI</v>
          </cell>
        </row>
        <row r="3168">
          <cell r="B3168" t="str">
            <v>16.113.000866.SER</v>
          </cell>
          <cell r="C3168" t="str">
            <v>Leito para cabos em chapa de aço galvanizado # 18, sem tampa largura 700 mm x altura 100 mm, instalação superior</v>
          </cell>
          <cell r="D3168" t="str">
            <v>m</v>
          </cell>
          <cell r="E3168">
            <v>256.14999999999998</v>
          </cell>
          <cell r="F3168">
            <v>26.28</v>
          </cell>
          <cell r="G3168">
            <v>282.43</v>
          </cell>
          <cell r="H3168" t="str">
            <v>PINI</v>
          </cell>
        </row>
        <row r="3169">
          <cell r="B3169" t="str">
            <v>16.113.000869.SER</v>
          </cell>
          <cell r="C3169" t="str">
            <v>Leito para cabos em chapa de aço galvanizado # 18, sem tampa largura 800 mm x altura 100 mm, instalação superior</v>
          </cell>
          <cell r="D3169" t="str">
            <v>m</v>
          </cell>
          <cell r="E3169">
            <v>285.75</v>
          </cell>
          <cell r="F3169">
            <v>26.28</v>
          </cell>
          <cell r="G3169">
            <v>312.02999999999997</v>
          </cell>
          <cell r="H3169" t="str">
            <v>PINI</v>
          </cell>
        </row>
        <row r="3170">
          <cell r="B3170">
            <v>0</v>
          </cell>
          <cell r="C3170">
            <v>0</v>
          </cell>
          <cell r="D3170">
            <v>0</v>
          </cell>
          <cell r="E3170">
            <v>0</v>
          </cell>
          <cell r="F3170">
            <v>0</v>
          </cell>
          <cell r="G3170">
            <v>0</v>
          </cell>
          <cell r="H3170" t="str">
            <v>PINI</v>
          </cell>
        </row>
        <row r="3171">
          <cell r="B3171" t="str">
            <v>16.113</v>
          </cell>
          <cell r="C3171" t="str">
            <v>Perfilados</v>
          </cell>
          <cell r="D3171">
            <v>0</v>
          </cell>
          <cell r="E3171">
            <v>0</v>
          </cell>
          <cell r="F3171">
            <v>0</v>
          </cell>
          <cell r="G3171">
            <v>0</v>
          </cell>
          <cell r="H3171" t="str">
            <v>PINI</v>
          </cell>
        </row>
        <row r="3172">
          <cell r="B3172" t="str">
            <v>16.113.000900.SER</v>
          </cell>
          <cell r="C3172" t="str">
            <v>Perfilado liso em chapa de aço galvanizado # 22, largura 38 mm x altura 19 mm, com tampa, instalação superior</v>
          </cell>
          <cell r="D3172" t="str">
            <v>m</v>
          </cell>
          <cell r="E3172">
            <v>49.73</v>
          </cell>
          <cell r="F3172">
            <v>15.89</v>
          </cell>
          <cell r="G3172">
            <v>65.61</v>
          </cell>
          <cell r="H3172" t="str">
            <v>PINI</v>
          </cell>
        </row>
        <row r="3173">
          <cell r="B3173" t="str">
            <v>16.113.000903.SER</v>
          </cell>
          <cell r="C3173" t="str">
            <v>Perfilado liso em chapa de aço galvanizado # 22, largura 38 mm x altura 19 mm, com tampa, instalação superior com bucha</v>
          </cell>
          <cell r="D3173" t="str">
            <v>m</v>
          </cell>
          <cell r="E3173">
            <v>44.1</v>
          </cell>
          <cell r="F3173">
            <v>14.78</v>
          </cell>
          <cell r="G3173">
            <v>58.89</v>
          </cell>
          <cell r="H3173" t="str">
            <v>PINI</v>
          </cell>
        </row>
        <row r="3174">
          <cell r="B3174" t="str">
            <v>16.113.000906.SER</v>
          </cell>
          <cell r="C3174" t="str">
            <v>Perfilado liso em chapa de aço galvanizado # 22, largura 38 mm x altura 19 mm, com tampa, instalação superior, inclusive conexões</v>
          </cell>
          <cell r="D3174" t="str">
            <v>m</v>
          </cell>
          <cell r="E3174">
            <v>54.09</v>
          </cell>
          <cell r="F3174">
            <v>18.84</v>
          </cell>
          <cell r="G3174">
            <v>72.930000000000007</v>
          </cell>
          <cell r="H3174" t="str">
            <v>PINI</v>
          </cell>
        </row>
        <row r="3175">
          <cell r="B3175" t="str">
            <v>16.113.000909.SER</v>
          </cell>
          <cell r="C3175" t="str">
            <v>Perfilado liso em chapa de aço galvanizado # 22, largura 38 mm x altura 19 mm, sem tampa, instalação superior</v>
          </cell>
          <cell r="D3175" t="str">
            <v>m</v>
          </cell>
          <cell r="E3175">
            <v>35.46</v>
          </cell>
          <cell r="F3175">
            <v>14.24</v>
          </cell>
          <cell r="G3175">
            <v>49.7</v>
          </cell>
          <cell r="H3175" t="str">
            <v>PINI</v>
          </cell>
        </row>
        <row r="3176">
          <cell r="B3176" t="str">
            <v>16.113.000912.SER</v>
          </cell>
          <cell r="C3176" t="str">
            <v>Perfilado liso em chapa de aço galvanizado # 22, largura 38 mm x altura 19 mm, sem tampa, instalação superior com bucha</v>
          </cell>
          <cell r="D3176" t="str">
            <v>m</v>
          </cell>
          <cell r="E3176">
            <v>29.83</v>
          </cell>
          <cell r="F3176">
            <v>13.14</v>
          </cell>
          <cell r="G3176">
            <v>42.98</v>
          </cell>
          <cell r="H3176" t="str">
            <v>PINI</v>
          </cell>
        </row>
        <row r="3177">
          <cell r="B3177" t="str">
            <v>16.113.000915.SER</v>
          </cell>
          <cell r="C3177" t="str">
            <v>Perfilado liso em chapa de aço galvanizado # 22, largura 38 mm x altura 19 mm, sem tampa, instalação superior com bucha, inclusive conexões</v>
          </cell>
          <cell r="D3177" t="str">
            <v>m</v>
          </cell>
          <cell r="E3177">
            <v>32.159999999999997</v>
          </cell>
          <cell r="F3177">
            <v>15.77</v>
          </cell>
          <cell r="G3177">
            <v>47.93</v>
          </cell>
          <cell r="H3177" t="str">
            <v>PINI</v>
          </cell>
        </row>
        <row r="3178">
          <cell r="B3178" t="str">
            <v>16.113.000918.SER</v>
          </cell>
          <cell r="C3178" t="str">
            <v>Perfilado liso em chapa de aço galvanizado # 22, largura 38 mm x altura 19 mm, sem tampa, instalação superior, inclusive conexões</v>
          </cell>
          <cell r="D3178" t="str">
            <v>m</v>
          </cell>
          <cell r="E3178">
            <v>37.78</v>
          </cell>
          <cell r="F3178">
            <v>16.87</v>
          </cell>
          <cell r="G3178">
            <v>54.66</v>
          </cell>
          <cell r="H3178" t="str">
            <v>PINI</v>
          </cell>
        </row>
        <row r="3179">
          <cell r="B3179" t="str">
            <v>16.113.000921.SER</v>
          </cell>
          <cell r="C3179" t="str">
            <v>Perfilado liso em chapa de aço galvanizado # 22, largura 38 mm x altura 38 mm, com tampa, instalação superior</v>
          </cell>
          <cell r="D3179" t="str">
            <v>m</v>
          </cell>
          <cell r="E3179">
            <v>55.46</v>
          </cell>
          <cell r="F3179">
            <v>15.89</v>
          </cell>
          <cell r="G3179">
            <v>71.349999999999994</v>
          </cell>
          <cell r="H3179" t="str">
            <v>PINI</v>
          </cell>
        </row>
        <row r="3180">
          <cell r="B3180" t="str">
            <v>16.113.000924.SER</v>
          </cell>
          <cell r="C3180" t="str">
            <v>Perfilado liso em chapa de aço galvanizado # 22, largura 38 mm x altura 38 mm, com tampa, instalação superior com bucha</v>
          </cell>
          <cell r="D3180" t="str">
            <v>m</v>
          </cell>
          <cell r="E3180">
            <v>49.84</v>
          </cell>
          <cell r="F3180">
            <v>14.78</v>
          </cell>
          <cell r="G3180">
            <v>64.62</v>
          </cell>
          <cell r="H3180" t="str">
            <v>PINI</v>
          </cell>
        </row>
        <row r="3181">
          <cell r="B3181" t="str">
            <v>16.113.000927.SER</v>
          </cell>
          <cell r="C3181" t="str">
            <v>Perfilado liso em chapa de aço galvanizado # 22, largura 38 mm x altura 38 mm, com tampa, instalação superior com bucha, inclusive conexões</v>
          </cell>
          <cell r="D3181" t="str">
            <v>m</v>
          </cell>
          <cell r="E3181">
            <v>55.02</v>
          </cell>
          <cell r="F3181">
            <v>17.739999999999998</v>
          </cell>
          <cell r="G3181">
            <v>72.760000000000005</v>
          </cell>
          <cell r="H3181" t="str">
            <v>PINI</v>
          </cell>
        </row>
        <row r="3182">
          <cell r="B3182" t="str">
            <v>16.113.000930.SER</v>
          </cell>
          <cell r="C3182" t="str">
            <v>Perfilado liso em chapa de aço galvanizado # 22, largura 38 mm x altura 38 mm, com tampa, instalação superior, inclusive conexões</v>
          </cell>
          <cell r="D3182" t="str">
            <v>m</v>
          </cell>
          <cell r="E3182">
            <v>60.64</v>
          </cell>
          <cell r="F3182">
            <v>18.84</v>
          </cell>
          <cell r="G3182">
            <v>79.489999999999995</v>
          </cell>
          <cell r="H3182" t="str">
            <v>PINI</v>
          </cell>
        </row>
        <row r="3183">
          <cell r="B3183" t="str">
            <v>16.113.000933.SER</v>
          </cell>
          <cell r="C3183" t="str">
            <v>Perfilado liso em chapa de aço galvanizado # 22, largura 38 mm x altura 38 mm, sem tampa, instalação superior</v>
          </cell>
          <cell r="D3183" t="str">
            <v>m</v>
          </cell>
          <cell r="E3183">
            <v>41.19</v>
          </cell>
          <cell r="F3183">
            <v>14.24</v>
          </cell>
          <cell r="G3183">
            <v>55.44</v>
          </cell>
          <cell r="H3183" t="str">
            <v>PINI</v>
          </cell>
        </row>
        <row r="3184">
          <cell r="B3184" t="str">
            <v>16.113.000936.SER</v>
          </cell>
          <cell r="C3184" t="str">
            <v>Perfilado liso em chapa de aço galvanizado # 22, largura 38 mm x altura 38 mm, sem tampa, instalação superior com bucha</v>
          </cell>
          <cell r="D3184" t="str">
            <v>m</v>
          </cell>
          <cell r="E3184">
            <v>35.57</v>
          </cell>
          <cell r="F3184">
            <v>13.14</v>
          </cell>
          <cell r="G3184">
            <v>48.71</v>
          </cell>
          <cell r="H3184" t="str">
            <v>PINI</v>
          </cell>
        </row>
        <row r="3185">
          <cell r="B3185" t="str">
            <v>16.113.000939.SER</v>
          </cell>
          <cell r="C3185" t="str">
            <v>Perfilado liso em chapa de aço galvanizado # 22, largura 38 mm x altura 38 mm, sem tampa, instalação superior com bucha, inclusive conexões</v>
          </cell>
          <cell r="D3185" t="str">
            <v>m</v>
          </cell>
          <cell r="E3185">
            <v>38.71</v>
          </cell>
          <cell r="F3185">
            <v>15.77</v>
          </cell>
          <cell r="G3185">
            <v>54.48</v>
          </cell>
          <cell r="H3185" t="str">
            <v>PINI</v>
          </cell>
        </row>
        <row r="3186">
          <cell r="B3186" t="str">
            <v>16.113.000942.SER</v>
          </cell>
          <cell r="C3186" t="str">
            <v>Perfilado liso em chapa de aço galvanizado # 22, largura 38 mm x altura 38 mm, sem tampa, instalação superior, inclusive conexões</v>
          </cell>
          <cell r="D3186" t="str">
            <v>m</v>
          </cell>
          <cell r="E3186">
            <v>44.34</v>
          </cell>
          <cell r="F3186">
            <v>16.87</v>
          </cell>
          <cell r="G3186">
            <v>61.21</v>
          </cell>
          <cell r="H3186" t="str">
            <v>PINI</v>
          </cell>
        </row>
        <row r="3187">
          <cell r="B3187" t="str">
            <v>16.113.000945.SER</v>
          </cell>
          <cell r="C3187" t="str">
            <v>Perfilado liso em chapa de aço galvanizado # 22, x largura 38 mm x altura 19 mm, com tampa, instalação superior com bucha, inclusive conexões</v>
          </cell>
          <cell r="D3187" t="str">
            <v>m</v>
          </cell>
          <cell r="E3187">
            <v>48.47</v>
          </cell>
          <cell r="F3187">
            <v>17.739999999999998</v>
          </cell>
          <cell r="G3187">
            <v>66.209999999999994</v>
          </cell>
          <cell r="H3187" t="str">
            <v>PINI</v>
          </cell>
        </row>
        <row r="3188">
          <cell r="B3188" t="str">
            <v>16.113.000948.SER</v>
          </cell>
          <cell r="C3188" t="str">
            <v>Perfilado perfurado em chapa de aço galvanizado # 22, largura 38 mm x altura 19 mm, com tampa, instalação superior</v>
          </cell>
          <cell r="D3188" t="str">
            <v>m</v>
          </cell>
          <cell r="E3188">
            <v>52.15</v>
          </cell>
          <cell r="F3188">
            <v>15.89</v>
          </cell>
          <cell r="G3188">
            <v>68.040000000000006</v>
          </cell>
          <cell r="H3188" t="str">
            <v>PINI</v>
          </cell>
        </row>
        <row r="3189">
          <cell r="B3189" t="str">
            <v>16.113.000951.SER</v>
          </cell>
          <cell r="C3189" t="str">
            <v>Perfilado perfurado em chapa de aço galvanizado # 22, largura 38 mm x altura 19 mm, com tampa, instalação superior com bucha</v>
          </cell>
          <cell r="D3189" t="str">
            <v>m</v>
          </cell>
          <cell r="E3189">
            <v>48.85</v>
          </cell>
          <cell r="F3189">
            <v>14.78</v>
          </cell>
          <cell r="G3189">
            <v>63.63</v>
          </cell>
          <cell r="H3189" t="str">
            <v>PINI</v>
          </cell>
        </row>
        <row r="3190">
          <cell r="B3190" t="str">
            <v>16.113.000954.SER</v>
          </cell>
          <cell r="C3190" t="str">
            <v>Perfilado perfurado em chapa de aço galvanizado # 22, largura 38 mm x altura 19 mm, com tampa, instalação superior com bucha, inclusive conexões</v>
          </cell>
          <cell r="D3190" t="str">
            <v>m</v>
          </cell>
          <cell r="E3190">
            <v>53.56</v>
          </cell>
          <cell r="F3190">
            <v>17.739999999999998</v>
          </cell>
          <cell r="G3190">
            <v>71.3</v>
          </cell>
          <cell r="H3190" t="str">
            <v>PINI</v>
          </cell>
        </row>
        <row r="3191">
          <cell r="B3191" t="str">
            <v>16.113.000957.SER</v>
          </cell>
          <cell r="C3191" t="str">
            <v>Perfilado perfurado em chapa de aço galvanizado # 22, largura 38 mm x altura 19 mm, com tampa, instalação superior, inclusive conexões</v>
          </cell>
          <cell r="D3191" t="str">
            <v>m</v>
          </cell>
          <cell r="E3191">
            <v>56.86</v>
          </cell>
          <cell r="F3191">
            <v>18.84</v>
          </cell>
          <cell r="G3191">
            <v>75.709999999999994</v>
          </cell>
          <cell r="H3191" t="str">
            <v>PINI</v>
          </cell>
        </row>
        <row r="3192">
          <cell r="B3192" t="str">
            <v>16.113.000960.SER</v>
          </cell>
          <cell r="C3192" t="str">
            <v>Perfilado perfurado em chapa de aço galvanizado # 22, largura 38 mm x altura 19 mm, sem tampa, instalação superior</v>
          </cell>
          <cell r="D3192" t="str">
            <v>m</v>
          </cell>
          <cell r="E3192">
            <v>37.89</v>
          </cell>
          <cell r="F3192">
            <v>14.24</v>
          </cell>
          <cell r="G3192">
            <v>52.13</v>
          </cell>
          <cell r="H3192" t="str">
            <v>PINI</v>
          </cell>
        </row>
        <row r="3193">
          <cell r="B3193" t="str">
            <v>16.113.000963.SER</v>
          </cell>
          <cell r="C3193" t="str">
            <v>Perfilado perfurado em chapa de aço galvanizado # 22, largura 38 mm x altura 19 mm, sem tampa, instalação superior com bucha</v>
          </cell>
          <cell r="D3193" t="str">
            <v>m</v>
          </cell>
          <cell r="E3193">
            <v>32.26</v>
          </cell>
          <cell r="F3193">
            <v>13.14</v>
          </cell>
          <cell r="G3193">
            <v>45.4</v>
          </cell>
          <cell r="H3193" t="str">
            <v>PINI</v>
          </cell>
        </row>
        <row r="3194">
          <cell r="B3194" t="str">
            <v>16.113.000966.SER</v>
          </cell>
          <cell r="C3194" t="str">
            <v>Perfilado perfurado em chapa de aço galvanizado # 22, largura 38 mm x altura 19 mm, sem tampa, instalação superior com bucha, inclusive conexões</v>
          </cell>
          <cell r="D3194" t="str">
            <v>m</v>
          </cell>
          <cell r="E3194">
            <v>34.93</v>
          </cell>
          <cell r="F3194">
            <v>15.77</v>
          </cell>
          <cell r="G3194">
            <v>50.7</v>
          </cell>
          <cell r="H3194" t="str">
            <v>PINI</v>
          </cell>
        </row>
        <row r="3195">
          <cell r="B3195" t="str">
            <v>16.113.000969.SER</v>
          </cell>
          <cell r="C3195" t="str">
            <v>Perfilado perfurado em chapa de aço galvanizado # 22, largura 38 mm x altura 19 mm, sem tampa, instalação superior, inclusive conexões</v>
          </cell>
          <cell r="D3195" t="str">
            <v>m</v>
          </cell>
          <cell r="E3195">
            <v>40.56</v>
          </cell>
          <cell r="F3195">
            <v>16.87</v>
          </cell>
          <cell r="G3195">
            <v>57.43</v>
          </cell>
          <cell r="H3195" t="str">
            <v>PINI</v>
          </cell>
        </row>
        <row r="3196">
          <cell r="B3196" t="str">
            <v>16.113.000972.SER</v>
          </cell>
          <cell r="C3196" t="str">
            <v>Perfilado perfurado em chapa de aço galvanizado # 22, largura 38 mm x altura 38 mm, com tampa, instalação superior</v>
          </cell>
          <cell r="D3196" t="str">
            <v>m</v>
          </cell>
          <cell r="E3196">
            <v>52</v>
          </cell>
          <cell r="F3196">
            <v>15.89</v>
          </cell>
          <cell r="G3196">
            <v>67.88</v>
          </cell>
          <cell r="H3196" t="str">
            <v>PINI</v>
          </cell>
        </row>
        <row r="3197">
          <cell r="B3197" t="str">
            <v>16.113.000975.SER</v>
          </cell>
          <cell r="C3197" t="str">
            <v>Perfilado perfurado em chapa de aço galvanizado # 22, largura 38 mm x altura 38 mm, com tampa, instalação superior com bucha</v>
          </cell>
          <cell r="D3197" t="str">
            <v>m</v>
          </cell>
          <cell r="E3197">
            <v>52.15</v>
          </cell>
          <cell r="F3197">
            <v>14.78</v>
          </cell>
          <cell r="G3197">
            <v>66.94</v>
          </cell>
          <cell r="H3197" t="str">
            <v>PINI</v>
          </cell>
        </row>
        <row r="3198">
          <cell r="B3198" t="str">
            <v>16.113.000978.SER</v>
          </cell>
          <cell r="C3198" t="str">
            <v>Perfilado perfurado em chapa de aço galvanizado # 22, largura 38 mm x altura 38 mm, com tampa, instalação superior com bucha, inclusive conexões</v>
          </cell>
          <cell r="D3198" t="str">
            <v>m</v>
          </cell>
          <cell r="E3198">
            <v>57.34</v>
          </cell>
          <cell r="F3198">
            <v>17.739999999999998</v>
          </cell>
          <cell r="G3198">
            <v>75.08</v>
          </cell>
          <cell r="H3198" t="str">
            <v>PINI</v>
          </cell>
        </row>
        <row r="3199">
          <cell r="B3199" t="str">
            <v>16.113.000981.SER</v>
          </cell>
          <cell r="C3199" t="str">
            <v>Perfilado perfurado em chapa de aço galvanizado # 22, largura 38 mm x altura 38 mm, com tampa, instalação superior, inclusive conexões</v>
          </cell>
          <cell r="D3199" t="str">
            <v>m</v>
          </cell>
          <cell r="E3199">
            <v>56.68</v>
          </cell>
          <cell r="F3199">
            <v>18.84</v>
          </cell>
          <cell r="G3199">
            <v>75.53</v>
          </cell>
          <cell r="H3199" t="str">
            <v>PINI</v>
          </cell>
        </row>
        <row r="3200">
          <cell r="B3200" t="str">
            <v>16.113.000984.SER</v>
          </cell>
          <cell r="C3200" t="str">
            <v>Perfilado perfurado em chapa de aço galvanizado # 22, largura 38 mm x altura 38 mm, sem tampa, instalação superior</v>
          </cell>
          <cell r="D3200" t="str">
            <v>m</v>
          </cell>
          <cell r="E3200">
            <v>37.729999999999997</v>
          </cell>
          <cell r="F3200">
            <v>14.24</v>
          </cell>
          <cell r="G3200">
            <v>51.97</v>
          </cell>
          <cell r="H3200" t="str">
            <v>PINI</v>
          </cell>
        </row>
        <row r="3201">
          <cell r="B3201" t="str">
            <v>16.113.000987.SER</v>
          </cell>
          <cell r="C3201" t="str">
            <v>Perfilado perfurado em chapa de aço galvanizado # 22, largura 38 mm x altura 38 mm, sem tampa, instalação superior com bucha</v>
          </cell>
          <cell r="D3201" t="str">
            <v>m</v>
          </cell>
          <cell r="E3201">
            <v>35.57</v>
          </cell>
          <cell r="F3201">
            <v>13.14</v>
          </cell>
          <cell r="G3201">
            <v>48.71</v>
          </cell>
          <cell r="H3201" t="str">
            <v>PINI</v>
          </cell>
        </row>
        <row r="3202">
          <cell r="B3202" t="str">
            <v>16.113.000990.SER</v>
          </cell>
          <cell r="C3202" t="str">
            <v>Perfilado perfurado em chapa de aço galvanizado # 22, largura 38 mm x altura 38 mm, sem tampa, instalação superior com bucha, inclusive conexões</v>
          </cell>
          <cell r="D3202" t="str">
            <v>m</v>
          </cell>
          <cell r="E3202">
            <v>38.71</v>
          </cell>
          <cell r="F3202">
            <v>15.77</v>
          </cell>
          <cell r="G3202">
            <v>54.48</v>
          </cell>
          <cell r="H3202" t="str">
            <v>PINI</v>
          </cell>
        </row>
        <row r="3203">
          <cell r="B3203" t="str">
            <v>16.113.000993.SER</v>
          </cell>
          <cell r="C3203" t="str">
            <v>Perfilado perfurado em chapa de aço galvanizado # 22, largura 38 mm x altura 38 mm, sem tampa, instalação superior, inclusive conexões</v>
          </cell>
          <cell r="D3203" t="str">
            <v>m</v>
          </cell>
          <cell r="E3203">
            <v>40.380000000000003</v>
          </cell>
          <cell r="F3203">
            <v>16.87</v>
          </cell>
          <cell r="G3203">
            <v>57.25</v>
          </cell>
          <cell r="H3203" t="str">
            <v>PINI</v>
          </cell>
        </row>
        <row r="3204">
          <cell r="B3204">
            <v>0</v>
          </cell>
          <cell r="C3204">
            <v>0</v>
          </cell>
          <cell r="D3204">
            <v>0</v>
          </cell>
          <cell r="E3204">
            <v>0</v>
          </cell>
          <cell r="F3204">
            <v>0</v>
          </cell>
          <cell r="G3204">
            <v>0</v>
          </cell>
          <cell r="H3204" t="str">
            <v>PINI</v>
          </cell>
        </row>
        <row r="3205">
          <cell r="B3205" t="str">
            <v>16.115</v>
          </cell>
          <cell r="C3205" t="str">
            <v>Caixas de passagem em aço</v>
          </cell>
          <cell r="D3205">
            <v>0</v>
          </cell>
          <cell r="E3205">
            <v>0</v>
          </cell>
          <cell r="F3205">
            <v>0</v>
          </cell>
          <cell r="G3205">
            <v>0</v>
          </cell>
          <cell r="H3205" t="str">
            <v>PINI</v>
          </cell>
        </row>
        <row r="3206">
          <cell r="B3206" t="str">
            <v>16.115.000010.SER</v>
          </cell>
          <cell r="C3206" t="str">
            <v>Caixa de ligação estampada em chapa de aço, retangular 4 x 2"</v>
          </cell>
          <cell r="D3206" t="str">
            <v>un</v>
          </cell>
          <cell r="E3206">
            <v>3.57</v>
          </cell>
          <cell r="F3206">
            <v>4.93</v>
          </cell>
          <cell r="G3206">
            <v>8.5</v>
          </cell>
          <cell r="H3206" t="str">
            <v>PINI</v>
          </cell>
        </row>
        <row r="3207">
          <cell r="B3207" t="str">
            <v>16.115.000011.SER</v>
          </cell>
          <cell r="C3207" t="str">
            <v>Caixa de ligação estampada em chapa de aço, quadrada 4 x 4"</v>
          </cell>
          <cell r="D3207" t="str">
            <v>un</v>
          </cell>
          <cell r="E3207">
            <v>8.0500000000000007</v>
          </cell>
          <cell r="F3207">
            <v>4.93</v>
          </cell>
          <cell r="G3207">
            <v>12.98</v>
          </cell>
          <cell r="H3207" t="str">
            <v>PINI</v>
          </cell>
        </row>
        <row r="3208">
          <cell r="B3208" t="str">
            <v>16.115.000012.SER</v>
          </cell>
          <cell r="C3208" t="str">
            <v>Caixa de ligação estampada em chapa de aço, octogonal com fundo móvel 3 x 3"</v>
          </cell>
          <cell r="D3208" t="str">
            <v>un</v>
          </cell>
          <cell r="E3208">
            <v>8.4700000000000006</v>
          </cell>
          <cell r="F3208">
            <v>4.93</v>
          </cell>
          <cell r="G3208">
            <v>13.4</v>
          </cell>
          <cell r="H3208" t="str">
            <v>PINI</v>
          </cell>
        </row>
        <row r="3209">
          <cell r="B3209" t="str">
            <v>16.115.000013.SER</v>
          </cell>
          <cell r="C3209" t="str">
            <v>Caixa de ligação estampada em chapa de aço, octogonal 3 x 3"</v>
          </cell>
          <cell r="D3209" t="str">
            <v>un</v>
          </cell>
          <cell r="E3209">
            <v>3.83</v>
          </cell>
          <cell r="F3209">
            <v>4.93</v>
          </cell>
          <cell r="G3209">
            <v>8.76</v>
          </cell>
          <cell r="H3209" t="str">
            <v>PINI</v>
          </cell>
        </row>
        <row r="3210">
          <cell r="B3210" t="str">
            <v>16.115.000030.SER</v>
          </cell>
          <cell r="C3210" t="str">
            <v>Caixa de passagem em chapa de aço para duto de piso, 1 nível 25 x 140 mm</v>
          </cell>
          <cell r="D3210" t="str">
            <v>un</v>
          </cell>
          <cell r="E3210">
            <v>228.22</v>
          </cell>
          <cell r="F3210">
            <v>49.28</v>
          </cell>
          <cell r="G3210">
            <v>277.5</v>
          </cell>
          <cell r="H3210" t="str">
            <v>PINI</v>
          </cell>
        </row>
        <row r="3211">
          <cell r="B3211" t="str">
            <v>16.115.000031.SER</v>
          </cell>
          <cell r="C3211" t="str">
            <v>Caixa de passagem em chapa de aço para duto de piso, 1 nível 25 x 70 mm</v>
          </cell>
          <cell r="D3211" t="str">
            <v>un</v>
          </cell>
          <cell r="E3211">
            <v>125.93</v>
          </cell>
          <cell r="F3211">
            <v>49.28</v>
          </cell>
          <cell r="G3211">
            <v>175.21</v>
          </cell>
          <cell r="H3211" t="str">
            <v>PINI</v>
          </cell>
        </row>
        <row r="3212">
          <cell r="B3212" t="str">
            <v>16.115.000032.SER</v>
          </cell>
          <cell r="C3212" t="str">
            <v>Caixa de passagem em chapa de aço para duto de piso, 2 níveis 25 x 140 mm</v>
          </cell>
          <cell r="D3212" t="str">
            <v>un</v>
          </cell>
          <cell r="E3212">
            <v>357.97</v>
          </cell>
          <cell r="F3212">
            <v>49.28</v>
          </cell>
          <cell r="G3212">
            <v>407.25</v>
          </cell>
          <cell r="H3212" t="str">
            <v>PINI</v>
          </cell>
        </row>
        <row r="3213">
          <cell r="B3213" t="str">
            <v>16.115.000050.SER</v>
          </cell>
          <cell r="C3213" t="str">
            <v>Caixa de passagem em chapa de aço com tampa parafusada 102 x 102 x 82 mm</v>
          </cell>
          <cell r="D3213" t="str">
            <v>un</v>
          </cell>
          <cell r="E3213">
            <v>49.65</v>
          </cell>
          <cell r="F3213">
            <v>13.14</v>
          </cell>
          <cell r="G3213">
            <v>62.79</v>
          </cell>
          <cell r="H3213" t="str">
            <v>PINI</v>
          </cell>
        </row>
        <row r="3214">
          <cell r="B3214" t="str">
            <v>16.115.000051.SER</v>
          </cell>
          <cell r="C3214" t="str">
            <v>Caixa de passagem em chapa de aço com tampa parafusada 152 x 152 x 82 mm</v>
          </cell>
          <cell r="D3214" t="str">
            <v>un</v>
          </cell>
          <cell r="E3214">
            <v>71.63</v>
          </cell>
          <cell r="F3214">
            <v>23</v>
          </cell>
          <cell r="G3214">
            <v>94.63</v>
          </cell>
          <cell r="H3214" t="str">
            <v>PINI</v>
          </cell>
        </row>
        <row r="3215">
          <cell r="B3215" t="str">
            <v>16.115.000052.SER</v>
          </cell>
          <cell r="C3215" t="str">
            <v>Caixa de passagem em chapa de aço com tampa parafusada 202 x 202 x 102 mm</v>
          </cell>
          <cell r="D3215" t="str">
            <v>un</v>
          </cell>
          <cell r="E3215">
            <v>102.7</v>
          </cell>
          <cell r="F3215">
            <v>41.07</v>
          </cell>
          <cell r="G3215">
            <v>143.77000000000001</v>
          </cell>
          <cell r="H3215" t="str">
            <v>PINI</v>
          </cell>
        </row>
        <row r="3216">
          <cell r="B3216" t="str">
            <v>16.115.000053.SER</v>
          </cell>
          <cell r="C3216" t="str">
            <v>Caixa de passagem em chapa de aço com tampa parafusada 252 x 252 x 102 mm</v>
          </cell>
          <cell r="D3216" t="str">
            <v>un</v>
          </cell>
          <cell r="E3216">
            <v>155.47999999999999</v>
          </cell>
          <cell r="F3216">
            <v>42.71</v>
          </cell>
          <cell r="G3216">
            <v>198.19</v>
          </cell>
          <cell r="H3216" t="str">
            <v>PINI</v>
          </cell>
        </row>
        <row r="3217">
          <cell r="B3217" t="str">
            <v>16.115.000054.SER</v>
          </cell>
          <cell r="C3217" t="str">
            <v>Caixa de passagem em chapa de aço com tampa parafusada 302 x 302 x 122 mm</v>
          </cell>
          <cell r="D3217" t="str">
            <v>un</v>
          </cell>
          <cell r="E3217">
            <v>217.98</v>
          </cell>
          <cell r="F3217">
            <v>49.28</v>
          </cell>
          <cell r="G3217">
            <v>267.26</v>
          </cell>
          <cell r="H3217" t="str">
            <v>PINI</v>
          </cell>
        </row>
        <row r="3218">
          <cell r="B3218" t="str">
            <v>16.115.000055.SER</v>
          </cell>
          <cell r="C3218" t="str">
            <v>Caixa de passagem em chapa de aço com tampa parafusada 352 x 352 x 122 mm</v>
          </cell>
          <cell r="D3218" t="str">
            <v>un</v>
          </cell>
          <cell r="E3218">
            <v>233.96</v>
          </cell>
          <cell r="F3218">
            <v>49.28</v>
          </cell>
          <cell r="G3218">
            <v>283.24</v>
          </cell>
          <cell r="H3218" t="str">
            <v>PINI</v>
          </cell>
        </row>
        <row r="3219">
          <cell r="B3219" t="str">
            <v>16.115.000056.SER</v>
          </cell>
          <cell r="C3219" t="str">
            <v>Caixa de passagem em chapa de aço com tampa parafusada 402 x 402 x 152 mm</v>
          </cell>
          <cell r="D3219" t="str">
            <v>un</v>
          </cell>
          <cell r="E3219">
            <v>358</v>
          </cell>
          <cell r="F3219">
            <v>65.709999999999994</v>
          </cell>
          <cell r="G3219">
            <v>423.71</v>
          </cell>
          <cell r="H3219" t="str">
            <v>PINI</v>
          </cell>
        </row>
        <row r="3220">
          <cell r="B3220" t="str">
            <v>16.115.000057.SER</v>
          </cell>
          <cell r="C3220" t="str">
            <v>Caixa de passagem em chapa de aço com tampa parafusada 452 x 452 x 152 mm</v>
          </cell>
          <cell r="D3220" t="str">
            <v>un</v>
          </cell>
          <cell r="E3220">
            <v>397.1</v>
          </cell>
          <cell r="F3220">
            <v>65.709999999999994</v>
          </cell>
          <cell r="G3220">
            <v>462.81</v>
          </cell>
          <cell r="H3220" t="str">
            <v>PINI</v>
          </cell>
        </row>
        <row r="3221">
          <cell r="B3221" t="str">
            <v>16.115.000058.SER</v>
          </cell>
          <cell r="C3221" t="str">
            <v>Caixa de passagem em chapa de aço com tampa parafusada 502 x 502 x 152 mm</v>
          </cell>
          <cell r="D3221" t="str">
            <v>un</v>
          </cell>
          <cell r="E3221">
            <v>557.95000000000005</v>
          </cell>
          <cell r="F3221">
            <v>65.709999999999994</v>
          </cell>
          <cell r="G3221">
            <v>623.66</v>
          </cell>
          <cell r="H3221" t="str">
            <v>PINI</v>
          </cell>
        </row>
        <row r="3222">
          <cell r="B3222">
            <v>0</v>
          </cell>
          <cell r="C3222">
            <v>0</v>
          </cell>
          <cell r="D3222">
            <v>0</v>
          </cell>
          <cell r="E3222">
            <v>0</v>
          </cell>
          <cell r="F3222">
            <v>0</v>
          </cell>
          <cell r="G3222">
            <v>0</v>
          </cell>
          <cell r="H3222" t="str">
            <v>PINI</v>
          </cell>
        </row>
        <row r="3223">
          <cell r="B3223" t="str">
            <v>16.115</v>
          </cell>
          <cell r="C3223" t="str">
            <v>Conduletes de alumínio</v>
          </cell>
          <cell r="D3223">
            <v>0</v>
          </cell>
          <cell r="E3223">
            <v>0</v>
          </cell>
          <cell r="F3223">
            <v>0</v>
          </cell>
          <cell r="G3223">
            <v>0</v>
          </cell>
          <cell r="H3223" t="str">
            <v>PINI</v>
          </cell>
        </row>
        <row r="3224">
          <cell r="B3224" t="str">
            <v>16.115.000070.SER</v>
          </cell>
          <cell r="C3224" t="str">
            <v>Condulete em liga de alumínio fundido tipo "C" Ø 3/4"</v>
          </cell>
          <cell r="D3224" t="str">
            <v>un</v>
          </cell>
          <cell r="E3224">
            <v>28.92</v>
          </cell>
          <cell r="F3224">
            <v>16.43</v>
          </cell>
          <cell r="G3224">
            <v>45.35</v>
          </cell>
          <cell r="H3224" t="str">
            <v>PINI</v>
          </cell>
        </row>
        <row r="3225">
          <cell r="B3225" t="str">
            <v>16.115.000071.SER</v>
          </cell>
          <cell r="C3225" t="str">
            <v>Condulete em liga de alumínio fundido tipo "C" Ø 1"</v>
          </cell>
          <cell r="D3225" t="str">
            <v>un</v>
          </cell>
          <cell r="E3225">
            <v>42.58</v>
          </cell>
          <cell r="F3225">
            <v>16.43</v>
          </cell>
          <cell r="G3225">
            <v>59.01</v>
          </cell>
          <cell r="H3225" t="str">
            <v>PINI</v>
          </cell>
        </row>
        <row r="3226">
          <cell r="B3226" t="str">
            <v>16.115.000072.SER</v>
          </cell>
          <cell r="C3226" t="str">
            <v>Condulete em liga de alumínio fundido tipo "C" Ø 1 1/4"</v>
          </cell>
          <cell r="D3226" t="str">
            <v>un</v>
          </cell>
          <cell r="E3226">
            <v>76.489999999999995</v>
          </cell>
          <cell r="F3226">
            <v>16.43</v>
          </cell>
          <cell r="G3226">
            <v>92.92</v>
          </cell>
          <cell r="H3226" t="str">
            <v>PINI</v>
          </cell>
        </row>
        <row r="3227">
          <cell r="B3227" t="str">
            <v>16.115.000073.SER</v>
          </cell>
          <cell r="C3227" t="str">
            <v>Condulete em liga de alumínio fundido tipo "C" Ø 1 1/2"</v>
          </cell>
          <cell r="D3227" t="str">
            <v>un</v>
          </cell>
          <cell r="E3227">
            <v>93.21</v>
          </cell>
          <cell r="F3227">
            <v>16.43</v>
          </cell>
          <cell r="G3227">
            <v>109.64</v>
          </cell>
          <cell r="H3227" t="str">
            <v>PINI</v>
          </cell>
        </row>
        <row r="3228">
          <cell r="B3228" t="str">
            <v>16.115.000074.SER</v>
          </cell>
          <cell r="C3228" t="str">
            <v>Condulete em liga de alumínio fundido tipo "C" Ø 2"</v>
          </cell>
          <cell r="D3228" t="str">
            <v>un</v>
          </cell>
          <cell r="E3228">
            <v>128.56</v>
          </cell>
          <cell r="F3228">
            <v>16.43</v>
          </cell>
          <cell r="G3228">
            <v>144.99</v>
          </cell>
          <cell r="H3228" t="str">
            <v>PINI</v>
          </cell>
        </row>
        <row r="3229">
          <cell r="B3229" t="str">
            <v>16.115.000075.SER</v>
          </cell>
          <cell r="C3229" t="str">
            <v>Condulete em liga de alumínio fundido tipo "C" Ø 2 1/2"</v>
          </cell>
          <cell r="D3229" t="str">
            <v>un</v>
          </cell>
          <cell r="E3229">
            <v>313.8</v>
          </cell>
          <cell r="F3229">
            <v>16.43</v>
          </cell>
          <cell r="G3229">
            <v>330.23</v>
          </cell>
          <cell r="H3229" t="str">
            <v>PINI</v>
          </cell>
        </row>
        <row r="3230">
          <cell r="B3230" t="str">
            <v>16.115.000076.SER</v>
          </cell>
          <cell r="C3230" t="str">
            <v>Condulete em liga de alumínio fundido tipo "C" Ø 3"</v>
          </cell>
          <cell r="D3230" t="str">
            <v>un</v>
          </cell>
          <cell r="E3230">
            <v>445.78</v>
          </cell>
          <cell r="F3230">
            <v>16.43</v>
          </cell>
          <cell r="G3230">
            <v>462.21</v>
          </cell>
          <cell r="H3230" t="str">
            <v>PINI</v>
          </cell>
        </row>
        <row r="3231">
          <cell r="B3231" t="str">
            <v>16.115.000077.SER</v>
          </cell>
          <cell r="C3231" t="str">
            <v>Condulete em liga de alumínio fundido tipo "C" Ø 3 1/2"</v>
          </cell>
          <cell r="D3231" t="str">
            <v>un</v>
          </cell>
          <cell r="E3231">
            <v>787.38</v>
          </cell>
          <cell r="F3231">
            <v>16.43</v>
          </cell>
          <cell r="G3231">
            <v>803.81</v>
          </cell>
          <cell r="H3231" t="str">
            <v>PINI</v>
          </cell>
        </row>
        <row r="3232">
          <cell r="B3232" t="str">
            <v>16.115.000078.SER</v>
          </cell>
          <cell r="C3232" t="str">
            <v>Condulete em liga de alumínio fundido tipo "C" Ø 4"</v>
          </cell>
          <cell r="D3232" t="str">
            <v>un</v>
          </cell>
          <cell r="E3232">
            <v>787.39</v>
          </cell>
          <cell r="F3232">
            <v>16.43</v>
          </cell>
          <cell r="G3232">
            <v>803.82</v>
          </cell>
          <cell r="H3232" t="str">
            <v>PINI</v>
          </cell>
        </row>
        <row r="3233">
          <cell r="B3233" t="str">
            <v>16.115.000080.SER</v>
          </cell>
          <cell r="C3233" t="str">
            <v>Condulete em liga de alumínio fundido tipo "E" Ø 3/4"</v>
          </cell>
          <cell r="D3233" t="str">
            <v>un</v>
          </cell>
          <cell r="E3233">
            <v>34.549999999999997</v>
          </cell>
          <cell r="F3233">
            <v>16.43</v>
          </cell>
          <cell r="G3233">
            <v>50.98</v>
          </cell>
          <cell r="H3233" t="str">
            <v>PINI</v>
          </cell>
        </row>
        <row r="3234">
          <cell r="B3234" t="str">
            <v>16.115.000081.SER</v>
          </cell>
          <cell r="C3234" t="str">
            <v>Condulete em liga de alumínio fundido tipo "E" Ø 1"</v>
          </cell>
          <cell r="D3234" t="str">
            <v>un</v>
          </cell>
          <cell r="E3234">
            <v>42.61</v>
          </cell>
          <cell r="F3234">
            <v>16.43</v>
          </cell>
          <cell r="G3234">
            <v>59.04</v>
          </cell>
          <cell r="H3234" t="str">
            <v>PINI</v>
          </cell>
        </row>
        <row r="3235">
          <cell r="B3235" t="str">
            <v>16.115.000082.SER</v>
          </cell>
          <cell r="C3235" t="str">
            <v>Condulete em liga de alumínio fundido tipo "E" Ø 1 1/4"</v>
          </cell>
          <cell r="D3235" t="str">
            <v>un</v>
          </cell>
          <cell r="E3235">
            <v>82.79</v>
          </cell>
          <cell r="F3235">
            <v>16.43</v>
          </cell>
          <cell r="G3235">
            <v>99.22</v>
          </cell>
          <cell r="H3235" t="str">
            <v>PINI</v>
          </cell>
        </row>
        <row r="3236">
          <cell r="B3236" t="str">
            <v>16.115.000083.SER</v>
          </cell>
          <cell r="C3236" t="str">
            <v>Condulete em liga de alumínio fundido tipo "E" Ø 1 1/2"</v>
          </cell>
          <cell r="D3236" t="str">
            <v>un</v>
          </cell>
          <cell r="E3236">
            <v>91.28</v>
          </cell>
          <cell r="F3236">
            <v>16.43</v>
          </cell>
          <cell r="G3236">
            <v>107.71</v>
          </cell>
          <cell r="H3236" t="str">
            <v>PINI</v>
          </cell>
        </row>
        <row r="3237">
          <cell r="B3237" t="str">
            <v>16.115.000084.SER</v>
          </cell>
          <cell r="C3237" t="str">
            <v>Condulete em liga de alumínio fundido tipo "E" Ø 2"</v>
          </cell>
          <cell r="D3237" t="str">
            <v>un</v>
          </cell>
          <cell r="E3237">
            <v>139.21</v>
          </cell>
          <cell r="F3237">
            <v>16.43</v>
          </cell>
          <cell r="G3237">
            <v>155.63999999999999</v>
          </cell>
          <cell r="H3237" t="str">
            <v>PINI</v>
          </cell>
        </row>
        <row r="3238">
          <cell r="B3238" t="str">
            <v>16.115.000085.SER</v>
          </cell>
          <cell r="C3238" t="str">
            <v>Condulete em liga de alumínio fundido tipo "E" Ø 2 1/2"</v>
          </cell>
          <cell r="D3238" t="str">
            <v>un</v>
          </cell>
          <cell r="E3238">
            <v>277.66000000000003</v>
          </cell>
          <cell r="F3238">
            <v>16.43</v>
          </cell>
          <cell r="G3238">
            <v>294.08999999999997</v>
          </cell>
          <cell r="H3238" t="str">
            <v>PINI</v>
          </cell>
        </row>
        <row r="3239">
          <cell r="B3239" t="str">
            <v>16.115.000086.SER</v>
          </cell>
          <cell r="C3239" t="str">
            <v>Condulete em liga de alumínio fundido tipo "E" Ø 3"</v>
          </cell>
          <cell r="D3239" t="str">
            <v>un</v>
          </cell>
          <cell r="E3239">
            <v>388.73</v>
          </cell>
          <cell r="F3239">
            <v>16.43</v>
          </cell>
          <cell r="G3239">
            <v>405.16</v>
          </cell>
          <cell r="H3239" t="str">
            <v>PINI</v>
          </cell>
        </row>
        <row r="3240">
          <cell r="B3240" t="str">
            <v>16.115.000087.SER</v>
          </cell>
          <cell r="C3240" t="str">
            <v>Condulete em liga de alumínio fundido tipo "E" Ø 3 1/2"</v>
          </cell>
          <cell r="D3240" t="str">
            <v>un</v>
          </cell>
          <cell r="E3240">
            <v>712.35</v>
          </cell>
          <cell r="F3240">
            <v>16.43</v>
          </cell>
          <cell r="G3240">
            <v>728.78</v>
          </cell>
          <cell r="H3240" t="str">
            <v>PINI</v>
          </cell>
        </row>
        <row r="3241">
          <cell r="B3241" t="str">
            <v>16.115.000088.SER</v>
          </cell>
          <cell r="C3241" t="str">
            <v>Condulete em liga de alumínio fundido tipo "E" Ø 4"</v>
          </cell>
          <cell r="D3241" t="str">
            <v>un</v>
          </cell>
          <cell r="E3241">
            <v>712.36</v>
          </cell>
          <cell r="F3241">
            <v>16.43</v>
          </cell>
          <cell r="G3241">
            <v>728.79</v>
          </cell>
          <cell r="H3241" t="str">
            <v>PINI</v>
          </cell>
        </row>
        <row r="3242">
          <cell r="B3242" t="str">
            <v>16.115.000090.SER</v>
          </cell>
          <cell r="C3242" t="str">
            <v>Condulete em liga de alumínio fundido tipo "LL" Ø 3/4"</v>
          </cell>
          <cell r="D3242" t="str">
            <v>un</v>
          </cell>
          <cell r="E3242">
            <v>28.68</v>
          </cell>
          <cell r="F3242">
            <v>16.43</v>
          </cell>
          <cell r="G3242">
            <v>45.11</v>
          </cell>
          <cell r="H3242" t="str">
            <v>PINI</v>
          </cell>
        </row>
        <row r="3243">
          <cell r="B3243" t="str">
            <v>16.115.000091.SER</v>
          </cell>
          <cell r="C3243" t="str">
            <v>Condulete em liga de alumínio fundido tipo "LL" Ø 1"</v>
          </cell>
          <cell r="D3243" t="str">
            <v>un</v>
          </cell>
          <cell r="E3243">
            <v>45.65</v>
          </cell>
          <cell r="F3243">
            <v>16.43</v>
          </cell>
          <cell r="G3243">
            <v>62.08</v>
          </cell>
          <cell r="H3243" t="str">
            <v>PINI</v>
          </cell>
        </row>
        <row r="3244">
          <cell r="B3244" t="str">
            <v>16.115.000092.SER</v>
          </cell>
          <cell r="C3244" t="str">
            <v>Condulete em liga de alumínio fundido tipo "LL" Ø 1 1/4"</v>
          </cell>
          <cell r="D3244" t="str">
            <v>un</v>
          </cell>
          <cell r="E3244">
            <v>74.180000000000007</v>
          </cell>
          <cell r="F3244">
            <v>16.43</v>
          </cell>
          <cell r="G3244">
            <v>90.61</v>
          </cell>
          <cell r="H3244" t="str">
            <v>PINI</v>
          </cell>
        </row>
        <row r="3245">
          <cell r="B3245" t="str">
            <v>16.115.000093.SER</v>
          </cell>
          <cell r="C3245" t="str">
            <v>Condulete em liga de alumínio fundido tipo "LL" Ø 1 1/2"</v>
          </cell>
          <cell r="D3245" t="str">
            <v>un</v>
          </cell>
          <cell r="E3245">
            <v>96.39</v>
          </cell>
          <cell r="F3245">
            <v>16.43</v>
          </cell>
          <cell r="G3245">
            <v>112.82</v>
          </cell>
          <cell r="H3245" t="str">
            <v>PINI</v>
          </cell>
        </row>
        <row r="3246">
          <cell r="B3246" t="str">
            <v>16.115.000094.SER</v>
          </cell>
          <cell r="C3246" t="str">
            <v>Condulete em liga de alumínio fundido tipo "LL" Ø 2"</v>
          </cell>
          <cell r="D3246" t="str">
            <v>un</v>
          </cell>
          <cell r="E3246">
            <v>151.28</v>
          </cell>
          <cell r="F3246">
            <v>16.43</v>
          </cell>
          <cell r="G3246">
            <v>167.71</v>
          </cell>
          <cell r="H3246" t="str">
            <v>PINI</v>
          </cell>
        </row>
        <row r="3247">
          <cell r="B3247" t="str">
            <v>16.115.000095.SER</v>
          </cell>
          <cell r="C3247" t="str">
            <v>Condulete em liga de alumínio fundido tipo "LL" Ø 2 1/2"</v>
          </cell>
          <cell r="D3247" t="str">
            <v>un</v>
          </cell>
          <cell r="E3247">
            <v>324.94</v>
          </cell>
          <cell r="F3247">
            <v>16.43</v>
          </cell>
          <cell r="G3247">
            <v>341.37</v>
          </cell>
          <cell r="H3247" t="str">
            <v>PINI</v>
          </cell>
        </row>
        <row r="3248">
          <cell r="B3248" t="str">
            <v>16.115.000096.SER</v>
          </cell>
          <cell r="C3248" t="str">
            <v>Condulete em liga de alumínio fundido tipo "LL" Ø 3"</v>
          </cell>
          <cell r="D3248" t="str">
            <v>un</v>
          </cell>
          <cell r="E3248">
            <v>427.95</v>
          </cell>
          <cell r="F3248">
            <v>16.43</v>
          </cell>
          <cell r="G3248">
            <v>444.38</v>
          </cell>
          <cell r="H3248" t="str">
            <v>PINI</v>
          </cell>
        </row>
        <row r="3249">
          <cell r="B3249" t="str">
            <v>16.115.000097.SER</v>
          </cell>
          <cell r="C3249" t="str">
            <v>Condulete em liga de alumínio fundido tipo "LL" Ø 3 1/2"</v>
          </cell>
          <cell r="D3249" t="str">
            <v>un</v>
          </cell>
          <cell r="E3249">
            <v>767.13</v>
          </cell>
          <cell r="F3249">
            <v>16.43</v>
          </cell>
          <cell r="G3249">
            <v>783.56</v>
          </cell>
          <cell r="H3249" t="str">
            <v>PINI</v>
          </cell>
        </row>
        <row r="3250">
          <cell r="B3250" t="str">
            <v>16.115.000098.SER</v>
          </cell>
          <cell r="C3250" t="str">
            <v>Condulete em liga de alumínio fundido tipo "LL" Ø 4"</v>
          </cell>
          <cell r="D3250" t="str">
            <v>un</v>
          </cell>
          <cell r="E3250">
            <v>767.13</v>
          </cell>
          <cell r="F3250">
            <v>16.43</v>
          </cell>
          <cell r="G3250">
            <v>783.56</v>
          </cell>
          <cell r="H3250" t="str">
            <v>PINI</v>
          </cell>
        </row>
        <row r="3251">
          <cell r="B3251" t="str">
            <v>16.115.000100.SER</v>
          </cell>
          <cell r="C3251" t="str">
            <v>Condulete em liga de alumínio fundido tipo "T" Ø 3/4"</v>
          </cell>
          <cell r="D3251" t="str">
            <v>un</v>
          </cell>
          <cell r="E3251">
            <v>30.8</v>
          </cell>
          <cell r="F3251">
            <v>19.71</v>
          </cell>
          <cell r="G3251">
            <v>50.51</v>
          </cell>
          <cell r="H3251" t="str">
            <v>PINI</v>
          </cell>
        </row>
        <row r="3252">
          <cell r="B3252" t="str">
            <v>16.115.000101.SER</v>
          </cell>
          <cell r="C3252" t="str">
            <v>Condulete em liga de alumínio fundido tipo "T" Ø 1"</v>
          </cell>
          <cell r="D3252" t="str">
            <v>un</v>
          </cell>
          <cell r="E3252">
            <v>48.03</v>
          </cell>
          <cell r="F3252">
            <v>19.71</v>
          </cell>
          <cell r="G3252">
            <v>67.739999999999995</v>
          </cell>
          <cell r="H3252" t="str">
            <v>PINI</v>
          </cell>
        </row>
        <row r="3253">
          <cell r="B3253" t="str">
            <v>16.115.000102.SER</v>
          </cell>
          <cell r="C3253" t="str">
            <v>Condulete em liga de alumínio fundido tipo "T" Ø 1 1/4"</v>
          </cell>
          <cell r="D3253" t="str">
            <v>un</v>
          </cell>
          <cell r="E3253">
            <v>80.48</v>
          </cell>
          <cell r="F3253">
            <v>19.71</v>
          </cell>
          <cell r="G3253">
            <v>100.19</v>
          </cell>
          <cell r="H3253" t="str">
            <v>PINI</v>
          </cell>
        </row>
        <row r="3254">
          <cell r="B3254" t="str">
            <v>16.115.000103.SER</v>
          </cell>
          <cell r="C3254" t="str">
            <v>Condulete em liga de alumínio fundido tipo "T" Ø 1 1/2"</v>
          </cell>
          <cell r="D3254" t="str">
            <v>un</v>
          </cell>
          <cell r="E3254">
            <v>116.4</v>
          </cell>
          <cell r="F3254">
            <v>19.71</v>
          </cell>
          <cell r="G3254">
            <v>136.11000000000001</v>
          </cell>
          <cell r="H3254" t="str">
            <v>PINI</v>
          </cell>
        </row>
        <row r="3255">
          <cell r="B3255" t="str">
            <v>16.115.000104.SER</v>
          </cell>
          <cell r="C3255" t="str">
            <v>Condulete em liga de alumínio fundido tipo "T" Ø 2"</v>
          </cell>
          <cell r="D3255" t="str">
            <v>un</v>
          </cell>
          <cell r="E3255">
            <v>154.26</v>
          </cell>
          <cell r="F3255">
            <v>19.71</v>
          </cell>
          <cell r="G3255">
            <v>173.97</v>
          </cell>
          <cell r="H3255" t="str">
            <v>PINI</v>
          </cell>
        </row>
        <row r="3256">
          <cell r="B3256" t="str">
            <v>16.115.000105.SER</v>
          </cell>
          <cell r="C3256" t="str">
            <v>Condulete em liga de alumínio fundido tipo "T" Ø 2 1/2"</v>
          </cell>
          <cell r="D3256" t="str">
            <v>un</v>
          </cell>
          <cell r="E3256">
            <v>342.48</v>
          </cell>
          <cell r="F3256">
            <v>19.71</v>
          </cell>
          <cell r="G3256">
            <v>362.19</v>
          </cell>
          <cell r="H3256" t="str">
            <v>PINI</v>
          </cell>
        </row>
        <row r="3257">
          <cell r="B3257" t="str">
            <v>16.115.000106.SER</v>
          </cell>
          <cell r="C3257" t="str">
            <v>Condulete em liga de alumínio fundido tipo "T" Ø 3"</v>
          </cell>
          <cell r="D3257" t="str">
            <v>un</v>
          </cell>
          <cell r="E3257">
            <v>484.15</v>
          </cell>
          <cell r="F3257">
            <v>19.71</v>
          </cell>
          <cell r="G3257">
            <v>503.86</v>
          </cell>
          <cell r="H3257" t="str">
            <v>PINI</v>
          </cell>
        </row>
        <row r="3258">
          <cell r="B3258" t="str">
            <v>16.115.000107.SER</v>
          </cell>
          <cell r="C3258" t="str">
            <v>Condulete em liga de alumínio fundido tipo "T" Ø 3 1/2"</v>
          </cell>
          <cell r="D3258" t="str">
            <v>un</v>
          </cell>
          <cell r="E3258">
            <v>772.15</v>
          </cell>
          <cell r="F3258">
            <v>19.71</v>
          </cell>
          <cell r="G3258">
            <v>791.86</v>
          </cell>
          <cell r="H3258" t="str">
            <v>PINI</v>
          </cell>
        </row>
        <row r="3259">
          <cell r="B3259" t="str">
            <v>16.115.000108.SER</v>
          </cell>
          <cell r="C3259" t="str">
            <v>Condulete em liga de alumínio fundido tipo "T" Ø 4"</v>
          </cell>
          <cell r="D3259" t="str">
            <v>un</v>
          </cell>
          <cell r="E3259">
            <v>772.15</v>
          </cell>
          <cell r="F3259">
            <v>19.71</v>
          </cell>
          <cell r="G3259">
            <v>791.86</v>
          </cell>
          <cell r="H3259" t="str">
            <v>PINI</v>
          </cell>
        </row>
        <row r="3260">
          <cell r="B3260" t="str">
            <v>16.115.000110.SER</v>
          </cell>
          <cell r="C3260" t="str">
            <v>Condulete em liga de alumínio fundido tipo "X" Ø 3/4"</v>
          </cell>
          <cell r="D3260" t="str">
            <v>un</v>
          </cell>
          <cell r="E3260">
            <v>44.54</v>
          </cell>
          <cell r="F3260">
            <v>23</v>
          </cell>
          <cell r="G3260">
            <v>67.540000000000006</v>
          </cell>
          <cell r="H3260" t="str">
            <v>PINI</v>
          </cell>
        </row>
        <row r="3261">
          <cell r="B3261" t="str">
            <v>16.115.000111.SER</v>
          </cell>
          <cell r="C3261" t="str">
            <v>Condulete em liga de alumínio fundido tipo "X" Ø 1"</v>
          </cell>
          <cell r="D3261" t="str">
            <v>un</v>
          </cell>
          <cell r="E3261">
            <v>69.23</v>
          </cell>
          <cell r="F3261">
            <v>23</v>
          </cell>
          <cell r="G3261">
            <v>92.23</v>
          </cell>
          <cell r="H3261" t="str">
            <v>PINI</v>
          </cell>
        </row>
        <row r="3262">
          <cell r="B3262" t="str">
            <v>16.115.000112.SER</v>
          </cell>
          <cell r="C3262" t="str">
            <v>Condulete em liga de alumínio fundido tipo "X" Ø 1 1/4"</v>
          </cell>
          <cell r="D3262" t="str">
            <v>un</v>
          </cell>
          <cell r="E3262">
            <v>100.78</v>
          </cell>
          <cell r="F3262">
            <v>23</v>
          </cell>
          <cell r="G3262">
            <v>123.78</v>
          </cell>
          <cell r="H3262" t="str">
            <v>PINI</v>
          </cell>
        </row>
        <row r="3263">
          <cell r="B3263" t="str">
            <v>16.115.000113.SER</v>
          </cell>
          <cell r="C3263" t="str">
            <v>Condulete em liga de alumínio fundido tipo "X" Ø 1 1/2"</v>
          </cell>
          <cell r="D3263" t="str">
            <v>un</v>
          </cell>
          <cell r="E3263">
            <v>132.33000000000001</v>
          </cell>
          <cell r="F3263">
            <v>23</v>
          </cell>
          <cell r="G3263">
            <v>155.33000000000001</v>
          </cell>
          <cell r="H3263" t="str">
            <v>PINI</v>
          </cell>
        </row>
        <row r="3264">
          <cell r="B3264" t="str">
            <v>16.115.000114.SER</v>
          </cell>
          <cell r="C3264" t="str">
            <v>Condulete em liga de alumínio fundido tipo "X" Ø 2"</v>
          </cell>
          <cell r="D3264" t="str">
            <v>un</v>
          </cell>
          <cell r="E3264">
            <v>171.86</v>
          </cell>
          <cell r="F3264">
            <v>23</v>
          </cell>
          <cell r="G3264">
            <v>194.86</v>
          </cell>
          <cell r="H3264" t="str">
            <v>PINI</v>
          </cell>
        </row>
        <row r="3265">
          <cell r="B3265" t="str">
            <v>16.115.000115.SER</v>
          </cell>
          <cell r="C3265" t="str">
            <v>Condulete em liga de alumínio fundido tipo "X" Ø 2 1/2"</v>
          </cell>
          <cell r="D3265" t="str">
            <v>un</v>
          </cell>
          <cell r="E3265">
            <v>389.17</v>
          </cell>
          <cell r="F3265">
            <v>23</v>
          </cell>
          <cell r="G3265">
            <v>412.17</v>
          </cell>
          <cell r="H3265" t="str">
            <v>PINI</v>
          </cell>
        </row>
        <row r="3266">
          <cell r="B3266" t="str">
            <v>16.115.000116.SER</v>
          </cell>
          <cell r="C3266" t="str">
            <v>Condulete em liga de alumínio fundido tipo "X" Ø 3"</v>
          </cell>
          <cell r="D3266" t="str">
            <v>un</v>
          </cell>
          <cell r="E3266">
            <v>556.95000000000005</v>
          </cell>
          <cell r="F3266">
            <v>23</v>
          </cell>
          <cell r="G3266">
            <v>579.95000000000005</v>
          </cell>
          <cell r="H3266" t="str">
            <v>PINI</v>
          </cell>
        </row>
        <row r="3267">
          <cell r="B3267" t="str">
            <v>16.115.000117.SER</v>
          </cell>
          <cell r="C3267" t="str">
            <v>Condulete em liga de alumínio fundido tipo "X" Ø 3 1/2"</v>
          </cell>
          <cell r="D3267" t="str">
            <v>un</v>
          </cell>
          <cell r="E3267">
            <v>926.22</v>
          </cell>
          <cell r="F3267">
            <v>23</v>
          </cell>
          <cell r="G3267">
            <v>949.22</v>
          </cell>
          <cell r="H3267" t="str">
            <v>PINI</v>
          </cell>
        </row>
        <row r="3268">
          <cell r="B3268" t="str">
            <v>16.115.000118.SER</v>
          </cell>
          <cell r="C3268" t="str">
            <v>Condulete em liga de alumínio fundido tipo "X" Ø 4"</v>
          </cell>
          <cell r="D3268" t="str">
            <v>un</v>
          </cell>
          <cell r="E3268">
            <v>926.22</v>
          </cell>
          <cell r="F3268">
            <v>23</v>
          </cell>
          <cell r="G3268">
            <v>949.22</v>
          </cell>
          <cell r="H3268" t="str">
            <v>PINI</v>
          </cell>
        </row>
        <row r="3269">
          <cell r="B3269">
            <v>0</v>
          </cell>
          <cell r="C3269">
            <v>0</v>
          </cell>
          <cell r="D3269">
            <v>0</v>
          </cell>
          <cell r="E3269">
            <v>0</v>
          </cell>
          <cell r="F3269">
            <v>0</v>
          </cell>
          <cell r="G3269">
            <v>0</v>
          </cell>
          <cell r="H3269" t="str">
            <v>PINI</v>
          </cell>
        </row>
        <row r="3270">
          <cell r="B3270" t="str">
            <v>16.115</v>
          </cell>
          <cell r="C3270" t="str">
            <v>Caixas de PVC</v>
          </cell>
          <cell r="D3270">
            <v>0</v>
          </cell>
          <cell r="E3270">
            <v>0</v>
          </cell>
          <cell r="F3270">
            <v>0</v>
          </cell>
          <cell r="G3270">
            <v>0</v>
          </cell>
          <cell r="H3270" t="str">
            <v>PINI</v>
          </cell>
        </row>
        <row r="3271">
          <cell r="B3271" t="str">
            <v>16.115.000150.SER</v>
          </cell>
          <cell r="C3271" t="str">
            <v>Caixa de ligação PVC para eletroduto flexível, retangular 4 x 2"</v>
          </cell>
          <cell r="D3271" t="str">
            <v>un</v>
          </cell>
          <cell r="E3271">
            <v>4.16</v>
          </cell>
          <cell r="F3271">
            <v>4.93</v>
          </cell>
          <cell r="G3271">
            <v>9.09</v>
          </cell>
          <cell r="H3271" t="str">
            <v>PINI</v>
          </cell>
        </row>
        <row r="3272">
          <cell r="B3272" t="str">
            <v>16.115.000151.SER</v>
          </cell>
          <cell r="C3272" t="str">
            <v>Caixa de ligação PVC para eletroduto flexível, quadrada 4 x 4"</v>
          </cell>
          <cell r="D3272" t="str">
            <v>un</v>
          </cell>
          <cell r="E3272">
            <v>10.89</v>
          </cell>
          <cell r="F3272">
            <v>4.93</v>
          </cell>
          <cell r="G3272">
            <v>15.82</v>
          </cell>
          <cell r="H3272" t="str">
            <v>PINI</v>
          </cell>
        </row>
        <row r="3273">
          <cell r="B3273" t="str">
            <v>16.115.000152.SER</v>
          </cell>
          <cell r="C3273" t="str">
            <v>Caixa de ligação PVC para eletroduto flexível, octogonal com fundo móvel 4 x 4"</v>
          </cell>
          <cell r="D3273" t="str">
            <v>un</v>
          </cell>
          <cell r="E3273">
            <v>12.54</v>
          </cell>
          <cell r="F3273">
            <v>4.93</v>
          </cell>
          <cell r="G3273">
            <v>17.47</v>
          </cell>
          <cell r="H3273" t="str">
            <v>PINI</v>
          </cell>
        </row>
        <row r="3274">
          <cell r="B3274" t="str">
            <v>16.115.000153.SER</v>
          </cell>
          <cell r="C3274" t="str">
            <v>Caixa de ligação PVC para eletroduto flexível, octogonal com fundo fixo 4 x 4"</v>
          </cell>
          <cell r="D3274" t="str">
            <v>un</v>
          </cell>
          <cell r="E3274">
            <v>12.54</v>
          </cell>
          <cell r="F3274">
            <v>4.93</v>
          </cell>
          <cell r="G3274">
            <v>17.47</v>
          </cell>
          <cell r="H3274" t="str">
            <v>PINI</v>
          </cell>
        </row>
        <row r="3275">
          <cell r="B3275" t="str">
            <v>16.115.000154.SER</v>
          </cell>
          <cell r="C3275" t="str">
            <v>Caixa de ligação PVC para eletroduto flexível, octogonal com anel deslizante 3 x 3"</v>
          </cell>
          <cell r="D3275" t="str">
            <v>un</v>
          </cell>
          <cell r="E3275">
            <v>11.37</v>
          </cell>
          <cell r="F3275">
            <v>4.93</v>
          </cell>
          <cell r="G3275">
            <v>16.3</v>
          </cell>
          <cell r="H3275" t="str">
            <v>PINI</v>
          </cell>
        </row>
        <row r="3276">
          <cell r="B3276" t="str">
            <v>16.115.000155.SER</v>
          </cell>
          <cell r="C3276" t="str">
            <v>Caixa de ligação PVC rígido para eletroduto roscável, retangular 4 x 2"</v>
          </cell>
          <cell r="D3276" t="str">
            <v>un</v>
          </cell>
          <cell r="E3276">
            <v>3.76</v>
          </cell>
          <cell r="F3276">
            <v>4.93</v>
          </cell>
          <cell r="G3276">
            <v>8.69</v>
          </cell>
          <cell r="H3276" t="str">
            <v>PINI</v>
          </cell>
        </row>
        <row r="3277">
          <cell r="B3277" t="str">
            <v>16.115.000156.SER</v>
          </cell>
          <cell r="C3277" t="str">
            <v>Caixa de ligação PVC rígido para eletroduto roscável, quadrada 4 x 4"</v>
          </cell>
          <cell r="D3277" t="str">
            <v>un</v>
          </cell>
          <cell r="E3277">
            <v>5.38</v>
          </cell>
          <cell r="F3277">
            <v>4.93</v>
          </cell>
          <cell r="G3277">
            <v>10.31</v>
          </cell>
          <cell r="H3277" t="str">
            <v>PINI</v>
          </cell>
        </row>
        <row r="3278">
          <cell r="B3278" t="str">
            <v>16.115.000160.SER</v>
          </cell>
          <cell r="C3278" t="str">
            <v>Caixa de embutir em PVC para paredes de gesso acartonado, 4 x 2"</v>
          </cell>
          <cell r="D3278" t="str">
            <v>un</v>
          </cell>
          <cell r="E3278">
            <v>10.45</v>
          </cell>
          <cell r="F3278">
            <v>10.84</v>
          </cell>
          <cell r="G3278">
            <v>21.29</v>
          </cell>
          <cell r="H3278" t="str">
            <v>PINI</v>
          </cell>
        </row>
        <row r="3279">
          <cell r="B3279" t="str">
            <v>16.115.000161.SER</v>
          </cell>
          <cell r="C3279" t="str">
            <v>Caixa de embutir em PVC para paredes de gesso acartonado, 4 x 4"</v>
          </cell>
          <cell r="D3279" t="str">
            <v>un</v>
          </cell>
          <cell r="E3279">
            <v>13.07</v>
          </cell>
          <cell r="F3279">
            <v>10.84</v>
          </cell>
          <cell r="G3279">
            <v>23.91</v>
          </cell>
          <cell r="H3279" t="str">
            <v>PINI</v>
          </cell>
        </row>
        <row r="3280">
          <cell r="B3280" t="str">
            <v>16.115.000170.SER</v>
          </cell>
          <cell r="C3280" t="str">
            <v>Caixa de sobrepor em PVC para instalação elétrica, até 4 divisões modulares, dimensões externas 128 x 125 x 62 mm</v>
          </cell>
          <cell r="D3280" t="str">
            <v>un</v>
          </cell>
          <cell r="E3280">
            <v>31.47</v>
          </cell>
          <cell r="F3280">
            <v>16.43</v>
          </cell>
          <cell r="G3280">
            <v>47.9</v>
          </cell>
          <cell r="H3280" t="str">
            <v>PINI</v>
          </cell>
        </row>
        <row r="3281">
          <cell r="B3281" t="str">
            <v>16.115.000171.SER</v>
          </cell>
          <cell r="C3281" t="str">
            <v>Caixa de sobrepor em PVC para instalação elétrica, até 2 divisões modulares sendo uma para tomada redonda, dimensões externas 128 x 125 x 62 mm</v>
          </cell>
          <cell r="D3281" t="str">
            <v>un</v>
          </cell>
          <cell r="E3281">
            <v>26.8</v>
          </cell>
          <cell r="F3281">
            <v>16.43</v>
          </cell>
          <cell r="G3281">
            <v>43.23</v>
          </cell>
          <cell r="H3281" t="str">
            <v>PINI</v>
          </cell>
        </row>
        <row r="3282">
          <cell r="B3282" t="str">
            <v>16.115.000180.SER</v>
          </cell>
          <cell r="C3282" t="str">
            <v>Caixa elétrica para canaleta em PVC para instalação aparente, dimensões 110 x 56 x 36,5 mm</v>
          </cell>
          <cell r="D3282" t="str">
            <v>un</v>
          </cell>
          <cell r="E3282">
            <v>7.68</v>
          </cell>
          <cell r="F3282">
            <v>11.5</v>
          </cell>
          <cell r="G3282">
            <v>19.18</v>
          </cell>
          <cell r="H3282" t="str">
            <v>PINI</v>
          </cell>
        </row>
        <row r="3283">
          <cell r="B3283" t="str">
            <v>16.115.000190.SER</v>
          </cell>
          <cell r="C3283" t="str">
            <v>Condulete PVC rígido encaixe para eletroduto rígido Ø 25 mm 3/4"</v>
          </cell>
          <cell r="D3283" t="str">
            <v>un</v>
          </cell>
          <cell r="E3283">
            <v>16.579999999999998</v>
          </cell>
          <cell r="F3283">
            <v>9.86</v>
          </cell>
          <cell r="G3283">
            <v>26.44</v>
          </cell>
          <cell r="H3283" t="str">
            <v>PINI</v>
          </cell>
        </row>
        <row r="3284">
          <cell r="B3284" t="str">
            <v>16.115.000191.SER</v>
          </cell>
          <cell r="C3284" t="str">
            <v>Condulete PVC rígido encaixe para eletroduto rígido Ø 32 mm 1"</v>
          </cell>
          <cell r="D3284" t="str">
            <v>un</v>
          </cell>
          <cell r="E3284">
            <v>20.85</v>
          </cell>
          <cell r="F3284">
            <v>9.86</v>
          </cell>
          <cell r="G3284">
            <v>30.71</v>
          </cell>
          <cell r="H3284" t="str">
            <v>PINI</v>
          </cell>
        </row>
        <row r="3285">
          <cell r="B3285" t="str">
            <v>16.115.000200.SER</v>
          </cell>
          <cell r="C3285" t="str">
            <v>Conjunto condulete PVC tipo "C" Ø 3/4", com 2 interruptores simples e tampa</v>
          </cell>
          <cell r="D3285" t="str">
            <v>un</v>
          </cell>
          <cell r="E3285">
            <v>22.93</v>
          </cell>
          <cell r="F3285">
            <v>9.86</v>
          </cell>
          <cell r="G3285">
            <v>32.79</v>
          </cell>
          <cell r="H3285" t="str">
            <v>PINI</v>
          </cell>
        </row>
        <row r="3286">
          <cell r="B3286" t="str">
            <v>16.115.000201.SER</v>
          </cell>
          <cell r="C3286" t="str">
            <v>Conjunto condulete PVC tipo "C" Ø 3/4" 1 interruptor simples e tampa</v>
          </cell>
          <cell r="D3286" t="str">
            <v>un</v>
          </cell>
          <cell r="E3286">
            <v>20.5</v>
          </cell>
          <cell r="F3286">
            <v>9.86</v>
          </cell>
          <cell r="G3286">
            <v>30.36</v>
          </cell>
          <cell r="H3286" t="str">
            <v>PINI</v>
          </cell>
        </row>
        <row r="3287">
          <cell r="B3287" t="str">
            <v>16.115.000202.SER</v>
          </cell>
          <cell r="C3287" t="str">
            <v>Conjunto condulete PVC tipo "C" Ø 3/4", com 1 interruptor simples, 1 tomada e tampa</v>
          </cell>
          <cell r="D3287" t="str">
            <v>un</v>
          </cell>
          <cell r="E3287">
            <v>24.36</v>
          </cell>
          <cell r="F3287">
            <v>9.86</v>
          </cell>
          <cell r="G3287">
            <v>34.22</v>
          </cell>
          <cell r="H3287" t="str">
            <v>PINI</v>
          </cell>
        </row>
        <row r="3288">
          <cell r="B3288" t="str">
            <v>16.115.000203.SER</v>
          </cell>
          <cell r="C3288" t="str">
            <v>Conjunto condulete PVC tipo "C" Ø 3/4", com 1 tomada e tampa</v>
          </cell>
          <cell r="D3288" t="str">
            <v>un</v>
          </cell>
          <cell r="E3288">
            <v>17.03</v>
          </cell>
          <cell r="F3288">
            <v>9.86</v>
          </cell>
          <cell r="G3288">
            <v>26.89</v>
          </cell>
          <cell r="H3288" t="str">
            <v>PINI</v>
          </cell>
        </row>
        <row r="3289">
          <cell r="B3289" t="str">
            <v>16.115.000204.SER</v>
          </cell>
          <cell r="C3289" t="str">
            <v>Conjunto condulete PVC tipo "C" Ø 3/4", com 2 tomadas e tampa</v>
          </cell>
          <cell r="D3289" t="str">
            <v>un</v>
          </cell>
          <cell r="E3289">
            <v>19.13</v>
          </cell>
          <cell r="F3289">
            <v>9.86</v>
          </cell>
          <cell r="G3289">
            <v>28.99</v>
          </cell>
          <cell r="H3289" t="str">
            <v>PINI</v>
          </cell>
        </row>
        <row r="3290">
          <cell r="B3290">
            <v>0</v>
          </cell>
          <cell r="C3290">
            <v>0</v>
          </cell>
          <cell r="D3290">
            <v>0</v>
          </cell>
          <cell r="E3290">
            <v>0</v>
          </cell>
          <cell r="F3290">
            <v>0</v>
          </cell>
          <cell r="G3290">
            <v>0</v>
          </cell>
          <cell r="H3290" t="str">
            <v>PINI</v>
          </cell>
        </row>
        <row r="3291">
          <cell r="B3291" t="str">
            <v>16.117</v>
          </cell>
          <cell r="C3291" t="str">
            <v>Conexões e acessórios em aço</v>
          </cell>
          <cell r="D3291">
            <v>0</v>
          </cell>
          <cell r="E3291">
            <v>0</v>
          </cell>
          <cell r="F3291">
            <v>0</v>
          </cell>
          <cell r="G3291">
            <v>0</v>
          </cell>
          <cell r="H3291" t="str">
            <v>PINI</v>
          </cell>
        </row>
        <row r="3292">
          <cell r="B3292" t="str">
            <v>16.117.000030.SER</v>
          </cell>
          <cell r="C3292" t="str">
            <v>Bucha com arruela em zamak para eletroduto Ø 15 mm 1/2"</v>
          </cell>
          <cell r="D3292" t="str">
            <v>un</v>
          </cell>
          <cell r="E3292">
            <v>0.99</v>
          </cell>
          <cell r="F3292">
            <v>0.33</v>
          </cell>
          <cell r="G3292">
            <v>1.32</v>
          </cell>
          <cell r="H3292" t="str">
            <v>PINI</v>
          </cell>
        </row>
        <row r="3293">
          <cell r="B3293" t="str">
            <v>16.117.000031.SER</v>
          </cell>
          <cell r="C3293" t="str">
            <v>Bucha com arruela em zamak para eletroduto Ø 20 mm 3/4"</v>
          </cell>
          <cell r="D3293" t="str">
            <v>un</v>
          </cell>
          <cell r="E3293">
            <v>1.44</v>
          </cell>
          <cell r="F3293">
            <v>0.33</v>
          </cell>
          <cell r="G3293">
            <v>1.77</v>
          </cell>
          <cell r="H3293" t="str">
            <v>PINI</v>
          </cell>
        </row>
        <row r="3294">
          <cell r="B3294" t="str">
            <v>16.117.000032.SER</v>
          </cell>
          <cell r="C3294" t="str">
            <v>Bucha com arruela em zamak para eletroduto Ø 25 mm 1"</v>
          </cell>
          <cell r="D3294" t="str">
            <v>un</v>
          </cell>
          <cell r="E3294">
            <v>1.78</v>
          </cell>
          <cell r="F3294">
            <v>0.33</v>
          </cell>
          <cell r="G3294">
            <v>2.11</v>
          </cell>
          <cell r="H3294" t="str">
            <v>PINI</v>
          </cell>
        </row>
        <row r="3295">
          <cell r="B3295" t="str">
            <v>16.117.000033.SER</v>
          </cell>
          <cell r="C3295" t="str">
            <v>Bucha com arruela em zamak para eletroduto Ø 32 mm 1 1/4"</v>
          </cell>
          <cell r="D3295" t="str">
            <v>un</v>
          </cell>
          <cell r="E3295">
            <v>2.4</v>
          </cell>
          <cell r="F3295">
            <v>0.99</v>
          </cell>
          <cell r="G3295">
            <v>3.39</v>
          </cell>
          <cell r="H3295" t="str">
            <v>PINI</v>
          </cell>
        </row>
        <row r="3296">
          <cell r="B3296" t="str">
            <v>16.117.000034.SER</v>
          </cell>
          <cell r="C3296" t="str">
            <v>Bucha com arruela em zamak para eletroduto Ø 40 mm 1 1/2"</v>
          </cell>
          <cell r="D3296" t="str">
            <v>un</v>
          </cell>
          <cell r="E3296">
            <v>3.07</v>
          </cell>
          <cell r="F3296">
            <v>1.31</v>
          </cell>
          <cell r="G3296">
            <v>4.38</v>
          </cell>
          <cell r="H3296" t="str">
            <v>PINI</v>
          </cell>
        </row>
        <row r="3297">
          <cell r="B3297" t="str">
            <v>16.117.000035.SER</v>
          </cell>
          <cell r="C3297" t="str">
            <v>Bucha com arruela em zamak para eletroduto Ø 50 mm 2"</v>
          </cell>
          <cell r="D3297" t="str">
            <v>un</v>
          </cell>
          <cell r="E3297">
            <v>4.3600000000000003</v>
          </cell>
          <cell r="F3297">
            <v>1.97</v>
          </cell>
          <cell r="G3297">
            <v>6.33</v>
          </cell>
          <cell r="H3297" t="str">
            <v>PINI</v>
          </cell>
        </row>
        <row r="3298">
          <cell r="B3298" t="str">
            <v>16.117.000036.SER</v>
          </cell>
          <cell r="C3298" t="str">
            <v>Bucha com arruela em zamak para eletroduto Ø 65 mm 2 1/2"</v>
          </cell>
          <cell r="D3298" t="str">
            <v>un</v>
          </cell>
          <cell r="E3298">
            <v>6.77</v>
          </cell>
          <cell r="F3298">
            <v>3.94</v>
          </cell>
          <cell r="G3298">
            <v>10.71</v>
          </cell>
          <cell r="H3298" t="str">
            <v>PINI</v>
          </cell>
        </row>
        <row r="3299">
          <cell r="B3299" t="str">
            <v>16.117.000037.SER</v>
          </cell>
          <cell r="C3299" t="str">
            <v>Bucha com arruela em zamak para eletroduto Ø 80 mm 3"</v>
          </cell>
          <cell r="D3299" t="str">
            <v>un</v>
          </cell>
          <cell r="E3299">
            <v>8.7100000000000009</v>
          </cell>
          <cell r="F3299">
            <v>5.91</v>
          </cell>
          <cell r="G3299">
            <v>14.62</v>
          </cell>
          <cell r="H3299" t="str">
            <v>PINI</v>
          </cell>
        </row>
        <row r="3300">
          <cell r="B3300" t="str">
            <v>16.117.000038.SER</v>
          </cell>
          <cell r="C3300" t="str">
            <v>Bucha com arruela em zamak para eletroduto Ø 100 4"</v>
          </cell>
          <cell r="D3300" t="str">
            <v>un</v>
          </cell>
          <cell r="E3300">
            <v>16.850000000000001</v>
          </cell>
          <cell r="F3300">
            <v>8.2100000000000009</v>
          </cell>
          <cell r="G3300">
            <v>25.06</v>
          </cell>
          <cell r="H3300" t="str">
            <v>PINI</v>
          </cell>
        </row>
        <row r="3301">
          <cell r="B3301" t="str">
            <v>16.117.000180.SER</v>
          </cell>
          <cell r="C3301" t="str">
            <v>Curva de aço galvanizado para eletroduto Ø 15 mm 1/2"</v>
          </cell>
          <cell r="D3301" t="str">
            <v>un</v>
          </cell>
          <cell r="E3301">
            <v>9.6999999999999993</v>
          </cell>
          <cell r="F3301">
            <v>13.14</v>
          </cell>
          <cell r="G3301">
            <v>22.84</v>
          </cell>
          <cell r="H3301" t="str">
            <v>PINI</v>
          </cell>
        </row>
        <row r="3302">
          <cell r="B3302" t="str">
            <v>16.117.000181.SER</v>
          </cell>
          <cell r="C3302" t="str">
            <v>Curva de aço galvanizado para eletroduto Ø 20 mm 3/4"</v>
          </cell>
          <cell r="D3302" t="str">
            <v>un</v>
          </cell>
          <cell r="E3302">
            <v>11.03</v>
          </cell>
          <cell r="F3302">
            <v>4.5999999999999996</v>
          </cell>
          <cell r="G3302">
            <v>15.63</v>
          </cell>
          <cell r="H3302" t="str">
            <v>PINI</v>
          </cell>
        </row>
        <row r="3303">
          <cell r="B3303" t="str">
            <v>16.117.000182.SER</v>
          </cell>
          <cell r="C3303" t="str">
            <v>Curva de aço galvanizado para eletroduto Ø 25 mm 1"</v>
          </cell>
          <cell r="D3303" t="str">
            <v>un</v>
          </cell>
          <cell r="E3303">
            <v>15.95</v>
          </cell>
          <cell r="F3303">
            <v>4.5999999999999996</v>
          </cell>
          <cell r="G3303">
            <v>20.55</v>
          </cell>
          <cell r="H3303" t="str">
            <v>PINI</v>
          </cell>
        </row>
        <row r="3304">
          <cell r="B3304" t="str">
            <v>16.117.000183.SER</v>
          </cell>
          <cell r="C3304" t="str">
            <v>Curva de aço galvanizado para eletroduto Ø 32 mm 1 1/4"</v>
          </cell>
          <cell r="D3304" t="str">
            <v>un</v>
          </cell>
          <cell r="E3304">
            <v>32.83</v>
          </cell>
          <cell r="F3304">
            <v>6.57</v>
          </cell>
          <cell r="G3304">
            <v>39.4</v>
          </cell>
          <cell r="H3304" t="str">
            <v>PINI</v>
          </cell>
        </row>
        <row r="3305">
          <cell r="B3305" t="str">
            <v>16.117.000184.SER</v>
          </cell>
          <cell r="C3305" t="str">
            <v>Curva de aço galvanizado para eletroduto Ø 40 mm 1 1/2"</v>
          </cell>
          <cell r="D3305" t="str">
            <v>un</v>
          </cell>
          <cell r="E3305">
            <v>47.53</v>
          </cell>
          <cell r="F3305">
            <v>6.9</v>
          </cell>
          <cell r="G3305">
            <v>54.43</v>
          </cell>
          <cell r="H3305" t="str">
            <v>PINI</v>
          </cell>
        </row>
        <row r="3306">
          <cell r="B3306" t="str">
            <v>16.117.000185.SER</v>
          </cell>
          <cell r="C3306" t="str">
            <v>Curva de aço galvanizado para eletroduto Ø 50 mm 2"</v>
          </cell>
          <cell r="D3306" t="str">
            <v>un</v>
          </cell>
          <cell r="E3306">
            <v>75.56</v>
          </cell>
          <cell r="F3306">
            <v>6.9</v>
          </cell>
          <cell r="G3306">
            <v>82.46</v>
          </cell>
          <cell r="H3306" t="str">
            <v>PINI</v>
          </cell>
        </row>
        <row r="3307">
          <cell r="B3307" t="str">
            <v>16.117.000186.SER</v>
          </cell>
          <cell r="C3307" t="str">
            <v>Curva de aço galvanizado para eletroduto Ø 65 mm 2 1/2"</v>
          </cell>
          <cell r="D3307" t="str">
            <v>un</v>
          </cell>
          <cell r="E3307">
            <v>162.19</v>
          </cell>
          <cell r="F3307">
            <v>4.5999999999999996</v>
          </cell>
          <cell r="G3307">
            <v>166.79</v>
          </cell>
          <cell r="H3307" t="str">
            <v>PINI</v>
          </cell>
        </row>
        <row r="3308">
          <cell r="B3308" t="str">
            <v>16.117.000187.SER</v>
          </cell>
          <cell r="C3308" t="str">
            <v>Curva de aço galvanizado para eletroduto Ø 80 mm 3"</v>
          </cell>
          <cell r="D3308" t="str">
            <v>un</v>
          </cell>
          <cell r="E3308">
            <v>215.44</v>
          </cell>
          <cell r="F3308">
            <v>4.5999999999999996</v>
          </cell>
          <cell r="G3308">
            <v>220.04</v>
          </cell>
          <cell r="H3308" t="str">
            <v>PINI</v>
          </cell>
        </row>
        <row r="3309">
          <cell r="B3309" t="str">
            <v>16.117.000208.SER</v>
          </cell>
          <cell r="C3309" t="str">
            <v>Curva de aço galvanizado para eletroduto Ø 100 mm 4"</v>
          </cell>
          <cell r="D3309" t="str">
            <v>un</v>
          </cell>
          <cell r="E3309">
            <v>197.9</v>
          </cell>
          <cell r="F3309">
            <v>9.1999999999999993</v>
          </cell>
          <cell r="G3309">
            <v>207.1</v>
          </cell>
          <cell r="H3309" t="str">
            <v>PINI</v>
          </cell>
        </row>
        <row r="3310">
          <cell r="B3310" t="str">
            <v>16.117.000230.SER</v>
          </cell>
          <cell r="C3310" t="str">
            <v>Luva de aço galvanizado para eletroduto Ø 15 mm - 1/2"</v>
          </cell>
          <cell r="D3310" t="str">
            <v>un</v>
          </cell>
          <cell r="E3310">
            <v>3.07</v>
          </cell>
          <cell r="F3310">
            <v>1.97</v>
          </cell>
          <cell r="G3310">
            <v>5.04</v>
          </cell>
          <cell r="H3310" t="str">
            <v>PINI</v>
          </cell>
        </row>
        <row r="3311">
          <cell r="B3311" t="str">
            <v>16.117.000231.SER</v>
          </cell>
          <cell r="C3311" t="str">
            <v>Luva de aço galvanizado para eletroduto Ø 20 mm - 3/4"</v>
          </cell>
          <cell r="D3311" t="str">
            <v>un</v>
          </cell>
          <cell r="E3311">
            <v>4.32</v>
          </cell>
          <cell r="F3311">
            <v>1.97</v>
          </cell>
          <cell r="G3311">
            <v>6.29</v>
          </cell>
          <cell r="H3311" t="str">
            <v>PINI</v>
          </cell>
        </row>
        <row r="3312">
          <cell r="B3312" t="str">
            <v>16.117.000232.SER</v>
          </cell>
          <cell r="C3312" t="str">
            <v>Luva de aço galvanizado para eletroduto Ø 25 mm - 1"</v>
          </cell>
          <cell r="D3312" t="str">
            <v>un</v>
          </cell>
          <cell r="E3312">
            <v>5.33</v>
          </cell>
          <cell r="F3312">
            <v>1.97</v>
          </cell>
          <cell r="G3312">
            <v>7.3</v>
          </cell>
          <cell r="H3312" t="str">
            <v>PINI</v>
          </cell>
        </row>
        <row r="3313">
          <cell r="B3313" t="str">
            <v>16.117.000233.SER</v>
          </cell>
          <cell r="C3313" t="str">
            <v>Luva de aço galvanizado para eletroduto Ø 32 mm - 1 1/4"</v>
          </cell>
          <cell r="D3313" t="str">
            <v>un</v>
          </cell>
          <cell r="E3313">
            <v>8.73</v>
          </cell>
          <cell r="F3313">
            <v>2.96</v>
          </cell>
          <cell r="G3313">
            <v>11.69</v>
          </cell>
          <cell r="H3313" t="str">
            <v>PINI</v>
          </cell>
        </row>
        <row r="3314">
          <cell r="B3314" t="str">
            <v>16.117.000234.SER</v>
          </cell>
          <cell r="C3314" t="str">
            <v>Luva de aço galvanizado para eletroduto Ø 40 mm - 1 1/2"</v>
          </cell>
          <cell r="D3314" t="str">
            <v>un</v>
          </cell>
          <cell r="E3314">
            <v>10.93</v>
          </cell>
          <cell r="F3314">
            <v>2.96</v>
          </cell>
          <cell r="G3314">
            <v>13.89</v>
          </cell>
          <cell r="H3314" t="str">
            <v>PINI</v>
          </cell>
        </row>
        <row r="3315">
          <cell r="B3315" t="str">
            <v>16.117.000235.SER</v>
          </cell>
          <cell r="C3315" t="str">
            <v>Luva de aço galvanizado para eletroduto Ø 50 mm - 2"</v>
          </cell>
          <cell r="D3315" t="str">
            <v>un</v>
          </cell>
          <cell r="E3315">
            <v>14.82</v>
          </cell>
          <cell r="F3315">
            <v>2.96</v>
          </cell>
          <cell r="G3315">
            <v>17.78</v>
          </cell>
          <cell r="H3315" t="str">
            <v>PINI</v>
          </cell>
        </row>
        <row r="3316">
          <cell r="B3316" t="str">
            <v>16.117.000236.SER</v>
          </cell>
          <cell r="C3316" t="str">
            <v>Luva de aço galvanizado para eletroduto Ø 65 mm - 2 1/2"</v>
          </cell>
          <cell r="D3316" t="str">
            <v>un</v>
          </cell>
          <cell r="E3316">
            <v>25.71</v>
          </cell>
          <cell r="F3316">
            <v>3.94</v>
          </cell>
          <cell r="G3316">
            <v>29.65</v>
          </cell>
          <cell r="H3316" t="str">
            <v>PINI</v>
          </cell>
        </row>
        <row r="3317">
          <cell r="B3317" t="str">
            <v>16.117.000237.SER</v>
          </cell>
          <cell r="C3317" t="str">
            <v>Luva de aço galvanizado para eletroduto Ø 80 mm - 3"</v>
          </cell>
          <cell r="D3317" t="str">
            <v>un</v>
          </cell>
          <cell r="E3317">
            <v>38.36</v>
          </cell>
          <cell r="F3317">
            <v>3.94</v>
          </cell>
          <cell r="G3317">
            <v>42.3</v>
          </cell>
          <cell r="H3317" t="str">
            <v>PINI</v>
          </cell>
        </row>
        <row r="3318">
          <cell r="B3318" t="str">
            <v>16.117.000238.SER</v>
          </cell>
          <cell r="C3318" t="str">
            <v>Luva de aço galvanizado para eletroduto Ø 100 mm - 4"</v>
          </cell>
          <cell r="D3318" t="str">
            <v>un</v>
          </cell>
          <cell r="E3318">
            <v>59.17</v>
          </cell>
          <cell r="F3318">
            <v>3.94</v>
          </cell>
          <cell r="G3318">
            <v>63.11</v>
          </cell>
          <cell r="H3318" t="str">
            <v>PINI</v>
          </cell>
        </row>
        <row r="3319">
          <cell r="B3319">
            <v>0</v>
          </cell>
          <cell r="C3319">
            <v>0</v>
          </cell>
          <cell r="D3319">
            <v>0</v>
          </cell>
          <cell r="E3319">
            <v>0</v>
          </cell>
          <cell r="F3319">
            <v>0</v>
          </cell>
          <cell r="G3319">
            <v>0</v>
          </cell>
          <cell r="H3319" t="str">
            <v>PINI</v>
          </cell>
        </row>
        <row r="3320">
          <cell r="B3320" t="str">
            <v>16.117</v>
          </cell>
          <cell r="C3320" t="str">
            <v>Conexões e acessórios em PEAD</v>
          </cell>
          <cell r="D3320">
            <v>0</v>
          </cell>
          <cell r="E3320">
            <v>0</v>
          </cell>
          <cell r="F3320">
            <v>0</v>
          </cell>
          <cell r="G3320">
            <v>0</v>
          </cell>
          <cell r="H3320" t="str">
            <v>PINI</v>
          </cell>
        </row>
        <row r="3321">
          <cell r="B3321" t="str">
            <v>16.117.000050.SER</v>
          </cell>
          <cell r="C3321" t="str">
            <v>Conexão em PEAD polietileno de alta densidade para unir duto corrugado flexível com tubo liso Ø 1 1/4" 30 mm</v>
          </cell>
          <cell r="D3321" t="str">
            <v>m</v>
          </cell>
          <cell r="E3321">
            <v>4.0199999999999996</v>
          </cell>
          <cell r="F3321">
            <v>6.57</v>
          </cell>
          <cell r="G3321">
            <v>10.59</v>
          </cell>
          <cell r="H3321" t="str">
            <v>PINI</v>
          </cell>
        </row>
        <row r="3322">
          <cell r="B3322" t="str">
            <v>16.117.000051.SER</v>
          </cell>
          <cell r="C3322" t="str">
            <v>Conexão em PEAD polietileno de alta densidade para unir duto corrugado flexível com tubo liso Ø 1 1/2" 40 mm</v>
          </cell>
          <cell r="D3322" t="str">
            <v>m</v>
          </cell>
          <cell r="E3322">
            <v>7.92</v>
          </cell>
          <cell r="F3322">
            <v>8.2100000000000009</v>
          </cell>
          <cell r="G3322">
            <v>16.13</v>
          </cell>
          <cell r="H3322" t="str">
            <v>PINI</v>
          </cell>
        </row>
        <row r="3323">
          <cell r="B3323" t="str">
            <v>16.117.000052.SER</v>
          </cell>
          <cell r="C3323" t="str">
            <v>Conexão em PEAD polietileno de alta densidade para unir duto corrugado flexível com tubo liso Ø 2" 50 mm</v>
          </cell>
          <cell r="D3323" t="str">
            <v>m</v>
          </cell>
          <cell r="E3323">
            <v>9.3000000000000007</v>
          </cell>
          <cell r="F3323">
            <v>9.86</v>
          </cell>
          <cell r="G3323">
            <v>19.16</v>
          </cell>
          <cell r="H3323" t="str">
            <v>PINI</v>
          </cell>
        </row>
        <row r="3324">
          <cell r="B3324" t="str">
            <v>16.117.000053.SER</v>
          </cell>
          <cell r="C3324" t="str">
            <v>Conexão em PEAD polietileno de alta densidade para unir duto corrugado flexível com tubo liso Ø 3" 75 mm</v>
          </cell>
          <cell r="D3324" t="str">
            <v>m</v>
          </cell>
          <cell r="E3324">
            <v>11.02</v>
          </cell>
          <cell r="F3324">
            <v>13.14</v>
          </cell>
          <cell r="G3324">
            <v>24.16</v>
          </cell>
          <cell r="H3324" t="str">
            <v>PINI</v>
          </cell>
        </row>
        <row r="3325">
          <cell r="B3325" t="str">
            <v>16.117.000054.SER</v>
          </cell>
          <cell r="C3325" t="str">
            <v>Conexão em PEAD polietileno de alta densidade para unir duto corrugado flexível com tubo liso Ø 4" 100 mm</v>
          </cell>
          <cell r="D3325" t="str">
            <v>m</v>
          </cell>
          <cell r="E3325">
            <v>15.49</v>
          </cell>
          <cell r="F3325">
            <v>16.43</v>
          </cell>
          <cell r="G3325">
            <v>31.92</v>
          </cell>
          <cell r="H3325" t="str">
            <v>PINI</v>
          </cell>
        </row>
        <row r="3326">
          <cell r="B3326" t="str">
            <v>16.117.000055.SER</v>
          </cell>
          <cell r="C3326" t="str">
            <v>Conexão em PEAD polietileno de alta densidade para unir duto corrugado flexível com tubo liso Ø 5" 125 mm</v>
          </cell>
          <cell r="D3326" t="str">
            <v>m</v>
          </cell>
          <cell r="E3326">
            <v>23.94</v>
          </cell>
          <cell r="F3326">
            <v>23</v>
          </cell>
          <cell r="G3326">
            <v>46.94</v>
          </cell>
          <cell r="H3326" t="str">
            <v>PINI</v>
          </cell>
        </row>
        <row r="3327">
          <cell r="B3327" t="str">
            <v>16.117.000056.SER</v>
          </cell>
          <cell r="C3327" t="str">
            <v>Conexão em PEAD polietileno de alta densidade para unir duto corrugado flexível com tubo liso Ø 6" 150 mm</v>
          </cell>
          <cell r="D3327" t="str">
            <v>m</v>
          </cell>
          <cell r="E3327">
            <v>32.4</v>
          </cell>
          <cell r="F3327">
            <v>29.57</v>
          </cell>
          <cell r="G3327">
            <v>61.97</v>
          </cell>
          <cell r="H3327" t="str">
            <v>PINI</v>
          </cell>
        </row>
        <row r="3328">
          <cell r="B3328" t="str">
            <v>16.117.000060.SER</v>
          </cell>
          <cell r="C3328" t="str">
            <v>Conexão em PEAD polietileno de alta densidade para unir dutos corrugados Ø 1 1/4" 30 mm</v>
          </cell>
          <cell r="D3328" t="str">
            <v>m</v>
          </cell>
          <cell r="E3328">
            <v>4.3099999999999996</v>
          </cell>
          <cell r="F3328">
            <v>6.57</v>
          </cell>
          <cell r="G3328">
            <v>10.88</v>
          </cell>
          <cell r="H3328" t="str">
            <v>PINI</v>
          </cell>
        </row>
        <row r="3329">
          <cell r="B3329" t="str">
            <v>16.117.000061.SER</v>
          </cell>
          <cell r="C3329" t="str">
            <v>Conexão em PEAD polietileno de alta densidade para unir dutos corrugados Ø 1 1/2" 40 mm</v>
          </cell>
          <cell r="D3329" t="str">
            <v>m</v>
          </cell>
          <cell r="E3329">
            <v>6.57</v>
          </cell>
          <cell r="F3329">
            <v>8.2100000000000009</v>
          </cell>
          <cell r="G3329">
            <v>14.78</v>
          </cell>
          <cell r="H3329" t="str">
            <v>PINI</v>
          </cell>
        </row>
        <row r="3330">
          <cell r="B3330" t="str">
            <v>16.117.000062.SER</v>
          </cell>
          <cell r="C3330" t="str">
            <v>Conexão em PEAD polietileno de alta densidade para unir dutos corrugados Ø 2" 50 mm</v>
          </cell>
          <cell r="D3330" t="str">
            <v>m</v>
          </cell>
          <cell r="E3330">
            <v>9.17</v>
          </cell>
          <cell r="F3330">
            <v>9.86</v>
          </cell>
          <cell r="G3330">
            <v>19.03</v>
          </cell>
          <cell r="H3330" t="str">
            <v>PINI</v>
          </cell>
        </row>
        <row r="3331">
          <cell r="B3331" t="str">
            <v>16.117.000063.SER</v>
          </cell>
          <cell r="C3331" t="str">
            <v>Conexão em PEAD polietileno de alta densidade para unir dutos corrugados Ø 3" 75 mm</v>
          </cell>
          <cell r="D3331" t="str">
            <v>m</v>
          </cell>
          <cell r="E3331">
            <v>9.73</v>
          </cell>
          <cell r="F3331">
            <v>13.14</v>
          </cell>
          <cell r="G3331">
            <v>22.87</v>
          </cell>
          <cell r="H3331" t="str">
            <v>PINI</v>
          </cell>
        </row>
        <row r="3332">
          <cell r="B3332" t="str">
            <v>16.117.000064.SER</v>
          </cell>
          <cell r="C3332" t="str">
            <v>Conexão em PEAD polietileno de alta densidade para unir dutos corrugados Ø 4" 100 mm</v>
          </cell>
          <cell r="D3332" t="str">
            <v>m</v>
          </cell>
          <cell r="E3332">
            <v>14.96</v>
          </cell>
          <cell r="F3332">
            <v>16.43</v>
          </cell>
          <cell r="G3332">
            <v>31.39</v>
          </cell>
          <cell r="H3332" t="str">
            <v>PINI</v>
          </cell>
        </row>
        <row r="3333">
          <cell r="B3333" t="str">
            <v>16.117.000065.SER</v>
          </cell>
          <cell r="C3333" t="str">
            <v>Conexão em PEAD polietileno de alta densidade para unir dutos corrugados Ø 5" 125 mm</v>
          </cell>
          <cell r="D3333" t="str">
            <v>m</v>
          </cell>
          <cell r="E3333">
            <v>23.5</v>
          </cell>
          <cell r="F3333">
            <v>23</v>
          </cell>
          <cell r="G3333">
            <v>46.5</v>
          </cell>
          <cell r="H3333" t="str">
            <v>PINI</v>
          </cell>
        </row>
        <row r="3334">
          <cell r="B3334" t="str">
            <v>16.117.000066.SER</v>
          </cell>
          <cell r="C3334" t="str">
            <v>Conexão em PEAD polietileno de alta densidade para unir dutos corrugados Ø 6" 150 mm</v>
          </cell>
          <cell r="D3334" t="str">
            <v>m</v>
          </cell>
          <cell r="E3334">
            <v>22.35</v>
          </cell>
          <cell r="F3334">
            <v>29.57</v>
          </cell>
          <cell r="G3334">
            <v>51.92</v>
          </cell>
          <cell r="H3334" t="str">
            <v>PINI</v>
          </cell>
        </row>
        <row r="3335">
          <cell r="B3335">
            <v>0</v>
          </cell>
          <cell r="C3335">
            <v>0</v>
          </cell>
          <cell r="D3335">
            <v>0</v>
          </cell>
          <cell r="E3335">
            <v>0</v>
          </cell>
          <cell r="F3335">
            <v>0</v>
          </cell>
          <cell r="G3335">
            <v>0</v>
          </cell>
          <cell r="H3335" t="str">
            <v>PINI</v>
          </cell>
        </row>
        <row r="3336">
          <cell r="B3336" t="str">
            <v>16.117</v>
          </cell>
          <cell r="C3336" t="str">
            <v>Conexões e acessórios em PVC</v>
          </cell>
          <cell r="D3336">
            <v>0</v>
          </cell>
          <cell r="E3336">
            <v>0</v>
          </cell>
          <cell r="F3336">
            <v>0</v>
          </cell>
          <cell r="G3336">
            <v>0</v>
          </cell>
          <cell r="H3336" t="str">
            <v>PINI</v>
          </cell>
        </row>
        <row r="3337">
          <cell r="B3337" t="str">
            <v>16.117.000080.SER</v>
          </cell>
          <cell r="C3337" t="str">
            <v>Curva 135° PVC rígido para eletroduto roscável Ø 25 mm 3/4"</v>
          </cell>
          <cell r="D3337" t="str">
            <v>un</v>
          </cell>
          <cell r="E3337">
            <v>9.8000000000000007</v>
          </cell>
          <cell r="F3337">
            <v>3.94</v>
          </cell>
          <cell r="G3337">
            <v>13.74</v>
          </cell>
          <cell r="H3337" t="str">
            <v>PINI</v>
          </cell>
        </row>
        <row r="3338">
          <cell r="B3338" t="str">
            <v>16.117.000081.SER</v>
          </cell>
          <cell r="C3338" t="str">
            <v>Curva 135° PVC rígido para eletroduto roscável Ø 32 mm 1"</v>
          </cell>
          <cell r="D3338" t="str">
            <v>un</v>
          </cell>
          <cell r="E3338">
            <v>21.92</v>
          </cell>
          <cell r="F3338">
            <v>3.94</v>
          </cell>
          <cell r="G3338">
            <v>25.86</v>
          </cell>
          <cell r="H3338" t="str">
            <v>PINI</v>
          </cell>
        </row>
        <row r="3339">
          <cell r="B3339" t="str">
            <v>16.117.000100.SER</v>
          </cell>
          <cell r="C3339" t="str">
            <v>Curva 180° PVC rígido para eletroduto roscável Ø 25 mm 3/4"</v>
          </cell>
          <cell r="D3339" t="str">
            <v>un</v>
          </cell>
          <cell r="E3339">
            <v>14.19</v>
          </cell>
          <cell r="F3339">
            <v>3.94</v>
          </cell>
          <cell r="G3339">
            <v>18.13</v>
          </cell>
          <cell r="H3339" t="str">
            <v>PINI</v>
          </cell>
        </row>
        <row r="3340">
          <cell r="B3340" t="str">
            <v>16.117.000101.SER</v>
          </cell>
          <cell r="C3340" t="str">
            <v>Curva 180° PVC rígido para eletroduto roscável Ø 32 mm 1"</v>
          </cell>
          <cell r="D3340" t="str">
            <v>un</v>
          </cell>
          <cell r="E3340">
            <v>25.42</v>
          </cell>
          <cell r="F3340">
            <v>3.94</v>
          </cell>
          <cell r="G3340">
            <v>29.36</v>
          </cell>
          <cell r="H3340" t="str">
            <v>PINI</v>
          </cell>
        </row>
        <row r="3341">
          <cell r="B3341" t="str">
            <v>16.117.000102.SER</v>
          </cell>
          <cell r="C3341" t="str">
            <v>Curva 180° PVC rígido para eletroduto roscável Ø 40 mm 1 1/4"</v>
          </cell>
          <cell r="D3341" t="str">
            <v>un</v>
          </cell>
          <cell r="E3341">
            <v>27.13</v>
          </cell>
          <cell r="F3341">
            <v>5.91</v>
          </cell>
          <cell r="G3341">
            <v>33.04</v>
          </cell>
          <cell r="H3341" t="str">
            <v>PINI</v>
          </cell>
        </row>
        <row r="3342">
          <cell r="B3342" t="str">
            <v>16.117.000103.SER</v>
          </cell>
          <cell r="C3342" t="str">
            <v>Curva 180° PVC rígido para eletroduto roscável Ø 50 mm 1 1/2"</v>
          </cell>
          <cell r="D3342" t="str">
            <v>un</v>
          </cell>
          <cell r="E3342">
            <v>43.85</v>
          </cell>
          <cell r="F3342">
            <v>5.91</v>
          </cell>
          <cell r="G3342">
            <v>49.76</v>
          </cell>
          <cell r="H3342" t="str">
            <v>PINI</v>
          </cell>
        </row>
        <row r="3343">
          <cell r="B3343" t="str">
            <v>16.117.000104.SER</v>
          </cell>
          <cell r="C3343" t="str">
            <v>Curva 180° PVC rígido para eletroduto roscável Ø 60 mm 2"</v>
          </cell>
          <cell r="D3343" t="str">
            <v>un</v>
          </cell>
          <cell r="E3343">
            <v>38.369999999999997</v>
          </cell>
          <cell r="F3343">
            <v>5.91</v>
          </cell>
          <cell r="G3343">
            <v>44.28</v>
          </cell>
          <cell r="H3343" t="str">
            <v>PINI</v>
          </cell>
        </row>
        <row r="3344">
          <cell r="B3344" t="str">
            <v>16.117.000150.SER</v>
          </cell>
          <cell r="C3344" t="str">
            <v>Curva 90° PVC rígido para eletroduto de encaixe Ø 20 mm 1/2"</v>
          </cell>
          <cell r="D3344" t="str">
            <v>un</v>
          </cell>
          <cell r="E3344">
            <v>5.31</v>
          </cell>
          <cell r="F3344">
            <v>1.31</v>
          </cell>
          <cell r="G3344">
            <v>6.62</v>
          </cell>
          <cell r="H3344" t="str">
            <v>PINI</v>
          </cell>
        </row>
        <row r="3345">
          <cell r="B3345" t="str">
            <v>16.117.000151.SER</v>
          </cell>
          <cell r="C3345" t="str">
            <v>Curva 90° PVC rígido para eletroduto de encaixe Ø 25 mm 3/4"</v>
          </cell>
          <cell r="D3345" t="str">
            <v>un</v>
          </cell>
          <cell r="E3345">
            <v>7.45</v>
          </cell>
          <cell r="F3345">
            <v>1.31</v>
          </cell>
          <cell r="G3345">
            <v>8.76</v>
          </cell>
          <cell r="H3345" t="str">
            <v>PINI</v>
          </cell>
        </row>
        <row r="3346">
          <cell r="B3346" t="str">
            <v>16.117.000152.SER</v>
          </cell>
          <cell r="C3346" t="str">
            <v>Curva 90° PVC rígido para eletroduto de encaixe Ø 32 mm 1"</v>
          </cell>
          <cell r="D3346" t="str">
            <v>un</v>
          </cell>
          <cell r="E3346">
            <v>10.3</v>
          </cell>
          <cell r="F3346">
            <v>1.31</v>
          </cell>
          <cell r="G3346">
            <v>11.61</v>
          </cell>
          <cell r="H3346" t="str">
            <v>PINI</v>
          </cell>
        </row>
        <row r="3347">
          <cell r="B3347" t="str">
            <v>16.117.000153.SER</v>
          </cell>
          <cell r="C3347" t="str">
            <v>Curva 90° PVC rígido para eletroduto roscável Ø 110 mm 4"</v>
          </cell>
          <cell r="D3347" t="str">
            <v>un</v>
          </cell>
          <cell r="E3347">
            <v>83.66</v>
          </cell>
          <cell r="F3347">
            <v>7.89</v>
          </cell>
          <cell r="G3347">
            <v>91.55</v>
          </cell>
          <cell r="H3347" t="str">
            <v>PINI</v>
          </cell>
        </row>
        <row r="3348">
          <cell r="B3348" t="str">
            <v>16.117.000154.SER</v>
          </cell>
          <cell r="C3348" t="str">
            <v>Curva 90° PVC rígido para eletroduto roscável Ø 20 mm 1/2"</v>
          </cell>
          <cell r="D3348" t="str">
            <v>un</v>
          </cell>
          <cell r="E3348">
            <v>3.68</v>
          </cell>
          <cell r="F3348">
            <v>3.94</v>
          </cell>
          <cell r="G3348">
            <v>7.62</v>
          </cell>
          <cell r="H3348" t="str">
            <v>PINI</v>
          </cell>
        </row>
        <row r="3349">
          <cell r="B3349" t="str">
            <v>16.117.000155.SER</v>
          </cell>
          <cell r="C3349" t="str">
            <v>Curva 90° PVC rígido para eletroduto roscável Ø 25 mm 3/4"</v>
          </cell>
          <cell r="D3349" t="str">
            <v>un</v>
          </cell>
          <cell r="E3349">
            <v>4.59</v>
          </cell>
          <cell r="F3349">
            <v>3.94</v>
          </cell>
          <cell r="G3349">
            <v>8.5299999999999994</v>
          </cell>
          <cell r="H3349" t="str">
            <v>PINI</v>
          </cell>
        </row>
        <row r="3350">
          <cell r="B3350" t="str">
            <v>16.117.000156.SER</v>
          </cell>
          <cell r="C3350" t="str">
            <v>Curva 90° PVC rígido para eletroduto roscável Ø 32 mm 1"</v>
          </cell>
          <cell r="D3350" t="str">
            <v>un</v>
          </cell>
          <cell r="E3350">
            <v>5.99</v>
          </cell>
          <cell r="F3350">
            <v>3.94</v>
          </cell>
          <cell r="G3350">
            <v>9.93</v>
          </cell>
          <cell r="H3350" t="str">
            <v>PINI</v>
          </cell>
        </row>
        <row r="3351">
          <cell r="B3351" t="str">
            <v>16.117.000157.SER</v>
          </cell>
          <cell r="C3351" t="str">
            <v>Curva 90° PVC rígido para eletroduto roscável Ø 40 mm 1 1/4"</v>
          </cell>
          <cell r="D3351" t="str">
            <v>un</v>
          </cell>
          <cell r="E3351">
            <v>8.43</v>
          </cell>
          <cell r="F3351">
            <v>5.91</v>
          </cell>
          <cell r="G3351">
            <v>14.34</v>
          </cell>
          <cell r="H3351" t="str">
            <v>PINI</v>
          </cell>
        </row>
        <row r="3352">
          <cell r="B3352" t="str">
            <v>16.117.000158.SER</v>
          </cell>
          <cell r="C3352" t="str">
            <v>Curva 90° PVC rígido para eletroduto roscável Ø 50 mm 1 1/2"</v>
          </cell>
          <cell r="D3352" t="str">
            <v>un</v>
          </cell>
          <cell r="E3352">
            <v>10.050000000000001</v>
          </cell>
          <cell r="F3352">
            <v>5.91</v>
          </cell>
          <cell r="G3352">
            <v>15.96</v>
          </cell>
          <cell r="H3352" t="str">
            <v>PINI</v>
          </cell>
        </row>
        <row r="3353">
          <cell r="B3353" t="str">
            <v>16.117.000159.SER</v>
          </cell>
          <cell r="C3353" t="str">
            <v>Curva 90° PVC rígido para eletroduto roscável Ø 60 mm 2"</v>
          </cell>
          <cell r="D3353" t="str">
            <v>un</v>
          </cell>
          <cell r="E3353">
            <v>15.18</v>
          </cell>
          <cell r="F3353">
            <v>5.91</v>
          </cell>
          <cell r="G3353">
            <v>21.09</v>
          </cell>
          <cell r="H3353" t="str">
            <v>PINI</v>
          </cell>
        </row>
        <row r="3354">
          <cell r="B3354" t="str">
            <v>16.117.000160.SER</v>
          </cell>
          <cell r="C3354" t="str">
            <v>Curva 90° PVC rígido para eletroduto roscável Ø 75 mm 2 1/2"</v>
          </cell>
          <cell r="D3354" t="str">
            <v>un</v>
          </cell>
          <cell r="E3354">
            <v>38.979999999999997</v>
          </cell>
          <cell r="F3354">
            <v>7.89</v>
          </cell>
          <cell r="G3354">
            <v>46.87</v>
          </cell>
          <cell r="H3354" t="str">
            <v>PINI</v>
          </cell>
        </row>
        <row r="3355">
          <cell r="B3355" t="str">
            <v>16.117.000161.SER</v>
          </cell>
          <cell r="C3355" t="str">
            <v>Curva 90° PVC rígido para eletroduto roscável Ø 85 mm 3"</v>
          </cell>
          <cell r="D3355" t="str">
            <v>un</v>
          </cell>
          <cell r="E3355">
            <v>46.75</v>
          </cell>
          <cell r="F3355">
            <v>7.89</v>
          </cell>
          <cell r="G3355">
            <v>54.64</v>
          </cell>
          <cell r="H3355" t="str">
            <v>PINI</v>
          </cell>
        </row>
        <row r="3356">
          <cell r="B3356" t="str">
            <v>16.117.000170.SER</v>
          </cell>
          <cell r="C3356" t="str">
            <v>Curva curta 90° PVC rígido para eletroduto roscável Ø 20 mm 1/2"</v>
          </cell>
          <cell r="D3356" t="str">
            <v>un</v>
          </cell>
          <cell r="E3356">
            <v>5.13</v>
          </cell>
          <cell r="F3356">
            <v>2.63</v>
          </cell>
          <cell r="G3356">
            <v>7.76</v>
          </cell>
          <cell r="H3356" t="str">
            <v>PINI</v>
          </cell>
        </row>
        <row r="3357">
          <cell r="B3357" t="str">
            <v>16.117.000171.SER</v>
          </cell>
          <cell r="C3357" t="str">
            <v>Curva curta 90° PVC rígido para eletroduto roscável Ø 25 mm 3/4"</v>
          </cell>
          <cell r="D3357" t="str">
            <v>un</v>
          </cell>
          <cell r="E3357">
            <v>5.87</v>
          </cell>
          <cell r="F3357">
            <v>2.63</v>
          </cell>
          <cell r="G3357">
            <v>8.5</v>
          </cell>
          <cell r="H3357" t="str">
            <v>PINI</v>
          </cell>
        </row>
        <row r="3358">
          <cell r="B3358" t="str">
            <v>16.117.000172.SER</v>
          </cell>
          <cell r="C3358" t="str">
            <v>Curva curta 90° PVC rígido para eletroduto roscável Ø 32 mm 1"</v>
          </cell>
          <cell r="D3358" t="str">
            <v>un</v>
          </cell>
          <cell r="E3358">
            <v>8.69</v>
          </cell>
          <cell r="F3358">
            <v>2.63</v>
          </cell>
          <cell r="G3358">
            <v>11.32</v>
          </cell>
          <cell r="H3358" t="str">
            <v>PINI</v>
          </cell>
        </row>
        <row r="3359">
          <cell r="B3359" t="str">
            <v>16.117.000290.SER</v>
          </cell>
          <cell r="C3359" t="str">
            <v>Luva PVC para eletroduto rígido roscável Ø 20 mm - 1/2"</v>
          </cell>
          <cell r="D3359" t="str">
            <v>un</v>
          </cell>
          <cell r="E3359">
            <v>2.38</v>
          </cell>
          <cell r="F3359">
            <v>1.31</v>
          </cell>
          <cell r="G3359">
            <v>3.69</v>
          </cell>
          <cell r="H3359" t="str">
            <v>PINI</v>
          </cell>
        </row>
        <row r="3360">
          <cell r="B3360" t="str">
            <v>16.117.000291.SER</v>
          </cell>
          <cell r="C3360" t="str">
            <v>Luva PVC para eletroduto rígido roscável Ø 25 mm - 3/4"</v>
          </cell>
          <cell r="D3360" t="str">
            <v>un</v>
          </cell>
          <cell r="E3360">
            <v>3.64</v>
          </cell>
          <cell r="F3360">
            <v>1.31</v>
          </cell>
          <cell r="G3360">
            <v>4.95</v>
          </cell>
          <cell r="H3360" t="str">
            <v>PINI</v>
          </cell>
        </row>
        <row r="3361">
          <cell r="B3361" t="str">
            <v>16.117.000292.SER</v>
          </cell>
          <cell r="C3361" t="str">
            <v>Luva PVC para eletroduto rígido roscável Ø 32 mm - 1"</v>
          </cell>
          <cell r="D3361" t="str">
            <v>un</v>
          </cell>
          <cell r="E3361">
            <v>4.84</v>
          </cell>
          <cell r="F3361">
            <v>1.31</v>
          </cell>
          <cell r="G3361">
            <v>6.15</v>
          </cell>
          <cell r="H3361" t="str">
            <v>PINI</v>
          </cell>
        </row>
        <row r="3362">
          <cell r="B3362" t="str">
            <v>16.117.000293.SER</v>
          </cell>
          <cell r="C3362" t="str">
            <v>Luva PVC para eletroduto rígido roscável Ø 40 mm - 1 1/4"</v>
          </cell>
          <cell r="D3362" t="str">
            <v>un</v>
          </cell>
          <cell r="E3362">
            <v>7.9</v>
          </cell>
          <cell r="F3362">
            <v>1.97</v>
          </cell>
          <cell r="G3362">
            <v>9.8699999999999992</v>
          </cell>
          <cell r="H3362" t="str">
            <v>PINI</v>
          </cell>
        </row>
        <row r="3363">
          <cell r="B3363" t="str">
            <v>16.117.000294.SER</v>
          </cell>
          <cell r="C3363" t="str">
            <v>Luva PVC para eletroduto rígido roscável Ø 50 mm - 1 1/2"</v>
          </cell>
          <cell r="D3363" t="str">
            <v>un</v>
          </cell>
          <cell r="E3363">
            <v>9.34</v>
          </cell>
          <cell r="F3363">
            <v>1.97</v>
          </cell>
          <cell r="G3363">
            <v>11.31</v>
          </cell>
          <cell r="H3363" t="str">
            <v>PINI</v>
          </cell>
        </row>
        <row r="3364">
          <cell r="B3364" t="str">
            <v>16.117.000295.SER</v>
          </cell>
          <cell r="C3364" t="str">
            <v>Luva PVC para eletroduto rígido roscável Ø 60 mm - 2"</v>
          </cell>
          <cell r="D3364" t="str">
            <v>un</v>
          </cell>
          <cell r="E3364">
            <v>17.29</v>
          </cell>
          <cell r="F3364">
            <v>1.97</v>
          </cell>
          <cell r="G3364">
            <v>19.260000000000002</v>
          </cell>
          <cell r="H3364" t="str">
            <v>PINI</v>
          </cell>
        </row>
        <row r="3365">
          <cell r="B3365" t="str">
            <v>16.117.000296.SER</v>
          </cell>
          <cell r="C3365" t="str">
            <v>Luva PVC para eletroduto rígido roscável Ø 75 mm - 2 1/2"</v>
          </cell>
          <cell r="D3365" t="str">
            <v>un</v>
          </cell>
          <cell r="E3365">
            <v>40.01</v>
          </cell>
          <cell r="F3365">
            <v>26.28</v>
          </cell>
          <cell r="G3365">
            <v>66.290000000000006</v>
          </cell>
          <cell r="H3365" t="str">
            <v>PINI</v>
          </cell>
        </row>
        <row r="3366">
          <cell r="B3366" t="str">
            <v>16.117.000297.SER</v>
          </cell>
          <cell r="C3366" t="str">
            <v>Luva PVC para eletroduto rígido roscável Ø 85 mm - 3"</v>
          </cell>
          <cell r="D3366" t="str">
            <v>un</v>
          </cell>
          <cell r="E3366">
            <v>49.44</v>
          </cell>
          <cell r="F3366">
            <v>26.28</v>
          </cell>
          <cell r="G3366">
            <v>75.72</v>
          </cell>
          <cell r="H3366" t="str">
            <v>PINI</v>
          </cell>
        </row>
        <row r="3367">
          <cell r="B3367" t="str">
            <v>16.117.000298.SER</v>
          </cell>
          <cell r="C3367" t="str">
            <v>Luva PVC para eletroduto rígido roscável Ø 110 mm - 4"</v>
          </cell>
          <cell r="D3367" t="str">
            <v>un</v>
          </cell>
          <cell r="E3367">
            <v>97.46</v>
          </cell>
          <cell r="F3367">
            <v>26.28</v>
          </cell>
          <cell r="G3367">
            <v>123.74</v>
          </cell>
          <cell r="H3367" t="str">
            <v>PINI</v>
          </cell>
        </row>
        <row r="3368">
          <cell r="B3368">
            <v>0</v>
          </cell>
          <cell r="C3368">
            <v>0</v>
          </cell>
          <cell r="D3368">
            <v>0</v>
          </cell>
          <cell r="E3368">
            <v>0</v>
          </cell>
          <cell r="F3368">
            <v>0</v>
          </cell>
          <cell r="G3368">
            <v>0</v>
          </cell>
          <cell r="H3368" t="str">
            <v>PINI</v>
          </cell>
        </row>
        <row r="3369">
          <cell r="B3369" t="str">
            <v>16.117</v>
          </cell>
          <cell r="C3369" t="str">
            <v>Conexões e acessórios para eletroduto de PVC flexível</v>
          </cell>
          <cell r="D3369">
            <v>0</v>
          </cell>
          <cell r="E3369">
            <v>0</v>
          </cell>
          <cell r="F3369">
            <v>0</v>
          </cell>
          <cell r="G3369">
            <v>0</v>
          </cell>
          <cell r="H3369" t="str">
            <v>PINI</v>
          </cell>
        </row>
        <row r="3370">
          <cell r="B3370" t="str">
            <v>16.117.000280.SER</v>
          </cell>
          <cell r="C3370" t="str">
            <v>Luva PVC para eletroduto flexível corrugado Ø 16 mm - 3/8"</v>
          </cell>
          <cell r="D3370" t="str">
            <v>un</v>
          </cell>
          <cell r="E3370">
            <v>9.2899999999999991</v>
          </cell>
          <cell r="F3370">
            <v>13.14</v>
          </cell>
          <cell r="G3370">
            <v>22.43</v>
          </cell>
          <cell r="H3370" t="str">
            <v>PINI</v>
          </cell>
        </row>
        <row r="3371">
          <cell r="B3371" t="str">
            <v>16.117.000281.SER</v>
          </cell>
          <cell r="C3371" t="str">
            <v>Luva PVC para eletroduto flexível corrugado Ø 20 mm - 1/2"</v>
          </cell>
          <cell r="D3371" t="str">
            <v>un</v>
          </cell>
          <cell r="E3371">
            <v>3.23</v>
          </cell>
          <cell r="F3371">
            <v>1.31</v>
          </cell>
          <cell r="G3371">
            <v>4.54</v>
          </cell>
          <cell r="H3371" t="str">
            <v>PINI</v>
          </cell>
        </row>
        <row r="3372">
          <cell r="B3372" t="str">
            <v>16.117.000282.SER</v>
          </cell>
          <cell r="C3372" t="str">
            <v>Luva PVC para eletroduto flexível corrugado Ø 25 mm - 3/4"</v>
          </cell>
          <cell r="D3372" t="str">
            <v>un</v>
          </cell>
          <cell r="E3372">
            <v>3.84</v>
          </cell>
          <cell r="F3372">
            <v>1.31</v>
          </cell>
          <cell r="G3372">
            <v>5.15</v>
          </cell>
          <cell r="H3372" t="str">
            <v>PINI</v>
          </cell>
        </row>
        <row r="3373">
          <cell r="B3373" t="str">
            <v>16.117.000283.SER</v>
          </cell>
          <cell r="C3373" t="str">
            <v>Luva PVC para eletroduto flexível corrugado Ø 32 mm - 1"</v>
          </cell>
          <cell r="D3373" t="str">
            <v>un</v>
          </cell>
          <cell r="E3373">
            <v>6.13</v>
          </cell>
          <cell r="F3373">
            <v>1.31</v>
          </cell>
          <cell r="G3373">
            <v>7.44</v>
          </cell>
          <cell r="H3373" t="str">
            <v>PINI</v>
          </cell>
        </row>
        <row r="3374">
          <cell r="B3374">
            <v>0</v>
          </cell>
          <cell r="C3374">
            <v>0</v>
          </cell>
          <cell r="D3374">
            <v>0</v>
          </cell>
          <cell r="E3374">
            <v>0</v>
          </cell>
          <cell r="F3374">
            <v>0</v>
          </cell>
          <cell r="G3374">
            <v>0</v>
          </cell>
          <cell r="H3374" t="str">
            <v>PINI</v>
          </cell>
        </row>
        <row r="3375">
          <cell r="B3375" t="str">
            <v>16.119</v>
          </cell>
          <cell r="C3375" t="str">
            <v>Cabos e fios</v>
          </cell>
          <cell r="D3375">
            <v>0</v>
          </cell>
          <cell r="E3375">
            <v>0</v>
          </cell>
          <cell r="F3375">
            <v>0</v>
          </cell>
          <cell r="G3375">
            <v>0</v>
          </cell>
          <cell r="H3375" t="str">
            <v>PINI</v>
          </cell>
        </row>
        <row r="3376">
          <cell r="B3376" t="str">
            <v>16.119.000010.SER</v>
          </cell>
          <cell r="C3376" t="str">
            <v>Cabo isolado em PVC 1,5 mm² - 750 V - 70°C - flexível</v>
          </cell>
          <cell r="D3376" t="str">
            <v>m</v>
          </cell>
          <cell r="E3376">
            <v>1.48</v>
          </cell>
          <cell r="F3376">
            <v>3.29</v>
          </cell>
          <cell r="G3376">
            <v>4.76</v>
          </cell>
          <cell r="H3376" t="str">
            <v>PINI</v>
          </cell>
        </row>
        <row r="3377">
          <cell r="B3377" t="str">
            <v>16.119.000011.SER</v>
          </cell>
          <cell r="C3377" t="str">
            <v>Cabo isolado em PVC 2,5 mm² - 750 V - 70°C - flexível</v>
          </cell>
          <cell r="D3377" t="str">
            <v>m</v>
          </cell>
          <cell r="E3377">
            <v>2.3199999999999998</v>
          </cell>
          <cell r="F3377">
            <v>3.61</v>
          </cell>
          <cell r="G3377">
            <v>5.93</v>
          </cell>
          <cell r="H3377" t="str">
            <v>PINI</v>
          </cell>
        </row>
        <row r="3378">
          <cell r="B3378" t="str">
            <v>16.119.000012.SER</v>
          </cell>
          <cell r="C3378" t="str">
            <v>Cabo isolado em PVC 4 mm² - 750 V - 70°C - flexível</v>
          </cell>
          <cell r="D3378" t="str">
            <v>m</v>
          </cell>
          <cell r="E3378">
            <v>3.88</v>
          </cell>
          <cell r="F3378">
            <v>3.61</v>
          </cell>
          <cell r="G3378">
            <v>7.49</v>
          </cell>
          <cell r="H3378" t="str">
            <v>PINI</v>
          </cell>
        </row>
        <row r="3379">
          <cell r="B3379" t="str">
            <v>16.119.000013.SER</v>
          </cell>
          <cell r="C3379" t="str">
            <v>Cabo isolado em PVC 6 mm² - 750 V - 70°C - flexível</v>
          </cell>
          <cell r="D3379" t="str">
            <v>m</v>
          </cell>
          <cell r="E3379">
            <v>5.55</v>
          </cell>
          <cell r="F3379">
            <v>4.2699999999999996</v>
          </cell>
          <cell r="G3379">
            <v>9.82</v>
          </cell>
          <cell r="H3379" t="str">
            <v>PINI</v>
          </cell>
        </row>
        <row r="3380">
          <cell r="B3380" t="str">
            <v>16.119.000014.SER</v>
          </cell>
          <cell r="C3380" t="str">
            <v>Cabo isolado em PVC 10 mm² - 750 V - 70°C - flexível</v>
          </cell>
          <cell r="D3380" t="str">
            <v>m</v>
          </cell>
          <cell r="E3380">
            <v>10.08</v>
          </cell>
          <cell r="F3380">
            <v>4.5999999999999996</v>
          </cell>
          <cell r="G3380">
            <v>14.68</v>
          </cell>
          <cell r="H3380" t="str">
            <v>PINI</v>
          </cell>
        </row>
        <row r="3381">
          <cell r="B3381" t="str">
            <v>16.119.000015.SER</v>
          </cell>
          <cell r="C3381" t="str">
            <v>Cabo isolado em PVC 16 mm² - 750 V - 70°C - flexível</v>
          </cell>
          <cell r="D3381" t="str">
            <v>m</v>
          </cell>
          <cell r="E3381">
            <v>18.59</v>
          </cell>
          <cell r="F3381">
            <v>5.26</v>
          </cell>
          <cell r="G3381">
            <v>23.85</v>
          </cell>
          <cell r="H3381" t="str">
            <v>PINI</v>
          </cell>
        </row>
        <row r="3382">
          <cell r="B3382" t="str">
            <v>16.119.000016.SER</v>
          </cell>
          <cell r="C3382" t="str">
            <v>Cabo isolado em PVC 25 mm² - 750 V - 70°C - flexível</v>
          </cell>
          <cell r="D3382" t="str">
            <v>m</v>
          </cell>
          <cell r="E3382">
            <v>23.68</v>
          </cell>
          <cell r="F3382">
            <v>5.59</v>
          </cell>
          <cell r="G3382">
            <v>29.27</v>
          </cell>
          <cell r="H3382" t="str">
            <v>PINI</v>
          </cell>
        </row>
        <row r="3383">
          <cell r="B3383" t="str">
            <v>16.119.000017.SER</v>
          </cell>
          <cell r="C3383" t="str">
            <v>Cabo isolado em PVC 35 mm² - 750 V - 70°C - flexível</v>
          </cell>
          <cell r="D3383" t="str">
            <v>m</v>
          </cell>
          <cell r="E3383">
            <v>31.79</v>
          </cell>
          <cell r="F3383">
            <v>6.9</v>
          </cell>
          <cell r="G3383">
            <v>38.69</v>
          </cell>
          <cell r="H3383" t="str">
            <v>PINI</v>
          </cell>
        </row>
        <row r="3384">
          <cell r="B3384" t="str">
            <v>16.119.000018.SER</v>
          </cell>
          <cell r="C3384" t="str">
            <v>Cabo isolado em PVC 50 mm² - 750 V - 70°C - flexível</v>
          </cell>
          <cell r="D3384" t="str">
            <v>m</v>
          </cell>
          <cell r="E3384">
            <v>47.96</v>
          </cell>
          <cell r="F3384">
            <v>10.18</v>
          </cell>
          <cell r="G3384">
            <v>58.15</v>
          </cell>
          <cell r="H3384" t="str">
            <v>PINI</v>
          </cell>
        </row>
        <row r="3385">
          <cell r="B3385" t="str">
            <v>16.119.000019.SER</v>
          </cell>
          <cell r="C3385" t="str">
            <v>Cabo isolado em PVC 70 mm² - 750 V - 70°C - flexível</v>
          </cell>
          <cell r="D3385" t="str">
            <v>m</v>
          </cell>
          <cell r="E3385">
            <v>67.650000000000006</v>
          </cell>
          <cell r="F3385">
            <v>11.17</v>
          </cell>
          <cell r="G3385">
            <v>78.819999999999993</v>
          </cell>
          <cell r="H3385" t="str">
            <v>PINI</v>
          </cell>
        </row>
        <row r="3386">
          <cell r="B3386" t="str">
            <v>16.119.000020.SER</v>
          </cell>
          <cell r="C3386" t="str">
            <v>Cabo isolado em PVC 95 mm² - 750 V - 70°C - flexível</v>
          </cell>
          <cell r="D3386" t="str">
            <v>m</v>
          </cell>
          <cell r="E3386">
            <v>88.64</v>
          </cell>
          <cell r="F3386">
            <v>11.83</v>
          </cell>
          <cell r="G3386">
            <v>100.47</v>
          </cell>
          <cell r="H3386" t="str">
            <v>PINI</v>
          </cell>
        </row>
        <row r="3387">
          <cell r="B3387" t="str">
            <v>16.119.000021.SER</v>
          </cell>
          <cell r="C3387" t="str">
            <v>Cabo isolado em PVC 120 mm² - 750 V - 70°C - flexível</v>
          </cell>
          <cell r="D3387" t="str">
            <v>m</v>
          </cell>
          <cell r="E3387">
            <v>109.93</v>
          </cell>
          <cell r="F3387">
            <v>15.11</v>
          </cell>
          <cell r="G3387">
            <v>125.04</v>
          </cell>
          <cell r="H3387" t="str">
            <v>PINI</v>
          </cell>
        </row>
        <row r="3388">
          <cell r="B3388" t="str">
            <v>16.119.000022.SER</v>
          </cell>
          <cell r="C3388" t="str">
            <v>Cabo isolado em PVC 150 mm² - 750 V - 70°C - flexível</v>
          </cell>
          <cell r="D3388" t="str">
            <v>m</v>
          </cell>
          <cell r="E3388">
            <v>137.13</v>
          </cell>
          <cell r="F3388">
            <v>18.73</v>
          </cell>
          <cell r="G3388">
            <v>155.86000000000001</v>
          </cell>
          <cell r="H3388" t="str">
            <v>PINI</v>
          </cell>
        </row>
        <row r="3389">
          <cell r="B3389" t="str">
            <v>16.119.000023.SER</v>
          </cell>
          <cell r="C3389" t="str">
            <v>Cabo isolado em PVC 185 mm² - 750 V - 70°C - flexível</v>
          </cell>
          <cell r="D3389" t="str">
            <v>m</v>
          </cell>
          <cell r="E3389">
            <v>172.43</v>
          </cell>
          <cell r="F3389">
            <v>24.31</v>
          </cell>
          <cell r="G3389">
            <v>196.74</v>
          </cell>
          <cell r="H3389" t="str">
            <v>PINI</v>
          </cell>
        </row>
        <row r="3390">
          <cell r="B3390" t="str">
            <v>16.119.000024.SER</v>
          </cell>
          <cell r="C3390" t="str">
            <v>Cabo isolado em PVC 240 mm² - 750 V - 70°C - flexível</v>
          </cell>
          <cell r="D3390" t="str">
            <v>m</v>
          </cell>
          <cell r="E3390">
            <v>220.92</v>
          </cell>
          <cell r="F3390">
            <v>30.23</v>
          </cell>
          <cell r="G3390">
            <v>251.15</v>
          </cell>
          <cell r="H3390" t="str">
            <v>PINI</v>
          </cell>
        </row>
        <row r="3391">
          <cell r="B3391" t="str">
            <v>16.119.000100.SER</v>
          </cell>
          <cell r="C3391" t="str">
            <v>Cabo isolado em PVC 1,5 mm² - 0,6/1KV - 70°C - flexível</v>
          </cell>
          <cell r="D3391" t="str">
            <v>m</v>
          </cell>
          <cell r="E3391">
            <v>2.13</v>
          </cell>
          <cell r="F3391">
            <v>3.29</v>
          </cell>
          <cell r="G3391">
            <v>5.42</v>
          </cell>
          <cell r="H3391" t="str">
            <v>PINI</v>
          </cell>
        </row>
        <row r="3392">
          <cell r="B3392" t="str">
            <v>16.119.000101.SER</v>
          </cell>
          <cell r="C3392" t="str">
            <v>Cabo isolado em PVC 2,5 mm² - 0,6/1KV - 70°C - flexível</v>
          </cell>
          <cell r="D3392" t="str">
            <v>m</v>
          </cell>
          <cell r="E3392">
            <v>3.12</v>
          </cell>
          <cell r="F3392">
            <v>3.61</v>
          </cell>
          <cell r="G3392">
            <v>6.74</v>
          </cell>
          <cell r="H3392" t="str">
            <v>PINI</v>
          </cell>
        </row>
        <row r="3393">
          <cell r="B3393" t="str">
            <v>16.119.000102.SER</v>
          </cell>
          <cell r="C3393" t="str">
            <v>Cabo isolado em PVC 4 mm² - 0,6/1KV - 70°C - flexível</v>
          </cell>
          <cell r="D3393" t="str">
            <v>m</v>
          </cell>
          <cell r="E3393">
            <v>4.49</v>
          </cell>
          <cell r="F3393">
            <v>3.94</v>
          </cell>
          <cell r="G3393">
            <v>8.43</v>
          </cell>
          <cell r="H3393" t="str">
            <v>PINI</v>
          </cell>
        </row>
        <row r="3394">
          <cell r="B3394" t="str">
            <v>16.119.000103.SER</v>
          </cell>
          <cell r="C3394" t="str">
            <v>Cabo isolado em PVC 6 mm² - 0,6/1KV - 70°C - flexível</v>
          </cell>
          <cell r="D3394" t="str">
            <v>m</v>
          </cell>
          <cell r="E3394">
            <v>6.9</v>
          </cell>
          <cell r="F3394">
            <v>4.2699999999999996</v>
          </cell>
          <cell r="G3394">
            <v>11.17</v>
          </cell>
          <cell r="H3394" t="str">
            <v>PINI</v>
          </cell>
        </row>
        <row r="3395">
          <cell r="B3395" t="str">
            <v>16.119.000104.SER</v>
          </cell>
          <cell r="C3395" t="str">
            <v>Cabo isolado em PVC 10 mm² - 0,6/1KV - 70°C - flexível</v>
          </cell>
          <cell r="D3395" t="str">
            <v>m</v>
          </cell>
          <cell r="E3395">
            <v>11.39</v>
          </cell>
          <cell r="F3395">
            <v>4.5999999999999996</v>
          </cell>
          <cell r="G3395">
            <v>15.99</v>
          </cell>
          <cell r="H3395" t="str">
            <v>PINI</v>
          </cell>
        </row>
        <row r="3396">
          <cell r="B3396" t="str">
            <v>16.119.000105.SER</v>
          </cell>
          <cell r="C3396" t="str">
            <v>Cabo isolado em PVC 16 mm² - 0,6/1KV - 70°C - flexível</v>
          </cell>
          <cell r="D3396" t="str">
            <v>m</v>
          </cell>
          <cell r="E3396">
            <v>16.940000000000001</v>
          </cell>
          <cell r="F3396">
            <v>5.26</v>
          </cell>
          <cell r="G3396">
            <v>22.2</v>
          </cell>
          <cell r="H3396" t="str">
            <v>PINI</v>
          </cell>
        </row>
        <row r="3397">
          <cell r="B3397" t="str">
            <v>16.119.000106.SER</v>
          </cell>
          <cell r="C3397" t="str">
            <v>Cabo isolado em PVC 25 mm² - 0,6/1KV - 70°C - flexível</v>
          </cell>
          <cell r="D3397" t="str">
            <v>m</v>
          </cell>
          <cell r="E3397">
            <v>26.67</v>
          </cell>
          <cell r="F3397">
            <v>5.59</v>
          </cell>
          <cell r="G3397">
            <v>32.26</v>
          </cell>
          <cell r="H3397" t="str">
            <v>PINI</v>
          </cell>
        </row>
        <row r="3398">
          <cell r="B3398" t="str">
            <v>16.119.000107.SER</v>
          </cell>
          <cell r="C3398" t="str">
            <v>Cabo isolado em PVC 35 mm² - 0,6/1KV - 70°C - flexível</v>
          </cell>
          <cell r="D3398" t="str">
            <v>m</v>
          </cell>
          <cell r="E3398">
            <v>36.85</v>
          </cell>
          <cell r="F3398">
            <v>6.9</v>
          </cell>
          <cell r="G3398">
            <v>43.75</v>
          </cell>
          <cell r="H3398" t="str">
            <v>PINI</v>
          </cell>
        </row>
        <row r="3399">
          <cell r="B3399" t="str">
            <v>16.119.000108.SER</v>
          </cell>
          <cell r="C3399" t="str">
            <v>Cabo isolado em PVC 50 mm² - 0,6/1KV - 70°C - flexível</v>
          </cell>
          <cell r="D3399" t="str">
            <v>m</v>
          </cell>
          <cell r="E3399">
            <v>50.92</v>
          </cell>
          <cell r="F3399">
            <v>10.18</v>
          </cell>
          <cell r="G3399">
            <v>61.1</v>
          </cell>
          <cell r="H3399" t="str">
            <v>PINI</v>
          </cell>
        </row>
        <row r="3400">
          <cell r="B3400" t="str">
            <v>16.119.000109.SER</v>
          </cell>
          <cell r="C3400" t="str">
            <v>Cabo isolado em PVC 70 mm² - 0,6/1KV - 70°C - flexível</v>
          </cell>
          <cell r="D3400" t="str">
            <v>m</v>
          </cell>
          <cell r="E3400">
            <v>70.069999999999993</v>
          </cell>
          <cell r="F3400">
            <v>11.17</v>
          </cell>
          <cell r="G3400">
            <v>81.239999999999995</v>
          </cell>
          <cell r="H3400" t="str">
            <v>PINI</v>
          </cell>
        </row>
        <row r="3401">
          <cell r="B3401" t="str">
            <v>16.119.000110.SER</v>
          </cell>
          <cell r="C3401" t="str">
            <v>Cabo isolado em PVC 95 mm² - 0,6/1KV - 70°C - flexível</v>
          </cell>
          <cell r="D3401" t="str">
            <v>m</v>
          </cell>
          <cell r="E3401">
            <v>93.6</v>
          </cell>
          <cell r="F3401">
            <v>11.83</v>
          </cell>
          <cell r="G3401">
            <v>105.42</v>
          </cell>
          <cell r="H3401" t="str">
            <v>PINI</v>
          </cell>
        </row>
        <row r="3402">
          <cell r="B3402" t="str">
            <v>16.119.000111.SER</v>
          </cell>
          <cell r="C3402" t="str">
            <v>Cabo isolado em PVC 120 mm² - 0,6/1KV - 70°C - flexível</v>
          </cell>
          <cell r="D3402" t="str">
            <v>m</v>
          </cell>
          <cell r="E3402">
            <v>116.87</v>
          </cell>
          <cell r="F3402">
            <v>15.11</v>
          </cell>
          <cell r="G3402">
            <v>131.97999999999999</v>
          </cell>
          <cell r="H3402" t="str">
            <v>PINI</v>
          </cell>
        </row>
        <row r="3403">
          <cell r="B3403" t="str">
            <v>16.119.000112.SER</v>
          </cell>
          <cell r="C3403" t="str">
            <v>Cabo isolado em PVC 150 mm² - 0,6/1KV - 70°C - flexível</v>
          </cell>
          <cell r="D3403" t="str">
            <v>m</v>
          </cell>
          <cell r="E3403">
            <v>148.63</v>
          </cell>
          <cell r="F3403">
            <v>18.73</v>
          </cell>
          <cell r="G3403">
            <v>167.36</v>
          </cell>
          <cell r="H3403" t="str">
            <v>PINI</v>
          </cell>
        </row>
        <row r="3404">
          <cell r="B3404" t="str">
            <v>16.119.000113.SER</v>
          </cell>
          <cell r="C3404" t="str">
            <v>Cabo isolado em PVC 185 mm² - 0,6/1KV - 70°C - flexível</v>
          </cell>
          <cell r="D3404" t="str">
            <v>m</v>
          </cell>
          <cell r="E3404">
            <v>178.21</v>
          </cell>
          <cell r="F3404">
            <v>24.31</v>
          </cell>
          <cell r="G3404">
            <v>202.53</v>
          </cell>
          <cell r="H3404" t="str">
            <v>PINI</v>
          </cell>
        </row>
        <row r="3405">
          <cell r="B3405" t="str">
            <v>16.119.000114.SER</v>
          </cell>
          <cell r="C3405" t="str">
            <v>Cabo isolado em PVC 240 mm² - 0,6/1KV - 70°C - flexível</v>
          </cell>
          <cell r="D3405" t="str">
            <v>m</v>
          </cell>
          <cell r="E3405">
            <v>237.63</v>
          </cell>
          <cell r="F3405">
            <v>30.23</v>
          </cell>
          <cell r="G3405">
            <v>267.86</v>
          </cell>
          <cell r="H3405" t="str">
            <v>PINI</v>
          </cell>
        </row>
        <row r="3406">
          <cell r="B3406" t="str">
            <v>16.119.000200.SER</v>
          </cell>
          <cell r="C3406" t="str">
            <v>Cabo isolado em EPR 1,50 mm² - 0,6/1 KV - 90°C - flexível</v>
          </cell>
          <cell r="D3406" t="str">
            <v>m</v>
          </cell>
          <cell r="E3406">
            <v>2.37</v>
          </cell>
          <cell r="F3406">
            <v>3.29</v>
          </cell>
          <cell r="G3406">
            <v>5.65</v>
          </cell>
          <cell r="H3406" t="str">
            <v>PINI</v>
          </cell>
        </row>
        <row r="3407">
          <cell r="B3407" t="str">
            <v>16.119.000201.SER</v>
          </cell>
          <cell r="C3407" t="str">
            <v>Cabo isolado em EPR 2,50 mm² - 0,6/1 KV - 90°C - flexível</v>
          </cell>
          <cell r="D3407" t="str">
            <v>m</v>
          </cell>
          <cell r="E3407">
            <v>3.48</v>
          </cell>
          <cell r="F3407">
            <v>3.61</v>
          </cell>
          <cell r="G3407">
            <v>7.09</v>
          </cell>
          <cell r="H3407" t="str">
            <v>PINI</v>
          </cell>
        </row>
        <row r="3408">
          <cell r="B3408" t="str">
            <v>16.119.000202.SER</v>
          </cell>
          <cell r="C3408" t="str">
            <v>Cabo isolado em EPR 4,00 mm² - 0,6/1 KV - 90°C - flexível</v>
          </cell>
          <cell r="D3408" t="str">
            <v>m</v>
          </cell>
          <cell r="E3408">
            <v>5.39</v>
          </cell>
          <cell r="F3408">
            <v>3.94</v>
          </cell>
          <cell r="G3408">
            <v>9.33</v>
          </cell>
          <cell r="H3408" t="str">
            <v>PINI</v>
          </cell>
        </row>
        <row r="3409">
          <cell r="B3409" t="str">
            <v>16.119.000203.SER</v>
          </cell>
          <cell r="C3409" t="str">
            <v>Cabo isolado em EPR 6,00 mm² - 0,6/1 KV - 90°C - flexível</v>
          </cell>
          <cell r="D3409" t="str">
            <v>m</v>
          </cell>
          <cell r="E3409">
            <v>7.65</v>
          </cell>
          <cell r="F3409">
            <v>4.2699999999999996</v>
          </cell>
          <cell r="G3409">
            <v>11.92</v>
          </cell>
          <cell r="H3409" t="str">
            <v>PINI</v>
          </cell>
        </row>
        <row r="3410">
          <cell r="B3410" t="str">
            <v>16.119.000204.SER</v>
          </cell>
          <cell r="C3410" t="str">
            <v>Cabo isolado em EPR 10,00 mm² - 0,6/1 KV - 90°C - flexível</v>
          </cell>
          <cell r="D3410" t="str">
            <v>m</v>
          </cell>
          <cell r="E3410">
            <v>12.66</v>
          </cell>
          <cell r="F3410">
            <v>4.5999999999999996</v>
          </cell>
          <cell r="G3410">
            <v>17.260000000000002</v>
          </cell>
          <cell r="H3410" t="str">
            <v>PINI</v>
          </cell>
        </row>
        <row r="3411">
          <cell r="B3411" t="str">
            <v>16.119.000205.SER</v>
          </cell>
          <cell r="C3411" t="str">
            <v>Cabo isolado em EPR 16,00 mm² - 0,6/1 KV - 90°C - flexível</v>
          </cell>
          <cell r="D3411" t="str">
            <v>m</v>
          </cell>
          <cell r="E3411">
            <v>18.829999999999998</v>
          </cell>
          <cell r="F3411">
            <v>5.26</v>
          </cell>
          <cell r="G3411">
            <v>24.09</v>
          </cell>
          <cell r="H3411" t="str">
            <v>PINI</v>
          </cell>
        </row>
        <row r="3412">
          <cell r="B3412" t="str">
            <v>16.119.000206.SER</v>
          </cell>
          <cell r="C3412" t="str">
            <v>Cabo isolado em EPR 25,00 mm² - 0,6/1 KV - 90°C - flexível</v>
          </cell>
          <cell r="D3412" t="str">
            <v>m</v>
          </cell>
          <cell r="E3412">
            <v>29.63</v>
          </cell>
          <cell r="F3412">
            <v>5.59</v>
          </cell>
          <cell r="G3412">
            <v>35.22</v>
          </cell>
          <cell r="H3412" t="str">
            <v>PINI</v>
          </cell>
        </row>
        <row r="3413">
          <cell r="B3413" t="str">
            <v>16.119.000207.SER</v>
          </cell>
          <cell r="C3413" t="str">
            <v>Cabo isolado em EPR 35,00 mm² - 0,6/1 KV - 90°C - flexível</v>
          </cell>
          <cell r="D3413" t="str">
            <v>m</v>
          </cell>
          <cell r="E3413">
            <v>40.950000000000003</v>
          </cell>
          <cell r="F3413">
            <v>6.9</v>
          </cell>
          <cell r="G3413">
            <v>47.85</v>
          </cell>
          <cell r="H3413" t="str">
            <v>PINI</v>
          </cell>
        </row>
        <row r="3414">
          <cell r="B3414" t="str">
            <v>16.119.000208.SER</v>
          </cell>
          <cell r="C3414" t="str">
            <v>Cabo isolado em EPR 50,00 mm² - 0,6/1 KV - 90°C - flexível</v>
          </cell>
          <cell r="D3414" t="str">
            <v>m</v>
          </cell>
          <cell r="E3414">
            <v>56.58</v>
          </cell>
          <cell r="F3414">
            <v>10.18</v>
          </cell>
          <cell r="G3414">
            <v>66.760000000000005</v>
          </cell>
          <cell r="H3414" t="str">
            <v>PINI</v>
          </cell>
        </row>
        <row r="3415">
          <cell r="B3415" t="str">
            <v>16.119.000209.SER</v>
          </cell>
          <cell r="C3415" t="str">
            <v>Cabo isolado em EPR 70,00 mm² - 0,6/1 KV - 90°C - flexível</v>
          </cell>
          <cell r="D3415" t="str">
            <v>m</v>
          </cell>
          <cell r="E3415">
            <v>77.86</v>
          </cell>
          <cell r="F3415">
            <v>11.17</v>
          </cell>
          <cell r="G3415">
            <v>89.03</v>
          </cell>
          <cell r="H3415" t="str">
            <v>PINI</v>
          </cell>
        </row>
        <row r="3416">
          <cell r="B3416" t="str">
            <v>16.119.000210.SER</v>
          </cell>
          <cell r="C3416" t="str">
            <v>Cabo isolado em EPR 95,00 mm² - 0,6/1 KV - 90°C - flexível</v>
          </cell>
          <cell r="D3416" t="str">
            <v>m</v>
          </cell>
          <cell r="E3416">
            <v>104</v>
          </cell>
          <cell r="F3416">
            <v>11.83</v>
          </cell>
          <cell r="G3416">
            <v>115.83</v>
          </cell>
          <cell r="H3416" t="str">
            <v>PINI</v>
          </cell>
        </row>
        <row r="3417">
          <cell r="B3417" t="str">
            <v>16.119.000211.SER</v>
          </cell>
          <cell r="C3417" t="str">
            <v>Cabo isolado em EPR 120,00 mm² - 0,6/1 KV - 90°C - flexível</v>
          </cell>
          <cell r="D3417" t="str">
            <v>m</v>
          </cell>
          <cell r="E3417">
            <v>129.86000000000001</v>
          </cell>
          <cell r="F3417">
            <v>15.11</v>
          </cell>
          <cell r="G3417">
            <v>144.97</v>
          </cell>
          <cell r="H3417" t="str">
            <v>PINI</v>
          </cell>
        </row>
        <row r="3418">
          <cell r="B3418" t="str">
            <v>16.119.000212.SER</v>
          </cell>
          <cell r="C3418" t="str">
            <v>Cabo isolado em EPR 150,00 mm² - 0,6/1 KV - 90°C - flexível</v>
          </cell>
          <cell r="D3418" t="str">
            <v>m</v>
          </cell>
          <cell r="E3418">
            <v>165.15</v>
          </cell>
          <cell r="F3418">
            <v>18.73</v>
          </cell>
          <cell r="G3418">
            <v>183.88</v>
          </cell>
          <cell r="H3418" t="str">
            <v>PINI</v>
          </cell>
        </row>
        <row r="3419">
          <cell r="B3419" t="str">
            <v>16.119.000213.SER</v>
          </cell>
          <cell r="C3419" t="str">
            <v>Cabo isolado em EPR 185,00 mm² - 0,6/1 KV - 90°C - flexível</v>
          </cell>
          <cell r="D3419" t="str">
            <v>m</v>
          </cell>
          <cell r="E3419">
            <v>198.02</v>
          </cell>
          <cell r="F3419">
            <v>24.31</v>
          </cell>
          <cell r="G3419">
            <v>222.34</v>
          </cell>
          <cell r="H3419" t="str">
            <v>PINI</v>
          </cell>
        </row>
        <row r="3420">
          <cell r="B3420" t="str">
            <v>16.119.000214.SER</v>
          </cell>
          <cell r="C3420" t="str">
            <v>Cabo isolado em EPR 240,00 mm² - 0,6/1 KV - 90°C - flexível</v>
          </cell>
          <cell r="D3420" t="str">
            <v>m</v>
          </cell>
          <cell r="E3420">
            <v>264.02999999999997</v>
          </cell>
          <cell r="F3420">
            <v>30.23</v>
          </cell>
          <cell r="G3420">
            <v>294.25</v>
          </cell>
          <cell r="H3420" t="str">
            <v>PINI</v>
          </cell>
        </row>
        <row r="3421">
          <cell r="B3421" t="str">
            <v>16.119.000215.SER</v>
          </cell>
          <cell r="C3421" t="str">
            <v>Cabo isolado em EPR 300,00 mm² - 0,6/1 KV - 90°C - flexível</v>
          </cell>
          <cell r="D3421" t="str">
            <v>m</v>
          </cell>
          <cell r="E3421">
            <v>339.47</v>
          </cell>
          <cell r="F3421">
            <v>37.78</v>
          </cell>
          <cell r="G3421">
            <v>377.25</v>
          </cell>
          <cell r="H3421" t="str">
            <v>PINI</v>
          </cell>
        </row>
        <row r="3422">
          <cell r="B3422" t="str">
            <v>16.119.000216.SER</v>
          </cell>
          <cell r="C3422" t="str">
            <v>Cabo isolado em EPR 400,00 mm² - 0,6/1 KV - 90°C - flexível</v>
          </cell>
          <cell r="D3422" t="str">
            <v>m</v>
          </cell>
          <cell r="E3422">
            <v>458.01</v>
          </cell>
          <cell r="F3422">
            <v>50.6</v>
          </cell>
          <cell r="G3422">
            <v>508.61</v>
          </cell>
          <cell r="H3422" t="str">
            <v>PINI</v>
          </cell>
        </row>
        <row r="3423">
          <cell r="B3423" t="str">
            <v>16.119.000217.SER</v>
          </cell>
          <cell r="C3423" t="str">
            <v>Cabo isolado em EPR 500,00 mm² - 0,6/1 KV - 90°C - flexível</v>
          </cell>
          <cell r="D3423" t="str">
            <v>m</v>
          </cell>
          <cell r="E3423">
            <v>573.86</v>
          </cell>
          <cell r="F3423">
            <v>63.08</v>
          </cell>
          <cell r="G3423">
            <v>636.94000000000005</v>
          </cell>
          <cell r="H3423" t="str">
            <v>PINI</v>
          </cell>
        </row>
        <row r="3424">
          <cell r="B3424" t="str">
            <v>16.119.000300.SER</v>
          </cell>
          <cell r="C3424" t="str">
            <v>Cabo isolado em EPR não halogenado 1,50 mm² - 0,6/1 KV - 90°C - flexível</v>
          </cell>
          <cell r="D3424" t="str">
            <v>m</v>
          </cell>
          <cell r="E3424">
            <v>2.37</v>
          </cell>
          <cell r="F3424">
            <v>3.29</v>
          </cell>
          <cell r="G3424">
            <v>5.65</v>
          </cell>
          <cell r="H3424" t="str">
            <v>PINI</v>
          </cell>
        </row>
        <row r="3425">
          <cell r="B3425" t="str">
            <v>16.119.000301.SER</v>
          </cell>
          <cell r="C3425" t="str">
            <v>Cabo isolado em EPR não halogenado 2,50 mm² - 0,6/1 KV - 90°C - flexível</v>
          </cell>
          <cell r="D3425" t="str">
            <v>m</v>
          </cell>
          <cell r="E3425">
            <v>3.48</v>
          </cell>
          <cell r="F3425">
            <v>3.61</v>
          </cell>
          <cell r="G3425">
            <v>7.09</v>
          </cell>
          <cell r="H3425" t="str">
            <v>PINI</v>
          </cell>
        </row>
        <row r="3426">
          <cell r="B3426" t="str">
            <v>16.119.000302.SER</v>
          </cell>
          <cell r="C3426" t="str">
            <v>Cabo isolado em EPR não halogenado 4,00 mm² - 0,6/1 KV - 90°C - flexível</v>
          </cell>
          <cell r="D3426" t="str">
            <v>m</v>
          </cell>
          <cell r="E3426">
            <v>5.39</v>
          </cell>
          <cell r="F3426">
            <v>3.94</v>
          </cell>
          <cell r="G3426">
            <v>9.33</v>
          </cell>
          <cell r="H3426" t="str">
            <v>PINI</v>
          </cell>
        </row>
        <row r="3427">
          <cell r="B3427" t="str">
            <v>16.119.000303.SER</v>
          </cell>
          <cell r="C3427" t="str">
            <v>Cabo isolado em EPR não halogenado 6,00 mm² - 0,6/1 KV - 90°C - flexível</v>
          </cell>
          <cell r="D3427" t="str">
            <v>m</v>
          </cell>
          <cell r="E3427">
            <v>7.65</v>
          </cell>
          <cell r="F3427">
            <v>4.2699999999999996</v>
          </cell>
          <cell r="G3427">
            <v>11.92</v>
          </cell>
          <cell r="H3427" t="str">
            <v>PINI</v>
          </cell>
        </row>
        <row r="3428">
          <cell r="B3428" t="str">
            <v>16.119.000304.SER</v>
          </cell>
          <cell r="C3428" t="str">
            <v>Cabo isolado em EPR não halogenado 10,00 mm² - 0,6/1 KV - 90°C - flexível</v>
          </cell>
          <cell r="D3428" t="str">
            <v>m</v>
          </cell>
          <cell r="E3428">
            <v>12.66</v>
          </cell>
          <cell r="F3428">
            <v>4.5999999999999996</v>
          </cell>
          <cell r="G3428">
            <v>17.260000000000002</v>
          </cell>
          <cell r="H3428" t="str">
            <v>PINI</v>
          </cell>
        </row>
        <row r="3429">
          <cell r="B3429" t="str">
            <v>16.119.000305.SER</v>
          </cell>
          <cell r="C3429" t="str">
            <v>Cabo isolado em EPR não halogenado 16,00 mm² - 0,6/1 KV - 90°C - flexível</v>
          </cell>
          <cell r="D3429" t="str">
            <v>m</v>
          </cell>
          <cell r="E3429">
            <v>18.829999999999998</v>
          </cell>
          <cell r="F3429">
            <v>5.26</v>
          </cell>
          <cell r="G3429">
            <v>24.09</v>
          </cell>
          <cell r="H3429" t="str">
            <v>PINI</v>
          </cell>
        </row>
        <row r="3430">
          <cell r="B3430" t="str">
            <v>16.119.000306.SER</v>
          </cell>
          <cell r="C3430" t="str">
            <v>Cabo isolado em EPR não halogenado 25,00 mm² - 0,6/1 KV - 90°C - flexível</v>
          </cell>
          <cell r="D3430" t="str">
            <v>m</v>
          </cell>
          <cell r="E3430">
            <v>29.63</v>
          </cell>
          <cell r="F3430">
            <v>5.59</v>
          </cell>
          <cell r="G3430">
            <v>35.22</v>
          </cell>
          <cell r="H3430" t="str">
            <v>PINI</v>
          </cell>
        </row>
        <row r="3431">
          <cell r="B3431" t="str">
            <v>16.119.000307.SER</v>
          </cell>
          <cell r="C3431" t="str">
            <v>Cabo isolado em EPR não halogenado 35,00 mm² - 0,6/1 KV - 90°C - flexível</v>
          </cell>
          <cell r="D3431" t="str">
            <v>m</v>
          </cell>
          <cell r="E3431">
            <v>40.950000000000003</v>
          </cell>
          <cell r="F3431">
            <v>6.9</v>
          </cell>
          <cell r="G3431">
            <v>47.85</v>
          </cell>
          <cell r="H3431" t="str">
            <v>PINI</v>
          </cell>
        </row>
        <row r="3432">
          <cell r="B3432" t="str">
            <v>16.119.000308.SER</v>
          </cell>
          <cell r="C3432" t="str">
            <v>Cabo isolado em EPR não halogenado 50,00 mm² - 0,6/1 KV - 90°C - flexível</v>
          </cell>
          <cell r="D3432" t="str">
            <v>m</v>
          </cell>
          <cell r="E3432">
            <v>56.58</v>
          </cell>
          <cell r="F3432">
            <v>10.18</v>
          </cell>
          <cell r="G3432">
            <v>66.760000000000005</v>
          </cell>
          <cell r="H3432" t="str">
            <v>PINI</v>
          </cell>
        </row>
        <row r="3433">
          <cell r="B3433" t="str">
            <v>16.119.000309.SER</v>
          </cell>
          <cell r="C3433" t="str">
            <v>Cabo isolado em EPR não halogenado 70,00 mm² - 0,6/1 KV - 90°C - flexível</v>
          </cell>
          <cell r="D3433" t="str">
            <v>m</v>
          </cell>
          <cell r="E3433">
            <v>77.86</v>
          </cell>
          <cell r="F3433">
            <v>11.17</v>
          </cell>
          <cell r="G3433">
            <v>89.03</v>
          </cell>
          <cell r="H3433" t="str">
            <v>PINI</v>
          </cell>
        </row>
        <row r="3434">
          <cell r="B3434" t="str">
            <v>16.119.000310.SER</v>
          </cell>
          <cell r="C3434" t="str">
            <v>Cabo isolado em EPR não halogenado 95,00 mm² - 0,6/1 KV - 90°C - flexível</v>
          </cell>
          <cell r="D3434" t="str">
            <v>m</v>
          </cell>
          <cell r="E3434">
            <v>104</v>
          </cell>
          <cell r="F3434">
            <v>11.83</v>
          </cell>
          <cell r="G3434">
            <v>115.83</v>
          </cell>
          <cell r="H3434" t="str">
            <v>PINI</v>
          </cell>
        </row>
        <row r="3435">
          <cell r="B3435" t="str">
            <v>16.119.000311.SER</v>
          </cell>
          <cell r="C3435" t="str">
            <v>Cabo isolado em EPR não halogenado 120,00 mm² - 0,6/1 KV - 90°C - flexível</v>
          </cell>
          <cell r="D3435" t="str">
            <v>m</v>
          </cell>
          <cell r="E3435">
            <v>129.86000000000001</v>
          </cell>
          <cell r="F3435">
            <v>15.11</v>
          </cell>
          <cell r="G3435">
            <v>144.97</v>
          </cell>
          <cell r="H3435" t="str">
            <v>PINI</v>
          </cell>
        </row>
        <row r="3436">
          <cell r="B3436" t="str">
            <v>16.119.000312.SER</v>
          </cell>
          <cell r="C3436" t="str">
            <v>Cabo isolado em EPR não halogenado 150,00 mm² - 0,6/1 KV - 90°C - flexível</v>
          </cell>
          <cell r="D3436" t="str">
            <v>m</v>
          </cell>
          <cell r="E3436">
            <v>165.15</v>
          </cell>
          <cell r="F3436">
            <v>18.73</v>
          </cell>
          <cell r="G3436">
            <v>183.88</v>
          </cell>
          <cell r="H3436" t="str">
            <v>PINI</v>
          </cell>
        </row>
        <row r="3437">
          <cell r="B3437" t="str">
            <v>16.119.000313.SER</v>
          </cell>
          <cell r="C3437" t="str">
            <v>Cabo isolado em EPR não halogenado 185,00 mm² - 0,6/1 KV - 90°C - flexível</v>
          </cell>
          <cell r="D3437" t="str">
            <v>m</v>
          </cell>
          <cell r="E3437">
            <v>198.02</v>
          </cell>
          <cell r="F3437">
            <v>24.31</v>
          </cell>
          <cell r="G3437">
            <v>222.34</v>
          </cell>
          <cell r="H3437" t="str">
            <v>PINI</v>
          </cell>
        </row>
        <row r="3438">
          <cell r="B3438" t="str">
            <v>16.119.000314.SER</v>
          </cell>
          <cell r="C3438" t="str">
            <v>Cabo isolado em EPR não halogenado 240,00 mm² - 0,6/1 KV - 90°C - flexível</v>
          </cell>
          <cell r="D3438" t="str">
            <v>m</v>
          </cell>
          <cell r="E3438">
            <v>264.02999999999997</v>
          </cell>
          <cell r="F3438">
            <v>30.23</v>
          </cell>
          <cell r="G3438">
            <v>294.25</v>
          </cell>
          <cell r="H3438" t="str">
            <v>PINI</v>
          </cell>
        </row>
        <row r="3439">
          <cell r="B3439" t="str">
            <v>16.119.000315.SER</v>
          </cell>
          <cell r="C3439" t="str">
            <v>Cabo isolado em EPR não halogenado 300,00 mm² - 0,6/1 KV - 90°C - flexível</v>
          </cell>
          <cell r="D3439" t="str">
            <v>m</v>
          </cell>
          <cell r="E3439">
            <v>339.47</v>
          </cell>
          <cell r="F3439">
            <v>37.78</v>
          </cell>
          <cell r="G3439">
            <v>377.25</v>
          </cell>
          <cell r="H3439" t="str">
            <v>PINI</v>
          </cell>
        </row>
        <row r="3440">
          <cell r="B3440" t="str">
            <v>16.119.000316.SER</v>
          </cell>
          <cell r="C3440" t="str">
            <v>Cabo isolado em EPR não halogenado 400,00 mm² - 0,6/1 KV - 90°C - flexível</v>
          </cell>
          <cell r="D3440" t="str">
            <v>m</v>
          </cell>
          <cell r="E3440">
            <v>412.21</v>
          </cell>
          <cell r="F3440">
            <v>50.6</v>
          </cell>
          <cell r="G3440">
            <v>462.81</v>
          </cell>
          <cell r="H3440" t="str">
            <v>PINI</v>
          </cell>
        </row>
        <row r="3441">
          <cell r="B3441" t="str">
            <v>16.119.000317.SER</v>
          </cell>
          <cell r="C3441" t="str">
            <v>Cabo isolado em EPR não halogenado 500,00 mm² - 0,6/1 KV - 90°C - flexível</v>
          </cell>
          <cell r="D3441" t="str">
            <v>m</v>
          </cell>
          <cell r="E3441">
            <v>573.86</v>
          </cell>
          <cell r="F3441">
            <v>63.08</v>
          </cell>
          <cell r="G3441">
            <v>636.94000000000005</v>
          </cell>
          <cell r="H3441" t="str">
            <v>PINI</v>
          </cell>
        </row>
        <row r="3442">
          <cell r="B3442" t="str">
            <v>16.119.000400.SER</v>
          </cell>
          <cell r="C3442" t="str">
            <v>Cabo isolado em termoplástico não halogenado 1,50 mm² - 450/750 V - 70°C - flexível</v>
          </cell>
          <cell r="D3442" t="str">
            <v>m</v>
          </cell>
          <cell r="E3442">
            <v>1.92</v>
          </cell>
          <cell r="F3442">
            <v>3.29</v>
          </cell>
          <cell r="G3442">
            <v>5.2</v>
          </cell>
          <cell r="H3442" t="str">
            <v>PINI</v>
          </cell>
        </row>
        <row r="3443">
          <cell r="B3443" t="str">
            <v>16.119.000401.SER</v>
          </cell>
          <cell r="C3443" t="str">
            <v>Cabo isolado em termoplástico não halogenado 2,50 mm² - 450/750 V - 70°C - flexível</v>
          </cell>
          <cell r="D3443" t="str">
            <v>m</v>
          </cell>
          <cell r="E3443">
            <v>3.1</v>
          </cell>
          <cell r="F3443">
            <v>3.61</v>
          </cell>
          <cell r="G3443">
            <v>6.71</v>
          </cell>
          <cell r="H3443" t="str">
            <v>PINI</v>
          </cell>
        </row>
        <row r="3444">
          <cell r="B3444" t="str">
            <v>16.119.000402.SER</v>
          </cell>
          <cell r="C3444" t="str">
            <v>Cabo isolado em termoplástico não halogenado 4,00 mm² - 450/750 V - 70°C - flexível</v>
          </cell>
          <cell r="D3444" t="str">
            <v>m</v>
          </cell>
          <cell r="E3444">
            <v>4.74</v>
          </cell>
          <cell r="F3444">
            <v>3.94</v>
          </cell>
          <cell r="G3444">
            <v>8.69</v>
          </cell>
          <cell r="H3444" t="str">
            <v>PINI</v>
          </cell>
        </row>
        <row r="3445">
          <cell r="B3445" t="str">
            <v>16.119.000403.SER</v>
          </cell>
          <cell r="C3445" t="str">
            <v>Cabo isolado em termoplástico não halogenado 6,00 mm² - 450/750 V - 70°C - flexível</v>
          </cell>
          <cell r="D3445" t="str">
            <v>m</v>
          </cell>
          <cell r="E3445">
            <v>6.79</v>
          </cell>
          <cell r="F3445">
            <v>4.2699999999999996</v>
          </cell>
          <cell r="G3445">
            <v>11.06</v>
          </cell>
          <cell r="H3445" t="str">
            <v>PINI</v>
          </cell>
        </row>
        <row r="3446">
          <cell r="B3446" t="str">
            <v>16.119.000500.SER</v>
          </cell>
          <cell r="C3446" t="str">
            <v>Cabo semi-rígido isolado em PVC 70 mm² - 750 V - 70°C</v>
          </cell>
          <cell r="D3446" t="str">
            <v>m</v>
          </cell>
          <cell r="E3446">
            <v>81.2</v>
          </cell>
          <cell r="F3446">
            <v>11.17</v>
          </cell>
          <cell r="G3446">
            <v>92.37</v>
          </cell>
          <cell r="H3446" t="str">
            <v>PINI</v>
          </cell>
        </row>
        <row r="3447">
          <cell r="B3447" t="str">
            <v>16.119.000501.SER</v>
          </cell>
          <cell r="C3447" t="str">
            <v>Cabo semi-rígido isolado em PVC 95 mm² - 750 V - 70°C</v>
          </cell>
          <cell r="D3447" t="str">
            <v>m</v>
          </cell>
          <cell r="E3447">
            <v>108.84</v>
          </cell>
          <cell r="F3447">
            <v>11.83</v>
          </cell>
          <cell r="G3447">
            <v>120.67</v>
          </cell>
          <cell r="H3447" t="str">
            <v>PINI</v>
          </cell>
        </row>
        <row r="3448">
          <cell r="B3448" t="str">
            <v>16.119.000502.SER</v>
          </cell>
          <cell r="C3448" t="str">
            <v>Cabo semi-rígido isolado em PVC 120 mm² - 750 V - 70°C</v>
          </cell>
          <cell r="D3448" t="str">
            <v>m</v>
          </cell>
          <cell r="E3448">
            <v>134.97999999999999</v>
          </cell>
          <cell r="F3448">
            <v>15.11</v>
          </cell>
          <cell r="G3448">
            <v>150.09</v>
          </cell>
          <cell r="H3448" t="str">
            <v>PINI</v>
          </cell>
        </row>
        <row r="3449">
          <cell r="B3449" t="str">
            <v>16.119.000503.SER</v>
          </cell>
          <cell r="C3449" t="str">
            <v>Cabo semi-rígido isolado em PVC 150 mm² - 750 V - 70°C</v>
          </cell>
          <cell r="D3449" t="str">
            <v>m</v>
          </cell>
          <cell r="E3449">
            <v>167.31</v>
          </cell>
          <cell r="F3449">
            <v>18.73</v>
          </cell>
          <cell r="G3449">
            <v>186.04</v>
          </cell>
          <cell r="H3449" t="str">
            <v>PINI</v>
          </cell>
        </row>
        <row r="3450">
          <cell r="B3450" t="str">
            <v>16.119.000504.SER</v>
          </cell>
          <cell r="C3450" t="str">
            <v>Cabo semi-rígido isolado em PVC 185 mm² - 750 V - 70°C</v>
          </cell>
          <cell r="D3450" t="str">
            <v>m</v>
          </cell>
          <cell r="E3450">
            <v>211.5</v>
          </cell>
          <cell r="F3450">
            <v>24.31</v>
          </cell>
          <cell r="G3450">
            <v>235.81</v>
          </cell>
          <cell r="H3450" t="str">
            <v>PINI</v>
          </cell>
        </row>
        <row r="3451">
          <cell r="B3451" t="str">
            <v>16.119.000505.SER</v>
          </cell>
          <cell r="C3451" t="str">
            <v>Cabo semi-rígido isolado em PVC 240 mm² - 750 V - 70°C</v>
          </cell>
          <cell r="D3451" t="str">
            <v>m</v>
          </cell>
          <cell r="E3451">
            <v>285.47000000000003</v>
          </cell>
          <cell r="F3451">
            <v>30.23</v>
          </cell>
          <cell r="G3451">
            <v>315.69</v>
          </cell>
          <cell r="H3451" t="str">
            <v>PINI</v>
          </cell>
        </row>
        <row r="3452">
          <cell r="B3452" t="str">
            <v>16.119.000506.SER</v>
          </cell>
          <cell r="C3452" t="str">
            <v>Cabo semi-rígido isolado em PVC 300 mm² - 750 V - 70°C</v>
          </cell>
          <cell r="D3452" t="str">
            <v>m</v>
          </cell>
          <cell r="E3452">
            <v>372.68</v>
          </cell>
          <cell r="F3452">
            <v>37.78</v>
          </cell>
          <cell r="G3452">
            <v>410.46</v>
          </cell>
          <cell r="H3452" t="str">
            <v>PINI</v>
          </cell>
        </row>
        <row r="3453">
          <cell r="B3453" t="str">
            <v>16.119.000507.SER</v>
          </cell>
          <cell r="C3453" t="str">
            <v>Cabo semi-rígido isolado em PVC 400 mm² - 750 V - 70°C</v>
          </cell>
          <cell r="D3453" t="str">
            <v>m</v>
          </cell>
          <cell r="E3453">
            <v>511.17</v>
          </cell>
          <cell r="F3453">
            <v>50.6</v>
          </cell>
          <cell r="G3453">
            <v>561.77</v>
          </cell>
          <cell r="H3453" t="str">
            <v>PINI</v>
          </cell>
        </row>
        <row r="3454">
          <cell r="B3454" t="str">
            <v>16.119.000508.SER</v>
          </cell>
          <cell r="C3454" t="str">
            <v>Cabo semi-rígido isolado em PVC 500 mm² - 750 V - 70°C</v>
          </cell>
          <cell r="D3454" t="str">
            <v>m</v>
          </cell>
          <cell r="E3454">
            <v>447.64</v>
          </cell>
          <cell r="F3454">
            <v>63.08</v>
          </cell>
          <cell r="G3454">
            <v>510.72</v>
          </cell>
          <cell r="H3454" t="str">
            <v>PINI</v>
          </cell>
        </row>
        <row r="3455">
          <cell r="B3455" t="str">
            <v>16.119.000600.SER</v>
          </cell>
          <cell r="C3455" t="str">
            <v>Cabo semi-rígido isolado em PVC 1,5 mm² - 0,6/1KV - 70°C</v>
          </cell>
          <cell r="D3455" t="str">
            <v>m</v>
          </cell>
          <cell r="E3455">
            <v>2.35</v>
          </cell>
          <cell r="F3455">
            <v>3.29</v>
          </cell>
          <cell r="G3455">
            <v>5.63</v>
          </cell>
          <cell r="H3455" t="str">
            <v>PINI</v>
          </cell>
        </row>
        <row r="3456">
          <cell r="B3456" t="str">
            <v>16.119.000601.SER</v>
          </cell>
          <cell r="C3456" t="str">
            <v>Cabo semi-rígido isolado em PVC 2,5 mm² - 0,6/1KV - 70°C</v>
          </cell>
          <cell r="D3456" t="str">
            <v>m</v>
          </cell>
          <cell r="E3456">
            <v>3.44</v>
          </cell>
          <cell r="F3456">
            <v>3.61</v>
          </cell>
          <cell r="G3456">
            <v>7.05</v>
          </cell>
          <cell r="H3456" t="str">
            <v>PINI</v>
          </cell>
        </row>
        <row r="3457">
          <cell r="B3457" t="str">
            <v>16.119.000602.SER</v>
          </cell>
          <cell r="C3457" t="str">
            <v>Cabo semi-rígido isolado em PVC 4 mm² - 0,6/1KV - 70°C</v>
          </cell>
          <cell r="D3457" t="str">
            <v>m</v>
          </cell>
          <cell r="E3457">
            <v>5.33</v>
          </cell>
          <cell r="F3457">
            <v>3.94</v>
          </cell>
          <cell r="G3457">
            <v>9.2799999999999994</v>
          </cell>
          <cell r="H3457" t="str">
            <v>PINI</v>
          </cell>
        </row>
        <row r="3458">
          <cell r="B3458" t="str">
            <v>16.119.000603.SER</v>
          </cell>
          <cell r="C3458" t="str">
            <v>Cabo semi-rígido isolado em PVC 6 mm² - 0,6/1KV - 70°C</v>
          </cell>
          <cell r="D3458" t="str">
            <v>m</v>
          </cell>
          <cell r="E3458">
            <v>7.59</v>
          </cell>
          <cell r="F3458">
            <v>4.2699999999999996</v>
          </cell>
          <cell r="G3458">
            <v>11.86</v>
          </cell>
          <cell r="H3458" t="str">
            <v>PINI</v>
          </cell>
        </row>
        <row r="3459">
          <cell r="B3459" t="str">
            <v>16.119.000604.SER</v>
          </cell>
          <cell r="C3459" t="str">
            <v>Cabo semi-rígido isolado em PVC 10 mm² - 0,6/1KV - 70°C</v>
          </cell>
          <cell r="D3459" t="str">
            <v>m</v>
          </cell>
          <cell r="E3459">
            <v>12.54</v>
          </cell>
          <cell r="F3459">
            <v>4.5999999999999996</v>
          </cell>
          <cell r="G3459">
            <v>17.14</v>
          </cell>
          <cell r="H3459" t="str">
            <v>PINI</v>
          </cell>
        </row>
        <row r="3460">
          <cell r="B3460" t="str">
            <v>16.119.000605.SER</v>
          </cell>
          <cell r="C3460" t="str">
            <v>Cabo semi-rígido isolado em PVC 16 mm² - 0,6/1KV - 70°C</v>
          </cell>
          <cell r="D3460" t="str">
            <v>m</v>
          </cell>
          <cell r="E3460">
            <v>18.649999999999999</v>
          </cell>
          <cell r="F3460">
            <v>5.26</v>
          </cell>
          <cell r="G3460">
            <v>23.9</v>
          </cell>
          <cell r="H3460" t="str">
            <v>PINI</v>
          </cell>
        </row>
        <row r="3461">
          <cell r="B3461" t="str">
            <v>16.119.000606.SER</v>
          </cell>
          <cell r="C3461" t="str">
            <v>Cabo semi-rígido isolado em PVC 25 mm² - 0,6/1KV - 70°C</v>
          </cell>
          <cell r="D3461" t="str">
            <v>m</v>
          </cell>
          <cell r="E3461">
            <v>29.34</v>
          </cell>
          <cell r="F3461">
            <v>5.59</v>
          </cell>
          <cell r="G3461">
            <v>34.92</v>
          </cell>
          <cell r="H3461" t="str">
            <v>PINI</v>
          </cell>
        </row>
        <row r="3462">
          <cell r="B3462" t="str">
            <v>16.119.000607.SER</v>
          </cell>
          <cell r="C3462" t="str">
            <v>Cabo semi-rígido isolado em PVC 35 mm² - 0,6/1KV - 70°C</v>
          </cell>
          <cell r="D3462" t="str">
            <v>m</v>
          </cell>
          <cell r="E3462">
            <v>36.85</v>
          </cell>
          <cell r="F3462">
            <v>6.9</v>
          </cell>
          <cell r="G3462">
            <v>43.75</v>
          </cell>
          <cell r="H3462" t="str">
            <v>PINI</v>
          </cell>
        </row>
        <row r="3463">
          <cell r="B3463" t="str">
            <v>16.119.000608.SER</v>
          </cell>
          <cell r="C3463" t="str">
            <v>Cabo semi-rígido isolado em PVC 50 mm² - 0,6/1KV - 70°C</v>
          </cell>
          <cell r="D3463" t="str">
            <v>m</v>
          </cell>
          <cell r="E3463">
            <v>50.92</v>
          </cell>
          <cell r="F3463">
            <v>10.18</v>
          </cell>
          <cell r="G3463">
            <v>61.1</v>
          </cell>
          <cell r="H3463" t="str">
            <v>PINI</v>
          </cell>
        </row>
        <row r="3464">
          <cell r="B3464" t="str">
            <v>16.119.000609.SER</v>
          </cell>
          <cell r="C3464" t="str">
            <v>Cabo semi-rígido isolado em PVC 70 mm² - 0,6/1KV - 70°C</v>
          </cell>
          <cell r="D3464" t="str">
            <v>m</v>
          </cell>
          <cell r="E3464">
            <v>70.069999999999993</v>
          </cell>
          <cell r="F3464">
            <v>11.17</v>
          </cell>
          <cell r="G3464">
            <v>81.239999999999995</v>
          </cell>
          <cell r="H3464" t="str">
            <v>PINI</v>
          </cell>
        </row>
        <row r="3465">
          <cell r="B3465" t="str">
            <v>16.119.000610.SER</v>
          </cell>
          <cell r="C3465" t="str">
            <v>Cabo semi-rígido isolado em PVC 95 mm² - 0,6/1KV - 70°C</v>
          </cell>
          <cell r="D3465" t="str">
            <v>m</v>
          </cell>
          <cell r="E3465">
            <v>102.96</v>
          </cell>
          <cell r="F3465">
            <v>11.83</v>
          </cell>
          <cell r="G3465">
            <v>114.79</v>
          </cell>
          <cell r="H3465" t="str">
            <v>PINI</v>
          </cell>
        </row>
        <row r="3466">
          <cell r="B3466" t="str">
            <v>16.119.000611.SER</v>
          </cell>
          <cell r="C3466" t="str">
            <v>Cabo semi-rígido isolado em PVC 120 mm² - 0,6/1KV - 70°C</v>
          </cell>
          <cell r="D3466" t="str">
            <v>m</v>
          </cell>
          <cell r="E3466">
            <v>128.56</v>
          </cell>
          <cell r="F3466">
            <v>15.11</v>
          </cell>
          <cell r="G3466">
            <v>143.66999999999999</v>
          </cell>
          <cell r="H3466" t="str">
            <v>PINI</v>
          </cell>
        </row>
        <row r="3467">
          <cell r="B3467" t="str">
            <v>16.119.000612.SER</v>
          </cell>
          <cell r="C3467" t="str">
            <v>Cabo semi-rígido isolado em PVC 150 mm² - 0,6/1KV - 70°C</v>
          </cell>
          <cell r="D3467" t="str">
            <v>m</v>
          </cell>
          <cell r="E3467">
            <v>172.58</v>
          </cell>
          <cell r="F3467">
            <v>18.73</v>
          </cell>
          <cell r="G3467">
            <v>191.31</v>
          </cell>
          <cell r="H3467" t="str">
            <v>PINI</v>
          </cell>
        </row>
        <row r="3468">
          <cell r="B3468" t="str">
            <v>16.119.000613.SER</v>
          </cell>
          <cell r="C3468" t="str">
            <v>Cabo semi-rígido isolado em PVC 185 mm² - 0,6/1KV - 70°C</v>
          </cell>
          <cell r="D3468" t="str">
            <v>m</v>
          </cell>
          <cell r="E3468">
            <v>196.04</v>
          </cell>
          <cell r="F3468">
            <v>24.31</v>
          </cell>
          <cell r="G3468">
            <v>220.36</v>
          </cell>
          <cell r="H3468" t="str">
            <v>PINI</v>
          </cell>
        </row>
        <row r="3469">
          <cell r="B3469" t="str">
            <v>16.119.000614.SER</v>
          </cell>
          <cell r="C3469" t="str">
            <v>Cabo semi-rígido isolado em PVC 240 mm² - 0,6/1KV - 70°C</v>
          </cell>
          <cell r="D3469" t="str">
            <v>m</v>
          </cell>
          <cell r="E3469">
            <v>261.39</v>
          </cell>
          <cell r="F3469">
            <v>30.23</v>
          </cell>
          <cell r="G3469">
            <v>291.61</v>
          </cell>
          <cell r="H3469" t="str">
            <v>PINI</v>
          </cell>
        </row>
        <row r="3470">
          <cell r="B3470" t="str">
            <v>16.119.000615.SER</v>
          </cell>
          <cell r="C3470" t="str">
            <v>Cabo semi-rígido isolado em PVC 300 mm² - 0,6/1KV - 70°C</v>
          </cell>
          <cell r="D3470" t="str">
            <v>m</v>
          </cell>
          <cell r="E3470">
            <v>373.41</v>
          </cell>
          <cell r="F3470">
            <v>37.78</v>
          </cell>
          <cell r="G3470">
            <v>411.19</v>
          </cell>
          <cell r="H3470" t="str">
            <v>PINI</v>
          </cell>
        </row>
        <row r="3471">
          <cell r="B3471" t="str">
            <v>16.119.000616.SER</v>
          </cell>
          <cell r="C3471" t="str">
            <v>Cabo semi-rígido isolado em PVC 400 mm² - 0,6/1KV - 70°C</v>
          </cell>
          <cell r="D3471" t="str">
            <v>m</v>
          </cell>
          <cell r="E3471">
            <v>503.81</v>
          </cell>
          <cell r="F3471">
            <v>50.6</v>
          </cell>
          <cell r="G3471">
            <v>554.4</v>
          </cell>
          <cell r="H3471" t="str">
            <v>PINI</v>
          </cell>
        </row>
        <row r="3472">
          <cell r="B3472" t="str">
            <v>16.119.000800.SER</v>
          </cell>
          <cell r="C3472" t="str">
            <v>Fio isolado PVC 1,5 mm² - 750 V - 70°C</v>
          </cell>
          <cell r="D3472" t="str">
            <v>m</v>
          </cell>
          <cell r="E3472">
            <v>2.37</v>
          </cell>
          <cell r="F3472">
            <v>3.29</v>
          </cell>
          <cell r="G3472">
            <v>5.65</v>
          </cell>
          <cell r="H3472" t="str">
            <v>PINI</v>
          </cell>
        </row>
        <row r="3473">
          <cell r="B3473" t="str">
            <v>16.119.000801.SER</v>
          </cell>
          <cell r="C3473" t="str">
            <v>Fio isolado PVC 2,5 mm² - 750 V - 70°C</v>
          </cell>
          <cell r="D3473" t="str">
            <v>m</v>
          </cell>
          <cell r="E3473">
            <v>2.37</v>
          </cell>
          <cell r="F3473">
            <v>3.61</v>
          </cell>
          <cell r="G3473">
            <v>5.98</v>
          </cell>
          <cell r="H3473" t="str">
            <v>PINI</v>
          </cell>
        </row>
        <row r="3474">
          <cell r="B3474" t="str">
            <v>16.119.000802.SER</v>
          </cell>
          <cell r="C3474" t="str">
            <v>Fio isolado PVC 4 mm² - 750 V - 70°C</v>
          </cell>
          <cell r="D3474" t="str">
            <v>m</v>
          </cell>
          <cell r="E3474">
            <v>4.79</v>
          </cell>
          <cell r="F3474">
            <v>3.94</v>
          </cell>
          <cell r="G3474">
            <v>8.74</v>
          </cell>
          <cell r="H3474" t="str">
            <v>PINI</v>
          </cell>
        </row>
        <row r="3475">
          <cell r="B3475" t="str">
            <v>16.119.000803.SER</v>
          </cell>
          <cell r="C3475" t="str">
            <v>Fio isolado PVC 6 mm² - 750 V - 70°C</v>
          </cell>
          <cell r="D3475" t="str">
            <v>m</v>
          </cell>
          <cell r="E3475">
            <v>6.93</v>
          </cell>
          <cell r="F3475">
            <v>4.2699999999999996</v>
          </cell>
          <cell r="G3475">
            <v>11.2</v>
          </cell>
          <cell r="H3475" t="str">
            <v>PINI</v>
          </cell>
        </row>
        <row r="3476">
          <cell r="B3476" t="str">
            <v>16.119.000804.SER</v>
          </cell>
          <cell r="C3476" t="str">
            <v>Fio isolado PVC 10 mm² - 750 V - 70°C</v>
          </cell>
          <cell r="D3476" t="str">
            <v>m</v>
          </cell>
          <cell r="E3476">
            <v>12.39</v>
          </cell>
          <cell r="F3476">
            <v>4.5999999999999996</v>
          </cell>
          <cell r="G3476">
            <v>16.989999999999998</v>
          </cell>
          <cell r="H3476" t="str">
            <v>PINI</v>
          </cell>
        </row>
        <row r="3477">
          <cell r="B3477">
            <v>0</v>
          </cell>
          <cell r="C3477">
            <v>0</v>
          </cell>
          <cell r="D3477">
            <v>0</v>
          </cell>
          <cell r="E3477">
            <v>0</v>
          </cell>
          <cell r="F3477">
            <v>0</v>
          </cell>
          <cell r="G3477">
            <v>0</v>
          </cell>
          <cell r="H3477" t="str">
            <v>PINI</v>
          </cell>
        </row>
        <row r="3478">
          <cell r="B3478" t="str">
            <v>16.121</v>
          </cell>
          <cell r="C3478" t="str">
            <v>Interruptores e tomadas</v>
          </cell>
          <cell r="D3478">
            <v>0</v>
          </cell>
          <cell r="E3478">
            <v>0</v>
          </cell>
          <cell r="F3478">
            <v>0</v>
          </cell>
          <cell r="G3478">
            <v>0</v>
          </cell>
          <cell r="H3478" t="str">
            <v>PINI</v>
          </cell>
        </row>
        <row r="3479">
          <cell r="B3479" t="str">
            <v>16.121.000010.SER</v>
          </cell>
          <cell r="C3479" t="str">
            <v>Interruptor, duas teclas simples 10 A - 250 V</v>
          </cell>
          <cell r="D3479" t="str">
            <v>un</v>
          </cell>
          <cell r="E3479">
            <v>12.64</v>
          </cell>
          <cell r="F3479">
            <v>12.16</v>
          </cell>
          <cell r="G3479">
            <v>24.8</v>
          </cell>
          <cell r="H3479" t="str">
            <v>PINI</v>
          </cell>
        </row>
        <row r="3480">
          <cell r="B3480" t="str">
            <v>16.121.000011.SER</v>
          </cell>
          <cell r="C3480" t="str">
            <v>Interruptor, uma tecla simples e duas teclas paralelo 10 A - 250 V</v>
          </cell>
          <cell r="D3480" t="str">
            <v>un</v>
          </cell>
          <cell r="E3480">
            <v>28.28</v>
          </cell>
          <cell r="F3480">
            <v>22.67</v>
          </cell>
          <cell r="G3480">
            <v>50.95</v>
          </cell>
          <cell r="H3480" t="str">
            <v>PINI</v>
          </cell>
        </row>
        <row r="3481">
          <cell r="B3481" t="str">
            <v>16.121.000012.SER</v>
          </cell>
          <cell r="C3481" t="str">
            <v>Interruptor, uma tecla simples e uma tecla paralelo 10 A - 250 V</v>
          </cell>
          <cell r="D3481" t="str">
            <v>un</v>
          </cell>
          <cell r="E3481">
            <v>16.75</v>
          </cell>
          <cell r="F3481">
            <v>14.78</v>
          </cell>
          <cell r="G3481">
            <v>31.53</v>
          </cell>
          <cell r="H3481" t="str">
            <v>PINI</v>
          </cell>
        </row>
        <row r="3482">
          <cell r="B3482" t="str">
            <v>16.121.000013.SER</v>
          </cell>
          <cell r="C3482" t="str">
            <v>Interruptor, duas teclas simples e uma tecla paralelo 10 A - 250 V</v>
          </cell>
          <cell r="D3482" t="str">
            <v>un</v>
          </cell>
          <cell r="E3482">
            <v>25.14</v>
          </cell>
          <cell r="F3482">
            <v>20.04</v>
          </cell>
          <cell r="G3482">
            <v>45.18</v>
          </cell>
          <cell r="H3482" t="str">
            <v>PINI</v>
          </cell>
        </row>
        <row r="3483">
          <cell r="B3483" t="str">
            <v>16.121.000014.SER</v>
          </cell>
          <cell r="C3483" t="str">
            <v>Interruptor, duas teclas paralelo 10 A - 250 V</v>
          </cell>
          <cell r="D3483" t="str">
            <v>un</v>
          </cell>
          <cell r="E3483">
            <v>17.829999999999998</v>
          </cell>
          <cell r="F3483">
            <v>17.41</v>
          </cell>
          <cell r="G3483">
            <v>35.24</v>
          </cell>
          <cell r="H3483" t="str">
            <v>PINI</v>
          </cell>
        </row>
        <row r="3484">
          <cell r="B3484" t="str">
            <v>16.121.000015.SER</v>
          </cell>
          <cell r="C3484" t="str">
            <v>Interruptor, três teclas paralelo 10 A - 250 V</v>
          </cell>
          <cell r="D3484" t="str">
            <v>un</v>
          </cell>
          <cell r="E3484">
            <v>31.51</v>
          </cell>
          <cell r="F3484">
            <v>25.3</v>
          </cell>
          <cell r="G3484">
            <v>56.81</v>
          </cell>
          <cell r="H3484" t="str">
            <v>PINI</v>
          </cell>
        </row>
        <row r="3485">
          <cell r="B3485" t="str">
            <v>16.121.000016.SER</v>
          </cell>
          <cell r="C3485" t="str">
            <v>Interruptor, três teclas simples 10 A - 250 V</v>
          </cell>
          <cell r="D3485" t="str">
            <v>un</v>
          </cell>
          <cell r="E3485">
            <v>20.83</v>
          </cell>
          <cell r="F3485">
            <v>17.41</v>
          </cell>
          <cell r="G3485">
            <v>38.24</v>
          </cell>
          <cell r="H3485" t="str">
            <v>PINI</v>
          </cell>
        </row>
        <row r="3486">
          <cell r="B3486" t="str">
            <v>16.121.000017.SER</v>
          </cell>
          <cell r="C3486" t="str">
            <v>Interruptor, uma tecla bipolar paralela 20 A - 250 V</v>
          </cell>
          <cell r="D3486" t="str">
            <v>un</v>
          </cell>
          <cell r="E3486">
            <v>29.86</v>
          </cell>
          <cell r="F3486">
            <v>17.41</v>
          </cell>
          <cell r="G3486">
            <v>47.27</v>
          </cell>
          <cell r="H3486" t="str">
            <v>PINI</v>
          </cell>
        </row>
        <row r="3487">
          <cell r="B3487" t="str">
            <v>16.121.000018.SER</v>
          </cell>
          <cell r="C3487" t="str">
            <v>Interruptor, uma tecla dupla bipolar simples 10 A - 250 V</v>
          </cell>
          <cell r="D3487" t="str">
            <v>un</v>
          </cell>
          <cell r="E3487">
            <v>26.12</v>
          </cell>
          <cell r="F3487">
            <v>12.16</v>
          </cell>
          <cell r="G3487">
            <v>38.28</v>
          </cell>
          <cell r="H3487" t="str">
            <v>PINI</v>
          </cell>
        </row>
        <row r="3488">
          <cell r="B3488" t="str">
            <v>16.121.000019.SER</v>
          </cell>
          <cell r="C3488" t="str">
            <v>Interruptor, uma tecla paralelo 10 A - 250 V</v>
          </cell>
          <cell r="D3488" t="str">
            <v>un</v>
          </cell>
          <cell r="E3488">
            <v>9.61</v>
          </cell>
          <cell r="F3488">
            <v>9.5299999999999994</v>
          </cell>
          <cell r="G3488">
            <v>19.14</v>
          </cell>
          <cell r="H3488" t="str">
            <v>PINI</v>
          </cell>
        </row>
        <row r="3489">
          <cell r="B3489" t="str">
            <v>16.121.000020.SER</v>
          </cell>
          <cell r="C3489" t="str">
            <v>Interruptor, uma tecla simples 10 A - 250 V</v>
          </cell>
          <cell r="D3489" t="str">
            <v>un</v>
          </cell>
          <cell r="E3489">
            <v>6.53</v>
          </cell>
          <cell r="F3489">
            <v>6.9</v>
          </cell>
          <cell r="G3489">
            <v>13.43</v>
          </cell>
          <cell r="H3489" t="str">
            <v>PINI</v>
          </cell>
        </row>
        <row r="3490">
          <cell r="B3490" t="str">
            <v>16.121.000021.SER</v>
          </cell>
          <cell r="C3490" t="str">
            <v>Interruptor e tomada, duas teclas simples e uma tomada dois polos 10 A - 250 V</v>
          </cell>
          <cell r="D3490" t="str">
            <v>un</v>
          </cell>
          <cell r="E3490">
            <v>20.83</v>
          </cell>
          <cell r="F3490">
            <v>17.41</v>
          </cell>
          <cell r="G3490">
            <v>38.24</v>
          </cell>
          <cell r="H3490" t="str">
            <v>PINI</v>
          </cell>
        </row>
        <row r="3491">
          <cell r="B3491" t="str">
            <v>16.121.000022.SER</v>
          </cell>
          <cell r="C3491" t="str">
            <v>Interruptor e tomada, duas teclas paralelo e uma tomada dois polos 10 A - 250 V</v>
          </cell>
          <cell r="D3491" t="str">
            <v>un</v>
          </cell>
          <cell r="E3491">
            <v>28.2</v>
          </cell>
          <cell r="F3491">
            <v>22.67</v>
          </cell>
          <cell r="G3491">
            <v>50.87</v>
          </cell>
          <cell r="H3491" t="str">
            <v>PINI</v>
          </cell>
        </row>
        <row r="3492">
          <cell r="B3492" t="str">
            <v>16.121.000023.SER</v>
          </cell>
          <cell r="C3492" t="str">
            <v>Interruptor e tomada, uma tecla paralelo e uma tomada dois polos universal 10 A - 250 V</v>
          </cell>
          <cell r="D3492" t="str">
            <v>un</v>
          </cell>
          <cell r="E3492">
            <v>18.93</v>
          </cell>
          <cell r="F3492">
            <v>14.78</v>
          </cell>
          <cell r="G3492">
            <v>33.71</v>
          </cell>
          <cell r="H3492" t="str">
            <v>PINI</v>
          </cell>
        </row>
        <row r="3493">
          <cell r="B3493" t="str">
            <v>16.121.000024.SER</v>
          </cell>
          <cell r="C3493" t="str">
            <v>Interruptor e tomada, uma tecla simples e uma tomada dois polos universal 10 A - 250 V</v>
          </cell>
          <cell r="D3493" t="str">
            <v>un</v>
          </cell>
          <cell r="E3493">
            <v>20.22</v>
          </cell>
          <cell r="F3493">
            <v>12.16</v>
          </cell>
          <cell r="G3493">
            <v>32.380000000000003</v>
          </cell>
          <cell r="H3493" t="str">
            <v>PINI</v>
          </cell>
        </row>
        <row r="3494">
          <cell r="B3494" t="str">
            <v>16.121.000025.SER</v>
          </cell>
          <cell r="C3494" t="str">
            <v>Interruptor e tomada, uma tecla simples, uma tecla paralelo e uma tomada, dois polos para pinos redondos 10 A - 250 V</v>
          </cell>
          <cell r="D3494" t="str">
            <v>un</v>
          </cell>
          <cell r="E3494">
            <v>24.82</v>
          </cell>
          <cell r="F3494">
            <v>20.04</v>
          </cell>
          <cell r="G3494">
            <v>44.86</v>
          </cell>
          <cell r="H3494" t="str">
            <v>PINI</v>
          </cell>
        </row>
        <row r="3495">
          <cell r="B3495" t="str">
            <v>16.121.000026.SER</v>
          </cell>
          <cell r="C3495" t="str">
            <v>Interruptor pulsador de campainha ou minuteria 2 A - 250 V</v>
          </cell>
          <cell r="D3495" t="str">
            <v>un</v>
          </cell>
          <cell r="E3495">
            <v>9.36</v>
          </cell>
          <cell r="F3495">
            <v>6.9</v>
          </cell>
          <cell r="G3495">
            <v>16.260000000000002</v>
          </cell>
          <cell r="H3495" t="str">
            <v>PINI</v>
          </cell>
        </row>
        <row r="3496">
          <cell r="B3496" t="str">
            <v>16.121.000050.SER</v>
          </cell>
          <cell r="C3496" t="str">
            <v>Placa (espelho) para caixa, 3" x 3"</v>
          </cell>
          <cell r="D3496" t="str">
            <v>un</v>
          </cell>
          <cell r="E3496">
            <v>4.3899999999999997</v>
          </cell>
          <cell r="F3496">
            <v>1.64</v>
          </cell>
          <cell r="G3496">
            <v>6.03</v>
          </cell>
          <cell r="H3496" t="str">
            <v>PINI</v>
          </cell>
        </row>
        <row r="3497">
          <cell r="B3497" t="str">
            <v>16.121.000051.SER</v>
          </cell>
          <cell r="C3497" t="str">
            <v>Placa (espelho) para caixa, 4" x 2"</v>
          </cell>
          <cell r="D3497" t="str">
            <v>un</v>
          </cell>
          <cell r="E3497">
            <v>4.9000000000000004</v>
          </cell>
          <cell r="F3497">
            <v>1.64</v>
          </cell>
          <cell r="G3497">
            <v>6.54</v>
          </cell>
          <cell r="H3497" t="str">
            <v>PINI</v>
          </cell>
        </row>
        <row r="3498">
          <cell r="B3498" t="str">
            <v>16.121.000052.SER</v>
          </cell>
          <cell r="C3498" t="str">
            <v>Placa (espelho) para caixa, 4" x 4"</v>
          </cell>
          <cell r="D3498" t="str">
            <v>un</v>
          </cell>
          <cell r="E3498">
            <v>9.7799999999999994</v>
          </cell>
          <cell r="F3498">
            <v>1.97</v>
          </cell>
          <cell r="G3498">
            <v>11.75</v>
          </cell>
          <cell r="H3498" t="str">
            <v>PINI</v>
          </cell>
        </row>
        <row r="3499">
          <cell r="B3499" t="str">
            <v>16.121.000100.SER</v>
          </cell>
          <cell r="C3499" t="str">
            <v>Tomada dois polos mais terra 20 A - 250 V</v>
          </cell>
          <cell r="D3499" t="str">
            <v>un</v>
          </cell>
          <cell r="E3499">
            <v>8.2100000000000009</v>
          </cell>
          <cell r="F3499">
            <v>9.5299999999999994</v>
          </cell>
          <cell r="G3499">
            <v>17.739999999999998</v>
          </cell>
          <cell r="H3499" t="str">
            <v>PINI</v>
          </cell>
        </row>
        <row r="3500">
          <cell r="B3500" t="str">
            <v>16.121.000101.SER</v>
          </cell>
          <cell r="C3500" t="str">
            <v>Tomada universal dois polos 10 A - 250 V</v>
          </cell>
          <cell r="D3500" t="str">
            <v>un</v>
          </cell>
          <cell r="E3500">
            <v>8.92</v>
          </cell>
          <cell r="F3500">
            <v>6.9</v>
          </cell>
          <cell r="G3500">
            <v>15.82</v>
          </cell>
          <cell r="H3500" t="str">
            <v>PINI</v>
          </cell>
        </row>
        <row r="3501">
          <cell r="B3501" t="str">
            <v>16.121.000102.SER</v>
          </cell>
          <cell r="C3501" t="str">
            <v>Tomada universal monofásica de embutir para duto de piso 10 A - 250 V</v>
          </cell>
          <cell r="D3501" t="str">
            <v>un</v>
          </cell>
          <cell r="E3501">
            <v>8.92</v>
          </cell>
          <cell r="F3501">
            <v>9.86</v>
          </cell>
          <cell r="G3501">
            <v>18.78</v>
          </cell>
          <cell r="H3501" t="str">
            <v>PINI</v>
          </cell>
        </row>
        <row r="3502">
          <cell r="B3502">
            <v>0</v>
          </cell>
          <cell r="C3502">
            <v>0</v>
          </cell>
          <cell r="D3502">
            <v>0</v>
          </cell>
          <cell r="E3502">
            <v>0</v>
          </cell>
          <cell r="F3502">
            <v>0</v>
          </cell>
          <cell r="G3502">
            <v>0</v>
          </cell>
          <cell r="H3502" t="str">
            <v>PINI</v>
          </cell>
        </row>
        <row r="3503">
          <cell r="B3503" t="str">
            <v>16.123</v>
          </cell>
          <cell r="C3503" t="str">
            <v>Luminárias</v>
          </cell>
          <cell r="D3503">
            <v>0</v>
          </cell>
          <cell r="E3503">
            <v>0</v>
          </cell>
          <cell r="F3503">
            <v>0</v>
          </cell>
          <cell r="G3503">
            <v>0</v>
          </cell>
          <cell r="H3503" t="str">
            <v>PINI</v>
          </cell>
        </row>
        <row r="3504">
          <cell r="B3504" t="str">
            <v>16.123.000005.SER</v>
          </cell>
          <cell r="C3504" t="str">
            <v>Luminária fluorescente completa para forro metálico com uma lâmpada de 40 W, sistema modular bandeja</v>
          </cell>
          <cell r="D3504" t="str">
            <v>cj</v>
          </cell>
          <cell r="E3504">
            <v>328.78</v>
          </cell>
          <cell r="F3504">
            <v>36.14</v>
          </cell>
          <cell r="G3504">
            <v>364.92</v>
          </cell>
          <cell r="H3504" t="str">
            <v>PINI</v>
          </cell>
        </row>
        <row r="3505">
          <cell r="B3505" t="str">
            <v>16.123.000006.SER</v>
          </cell>
          <cell r="C3505" t="str">
            <v>Luminária fluorescente completa para forro metálico com uma lâmpada de 40 W, sistema interlocking</v>
          </cell>
          <cell r="D3505" t="str">
            <v>cj</v>
          </cell>
          <cell r="E3505">
            <v>334</v>
          </cell>
          <cell r="F3505">
            <v>36.14</v>
          </cell>
          <cell r="G3505">
            <v>370.14</v>
          </cell>
          <cell r="H3505" t="str">
            <v>PINI</v>
          </cell>
        </row>
        <row r="3506">
          <cell r="B3506" t="str">
            <v>16.123.000007.SER</v>
          </cell>
          <cell r="C3506" t="str">
            <v>Luminária fluorescente completa para forro metálico com uma lâmpada de 40 W, sistema modulado</v>
          </cell>
          <cell r="D3506" t="str">
            <v>cj</v>
          </cell>
          <cell r="E3506">
            <v>334</v>
          </cell>
          <cell r="F3506">
            <v>36.14</v>
          </cell>
          <cell r="G3506">
            <v>370.14</v>
          </cell>
          <cell r="H3506" t="str">
            <v>PINI</v>
          </cell>
        </row>
        <row r="3507">
          <cell r="B3507" t="str">
            <v>16.123.000008.SER</v>
          </cell>
          <cell r="C3507" t="str">
            <v>Luminária fluorescente completa para forro metálico com uma lâmpada de 40 W, sistema linear</v>
          </cell>
          <cell r="D3507" t="str">
            <v>cj</v>
          </cell>
          <cell r="E3507">
            <v>229.54</v>
          </cell>
          <cell r="F3507">
            <v>36.14</v>
          </cell>
          <cell r="G3507">
            <v>265.68</v>
          </cell>
          <cell r="H3507" t="str">
            <v>PINI</v>
          </cell>
        </row>
        <row r="3508">
          <cell r="B3508" t="str">
            <v>16.123.000009.SER</v>
          </cell>
          <cell r="C3508" t="str">
            <v>Luminária fluorescente completa industrial com 2 lâmpadas de 20 W, tipo calha de sobrepor</v>
          </cell>
          <cell r="D3508" t="str">
            <v>un</v>
          </cell>
          <cell r="E3508">
            <v>219.22</v>
          </cell>
          <cell r="F3508">
            <v>36.14</v>
          </cell>
          <cell r="G3508">
            <v>255.36</v>
          </cell>
          <cell r="H3508" t="str">
            <v>PINI</v>
          </cell>
        </row>
        <row r="3509">
          <cell r="B3509" t="str">
            <v>16.123.000010.SER</v>
          </cell>
          <cell r="C3509" t="str">
            <v>Luminária fluorescente completa industrial com 2 lâmpadas de 40 W, tipo calha de sobrepor</v>
          </cell>
          <cell r="D3509" t="str">
            <v>un</v>
          </cell>
          <cell r="E3509">
            <v>231.24</v>
          </cell>
          <cell r="F3509">
            <v>36.14</v>
          </cell>
          <cell r="G3509">
            <v>267.38</v>
          </cell>
          <cell r="H3509" t="str">
            <v>PINI</v>
          </cell>
        </row>
        <row r="3510">
          <cell r="B3510" t="str">
            <v>16.123.000011.SER</v>
          </cell>
          <cell r="C3510" t="str">
            <v>Luminária fluorescente completa industrial com 2 lâmpadas de 65 W, tipo calha de sobrepor</v>
          </cell>
          <cell r="D3510" t="str">
            <v>un</v>
          </cell>
          <cell r="E3510">
            <v>374.16</v>
          </cell>
          <cell r="F3510">
            <v>36.14</v>
          </cell>
          <cell r="G3510">
            <v>410.3</v>
          </cell>
          <cell r="H3510" t="str">
            <v>PINI</v>
          </cell>
        </row>
        <row r="3511">
          <cell r="B3511" t="str">
            <v>16.123.000012.SER</v>
          </cell>
          <cell r="C3511" t="str">
            <v>Luminária fluorescente completa industrial com 4 lâmpadas de 20 W, tipo calha de sobrepor</v>
          </cell>
          <cell r="D3511" t="str">
            <v>un</v>
          </cell>
          <cell r="E3511">
            <v>357.22</v>
          </cell>
          <cell r="F3511">
            <v>49.28</v>
          </cell>
          <cell r="G3511">
            <v>406.5</v>
          </cell>
          <cell r="H3511" t="str">
            <v>PINI</v>
          </cell>
        </row>
        <row r="3512">
          <cell r="B3512" t="str">
            <v>16.123.000013.SER</v>
          </cell>
          <cell r="C3512" t="str">
            <v>Luminária fluorescente completa industrial com 4 lâmpadas de 40 W, tipo calha de sobrepor</v>
          </cell>
          <cell r="D3512" t="str">
            <v>un</v>
          </cell>
          <cell r="E3512">
            <v>381.26</v>
          </cell>
          <cell r="F3512">
            <v>49.28</v>
          </cell>
          <cell r="G3512">
            <v>430.54</v>
          </cell>
          <cell r="H3512" t="str">
            <v>PINI</v>
          </cell>
        </row>
        <row r="3513">
          <cell r="B3513" t="str">
            <v>16.123.000014.SER</v>
          </cell>
          <cell r="C3513" t="str">
            <v>Luminária fluorescente completa comercial com 1 lâmpada de 20 W, tipo calha de sobrepor</v>
          </cell>
          <cell r="D3513" t="str">
            <v>un</v>
          </cell>
          <cell r="E3513">
            <v>136.1</v>
          </cell>
          <cell r="F3513">
            <v>36.14</v>
          </cell>
          <cell r="G3513">
            <v>172.24</v>
          </cell>
          <cell r="H3513" t="str">
            <v>PINI</v>
          </cell>
        </row>
        <row r="3514">
          <cell r="B3514" t="str">
            <v>16.123.000015.SER</v>
          </cell>
          <cell r="C3514" t="str">
            <v>Luminária fluorescente completa comercial com 2 lâmpada de 20 W, tipo calha de sobrepor</v>
          </cell>
          <cell r="D3514" t="str">
            <v>un</v>
          </cell>
          <cell r="E3514">
            <v>199.62</v>
          </cell>
          <cell r="F3514">
            <v>36.14</v>
          </cell>
          <cell r="G3514">
            <v>235.76</v>
          </cell>
          <cell r="H3514" t="str">
            <v>PINI</v>
          </cell>
        </row>
        <row r="3515">
          <cell r="B3515" t="str">
            <v>16.123.000016.SER</v>
          </cell>
          <cell r="C3515" t="str">
            <v>Luminária fluorescente completa comercial com 1 lâmpada de 40 W, tipo calha de sobrepor</v>
          </cell>
          <cell r="D3515" t="str">
            <v>un</v>
          </cell>
          <cell r="E3515">
            <v>136.76</v>
          </cell>
          <cell r="F3515">
            <v>36.14</v>
          </cell>
          <cell r="G3515">
            <v>172.9</v>
          </cell>
          <cell r="H3515" t="str">
            <v>PINI</v>
          </cell>
        </row>
        <row r="3516">
          <cell r="B3516" t="str">
            <v>16.123.000017.SER</v>
          </cell>
          <cell r="C3516" t="str">
            <v>Luminária fluorescente completa comercial com 2 lâmpada de 40 W, tipo calha de sobrepor</v>
          </cell>
          <cell r="D3516" t="str">
            <v>un</v>
          </cell>
          <cell r="E3516">
            <v>181.1</v>
          </cell>
          <cell r="F3516">
            <v>36.14</v>
          </cell>
          <cell r="G3516">
            <v>217.24</v>
          </cell>
          <cell r="H3516" t="str">
            <v>PINI</v>
          </cell>
        </row>
        <row r="3517">
          <cell r="B3517" t="str">
            <v>16.123.000018.SER</v>
          </cell>
          <cell r="C3517" t="str">
            <v>Luminária fluorescente completa para emergência de 15 W</v>
          </cell>
          <cell r="D3517" t="str">
            <v>un</v>
          </cell>
          <cell r="E3517">
            <v>378.43</v>
          </cell>
          <cell r="F3517">
            <v>36.14</v>
          </cell>
          <cell r="G3517">
            <v>414.57</v>
          </cell>
          <cell r="H3517" t="str">
            <v>PINI</v>
          </cell>
        </row>
        <row r="3518">
          <cell r="B3518" t="str">
            <v>16.123.000200.SER</v>
          </cell>
          <cell r="C3518" t="str">
            <v>Projetor externo para lâmpada a vapor de mercúrio, de iodeto metálico ou de sódio, com ângulo regulável, com alojamento para reator</v>
          </cell>
          <cell r="D3518" t="str">
            <v>un</v>
          </cell>
          <cell r="E3518">
            <v>444.18</v>
          </cell>
          <cell r="F3518">
            <v>65.709999999999994</v>
          </cell>
          <cell r="G3518">
            <v>509.89</v>
          </cell>
          <cell r="H3518" t="str">
            <v>PINI</v>
          </cell>
        </row>
        <row r="3519">
          <cell r="B3519" t="str">
            <v>16.123.000300.SER</v>
          </cell>
          <cell r="C3519" t="str">
            <v>Pendente ou plafonier com globo leitoso e lâmpada de 60 W</v>
          </cell>
          <cell r="D3519" t="str">
            <v>un</v>
          </cell>
          <cell r="E3519">
            <v>27.03</v>
          </cell>
          <cell r="F3519">
            <v>26.28</v>
          </cell>
          <cell r="G3519">
            <v>53.31</v>
          </cell>
          <cell r="H3519" t="str">
            <v>PINI</v>
          </cell>
        </row>
        <row r="3520">
          <cell r="B3520" t="str">
            <v>16.123.000400.SER</v>
          </cell>
          <cell r="C3520" t="str">
            <v>Sinalizador pisCA-pisca ou rotativo para entrada e saída de veículos</v>
          </cell>
          <cell r="D3520" t="str">
            <v>un</v>
          </cell>
          <cell r="E3520">
            <v>328.43</v>
          </cell>
          <cell r="F3520">
            <v>23</v>
          </cell>
          <cell r="G3520">
            <v>351.43</v>
          </cell>
          <cell r="H3520" t="str">
            <v>PINI</v>
          </cell>
        </row>
        <row r="3521">
          <cell r="B3521">
            <v>0</v>
          </cell>
          <cell r="C3521">
            <v>0</v>
          </cell>
          <cell r="D3521">
            <v>0</v>
          </cell>
          <cell r="E3521">
            <v>0</v>
          </cell>
          <cell r="F3521">
            <v>0</v>
          </cell>
          <cell r="G3521">
            <v>0</v>
          </cell>
          <cell r="H3521" t="str">
            <v>PINI</v>
          </cell>
        </row>
        <row r="3522">
          <cell r="B3522" t="str">
            <v>16.123</v>
          </cell>
          <cell r="C3522" t="str">
            <v>Iluminação de via pública</v>
          </cell>
          <cell r="D3522">
            <v>0</v>
          </cell>
          <cell r="E3522">
            <v>0</v>
          </cell>
          <cell r="F3522">
            <v>0</v>
          </cell>
          <cell r="G3522">
            <v>0</v>
          </cell>
          <cell r="H3522" t="str">
            <v>PINI</v>
          </cell>
        </row>
        <row r="3523">
          <cell r="B3523" t="str">
            <v>16.123.000100.SER</v>
          </cell>
          <cell r="C3523" t="str">
            <v>Luminária refletora para iluminação pública para lâmpada vapor de mercúrio, sódio e metálica, 1 pétala, poste de aço galvanizado com 10 m de altura livre</v>
          </cell>
          <cell r="D3523" t="str">
            <v>un</v>
          </cell>
          <cell r="E3523">
            <v>2177.75</v>
          </cell>
          <cell r="F3523">
            <v>298.02999999999997</v>
          </cell>
          <cell r="G3523">
            <v>2475.77</v>
          </cell>
          <cell r="H3523" t="str">
            <v>PINI</v>
          </cell>
        </row>
        <row r="3524">
          <cell r="B3524" t="str">
            <v>16.123.000101.SER</v>
          </cell>
          <cell r="C3524" t="str">
            <v>Luminária refletora para iluminação pública para lâmpada vapor de mercúrio, sódio e metálica, 2 pétalas em poste de aço galvanizado com 10 m de altura livre</v>
          </cell>
          <cell r="D3524" t="str">
            <v>un</v>
          </cell>
          <cell r="E3524">
            <v>2625.99</v>
          </cell>
          <cell r="F3524">
            <v>314.45</v>
          </cell>
          <cell r="G3524">
            <v>2940.44</v>
          </cell>
          <cell r="H3524" t="str">
            <v>PINI</v>
          </cell>
        </row>
        <row r="3525">
          <cell r="B3525" t="str">
            <v>16.123.000102.SER</v>
          </cell>
          <cell r="C3525" t="str">
            <v>Luminária refletora para iluminação pública com lâmpada vapor de mercúrio, 2 refletores de 250W em poste de concreto com 9 m de altura</v>
          </cell>
          <cell r="D3525" t="str">
            <v>un</v>
          </cell>
          <cell r="E3525">
            <v>2762.29</v>
          </cell>
          <cell r="F3525">
            <v>240.2</v>
          </cell>
          <cell r="G3525">
            <v>3002.48</v>
          </cell>
          <cell r="H3525" t="str">
            <v>PINI</v>
          </cell>
        </row>
        <row r="3526">
          <cell r="B3526" t="str">
            <v>16.123.000103.SER</v>
          </cell>
          <cell r="C3526" t="str">
            <v>Luminária refletora para iluminação pública com lâmpada vapor de mercúrio, 6 refletores de 400W em poste de concreto com 9 m de altura</v>
          </cell>
          <cell r="D3526" t="str">
            <v>un</v>
          </cell>
          <cell r="E3526">
            <v>5142.59</v>
          </cell>
          <cell r="F3526">
            <v>240.2</v>
          </cell>
          <cell r="G3526">
            <v>5382.78</v>
          </cell>
          <cell r="H3526" t="str">
            <v>PINI</v>
          </cell>
        </row>
        <row r="3527">
          <cell r="B3527" t="str">
            <v>16.123.000104.SER</v>
          </cell>
          <cell r="C3527" t="str">
            <v>Luminária refletora para iluminação pública com lâmpada vapor de mercúrio, 3 refletores de 400W em poste de concreto com 11 m de altura</v>
          </cell>
          <cell r="D3527" t="str">
            <v>un</v>
          </cell>
          <cell r="E3527">
            <v>3961</v>
          </cell>
          <cell r="F3527">
            <v>240.2</v>
          </cell>
          <cell r="G3527">
            <v>4201.1899999999996</v>
          </cell>
          <cell r="H3527" t="str">
            <v>PINI</v>
          </cell>
        </row>
        <row r="3528">
          <cell r="B3528">
            <v>0</v>
          </cell>
          <cell r="C3528">
            <v>0</v>
          </cell>
          <cell r="D3528">
            <v>0</v>
          </cell>
          <cell r="E3528">
            <v>0</v>
          </cell>
          <cell r="F3528">
            <v>0</v>
          </cell>
          <cell r="G3528">
            <v>0</v>
          </cell>
          <cell r="H3528" t="str">
            <v>PINI</v>
          </cell>
        </row>
        <row r="3529">
          <cell r="B3529" t="str">
            <v>16.125</v>
          </cell>
          <cell r="C3529" t="str">
            <v>Serviços relacionados</v>
          </cell>
          <cell r="D3529">
            <v>0</v>
          </cell>
          <cell r="E3529">
            <v>0</v>
          </cell>
          <cell r="F3529">
            <v>0</v>
          </cell>
          <cell r="G3529">
            <v>0</v>
          </cell>
          <cell r="H3529" t="str">
            <v>PINI</v>
          </cell>
        </row>
        <row r="3530">
          <cell r="B3530" t="str">
            <v>16.125.000010.SER</v>
          </cell>
          <cell r="C3530" t="str">
            <v>Ponto seco para instalação de som, tv, alarme e lógica, incluindo eletroduto PVC rígido e caixa com espelho</v>
          </cell>
          <cell r="D3530" t="str">
            <v>un</v>
          </cell>
          <cell r="E3530">
            <v>143.84</v>
          </cell>
          <cell r="F3530">
            <v>76.819999999999993</v>
          </cell>
          <cell r="G3530">
            <v>220.65</v>
          </cell>
          <cell r="H3530" t="str">
            <v>PINI</v>
          </cell>
        </row>
        <row r="3531">
          <cell r="B3531" t="str">
            <v>16.125.000015.SER</v>
          </cell>
          <cell r="C3531" t="str">
            <v>Ponto seco para instalação de som, tv, alarme e lógica, incluindo eletroduto PVC flexível corrugado e caixa com espelho</v>
          </cell>
          <cell r="D3531" t="str">
            <v>un</v>
          </cell>
          <cell r="E3531">
            <v>73.36</v>
          </cell>
          <cell r="F3531">
            <v>131.41999999999999</v>
          </cell>
          <cell r="G3531">
            <v>204.78</v>
          </cell>
          <cell r="H3531" t="str">
            <v>PINI</v>
          </cell>
        </row>
        <row r="3532">
          <cell r="B3532" t="str">
            <v>16.125.000050.SER</v>
          </cell>
          <cell r="C3532" t="str">
            <v>Ponto de luz com eletroduto PVC rígido, Ø 3/4"</v>
          </cell>
          <cell r="D3532" t="str">
            <v>un</v>
          </cell>
          <cell r="E3532">
            <v>227.41</v>
          </cell>
          <cell r="F3532">
            <v>145.81</v>
          </cell>
          <cell r="G3532">
            <v>373.22</v>
          </cell>
          <cell r="H3532" t="str">
            <v>PINI</v>
          </cell>
        </row>
        <row r="3533">
          <cell r="B3533" t="str">
            <v>16.125.000070.SER</v>
          </cell>
          <cell r="C3533" t="str">
            <v>Ponto de tomada com eletroduto PVC rígido, sem placa, Ø 3/4"</v>
          </cell>
          <cell r="D3533" t="str">
            <v>un</v>
          </cell>
          <cell r="E3533">
            <v>236.33</v>
          </cell>
          <cell r="F3533">
            <v>129.38</v>
          </cell>
          <cell r="G3533">
            <v>365.71</v>
          </cell>
          <cell r="H3533" t="str">
            <v>PINI</v>
          </cell>
        </row>
        <row r="3534">
          <cell r="B3534" t="str">
            <v>16.125.000090.SER</v>
          </cell>
          <cell r="C3534" t="str">
            <v>Ponto de interruptor com eletroduto PVC rígido roscável, Ø 3/4"</v>
          </cell>
          <cell r="D3534" t="str">
            <v>un</v>
          </cell>
          <cell r="E3534">
            <v>233.94</v>
          </cell>
          <cell r="F3534">
            <v>129.38</v>
          </cell>
          <cell r="G3534">
            <v>363.32</v>
          </cell>
          <cell r="H3534" t="str">
            <v>PINI</v>
          </cell>
        </row>
        <row r="3535">
          <cell r="B3535">
            <v>0</v>
          </cell>
          <cell r="C3535">
            <v>0</v>
          </cell>
          <cell r="D3535">
            <v>0</v>
          </cell>
          <cell r="E3535">
            <v>0</v>
          </cell>
          <cell r="F3535">
            <v>0</v>
          </cell>
          <cell r="G3535">
            <v>0</v>
          </cell>
          <cell r="H3535" t="str">
            <v>PINI</v>
          </cell>
        </row>
        <row r="3536">
          <cell r="B3536" t="str">
            <v>17</v>
          </cell>
          <cell r="C3536" t="str">
            <v>17. Automação, sistemas de telecomunicação e segurança</v>
          </cell>
          <cell r="D3536">
            <v>0</v>
          </cell>
          <cell r="E3536">
            <v>0</v>
          </cell>
          <cell r="F3536">
            <v>0</v>
          </cell>
          <cell r="G3536">
            <v>0</v>
          </cell>
          <cell r="H3536" t="str">
            <v>PINI</v>
          </cell>
        </row>
        <row r="3537">
          <cell r="B3537">
            <v>0</v>
          </cell>
          <cell r="C3537">
            <v>0</v>
          </cell>
          <cell r="D3537">
            <v>0</v>
          </cell>
          <cell r="E3537">
            <v>0</v>
          </cell>
          <cell r="F3537">
            <v>0</v>
          </cell>
          <cell r="G3537">
            <v>0</v>
          </cell>
          <cell r="H3537" t="str">
            <v>PINI</v>
          </cell>
        </row>
        <row r="3538">
          <cell r="B3538" t="str">
            <v>17.101</v>
          </cell>
          <cell r="C3538" t="str">
            <v>Cabos</v>
          </cell>
          <cell r="D3538">
            <v>0</v>
          </cell>
          <cell r="E3538">
            <v>0</v>
          </cell>
          <cell r="F3538">
            <v>0</v>
          </cell>
          <cell r="G3538">
            <v>0</v>
          </cell>
          <cell r="H3538" t="str">
            <v>PINI</v>
          </cell>
        </row>
        <row r="3539">
          <cell r="B3539" t="str">
            <v>17.101.000010.SER</v>
          </cell>
          <cell r="C3539" t="str">
            <v>Cabo telefônico CCE Ø do condutor 0,50 mm, com 2 pares</v>
          </cell>
          <cell r="D3539" t="str">
            <v>m</v>
          </cell>
          <cell r="E3539">
            <v>4.3</v>
          </cell>
          <cell r="F3539">
            <v>2.63</v>
          </cell>
          <cell r="G3539">
            <v>6.93</v>
          </cell>
          <cell r="H3539" t="str">
            <v>PINI</v>
          </cell>
        </row>
        <row r="3540">
          <cell r="B3540" t="str">
            <v>17.101.000011.SER</v>
          </cell>
          <cell r="C3540" t="str">
            <v>Cabo telefônico CCE Ø do condutor 0,50 mm, com 4 pares</v>
          </cell>
          <cell r="D3540" t="str">
            <v>m</v>
          </cell>
          <cell r="E3540">
            <v>6.04</v>
          </cell>
          <cell r="F3540">
            <v>3.29</v>
          </cell>
          <cell r="G3540">
            <v>9.32</v>
          </cell>
          <cell r="H3540" t="str">
            <v>PINI</v>
          </cell>
        </row>
        <row r="3541">
          <cell r="B3541" t="str">
            <v>17.101.000012.SER</v>
          </cell>
          <cell r="C3541" t="str">
            <v>Cabo telefônico CCE Ø do condutor 0,50 mm, com 5 pares</v>
          </cell>
          <cell r="D3541" t="str">
            <v>m</v>
          </cell>
          <cell r="E3541">
            <v>7.52</v>
          </cell>
          <cell r="F3541">
            <v>3.29</v>
          </cell>
          <cell r="G3541">
            <v>10.8</v>
          </cell>
          <cell r="H3541" t="str">
            <v>PINI</v>
          </cell>
        </row>
        <row r="3542">
          <cell r="B3542" t="str">
            <v>17.101.000013.SER</v>
          </cell>
          <cell r="C3542" t="str">
            <v>Cabo telefônico CCE Ø do condutor 0,50 mm, com 6 pares</v>
          </cell>
          <cell r="D3542" t="str">
            <v>m</v>
          </cell>
          <cell r="E3542">
            <v>8.25</v>
          </cell>
          <cell r="F3542">
            <v>3.29</v>
          </cell>
          <cell r="G3542">
            <v>11.54</v>
          </cell>
          <cell r="H3542" t="str">
            <v>PINI</v>
          </cell>
        </row>
        <row r="3543">
          <cell r="B3543" t="str">
            <v>17.101.000014.SER</v>
          </cell>
          <cell r="C3543" t="str">
            <v>Cabo telefônico CCE Ø do condutor 0,65 mm, com 2 pares</v>
          </cell>
          <cell r="D3543" t="str">
            <v>m</v>
          </cell>
          <cell r="E3543">
            <v>7.48</v>
          </cell>
          <cell r="F3543">
            <v>2.63</v>
          </cell>
          <cell r="G3543">
            <v>10.1</v>
          </cell>
          <cell r="H3543" t="str">
            <v>PINI</v>
          </cell>
        </row>
        <row r="3544">
          <cell r="B3544" t="str">
            <v>17.101.000015.SER</v>
          </cell>
          <cell r="C3544" t="str">
            <v>Cabo telefônico CCE Ø do condutor 0,65 mm, com 4 pares</v>
          </cell>
          <cell r="D3544" t="str">
            <v>m</v>
          </cell>
          <cell r="E3544">
            <v>0</v>
          </cell>
          <cell r="F3544">
            <v>3.29</v>
          </cell>
          <cell r="G3544">
            <v>3.29</v>
          </cell>
          <cell r="H3544" t="str">
            <v>PINI</v>
          </cell>
        </row>
        <row r="3545">
          <cell r="B3545" t="str">
            <v>17.101.000016.SER</v>
          </cell>
          <cell r="C3545" t="str">
            <v>Cabo telefônico CCE Ø do condutor 0,65 mm, com 5 pares</v>
          </cell>
          <cell r="D3545" t="str">
            <v>m</v>
          </cell>
          <cell r="E3545">
            <v>12.75</v>
          </cell>
          <cell r="F3545">
            <v>3.29</v>
          </cell>
          <cell r="G3545">
            <v>16.04</v>
          </cell>
          <cell r="H3545" t="str">
            <v>PINI</v>
          </cell>
        </row>
        <row r="3546">
          <cell r="B3546" t="str">
            <v>17.101.000017.SER</v>
          </cell>
          <cell r="C3546" t="str">
            <v>Cabo telefônico CCE Ø do condutor 0,65 mm, com 6 pares</v>
          </cell>
          <cell r="D3546" t="str">
            <v>m</v>
          </cell>
          <cell r="E3546">
            <v>13.14</v>
          </cell>
          <cell r="F3546">
            <v>3.29</v>
          </cell>
          <cell r="G3546">
            <v>16.420000000000002</v>
          </cell>
          <cell r="H3546" t="str">
            <v>PINI</v>
          </cell>
        </row>
        <row r="3547">
          <cell r="B3547" t="str">
            <v>17.101.000100.SER</v>
          </cell>
          <cell r="C3547" t="str">
            <v>Cabo telefônico CCI Ø do condutor 0,50 mm, com 2 pares</v>
          </cell>
          <cell r="D3547" t="str">
            <v>m</v>
          </cell>
          <cell r="E3547">
            <v>1.1599999999999999</v>
          </cell>
          <cell r="F3547">
            <v>2.63</v>
          </cell>
          <cell r="G3547">
            <v>3.79</v>
          </cell>
          <cell r="H3547" t="str">
            <v>PINI</v>
          </cell>
        </row>
        <row r="3548">
          <cell r="B3548" t="str">
            <v>17.101.000101.SER</v>
          </cell>
          <cell r="C3548" t="str">
            <v>Cabo telefônico CCI Ø do condutor 0,50 mm, com 4 pares</v>
          </cell>
          <cell r="D3548" t="str">
            <v>m</v>
          </cell>
          <cell r="E3548">
            <v>3.07</v>
          </cell>
          <cell r="F3548">
            <v>3.29</v>
          </cell>
          <cell r="G3548">
            <v>6.36</v>
          </cell>
          <cell r="H3548" t="str">
            <v>PINI</v>
          </cell>
        </row>
        <row r="3549">
          <cell r="B3549" t="str">
            <v>17.101.000102.SER</v>
          </cell>
          <cell r="C3549" t="str">
            <v>Cabo telefônico CCI Ø do condutor 0,50 mm, com 5 pares</v>
          </cell>
          <cell r="D3549" t="str">
            <v>m</v>
          </cell>
          <cell r="E3549">
            <v>3.45</v>
          </cell>
          <cell r="F3549">
            <v>3.29</v>
          </cell>
          <cell r="G3549">
            <v>6.73</v>
          </cell>
          <cell r="H3549" t="str">
            <v>PINI</v>
          </cell>
        </row>
        <row r="3550">
          <cell r="B3550" t="str">
            <v>17.101.000103.SER</v>
          </cell>
          <cell r="C3550" t="str">
            <v>Cabo telefônico CCI Ø do condutor 0,50 mm, com 6 pares</v>
          </cell>
          <cell r="D3550" t="str">
            <v>m</v>
          </cell>
          <cell r="E3550">
            <v>3.63</v>
          </cell>
          <cell r="F3550">
            <v>3.29</v>
          </cell>
          <cell r="G3550">
            <v>6.92</v>
          </cell>
          <cell r="H3550" t="str">
            <v>PINI</v>
          </cell>
        </row>
        <row r="3551">
          <cell r="B3551" t="str">
            <v>17.101.000200.SER</v>
          </cell>
          <cell r="C3551" t="str">
            <v>Cabo telefônico CI Ø do condutor 0,50 mm, com 10 pares</v>
          </cell>
          <cell r="D3551" t="str">
            <v>m</v>
          </cell>
          <cell r="E3551">
            <v>8.98</v>
          </cell>
          <cell r="F3551">
            <v>3.94</v>
          </cell>
          <cell r="G3551">
            <v>12.92</v>
          </cell>
          <cell r="H3551" t="str">
            <v>PINI</v>
          </cell>
        </row>
        <row r="3552">
          <cell r="B3552" t="str">
            <v>17.101.000201.SER</v>
          </cell>
          <cell r="C3552" t="str">
            <v>Cabo telefônico CI Ø do condutor 0,50 mm, com 20 pares</v>
          </cell>
          <cell r="D3552" t="str">
            <v>m</v>
          </cell>
          <cell r="E3552">
            <v>21.2</v>
          </cell>
          <cell r="F3552">
            <v>4.2699999999999996</v>
          </cell>
          <cell r="G3552">
            <v>25.47</v>
          </cell>
          <cell r="H3552" t="str">
            <v>PINI</v>
          </cell>
        </row>
        <row r="3553">
          <cell r="B3553" t="str">
            <v>17.101.000202.SER</v>
          </cell>
          <cell r="C3553" t="str">
            <v>Cabo telefônico CI Ø do condutor 0,50 mm, com 50 pares</v>
          </cell>
          <cell r="D3553" t="str">
            <v>m</v>
          </cell>
          <cell r="E3553">
            <v>47.08</v>
          </cell>
          <cell r="F3553">
            <v>5.26</v>
          </cell>
          <cell r="G3553">
            <v>52.34</v>
          </cell>
          <cell r="H3553" t="str">
            <v>PINI</v>
          </cell>
        </row>
        <row r="3554">
          <cell r="B3554" t="str">
            <v>17.101.000203.SER</v>
          </cell>
          <cell r="C3554" t="str">
            <v>Cabo telefônico CI Ø do condutor 0,50 mm, com 100 pares</v>
          </cell>
          <cell r="D3554" t="str">
            <v>m</v>
          </cell>
          <cell r="E3554">
            <v>89.31</v>
          </cell>
          <cell r="F3554">
            <v>6.9</v>
          </cell>
          <cell r="G3554">
            <v>96.21</v>
          </cell>
          <cell r="H3554" t="str">
            <v>PINI</v>
          </cell>
        </row>
        <row r="3555">
          <cell r="B3555" t="str">
            <v>17.101.000300.SER</v>
          </cell>
          <cell r="C3555" t="str">
            <v>Cabo telefônico CTP-APL Ø do condutor 0,40 mm, com 10 pares</v>
          </cell>
          <cell r="D3555" t="str">
            <v>m</v>
          </cell>
          <cell r="E3555">
            <v>9.2799999999999994</v>
          </cell>
          <cell r="F3555">
            <v>3.94</v>
          </cell>
          <cell r="G3555">
            <v>13.22</v>
          </cell>
          <cell r="H3555" t="str">
            <v>PINI</v>
          </cell>
        </row>
        <row r="3556">
          <cell r="B3556" t="str">
            <v>17.101.000301.SER</v>
          </cell>
          <cell r="C3556" t="str">
            <v>Cabo telefônico CTP-APL Ø do condutor 0,65 mm, com 20 pares</v>
          </cell>
          <cell r="D3556" t="str">
            <v>m</v>
          </cell>
          <cell r="E3556">
            <v>32.03</v>
          </cell>
          <cell r="F3556">
            <v>4.2699999999999996</v>
          </cell>
          <cell r="G3556">
            <v>36.299999999999997</v>
          </cell>
          <cell r="H3556" t="str">
            <v>PINI</v>
          </cell>
        </row>
        <row r="3557">
          <cell r="B3557" t="str">
            <v>17.101.000302.SER</v>
          </cell>
          <cell r="C3557" t="str">
            <v>Cabo telefônico CTP-APL Ø do condutor 0,65 mm, com 50 pares</v>
          </cell>
          <cell r="D3557" t="str">
            <v>m</v>
          </cell>
          <cell r="E3557">
            <v>69.430000000000007</v>
          </cell>
          <cell r="F3557">
            <v>5.26</v>
          </cell>
          <cell r="G3557">
            <v>74.69</v>
          </cell>
          <cell r="H3557" t="str">
            <v>PINI</v>
          </cell>
        </row>
        <row r="3558">
          <cell r="B3558" t="str">
            <v>17.101.000303.SER</v>
          </cell>
          <cell r="C3558" t="str">
            <v>Cabo telefônico CTP-APL Ø do condutor 0,65 mm, com 100 pares</v>
          </cell>
          <cell r="D3558" t="str">
            <v>m</v>
          </cell>
          <cell r="E3558">
            <v>134.22999999999999</v>
          </cell>
          <cell r="F3558">
            <v>6.9</v>
          </cell>
          <cell r="G3558">
            <v>141.13</v>
          </cell>
          <cell r="H3558" t="str">
            <v>PINI</v>
          </cell>
        </row>
        <row r="3559">
          <cell r="B3559" t="str">
            <v>17.101.000304.SER</v>
          </cell>
          <cell r="C3559" t="str">
            <v>Cabo telefônico CTP-APL Ø do condutor 0,40 mm, com 20 pares</v>
          </cell>
          <cell r="D3559" t="str">
            <v>m</v>
          </cell>
          <cell r="E3559">
            <v>15.3</v>
          </cell>
          <cell r="F3559">
            <v>4.2699999999999996</v>
          </cell>
          <cell r="G3559">
            <v>19.57</v>
          </cell>
          <cell r="H3559" t="str">
            <v>PINI</v>
          </cell>
        </row>
        <row r="3560">
          <cell r="B3560" t="str">
            <v>17.101.000305.SER</v>
          </cell>
          <cell r="C3560" t="str">
            <v>Cabo telefônico CTP-APL Ø do condutor 0,40 mm, com 50 pares</v>
          </cell>
          <cell r="D3560" t="str">
            <v>m</v>
          </cell>
          <cell r="E3560">
            <v>32.5</v>
          </cell>
          <cell r="F3560">
            <v>5.26</v>
          </cell>
          <cell r="G3560">
            <v>37.75</v>
          </cell>
          <cell r="H3560" t="str">
            <v>PINI</v>
          </cell>
        </row>
        <row r="3561">
          <cell r="B3561" t="str">
            <v>17.101.000306.SER</v>
          </cell>
          <cell r="C3561" t="str">
            <v>Cabo telefônico CTP-APL Ø do condutor 0,40 mm, com 100 pares</v>
          </cell>
          <cell r="D3561" t="str">
            <v>m</v>
          </cell>
          <cell r="E3561">
            <v>58.4</v>
          </cell>
          <cell r="F3561">
            <v>6.9</v>
          </cell>
          <cell r="G3561">
            <v>65.290000000000006</v>
          </cell>
          <cell r="H3561" t="str">
            <v>PINI</v>
          </cell>
        </row>
        <row r="3562">
          <cell r="B3562" t="str">
            <v>17.101.000307.SER</v>
          </cell>
          <cell r="C3562" t="str">
            <v>Cabo telefônico CTP-APL Ø do condutor 0,50 mm, com 10 pares</v>
          </cell>
          <cell r="D3562" t="str">
            <v>m</v>
          </cell>
          <cell r="E3562">
            <v>12.46</v>
          </cell>
          <cell r="F3562">
            <v>3.94</v>
          </cell>
          <cell r="G3562">
            <v>16.41</v>
          </cell>
          <cell r="H3562" t="str">
            <v>PINI</v>
          </cell>
        </row>
        <row r="3563">
          <cell r="B3563" t="str">
            <v>17.101.000308.SER</v>
          </cell>
          <cell r="C3563" t="str">
            <v>Cabo telefônico CTP-APL Ø do condutor 0,50 mm, com 20 pares</v>
          </cell>
          <cell r="D3563" t="str">
            <v>m</v>
          </cell>
          <cell r="E3563">
            <v>21.18</v>
          </cell>
          <cell r="F3563">
            <v>4.2699999999999996</v>
          </cell>
          <cell r="G3563">
            <v>25.45</v>
          </cell>
          <cell r="H3563" t="str">
            <v>PINI</v>
          </cell>
        </row>
        <row r="3564">
          <cell r="B3564" t="str">
            <v>17.101.000309.SER</v>
          </cell>
          <cell r="C3564" t="str">
            <v>Cabo telefônico CTP-APL Ø do condutor 0,50 mm, com 50 pares</v>
          </cell>
          <cell r="D3564" t="str">
            <v>m</v>
          </cell>
          <cell r="E3564">
            <v>47.21</v>
          </cell>
          <cell r="F3564">
            <v>5.26</v>
          </cell>
          <cell r="G3564">
            <v>52.46</v>
          </cell>
          <cell r="H3564" t="str">
            <v>PINI</v>
          </cell>
        </row>
        <row r="3565">
          <cell r="B3565" t="str">
            <v>17.101.000310.SER</v>
          </cell>
          <cell r="C3565" t="str">
            <v>Cabo telefônico CTP-APL Ø do condutor 0,50 mm, com 100 pares</v>
          </cell>
          <cell r="D3565" t="str">
            <v>m</v>
          </cell>
          <cell r="E3565">
            <v>88.52</v>
          </cell>
          <cell r="F3565">
            <v>6.9</v>
          </cell>
          <cell r="G3565">
            <v>95.42</v>
          </cell>
          <cell r="H3565" t="str">
            <v>PINI</v>
          </cell>
        </row>
        <row r="3566">
          <cell r="B3566" t="str">
            <v>17.101.000311.SER</v>
          </cell>
          <cell r="C3566" t="str">
            <v>Cabo telefônico CTP-APL Ø do condutor 0,65 mm, com 10 pares</v>
          </cell>
          <cell r="D3566" t="str">
            <v>m</v>
          </cell>
          <cell r="E3566">
            <v>17.989999999999998</v>
          </cell>
          <cell r="F3566">
            <v>3.94</v>
          </cell>
          <cell r="G3566">
            <v>21.94</v>
          </cell>
          <cell r="H3566" t="str">
            <v>PINI</v>
          </cell>
        </row>
        <row r="3567">
          <cell r="B3567" t="str">
            <v>17.101.000400.SER</v>
          </cell>
          <cell r="C3567" t="str">
            <v>Cabo coaxial rg-59-75 ohms</v>
          </cell>
          <cell r="D3567" t="str">
            <v>m</v>
          </cell>
          <cell r="E3567">
            <v>2.1800000000000002</v>
          </cell>
          <cell r="F3567">
            <v>3.61</v>
          </cell>
          <cell r="G3567">
            <v>5.8</v>
          </cell>
          <cell r="H3567" t="str">
            <v>PINI</v>
          </cell>
        </row>
        <row r="3568">
          <cell r="B3568">
            <v>0</v>
          </cell>
          <cell r="C3568">
            <v>0</v>
          </cell>
          <cell r="D3568">
            <v>0</v>
          </cell>
          <cell r="E3568">
            <v>0</v>
          </cell>
          <cell r="F3568">
            <v>0</v>
          </cell>
          <cell r="G3568">
            <v>0</v>
          </cell>
          <cell r="H3568" t="str">
            <v>PINI</v>
          </cell>
        </row>
        <row r="3569">
          <cell r="B3569" t="str">
            <v>17.102</v>
          </cell>
          <cell r="C3569" t="str">
            <v>Caixas e conduletes</v>
          </cell>
          <cell r="D3569">
            <v>0</v>
          </cell>
          <cell r="E3569">
            <v>0</v>
          </cell>
          <cell r="F3569">
            <v>0</v>
          </cell>
          <cell r="G3569">
            <v>0</v>
          </cell>
          <cell r="H3569" t="str">
            <v>PINI</v>
          </cell>
        </row>
        <row r="3570">
          <cell r="B3570" t="str">
            <v>17.102.000005.SER</v>
          </cell>
          <cell r="C3570" t="str">
            <v>Caixa de telefone em chapa de aço padrão Telebras, dimensões internas 200 x 200 x 120 mm</v>
          </cell>
          <cell r="D3570" t="str">
            <v>un</v>
          </cell>
          <cell r="E3570">
            <v>97.49</v>
          </cell>
          <cell r="F3570">
            <v>42.71</v>
          </cell>
          <cell r="G3570">
            <v>140.19999999999999</v>
          </cell>
          <cell r="H3570" t="str">
            <v>PINI</v>
          </cell>
        </row>
        <row r="3571">
          <cell r="B3571" t="str">
            <v>17.102.000006.SER</v>
          </cell>
          <cell r="C3571" t="str">
            <v>Caixa de telefone em chapa de aço padrão Telebras, dimensões internas 1500 x 1500 x 150 mm</v>
          </cell>
          <cell r="D3571" t="str">
            <v>un</v>
          </cell>
          <cell r="E3571">
            <v>1587.17</v>
          </cell>
          <cell r="F3571">
            <v>318.69</v>
          </cell>
          <cell r="G3571">
            <v>1905.86</v>
          </cell>
          <cell r="H3571" t="str">
            <v>PINI</v>
          </cell>
        </row>
        <row r="3572">
          <cell r="B3572" t="str">
            <v>17.102.000007.SER</v>
          </cell>
          <cell r="C3572" t="str">
            <v>Caixa de telefone em chapa de aço padrão Telebras, dimensões internas 400 x 400 x 120 mm</v>
          </cell>
          <cell r="D3572" t="str">
            <v>un</v>
          </cell>
          <cell r="E3572">
            <v>205.7</v>
          </cell>
          <cell r="F3572">
            <v>55.85</v>
          </cell>
          <cell r="G3572">
            <v>261.55</v>
          </cell>
          <cell r="H3572" t="str">
            <v>PINI</v>
          </cell>
        </row>
        <row r="3573">
          <cell r="B3573" t="str">
            <v>17.102.000008.SER</v>
          </cell>
          <cell r="C3573" t="str">
            <v>Caixa de telefone em chapa de aço padrão Telebras, dimensões internas 400 x 400 x 150 mm</v>
          </cell>
          <cell r="D3573" t="str">
            <v>un</v>
          </cell>
          <cell r="E3573">
            <v>352.65</v>
          </cell>
          <cell r="F3573">
            <v>44.68</v>
          </cell>
          <cell r="G3573">
            <v>397.33</v>
          </cell>
          <cell r="H3573" t="str">
            <v>PINI</v>
          </cell>
        </row>
        <row r="3574">
          <cell r="B3574" t="str">
            <v>17.102.000009.SER</v>
          </cell>
          <cell r="C3574" t="str">
            <v>Caixa de telefone em chapa de aço padrão Telebras, dimensões internas 600 x 600 x 120 mm</v>
          </cell>
          <cell r="D3574" t="str">
            <v>un</v>
          </cell>
          <cell r="E3574">
            <v>406.73</v>
          </cell>
          <cell r="F3574">
            <v>73.92</v>
          </cell>
          <cell r="G3574">
            <v>480.65</v>
          </cell>
          <cell r="H3574" t="str">
            <v>PINI</v>
          </cell>
        </row>
        <row r="3575">
          <cell r="B3575" t="str">
            <v>17.102.000010.SER</v>
          </cell>
          <cell r="C3575" t="str">
            <v>Caixa de telefone em chapa de aço padrão Telebras, dimensões internas 600 x 600 x 150 mm</v>
          </cell>
          <cell r="D3575" t="str">
            <v>un</v>
          </cell>
          <cell r="E3575">
            <v>636.28</v>
          </cell>
          <cell r="F3575">
            <v>59.14</v>
          </cell>
          <cell r="G3575">
            <v>695.42</v>
          </cell>
          <cell r="H3575" t="str">
            <v>PINI</v>
          </cell>
        </row>
        <row r="3576">
          <cell r="B3576" t="str">
            <v>17.102.000011.SER</v>
          </cell>
          <cell r="C3576" t="str">
            <v>Caixa de telefone em chapa de aço padrão Telebras, dimensões internas 800 x 800 x 120 mm</v>
          </cell>
          <cell r="D3576" t="str">
            <v>un</v>
          </cell>
          <cell r="E3576">
            <v>725.44</v>
          </cell>
          <cell r="F3576">
            <v>106.78</v>
          </cell>
          <cell r="G3576">
            <v>832.22</v>
          </cell>
          <cell r="H3576" t="str">
            <v>PINI</v>
          </cell>
        </row>
        <row r="3577">
          <cell r="B3577" t="str">
            <v>17.102.000012.SER</v>
          </cell>
          <cell r="C3577" t="str">
            <v>Caixa de telefone em chapa de aço padrão Telebras, dimensões internas 800 x 800 x 150 mm</v>
          </cell>
          <cell r="D3577" t="str">
            <v>un</v>
          </cell>
          <cell r="E3577">
            <v>1142.6300000000001</v>
          </cell>
          <cell r="F3577">
            <v>85.42</v>
          </cell>
          <cell r="G3577">
            <v>1228.05</v>
          </cell>
          <cell r="H3577" t="str">
            <v>PINI</v>
          </cell>
        </row>
        <row r="3578">
          <cell r="B3578" t="str">
            <v>17.102.000013.SER</v>
          </cell>
          <cell r="C3578" t="str">
            <v>Caixa de telefone em chapa de aço padrão Telebras, dimensões internas 1000 x 1000 x 150 mm</v>
          </cell>
          <cell r="D3578" t="str">
            <v>un</v>
          </cell>
          <cell r="E3578">
            <v>1324.88</v>
          </cell>
          <cell r="F3578">
            <v>139.63</v>
          </cell>
          <cell r="G3578">
            <v>1464.51</v>
          </cell>
          <cell r="H3578" t="str">
            <v>PINI</v>
          </cell>
        </row>
        <row r="3579">
          <cell r="B3579" t="str">
            <v>17.102.000014.SER</v>
          </cell>
          <cell r="C3579" t="str">
            <v>Caixa de telefone em chapa de aço padrão Telebras, dimensões internas 1200 x 1200 x 150 mm</v>
          </cell>
          <cell r="D3579" t="str">
            <v>un</v>
          </cell>
          <cell r="E3579">
            <v>1621.4</v>
          </cell>
          <cell r="F3579">
            <v>197.13</v>
          </cell>
          <cell r="G3579">
            <v>1818.53</v>
          </cell>
          <cell r="H3579" t="str">
            <v>PINI</v>
          </cell>
        </row>
        <row r="3580">
          <cell r="B3580" t="str">
            <v>17.102.000100.SER</v>
          </cell>
          <cell r="C3580" t="str">
            <v>Caixa subterrânea de entrada telefônica tipo r1, comprimento 60 cm, largura 35 cm, profundidade 50 cm</v>
          </cell>
          <cell r="D3580" t="str">
            <v>un</v>
          </cell>
          <cell r="E3580">
            <v>577.30999999999995</v>
          </cell>
          <cell r="F3580">
            <v>226.88</v>
          </cell>
          <cell r="G3580">
            <v>804.19</v>
          </cell>
          <cell r="H3580" t="str">
            <v>PINI</v>
          </cell>
        </row>
        <row r="3581">
          <cell r="B3581" t="str">
            <v>17.102.000101.SER</v>
          </cell>
          <cell r="C3581" t="str">
            <v>Caixa subterrânea de entrada telefônica tipo r2, comprimento 107 cm, largura 52 cm, profundidade 50 cm</v>
          </cell>
          <cell r="D3581" t="str">
            <v>un</v>
          </cell>
          <cell r="E3581">
            <v>1230.93</v>
          </cell>
          <cell r="F3581">
            <v>352.22</v>
          </cell>
          <cell r="G3581">
            <v>1583.15</v>
          </cell>
          <cell r="H3581" t="str">
            <v>PINI</v>
          </cell>
        </row>
        <row r="3582">
          <cell r="B3582">
            <v>0</v>
          </cell>
          <cell r="C3582">
            <v>0</v>
          </cell>
          <cell r="D3582">
            <v>0</v>
          </cell>
          <cell r="E3582">
            <v>0</v>
          </cell>
          <cell r="F3582">
            <v>0</v>
          </cell>
          <cell r="G3582">
            <v>0</v>
          </cell>
          <cell r="H3582" t="str">
            <v>PINI</v>
          </cell>
        </row>
        <row r="3583">
          <cell r="B3583" t="str">
            <v>17.105</v>
          </cell>
          <cell r="C3583" t="str">
            <v>Placas e tomadas</v>
          </cell>
          <cell r="D3583">
            <v>0</v>
          </cell>
          <cell r="E3583">
            <v>0</v>
          </cell>
          <cell r="F3583">
            <v>0</v>
          </cell>
          <cell r="G3583">
            <v>0</v>
          </cell>
          <cell r="H3583" t="str">
            <v>PINI</v>
          </cell>
        </row>
        <row r="3584">
          <cell r="B3584" t="str">
            <v>17.105.000010.SER</v>
          </cell>
          <cell r="C3584" t="str">
            <v>Tomada para telefone para pino jack 1/4</v>
          </cell>
          <cell r="D3584" t="str">
            <v>un</v>
          </cell>
          <cell r="E3584">
            <v>7.54</v>
          </cell>
          <cell r="F3584">
            <v>9.5299999999999994</v>
          </cell>
          <cell r="G3584">
            <v>17.07</v>
          </cell>
          <cell r="H3584" t="str">
            <v>PINI</v>
          </cell>
        </row>
        <row r="3585">
          <cell r="B3585" t="str">
            <v>17.105.000011.SER</v>
          </cell>
          <cell r="C3585" t="str">
            <v>Tomada para telefone quatro polos, padrão Telebras</v>
          </cell>
          <cell r="D3585" t="str">
            <v>un</v>
          </cell>
          <cell r="E3585">
            <v>10.16</v>
          </cell>
          <cell r="F3585">
            <v>12.16</v>
          </cell>
          <cell r="G3585">
            <v>22.32</v>
          </cell>
          <cell r="H3585" t="str">
            <v>PINI</v>
          </cell>
        </row>
        <row r="3586">
          <cell r="B3586" t="str">
            <v>17.105.000012.SER</v>
          </cell>
          <cell r="C3586" t="str">
            <v>Tomada para telefone quatro polos, padrão Telebras para duto de piso</v>
          </cell>
          <cell r="D3586" t="str">
            <v>un</v>
          </cell>
          <cell r="E3586">
            <v>10.16</v>
          </cell>
          <cell r="F3586">
            <v>12.16</v>
          </cell>
          <cell r="G3586">
            <v>22.32</v>
          </cell>
          <cell r="H3586" t="str">
            <v>PINI</v>
          </cell>
        </row>
        <row r="3587">
          <cell r="B3587" t="str">
            <v>17.105.000013.SER</v>
          </cell>
          <cell r="C3587" t="str">
            <v>Ponto de telefone - tubulação seca - Ø 3/4"</v>
          </cell>
          <cell r="D3587" t="str">
            <v>un</v>
          </cell>
          <cell r="E3587">
            <v>207.36</v>
          </cell>
          <cell r="F3587">
            <v>164.27</v>
          </cell>
          <cell r="G3587">
            <v>371.63</v>
          </cell>
          <cell r="H3587" t="str">
            <v>PINI</v>
          </cell>
        </row>
        <row r="3588">
          <cell r="B3588">
            <v>0</v>
          </cell>
          <cell r="C3588">
            <v>0</v>
          </cell>
          <cell r="D3588">
            <v>0</v>
          </cell>
          <cell r="E3588">
            <v>0</v>
          </cell>
          <cell r="F3588">
            <v>0</v>
          </cell>
          <cell r="G3588">
            <v>0</v>
          </cell>
          <cell r="H3588" t="str">
            <v>PINI</v>
          </cell>
        </row>
        <row r="3589">
          <cell r="B3589" t="str">
            <v>17.106</v>
          </cell>
          <cell r="C3589" t="str">
            <v>Segurança</v>
          </cell>
          <cell r="D3589">
            <v>0</v>
          </cell>
          <cell r="E3589">
            <v>0</v>
          </cell>
          <cell r="F3589">
            <v>0</v>
          </cell>
          <cell r="G3589">
            <v>0</v>
          </cell>
          <cell r="H3589" t="str">
            <v>PINI</v>
          </cell>
        </row>
        <row r="3590">
          <cell r="B3590" t="str">
            <v>17.106.000050.SER</v>
          </cell>
          <cell r="C3590" t="str">
            <v>Sirene eletromecânica, alcance 2000 m</v>
          </cell>
          <cell r="D3590" t="str">
            <v>un</v>
          </cell>
          <cell r="E3590">
            <v>811.09</v>
          </cell>
          <cell r="F3590">
            <v>20.04</v>
          </cell>
          <cell r="G3590">
            <v>831.13</v>
          </cell>
          <cell r="H3590" t="str">
            <v>PINI</v>
          </cell>
        </row>
        <row r="3591">
          <cell r="B3591" t="str">
            <v>17.106.000060.SER</v>
          </cell>
          <cell r="C3591" t="str">
            <v>Sirene eletromecânica, alcance 5000 m</v>
          </cell>
          <cell r="D3591" t="str">
            <v>un</v>
          </cell>
          <cell r="E3591">
            <v>12166.4</v>
          </cell>
          <cell r="F3591">
            <v>20.04</v>
          </cell>
          <cell r="G3591">
            <v>12186.44</v>
          </cell>
          <cell r="H3591" t="str">
            <v>PINI</v>
          </cell>
        </row>
        <row r="3592">
          <cell r="B3592" t="str">
            <v>17.106.000100.SER</v>
          </cell>
          <cell r="C3592" t="str">
            <v>Sirene eletrônica, alcance 2000 m</v>
          </cell>
          <cell r="D3592" t="str">
            <v>un</v>
          </cell>
          <cell r="E3592">
            <v>831.69</v>
          </cell>
          <cell r="F3592">
            <v>20.04</v>
          </cell>
          <cell r="G3592">
            <v>851.73</v>
          </cell>
          <cell r="H3592" t="str">
            <v>PINI</v>
          </cell>
        </row>
        <row r="3593">
          <cell r="B3593" t="str">
            <v>17.106.000110.SER</v>
          </cell>
          <cell r="C3593" t="str">
            <v>Sirene eletrônica, alcance 3000 m</v>
          </cell>
          <cell r="D3593" t="str">
            <v>un</v>
          </cell>
          <cell r="E3593">
            <v>1868.97</v>
          </cell>
          <cell r="F3593">
            <v>20.04</v>
          </cell>
          <cell r="G3593">
            <v>1889.01</v>
          </cell>
          <cell r="H3593" t="str">
            <v>PINI</v>
          </cell>
        </row>
        <row r="3594">
          <cell r="B3594">
            <v>0</v>
          </cell>
          <cell r="C3594">
            <v>0</v>
          </cell>
          <cell r="D3594">
            <v>0</v>
          </cell>
          <cell r="E3594">
            <v>0</v>
          </cell>
          <cell r="F3594">
            <v>0</v>
          </cell>
          <cell r="G3594">
            <v>0</v>
          </cell>
          <cell r="H3594" t="str">
            <v>PINI</v>
          </cell>
        </row>
        <row r="3595">
          <cell r="B3595" t="str">
            <v>17.106</v>
          </cell>
          <cell r="C3595" t="str">
            <v>Serviços relacionados</v>
          </cell>
          <cell r="D3595">
            <v>0</v>
          </cell>
          <cell r="E3595">
            <v>0</v>
          </cell>
          <cell r="F3595">
            <v>0</v>
          </cell>
          <cell r="G3595">
            <v>0</v>
          </cell>
          <cell r="H3595" t="str">
            <v>PINI</v>
          </cell>
        </row>
        <row r="3596">
          <cell r="B3596" t="str">
            <v>17.106.000150.SER</v>
          </cell>
          <cell r="C3596" t="str">
            <v>Suporte metálico de teto com caixa de proteção para câmera de CFTV</v>
          </cell>
          <cell r="D3596" t="str">
            <v>un</v>
          </cell>
          <cell r="E3596">
            <v>22.26</v>
          </cell>
          <cell r="F3596">
            <v>26.28</v>
          </cell>
          <cell r="G3596">
            <v>48.54</v>
          </cell>
          <cell r="H3596" t="str">
            <v>PINI</v>
          </cell>
        </row>
        <row r="3597">
          <cell r="B3597" t="str">
            <v>17.106.000160.SER</v>
          </cell>
          <cell r="C3597" t="str">
            <v>Suporte metálico para TV / DVD, 14" a 21"</v>
          </cell>
          <cell r="D3597" t="str">
            <v>un</v>
          </cell>
          <cell r="E3597">
            <v>106.98</v>
          </cell>
          <cell r="F3597">
            <v>7.78</v>
          </cell>
          <cell r="G3597">
            <v>114.76</v>
          </cell>
          <cell r="H3597" t="str">
            <v>PINI</v>
          </cell>
        </row>
        <row r="3598">
          <cell r="B3598">
            <v>0</v>
          </cell>
          <cell r="C3598">
            <v>0</v>
          </cell>
          <cell r="D3598">
            <v>0</v>
          </cell>
          <cell r="E3598">
            <v>0</v>
          </cell>
          <cell r="F3598">
            <v>0</v>
          </cell>
          <cell r="G3598">
            <v>0</v>
          </cell>
          <cell r="H3598" t="str">
            <v>PINI</v>
          </cell>
        </row>
        <row r="3599">
          <cell r="B3599" t="str">
            <v>18</v>
          </cell>
          <cell r="C3599" t="str">
            <v>18. Sistemas de proteção contra descargas atmosféricas</v>
          </cell>
          <cell r="D3599">
            <v>0</v>
          </cell>
          <cell r="E3599">
            <v>0</v>
          </cell>
          <cell r="F3599">
            <v>0</v>
          </cell>
          <cell r="G3599">
            <v>0</v>
          </cell>
          <cell r="H3599" t="str">
            <v>PINI</v>
          </cell>
        </row>
        <row r="3600">
          <cell r="B3600">
            <v>0</v>
          </cell>
          <cell r="C3600">
            <v>0</v>
          </cell>
          <cell r="D3600">
            <v>0</v>
          </cell>
          <cell r="E3600">
            <v>0</v>
          </cell>
          <cell r="F3600">
            <v>0</v>
          </cell>
          <cell r="G3600">
            <v>0</v>
          </cell>
          <cell r="H3600" t="str">
            <v>PINI</v>
          </cell>
        </row>
        <row r="3601">
          <cell r="B3601" t="str">
            <v>18.101</v>
          </cell>
          <cell r="C3601" t="str">
            <v>Aterramento - hastes e cordoalhas</v>
          </cell>
          <cell r="D3601">
            <v>0</v>
          </cell>
          <cell r="E3601">
            <v>0</v>
          </cell>
          <cell r="F3601">
            <v>0</v>
          </cell>
          <cell r="G3601">
            <v>0</v>
          </cell>
          <cell r="H3601" t="str">
            <v>PINI</v>
          </cell>
        </row>
        <row r="3602">
          <cell r="B3602" t="str">
            <v>18.101.000010.SER</v>
          </cell>
          <cell r="C3602" t="str">
            <v>Conjunto de hastes de cobre para aterramento de para-raios</v>
          </cell>
          <cell r="D3602" t="str">
            <v>un</v>
          </cell>
          <cell r="E3602">
            <v>1751.76</v>
          </cell>
          <cell r="F3602">
            <v>213.55</v>
          </cell>
          <cell r="G3602">
            <v>1965.31</v>
          </cell>
          <cell r="H3602" t="str">
            <v>PINI</v>
          </cell>
        </row>
        <row r="3603">
          <cell r="B3603" t="str">
            <v>18.101.000015.SER</v>
          </cell>
          <cell r="C3603" t="str">
            <v>Cordoalha de cobre nu 35 mm² e isoladores para para-raios</v>
          </cell>
          <cell r="D3603" t="str">
            <v>m</v>
          </cell>
          <cell r="E3603">
            <v>38.54</v>
          </cell>
          <cell r="F3603">
            <v>16.43</v>
          </cell>
          <cell r="G3603">
            <v>54.96</v>
          </cell>
          <cell r="H3603" t="str">
            <v>PINI</v>
          </cell>
        </row>
        <row r="3604">
          <cell r="B3604" t="str">
            <v>18.101.000020.SER</v>
          </cell>
          <cell r="C3604" t="str">
            <v>Proteção da cordoalha do para-raios com tubo PVC Ø 50 mm - 2", comprimento 3 m</v>
          </cell>
          <cell r="D3604" t="str">
            <v>un</v>
          </cell>
          <cell r="E3604">
            <v>99.9</v>
          </cell>
          <cell r="F3604">
            <v>49.28</v>
          </cell>
          <cell r="G3604">
            <v>149.18</v>
          </cell>
          <cell r="H3604" t="str">
            <v>PINI</v>
          </cell>
        </row>
        <row r="3605">
          <cell r="B3605" t="str">
            <v>18.101.000021.SER</v>
          </cell>
          <cell r="C3605" t="str">
            <v>Cordoalha de cobre nu 50 mm² e isoladores para para-raios</v>
          </cell>
          <cell r="D3605" t="str">
            <v>m</v>
          </cell>
          <cell r="E3605">
            <v>58.63</v>
          </cell>
          <cell r="F3605">
            <v>16.43</v>
          </cell>
          <cell r="G3605">
            <v>75.05</v>
          </cell>
          <cell r="H3605" t="str">
            <v>PINI</v>
          </cell>
        </row>
        <row r="3606">
          <cell r="B3606" t="str">
            <v>18.101.000022.SER</v>
          </cell>
          <cell r="C3606" t="str">
            <v>Cordoalha de cobre nu 70 mm² e isoladores para para-raios</v>
          </cell>
          <cell r="D3606" t="str">
            <v>m</v>
          </cell>
          <cell r="E3606">
            <v>66.02</v>
          </cell>
          <cell r="F3606">
            <v>23</v>
          </cell>
          <cell r="G3606">
            <v>89.01</v>
          </cell>
          <cell r="H3606" t="str">
            <v>PINI</v>
          </cell>
        </row>
        <row r="3607">
          <cell r="B3607" t="str">
            <v>18.101.000023.SER</v>
          </cell>
          <cell r="C3607" t="str">
            <v>Cordoalha de cobre nu 95 mm² nu e isoladores para para-raios</v>
          </cell>
          <cell r="D3607" t="str">
            <v>m</v>
          </cell>
          <cell r="E3607">
            <v>89.18</v>
          </cell>
          <cell r="F3607">
            <v>23</v>
          </cell>
          <cell r="G3607">
            <v>112.17</v>
          </cell>
          <cell r="H3607" t="str">
            <v>PINI</v>
          </cell>
        </row>
        <row r="3608">
          <cell r="B3608">
            <v>0</v>
          </cell>
          <cell r="C3608">
            <v>0</v>
          </cell>
          <cell r="D3608">
            <v>0</v>
          </cell>
          <cell r="E3608">
            <v>0</v>
          </cell>
          <cell r="F3608">
            <v>0</v>
          </cell>
          <cell r="G3608">
            <v>0</v>
          </cell>
          <cell r="H3608" t="str">
            <v>PINI</v>
          </cell>
        </row>
        <row r="3609">
          <cell r="B3609" t="str">
            <v>18.103</v>
          </cell>
          <cell r="C3609" t="str">
            <v>Captores</v>
          </cell>
          <cell r="D3609">
            <v>0</v>
          </cell>
          <cell r="E3609">
            <v>0</v>
          </cell>
          <cell r="F3609">
            <v>0</v>
          </cell>
          <cell r="G3609">
            <v>0</v>
          </cell>
          <cell r="H3609" t="str">
            <v>PINI</v>
          </cell>
        </row>
        <row r="3610">
          <cell r="B3610" t="str">
            <v>18.103.000015.SER</v>
          </cell>
          <cell r="C3610" t="str">
            <v>Captor de latão cromado tipo franklin</v>
          </cell>
          <cell r="D3610" t="str">
            <v>un</v>
          </cell>
          <cell r="E3610">
            <v>169.71</v>
          </cell>
          <cell r="F3610">
            <v>49.28</v>
          </cell>
          <cell r="G3610">
            <v>218.99</v>
          </cell>
          <cell r="H3610" t="str">
            <v>PINI</v>
          </cell>
        </row>
        <row r="3611">
          <cell r="B3611">
            <v>0</v>
          </cell>
          <cell r="C3611">
            <v>0</v>
          </cell>
          <cell r="D3611">
            <v>0</v>
          </cell>
          <cell r="E3611">
            <v>0</v>
          </cell>
          <cell r="F3611">
            <v>0</v>
          </cell>
          <cell r="G3611">
            <v>0</v>
          </cell>
          <cell r="H3611" t="str">
            <v>PINI</v>
          </cell>
        </row>
        <row r="3612">
          <cell r="B3612" t="str">
            <v>18.104</v>
          </cell>
          <cell r="C3612" t="str">
            <v>Serviços relacionados</v>
          </cell>
          <cell r="D3612">
            <v>0</v>
          </cell>
          <cell r="E3612">
            <v>0</v>
          </cell>
          <cell r="F3612">
            <v>0</v>
          </cell>
          <cell r="G3612">
            <v>0</v>
          </cell>
          <cell r="H3612" t="str">
            <v>PINI</v>
          </cell>
        </row>
        <row r="3613">
          <cell r="B3613" t="str">
            <v>18.104.000010.SER</v>
          </cell>
          <cell r="C3613" t="str">
            <v>Mastro simples de ferro galvanizado para para-raios, altura de 3 m, Ø 40 mm - 1 1/2" ou 50 mm - 2"</v>
          </cell>
          <cell r="D3613" t="str">
            <v>un</v>
          </cell>
          <cell r="E3613">
            <v>891.25</v>
          </cell>
          <cell r="F3613">
            <v>262.83</v>
          </cell>
          <cell r="G3613">
            <v>1154.08</v>
          </cell>
          <cell r="H3613" t="str">
            <v>PINI</v>
          </cell>
        </row>
        <row r="3614">
          <cell r="B3614">
            <v>0</v>
          </cell>
          <cell r="C3614">
            <v>0</v>
          </cell>
          <cell r="D3614">
            <v>0</v>
          </cell>
          <cell r="E3614">
            <v>0</v>
          </cell>
          <cell r="F3614">
            <v>0</v>
          </cell>
          <cell r="G3614">
            <v>0</v>
          </cell>
          <cell r="H3614" t="str">
            <v>PINI</v>
          </cell>
        </row>
        <row r="3615">
          <cell r="B3615" t="str">
            <v>18.105</v>
          </cell>
          <cell r="C3615" t="str">
            <v>Sinalizadores</v>
          </cell>
          <cell r="D3615">
            <v>0</v>
          </cell>
          <cell r="E3615">
            <v>0</v>
          </cell>
          <cell r="F3615">
            <v>0</v>
          </cell>
          <cell r="G3615">
            <v>0</v>
          </cell>
          <cell r="H3615" t="str">
            <v>PINI</v>
          </cell>
        </row>
        <row r="3616">
          <cell r="B3616" t="str">
            <v>18.105.000005.SER</v>
          </cell>
          <cell r="C3616" t="str">
            <v>Aparelho sinalizador de obstáculos com célula fotoelétrica, simples</v>
          </cell>
          <cell r="D3616" t="str">
            <v>un</v>
          </cell>
          <cell r="E3616">
            <v>152.78</v>
          </cell>
          <cell r="F3616">
            <v>49.28</v>
          </cell>
          <cell r="G3616">
            <v>202.06</v>
          </cell>
          <cell r="H3616" t="str">
            <v>PINI</v>
          </cell>
        </row>
        <row r="3617">
          <cell r="B3617">
            <v>0</v>
          </cell>
          <cell r="C3617">
            <v>0</v>
          </cell>
          <cell r="D3617">
            <v>0</v>
          </cell>
          <cell r="E3617">
            <v>0</v>
          </cell>
          <cell r="F3617">
            <v>0</v>
          </cell>
          <cell r="G3617">
            <v>0</v>
          </cell>
          <cell r="H3617" t="str">
            <v>PINI</v>
          </cell>
        </row>
        <row r="3618">
          <cell r="B3618" t="str">
            <v>19</v>
          </cell>
          <cell r="C3618" t="str">
            <v>19. Ar condicionado, ventilação e exaustão</v>
          </cell>
          <cell r="D3618">
            <v>0</v>
          </cell>
          <cell r="E3618">
            <v>0</v>
          </cell>
          <cell r="F3618">
            <v>0</v>
          </cell>
          <cell r="G3618">
            <v>0</v>
          </cell>
          <cell r="H3618" t="str">
            <v>PINI</v>
          </cell>
        </row>
        <row r="3619">
          <cell r="B3619">
            <v>0</v>
          </cell>
          <cell r="C3619">
            <v>0</v>
          </cell>
          <cell r="D3619">
            <v>0</v>
          </cell>
          <cell r="E3619">
            <v>0</v>
          </cell>
          <cell r="F3619">
            <v>0</v>
          </cell>
          <cell r="G3619">
            <v>0</v>
          </cell>
          <cell r="H3619" t="str">
            <v>PINI</v>
          </cell>
        </row>
        <row r="3620">
          <cell r="B3620" t="str">
            <v>19.104</v>
          </cell>
          <cell r="C3620" t="str">
            <v>Dutos e acessórios</v>
          </cell>
          <cell r="D3620">
            <v>0</v>
          </cell>
          <cell r="E3620">
            <v>0</v>
          </cell>
          <cell r="F3620">
            <v>0</v>
          </cell>
          <cell r="G3620">
            <v>0</v>
          </cell>
          <cell r="H3620" t="str">
            <v>PINI</v>
          </cell>
        </row>
        <row r="3621">
          <cell r="B3621" t="str">
            <v>19.104.000010.SER</v>
          </cell>
          <cell r="C3621" t="str">
            <v>Duto em chapa de aço galvanizada # 26</v>
          </cell>
          <cell r="D3621" t="str">
            <v>m²</v>
          </cell>
          <cell r="E3621">
            <v>57.45</v>
          </cell>
          <cell r="F3621">
            <v>74.66</v>
          </cell>
          <cell r="G3621">
            <v>132.11000000000001</v>
          </cell>
          <cell r="H3621" t="str">
            <v>PINI</v>
          </cell>
        </row>
        <row r="3622">
          <cell r="B3622" t="str">
            <v>19.104.000011.SER</v>
          </cell>
          <cell r="C3622" t="str">
            <v>Duto em chapa de aço galvanizada # 24</v>
          </cell>
          <cell r="D3622" t="str">
            <v>m²</v>
          </cell>
          <cell r="E3622">
            <v>75.05</v>
          </cell>
          <cell r="F3622">
            <v>99.54</v>
          </cell>
          <cell r="G3622">
            <v>174.59</v>
          </cell>
          <cell r="H3622" t="str">
            <v>PINI</v>
          </cell>
        </row>
        <row r="3623">
          <cell r="B3623" t="str">
            <v>19.104.000012.SER</v>
          </cell>
          <cell r="C3623" t="str">
            <v>Duto em chapa de aço galvanizada # 22</v>
          </cell>
          <cell r="D3623" t="str">
            <v>m²</v>
          </cell>
          <cell r="E3623">
            <v>91.83</v>
          </cell>
          <cell r="F3623">
            <v>119.45</v>
          </cell>
          <cell r="G3623">
            <v>211.28</v>
          </cell>
          <cell r="H3623" t="str">
            <v>PINI</v>
          </cell>
        </row>
        <row r="3624">
          <cell r="B3624" t="str">
            <v>19.104.000013.SER</v>
          </cell>
          <cell r="C3624" t="str">
            <v>Duto em chapa de aço galvanizada # 20</v>
          </cell>
          <cell r="D3624" t="str">
            <v>m²</v>
          </cell>
          <cell r="E3624">
            <v>108.26</v>
          </cell>
          <cell r="F3624">
            <v>141.85</v>
          </cell>
          <cell r="G3624">
            <v>250.11</v>
          </cell>
          <cell r="H3624" t="str">
            <v>PINI</v>
          </cell>
        </row>
        <row r="3625">
          <cell r="B3625" t="str">
            <v>19.104.000014.SER</v>
          </cell>
          <cell r="C3625" t="str">
            <v>Duto em chapa de aço galvanizada # 18</v>
          </cell>
          <cell r="D3625" t="str">
            <v>m²</v>
          </cell>
          <cell r="E3625">
            <v>140.82</v>
          </cell>
          <cell r="F3625">
            <v>185.08</v>
          </cell>
          <cell r="G3625">
            <v>325.91000000000003</v>
          </cell>
          <cell r="H3625" t="str">
            <v>PINI</v>
          </cell>
        </row>
        <row r="3626">
          <cell r="B3626" t="str">
            <v>19.104.000050.SER</v>
          </cell>
          <cell r="C3626" t="str">
            <v>Duto em chapa de aço galvanizada # 26 , com isolamento térmico espessura 38 mm</v>
          </cell>
          <cell r="D3626" t="str">
            <v>m²</v>
          </cell>
          <cell r="E3626">
            <v>129.58000000000001</v>
          </cell>
          <cell r="F3626">
            <v>105.76</v>
          </cell>
          <cell r="G3626">
            <v>235.35</v>
          </cell>
          <cell r="H3626" t="str">
            <v>PINI</v>
          </cell>
        </row>
        <row r="3627">
          <cell r="B3627" t="str">
            <v>19.104.000051.SER</v>
          </cell>
          <cell r="C3627" t="str">
            <v>Duto em chapa de aço galvanizada # 24, com isolamento térmico espessura 38 mm</v>
          </cell>
          <cell r="D3627" t="str">
            <v>m²</v>
          </cell>
          <cell r="E3627">
            <v>147.18</v>
          </cell>
          <cell r="F3627">
            <v>130.65</v>
          </cell>
          <cell r="G3627">
            <v>277.83</v>
          </cell>
          <cell r="H3627" t="str">
            <v>PINI</v>
          </cell>
        </row>
        <row r="3628">
          <cell r="B3628" t="str">
            <v>19.104.000052.SER</v>
          </cell>
          <cell r="C3628" t="str">
            <v>Duto em chapa de aço galvanizada # 22, com isolamento térmico espessura 38 mm</v>
          </cell>
          <cell r="D3628" t="str">
            <v>m²</v>
          </cell>
          <cell r="E3628">
            <v>163.97</v>
          </cell>
          <cell r="F3628">
            <v>150.56</v>
          </cell>
          <cell r="G3628">
            <v>314.52</v>
          </cell>
          <cell r="H3628" t="str">
            <v>PINI</v>
          </cell>
        </row>
        <row r="3629">
          <cell r="B3629" t="str">
            <v>19.104.000053.SER</v>
          </cell>
          <cell r="C3629" t="str">
            <v>Duto em chapa de aço galvanizada # 20, com isolamento térmico espessura 38 mm</v>
          </cell>
          <cell r="D3629" t="str">
            <v>m²</v>
          </cell>
          <cell r="E3629">
            <v>180.39</v>
          </cell>
          <cell r="F3629">
            <v>172.95</v>
          </cell>
          <cell r="G3629">
            <v>353.35</v>
          </cell>
          <cell r="H3629" t="str">
            <v>PINI</v>
          </cell>
        </row>
        <row r="3630">
          <cell r="B3630" t="str">
            <v>19.104.000054.SER</v>
          </cell>
          <cell r="C3630" t="str">
            <v>Duto em chapa de aço galvanizada # 18, com isolamento térmico espessura 38 mm</v>
          </cell>
          <cell r="D3630" t="str">
            <v>m²</v>
          </cell>
          <cell r="E3630">
            <v>212.96</v>
          </cell>
          <cell r="F3630">
            <v>216.19</v>
          </cell>
          <cell r="G3630">
            <v>429.15</v>
          </cell>
          <cell r="H3630" t="str">
            <v>PINI</v>
          </cell>
        </row>
        <row r="3631">
          <cell r="B3631" t="str">
            <v>19.104.000060.SER</v>
          </cell>
          <cell r="C3631" t="str">
            <v>Duto em chapa de aço galvanizada # 26, com isolamento térmico espessura 50 mm</v>
          </cell>
          <cell r="D3631" t="str">
            <v>m²</v>
          </cell>
          <cell r="E3631">
            <v>179.43</v>
          </cell>
          <cell r="F3631">
            <v>105.76</v>
          </cell>
          <cell r="G3631">
            <v>285.19</v>
          </cell>
          <cell r="H3631" t="str">
            <v>PINI</v>
          </cell>
        </row>
        <row r="3632">
          <cell r="B3632" t="str">
            <v>19.104.000061.SER</v>
          </cell>
          <cell r="C3632" t="str">
            <v>Duto em chapa de aço galvanizada # 24, com isolamento térmico espessura 50 mm</v>
          </cell>
          <cell r="D3632" t="str">
            <v>m²</v>
          </cell>
          <cell r="E3632">
            <v>197.02</v>
          </cell>
          <cell r="F3632">
            <v>130.65</v>
          </cell>
          <cell r="G3632">
            <v>327.67</v>
          </cell>
          <cell r="H3632" t="str">
            <v>PINI</v>
          </cell>
        </row>
        <row r="3633">
          <cell r="B3633" t="str">
            <v>19.104.000062.SER</v>
          </cell>
          <cell r="C3633" t="str">
            <v>Duto em chapa de aço galvanizada # 22, com isolamento térmico espessura 50 mm</v>
          </cell>
          <cell r="D3633" t="str">
            <v>m²</v>
          </cell>
          <cell r="E3633">
            <v>213.81</v>
          </cell>
          <cell r="F3633">
            <v>150.56</v>
          </cell>
          <cell r="G3633">
            <v>364.37</v>
          </cell>
          <cell r="H3633" t="str">
            <v>PINI</v>
          </cell>
        </row>
        <row r="3634">
          <cell r="B3634" t="str">
            <v>19.104.000063.SER</v>
          </cell>
          <cell r="C3634" t="str">
            <v>Duto em chapa de aço galvanizada # 20, com isolamento térmico espessura 50 mm</v>
          </cell>
          <cell r="D3634" t="str">
            <v>m²</v>
          </cell>
          <cell r="E3634">
            <v>230.24</v>
          </cell>
          <cell r="F3634">
            <v>172.95</v>
          </cell>
          <cell r="G3634">
            <v>403.19</v>
          </cell>
          <cell r="H3634" t="str">
            <v>PINI</v>
          </cell>
        </row>
        <row r="3635">
          <cell r="B3635" t="str">
            <v>19.104.000064.SER</v>
          </cell>
          <cell r="C3635" t="str">
            <v>Duto em chapa de aço galvanizada # 18, com isolamento térmico espessura 50 mm</v>
          </cell>
          <cell r="D3635" t="str">
            <v>m²</v>
          </cell>
          <cell r="E3635">
            <v>262.8</v>
          </cell>
          <cell r="F3635">
            <v>216.19</v>
          </cell>
          <cell r="G3635">
            <v>478.99</v>
          </cell>
          <cell r="H3635" t="str">
            <v>PINI</v>
          </cell>
        </row>
        <row r="3636">
          <cell r="B3636" t="str">
            <v>19.104.000080.SER</v>
          </cell>
          <cell r="C3636" t="str">
            <v>Duto flexível de alumínio, com isolamento térmico de lã de vidro espessura 50 mm - Ø 5"</v>
          </cell>
          <cell r="D3636" t="str">
            <v>m</v>
          </cell>
          <cell r="E3636">
            <v>22.82</v>
          </cell>
          <cell r="F3636">
            <v>12.44</v>
          </cell>
          <cell r="G3636">
            <v>35.26</v>
          </cell>
          <cell r="H3636" t="str">
            <v>PINI</v>
          </cell>
        </row>
        <row r="3637">
          <cell r="B3637" t="str">
            <v>19.104.000081.SER</v>
          </cell>
          <cell r="C3637" t="str">
            <v>Duto flexível de alumínio, com isolamento térmico de lã de vidro espessura 50 mm - Ø 14"</v>
          </cell>
          <cell r="D3637" t="str">
            <v>m</v>
          </cell>
          <cell r="E3637">
            <v>65.010000000000005</v>
          </cell>
          <cell r="F3637">
            <v>14</v>
          </cell>
          <cell r="G3637">
            <v>79</v>
          </cell>
          <cell r="H3637" t="str">
            <v>PINI</v>
          </cell>
        </row>
        <row r="3638">
          <cell r="B3638" t="str">
            <v>19.104.000082.SER</v>
          </cell>
          <cell r="C3638" t="str">
            <v>Duto flexível de alumínio - Ø 5"</v>
          </cell>
          <cell r="D3638" t="str">
            <v>m</v>
          </cell>
          <cell r="E3638">
            <v>8.77</v>
          </cell>
          <cell r="F3638">
            <v>12.44</v>
          </cell>
          <cell r="G3638">
            <v>21.21</v>
          </cell>
          <cell r="H3638" t="str">
            <v>PINI</v>
          </cell>
        </row>
        <row r="3639">
          <cell r="B3639" t="str">
            <v>19.104.000083.SER</v>
          </cell>
          <cell r="C3639" t="str">
            <v>Duto flexível de alumínio - Ø 14"</v>
          </cell>
          <cell r="D3639" t="str">
            <v>m</v>
          </cell>
          <cell r="E3639">
            <v>29.73</v>
          </cell>
          <cell r="F3639">
            <v>14</v>
          </cell>
          <cell r="G3639">
            <v>43.72</v>
          </cell>
          <cell r="H3639" t="str">
            <v>PINI</v>
          </cell>
        </row>
        <row r="3640">
          <cell r="B3640" t="str">
            <v>19.104.000110.SER</v>
          </cell>
          <cell r="C3640" t="str">
            <v>Damper de lâminas opostas em aço galvanizado, com buchas de nylon 300 x 150 mm</v>
          </cell>
          <cell r="D3640" t="str">
            <v>un</v>
          </cell>
          <cell r="E3640">
            <v>250.63</v>
          </cell>
          <cell r="F3640">
            <v>67.67</v>
          </cell>
          <cell r="G3640">
            <v>318.3</v>
          </cell>
          <cell r="H3640" t="str">
            <v>PINI</v>
          </cell>
        </row>
        <row r="3641">
          <cell r="B3641" t="str">
            <v>19.104.000111.SER</v>
          </cell>
          <cell r="C3641" t="str">
            <v>Damper de lâminas opostas em aço galvanizado, com buchas de nylon 500 x 300 mm</v>
          </cell>
          <cell r="D3641" t="str">
            <v>un</v>
          </cell>
          <cell r="E3641">
            <v>391.13</v>
          </cell>
          <cell r="F3641">
            <v>67.67</v>
          </cell>
          <cell r="G3641">
            <v>458.8</v>
          </cell>
          <cell r="H3641" t="str">
            <v>PINI</v>
          </cell>
        </row>
        <row r="3642">
          <cell r="B3642" t="str">
            <v>19.104.000112.SER</v>
          </cell>
          <cell r="C3642" t="str">
            <v>Damper de lâminas opostas em aço galvanizado, com buchas de nylon 700 x 400 mm</v>
          </cell>
          <cell r="D3642" t="str">
            <v>un</v>
          </cell>
          <cell r="E3642">
            <v>672.6</v>
          </cell>
          <cell r="F3642">
            <v>80.56</v>
          </cell>
          <cell r="G3642">
            <v>753.16</v>
          </cell>
          <cell r="H3642" t="str">
            <v>PINI</v>
          </cell>
        </row>
        <row r="3643">
          <cell r="B3643" t="str">
            <v>19.104.000113.SER</v>
          </cell>
          <cell r="C3643" t="str">
            <v>Damper de lâminas opostas em aço galvanizado, com buchas de nylon, 1000 x 400 mm</v>
          </cell>
          <cell r="D3643" t="str">
            <v>un</v>
          </cell>
          <cell r="E3643">
            <v>829.85</v>
          </cell>
          <cell r="F3643">
            <v>101.68</v>
          </cell>
          <cell r="G3643">
            <v>931.53</v>
          </cell>
          <cell r="H3643" t="str">
            <v>PINI</v>
          </cell>
        </row>
        <row r="3644">
          <cell r="B3644" t="str">
            <v>19.104.000200.SER</v>
          </cell>
          <cell r="C3644" t="str">
            <v>Difusor direcional 1 via em alumínio anodizado, com registro e caixa plenum, 9" x 9"</v>
          </cell>
          <cell r="D3644" t="str">
            <v>un</v>
          </cell>
          <cell r="E3644">
            <v>89.72</v>
          </cell>
          <cell r="F3644">
            <v>80.56</v>
          </cell>
          <cell r="G3644">
            <v>170.28</v>
          </cell>
          <cell r="H3644" t="str">
            <v>PINI</v>
          </cell>
        </row>
        <row r="3645">
          <cell r="B3645" t="str">
            <v>19.104.000201.SER</v>
          </cell>
          <cell r="C3645" t="str">
            <v>Difusor direcional 2 vias em alumínio anodizado, com registro, sem caixa plenum, 18" x 6"</v>
          </cell>
          <cell r="D3645" t="str">
            <v>un</v>
          </cell>
          <cell r="E3645">
            <v>90.88</v>
          </cell>
          <cell r="F3645">
            <v>103.45</v>
          </cell>
          <cell r="G3645">
            <v>194.33</v>
          </cell>
          <cell r="H3645" t="str">
            <v>PINI</v>
          </cell>
        </row>
        <row r="3646">
          <cell r="B3646" t="str">
            <v>19.104.000202.SER</v>
          </cell>
          <cell r="C3646" t="str">
            <v>Difusor direcional 4 vias em alumínio anodizado, com registro e caixa plenum, 15" x 9"</v>
          </cell>
          <cell r="D3646" t="str">
            <v>un</v>
          </cell>
          <cell r="E3646">
            <v>84.95</v>
          </cell>
          <cell r="F3646">
            <v>124.71</v>
          </cell>
          <cell r="G3646">
            <v>209.66</v>
          </cell>
          <cell r="H3646" t="str">
            <v>PINI</v>
          </cell>
        </row>
        <row r="3647">
          <cell r="B3647" t="str">
            <v>19.104.000300.SER</v>
          </cell>
          <cell r="C3647" t="str">
            <v>Veneziana para retorno de ar com lâminas fixas e registro, 60 x 40 cm</v>
          </cell>
          <cell r="D3647" t="str">
            <v>un</v>
          </cell>
          <cell r="E3647">
            <v>112.86</v>
          </cell>
          <cell r="F3647">
            <v>112.79</v>
          </cell>
          <cell r="G3647">
            <v>225.65</v>
          </cell>
          <cell r="H3647" t="str">
            <v>PINI</v>
          </cell>
        </row>
        <row r="3648">
          <cell r="B3648" t="str">
            <v>19.104.000301.SER</v>
          </cell>
          <cell r="C3648" t="str">
            <v>Veneziana para retorno de ar com lâminas fixas e registro, 70 x 30 cm</v>
          </cell>
          <cell r="D3648" t="str">
            <v>un</v>
          </cell>
          <cell r="E3648">
            <v>120.86</v>
          </cell>
          <cell r="F3648">
            <v>112.79</v>
          </cell>
          <cell r="G3648">
            <v>233.65</v>
          </cell>
          <cell r="H3648" t="str">
            <v>PINI</v>
          </cell>
        </row>
        <row r="3649">
          <cell r="B3649" t="str">
            <v>19.104.000302.SER</v>
          </cell>
          <cell r="C3649" t="str">
            <v>Veneziana para retorno de ar com lâminas fixas e registro, 70 x 40 cm</v>
          </cell>
          <cell r="D3649" t="str">
            <v>un</v>
          </cell>
          <cell r="E3649">
            <v>138.97</v>
          </cell>
          <cell r="F3649">
            <v>112.79</v>
          </cell>
          <cell r="G3649">
            <v>251.76</v>
          </cell>
          <cell r="H3649" t="str">
            <v>PINI</v>
          </cell>
        </row>
        <row r="3650">
          <cell r="B3650" t="str">
            <v>19.104.000303.SER</v>
          </cell>
          <cell r="C3650" t="str">
            <v>Veneziana para retorno de ar com lâminas fixas e registro, 80 x 40 cm</v>
          </cell>
          <cell r="D3650" t="str">
            <v>un</v>
          </cell>
          <cell r="E3650">
            <v>112.86</v>
          </cell>
          <cell r="F3650">
            <v>112.79</v>
          </cell>
          <cell r="G3650">
            <v>225.65</v>
          </cell>
          <cell r="H3650" t="str">
            <v>PINI</v>
          </cell>
        </row>
        <row r="3651">
          <cell r="B3651" t="str">
            <v>19.104.000304.SER</v>
          </cell>
          <cell r="C3651" t="str">
            <v>Veneziana para retorno de ar com lâminas fixas e registro, 100 x 20 cm</v>
          </cell>
          <cell r="D3651" t="str">
            <v>un</v>
          </cell>
          <cell r="E3651">
            <v>120.86</v>
          </cell>
          <cell r="F3651">
            <v>140.83000000000001</v>
          </cell>
          <cell r="G3651">
            <v>261.69</v>
          </cell>
          <cell r="H3651" t="str">
            <v>PINI</v>
          </cell>
        </row>
        <row r="3652">
          <cell r="B3652" t="str">
            <v>19.104.000305.SER</v>
          </cell>
          <cell r="C3652" t="str">
            <v>Veneziana para retorno de ar com lâminas fixas e registro, 100 x 30 cm</v>
          </cell>
          <cell r="D3652" t="str">
            <v>un</v>
          </cell>
          <cell r="E3652">
            <v>138.97</v>
          </cell>
          <cell r="F3652">
            <v>140.83000000000001</v>
          </cell>
          <cell r="G3652">
            <v>279.8</v>
          </cell>
          <cell r="H3652" t="str">
            <v>PINI</v>
          </cell>
        </row>
        <row r="3653">
          <cell r="B3653" t="str">
            <v>19.104.000306.SER</v>
          </cell>
          <cell r="C3653" t="str">
            <v>Veneziana para retorno de ar com lâminas fixas e registro, 100 x 40 cm</v>
          </cell>
          <cell r="D3653" t="str">
            <v>un</v>
          </cell>
          <cell r="E3653">
            <v>152.44</v>
          </cell>
          <cell r="F3653">
            <v>140.83000000000001</v>
          </cell>
          <cell r="G3653">
            <v>293.27</v>
          </cell>
          <cell r="H3653" t="str">
            <v>PINI</v>
          </cell>
        </row>
        <row r="3654">
          <cell r="B3654" t="str">
            <v>19.104.000307.SER</v>
          </cell>
          <cell r="C3654" t="str">
            <v>Veneziana para retorno de ar com lâminas fixas e registro, 120 x 25 cm</v>
          </cell>
          <cell r="D3654" t="str">
            <v>un</v>
          </cell>
          <cell r="E3654">
            <v>122.96</v>
          </cell>
          <cell r="F3654">
            <v>140.83000000000001</v>
          </cell>
          <cell r="G3654">
            <v>263.79000000000002</v>
          </cell>
          <cell r="H3654" t="str">
            <v>PINI</v>
          </cell>
        </row>
        <row r="3655">
          <cell r="B3655" t="str">
            <v>19.104.000308.SER</v>
          </cell>
          <cell r="C3655" t="str">
            <v>Veneziana para retorno de ar com lâminas fixas e registro, 120 x 30 cm</v>
          </cell>
          <cell r="D3655" t="str">
            <v>un</v>
          </cell>
          <cell r="E3655">
            <v>157.07</v>
          </cell>
          <cell r="F3655">
            <v>140.83000000000001</v>
          </cell>
          <cell r="G3655">
            <v>297.89999999999998</v>
          </cell>
          <cell r="H3655" t="str">
            <v>PINI</v>
          </cell>
        </row>
        <row r="3656">
          <cell r="B3656" t="str">
            <v>19.104.000309.SER</v>
          </cell>
          <cell r="C3656" t="str">
            <v>Veneziana para retorno de ar com lâminas fixas e registro, 120 x 40 cm</v>
          </cell>
          <cell r="D3656" t="str">
            <v>un</v>
          </cell>
          <cell r="E3656">
            <v>199.18</v>
          </cell>
          <cell r="F3656">
            <v>140.83000000000001</v>
          </cell>
          <cell r="G3656">
            <v>340.01</v>
          </cell>
          <cell r="H3656" t="str">
            <v>PINI</v>
          </cell>
        </row>
        <row r="3657">
          <cell r="B3657" t="str">
            <v>19.104.000310.SER</v>
          </cell>
          <cell r="C3657" t="str">
            <v>Veneziana para retorno de ar com lâminas fixas e registro, 130 x 30 cm</v>
          </cell>
          <cell r="D3657" t="str">
            <v>un</v>
          </cell>
          <cell r="E3657">
            <v>101.07</v>
          </cell>
          <cell r="F3657">
            <v>140.83000000000001</v>
          </cell>
          <cell r="G3657">
            <v>241.9</v>
          </cell>
          <cell r="H3657" t="str">
            <v>PINI</v>
          </cell>
        </row>
        <row r="3658">
          <cell r="B3658" t="str">
            <v>19.104.000311.SER</v>
          </cell>
          <cell r="C3658" t="str">
            <v>Veneziana para retorno de ar com lâminas fixas e registro, 130 x 40 cm</v>
          </cell>
          <cell r="D3658" t="str">
            <v>un</v>
          </cell>
          <cell r="E3658">
            <v>128.02000000000001</v>
          </cell>
          <cell r="F3658">
            <v>140.83000000000001</v>
          </cell>
          <cell r="G3658">
            <v>268.85000000000002</v>
          </cell>
          <cell r="H3658" t="str">
            <v>PINI</v>
          </cell>
        </row>
        <row r="3659">
          <cell r="B3659" t="str">
            <v>19.104.000312.SER</v>
          </cell>
          <cell r="C3659" t="str">
            <v>Veneziana para retorno de ar com lâminas fixas e registro, 140 x 30 cm</v>
          </cell>
          <cell r="D3659" t="str">
            <v>un</v>
          </cell>
          <cell r="E3659">
            <v>109.49</v>
          </cell>
          <cell r="F3659">
            <v>140.83000000000001</v>
          </cell>
          <cell r="G3659">
            <v>250.32</v>
          </cell>
          <cell r="H3659" t="str">
            <v>PINI</v>
          </cell>
        </row>
        <row r="3660">
          <cell r="B3660" t="str">
            <v>19.104.000313.SER</v>
          </cell>
          <cell r="C3660" t="str">
            <v>Veneziana para retorno de ar com lâminas fixas e registro, 140 x 40 cm</v>
          </cell>
          <cell r="D3660" t="str">
            <v>un</v>
          </cell>
          <cell r="E3660">
            <v>136.44</v>
          </cell>
          <cell r="F3660">
            <v>140.83000000000001</v>
          </cell>
          <cell r="G3660">
            <v>277.27</v>
          </cell>
          <cell r="H3660" t="str">
            <v>PINI</v>
          </cell>
        </row>
        <row r="3661">
          <cell r="B3661" t="str">
            <v>19.104.000500.SER</v>
          </cell>
          <cell r="C3661" t="str">
            <v>Veneziana para descarga de ar com lâminas fixas, 15 x 15 cm</v>
          </cell>
          <cell r="D3661" t="str">
            <v>un</v>
          </cell>
          <cell r="E3661">
            <v>8.42</v>
          </cell>
          <cell r="F3661">
            <v>112.79</v>
          </cell>
          <cell r="G3661">
            <v>121.21</v>
          </cell>
          <cell r="H3661" t="str">
            <v>PINI</v>
          </cell>
        </row>
        <row r="3662">
          <cell r="B3662" t="str">
            <v>19.104.000501.SER</v>
          </cell>
          <cell r="C3662" t="str">
            <v>Veneziana para descarga de ar com lâminas fixas, 20 x 20 cm</v>
          </cell>
          <cell r="D3662" t="str">
            <v>un</v>
          </cell>
          <cell r="E3662">
            <v>10.11</v>
          </cell>
          <cell r="F3662">
            <v>112.79</v>
          </cell>
          <cell r="G3662">
            <v>122.9</v>
          </cell>
          <cell r="H3662" t="str">
            <v>PINI</v>
          </cell>
        </row>
        <row r="3663">
          <cell r="B3663" t="str">
            <v>19.104.000502.SER</v>
          </cell>
          <cell r="C3663" t="str">
            <v>Veneziana para descarga de ar com lâminas fixas, 25 x 25 cm</v>
          </cell>
          <cell r="D3663" t="str">
            <v>un</v>
          </cell>
          <cell r="E3663">
            <v>16</v>
          </cell>
          <cell r="F3663">
            <v>112.79</v>
          </cell>
          <cell r="G3663">
            <v>128.79</v>
          </cell>
          <cell r="H3663" t="str">
            <v>PINI</v>
          </cell>
        </row>
        <row r="3664">
          <cell r="B3664" t="str">
            <v>19.104.000503.SER</v>
          </cell>
          <cell r="C3664" t="str">
            <v>Veneziana para descarga de ar com lâminas fixas, 30 x 30 cm</v>
          </cell>
          <cell r="D3664" t="str">
            <v>un</v>
          </cell>
          <cell r="E3664">
            <v>21.06</v>
          </cell>
          <cell r="F3664">
            <v>112.79</v>
          </cell>
          <cell r="G3664">
            <v>133.85</v>
          </cell>
          <cell r="H3664" t="str">
            <v>PINI</v>
          </cell>
        </row>
        <row r="3665">
          <cell r="B3665" t="str">
            <v>19.104.000504.SER</v>
          </cell>
          <cell r="C3665" t="str">
            <v>Veneziana para descarga de ar com lâminas fixas, 35 x 35 cm</v>
          </cell>
          <cell r="D3665" t="str">
            <v>un</v>
          </cell>
          <cell r="E3665">
            <v>28.64</v>
          </cell>
          <cell r="F3665">
            <v>112.79</v>
          </cell>
          <cell r="G3665">
            <v>141.43</v>
          </cell>
          <cell r="H3665" t="str">
            <v>PINI</v>
          </cell>
        </row>
        <row r="3666">
          <cell r="B3666" t="str">
            <v>19.104.000505.SER</v>
          </cell>
          <cell r="C3666" t="str">
            <v>Veneziana para descarga de ar com lâminas fixas, 40 x 20 cm</v>
          </cell>
          <cell r="D3666" t="str">
            <v>un</v>
          </cell>
          <cell r="E3666">
            <v>20.21</v>
          </cell>
          <cell r="F3666">
            <v>112.79</v>
          </cell>
          <cell r="G3666">
            <v>133</v>
          </cell>
          <cell r="H3666" t="str">
            <v>PINI</v>
          </cell>
        </row>
        <row r="3667">
          <cell r="B3667" t="str">
            <v>19.104.000506.SER</v>
          </cell>
          <cell r="C3667" t="str">
            <v>Veneziana para descarga de ar com lâminas fixas, 40 x 30 cm</v>
          </cell>
          <cell r="D3667" t="str">
            <v>un</v>
          </cell>
          <cell r="E3667">
            <v>29.48</v>
          </cell>
          <cell r="F3667">
            <v>112.79</v>
          </cell>
          <cell r="G3667">
            <v>142.27000000000001</v>
          </cell>
          <cell r="H3667" t="str">
            <v>PINI</v>
          </cell>
        </row>
        <row r="3668">
          <cell r="B3668" t="str">
            <v>19.104.000507.SER</v>
          </cell>
          <cell r="C3668" t="str">
            <v>Veneziana para descarga de ar com lâminas fixas, 40 x 40 cm</v>
          </cell>
          <cell r="D3668" t="str">
            <v>un</v>
          </cell>
          <cell r="E3668">
            <v>42.11</v>
          </cell>
          <cell r="F3668">
            <v>112.79</v>
          </cell>
          <cell r="G3668">
            <v>154.9</v>
          </cell>
          <cell r="H3668" t="str">
            <v>PINI</v>
          </cell>
        </row>
        <row r="3669">
          <cell r="B3669" t="str">
            <v>19.104.000508.SER</v>
          </cell>
          <cell r="C3669" t="str">
            <v>Veneziana para descarga de ar com lâminas fixas, 45 x 45 cm</v>
          </cell>
          <cell r="D3669" t="str">
            <v>un</v>
          </cell>
          <cell r="E3669">
            <v>50.53</v>
          </cell>
          <cell r="F3669">
            <v>112.79</v>
          </cell>
          <cell r="G3669">
            <v>163.32</v>
          </cell>
          <cell r="H3669" t="str">
            <v>PINI</v>
          </cell>
        </row>
        <row r="3670">
          <cell r="B3670" t="str">
            <v>19.104.000509.SER</v>
          </cell>
          <cell r="C3670" t="str">
            <v>Veneziana para descarga de ar com lâminas fixas, 50 x 20 cm</v>
          </cell>
          <cell r="D3670" t="str">
            <v>un</v>
          </cell>
          <cell r="E3670">
            <v>29.48</v>
          </cell>
          <cell r="F3670">
            <v>112.79</v>
          </cell>
          <cell r="G3670">
            <v>142.27000000000001</v>
          </cell>
          <cell r="H3670" t="str">
            <v>PINI</v>
          </cell>
        </row>
        <row r="3671">
          <cell r="B3671" t="str">
            <v>19.104.000510.SER</v>
          </cell>
          <cell r="C3671" t="str">
            <v>Veneziana para descarga de ar com lâminas fixas, 50 x 30 cm</v>
          </cell>
          <cell r="D3671" t="str">
            <v>un</v>
          </cell>
          <cell r="E3671">
            <v>42.11</v>
          </cell>
          <cell r="F3671">
            <v>112.79</v>
          </cell>
          <cell r="G3671">
            <v>154.9</v>
          </cell>
          <cell r="H3671" t="str">
            <v>PINI</v>
          </cell>
        </row>
        <row r="3672">
          <cell r="B3672" t="str">
            <v>19.104.000511.SER</v>
          </cell>
          <cell r="C3672" t="str">
            <v>Veneziana para descarga de ar com lâminas fixas, 50 x 50 cm</v>
          </cell>
          <cell r="D3672" t="str">
            <v>un</v>
          </cell>
          <cell r="E3672">
            <v>67.38</v>
          </cell>
          <cell r="F3672">
            <v>112.79</v>
          </cell>
          <cell r="G3672">
            <v>180.17</v>
          </cell>
          <cell r="H3672" t="str">
            <v>PINI</v>
          </cell>
        </row>
        <row r="3673">
          <cell r="B3673" t="str">
            <v>19.104.000512.SER</v>
          </cell>
          <cell r="C3673" t="str">
            <v>Veneziana para descarga de ar com lâminas fixas, 60 x 30 cm</v>
          </cell>
          <cell r="D3673" t="str">
            <v>un</v>
          </cell>
          <cell r="E3673">
            <v>47.16</v>
          </cell>
          <cell r="F3673">
            <v>140.83000000000001</v>
          </cell>
          <cell r="G3673">
            <v>187.99</v>
          </cell>
          <cell r="H3673" t="str">
            <v>PINI</v>
          </cell>
        </row>
        <row r="3674">
          <cell r="B3674" t="str">
            <v>19.104.000513.SER</v>
          </cell>
          <cell r="C3674" t="str">
            <v>Veneziana para descarga de ar com lâminas fixas, 60 x 40 cm</v>
          </cell>
          <cell r="D3674" t="str">
            <v>un</v>
          </cell>
          <cell r="E3674">
            <v>63.17</v>
          </cell>
          <cell r="F3674">
            <v>140.83000000000001</v>
          </cell>
          <cell r="G3674">
            <v>204</v>
          </cell>
          <cell r="H3674" t="str">
            <v>PINI</v>
          </cell>
        </row>
        <row r="3675">
          <cell r="B3675" t="str">
            <v>19.104.000514.SER</v>
          </cell>
          <cell r="C3675" t="str">
            <v>Veneziana para descarga de ar com lâminas fixas, 80 x 40 cm</v>
          </cell>
          <cell r="D3675" t="str">
            <v>un</v>
          </cell>
          <cell r="E3675">
            <v>84.22</v>
          </cell>
          <cell r="F3675">
            <v>140.83000000000001</v>
          </cell>
          <cell r="G3675">
            <v>225.05</v>
          </cell>
          <cell r="H3675" t="str">
            <v>PINI</v>
          </cell>
        </row>
        <row r="3676">
          <cell r="B3676" t="str">
            <v>19.104.000515.SER</v>
          </cell>
          <cell r="C3676" t="str">
            <v>Veneziana para descarga de ar com lâminas fixas, 80 x 50 cm</v>
          </cell>
          <cell r="D3676" t="str">
            <v>un</v>
          </cell>
          <cell r="E3676">
            <v>97.7</v>
          </cell>
          <cell r="F3676">
            <v>140.83000000000001</v>
          </cell>
          <cell r="G3676">
            <v>238.53</v>
          </cell>
          <cell r="H3676" t="str">
            <v>PINI</v>
          </cell>
        </row>
        <row r="3677">
          <cell r="B3677" t="str">
            <v>19.104.000516.SER</v>
          </cell>
          <cell r="C3677" t="str">
            <v>Veneziana para descarga de ar com lâminas fixas, 100 x 40 cm</v>
          </cell>
          <cell r="D3677" t="str">
            <v>un</v>
          </cell>
          <cell r="E3677">
            <v>97.7</v>
          </cell>
          <cell r="F3677">
            <v>170.8</v>
          </cell>
          <cell r="G3677">
            <v>268.5</v>
          </cell>
          <cell r="H3677" t="str">
            <v>PINI</v>
          </cell>
        </row>
        <row r="3678">
          <cell r="B3678" t="str">
            <v>19.104.000517.SER</v>
          </cell>
          <cell r="C3678" t="str">
            <v>Veneziana para descarga de ar com lâminas fixas, 100 x 50 cm</v>
          </cell>
          <cell r="D3678" t="str">
            <v>un</v>
          </cell>
          <cell r="E3678">
            <v>122.12</v>
          </cell>
          <cell r="F3678">
            <v>170.8</v>
          </cell>
          <cell r="G3678">
            <v>292.92</v>
          </cell>
          <cell r="H3678" t="str">
            <v>PINI</v>
          </cell>
        </row>
        <row r="3679">
          <cell r="B3679" t="str">
            <v>19.104.000518.SER</v>
          </cell>
          <cell r="C3679" t="str">
            <v>Veneziana para descarga de ar com lâminas fixas, 120 x 40 cm</v>
          </cell>
          <cell r="D3679" t="str">
            <v>un</v>
          </cell>
          <cell r="E3679">
            <v>117.91</v>
          </cell>
          <cell r="F3679">
            <v>170.8</v>
          </cell>
          <cell r="G3679">
            <v>288.70999999999998</v>
          </cell>
          <cell r="H3679" t="str">
            <v>PINI</v>
          </cell>
        </row>
        <row r="3680">
          <cell r="B3680" t="str">
            <v>19.104.000519.SER</v>
          </cell>
          <cell r="C3680" t="str">
            <v>Veneziana para descarga de ar com lâminas fixas, 120 x 50 cm</v>
          </cell>
          <cell r="D3680" t="str">
            <v>un</v>
          </cell>
          <cell r="E3680">
            <v>147.38999999999999</v>
          </cell>
          <cell r="F3680">
            <v>170.8</v>
          </cell>
          <cell r="G3680">
            <v>318.19</v>
          </cell>
          <cell r="H3680" t="str">
            <v>PINI</v>
          </cell>
        </row>
        <row r="3681">
          <cell r="B3681" t="str">
            <v>19.104.000520.SER</v>
          </cell>
          <cell r="C3681" t="str">
            <v>Veneziana para descarga de ar com lâminas fixas, 140 x 40 cm</v>
          </cell>
          <cell r="D3681" t="str">
            <v>un</v>
          </cell>
          <cell r="E3681">
            <v>138.12</v>
          </cell>
          <cell r="F3681">
            <v>170.8</v>
          </cell>
          <cell r="G3681">
            <v>308.92</v>
          </cell>
          <cell r="H3681" t="str">
            <v>PINI</v>
          </cell>
        </row>
        <row r="3682">
          <cell r="B3682" t="str">
            <v>19.104.000521.SER</v>
          </cell>
          <cell r="C3682" t="str">
            <v>Veneziana para descarga de ar com lâminas fixas, 140 x 50 cm</v>
          </cell>
          <cell r="D3682" t="str">
            <v>un</v>
          </cell>
          <cell r="E3682">
            <v>170.13</v>
          </cell>
          <cell r="F3682">
            <v>170.8</v>
          </cell>
          <cell r="G3682">
            <v>340.93</v>
          </cell>
          <cell r="H3682" t="str">
            <v>PINI</v>
          </cell>
        </row>
        <row r="3683">
          <cell r="B3683" t="str">
            <v>19.104.000522.SER</v>
          </cell>
          <cell r="C3683" t="str">
            <v>Veneziana para descarga de ar com lâminas fixas, 160 x 40 cm</v>
          </cell>
          <cell r="D3683" t="str">
            <v>un</v>
          </cell>
          <cell r="E3683">
            <v>156.65</v>
          </cell>
          <cell r="F3683">
            <v>190.13</v>
          </cell>
          <cell r="G3683">
            <v>346.78</v>
          </cell>
          <cell r="H3683" t="str">
            <v>PINI</v>
          </cell>
        </row>
        <row r="3684">
          <cell r="B3684" t="str">
            <v>19.104.000523.SER</v>
          </cell>
          <cell r="C3684" t="str">
            <v>Veneziana para descarga de ar com lâminas fixas, 160 x 50 cm</v>
          </cell>
          <cell r="D3684" t="str">
            <v>un</v>
          </cell>
          <cell r="E3684">
            <v>195.39</v>
          </cell>
          <cell r="F3684">
            <v>190.13</v>
          </cell>
          <cell r="G3684">
            <v>385.52</v>
          </cell>
          <cell r="H3684" t="str">
            <v>PINI</v>
          </cell>
        </row>
        <row r="3685">
          <cell r="B3685" t="str">
            <v>19.104.000524.SER</v>
          </cell>
          <cell r="C3685" t="str">
            <v>Veneziana para descarga de ar com lâminas fixas, 180 x 40 cm</v>
          </cell>
          <cell r="D3685" t="str">
            <v>un</v>
          </cell>
          <cell r="E3685">
            <v>221.5</v>
          </cell>
          <cell r="F3685">
            <v>190.13</v>
          </cell>
          <cell r="G3685">
            <v>411.63</v>
          </cell>
          <cell r="H3685" t="str">
            <v>PINI</v>
          </cell>
        </row>
        <row r="3686">
          <cell r="B3686" t="str">
            <v>19.104.000525.SER</v>
          </cell>
          <cell r="C3686" t="str">
            <v>Veneziana para descarga de ar com lâminas fixas, 180 x 50 cm</v>
          </cell>
          <cell r="D3686" t="str">
            <v>un</v>
          </cell>
          <cell r="E3686">
            <v>277.93</v>
          </cell>
          <cell r="F3686">
            <v>190.13</v>
          </cell>
          <cell r="G3686">
            <v>468.06</v>
          </cell>
          <cell r="H3686" t="str">
            <v>PINI</v>
          </cell>
        </row>
        <row r="3687">
          <cell r="B3687" t="str">
            <v>19.104.000526.SER</v>
          </cell>
          <cell r="C3687" t="str">
            <v>Veneziana para descarga de ar com lâminas fixas, 200 x 40 cm</v>
          </cell>
          <cell r="D3687" t="str">
            <v>un</v>
          </cell>
          <cell r="E3687">
            <v>248.45</v>
          </cell>
          <cell r="F3687">
            <v>200.77</v>
          </cell>
          <cell r="G3687">
            <v>449.22</v>
          </cell>
          <cell r="H3687" t="str">
            <v>PINI</v>
          </cell>
        </row>
        <row r="3688">
          <cell r="B3688" t="str">
            <v>19.104.000527.SER</v>
          </cell>
          <cell r="C3688" t="str">
            <v>Veneziana para descarga de ar com lâminas fixas, 200 x 50 cm</v>
          </cell>
          <cell r="D3688" t="str">
            <v>un</v>
          </cell>
          <cell r="E3688">
            <v>311.62</v>
          </cell>
          <cell r="F3688">
            <v>200.77</v>
          </cell>
          <cell r="G3688">
            <v>512.39</v>
          </cell>
          <cell r="H3688" t="str">
            <v>PINI</v>
          </cell>
        </row>
        <row r="3689">
          <cell r="B3689" t="str">
            <v>19.104.000800.SER</v>
          </cell>
          <cell r="C3689" t="str">
            <v>Grelha de porta do tipo indevassável de dupla moldura, 25 x 25 cm</v>
          </cell>
          <cell r="D3689" t="str">
            <v>un</v>
          </cell>
          <cell r="E3689">
            <v>45.48</v>
          </cell>
          <cell r="F3689">
            <v>112.79</v>
          </cell>
          <cell r="G3689">
            <v>158.27000000000001</v>
          </cell>
          <cell r="H3689" t="str">
            <v>PINI</v>
          </cell>
        </row>
        <row r="3690">
          <cell r="B3690" t="str">
            <v>19.104.000801.SER</v>
          </cell>
          <cell r="C3690" t="str">
            <v>Grelha de porta do tipo indevassável de dupla moldura, 30 x 30 cm</v>
          </cell>
          <cell r="D3690" t="str">
            <v>un</v>
          </cell>
          <cell r="E3690">
            <v>53.06</v>
          </cell>
          <cell r="F3690">
            <v>112.79</v>
          </cell>
          <cell r="G3690">
            <v>165.85</v>
          </cell>
          <cell r="H3690" t="str">
            <v>PINI</v>
          </cell>
        </row>
        <row r="3691">
          <cell r="B3691" t="str">
            <v>19.104.000802.SER</v>
          </cell>
          <cell r="C3691" t="str">
            <v>Grelha de porta do tipo indevassável de dupla moldura, 35 x 35 cm</v>
          </cell>
          <cell r="D3691" t="str">
            <v>un</v>
          </cell>
          <cell r="E3691">
            <v>68.22</v>
          </cell>
          <cell r="F3691">
            <v>112.79</v>
          </cell>
          <cell r="G3691">
            <v>181.01</v>
          </cell>
          <cell r="H3691" t="str">
            <v>PINI</v>
          </cell>
        </row>
        <row r="3692">
          <cell r="B3692" t="str">
            <v>19.104.000803.SER</v>
          </cell>
          <cell r="C3692" t="str">
            <v>Grelha de porta do tipo indevassável de dupla moldura, 40 x 40 cm</v>
          </cell>
          <cell r="D3692" t="str">
            <v>un</v>
          </cell>
          <cell r="E3692">
            <v>82.54</v>
          </cell>
          <cell r="F3692">
            <v>112.79</v>
          </cell>
          <cell r="G3692">
            <v>195.33</v>
          </cell>
          <cell r="H3692" t="str">
            <v>PINI</v>
          </cell>
        </row>
        <row r="3693">
          <cell r="B3693" t="str">
            <v>19.104.000804.SER</v>
          </cell>
          <cell r="C3693" t="str">
            <v>Grelha de porta do tipo indevassável de dupla moldura, 45 x 45 cm</v>
          </cell>
          <cell r="D3693" t="str">
            <v>un</v>
          </cell>
          <cell r="E3693">
            <v>100.23</v>
          </cell>
          <cell r="F3693">
            <v>112.79</v>
          </cell>
          <cell r="G3693">
            <v>213.02</v>
          </cell>
          <cell r="H3693" t="str">
            <v>PINI</v>
          </cell>
        </row>
        <row r="3694">
          <cell r="B3694" t="str">
            <v>19.104.000805.SER</v>
          </cell>
          <cell r="C3694" t="str">
            <v>Grelha de porta do tipo indevassável de dupla moldura, 50 x 50 cm</v>
          </cell>
          <cell r="D3694" t="str">
            <v>un</v>
          </cell>
          <cell r="E3694">
            <v>119.6</v>
          </cell>
          <cell r="F3694">
            <v>112.79</v>
          </cell>
          <cell r="G3694">
            <v>232.39</v>
          </cell>
          <cell r="H3694" t="str">
            <v>PINI</v>
          </cell>
        </row>
        <row r="3695">
          <cell r="B3695" t="str">
            <v>19.104.000900.SER</v>
          </cell>
          <cell r="C3695" t="str">
            <v>Grelha para retorno de ar com lâminas fixas e registro, 25 x 15 cm</v>
          </cell>
          <cell r="D3695" t="str">
            <v>un</v>
          </cell>
          <cell r="E3695">
            <v>25.27</v>
          </cell>
          <cell r="F3695">
            <v>112.79</v>
          </cell>
          <cell r="G3695">
            <v>138.06</v>
          </cell>
          <cell r="H3695" t="str">
            <v>PINI</v>
          </cell>
        </row>
        <row r="3696">
          <cell r="B3696" t="str">
            <v>19.104.000901.SER</v>
          </cell>
          <cell r="C3696" t="str">
            <v>Grelha para retorno de ar com lâminas fixas e registro, 30 x 15 cm</v>
          </cell>
          <cell r="D3696" t="str">
            <v>un</v>
          </cell>
          <cell r="E3696">
            <v>28.64</v>
          </cell>
          <cell r="F3696">
            <v>112.79</v>
          </cell>
          <cell r="G3696">
            <v>141.43</v>
          </cell>
          <cell r="H3696" t="str">
            <v>PINI</v>
          </cell>
        </row>
        <row r="3697">
          <cell r="B3697" t="str">
            <v>19.104.000902.SER</v>
          </cell>
          <cell r="C3697" t="str">
            <v>Grelha para retorno de ar com lâminas fixas e registro, 30 x 20 cm</v>
          </cell>
          <cell r="D3697" t="str">
            <v>un</v>
          </cell>
          <cell r="E3697">
            <v>35.369999999999997</v>
          </cell>
          <cell r="F3697">
            <v>112.79</v>
          </cell>
          <cell r="G3697">
            <v>148.16</v>
          </cell>
          <cell r="H3697" t="str">
            <v>PINI</v>
          </cell>
        </row>
        <row r="3698">
          <cell r="B3698" t="str">
            <v>19.104.000903.SER</v>
          </cell>
          <cell r="C3698" t="str">
            <v>Grelha para retorno de ar com lâminas fixas e registro, 35 x 20 cm</v>
          </cell>
          <cell r="D3698" t="str">
            <v>un</v>
          </cell>
          <cell r="E3698">
            <v>36.22</v>
          </cell>
          <cell r="F3698">
            <v>112.79</v>
          </cell>
          <cell r="G3698">
            <v>149.01</v>
          </cell>
          <cell r="H3698" t="str">
            <v>PINI</v>
          </cell>
        </row>
        <row r="3699">
          <cell r="B3699" t="str">
            <v>19.104.000904.SER</v>
          </cell>
          <cell r="C3699" t="str">
            <v>Grelha para retorno de ar com lâminas fixas e registro, 40 x 15 cm</v>
          </cell>
          <cell r="D3699" t="str">
            <v>un</v>
          </cell>
          <cell r="E3699">
            <v>33.69</v>
          </cell>
          <cell r="F3699">
            <v>112.79</v>
          </cell>
          <cell r="G3699">
            <v>146.47999999999999</v>
          </cell>
          <cell r="H3699" t="str">
            <v>PINI</v>
          </cell>
        </row>
        <row r="3700">
          <cell r="B3700" t="str">
            <v>19.104.000905.SER</v>
          </cell>
          <cell r="C3700" t="str">
            <v>Grelha para retorno de ar com lâminas fixas e registro, 40 x 20 cm</v>
          </cell>
          <cell r="D3700" t="str">
            <v>un</v>
          </cell>
          <cell r="E3700">
            <v>37.06</v>
          </cell>
          <cell r="F3700">
            <v>112.79</v>
          </cell>
          <cell r="G3700">
            <v>149.85</v>
          </cell>
          <cell r="H3700" t="str">
            <v>PINI</v>
          </cell>
        </row>
        <row r="3701">
          <cell r="B3701" t="str">
            <v>19.104.000906.SER</v>
          </cell>
          <cell r="C3701" t="str">
            <v>Grelha para retorno de ar com lâminas fixas e registro, 40 x 30 cm</v>
          </cell>
          <cell r="D3701" t="str">
            <v>un</v>
          </cell>
          <cell r="E3701">
            <v>48.85</v>
          </cell>
          <cell r="F3701">
            <v>112.79</v>
          </cell>
          <cell r="G3701">
            <v>161.63999999999999</v>
          </cell>
          <cell r="H3701" t="str">
            <v>PINI</v>
          </cell>
        </row>
        <row r="3702">
          <cell r="B3702" t="str">
            <v>19.104.000907.SER</v>
          </cell>
          <cell r="C3702" t="str">
            <v>Grelha para retorno de ar com lâminas fixas e registro, 50 x 30 cm</v>
          </cell>
          <cell r="D3702" t="str">
            <v>un</v>
          </cell>
          <cell r="E3702">
            <v>54.75</v>
          </cell>
          <cell r="F3702">
            <v>112.79</v>
          </cell>
          <cell r="G3702">
            <v>167.54</v>
          </cell>
          <cell r="H3702" t="str">
            <v>PINI</v>
          </cell>
        </row>
        <row r="3703">
          <cell r="B3703" t="str">
            <v>19.104.000908.SER</v>
          </cell>
          <cell r="C3703" t="str">
            <v>Grelha para retorno de ar com lâminas fixas e registro, 50 x 40 cm</v>
          </cell>
          <cell r="D3703" t="str">
            <v>un</v>
          </cell>
          <cell r="E3703">
            <v>66.540000000000006</v>
          </cell>
          <cell r="F3703">
            <v>112.79</v>
          </cell>
          <cell r="G3703">
            <v>179.33</v>
          </cell>
          <cell r="H3703" t="str">
            <v>PINI</v>
          </cell>
        </row>
        <row r="3704">
          <cell r="B3704" t="str">
            <v>19.104.000909.SER</v>
          </cell>
          <cell r="C3704" t="str">
            <v>Grelha para retorno de ar com lâminas fixas e registro, 60 x 30 cm</v>
          </cell>
          <cell r="D3704" t="str">
            <v>un</v>
          </cell>
          <cell r="E3704">
            <v>60.64</v>
          </cell>
          <cell r="F3704">
            <v>112.79</v>
          </cell>
          <cell r="G3704">
            <v>173.43</v>
          </cell>
          <cell r="H3704" t="str">
            <v>PINI</v>
          </cell>
        </row>
        <row r="3705">
          <cell r="B3705" t="str">
            <v>19.104.001100.SER</v>
          </cell>
          <cell r="C3705" t="str">
            <v>Grelha para exaustão de ar com lâminas fixas e registro, 25 x 15 cm</v>
          </cell>
          <cell r="D3705" t="str">
            <v>un</v>
          </cell>
          <cell r="E3705">
            <v>26.11</v>
          </cell>
          <cell r="F3705">
            <v>112.79</v>
          </cell>
          <cell r="G3705">
            <v>138.9</v>
          </cell>
          <cell r="H3705" t="str">
            <v>PINI</v>
          </cell>
        </row>
        <row r="3706">
          <cell r="B3706" t="str">
            <v>19.104.001101.SER</v>
          </cell>
          <cell r="C3706" t="str">
            <v>Grelha para exaustão de ar com lâminas fixas e registro, 30 x 15 cm</v>
          </cell>
          <cell r="D3706" t="str">
            <v>un</v>
          </cell>
          <cell r="E3706">
            <v>28.64</v>
          </cell>
          <cell r="F3706">
            <v>112.79</v>
          </cell>
          <cell r="G3706">
            <v>141.43</v>
          </cell>
          <cell r="H3706" t="str">
            <v>PINI</v>
          </cell>
        </row>
        <row r="3707">
          <cell r="B3707" t="str">
            <v>19.104.001102.SER</v>
          </cell>
          <cell r="C3707" t="str">
            <v>Grelha para exaustão de ar com lâminas fixas e registro, 30 x 20 cm</v>
          </cell>
          <cell r="D3707" t="str">
            <v>un</v>
          </cell>
          <cell r="E3707">
            <v>34.53</v>
          </cell>
          <cell r="F3707">
            <v>112.79</v>
          </cell>
          <cell r="G3707">
            <v>147.32</v>
          </cell>
          <cell r="H3707" t="str">
            <v>PINI</v>
          </cell>
        </row>
        <row r="3708">
          <cell r="B3708" t="str">
            <v>19.104.001103.SER</v>
          </cell>
          <cell r="C3708" t="str">
            <v>Grelha para exaustão de ar com lâminas fixas e registro, 35 x 20 cm</v>
          </cell>
          <cell r="D3708" t="str">
            <v>un</v>
          </cell>
          <cell r="E3708">
            <v>36.22</v>
          </cell>
          <cell r="F3708">
            <v>112.79</v>
          </cell>
          <cell r="G3708">
            <v>149.01</v>
          </cell>
          <cell r="H3708" t="str">
            <v>PINI</v>
          </cell>
        </row>
        <row r="3709">
          <cell r="B3709" t="str">
            <v>19.104.001104.SER</v>
          </cell>
          <cell r="C3709" t="str">
            <v>Grelha para exaustão de ar com lâminas fixas e registro, 40 x 15 cm</v>
          </cell>
          <cell r="D3709" t="str">
            <v>un</v>
          </cell>
          <cell r="E3709">
            <v>32.85</v>
          </cell>
          <cell r="F3709">
            <v>112.79</v>
          </cell>
          <cell r="G3709">
            <v>145.63999999999999</v>
          </cell>
          <cell r="H3709" t="str">
            <v>PINI</v>
          </cell>
        </row>
        <row r="3710">
          <cell r="B3710" t="str">
            <v>19.104.001105.SER</v>
          </cell>
          <cell r="C3710" t="str">
            <v>Grelha para exaustão de ar com lâminas fixas e registro, 40 x 20 cm</v>
          </cell>
          <cell r="D3710" t="str">
            <v>un</v>
          </cell>
          <cell r="E3710">
            <v>38.74</v>
          </cell>
          <cell r="F3710">
            <v>112.79</v>
          </cell>
          <cell r="G3710">
            <v>151.53</v>
          </cell>
          <cell r="H3710" t="str">
            <v>PINI</v>
          </cell>
        </row>
        <row r="3711">
          <cell r="B3711" t="str">
            <v>19.104.001106.SER</v>
          </cell>
          <cell r="C3711" t="str">
            <v>Grelha para exaustão de ar com lâminas fixas e registro, 40 x 30 cm</v>
          </cell>
          <cell r="D3711" t="str">
            <v>un</v>
          </cell>
          <cell r="E3711">
            <v>48.85</v>
          </cell>
          <cell r="F3711">
            <v>112.79</v>
          </cell>
          <cell r="G3711">
            <v>161.63999999999999</v>
          </cell>
          <cell r="H3711" t="str">
            <v>PINI</v>
          </cell>
        </row>
        <row r="3712">
          <cell r="B3712" t="str">
            <v>19.104.001107.SER</v>
          </cell>
          <cell r="C3712" t="str">
            <v>Grelha para exaustão de ar com lâminas fixas e registro, 50 x 30 cm</v>
          </cell>
          <cell r="D3712" t="str">
            <v>un</v>
          </cell>
          <cell r="E3712">
            <v>54.75</v>
          </cell>
          <cell r="F3712">
            <v>112.79</v>
          </cell>
          <cell r="G3712">
            <v>167.54</v>
          </cell>
          <cell r="H3712" t="str">
            <v>PINI</v>
          </cell>
        </row>
        <row r="3713">
          <cell r="B3713" t="str">
            <v>19.104.001108.SER</v>
          </cell>
          <cell r="C3713" t="str">
            <v>Grelha para exaustão de ar com lâminas fixas e registro, 50 x 40 cm</v>
          </cell>
          <cell r="D3713" t="str">
            <v>un</v>
          </cell>
          <cell r="E3713">
            <v>66.540000000000006</v>
          </cell>
          <cell r="F3713">
            <v>112.79</v>
          </cell>
          <cell r="G3713">
            <v>179.33</v>
          </cell>
          <cell r="H3713" t="str">
            <v>PINI</v>
          </cell>
        </row>
        <row r="3714">
          <cell r="B3714" t="str">
            <v>19.104.001109.SER</v>
          </cell>
          <cell r="C3714" t="str">
            <v>Grelha para exaustão de ar com lâminas fixas e registro, 60 x 30 cm</v>
          </cell>
          <cell r="D3714" t="str">
            <v>un</v>
          </cell>
          <cell r="E3714">
            <v>60.64</v>
          </cell>
          <cell r="F3714">
            <v>140.83000000000001</v>
          </cell>
          <cell r="G3714">
            <v>201.47</v>
          </cell>
          <cell r="H3714" t="str">
            <v>PINI</v>
          </cell>
        </row>
        <row r="3715">
          <cell r="B3715" t="str">
            <v>19.104.001110.SER</v>
          </cell>
          <cell r="C3715" t="str">
            <v>Grelha para exaustão de ar com lâminas fixas e registro, 60 x 40 cm</v>
          </cell>
          <cell r="D3715" t="str">
            <v>un</v>
          </cell>
          <cell r="E3715">
            <v>74.12</v>
          </cell>
          <cell r="F3715">
            <v>140.83000000000001</v>
          </cell>
          <cell r="G3715">
            <v>214.95</v>
          </cell>
          <cell r="H3715" t="str">
            <v>PINI</v>
          </cell>
        </row>
        <row r="3716">
          <cell r="B3716" t="str">
            <v>19.104.001111.SER</v>
          </cell>
          <cell r="C3716" t="str">
            <v>Grelha para exaustão de ar com lâminas fixas e registro, 70 x 30 cm</v>
          </cell>
          <cell r="D3716" t="str">
            <v>un</v>
          </cell>
          <cell r="E3716">
            <v>64.849999999999994</v>
          </cell>
          <cell r="F3716">
            <v>140.83000000000001</v>
          </cell>
          <cell r="G3716">
            <v>205.68</v>
          </cell>
          <cell r="H3716" t="str">
            <v>PINI</v>
          </cell>
        </row>
        <row r="3717">
          <cell r="B3717" t="str">
            <v>19.104.001112.SER</v>
          </cell>
          <cell r="C3717" t="str">
            <v>Grelha para exaustão de ar com lâminas fixas e registro, 70 x 40 cm</v>
          </cell>
          <cell r="D3717" t="str">
            <v>un</v>
          </cell>
          <cell r="E3717">
            <v>80.010000000000005</v>
          </cell>
          <cell r="F3717">
            <v>140.83000000000001</v>
          </cell>
          <cell r="G3717">
            <v>220.84</v>
          </cell>
          <cell r="H3717" t="str">
            <v>PINI</v>
          </cell>
        </row>
        <row r="3718">
          <cell r="B3718" t="str">
            <v>19.104.001113.SER</v>
          </cell>
          <cell r="C3718" t="str">
            <v>Grelha para exaustão de ar com lâminas fixas e registro, 80 x 40 cm</v>
          </cell>
          <cell r="D3718" t="str">
            <v>un</v>
          </cell>
          <cell r="E3718">
            <v>86.75</v>
          </cell>
          <cell r="F3718">
            <v>140.83000000000001</v>
          </cell>
          <cell r="G3718">
            <v>227.58</v>
          </cell>
          <cell r="H3718" t="str">
            <v>PINI</v>
          </cell>
        </row>
        <row r="3719">
          <cell r="B3719" t="str">
            <v>19.104.001114.SER</v>
          </cell>
          <cell r="C3719" t="str">
            <v>Grelha para exaustão de ar com lâminas fixas e registro, 100 x 20 cm</v>
          </cell>
          <cell r="D3719" t="str">
            <v>un</v>
          </cell>
          <cell r="E3719">
            <v>70.75</v>
          </cell>
          <cell r="F3719">
            <v>170.8</v>
          </cell>
          <cell r="G3719">
            <v>241.55</v>
          </cell>
          <cell r="H3719" t="str">
            <v>PINI</v>
          </cell>
        </row>
        <row r="3720">
          <cell r="B3720" t="str">
            <v>19.104.001115.SER</v>
          </cell>
          <cell r="C3720" t="str">
            <v>Grelha para exaustão de ar com lâminas fixas e registro, 100 x 30 cm</v>
          </cell>
          <cell r="D3720" t="str">
            <v>un</v>
          </cell>
          <cell r="E3720">
            <v>85.07</v>
          </cell>
          <cell r="F3720">
            <v>170.8</v>
          </cell>
          <cell r="G3720">
            <v>255.87</v>
          </cell>
          <cell r="H3720" t="str">
            <v>PINI</v>
          </cell>
        </row>
        <row r="3721">
          <cell r="B3721" t="str">
            <v>19.104.001116.SER</v>
          </cell>
          <cell r="C3721" t="str">
            <v>Grelha para exaustão de ar com lâminas fixas e registro, 100 x 40 cm</v>
          </cell>
          <cell r="D3721" t="str">
            <v>un</v>
          </cell>
          <cell r="E3721">
            <v>100.23</v>
          </cell>
          <cell r="F3721">
            <v>170.8</v>
          </cell>
          <cell r="G3721">
            <v>271.02999999999997</v>
          </cell>
          <cell r="H3721" t="str">
            <v>PINI</v>
          </cell>
        </row>
        <row r="3722">
          <cell r="B3722" t="str">
            <v>19.104.001117.SER</v>
          </cell>
          <cell r="C3722" t="str">
            <v>Grelha para exaustão de ar com lâminas fixas e registro, 120 x 25 cm</v>
          </cell>
          <cell r="D3722" t="str">
            <v>un</v>
          </cell>
          <cell r="E3722">
            <v>87.59</v>
          </cell>
          <cell r="F3722">
            <v>170.8</v>
          </cell>
          <cell r="G3722">
            <v>258.39</v>
          </cell>
          <cell r="H3722" t="str">
            <v>PINI</v>
          </cell>
        </row>
        <row r="3723">
          <cell r="B3723" t="str">
            <v>19.104.001118.SER</v>
          </cell>
          <cell r="C3723" t="str">
            <v>Grelha para exaustão de ar com lâminas fixas e registro, 120 x 30 cm</v>
          </cell>
          <cell r="D3723" t="str">
            <v>un</v>
          </cell>
          <cell r="E3723">
            <v>99.39</v>
          </cell>
          <cell r="F3723">
            <v>170.8</v>
          </cell>
          <cell r="G3723">
            <v>270.19</v>
          </cell>
          <cell r="H3723" t="str">
            <v>PINI</v>
          </cell>
        </row>
        <row r="3724">
          <cell r="B3724" t="str">
            <v>19.104.001119.SER</v>
          </cell>
          <cell r="C3724" t="str">
            <v>Grelha para exaustão de ar com lâminas fixas e registro, 120 x 40 cm</v>
          </cell>
          <cell r="D3724" t="str">
            <v>un</v>
          </cell>
          <cell r="E3724">
            <v>112.86</v>
          </cell>
          <cell r="F3724">
            <v>170.8</v>
          </cell>
          <cell r="G3724">
            <v>283.66000000000003</v>
          </cell>
          <cell r="H3724" t="str">
            <v>PINI</v>
          </cell>
        </row>
        <row r="3725">
          <cell r="B3725" t="str">
            <v>19.104.001120.SER</v>
          </cell>
          <cell r="C3725" t="str">
            <v>Grelha para exaustão de ar com lâminas fixas e registro, 130 x 30 cm</v>
          </cell>
          <cell r="D3725" t="str">
            <v>un</v>
          </cell>
          <cell r="E3725">
            <v>108.65</v>
          </cell>
          <cell r="F3725">
            <v>170.8</v>
          </cell>
          <cell r="G3725">
            <v>279.45</v>
          </cell>
          <cell r="H3725" t="str">
            <v>PINI</v>
          </cell>
        </row>
        <row r="3726">
          <cell r="B3726" t="str">
            <v>19.104.001121.SER</v>
          </cell>
          <cell r="C3726" t="str">
            <v>Grelha para exaustão de ar com lâminas fixas e registro, 130 x 40 cm</v>
          </cell>
          <cell r="D3726" t="str">
            <v>un</v>
          </cell>
          <cell r="E3726">
            <v>129.71</v>
          </cell>
          <cell r="F3726">
            <v>170.8</v>
          </cell>
          <cell r="G3726">
            <v>300.51</v>
          </cell>
          <cell r="H3726" t="str">
            <v>PINI</v>
          </cell>
        </row>
        <row r="3727">
          <cell r="B3727" t="str">
            <v>19.104.001122.SER</v>
          </cell>
          <cell r="C3727" t="str">
            <v>Grelha para exaustão de ar com lâminas fixas e registro, 140 x 30 cm</v>
          </cell>
          <cell r="D3727" t="str">
            <v>un</v>
          </cell>
          <cell r="E3727">
            <v>117.92</v>
          </cell>
          <cell r="F3727">
            <v>170.8</v>
          </cell>
          <cell r="G3727">
            <v>288.72000000000003</v>
          </cell>
          <cell r="H3727" t="str">
            <v>PINI</v>
          </cell>
        </row>
        <row r="3728">
          <cell r="B3728" t="str">
            <v>19.104.001123.SER</v>
          </cell>
          <cell r="C3728" t="str">
            <v>Grelha para exaustão de ar com lâminas fixas e registro, 140 x 40 cm</v>
          </cell>
          <cell r="D3728" t="str">
            <v>un</v>
          </cell>
          <cell r="E3728">
            <v>139.82</v>
          </cell>
          <cell r="F3728">
            <v>170.8</v>
          </cell>
          <cell r="G3728">
            <v>310.62</v>
          </cell>
          <cell r="H3728" t="str">
            <v>PINI</v>
          </cell>
        </row>
        <row r="3729">
          <cell r="B3729" t="str">
            <v>19.104.001200.SER</v>
          </cell>
          <cell r="C3729" t="str">
            <v>Grelha para insuflação de ar com dupla deflexão e registro, 25 x 15 cm</v>
          </cell>
          <cell r="D3729" t="str">
            <v>un</v>
          </cell>
          <cell r="E3729">
            <v>37.9</v>
          </cell>
          <cell r="F3729">
            <v>112.79</v>
          </cell>
          <cell r="G3729">
            <v>150.69</v>
          </cell>
          <cell r="H3729" t="str">
            <v>PINI</v>
          </cell>
        </row>
        <row r="3730">
          <cell r="B3730" t="str">
            <v>19.104.001201.SER</v>
          </cell>
          <cell r="C3730" t="str">
            <v>Grelha para insuflação de ar com dupla deflexão e registro, 30 x 15 cm</v>
          </cell>
          <cell r="D3730" t="str">
            <v>un</v>
          </cell>
          <cell r="E3730">
            <v>40.43</v>
          </cell>
          <cell r="F3730">
            <v>112.79</v>
          </cell>
          <cell r="G3730">
            <v>153.22</v>
          </cell>
          <cell r="H3730" t="str">
            <v>PINI</v>
          </cell>
        </row>
        <row r="3731">
          <cell r="B3731" t="str">
            <v>19.104.001202.SER</v>
          </cell>
          <cell r="C3731" t="str">
            <v>Grelha para insuflação de ar com dupla deflexão e registro, 30 x 20 cm</v>
          </cell>
          <cell r="D3731" t="str">
            <v>un</v>
          </cell>
          <cell r="E3731">
            <v>50.54</v>
          </cell>
          <cell r="F3731">
            <v>112.79</v>
          </cell>
          <cell r="G3731">
            <v>163.33000000000001</v>
          </cell>
          <cell r="H3731" t="str">
            <v>PINI</v>
          </cell>
        </row>
        <row r="3732">
          <cell r="B3732" t="str">
            <v>19.104.001203.SER</v>
          </cell>
          <cell r="C3732" t="str">
            <v>Grelha para insuflação de ar com dupla deflexão e registro, 35 x 20 cm</v>
          </cell>
          <cell r="D3732" t="str">
            <v>un</v>
          </cell>
          <cell r="E3732">
            <v>50.54</v>
          </cell>
          <cell r="F3732">
            <v>112.79</v>
          </cell>
          <cell r="G3732">
            <v>163.33000000000001</v>
          </cell>
          <cell r="H3732" t="str">
            <v>PINI</v>
          </cell>
        </row>
        <row r="3733">
          <cell r="B3733" t="str">
            <v>19.104.001204.SER</v>
          </cell>
          <cell r="C3733" t="str">
            <v>Grelha para insuflação de ar com dupla deflexão e registro, 40 x 15 cm</v>
          </cell>
          <cell r="D3733" t="str">
            <v>un</v>
          </cell>
          <cell r="E3733">
            <v>48.01</v>
          </cell>
          <cell r="F3733">
            <v>112.79</v>
          </cell>
          <cell r="G3733">
            <v>160.80000000000001</v>
          </cell>
          <cell r="H3733" t="str">
            <v>PINI</v>
          </cell>
        </row>
        <row r="3734">
          <cell r="B3734" t="str">
            <v>19.104.001205.SER</v>
          </cell>
          <cell r="C3734" t="str">
            <v>Grelha para insuflação de ar com dupla deflexão e registro, 40 x 20 cm</v>
          </cell>
          <cell r="D3734" t="str">
            <v>un</v>
          </cell>
          <cell r="E3734">
            <v>54.75</v>
          </cell>
          <cell r="F3734">
            <v>112.79</v>
          </cell>
          <cell r="G3734">
            <v>167.54</v>
          </cell>
          <cell r="H3734" t="str">
            <v>PINI</v>
          </cell>
        </row>
        <row r="3735">
          <cell r="B3735" t="str">
            <v>19.104.001206.SER</v>
          </cell>
          <cell r="C3735" t="str">
            <v>Grelha para insuflação de ar com dupla deflexão e registro, 40 x 30 cm</v>
          </cell>
          <cell r="D3735" t="str">
            <v>un</v>
          </cell>
          <cell r="E3735">
            <v>69.91</v>
          </cell>
          <cell r="F3735">
            <v>112.79</v>
          </cell>
          <cell r="G3735">
            <v>182.7</v>
          </cell>
          <cell r="H3735" t="str">
            <v>PINI</v>
          </cell>
        </row>
        <row r="3736">
          <cell r="B3736" t="str">
            <v>19.104.001207.SER</v>
          </cell>
          <cell r="C3736" t="str">
            <v>Grelha para insuflação de ar com dupla deflexão e registro, 50 x 30 cm</v>
          </cell>
          <cell r="D3736" t="str">
            <v>un</v>
          </cell>
          <cell r="E3736">
            <v>75.8</v>
          </cell>
          <cell r="F3736">
            <v>112.79</v>
          </cell>
          <cell r="G3736">
            <v>188.59</v>
          </cell>
          <cell r="H3736" t="str">
            <v>PINI</v>
          </cell>
        </row>
        <row r="3737">
          <cell r="B3737" t="str">
            <v>19.104.001208.SER</v>
          </cell>
          <cell r="C3737" t="str">
            <v>Grelha para insuflação de ar com dupla deflexão e registro, 50 x 40 cm</v>
          </cell>
          <cell r="D3737" t="str">
            <v>un</v>
          </cell>
          <cell r="E3737">
            <v>92.65</v>
          </cell>
          <cell r="F3737">
            <v>112.79</v>
          </cell>
          <cell r="G3737">
            <v>205.44</v>
          </cell>
          <cell r="H3737" t="str">
            <v>PINI</v>
          </cell>
        </row>
        <row r="3738">
          <cell r="B3738" t="str">
            <v>19.104.001209.SER</v>
          </cell>
          <cell r="C3738" t="str">
            <v>Grelha para insuflação de ar com dupla deflexão e registro, 60 x 30 cm</v>
          </cell>
          <cell r="D3738" t="str">
            <v>un</v>
          </cell>
          <cell r="E3738">
            <v>85.91</v>
          </cell>
          <cell r="F3738">
            <v>140.83000000000001</v>
          </cell>
          <cell r="G3738">
            <v>226.74</v>
          </cell>
          <cell r="H3738" t="str">
            <v>PINI</v>
          </cell>
        </row>
        <row r="3739">
          <cell r="B3739" t="str">
            <v>19.104.001210.SER</v>
          </cell>
          <cell r="C3739" t="str">
            <v>Grelha para insuflação de ar com dupla deflexão e registro, 60 x 40 cm</v>
          </cell>
          <cell r="D3739" t="str">
            <v>un</v>
          </cell>
          <cell r="E3739">
            <v>102.76</v>
          </cell>
          <cell r="F3739">
            <v>140.83000000000001</v>
          </cell>
          <cell r="G3739">
            <v>243.59</v>
          </cell>
          <cell r="H3739" t="str">
            <v>PINI</v>
          </cell>
        </row>
        <row r="3740">
          <cell r="B3740" t="str">
            <v>19.104.001211.SER</v>
          </cell>
          <cell r="C3740" t="str">
            <v>Grelha para insuflação de ar com dupla deflexão e registro, 70 x 30 cm</v>
          </cell>
          <cell r="D3740" t="str">
            <v>un</v>
          </cell>
          <cell r="E3740">
            <v>89.28</v>
          </cell>
          <cell r="F3740">
            <v>140.83000000000001</v>
          </cell>
          <cell r="G3740">
            <v>230.11</v>
          </cell>
          <cell r="H3740" t="str">
            <v>PINI</v>
          </cell>
        </row>
        <row r="3741">
          <cell r="B3741" t="str">
            <v>19.104.001212.SER</v>
          </cell>
          <cell r="C3741" t="str">
            <v>Grelha para insuflação de ar com dupla deflexão e registro, 70 x 40 cm</v>
          </cell>
          <cell r="D3741" t="str">
            <v>un</v>
          </cell>
          <cell r="E3741">
            <v>110.34</v>
          </cell>
          <cell r="F3741">
            <v>140.83000000000001</v>
          </cell>
          <cell r="G3741">
            <v>251.17</v>
          </cell>
          <cell r="H3741" t="str">
            <v>PINI</v>
          </cell>
        </row>
        <row r="3742">
          <cell r="B3742" t="str">
            <v>19.104.001213.SER</v>
          </cell>
          <cell r="C3742" t="str">
            <v>Grelha para insuflação de ar com dupla deflexão e registro, 80 x 40 cm</v>
          </cell>
          <cell r="D3742" t="str">
            <v>un</v>
          </cell>
          <cell r="E3742">
            <v>119.6</v>
          </cell>
          <cell r="F3742">
            <v>140.83000000000001</v>
          </cell>
          <cell r="G3742">
            <v>260.43</v>
          </cell>
          <cell r="H3742" t="str">
            <v>PINI</v>
          </cell>
        </row>
        <row r="3743">
          <cell r="B3743" t="str">
            <v>19.104.001300.SER</v>
          </cell>
          <cell r="C3743" t="str">
            <v>Grelha para insuflação de ar com dupla deflexão e registro, 100 x 20 cm</v>
          </cell>
          <cell r="D3743" t="str">
            <v>un</v>
          </cell>
          <cell r="E3743">
            <v>98.54</v>
          </cell>
          <cell r="F3743">
            <v>170.8</v>
          </cell>
          <cell r="G3743">
            <v>269.33999999999997</v>
          </cell>
          <cell r="H3743" t="str">
            <v>PINI</v>
          </cell>
        </row>
        <row r="3744">
          <cell r="B3744" t="str">
            <v>19.104.001301.SER</v>
          </cell>
          <cell r="C3744" t="str">
            <v>Grelha para insuflação de ar com dupla deflexão e registro, 100 x 30 cm</v>
          </cell>
          <cell r="D3744" t="str">
            <v>un</v>
          </cell>
          <cell r="E3744">
            <v>117.92</v>
          </cell>
          <cell r="F3744">
            <v>170.8</v>
          </cell>
          <cell r="G3744">
            <v>288.72000000000003</v>
          </cell>
          <cell r="H3744" t="str">
            <v>PINI</v>
          </cell>
        </row>
        <row r="3745">
          <cell r="B3745" t="str">
            <v>19.104.001302.SER</v>
          </cell>
          <cell r="C3745" t="str">
            <v>Grelha para insuflação de ar com dupla deflexão e registro, 100 x 40 cm</v>
          </cell>
          <cell r="D3745" t="str">
            <v>un</v>
          </cell>
          <cell r="E3745">
            <v>138.97</v>
          </cell>
          <cell r="F3745">
            <v>170.8</v>
          </cell>
          <cell r="G3745">
            <v>309.77</v>
          </cell>
          <cell r="H3745" t="str">
            <v>PINI</v>
          </cell>
        </row>
        <row r="3746">
          <cell r="B3746" t="str">
            <v>19.104.001303.SER</v>
          </cell>
          <cell r="C3746" t="str">
            <v>Grelha para insuflação de ar com dupla deflexão e registro, 120 x 25 cm</v>
          </cell>
          <cell r="D3746" t="str">
            <v>un</v>
          </cell>
          <cell r="E3746">
            <v>122.13</v>
          </cell>
          <cell r="F3746">
            <v>170.8</v>
          </cell>
          <cell r="G3746">
            <v>292.93</v>
          </cell>
          <cell r="H3746" t="str">
            <v>PINI</v>
          </cell>
        </row>
        <row r="3747">
          <cell r="B3747" t="str">
            <v>19.104.001304.SER</v>
          </cell>
          <cell r="C3747" t="str">
            <v>Grelha para insuflação de ar com dupla deflexão e registro, 120 x 30 cm</v>
          </cell>
          <cell r="D3747" t="str">
            <v>un</v>
          </cell>
          <cell r="E3747">
            <v>133.08000000000001</v>
          </cell>
          <cell r="F3747">
            <v>170.8</v>
          </cell>
          <cell r="G3747">
            <v>303.88</v>
          </cell>
          <cell r="H3747" t="str">
            <v>PINI</v>
          </cell>
        </row>
        <row r="3748">
          <cell r="B3748" t="str">
            <v>19.104.001305.SER</v>
          </cell>
          <cell r="C3748" t="str">
            <v>Grelha para insuflação de ar com dupla deflexão e registro, 120 x 40 cm</v>
          </cell>
          <cell r="D3748" t="str">
            <v>un</v>
          </cell>
          <cell r="E3748">
            <v>156.66</v>
          </cell>
          <cell r="F3748">
            <v>170.8</v>
          </cell>
          <cell r="G3748">
            <v>327.45999999999998</v>
          </cell>
          <cell r="H3748" t="str">
            <v>PINI</v>
          </cell>
        </row>
        <row r="3749">
          <cell r="B3749" t="str">
            <v>19.104.001306.SER</v>
          </cell>
          <cell r="C3749" t="str">
            <v>Grelha para insuflação de ar com dupla deflexão e registro, 130 x 30 cm</v>
          </cell>
          <cell r="D3749" t="str">
            <v>un</v>
          </cell>
          <cell r="E3749">
            <v>152.44999999999999</v>
          </cell>
          <cell r="F3749">
            <v>170.8</v>
          </cell>
          <cell r="G3749">
            <v>323.25</v>
          </cell>
          <cell r="H3749" t="str">
            <v>PINI</v>
          </cell>
        </row>
        <row r="3750">
          <cell r="B3750" t="str">
            <v>19.104.001307.SER</v>
          </cell>
          <cell r="C3750" t="str">
            <v>Grelha para insuflação de ar com dupla deflexão e registro, 130 x 40 cm</v>
          </cell>
          <cell r="D3750" t="str">
            <v>un</v>
          </cell>
          <cell r="E3750">
            <v>179.4</v>
          </cell>
          <cell r="F3750">
            <v>170.8</v>
          </cell>
          <cell r="G3750">
            <v>350.2</v>
          </cell>
          <cell r="H3750" t="str">
            <v>PINI</v>
          </cell>
        </row>
        <row r="3751">
          <cell r="B3751" t="str">
            <v>19.104.001308.SER</v>
          </cell>
          <cell r="C3751" t="str">
            <v>Grelha para insuflação de ar com dupla deflexão e registro, 140 x 30 cm</v>
          </cell>
          <cell r="D3751" t="str">
            <v>un</v>
          </cell>
          <cell r="E3751">
            <v>165.08</v>
          </cell>
          <cell r="F3751">
            <v>170.8</v>
          </cell>
          <cell r="G3751">
            <v>335.88</v>
          </cell>
          <cell r="H3751" t="str">
            <v>PINI</v>
          </cell>
        </row>
        <row r="3752">
          <cell r="B3752" t="str">
            <v>19.104.001309.SER</v>
          </cell>
          <cell r="C3752" t="str">
            <v>Grelha para insuflação de ar com dupla deflexão e registro, 140 x 40 cm</v>
          </cell>
          <cell r="D3752" t="str">
            <v>un</v>
          </cell>
          <cell r="E3752">
            <v>194.56</v>
          </cell>
          <cell r="F3752">
            <v>170.8</v>
          </cell>
          <cell r="G3752">
            <v>365.36</v>
          </cell>
          <cell r="H3752" t="str">
            <v>PINI</v>
          </cell>
        </row>
        <row r="3753">
          <cell r="B3753">
            <v>0</v>
          </cell>
          <cell r="C3753">
            <v>0</v>
          </cell>
          <cell r="D3753">
            <v>0</v>
          </cell>
          <cell r="E3753">
            <v>0</v>
          </cell>
          <cell r="F3753">
            <v>0</v>
          </cell>
          <cell r="G3753">
            <v>0</v>
          </cell>
          <cell r="H3753" t="str">
            <v>PINI</v>
          </cell>
        </row>
        <row r="3754">
          <cell r="B3754" t="str">
            <v>19.105</v>
          </cell>
          <cell r="C3754" t="str">
            <v>Rede frigorígena</v>
          </cell>
          <cell r="D3754">
            <v>0</v>
          </cell>
          <cell r="E3754">
            <v>0</v>
          </cell>
          <cell r="F3754">
            <v>0</v>
          </cell>
          <cell r="G3754">
            <v>0</v>
          </cell>
          <cell r="H3754" t="str">
            <v>PINI</v>
          </cell>
        </row>
        <row r="3755">
          <cell r="B3755" t="str">
            <v>19.105.001500.SER</v>
          </cell>
          <cell r="C3755" t="str">
            <v>Tubo de cobre com isolamento térmico - Ø 1/4"</v>
          </cell>
          <cell r="D3755" t="str">
            <v>m</v>
          </cell>
          <cell r="E3755">
            <v>16.899999999999999</v>
          </cell>
          <cell r="F3755">
            <v>3.11</v>
          </cell>
          <cell r="G3755">
            <v>20.010000000000002</v>
          </cell>
          <cell r="H3755" t="str">
            <v>PINI</v>
          </cell>
        </row>
        <row r="3756">
          <cell r="B3756" t="str">
            <v>19.105.001501.SER</v>
          </cell>
          <cell r="C3756" t="str">
            <v>Tubo de cobre com isolamento térmico Ø 3/8"</v>
          </cell>
          <cell r="D3756" t="str">
            <v>m</v>
          </cell>
          <cell r="E3756">
            <v>24.61</v>
          </cell>
          <cell r="F3756">
            <v>3.73</v>
          </cell>
          <cell r="G3756">
            <v>28.34</v>
          </cell>
          <cell r="H3756" t="str">
            <v>PINI</v>
          </cell>
        </row>
        <row r="3757">
          <cell r="B3757" t="str">
            <v>19.105.001502.SER</v>
          </cell>
          <cell r="C3757" t="str">
            <v>Tubo de cobre com isolamento térmico - Ø 1/2"</v>
          </cell>
          <cell r="D3757" t="str">
            <v>m</v>
          </cell>
          <cell r="E3757">
            <v>30.18</v>
          </cell>
          <cell r="F3757">
            <v>4.32</v>
          </cell>
          <cell r="G3757">
            <v>34.51</v>
          </cell>
          <cell r="H3757" t="str">
            <v>PINI</v>
          </cell>
        </row>
        <row r="3758">
          <cell r="B3758" t="str">
            <v>19.105.001503.SER</v>
          </cell>
          <cell r="C3758" t="str">
            <v>Tubo de cobre com isolamento térmico Ø 5/8"</v>
          </cell>
          <cell r="D3758" t="str">
            <v>m</v>
          </cell>
          <cell r="E3758">
            <v>37.86</v>
          </cell>
          <cell r="F3758">
            <v>4.67</v>
          </cell>
          <cell r="G3758">
            <v>42.53</v>
          </cell>
          <cell r="H3758" t="str">
            <v>PINI</v>
          </cell>
        </row>
        <row r="3759">
          <cell r="B3759" t="str">
            <v>19.105.001504.SER</v>
          </cell>
          <cell r="C3759" t="str">
            <v>Tubo de cobre com isolamento térmico Ø 3/4"</v>
          </cell>
          <cell r="D3759" t="str">
            <v>m</v>
          </cell>
          <cell r="E3759">
            <v>45.72</v>
          </cell>
          <cell r="F3759">
            <v>4.79</v>
          </cell>
          <cell r="G3759">
            <v>50.51</v>
          </cell>
          <cell r="H3759" t="str">
            <v>PINI</v>
          </cell>
        </row>
        <row r="3760">
          <cell r="B3760" t="str">
            <v>19.105.001505.SER</v>
          </cell>
          <cell r="C3760" t="str">
            <v>Tubo de cobre com isolamento térmico - Ø 7/8"</v>
          </cell>
          <cell r="D3760" t="str">
            <v>m</v>
          </cell>
          <cell r="E3760">
            <v>60.01</v>
          </cell>
          <cell r="F3760">
            <v>5.13</v>
          </cell>
          <cell r="G3760">
            <v>65.14</v>
          </cell>
          <cell r="H3760" t="str">
            <v>PINI</v>
          </cell>
        </row>
        <row r="3761">
          <cell r="B3761" t="str">
            <v>19.105.001506.SER</v>
          </cell>
          <cell r="C3761" t="str">
            <v>Tubo de cobre com isolamento térmico Ø 1 1/8"</v>
          </cell>
          <cell r="D3761" t="str">
            <v>m</v>
          </cell>
          <cell r="E3761">
            <v>75.760000000000005</v>
          </cell>
          <cell r="F3761">
            <v>5.47</v>
          </cell>
          <cell r="G3761">
            <v>81.23</v>
          </cell>
          <cell r="H3761" t="str">
            <v>PINI</v>
          </cell>
        </row>
        <row r="3762">
          <cell r="B3762" t="str">
            <v>19.105.001507.SER</v>
          </cell>
          <cell r="C3762" t="str">
            <v>Tubo de cobre com isolamento térmico - Ø 1 3/8"</v>
          </cell>
          <cell r="D3762" t="str">
            <v>m</v>
          </cell>
          <cell r="E3762">
            <v>93.13</v>
          </cell>
          <cell r="F3762">
            <v>6.16</v>
          </cell>
          <cell r="G3762">
            <v>99.29</v>
          </cell>
          <cell r="H3762" t="str">
            <v>PINI</v>
          </cell>
        </row>
        <row r="3763">
          <cell r="B3763" t="str">
            <v>19.105.001508.SER</v>
          </cell>
          <cell r="C3763" t="str">
            <v>Tubo de cobre com isolamento térmico - Ø 1 5/8"</v>
          </cell>
          <cell r="D3763" t="str">
            <v>m</v>
          </cell>
          <cell r="E3763">
            <v>111.47</v>
          </cell>
          <cell r="F3763">
            <v>6.53</v>
          </cell>
          <cell r="G3763">
            <v>118.01</v>
          </cell>
          <cell r="H3763" t="str">
            <v>PINI</v>
          </cell>
        </row>
        <row r="3764">
          <cell r="B3764" t="str">
            <v>19.105.001520.SER</v>
          </cell>
          <cell r="C3764" t="str">
            <v>Emenda de tubos e conexões de cobre por processo de solda - Ø 1/4" até 1/2"</v>
          </cell>
          <cell r="D3764" t="str">
            <v>un</v>
          </cell>
          <cell r="E3764">
            <v>8.2899999999999991</v>
          </cell>
          <cell r="F3764">
            <v>3.57</v>
          </cell>
          <cell r="G3764">
            <v>11.85</v>
          </cell>
          <cell r="H3764" t="str">
            <v>PINI</v>
          </cell>
        </row>
        <row r="3765">
          <cell r="B3765" t="str">
            <v>19.105.001522.SER</v>
          </cell>
          <cell r="C3765" t="str">
            <v>Emenda de tubos e conexões de cobre por processo de solda - Ø 5/8" até 7/8"</v>
          </cell>
          <cell r="D3765" t="str">
            <v>un</v>
          </cell>
          <cell r="E3765">
            <v>14.5</v>
          </cell>
          <cell r="F3765">
            <v>4.99</v>
          </cell>
          <cell r="G3765">
            <v>19.5</v>
          </cell>
          <cell r="H3765" t="str">
            <v>PINI</v>
          </cell>
        </row>
        <row r="3766">
          <cell r="B3766" t="str">
            <v>19.105.001524.SER</v>
          </cell>
          <cell r="C3766" t="str">
            <v>Emenda de tubos e conexões de cobre por processo de solda - Ø 1 1/8" até 1 5/8"</v>
          </cell>
          <cell r="D3766" t="str">
            <v>un</v>
          </cell>
          <cell r="E3766">
            <v>26.93</v>
          </cell>
          <cell r="F3766">
            <v>5.88</v>
          </cell>
          <cell r="G3766">
            <v>32.82</v>
          </cell>
          <cell r="H3766" t="str">
            <v>PINI</v>
          </cell>
        </row>
        <row r="3767">
          <cell r="B3767" t="str">
            <v>19.105.001600.SER</v>
          </cell>
          <cell r="C3767" t="str">
            <v>Gás refrigerante R410</v>
          </cell>
          <cell r="D3767" t="str">
            <v>kg</v>
          </cell>
          <cell r="E3767">
            <v>307.39</v>
          </cell>
          <cell r="F3767">
            <v>7.78</v>
          </cell>
          <cell r="G3767">
            <v>315.16000000000003</v>
          </cell>
          <cell r="H3767" t="str">
            <v>PINI</v>
          </cell>
        </row>
        <row r="3768">
          <cell r="B3768" t="str">
            <v>19.105.001601.SER</v>
          </cell>
          <cell r="C3768" t="str">
            <v>Gás refrigerante R407</v>
          </cell>
          <cell r="D3768" t="str">
            <v>kg</v>
          </cell>
          <cell r="E3768">
            <v>307.39</v>
          </cell>
          <cell r="F3768">
            <v>7.78</v>
          </cell>
          <cell r="G3768">
            <v>315.16000000000003</v>
          </cell>
          <cell r="H3768" t="str">
            <v>PINI</v>
          </cell>
        </row>
        <row r="3769">
          <cell r="B3769" t="str">
            <v>19.105.001602.SER</v>
          </cell>
          <cell r="C3769" t="str">
            <v>Gás refrigerante R22</v>
          </cell>
          <cell r="D3769" t="str">
            <v>kg</v>
          </cell>
          <cell r="E3769">
            <v>68.61</v>
          </cell>
          <cell r="F3769">
            <v>7.78</v>
          </cell>
          <cell r="G3769">
            <v>76.38</v>
          </cell>
          <cell r="H3769" t="str">
            <v>PINI</v>
          </cell>
        </row>
        <row r="3770">
          <cell r="B3770">
            <v>0</v>
          </cell>
          <cell r="C3770">
            <v>0</v>
          </cell>
          <cell r="D3770">
            <v>0</v>
          </cell>
          <cell r="E3770">
            <v>0</v>
          </cell>
          <cell r="F3770">
            <v>0</v>
          </cell>
          <cell r="G3770">
            <v>0</v>
          </cell>
          <cell r="H3770" t="str">
            <v>PINI</v>
          </cell>
        </row>
        <row r="3771">
          <cell r="B3771" t="str">
            <v>20</v>
          </cell>
          <cell r="C3771" t="str">
            <v>20. Revestimentos de superfícies</v>
          </cell>
          <cell r="D3771">
            <v>0</v>
          </cell>
          <cell r="E3771">
            <v>0</v>
          </cell>
          <cell r="F3771">
            <v>0</v>
          </cell>
          <cell r="G3771">
            <v>0</v>
          </cell>
          <cell r="H3771" t="str">
            <v>PINI</v>
          </cell>
        </row>
        <row r="3772">
          <cell r="B3772">
            <v>0</v>
          </cell>
          <cell r="C3772">
            <v>0</v>
          </cell>
          <cell r="D3772">
            <v>0</v>
          </cell>
          <cell r="E3772">
            <v>0</v>
          </cell>
          <cell r="F3772">
            <v>0</v>
          </cell>
          <cell r="G3772">
            <v>0</v>
          </cell>
          <cell r="H3772" t="str">
            <v>PINI</v>
          </cell>
        </row>
        <row r="3773">
          <cell r="B3773" t="str">
            <v>20.101</v>
          </cell>
          <cell r="C3773" t="str">
            <v>Chapisco</v>
          </cell>
          <cell r="D3773">
            <v>0</v>
          </cell>
          <cell r="E3773">
            <v>0</v>
          </cell>
          <cell r="F3773">
            <v>0</v>
          </cell>
          <cell r="G3773">
            <v>0</v>
          </cell>
          <cell r="H3773" t="str">
            <v>PINI</v>
          </cell>
        </row>
        <row r="3774">
          <cell r="B3774" t="str">
            <v>20.101.000010.SER</v>
          </cell>
          <cell r="C3774" t="str">
            <v>Chapisco para parede interna ou externa com argamassa de cimento e areia traço 1:3</v>
          </cell>
          <cell r="D3774" t="str">
            <v>m²</v>
          </cell>
          <cell r="E3774">
            <v>3.26</v>
          </cell>
          <cell r="F3774">
            <v>3.77</v>
          </cell>
          <cell r="G3774">
            <v>7.03</v>
          </cell>
          <cell r="H3774" t="str">
            <v>PINI</v>
          </cell>
        </row>
        <row r="3775">
          <cell r="B3775" t="str">
            <v>20.101.000011.SER</v>
          </cell>
          <cell r="C3775" t="str">
            <v>Chapisco para parede interna ou externa com argamassa de cimento e pedrisco traço 1:4</v>
          </cell>
          <cell r="D3775" t="str">
            <v>m²</v>
          </cell>
          <cell r="E3775">
            <v>4.1399999999999997</v>
          </cell>
          <cell r="F3775">
            <v>6.96</v>
          </cell>
          <cell r="G3775">
            <v>11.11</v>
          </cell>
          <cell r="H3775" t="str">
            <v>PINI</v>
          </cell>
        </row>
        <row r="3776">
          <cell r="B3776" t="str">
            <v>20.101.000012.SER</v>
          </cell>
          <cell r="C3776" t="str">
            <v>Chapisco rolado com mistura de cimento, areia e adesivo a base acrílica, traço 1:3</v>
          </cell>
          <cell r="D3776" t="str">
            <v>m²</v>
          </cell>
          <cell r="E3776">
            <v>7.09</v>
          </cell>
          <cell r="F3776">
            <v>6.89</v>
          </cell>
          <cell r="G3776">
            <v>13.97</v>
          </cell>
          <cell r="H3776" t="str">
            <v>PINI</v>
          </cell>
        </row>
        <row r="3777">
          <cell r="B3777" t="str">
            <v>20.101.000013.SER</v>
          </cell>
          <cell r="C3777" t="str">
            <v>Chapisco para parede interna com argamassa de cimento e areia traço 1:3 - com mão de obra empreitada</v>
          </cell>
          <cell r="D3777" t="str">
            <v>m²</v>
          </cell>
          <cell r="E3777">
            <v>7.29</v>
          </cell>
          <cell r="F3777">
            <v>0.66</v>
          </cell>
          <cell r="G3777">
            <v>7.95</v>
          </cell>
          <cell r="H3777" t="str">
            <v>PINI</v>
          </cell>
        </row>
        <row r="3778">
          <cell r="B3778" t="str">
            <v>20.101.000014.SER</v>
          </cell>
          <cell r="C3778" t="str">
            <v>Chapisco para parede externa com argamassa de cimento e pedrisco traço 1:4 - com mão de obra empreitada</v>
          </cell>
          <cell r="D3778" t="str">
            <v>m²</v>
          </cell>
          <cell r="E3778">
            <v>8.17</v>
          </cell>
          <cell r="F3778">
            <v>0.74</v>
          </cell>
          <cell r="G3778">
            <v>8.92</v>
          </cell>
          <cell r="H3778" t="str">
            <v>PINI</v>
          </cell>
        </row>
        <row r="3779">
          <cell r="B3779" t="str">
            <v>20.101.000015.SER</v>
          </cell>
          <cell r="C3779" t="str">
            <v>Chapisco para parede externa com argamassa de cimento e areia traço 1:3 - com mão de obra empreitada</v>
          </cell>
          <cell r="D3779" t="str">
            <v>m²</v>
          </cell>
          <cell r="E3779">
            <v>7.29</v>
          </cell>
          <cell r="F3779">
            <v>0.66</v>
          </cell>
          <cell r="G3779">
            <v>7.95</v>
          </cell>
          <cell r="H3779" t="str">
            <v>PINI</v>
          </cell>
        </row>
        <row r="3780">
          <cell r="B3780" t="str">
            <v>20.101.000016.SER</v>
          </cell>
          <cell r="C3780" t="str">
            <v>Chapisco em teto com argamassa de cimento e areia traço 1:3, com adição de adesivo a base de resina sintética - com mão de obra empreitada</v>
          </cell>
          <cell r="D3780" t="str">
            <v>m²</v>
          </cell>
          <cell r="E3780">
            <v>14.77</v>
          </cell>
          <cell r="F3780">
            <v>0.66</v>
          </cell>
          <cell r="G3780">
            <v>15.44</v>
          </cell>
          <cell r="H3780" t="str">
            <v>PINI</v>
          </cell>
        </row>
        <row r="3781">
          <cell r="B3781" t="str">
            <v>20.101.000017.SER</v>
          </cell>
          <cell r="C3781" t="str">
            <v>Chapisco em teto de concreto com argamassa pré-fabricada adesiva de cimento colante - com mão de obra empreitada</v>
          </cell>
          <cell r="D3781" t="str">
            <v>m²</v>
          </cell>
          <cell r="E3781">
            <v>14.42</v>
          </cell>
          <cell r="F3781">
            <v>0</v>
          </cell>
          <cell r="G3781">
            <v>14.42</v>
          </cell>
          <cell r="H3781" t="str">
            <v>PINI</v>
          </cell>
        </row>
        <row r="3782">
          <cell r="B3782" t="str">
            <v>20.101.000018.SER</v>
          </cell>
          <cell r="C3782" t="str">
            <v>Chapisco em teto com argamassa de cimento e areia traço 1:3, com adição de adesivo a base de resina sintética</v>
          </cell>
          <cell r="D3782" t="str">
            <v>m²</v>
          </cell>
          <cell r="E3782">
            <v>9.6300000000000008</v>
          </cell>
          <cell r="F3782">
            <v>8.44</v>
          </cell>
          <cell r="G3782">
            <v>18.07</v>
          </cell>
          <cell r="H3782" t="str">
            <v>PINI</v>
          </cell>
        </row>
        <row r="3783">
          <cell r="B3783" t="str">
            <v>20.101.000019.SER</v>
          </cell>
          <cell r="C3783" t="str">
            <v>Chapisco em teto de concreto com argamassa pré-fabricada adesiva de cimento colante</v>
          </cell>
          <cell r="D3783" t="str">
            <v>m²</v>
          </cell>
          <cell r="E3783">
            <v>9.2799999999999994</v>
          </cell>
          <cell r="F3783">
            <v>4.67</v>
          </cell>
          <cell r="G3783">
            <v>13.95</v>
          </cell>
          <cell r="H3783" t="str">
            <v>PINI</v>
          </cell>
        </row>
        <row r="3784">
          <cell r="B3784">
            <v>0</v>
          </cell>
          <cell r="C3784">
            <v>0</v>
          </cell>
          <cell r="D3784">
            <v>0</v>
          </cell>
          <cell r="E3784">
            <v>0</v>
          </cell>
          <cell r="F3784">
            <v>0</v>
          </cell>
          <cell r="G3784">
            <v>0</v>
          </cell>
          <cell r="H3784" t="str">
            <v>PINI</v>
          </cell>
        </row>
        <row r="3785">
          <cell r="B3785" t="str">
            <v>20.102</v>
          </cell>
          <cell r="C3785" t="str">
            <v>Emboço</v>
          </cell>
          <cell r="D3785">
            <v>0</v>
          </cell>
          <cell r="E3785">
            <v>0</v>
          </cell>
          <cell r="F3785">
            <v>0</v>
          </cell>
          <cell r="G3785">
            <v>0</v>
          </cell>
          <cell r="H3785" t="str">
            <v>PINI</v>
          </cell>
        </row>
        <row r="3786">
          <cell r="B3786" t="str">
            <v>20.102.000010.SER</v>
          </cell>
          <cell r="C3786" t="str">
            <v>Emboço para parede interna # 3 cm com argamassa de cal hidratada e areia traço 1:3</v>
          </cell>
          <cell r="D3786" t="str">
            <v>m²</v>
          </cell>
          <cell r="E3786">
            <v>17.559999999999999</v>
          </cell>
          <cell r="F3786">
            <v>17.86</v>
          </cell>
          <cell r="G3786">
            <v>35.43</v>
          </cell>
          <cell r="H3786" t="str">
            <v>PINI</v>
          </cell>
        </row>
        <row r="3787">
          <cell r="B3787" t="str">
            <v>20.102.000011.SER</v>
          </cell>
          <cell r="C3787" t="str">
            <v>Emboço para parede interna # 3 cm com argamassa de cal hidratada e areia traço 1:4,5, com betoneira</v>
          </cell>
          <cell r="D3787" t="str">
            <v>m²</v>
          </cell>
          <cell r="E3787">
            <v>14.94</v>
          </cell>
          <cell r="F3787">
            <v>16.72</v>
          </cell>
          <cell r="G3787">
            <v>31.66</v>
          </cell>
          <cell r="H3787" t="str">
            <v>PINI</v>
          </cell>
        </row>
        <row r="3788">
          <cell r="B3788" t="str">
            <v>20.102.000012.SER</v>
          </cell>
          <cell r="C3788" t="str">
            <v>Emboço para parede interna # 3 cm com argamassa mista de cal hidratada e areia traço 1:4, com adição de 130 kg de cimento</v>
          </cell>
          <cell r="D3788" t="str">
            <v>m²</v>
          </cell>
          <cell r="E3788">
            <v>16.54</v>
          </cell>
          <cell r="F3788">
            <v>18.32</v>
          </cell>
          <cell r="G3788">
            <v>34.86</v>
          </cell>
          <cell r="H3788" t="str">
            <v>PINI</v>
          </cell>
        </row>
        <row r="3789">
          <cell r="B3789" t="str">
            <v>20.102.000013.SER</v>
          </cell>
          <cell r="C3789" t="str">
            <v>Emboço para parede interna # 3 cm com argamassa mista de cimento, cal e areia traço 1:2:11</v>
          </cell>
          <cell r="D3789" t="str">
            <v>m²</v>
          </cell>
          <cell r="E3789">
            <v>16.7</v>
          </cell>
          <cell r="F3789">
            <v>17.2</v>
          </cell>
          <cell r="G3789">
            <v>33.9</v>
          </cell>
          <cell r="H3789" t="str">
            <v>PINI</v>
          </cell>
        </row>
        <row r="3790">
          <cell r="B3790" t="str">
            <v>20.102.000014.SER</v>
          </cell>
          <cell r="C3790" t="str">
            <v>Emboço para parede interna # 3 cm com argamassa de cimento e areia traço 1:4</v>
          </cell>
          <cell r="D3790" t="str">
            <v>m²</v>
          </cell>
          <cell r="E3790">
            <v>17.059999999999999</v>
          </cell>
          <cell r="F3790">
            <v>18.66</v>
          </cell>
          <cell r="G3790">
            <v>35.72</v>
          </cell>
          <cell r="H3790" t="str">
            <v>PINI</v>
          </cell>
        </row>
        <row r="3791">
          <cell r="B3791" t="str">
            <v>20.102.000015.SER</v>
          </cell>
          <cell r="C3791" t="str">
            <v>Emboço para parede interna # 3 cm com argamassa de cimento e areia traço 1:5</v>
          </cell>
          <cell r="D3791" t="str">
            <v>m²</v>
          </cell>
          <cell r="E3791">
            <v>15.58</v>
          </cell>
          <cell r="F3791">
            <v>18.66</v>
          </cell>
          <cell r="G3791">
            <v>34.24</v>
          </cell>
          <cell r="H3791" t="str">
            <v>PINI</v>
          </cell>
        </row>
        <row r="3792">
          <cell r="B3792" t="str">
            <v>20.102.000016.SER</v>
          </cell>
          <cell r="C3792" t="str">
            <v>Emboço para parede interna # 3 cm com argamassa mista de cimento, arenoso e areia traço 1:7:3</v>
          </cell>
          <cell r="D3792" t="str">
            <v>m²</v>
          </cell>
          <cell r="E3792">
            <v>9.3000000000000007</v>
          </cell>
          <cell r="F3792">
            <v>18.66</v>
          </cell>
          <cell r="G3792">
            <v>27.96</v>
          </cell>
          <cell r="H3792" t="str">
            <v>PINI</v>
          </cell>
        </row>
        <row r="3793">
          <cell r="B3793" t="str">
            <v>20.102.000017.SER</v>
          </cell>
          <cell r="C3793" t="str">
            <v>Emboço para parede interna # 3 cm com argamassa mista de cimento, saibro e areia traço 1:1:5,5</v>
          </cell>
          <cell r="D3793" t="str">
            <v>m²</v>
          </cell>
          <cell r="E3793">
            <v>13</v>
          </cell>
          <cell r="F3793">
            <v>18.66</v>
          </cell>
          <cell r="G3793">
            <v>31.66</v>
          </cell>
          <cell r="H3793" t="str">
            <v>PINI</v>
          </cell>
        </row>
        <row r="3794">
          <cell r="B3794" t="str">
            <v>20.102.000018.SER</v>
          </cell>
          <cell r="C3794" t="str">
            <v>Emboço para parede interna # 3 cm com argamassa de cimento e areia traço 1:3</v>
          </cell>
          <cell r="D3794" t="str">
            <v>m²</v>
          </cell>
          <cell r="E3794">
            <v>19.53</v>
          </cell>
          <cell r="F3794">
            <v>18.66</v>
          </cell>
          <cell r="G3794">
            <v>38.19</v>
          </cell>
          <cell r="H3794" t="str">
            <v>PINI</v>
          </cell>
        </row>
        <row r="3795">
          <cell r="B3795" t="str">
            <v>20.102.000019.SER</v>
          </cell>
          <cell r="C3795" t="str">
            <v>Emboço para parede interna # 3 cm com argamassa mista de cimento, saibro e areia traço 1:3:3</v>
          </cell>
          <cell r="D3795" t="str">
            <v>m²</v>
          </cell>
          <cell r="E3795">
            <v>10.23</v>
          </cell>
          <cell r="F3795">
            <v>18.66</v>
          </cell>
          <cell r="G3795">
            <v>28.89</v>
          </cell>
          <cell r="H3795" t="str">
            <v>PINI</v>
          </cell>
        </row>
        <row r="3796">
          <cell r="B3796" t="str">
            <v>20.102.000020.SER</v>
          </cell>
          <cell r="C3796" t="str">
            <v>Emboço para parede interna # 3 cm com argamassa de cal hidratada e areia traço 1:2 - com mão de obra empreitada</v>
          </cell>
          <cell r="D3796" t="str">
            <v>m²</v>
          </cell>
          <cell r="E3796">
            <v>45.04</v>
          </cell>
          <cell r="F3796">
            <v>3.19</v>
          </cell>
          <cell r="G3796">
            <v>48.23</v>
          </cell>
          <cell r="H3796" t="str">
            <v>PINI</v>
          </cell>
        </row>
        <row r="3797">
          <cell r="B3797" t="str">
            <v>20.102.000021.SER</v>
          </cell>
          <cell r="C3797" t="str">
            <v>Emboço para parede interna # 3 cm com argamassa de cal hidratada e areia traço 1:3 - com mão de obra empreitada</v>
          </cell>
          <cell r="D3797" t="str">
            <v>m²</v>
          </cell>
          <cell r="E3797">
            <v>41.05</v>
          </cell>
          <cell r="F3797">
            <v>3.19</v>
          </cell>
          <cell r="G3797">
            <v>44.24</v>
          </cell>
          <cell r="H3797" t="str">
            <v>PINI</v>
          </cell>
        </row>
        <row r="3798">
          <cell r="B3798" t="str">
            <v>20.102.000022.SER</v>
          </cell>
          <cell r="C3798" t="str">
            <v>Emboço para parede interna # 3 cm com argamassa de cal hidratada e areia traço 1:4,5, com betoneira - com mão de obra empreitada</v>
          </cell>
          <cell r="D3798" t="str">
            <v>m²</v>
          </cell>
          <cell r="E3798">
            <v>38.43</v>
          </cell>
          <cell r="F3798">
            <v>2.04</v>
          </cell>
          <cell r="G3798">
            <v>40.47</v>
          </cell>
          <cell r="H3798" t="str">
            <v>PINI</v>
          </cell>
        </row>
        <row r="3799">
          <cell r="B3799" t="str">
            <v>20.102.000023.SER</v>
          </cell>
          <cell r="C3799" t="str">
            <v>Emboço para parede interna # 3 cm com argamassa de cimento e areia traço 1:3 - com mão de obra empreitada</v>
          </cell>
          <cell r="D3799" t="str">
            <v>m²</v>
          </cell>
          <cell r="E3799">
            <v>43.02</v>
          </cell>
          <cell r="F3799">
            <v>3.98</v>
          </cell>
          <cell r="G3799">
            <v>47.01</v>
          </cell>
          <cell r="H3799" t="str">
            <v>PINI</v>
          </cell>
        </row>
        <row r="3800">
          <cell r="B3800" t="str">
            <v>20.102.000024.SER</v>
          </cell>
          <cell r="C3800" t="str">
            <v>Emboço para parede interna # 3 cm com argamassa de cimento e areia traço 1:4 - com mão de obra empreitada</v>
          </cell>
          <cell r="D3800" t="str">
            <v>m²</v>
          </cell>
          <cell r="E3800">
            <v>40.549999999999997</v>
          </cell>
          <cell r="F3800">
            <v>3.98</v>
          </cell>
          <cell r="G3800">
            <v>44.54</v>
          </cell>
          <cell r="H3800" t="str">
            <v>PINI</v>
          </cell>
        </row>
        <row r="3801">
          <cell r="B3801" t="str">
            <v>20.102.000025.SER</v>
          </cell>
          <cell r="C3801" t="str">
            <v>Emboço para parede interna # 3 cm com argamassa de cimento e areia traço 1:5 - com mão de obra empreitada</v>
          </cell>
          <cell r="D3801" t="str">
            <v>m²</v>
          </cell>
          <cell r="E3801">
            <v>39.07</v>
          </cell>
          <cell r="F3801">
            <v>3.98</v>
          </cell>
          <cell r="G3801">
            <v>43.05</v>
          </cell>
          <cell r="H3801" t="str">
            <v>PINI</v>
          </cell>
        </row>
        <row r="3802">
          <cell r="B3802" t="str">
            <v>20.102.000026.SER</v>
          </cell>
          <cell r="C3802" t="str">
            <v>Emboço para parede interna # 3 cm com argamassa mista de cal hidratada e areia traço 1:4, com adição de 130 kg de cimento - com mão de obra empreitada</v>
          </cell>
          <cell r="D3802" t="str">
            <v>m²</v>
          </cell>
          <cell r="E3802">
            <v>40.03</v>
          </cell>
          <cell r="F3802">
            <v>3.64</v>
          </cell>
          <cell r="G3802">
            <v>43.67</v>
          </cell>
          <cell r="H3802" t="str">
            <v>PINI</v>
          </cell>
        </row>
        <row r="3803">
          <cell r="B3803" t="str">
            <v>20.102.000027.SER</v>
          </cell>
          <cell r="C3803" t="str">
            <v>Emboço para parede interna # 3 cm com argamassa mista de cimento, arenoso e areia traço 1:7:3 - com mão de obra empreitada</v>
          </cell>
          <cell r="D3803" t="str">
            <v>m²</v>
          </cell>
          <cell r="E3803">
            <v>32.79</v>
          </cell>
          <cell r="F3803">
            <v>3.98</v>
          </cell>
          <cell r="G3803">
            <v>36.770000000000003</v>
          </cell>
          <cell r="H3803" t="str">
            <v>PINI</v>
          </cell>
        </row>
        <row r="3804">
          <cell r="B3804" t="str">
            <v>20.102.000028.SER</v>
          </cell>
          <cell r="C3804" t="str">
            <v>Emboço para parede interna # 3 cm com argamassa mista de cimento, cal e areia traço 1:2:11 - com mão de obra empreitada</v>
          </cell>
          <cell r="D3804" t="str">
            <v>m²</v>
          </cell>
          <cell r="E3804">
            <v>40.19</v>
          </cell>
          <cell r="F3804">
            <v>2.52</v>
          </cell>
          <cell r="G3804">
            <v>42.72</v>
          </cell>
          <cell r="H3804" t="str">
            <v>PINI</v>
          </cell>
        </row>
        <row r="3805">
          <cell r="B3805" t="str">
            <v>20.102.000029.SER</v>
          </cell>
          <cell r="C3805" t="str">
            <v>Emboço para parede interna # 3 cm com argamassa mista de cimento, cal e areia traço 1:2:8, - com mão de obra empreitada</v>
          </cell>
          <cell r="D3805" t="str">
            <v>m²</v>
          </cell>
          <cell r="E3805">
            <v>42.77</v>
          </cell>
          <cell r="F3805">
            <v>3.98</v>
          </cell>
          <cell r="G3805">
            <v>46.76</v>
          </cell>
          <cell r="H3805" t="str">
            <v>PINI</v>
          </cell>
        </row>
        <row r="3806">
          <cell r="B3806" t="str">
            <v>20.102.000030.SER</v>
          </cell>
          <cell r="C3806" t="str">
            <v>Emboço para parede interna # 3 cm com argamassa mista de cimento, cal e areia traço 1:2:9 - com mão de obra empreitada</v>
          </cell>
          <cell r="D3806" t="str">
            <v>m²</v>
          </cell>
          <cell r="E3806">
            <v>41.71</v>
          </cell>
          <cell r="F3806">
            <v>3.98</v>
          </cell>
          <cell r="G3806">
            <v>45.69</v>
          </cell>
          <cell r="H3806" t="str">
            <v>PINI</v>
          </cell>
        </row>
        <row r="3807">
          <cell r="B3807" t="str">
            <v>20.102.000031.SER</v>
          </cell>
          <cell r="C3807" t="str">
            <v>Emboço para parede interna # 3 cm com argamassa mista de cimento, saibro e areia traço 1:1:5,5 # 20 mm - com mão de obra empreitada</v>
          </cell>
          <cell r="D3807" t="str">
            <v>m²</v>
          </cell>
          <cell r="E3807">
            <v>36.49</v>
          </cell>
          <cell r="F3807">
            <v>3.98</v>
          </cell>
          <cell r="G3807">
            <v>40.47</v>
          </cell>
          <cell r="H3807" t="str">
            <v>PINI</v>
          </cell>
        </row>
        <row r="3808">
          <cell r="B3808" t="str">
            <v>20.102.000032.SER</v>
          </cell>
          <cell r="C3808" t="str">
            <v>Emboço para parede interna # 3 cm com argamassa mista de cimento, saibro e areia traço 1:3:3 - com mão de obra empreitada</v>
          </cell>
          <cell r="D3808" t="str">
            <v>m²</v>
          </cell>
          <cell r="E3808">
            <v>33.72</v>
          </cell>
          <cell r="F3808">
            <v>3.98</v>
          </cell>
          <cell r="G3808">
            <v>37.700000000000003</v>
          </cell>
          <cell r="H3808" t="str">
            <v>PINI</v>
          </cell>
        </row>
        <row r="3809">
          <cell r="B3809" t="str">
            <v>20.102.000033.SER</v>
          </cell>
          <cell r="C3809" t="str">
            <v>Emboço para parede interna # 3 cm com argamassa mista de cimento, cal e areia traço 1:2:8</v>
          </cell>
          <cell r="D3809" t="str">
            <v>m²</v>
          </cell>
          <cell r="E3809">
            <v>19.28</v>
          </cell>
          <cell r="F3809">
            <v>18.66</v>
          </cell>
          <cell r="G3809">
            <v>37.94</v>
          </cell>
          <cell r="H3809" t="str">
            <v>PINI</v>
          </cell>
        </row>
        <row r="3810">
          <cell r="B3810" t="str">
            <v>20.102.000034.SER</v>
          </cell>
          <cell r="C3810" t="str">
            <v>Emboço para parede interna # 3 cm com argamassa mista de cimento, cal e areia traço 1:2:9</v>
          </cell>
          <cell r="D3810" t="str">
            <v>m²</v>
          </cell>
          <cell r="E3810">
            <v>18.22</v>
          </cell>
          <cell r="F3810">
            <v>18.66</v>
          </cell>
          <cell r="G3810">
            <v>36.880000000000003</v>
          </cell>
          <cell r="H3810" t="str">
            <v>PINI</v>
          </cell>
        </row>
        <row r="3811">
          <cell r="B3811" t="str">
            <v>20.102.000035.SER</v>
          </cell>
          <cell r="C3811" t="str">
            <v>Emboço para parede interna # 3 cm com argamassa de cal hidratada e areia traço 1:2</v>
          </cell>
          <cell r="D3811" t="str">
            <v>m²</v>
          </cell>
          <cell r="E3811">
            <v>21.55</v>
          </cell>
          <cell r="F3811">
            <v>17.86</v>
          </cell>
          <cell r="G3811">
            <v>39.42</v>
          </cell>
          <cell r="H3811" t="str">
            <v>PINI</v>
          </cell>
        </row>
        <row r="3812">
          <cell r="B3812" t="str">
            <v>20.102.000036.SER</v>
          </cell>
          <cell r="C3812" t="str">
            <v>Emboço para parede externa # 3 cm com argamassa mista de cimento, cal e areia traço 1:2:6 - com mão de obra empreitada</v>
          </cell>
          <cell r="D3812" t="str">
            <v>m²</v>
          </cell>
          <cell r="E3812">
            <v>49.16</v>
          </cell>
          <cell r="F3812">
            <v>3.98</v>
          </cell>
          <cell r="G3812">
            <v>53.14</v>
          </cell>
          <cell r="H3812" t="str">
            <v>PINI</v>
          </cell>
        </row>
        <row r="3813">
          <cell r="B3813" t="str">
            <v>20.102.000037.SER</v>
          </cell>
          <cell r="C3813" t="str">
            <v>Emboço para parede externa # 3 cm com argamassa mista de cimento, cal e areia traço 1:2:6</v>
          </cell>
          <cell r="D3813" t="str">
            <v>m²</v>
          </cell>
          <cell r="E3813">
            <v>22.52</v>
          </cell>
          <cell r="F3813">
            <v>24.31</v>
          </cell>
          <cell r="G3813">
            <v>46.83</v>
          </cell>
          <cell r="H3813" t="str">
            <v>PINI</v>
          </cell>
        </row>
        <row r="3814">
          <cell r="B3814" t="str">
            <v>20.102.000038.SER</v>
          </cell>
          <cell r="C3814" t="str">
            <v>Emboço em teto # 2 cm com argamassa mista de cimento, cal e areia traço 1:2:9</v>
          </cell>
          <cell r="D3814" t="str">
            <v>m²</v>
          </cell>
          <cell r="E3814">
            <v>12.15</v>
          </cell>
          <cell r="F3814">
            <v>24.43</v>
          </cell>
          <cell r="G3814">
            <v>36.58</v>
          </cell>
          <cell r="H3814" t="str">
            <v>PINI</v>
          </cell>
        </row>
        <row r="3815">
          <cell r="B3815" t="str">
            <v>20.102.000039.SER</v>
          </cell>
          <cell r="C3815" t="str">
            <v>Emboço em teto # 2 cm com argamassa mista de cimento, cal e areia traço 1:2:11</v>
          </cell>
          <cell r="D3815" t="str">
            <v>m²</v>
          </cell>
          <cell r="E3815">
            <v>11.12</v>
          </cell>
          <cell r="F3815">
            <v>24.43</v>
          </cell>
          <cell r="G3815">
            <v>35.549999999999997</v>
          </cell>
          <cell r="H3815" t="str">
            <v>PINI</v>
          </cell>
        </row>
        <row r="3816">
          <cell r="B3816" t="str">
            <v>20.102.000040.SER</v>
          </cell>
          <cell r="C3816" t="str">
            <v>Emboço em teto # 2 cm com argamassa mista de cimento, saibro e areia traço 1:1:5,5</v>
          </cell>
          <cell r="D3816" t="str">
            <v>m²</v>
          </cell>
          <cell r="E3816">
            <v>8.67</v>
          </cell>
          <cell r="F3816">
            <v>24.43</v>
          </cell>
          <cell r="G3816">
            <v>33.1</v>
          </cell>
          <cell r="H3816" t="str">
            <v>PINI</v>
          </cell>
        </row>
        <row r="3817">
          <cell r="B3817" t="str">
            <v>20.102.000041.SER</v>
          </cell>
          <cell r="C3817" t="str">
            <v>Emboço em teto # 2 cm com argamassa mista de cimento, arenoso e areia traço 1:7:3</v>
          </cell>
          <cell r="D3817" t="str">
            <v>m²</v>
          </cell>
          <cell r="E3817">
            <v>6.2</v>
          </cell>
          <cell r="F3817">
            <v>24.43</v>
          </cell>
          <cell r="G3817">
            <v>30.63</v>
          </cell>
          <cell r="H3817" t="str">
            <v>PINI</v>
          </cell>
        </row>
        <row r="3818">
          <cell r="B3818" t="str">
            <v>20.102.000042.SER</v>
          </cell>
          <cell r="C3818" t="str">
            <v>Emboço em teto # 2 cm com argamassa mista de cimento, saibro e areia traço 1:3:3</v>
          </cell>
          <cell r="D3818" t="str">
            <v>m²</v>
          </cell>
          <cell r="E3818">
            <v>6.82</v>
          </cell>
          <cell r="F3818">
            <v>24.43</v>
          </cell>
          <cell r="G3818">
            <v>31.25</v>
          </cell>
          <cell r="H3818" t="str">
            <v>PINI</v>
          </cell>
        </row>
        <row r="3819">
          <cell r="B3819" t="str">
            <v>20.102.000043.SER</v>
          </cell>
          <cell r="C3819" t="str">
            <v>Emboço em teto # 2 cm com argamassa mista de cimento, arenoso e areia traço 1:7:3 - com mão de obra empreitada</v>
          </cell>
          <cell r="D3819" t="str">
            <v>m²</v>
          </cell>
          <cell r="E3819">
            <v>32.840000000000003</v>
          </cell>
          <cell r="F3819">
            <v>2.66</v>
          </cell>
          <cell r="G3819">
            <v>35.5</v>
          </cell>
          <cell r="H3819" t="str">
            <v>PINI</v>
          </cell>
        </row>
        <row r="3820">
          <cell r="B3820" t="str">
            <v>20.102.000044.SER</v>
          </cell>
          <cell r="C3820" t="str">
            <v>Emboço em teto # 2 cm com argamassa mista de cimento, cal e areia traço 1:2:11 - com mão de obra empreitada</v>
          </cell>
          <cell r="D3820" t="str">
            <v>m²</v>
          </cell>
          <cell r="E3820">
            <v>37.76</v>
          </cell>
          <cell r="F3820">
            <v>2.66</v>
          </cell>
          <cell r="G3820">
            <v>40.42</v>
          </cell>
          <cell r="H3820" t="str">
            <v>PINI</v>
          </cell>
        </row>
        <row r="3821">
          <cell r="B3821" t="str">
            <v>20.102.000045.SER</v>
          </cell>
          <cell r="C3821" t="str">
            <v>Emboço em teto # 2 cm com argamassa mista de cimento, cal e areia traço 1:2:9 - com mão de obra empreitada</v>
          </cell>
          <cell r="D3821" t="str">
            <v>m²</v>
          </cell>
          <cell r="E3821">
            <v>38.79</v>
          </cell>
          <cell r="F3821">
            <v>2.66</v>
          </cell>
          <cell r="G3821">
            <v>41.44</v>
          </cell>
          <cell r="H3821" t="str">
            <v>PINI</v>
          </cell>
        </row>
        <row r="3822">
          <cell r="B3822" t="str">
            <v>20.102.000046.SER</v>
          </cell>
          <cell r="C3822" t="str">
            <v>Emboço em teto # 2 cm com argamassa mista de cimento, saibro e areia traço 1:1:5,5 - com mão de obra empreitada</v>
          </cell>
          <cell r="D3822" t="str">
            <v>m²</v>
          </cell>
          <cell r="E3822">
            <v>35.31</v>
          </cell>
          <cell r="F3822">
            <v>2.66</v>
          </cell>
          <cell r="G3822">
            <v>37.96</v>
          </cell>
          <cell r="H3822" t="str">
            <v>PINI</v>
          </cell>
        </row>
        <row r="3823">
          <cell r="B3823" t="str">
            <v>20.102.000047.SER</v>
          </cell>
          <cell r="C3823" t="str">
            <v>Emboço em teto # 2 cm com argamassa mista de cimento, saibro e areia traço 1:3:3 - com mão de obra empreitada</v>
          </cell>
          <cell r="D3823" t="str">
            <v>m²</v>
          </cell>
          <cell r="E3823">
            <v>33.46</v>
          </cell>
          <cell r="F3823">
            <v>2.66</v>
          </cell>
          <cell r="G3823">
            <v>36.11</v>
          </cell>
          <cell r="H3823" t="str">
            <v>PINI</v>
          </cell>
        </row>
        <row r="3824">
          <cell r="B3824">
            <v>0</v>
          </cell>
          <cell r="C3824">
            <v>0</v>
          </cell>
          <cell r="D3824">
            <v>0</v>
          </cell>
          <cell r="E3824">
            <v>0</v>
          </cell>
          <cell r="F3824">
            <v>0</v>
          </cell>
          <cell r="G3824">
            <v>0</v>
          </cell>
          <cell r="H3824" t="str">
            <v>PINI</v>
          </cell>
        </row>
        <row r="3825">
          <cell r="B3825" t="str">
            <v>20.103</v>
          </cell>
          <cell r="C3825" t="str">
            <v>Gesso</v>
          </cell>
          <cell r="D3825">
            <v>0</v>
          </cell>
          <cell r="E3825">
            <v>0</v>
          </cell>
          <cell r="F3825">
            <v>0</v>
          </cell>
          <cell r="G3825">
            <v>0</v>
          </cell>
          <cell r="H3825" t="str">
            <v>PINI</v>
          </cell>
        </row>
        <row r="3826">
          <cell r="B3826">
            <v>0</v>
          </cell>
          <cell r="C3826">
            <v>0</v>
          </cell>
          <cell r="D3826">
            <v>0</v>
          </cell>
          <cell r="E3826">
            <v>0</v>
          </cell>
          <cell r="F3826">
            <v>0</v>
          </cell>
          <cell r="G3826">
            <v>0</v>
          </cell>
          <cell r="H3826" t="str">
            <v>PINI</v>
          </cell>
        </row>
        <row r="3827">
          <cell r="B3827" t="str">
            <v>20.103.0</v>
          </cell>
          <cell r="C3827" t="str">
            <v>Composições TCPO</v>
          </cell>
          <cell r="D3827">
            <v>0</v>
          </cell>
          <cell r="E3827">
            <v>0</v>
          </cell>
          <cell r="F3827">
            <v>0</v>
          </cell>
          <cell r="G3827">
            <v>0</v>
          </cell>
          <cell r="H3827" t="str">
            <v>PINI</v>
          </cell>
        </row>
        <row r="3828">
          <cell r="B3828" t="str">
            <v>20.103.000010.SER</v>
          </cell>
          <cell r="C3828" t="str">
            <v>Gesso aplicado em parede ou teto interno - desempenado</v>
          </cell>
          <cell r="D3828" t="str">
            <v>m²</v>
          </cell>
          <cell r="E3828">
            <v>5.0199999999999996</v>
          </cell>
          <cell r="F3828">
            <v>10.64</v>
          </cell>
          <cell r="G3828">
            <v>15.66</v>
          </cell>
          <cell r="H3828" t="str">
            <v>PINI</v>
          </cell>
        </row>
        <row r="3829">
          <cell r="B3829" t="str">
            <v>20.103.000011.SER</v>
          </cell>
          <cell r="C3829" t="str">
            <v>Gesso aplicado em parede ou teto interno através de projeção mecânica - sarrafeado</v>
          </cell>
          <cell r="D3829" t="str">
            <v>m²</v>
          </cell>
          <cell r="E3829">
            <v>13.99</v>
          </cell>
          <cell r="F3829">
            <v>11.05</v>
          </cell>
          <cell r="G3829">
            <v>25.04</v>
          </cell>
          <cell r="H3829" t="str">
            <v>PINI</v>
          </cell>
        </row>
        <row r="3830">
          <cell r="B3830" t="str">
            <v>20.103.000012.SER</v>
          </cell>
          <cell r="C3830" t="str">
            <v>Gesso aplicado em parede ou teto interno - desempenado - com mão de obra empreitada</v>
          </cell>
          <cell r="D3830" t="str">
            <v>m²</v>
          </cell>
          <cell r="E3830">
            <v>20.12</v>
          </cell>
          <cell r="F3830">
            <v>0</v>
          </cell>
          <cell r="G3830">
            <v>20.12</v>
          </cell>
          <cell r="H3830" t="str">
            <v>PINI</v>
          </cell>
        </row>
        <row r="3831">
          <cell r="B3831" t="str">
            <v>20.103.000013.SER</v>
          </cell>
          <cell r="C3831" t="str">
            <v>Gesso aplicado em parede ou teto interno através de projeção mecânica - sarrafeado - com mão de obra empreitada</v>
          </cell>
          <cell r="D3831" t="str">
            <v>m²</v>
          </cell>
          <cell r="E3831">
            <v>29.09</v>
          </cell>
          <cell r="F3831">
            <v>0.41</v>
          </cell>
          <cell r="G3831">
            <v>29.5</v>
          </cell>
          <cell r="H3831" t="str">
            <v>PINI</v>
          </cell>
        </row>
        <row r="3832">
          <cell r="B3832" t="str">
            <v>20.103.000014.SER</v>
          </cell>
          <cell r="C3832" t="str">
            <v>Revestimento de parede interna com painel de gesso acartonado simples # 12,5 mm colado diretamente na alvenaria,</v>
          </cell>
          <cell r="D3832" t="str">
            <v>m²</v>
          </cell>
          <cell r="E3832">
            <v>68.58</v>
          </cell>
          <cell r="F3832">
            <v>0</v>
          </cell>
          <cell r="G3832">
            <v>68.58</v>
          </cell>
          <cell r="H3832" t="str">
            <v>PINI</v>
          </cell>
        </row>
        <row r="3833">
          <cell r="B3833">
            <v>0</v>
          </cell>
          <cell r="C3833">
            <v>0</v>
          </cell>
          <cell r="D3833">
            <v>0</v>
          </cell>
          <cell r="E3833">
            <v>0</v>
          </cell>
          <cell r="F3833">
            <v>0</v>
          </cell>
          <cell r="G3833">
            <v>0</v>
          </cell>
          <cell r="H3833" t="str">
            <v>PINI</v>
          </cell>
        </row>
        <row r="3834">
          <cell r="B3834" t="str">
            <v>20.104</v>
          </cell>
          <cell r="C3834" t="str">
            <v>Reboco</v>
          </cell>
          <cell r="D3834">
            <v>0</v>
          </cell>
          <cell r="E3834">
            <v>0</v>
          </cell>
          <cell r="F3834">
            <v>0</v>
          </cell>
          <cell r="G3834">
            <v>0</v>
          </cell>
          <cell r="H3834" t="str">
            <v>PINI</v>
          </cell>
        </row>
        <row r="3835">
          <cell r="B3835" t="str">
            <v>20.104.000010.SER</v>
          </cell>
          <cell r="C3835" t="str">
            <v>Reboco para parede interna ou externa # 0,5 cm com argamassa pré-fabricada, base para epóxi, borracha clorada, massa corrida acrílica, colagem de laminados, etc.</v>
          </cell>
          <cell r="D3835" t="str">
            <v>m²</v>
          </cell>
          <cell r="E3835">
            <v>15.76</v>
          </cell>
          <cell r="F3835">
            <v>15.58</v>
          </cell>
          <cell r="G3835">
            <v>31.34</v>
          </cell>
          <cell r="H3835" t="str">
            <v>PINI</v>
          </cell>
        </row>
        <row r="3836">
          <cell r="B3836" t="str">
            <v>20.104.000011.SER</v>
          </cell>
          <cell r="C3836" t="str">
            <v>Reboco para parede interna # 0,5 cm com argamassa mista de gesso, cal hidratada e areia peneirada traço 0,2:1:3</v>
          </cell>
          <cell r="D3836" t="str">
            <v>m²</v>
          </cell>
          <cell r="E3836">
            <v>3.21</v>
          </cell>
          <cell r="F3836">
            <v>16.37</v>
          </cell>
          <cell r="G3836">
            <v>19.57</v>
          </cell>
          <cell r="H3836" t="str">
            <v>PINI</v>
          </cell>
        </row>
        <row r="3837">
          <cell r="B3837" t="str">
            <v>20.104.000012.SER</v>
          </cell>
          <cell r="C3837" t="str">
            <v>Reboco para parede interna ou externa # 0,5 cm com argamassa de cal hidratada e areia peneirada traço 1:2</v>
          </cell>
          <cell r="D3837" t="str">
            <v>m²</v>
          </cell>
          <cell r="E3837">
            <v>3.46</v>
          </cell>
          <cell r="F3837">
            <v>16.23</v>
          </cell>
          <cell r="G3837">
            <v>19.7</v>
          </cell>
          <cell r="H3837" t="str">
            <v>PINI</v>
          </cell>
        </row>
        <row r="3838">
          <cell r="B3838" t="str">
            <v>20.104.000013.SER</v>
          </cell>
          <cell r="C3838" t="str">
            <v>Reboco para parede interna ou externa # 0,5 cm com argamassa de cal hidratada e areia peneirada traço 1:3</v>
          </cell>
          <cell r="D3838" t="str">
            <v>m²</v>
          </cell>
          <cell r="E3838">
            <v>2.8</v>
          </cell>
          <cell r="F3838">
            <v>16.23</v>
          </cell>
          <cell r="G3838">
            <v>19.03</v>
          </cell>
          <cell r="H3838" t="str">
            <v>PINI</v>
          </cell>
        </row>
        <row r="3839">
          <cell r="B3839" t="str">
            <v>20.104.000014.SER</v>
          </cell>
          <cell r="C3839" t="str">
            <v>Reboco para parede interna ou externa 0,5 cm com argamassa de cal hidratada e areia peneirada traço 1:4,5, com betoneira</v>
          </cell>
          <cell r="D3839" t="str">
            <v>m²</v>
          </cell>
          <cell r="E3839">
            <v>2.36</v>
          </cell>
          <cell r="F3839">
            <v>16.04</v>
          </cell>
          <cell r="G3839">
            <v>18.399999999999999</v>
          </cell>
          <cell r="H3839" t="str">
            <v>PINI</v>
          </cell>
        </row>
        <row r="3840">
          <cell r="B3840" t="str">
            <v>20.104.000015.SER</v>
          </cell>
          <cell r="C3840" t="str">
            <v>Reboco para parede interna ou externa, com argamassa pré-fabricada composta de cal virgem micro pulverizada</v>
          </cell>
          <cell r="D3840" t="str">
            <v>m²</v>
          </cell>
          <cell r="E3840">
            <v>15.39</v>
          </cell>
          <cell r="F3840">
            <v>1.96</v>
          </cell>
          <cell r="G3840">
            <v>17.350000000000001</v>
          </cell>
          <cell r="H3840" t="str">
            <v>PINI</v>
          </cell>
        </row>
        <row r="3841">
          <cell r="B3841" t="str">
            <v>20.104.000016.SER</v>
          </cell>
          <cell r="C3841" t="str">
            <v>Reboco para parede interna ou externa # 0,5 cm com argamassa pré-fabricada</v>
          </cell>
          <cell r="D3841" t="str">
            <v>m²</v>
          </cell>
          <cell r="E3841">
            <v>68.86</v>
          </cell>
          <cell r="F3841">
            <v>15.58</v>
          </cell>
          <cell r="G3841">
            <v>84.44</v>
          </cell>
          <cell r="H3841" t="str">
            <v>PINI</v>
          </cell>
        </row>
        <row r="3842">
          <cell r="B3842" t="str">
            <v>20.104.000017.SER</v>
          </cell>
          <cell r="C3842" t="str">
            <v>Reboco para parede interna # 0,5 cm com argamassa de cal hidratada e areia peneirada traço 1:2 - com mão de obra empreitada</v>
          </cell>
          <cell r="D3842" t="str">
            <v>m²</v>
          </cell>
          <cell r="E3842">
            <v>27.32</v>
          </cell>
          <cell r="F3842">
            <v>0.68</v>
          </cell>
          <cell r="G3842">
            <v>28</v>
          </cell>
          <cell r="H3842" t="str">
            <v>PINI</v>
          </cell>
        </row>
        <row r="3843">
          <cell r="B3843" t="str">
            <v>20.104.000018.SER</v>
          </cell>
          <cell r="C3843" t="str">
            <v>Reboco para parede interna # 0,5 cm com argamassa de cal hidratada e areia peneirada traço 1:3 - com mão de obra empreitada</v>
          </cell>
          <cell r="D3843" t="str">
            <v>m²</v>
          </cell>
          <cell r="E3843">
            <v>26.66</v>
          </cell>
          <cell r="F3843">
            <v>0.68</v>
          </cell>
          <cell r="G3843">
            <v>27.34</v>
          </cell>
          <cell r="H3843" t="str">
            <v>PINI</v>
          </cell>
        </row>
        <row r="3844">
          <cell r="B3844" t="str">
            <v>20.104.000019.SER</v>
          </cell>
          <cell r="C3844" t="str">
            <v>Reboco para parede interna # 0,5 cm com argamassa de cal hidratada e areia peneirada traço 1:4,5, com betoneira - com mão de obra empreitada</v>
          </cell>
          <cell r="D3844" t="str">
            <v>m²</v>
          </cell>
          <cell r="E3844">
            <v>26.22</v>
          </cell>
          <cell r="F3844">
            <v>0.49</v>
          </cell>
          <cell r="G3844">
            <v>26.71</v>
          </cell>
          <cell r="H3844" t="str">
            <v>PINI</v>
          </cell>
        </row>
        <row r="3845">
          <cell r="B3845" t="str">
            <v>20.104.000020.SER</v>
          </cell>
          <cell r="C3845" t="str">
            <v>Reboco para parede interna com argamassa pré-fabricada composta de cal virgem micro pulverizada - com mão de obra empreitada</v>
          </cell>
          <cell r="D3845" t="str">
            <v>m²</v>
          </cell>
          <cell r="E3845">
            <v>39.25</v>
          </cell>
          <cell r="F3845">
            <v>0</v>
          </cell>
          <cell r="G3845">
            <v>39.25</v>
          </cell>
          <cell r="H3845" t="str">
            <v>PINI</v>
          </cell>
        </row>
        <row r="3846">
          <cell r="B3846" t="str">
            <v>20.104.000021.SER</v>
          </cell>
          <cell r="C3846" t="str">
            <v>Reboco para parede interna # 0,5 cm com argamassa pré-fabricada, base para epóxi, borracha clorada, massa corrida acrílica e colagem de laminados, adesivo de alta resistência - com mão de obra empreitada</v>
          </cell>
          <cell r="D3846" t="str">
            <v>m²</v>
          </cell>
          <cell r="E3846">
            <v>39.619999999999997</v>
          </cell>
          <cell r="F3846">
            <v>0.02</v>
          </cell>
          <cell r="G3846">
            <v>39.64</v>
          </cell>
          <cell r="H3846" t="str">
            <v>PINI</v>
          </cell>
        </row>
        <row r="3847">
          <cell r="B3847" t="str">
            <v>20.104.000022.SER</v>
          </cell>
          <cell r="C3847" t="str">
            <v>Reboco para parede interna # 0,5 cm com argamassa pré-fabricada - com mão de obra empreitada</v>
          </cell>
          <cell r="D3847" t="str">
            <v>m²</v>
          </cell>
          <cell r="E3847">
            <v>92.72</v>
          </cell>
          <cell r="F3847">
            <v>0.02</v>
          </cell>
          <cell r="G3847">
            <v>92.74</v>
          </cell>
          <cell r="H3847" t="str">
            <v>PINI</v>
          </cell>
        </row>
        <row r="3848">
          <cell r="B3848" t="str">
            <v>20.104.000023.SER</v>
          </cell>
          <cell r="C3848" t="str">
            <v>Reboco para parede interna # 0,5 cm com argamassa de cimento e areia peneirada traço 1:1,5, com aditivo impermeabilizante, acabamento liso - com mão de obra empreitada</v>
          </cell>
          <cell r="D3848" t="str">
            <v>m²</v>
          </cell>
          <cell r="E3848">
            <v>29.96</v>
          </cell>
          <cell r="F3848">
            <v>0.78</v>
          </cell>
          <cell r="G3848">
            <v>30.74</v>
          </cell>
          <cell r="H3848" t="str">
            <v>PINI</v>
          </cell>
        </row>
        <row r="3849">
          <cell r="B3849" t="str">
            <v>20.104.000024.SER</v>
          </cell>
          <cell r="C3849" t="str">
            <v>Reboco para parede interna # 2 cm com argamassa de cimento e areia peneirada traço 1:3, base tinta epóxi - com mão de obra empreitada</v>
          </cell>
          <cell r="D3849" t="str">
            <v>m²</v>
          </cell>
          <cell r="E3849">
            <v>36.369999999999997</v>
          </cell>
          <cell r="F3849">
            <v>3.25</v>
          </cell>
          <cell r="G3849">
            <v>39.619999999999997</v>
          </cell>
          <cell r="H3849" t="str">
            <v>PINI</v>
          </cell>
        </row>
        <row r="3850">
          <cell r="B3850" t="str">
            <v>20.104.000025.SER</v>
          </cell>
          <cell r="C3850" t="str">
            <v>Reboco para parede interna # 0,5 cm com argamassa mista de gesso, cal hidratada e areia peneirada traço 0,2:1:3 - com mão de obra empreitada</v>
          </cell>
          <cell r="D3850" t="str">
            <v>m²</v>
          </cell>
          <cell r="E3850">
            <v>27.07</v>
          </cell>
          <cell r="F3850">
            <v>0.81</v>
          </cell>
          <cell r="G3850">
            <v>27.88</v>
          </cell>
          <cell r="H3850" t="str">
            <v>PINI</v>
          </cell>
        </row>
        <row r="3851">
          <cell r="B3851" t="str">
            <v>20.104.000026.SER</v>
          </cell>
          <cell r="C3851" t="str">
            <v>Reboco para parede interna # 0,5 cm com argamassa de cimento e areia peneirada traço 1:1,5, com aditivo impermeabilizante, acabamento liso</v>
          </cell>
          <cell r="D3851" t="str">
            <v>m²</v>
          </cell>
          <cell r="E3851">
            <v>6.1</v>
          </cell>
          <cell r="F3851">
            <v>25.66</v>
          </cell>
          <cell r="G3851">
            <v>31.77</v>
          </cell>
          <cell r="H3851" t="str">
            <v>PINI</v>
          </cell>
        </row>
        <row r="3852">
          <cell r="B3852" t="str">
            <v>20.104.000027.SER</v>
          </cell>
          <cell r="C3852" t="str">
            <v>Reboco para parede interna # 20 mm com argamassa de cimento e areia peneirada traço 1:3, base tinta epóxi</v>
          </cell>
          <cell r="D3852" t="str">
            <v>m²</v>
          </cell>
          <cell r="E3852">
            <v>12.51</v>
          </cell>
          <cell r="F3852">
            <v>18.8</v>
          </cell>
          <cell r="G3852">
            <v>31.31</v>
          </cell>
          <cell r="H3852" t="str">
            <v>PINI</v>
          </cell>
        </row>
        <row r="3853">
          <cell r="B3853" t="str">
            <v>20.104.000028.SER</v>
          </cell>
          <cell r="C3853" t="str">
            <v>Reboco para parede externa, hidrófugo tipo massa raspada, com argamassa pré-fabricada - com mão de obra empreitada</v>
          </cell>
          <cell r="D3853" t="str">
            <v>m²</v>
          </cell>
          <cell r="E3853">
            <v>85.45</v>
          </cell>
          <cell r="F3853">
            <v>0.02</v>
          </cell>
          <cell r="G3853">
            <v>85.47</v>
          </cell>
          <cell r="H3853" t="str">
            <v>PINI</v>
          </cell>
        </row>
        <row r="3854">
          <cell r="B3854" t="str">
            <v>20.104.000029.SER</v>
          </cell>
          <cell r="C3854" t="str">
            <v>Reboco para parede externa, hidrófugo tipo travertino, com argamassa pré-fabricada - com mão de obra empreitada</v>
          </cell>
          <cell r="D3854" t="str">
            <v>m²</v>
          </cell>
          <cell r="E3854">
            <v>112.91</v>
          </cell>
          <cell r="F3854">
            <v>0.02</v>
          </cell>
          <cell r="G3854">
            <v>112.94</v>
          </cell>
          <cell r="H3854" t="str">
            <v>PINI</v>
          </cell>
        </row>
        <row r="3855">
          <cell r="B3855" t="str">
            <v>20.104.000030.SER</v>
          </cell>
          <cell r="C3855" t="str">
            <v>Reboco para parede externa # 0,5 cm com argamassa de cal hidratada e areia peneirada traço 1:2 - com mão de obra empreitada</v>
          </cell>
          <cell r="D3855" t="str">
            <v>m²</v>
          </cell>
          <cell r="E3855">
            <v>28.42</v>
          </cell>
          <cell r="F3855">
            <v>0.68</v>
          </cell>
          <cell r="G3855">
            <v>29.1</v>
          </cell>
          <cell r="H3855" t="str">
            <v>PINI</v>
          </cell>
        </row>
        <row r="3856">
          <cell r="B3856" t="str">
            <v>20.104.000031.SER</v>
          </cell>
          <cell r="C3856" t="str">
            <v>Reboco para parede externa # 0,5 cm, com argamassa de cal hidratada e areia peneirada traço 1:3 - com mão de obra empreitada</v>
          </cell>
          <cell r="D3856" t="str">
            <v>m²</v>
          </cell>
          <cell r="E3856">
            <v>27.76</v>
          </cell>
          <cell r="F3856">
            <v>0.68</v>
          </cell>
          <cell r="G3856">
            <v>28.44</v>
          </cell>
          <cell r="H3856" t="str">
            <v>PINI</v>
          </cell>
        </row>
        <row r="3857">
          <cell r="B3857" t="str">
            <v>20.104.000032.SER</v>
          </cell>
          <cell r="C3857" t="str">
            <v>Reboco para parede externa # 0,5 cm, com argamassa de cal hidratada e areia peneirada traço 1:4,5, com betoneira - com mão de obra empreitada</v>
          </cell>
          <cell r="D3857" t="str">
            <v>m²</v>
          </cell>
          <cell r="E3857">
            <v>27.32</v>
          </cell>
          <cell r="F3857">
            <v>0.49</v>
          </cell>
          <cell r="G3857">
            <v>27.81</v>
          </cell>
          <cell r="H3857" t="str">
            <v>PINI</v>
          </cell>
        </row>
        <row r="3858">
          <cell r="B3858" t="str">
            <v>20.104.000033.SER</v>
          </cell>
          <cell r="C3858" t="str">
            <v>Reboco para parede externa, com argamassa pré-fabricada composta de cal virgem micro pulverizada - com mão de obra empreitada</v>
          </cell>
          <cell r="D3858" t="str">
            <v>m²</v>
          </cell>
          <cell r="E3858">
            <v>40.35</v>
          </cell>
          <cell r="F3858">
            <v>0</v>
          </cell>
          <cell r="G3858">
            <v>40.35</v>
          </cell>
          <cell r="H3858" t="str">
            <v>PINI</v>
          </cell>
        </row>
        <row r="3859">
          <cell r="B3859" t="str">
            <v>20.104.000034.SER</v>
          </cell>
          <cell r="C3859" t="str">
            <v>Reboco para parede externa # 0,5 cm com argamassa pré-fabricada, base para epóxi, borracha clorada, massa corrida acrílica e colagem de laminados, adesivo de alta resistência - com mão de obra empreitada</v>
          </cell>
          <cell r="D3859" t="str">
            <v>m²</v>
          </cell>
          <cell r="E3859">
            <v>40.72</v>
          </cell>
          <cell r="F3859">
            <v>0.02</v>
          </cell>
          <cell r="G3859">
            <v>40.74</v>
          </cell>
          <cell r="H3859" t="str">
            <v>PINI</v>
          </cell>
        </row>
        <row r="3860">
          <cell r="B3860" t="str">
            <v>20.104.000035.SER</v>
          </cell>
          <cell r="C3860" t="str">
            <v>Reboco para parede externa # 0,5 cm com argamassa pré-fabricada - com mão de obra empreitada</v>
          </cell>
          <cell r="D3860" t="str">
            <v>m²</v>
          </cell>
          <cell r="E3860">
            <v>93.82</v>
          </cell>
          <cell r="F3860">
            <v>0.02</v>
          </cell>
          <cell r="G3860">
            <v>93.84</v>
          </cell>
          <cell r="H3860" t="str">
            <v>PINI</v>
          </cell>
        </row>
        <row r="3861">
          <cell r="B3861" t="str">
            <v>20.104.000036.SER</v>
          </cell>
          <cell r="C3861" t="str">
            <v>Reboco para parede externa # 0,5 cm hidrófugo tipo travertino, com argamassa pré-fabricada</v>
          </cell>
          <cell r="D3861" t="str">
            <v>m²</v>
          </cell>
          <cell r="E3861">
            <v>87.95</v>
          </cell>
          <cell r="F3861">
            <v>46.68</v>
          </cell>
          <cell r="G3861">
            <v>134.63999999999999</v>
          </cell>
          <cell r="H3861" t="str">
            <v>PINI</v>
          </cell>
        </row>
        <row r="3862">
          <cell r="B3862" t="str">
            <v>20.104.000037.SER</v>
          </cell>
          <cell r="C3862" t="str">
            <v>Reboco para parede externa # 0,5 cm hidrófugo tipo massa raspada, com argamassa pré-fabricada</v>
          </cell>
          <cell r="D3862" t="str">
            <v>m²</v>
          </cell>
          <cell r="E3862">
            <v>60.49</v>
          </cell>
          <cell r="F3862">
            <v>62.24</v>
          </cell>
          <cell r="G3862">
            <v>122.73</v>
          </cell>
          <cell r="H3862" t="str">
            <v>PINI</v>
          </cell>
        </row>
        <row r="3863">
          <cell r="B3863" t="str">
            <v>20.104.000038.SER</v>
          </cell>
          <cell r="C3863" t="str">
            <v>Reboco em teto # 0,5 cm com argamassa de cal hidratada e areia peneirada traço 1:2</v>
          </cell>
          <cell r="D3863" t="str">
            <v>m²</v>
          </cell>
          <cell r="E3863">
            <v>3.46</v>
          </cell>
          <cell r="F3863">
            <v>19.34</v>
          </cell>
          <cell r="G3863">
            <v>22.81</v>
          </cell>
          <cell r="H3863" t="str">
            <v>PINI</v>
          </cell>
        </row>
        <row r="3864">
          <cell r="B3864" t="str">
            <v>20.104.000039.SER</v>
          </cell>
          <cell r="C3864" t="str">
            <v>Reboco em teto # 0,5 cm com argamassa de cal hidratada e areia peneirada traço 1:3</v>
          </cell>
          <cell r="D3864" t="str">
            <v>m²</v>
          </cell>
          <cell r="E3864">
            <v>2.8</v>
          </cell>
          <cell r="F3864">
            <v>19.34</v>
          </cell>
          <cell r="G3864">
            <v>22.14</v>
          </cell>
          <cell r="H3864" t="str">
            <v>PINI</v>
          </cell>
        </row>
        <row r="3865">
          <cell r="B3865" t="str">
            <v>20.104.000040.SER</v>
          </cell>
          <cell r="C3865" t="str">
            <v>Reboco em teto # 0,5 cm com argamassa de cal hidratada e areia peneirada traço 1:4,5, com betoneira</v>
          </cell>
          <cell r="D3865" t="str">
            <v>m²</v>
          </cell>
          <cell r="E3865">
            <v>2.36</v>
          </cell>
          <cell r="F3865">
            <v>19.149999999999999</v>
          </cell>
          <cell r="G3865">
            <v>21.51</v>
          </cell>
          <cell r="H3865" t="str">
            <v>PINI</v>
          </cell>
        </row>
        <row r="3866">
          <cell r="B3866" t="str">
            <v>20.104.000041.SER</v>
          </cell>
          <cell r="C3866" t="str">
            <v>Reboco em teto # 0,5 cm com argamassa pré-fabricada</v>
          </cell>
          <cell r="D3866" t="str">
            <v>m²</v>
          </cell>
          <cell r="E3866">
            <v>14.7</v>
          </cell>
          <cell r="F3866">
            <v>18.04</v>
          </cell>
          <cell r="G3866">
            <v>32.74</v>
          </cell>
          <cell r="H3866" t="str">
            <v>PINI</v>
          </cell>
        </row>
        <row r="3867">
          <cell r="B3867" t="str">
            <v>20.104.000042.SER</v>
          </cell>
          <cell r="C3867" t="str">
            <v>Reboco em teto # 0,5 cm com argamassa de cal hidratada e areia peneirada traço 1:2 - com mão de obra empreitada</v>
          </cell>
          <cell r="D3867" t="str">
            <v>m²</v>
          </cell>
          <cell r="E3867">
            <v>28.8</v>
          </cell>
          <cell r="F3867">
            <v>0.68</v>
          </cell>
          <cell r="G3867">
            <v>29.48</v>
          </cell>
          <cell r="H3867" t="str">
            <v>PINI</v>
          </cell>
        </row>
        <row r="3868">
          <cell r="B3868" t="str">
            <v>20.104.000043.SER</v>
          </cell>
          <cell r="C3868" t="str">
            <v>Reboco em teto # 0,5 cm com argamassa de cal hidratada e areia peneirada traço 1:3 - com mão de obra empreitada</v>
          </cell>
          <cell r="D3868" t="str">
            <v>m²</v>
          </cell>
          <cell r="E3868">
            <v>28.14</v>
          </cell>
          <cell r="F3868">
            <v>0.68</v>
          </cell>
          <cell r="G3868">
            <v>28.82</v>
          </cell>
          <cell r="H3868" t="str">
            <v>PINI</v>
          </cell>
        </row>
        <row r="3869">
          <cell r="B3869" t="str">
            <v>20.104.000044.SER</v>
          </cell>
          <cell r="C3869" t="str">
            <v>Reboco em teto # 0,5 cm com argamassa de cal hidratada e areia peneirada traço 1:4,5, com betoneira - com mão de obra empreitada</v>
          </cell>
          <cell r="D3869" t="str">
            <v>m²</v>
          </cell>
          <cell r="E3869">
            <v>27.7</v>
          </cell>
          <cell r="F3869">
            <v>0.49</v>
          </cell>
          <cell r="G3869">
            <v>28.19</v>
          </cell>
          <cell r="H3869" t="str">
            <v>PINI</v>
          </cell>
        </row>
        <row r="3870">
          <cell r="B3870" t="str">
            <v>20.104.000045.SER</v>
          </cell>
          <cell r="C3870" t="str">
            <v>Reboco em teto # 0,5 cm com argamassa pré-fabricada - com mão de obra empreitada</v>
          </cell>
          <cell r="D3870" t="str">
            <v>m²</v>
          </cell>
          <cell r="E3870">
            <v>40.04</v>
          </cell>
          <cell r="F3870">
            <v>0</v>
          </cell>
          <cell r="G3870">
            <v>40.04</v>
          </cell>
          <cell r="H3870" t="str">
            <v>PINI</v>
          </cell>
        </row>
        <row r="3871">
          <cell r="B3871">
            <v>0</v>
          </cell>
          <cell r="C3871">
            <v>0</v>
          </cell>
          <cell r="D3871">
            <v>0</v>
          </cell>
          <cell r="E3871">
            <v>0</v>
          </cell>
          <cell r="F3871">
            <v>0</v>
          </cell>
          <cell r="G3871">
            <v>0</v>
          </cell>
          <cell r="H3871" t="str">
            <v>PINI</v>
          </cell>
        </row>
        <row r="3872">
          <cell r="B3872" t="str">
            <v>20.105</v>
          </cell>
          <cell r="C3872" t="str">
            <v>Serviços relacionados</v>
          </cell>
          <cell r="D3872">
            <v>0</v>
          </cell>
          <cell r="E3872">
            <v>0</v>
          </cell>
          <cell r="F3872">
            <v>0</v>
          </cell>
          <cell r="G3872">
            <v>0</v>
          </cell>
          <cell r="H3872" t="str">
            <v>PINI</v>
          </cell>
        </row>
        <row r="3873">
          <cell r="B3873" t="str">
            <v>20.105.000010.SER</v>
          </cell>
          <cell r="C3873" t="str">
            <v>Estucagem de superfície de concreto</v>
          </cell>
          <cell r="D3873" t="str">
            <v>m²</v>
          </cell>
          <cell r="E3873">
            <v>5.4</v>
          </cell>
          <cell r="F3873">
            <v>9.33</v>
          </cell>
          <cell r="G3873">
            <v>14.73</v>
          </cell>
          <cell r="H3873" t="str">
            <v>PINI</v>
          </cell>
        </row>
        <row r="3874">
          <cell r="B3874" t="str">
            <v>20.105.000015.SER</v>
          </cell>
          <cell r="C3874" t="str">
            <v>Polimento de estuque por lixamento manual da superfície</v>
          </cell>
          <cell r="D3874" t="str">
            <v>m²</v>
          </cell>
          <cell r="E3874">
            <v>1.61</v>
          </cell>
          <cell r="F3874">
            <v>3.32</v>
          </cell>
          <cell r="G3874">
            <v>4.92</v>
          </cell>
          <cell r="H3874" t="str">
            <v>PINI</v>
          </cell>
        </row>
        <row r="3875">
          <cell r="B3875">
            <v>0</v>
          </cell>
          <cell r="C3875">
            <v>0</v>
          </cell>
          <cell r="D3875">
            <v>0</v>
          </cell>
          <cell r="E3875">
            <v>0</v>
          </cell>
          <cell r="F3875">
            <v>0</v>
          </cell>
          <cell r="G3875">
            <v>0</v>
          </cell>
          <cell r="H3875" t="str">
            <v>PINI</v>
          </cell>
        </row>
        <row r="3876">
          <cell r="B3876" t="str">
            <v>21</v>
          </cell>
          <cell r="C3876" t="str">
            <v>21. Forros</v>
          </cell>
          <cell r="D3876">
            <v>0</v>
          </cell>
          <cell r="E3876">
            <v>0</v>
          </cell>
          <cell r="F3876">
            <v>0</v>
          </cell>
          <cell r="G3876">
            <v>0</v>
          </cell>
          <cell r="H3876" t="str">
            <v>PINI</v>
          </cell>
        </row>
        <row r="3877">
          <cell r="B3877">
            <v>0</v>
          </cell>
          <cell r="C3877">
            <v>0</v>
          </cell>
          <cell r="D3877">
            <v>0</v>
          </cell>
          <cell r="E3877">
            <v>0</v>
          </cell>
          <cell r="F3877">
            <v>0</v>
          </cell>
          <cell r="G3877">
            <v>0</v>
          </cell>
          <cell r="H3877" t="str">
            <v>PINI</v>
          </cell>
        </row>
        <row r="3878">
          <cell r="B3878" t="str">
            <v>21.101</v>
          </cell>
          <cell r="C3878" t="str">
            <v>Fibra mineral</v>
          </cell>
          <cell r="D3878">
            <v>0</v>
          </cell>
          <cell r="E3878">
            <v>0</v>
          </cell>
          <cell r="F3878">
            <v>0</v>
          </cell>
          <cell r="G3878">
            <v>0</v>
          </cell>
          <cell r="H3878" t="str">
            <v>PINI</v>
          </cell>
        </row>
        <row r="3879">
          <cell r="B3879" t="str">
            <v>21.101.000010.SER</v>
          </cell>
          <cell r="C3879" t="str">
            <v>Forro removível acústico de fibra mineral apoiados em perfis metálicos suspensos 625 x 625 mm</v>
          </cell>
          <cell r="D3879" t="str">
            <v>m²</v>
          </cell>
          <cell r="E3879">
            <v>64</v>
          </cell>
          <cell r="F3879">
            <v>38.67</v>
          </cell>
          <cell r="G3879">
            <v>102.67</v>
          </cell>
          <cell r="H3879" t="str">
            <v>PINI</v>
          </cell>
        </row>
        <row r="3880">
          <cell r="B3880" t="str">
            <v>21.101.000020.SER</v>
          </cell>
          <cell r="C3880" t="str">
            <v>Forro removível acústico de fibra mineral apoiados em perfis metálicos suspensos 1250 x 625 mm</v>
          </cell>
          <cell r="D3880" t="str">
            <v>m²</v>
          </cell>
          <cell r="E3880">
            <v>57.1</v>
          </cell>
          <cell r="F3880">
            <v>38.67</v>
          </cell>
          <cell r="G3880">
            <v>95.77</v>
          </cell>
          <cell r="H3880" t="str">
            <v>PINI</v>
          </cell>
        </row>
        <row r="3881">
          <cell r="B3881">
            <v>0</v>
          </cell>
          <cell r="C3881">
            <v>0</v>
          </cell>
          <cell r="D3881">
            <v>0</v>
          </cell>
          <cell r="E3881">
            <v>0</v>
          </cell>
          <cell r="F3881">
            <v>0</v>
          </cell>
          <cell r="G3881">
            <v>0</v>
          </cell>
          <cell r="H3881" t="str">
            <v>PINI</v>
          </cell>
        </row>
        <row r="3882">
          <cell r="B3882" t="str">
            <v>21.102</v>
          </cell>
          <cell r="C3882" t="str">
            <v>Gesso</v>
          </cell>
          <cell r="D3882">
            <v>0</v>
          </cell>
          <cell r="E3882">
            <v>0</v>
          </cell>
          <cell r="F3882">
            <v>0</v>
          </cell>
          <cell r="G3882">
            <v>0</v>
          </cell>
          <cell r="H3882" t="str">
            <v>PINI</v>
          </cell>
        </row>
        <row r="3883">
          <cell r="B3883">
            <v>0</v>
          </cell>
          <cell r="C3883">
            <v>0</v>
          </cell>
          <cell r="D3883">
            <v>0</v>
          </cell>
          <cell r="E3883">
            <v>0</v>
          </cell>
          <cell r="F3883">
            <v>0</v>
          </cell>
          <cell r="G3883">
            <v>0</v>
          </cell>
          <cell r="H3883" t="str">
            <v>PINI</v>
          </cell>
        </row>
        <row r="3884">
          <cell r="B3884" t="str">
            <v>21.102.0</v>
          </cell>
          <cell r="C3884" t="str">
            <v>Composições TCPO</v>
          </cell>
          <cell r="D3884">
            <v>0</v>
          </cell>
          <cell r="E3884">
            <v>0</v>
          </cell>
          <cell r="F3884">
            <v>0</v>
          </cell>
          <cell r="G3884">
            <v>0</v>
          </cell>
          <cell r="H3884" t="str">
            <v>PINI</v>
          </cell>
        </row>
        <row r="3885">
          <cell r="B3885" t="str">
            <v>21.102.000010.SER</v>
          </cell>
          <cell r="C3885" t="str">
            <v>Forro removível de gesso acartonado apoiados em perfis metálicos suspensos 62 x 62 cm x 12,5 mm</v>
          </cell>
          <cell r="D3885" t="str">
            <v>m²</v>
          </cell>
          <cell r="E3885">
            <v>159.79</v>
          </cell>
          <cell r="F3885">
            <v>0</v>
          </cell>
          <cell r="G3885">
            <v>159.79</v>
          </cell>
          <cell r="H3885" t="str">
            <v>PINI</v>
          </cell>
        </row>
        <row r="3886">
          <cell r="B3886" t="str">
            <v>21.102.000015.SER</v>
          </cell>
          <cell r="C3886" t="str">
            <v>Forro removível de gesso acartonado apoiados em perfis metálicos suspensos 125 x 62 cm x 12,5 mm</v>
          </cell>
          <cell r="D3886" t="str">
            <v>m²</v>
          </cell>
          <cell r="E3886">
            <v>137.91</v>
          </cell>
          <cell r="F3886">
            <v>0</v>
          </cell>
          <cell r="G3886">
            <v>137.91</v>
          </cell>
          <cell r="H3886" t="str">
            <v>PINI</v>
          </cell>
        </row>
        <row r="3887">
          <cell r="B3887" t="str">
            <v>21.102.000020.SER</v>
          </cell>
          <cell r="C3887" t="str">
            <v>Forro de gesso acartonado monolítico # 12,5 mm, aparafusado em perfis metálicos suspensos espaçados a 0,60 m</v>
          </cell>
          <cell r="D3887" t="str">
            <v>m²</v>
          </cell>
          <cell r="E3887">
            <v>112.25</v>
          </cell>
          <cell r="F3887">
            <v>0</v>
          </cell>
          <cell r="G3887">
            <v>112.25</v>
          </cell>
          <cell r="H3887" t="str">
            <v>PINI</v>
          </cell>
        </row>
        <row r="3888">
          <cell r="B3888" t="str">
            <v>21.102.000025.SER</v>
          </cell>
          <cell r="C3888" t="str">
            <v>Forro de gesso acartonado monolítico # 12,5 mm, suspenso por pendurais de arame galvanizado nº 18</v>
          </cell>
          <cell r="D3888" t="str">
            <v>m²</v>
          </cell>
          <cell r="E3888">
            <v>104.05</v>
          </cell>
          <cell r="F3888">
            <v>0</v>
          </cell>
          <cell r="G3888">
            <v>104.05</v>
          </cell>
          <cell r="H3888" t="str">
            <v>PINI</v>
          </cell>
        </row>
        <row r="3889">
          <cell r="B3889" t="str">
            <v>21.102.000030.SER</v>
          </cell>
          <cell r="C3889" t="str">
            <v>Forro de gesso fixo monolítico com placa pré-moldada, encaixe macho-fêmea # 30 mm</v>
          </cell>
          <cell r="D3889" t="str">
            <v>m²</v>
          </cell>
          <cell r="E3889">
            <v>87.36</v>
          </cell>
          <cell r="F3889">
            <v>0</v>
          </cell>
          <cell r="G3889">
            <v>87.36</v>
          </cell>
          <cell r="H3889" t="str">
            <v>PINI</v>
          </cell>
        </row>
        <row r="3890">
          <cell r="B3890" t="str">
            <v>21.102.000035.SER</v>
          </cell>
          <cell r="C3890" t="str">
            <v>Sanca reta de gesso</v>
          </cell>
          <cell r="D3890" t="str">
            <v>m</v>
          </cell>
          <cell r="E3890">
            <v>0.77</v>
          </cell>
          <cell r="F3890">
            <v>33.799999999999997</v>
          </cell>
          <cell r="G3890">
            <v>34.57</v>
          </cell>
          <cell r="H3890" t="str">
            <v>PINI</v>
          </cell>
        </row>
        <row r="3891">
          <cell r="B3891">
            <v>0</v>
          </cell>
          <cell r="C3891">
            <v>0</v>
          </cell>
          <cell r="D3891">
            <v>0</v>
          </cell>
          <cell r="E3891">
            <v>0</v>
          </cell>
          <cell r="F3891">
            <v>0</v>
          </cell>
          <cell r="G3891">
            <v>0</v>
          </cell>
          <cell r="H3891" t="str">
            <v>PINI</v>
          </cell>
        </row>
        <row r="3892">
          <cell r="B3892" t="str">
            <v>21.103</v>
          </cell>
          <cell r="C3892" t="str">
            <v>Madeira</v>
          </cell>
          <cell r="D3892">
            <v>0</v>
          </cell>
          <cell r="E3892">
            <v>0</v>
          </cell>
          <cell r="F3892">
            <v>0</v>
          </cell>
          <cell r="G3892">
            <v>0</v>
          </cell>
          <cell r="H3892" t="str">
            <v>PINI</v>
          </cell>
        </row>
        <row r="3893">
          <cell r="B3893" t="str">
            <v>21.103.000010.SER</v>
          </cell>
          <cell r="C3893" t="str">
            <v>Forro de madeira com tábua de 10 x 1 cm, fixada em caibros de 5 x 6 cm</v>
          </cell>
          <cell r="D3893" t="str">
            <v>m²</v>
          </cell>
          <cell r="E3893">
            <v>138.07</v>
          </cell>
          <cell r="F3893">
            <v>41.89</v>
          </cell>
          <cell r="G3893">
            <v>179.96</v>
          </cell>
          <cell r="H3893" t="str">
            <v>PINI</v>
          </cell>
        </row>
        <row r="3894">
          <cell r="B3894" t="str">
            <v>21.103.000020.SER</v>
          </cell>
          <cell r="C3894" t="str">
            <v>Forro de madeira com tábua de pinho de 10 x 1 cm, fixada em sarrafos de 10 x 2,5 cm</v>
          </cell>
          <cell r="D3894" t="str">
            <v>m²</v>
          </cell>
          <cell r="E3894">
            <v>121.74</v>
          </cell>
          <cell r="F3894">
            <v>41.89</v>
          </cell>
          <cell r="G3894">
            <v>163.63</v>
          </cell>
          <cell r="H3894" t="str">
            <v>PINI</v>
          </cell>
        </row>
        <row r="3895">
          <cell r="B3895">
            <v>0</v>
          </cell>
          <cell r="C3895">
            <v>0</v>
          </cell>
          <cell r="D3895">
            <v>0</v>
          </cell>
          <cell r="E3895">
            <v>0</v>
          </cell>
          <cell r="F3895">
            <v>0</v>
          </cell>
          <cell r="G3895">
            <v>0</v>
          </cell>
          <cell r="H3895" t="str">
            <v>PINI</v>
          </cell>
        </row>
        <row r="3896">
          <cell r="B3896" t="str">
            <v>21.104</v>
          </cell>
          <cell r="C3896" t="str">
            <v>Metálicos</v>
          </cell>
          <cell r="D3896">
            <v>0</v>
          </cell>
          <cell r="E3896">
            <v>0</v>
          </cell>
          <cell r="F3896">
            <v>0</v>
          </cell>
          <cell r="G3896">
            <v>0</v>
          </cell>
          <cell r="H3896" t="str">
            <v>PINI</v>
          </cell>
        </row>
        <row r="3897">
          <cell r="B3897" t="str">
            <v>21.104.000010.SER</v>
          </cell>
          <cell r="C3897" t="str">
            <v>Forro de alumínio sistema aberto termoacústico vertical constituído de 2 lâminas justapostas altura 10 cm</v>
          </cell>
          <cell r="D3897" t="str">
            <v>m²</v>
          </cell>
          <cell r="E3897">
            <v>730.15</v>
          </cell>
          <cell r="F3897">
            <v>22.56</v>
          </cell>
          <cell r="G3897">
            <v>752.71</v>
          </cell>
          <cell r="H3897" t="str">
            <v>PINI</v>
          </cell>
        </row>
        <row r="3898">
          <cell r="B3898" t="str">
            <v>21.104.000020.SER</v>
          </cell>
          <cell r="C3898" t="str">
            <v>Forro de alumínio sistema aberto tipo espacial fixados verticalmente em porta painel largura 10 cm</v>
          </cell>
          <cell r="D3898" t="str">
            <v>m²</v>
          </cell>
          <cell r="E3898">
            <v>768.59</v>
          </cell>
          <cell r="F3898">
            <v>16.11</v>
          </cell>
          <cell r="G3898">
            <v>784.7</v>
          </cell>
          <cell r="H3898" t="str">
            <v>PINI</v>
          </cell>
        </row>
        <row r="3899">
          <cell r="B3899" t="str">
            <v>21.104.000030.SER</v>
          </cell>
          <cell r="C3899" t="str">
            <v>Forro de alumínio sistema linear interlocking termoacústico perfurado com bordas em ângulo reto largura 8 cm</v>
          </cell>
          <cell r="D3899" t="str">
            <v>m²</v>
          </cell>
          <cell r="E3899">
            <v>496.5</v>
          </cell>
          <cell r="F3899">
            <v>16.11</v>
          </cell>
          <cell r="G3899">
            <v>512.61</v>
          </cell>
          <cell r="H3899" t="str">
            <v>PINI</v>
          </cell>
        </row>
        <row r="3900">
          <cell r="B3900" t="str">
            <v>21.104.000040.SER</v>
          </cell>
          <cell r="C3900" t="str">
            <v>Forro de alumínio sistema linear múltiplo liso com bordas dobradas em ângulo reto com flush em "V" largura 8 cm</v>
          </cell>
          <cell r="D3900" t="str">
            <v>m²</v>
          </cell>
          <cell r="E3900">
            <v>243.2</v>
          </cell>
          <cell r="F3900">
            <v>16.11</v>
          </cell>
          <cell r="G3900">
            <v>259.31</v>
          </cell>
          <cell r="H3900" t="str">
            <v>PINI</v>
          </cell>
        </row>
        <row r="3901">
          <cell r="B3901" t="str">
            <v>21.104.000050.SER</v>
          </cell>
          <cell r="C3901" t="str">
            <v>Forro de alumínio sistema modular tipo click termoacústico perfurado composto por bandejas 62,5 x 62,5 cm</v>
          </cell>
          <cell r="D3901" t="str">
            <v>m²</v>
          </cell>
          <cell r="E3901">
            <v>444.44</v>
          </cell>
          <cell r="F3901">
            <v>32.229999999999997</v>
          </cell>
          <cell r="G3901">
            <v>476.67</v>
          </cell>
          <cell r="H3901" t="str">
            <v>PINI</v>
          </cell>
        </row>
        <row r="3902">
          <cell r="B3902" t="str">
            <v>21.104.000060.SER</v>
          </cell>
          <cell r="C3902" t="str">
            <v>Forro de alumínio sistema modular 125 liso com bandeja fixada em perfil standard 125 x 125 cm</v>
          </cell>
          <cell r="D3902" t="str">
            <v>m²</v>
          </cell>
          <cell r="E3902">
            <v>329.4</v>
          </cell>
          <cell r="F3902">
            <v>16.11</v>
          </cell>
          <cell r="G3902">
            <v>345.51</v>
          </cell>
          <cell r="H3902" t="str">
            <v>PINI</v>
          </cell>
        </row>
        <row r="3903">
          <cell r="B3903" t="str">
            <v>21.104.000070.SER</v>
          </cell>
          <cell r="C3903" t="str">
            <v>Forro de alumínio sistema aberto tipo colméia lisa placa montada em forma de colméia apoiada em perfis altura 2 cm</v>
          </cell>
          <cell r="D3903" t="str">
            <v>m²</v>
          </cell>
          <cell r="E3903">
            <v>626.73</v>
          </cell>
          <cell r="F3903">
            <v>22.56</v>
          </cell>
          <cell r="G3903">
            <v>649.29</v>
          </cell>
          <cell r="H3903" t="str">
            <v>PINI</v>
          </cell>
        </row>
        <row r="3904">
          <cell r="B3904" t="str">
            <v>21.104.000080.SER</v>
          </cell>
          <cell r="C3904" t="str">
            <v>Forro de alumínio sistema aberto vertical com lâminas fixadas sob pressão largura 10 cm</v>
          </cell>
          <cell r="D3904" t="str">
            <v>m²</v>
          </cell>
          <cell r="E3904">
            <v>329.4</v>
          </cell>
          <cell r="F3904">
            <v>16.11</v>
          </cell>
          <cell r="G3904">
            <v>345.51</v>
          </cell>
          <cell r="H3904" t="str">
            <v>PINI</v>
          </cell>
        </row>
        <row r="3905">
          <cell r="B3905">
            <v>0</v>
          </cell>
          <cell r="C3905">
            <v>0</v>
          </cell>
          <cell r="D3905">
            <v>0</v>
          </cell>
          <cell r="E3905">
            <v>0</v>
          </cell>
          <cell r="F3905">
            <v>0</v>
          </cell>
          <cell r="G3905">
            <v>0</v>
          </cell>
          <cell r="H3905" t="str">
            <v>PINI</v>
          </cell>
        </row>
        <row r="3906">
          <cell r="B3906" t="str">
            <v>21.105</v>
          </cell>
          <cell r="C3906" t="str">
            <v>PVC</v>
          </cell>
          <cell r="D3906">
            <v>0</v>
          </cell>
          <cell r="E3906">
            <v>0</v>
          </cell>
          <cell r="F3906">
            <v>0</v>
          </cell>
          <cell r="G3906">
            <v>0</v>
          </cell>
          <cell r="H3906" t="str">
            <v>PINI</v>
          </cell>
        </row>
        <row r="3907">
          <cell r="B3907" t="str">
            <v>21.105.000010.SER</v>
          </cell>
          <cell r="C3907" t="str">
            <v>Forro de lâminas PVC 600 x 10 cm, # 8 mm em painéis lineares encaixados entre si e fixados em estrutura de madeira</v>
          </cell>
          <cell r="D3907" t="str">
            <v>m²</v>
          </cell>
          <cell r="E3907">
            <v>97.01</v>
          </cell>
          <cell r="F3907">
            <v>24.17</v>
          </cell>
          <cell r="G3907">
            <v>121.18</v>
          </cell>
          <cell r="H3907" t="str">
            <v>PINI</v>
          </cell>
        </row>
        <row r="3908">
          <cell r="B3908" t="str">
            <v>21.105.000020.SER</v>
          </cell>
          <cell r="C3908" t="str">
            <v>Forro de lâminas PVC 600 x 20 cm, # 10 mm em painéis lineares encaixados entre si e fixados em estrutura de madeira</v>
          </cell>
          <cell r="D3908" t="str">
            <v>m²</v>
          </cell>
          <cell r="E3908">
            <v>102.66</v>
          </cell>
          <cell r="F3908">
            <v>24.17</v>
          </cell>
          <cell r="G3908">
            <v>126.83</v>
          </cell>
          <cell r="H3908" t="str">
            <v>PINI</v>
          </cell>
        </row>
        <row r="3909">
          <cell r="B3909" t="str">
            <v>21.105.000030.SER</v>
          </cell>
          <cell r="C3909" t="str">
            <v>Forro de lâminas PVC 600 x 10 cm, # 8 mm em painéis lineares encaixados entre si e fixados em estrutura de madeira, com mão de obra empreitada</v>
          </cell>
          <cell r="D3909" t="str">
            <v>m²</v>
          </cell>
          <cell r="E3909">
            <v>131.27000000000001</v>
          </cell>
          <cell r="F3909">
            <v>0</v>
          </cell>
          <cell r="G3909">
            <v>131.27000000000001</v>
          </cell>
          <cell r="H3909" t="str">
            <v>PINI</v>
          </cell>
        </row>
        <row r="3910">
          <cell r="B3910" t="str">
            <v>21.105.000040.SER</v>
          </cell>
          <cell r="C3910" t="str">
            <v>Forro de lâminas PVC 600 x 20 cm, # 10 mm em painéis lineares encaixados entre si e fixados em estrutura de madeira, com mão de obra empreitada</v>
          </cell>
          <cell r="D3910" t="str">
            <v>m²</v>
          </cell>
          <cell r="E3910">
            <v>136.91999999999999</v>
          </cell>
          <cell r="F3910">
            <v>0</v>
          </cell>
          <cell r="G3910">
            <v>136.91999999999999</v>
          </cell>
          <cell r="H3910" t="str">
            <v>PINI</v>
          </cell>
        </row>
        <row r="3911">
          <cell r="B3911">
            <v>0</v>
          </cell>
          <cell r="C3911">
            <v>0</v>
          </cell>
          <cell r="D3911">
            <v>0</v>
          </cell>
          <cell r="E3911">
            <v>0</v>
          </cell>
          <cell r="F3911">
            <v>0</v>
          </cell>
          <cell r="G3911">
            <v>0</v>
          </cell>
          <cell r="H3911" t="str">
            <v>PINI</v>
          </cell>
        </row>
        <row r="3912">
          <cell r="B3912" t="str">
            <v>22</v>
          </cell>
          <cell r="C3912" t="str">
            <v>22. Pisos</v>
          </cell>
          <cell r="D3912">
            <v>0</v>
          </cell>
          <cell r="E3912">
            <v>0</v>
          </cell>
          <cell r="F3912">
            <v>0</v>
          </cell>
          <cell r="G3912">
            <v>0</v>
          </cell>
          <cell r="H3912" t="str">
            <v>PINI</v>
          </cell>
        </row>
        <row r="3913">
          <cell r="B3913">
            <v>0</v>
          </cell>
          <cell r="C3913">
            <v>0</v>
          </cell>
          <cell r="D3913">
            <v>0</v>
          </cell>
          <cell r="E3913">
            <v>0</v>
          </cell>
          <cell r="F3913">
            <v>0</v>
          </cell>
          <cell r="G3913">
            <v>0</v>
          </cell>
          <cell r="H3913" t="str">
            <v>PINI</v>
          </cell>
        </row>
        <row r="3914">
          <cell r="B3914" t="str">
            <v>22.103</v>
          </cell>
          <cell r="C3914" t="str">
            <v>Alta resistência</v>
          </cell>
          <cell r="D3914">
            <v>0</v>
          </cell>
          <cell r="E3914">
            <v>0</v>
          </cell>
          <cell r="F3914">
            <v>0</v>
          </cell>
          <cell r="G3914">
            <v>0</v>
          </cell>
          <cell r="H3914" t="str">
            <v>PINI</v>
          </cell>
        </row>
        <row r="3915">
          <cell r="B3915" t="str">
            <v>22.103.000010.SER</v>
          </cell>
          <cell r="C3915" t="str">
            <v>Piso industrial monolítico de alta resistência mecânica, fundido sobre base nivelada, acabamento desempenado # 8 mm</v>
          </cell>
          <cell r="D3915" t="str">
            <v>m²</v>
          </cell>
          <cell r="E3915">
            <v>14.98</v>
          </cell>
          <cell r="F3915">
            <v>15.55</v>
          </cell>
          <cell r="G3915">
            <v>30.53</v>
          </cell>
          <cell r="H3915" t="str">
            <v>PINI</v>
          </cell>
        </row>
        <row r="3916">
          <cell r="B3916" t="str">
            <v>22.103.000015.SER</v>
          </cell>
          <cell r="C3916" t="str">
            <v>Piso industrial monolítico de alta resistência mecânica, fundido sobre base nivelada, acabamento desempenado # 12 mm</v>
          </cell>
          <cell r="D3916" t="str">
            <v>m²</v>
          </cell>
          <cell r="E3916">
            <v>22.47</v>
          </cell>
          <cell r="F3916">
            <v>18.66</v>
          </cell>
          <cell r="G3916">
            <v>41.13</v>
          </cell>
          <cell r="H3916" t="str">
            <v>PINI</v>
          </cell>
        </row>
        <row r="3917">
          <cell r="B3917" t="str">
            <v>22.103.000020.SER</v>
          </cell>
          <cell r="C3917" t="str">
            <v>Piso industrial monolítico de alta resistência mecânica, fundido diretamente sobre concreto ainda úmido, acabamento desempenado # 4 mm</v>
          </cell>
          <cell r="D3917" t="str">
            <v>m²</v>
          </cell>
          <cell r="E3917">
            <v>8.56</v>
          </cell>
          <cell r="F3917">
            <v>40.44</v>
          </cell>
          <cell r="G3917">
            <v>49</v>
          </cell>
          <cell r="H3917" t="str">
            <v>PINI</v>
          </cell>
        </row>
        <row r="3918">
          <cell r="B3918" t="str">
            <v>22.103.000025.SER</v>
          </cell>
          <cell r="C3918" t="str">
            <v>Piso industrial monolítico de alta resistência mecânica com argamassa de epóxi e agregados de alta resistência mecânica à abrasão e químicos, # 5 mm</v>
          </cell>
          <cell r="D3918" t="str">
            <v>m²</v>
          </cell>
          <cell r="E3918">
            <v>689.6</v>
          </cell>
          <cell r="F3918">
            <v>23.25</v>
          </cell>
          <cell r="G3918">
            <v>712.85</v>
          </cell>
          <cell r="H3918" t="str">
            <v>PINI</v>
          </cell>
        </row>
        <row r="3919">
          <cell r="B3919" t="str">
            <v>22.103.000030.SER</v>
          </cell>
          <cell r="C3919" t="str">
            <v>Rodapé para piso industrial monolítico de alta resistência mecânica, fundido sobre base nivelada, acabamento desempenado, canto arredondado, altura 10 cm</v>
          </cell>
          <cell r="D3919" t="str">
            <v>m</v>
          </cell>
          <cell r="E3919">
            <v>3.71</v>
          </cell>
          <cell r="F3919">
            <v>15.55</v>
          </cell>
          <cell r="G3919">
            <v>19.260000000000002</v>
          </cell>
          <cell r="H3919" t="str">
            <v>PINI</v>
          </cell>
        </row>
        <row r="3920">
          <cell r="B3920" t="str">
            <v>22.103.000035.SER</v>
          </cell>
          <cell r="C3920" t="str">
            <v>Rodapé para piso industrial monolítico de alta resistência mecânica, fundido sobre base nivelada, acabamento desempenado, canto vivo, altura 7 cm</v>
          </cell>
          <cell r="D3920" t="str">
            <v>m</v>
          </cell>
          <cell r="E3920">
            <v>2.14</v>
          </cell>
          <cell r="F3920">
            <v>9.33</v>
          </cell>
          <cell r="G3920">
            <v>11.47</v>
          </cell>
          <cell r="H3920" t="str">
            <v>PINI</v>
          </cell>
        </row>
        <row r="3921">
          <cell r="B3921" t="str">
            <v>22.103.000040.SER</v>
          </cell>
          <cell r="C3921" t="str">
            <v>Degrau para piso industrial monolítico de alta resistência mecânica, fundido sobre base nivelada, sem pingadeira, espelho 17 cm, piso 30 cm</v>
          </cell>
          <cell r="D3921" t="str">
            <v>m</v>
          </cell>
          <cell r="E3921">
            <v>11.77</v>
          </cell>
          <cell r="F3921">
            <v>38.880000000000003</v>
          </cell>
          <cell r="G3921">
            <v>50.65</v>
          </cell>
          <cell r="H3921" t="str">
            <v>PINI</v>
          </cell>
        </row>
        <row r="3922">
          <cell r="B3922" t="str">
            <v>22.103.000045.SER</v>
          </cell>
          <cell r="C3922" t="str">
            <v>Degrau para piso industrial monolítico de alta resistência mecânica, fundido sobre base nivelada, acabamento desempenado, com pingadeira, espelho 17 cm, piso 32 cm</v>
          </cell>
          <cell r="D3922" t="str">
            <v>m</v>
          </cell>
          <cell r="E3922">
            <v>14.98</v>
          </cell>
          <cell r="F3922">
            <v>54.44</v>
          </cell>
          <cell r="G3922">
            <v>69.42</v>
          </cell>
          <cell r="H3922" t="str">
            <v>PINI</v>
          </cell>
        </row>
        <row r="3923">
          <cell r="B3923">
            <v>0</v>
          </cell>
          <cell r="C3923">
            <v>0</v>
          </cell>
          <cell r="D3923">
            <v>0</v>
          </cell>
          <cell r="E3923">
            <v>0</v>
          </cell>
          <cell r="F3923">
            <v>0</v>
          </cell>
          <cell r="G3923">
            <v>0</v>
          </cell>
          <cell r="H3923" t="str">
            <v>PINI</v>
          </cell>
        </row>
        <row r="3924">
          <cell r="B3924" t="str">
            <v>22.106</v>
          </cell>
          <cell r="C3924" t="str">
            <v>Borracha</v>
          </cell>
          <cell r="D3924">
            <v>0</v>
          </cell>
          <cell r="E3924">
            <v>0</v>
          </cell>
          <cell r="F3924">
            <v>0</v>
          </cell>
          <cell r="G3924">
            <v>0</v>
          </cell>
          <cell r="H3924" t="str">
            <v>PINI</v>
          </cell>
        </row>
        <row r="3925">
          <cell r="B3925" t="str">
            <v>22.106.000010.SER</v>
          </cell>
          <cell r="C3925" t="str">
            <v>Placa de borracha 50 x 50 cm # 3,5 mm, fixada com cola à base de neoprene</v>
          </cell>
          <cell r="D3925" t="str">
            <v>m²</v>
          </cell>
          <cell r="E3925">
            <v>232.78</v>
          </cell>
          <cell r="F3925">
            <v>7.41</v>
          </cell>
          <cell r="G3925">
            <v>240.19</v>
          </cell>
          <cell r="H3925" t="str">
            <v>PINI</v>
          </cell>
        </row>
        <row r="3926">
          <cell r="B3926" t="str">
            <v>22.106.000015.SER</v>
          </cell>
          <cell r="C3926" t="str">
            <v>Placa de borracha 50 x 50 cm # 7 mm, assentada com argamassa de cimento e areia peneirada traço 1:2 e nata à base de cola de PVA</v>
          </cell>
          <cell r="D3926" t="str">
            <v>m²</v>
          </cell>
          <cell r="E3926">
            <v>325.18</v>
          </cell>
          <cell r="F3926">
            <v>16.649999999999999</v>
          </cell>
          <cell r="G3926">
            <v>341.83</v>
          </cell>
          <cell r="H3926" t="str">
            <v>PINI</v>
          </cell>
        </row>
        <row r="3927">
          <cell r="B3927" t="str">
            <v>22.106.000020.SER</v>
          </cell>
          <cell r="C3927" t="str">
            <v>Placa de borracha 50 x 50 cm # 15 mm, assentada com argamassa de cimento e areia peneirada traço 1:2 e nata à base de cola de PVA</v>
          </cell>
          <cell r="D3927" t="str">
            <v>m²</v>
          </cell>
          <cell r="E3927">
            <v>489.45</v>
          </cell>
          <cell r="F3927">
            <v>16.8</v>
          </cell>
          <cell r="G3927">
            <v>506.25</v>
          </cell>
          <cell r="H3927" t="str">
            <v>PINI</v>
          </cell>
        </row>
        <row r="3928">
          <cell r="B3928" t="str">
            <v>22.106.000025.SER</v>
          </cell>
          <cell r="C3928" t="str">
            <v>Degrau com placa de borracha, fixado com cola à base de neoprene, espelho 20 cm, piso 30 cm</v>
          </cell>
          <cell r="D3928" t="str">
            <v>m</v>
          </cell>
          <cell r="E3928">
            <v>180.59</v>
          </cell>
          <cell r="F3928">
            <v>7.41</v>
          </cell>
          <cell r="G3928">
            <v>188.01</v>
          </cell>
          <cell r="H3928" t="str">
            <v>PINI</v>
          </cell>
        </row>
        <row r="3929">
          <cell r="B3929">
            <v>0</v>
          </cell>
          <cell r="C3929">
            <v>0</v>
          </cell>
          <cell r="D3929">
            <v>0</v>
          </cell>
          <cell r="E3929">
            <v>0</v>
          </cell>
          <cell r="F3929">
            <v>0</v>
          </cell>
          <cell r="G3929">
            <v>0</v>
          </cell>
          <cell r="H3929" t="str">
            <v>PINI</v>
          </cell>
        </row>
        <row r="3930">
          <cell r="B3930" t="str">
            <v>22.109</v>
          </cell>
          <cell r="C3930" t="str">
            <v>Cerâmicos</v>
          </cell>
          <cell r="D3930">
            <v>0</v>
          </cell>
          <cell r="E3930">
            <v>0</v>
          </cell>
          <cell r="F3930">
            <v>0</v>
          </cell>
          <cell r="G3930">
            <v>0</v>
          </cell>
          <cell r="H3930" t="str">
            <v>PINI</v>
          </cell>
        </row>
        <row r="3931">
          <cell r="B3931" t="str">
            <v>22.109.000030.SER</v>
          </cell>
          <cell r="C3931" t="str">
            <v>Placa cerâmica 240 x 115 x 9 mm c/ garras p/ fixação, alta resistência mecânica e química, assentada com argamassa de cimento e areia</v>
          </cell>
          <cell r="D3931" t="str">
            <v>m²</v>
          </cell>
          <cell r="E3931">
            <v>147.35</v>
          </cell>
          <cell r="F3931">
            <v>33.270000000000003</v>
          </cell>
          <cell r="G3931">
            <v>180.62</v>
          </cell>
          <cell r="H3931" t="str">
            <v>PINI</v>
          </cell>
        </row>
        <row r="3932">
          <cell r="B3932" t="str">
            <v>22.109.000035.SER</v>
          </cell>
          <cell r="C3932" t="str">
            <v>Piso cerâmico esmaltado 30 x 30 x 2,5 cm assentado com argamassa mista de cimento, cal e areia</v>
          </cell>
          <cell r="D3932" t="str">
            <v>m²</v>
          </cell>
          <cell r="E3932">
            <v>58.4</v>
          </cell>
          <cell r="F3932">
            <v>12.44</v>
          </cell>
          <cell r="G3932">
            <v>70.84</v>
          </cell>
          <cell r="H3932" t="str">
            <v>PINI</v>
          </cell>
        </row>
        <row r="3933">
          <cell r="B3933" t="str">
            <v>22.109.000040.SER</v>
          </cell>
          <cell r="C3933" t="str">
            <v>Piso cerâmico esmaltado 30 x 30 cm assentado com argamassa pré-fabricada de cimento colante</v>
          </cell>
          <cell r="D3933" t="str">
            <v>m²</v>
          </cell>
          <cell r="E3933">
            <v>50.47</v>
          </cell>
          <cell r="F3933">
            <v>9.1199999999999992</v>
          </cell>
          <cell r="G3933">
            <v>59.59</v>
          </cell>
          <cell r="H3933" t="str">
            <v>PINI</v>
          </cell>
        </row>
        <row r="3934">
          <cell r="B3934" t="str">
            <v>22.109.000045.SER</v>
          </cell>
          <cell r="C3934" t="str">
            <v>Piso cerâmico esmaltado 30 x 30 cm assentado com argamassa pré-fabricada de cimento colante - com mão de obra empreitada</v>
          </cell>
          <cell r="D3934" t="str">
            <v>m²</v>
          </cell>
          <cell r="E3934">
            <v>87.71</v>
          </cell>
          <cell r="F3934">
            <v>0</v>
          </cell>
          <cell r="G3934">
            <v>87.71</v>
          </cell>
          <cell r="H3934" t="str">
            <v>PINI</v>
          </cell>
        </row>
        <row r="3935">
          <cell r="B3935" t="str">
            <v>22.109.000050.SER</v>
          </cell>
          <cell r="C3935" t="str">
            <v>Lajotão colonial 30 x 30 x 2,5 cm assentado com argamassa mista de cimento, cal e areia, rejuntamento com argamassa de cimento e areia traço 1:3</v>
          </cell>
          <cell r="D3935" t="str">
            <v>m²</v>
          </cell>
          <cell r="E3935">
            <v>100.11</v>
          </cell>
          <cell r="F3935">
            <v>23.09</v>
          </cell>
          <cell r="G3935">
            <v>123.2</v>
          </cell>
          <cell r="H3935" t="str">
            <v>PINI</v>
          </cell>
        </row>
        <row r="3936">
          <cell r="B3936" t="str">
            <v>22.109.000055.SER</v>
          </cell>
          <cell r="C3936" t="str">
            <v>Porcelanato polido 40 x 40 cm assentado com argamassa pré-fabricada de cimento colante</v>
          </cell>
          <cell r="D3936" t="str">
            <v>m²</v>
          </cell>
          <cell r="E3936">
            <v>160.05000000000001</v>
          </cell>
          <cell r="F3936">
            <v>10.77</v>
          </cell>
          <cell r="G3936">
            <v>170.82</v>
          </cell>
          <cell r="H3936" t="str">
            <v>PINI</v>
          </cell>
        </row>
        <row r="3937">
          <cell r="B3937" t="str">
            <v>22.109.000060.SER</v>
          </cell>
          <cell r="C3937" t="str">
            <v>Porcelanato polido 40 x 40 cm assentado com argamassa pré-fabricada de cimento colante - com mão de obra empreitada</v>
          </cell>
          <cell r="D3937" t="str">
            <v>m²</v>
          </cell>
          <cell r="E3937">
            <v>222.16</v>
          </cell>
          <cell r="F3937">
            <v>0</v>
          </cell>
          <cell r="G3937">
            <v>222.16</v>
          </cell>
          <cell r="H3937" t="str">
            <v>PINI</v>
          </cell>
        </row>
        <row r="3938">
          <cell r="B3938" t="str">
            <v>22.109.000065.SER</v>
          </cell>
          <cell r="C3938" t="str">
            <v>Rodapé cerâmico assentado com argamassa mista de cimento, cal e areia altura 8 cm</v>
          </cell>
          <cell r="D3938" t="str">
            <v>m</v>
          </cell>
          <cell r="E3938">
            <v>15.87</v>
          </cell>
          <cell r="F3938">
            <v>8.11</v>
          </cell>
          <cell r="G3938">
            <v>23.98</v>
          </cell>
          <cell r="H3938" t="str">
            <v>PINI</v>
          </cell>
        </row>
        <row r="3939">
          <cell r="B3939" t="str">
            <v>22.109.000070.SER</v>
          </cell>
          <cell r="C3939" t="str">
            <v>Rodapé cerâmico assentado com argamassa pré-fabricada de cimento colante altura 8 cm</v>
          </cell>
          <cell r="D3939" t="str">
            <v>m</v>
          </cell>
          <cell r="E3939">
            <v>16.079999999999998</v>
          </cell>
          <cell r="F3939">
            <v>8</v>
          </cell>
          <cell r="G3939">
            <v>24.08</v>
          </cell>
          <cell r="H3939" t="str">
            <v>PINI</v>
          </cell>
        </row>
        <row r="3940">
          <cell r="B3940">
            <v>0</v>
          </cell>
          <cell r="C3940">
            <v>0</v>
          </cell>
          <cell r="D3940">
            <v>0</v>
          </cell>
          <cell r="E3940">
            <v>0</v>
          </cell>
          <cell r="F3940">
            <v>0</v>
          </cell>
          <cell r="G3940">
            <v>0</v>
          </cell>
          <cell r="H3940" t="str">
            <v>PINI</v>
          </cell>
        </row>
        <row r="3941">
          <cell r="B3941" t="str">
            <v>22.112</v>
          </cell>
          <cell r="C3941" t="str">
            <v>Cimentados</v>
          </cell>
          <cell r="D3941">
            <v>0</v>
          </cell>
          <cell r="E3941">
            <v>0</v>
          </cell>
          <cell r="F3941">
            <v>0</v>
          </cell>
          <cell r="G3941">
            <v>0</v>
          </cell>
          <cell r="H3941" t="str">
            <v>PINI</v>
          </cell>
        </row>
        <row r="3942">
          <cell r="B3942" t="str">
            <v>22.112.000005.SER</v>
          </cell>
          <cell r="C3942" t="str">
            <v>Piso cimentado com argamassa de cimento e areia traço 1:4 # 1,5 cm</v>
          </cell>
          <cell r="D3942" t="str">
            <v>m²</v>
          </cell>
          <cell r="E3942">
            <v>8.5299999999999994</v>
          </cell>
          <cell r="F3942">
            <v>33.1</v>
          </cell>
          <cell r="G3942">
            <v>41.63</v>
          </cell>
          <cell r="H3942" t="str">
            <v>PINI</v>
          </cell>
        </row>
        <row r="3943">
          <cell r="B3943" t="str">
            <v>22.112.000010.SER</v>
          </cell>
          <cell r="C3943" t="str">
            <v>Piso cimentado com argamassa de cimento e areia traço 1:3, com impermeabilizante</v>
          </cell>
          <cell r="D3943" t="str">
            <v>m²</v>
          </cell>
          <cell r="E3943">
            <v>16.96</v>
          </cell>
          <cell r="F3943">
            <v>33.1</v>
          </cell>
          <cell r="G3943">
            <v>50.06</v>
          </cell>
          <cell r="H3943" t="str">
            <v>PINI</v>
          </cell>
        </row>
        <row r="3944">
          <cell r="B3944" t="str">
            <v>22.112.000015.SER</v>
          </cell>
          <cell r="C3944" t="str">
            <v>Piso cimentado com argamassa de cimento e areia traço 1:4 # 1,5 cm - com mão de obra empreitada</v>
          </cell>
          <cell r="D3944" t="str">
            <v>m²</v>
          </cell>
          <cell r="E3944">
            <v>33.99</v>
          </cell>
          <cell r="F3944">
            <v>1.99</v>
          </cell>
          <cell r="G3944">
            <v>35.979999999999997</v>
          </cell>
          <cell r="H3944" t="str">
            <v>PINI</v>
          </cell>
        </row>
        <row r="3945">
          <cell r="B3945" t="str">
            <v>22.112.000020.SER</v>
          </cell>
          <cell r="C3945" t="str">
            <v>Piso cimentado com argamassa de cimento e areia traço 1:3 # 1,5 cm com impermeabilizante - com mão de obra empreitada</v>
          </cell>
          <cell r="D3945" t="str">
            <v>m²</v>
          </cell>
          <cell r="E3945">
            <v>42.42</v>
          </cell>
          <cell r="F3945">
            <v>1.99</v>
          </cell>
          <cell r="G3945">
            <v>44.41</v>
          </cell>
          <cell r="H3945" t="str">
            <v>PINI</v>
          </cell>
        </row>
        <row r="3946">
          <cell r="B3946">
            <v>0</v>
          </cell>
          <cell r="C3946">
            <v>0</v>
          </cell>
          <cell r="D3946">
            <v>0</v>
          </cell>
          <cell r="E3946">
            <v>0</v>
          </cell>
          <cell r="F3946">
            <v>0</v>
          </cell>
          <cell r="G3946">
            <v>0</v>
          </cell>
          <cell r="H3946" t="str">
            <v>PINI</v>
          </cell>
        </row>
        <row r="3947">
          <cell r="B3947" t="str">
            <v>22.115</v>
          </cell>
          <cell r="C3947" t="str">
            <v>Concreto</v>
          </cell>
          <cell r="D3947">
            <v>0</v>
          </cell>
          <cell r="E3947">
            <v>0</v>
          </cell>
          <cell r="F3947">
            <v>0</v>
          </cell>
          <cell r="G3947">
            <v>0</v>
          </cell>
          <cell r="H3947" t="str">
            <v>PINI</v>
          </cell>
        </row>
        <row r="3948">
          <cell r="B3948" t="str">
            <v>22.115.000005.SER</v>
          </cell>
          <cell r="C3948" t="str">
            <v>Piso em concreto, acabamento rústico em duas camadas: inferior # 9 cm com concreto para lastro; camada superior # 3 cm com concreto C15 S50</v>
          </cell>
          <cell r="D3948" t="str">
            <v>m²</v>
          </cell>
          <cell r="E3948">
            <v>109.22</v>
          </cell>
          <cell r="F3948">
            <v>96.44</v>
          </cell>
          <cell r="G3948">
            <v>205.66</v>
          </cell>
          <cell r="H3948" t="str">
            <v>PINI</v>
          </cell>
        </row>
        <row r="3949">
          <cell r="B3949" t="str">
            <v>22.115.000010.SER</v>
          </cell>
          <cell r="C3949" t="str">
            <v>Piso em concreto armado para pátio industrial, C25 S50 # 12 cm, sobre lastro de brita graduada # 10 cm, capacidade para cargas de até 4 t/m²</v>
          </cell>
          <cell r="D3949" t="str">
            <v>m²</v>
          </cell>
          <cell r="E3949">
            <v>269.24</v>
          </cell>
          <cell r="F3949">
            <v>23.1</v>
          </cell>
          <cell r="G3949">
            <v>292.33999999999997</v>
          </cell>
          <cell r="H3949" t="str">
            <v>PINI</v>
          </cell>
        </row>
        <row r="3950">
          <cell r="B3950" t="str">
            <v>22.115.000015.SER</v>
          </cell>
          <cell r="C3950" t="str">
            <v>Piso em concreto armado para pátio industrial, C25 S50 # 14 cm sobre lastro de brita graduada # 10 cm, capacidade para cargas de até 6 t/m²</v>
          </cell>
          <cell r="D3950" t="str">
            <v>m²</v>
          </cell>
          <cell r="E3950">
            <v>292.32</v>
          </cell>
          <cell r="F3950">
            <v>23.28</v>
          </cell>
          <cell r="G3950">
            <v>315.60000000000002</v>
          </cell>
          <cell r="H3950" t="str">
            <v>PINI</v>
          </cell>
        </row>
        <row r="3951">
          <cell r="B3951" t="str">
            <v>22.115.000020.SER</v>
          </cell>
          <cell r="C3951" t="str">
            <v>Piso em concreto armado C30 S50 # 14 cm, sobre lastro de brita # 10 cm</v>
          </cell>
          <cell r="D3951" t="str">
            <v>m²</v>
          </cell>
          <cell r="E3951">
            <v>315.60000000000002</v>
          </cell>
          <cell r="F3951">
            <v>23.1</v>
          </cell>
          <cell r="G3951">
            <v>338.71</v>
          </cell>
          <cell r="H3951" t="str">
            <v>PINI</v>
          </cell>
        </row>
        <row r="3952">
          <cell r="B3952" t="str">
            <v>22.115.000025.SER</v>
          </cell>
          <cell r="C3952" t="str">
            <v>Piso em concreto C15 S5- controle tipo "C", # 12 cm, sobre lastro de brita # 5 cm, armado com tela de aço CA-60</v>
          </cell>
          <cell r="D3952" t="str">
            <v>m²</v>
          </cell>
          <cell r="E3952">
            <v>159.78</v>
          </cell>
          <cell r="F3952">
            <v>31.16</v>
          </cell>
          <cell r="G3952">
            <v>190.94</v>
          </cell>
          <cell r="H3952" t="str">
            <v>PINI</v>
          </cell>
        </row>
        <row r="3953">
          <cell r="B3953" t="str">
            <v>22.115.000035.SER</v>
          </cell>
          <cell r="C3953" t="str">
            <v>Passeio em concreto C15 S50, formando quadrados ripados de 1,2 x 1,2 m, # 7 cm</v>
          </cell>
          <cell r="D3953" t="str">
            <v>m²</v>
          </cell>
          <cell r="E3953">
            <v>61.4</v>
          </cell>
          <cell r="F3953">
            <v>36.99</v>
          </cell>
          <cell r="G3953">
            <v>98.39</v>
          </cell>
          <cell r="H3953" t="str">
            <v>PINI</v>
          </cell>
        </row>
        <row r="3954">
          <cell r="B3954" t="str">
            <v>22.115.000040.SER</v>
          </cell>
          <cell r="C3954" t="str">
            <v>Piso rústico em concreto preparado na obra C15 S50, formando quadrados ripados de 1,50 x 1,50 m, # 7 cm</v>
          </cell>
          <cell r="D3954" t="str">
            <v>m²</v>
          </cell>
          <cell r="E3954">
            <v>58.98</v>
          </cell>
          <cell r="F3954">
            <v>36.99</v>
          </cell>
          <cell r="G3954">
            <v>95.97</v>
          </cell>
          <cell r="H3954" t="str">
            <v>PINI</v>
          </cell>
        </row>
        <row r="3955">
          <cell r="B3955" t="str">
            <v>22.115.000045.SER</v>
          </cell>
          <cell r="C3955" t="str">
            <v>Passeio em concreto C15 S50, formando quadrados ripados de 0,5 x 0,5 m, # 8 cm, juntas de 5 cm que poderão ser preenchidas com grama</v>
          </cell>
          <cell r="D3955" t="str">
            <v>m²</v>
          </cell>
          <cell r="E3955">
            <v>62.54</v>
          </cell>
          <cell r="F3955">
            <v>59.35</v>
          </cell>
          <cell r="G3955">
            <v>121.89</v>
          </cell>
          <cell r="H3955" t="str">
            <v>PINI</v>
          </cell>
        </row>
        <row r="3956">
          <cell r="B3956" t="str">
            <v>22.115.000050.SER</v>
          </cell>
          <cell r="C3956" t="str">
            <v>Passeio em concreto C15 S50, formando quadrados ripados de 1 x 1 m, # 8 cm, juntas de 10 cm que poderão ser preenchidas com grama</v>
          </cell>
          <cell r="D3956" t="str">
            <v>m²</v>
          </cell>
          <cell r="E3956">
            <v>56.57</v>
          </cell>
          <cell r="F3956">
            <v>50.02</v>
          </cell>
          <cell r="G3956">
            <v>106.58</v>
          </cell>
          <cell r="H3956" t="str">
            <v>PINI</v>
          </cell>
        </row>
        <row r="3957">
          <cell r="B3957" t="str">
            <v>22.115.000055.SER</v>
          </cell>
          <cell r="C3957" t="str">
            <v>Placa de concreto C20 S50, com juntas de dilatação, para estacionamento de veículos</v>
          </cell>
          <cell r="D3957" t="str">
            <v>m²</v>
          </cell>
          <cell r="E3957">
            <v>154.75</v>
          </cell>
          <cell r="F3957">
            <v>44.01</v>
          </cell>
          <cell r="G3957">
            <v>198.77</v>
          </cell>
          <cell r="H3957" t="str">
            <v>PINI</v>
          </cell>
        </row>
        <row r="3958">
          <cell r="B3958" t="str">
            <v>22.115.000065.SER</v>
          </cell>
          <cell r="C3958" t="str">
            <v>Piso de concreto com seixo armado com tela de aço CA-60 # 10 cm</v>
          </cell>
          <cell r="D3958" t="str">
            <v>m²</v>
          </cell>
          <cell r="E3958">
            <v>239.04</v>
          </cell>
          <cell r="F3958">
            <v>38.96</v>
          </cell>
          <cell r="G3958">
            <v>277.99</v>
          </cell>
          <cell r="H3958" t="str">
            <v>PINI</v>
          </cell>
        </row>
        <row r="3959">
          <cell r="B3959">
            <v>0</v>
          </cell>
          <cell r="C3959">
            <v>0</v>
          </cell>
          <cell r="D3959">
            <v>0</v>
          </cell>
          <cell r="E3959">
            <v>0</v>
          </cell>
          <cell r="F3959">
            <v>0</v>
          </cell>
          <cell r="G3959">
            <v>0</v>
          </cell>
          <cell r="H3959" t="str">
            <v>PINI</v>
          </cell>
        </row>
        <row r="3960">
          <cell r="B3960" t="str">
            <v>22.118</v>
          </cell>
          <cell r="C3960" t="str">
            <v>Elevados</v>
          </cell>
          <cell r="D3960">
            <v>0</v>
          </cell>
          <cell r="E3960">
            <v>0</v>
          </cell>
          <cell r="F3960">
            <v>0</v>
          </cell>
          <cell r="G3960">
            <v>0</v>
          </cell>
          <cell r="H3960" t="str">
            <v>PINI</v>
          </cell>
        </row>
        <row r="3961">
          <cell r="B3961" t="str">
            <v>22.118.000005.SER</v>
          </cell>
          <cell r="C3961" t="str">
            <v>Piso elevado, colocado, com sistema de estrutura de sustenção regulável com placas de aço revestidas com laminado melamínico texturizado 620 x 620 x 28 mm para carga pontual de 450 kg e distribuída de 1.250 kg/m²</v>
          </cell>
          <cell r="D3961" t="str">
            <v>m²</v>
          </cell>
          <cell r="E3961">
            <v>488.73</v>
          </cell>
          <cell r="F3961">
            <v>0</v>
          </cell>
          <cell r="G3961">
            <v>488.73</v>
          </cell>
          <cell r="H3961" t="str">
            <v>PINI</v>
          </cell>
        </row>
        <row r="3962">
          <cell r="B3962" t="str">
            <v>22.118.000010.SER</v>
          </cell>
          <cell r="C3962" t="str">
            <v>Piso elevado, colocado, com sistema de estrutura de sustenção regulável com contraventamento</v>
          </cell>
          <cell r="D3962" t="str">
            <v>m</v>
          </cell>
          <cell r="E3962">
            <v>732.55</v>
          </cell>
          <cell r="F3962">
            <v>0</v>
          </cell>
          <cell r="G3962">
            <v>732.55</v>
          </cell>
          <cell r="H3962" t="str">
            <v>PINI</v>
          </cell>
        </row>
        <row r="3963">
          <cell r="B3963">
            <v>0</v>
          </cell>
          <cell r="C3963">
            <v>0</v>
          </cell>
          <cell r="D3963">
            <v>0</v>
          </cell>
          <cell r="E3963">
            <v>0</v>
          </cell>
          <cell r="F3963">
            <v>0</v>
          </cell>
          <cell r="G3963">
            <v>0</v>
          </cell>
          <cell r="H3963" t="str">
            <v>PINI</v>
          </cell>
        </row>
        <row r="3964">
          <cell r="B3964" t="str">
            <v>22.121</v>
          </cell>
          <cell r="C3964" t="str">
            <v>Epóxi</v>
          </cell>
          <cell r="D3964">
            <v>0</v>
          </cell>
          <cell r="E3964">
            <v>0</v>
          </cell>
          <cell r="F3964">
            <v>0</v>
          </cell>
          <cell r="G3964">
            <v>0</v>
          </cell>
          <cell r="H3964" t="str">
            <v>PINI</v>
          </cell>
        </row>
        <row r="3965">
          <cell r="B3965" t="str">
            <v>22.121.000050.SER</v>
          </cell>
          <cell r="C3965" t="str">
            <v>Piso com revestimento à base de epóxi, duas demãos # 1,5 a 2,5 mm</v>
          </cell>
          <cell r="D3965" t="str">
            <v>m²</v>
          </cell>
          <cell r="E3965">
            <v>29.3</v>
          </cell>
          <cell r="F3965">
            <v>27.16</v>
          </cell>
          <cell r="G3965">
            <v>56.46</v>
          </cell>
          <cell r="H3965" t="str">
            <v>PINI</v>
          </cell>
        </row>
        <row r="3966">
          <cell r="B3966">
            <v>0</v>
          </cell>
          <cell r="C3966">
            <v>0</v>
          </cell>
          <cell r="D3966">
            <v>0</v>
          </cell>
          <cell r="E3966">
            <v>0</v>
          </cell>
          <cell r="F3966">
            <v>0</v>
          </cell>
          <cell r="G3966">
            <v>0</v>
          </cell>
          <cell r="H3966" t="str">
            <v>PINI</v>
          </cell>
        </row>
        <row r="3967">
          <cell r="B3967" t="str">
            <v>22.124</v>
          </cell>
          <cell r="C3967" t="str">
            <v>Granilite</v>
          </cell>
          <cell r="D3967">
            <v>0</v>
          </cell>
          <cell r="E3967">
            <v>0</v>
          </cell>
          <cell r="F3967">
            <v>0</v>
          </cell>
          <cell r="G3967">
            <v>0</v>
          </cell>
          <cell r="H3967" t="str">
            <v>PINI</v>
          </cell>
        </row>
        <row r="3968">
          <cell r="B3968" t="str">
            <v>22.124.000015.SER</v>
          </cell>
          <cell r="C3968" t="str">
            <v>Degrau de granilite moldado no local, piso 30 cm, espelho 20 cm</v>
          </cell>
          <cell r="D3968" t="str">
            <v>m</v>
          </cell>
          <cell r="E3968">
            <v>40.799999999999997</v>
          </cell>
          <cell r="F3968">
            <v>0</v>
          </cell>
          <cell r="G3968">
            <v>40.799999999999997</v>
          </cell>
          <cell r="H3968" t="str">
            <v>PINI</v>
          </cell>
        </row>
        <row r="3969">
          <cell r="B3969" t="str">
            <v>22.124.000020.SER</v>
          </cell>
          <cell r="C3969" t="str">
            <v>Degrau de granilite pré-moldado, assentado com argamassa mista de cimento, cal e areia, piso 30 cm</v>
          </cell>
          <cell r="D3969" t="str">
            <v>m</v>
          </cell>
          <cell r="E3969">
            <v>24.01</v>
          </cell>
          <cell r="F3969">
            <v>36.590000000000003</v>
          </cell>
          <cell r="G3969">
            <v>60.6</v>
          </cell>
          <cell r="H3969" t="str">
            <v>PINI</v>
          </cell>
        </row>
        <row r="3970">
          <cell r="B3970" t="str">
            <v>22.124.000025.SER</v>
          </cell>
          <cell r="C3970" t="str">
            <v>Rodapé de granilite pré-moldado com 10 cm de altura, assentado com argamassa mista de cimento, cal e areia</v>
          </cell>
          <cell r="D3970" t="str">
            <v>m</v>
          </cell>
          <cell r="E3970">
            <v>19.18</v>
          </cell>
          <cell r="F3970">
            <v>22.16</v>
          </cell>
          <cell r="G3970">
            <v>41.34</v>
          </cell>
          <cell r="H3970" t="str">
            <v>PINI</v>
          </cell>
        </row>
        <row r="3971">
          <cell r="B3971" t="str">
            <v>22.124.000030.SER</v>
          </cell>
          <cell r="C3971" t="str">
            <v>Soleira de granilite pré-moldada, 15 cm de largura, assentada com argamassa mista de cimento, cal e areia</v>
          </cell>
          <cell r="D3971" t="str">
            <v>m</v>
          </cell>
          <cell r="E3971">
            <v>21.41</v>
          </cell>
          <cell r="F3971">
            <v>12.97</v>
          </cell>
          <cell r="G3971">
            <v>34.380000000000003</v>
          </cell>
          <cell r="H3971" t="str">
            <v>PINI</v>
          </cell>
        </row>
        <row r="3972">
          <cell r="B3972" t="str">
            <v>22.124.000035.SER</v>
          </cell>
          <cell r="C3972" t="str">
            <v>Soleira de granilite pré-moldada, 25 cm de largura, assentada com argamassa mista de cimento, cal e areia</v>
          </cell>
          <cell r="D3972" t="str">
            <v>m</v>
          </cell>
          <cell r="E3972">
            <v>27.94</v>
          </cell>
          <cell r="F3972">
            <v>19.46</v>
          </cell>
          <cell r="G3972">
            <v>47.4</v>
          </cell>
          <cell r="H3972" t="str">
            <v>PINI</v>
          </cell>
        </row>
        <row r="3973">
          <cell r="B3973" t="str">
            <v>22.124.000040.SER</v>
          </cell>
          <cell r="C3973" t="str">
            <v>Granilite para revestimento de piso moldado no local</v>
          </cell>
          <cell r="D3973" t="str">
            <v>m²</v>
          </cell>
          <cell r="E3973">
            <v>40.33</v>
          </cell>
          <cell r="F3973">
            <v>0</v>
          </cell>
          <cell r="G3973">
            <v>40.33</v>
          </cell>
          <cell r="H3973" t="str">
            <v>PINI</v>
          </cell>
        </row>
        <row r="3974">
          <cell r="B3974">
            <v>0</v>
          </cell>
          <cell r="C3974">
            <v>0</v>
          </cell>
          <cell r="D3974">
            <v>0</v>
          </cell>
          <cell r="E3974">
            <v>0</v>
          </cell>
          <cell r="F3974">
            <v>0</v>
          </cell>
          <cell r="G3974">
            <v>0</v>
          </cell>
          <cell r="H3974" t="str">
            <v>PINI</v>
          </cell>
        </row>
        <row r="3975">
          <cell r="B3975" t="str">
            <v>22.127</v>
          </cell>
          <cell r="C3975" t="str">
            <v>Ladrilhos hidráulicos</v>
          </cell>
          <cell r="D3975">
            <v>0</v>
          </cell>
          <cell r="E3975">
            <v>0</v>
          </cell>
          <cell r="F3975">
            <v>0</v>
          </cell>
          <cell r="G3975">
            <v>0</v>
          </cell>
          <cell r="H3975" t="str">
            <v>PINI</v>
          </cell>
        </row>
        <row r="3976">
          <cell r="B3976" t="str">
            <v>22.127.000050.SER</v>
          </cell>
          <cell r="C3976" t="str">
            <v>Ladrilho hidráulico, assentado com argamassa mista de cal hidratada e areia com adição de 100 kg de cimento traço: 1:4</v>
          </cell>
          <cell r="D3976" t="str">
            <v>m²</v>
          </cell>
          <cell r="E3976">
            <v>107.62</v>
          </cell>
          <cell r="F3976">
            <v>30.31</v>
          </cell>
          <cell r="G3976">
            <v>137.94</v>
          </cell>
          <cell r="H3976" t="str">
            <v>PINI</v>
          </cell>
        </row>
        <row r="3977">
          <cell r="B3977" t="str">
            <v>22.127.000055.SER</v>
          </cell>
          <cell r="C3977" t="str">
            <v>Ladrilho hidráulico, assentado com argamassa pré-fabricada de cimento colante</v>
          </cell>
          <cell r="D3977" t="str">
            <v>m²</v>
          </cell>
          <cell r="E3977">
            <v>123.88</v>
          </cell>
          <cell r="F3977">
            <v>8</v>
          </cell>
          <cell r="G3977">
            <v>131.88</v>
          </cell>
          <cell r="H3977" t="str">
            <v>PINI</v>
          </cell>
        </row>
        <row r="3978">
          <cell r="B3978">
            <v>0</v>
          </cell>
          <cell r="C3978">
            <v>0</v>
          </cell>
          <cell r="D3978">
            <v>0</v>
          </cell>
          <cell r="E3978">
            <v>0</v>
          </cell>
          <cell r="F3978">
            <v>0</v>
          </cell>
          <cell r="G3978">
            <v>0</v>
          </cell>
          <cell r="H3978" t="str">
            <v>PINI</v>
          </cell>
        </row>
        <row r="3979">
          <cell r="B3979" t="str">
            <v>22.130</v>
          </cell>
          <cell r="C3979" t="str">
            <v>Madeira</v>
          </cell>
          <cell r="D3979">
            <v>0</v>
          </cell>
          <cell r="E3979">
            <v>0</v>
          </cell>
          <cell r="F3979">
            <v>0</v>
          </cell>
          <cell r="G3979">
            <v>0</v>
          </cell>
          <cell r="H3979" t="str">
            <v>PINI</v>
          </cell>
        </row>
        <row r="3980">
          <cell r="B3980" t="str">
            <v>22.130.000015.SER</v>
          </cell>
          <cell r="C3980" t="str">
            <v>Assoalho de madeira de lei, largura 10 ou 20 cm, fixada sobre barrotes trapezoidais de madeira 5 x 3 x 2 cm com espaçamento de 35 cm, assentado em argamassa de cimento e areia traço 1:5</v>
          </cell>
          <cell r="D3980" t="str">
            <v>m²</v>
          </cell>
          <cell r="E3980">
            <v>316.32</v>
          </cell>
          <cell r="F3980">
            <v>58.87</v>
          </cell>
          <cell r="G3980">
            <v>375.2</v>
          </cell>
          <cell r="H3980" t="str">
            <v>PINI</v>
          </cell>
        </row>
        <row r="3981">
          <cell r="B3981" t="str">
            <v>22.130.000020.SER</v>
          </cell>
          <cell r="C3981" t="str">
            <v>Assoalho de madeira de lei, largura 10 ou 20 cm, sobre vigas de madeira de 6 x 12 cm com espaçamento de 35 cm</v>
          </cell>
          <cell r="D3981" t="str">
            <v>m²</v>
          </cell>
          <cell r="E3981">
            <v>380.38</v>
          </cell>
          <cell r="F3981">
            <v>48.34</v>
          </cell>
          <cell r="G3981">
            <v>428.72</v>
          </cell>
          <cell r="H3981" t="str">
            <v>PINI</v>
          </cell>
        </row>
        <row r="3982">
          <cell r="B3982" t="str">
            <v>22.130.000025.SER</v>
          </cell>
          <cell r="C3982" t="str">
            <v>Parquete de madeira fixado com cola especial à base de PVA sobre base regularizada</v>
          </cell>
          <cell r="D3982" t="str">
            <v>m²</v>
          </cell>
          <cell r="E3982">
            <v>320.8</v>
          </cell>
          <cell r="F3982">
            <v>18.21</v>
          </cell>
          <cell r="G3982">
            <v>339</v>
          </cell>
          <cell r="H3982" t="str">
            <v>PINI</v>
          </cell>
        </row>
        <row r="3983">
          <cell r="B3983" t="str">
            <v>22.130.000030.SER</v>
          </cell>
          <cell r="C3983" t="str">
            <v>Taco de madeira, assentado com argamassa de cimento e areia peneirada traço 1:4</v>
          </cell>
          <cell r="D3983" t="str">
            <v>m²</v>
          </cell>
          <cell r="E3983">
            <v>233.43</v>
          </cell>
          <cell r="F3983">
            <v>35.979999999999997</v>
          </cell>
          <cell r="G3983">
            <v>269.41000000000003</v>
          </cell>
          <cell r="H3983" t="str">
            <v>PINI</v>
          </cell>
        </row>
        <row r="3984">
          <cell r="B3984" t="str">
            <v>22.130.000035.SER</v>
          </cell>
          <cell r="C3984" t="str">
            <v>Taco de madeira, assentado com argamassa de cimento e areia peneirada traço 1:4, com aditivo impermeabilizante</v>
          </cell>
          <cell r="D3984" t="str">
            <v>m²</v>
          </cell>
          <cell r="E3984">
            <v>247.82</v>
          </cell>
          <cell r="F3984">
            <v>35.979999999999997</v>
          </cell>
          <cell r="G3984">
            <v>283.8</v>
          </cell>
          <cell r="H3984" t="str">
            <v>PINI</v>
          </cell>
        </row>
        <row r="3985">
          <cell r="B3985" t="str">
            <v>22.130.000040.SER</v>
          </cell>
          <cell r="C3985" t="str">
            <v>Taco de madeira, fixado com cola especial à base de PVA sobre base regularizada</v>
          </cell>
          <cell r="D3985" t="str">
            <v>m²</v>
          </cell>
          <cell r="E3985">
            <v>238.79</v>
          </cell>
          <cell r="F3985">
            <v>12.88</v>
          </cell>
          <cell r="G3985">
            <v>251.67</v>
          </cell>
          <cell r="H3985" t="str">
            <v>PINI</v>
          </cell>
        </row>
        <row r="3986">
          <cell r="B3986" t="str">
            <v>22.130.000045.SER</v>
          </cell>
          <cell r="C3986" t="str">
            <v>Carpete de madeira estruturado, inclusive colocação e acabamento</v>
          </cell>
          <cell r="D3986" t="str">
            <v>m²</v>
          </cell>
          <cell r="E3986">
            <v>128.29</v>
          </cell>
          <cell r="F3986">
            <v>0</v>
          </cell>
          <cell r="G3986">
            <v>128.29</v>
          </cell>
          <cell r="H3986" t="str">
            <v>PINI</v>
          </cell>
        </row>
        <row r="3987">
          <cell r="B3987" t="str">
            <v>22.130.000050.SER</v>
          </cell>
          <cell r="C3987" t="str">
            <v>Cordão de madeira para acabamento de rodapé</v>
          </cell>
          <cell r="D3987" t="str">
            <v>m</v>
          </cell>
          <cell r="E3987">
            <v>8.5</v>
          </cell>
          <cell r="F3987">
            <v>3.22</v>
          </cell>
          <cell r="G3987">
            <v>11.73</v>
          </cell>
          <cell r="H3987" t="str">
            <v>PINI</v>
          </cell>
        </row>
        <row r="3988">
          <cell r="B3988" t="str">
            <v>22.130.000055.SER</v>
          </cell>
          <cell r="C3988" t="str">
            <v>Rodapé de madeira de 7 cm de altura, fixado sobre tacos embutidos na parede, espaçados de 50 cm</v>
          </cell>
          <cell r="D3988" t="str">
            <v>m</v>
          </cell>
          <cell r="E3988">
            <v>22.25</v>
          </cell>
          <cell r="F3988">
            <v>11.45</v>
          </cell>
          <cell r="G3988">
            <v>33.700000000000003</v>
          </cell>
          <cell r="H3988" t="str">
            <v>PINI</v>
          </cell>
        </row>
        <row r="3989">
          <cell r="B3989">
            <v>0</v>
          </cell>
          <cell r="C3989">
            <v>0</v>
          </cell>
          <cell r="D3989">
            <v>0</v>
          </cell>
          <cell r="E3989">
            <v>0</v>
          </cell>
          <cell r="F3989">
            <v>0</v>
          </cell>
          <cell r="G3989">
            <v>0</v>
          </cell>
          <cell r="H3989" t="str">
            <v>PINI</v>
          </cell>
        </row>
        <row r="3990">
          <cell r="B3990" t="str">
            <v>22.133</v>
          </cell>
          <cell r="C3990" t="str">
            <v>Pastilhas</v>
          </cell>
          <cell r="D3990">
            <v>0</v>
          </cell>
          <cell r="E3990">
            <v>0</v>
          </cell>
          <cell r="F3990">
            <v>0</v>
          </cell>
          <cell r="G3990">
            <v>0</v>
          </cell>
          <cell r="H3990" t="str">
            <v>PINI</v>
          </cell>
        </row>
        <row r="3991">
          <cell r="B3991" t="str">
            <v>22.133.000050.SER</v>
          </cell>
          <cell r="C3991" t="str">
            <v>Ladrilho de vidro 12 x 12 cm assentado com argamassa pré-fabricada de cimento colante inclusive rejunte</v>
          </cell>
          <cell r="D3991" t="str">
            <v>m²</v>
          </cell>
          <cell r="E3991">
            <v>1397.15</v>
          </cell>
          <cell r="F3991">
            <v>46.66</v>
          </cell>
          <cell r="G3991">
            <v>1443.81</v>
          </cell>
          <cell r="H3991" t="str">
            <v>PINI</v>
          </cell>
        </row>
        <row r="3992">
          <cell r="B3992" t="str">
            <v>22.133.000055.SER</v>
          </cell>
          <cell r="C3992" t="str">
            <v>Pastilha de porcelana, assentada com argamassa pré-fabricada de cimento colante, inclusive rejuntamento</v>
          </cell>
          <cell r="D3992" t="str">
            <v>m²</v>
          </cell>
          <cell r="E3992">
            <v>246.29</v>
          </cell>
          <cell r="F3992">
            <v>39.11</v>
          </cell>
          <cell r="G3992">
            <v>285.39999999999998</v>
          </cell>
          <cell r="H3992" t="str">
            <v>PINI</v>
          </cell>
        </row>
        <row r="3993">
          <cell r="B3993" t="str">
            <v>22.133.000060.SER</v>
          </cell>
          <cell r="C3993" t="str">
            <v>Pastilha de porcelana, assentada com argamassa pré-fabricada de cimento colante, inclusive rejuntamento - com mão de obra empreitada</v>
          </cell>
          <cell r="D3993" t="str">
            <v>m²</v>
          </cell>
          <cell r="E3993">
            <v>300.7</v>
          </cell>
          <cell r="F3993">
            <v>0</v>
          </cell>
          <cell r="G3993">
            <v>300.7</v>
          </cell>
          <cell r="H3993" t="str">
            <v>PINI</v>
          </cell>
        </row>
        <row r="3994">
          <cell r="B3994" t="str">
            <v>22.133.000065.SER</v>
          </cell>
          <cell r="C3994" t="str">
            <v>Pastilha de porcelana, assentada com argamassa mista de cimento, cal e areia peneirada, rejuntamento com pasta de cimento branco, incluindo limpeza e lavagem</v>
          </cell>
          <cell r="D3994" t="str">
            <v>m²</v>
          </cell>
          <cell r="E3994">
            <v>229.95</v>
          </cell>
          <cell r="F3994">
            <v>89.52</v>
          </cell>
          <cell r="G3994">
            <v>319.47000000000003</v>
          </cell>
          <cell r="H3994" t="str">
            <v>PINI</v>
          </cell>
        </row>
        <row r="3995">
          <cell r="B3995">
            <v>0</v>
          </cell>
          <cell r="C3995">
            <v>0</v>
          </cell>
          <cell r="D3995">
            <v>0</v>
          </cell>
          <cell r="E3995">
            <v>0</v>
          </cell>
          <cell r="F3995">
            <v>0</v>
          </cell>
          <cell r="G3995">
            <v>0</v>
          </cell>
          <cell r="H3995" t="str">
            <v>PINI</v>
          </cell>
        </row>
        <row r="3996">
          <cell r="B3996" t="str">
            <v>22.136</v>
          </cell>
          <cell r="C3996" t="str">
            <v>Pedras</v>
          </cell>
          <cell r="D3996">
            <v>0</v>
          </cell>
          <cell r="E3996">
            <v>0</v>
          </cell>
          <cell r="F3996">
            <v>0</v>
          </cell>
          <cell r="G3996">
            <v>0</v>
          </cell>
          <cell r="H3996" t="str">
            <v>PINI</v>
          </cell>
        </row>
        <row r="3997">
          <cell r="B3997" t="str">
            <v>22.136.000050.SER</v>
          </cell>
          <cell r="C3997" t="str">
            <v>Mármore em placa 15 x 30 cm, assentada com argamassa de cimento colante, inclusive rejuntamento de juntas de 3 mm</v>
          </cell>
          <cell r="D3997" t="str">
            <v>m²</v>
          </cell>
          <cell r="E3997">
            <v>352.16</v>
          </cell>
          <cell r="F3997">
            <v>9.7899999999999991</v>
          </cell>
          <cell r="G3997">
            <v>361.94</v>
          </cell>
          <cell r="H3997" t="str">
            <v>PINI</v>
          </cell>
        </row>
        <row r="3998">
          <cell r="B3998" t="str">
            <v>22.136.000055.SER</v>
          </cell>
          <cell r="C3998" t="str">
            <v>Mármore em placa 15 x 30 cm, assentada com argamassa pré-fabricada de cimento colante</v>
          </cell>
          <cell r="D3998" t="str">
            <v>m²</v>
          </cell>
          <cell r="E3998">
            <v>350.23</v>
          </cell>
          <cell r="F3998">
            <v>8</v>
          </cell>
          <cell r="G3998">
            <v>358.23</v>
          </cell>
          <cell r="H3998" t="str">
            <v>PINI</v>
          </cell>
        </row>
        <row r="3999">
          <cell r="B3999" t="str">
            <v>22.136.000060.SER</v>
          </cell>
          <cell r="C3999" t="str">
            <v>Mármore natural # 2,5 cm assentado com argamassa mista de cimento, cal e areia</v>
          </cell>
          <cell r="D3999" t="str">
            <v>m²</v>
          </cell>
          <cell r="E3999">
            <v>281.27999999999997</v>
          </cell>
          <cell r="F3999">
            <v>3.32</v>
          </cell>
          <cell r="G3999">
            <v>284.60000000000002</v>
          </cell>
          <cell r="H3999" t="str">
            <v>PINI</v>
          </cell>
        </row>
        <row r="4000">
          <cell r="B4000" t="str">
            <v>22.136.000065.SER</v>
          </cell>
          <cell r="C4000" t="str">
            <v>Caco de mármore assentado com argamassa mista rejuntado com argamassa de pó de mármore</v>
          </cell>
          <cell r="D4000" t="str">
            <v>m²</v>
          </cell>
          <cell r="E4000">
            <v>265.32</v>
          </cell>
          <cell r="F4000">
            <v>3.01</v>
          </cell>
          <cell r="G4000">
            <v>268.33</v>
          </cell>
          <cell r="H4000" t="str">
            <v>PINI</v>
          </cell>
        </row>
        <row r="4001">
          <cell r="B4001" t="str">
            <v>22.136.000070.SER</v>
          </cell>
          <cell r="C4001" t="str">
            <v>Rodapé de mármore natural de 10 cm de altura, assentado com argamassa mista de cimento, cal e areia</v>
          </cell>
          <cell r="D4001" t="str">
            <v>m</v>
          </cell>
          <cell r="E4001">
            <v>90.77</v>
          </cell>
          <cell r="F4001">
            <v>0.33</v>
          </cell>
          <cell r="G4001">
            <v>91.1</v>
          </cell>
          <cell r="H4001" t="str">
            <v>PINI</v>
          </cell>
        </row>
        <row r="4002">
          <cell r="B4002" t="str">
            <v>22.136.000075.SER</v>
          </cell>
          <cell r="C4002" t="str">
            <v>Rodapé de mármore natural de 10 cm de altura, assentado com argamassa pré-fabricada de cimento colante</v>
          </cell>
          <cell r="D4002" t="str">
            <v>m</v>
          </cell>
          <cell r="E4002">
            <v>91.36</v>
          </cell>
          <cell r="F4002">
            <v>0</v>
          </cell>
          <cell r="G4002">
            <v>91.36</v>
          </cell>
          <cell r="H4002" t="str">
            <v>PINI</v>
          </cell>
        </row>
        <row r="4003">
          <cell r="B4003" t="str">
            <v>22.136.000080.SER</v>
          </cell>
          <cell r="C4003" t="str">
            <v>Soleira de mármore natural de 15 cm de largura, assentado com argamassa mista de cimento, cal e areia</v>
          </cell>
          <cell r="D4003" t="str">
            <v>m</v>
          </cell>
          <cell r="E4003">
            <v>99.19</v>
          </cell>
          <cell r="F4003">
            <v>0.5</v>
          </cell>
          <cell r="G4003">
            <v>99.68</v>
          </cell>
          <cell r="H4003" t="str">
            <v>PINI</v>
          </cell>
        </row>
        <row r="4004">
          <cell r="B4004" t="str">
            <v>22.136.000085.SER</v>
          </cell>
          <cell r="C4004" t="str">
            <v>Soleira de mármore natural de 25 cm de largura, assentado com argamassa mista de cimento, cal e areia</v>
          </cell>
          <cell r="D4004" t="str">
            <v>m</v>
          </cell>
          <cell r="E4004">
            <v>139.47999999999999</v>
          </cell>
          <cell r="F4004">
            <v>0.83</v>
          </cell>
          <cell r="G4004">
            <v>140.31</v>
          </cell>
          <cell r="H4004" t="str">
            <v>PINI</v>
          </cell>
        </row>
        <row r="4005">
          <cell r="B4005" t="str">
            <v>22.136.000090.SER</v>
          </cell>
          <cell r="C4005" t="str">
            <v>Soleira de mármore natural de 15 cm de largura, assentado com argamassa pré-fabricada de cimento colante</v>
          </cell>
          <cell r="D4005" t="str">
            <v>m</v>
          </cell>
          <cell r="E4005">
            <v>100.07</v>
          </cell>
          <cell r="F4005">
            <v>0</v>
          </cell>
          <cell r="G4005">
            <v>100.07</v>
          </cell>
          <cell r="H4005" t="str">
            <v>PINI</v>
          </cell>
        </row>
        <row r="4006">
          <cell r="B4006" t="str">
            <v>22.136.000095.SER</v>
          </cell>
          <cell r="C4006" t="str">
            <v>Soleira de mármore natural de 25 cm de largura, assentado com argamassa pré-fabricada de cimento colante</v>
          </cell>
          <cell r="D4006" t="str">
            <v>m</v>
          </cell>
          <cell r="E4006">
            <v>140.96</v>
          </cell>
          <cell r="F4006">
            <v>0</v>
          </cell>
          <cell r="G4006">
            <v>140.96</v>
          </cell>
          <cell r="H4006" t="str">
            <v>PINI</v>
          </cell>
        </row>
        <row r="4007">
          <cell r="B4007" t="str">
            <v>22.136.000100.SER</v>
          </cell>
          <cell r="C4007" t="str">
            <v>Degrau de mármore natural assentado com argamassa mista de cimento, cal e areia, espelho 20 cm, piso 30 cm</v>
          </cell>
          <cell r="D4007" t="str">
            <v>m</v>
          </cell>
          <cell r="E4007">
            <v>311.05</v>
          </cell>
          <cell r="F4007">
            <v>1.66</v>
          </cell>
          <cell r="G4007">
            <v>312.70999999999998</v>
          </cell>
          <cell r="H4007" t="str">
            <v>PINI</v>
          </cell>
        </row>
        <row r="4008">
          <cell r="B4008" t="str">
            <v>22.136.000105.SER</v>
          </cell>
          <cell r="C4008" t="str">
            <v>Degrau de mármore natural assentado com argamassa pré-fabricada de cimento colante, espelho 20 cm, piso 30 cm</v>
          </cell>
          <cell r="D4008" t="str">
            <v>m</v>
          </cell>
          <cell r="E4008">
            <v>314</v>
          </cell>
          <cell r="F4008">
            <v>0</v>
          </cell>
          <cell r="G4008">
            <v>314</v>
          </cell>
          <cell r="H4008" t="str">
            <v>PINI</v>
          </cell>
        </row>
        <row r="4009">
          <cell r="B4009" t="str">
            <v>22.136.000110.SER</v>
          </cell>
          <cell r="C4009" t="str">
            <v>Peitoril de mármore natural 15 cm, assentado com argamassa mista de cimento, cal e areia</v>
          </cell>
          <cell r="D4009" t="str">
            <v>m</v>
          </cell>
          <cell r="E4009">
            <v>113.29</v>
          </cell>
          <cell r="F4009">
            <v>1.03</v>
          </cell>
          <cell r="G4009">
            <v>114.32</v>
          </cell>
          <cell r="H4009" t="str">
            <v>PINI</v>
          </cell>
        </row>
        <row r="4010">
          <cell r="B4010" t="str">
            <v>22.136.000115.SER</v>
          </cell>
          <cell r="C4010" t="str">
            <v>Peitoril de mármore natural 25 cm, assentado com argamassa mista de cimento, cal e areia</v>
          </cell>
          <cell r="D4010" t="str">
            <v>m</v>
          </cell>
          <cell r="E4010">
            <v>144.75</v>
          </cell>
          <cell r="F4010">
            <v>1.63</v>
          </cell>
          <cell r="G4010">
            <v>146.38</v>
          </cell>
          <cell r="H4010" t="str">
            <v>PINI</v>
          </cell>
        </row>
        <row r="4011">
          <cell r="B4011" t="str">
            <v>22.136.000120.SER</v>
          </cell>
          <cell r="C4011" t="str">
            <v>Peitoril de granito natural 15 cm, assentado com argamassa mista de cimento, cal e areia</v>
          </cell>
          <cell r="D4011" t="str">
            <v>m</v>
          </cell>
          <cell r="E4011">
            <v>66.709999999999994</v>
          </cell>
          <cell r="F4011">
            <v>1.03</v>
          </cell>
          <cell r="G4011">
            <v>67.739999999999995</v>
          </cell>
          <cell r="H4011" t="str">
            <v>PINI</v>
          </cell>
        </row>
        <row r="4012">
          <cell r="B4012" t="str">
            <v>22.136.000125.SER</v>
          </cell>
          <cell r="C4012" t="str">
            <v>Degrau de granito natural assentado com argamassa mista de cimento, cal e areia, espelho 20 cm, piso 30 cm</v>
          </cell>
          <cell r="D4012" t="str">
            <v>m</v>
          </cell>
          <cell r="E4012">
            <v>293.08</v>
          </cell>
          <cell r="F4012">
            <v>1.66</v>
          </cell>
          <cell r="G4012">
            <v>294.74</v>
          </cell>
          <cell r="H4012" t="str">
            <v>PINI</v>
          </cell>
        </row>
        <row r="4013">
          <cell r="B4013" t="str">
            <v>22.136.000130.SER</v>
          </cell>
          <cell r="C4013" t="str">
            <v>Degrau de granito natural assentado com argamassa pré-fabricada de cimento colante, espelho 20 cm, piso 30 cm</v>
          </cell>
          <cell r="D4013" t="str">
            <v>m</v>
          </cell>
          <cell r="E4013">
            <v>296.99</v>
          </cell>
          <cell r="F4013">
            <v>0</v>
          </cell>
          <cell r="G4013">
            <v>296.99</v>
          </cell>
          <cell r="H4013" t="str">
            <v>PINI</v>
          </cell>
        </row>
        <row r="4014">
          <cell r="B4014" t="str">
            <v>22.136.000135.SER</v>
          </cell>
          <cell r="C4014" t="str">
            <v>Peitoril de granito natural 25 cm, assentado com argamassa mista de cimento, cal e areia</v>
          </cell>
          <cell r="D4014" t="str">
            <v>m</v>
          </cell>
          <cell r="E4014">
            <v>111.17</v>
          </cell>
          <cell r="F4014">
            <v>1.63</v>
          </cell>
          <cell r="G4014">
            <v>112.8</v>
          </cell>
          <cell r="H4014" t="str">
            <v>PINI</v>
          </cell>
        </row>
        <row r="4015">
          <cell r="B4015" t="str">
            <v>22.136.000140.SER</v>
          </cell>
          <cell r="C4015" t="str">
            <v>Granito em placa padronizada 15 x 30 cm, assentada com argamassa pré-fabricada de cimento colante, inclusive rejuntamento de juntas de 2 mm</v>
          </cell>
          <cell r="D4015" t="str">
            <v>m²</v>
          </cell>
          <cell r="E4015">
            <v>475.73</v>
          </cell>
          <cell r="F4015">
            <v>9.7899999999999991</v>
          </cell>
          <cell r="G4015">
            <v>485.52</v>
          </cell>
          <cell r="H4015" t="str">
            <v>PINI</v>
          </cell>
        </row>
        <row r="4016">
          <cell r="B4016" t="str">
            <v>22.136.000145.SER</v>
          </cell>
          <cell r="C4016" t="str">
            <v>Faixa antiderrapante para degrau em granito - faixa apicoada</v>
          </cell>
          <cell r="D4016" t="str">
            <v>m</v>
          </cell>
          <cell r="E4016">
            <v>14.27</v>
          </cell>
          <cell r="F4016">
            <v>2.66</v>
          </cell>
          <cell r="G4016">
            <v>16.93</v>
          </cell>
          <cell r="H4016" t="str">
            <v>PINI</v>
          </cell>
        </row>
        <row r="4017">
          <cell r="B4017" t="str">
            <v>22.136.000150.SER</v>
          </cell>
          <cell r="C4017" t="str">
            <v>Granito natural # 2,5 cm assentado com argamassa mista de cimento, cal e areia traço</v>
          </cell>
          <cell r="D4017" t="str">
            <v>m²</v>
          </cell>
          <cell r="E4017">
            <v>457.65</v>
          </cell>
          <cell r="F4017">
            <v>3.32</v>
          </cell>
          <cell r="G4017">
            <v>460.97</v>
          </cell>
          <cell r="H4017" t="str">
            <v>PINI</v>
          </cell>
        </row>
        <row r="4018">
          <cell r="B4018" t="str">
            <v>22.136.000155.SER</v>
          </cell>
          <cell r="C4018" t="str">
            <v>Rodapé de granito natural de 10 cm de altura, assentado com argamassa mista de cimento, cal e areia</v>
          </cell>
          <cell r="D4018" t="str">
            <v>m</v>
          </cell>
          <cell r="E4018">
            <v>76.39</v>
          </cell>
          <cell r="F4018">
            <v>0.33</v>
          </cell>
          <cell r="G4018">
            <v>76.72</v>
          </cell>
          <cell r="H4018" t="str">
            <v>PINI</v>
          </cell>
        </row>
        <row r="4019">
          <cell r="B4019" t="str">
            <v>22.136.000160.SER</v>
          </cell>
          <cell r="C4019" t="str">
            <v>Soleira de granito natural de 15 cm de largura, assentado com argamassa mista de cimento, cal e areia</v>
          </cell>
          <cell r="D4019" t="str">
            <v>m</v>
          </cell>
          <cell r="E4019">
            <v>77.349999999999994</v>
          </cell>
          <cell r="F4019">
            <v>0.5</v>
          </cell>
          <cell r="G4019">
            <v>77.84</v>
          </cell>
          <cell r="H4019" t="str">
            <v>PINI</v>
          </cell>
        </row>
        <row r="4020">
          <cell r="B4020" t="str">
            <v>22.136.000165.SER</v>
          </cell>
          <cell r="C4020" t="str">
            <v>Soleira de granito natural de 25 cm de largura, assentado com argamassa mista de cimento, cal e areia</v>
          </cell>
          <cell r="D4020" t="str">
            <v>m</v>
          </cell>
          <cell r="E4020">
            <v>128.9</v>
          </cell>
          <cell r="F4020">
            <v>0.83</v>
          </cell>
          <cell r="G4020">
            <v>129.72999999999999</v>
          </cell>
          <cell r="H4020" t="str">
            <v>PINI</v>
          </cell>
        </row>
        <row r="4021">
          <cell r="B4021" t="str">
            <v>22.136.000170.SER</v>
          </cell>
          <cell r="C4021" t="str">
            <v>Arenito em placa esquadrejada, regular ou bruta, assentado com argamassa mista de cimento, cal e areia # 2,5 cm</v>
          </cell>
          <cell r="D4021" t="str">
            <v>m²</v>
          </cell>
          <cell r="E4021">
            <v>286.75</v>
          </cell>
          <cell r="F4021">
            <v>3.32</v>
          </cell>
          <cell r="G4021">
            <v>290.07</v>
          </cell>
          <cell r="H4021" t="str">
            <v>PINI</v>
          </cell>
        </row>
        <row r="4022">
          <cell r="B4022" t="str">
            <v>22.136.000175.SER</v>
          </cell>
          <cell r="C4022" t="str">
            <v>Rodapé de arenito em placas de 10 cm de altura, assentado com argamassa mista de cimento, cal e areia</v>
          </cell>
          <cell r="D4022" t="str">
            <v>m</v>
          </cell>
          <cell r="E4022">
            <v>139.84</v>
          </cell>
          <cell r="F4022">
            <v>0.33</v>
          </cell>
          <cell r="G4022">
            <v>140.16999999999999</v>
          </cell>
          <cell r="H4022" t="str">
            <v>PINI</v>
          </cell>
        </row>
        <row r="4023">
          <cell r="B4023" t="str">
            <v>22.136.000180.SER</v>
          </cell>
          <cell r="C4023" t="str">
            <v>Degrau de arenito em placas, assentado com argamassa mista de cimento, cal e areia, espelho 20 cm, piso 30 cm</v>
          </cell>
          <cell r="D4023" t="str">
            <v>m</v>
          </cell>
          <cell r="E4023">
            <v>857</v>
          </cell>
          <cell r="F4023">
            <v>1.66</v>
          </cell>
          <cell r="G4023">
            <v>858.66</v>
          </cell>
          <cell r="H4023" t="str">
            <v>PINI</v>
          </cell>
        </row>
        <row r="4024">
          <cell r="B4024" t="str">
            <v>22.136.000185.SER</v>
          </cell>
          <cell r="C4024" t="str">
            <v>Pedra São Tomé em placas 40x40 cm, # 2 cm, assentada com argamassa pré-fabricada de cimento colante, inclusive rejunte com juntas de 8 mm</v>
          </cell>
          <cell r="D4024" t="str">
            <v>m²</v>
          </cell>
          <cell r="E4024">
            <v>364.62</v>
          </cell>
          <cell r="F4024">
            <v>21.53</v>
          </cell>
          <cell r="G4024">
            <v>386.15</v>
          </cell>
          <cell r="H4024" t="str">
            <v>PINI</v>
          </cell>
        </row>
        <row r="4025">
          <cell r="B4025" t="str">
            <v>22.136.000190.SER</v>
          </cell>
          <cell r="C4025" t="str">
            <v>Rodapé de pedra são tomé de 10 cm de altura, assentado com argamassa pré-fabricada de cimento colante</v>
          </cell>
          <cell r="D4025" t="str">
            <v>m</v>
          </cell>
          <cell r="E4025">
            <v>32.76</v>
          </cell>
          <cell r="F4025">
            <v>22.23</v>
          </cell>
          <cell r="G4025">
            <v>54.99</v>
          </cell>
          <cell r="H4025" t="str">
            <v>PINI</v>
          </cell>
        </row>
        <row r="4026">
          <cell r="B4026" t="str">
            <v>22.136.000195.SER</v>
          </cell>
          <cell r="C4026" t="str">
            <v>Pedra mineira em placa assentada com argamassa de cimento, cal e areia</v>
          </cell>
          <cell r="D4026" t="str">
            <v>m²</v>
          </cell>
          <cell r="E4026">
            <v>253.68</v>
          </cell>
          <cell r="F4026">
            <v>3.98</v>
          </cell>
          <cell r="G4026">
            <v>257.66000000000003</v>
          </cell>
          <cell r="H4026" t="str">
            <v>PINI</v>
          </cell>
        </row>
        <row r="4027">
          <cell r="B4027" t="str">
            <v>22.136.000200.SER</v>
          </cell>
          <cell r="C4027" t="str">
            <v>Ardósia em placas 30 x 30 cm, # 8 mm, assentado com argamassa pré-fabricada de cimento colante, inclusive rejunte com juntas de 5 mm</v>
          </cell>
          <cell r="D4027" t="str">
            <v>m²</v>
          </cell>
          <cell r="E4027">
            <v>102.41</v>
          </cell>
          <cell r="F4027">
            <v>33.31</v>
          </cell>
          <cell r="G4027">
            <v>135.72</v>
          </cell>
          <cell r="H4027" t="str">
            <v>PINI</v>
          </cell>
        </row>
        <row r="4028">
          <cell r="B4028" t="str">
            <v>22.136.000205.SER</v>
          </cell>
          <cell r="C4028" t="str">
            <v>Rodapé de ardósia de 10 cm de altura, assentado com argamassa pré-fabricada de cimento colante</v>
          </cell>
          <cell r="D4028" t="str">
            <v>m</v>
          </cell>
          <cell r="E4028">
            <v>7.47</v>
          </cell>
          <cell r="F4028">
            <v>22.23</v>
          </cell>
          <cell r="G4028">
            <v>29.7</v>
          </cell>
          <cell r="H4028" t="str">
            <v>PINI</v>
          </cell>
        </row>
        <row r="4029">
          <cell r="B4029" t="str">
            <v>22.136.000210.SER</v>
          </cell>
          <cell r="C4029" t="str">
            <v>Mosaico português assentado com argamassa de cimento e areia, incluindo rejuntamento e lavagem</v>
          </cell>
          <cell r="D4029" t="str">
            <v>m²</v>
          </cell>
          <cell r="E4029">
            <v>84.92</v>
          </cell>
          <cell r="F4029">
            <v>64.87</v>
          </cell>
          <cell r="G4029">
            <v>149.78</v>
          </cell>
          <cell r="H4029" t="str">
            <v>PINI</v>
          </cell>
        </row>
        <row r="4030">
          <cell r="B4030">
            <v>0</v>
          </cell>
          <cell r="C4030">
            <v>0</v>
          </cell>
          <cell r="D4030">
            <v>0</v>
          </cell>
          <cell r="E4030">
            <v>0</v>
          </cell>
          <cell r="F4030">
            <v>0</v>
          </cell>
          <cell r="G4030">
            <v>0</v>
          </cell>
          <cell r="H4030" t="str">
            <v>PINI</v>
          </cell>
        </row>
        <row r="4031">
          <cell r="B4031" t="str">
            <v>22.139</v>
          </cell>
          <cell r="C4031" t="str">
            <v>Podotáteis</v>
          </cell>
          <cell r="D4031">
            <v>0</v>
          </cell>
          <cell r="E4031">
            <v>0</v>
          </cell>
          <cell r="F4031">
            <v>0</v>
          </cell>
          <cell r="G4031">
            <v>0</v>
          </cell>
          <cell r="H4031" t="str">
            <v>PINI</v>
          </cell>
        </row>
        <row r="4032">
          <cell r="B4032" t="str">
            <v>22.139.000215.SER</v>
          </cell>
          <cell r="C4032" t="str">
            <v>Placa podotátil direcional de borracha # 5 mm assentada com cola</v>
          </cell>
          <cell r="D4032" t="str">
            <v>m²</v>
          </cell>
          <cell r="E4032">
            <v>432.23</v>
          </cell>
          <cell r="F4032">
            <v>17.34</v>
          </cell>
          <cell r="G4032">
            <v>449.57</v>
          </cell>
          <cell r="H4032" t="str">
            <v>PINI</v>
          </cell>
        </row>
        <row r="4033">
          <cell r="B4033" t="str">
            <v>22.139.000220.SER</v>
          </cell>
          <cell r="C4033" t="str">
            <v>Placa podotátil direcional de borracha # 7 mm assentada com cola</v>
          </cell>
          <cell r="D4033" t="str">
            <v>m²</v>
          </cell>
          <cell r="E4033">
            <v>254.72</v>
          </cell>
          <cell r="F4033">
            <v>20.84</v>
          </cell>
          <cell r="G4033">
            <v>275.56</v>
          </cell>
          <cell r="H4033" t="str">
            <v>PINI</v>
          </cell>
        </row>
        <row r="4034">
          <cell r="B4034" t="str">
            <v>22.139.000225.SER</v>
          </cell>
          <cell r="C4034" t="str">
            <v>Placa podotátil de alerta, de borracha # 5 mm assentada com cola</v>
          </cell>
          <cell r="D4034" t="str">
            <v>m²</v>
          </cell>
          <cell r="E4034">
            <v>254.72</v>
          </cell>
          <cell r="F4034">
            <v>20.84</v>
          </cell>
          <cell r="G4034">
            <v>275.56</v>
          </cell>
          <cell r="H4034" t="str">
            <v>PINI</v>
          </cell>
        </row>
        <row r="4035">
          <cell r="B4035" t="str">
            <v>22.139.000230.SER</v>
          </cell>
          <cell r="C4035" t="str">
            <v>Placa podotátil de alerta, de borracha # 7 mm assentada com cola</v>
          </cell>
          <cell r="D4035" t="str">
            <v>m²</v>
          </cell>
          <cell r="E4035">
            <v>432.23</v>
          </cell>
          <cell r="F4035">
            <v>16.88</v>
          </cell>
          <cell r="G4035">
            <v>449.11</v>
          </cell>
          <cell r="H4035" t="str">
            <v>PINI</v>
          </cell>
        </row>
        <row r="4036">
          <cell r="B4036" t="str">
            <v>22.139.000235.SER</v>
          </cell>
          <cell r="C4036" t="str">
            <v>Placa cimentícia podotátil direcional 40 x 40 cm # 3,5 cm assentada com argamassa de cimento e areia</v>
          </cell>
          <cell r="D4036" t="str">
            <v>m²</v>
          </cell>
          <cell r="E4036">
            <v>177.33</v>
          </cell>
          <cell r="F4036">
            <v>16.88</v>
          </cell>
          <cell r="G4036">
            <v>194.22</v>
          </cell>
          <cell r="H4036" t="str">
            <v>PINI</v>
          </cell>
        </row>
        <row r="4037">
          <cell r="B4037">
            <v>0</v>
          </cell>
          <cell r="C4037">
            <v>0</v>
          </cell>
          <cell r="D4037">
            <v>0</v>
          </cell>
          <cell r="E4037">
            <v>0</v>
          </cell>
          <cell r="F4037">
            <v>0</v>
          </cell>
          <cell r="G4037">
            <v>0</v>
          </cell>
          <cell r="H4037" t="str">
            <v>PINI</v>
          </cell>
        </row>
        <row r="4038">
          <cell r="B4038" t="str">
            <v>22.145</v>
          </cell>
          <cell r="C4038" t="str">
            <v>Têxteis</v>
          </cell>
          <cell r="D4038">
            <v>0</v>
          </cell>
          <cell r="E4038">
            <v>0</v>
          </cell>
          <cell r="F4038">
            <v>0</v>
          </cell>
          <cell r="G4038">
            <v>0</v>
          </cell>
          <cell r="H4038" t="str">
            <v>PINI</v>
          </cell>
        </row>
        <row r="4039">
          <cell r="B4039" t="str">
            <v>22.145.000020.SER</v>
          </cell>
          <cell r="C4039" t="str">
            <v>Degrau com forração têxtil, fixado com cola à base de neoprene, espelho 20 cm, piso 30 cm</v>
          </cell>
          <cell r="D4039" t="str">
            <v>m</v>
          </cell>
          <cell r="E4039">
            <v>72.77</v>
          </cell>
          <cell r="F4039">
            <v>14.27</v>
          </cell>
          <cell r="G4039">
            <v>87.03</v>
          </cell>
          <cell r="H4039" t="str">
            <v>PINI</v>
          </cell>
        </row>
        <row r="4040">
          <cell r="B4040" t="str">
            <v>22.145.000025.SER</v>
          </cell>
          <cell r="C4040" t="str">
            <v>Forração têxtil para revestimento de piso, fixada com cola à base de neoprene</v>
          </cell>
          <cell r="D4040" t="str">
            <v>m²</v>
          </cell>
          <cell r="E4040">
            <v>135.76</v>
          </cell>
          <cell r="F4040">
            <v>3.22</v>
          </cell>
          <cell r="G4040">
            <v>138.97999999999999</v>
          </cell>
          <cell r="H4040" t="str">
            <v>PINI</v>
          </cell>
        </row>
        <row r="4041">
          <cell r="B4041" t="str">
            <v>22.145.000030.SER</v>
          </cell>
          <cell r="C4041" t="str">
            <v>Forração têxtil para rodapé com 7 cm de altura, fixado com cola à base de neoprene</v>
          </cell>
          <cell r="D4041" t="str">
            <v>m</v>
          </cell>
          <cell r="E4041">
            <v>12</v>
          </cell>
          <cell r="F4041">
            <v>3.57</v>
          </cell>
          <cell r="G4041">
            <v>15.57</v>
          </cell>
          <cell r="H4041" t="str">
            <v>PINI</v>
          </cell>
        </row>
        <row r="4042">
          <cell r="B4042">
            <v>0</v>
          </cell>
          <cell r="C4042">
            <v>0</v>
          </cell>
          <cell r="D4042">
            <v>0</v>
          </cell>
          <cell r="E4042">
            <v>0</v>
          </cell>
          <cell r="F4042">
            <v>0</v>
          </cell>
          <cell r="G4042">
            <v>0</v>
          </cell>
          <cell r="H4042" t="str">
            <v>PINI</v>
          </cell>
        </row>
        <row r="4043">
          <cell r="B4043" t="str">
            <v>22.148</v>
          </cell>
          <cell r="C4043" t="str">
            <v>Vinílicos</v>
          </cell>
          <cell r="D4043">
            <v>0</v>
          </cell>
          <cell r="E4043">
            <v>0</v>
          </cell>
          <cell r="F4043">
            <v>0</v>
          </cell>
          <cell r="G4043">
            <v>0</v>
          </cell>
          <cell r="H4043" t="str">
            <v>PINI</v>
          </cell>
        </row>
        <row r="4044">
          <cell r="B4044" t="str">
            <v>22.148.000050.SER</v>
          </cell>
          <cell r="C4044" t="str">
            <v>Degrau com placa vinílica, fixado com cola à base de neoprene, espelho 20 cm, piso 30 cm</v>
          </cell>
          <cell r="D4044" t="str">
            <v>m</v>
          </cell>
          <cell r="E4044">
            <v>130.93</v>
          </cell>
          <cell r="F4044">
            <v>6.12</v>
          </cell>
          <cell r="G4044">
            <v>137.05000000000001</v>
          </cell>
          <cell r="H4044" t="str">
            <v>PINI</v>
          </cell>
        </row>
        <row r="4045">
          <cell r="B4045" t="str">
            <v>22.148.000055.SER</v>
          </cell>
          <cell r="C4045" t="str">
            <v>Manta vinilica, largura 2 m, # 2 mm, fixada com cola à base de neoprene</v>
          </cell>
          <cell r="D4045" t="str">
            <v>m²</v>
          </cell>
          <cell r="E4045">
            <v>310.85000000000002</v>
          </cell>
          <cell r="F4045">
            <v>4.67</v>
          </cell>
          <cell r="G4045">
            <v>315.51</v>
          </cell>
          <cell r="H4045" t="str">
            <v>PINI</v>
          </cell>
        </row>
        <row r="4046">
          <cell r="B4046" t="str">
            <v>22.148.000060.SER</v>
          </cell>
          <cell r="C4046" t="str">
            <v>Placa vinílica 30x30 cm, # 2 mm, fixada com cola à base de neoprene</v>
          </cell>
          <cell r="D4046" t="str">
            <v>m²</v>
          </cell>
          <cell r="E4046">
            <v>172.3</v>
          </cell>
          <cell r="F4046">
            <v>5.29</v>
          </cell>
          <cell r="G4046">
            <v>177.59</v>
          </cell>
          <cell r="H4046" t="str">
            <v>PINI</v>
          </cell>
        </row>
        <row r="4047">
          <cell r="B4047" t="str">
            <v>22.148.000065.SER</v>
          </cell>
          <cell r="C4047" t="str">
            <v>Rodapé vinílico com 5 cm de altura, fixado com cola à base de neoprene</v>
          </cell>
          <cell r="D4047" t="str">
            <v>m</v>
          </cell>
          <cell r="E4047">
            <v>37.26</v>
          </cell>
          <cell r="F4047">
            <v>1.25</v>
          </cell>
          <cell r="G4047">
            <v>38.5</v>
          </cell>
          <cell r="H4047" t="str">
            <v>PINI</v>
          </cell>
        </row>
        <row r="4048">
          <cell r="B4048">
            <v>0</v>
          </cell>
          <cell r="C4048">
            <v>0</v>
          </cell>
          <cell r="D4048">
            <v>0</v>
          </cell>
          <cell r="E4048">
            <v>0</v>
          </cell>
          <cell r="F4048">
            <v>0</v>
          </cell>
          <cell r="G4048">
            <v>0</v>
          </cell>
          <cell r="H4048" t="str">
            <v>PINI</v>
          </cell>
        </row>
        <row r="4049">
          <cell r="B4049" t="str">
            <v>22.150</v>
          </cell>
          <cell r="C4049" t="str">
            <v>Serviços relacionados</v>
          </cell>
          <cell r="D4049">
            <v>0</v>
          </cell>
          <cell r="E4049">
            <v>0</v>
          </cell>
          <cell r="F4049">
            <v>0</v>
          </cell>
          <cell r="G4049">
            <v>0</v>
          </cell>
          <cell r="H4049" t="str">
            <v>PINI</v>
          </cell>
        </row>
        <row r="4050">
          <cell r="B4050" t="str">
            <v>22.150.000050.SER</v>
          </cell>
          <cell r="C4050" t="str">
            <v>Acabamento de superfície de concreto com desempenadeira mecânica elétrica</v>
          </cell>
          <cell r="D4050" t="str">
            <v>m²</v>
          </cell>
          <cell r="E4050">
            <v>0.03</v>
          </cell>
          <cell r="F4050">
            <v>0.31</v>
          </cell>
          <cell r="G4050">
            <v>0.34</v>
          </cell>
          <cell r="H4050" t="str">
            <v>PINI</v>
          </cell>
        </row>
        <row r="4051">
          <cell r="B4051" t="str">
            <v>22.150.000055.SER</v>
          </cell>
          <cell r="C4051" t="str">
            <v>Contrapiso em concreto com seixo # 5 cm</v>
          </cell>
          <cell r="D4051" t="str">
            <v>m²</v>
          </cell>
          <cell r="E4051">
            <v>101.95</v>
          </cell>
          <cell r="F4051">
            <v>12.9</v>
          </cell>
          <cell r="G4051">
            <v>114.85</v>
          </cell>
          <cell r="H4051" t="str">
            <v>PINI</v>
          </cell>
        </row>
        <row r="4052">
          <cell r="B4052" t="str">
            <v>22.150.000060.SER</v>
          </cell>
          <cell r="C4052" t="str">
            <v>Corte em concreto para pisos e lajes, com discos diamantados, utilizando cortadora de piso, espessura de 5 cm</v>
          </cell>
          <cell r="D4052" t="str">
            <v>m</v>
          </cell>
          <cell r="E4052">
            <v>26.04</v>
          </cell>
          <cell r="F4052">
            <v>0</v>
          </cell>
          <cell r="G4052">
            <v>26.04</v>
          </cell>
          <cell r="H4052" t="str">
            <v>PINI</v>
          </cell>
        </row>
        <row r="4053">
          <cell r="B4053" t="str">
            <v>22.150.000065.SER</v>
          </cell>
          <cell r="C4053" t="str">
            <v>Junta plástica para piso monolítico 27 x 3 mm</v>
          </cell>
          <cell r="D4053" t="str">
            <v>m</v>
          </cell>
          <cell r="E4053">
            <v>4.2699999999999996</v>
          </cell>
          <cell r="F4053">
            <v>9.33</v>
          </cell>
          <cell r="G4053">
            <v>13.6</v>
          </cell>
          <cell r="H4053" t="str">
            <v>PINI</v>
          </cell>
        </row>
        <row r="4054">
          <cell r="B4054" t="str">
            <v>22.150.000070.SER</v>
          </cell>
          <cell r="C4054" t="str">
            <v>Regularização sarrafeada de base para revestimento de piso com argamassa de cimento e areia peneirada # 3 cm / traço: 1:3</v>
          </cell>
          <cell r="D4054" t="str">
            <v>m²</v>
          </cell>
          <cell r="E4054">
            <v>18.760000000000002</v>
          </cell>
          <cell r="F4054">
            <v>12.65</v>
          </cell>
          <cell r="G4054">
            <v>31.41</v>
          </cell>
          <cell r="H4054" t="str">
            <v>PINI</v>
          </cell>
        </row>
        <row r="4055">
          <cell r="B4055" t="str">
            <v>22.150.000075.SER</v>
          </cell>
          <cell r="C4055" t="str">
            <v>Regularização sarrafeada de base para revestimento de piso com argamassa de cimento e areia # 3 cm / traço: 1:3</v>
          </cell>
          <cell r="D4055" t="str">
            <v>m²</v>
          </cell>
          <cell r="E4055">
            <v>19.53</v>
          </cell>
          <cell r="F4055">
            <v>11.76</v>
          </cell>
          <cell r="G4055">
            <v>31.29</v>
          </cell>
          <cell r="H4055" t="str">
            <v>PINI</v>
          </cell>
        </row>
        <row r="4056">
          <cell r="B4056" t="str">
            <v>22.150.000080.SER</v>
          </cell>
          <cell r="C4056" t="str">
            <v>Regularização sarrafeada de base para revestimento de piso com argamassa de cimento e areia # 3 cm / traço: 1:4</v>
          </cell>
          <cell r="D4056" t="str">
            <v>m²</v>
          </cell>
          <cell r="E4056">
            <v>17.059999999999999</v>
          </cell>
          <cell r="F4056">
            <v>11.76</v>
          </cell>
          <cell r="G4056">
            <v>28.82</v>
          </cell>
          <cell r="H4056" t="str">
            <v>PINI</v>
          </cell>
        </row>
        <row r="4057">
          <cell r="B4057" t="str">
            <v>22.150.000085.SER</v>
          </cell>
          <cell r="C4057" t="str">
            <v>Regularização sarrafeada de base para revestimento de piso com argamassa de cimento e areia # 3 cm / traço: 1:5</v>
          </cell>
          <cell r="D4057" t="str">
            <v>m²</v>
          </cell>
          <cell r="E4057">
            <v>15.58</v>
          </cell>
          <cell r="F4057">
            <v>11.76</v>
          </cell>
          <cell r="G4057">
            <v>27.33</v>
          </cell>
          <cell r="H4057" t="str">
            <v>PINI</v>
          </cell>
        </row>
        <row r="4058">
          <cell r="B4058" t="str">
            <v>22.150.000090.SER</v>
          </cell>
          <cell r="C4058" t="str">
            <v>Regularização sarrafeada de base para revestimento de piso com argamassa de cimento e areia com aditivo impermeabilizante # 3 cm / traço: 1:5</v>
          </cell>
          <cell r="D4058" t="str">
            <v>m²</v>
          </cell>
          <cell r="E4058">
            <v>29.96</v>
          </cell>
          <cell r="F4058">
            <v>11.76</v>
          </cell>
          <cell r="G4058">
            <v>41.72</v>
          </cell>
          <cell r="H4058" t="str">
            <v>PINI</v>
          </cell>
        </row>
        <row r="4059">
          <cell r="B4059" t="str">
            <v>22.150.000095.SER</v>
          </cell>
          <cell r="C4059" t="str">
            <v>Regularização de degrau, espelho 20 cm, piso 30 cm, com argamassa de cimento e areia (# 1 cm / traço: 1:5 )</v>
          </cell>
          <cell r="D4059" t="str">
            <v>m</v>
          </cell>
          <cell r="E4059">
            <v>2.6</v>
          </cell>
          <cell r="F4059">
            <v>5.33</v>
          </cell>
          <cell r="G4059">
            <v>7.93</v>
          </cell>
          <cell r="H4059" t="str">
            <v>PINI</v>
          </cell>
        </row>
        <row r="4060">
          <cell r="B4060" t="str">
            <v>22.150.000100.SER</v>
          </cell>
          <cell r="C4060" t="str">
            <v>Regularização de rodapé, com argamassa de cimento e areia (altura: 7 cm / # 3 cm / traço: 1:5 )</v>
          </cell>
          <cell r="D4060" t="str">
            <v>m</v>
          </cell>
          <cell r="E4060">
            <v>1.0900000000000001</v>
          </cell>
          <cell r="F4060">
            <v>3.39</v>
          </cell>
          <cell r="G4060">
            <v>4.4800000000000004</v>
          </cell>
          <cell r="H4060" t="str">
            <v>PINI</v>
          </cell>
        </row>
        <row r="4061">
          <cell r="B4061" t="str">
            <v>22.150.000105.SER</v>
          </cell>
          <cell r="C4061" t="str">
            <v>Regularização desempenada de base para revestimento de piso com argamassa de cimento e areia # 3 cm / traço: 1:3</v>
          </cell>
          <cell r="D4061" t="str">
            <v>m²</v>
          </cell>
          <cell r="E4061">
            <v>19.53</v>
          </cell>
          <cell r="F4061">
            <v>16.43</v>
          </cell>
          <cell r="G4061">
            <v>35.96</v>
          </cell>
          <cell r="H4061" t="str">
            <v>PINI</v>
          </cell>
        </row>
        <row r="4062">
          <cell r="B4062" t="str">
            <v>22.150.000110.SER</v>
          </cell>
          <cell r="C4062" t="str">
            <v>Regularização desempenada de base para revestimento de piso com argamassa de cimento e areia com aditivo impermeabilizante # 3 cm / traço: 1:3</v>
          </cell>
          <cell r="D4062" t="str">
            <v>m²</v>
          </cell>
          <cell r="E4062">
            <v>33.92</v>
          </cell>
          <cell r="F4062">
            <v>16.43</v>
          </cell>
          <cell r="G4062">
            <v>50.35</v>
          </cell>
          <cell r="H4062" t="str">
            <v>PINI</v>
          </cell>
        </row>
        <row r="4063">
          <cell r="B4063" t="str">
            <v>22.150.000115.SER</v>
          </cell>
          <cell r="C4063" t="str">
            <v>Rejuntamento de pavimentação articulada de blocos de concreto hexagonal com asfalto</v>
          </cell>
          <cell r="D4063" t="str">
            <v>m²</v>
          </cell>
          <cell r="E4063">
            <v>31.95</v>
          </cell>
          <cell r="F4063">
            <v>1.63</v>
          </cell>
          <cell r="G4063">
            <v>33.58</v>
          </cell>
          <cell r="H4063" t="str">
            <v>PINI</v>
          </cell>
        </row>
        <row r="4064">
          <cell r="B4064" t="str">
            <v>22.150.000120.SER</v>
          </cell>
          <cell r="C4064" t="str">
            <v>Rejuntamento de paralelepípedo com asfalto</v>
          </cell>
          <cell r="D4064" t="str">
            <v>m²</v>
          </cell>
          <cell r="E4064">
            <v>97.29</v>
          </cell>
          <cell r="F4064">
            <v>3.77</v>
          </cell>
          <cell r="G4064">
            <v>101.06</v>
          </cell>
          <cell r="H4064" t="str">
            <v>PINI</v>
          </cell>
        </row>
        <row r="4065">
          <cell r="B4065" t="str">
            <v>22.150.000125.SER</v>
          </cell>
          <cell r="C4065" t="str">
            <v>Rejuntamento de paralelepípedo com areia</v>
          </cell>
          <cell r="D4065" t="str">
            <v>m²</v>
          </cell>
          <cell r="E4065">
            <v>5.26</v>
          </cell>
          <cell r="F4065">
            <v>1.33</v>
          </cell>
          <cell r="G4065">
            <v>6.58</v>
          </cell>
          <cell r="H4065" t="str">
            <v>PINI</v>
          </cell>
        </row>
        <row r="4066">
          <cell r="B4066" t="str">
            <v>22.150.000130.SER</v>
          </cell>
          <cell r="C4066" t="str">
            <v>Rejuntamento de piso cerâmico com argamassa pré-fabricada junta: 6 mm</v>
          </cell>
          <cell r="D4066" t="str">
            <v>m²</v>
          </cell>
          <cell r="E4066">
            <v>6.15</v>
          </cell>
          <cell r="F4066">
            <v>3.32</v>
          </cell>
          <cell r="G4066">
            <v>9.4700000000000006</v>
          </cell>
          <cell r="H4066" t="str">
            <v>PINI</v>
          </cell>
        </row>
        <row r="4067">
          <cell r="B4067" t="str">
            <v>22.150.000135.SER</v>
          </cell>
          <cell r="C4067" t="str">
            <v>Rejuntamento de piso cerâmico com cimento branco junta: até 3 mm</v>
          </cell>
          <cell r="D4067" t="str">
            <v>m²</v>
          </cell>
          <cell r="E4067">
            <v>2.21</v>
          </cell>
          <cell r="F4067">
            <v>3.32</v>
          </cell>
          <cell r="G4067">
            <v>5.52</v>
          </cell>
          <cell r="H4067" t="str">
            <v>PINI</v>
          </cell>
        </row>
        <row r="4068">
          <cell r="B4068" t="str">
            <v>22.150.000140.SER</v>
          </cell>
          <cell r="C4068" t="str">
            <v>Rejuntamento de piso industrial monolítico com argamassa químico-resistente antiácida considerando juntas de 7 mm de largura e 15 mm de profundidade</v>
          </cell>
          <cell r="D4068" t="str">
            <v>m²</v>
          </cell>
          <cell r="E4068">
            <v>363.84</v>
          </cell>
          <cell r="F4068">
            <v>30.03</v>
          </cell>
          <cell r="G4068">
            <v>393.87</v>
          </cell>
          <cell r="H4068" t="str">
            <v>PINI</v>
          </cell>
        </row>
        <row r="4069">
          <cell r="B4069" t="str">
            <v>22.150.000145.SER</v>
          </cell>
          <cell r="C4069" t="str">
            <v>Tratamento de piso de concreto por silacatos ou fluoretos</v>
          </cell>
          <cell r="D4069" t="str">
            <v>m²</v>
          </cell>
          <cell r="E4069">
            <v>2.12</v>
          </cell>
          <cell r="F4069">
            <v>8.4</v>
          </cell>
          <cell r="G4069">
            <v>10.52</v>
          </cell>
          <cell r="H4069" t="str">
            <v>PINI</v>
          </cell>
        </row>
        <row r="4070">
          <cell r="B4070" t="str">
            <v>22.150.000150.SER</v>
          </cell>
          <cell r="C4070" t="str">
            <v>Raspagem e calafetação de taco ou parquete de madeira com uma demão de cera</v>
          </cell>
          <cell r="D4070" t="str">
            <v>m²</v>
          </cell>
          <cell r="E4070">
            <v>11.54</v>
          </cell>
          <cell r="F4070">
            <v>24.07</v>
          </cell>
          <cell r="G4070">
            <v>35.61</v>
          </cell>
          <cell r="H4070" t="str">
            <v>PINI</v>
          </cell>
        </row>
        <row r="4071">
          <cell r="B4071">
            <v>0</v>
          </cell>
          <cell r="C4071">
            <v>0</v>
          </cell>
          <cell r="D4071">
            <v>0</v>
          </cell>
          <cell r="E4071">
            <v>0</v>
          </cell>
          <cell r="F4071">
            <v>0</v>
          </cell>
          <cell r="G4071">
            <v>0</v>
          </cell>
          <cell r="H4071" t="str">
            <v>PINI</v>
          </cell>
        </row>
        <row r="4072">
          <cell r="B4072" t="str">
            <v>23</v>
          </cell>
          <cell r="C4072" t="str">
            <v>23. Revestimentos de paredes</v>
          </cell>
          <cell r="D4072">
            <v>0</v>
          </cell>
          <cell r="E4072">
            <v>0</v>
          </cell>
          <cell r="F4072">
            <v>0</v>
          </cell>
          <cell r="G4072">
            <v>0</v>
          </cell>
          <cell r="H4072" t="str">
            <v>PINI</v>
          </cell>
        </row>
        <row r="4073">
          <cell r="B4073">
            <v>0</v>
          </cell>
          <cell r="C4073">
            <v>0</v>
          </cell>
          <cell r="D4073">
            <v>0</v>
          </cell>
          <cell r="E4073">
            <v>0</v>
          </cell>
          <cell r="F4073">
            <v>0</v>
          </cell>
          <cell r="G4073">
            <v>0</v>
          </cell>
          <cell r="H4073" t="str">
            <v>PINI</v>
          </cell>
        </row>
        <row r="4074">
          <cell r="B4074" t="str">
            <v>23.101</v>
          </cell>
          <cell r="C4074" t="str">
            <v>Azulejo</v>
          </cell>
          <cell r="D4074">
            <v>0</v>
          </cell>
          <cell r="E4074">
            <v>0</v>
          </cell>
          <cell r="F4074">
            <v>0</v>
          </cell>
          <cell r="G4074">
            <v>0</v>
          </cell>
          <cell r="H4074" t="str">
            <v>PINI</v>
          </cell>
        </row>
        <row r="4075">
          <cell r="B4075" t="str">
            <v>23.101.000005.SER</v>
          </cell>
          <cell r="C4075" t="str">
            <v>Azulejo assentado com cola especial à base de PVA, juntas a prumo</v>
          </cell>
          <cell r="D4075" t="str">
            <v>m²</v>
          </cell>
          <cell r="E4075">
            <v>137.47999999999999</v>
          </cell>
          <cell r="F4075">
            <v>7.83</v>
          </cell>
          <cell r="G4075">
            <v>145.31</v>
          </cell>
          <cell r="H4075" t="str">
            <v>PINI</v>
          </cell>
        </row>
        <row r="4076">
          <cell r="B4076" t="str">
            <v>23.101.000010.SER</v>
          </cell>
          <cell r="C4076" t="str">
            <v>Azulejo assentado com cola especial à base de PVA, juntas em amarração</v>
          </cell>
          <cell r="D4076" t="str">
            <v>m²</v>
          </cell>
          <cell r="E4076">
            <v>137.47999999999999</v>
          </cell>
          <cell r="F4076">
            <v>7.83</v>
          </cell>
          <cell r="G4076">
            <v>145.31</v>
          </cell>
          <cell r="H4076" t="str">
            <v>PINI</v>
          </cell>
        </row>
        <row r="4077">
          <cell r="B4077" t="str">
            <v>23.101.000015.SER</v>
          </cell>
          <cell r="C4077" t="str">
            <v>Azulejo assentado com cola especial à base de PVA, juntas em diagonal</v>
          </cell>
          <cell r="D4077" t="str">
            <v>m²</v>
          </cell>
          <cell r="E4077">
            <v>137.47999999999999</v>
          </cell>
          <cell r="F4077">
            <v>15.32</v>
          </cell>
          <cell r="G4077">
            <v>152.80000000000001</v>
          </cell>
          <cell r="H4077" t="str">
            <v>PINI</v>
          </cell>
        </row>
        <row r="4078">
          <cell r="B4078" t="str">
            <v>23.101.000020.SER</v>
          </cell>
          <cell r="C4078" t="str">
            <v>Azulejo assentado com argamassa pré-fabricada de cimento colante, juntas a prumo - com mão de obra empreitada</v>
          </cell>
          <cell r="D4078" t="str">
            <v>m²</v>
          </cell>
          <cell r="E4078">
            <v>143.66999999999999</v>
          </cell>
          <cell r="F4078">
            <v>0</v>
          </cell>
          <cell r="G4078">
            <v>143.66999999999999</v>
          </cell>
          <cell r="H4078" t="str">
            <v>PINI</v>
          </cell>
        </row>
        <row r="4079">
          <cell r="B4079" t="str">
            <v>23.101.000025.SER</v>
          </cell>
          <cell r="C4079" t="str">
            <v>Azulejo assentado com argamassa pré-fabricada de cimento colante, juntas em amarração - com mão de obra empreitada</v>
          </cell>
          <cell r="D4079" t="str">
            <v>m²</v>
          </cell>
          <cell r="E4079">
            <v>143.66999999999999</v>
          </cell>
          <cell r="F4079">
            <v>0</v>
          </cell>
          <cell r="G4079">
            <v>143.66999999999999</v>
          </cell>
          <cell r="H4079" t="str">
            <v>PINI</v>
          </cell>
        </row>
        <row r="4080">
          <cell r="B4080" t="str">
            <v>23.101.000030.SER</v>
          </cell>
          <cell r="C4080" t="str">
            <v>Azulejo assentado com argamassa pré-fabricada de cimento colante, juntas em diagonal - com mão de obra empreitada</v>
          </cell>
          <cell r="D4080" t="str">
            <v>m²</v>
          </cell>
          <cell r="E4080">
            <v>143.66999999999999</v>
          </cell>
          <cell r="F4080">
            <v>0</v>
          </cell>
          <cell r="G4080">
            <v>143.66999999999999</v>
          </cell>
          <cell r="H4080" t="str">
            <v>PINI</v>
          </cell>
        </row>
        <row r="4081">
          <cell r="B4081" t="str">
            <v>23.101.000035.SER</v>
          </cell>
          <cell r="C4081" t="str">
            <v>Azulejo assentado com cola especial à base de PVA, juntas a prumo - com mão de obra empreitada</v>
          </cell>
          <cell r="D4081" t="str">
            <v>m²</v>
          </cell>
          <cell r="E4081">
            <v>174.72</v>
          </cell>
          <cell r="F4081">
            <v>0</v>
          </cell>
          <cell r="G4081">
            <v>174.72</v>
          </cell>
          <cell r="H4081" t="str">
            <v>PINI</v>
          </cell>
        </row>
        <row r="4082">
          <cell r="B4082" t="str">
            <v>23.101.000040.SER</v>
          </cell>
          <cell r="C4082" t="str">
            <v>Azulejo assentado com cola especial à base de PVA, juntas em amarração - com mão de obra empreitada</v>
          </cell>
          <cell r="D4082" t="str">
            <v>m²</v>
          </cell>
          <cell r="E4082">
            <v>174.72</v>
          </cell>
          <cell r="F4082">
            <v>0</v>
          </cell>
          <cell r="G4082">
            <v>174.72</v>
          </cell>
          <cell r="H4082" t="str">
            <v>PINI</v>
          </cell>
        </row>
        <row r="4083">
          <cell r="B4083" t="str">
            <v>23.101.000045.SER</v>
          </cell>
          <cell r="C4083" t="str">
            <v>Azulejo assentado com cola especial à base de PVA, juntas em diagonal - com mão de obra empreitada</v>
          </cell>
          <cell r="D4083" t="str">
            <v>m²</v>
          </cell>
          <cell r="E4083">
            <v>174.72</v>
          </cell>
          <cell r="F4083">
            <v>0</v>
          </cell>
          <cell r="G4083">
            <v>174.72</v>
          </cell>
          <cell r="H4083" t="str">
            <v>PINI</v>
          </cell>
        </row>
        <row r="4084">
          <cell r="B4084" t="str">
            <v>23.101.000050.SER</v>
          </cell>
          <cell r="C4084" t="str">
            <v>Azulejo assentado com argamassa mista de cimento, cal e areia peneirada traço 1:2:8, juntas a prumo</v>
          </cell>
          <cell r="D4084" t="str">
            <v>m²</v>
          </cell>
          <cell r="E4084">
            <v>113.05</v>
          </cell>
          <cell r="F4084">
            <v>11.08</v>
          </cell>
          <cell r="G4084">
            <v>124.13</v>
          </cell>
          <cell r="H4084" t="str">
            <v>PINI</v>
          </cell>
        </row>
        <row r="4085">
          <cell r="B4085" t="str">
            <v>23.101.000055.SER</v>
          </cell>
          <cell r="C4085" t="str">
            <v>Azulejo assentado com argamassa mista de cimento, cal e areia peneirada traço 1:2:8, juntas em amarração</v>
          </cell>
          <cell r="D4085" t="str">
            <v>m²</v>
          </cell>
          <cell r="E4085">
            <v>113.05</v>
          </cell>
          <cell r="F4085">
            <v>11.08</v>
          </cell>
          <cell r="G4085">
            <v>124.13</v>
          </cell>
          <cell r="H4085" t="str">
            <v>PINI</v>
          </cell>
        </row>
        <row r="4086">
          <cell r="B4086" t="str">
            <v>23.101.000060.SER</v>
          </cell>
          <cell r="C4086" t="str">
            <v>Azulejo assentado com argamassa mista de cimento, cal e areia peneirada traço 1:2:8, juntas em diagonal</v>
          </cell>
          <cell r="D4086" t="str">
            <v>m²</v>
          </cell>
          <cell r="E4086">
            <v>113.05</v>
          </cell>
          <cell r="F4086">
            <v>19.11</v>
          </cell>
          <cell r="G4086">
            <v>132.16</v>
          </cell>
          <cell r="H4086" t="str">
            <v>PINI</v>
          </cell>
        </row>
        <row r="4087">
          <cell r="B4087" t="str">
            <v>23.101.000065.SER</v>
          </cell>
          <cell r="C4087" t="str">
            <v>Azulejo assentado com argamassa pré-fabricada de cimento colante, juntas a prumo</v>
          </cell>
          <cell r="D4087" t="str">
            <v>m²</v>
          </cell>
          <cell r="E4087">
            <v>106.43</v>
          </cell>
          <cell r="F4087">
            <v>7.83</v>
          </cell>
          <cell r="G4087">
            <v>114.26</v>
          </cell>
          <cell r="H4087" t="str">
            <v>PINI</v>
          </cell>
        </row>
        <row r="4088">
          <cell r="B4088" t="str">
            <v>23.101.000070.SER</v>
          </cell>
          <cell r="C4088" t="str">
            <v>Azulejo assentado com argamassa pré-fabricada de cimento colante, juntas em amarração</v>
          </cell>
          <cell r="D4088" t="str">
            <v>m²</v>
          </cell>
          <cell r="E4088">
            <v>106.43</v>
          </cell>
          <cell r="F4088">
            <v>7.83</v>
          </cell>
          <cell r="G4088">
            <v>114.26</v>
          </cell>
          <cell r="H4088" t="str">
            <v>PINI</v>
          </cell>
        </row>
        <row r="4089">
          <cell r="B4089" t="str">
            <v>23.101.000075.SER</v>
          </cell>
          <cell r="C4089" t="str">
            <v>Azulejo assentado com argamassa pré-fabricada de cimento colante, juntas em diagonal</v>
          </cell>
          <cell r="D4089" t="str">
            <v>m²</v>
          </cell>
          <cell r="E4089">
            <v>98.79</v>
          </cell>
          <cell r="F4089">
            <v>19.850000000000001</v>
          </cell>
          <cell r="G4089">
            <v>118.64</v>
          </cell>
          <cell r="H4089" t="str">
            <v>PINI</v>
          </cell>
        </row>
        <row r="4090">
          <cell r="B4090" t="str">
            <v>23.101.000080.SER</v>
          </cell>
          <cell r="C4090" t="str">
            <v>Cantoneira de alumínio para proteção de quinas de superfície revestida com azulejo</v>
          </cell>
          <cell r="D4090" t="str">
            <v>m</v>
          </cell>
          <cell r="E4090">
            <v>26.71</v>
          </cell>
          <cell r="F4090">
            <v>16.010000000000002</v>
          </cell>
          <cell r="G4090">
            <v>42.72</v>
          </cell>
          <cell r="H4090" t="str">
            <v>PINI</v>
          </cell>
        </row>
        <row r="4091">
          <cell r="B4091" t="str">
            <v>23.101.000085.SER</v>
          </cell>
          <cell r="C4091" t="str">
            <v>Rejuntamento de azulejo 15 x 15 cm, com cimento branco, para juntas até 3 mm</v>
          </cell>
          <cell r="D4091" t="str">
            <v>m²</v>
          </cell>
          <cell r="E4091">
            <v>2.21</v>
          </cell>
          <cell r="F4091">
            <v>7.11</v>
          </cell>
          <cell r="G4091">
            <v>9.32</v>
          </cell>
          <cell r="H4091" t="str">
            <v>PINI</v>
          </cell>
        </row>
        <row r="4092">
          <cell r="B4092" t="str">
            <v>23.101.000090.SER</v>
          </cell>
          <cell r="C4092" t="str">
            <v>Rejuntamento de azulejo 15 x 15 cm, com argamassa pré-fabricada, para juntas até 3 mm</v>
          </cell>
          <cell r="D4092" t="str">
            <v>m²</v>
          </cell>
          <cell r="E4092">
            <v>6.41</v>
          </cell>
          <cell r="F4092">
            <v>7.11</v>
          </cell>
          <cell r="G4092">
            <v>13.52</v>
          </cell>
          <cell r="H4092" t="str">
            <v>PINI</v>
          </cell>
        </row>
        <row r="4093">
          <cell r="B4093">
            <v>0</v>
          </cell>
          <cell r="C4093">
            <v>0</v>
          </cell>
          <cell r="D4093">
            <v>0</v>
          </cell>
          <cell r="E4093">
            <v>0</v>
          </cell>
          <cell r="F4093">
            <v>0</v>
          </cell>
          <cell r="G4093">
            <v>0</v>
          </cell>
          <cell r="H4093" t="str">
            <v>PINI</v>
          </cell>
        </row>
        <row r="4094">
          <cell r="B4094" t="str">
            <v>23.102</v>
          </cell>
          <cell r="C4094" t="str">
            <v>Cerâmica</v>
          </cell>
          <cell r="D4094">
            <v>0</v>
          </cell>
          <cell r="E4094">
            <v>0</v>
          </cell>
          <cell r="F4094">
            <v>0</v>
          </cell>
          <cell r="G4094">
            <v>0</v>
          </cell>
          <cell r="H4094" t="str">
            <v>PINI</v>
          </cell>
        </row>
        <row r="4095">
          <cell r="B4095" t="str">
            <v>23.102.000010.SER</v>
          </cell>
          <cell r="C4095" t="str">
            <v>Cerâmica extrudada em placa de alta resistência 11,5 x 24 cm com garras de fixação, assentada com argamassa pré-fabricada de cimento colante, inclusive rejuntamento de juntas de 8 mm</v>
          </cell>
          <cell r="D4095" t="str">
            <v>m²</v>
          </cell>
          <cell r="E4095">
            <v>154.41</v>
          </cell>
          <cell r="F4095">
            <v>11.4</v>
          </cell>
          <cell r="G4095">
            <v>165.81</v>
          </cell>
          <cell r="H4095" t="str">
            <v>PINI</v>
          </cell>
        </row>
        <row r="4096">
          <cell r="B4096" t="str">
            <v>23.102.000015.SER</v>
          </cell>
          <cell r="C4096" t="str">
            <v>Cerâmica comum em placa 20 x 20 cm, assentada com argamassa pré-fabricada de cimento colante e rejuntamento com cimento branco</v>
          </cell>
          <cell r="D4096" t="str">
            <v>m²</v>
          </cell>
          <cell r="E4096">
            <v>47.82</v>
          </cell>
          <cell r="F4096">
            <v>11.4</v>
          </cell>
          <cell r="G4096">
            <v>59.22</v>
          </cell>
          <cell r="H4096" t="str">
            <v>PINI</v>
          </cell>
        </row>
        <row r="4097">
          <cell r="B4097" t="str">
            <v>23.102.000020.SER</v>
          </cell>
          <cell r="C4097" t="str">
            <v>Limpeza de superfície revestida com material cerâmico, utilizando solução 1:6 de ácido muriático e solução neutralizadora 1:4 de amônia, ambas diluídas em água</v>
          </cell>
          <cell r="D4097" t="str">
            <v>m²</v>
          </cell>
          <cell r="E4097">
            <v>6</v>
          </cell>
          <cell r="F4097">
            <v>5.31</v>
          </cell>
          <cell r="G4097">
            <v>11.31</v>
          </cell>
          <cell r="H4097" t="str">
            <v>PINI</v>
          </cell>
        </row>
        <row r="4098">
          <cell r="B4098">
            <v>0</v>
          </cell>
          <cell r="C4098">
            <v>0</v>
          </cell>
          <cell r="D4098">
            <v>0</v>
          </cell>
          <cell r="E4098">
            <v>0</v>
          </cell>
          <cell r="F4098">
            <v>0</v>
          </cell>
          <cell r="G4098">
            <v>0</v>
          </cell>
          <cell r="H4098" t="str">
            <v>PINI</v>
          </cell>
        </row>
        <row r="4099">
          <cell r="B4099" t="str">
            <v>23.103</v>
          </cell>
          <cell r="C4099" t="str">
            <v>Massa única</v>
          </cell>
          <cell r="D4099">
            <v>0</v>
          </cell>
          <cell r="E4099">
            <v>0</v>
          </cell>
          <cell r="F4099">
            <v>0</v>
          </cell>
          <cell r="G4099">
            <v>0</v>
          </cell>
          <cell r="H4099" t="str">
            <v>PINI</v>
          </cell>
        </row>
        <row r="4100">
          <cell r="B4100" t="str">
            <v>23.103.000050.SER</v>
          </cell>
          <cell r="C4100" t="str">
            <v>Massa única impermeável para parede externa com argamassa pré-fabricada # 10 mm</v>
          </cell>
          <cell r="D4100" t="str">
            <v>m²</v>
          </cell>
          <cell r="E4100">
            <v>137.72</v>
          </cell>
          <cell r="F4100">
            <v>15.6</v>
          </cell>
          <cell r="G4100">
            <v>153.32</v>
          </cell>
          <cell r="H4100" t="str">
            <v>PINI</v>
          </cell>
        </row>
        <row r="4101">
          <cell r="B4101">
            <v>0</v>
          </cell>
          <cell r="C4101">
            <v>0</v>
          </cell>
          <cell r="D4101">
            <v>0</v>
          </cell>
          <cell r="E4101">
            <v>0</v>
          </cell>
          <cell r="F4101">
            <v>0</v>
          </cell>
          <cell r="G4101">
            <v>0</v>
          </cell>
          <cell r="H4101" t="str">
            <v>PINI</v>
          </cell>
        </row>
        <row r="4102">
          <cell r="B4102" t="str">
            <v>23.104</v>
          </cell>
          <cell r="C4102" t="str">
            <v>Melamínico</v>
          </cell>
          <cell r="D4102">
            <v>0</v>
          </cell>
          <cell r="E4102">
            <v>0</v>
          </cell>
          <cell r="F4102">
            <v>0</v>
          </cell>
          <cell r="G4102">
            <v>0</v>
          </cell>
          <cell r="H4102" t="str">
            <v>PINI</v>
          </cell>
        </row>
        <row r="4103">
          <cell r="B4103" t="str">
            <v>23.104.000050.SER</v>
          </cell>
          <cell r="C4103" t="str">
            <v>Laminado melamínico para revestimento interno, fixado com cola à base de neoprene # 1,3 mm</v>
          </cell>
          <cell r="D4103" t="str">
            <v>m²</v>
          </cell>
          <cell r="E4103">
            <v>218.05</v>
          </cell>
          <cell r="F4103">
            <v>5.8</v>
          </cell>
          <cell r="G4103">
            <v>223.85</v>
          </cell>
          <cell r="H4103" t="str">
            <v>PINI</v>
          </cell>
        </row>
        <row r="4104">
          <cell r="B4104" t="str">
            <v>23.104.000055.SER</v>
          </cell>
          <cell r="C4104" t="str">
            <v>Laminado melamínico para revestimento interno, fixado com cola à base de neoprene # 0,8 mm</v>
          </cell>
          <cell r="D4104" t="str">
            <v>m²</v>
          </cell>
          <cell r="E4104">
            <v>115</v>
          </cell>
          <cell r="F4104">
            <v>5.8</v>
          </cell>
          <cell r="G4104">
            <v>120.8</v>
          </cell>
          <cell r="H4104" t="str">
            <v>PINI</v>
          </cell>
        </row>
        <row r="4105">
          <cell r="B4105">
            <v>0</v>
          </cell>
          <cell r="C4105">
            <v>0</v>
          </cell>
          <cell r="D4105">
            <v>0</v>
          </cell>
          <cell r="E4105">
            <v>0</v>
          </cell>
          <cell r="F4105">
            <v>0</v>
          </cell>
          <cell r="G4105">
            <v>0</v>
          </cell>
          <cell r="H4105" t="str">
            <v>PINI</v>
          </cell>
        </row>
        <row r="4106">
          <cell r="B4106" t="str">
            <v>23.105</v>
          </cell>
          <cell r="C4106" t="str">
            <v>Metálicos</v>
          </cell>
          <cell r="D4106">
            <v>0</v>
          </cell>
          <cell r="E4106">
            <v>0</v>
          </cell>
          <cell r="F4106">
            <v>0</v>
          </cell>
          <cell r="G4106">
            <v>0</v>
          </cell>
          <cell r="H4106" t="str">
            <v>PINI</v>
          </cell>
        </row>
        <row r="4107">
          <cell r="B4107" t="str">
            <v>23.105.000050.SER</v>
          </cell>
          <cell r="C4107" t="str">
            <v>Painel metálico em aço zincado pré-pintado para revestimento de coberturas e fachadas com isolante termo-acústico em EPS # 50 mm</v>
          </cell>
          <cell r="D4107" t="str">
            <v>m²</v>
          </cell>
          <cell r="E4107">
            <v>203.53</v>
          </cell>
          <cell r="F4107">
            <v>0</v>
          </cell>
          <cell r="G4107">
            <v>203.53</v>
          </cell>
          <cell r="H4107" t="str">
            <v>PINI</v>
          </cell>
        </row>
        <row r="4108">
          <cell r="B4108" t="str">
            <v>23.105.000055.SER</v>
          </cell>
          <cell r="C4108" t="str">
            <v>Painel metálico em aço para revestimento de fachadas com isolante termo-acústico em lã de rocha # 50 mm</v>
          </cell>
          <cell r="D4108" t="str">
            <v>m²</v>
          </cell>
          <cell r="E4108">
            <v>249.46</v>
          </cell>
          <cell r="F4108">
            <v>0</v>
          </cell>
          <cell r="G4108">
            <v>249.46</v>
          </cell>
          <cell r="H4108" t="str">
            <v>PINI</v>
          </cell>
        </row>
        <row r="4109">
          <cell r="B4109" t="str">
            <v>23.105.000060.SER</v>
          </cell>
          <cell r="C4109" t="str">
            <v>Painel metálico em aço para revestimento de fachadas com isolante termo-acústico em lã de rocha # 75 mm</v>
          </cell>
          <cell r="D4109" t="str">
            <v>m²</v>
          </cell>
          <cell r="E4109">
            <v>280.79000000000002</v>
          </cell>
          <cell r="F4109">
            <v>0</v>
          </cell>
          <cell r="G4109">
            <v>280.79000000000002</v>
          </cell>
          <cell r="H4109" t="str">
            <v>PINI</v>
          </cell>
        </row>
        <row r="4110">
          <cell r="B4110" t="str">
            <v>23.105.000065.SER</v>
          </cell>
          <cell r="C4110" t="str">
            <v>Painel metálico em aço zincado pré-pintado para revestimento de fachadas com isolante termo-acústico em lã de rocha # 100 mm</v>
          </cell>
          <cell r="D4110" t="str">
            <v>m²</v>
          </cell>
          <cell r="E4110">
            <v>311.44</v>
          </cell>
          <cell r="F4110">
            <v>0</v>
          </cell>
          <cell r="G4110">
            <v>311.44</v>
          </cell>
          <cell r="H4110" t="str">
            <v>PINI</v>
          </cell>
        </row>
        <row r="4111">
          <cell r="B4111" t="str">
            <v>23.105.000070.SER</v>
          </cell>
          <cell r="C4111" t="str">
            <v>Painel metálico em aço zincado pré-pintado para revestimento de fachadas com isolante termo-acústico em lã de rocha # 125 mm</v>
          </cell>
          <cell r="D4111" t="str">
            <v>m²</v>
          </cell>
          <cell r="E4111">
            <v>342.13</v>
          </cell>
          <cell r="F4111">
            <v>0</v>
          </cell>
          <cell r="G4111">
            <v>342.13</v>
          </cell>
          <cell r="H4111" t="str">
            <v>PINI</v>
          </cell>
        </row>
        <row r="4112">
          <cell r="B4112" t="str">
            <v>23.105.000075.SER</v>
          </cell>
          <cell r="C4112" t="str">
            <v>Painel metálico em aço zincado pré-pintado para revestimento de fachadas com isolante termo-acústico em lã de rocha # 150 mm</v>
          </cell>
          <cell r="D4112" t="str">
            <v>m²</v>
          </cell>
          <cell r="E4112">
            <v>372.83</v>
          </cell>
          <cell r="F4112">
            <v>0</v>
          </cell>
          <cell r="G4112">
            <v>372.83</v>
          </cell>
          <cell r="H4112" t="str">
            <v>PINI</v>
          </cell>
        </row>
        <row r="4113">
          <cell r="B4113" t="str">
            <v>23.105.000080.SER</v>
          </cell>
          <cell r="C4113" t="str">
            <v>Painel metálico em aço zincado pré-pintado para revestimento de fachadas com isolante termo-acústico em lã de rocha # 200 mm</v>
          </cell>
          <cell r="D4113" t="str">
            <v>m²</v>
          </cell>
          <cell r="E4113">
            <v>434.26</v>
          </cell>
          <cell r="F4113">
            <v>0</v>
          </cell>
          <cell r="G4113">
            <v>434.26</v>
          </cell>
          <cell r="H4113" t="str">
            <v>PINI</v>
          </cell>
        </row>
        <row r="4114">
          <cell r="B4114" t="str">
            <v>23.105.000085.SER</v>
          </cell>
          <cell r="C4114" t="str">
            <v>Painel metálico em aço zincado pré-pintado para revestimento de fachadas com isolante termo-acústico em lã de rocha # 50 mm</v>
          </cell>
          <cell r="D4114" t="str">
            <v>m²</v>
          </cell>
          <cell r="E4114">
            <v>252.73</v>
          </cell>
          <cell r="F4114">
            <v>0</v>
          </cell>
          <cell r="G4114">
            <v>252.73</v>
          </cell>
          <cell r="H4114" t="str">
            <v>PINI</v>
          </cell>
        </row>
        <row r="4115">
          <cell r="B4115" t="str">
            <v>23.105.000090.SER</v>
          </cell>
          <cell r="C4115" t="str">
            <v>Painel metálico em aço zincado pré-pintado para revestimento de fachadas com isolante termo-acústico em lã de rocha # 75 mm</v>
          </cell>
          <cell r="D4115" t="str">
            <v>m²</v>
          </cell>
          <cell r="E4115">
            <v>280.79000000000002</v>
          </cell>
          <cell r="F4115">
            <v>0</v>
          </cell>
          <cell r="G4115">
            <v>280.79000000000002</v>
          </cell>
          <cell r="H4115" t="str">
            <v>PINI</v>
          </cell>
        </row>
        <row r="4116">
          <cell r="B4116" t="str">
            <v>23.105.000095.SER</v>
          </cell>
          <cell r="C4116" t="str">
            <v>Painel metálico em aço zincado pré-pintado para revestimento de fachadas com isolante termo-acústico em EPS # 100 mm</v>
          </cell>
          <cell r="D4116" t="str">
            <v>m²</v>
          </cell>
          <cell r="E4116">
            <v>226.26</v>
          </cell>
          <cell r="F4116">
            <v>0</v>
          </cell>
          <cell r="G4116">
            <v>226.26</v>
          </cell>
          <cell r="H4116" t="str">
            <v>PINI</v>
          </cell>
        </row>
        <row r="4117">
          <cell r="B4117" t="str">
            <v>23.105.000100.SER</v>
          </cell>
          <cell r="C4117" t="str">
            <v>Painel metálico em aço zincado pré-pintado para revestimento de fachadas com isolante termo-acústico em EPS # 125 mm</v>
          </cell>
          <cell r="D4117" t="str">
            <v>m²</v>
          </cell>
          <cell r="E4117">
            <v>239.66</v>
          </cell>
          <cell r="F4117">
            <v>0</v>
          </cell>
          <cell r="G4117">
            <v>239.66</v>
          </cell>
          <cell r="H4117" t="str">
            <v>PINI</v>
          </cell>
        </row>
        <row r="4118">
          <cell r="B4118" t="str">
            <v>23.105.000105.SER</v>
          </cell>
          <cell r="C4118" t="str">
            <v>Painel metálico em aço zincado pré-pintado para revestimento de coberturas e fachadas com isolante termo-acústico em EPS # 75 mm</v>
          </cell>
          <cell r="D4118" t="str">
            <v>m²</v>
          </cell>
          <cell r="E4118">
            <v>218.1</v>
          </cell>
          <cell r="F4118">
            <v>0</v>
          </cell>
          <cell r="G4118">
            <v>218.1</v>
          </cell>
          <cell r="H4118" t="str">
            <v>PINI</v>
          </cell>
        </row>
        <row r="4119">
          <cell r="B4119" t="str">
            <v>23.105.000110.SER</v>
          </cell>
          <cell r="C4119" t="str">
            <v>Painel metálico em aço zincado pré-pintado para revestimento de fachadas com isolante termo-acústico em EPS # 200 mm</v>
          </cell>
          <cell r="D4119" t="str">
            <v>m²</v>
          </cell>
          <cell r="E4119">
            <v>284.55</v>
          </cell>
          <cell r="F4119">
            <v>0</v>
          </cell>
          <cell r="G4119">
            <v>284.55</v>
          </cell>
          <cell r="H4119" t="str">
            <v>PINI</v>
          </cell>
        </row>
        <row r="4120">
          <cell r="B4120" t="str">
            <v>23.105.000115.SER</v>
          </cell>
          <cell r="C4120" t="str">
            <v>Painel metálico em aço zincado pré-pintado para revestimento de fachadas com isolante termo-acústico em EPS # 50 mm</v>
          </cell>
          <cell r="D4120" t="str">
            <v>m²</v>
          </cell>
          <cell r="E4120">
            <v>197.12</v>
          </cell>
          <cell r="F4120">
            <v>0</v>
          </cell>
          <cell r="G4120">
            <v>197.12</v>
          </cell>
          <cell r="H4120" t="str">
            <v>PINI</v>
          </cell>
        </row>
        <row r="4121">
          <cell r="B4121" t="str">
            <v>23.105.000120.SER</v>
          </cell>
          <cell r="C4121" t="str">
            <v>Painel metálico em aço zincado pré-pintado para revestimento de fachadas com isolante termo-acústico em EPS # 75 mm</v>
          </cell>
          <cell r="D4121" t="str">
            <v>m²</v>
          </cell>
          <cell r="E4121">
            <v>211.71</v>
          </cell>
          <cell r="F4121">
            <v>0</v>
          </cell>
          <cell r="G4121">
            <v>211.71</v>
          </cell>
          <cell r="H4121" t="str">
            <v>PINI</v>
          </cell>
        </row>
        <row r="4122">
          <cell r="B4122" t="str">
            <v>23.105.000125.SER</v>
          </cell>
          <cell r="C4122" t="str">
            <v>Painel metálico em aço zincado pré-pintado para revestimento de fachadas com isolante termo-acústico em EPS # 150 mm</v>
          </cell>
          <cell r="D4122" t="str">
            <v>m²</v>
          </cell>
          <cell r="E4122">
            <v>255.41</v>
          </cell>
          <cell r="F4122">
            <v>0</v>
          </cell>
          <cell r="G4122">
            <v>255.41</v>
          </cell>
          <cell r="H4122" t="str">
            <v>PINI</v>
          </cell>
        </row>
        <row r="4123">
          <cell r="B4123" t="str">
            <v>23.105.000130.SER</v>
          </cell>
          <cell r="C4123" t="str">
            <v>Painel metálico em aço zincado pré-pintado para revestimento de coberturas e fachadas com isolante termo-acústico em EPS # 100 mm</v>
          </cell>
          <cell r="D4123" t="str">
            <v>m²</v>
          </cell>
          <cell r="E4123">
            <v>232.67</v>
          </cell>
          <cell r="F4123">
            <v>0</v>
          </cell>
          <cell r="G4123">
            <v>232.67</v>
          </cell>
          <cell r="H4123" t="str">
            <v>PINI</v>
          </cell>
        </row>
        <row r="4124">
          <cell r="B4124" t="str">
            <v>23.105.000135.SER</v>
          </cell>
          <cell r="C4124" t="str">
            <v>Painel metálico em aço zincado pré-pintado para revestimento de coberturas e fachadas com isolante termo-acústico em eps e=125 mm</v>
          </cell>
          <cell r="D4124" t="str">
            <v>m²</v>
          </cell>
          <cell r="E4124">
            <v>246.07</v>
          </cell>
          <cell r="F4124">
            <v>0</v>
          </cell>
          <cell r="G4124">
            <v>246.07</v>
          </cell>
          <cell r="H4124" t="str">
            <v>PINI</v>
          </cell>
        </row>
        <row r="4125">
          <cell r="B4125" t="str">
            <v>23.105.000140.SER</v>
          </cell>
          <cell r="C4125" t="str">
            <v>Painel metálico em aço zincado pré-pintado para revestimento de coberturas e fachadas com isolante termo-acústico em EPS # 150 mm</v>
          </cell>
          <cell r="D4125" t="str">
            <v>m²</v>
          </cell>
          <cell r="E4125">
            <v>261.82</v>
          </cell>
          <cell r="F4125">
            <v>0</v>
          </cell>
          <cell r="G4125">
            <v>261.82</v>
          </cell>
          <cell r="H4125" t="str">
            <v>PINI</v>
          </cell>
        </row>
        <row r="4126">
          <cell r="B4126" t="str">
            <v>23.105.000145.SER</v>
          </cell>
          <cell r="C4126" t="str">
            <v>Painel metálico em aço para revestimento de fachadas com isolante termo-acústico em lã de rocha # 100 mm</v>
          </cell>
          <cell r="D4126" t="str">
            <v>m²</v>
          </cell>
          <cell r="E4126">
            <v>311.48</v>
          </cell>
          <cell r="F4126">
            <v>0</v>
          </cell>
          <cell r="G4126">
            <v>311.48</v>
          </cell>
          <cell r="H4126" t="str">
            <v>PINI</v>
          </cell>
        </row>
        <row r="4127">
          <cell r="B4127" t="str">
            <v>23.105.000150.SER</v>
          </cell>
          <cell r="C4127" t="str">
            <v>Painel metálico em aço para revestimento de fachadas com isolante termo-acústico em lã de rocha # 125 mm</v>
          </cell>
          <cell r="D4127" t="str">
            <v>m²</v>
          </cell>
          <cell r="E4127">
            <v>342.15</v>
          </cell>
          <cell r="F4127">
            <v>0</v>
          </cell>
          <cell r="G4127">
            <v>342.15</v>
          </cell>
          <cell r="H4127" t="str">
            <v>PINI</v>
          </cell>
        </row>
        <row r="4128">
          <cell r="B4128" t="str">
            <v>23.105.000155.SER</v>
          </cell>
          <cell r="C4128" t="str">
            <v>Painel metálico em aço para revestimento de fachadas com isolante termo-acústico em lã de rocha # 150 mm</v>
          </cell>
          <cell r="D4128" t="str">
            <v>m²</v>
          </cell>
          <cell r="E4128">
            <v>372.83</v>
          </cell>
          <cell r="F4128">
            <v>0</v>
          </cell>
          <cell r="G4128">
            <v>372.83</v>
          </cell>
          <cell r="H4128" t="str">
            <v>PINI</v>
          </cell>
        </row>
        <row r="4129">
          <cell r="B4129" t="str">
            <v>23.105.000160.SER</v>
          </cell>
          <cell r="C4129" t="str">
            <v>Painel metálico em aço para revestimento de fachadas com isolante termo-acústico em lã de rocha # 200 mm</v>
          </cell>
          <cell r="D4129" t="str">
            <v>m²</v>
          </cell>
          <cell r="E4129">
            <v>434.28</v>
          </cell>
          <cell r="F4129">
            <v>0</v>
          </cell>
          <cell r="G4129">
            <v>434.28</v>
          </cell>
          <cell r="H4129" t="str">
            <v>PINI</v>
          </cell>
        </row>
        <row r="4130">
          <cell r="B4130">
            <v>0</v>
          </cell>
          <cell r="C4130">
            <v>0</v>
          </cell>
          <cell r="D4130">
            <v>0</v>
          </cell>
          <cell r="E4130">
            <v>0</v>
          </cell>
          <cell r="F4130">
            <v>0</v>
          </cell>
          <cell r="G4130">
            <v>0</v>
          </cell>
          <cell r="H4130" t="str">
            <v>PINI</v>
          </cell>
        </row>
        <row r="4131">
          <cell r="B4131" t="str">
            <v>23.106</v>
          </cell>
          <cell r="C4131" t="str">
            <v>Papel</v>
          </cell>
          <cell r="D4131">
            <v>0</v>
          </cell>
          <cell r="E4131">
            <v>0</v>
          </cell>
          <cell r="F4131">
            <v>0</v>
          </cell>
          <cell r="G4131">
            <v>0</v>
          </cell>
          <cell r="H4131" t="str">
            <v>PINI</v>
          </cell>
        </row>
        <row r="4132">
          <cell r="B4132" t="str">
            <v>23.106.000050.SER</v>
          </cell>
          <cell r="C4132" t="str">
            <v>Papel de parede para revestimento interno, fixado com cola à base de PVA</v>
          </cell>
          <cell r="D4132" t="str">
            <v>m²</v>
          </cell>
          <cell r="E4132">
            <v>57.82</v>
          </cell>
          <cell r="F4132">
            <v>0</v>
          </cell>
          <cell r="G4132">
            <v>57.82</v>
          </cell>
          <cell r="H4132" t="str">
            <v>PINI</v>
          </cell>
        </row>
        <row r="4133">
          <cell r="B4133">
            <v>0</v>
          </cell>
          <cell r="C4133">
            <v>0</v>
          </cell>
          <cell r="D4133">
            <v>0</v>
          </cell>
          <cell r="E4133">
            <v>0</v>
          </cell>
          <cell r="F4133">
            <v>0</v>
          </cell>
          <cell r="G4133">
            <v>0</v>
          </cell>
          <cell r="H4133" t="str">
            <v>PINI</v>
          </cell>
        </row>
        <row r="4134">
          <cell r="B4134" t="str">
            <v>23.107</v>
          </cell>
          <cell r="C4134" t="str">
            <v>Pastilhas</v>
          </cell>
          <cell r="D4134">
            <v>0</v>
          </cell>
          <cell r="E4134">
            <v>0</v>
          </cell>
          <cell r="F4134">
            <v>0</v>
          </cell>
          <cell r="G4134">
            <v>0</v>
          </cell>
          <cell r="H4134" t="str">
            <v>PINI</v>
          </cell>
        </row>
        <row r="4135">
          <cell r="B4135" t="str">
            <v>23.107.000050.SER</v>
          </cell>
          <cell r="C4135" t="str">
            <v>Pastilha de porcelana, assentada sobre parede, com argamassa pré-fabricada de cimento colante, inclusive rejuntamento</v>
          </cell>
          <cell r="D4135" t="str">
            <v>m²</v>
          </cell>
          <cell r="E4135">
            <v>246.29</v>
          </cell>
          <cell r="F4135">
            <v>51.1</v>
          </cell>
          <cell r="G4135">
            <v>297.39</v>
          </cell>
          <cell r="H4135" t="str">
            <v>PINI</v>
          </cell>
        </row>
        <row r="4136">
          <cell r="B4136" t="str">
            <v>23.107.000055.SER</v>
          </cell>
          <cell r="C4136" t="str">
            <v>Pastilha de porcelana em faixas de 25 a 40 cm assentada com argamassa mista de cimento, cal e areia peneirada traço 1:3:9, rejuntamento com pasta de cimento branco, incluindo limpeza e lavagem</v>
          </cell>
          <cell r="D4136" t="str">
            <v>m</v>
          </cell>
          <cell r="E4136">
            <v>86.28</v>
          </cell>
          <cell r="F4136">
            <v>54.73</v>
          </cell>
          <cell r="G4136">
            <v>141.02000000000001</v>
          </cell>
          <cell r="H4136" t="str">
            <v>PINI</v>
          </cell>
        </row>
        <row r="4137">
          <cell r="B4137" t="str">
            <v>23.107.000060.SER</v>
          </cell>
          <cell r="C4137" t="str">
            <v>Pastilha de porcelana, assentada com argamassa pré-fabricada de cimento colante, inclusive rejuntamento - com mão de obra empreitada</v>
          </cell>
          <cell r="D4137" t="str">
            <v>m²</v>
          </cell>
          <cell r="E4137">
            <v>300.7</v>
          </cell>
          <cell r="F4137">
            <v>0</v>
          </cell>
          <cell r="G4137">
            <v>300.7</v>
          </cell>
          <cell r="H4137" t="str">
            <v>PINI</v>
          </cell>
        </row>
        <row r="4138">
          <cell r="B4138" t="str">
            <v>23.107.000065.SER</v>
          </cell>
          <cell r="C4138" t="str">
            <v>Pastilha de porcelana em superfície curva, assentada com argamassa pré-fabricada de cimento colante, inclusive rejuntamento - com mão de obra empreitada</v>
          </cell>
          <cell r="D4138" t="str">
            <v>m²</v>
          </cell>
          <cell r="E4138">
            <v>300.7</v>
          </cell>
          <cell r="F4138">
            <v>0</v>
          </cell>
          <cell r="G4138">
            <v>300.7</v>
          </cell>
          <cell r="H4138" t="str">
            <v>PINI</v>
          </cell>
        </row>
        <row r="4139">
          <cell r="B4139" t="str">
            <v>23.107.000070.SER</v>
          </cell>
          <cell r="C4139" t="str">
            <v>Pastilha de porcelana em faixas de até 40 cm, assentada com argamassa pré-fabricada de cimento colante, inclusive rejuntamento - (com mão de obra empreitada)</v>
          </cell>
          <cell r="D4139" t="str">
            <v>m</v>
          </cell>
          <cell r="E4139">
            <v>120.28</v>
          </cell>
          <cell r="F4139">
            <v>0</v>
          </cell>
          <cell r="G4139">
            <v>120.28</v>
          </cell>
          <cell r="H4139" t="str">
            <v>PINI</v>
          </cell>
        </row>
        <row r="4140">
          <cell r="B4140" t="str">
            <v>23.107.000075.SER</v>
          </cell>
          <cell r="C4140" t="str">
            <v>Pastilha de porcelana em superfície curva, assentada com argamassa pré-fabricada de cimento colante, inclusive rejuntamento</v>
          </cell>
          <cell r="D4140" t="str">
            <v>m²</v>
          </cell>
          <cell r="E4140">
            <v>246.29</v>
          </cell>
          <cell r="F4140">
            <v>54.46</v>
          </cell>
          <cell r="G4140">
            <v>300.75</v>
          </cell>
          <cell r="H4140" t="str">
            <v>PINI</v>
          </cell>
        </row>
        <row r="4141">
          <cell r="B4141" t="str">
            <v>23.107.000080.SER</v>
          </cell>
          <cell r="C4141" t="str">
            <v>Pastilha de porcelana em faixas de até 40 cm, assentada com argamassa pré-fabricada de cimento colante, inclusive rejuntamento</v>
          </cell>
          <cell r="D4141" t="str">
            <v>m</v>
          </cell>
          <cell r="E4141">
            <v>98.52</v>
          </cell>
          <cell r="F4141">
            <v>46.97</v>
          </cell>
          <cell r="G4141">
            <v>145.47999999999999</v>
          </cell>
          <cell r="H4141" t="str">
            <v>PINI</v>
          </cell>
        </row>
        <row r="4142">
          <cell r="B4142" t="str">
            <v>23.107.000085.SER</v>
          </cell>
          <cell r="C4142" t="str">
            <v>Pastilha de porcelana, assentada com argamassa mista de cimento, cal e areia peneirada traço 1:3:9, rejuntamento com pasta de cimento branco, incluindo limpeza e lavagem</v>
          </cell>
          <cell r="D4142" t="str">
            <v>m²</v>
          </cell>
          <cell r="E4142">
            <v>218.35</v>
          </cell>
          <cell r="F4142">
            <v>47.31</v>
          </cell>
          <cell r="G4142">
            <v>265.66000000000003</v>
          </cell>
          <cell r="H4142" t="str">
            <v>PINI</v>
          </cell>
        </row>
        <row r="4143">
          <cell r="B4143" t="str">
            <v>23.107.000090.SER</v>
          </cell>
          <cell r="C4143" t="str">
            <v>Pastilha de porcelana em superfície curva, assentada com argamassa mista de cimento, cal e areia peneirada traço 1:3:9, rejuntamento com pasta de cimento branco, incluindo limpeza e lavagem</v>
          </cell>
          <cell r="D4143" t="str">
            <v>m²</v>
          </cell>
          <cell r="E4143">
            <v>218.35</v>
          </cell>
          <cell r="F4143">
            <v>68.14</v>
          </cell>
          <cell r="G4143">
            <v>286.48</v>
          </cell>
          <cell r="H4143" t="str">
            <v>PINI</v>
          </cell>
        </row>
        <row r="4144">
          <cell r="B4144" t="str">
            <v>23.107.000095.SER</v>
          </cell>
          <cell r="C4144" t="str">
            <v>Pastilha de porcelana em faixas de até 5 cm, assentada com argamassa mista de cimento, cal e areia peneirada traço 1:3:9, rejuntamento com pasta de cimento branco, incluindo limpeza e lavagem</v>
          </cell>
          <cell r="D4144" t="str">
            <v>m</v>
          </cell>
          <cell r="E4144">
            <v>9.99</v>
          </cell>
          <cell r="F4144">
            <v>47.15</v>
          </cell>
          <cell r="G4144">
            <v>57.13</v>
          </cell>
          <cell r="H4144" t="str">
            <v>PINI</v>
          </cell>
        </row>
        <row r="4145">
          <cell r="B4145" t="str">
            <v>23.107.000100.SER</v>
          </cell>
          <cell r="C4145" t="str">
            <v>Pastilha de porcelana em faixas de 5 a 15 cm, assentada com argamassa mista de cimento, cal e areia peneirada traço 1:3:9, rejuntamento com pasta de cimento branco, incluindo limpeza e lavagem</v>
          </cell>
          <cell r="D4145" t="str">
            <v>m</v>
          </cell>
          <cell r="E4145">
            <v>31.12</v>
          </cell>
          <cell r="F4145">
            <v>50.32</v>
          </cell>
          <cell r="G4145">
            <v>81.45</v>
          </cell>
          <cell r="H4145" t="str">
            <v>PINI</v>
          </cell>
        </row>
        <row r="4146">
          <cell r="B4146" t="str">
            <v>23.107.000105.SER</v>
          </cell>
          <cell r="C4146" t="str">
            <v>Pastilha de porcelana em faixas de 15 a 25 cm assentada com argamassa mista de cimento, cal e areia peneirada traço 1:3:9, rejuntamento com pasta de cimento branco, incluindo limpeza e lavagem</v>
          </cell>
          <cell r="D4146" t="str">
            <v>m</v>
          </cell>
          <cell r="E4146">
            <v>52.39</v>
          </cell>
          <cell r="F4146">
            <v>21.07</v>
          </cell>
          <cell r="G4146">
            <v>73.459999999999994</v>
          </cell>
          <cell r="H4146" t="str">
            <v>PINI</v>
          </cell>
        </row>
        <row r="4147">
          <cell r="B4147" t="str">
            <v>23.107.000110.SER</v>
          </cell>
          <cell r="C4147" t="str">
            <v>Mosaico vidroso assentado com argamassa pré-fabricada de cimento colante, inclusive rejuntamento</v>
          </cell>
          <cell r="D4147" t="str">
            <v>m²</v>
          </cell>
          <cell r="E4147">
            <v>325.44</v>
          </cell>
          <cell r="F4147">
            <v>46.66</v>
          </cell>
          <cell r="G4147">
            <v>372.1</v>
          </cell>
          <cell r="H4147" t="str">
            <v>PINI</v>
          </cell>
        </row>
        <row r="4148">
          <cell r="B4148">
            <v>0</v>
          </cell>
          <cell r="C4148">
            <v>0</v>
          </cell>
          <cell r="D4148">
            <v>0</v>
          </cell>
          <cell r="E4148">
            <v>0</v>
          </cell>
          <cell r="F4148">
            <v>0</v>
          </cell>
          <cell r="G4148">
            <v>0</v>
          </cell>
          <cell r="H4148" t="str">
            <v>PINI</v>
          </cell>
        </row>
        <row r="4149">
          <cell r="B4149" t="str">
            <v>23.109</v>
          </cell>
          <cell r="C4149" t="str">
            <v>Vinílicos</v>
          </cell>
          <cell r="D4149">
            <v>0</v>
          </cell>
          <cell r="E4149">
            <v>0</v>
          </cell>
          <cell r="F4149">
            <v>0</v>
          </cell>
          <cell r="G4149">
            <v>0</v>
          </cell>
          <cell r="H4149" t="str">
            <v>PINI</v>
          </cell>
        </row>
        <row r="4150">
          <cell r="B4150" t="str">
            <v>23.109.000100.SER</v>
          </cell>
          <cell r="C4150" t="str">
            <v>Forração vinílica para revestimento interno, fixada com cola à base de PVA</v>
          </cell>
          <cell r="D4150" t="str">
            <v>m²</v>
          </cell>
          <cell r="E4150">
            <v>230.91</v>
          </cell>
          <cell r="F4150">
            <v>2.3199999999999998</v>
          </cell>
          <cell r="G4150">
            <v>233.23</v>
          </cell>
          <cell r="H4150" t="str">
            <v>PINI</v>
          </cell>
        </row>
        <row r="4151">
          <cell r="B4151">
            <v>0</v>
          </cell>
          <cell r="C4151">
            <v>0</v>
          </cell>
          <cell r="D4151">
            <v>0</v>
          </cell>
          <cell r="E4151">
            <v>0</v>
          </cell>
          <cell r="F4151">
            <v>0</v>
          </cell>
          <cell r="G4151">
            <v>0</v>
          </cell>
          <cell r="H4151" t="str">
            <v>PINI</v>
          </cell>
        </row>
        <row r="4152">
          <cell r="B4152" t="str">
            <v>24</v>
          </cell>
          <cell r="C4152" t="str">
            <v>24. Pinturas</v>
          </cell>
          <cell r="D4152">
            <v>0</v>
          </cell>
          <cell r="E4152">
            <v>0</v>
          </cell>
          <cell r="F4152">
            <v>0</v>
          </cell>
          <cell r="G4152">
            <v>0</v>
          </cell>
          <cell r="H4152" t="str">
            <v>PINI</v>
          </cell>
        </row>
        <row r="4153">
          <cell r="B4153">
            <v>0</v>
          </cell>
          <cell r="C4153">
            <v>0</v>
          </cell>
          <cell r="D4153">
            <v>0</v>
          </cell>
          <cell r="E4153">
            <v>0</v>
          </cell>
          <cell r="F4153">
            <v>0</v>
          </cell>
          <cell r="G4153">
            <v>0</v>
          </cell>
          <cell r="H4153" t="str">
            <v>PINI</v>
          </cell>
        </row>
        <row r="4154">
          <cell r="B4154" t="str">
            <v>24.101</v>
          </cell>
          <cell r="C4154" t="str">
            <v>Esquadrias de madeira</v>
          </cell>
          <cell r="D4154">
            <v>0</v>
          </cell>
          <cell r="E4154">
            <v>0</v>
          </cell>
          <cell r="F4154">
            <v>0</v>
          </cell>
          <cell r="G4154">
            <v>0</v>
          </cell>
          <cell r="H4154" t="str">
            <v>PINI</v>
          </cell>
        </row>
        <row r="4155">
          <cell r="B4155" t="str">
            <v>24.101.000050.SER</v>
          </cell>
          <cell r="C4155" t="str">
            <v>Pintura com tinta anti-flama em esquadria de madeira com três demãos</v>
          </cell>
          <cell r="D4155" t="str">
            <v>m²</v>
          </cell>
          <cell r="E4155">
            <v>54.65</v>
          </cell>
          <cell r="F4155">
            <v>22.84</v>
          </cell>
          <cell r="G4155">
            <v>77.489999999999995</v>
          </cell>
          <cell r="H4155" t="str">
            <v>PINI</v>
          </cell>
        </row>
        <row r="4156">
          <cell r="B4156" t="str">
            <v>24.101.000060.SER</v>
          </cell>
          <cell r="C4156" t="str">
            <v>Emassamento de esquadria de madeira com massa corrida com duas demãos, para pintura a óleo ou esmalte</v>
          </cell>
          <cell r="D4156" t="str">
            <v>m²</v>
          </cell>
          <cell r="E4156">
            <v>5.78</v>
          </cell>
          <cell r="F4156">
            <v>10.56</v>
          </cell>
          <cell r="G4156">
            <v>16.34</v>
          </cell>
          <cell r="H4156" t="str">
            <v>PINI</v>
          </cell>
        </row>
        <row r="4157">
          <cell r="B4157" t="str">
            <v>24.101.000070.SER</v>
          </cell>
          <cell r="C4157" t="str">
            <v>Pintura com tinta esmalte em esquadria de madeira, com duas demãos, sem massa corrida</v>
          </cell>
          <cell r="D4157" t="str">
            <v>m²</v>
          </cell>
          <cell r="E4157">
            <v>12.76</v>
          </cell>
          <cell r="F4157">
            <v>12.17</v>
          </cell>
          <cell r="G4157">
            <v>24.93</v>
          </cell>
          <cell r="H4157" t="str">
            <v>PINI</v>
          </cell>
        </row>
        <row r="4158">
          <cell r="B4158" t="str">
            <v>24.101.000080.SER</v>
          </cell>
          <cell r="C4158" t="str">
            <v>Pintura com tinta óleo em esquadria de madeira, com duas demãos, sem massa corrida</v>
          </cell>
          <cell r="D4158" t="str">
            <v>m²</v>
          </cell>
          <cell r="E4158">
            <v>14.35</v>
          </cell>
          <cell r="F4158">
            <v>12.17</v>
          </cell>
          <cell r="G4158">
            <v>26.52</v>
          </cell>
          <cell r="H4158" t="str">
            <v>PINI</v>
          </cell>
        </row>
        <row r="4159">
          <cell r="B4159" t="str">
            <v>24.101.000090.SER</v>
          </cell>
          <cell r="C4159" t="str">
            <v>Pintura com verniz em esquadria de madeira, com três demãos</v>
          </cell>
          <cell r="D4159" t="str">
            <v>m²</v>
          </cell>
          <cell r="E4159">
            <v>12.23</v>
          </cell>
          <cell r="F4159">
            <v>11.45</v>
          </cell>
          <cell r="G4159">
            <v>23.68</v>
          </cell>
          <cell r="H4159" t="str">
            <v>PINI</v>
          </cell>
        </row>
        <row r="4160">
          <cell r="B4160">
            <v>0</v>
          </cell>
          <cell r="C4160">
            <v>0</v>
          </cell>
          <cell r="D4160">
            <v>0</v>
          </cell>
          <cell r="E4160">
            <v>0</v>
          </cell>
          <cell r="F4160">
            <v>0</v>
          </cell>
          <cell r="G4160">
            <v>0</v>
          </cell>
          <cell r="H4160" t="str">
            <v>PINI</v>
          </cell>
        </row>
        <row r="4161">
          <cell r="B4161" t="str">
            <v>24.102</v>
          </cell>
          <cell r="C4161" t="str">
            <v>Esquadrias metálicas</v>
          </cell>
          <cell r="D4161">
            <v>0</v>
          </cell>
          <cell r="E4161">
            <v>0</v>
          </cell>
          <cell r="F4161">
            <v>0</v>
          </cell>
          <cell r="G4161">
            <v>0</v>
          </cell>
          <cell r="H4161" t="str">
            <v>PINI</v>
          </cell>
        </row>
        <row r="4162">
          <cell r="B4162" t="str">
            <v>24.102.000050.SER</v>
          </cell>
          <cell r="C4162" t="str">
            <v>Pintura com tinta anti-flama em esquadria de ferro com duas demãos</v>
          </cell>
          <cell r="D4162" t="str">
            <v>m²</v>
          </cell>
          <cell r="E4162">
            <v>91.04</v>
          </cell>
          <cell r="F4162">
            <v>24.62</v>
          </cell>
          <cell r="G4162">
            <v>115.66</v>
          </cell>
          <cell r="H4162" t="str">
            <v>PINI</v>
          </cell>
        </row>
        <row r="4163">
          <cell r="B4163" t="str">
            <v>24.102.000055.SER</v>
          </cell>
          <cell r="C4163" t="str">
            <v>Pintura com tinta esmalte em esquadria de ferro, com duas demãos</v>
          </cell>
          <cell r="D4163" t="str">
            <v>m²</v>
          </cell>
          <cell r="E4163">
            <v>13.09</v>
          </cell>
          <cell r="F4163">
            <v>25.78</v>
          </cell>
          <cell r="G4163">
            <v>38.869999999999997</v>
          </cell>
          <cell r="H4163" t="str">
            <v>PINI</v>
          </cell>
        </row>
        <row r="4164">
          <cell r="B4164" t="str">
            <v>24.102.000060.SER</v>
          </cell>
          <cell r="C4164" t="str">
            <v>Pintura com tinta óleo em esquadria de ferro com duas demãos</v>
          </cell>
          <cell r="D4164" t="str">
            <v>m²</v>
          </cell>
          <cell r="E4164">
            <v>14.68</v>
          </cell>
          <cell r="F4164">
            <v>25.78</v>
          </cell>
          <cell r="G4164">
            <v>40.46</v>
          </cell>
          <cell r="H4164" t="str">
            <v>PINI</v>
          </cell>
        </row>
        <row r="4165">
          <cell r="B4165">
            <v>0</v>
          </cell>
          <cell r="C4165">
            <v>0</v>
          </cell>
          <cell r="D4165">
            <v>0</v>
          </cell>
          <cell r="E4165">
            <v>0</v>
          </cell>
          <cell r="F4165">
            <v>0</v>
          </cell>
          <cell r="G4165">
            <v>0</v>
          </cell>
          <cell r="H4165" t="str">
            <v>PINI</v>
          </cell>
        </row>
        <row r="4166">
          <cell r="B4166" t="str">
            <v>24.103</v>
          </cell>
          <cell r="C4166" t="str">
            <v>Paredes e tetos</v>
          </cell>
          <cell r="D4166">
            <v>0</v>
          </cell>
          <cell r="E4166">
            <v>0</v>
          </cell>
          <cell r="F4166">
            <v>0</v>
          </cell>
          <cell r="G4166">
            <v>0</v>
          </cell>
          <cell r="H4166" t="str">
            <v>PINI</v>
          </cell>
        </row>
        <row r="4167">
          <cell r="B4167" t="str">
            <v>24.103.000050.SER</v>
          </cell>
          <cell r="C4167" t="str">
            <v>Pintura com tinta látex acrílica em parede externa, com duas demãos, sem massa corrida</v>
          </cell>
          <cell r="D4167" t="str">
            <v>m²</v>
          </cell>
          <cell r="E4167">
            <v>7.52</v>
          </cell>
          <cell r="F4167">
            <v>12.17</v>
          </cell>
          <cell r="G4167">
            <v>19.690000000000001</v>
          </cell>
          <cell r="H4167" t="str">
            <v>PINI</v>
          </cell>
        </row>
        <row r="4168">
          <cell r="B4168" t="str">
            <v>24.103.000055.SER</v>
          </cell>
          <cell r="C4168" t="str">
            <v>Pintura com tinta látex acrílica em parede externa com duas demãos, sem massa corrida - com mão de obra empreitada</v>
          </cell>
          <cell r="D4168" t="str">
            <v>m²</v>
          </cell>
          <cell r="E4168">
            <v>28.29</v>
          </cell>
          <cell r="F4168">
            <v>0</v>
          </cell>
          <cell r="G4168">
            <v>28.29</v>
          </cell>
          <cell r="H4168" t="str">
            <v>PINI</v>
          </cell>
        </row>
        <row r="4169">
          <cell r="B4169" t="str">
            <v>24.103.000060.SER</v>
          </cell>
          <cell r="C4169" t="str">
            <v>Pintura com tinta látex acrílica em parede externa com três demãos, sem massa corrida - com mão de obra empreitada</v>
          </cell>
          <cell r="D4169" t="str">
            <v>m²</v>
          </cell>
          <cell r="E4169">
            <v>30.75</v>
          </cell>
          <cell r="F4169">
            <v>0</v>
          </cell>
          <cell r="G4169">
            <v>30.75</v>
          </cell>
          <cell r="H4169" t="str">
            <v>PINI</v>
          </cell>
        </row>
        <row r="4170">
          <cell r="B4170" t="str">
            <v>24.103.000065.SER</v>
          </cell>
          <cell r="C4170" t="str">
            <v>Pintura com tinta látex acrílica em parede externa, com três demãos, sem massa corrida</v>
          </cell>
          <cell r="D4170" t="str">
            <v>m²</v>
          </cell>
          <cell r="E4170">
            <v>9.51</v>
          </cell>
          <cell r="F4170">
            <v>14.67</v>
          </cell>
          <cell r="G4170">
            <v>24.19</v>
          </cell>
          <cell r="H4170" t="str">
            <v>PINI</v>
          </cell>
        </row>
        <row r="4171">
          <cell r="B4171" t="str">
            <v>24.103.000070.SER</v>
          </cell>
          <cell r="C4171" t="str">
            <v>Pintura tipo caiação em parede externa com três demãos</v>
          </cell>
          <cell r="D4171" t="str">
            <v>m²</v>
          </cell>
          <cell r="E4171">
            <v>2.78</v>
          </cell>
          <cell r="F4171">
            <v>7.35</v>
          </cell>
          <cell r="G4171">
            <v>10.130000000000001</v>
          </cell>
          <cell r="H4171" t="str">
            <v>PINI</v>
          </cell>
        </row>
        <row r="4172">
          <cell r="B4172" t="str">
            <v>24.103.000075.SER</v>
          </cell>
          <cell r="C4172" t="str">
            <v>Emassamento de parede interna com massa corrida à base de PVA com duas demãos, para pintura látex</v>
          </cell>
          <cell r="D4172" t="str">
            <v>m²</v>
          </cell>
          <cell r="E4172">
            <v>2.2000000000000002</v>
          </cell>
          <cell r="F4172">
            <v>8.23</v>
          </cell>
          <cell r="G4172">
            <v>10.43</v>
          </cell>
          <cell r="H4172" t="str">
            <v>PINI</v>
          </cell>
        </row>
        <row r="4173">
          <cell r="B4173" t="str">
            <v>24.103.000080.SER</v>
          </cell>
          <cell r="C4173" t="str">
            <v>Emassamento de parede interna com massa corrida à base de óleo com duas demãos, para pintura a óleo</v>
          </cell>
          <cell r="D4173" t="str">
            <v>m²</v>
          </cell>
          <cell r="E4173">
            <v>7.3</v>
          </cell>
          <cell r="F4173">
            <v>9.84</v>
          </cell>
          <cell r="G4173">
            <v>17.14</v>
          </cell>
          <cell r="H4173" t="str">
            <v>PINI</v>
          </cell>
        </row>
        <row r="4174">
          <cell r="B4174" t="str">
            <v>24.103.000085.SER</v>
          </cell>
          <cell r="C4174" t="str">
            <v>Emassamento de parede interna com massa corrida à base de PVA com duas demãos, para pintura látex - com mão de obra empreitada</v>
          </cell>
          <cell r="D4174" t="str">
            <v>m²</v>
          </cell>
          <cell r="E4174">
            <v>11.26</v>
          </cell>
          <cell r="F4174">
            <v>0</v>
          </cell>
          <cell r="G4174">
            <v>11.26</v>
          </cell>
          <cell r="H4174" t="str">
            <v>PINI</v>
          </cell>
        </row>
        <row r="4175">
          <cell r="B4175" t="str">
            <v>24.103.000090.SER</v>
          </cell>
          <cell r="C4175" t="str">
            <v>Emassamento de parede interna com massa corrida com duas demãos, para pintura a óleo -com mão de obra empreitada</v>
          </cell>
          <cell r="D4175" t="str">
            <v>m²</v>
          </cell>
          <cell r="E4175">
            <v>16.36</v>
          </cell>
          <cell r="F4175">
            <v>0</v>
          </cell>
          <cell r="G4175">
            <v>16.36</v>
          </cell>
          <cell r="H4175" t="str">
            <v>PINI</v>
          </cell>
        </row>
        <row r="4176">
          <cell r="B4176" t="str">
            <v>24.103.000095.SER</v>
          </cell>
          <cell r="C4176" t="str">
            <v>Emassamento de parede externa com massa acrílica com duas demãos, para pintura látex</v>
          </cell>
          <cell r="D4176" t="str">
            <v>m²</v>
          </cell>
          <cell r="E4176">
            <v>4.1500000000000004</v>
          </cell>
          <cell r="F4176">
            <v>9.84</v>
          </cell>
          <cell r="G4176">
            <v>13.99</v>
          </cell>
          <cell r="H4176" t="str">
            <v>PINI</v>
          </cell>
        </row>
        <row r="4177">
          <cell r="B4177" t="str">
            <v>24.103.000100.SER</v>
          </cell>
          <cell r="C4177" t="str">
            <v>Emassamento de parede externa com massa acrílica com duas demãos, para pintura látex - com mão de obra empreitada</v>
          </cell>
          <cell r="D4177" t="str">
            <v>m²</v>
          </cell>
          <cell r="E4177">
            <v>13.21</v>
          </cell>
          <cell r="F4177">
            <v>0</v>
          </cell>
          <cell r="G4177">
            <v>13.21</v>
          </cell>
          <cell r="H4177" t="str">
            <v>PINI</v>
          </cell>
        </row>
        <row r="4178">
          <cell r="B4178" t="str">
            <v>24.103.000105.SER</v>
          </cell>
          <cell r="C4178" t="str">
            <v>Pintura com tinta epóxi em parede interna, com duas demãos, incluindo emassamento e lixamento</v>
          </cell>
          <cell r="D4178" t="str">
            <v>m²</v>
          </cell>
          <cell r="E4178">
            <v>179.58</v>
          </cell>
          <cell r="F4178">
            <v>61.23</v>
          </cell>
          <cell r="G4178">
            <v>240.81</v>
          </cell>
          <cell r="H4178" t="str">
            <v>PINI</v>
          </cell>
        </row>
        <row r="4179">
          <cell r="B4179" t="str">
            <v>24.103.000110.SER</v>
          </cell>
          <cell r="C4179" t="str">
            <v>Tinta impermeável de base mineral em pó</v>
          </cell>
          <cell r="D4179" t="str">
            <v>m²</v>
          </cell>
          <cell r="E4179">
            <v>3.4</v>
          </cell>
          <cell r="F4179">
            <v>7.68</v>
          </cell>
          <cell r="G4179">
            <v>11.08</v>
          </cell>
          <cell r="H4179" t="str">
            <v>PINI</v>
          </cell>
        </row>
        <row r="4180">
          <cell r="B4180" t="str">
            <v>24.103.000115.SER</v>
          </cell>
          <cell r="C4180" t="str">
            <v>Pintura com tinta óleo em parede interna, com duas demãos, sem massa corrida</v>
          </cell>
          <cell r="D4180" t="str">
            <v>m²</v>
          </cell>
          <cell r="E4180">
            <v>11.89</v>
          </cell>
          <cell r="F4180">
            <v>12.17</v>
          </cell>
          <cell r="G4180">
            <v>24.06</v>
          </cell>
          <cell r="H4180" t="str">
            <v>PINI</v>
          </cell>
        </row>
        <row r="4181">
          <cell r="B4181" t="str">
            <v>24.103.000120.SER</v>
          </cell>
          <cell r="C4181" t="str">
            <v>Pintura com tinta óleo em parede interna, com três demãos, sem massa corrida</v>
          </cell>
          <cell r="D4181" t="str">
            <v>m²</v>
          </cell>
          <cell r="E4181">
            <v>15.11</v>
          </cell>
          <cell r="F4181">
            <v>14.67</v>
          </cell>
          <cell r="G4181">
            <v>29.78</v>
          </cell>
          <cell r="H4181" t="str">
            <v>PINI</v>
          </cell>
        </row>
        <row r="4182">
          <cell r="B4182" t="str">
            <v>24.103.000125.SER</v>
          </cell>
          <cell r="C4182" t="str">
            <v>Pintura com tinta óleo em parede interna com três demãos, sem massa corrida - com mão de obra empreitada</v>
          </cell>
          <cell r="D4182" t="str">
            <v>m²</v>
          </cell>
          <cell r="E4182">
            <v>35.54</v>
          </cell>
          <cell r="F4182">
            <v>0</v>
          </cell>
          <cell r="G4182">
            <v>35.54</v>
          </cell>
          <cell r="H4182" t="str">
            <v>PINI</v>
          </cell>
        </row>
        <row r="4183">
          <cell r="B4183" t="str">
            <v>24.103.000130.SER</v>
          </cell>
          <cell r="C4183" t="str">
            <v>Pintura com tinta óleo em parede interna com duas demãos, sem massa corrida - com mão de obra empreitada</v>
          </cell>
          <cell r="D4183" t="str">
            <v>m²</v>
          </cell>
          <cell r="E4183">
            <v>30.42</v>
          </cell>
          <cell r="F4183">
            <v>0</v>
          </cell>
          <cell r="G4183">
            <v>30.42</v>
          </cell>
          <cell r="H4183" t="str">
            <v>PINI</v>
          </cell>
        </row>
        <row r="4184">
          <cell r="B4184" t="str">
            <v>24.103.000135.SER</v>
          </cell>
          <cell r="C4184" t="str">
            <v>Pintura com tinta látex PVA em parede interna, com duas demãos, sem massa corrida</v>
          </cell>
          <cell r="D4184" t="str">
            <v>m²</v>
          </cell>
          <cell r="E4184">
            <v>6.21</v>
          </cell>
          <cell r="F4184">
            <v>12.17</v>
          </cell>
          <cell r="G4184">
            <v>18.38</v>
          </cell>
          <cell r="H4184" t="str">
            <v>PINI</v>
          </cell>
        </row>
        <row r="4185">
          <cell r="B4185" t="str">
            <v>24.103.000140.SER</v>
          </cell>
          <cell r="C4185" t="str">
            <v>Pintura com tinta látex PVA em parede interna com duas demãos, sem massa corrida - com mão de obra empreitada</v>
          </cell>
          <cell r="D4185" t="str">
            <v>m²</v>
          </cell>
          <cell r="E4185">
            <v>25.75</v>
          </cell>
          <cell r="F4185">
            <v>0</v>
          </cell>
          <cell r="G4185">
            <v>25.75</v>
          </cell>
          <cell r="H4185" t="str">
            <v>PINI</v>
          </cell>
        </row>
        <row r="4186">
          <cell r="B4186" t="str">
            <v>24.103.000145.SER</v>
          </cell>
          <cell r="C4186" t="str">
            <v>Pintura com tinta látex PVA em parede interna com três demãos, sem massa corrida - com mão de obra empreitada</v>
          </cell>
          <cell r="D4186" t="str">
            <v>m²</v>
          </cell>
          <cell r="E4186">
            <v>27.8</v>
          </cell>
          <cell r="F4186">
            <v>0</v>
          </cell>
          <cell r="G4186">
            <v>27.8</v>
          </cell>
          <cell r="H4186" t="str">
            <v>PINI</v>
          </cell>
        </row>
        <row r="4187">
          <cell r="B4187" t="str">
            <v>24.103.000150.SER</v>
          </cell>
          <cell r="C4187" t="str">
            <v>Pintura com tinta látex PVA em parede interna, com três demãos, sem massa corrida</v>
          </cell>
          <cell r="D4187" t="str">
            <v>m²</v>
          </cell>
          <cell r="E4187">
            <v>7.79</v>
          </cell>
          <cell r="F4187">
            <v>14.67</v>
          </cell>
          <cell r="G4187">
            <v>22.46</v>
          </cell>
          <cell r="H4187" t="str">
            <v>PINI</v>
          </cell>
        </row>
        <row r="4188">
          <cell r="B4188" t="str">
            <v>24.103.000155.SER</v>
          </cell>
          <cell r="C4188" t="str">
            <v>Revestimento texturizado de alta camada, aplicado com rolo</v>
          </cell>
          <cell r="D4188" t="str">
            <v>m²</v>
          </cell>
          <cell r="E4188">
            <v>10.15</v>
          </cell>
          <cell r="F4188">
            <v>13.67</v>
          </cell>
          <cell r="G4188">
            <v>23.82</v>
          </cell>
          <cell r="H4188" t="str">
            <v>PINI</v>
          </cell>
        </row>
        <row r="4189">
          <cell r="B4189" t="str">
            <v>24.103.000160.SER</v>
          </cell>
          <cell r="C4189" t="str">
            <v>Revestimento texturizado de alta camada, aplicado com desempenadeira</v>
          </cell>
          <cell r="D4189" t="str">
            <v>m²</v>
          </cell>
          <cell r="E4189">
            <v>22.09</v>
          </cell>
          <cell r="F4189">
            <v>13.67</v>
          </cell>
          <cell r="G4189">
            <v>35.75</v>
          </cell>
          <cell r="H4189" t="str">
            <v>PINI</v>
          </cell>
        </row>
        <row r="4190">
          <cell r="B4190" t="str">
            <v>24.103.000165.SER</v>
          </cell>
          <cell r="C4190" t="str">
            <v>Textura acrílica em parede com uma demão</v>
          </cell>
          <cell r="D4190" t="str">
            <v>m²</v>
          </cell>
          <cell r="E4190">
            <v>12.54</v>
          </cell>
          <cell r="F4190">
            <v>8.23</v>
          </cell>
          <cell r="G4190">
            <v>20.77</v>
          </cell>
          <cell r="H4190" t="str">
            <v>PINI</v>
          </cell>
        </row>
        <row r="4191">
          <cell r="B4191" t="str">
            <v>24.103.000170.SER</v>
          </cell>
          <cell r="C4191" t="str">
            <v>Textura acrílica em parede externa com uma demão - com mão de obra empreitada</v>
          </cell>
          <cell r="D4191" t="str">
            <v>m²</v>
          </cell>
          <cell r="E4191">
            <v>36.4</v>
          </cell>
          <cell r="F4191">
            <v>0</v>
          </cell>
          <cell r="G4191">
            <v>36.4</v>
          </cell>
          <cell r="H4191" t="str">
            <v>PINI</v>
          </cell>
        </row>
        <row r="4192">
          <cell r="B4192" t="str">
            <v>24.103.000175.SER</v>
          </cell>
          <cell r="C4192" t="str">
            <v>Preparação de ponte de aderência com adesivo à base de epóxi</v>
          </cell>
          <cell r="D4192" t="str">
            <v>m²</v>
          </cell>
          <cell r="E4192">
            <v>112.37</v>
          </cell>
          <cell r="F4192">
            <v>31.11</v>
          </cell>
          <cell r="G4192">
            <v>143.47999999999999</v>
          </cell>
          <cell r="H4192" t="str">
            <v>PINI</v>
          </cell>
        </row>
        <row r="4193">
          <cell r="B4193">
            <v>0</v>
          </cell>
          <cell r="C4193">
            <v>0</v>
          </cell>
          <cell r="D4193">
            <v>0</v>
          </cell>
          <cell r="E4193">
            <v>0</v>
          </cell>
          <cell r="F4193">
            <v>0</v>
          </cell>
          <cell r="G4193">
            <v>0</v>
          </cell>
          <cell r="H4193" t="str">
            <v>PINI</v>
          </cell>
        </row>
        <row r="4194">
          <cell r="B4194" t="str">
            <v>24.104</v>
          </cell>
          <cell r="C4194" t="str">
            <v>Pisos</v>
          </cell>
          <cell r="D4194">
            <v>0</v>
          </cell>
          <cell r="E4194">
            <v>0</v>
          </cell>
          <cell r="F4194">
            <v>0</v>
          </cell>
          <cell r="G4194">
            <v>0</v>
          </cell>
          <cell r="H4194" t="str">
            <v>PINI</v>
          </cell>
        </row>
        <row r="4195">
          <cell r="B4195" t="str">
            <v>24.104.000050.SER</v>
          </cell>
          <cell r="C4195" t="str">
            <v>Pintura com tinta acrílica em piso de concreto, duas demãos, aplicada com rolo</v>
          </cell>
          <cell r="D4195" t="str">
            <v>m²</v>
          </cell>
          <cell r="E4195">
            <v>5.26</v>
          </cell>
          <cell r="F4195">
            <v>10.56</v>
          </cell>
          <cell r="G4195">
            <v>15.82</v>
          </cell>
          <cell r="H4195" t="str">
            <v>PINI</v>
          </cell>
        </row>
        <row r="4196">
          <cell r="B4196" t="str">
            <v>24.104.000060.SER</v>
          </cell>
          <cell r="C4196" t="str">
            <v>Pintura com tinta acrílica em piso, para faixas de demarcação, com faixas de 5 cm de largura, aplicada com trincha</v>
          </cell>
          <cell r="D4196" t="str">
            <v>m</v>
          </cell>
          <cell r="E4196">
            <v>1.37</v>
          </cell>
          <cell r="F4196">
            <v>6.45</v>
          </cell>
          <cell r="G4196">
            <v>7.82</v>
          </cell>
          <cell r="H4196" t="str">
            <v>PINI</v>
          </cell>
        </row>
        <row r="4197">
          <cell r="B4197" t="str">
            <v>24.104.000070.SER</v>
          </cell>
          <cell r="C4197" t="str">
            <v>Preparação de ponte de aderência com adesivo à base de resina acrílica</v>
          </cell>
          <cell r="D4197" t="str">
            <v>m²</v>
          </cell>
          <cell r="E4197">
            <v>4.84</v>
          </cell>
          <cell r="F4197">
            <v>6.22</v>
          </cell>
          <cell r="G4197">
            <v>11.06</v>
          </cell>
          <cell r="H4197" t="str">
            <v>PINI</v>
          </cell>
        </row>
        <row r="4198">
          <cell r="B4198">
            <v>0</v>
          </cell>
          <cell r="C4198">
            <v>0</v>
          </cell>
          <cell r="D4198">
            <v>0</v>
          </cell>
          <cell r="E4198">
            <v>0</v>
          </cell>
          <cell r="F4198">
            <v>0</v>
          </cell>
          <cell r="G4198">
            <v>0</v>
          </cell>
          <cell r="H4198" t="str">
            <v>PINI</v>
          </cell>
        </row>
        <row r="4199">
          <cell r="B4199" t="str">
            <v>24.105</v>
          </cell>
          <cell r="C4199" t="str">
            <v>Serviços relacionados</v>
          </cell>
          <cell r="D4199">
            <v>0</v>
          </cell>
          <cell r="E4199">
            <v>0</v>
          </cell>
          <cell r="F4199">
            <v>0</v>
          </cell>
          <cell r="G4199">
            <v>0</v>
          </cell>
          <cell r="H4199" t="str">
            <v>PINI</v>
          </cell>
        </row>
        <row r="4200">
          <cell r="B4200" t="str">
            <v>24.105.000100.SER</v>
          </cell>
          <cell r="C4200" t="str">
            <v>Jateamento em estrutura de aço carbono ao metal branco sspc-sp5</v>
          </cell>
          <cell r="D4200" t="str">
            <v>m²</v>
          </cell>
          <cell r="E4200">
            <v>65.88</v>
          </cell>
          <cell r="F4200">
            <v>17.899999999999999</v>
          </cell>
          <cell r="G4200">
            <v>83.78</v>
          </cell>
          <cell r="H4200" t="str">
            <v>PINI</v>
          </cell>
        </row>
        <row r="4201">
          <cell r="B4201" t="str">
            <v>24.105.000110.SER</v>
          </cell>
          <cell r="C4201" t="str">
            <v>Jateamento em estrutura de aço carbono ao metal quase branco sspc-sp10</v>
          </cell>
          <cell r="D4201" t="str">
            <v>m²</v>
          </cell>
          <cell r="E4201">
            <v>21.85</v>
          </cell>
          <cell r="F4201">
            <v>7.32</v>
          </cell>
          <cell r="G4201">
            <v>29.17</v>
          </cell>
          <cell r="H4201" t="str">
            <v>PINI</v>
          </cell>
        </row>
        <row r="4202">
          <cell r="B4202" t="str">
            <v>24.105.000120.SER</v>
          </cell>
          <cell r="C4202" t="str">
            <v>Jateamento em estrutura de aço carbono comercial sspc-sp6</v>
          </cell>
          <cell r="D4202" t="str">
            <v>m²</v>
          </cell>
          <cell r="E4202">
            <v>19.22</v>
          </cell>
          <cell r="F4202">
            <v>5.42</v>
          </cell>
          <cell r="G4202">
            <v>24.65</v>
          </cell>
          <cell r="H4202" t="str">
            <v>PINI</v>
          </cell>
        </row>
        <row r="4203">
          <cell r="B4203" t="str">
            <v>24.105.000130.SER</v>
          </cell>
          <cell r="C4203" t="str">
            <v>Lixamento manual de superfície de concreto</v>
          </cell>
          <cell r="D4203" t="str">
            <v>m²</v>
          </cell>
          <cell r="E4203">
            <v>1.61</v>
          </cell>
          <cell r="F4203">
            <v>6.64</v>
          </cell>
          <cell r="G4203">
            <v>8.24</v>
          </cell>
          <cell r="H4203" t="str">
            <v>PINI</v>
          </cell>
        </row>
        <row r="4204">
          <cell r="B4204">
            <v>0</v>
          </cell>
          <cell r="C4204">
            <v>0</v>
          </cell>
          <cell r="D4204">
            <v>0</v>
          </cell>
          <cell r="E4204">
            <v>0</v>
          </cell>
          <cell r="F4204">
            <v>0</v>
          </cell>
          <cell r="G4204">
            <v>0</v>
          </cell>
          <cell r="H4204" t="str">
            <v>PINI</v>
          </cell>
        </row>
        <row r="4205">
          <cell r="B4205" t="str">
            <v>24.106</v>
          </cell>
          <cell r="C4205" t="str">
            <v>Tratamento de concreto</v>
          </cell>
          <cell r="D4205">
            <v>0</v>
          </cell>
          <cell r="E4205">
            <v>0</v>
          </cell>
          <cell r="F4205">
            <v>0</v>
          </cell>
          <cell r="G4205">
            <v>0</v>
          </cell>
          <cell r="H4205" t="str">
            <v>PINI</v>
          </cell>
        </row>
        <row r="4206">
          <cell r="B4206" t="str">
            <v>24.106.000050.SER</v>
          </cell>
          <cell r="C4206" t="str">
            <v>Pintura hidrofugante sobre superfície de concreto com uma demão de silicone base água siliconatos</v>
          </cell>
          <cell r="D4206" t="str">
            <v>m²</v>
          </cell>
          <cell r="E4206">
            <v>16.420000000000002</v>
          </cell>
          <cell r="F4206">
            <v>5.01</v>
          </cell>
          <cell r="G4206">
            <v>21.42</v>
          </cell>
          <cell r="H4206" t="str">
            <v>PINI</v>
          </cell>
        </row>
        <row r="4207">
          <cell r="B4207" t="str">
            <v>24.106.000060.SER</v>
          </cell>
          <cell r="C4207" t="str">
            <v>Pintura hidrofugante sobre superfície de concreto com duas demãos de silicone base solvente</v>
          </cell>
          <cell r="D4207" t="str">
            <v>m²</v>
          </cell>
          <cell r="E4207">
            <v>20.99</v>
          </cell>
          <cell r="F4207">
            <v>9.01</v>
          </cell>
          <cell r="G4207">
            <v>30</v>
          </cell>
          <cell r="H4207" t="str">
            <v>PINI</v>
          </cell>
        </row>
        <row r="4208">
          <cell r="B4208" t="str">
            <v>24.106.000070.SER</v>
          </cell>
          <cell r="C4208" t="str">
            <v>Pintura hidrofugante sobre superfície de concreto com duas demãos de siloxano oligomérico base solvente</v>
          </cell>
          <cell r="D4208" t="str">
            <v>m²</v>
          </cell>
          <cell r="E4208">
            <v>22.79</v>
          </cell>
          <cell r="F4208">
            <v>9.01</v>
          </cell>
          <cell r="G4208">
            <v>31.8</v>
          </cell>
          <cell r="H4208" t="str">
            <v>PINI</v>
          </cell>
        </row>
        <row r="4209">
          <cell r="B4209" t="str">
            <v>24.106.000080.SER</v>
          </cell>
          <cell r="C4209" t="str">
            <v>Pintura hidrofugante sobre superfície de tijolo à vista com uma demão de silicone</v>
          </cell>
          <cell r="D4209" t="str">
            <v>m²</v>
          </cell>
          <cell r="E4209">
            <v>17.489999999999998</v>
          </cell>
          <cell r="F4209">
            <v>9.4600000000000009</v>
          </cell>
          <cell r="G4209">
            <v>26.95</v>
          </cell>
          <cell r="H4209" t="str">
            <v>PINI</v>
          </cell>
        </row>
        <row r="4210">
          <cell r="B4210" t="str">
            <v>24.106.000090.SER</v>
          </cell>
          <cell r="C4210" t="str">
            <v>Pintura impermeabilizante sobre superfície de concreto com primer e duas demãos de verniz acrílico à base de água</v>
          </cell>
          <cell r="D4210" t="str">
            <v>m²</v>
          </cell>
          <cell r="E4210">
            <v>12.33</v>
          </cell>
          <cell r="F4210">
            <v>13.52</v>
          </cell>
          <cell r="G4210">
            <v>25.84</v>
          </cell>
          <cell r="H4210" t="str">
            <v>PINI</v>
          </cell>
        </row>
        <row r="4211">
          <cell r="B4211" t="str">
            <v>24.106.000100.SER</v>
          </cell>
          <cell r="C4211" t="str">
            <v>Pintura impermeabilizante sobre superfície de concreto com duas demãos de verniz poliuretano alifático bicomponente</v>
          </cell>
          <cell r="D4211" t="str">
            <v>m²</v>
          </cell>
          <cell r="E4211">
            <v>49.91</v>
          </cell>
          <cell r="F4211">
            <v>14.94</v>
          </cell>
          <cell r="G4211">
            <v>64.849999999999994</v>
          </cell>
          <cell r="H4211" t="str">
            <v>PINI</v>
          </cell>
        </row>
        <row r="4212">
          <cell r="B4212" t="str">
            <v>24.106.000110.SER</v>
          </cell>
          <cell r="C4212" t="str">
            <v>Pintura impermeabilizante sobre superfície de concreto com duas demãos de poliuretano alifático monocomponente</v>
          </cell>
          <cell r="D4212" t="str">
            <v>m²</v>
          </cell>
          <cell r="E4212">
            <v>3.82</v>
          </cell>
          <cell r="F4212">
            <v>11.01</v>
          </cell>
          <cell r="G4212">
            <v>14.84</v>
          </cell>
          <cell r="H4212" t="str">
            <v>PINI</v>
          </cell>
        </row>
        <row r="4213">
          <cell r="B4213" t="str">
            <v>24.106.000120.SER</v>
          </cell>
          <cell r="C4213" t="str">
            <v>Pintura impermeabilizante sobre superfície de concreto com duas demãos de verniz acrílico à base de solvente</v>
          </cell>
          <cell r="D4213" t="str">
            <v>m²</v>
          </cell>
          <cell r="E4213">
            <v>20.2</v>
          </cell>
          <cell r="F4213">
            <v>13.52</v>
          </cell>
          <cell r="G4213">
            <v>33.72</v>
          </cell>
          <cell r="H4213" t="str">
            <v>PINI</v>
          </cell>
        </row>
        <row r="4214">
          <cell r="B4214" t="str">
            <v>24.106.000130.SER</v>
          </cell>
          <cell r="C4214" t="str">
            <v>Pintura impermeabilizante sobre superfície de concreto com duas demãos de borracha clorada à base de solvente</v>
          </cell>
          <cell r="D4214" t="str">
            <v>m²</v>
          </cell>
          <cell r="E4214">
            <v>52.07</v>
          </cell>
          <cell r="F4214">
            <v>14.94</v>
          </cell>
          <cell r="G4214">
            <v>67</v>
          </cell>
          <cell r="H4214" t="str">
            <v>PINI</v>
          </cell>
        </row>
        <row r="4215">
          <cell r="B4215" t="str">
            <v>24.106.000140.SER</v>
          </cell>
          <cell r="C4215" t="str">
            <v>Pintura impermeabilizante sobre superfície de concreto com duas demãos de sistema duplo epóxi-poliuretano</v>
          </cell>
          <cell r="D4215" t="str">
            <v>m²</v>
          </cell>
          <cell r="E4215">
            <v>47.04</v>
          </cell>
          <cell r="F4215">
            <v>20.37</v>
          </cell>
          <cell r="G4215">
            <v>67.400000000000006</v>
          </cell>
          <cell r="H4215" t="str">
            <v>PINI</v>
          </cell>
        </row>
        <row r="4216">
          <cell r="B4216">
            <v>0</v>
          </cell>
          <cell r="C4216">
            <v>0</v>
          </cell>
          <cell r="D4216">
            <v>0</v>
          </cell>
          <cell r="E4216">
            <v>0</v>
          </cell>
          <cell r="F4216">
            <v>0</v>
          </cell>
          <cell r="G4216">
            <v>0</v>
          </cell>
          <cell r="H4216" t="str">
            <v>PINI</v>
          </cell>
        </row>
        <row r="4217">
          <cell r="B4217" t="str">
            <v>26</v>
          </cell>
          <cell r="C4217" t="str">
            <v>26. Louças, metais e acessórios sanitários</v>
          </cell>
          <cell r="D4217">
            <v>0</v>
          </cell>
          <cell r="E4217">
            <v>0</v>
          </cell>
          <cell r="F4217">
            <v>0</v>
          </cell>
          <cell r="G4217">
            <v>0</v>
          </cell>
          <cell r="H4217" t="str">
            <v>PINI</v>
          </cell>
        </row>
        <row r="4218">
          <cell r="B4218">
            <v>0</v>
          </cell>
          <cell r="C4218">
            <v>0</v>
          </cell>
          <cell r="D4218">
            <v>0</v>
          </cell>
          <cell r="E4218">
            <v>0</v>
          </cell>
          <cell r="F4218">
            <v>0</v>
          </cell>
          <cell r="G4218">
            <v>0</v>
          </cell>
          <cell r="H4218" t="str">
            <v>PINI</v>
          </cell>
        </row>
        <row r="4219">
          <cell r="B4219" t="str">
            <v>26.101</v>
          </cell>
          <cell r="C4219" t="str">
            <v>Bacias sanitárias e bidês</v>
          </cell>
          <cell r="D4219">
            <v>0</v>
          </cell>
          <cell r="E4219">
            <v>0</v>
          </cell>
          <cell r="F4219">
            <v>0</v>
          </cell>
          <cell r="G4219">
            <v>0</v>
          </cell>
          <cell r="H4219" t="str">
            <v>PINI</v>
          </cell>
        </row>
        <row r="4220">
          <cell r="B4220" t="str">
            <v>26.101.000050.SER</v>
          </cell>
          <cell r="C4220" t="str">
            <v>Bacia sanitária de louça com caixa acoplada, com tampa e acessórios</v>
          </cell>
          <cell r="D4220" t="str">
            <v>un</v>
          </cell>
          <cell r="E4220">
            <v>755.56</v>
          </cell>
          <cell r="F4220">
            <v>98.56</v>
          </cell>
          <cell r="G4220">
            <v>854.12</v>
          </cell>
          <cell r="H4220" t="str">
            <v>PINI</v>
          </cell>
        </row>
        <row r="4221">
          <cell r="B4221" t="str">
            <v>26.101.000060.SER</v>
          </cell>
          <cell r="C4221" t="str">
            <v>Bacia sanitária de louça com caixa acoplada, com saída horizontal, tampa e acessórios</v>
          </cell>
          <cell r="D4221" t="str">
            <v>un</v>
          </cell>
          <cell r="E4221">
            <v>856.79</v>
          </cell>
          <cell r="F4221">
            <v>82.14</v>
          </cell>
          <cell r="G4221">
            <v>938.93</v>
          </cell>
          <cell r="H4221" t="str">
            <v>PINI</v>
          </cell>
        </row>
        <row r="4222">
          <cell r="B4222" t="str">
            <v>26.101.000070.SER</v>
          </cell>
          <cell r="C4222" t="str">
            <v>Bacia sanitária de louça, com tampa e acessórios</v>
          </cell>
          <cell r="D4222" t="str">
            <v>un</v>
          </cell>
          <cell r="E4222">
            <v>422.52</v>
          </cell>
          <cell r="F4222">
            <v>108.42</v>
          </cell>
          <cell r="G4222">
            <v>530.94000000000005</v>
          </cell>
          <cell r="H4222" t="str">
            <v>PINI</v>
          </cell>
        </row>
        <row r="4223">
          <cell r="B4223" t="str">
            <v>26.101.000080.SER</v>
          </cell>
          <cell r="C4223" t="str">
            <v>Bacia sanitária com barras de apoio em duas paredes, com assento sanitário para portadores de necessidades especiais</v>
          </cell>
          <cell r="D4223" t="str">
            <v>un</v>
          </cell>
          <cell r="E4223">
            <v>5457.23</v>
          </cell>
          <cell r="F4223">
            <v>170.63</v>
          </cell>
          <cell r="G4223">
            <v>5627.86</v>
          </cell>
          <cell r="H4223" t="str">
            <v>PINI</v>
          </cell>
        </row>
        <row r="4224">
          <cell r="B4224" t="str">
            <v>26.101.000090.SER</v>
          </cell>
          <cell r="C4224" t="str">
            <v>Bacia turca, de louça</v>
          </cell>
          <cell r="D4224" t="str">
            <v>un</v>
          </cell>
          <cell r="E4224">
            <v>558.91</v>
          </cell>
          <cell r="F4224">
            <v>101.37</v>
          </cell>
          <cell r="G4224">
            <v>660.28</v>
          </cell>
          <cell r="H4224" t="str">
            <v>PINI</v>
          </cell>
        </row>
        <row r="4225">
          <cell r="B4225" t="str">
            <v>26.101.000100.SER</v>
          </cell>
          <cell r="C4225" t="str">
            <v>Bidê de louça, com aparelho misturador e acessórios</v>
          </cell>
          <cell r="D4225" t="str">
            <v>un</v>
          </cell>
          <cell r="E4225">
            <v>1295.32</v>
          </cell>
          <cell r="F4225">
            <v>108.42</v>
          </cell>
          <cell r="G4225">
            <v>1403.74</v>
          </cell>
          <cell r="H4225" t="str">
            <v>PINI</v>
          </cell>
        </row>
        <row r="4226">
          <cell r="B4226">
            <v>0</v>
          </cell>
          <cell r="C4226">
            <v>0</v>
          </cell>
          <cell r="D4226">
            <v>0</v>
          </cell>
          <cell r="E4226">
            <v>0</v>
          </cell>
          <cell r="F4226">
            <v>0</v>
          </cell>
          <cell r="G4226">
            <v>0</v>
          </cell>
          <cell r="H4226" t="str">
            <v>PINI</v>
          </cell>
        </row>
        <row r="4227">
          <cell r="B4227" t="str">
            <v>26.102</v>
          </cell>
          <cell r="C4227" t="str">
            <v>Bancadas</v>
          </cell>
          <cell r="D4227">
            <v>0</v>
          </cell>
          <cell r="E4227">
            <v>0</v>
          </cell>
          <cell r="F4227">
            <v>0</v>
          </cell>
          <cell r="G4227">
            <v>0</v>
          </cell>
          <cell r="H4227" t="str">
            <v>PINI</v>
          </cell>
        </row>
        <row r="4228">
          <cell r="B4228" t="str">
            <v>26.102.000050.SER</v>
          </cell>
          <cell r="C4228" t="str">
            <v>Bancada em aço inoxidável</v>
          </cell>
          <cell r="D4228" t="str">
            <v>m²</v>
          </cell>
          <cell r="E4228">
            <v>946.42</v>
          </cell>
          <cell r="F4228">
            <v>153.44999999999999</v>
          </cell>
          <cell r="G4228">
            <v>1099.8699999999999</v>
          </cell>
          <cell r="H4228" t="str">
            <v>PINI</v>
          </cell>
        </row>
        <row r="4229">
          <cell r="B4229" t="str">
            <v>26.102.000060.SER</v>
          </cell>
          <cell r="C4229" t="str">
            <v>Tampo de granito para pia # 30 mm largura 060 m</v>
          </cell>
          <cell r="D4229" t="str">
            <v>m</v>
          </cell>
          <cell r="E4229">
            <v>225.94</v>
          </cell>
          <cell r="F4229">
            <v>62.21</v>
          </cell>
          <cell r="G4229">
            <v>288.14999999999998</v>
          </cell>
          <cell r="H4229" t="str">
            <v>PINI</v>
          </cell>
        </row>
        <row r="4230">
          <cell r="B4230" t="str">
            <v>26.102.000070.SER</v>
          </cell>
          <cell r="C4230" t="str">
            <v>Tampo de granito para lavatório # 30 mm largura 060 m</v>
          </cell>
          <cell r="D4230" t="str">
            <v>m</v>
          </cell>
          <cell r="E4230">
            <v>226.01</v>
          </cell>
          <cell r="F4230">
            <v>62.21</v>
          </cell>
          <cell r="G4230">
            <v>288.23</v>
          </cell>
          <cell r="H4230" t="str">
            <v>PINI</v>
          </cell>
        </row>
        <row r="4231">
          <cell r="B4231" t="str">
            <v>26.102.000080.SER</v>
          </cell>
          <cell r="C4231" t="str">
            <v>Tampo de mármore para pia # 30 mm largura 060 m</v>
          </cell>
          <cell r="D4231" t="str">
            <v>m</v>
          </cell>
          <cell r="E4231">
            <v>232.13</v>
          </cell>
          <cell r="F4231">
            <v>62.21</v>
          </cell>
          <cell r="G4231">
            <v>294.35000000000002</v>
          </cell>
          <cell r="H4231" t="str">
            <v>PINI</v>
          </cell>
        </row>
        <row r="4232">
          <cell r="B4232">
            <v>0</v>
          </cell>
          <cell r="C4232">
            <v>0</v>
          </cell>
          <cell r="D4232">
            <v>0</v>
          </cell>
          <cell r="E4232">
            <v>0</v>
          </cell>
          <cell r="F4232">
            <v>0</v>
          </cell>
          <cell r="G4232">
            <v>0</v>
          </cell>
          <cell r="H4232" t="str">
            <v>PINI</v>
          </cell>
        </row>
        <row r="4233">
          <cell r="B4233" t="str">
            <v>26.103</v>
          </cell>
          <cell r="C4233" t="str">
            <v>Banheiras</v>
          </cell>
          <cell r="D4233">
            <v>0</v>
          </cell>
          <cell r="E4233">
            <v>0</v>
          </cell>
          <cell r="F4233">
            <v>0</v>
          </cell>
          <cell r="G4233">
            <v>0</v>
          </cell>
          <cell r="H4233" t="str">
            <v>PINI</v>
          </cell>
        </row>
        <row r="4234">
          <cell r="B4234" t="str">
            <v>26.103.000100.SER</v>
          </cell>
          <cell r="C4234" t="str">
            <v>Banheira de fiberglass, com metais e acessórios</v>
          </cell>
          <cell r="D4234" t="str">
            <v>un</v>
          </cell>
          <cell r="E4234">
            <v>14451</v>
          </cell>
          <cell r="F4234">
            <v>137.99</v>
          </cell>
          <cell r="G4234">
            <v>14588.99</v>
          </cell>
          <cell r="H4234" t="str">
            <v>PINI</v>
          </cell>
        </row>
        <row r="4235">
          <cell r="B4235">
            <v>0</v>
          </cell>
          <cell r="C4235">
            <v>0</v>
          </cell>
          <cell r="D4235">
            <v>0</v>
          </cell>
          <cell r="E4235">
            <v>0</v>
          </cell>
          <cell r="F4235">
            <v>0</v>
          </cell>
          <cell r="G4235">
            <v>0</v>
          </cell>
          <cell r="H4235" t="str">
            <v>PINI</v>
          </cell>
        </row>
        <row r="4236">
          <cell r="B4236" t="str">
            <v>26.104</v>
          </cell>
          <cell r="C4236" t="str">
            <v>Barra de apoio</v>
          </cell>
          <cell r="D4236">
            <v>0</v>
          </cell>
          <cell r="E4236">
            <v>0</v>
          </cell>
          <cell r="F4236">
            <v>0</v>
          </cell>
          <cell r="G4236">
            <v>0</v>
          </cell>
          <cell r="H4236" t="str">
            <v>PINI</v>
          </cell>
        </row>
        <row r="4237">
          <cell r="B4237" t="str">
            <v>26.104.000050.SER</v>
          </cell>
          <cell r="C4237" t="str">
            <v>Barra de apoio para lavatório de louça, para portadores de deficiência física, comprimento 60 cm, largura 45 cm</v>
          </cell>
          <cell r="D4237" t="str">
            <v>un</v>
          </cell>
          <cell r="E4237">
            <v>1039.57</v>
          </cell>
          <cell r="F4237">
            <v>62.21</v>
          </cell>
          <cell r="G4237">
            <v>1101.78</v>
          </cell>
          <cell r="H4237" t="str">
            <v>PINI</v>
          </cell>
        </row>
        <row r="4238">
          <cell r="B4238" t="str">
            <v>26.104.000060.SER</v>
          </cell>
          <cell r="C4238" t="str">
            <v>Barra de apoio para portadores de necessidades especiais, largura 80 cm</v>
          </cell>
          <cell r="D4238" t="str">
            <v>un</v>
          </cell>
          <cell r="E4238">
            <v>1735.1</v>
          </cell>
          <cell r="F4238">
            <v>31.11</v>
          </cell>
          <cell r="G4238">
            <v>1766.21</v>
          </cell>
          <cell r="H4238" t="str">
            <v>PINI</v>
          </cell>
        </row>
        <row r="4239">
          <cell r="B4239" t="str">
            <v>26.104.000070.SER</v>
          </cell>
          <cell r="C4239" t="str">
            <v>Barra de apoio para portadores de necessidades especiais, largura 90 cm</v>
          </cell>
          <cell r="D4239" t="str">
            <v>un</v>
          </cell>
          <cell r="E4239">
            <v>941.69</v>
          </cell>
          <cell r="F4239">
            <v>31.11</v>
          </cell>
          <cell r="G4239">
            <v>972.8</v>
          </cell>
          <cell r="H4239" t="str">
            <v>PINI</v>
          </cell>
        </row>
        <row r="4240">
          <cell r="B4240">
            <v>0</v>
          </cell>
          <cell r="C4240">
            <v>0</v>
          </cell>
          <cell r="D4240">
            <v>0</v>
          </cell>
          <cell r="E4240">
            <v>0</v>
          </cell>
          <cell r="F4240">
            <v>0</v>
          </cell>
          <cell r="G4240">
            <v>0</v>
          </cell>
          <cell r="H4240" t="str">
            <v>PINI</v>
          </cell>
        </row>
        <row r="4241">
          <cell r="B4241" t="str">
            <v>26.107</v>
          </cell>
          <cell r="C4241" t="str">
            <v>Caixas de descarga</v>
          </cell>
          <cell r="D4241">
            <v>0</v>
          </cell>
          <cell r="E4241">
            <v>0</v>
          </cell>
          <cell r="F4241">
            <v>0</v>
          </cell>
          <cell r="G4241">
            <v>0</v>
          </cell>
          <cell r="H4241" t="str">
            <v>PINI</v>
          </cell>
        </row>
        <row r="4242">
          <cell r="B4242" t="str">
            <v>26.107.000100.SER</v>
          </cell>
          <cell r="C4242" t="str">
            <v>Caixa de descarga suspensa, de plástico</v>
          </cell>
          <cell r="D4242" t="str">
            <v>un</v>
          </cell>
          <cell r="E4242">
            <v>86.76</v>
          </cell>
          <cell r="F4242">
            <v>85.42</v>
          </cell>
          <cell r="G4242">
            <v>172.18</v>
          </cell>
          <cell r="H4242" t="str">
            <v>PINI</v>
          </cell>
        </row>
        <row r="4243">
          <cell r="B4243">
            <v>0</v>
          </cell>
          <cell r="C4243">
            <v>0</v>
          </cell>
          <cell r="D4243">
            <v>0</v>
          </cell>
          <cell r="E4243">
            <v>0</v>
          </cell>
          <cell r="F4243">
            <v>0</v>
          </cell>
          <cell r="G4243">
            <v>0</v>
          </cell>
          <cell r="H4243" t="str">
            <v>PINI</v>
          </cell>
        </row>
        <row r="4244">
          <cell r="B4244" t="str">
            <v>26.108</v>
          </cell>
          <cell r="C4244" t="str">
            <v>Chuveiros e duchas</v>
          </cell>
          <cell r="D4244">
            <v>0</v>
          </cell>
          <cell r="E4244">
            <v>0</v>
          </cell>
          <cell r="F4244">
            <v>0</v>
          </cell>
          <cell r="G4244">
            <v>0</v>
          </cell>
          <cell r="H4244" t="str">
            <v>PINI</v>
          </cell>
        </row>
        <row r="4245">
          <cell r="B4245" t="str">
            <v>26.108.000050.SER</v>
          </cell>
          <cell r="C4245" t="str">
            <v>Chuveiro metalico com ducha articulada</v>
          </cell>
          <cell r="D4245" t="str">
            <v>un</v>
          </cell>
          <cell r="E4245">
            <v>181.2</v>
          </cell>
          <cell r="F4245">
            <v>16.43</v>
          </cell>
          <cell r="G4245">
            <v>197.62</v>
          </cell>
          <cell r="H4245" t="str">
            <v>PINI</v>
          </cell>
        </row>
        <row r="4246">
          <cell r="B4246" t="str">
            <v>26.108.000070.SER</v>
          </cell>
          <cell r="C4246" t="str">
            <v>Chuveiro-ducha metálico</v>
          </cell>
          <cell r="D4246" t="str">
            <v>un</v>
          </cell>
          <cell r="E4246">
            <v>309.38</v>
          </cell>
          <cell r="F4246">
            <v>16.43</v>
          </cell>
          <cell r="G4246">
            <v>325.8</v>
          </cell>
          <cell r="H4246" t="str">
            <v>PINI</v>
          </cell>
        </row>
        <row r="4247">
          <cell r="B4247" t="str">
            <v>26.108.000090.SER</v>
          </cell>
          <cell r="C4247" t="str">
            <v>Ducha manual</v>
          </cell>
          <cell r="D4247" t="str">
            <v>un</v>
          </cell>
          <cell r="E4247">
            <v>363.47</v>
          </cell>
          <cell r="F4247">
            <v>16.43</v>
          </cell>
          <cell r="G4247">
            <v>379.9</v>
          </cell>
          <cell r="H4247" t="str">
            <v>PINI</v>
          </cell>
        </row>
        <row r="4248">
          <cell r="B4248">
            <v>0</v>
          </cell>
          <cell r="C4248">
            <v>0</v>
          </cell>
          <cell r="D4248">
            <v>0</v>
          </cell>
          <cell r="E4248">
            <v>0</v>
          </cell>
          <cell r="F4248">
            <v>0</v>
          </cell>
          <cell r="G4248">
            <v>0</v>
          </cell>
          <cell r="H4248" t="str">
            <v>PINI</v>
          </cell>
        </row>
        <row r="4249">
          <cell r="B4249" t="str">
            <v>26.109</v>
          </cell>
          <cell r="C4249" t="str">
            <v>Gabinetes</v>
          </cell>
          <cell r="D4249">
            <v>0</v>
          </cell>
          <cell r="E4249">
            <v>0</v>
          </cell>
          <cell r="F4249">
            <v>0</v>
          </cell>
          <cell r="G4249">
            <v>0</v>
          </cell>
          <cell r="H4249" t="str">
            <v>PINI</v>
          </cell>
        </row>
        <row r="4250">
          <cell r="B4250" t="str">
            <v>26.109.000100.SER</v>
          </cell>
          <cell r="C4250" t="str">
            <v>Armário de embutir para lavatório, 45 x 60 cm, com espelho</v>
          </cell>
          <cell r="D4250" t="str">
            <v>un</v>
          </cell>
          <cell r="E4250">
            <v>374.66</v>
          </cell>
          <cell r="F4250">
            <v>62.42</v>
          </cell>
          <cell r="G4250">
            <v>437.08</v>
          </cell>
          <cell r="H4250" t="str">
            <v>PINI</v>
          </cell>
        </row>
        <row r="4251">
          <cell r="B4251">
            <v>0</v>
          </cell>
          <cell r="C4251">
            <v>0</v>
          </cell>
          <cell r="D4251">
            <v>0</v>
          </cell>
          <cell r="E4251">
            <v>0</v>
          </cell>
          <cell r="F4251">
            <v>0</v>
          </cell>
          <cell r="G4251">
            <v>0</v>
          </cell>
          <cell r="H4251" t="str">
            <v>PINI</v>
          </cell>
        </row>
        <row r="4252">
          <cell r="B4252" t="str">
            <v>26.110</v>
          </cell>
          <cell r="C4252" t="str">
            <v>Lavatórios e cubas</v>
          </cell>
          <cell r="D4252">
            <v>0</v>
          </cell>
          <cell r="E4252">
            <v>0</v>
          </cell>
          <cell r="F4252">
            <v>0</v>
          </cell>
          <cell r="G4252">
            <v>0</v>
          </cell>
          <cell r="H4252" t="str">
            <v>PINI</v>
          </cell>
        </row>
        <row r="4253">
          <cell r="B4253" t="str">
            <v>26.110.000050.SER</v>
          </cell>
          <cell r="C4253" t="str">
            <v>Lavatório de louça com coluna suspensa, barra de apoio de canto e misturador monocomando, para pessoas portadoras de necessidades especiais</v>
          </cell>
          <cell r="D4253" t="str">
            <v>un</v>
          </cell>
          <cell r="E4253">
            <v>5506.98</v>
          </cell>
          <cell r="F4253">
            <v>139.53</v>
          </cell>
          <cell r="G4253">
            <v>5646.51</v>
          </cell>
          <cell r="H4253" t="str">
            <v>PINI</v>
          </cell>
        </row>
        <row r="4254">
          <cell r="B4254" t="str">
            <v>26.110.000060.SER</v>
          </cell>
          <cell r="C4254" t="str">
            <v>Lavatório de louça de embutir (cuba), com torneira de pressão e acessórios</v>
          </cell>
          <cell r="D4254" t="str">
            <v>un</v>
          </cell>
          <cell r="E4254">
            <v>623.30999999999995</v>
          </cell>
          <cell r="F4254">
            <v>49.28</v>
          </cell>
          <cell r="G4254">
            <v>672.59</v>
          </cell>
          <cell r="H4254" t="str">
            <v>PINI</v>
          </cell>
        </row>
        <row r="4255">
          <cell r="B4255" t="str">
            <v>26.110.000070.SER</v>
          </cell>
          <cell r="C4255" t="str">
            <v>Lavatório de louça de embutir (cuba), com aparelho misturador e acessórios</v>
          </cell>
          <cell r="D4255" t="str">
            <v>un</v>
          </cell>
          <cell r="E4255">
            <v>1112.5899999999999</v>
          </cell>
          <cell r="F4255">
            <v>49.28</v>
          </cell>
          <cell r="G4255">
            <v>1161.8699999999999</v>
          </cell>
          <cell r="H4255" t="str">
            <v>PINI</v>
          </cell>
        </row>
        <row r="4256">
          <cell r="B4256" t="str">
            <v>26.110.000080.SER</v>
          </cell>
          <cell r="C4256" t="str">
            <v>Lavatório de louça, com coluna, aparelho misturador e acessórios</v>
          </cell>
          <cell r="D4256" t="str">
            <v>un</v>
          </cell>
          <cell r="E4256">
            <v>1293.27</v>
          </cell>
          <cell r="F4256">
            <v>108.42</v>
          </cell>
          <cell r="G4256">
            <v>1401.69</v>
          </cell>
          <cell r="H4256" t="str">
            <v>PINI</v>
          </cell>
        </row>
        <row r="4257">
          <cell r="B4257" t="str">
            <v>26.110.000090.SER</v>
          </cell>
          <cell r="C4257" t="str">
            <v>Lavatório de louça, sem coluna, com torneira de pressão e acessórios - sifão</v>
          </cell>
          <cell r="D4257" t="str">
            <v>un</v>
          </cell>
          <cell r="E4257">
            <v>641.98</v>
          </cell>
          <cell r="F4257">
            <v>90.35</v>
          </cell>
          <cell r="G4257">
            <v>732.33</v>
          </cell>
          <cell r="H4257" t="str">
            <v>PINI</v>
          </cell>
        </row>
        <row r="4258">
          <cell r="B4258" t="str">
            <v>26.110.000100.SER</v>
          </cell>
          <cell r="C4258" t="str">
            <v>Lavatório de louça, sem coluna, com torneira de pressão e acessórios</v>
          </cell>
          <cell r="D4258" t="str">
            <v>un</v>
          </cell>
          <cell r="E4258">
            <v>294.24</v>
          </cell>
          <cell r="F4258">
            <v>90.35</v>
          </cell>
          <cell r="G4258">
            <v>384.59</v>
          </cell>
          <cell r="H4258" t="str">
            <v>PINI</v>
          </cell>
        </row>
        <row r="4259">
          <cell r="B4259" t="str">
            <v>26.110.000110.SER</v>
          </cell>
          <cell r="C4259" t="str">
            <v>Lavatório em polipropileno, com torneira de pressão e acessórios, dimensões 0,36 x 0,26 m</v>
          </cell>
          <cell r="D4259" t="str">
            <v>un</v>
          </cell>
          <cell r="E4259">
            <v>267.42</v>
          </cell>
          <cell r="F4259">
            <v>65.709999999999994</v>
          </cell>
          <cell r="G4259">
            <v>333.12</v>
          </cell>
          <cell r="H4259" t="str">
            <v>PINI</v>
          </cell>
        </row>
        <row r="4260">
          <cell r="B4260" t="str">
            <v>26.110.000120.SER</v>
          </cell>
          <cell r="C4260" t="str">
            <v>Lavatório em polipropileno, com torneira de pressão e acessórios, dimensões 0,48 x 0,39 m</v>
          </cell>
          <cell r="D4260" t="str">
            <v>un</v>
          </cell>
          <cell r="E4260">
            <v>290.05</v>
          </cell>
          <cell r="F4260">
            <v>65.709999999999994</v>
          </cell>
          <cell r="G4260">
            <v>355.75</v>
          </cell>
          <cell r="H4260" t="str">
            <v>PINI</v>
          </cell>
        </row>
        <row r="4261">
          <cell r="B4261" t="str">
            <v>26.110.000130.SER</v>
          </cell>
          <cell r="C4261" t="str">
            <v>Cuba de aço inoxidável simples 40 x 34 x 12,5 cm</v>
          </cell>
          <cell r="D4261" t="str">
            <v>un</v>
          </cell>
          <cell r="E4261">
            <v>632.54</v>
          </cell>
          <cell r="F4261">
            <v>114.99</v>
          </cell>
          <cell r="G4261">
            <v>747.53</v>
          </cell>
          <cell r="H4261" t="str">
            <v>PINI</v>
          </cell>
        </row>
        <row r="4262">
          <cell r="B4262" t="str">
            <v>26.110.000140.SER</v>
          </cell>
          <cell r="C4262" t="str">
            <v>Cuba de aço inoxidável retangular dupla 40 x 73 x 12,5 cm</v>
          </cell>
          <cell r="D4262" t="str">
            <v>un</v>
          </cell>
          <cell r="E4262">
            <v>953.85</v>
          </cell>
          <cell r="F4262">
            <v>137.99</v>
          </cell>
          <cell r="G4262">
            <v>1091.8399999999999</v>
          </cell>
          <cell r="H4262" t="str">
            <v>PINI</v>
          </cell>
        </row>
        <row r="4263">
          <cell r="B4263">
            <v>0</v>
          </cell>
          <cell r="C4263">
            <v>0</v>
          </cell>
          <cell r="D4263">
            <v>0</v>
          </cell>
          <cell r="E4263">
            <v>0</v>
          </cell>
          <cell r="F4263">
            <v>0</v>
          </cell>
          <cell r="G4263">
            <v>0</v>
          </cell>
          <cell r="H4263" t="str">
            <v>PINI</v>
          </cell>
        </row>
        <row r="4264">
          <cell r="B4264" t="str">
            <v>26.111</v>
          </cell>
          <cell r="C4264" t="str">
            <v>Mictórios</v>
          </cell>
          <cell r="D4264">
            <v>0</v>
          </cell>
          <cell r="E4264">
            <v>0</v>
          </cell>
          <cell r="F4264">
            <v>0</v>
          </cell>
          <cell r="G4264">
            <v>0</v>
          </cell>
          <cell r="H4264" t="str">
            <v>PINI</v>
          </cell>
        </row>
        <row r="4265">
          <cell r="B4265" t="str">
            <v>26.111.000050.SER</v>
          </cell>
          <cell r="C4265" t="str">
            <v>Mictório de aço inoxidável coletivo</v>
          </cell>
          <cell r="D4265" t="str">
            <v>m</v>
          </cell>
          <cell r="E4265">
            <v>839.97</v>
          </cell>
          <cell r="F4265">
            <v>82.14</v>
          </cell>
          <cell r="G4265">
            <v>922.11</v>
          </cell>
          <cell r="H4265" t="str">
            <v>PINI</v>
          </cell>
        </row>
        <row r="4266">
          <cell r="B4266" t="str">
            <v>26.111.000070.SER</v>
          </cell>
          <cell r="C4266" t="str">
            <v>Mictório coletivo de fiberglass 1,40 x 0,22 x 0,44 m</v>
          </cell>
          <cell r="D4266" t="str">
            <v>un</v>
          </cell>
          <cell r="E4266">
            <v>1701.25</v>
          </cell>
          <cell r="F4266">
            <v>82.14</v>
          </cell>
          <cell r="G4266">
            <v>1783.39</v>
          </cell>
          <cell r="H4266" t="str">
            <v>PINI</v>
          </cell>
        </row>
        <row r="4267">
          <cell r="B4267" t="str">
            <v>26.111.000090.SER</v>
          </cell>
          <cell r="C4267" t="str">
            <v>Mictório individual de fiberglass 0,29 x 0,48 x 0,23 m</v>
          </cell>
          <cell r="D4267" t="str">
            <v>un</v>
          </cell>
          <cell r="E4267">
            <v>604.30999999999995</v>
          </cell>
          <cell r="F4267">
            <v>65.709999999999994</v>
          </cell>
          <cell r="G4267">
            <v>670.02</v>
          </cell>
          <cell r="H4267" t="str">
            <v>PINI</v>
          </cell>
        </row>
        <row r="4268">
          <cell r="B4268" t="str">
            <v>26.111.000110.SER</v>
          </cell>
          <cell r="C4268" t="str">
            <v>Mictório de louça individual</v>
          </cell>
          <cell r="D4268" t="str">
            <v>un</v>
          </cell>
          <cell r="E4268">
            <v>481.34</v>
          </cell>
          <cell r="F4268">
            <v>95.28</v>
          </cell>
          <cell r="G4268">
            <v>576.62</v>
          </cell>
          <cell r="H4268" t="str">
            <v>PINI</v>
          </cell>
        </row>
        <row r="4269">
          <cell r="B4269">
            <v>0</v>
          </cell>
          <cell r="C4269">
            <v>0</v>
          </cell>
          <cell r="D4269">
            <v>0</v>
          </cell>
          <cell r="E4269">
            <v>0</v>
          </cell>
          <cell r="F4269">
            <v>0</v>
          </cell>
          <cell r="G4269">
            <v>0</v>
          </cell>
          <cell r="H4269" t="str">
            <v>PINI</v>
          </cell>
        </row>
        <row r="4270">
          <cell r="B4270" t="str">
            <v>26.112</v>
          </cell>
          <cell r="C4270" t="str">
            <v>Misturadores</v>
          </cell>
          <cell r="D4270">
            <v>0</v>
          </cell>
          <cell r="E4270">
            <v>0</v>
          </cell>
          <cell r="F4270">
            <v>0</v>
          </cell>
          <cell r="G4270">
            <v>0</v>
          </cell>
          <cell r="H4270" t="str">
            <v>PINI</v>
          </cell>
        </row>
        <row r="4271">
          <cell r="B4271" t="str">
            <v>26.112.000100.SER</v>
          </cell>
          <cell r="C4271" t="str">
            <v>Misturador em metal cromado para pia de cozinha instalação mesa</v>
          </cell>
          <cell r="D4271" t="str">
            <v>un</v>
          </cell>
          <cell r="E4271">
            <v>863.81</v>
          </cell>
          <cell r="F4271">
            <v>46</v>
          </cell>
          <cell r="G4271">
            <v>909.81</v>
          </cell>
          <cell r="H4271" t="str">
            <v>PINI</v>
          </cell>
        </row>
        <row r="4272">
          <cell r="B4272" t="str">
            <v>26.112.000120.SER</v>
          </cell>
          <cell r="C4272" t="str">
            <v>Misturador em metal cromado para pia de cozinha instalação parede</v>
          </cell>
          <cell r="D4272" t="str">
            <v>un</v>
          </cell>
          <cell r="E4272">
            <v>952.16</v>
          </cell>
          <cell r="F4272">
            <v>46</v>
          </cell>
          <cell r="G4272">
            <v>998.16</v>
          </cell>
          <cell r="H4272" t="str">
            <v>PINI</v>
          </cell>
        </row>
        <row r="4273">
          <cell r="B4273">
            <v>0</v>
          </cell>
          <cell r="C4273">
            <v>0</v>
          </cell>
          <cell r="D4273">
            <v>0</v>
          </cell>
          <cell r="E4273">
            <v>0</v>
          </cell>
          <cell r="F4273">
            <v>0</v>
          </cell>
          <cell r="G4273">
            <v>0</v>
          </cell>
          <cell r="H4273" t="str">
            <v>PINI</v>
          </cell>
        </row>
        <row r="4274">
          <cell r="B4274" t="str">
            <v>26.113</v>
          </cell>
          <cell r="C4274" t="str">
            <v>Pias</v>
          </cell>
          <cell r="D4274">
            <v>0</v>
          </cell>
          <cell r="E4274">
            <v>0</v>
          </cell>
          <cell r="F4274">
            <v>0</v>
          </cell>
          <cell r="G4274">
            <v>0</v>
          </cell>
          <cell r="H4274" t="str">
            <v>PINI</v>
          </cell>
        </row>
        <row r="4275">
          <cell r="B4275" t="str">
            <v>26.113.000100.SER</v>
          </cell>
          <cell r="C4275" t="str">
            <v>Pia de cozinha de aço inoxidável, cuba dupla, 2,00 x 0,54 m</v>
          </cell>
          <cell r="D4275" t="str">
            <v>un</v>
          </cell>
          <cell r="E4275">
            <v>2680.66</v>
          </cell>
          <cell r="F4275">
            <v>131.41999999999999</v>
          </cell>
          <cell r="G4275">
            <v>2812.08</v>
          </cell>
          <cell r="H4275" t="str">
            <v>PINI</v>
          </cell>
        </row>
        <row r="4276">
          <cell r="B4276" t="str">
            <v>26.113.000120.SER</v>
          </cell>
          <cell r="C4276" t="str">
            <v>Pia de cozinha de aço inoxidável, cuba simples, 1,60 x 0,54 m</v>
          </cell>
          <cell r="D4276" t="str">
            <v>un</v>
          </cell>
          <cell r="E4276">
            <v>868.88</v>
          </cell>
          <cell r="F4276">
            <v>114.99</v>
          </cell>
          <cell r="G4276">
            <v>983.87</v>
          </cell>
          <cell r="H4276" t="str">
            <v>PINI</v>
          </cell>
        </row>
        <row r="4277">
          <cell r="B4277">
            <v>0</v>
          </cell>
          <cell r="C4277">
            <v>0</v>
          </cell>
          <cell r="D4277">
            <v>0</v>
          </cell>
          <cell r="E4277">
            <v>0</v>
          </cell>
          <cell r="F4277">
            <v>0</v>
          </cell>
          <cell r="G4277">
            <v>0</v>
          </cell>
          <cell r="H4277" t="str">
            <v>PINI</v>
          </cell>
        </row>
        <row r="4278">
          <cell r="B4278" t="str">
            <v>26.114</v>
          </cell>
          <cell r="C4278" t="str">
            <v>Piso-box</v>
          </cell>
          <cell r="D4278">
            <v>0</v>
          </cell>
          <cell r="E4278">
            <v>0</v>
          </cell>
          <cell r="F4278">
            <v>0</v>
          </cell>
          <cell r="G4278">
            <v>0</v>
          </cell>
          <cell r="H4278" t="str">
            <v>PINI</v>
          </cell>
        </row>
        <row r="4279">
          <cell r="B4279" t="str">
            <v>26.114.000100.SER</v>
          </cell>
          <cell r="C4279" t="str">
            <v>Piso-box de fiberglass, dimensões 80 x 80 x 8,5 cm</v>
          </cell>
          <cell r="D4279" t="str">
            <v>un</v>
          </cell>
          <cell r="E4279">
            <v>685.1</v>
          </cell>
          <cell r="F4279">
            <v>27.27</v>
          </cell>
          <cell r="G4279">
            <v>712.37</v>
          </cell>
          <cell r="H4279" t="str">
            <v>PINI</v>
          </cell>
        </row>
        <row r="4280">
          <cell r="B4280" t="str">
            <v>26.114.000120.SER</v>
          </cell>
          <cell r="C4280" t="str">
            <v>Piso-box de fiberglass, dimensões 80 x 80 x 11,5 cm</v>
          </cell>
          <cell r="D4280" t="str">
            <v>un</v>
          </cell>
          <cell r="E4280">
            <v>856.42</v>
          </cell>
          <cell r="F4280">
            <v>27.27</v>
          </cell>
          <cell r="G4280">
            <v>883.69</v>
          </cell>
          <cell r="H4280" t="str">
            <v>PINI</v>
          </cell>
        </row>
        <row r="4281">
          <cell r="B4281" t="str">
            <v>26.114.000140.SER</v>
          </cell>
          <cell r="C4281" t="str">
            <v>Piso-box de fiberglass, dimensões 101 x 89 x 19 cm</v>
          </cell>
          <cell r="D4281" t="str">
            <v>un</v>
          </cell>
          <cell r="E4281">
            <v>1299.83</v>
          </cell>
          <cell r="F4281">
            <v>27.27</v>
          </cell>
          <cell r="G4281">
            <v>1327.1</v>
          </cell>
          <cell r="H4281" t="str">
            <v>PINI</v>
          </cell>
        </row>
        <row r="4282">
          <cell r="B4282">
            <v>0</v>
          </cell>
          <cell r="C4282">
            <v>0</v>
          </cell>
          <cell r="D4282">
            <v>0</v>
          </cell>
          <cell r="E4282">
            <v>0</v>
          </cell>
          <cell r="F4282">
            <v>0</v>
          </cell>
          <cell r="G4282">
            <v>0</v>
          </cell>
          <cell r="H4282" t="str">
            <v>PINI</v>
          </cell>
        </row>
        <row r="4283">
          <cell r="B4283" t="str">
            <v>26.115</v>
          </cell>
          <cell r="C4283" t="str">
            <v>Porta-papel</v>
          </cell>
          <cell r="D4283">
            <v>0</v>
          </cell>
          <cell r="E4283">
            <v>0</v>
          </cell>
          <cell r="F4283">
            <v>0</v>
          </cell>
          <cell r="G4283">
            <v>0</v>
          </cell>
          <cell r="H4283" t="str">
            <v>PINI</v>
          </cell>
        </row>
        <row r="4284">
          <cell r="B4284" t="str">
            <v>26.115.000100.SER</v>
          </cell>
          <cell r="C4284" t="str">
            <v>Porta-papel de louça branca ou em cores</v>
          </cell>
          <cell r="D4284" t="str">
            <v>un</v>
          </cell>
          <cell r="E4284">
            <v>64.63</v>
          </cell>
          <cell r="F4284">
            <v>31.32</v>
          </cell>
          <cell r="G4284">
            <v>95.95</v>
          </cell>
          <cell r="H4284" t="str">
            <v>PINI</v>
          </cell>
        </row>
        <row r="4285">
          <cell r="B4285">
            <v>0</v>
          </cell>
          <cell r="C4285">
            <v>0</v>
          </cell>
          <cell r="D4285">
            <v>0</v>
          </cell>
          <cell r="E4285">
            <v>0</v>
          </cell>
          <cell r="F4285">
            <v>0</v>
          </cell>
          <cell r="G4285">
            <v>0</v>
          </cell>
          <cell r="H4285" t="str">
            <v>PINI</v>
          </cell>
        </row>
        <row r="4286">
          <cell r="B4286" t="str">
            <v>26.116</v>
          </cell>
          <cell r="C4286" t="str">
            <v>Porta-toalha</v>
          </cell>
          <cell r="D4286">
            <v>0</v>
          </cell>
          <cell r="E4286">
            <v>0</v>
          </cell>
          <cell r="F4286">
            <v>0</v>
          </cell>
          <cell r="G4286">
            <v>0</v>
          </cell>
          <cell r="H4286" t="str">
            <v>PINI</v>
          </cell>
        </row>
        <row r="4287">
          <cell r="B4287" t="str">
            <v>26.116.000100.SER</v>
          </cell>
          <cell r="C4287" t="str">
            <v>Porta-toalha de louça branca ou em cores</v>
          </cell>
          <cell r="D4287" t="str">
            <v>un</v>
          </cell>
          <cell r="E4287">
            <v>53</v>
          </cell>
          <cell r="F4287">
            <v>31.32</v>
          </cell>
          <cell r="G4287">
            <v>84.32</v>
          </cell>
          <cell r="H4287" t="str">
            <v>PINI</v>
          </cell>
        </row>
        <row r="4288">
          <cell r="B4288">
            <v>0</v>
          </cell>
          <cell r="C4288">
            <v>0</v>
          </cell>
          <cell r="D4288">
            <v>0</v>
          </cell>
          <cell r="E4288">
            <v>0</v>
          </cell>
          <cell r="F4288">
            <v>0</v>
          </cell>
          <cell r="G4288">
            <v>0</v>
          </cell>
          <cell r="H4288" t="str">
            <v>PINI</v>
          </cell>
        </row>
        <row r="4289">
          <cell r="B4289" t="str">
            <v>26.117</v>
          </cell>
          <cell r="C4289" t="str">
            <v>Pressurizador</v>
          </cell>
          <cell r="D4289">
            <v>0</v>
          </cell>
          <cell r="E4289">
            <v>0</v>
          </cell>
          <cell r="F4289">
            <v>0</v>
          </cell>
          <cell r="G4289">
            <v>0</v>
          </cell>
          <cell r="H4289" t="str">
            <v>PINI</v>
          </cell>
        </row>
        <row r="4290">
          <cell r="B4290" t="str">
            <v>26.117.000100.SER</v>
          </cell>
          <cell r="C4290" t="str">
            <v>Pressurizador elétrico automático para chuveiro 7500 W - 220 V</v>
          </cell>
          <cell r="D4290" t="str">
            <v>un</v>
          </cell>
          <cell r="E4290">
            <v>689.39</v>
          </cell>
          <cell r="F4290">
            <v>32.85</v>
          </cell>
          <cell r="G4290">
            <v>722.24</v>
          </cell>
          <cell r="H4290" t="str">
            <v>PINI</v>
          </cell>
        </row>
        <row r="4291">
          <cell r="B4291">
            <v>0</v>
          </cell>
          <cell r="C4291">
            <v>0</v>
          </cell>
          <cell r="D4291">
            <v>0</v>
          </cell>
          <cell r="E4291">
            <v>0</v>
          </cell>
          <cell r="F4291">
            <v>0</v>
          </cell>
          <cell r="G4291">
            <v>0</v>
          </cell>
          <cell r="H4291" t="str">
            <v>PINI</v>
          </cell>
        </row>
        <row r="4292">
          <cell r="B4292" t="str">
            <v>26.118</v>
          </cell>
          <cell r="C4292" t="str">
            <v>Saboneteira</v>
          </cell>
          <cell r="D4292">
            <v>0</v>
          </cell>
          <cell r="E4292">
            <v>0</v>
          </cell>
          <cell r="F4292">
            <v>0</v>
          </cell>
          <cell r="G4292">
            <v>0</v>
          </cell>
          <cell r="H4292" t="str">
            <v>PINI</v>
          </cell>
        </row>
        <row r="4293">
          <cell r="B4293" t="str">
            <v>26.118.000100.SER</v>
          </cell>
          <cell r="C4293" t="str">
            <v>Saboneteira de louça 15 x 15 cm sem alça</v>
          </cell>
          <cell r="D4293" t="str">
            <v>un</v>
          </cell>
          <cell r="E4293">
            <v>48.62</v>
          </cell>
          <cell r="F4293">
            <v>31.32</v>
          </cell>
          <cell r="G4293">
            <v>79.94</v>
          </cell>
          <cell r="H4293" t="str">
            <v>PINI</v>
          </cell>
        </row>
        <row r="4294">
          <cell r="B4294" t="str">
            <v>26.118.000120.SER</v>
          </cell>
          <cell r="C4294" t="str">
            <v>Saboneteira de louça 7,5 x 15 cm</v>
          </cell>
          <cell r="D4294" t="str">
            <v>un</v>
          </cell>
          <cell r="E4294">
            <v>36.86</v>
          </cell>
          <cell r="F4294">
            <v>31.32</v>
          </cell>
          <cell r="G4294">
            <v>68.180000000000007</v>
          </cell>
          <cell r="H4294" t="str">
            <v>PINI</v>
          </cell>
        </row>
        <row r="4295">
          <cell r="B4295">
            <v>0</v>
          </cell>
          <cell r="C4295">
            <v>0</v>
          </cell>
          <cell r="D4295">
            <v>0</v>
          </cell>
          <cell r="E4295">
            <v>0</v>
          </cell>
          <cell r="F4295">
            <v>0</v>
          </cell>
          <cell r="G4295">
            <v>0</v>
          </cell>
          <cell r="H4295" t="str">
            <v>PINI</v>
          </cell>
        </row>
        <row r="4296">
          <cell r="B4296" t="str">
            <v>26.119</v>
          </cell>
          <cell r="C4296" t="str">
            <v>Tanques</v>
          </cell>
          <cell r="D4296">
            <v>0</v>
          </cell>
          <cell r="E4296">
            <v>0</v>
          </cell>
          <cell r="F4296">
            <v>0</v>
          </cell>
          <cell r="G4296">
            <v>0</v>
          </cell>
          <cell r="H4296" t="str">
            <v>PINI</v>
          </cell>
        </row>
        <row r="4297">
          <cell r="B4297" t="str">
            <v>26.119.000100.SER</v>
          </cell>
          <cell r="C4297" t="str">
            <v>Tanque de aço inoxidável</v>
          </cell>
          <cell r="D4297" t="str">
            <v>un</v>
          </cell>
          <cell r="E4297">
            <v>1029.42</v>
          </cell>
          <cell r="F4297">
            <v>98.56</v>
          </cell>
          <cell r="G4297">
            <v>1127.98</v>
          </cell>
          <cell r="H4297" t="str">
            <v>PINI</v>
          </cell>
        </row>
        <row r="4298">
          <cell r="B4298" t="str">
            <v>26.119.000120.SER</v>
          </cell>
          <cell r="C4298" t="str">
            <v>Tanque de louça com coluna</v>
          </cell>
          <cell r="D4298" t="str">
            <v>un</v>
          </cell>
          <cell r="E4298">
            <v>892.61</v>
          </cell>
          <cell r="F4298">
            <v>98.56</v>
          </cell>
          <cell r="G4298">
            <v>991.17</v>
          </cell>
          <cell r="H4298" t="str">
            <v>PINI</v>
          </cell>
        </row>
        <row r="4299">
          <cell r="B4299" t="str">
            <v>26.119.000140.SER</v>
          </cell>
          <cell r="C4299" t="str">
            <v>Tanque em polipropileno 15 litros dimensões 49 x 43 x 28 cm</v>
          </cell>
          <cell r="D4299" t="str">
            <v>un</v>
          </cell>
          <cell r="E4299">
            <v>84.49</v>
          </cell>
          <cell r="F4299">
            <v>98.56</v>
          </cell>
          <cell r="G4299">
            <v>183.05</v>
          </cell>
          <cell r="H4299" t="str">
            <v>PINI</v>
          </cell>
        </row>
        <row r="4300">
          <cell r="B4300" t="str">
            <v>26.119.000160.SER</v>
          </cell>
          <cell r="C4300" t="str">
            <v>Tanque em polipropileno 24 litros dimensões 58 x 52 x 32 cm</v>
          </cell>
          <cell r="D4300" t="str">
            <v>un</v>
          </cell>
          <cell r="E4300">
            <v>131.91</v>
          </cell>
          <cell r="F4300">
            <v>98.56</v>
          </cell>
          <cell r="G4300">
            <v>230.47</v>
          </cell>
          <cell r="H4300" t="str">
            <v>PINI</v>
          </cell>
        </row>
        <row r="4301">
          <cell r="B4301">
            <v>0</v>
          </cell>
          <cell r="C4301">
            <v>0</v>
          </cell>
          <cell r="D4301">
            <v>0</v>
          </cell>
          <cell r="E4301">
            <v>0</v>
          </cell>
          <cell r="F4301">
            <v>0</v>
          </cell>
          <cell r="G4301">
            <v>0</v>
          </cell>
          <cell r="H4301" t="str">
            <v>PINI</v>
          </cell>
        </row>
        <row r="4302">
          <cell r="B4302" t="str">
            <v>26.120</v>
          </cell>
          <cell r="C4302" t="str">
            <v>Torneiras</v>
          </cell>
          <cell r="D4302">
            <v>0</v>
          </cell>
          <cell r="E4302">
            <v>0</v>
          </cell>
          <cell r="F4302">
            <v>0</v>
          </cell>
          <cell r="G4302">
            <v>0</v>
          </cell>
          <cell r="H4302" t="str">
            <v>PINI</v>
          </cell>
        </row>
        <row r="4303">
          <cell r="B4303" t="str">
            <v>26.120.000100.SER</v>
          </cell>
          <cell r="C4303" t="str">
            <v>Torneira de pressão metálica para pia</v>
          </cell>
          <cell r="D4303" t="str">
            <v>un</v>
          </cell>
          <cell r="E4303">
            <v>441.39</v>
          </cell>
          <cell r="F4303">
            <v>46</v>
          </cell>
          <cell r="G4303">
            <v>487.39</v>
          </cell>
          <cell r="H4303" t="str">
            <v>PINI</v>
          </cell>
        </row>
        <row r="4304">
          <cell r="B4304" t="str">
            <v>26.120.000120.SER</v>
          </cell>
          <cell r="C4304" t="str">
            <v>Torneira de pressão metálica para uso geral</v>
          </cell>
          <cell r="D4304" t="str">
            <v>un</v>
          </cell>
          <cell r="E4304">
            <v>127.4</v>
          </cell>
          <cell r="F4304">
            <v>46</v>
          </cell>
          <cell r="G4304">
            <v>173.4</v>
          </cell>
          <cell r="H4304" t="str">
            <v>PINI</v>
          </cell>
        </row>
        <row r="4305">
          <cell r="B4305">
            <v>0</v>
          </cell>
          <cell r="C4305">
            <v>0</v>
          </cell>
          <cell r="D4305">
            <v>0</v>
          </cell>
          <cell r="E4305">
            <v>0</v>
          </cell>
          <cell r="F4305">
            <v>0</v>
          </cell>
          <cell r="G4305">
            <v>0</v>
          </cell>
          <cell r="H4305" t="str">
            <v>PINI</v>
          </cell>
        </row>
        <row r="4306">
          <cell r="B4306" t="str">
            <v>27</v>
          </cell>
          <cell r="C4306" t="str">
            <v>27. Vidros</v>
          </cell>
          <cell r="D4306">
            <v>0</v>
          </cell>
          <cell r="E4306">
            <v>0</v>
          </cell>
          <cell r="F4306">
            <v>0</v>
          </cell>
          <cell r="G4306">
            <v>0</v>
          </cell>
          <cell r="H4306" t="str">
            <v>PINI</v>
          </cell>
        </row>
        <row r="4307">
          <cell r="B4307">
            <v>0</v>
          </cell>
          <cell r="C4307">
            <v>0</v>
          </cell>
          <cell r="D4307">
            <v>0</v>
          </cell>
          <cell r="E4307">
            <v>0</v>
          </cell>
          <cell r="F4307">
            <v>0</v>
          </cell>
          <cell r="G4307">
            <v>0</v>
          </cell>
          <cell r="H4307" t="str">
            <v>PINI</v>
          </cell>
        </row>
        <row r="4308">
          <cell r="B4308" t="str">
            <v>27.101</v>
          </cell>
          <cell r="C4308" t="str">
            <v>Liso</v>
          </cell>
          <cell r="D4308">
            <v>0</v>
          </cell>
          <cell r="E4308">
            <v>0</v>
          </cell>
          <cell r="F4308">
            <v>0</v>
          </cell>
          <cell r="G4308">
            <v>0</v>
          </cell>
          <cell r="H4308" t="str">
            <v>PINI</v>
          </cell>
        </row>
        <row r="4309">
          <cell r="B4309" t="str">
            <v>27.101.000050.SER</v>
          </cell>
          <cell r="C4309" t="str">
            <v>Vidro cristal liso # 4 mm colocado em caixilho com massa</v>
          </cell>
          <cell r="D4309" t="str">
            <v>m²</v>
          </cell>
          <cell r="E4309">
            <v>277.81</v>
          </cell>
          <cell r="F4309">
            <v>0</v>
          </cell>
          <cell r="G4309">
            <v>277.81</v>
          </cell>
          <cell r="H4309" t="str">
            <v>PINI</v>
          </cell>
        </row>
        <row r="4310">
          <cell r="B4310" t="str">
            <v>27.101.000060.SER</v>
          </cell>
          <cell r="C4310" t="str">
            <v>Vidro cristal liso # 5 mm colocado em caixilho com massa</v>
          </cell>
          <cell r="D4310" t="str">
            <v>m²</v>
          </cell>
          <cell r="E4310">
            <v>354.55</v>
          </cell>
          <cell r="F4310">
            <v>0</v>
          </cell>
          <cell r="G4310">
            <v>354.55</v>
          </cell>
          <cell r="H4310" t="str">
            <v>PINI</v>
          </cell>
        </row>
        <row r="4311">
          <cell r="B4311" t="str">
            <v>27.101.000070.SER</v>
          </cell>
          <cell r="C4311" t="str">
            <v>Vidro cristal liso # 6 mm colocado em caixilho com massa</v>
          </cell>
          <cell r="D4311" t="str">
            <v>m²</v>
          </cell>
          <cell r="E4311">
            <v>412.81</v>
          </cell>
          <cell r="F4311">
            <v>0</v>
          </cell>
          <cell r="G4311">
            <v>412.81</v>
          </cell>
          <cell r="H4311" t="str">
            <v>PINI</v>
          </cell>
        </row>
        <row r="4312">
          <cell r="B4312">
            <v>0</v>
          </cell>
          <cell r="C4312">
            <v>0</v>
          </cell>
          <cell r="D4312">
            <v>0</v>
          </cell>
          <cell r="E4312">
            <v>0</v>
          </cell>
          <cell r="F4312">
            <v>0</v>
          </cell>
          <cell r="G4312">
            <v>0</v>
          </cell>
          <cell r="H4312" t="str">
            <v>PINI</v>
          </cell>
        </row>
        <row r="4313">
          <cell r="B4313" t="str">
            <v>27.102</v>
          </cell>
          <cell r="C4313" t="str">
            <v>Fantasia</v>
          </cell>
          <cell r="D4313">
            <v>0</v>
          </cell>
          <cell r="E4313">
            <v>0</v>
          </cell>
          <cell r="F4313">
            <v>0</v>
          </cell>
          <cell r="G4313">
            <v>0</v>
          </cell>
          <cell r="H4313" t="str">
            <v>PINI</v>
          </cell>
        </row>
        <row r="4314">
          <cell r="B4314" t="str">
            <v>27.102.000100.SER</v>
          </cell>
          <cell r="C4314" t="str">
            <v>Vidro fantasia # 4 mm colocado em caixilho com massa</v>
          </cell>
          <cell r="D4314" t="str">
            <v>m²</v>
          </cell>
          <cell r="E4314">
            <v>232.88</v>
          </cell>
          <cell r="F4314">
            <v>0</v>
          </cell>
          <cell r="G4314">
            <v>232.88</v>
          </cell>
          <cell r="H4314" t="str">
            <v>PINI</v>
          </cell>
        </row>
        <row r="4315">
          <cell r="B4315">
            <v>0</v>
          </cell>
          <cell r="C4315">
            <v>0</v>
          </cell>
          <cell r="D4315">
            <v>0</v>
          </cell>
          <cell r="E4315">
            <v>0</v>
          </cell>
          <cell r="F4315">
            <v>0</v>
          </cell>
          <cell r="G4315">
            <v>0</v>
          </cell>
          <cell r="H4315" t="str">
            <v>PINI</v>
          </cell>
        </row>
        <row r="4316">
          <cell r="B4316" t="str">
            <v>27.103</v>
          </cell>
          <cell r="C4316" t="str">
            <v>Temperado</v>
          </cell>
          <cell r="D4316">
            <v>0</v>
          </cell>
          <cell r="E4316">
            <v>0</v>
          </cell>
          <cell r="F4316">
            <v>0</v>
          </cell>
          <cell r="G4316">
            <v>0</v>
          </cell>
          <cell r="H4316" t="str">
            <v>PINI</v>
          </cell>
        </row>
        <row r="4317">
          <cell r="B4317" t="str">
            <v>27.103.000100.SER</v>
          </cell>
          <cell r="C4317" t="str">
            <v>Vidro temperado incolor # 6 mm colocado em caixilho com gaxeta de neoprene</v>
          </cell>
          <cell r="D4317" t="str">
            <v>m²</v>
          </cell>
          <cell r="E4317">
            <v>387.08</v>
          </cell>
          <cell r="F4317">
            <v>0</v>
          </cell>
          <cell r="G4317">
            <v>387.08</v>
          </cell>
          <cell r="H4317" t="str">
            <v>PINI</v>
          </cell>
        </row>
        <row r="4318">
          <cell r="B4318" t="str">
            <v>27.103.000120.SER</v>
          </cell>
          <cell r="C4318" t="str">
            <v>Vidro temperado incolor # 8 mm colocado em caixilho com gaxeta de neoprene</v>
          </cell>
          <cell r="D4318" t="str">
            <v>m²</v>
          </cell>
          <cell r="E4318">
            <v>426.59</v>
          </cell>
          <cell r="F4318">
            <v>0</v>
          </cell>
          <cell r="G4318">
            <v>426.59</v>
          </cell>
          <cell r="H4318" t="str">
            <v>PINI</v>
          </cell>
        </row>
        <row r="4319">
          <cell r="B4319" t="str">
            <v>27.103.000140.SER</v>
          </cell>
          <cell r="C4319" t="str">
            <v>Vidro temperado incolor # 10 mm colocado em caixilho com gaxeta de neoprene</v>
          </cell>
          <cell r="D4319" t="str">
            <v>m²</v>
          </cell>
          <cell r="E4319">
            <v>490.38</v>
          </cell>
          <cell r="F4319">
            <v>0</v>
          </cell>
          <cell r="G4319">
            <v>490.38</v>
          </cell>
          <cell r="H4319" t="str">
            <v>PINI</v>
          </cell>
        </row>
        <row r="4320">
          <cell r="B4320" t="str">
            <v>27.103.000160.SER</v>
          </cell>
          <cell r="C4320" t="str">
            <v>Vidro temperado fixo # 10 mm, com bandeira, com ferragem cromada - vão 900 x 3500 mm</v>
          </cell>
          <cell r="D4320" t="str">
            <v>cj</v>
          </cell>
          <cell r="E4320">
            <v>1700.46</v>
          </cell>
          <cell r="F4320">
            <v>0</v>
          </cell>
          <cell r="G4320">
            <v>1700.46</v>
          </cell>
          <cell r="H4320" t="str">
            <v>PINI</v>
          </cell>
        </row>
        <row r="4321">
          <cell r="B4321" t="str">
            <v>27.103.000180.SER</v>
          </cell>
          <cell r="C4321" t="str">
            <v>Vidro temperado fixo # 10 mm, uma folha, com ferragem cromada - vão 900 x 2100 mm</v>
          </cell>
          <cell r="D4321" t="str">
            <v>cj</v>
          </cell>
          <cell r="E4321">
            <v>1027.5999999999999</v>
          </cell>
          <cell r="F4321">
            <v>0</v>
          </cell>
          <cell r="G4321">
            <v>1027.5999999999999</v>
          </cell>
          <cell r="H4321" t="str">
            <v>PINI</v>
          </cell>
        </row>
        <row r="4322">
          <cell r="B4322" t="str">
            <v>27.103.000200.SER</v>
          </cell>
          <cell r="C4322" t="str">
            <v>Vidro temperado fixo # 10 mm, duas folhas, com ferragem cromada - vão 1800 x 2100 mm</v>
          </cell>
          <cell r="D4322" t="str">
            <v>cj</v>
          </cell>
          <cell r="E4322">
            <v>1999.3</v>
          </cell>
          <cell r="F4322">
            <v>0</v>
          </cell>
          <cell r="G4322">
            <v>1999.3</v>
          </cell>
          <cell r="H4322" t="str">
            <v>PINI</v>
          </cell>
        </row>
        <row r="4323">
          <cell r="B4323" t="str">
            <v>27.103.000220.SER</v>
          </cell>
          <cell r="C4323" t="str">
            <v>Vidro temperado fixo # 10 mm, três folhas, com ferragem cromada - vão 2700 x 2100 mm</v>
          </cell>
          <cell r="D4323" t="str">
            <v>cj</v>
          </cell>
          <cell r="E4323">
            <v>2970.99</v>
          </cell>
          <cell r="F4323">
            <v>0</v>
          </cell>
          <cell r="G4323">
            <v>2970.99</v>
          </cell>
          <cell r="H4323" t="str">
            <v>PINI</v>
          </cell>
        </row>
        <row r="4324">
          <cell r="B4324" t="str">
            <v>27.103.000240.SER</v>
          </cell>
          <cell r="C4324" t="str">
            <v>Vidro temperado fixo # 10 mm, duas folhas com duas bandeiras e um contravento, com ferragem cromada - vão 1800 x 3500 mm</v>
          </cell>
          <cell r="D4324" t="str">
            <v>cj</v>
          </cell>
          <cell r="E4324">
            <v>3601.78</v>
          </cell>
          <cell r="F4324">
            <v>0</v>
          </cell>
          <cell r="G4324">
            <v>3601.78</v>
          </cell>
          <cell r="H4324" t="str">
            <v>PINI</v>
          </cell>
        </row>
        <row r="4325">
          <cell r="B4325" t="str">
            <v>27.103.000260.SER</v>
          </cell>
          <cell r="C4325" t="str">
            <v>Vidro temperado fixo # 10 mm, duas folhas e basculante, com ferragem cromada - vão 1800 x 2100 mm</v>
          </cell>
          <cell r="D4325" t="str">
            <v>cj</v>
          </cell>
          <cell r="E4325">
            <v>2136.06</v>
          </cell>
          <cell r="F4325">
            <v>0</v>
          </cell>
          <cell r="G4325">
            <v>2136.06</v>
          </cell>
          <cell r="H4325" t="str">
            <v>PINI</v>
          </cell>
        </row>
        <row r="4326">
          <cell r="B4326" t="str">
            <v>27.103.000280.SER</v>
          </cell>
          <cell r="C4326" t="str">
            <v>Vidro temperado fixo # 10 mm, basculante, com ferragem cromada - vão 900 x 2100 mm</v>
          </cell>
          <cell r="D4326" t="str">
            <v>cj</v>
          </cell>
          <cell r="E4326">
            <v>1091.25</v>
          </cell>
          <cell r="F4326">
            <v>0</v>
          </cell>
          <cell r="G4326">
            <v>1091.25</v>
          </cell>
          <cell r="H4326" t="str">
            <v>PINI</v>
          </cell>
        </row>
        <row r="4327">
          <cell r="B4327" t="str">
            <v>27.103.000300.SER</v>
          </cell>
          <cell r="C4327" t="str">
            <v>Vidro temperado fixo # 10 mm, três folhas e duas basculantes, com ferragem cromada - vão 2700 x 2100 mm</v>
          </cell>
          <cell r="D4327" t="str">
            <v>cj</v>
          </cell>
          <cell r="E4327">
            <v>3298.26</v>
          </cell>
          <cell r="F4327">
            <v>0</v>
          </cell>
          <cell r="G4327">
            <v>3298.26</v>
          </cell>
          <cell r="H4327" t="str">
            <v>PINI</v>
          </cell>
        </row>
        <row r="4328">
          <cell r="B4328" t="str">
            <v>27.103.000320.SER</v>
          </cell>
          <cell r="C4328" t="str">
            <v>Vidro temperado fixo # 10 mm, três folhas, com três bandeiras e dois contraventos, com ferragem cromada - vão 2700 x 3500 mm</v>
          </cell>
          <cell r="D4328" t="str">
            <v>cj</v>
          </cell>
          <cell r="E4328">
            <v>5554.17</v>
          </cell>
          <cell r="F4328">
            <v>0</v>
          </cell>
          <cell r="G4328">
            <v>5554.17</v>
          </cell>
          <cell r="H4328" t="str">
            <v>PINI</v>
          </cell>
        </row>
        <row r="4329">
          <cell r="B4329" t="str">
            <v>27.103.000340.SER</v>
          </cell>
          <cell r="C4329" t="str">
            <v>Porta de vidro temperado # 10 mm, com bandeira, com ferragem e mola hidráulica - vão 900 x 2900 mm</v>
          </cell>
          <cell r="D4329" t="str">
            <v>cj</v>
          </cell>
          <cell r="E4329">
            <v>2170.9699999999998</v>
          </cell>
          <cell r="F4329">
            <v>0</v>
          </cell>
          <cell r="G4329">
            <v>2170.9699999999998</v>
          </cell>
          <cell r="H4329" t="str">
            <v>PINI</v>
          </cell>
        </row>
        <row r="4330">
          <cell r="B4330" t="str">
            <v>27.103.000360.SER</v>
          </cell>
          <cell r="C4330" t="str">
            <v>Porta de vidro temperado # 10 mm</v>
          </cell>
          <cell r="D4330" t="str">
            <v>m²</v>
          </cell>
          <cell r="E4330">
            <v>464.33</v>
          </cell>
          <cell r="F4330">
            <v>0</v>
          </cell>
          <cell r="G4330">
            <v>464.33</v>
          </cell>
          <cell r="H4330" t="str">
            <v>PINI</v>
          </cell>
        </row>
        <row r="4331">
          <cell r="B4331" t="str">
            <v>27.103.000380.SER</v>
          </cell>
          <cell r="C4331" t="str">
            <v>Porta de vidro temperado # 10 mm, uma folha, com ferragem e mola hidráulica - vão 900 x 2100 mm</v>
          </cell>
          <cell r="D4331" t="str">
            <v>cj</v>
          </cell>
          <cell r="E4331">
            <v>1702.9</v>
          </cell>
          <cell r="F4331">
            <v>0</v>
          </cell>
          <cell r="G4331">
            <v>1702.9</v>
          </cell>
          <cell r="H4331" t="str">
            <v>PINI</v>
          </cell>
        </row>
        <row r="4332">
          <cell r="B4332" t="str">
            <v>27.103.000400.SER</v>
          </cell>
          <cell r="C4332" t="str">
            <v>Porta de vidro temperado # 10 mm, duas folhas, com ferragem e mola hidráulica - vão 1800 x 2100 mm</v>
          </cell>
          <cell r="D4332" t="str">
            <v>cj</v>
          </cell>
          <cell r="E4332">
            <v>3380.98</v>
          </cell>
          <cell r="F4332">
            <v>0</v>
          </cell>
          <cell r="G4332">
            <v>3380.98</v>
          </cell>
          <cell r="H4332" t="str">
            <v>PINI</v>
          </cell>
        </row>
        <row r="4333">
          <cell r="B4333" t="str">
            <v>27.103.000420.SER</v>
          </cell>
          <cell r="C4333" t="str">
            <v>Porta de vidro temperado # 10 mm, uma folha, com bandeira, com ferragem e mola hidráulica - vão 900 x 3500 mm</v>
          </cell>
          <cell r="D4333" t="str">
            <v>cj</v>
          </cell>
          <cell r="E4333">
            <v>2421.71</v>
          </cell>
          <cell r="F4333">
            <v>0</v>
          </cell>
          <cell r="G4333">
            <v>2421.71</v>
          </cell>
          <cell r="H4333" t="str">
            <v>PINI</v>
          </cell>
        </row>
        <row r="4334">
          <cell r="B4334" t="str">
            <v>27.103.000440.SER</v>
          </cell>
          <cell r="C4334" t="str">
            <v>Porta de vidro temperado # 10 mm, duas folhas, com bandeira, com ferragem e mola hidráulica - vão 1800 x 3500 mm</v>
          </cell>
          <cell r="D4334" t="str">
            <v>cj</v>
          </cell>
          <cell r="E4334">
            <v>4721.55</v>
          </cell>
          <cell r="F4334">
            <v>0</v>
          </cell>
          <cell r="G4334">
            <v>4721.55</v>
          </cell>
          <cell r="H4334" t="str">
            <v>PINI</v>
          </cell>
        </row>
        <row r="4335">
          <cell r="B4335" t="str">
            <v>27.103.000460.SER</v>
          </cell>
          <cell r="C4335" t="str">
            <v>Porta de vidro temperado # 10 mm, duas folhas, com bandeira, com ferragem e mola hidráulica - vão 1800 x 2900 mm</v>
          </cell>
          <cell r="D4335" t="str">
            <v>cj</v>
          </cell>
          <cell r="E4335">
            <v>4220.07</v>
          </cell>
          <cell r="F4335">
            <v>0</v>
          </cell>
          <cell r="G4335">
            <v>4220.07</v>
          </cell>
          <cell r="H4335" t="str">
            <v>PINI</v>
          </cell>
        </row>
        <row r="4336">
          <cell r="B4336" t="str">
            <v>27.103.000480.SER</v>
          </cell>
          <cell r="C4336" t="str">
            <v>Porta de vidro temperado # 10 mm, duas folhas móveis, com bandeira e duas folhas laterais fixas, com ferragem e mola hidráulica - vão 3600 x 2900 mm</v>
          </cell>
          <cell r="D4336" t="str">
            <v>cj</v>
          </cell>
          <cell r="E4336">
            <v>6910</v>
          </cell>
          <cell r="F4336">
            <v>0</v>
          </cell>
          <cell r="G4336">
            <v>6910</v>
          </cell>
          <cell r="H4336" t="str">
            <v>PINI</v>
          </cell>
        </row>
        <row r="4337">
          <cell r="B4337" t="str">
            <v>27.103.000500.SER</v>
          </cell>
          <cell r="C4337" t="str">
            <v>Porta de vidro temperado # 10 mm, duas folhas móveis, três bandeiras, dois contraventos e duas folhas laterais fixas, com ferragem e mola hidráulica - vão 3600 x 3500 mm</v>
          </cell>
          <cell r="D4337" t="str">
            <v>cj</v>
          </cell>
          <cell r="E4337">
            <v>8513.4</v>
          </cell>
          <cell r="F4337">
            <v>0</v>
          </cell>
          <cell r="G4337">
            <v>8513.4</v>
          </cell>
          <cell r="H4337" t="str">
            <v>PINI</v>
          </cell>
        </row>
        <row r="4338">
          <cell r="B4338">
            <v>0</v>
          </cell>
          <cell r="C4338">
            <v>0</v>
          </cell>
          <cell r="D4338">
            <v>0</v>
          </cell>
          <cell r="E4338">
            <v>0</v>
          </cell>
          <cell r="F4338">
            <v>0</v>
          </cell>
          <cell r="G4338">
            <v>0</v>
          </cell>
          <cell r="H4338" t="str">
            <v>PINI</v>
          </cell>
        </row>
        <row r="4339">
          <cell r="B4339" t="str">
            <v>27.104</v>
          </cell>
          <cell r="C4339" t="str">
            <v>Laminado</v>
          </cell>
          <cell r="D4339">
            <v>0</v>
          </cell>
          <cell r="E4339">
            <v>0</v>
          </cell>
          <cell r="F4339">
            <v>0</v>
          </cell>
          <cell r="G4339">
            <v>0</v>
          </cell>
          <cell r="H4339" t="str">
            <v>PINI</v>
          </cell>
        </row>
        <row r="4340">
          <cell r="B4340" t="str">
            <v>27.104.000100.SER</v>
          </cell>
          <cell r="C4340" t="str">
            <v>Vidro cristal laminado # 6 mm colocado em caixilho com gaxeta de neoprene</v>
          </cell>
          <cell r="D4340" t="str">
            <v>m²</v>
          </cell>
          <cell r="E4340">
            <v>912.61</v>
          </cell>
          <cell r="F4340">
            <v>0</v>
          </cell>
          <cell r="G4340">
            <v>912.61</v>
          </cell>
          <cell r="H4340" t="str">
            <v>PINI</v>
          </cell>
        </row>
        <row r="4341">
          <cell r="B4341" t="str">
            <v>27.104.000130.SER</v>
          </cell>
          <cell r="C4341" t="str">
            <v>Vidro cristal laminado # 8 mm colocado em caixilho com gaxeta de neoprene</v>
          </cell>
          <cell r="D4341" t="str">
            <v>m²</v>
          </cell>
          <cell r="E4341">
            <v>1015.51</v>
          </cell>
          <cell r="F4341">
            <v>0</v>
          </cell>
          <cell r="G4341">
            <v>1015.51</v>
          </cell>
          <cell r="H4341" t="str">
            <v>PINI</v>
          </cell>
        </row>
        <row r="4342">
          <cell r="B4342" t="str">
            <v>27.104.000160.SER</v>
          </cell>
          <cell r="C4342" t="str">
            <v>Vidro cristal laminado # 10 mm colocado em caixilho com gaxeta de neoprene</v>
          </cell>
          <cell r="D4342" t="str">
            <v>m²</v>
          </cell>
          <cell r="E4342">
            <v>1228.8499999999999</v>
          </cell>
          <cell r="F4342">
            <v>0</v>
          </cell>
          <cell r="G4342">
            <v>1228.8499999999999</v>
          </cell>
          <cell r="H4342" t="str">
            <v>PINI</v>
          </cell>
        </row>
        <row r="4343">
          <cell r="B4343" t="str">
            <v>27.104.000190.SER</v>
          </cell>
          <cell r="C4343" t="str">
            <v>Vidro cristal laminado # 12 mm colocado em caixilho com gaxeta de neoprene</v>
          </cell>
          <cell r="D4343" t="str">
            <v>m²</v>
          </cell>
          <cell r="E4343">
            <v>1404.02</v>
          </cell>
          <cell r="F4343">
            <v>0</v>
          </cell>
          <cell r="G4343">
            <v>1404.02</v>
          </cell>
          <cell r="H4343" t="str">
            <v>PINI</v>
          </cell>
        </row>
        <row r="4344">
          <cell r="B4344">
            <v>0</v>
          </cell>
          <cell r="C4344">
            <v>0</v>
          </cell>
          <cell r="D4344">
            <v>0</v>
          </cell>
          <cell r="E4344">
            <v>0</v>
          </cell>
          <cell r="F4344">
            <v>0</v>
          </cell>
          <cell r="G4344">
            <v>0</v>
          </cell>
          <cell r="H4344" t="str">
            <v>PINI</v>
          </cell>
        </row>
        <row r="4345">
          <cell r="B4345" t="str">
            <v>27.105</v>
          </cell>
          <cell r="C4345" t="str">
            <v>Aramados</v>
          </cell>
          <cell r="D4345">
            <v>0</v>
          </cell>
          <cell r="E4345">
            <v>0</v>
          </cell>
          <cell r="F4345">
            <v>0</v>
          </cell>
          <cell r="G4345">
            <v>0</v>
          </cell>
          <cell r="H4345" t="str">
            <v>PINI</v>
          </cell>
        </row>
        <row r="4346">
          <cell r="B4346" t="str">
            <v>27.105.000100.SER</v>
          </cell>
          <cell r="C4346" t="str">
            <v>Vidro aramado # 6 mm colocado em caixilho com massa</v>
          </cell>
          <cell r="D4346" t="str">
            <v>m²</v>
          </cell>
          <cell r="E4346">
            <v>915</v>
          </cell>
          <cell r="F4346">
            <v>0</v>
          </cell>
          <cell r="G4346">
            <v>915</v>
          </cell>
          <cell r="H4346" t="str">
            <v>PINI</v>
          </cell>
        </row>
        <row r="4347">
          <cell r="B4347">
            <v>0</v>
          </cell>
          <cell r="C4347">
            <v>0</v>
          </cell>
          <cell r="D4347">
            <v>0</v>
          </cell>
          <cell r="E4347">
            <v>0</v>
          </cell>
          <cell r="F4347">
            <v>0</v>
          </cell>
          <cell r="G4347">
            <v>0</v>
          </cell>
          <cell r="H4347" t="str">
            <v>PINI</v>
          </cell>
        </row>
        <row r="4348">
          <cell r="B4348" t="str">
            <v>27.106</v>
          </cell>
          <cell r="C4348" t="str">
            <v>Refletivo</v>
          </cell>
          <cell r="D4348">
            <v>0</v>
          </cell>
          <cell r="E4348">
            <v>0</v>
          </cell>
          <cell r="F4348">
            <v>0</v>
          </cell>
          <cell r="G4348">
            <v>0</v>
          </cell>
          <cell r="H4348" t="str">
            <v>PINI</v>
          </cell>
        </row>
        <row r="4349">
          <cell r="B4349" t="str">
            <v>27.106.000100.SER</v>
          </cell>
          <cell r="C4349" t="str">
            <v>Vidro refletivo # 5 mm para controle solar de fachadas - antélio, colocado em caixilho, com gaxeta de neoprene</v>
          </cell>
          <cell r="D4349" t="str">
            <v>m²</v>
          </cell>
          <cell r="E4349">
            <v>507.87</v>
          </cell>
          <cell r="F4349">
            <v>0</v>
          </cell>
          <cell r="G4349">
            <v>507.87</v>
          </cell>
          <cell r="H4349" t="str">
            <v>PINI</v>
          </cell>
        </row>
        <row r="4350">
          <cell r="B4350" t="str">
            <v>27.106.000130.SER</v>
          </cell>
          <cell r="C4350" t="str">
            <v>Vidro refletivo # 6 mm para controle solar de fachadas - antélio, colocado em caixilho, com gaxeta de neoprene</v>
          </cell>
          <cell r="D4350" t="str">
            <v>m²</v>
          </cell>
          <cell r="E4350">
            <v>587.30999999999995</v>
          </cell>
          <cell r="F4350">
            <v>0</v>
          </cell>
          <cell r="G4350">
            <v>587.30999999999995</v>
          </cell>
          <cell r="H4350" t="str">
            <v>PINI</v>
          </cell>
        </row>
        <row r="4351">
          <cell r="B4351" t="str">
            <v>27.106.000160.SER</v>
          </cell>
          <cell r="C4351" t="str">
            <v>Vidro refletivo # 8 mm para controle solar de fachadas - antélio, colocado em caixilho, com gaxeta de neoprene</v>
          </cell>
          <cell r="D4351" t="str">
            <v>m²</v>
          </cell>
          <cell r="E4351">
            <v>850.73</v>
          </cell>
          <cell r="F4351">
            <v>0</v>
          </cell>
          <cell r="G4351">
            <v>850.73</v>
          </cell>
          <cell r="H4351" t="str">
            <v>PINI</v>
          </cell>
        </row>
        <row r="4352">
          <cell r="B4352" t="str">
            <v>27.106.000190.SER</v>
          </cell>
          <cell r="C4352" t="str">
            <v>Vidro refletivo # 10 mm para controle solar de fachadas - antélio, colocado em caixilho,com gaxeta de neoprene</v>
          </cell>
          <cell r="D4352" t="str">
            <v>m²</v>
          </cell>
          <cell r="E4352">
            <v>1299.3699999999999</v>
          </cell>
          <cell r="F4352">
            <v>0</v>
          </cell>
          <cell r="G4352">
            <v>1299.3699999999999</v>
          </cell>
          <cell r="H4352" t="str">
            <v>PINI</v>
          </cell>
        </row>
        <row r="4353">
          <cell r="B4353">
            <v>0</v>
          </cell>
          <cell r="C4353">
            <v>0</v>
          </cell>
          <cell r="D4353">
            <v>0</v>
          </cell>
          <cell r="E4353">
            <v>0</v>
          </cell>
          <cell r="F4353">
            <v>0</v>
          </cell>
          <cell r="G4353">
            <v>0</v>
          </cell>
          <cell r="H4353" t="str">
            <v>PINI</v>
          </cell>
        </row>
        <row r="4354">
          <cell r="B4354" t="str">
            <v>27.107</v>
          </cell>
          <cell r="C4354" t="str">
            <v>Espelhos</v>
          </cell>
          <cell r="D4354">
            <v>0</v>
          </cell>
          <cell r="E4354">
            <v>0</v>
          </cell>
          <cell r="F4354">
            <v>0</v>
          </cell>
          <cell r="G4354">
            <v>0</v>
          </cell>
          <cell r="H4354" t="str">
            <v>PINI</v>
          </cell>
        </row>
        <row r="4355">
          <cell r="B4355" t="str">
            <v>27.107.000100.SER</v>
          </cell>
          <cell r="C4355" t="str">
            <v>Espelho cristal para sanitário # 5 mm</v>
          </cell>
          <cell r="D4355" t="str">
            <v>m²</v>
          </cell>
          <cell r="E4355">
            <v>690.72</v>
          </cell>
          <cell r="F4355">
            <v>77.77</v>
          </cell>
          <cell r="G4355">
            <v>768.49</v>
          </cell>
          <cell r="H4355" t="str">
            <v>PINI</v>
          </cell>
        </row>
        <row r="4356">
          <cell r="B4356">
            <v>0</v>
          </cell>
          <cell r="C4356">
            <v>0</v>
          </cell>
          <cell r="D4356">
            <v>0</v>
          </cell>
          <cell r="E4356">
            <v>0</v>
          </cell>
          <cell r="F4356">
            <v>0</v>
          </cell>
          <cell r="G4356">
            <v>0</v>
          </cell>
          <cell r="H4356" t="str">
            <v>PINI</v>
          </cell>
        </row>
        <row r="4357">
          <cell r="B4357" t="str">
            <v>30</v>
          </cell>
          <cell r="C4357" t="str">
            <v>30. Urbanização e serviços externos</v>
          </cell>
          <cell r="D4357">
            <v>0</v>
          </cell>
          <cell r="E4357">
            <v>0</v>
          </cell>
          <cell r="F4357">
            <v>0</v>
          </cell>
          <cell r="G4357">
            <v>0</v>
          </cell>
          <cell r="H4357" t="str">
            <v>PINI</v>
          </cell>
        </row>
        <row r="4358">
          <cell r="B4358">
            <v>0</v>
          </cell>
          <cell r="C4358">
            <v>0</v>
          </cell>
          <cell r="D4358">
            <v>0</v>
          </cell>
          <cell r="E4358">
            <v>0</v>
          </cell>
          <cell r="F4358">
            <v>0</v>
          </cell>
          <cell r="G4358">
            <v>0</v>
          </cell>
          <cell r="H4358" t="str">
            <v>PINI</v>
          </cell>
        </row>
        <row r="4359">
          <cell r="B4359" t="str">
            <v>30.105</v>
          </cell>
          <cell r="C4359" t="str">
            <v>Redes externas, drenagem - Redes e galerias</v>
          </cell>
          <cell r="D4359">
            <v>0</v>
          </cell>
          <cell r="E4359">
            <v>0</v>
          </cell>
          <cell r="F4359">
            <v>0</v>
          </cell>
          <cell r="G4359">
            <v>0</v>
          </cell>
          <cell r="H4359" t="str">
            <v>PINI</v>
          </cell>
        </row>
        <row r="4360">
          <cell r="B4360" t="str">
            <v>30.105.000100.SER</v>
          </cell>
          <cell r="C4360" t="str">
            <v>Tubo de concreto Ø 200 mm para águas pluviais rejuntado com argamassa de cimento e areia 1:3</v>
          </cell>
          <cell r="D4360" t="str">
            <v>m</v>
          </cell>
          <cell r="E4360">
            <v>147.58000000000001</v>
          </cell>
          <cell r="F4360">
            <v>14.29</v>
          </cell>
          <cell r="G4360">
            <v>161.87</v>
          </cell>
          <cell r="H4360" t="str">
            <v>PINI</v>
          </cell>
        </row>
        <row r="4361">
          <cell r="B4361" t="str">
            <v>30.105.000103.SER</v>
          </cell>
          <cell r="C4361" t="str">
            <v>Tubo de concreto Ø 300 mm para águas pluviais rejuntado com argamassa de cimento e areia 1:3</v>
          </cell>
          <cell r="D4361" t="str">
            <v>m</v>
          </cell>
          <cell r="E4361">
            <v>92.7</v>
          </cell>
          <cell r="F4361">
            <v>21.41</v>
          </cell>
          <cell r="G4361">
            <v>114.11</v>
          </cell>
          <cell r="H4361" t="str">
            <v>PINI</v>
          </cell>
        </row>
        <row r="4362">
          <cell r="B4362" t="str">
            <v>30.105.000106.SER</v>
          </cell>
          <cell r="C4362" t="str">
            <v>Tubo de concreto Ø 400 mm para águas pluviais rejuntado com argamassa de cimento e areia 1:3</v>
          </cell>
          <cell r="D4362" t="str">
            <v>m</v>
          </cell>
          <cell r="E4362">
            <v>112.66</v>
          </cell>
          <cell r="F4362">
            <v>27.31</v>
          </cell>
          <cell r="G4362">
            <v>139.97</v>
          </cell>
          <cell r="H4362" t="str">
            <v>PINI</v>
          </cell>
        </row>
        <row r="4363">
          <cell r="B4363" t="str">
            <v>30.105.000109.SER</v>
          </cell>
          <cell r="C4363" t="str">
            <v>Tubo de concreto Ø 500 mm para águas pluviais rejuntado com argamassa de cimento e areia 1:3</v>
          </cell>
          <cell r="D4363" t="str">
            <v>m</v>
          </cell>
          <cell r="E4363">
            <v>166.37</v>
          </cell>
          <cell r="F4363">
            <v>16.239999999999998</v>
          </cell>
          <cell r="G4363">
            <v>182.6</v>
          </cell>
          <cell r="H4363" t="str">
            <v>PINI</v>
          </cell>
        </row>
        <row r="4364">
          <cell r="B4364" t="str">
            <v>30.105.000112.SER</v>
          </cell>
          <cell r="C4364" t="str">
            <v>Tubo de concreto Ø 600 mm para águas pluviais rejuntado com argamassa de cimento e areia 1:3</v>
          </cell>
          <cell r="D4364" t="str">
            <v>m</v>
          </cell>
          <cell r="E4364">
            <v>395.87</v>
          </cell>
          <cell r="F4364">
            <v>22.79</v>
          </cell>
          <cell r="G4364">
            <v>418.66</v>
          </cell>
          <cell r="H4364" t="str">
            <v>PINI</v>
          </cell>
        </row>
        <row r="4365">
          <cell r="B4365" t="str">
            <v>30.105.000115.SER</v>
          </cell>
          <cell r="C4365" t="str">
            <v>Tubo de concreto armado Ø 300 mm para águas pluviais rejuntado com argamassa de cimento e areia 1:3</v>
          </cell>
          <cell r="D4365" t="str">
            <v>m</v>
          </cell>
          <cell r="E4365">
            <v>221.52</v>
          </cell>
          <cell r="F4365">
            <v>21.41</v>
          </cell>
          <cell r="G4365">
            <v>242.93</v>
          </cell>
          <cell r="H4365" t="str">
            <v>PINI</v>
          </cell>
        </row>
        <row r="4366">
          <cell r="B4366" t="str">
            <v>30.105.000118.SER</v>
          </cell>
          <cell r="C4366" t="str">
            <v>Tubo de concreto armado Ø 400 mm para águas pluviais rejuntado com argamassa de cimento e areia 1:3</v>
          </cell>
          <cell r="D4366" t="str">
            <v>m</v>
          </cell>
          <cell r="E4366">
            <v>287.7</v>
          </cell>
          <cell r="F4366">
            <v>27.31</v>
          </cell>
          <cell r="G4366">
            <v>315.01</v>
          </cell>
          <cell r="H4366" t="str">
            <v>PINI</v>
          </cell>
        </row>
        <row r="4367">
          <cell r="B4367" t="str">
            <v>30.105.000121.SER</v>
          </cell>
          <cell r="C4367" t="str">
            <v>Tubo de concreto armado Ø 500 mm para águas pluviais rejuntado com argamassa de cimento e areia 1:3</v>
          </cell>
          <cell r="D4367" t="str">
            <v>m</v>
          </cell>
          <cell r="E4367">
            <v>476.36</v>
          </cell>
          <cell r="F4367">
            <v>16.239999999999998</v>
          </cell>
          <cell r="G4367">
            <v>492.59</v>
          </cell>
          <cell r="H4367" t="str">
            <v>PINI</v>
          </cell>
        </row>
        <row r="4368">
          <cell r="B4368" t="str">
            <v>30.105.000124.SER</v>
          </cell>
          <cell r="C4368" t="str">
            <v>Tubo de concreto armado Ø 600 mm para águas pluviais rejuntado com argamassa de cimento e areia 1:3</v>
          </cell>
          <cell r="D4368" t="str">
            <v>m</v>
          </cell>
          <cell r="E4368">
            <v>283.41000000000003</v>
          </cell>
          <cell r="F4368">
            <v>22.79</v>
          </cell>
          <cell r="G4368">
            <v>306.2</v>
          </cell>
          <cell r="H4368" t="str">
            <v>PINI</v>
          </cell>
        </row>
        <row r="4369">
          <cell r="B4369" t="str">
            <v>30.105.000127.SER</v>
          </cell>
          <cell r="C4369" t="str">
            <v>Tubo de concreto armado Ø 800 mm para águas pluviais rejuntado com argamassa de cimento e areia 1:3</v>
          </cell>
          <cell r="D4369" t="str">
            <v>m</v>
          </cell>
          <cell r="E4369">
            <v>488.22</v>
          </cell>
          <cell r="F4369">
            <v>33.130000000000003</v>
          </cell>
          <cell r="G4369">
            <v>521.35</v>
          </cell>
          <cell r="H4369" t="str">
            <v>PINI</v>
          </cell>
        </row>
        <row r="4370">
          <cell r="B4370" t="str">
            <v>30.105.000130.SER</v>
          </cell>
          <cell r="C4370" t="str">
            <v>Tubo de concreto armado Ø 1000 mm para águas pluviais rejuntado com argamassa de cimento e areia 1:3</v>
          </cell>
          <cell r="D4370" t="str">
            <v>m</v>
          </cell>
          <cell r="E4370">
            <v>697.82</v>
          </cell>
          <cell r="F4370">
            <v>47.97</v>
          </cell>
          <cell r="G4370">
            <v>745.79</v>
          </cell>
          <cell r="H4370" t="str">
            <v>PINI</v>
          </cell>
        </row>
        <row r="4371">
          <cell r="B4371" t="str">
            <v>30.105.000133.SER</v>
          </cell>
          <cell r="C4371" t="str">
            <v>Tubo de concreto armado Ø 1200 mm para águas pluviais rejuntado com argamassa de cimento e areia 1:3</v>
          </cell>
          <cell r="D4371" t="str">
            <v>m</v>
          </cell>
          <cell r="E4371">
            <v>1035.1099999999999</v>
          </cell>
          <cell r="F4371">
            <v>69.56</v>
          </cell>
          <cell r="G4371">
            <v>1104.67</v>
          </cell>
          <cell r="H4371" t="str">
            <v>PINI</v>
          </cell>
        </row>
        <row r="4372">
          <cell r="B4372" t="str">
            <v>30.105.000136.SER</v>
          </cell>
          <cell r="C4372" t="str">
            <v>Tubo de concreto armado Ø 1500 mm para águas pluviais rejuntado com argamassa de cimento e areia 1:3</v>
          </cell>
          <cell r="D4372" t="str">
            <v>m</v>
          </cell>
          <cell r="E4372">
            <v>1568.62</v>
          </cell>
          <cell r="F4372">
            <v>105.03</v>
          </cell>
          <cell r="G4372">
            <v>1673.65</v>
          </cell>
          <cell r="H4372" t="str">
            <v>PINI</v>
          </cell>
        </row>
        <row r="4373">
          <cell r="B4373" t="str">
            <v>30.105.000150.SER</v>
          </cell>
          <cell r="C4373" t="str">
            <v>Assentamento tubo de concreto Ø 200 mm para águas pluviais rejuntado com argamassa de cimento e areia 1:3</v>
          </cell>
          <cell r="D4373" t="str">
            <v>m</v>
          </cell>
          <cell r="E4373">
            <v>0.49</v>
          </cell>
          <cell r="F4373">
            <v>14.29</v>
          </cell>
          <cell r="G4373">
            <v>14.77</v>
          </cell>
          <cell r="H4373" t="str">
            <v>PINI</v>
          </cell>
        </row>
        <row r="4374">
          <cell r="B4374" t="str">
            <v>30.105.000153.SER</v>
          </cell>
          <cell r="C4374" t="str">
            <v>Assentamento tubo de concreto Ø 300 mm para águas pluviais rejuntado com argamassa de cimento e areia 1:3</v>
          </cell>
          <cell r="D4374" t="str">
            <v>m</v>
          </cell>
          <cell r="E4374">
            <v>0.65</v>
          </cell>
          <cell r="F4374">
            <v>21.41</v>
          </cell>
          <cell r="G4374">
            <v>22.06</v>
          </cell>
          <cell r="H4374" t="str">
            <v>PINI</v>
          </cell>
        </row>
        <row r="4375">
          <cell r="B4375" t="str">
            <v>30.105.000156.SER</v>
          </cell>
          <cell r="C4375" t="str">
            <v>Assentamento tubo de concreto Ø 400 mm para águas pluviais rejuntado com argamassa de cimento e areia 1:3</v>
          </cell>
          <cell r="D4375" t="str">
            <v>m</v>
          </cell>
          <cell r="E4375">
            <v>1.3</v>
          </cell>
          <cell r="F4375">
            <v>27.31</v>
          </cell>
          <cell r="G4375">
            <v>28.61</v>
          </cell>
          <cell r="H4375" t="str">
            <v>PINI</v>
          </cell>
        </row>
        <row r="4376">
          <cell r="B4376" t="str">
            <v>30.105.000159.SER</v>
          </cell>
          <cell r="C4376" t="str">
            <v>Assentamento tubo de concreto Ø 500 mm para águas pluviais rejuntado com argamassa de cimento e areia 1:3</v>
          </cell>
          <cell r="D4376" t="str">
            <v>m</v>
          </cell>
          <cell r="E4376">
            <v>6.38</v>
          </cell>
          <cell r="F4376">
            <v>16.239999999999998</v>
          </cell>
          <cell r="G4376">
            <v>22.62</v>
          </cell>
          <cell r="H4376" t="str">
            <v>PINI</v>
          </cell>
        </row>
        <row r="4377">
          <cell r="B4377" t="str">
            <v>30.105.000162.SER</v>
          </cell>
          <cell r="C4377" t="str">
            <v>Assentamento tubo de concreto Ø 600 mm para águas pluviais rejuntado com argamassa de cimento e areia 1:3</v>
          </cell>
          <cell r="D4377" t="str">
            <v>m</v>
          </cell>
          <cell r="E4377">
            <v>10.07</v>
          </cell>
          <cell r="F4377">
            <v>22.79</v>
          </cell>
          <cell r="G4377">
            <v>32.86</v>
          </cell>
          <cell r="H4377" t="str">
            <v>PINI</v>
          </cell>
        </row>
        <row r="4378">
          <cell r="B4378" t="str">
            <v>30.105.000165.SER</v>
          </cell>
          <cell r="C4378" t="str">
            <v>Assentamento tubo de concreto Ø 800 mm para águas pluviais rejuntado com argamassa de cimento e areia 1:3</v>
          </cell>
          <cell r="D4378" t="str">
            <v>m</v>
          </cell>
          <cell r="E4378">
            <v>20.149999999999999</v>
          </cell>
          <cell r="F4378">
            <v>33.130000000000003</v>
          </cell>
          <cell r="G4378">
            <v>53.28</v>
          </cell>
          <cell r="H4378" t="str">
            <v>PINI</v>
          </cell>
        </row>
        <row r="4379">
          <cell r="B4379" t="str">
            <v>30.105.000168.SER</v>
          </cell>
          <cell r="C4379" t="str">
            <v>Assentamento tubo de concreto Ø 1000 mm para águas pluviais rejuntado com argamassa de cimento e areia 1:3</v>
          </cell>
          <cell r="D4379" t="str">
            <v>m</v>
          </cell>
          <cell r="E4379">
            <v>47.4</v>
          </cell>
          <cell r="F4379">
            <v>47.97</v>
          </cell>
          <cell r="G4379">
            <v>95.36</v>
          </cell>
          <cell r="H4379" t="str">
            <v>PINI</v>
          </cell>
        </row>
        <row r="4380">
          <cell r="B4380" t="str">
            <v>30.105.000171.SER</v>
          </cell>
          <cell r="C4380" t="str">
            <v>Assentamento tubo de concreto Ø 1200 mm para águas pluviais rejuntado com argamassa de cimento e areia 1:3</v>
          </cell>
          <cell r="D4380" t="str">
            <v>m</v>
          </cell>
          <cell r="E4380">
            <v>78.81</v>
          </cell>
          <cell r="F4380">
            <v>69.56</v>
          </cell>
          <cell r="G4380">
            <v>148.37</v>
          </cell>
          <cell r="H4380" t="str">
            <v>PINI</v>
          </cell>
        </row>
        <row r="4381">
          <cell r="B4381" t="str">
            <v>30.105.000174.SER</v>
          </cell>
          <cell r="C4381" t="str">
            <v>Assentamento tubo de concreto Ø 1500 mm para águas pluviais rejuntado com argamassa de cimento e areia 1:3</v>
          </cell>
          <cell r="D4381" t="str">
            <v>m</v>
          </cell>
          <cell r="E4381">
            <v>132.36000000000001</v>
          </cell>
          <cell r="F4381">
            <v>105.03</v>
          </cell>
          <cell r="G4381">
            <v>237.38</v>
          </cell>
          <cell r="H4381" t="str">
            <v>PINI</v>
          </cell>
        </row>
        <row r="4382">
          <cell r="B4382" t="str">
            <v>30.105.000258.SER</v>
          </cell>
          <cell r="C4382" t="str">
            <v>Galeria em tubos de concreto Ø 0,4 m inclusive berço</v>
          </cell>
          <cell r="D4382" t="str">
            <v>m</v>
          </cell>
          <cell r="E4382">
            <v>431.66</v>
          </cell>
          <cell r="F4382">
            <v>68.67</v>
          </cell>
          <cell r="G4382">
            <v>500.33</v>
          </cell>
          <cell r="H4382" t="str">
            <v>PINI</v>
          </cell>
        </row>
        <row r="4383">
          <cell r="B4383" t="str">
            <v>30.105.000261.SER</v>
          </cell>
          <cell r="C4383" t="str">
            <v>Galeria em tubos de concreto Ø 0,6 m inclusive berço</v>
          </cell>
          <cell r="D4383" t="str">
            <v>m</v>
          </cell>
          <cell r="E4383">
            <v>508.25</v>
          </cell>
          <cell r="F4383">
            <v>81.55</v>
          </cell>
          <cell r="G4383">
            <v>589.79999999999995</v>
          </cell>
          <cell r="H4383" t="str">
            <v>PINI</v>
          </cell>
        </row>
        <row r="4384">
          <cell r="B4384" t="str">
            <v>30.105.000264.SER</v>
          </cell>
          <cell r="C4384" t="str">
            <v>Galeria em tubos de concreto Ø 0,8 m inclusive berço</v>
          </cell>
          <cell r="D4384" t="str">
            <v>m</v>
          </cell>
          <cell r="E4384">
            <v>833.99</v>
          </cell>
          <cell r="F4384">
            <v>115.46</v>
          </cell>
          <cell r="G4384">
            <v>949.45</v>
          </cell>
          <cell r="H4384" t="str">
            <v>PINI</v>
          </cell>
        </row>
        <row r="4385">
          <cell r="B4385" t="str">
            <v>30.105.000267.SER</v>
          </cell>
          <cell r="C4385" t="str">
            <v>Galeria em tubos de concreto Ø 1,0 m inclusive berço</v>
          </cell>
          <cell r="D4385" t="str">
            <v>m</v>
          </cell>
          <cell r="E4385">
            <v>1189.8900000000001</v>
          </cell>
          <cell r="F4385">
            <v>156.66999999999999</v>
          </cell>
          <cell r="G4385">
            <v>1346.56</v>
          </cell>
          <cell r="H4385" t="str">
            <v>PINI</v>
          </cell>
        </row>
        <row r="4386">
          <cell r="B4386" t="str">
            <v>30.105.000270.SER</v>
          </cell>
          <cell r="C4386" t="str">
            <v>Galeria em tubos de concreto Ø 1,2 m inclusive berço</v>
          </cell>
          <cell r="D4386" t="str">
            <v>m</v>
          </cell>
          <cell r="E4386">
            <v>1695.3</v>
          </cell>
          <cell r="F4386">
            <v>207.09</v>
          </cell>
          <cell r="G4386">
            <v>1902.39</v>
          </cell>
          <cell r="H4386" t="str">
            <v>PINI</v>
          </cell>
        </row>
        <row r="4387">
          <cell r="B4387" t="str">
            <v>30.105.000273.SER</v>
          </cell>
          <cell r="C4387" t="str">
            <v>Galeria em tubos de concreto Ø 1,5 m inclusive berço</v>
          </cell>
          <cell r="D4387" t="str">
            <v>m</v>
          </cell>
          <cell r="E4387">
            <v>2471.12</v>
          </cell>
          <cell r="F4387">
            <v>279.29000000000002</v>
          </cell>
          <cell r="G4387">
            <v>2750.41</v>
          </cell>
          <cell r="H4387" t="str">
            <v>PINI</v>
          </cell>
        </row>
        <row r="4388">
          <cell r="B4388" t="str">
            <v>30.105.000311.SER</v>
          </cell>
          <cell r="C4388" t="str">
            <v>Galeria dupla em tubos de concreto Ø 0,8 m inclusive berço</v>
          </cell>
          <cell r="D4388" t="str">
            <v>m</v>
          </cell>
          <cell r="E4388">
            <v>1649.4</v>
          </cell>
          <cell r="F4388">
            <v>197.54</v>
          </cell>
          <cell r="G4388">
            <v>1846.94</v>
          </cell>
          <cell r="H4388" t="str">
            <v>PINI</v>
          </cell>
        </row>
        <row r="4389">
          <cell r="B4389" t="str">
            <v>30.105.000313.SER</v>
          </cell>
          <cell r="C4389" t="str">
            <v>Galeria dupla em tubos de concreto Ø 1,0 m inclusive berço</v>
          </cell>
          <cell r="D4389" t="str">
            <v>m</v>
          </cell>
          <cell r="E4389">
            <v>2339.8000000000002</v>
          </cell>
          <cell r="F4389">
            <v>266.8</v>
          </cell>
          <cell r="G4389">
            <v>2606.6</v>
          </cell>
          <cell r="H4389" t="str">
            <v>PINI</v>
          </cell>
        </row>
        <row r="4390">
          <cell r="B4390" t="str">
            <v>30.105.000315.SER</v>
          </cell>
          <cell r="C4390" t="str">
            <v>Galeria dupla em tubos de concreto Ø 1,2 m inclusive berço</v>
          </cell>
          <cell r="D4390" t="str">
            <v>m</v>
          </cell>
          <cell r="E4390">
            <v>3330.02</v>
          </cell>
          <cell r="F4390">
            <v>354.79</v>
          </cell>
          <cell r="G4390">
            <v>3684.81</v>
          </cell>
          <cell r="H4390" t="str">
            <v>PINI</v>
          </cell>
        </row>
        <row r="4391">
          <cell r="B4391" t="str">
            <v>30.105.000317.SER</v>
          </cell>
          <cell r="C4391" t="str">
            <v>Galeria dupla em tubos de concreto Ø 1,5 m inclusive berço</v>
          </cell>
          <cell r="D4391" t="str">
            <v>m</v>
          </cell>
          <cell r="E4391">
            <v>4853.9799999999996</v>
          </cell>
          <cell r="F4391">
            <v>484.97</v>
          </cell>
          <cell r="G4391">
            <v>5338.95</v>
          </cell>
          <cell r="H4391" t="str">
            <v>PINI</v>
          </cell>
        </row>
        <row r="4392">
          <cell r="B4392" t="str">
            <v>30.105.000415.SER</v>
          </cell>
          <cell r="C4392" t="str">
            <v>Galeria tripla em tubos de concreto Ø 1,0 m inclusive berço</v>
          </cell>
          <cell r="D4392" t="str">
            <v>m</v>
          </cell>
          <cell r="E4392">
            <v>3488.96</v>
          </cell>
          <cell r="F4392">
            <v>376.34</v>
          </cell>
          <cell r="G4392">
            <v>3865.3</v>
          </cell>
          <cell r="H4392" t="str">
            <v>PINI</v>
          </cell>
        </row>
        <row r="4393">
          <cell r="B4393" t="str">
            <v>30.105.000418.SER</v>
          </cell>
          <cell r="C4393" t="str">
            <v>Galeria tripla em tubos de concreto Ø 1,2 m inclusive berço</v>
          </cell>
          <cell r="D4393" t="str">
            <v>m</v>
          </cell>
          <cell r="E4393">
            <v>4984.03</v>
          </cell>
          <cell r="F4393">
            <v>504.04</v>
          </cell>
          <cell r="G4393">
            <v>5488.07</v>
          </cell>
          <cell r="H4393" t="str">
            <v>PINI</v>
          </cell>
        </row>
        <row r="4394">
          <cell r="B4394" t="str">
            <v>30.105.000421.SER</v>
          </cell>
          <cell r="C4394" t="str">
            <v>Galeria tripla em tubos de concreto Ø 1,5 m inclusive berço</v>
          </cell>
          <cell r="D4394" t="str">
            <v>m</v>
          </cell>
          <cell r="E4394">
            <v>7303.98</v>
          </cell>
          <cell r="F4394">
            <v>713.25</v>
          </cell>
          <cell r="G4394">
            <v>8017.23</v>
          </cell>
          <cell r="H4394" t="str">
            <v>PINI</v>
          </cell>
        </row>
        <row r="4395">
          <cell r="B4395" t="str">
            <v>30.105.000500.SER</v>
          </cell>
          <cell r="C4395" t="str">
            <v>Apoio em concreto para galeria tubular simples Ø 0,40 m</v>
          </cell>
          <cell r="D4395" t="str">
            <v>un</v>
          </cell>
          <cell r="E4395">
            <v>119.07</v>
          </cell>
          <cell r="F4395">
            <v>47.94</v>
          </cell>
          <cell r="G4395">
            <v>167.01</v>
          </cell>
          <cell r="H4395" t="str">
            <v>PINI</v>
          </cell>
        </row>
        <row r="4396">
          <cell r="B4396" t="str">
            <v>30.105.000503.SER</v>
          </cell>
          <cell r="C4396" t="str">
            <v>Apoio em concreto para galeria tubular simples Ø 0,60 m</v>
          </cell>
          <cell r="D4396" t="str">
            <v>un</v>
          </cell>
          <cell r="E4396">
            <v>156.09</v>
          </cell>
          <cell r="F4396">
            <v>60.07</v>
          </cell>
          <cell r="G4396">
            <v>216.17</v>
          </cell>
          <cell r="H4396" t="str">
            <v>PINI</v>
          </cell>
        </row>
        <row r="4397">
          <cell r="B4397" t="str">
            <v>30.105.000506.SER</v>
          </cell>
          <cell r="C4397" t="str">
            <v>Apoio em concreto para galeria tubular simples Ø 0,80 m</v>
          </cell>
          <cell r="D4397" t="str">
            <v>un</v>
          </cell>
          <cell r="E4397">
            <v>193.15</v>
          </cell>
          <cell r="F4397">
            <v>72.45</v>
          </cell>
          <cell r="G4397">
            <v>265.60000000000002</v>
          </cell>
          <cell r="H4397" t="str">
            <v>PINI</v>
          </cell>
        </row>
        <row r="4398">
          <cell r="B4398" t="str">
            <v>30.105.000509.SER</v>
          </cell>
          <cell r="C4398" t="str">
            <v>Apoio em concreto para galeria tubular simples Ø 1,0 m</v>
          </cell>
          <cell r="D4398" t="str">
            <v>un</v>
          </cell>
          <cell r="E4398">
            <v>228</v>
          </cell>
          <cell r="F4398">
            <v>83.73</v>
          </cell>
          <cell r="G4398">
            <v>311.73</v>
          </cell>
          <cell r="H4398" t="str">
            <v>PINI</v>
          </cell>
        </row>
        <row r="4399">
          <cell r="B4399" t="str">
            <v>30.105.000512.SER</v>
          </cell>
          <cell r="C4399" t="str">
            <v>Apoio em concreto para galeria tubular simples Ø 1,2 m</v>
          </cell>
          <cell r="D4399" t="str">
            <v>un</v>
          </cell>
          <cell r="E4399">
            <v>260.87</v>
          </cell>
          <cell r="F4399">
            <v>94.23</v>
          </cell>
          <cell r="G4399">
            <v>355.1</v>
          </cell>
          <cell r="H4399" t="str">
            <v>PINI</v>
          </cell>
        </row>
        <row r="4400">
          <cell r="B4400" t="str">
            <v>30.105.000515.SER</v>
          </cell>
          <cell r="C4400" t="str">
            <v>Apoio em concreto para galeria tubular simples Ø 1,5 m</v>
          </cell>
          <cell r="D4400" t="str">
            <v>un</v>
          </cell>
          <cell r="E4400">
            <v>316.49</v>
          </cell>
          <cell r="F4400">
            <v>114.04</v>
          </cell>
          <cell r="G4400">
            <v>430.52</v>
          </cell>
          <cell r="H4400" t="str">
            <v>PINI</v>
          </cell>
        </row>
        <row r="4401">
          <cell r="B4401" t="str">
            <v>30.105.000518.SER</v>
          </cell>
          <cell r="C4401" t="str">
            <v>Apoio em concreto para galeria tubular dupla Ø 0,8 m</v>
          </cell>
          <cell r="D4401" t="str">
            <v>un</v>
          </cell>
          <cell r="E4401">
            <v>375.46</v>
          </cell>
          <cell r="F4401">
            <v>132.31</v>
          </cell>
          <cell r="G4401">
            <v>507.77</v>
          </cell>
          <cell r="H4401" t="str">
            <v>PINI</v>
          </cell>
        </row>
        <row r="4402">
          <cell r="B4402" t="str">
            <v>30.105.000521.SER</v>
          </cell>
          <cell r="C4402" t="str">
            <v>Apoio em concreto para galeria tubular dupla Ø 1,0 m</v>
          </cell>
          <cell r="D4402" t="str">
            <v>un</v>
          </cell>
          <cell r="E4402">
            <v>445.87</v>
          </cell>
          <cell r="F4402">
            <v>154.97</v>
          </cell>
          <cell r="G4402">
            <v>600.84</v>
          </cell>
          <cell r="H4402" t="str">
            <v>PINI</v>
          </cell>
        </row>
        <row r="4403">
          <cell r="B4403" t="str">
            <v>30.105.000524.SER</v>
          </cell>
          <cell r="C4403" t="str">
            <v>Apoio em concreto para galeria tubular dupla Ø 1,2 m</v>
          </cell>
          <cell r="D4403" t="str">
            <v>un</v>
          </cell>
          <cell r="E4403">
            <v>510.18</v>
          </cell>
          <cell r="F4403">
            <v>175.78</v>
          </cell>
          <cell r="G4403">
            <v>685.96</v>
          </cell>
          <cell r="H4403" t="str">
            <v>PINI</v>
          </cell>
        </row>
        <row r="4404">
          <cell r="B4404" t="str">
            <v>30.105.000527.SER</v>
          </cell>
          <cell r="C4404" t="str">
            <v>Apoio em concreto para galeria tubular dupla Ø 1,5 m</v>
          </cell>
          <cell r="D4404" t="str">
            <v>un</v>
          </cell>
          <cell r="E4404">
            <v>570.67999999999995</v>
          </cell>
          <cell r="F4404">
            <v>161.19</v>
          </cell>
          <cell r="G4404">
            <v>731.87</v>
          </cell>
          <cell r="H4404" t="str">
            <v>PINI</v>
          </cell>
        </row>
        <row r="4405">
          <cell r="B4405" t="str">
            <v>30.105.000530.SER</v>
          </cell>
          <cell r="C4405" t="str">
            <v>Apoio em concreto para galeria tubular tripla Ø 1,0 m</v>
          </cell>
          <cell r="D4405" t="str">
            <v>un</v>
          </cell>
          <cell r="E4405">
            <v>656.39</v>
          </cell>
          <cell r="F4405">
            <v>222.86</v>
          </cell>
          <cell r="G4405">
            <v>879.25</v>
          </cell>
          <cell r="H4405" t="str">
            <v>PINI</v>
          </cell>
        </row>
        <row r="4406">
          <cell r="B4406" t="str">
            <v>30.105.000533.SER</v>
          </cell>
          <cell r="C4406" t="str">
            <v>Apoio em concreto para galeria tubular tripla Ø 1,2 m</v>
          </cell>
          <cell r="D4406" t="str">
            <v>un</v>
          </cell>
          <cell r="E4406">
            <v>727.32</v>
          </cell>
          <cell r="F4406">
            <v>223.49</v>
          </cell>
          <cell r="G4406">
            <v>950.81</v>
          </cell>
          <cell r="H4406" t="str">
            <v>PINI</v>
          </cell>
        </row>
        <row r="4407">
          <cell r="B4407" t="str">
            <v>30.105.000536.SER</v>
          </cell>
          <cell r="C4407" t="str">
            <v>Apoio em concreto para galeria tubular tripla Ø 1,5 m</v>
          </cell>
          <cell r="D4407" t="str">
            <v>un</v>
          </cell>
          <cell r="E4407">
            <v>910.91</v>
          </cell>
          <cell r="F4407">
            <v>308.94</v>
          </cell>
          <cell r="G4407">
            <v>1219.8499999999999</v>
          </cell>
          <cell r="H4407" t="str">
            <v>PINI</v>
          </cell>
        </row>
        <row r="4408">
          <cell r="B4408" t="str">
            <v>30.105.000611.SER</v>
          </cell>
          <cell r="C4408" t="str">
            <v>Boca em concreto para galeria tubular Ø 0,4 m esconsa a 15°</v>
          </cell>
          <cell r="D4408" t="str">
            <v>un</v>
          </cell>
          <cell r="E4408">
            <v>720.55</v>
          </cell>
          <cell r="F4408">
            <v>251.79</v>
          </cell>
          <cell r="G4408">
            <v>972.33</v>
          </cell>
          <cell r="H4408" t="str">
            <v>PINI</v>
          </cell>
        </row>
        <row r="4409">
          <cell r="B4409" t="str">
            <v>30.105.000613.SER</v>
          </cell>
          <cell r="C4409" t="str">
            <v>Boca em concreto para galeria tubular Ø 0,4 m esconsa a 30°</v>
          </cell>
          <cell r="D4409" t="str">
            <v>un</v>
          </cell>
          <cell r="E4409">
            <v>804.83</v>
          </cell>
          <cell r="F4409">
            <v>280.57</v>
          </cell>
          <cell r="G4409">
            <v>1085.4000000000001</v>
          </cell>
          <cell r="H4409" t="str">
            <v>PINI</v>
          </cell>
        </row>
        <row r="4410">
          <cell r="B4410" t="str">
            <v>30.105.000615.SER</v>
          </cell>
          <cell r="C4410" t="str">
            <v>Boca em concreto para galeria tubular Ø 0,4 m esconsa a 45°</v>
          </cell>
          <cell r="D4410" t="str">
            <v>un</v>
          </cell>
          <cell r="E4410">
            <v>1005.23</v>
          </cell>
          <cell r="F4410">
            <v>346.21</v>
          </cell>
          <cell r="G4410">
            <v>1351.44</v>
          </cell>
          <cell r="H4410" t="str">
            <v>PINI</v>
          </cell>
        </row>
        <row r="4411">
          <cell r="B4411" t="str">
            <v>30.105.000617.SER</v>
          </cell>
          <cell r="C4411" t="str">
            <v>Boca em concreto para galeria tubular Ø 0,4 m normal</v>
          </cell>
          <cell r="D4411" t="str">
            <v>un</v>
          </cell>
          <cell r="E4411">
            <v>683.77</v>
          </cell>
          <cell r="F4411">
            <v>239.64</v>
          </cell>
          <cell r="G4411">
            <v>923.41</v>
          </cell>
          <cell r="H4411" t="str">
            <v>PINI</v>
          </cell>
        </row>
        <row r="4412">
          <cell r="B4412" t="str">
            <v>30.105.000619.SER</v>
          </cell>
          <cell r="C4412" t="str">
            <v>Boca em concreto para galeria tubular Ø 0,6 m esconsa a 15°</v>
          </cell>
          <cell r="D4412" t="str">
            <v>un</v>
          </cell>
          <cell r="E4412">
            <v>1165.28</v>
          </cell>
          <cell r="F4412">
            <v>415.51</v>
          </cell>
          <cell r="G4412">
            <v>1580.78</v>
          </cell>
          <cell r="H4412" t="str">
            <v>PINI</v>
          </cell>
        </row>
        <row r="4413">
          <cell r="B4413" t="str">
            <v>30.105.000621.SER</v>
          </cell>
          <cell r="C4413" t="str">
            <v>Boca em concreto para galeria tubular Ø 0,6 m esconsa a 30°</v>
          </cell>
          <cell r="D4413" t="str">
            <v>un</v>
          </cell>
          <cell r="E4413">
            <v>1307.3699999999999</v>
          </cell>
          <cell r="F4413">
            <v>463.9</v>
          </cell>
          <cell r="G4413">
            <v>1771.27</v>
          </cell>
          <cell r="H4413" t="str">
            <v>PINI</v>
          </cell>
        </row>
        <row r="4414">
          <cell r="B4414" t="str">
            <v>30.105.000623.SER</v>
          </cell>
          <cell r="C4414" t="str">
            <v>Boca em concreto para galeria tubular Ø 0,6 m esconsa a 45°</v>
          </cell>
          <cell r="D4414" t="str">
            <v>un</v>
          </cell>
          <cell r="E4414">
            <v>1632.85</v>
          </cell>
          <cell r="F4414">
            <v>572.4</v>
          </cell>
          <cell r="G4414">
            <v>2205.25</v>
          </cell>
          <cell r="H4414" t="str">
            <v>PINI</v>
          </cell>
        </row>
        <row r="4415">
          <cell r="B4415" t="str">
            <v>30.105.000625.SER</v>
          </cell>
          <cell r="C4415" t="str">
            <v>Boca em concreto para galeria tubular Ø 0,6 m normal</v>
          </cell>
          <cell r="D4415" t="str">
            <v>un</v>
          </cell>
          <cell r="E4415">
            <v>1104.8499999999999</v>
          </cell>
          <cell r="F4415">
            <v>395.23</v>
          </cell>
          <cell r="G4415">
            <v>1500.08</v>
          </cell>
          <cell r="H4415" t="str">
            <v>PINI</v>
          </cell>
        </row>
        <row r="4416">
          <cell r="B4416" t="str">
            <v>30.105.000627.SER</v>
          </cell>
          <cell r="C4416" t="str">
            <v>Boca em concreto para galeria tubular Ø 0,8 m esconsa a 15°</v>
          </cell>
          <cell r="D4416" t="str">
            <v>un</v>
          </cell>
          <cell r="E4416">
            <v>2059.6799999999998</v>
          </cell>
          <cell r="F4416">
            <v>659.83</v>
          </cell>
          <cell r="G4416">
            <v>2719.51</v>
          </cell>
          <cell r="H4416" t="str">
            <v>PINI</v>
          </cell>
        </row>
        <row r="4417">
          <cell r="B4417" t="str">
            <v>30.105.000629.SER</v>
          </cell>
          <cell r="C4417" t="str">
            <v>Boca em concreto para galeria tubular Ø 0,8 m esconsa a 30°</v>
          </cell>
          <cell r="D4417" t="str">
            <v>un</v>
          </cell>
          <cell r="E4417">
            <v>2301.08</v>
          </cell>
          <cell r="F4417">
            <v>734.49</v>
          </cell>
          <cell r="G4417">
            <v>3035.58</v>
          </cell>
          <cell r="H4417" t="str">
            <v>PINI</v>
          </cell>
        </row>
        <row r="4418">
          <cell r="B4418" t="str">
            <v>30.105.000631.SER</v>
          </cell>
          <cell r="C4418" t="str">
            <v>Boca em concreto para galeria tubular Ø 0,8 m esconsa a 45°</v>
          </cell>
          <cell r="D4418" t="str">
            <v>un</v>
          </cell>
          <cell r="E4418">
            <v>2883.43</v>
          </cell>
          <cell r="F4418">
            <v>907.76</v>
          </cell>
          <cell r="G4418">
            <v>3791.19</v>
          </cell>
          <cell r="H4418" t="str">
            <v>PINI</v>
          </cell>
        </row>
        <row r="4419">
          <cell r="B4419" t="str">
            <v>30.105.000633.SER</v>
          </cell>
          <cell r="C4419" t="str">
            <v>Boca em concreto para galeria tubular Ø 0,8 m normal</v>
          </cell>
          <cell r="D4419" t="str">
            <v>un</v>
          </cell>
          <cell r="E4419">
            <v>1951.31</v>
          </cell>
          <cell r="F4419">
            <v>627.15</v>
          </cell>
          <cell r="G4419">
            <v>2578.46</v>
          </cell>
          <cell r="H4419" t="str">
            <v>PINI</v>
          </cell>
        </row>
        <row r="4420">
          <cell r="B4420" t="str">
            <v>30.105.000635.SER</v>
          </cell>
          <cell r="C4420" t="str">
            <v>Boca em concreto para galeria tubular Ø 1,0 m esconsa a 15°</v>
          </cell>
          <cell r="D4420" t="str">
            <v>un</v>
          </cell>
          <cell r="E4420">
            <v>3317.08</v>
          </cell>
          <cell r="F4420">
            <v>975.12</v>
          </cell>
          <cell r="G4420">
            <v>4292.2</v>
          </cell>
          <cell r="H4420" t="str">
            <v>PINI</v>
          </cell>
        </row>
        <row r="4421">
          <cell r="B4421" t="str">
            <v>30.105.000637.SER</v>
          </cell>
          <cell r="C4421" t="str">
            <v>Boca em concreto para galeria tubular Ø 1,0 m esconsa a 30°</v>
          </cell>
          <cell r="D4421" t="str">
            <v>un</v>
          </cell>
          <cell r="E4421">
            <v>3703.04</v>
          </cell>
          <cell r="F4421">
            <v>1083.72</v>
          </cell>
          <cell r="G4421">
            <v>4786.75</v>
          </cell>
          <cell r="H4421" t="str">
            <v>PINI</v>
          </cell>
        </row>
        <row r="4422">
          <cell r="B4422" t="str">
            <v>30.105.000639.SER</v>
          </cell>
          <cell r="C4422" t="str">
            <v>Boca em concreto para galeria tubular Ø 1,0 m esconsa a 45°</v>
          </cell>
          <cell r="D4422" t="str">
            <v>un</v>
          </cell>
          <cell r="E4422">
            <v>4640.96</v>
          </cell>
          <cell r="F4422">
            <v>1340.66</v>
          </cell>
          <cell r="G4422">
            <v>5981.62</v>
          </cell>
          <cell r="H4422" t="str">
            <v>PINI</v>
          </cell>
        </row>
        <row r="4423">
          <cell r="B4423" t="str">
            <v>30.105.000641.SER</v>
          </cell>
          <cell r="C4423" t="str">
            <v>Boca em concreto para galeria tubular Ø 1,0 m normal</v>
          </cell>
          <cell r="D4423" t="str">
            <v>un</v>
          </cell>
          <cell r="E4423">
            <v>3152.92</v>
          </cell>
          <cell r="F4423">
            <v>929.78</v>
          </cell>
          <cell r="G4423">
            <v>4082.69</v>
          </cell>
          <cell r="H4423" t="str">
            <v>PINI</v>
          </cell>
        </row>
        <row r="4424">
          <cell r="B4424" t="str">
            <v>30.105.000643.SER</v>
          </cell>
          <cell r="C4424" t="str">
            <v>Boca em concreto para galeria tubular Ø 1,2 m esconsa a 15°</v>
          </cell>
          <cell r="D4424" t="str">
            <v>un</v>
          </cell>
          <cell r="E4424">
            <v>4999.1499999999996</v>
          </cell>
          <cell r="F4424">
            <v>1359.32</v>
          </cell>
          <cell r="G4424">
            <v>6358.47</v>
          </cell>
          <cell r="H4424" t="str">
            <v>PINI</v>
          </cell>
        </row>
        <row r="4425">
          <cell r="B4425" t="str">
            <v>30.105.000645.SER</v>
          </cell>
          <cell r="C4425" t="str">
            <v>Boca em concreto para galeria tubular Ø 1,2 m esconsa a 30°</v>
          </cell>
          <cell r="D4425" t="str">
            <v>un</v>
          </cell>
          <cell r="E4425">
            <v>5606.81</v>
          </cell>
          <cell r="F4425">
            <v>1515.42</v>
          </cell>
          <cell r="G4425">
            <v>7122.23</v>
          </cell>
          <cell r="H4425" t="str">
            <v>PINI</v>
          </cell>
        </row>
        <row r="4426">
          <cell r="B4426" t="str">
            <v>30.105.000647.SER</v>
          </cell>
          <cell r="C4426" t="str">
            <v>Boca em concreto para galeria tubular Ø 1,2 m esconsa a 45°</v>
          </cell>
          <cell r="D4426" t="str">
            <v>un</v>
          </cell>
          <cell r="E4426">
            <v>7037.74</v>
          </cell>
          <cell r="F4426">
            <v>1874.46</v>
          </cell>
          <cell r="G4426">
            <v>8912.2000000000007</v>
          </cell>
          <cell r="H4426" t="str">
            <v>PINI</v>
          </cell>
        </row>
        <row r="4427">
          <cell r="B4427" t="str">
            <v>30.105.000649.SER</v>
          </cell>
          <cell r="C4427" t="str">
            <v>Boca em concreto para galeria tubular Ø 1,2 m normal</v>
          </cell>
          <cell r="D4427" t="str">
            <v>un</v>
          </cell>
          <cell r="E4427">
            <v>4737.0600000000004</v>
          </cell>
          <cell r="F4427">
            <v>1293.54</v>
          </cell>
          <cell r="G4427">
            <v>6030.59</v>
          </cell>
          <cell r="H4427" t="str">
            <v>PINI</v>
          </cell>
        </row>
        <row r="4428">
          <cell r="B4428" t="str">
            <v>30.105.000651.SER</v>
          </cell>
          <cell r="C4428" t="str">
            <v>Boca em concreto para galeria tubular Ø 1,5 m esconsa a 15°</v>
          </cell>
          <cell r="D4428" t="str">
            <v>un</v>
          </cell>
          <cell r="E4428">
            <v>9486.5499999999993</v>
          </cell>
          <cell r="F4428">
            <v>2331.8000000000002</v>
          </cell>
          <cell r="G4428">
            <v>11818.35</v>
          </cell>
          <cell r="H4428" t="str">
            <v>PINI</v>
          </cell>
        </row>
        <row r="4429">
          <cell r="B4429" t="str">
            <v>30.105.000653.SER</v>
          </cell>
          <cell r="C4429" t="str">
            <v>Boca em concreto para galeria tubular Ø 1,5 m esconsa a 30°</v>
          </cell>
          <cell r="D4429" t="str">
            <v>un</v>
          </cell>
          <cell r="E4429">
            <v>10660.19</v>
          </cell>
          <cell r="F4429">
            <v>2605.1</v>
          </cell>
          <cell r="G4429">
            <v>13265.28</v>
          </cell>
          <cell r="H4429" t="str">
            <v>PINI</v>
          </cell>
        </row>
        <row r="4430">
          <cell r="B4430" t="str">
            <v>30.105.000655.SER</v>
          </cell>
          <cell r="C4430" t="str">
            <v>Boca em concreto para galeria tubular Ø 1,5 m esconsa a 45°</v>
          </cell>
          <cell r="D4430" t="str">
            <v>un</v>
          </cell>
          <cell r="E4430">
            <v>13454.62</v>
          </cell>
          <cell r="F4430">
            <v>3242.07</v>
          </cell>
          <cell r="G4430">
            <v>16696.689999999999</v>
          </cell>
          <cell r="H4430" t="str">
            <v>PINI</v>
          </cell>
        </row>
        <row r="4431">
          <cell r="B4431" t="str">
            <v>30.105.000657.SER</v>
          </cell>
          <cell r="C4431" t="str">
            <v>Boca em concreto para galeria tubular Ø 1,5 m normal</v>
          </cell>
          <cell r="D4431" t="str">
            <v>un</v>
          </cell>
          <cell r="E4431">
            <v>8980.41</v>
          </cell>
          <cell r="F4431">
            <v>2214.96</v>
          </cell>
          <cell r="G4431">
            <v>11195.36</v>
          </cell>
          <cell r="H4431" t="str">
            <v>PINI</v>
          </cell>
        </row>
        <row r="4432">
          <cell r="B4432" t="str">
            <v>30.105.000711.SER</v>
          </cell>
          <cell r="C4432" t="str">
            <v>Boca em concreto para galeria tubular dupla Ø 0,8 m esconsa a 15°</v>
          </cell>
          <cell r="D4432" t="str">
            <v>un</v>
          </cell>
          <cell r="E4432">
            <v>2910.45</v>
          </cell>
          <cell r="F4432">
            <v>906.22</v>
          </cell>
          <cell r="G4432">
            <v>3816.67</v>
          </cell>
          <cell r="H4432" t="str">
            <v>PINI</v>
          </cell>
        </row>
        <row r="4433">
          <cell r="B4433" t="str">
            <v>30.105.000713.SER</v>
          </cell>
          <cell r="C4433" t="str">
            <v>Boca em concreto para galeria tubular dupla Ø 0,8 m esconsa a 30°</v>
          </cell>
          <cell r="D4433" t="str">
            <v>un</v>
          </cell>
          <cell r="E4433">
            <v>3259.87</v>
          </cell>
          <cell r="F4433">
            <v>1015.04</v>
          </cell>
          <cell r="G4433">
            <v>4274.91</v>
          </cell>
          <cell r="H4433" t="str">
            <v>PINI</v>
          </cell>
        </row>
        <row r="4434">
          <cell r="B4434" t="str">
            <v>30.105.000715.SER</v>
          </cell>
          <cell r="C4434" t="str">
            <v>Boca em concreto para galeria tubular dupla Ø 0,8 m esconsa a 45°</v>
          </cell>
          <cell r="D4434" t="str">
            <v>un</v>
          </cell>
          <cell r="E4434">
            <v>4070.79</v>
          </cell>
          <cell r="F4434">
            <v>1268.77</v>
          </cell>
          <cell r="G4434">
            <v>5339.56</v>
          </cell>
          <cell r="H4434" t="str">
            <v>PINI</v>
          </cell>
        </row>
        <row r="4435">
          <cell r="B4435" t="str">
            <v>30.105.000717.SER</v>
          </cell>
          <cell r="C4435" t="str">
            <v>Boca em concreto para galeria tubular dupla Ø 0,8 m normal</v>
          </cell>
          <cell r="D4435" t="str">
            <v>un</v>
          </cell>
          <cell r="E4435">
            <v>2772.02</v>
          </cell>
          <cell r="F4435">
            <v>863.08</v>
          </cell>
          <cell r="G4435">
            <v>3635.1</v>
          </cell>
          <cell r="H4435" t="str">
            <v>PINI</v>
          </cell>
        </row>
        <row r="4436">
          <cell r="B4436" t="str">
            <v>30.105.000719.SER</v>
          </cell>
          <cell r="C4436" t="str">
            <v>Boca em concreto para galeria tubular dupla Ø 1,0 m esconsa a 15°</v>
          </cell>
          <cell r="D4436" t="str">
            <v>un</v>
          </cell>
          <cell r="E4436">
            <v>4689.2299999999996</v>
          </cell>
          <cell r="F4436">
            <v>1337.24</v>
          </cell>
          <cell r="G4436">
            <v>6026.46</v>
          </cell>
          <cell r="H4436" t="str">
            <v>PINI</v>
          </cell>
        </row>
        <row r="4437">
          <cell r="B4437" t="str">
            <v>30.105.000721.SER</v>
          </cell>
          <cell r="C4437" t="str">
            <v>Boca em concreto para galeria tubular dupla Ø 1,0 m esconsa a 30°</v>
          </cell>
          <cell r="D4437" t="str">
            <v>un</v>
          </cell>
          <cell r="E4437">
            <v>5241.8100000000004</v>
          </cell>
          <cell r="F4437">
            <v>1489.79</v>
          </cell>
          <cell r="G4437">
            <v>6731.6</v>
          </cell>
          <cell r="H4437" t="str">
            <v>PINI</v>
          </cell>
        </row>
        <row r="4438">
          <cell r="B4438" t="str">
            <v>30.105.000723.SER</v>
          </cell>
          <cell r="C4438" t="str">
            <v>Boca em concreto para galeria tubular dupla Ø 1,0 m esconsa a 45°</v>
          </cell>
          <cell r="D4438" t="str">
            <v>un</v>
          </cell>
          <cell r="E4438">
            <v>6521.31</v>
          </cell>
          <cell r="F4438">
            <v>1836.6</v>
          </cell>
          <cell r="G4438">
            <v>8357.91</v>
          </cell>
          <cell r="H4438" t="str">
            <v>PINI</v>
          </cell>
        </row>
        <row r="4439">
          <cell r="B4439" t="str">
            <v>30.105.000725.SER</v>
          </cell>
          <cell r="C4439" t="str">
            <v>Boca em concreto para galeria tubular dupla Ø 1,0 m normal</v>
          </cell>
          <cell r="D4439" t="str">
            <v>un</v>
          </cell>
          <cell r="E4439">
            <v>4477.97</v>
          </cell>
          <cell r="F4439">
            <v>1279.48</v>
          </cell>
          <cell r="G4439">
            <v>5757.45</v>
          </cell>
          <cell r="H4439" t="str">
            <v>PINI</v>
          </cell>
        </row>
        <row r="4440">
          <cell r="B4440" t="str">
            <v>30.105.000727.SER</v>
          </cell>
          <cell r="C4440" t="str">
            <v>Boca em concreto para galeria tubular dupla Ø 1,2 m esconsa a 15°</v>
          </cell>
          <cell r="D4440" t="str">
            <v>un</v>
          </cell>
          <cell r="E4440">
            <v>7080.33</v>
          </cell>
          <cell r="F4440">
            <v>1868.94</v>
          </cell>
          <cell r="G4440">
            <v>8949.27</v>
          </cell>
          <cell r="H4440" t="str">
            <v>PINI</v>
          </cell>
        </row>
        <row r="4441">
          <cell r="B4441" t="str">
            <v>30.105.000729.SER</v>
          </cell>
          <cell r="C4441" t="str">
            <v>Boca em concreto para galeria tubular dupla Ø 1,2 m esconsa a 30°</v>
          </cell>
          <cell r="D4441" t="str">
            <v>un</v>
          </cell>
          <cell r="E4441">
            <v>7920.8</v>
          </cell>
          <cell r="F4441">
            <v>2081.58</v>
          </cell>
          <cell r="G4441">
            <v>10002.379999999999</v>
          </cell>
          <cell r="H4441" t="str">
            <v>PINI</v>
          </cell>
        </row>
        <row r="4442">
          <cell r="B4442" t="str">
            <v>30.105.000731.SER</v>
          </cell>
          <cell r="C4442" t="str">
            <v>Boca em concreto para galeria tubular dupla Ø 1,2 m esconsa a 45°</v>
          </cell>
          <cell r="D4442" t="str">
            <v>un</v>
          </cell>
          <cell r="E4442">
            <v>9872.23</v>
          </cell>
          <cell r="F4442">
            <v>2568.1</v>
          </cell>
          <cell r="G4442">
            <v>12440.33</v>
          </cell>
          <cell r="H4442" t="str">
            <v>PINI</v>
          </cell>
        </row>
        <row r="4443">
          <cell r="B4443" t="str">
            <v>30.105.000733.SER</v>
          </cell>
          <cell r="C4443" t="str">
            <v>Boca em concreto para galeria tubular dupla Ø 1,2 m normal</v>
          </cell>
          <cell r="D4443" t="str">
            <v>un</v>
          </cell>
          <cell r="E4443">
            <v>6744.14</v>
          </cell>
          <cell r="F4443">
            <v>1785.03</v>
          </cell>
          <cell r="G4443">
            <v>8529.17</v>
          </cell>
          <cell r="H4443" t="str">
            <v>PINI</v>
          </cell>
        </row>
        <row r="4444">
          <cell r="B4444" t="str">
            <v>30.105.000735.SER</v>
          </cell>
          <cell r="C4444" t="str">
            <v>Boca em concreto para galeria tubular dupla Ø 1,5 m esconsa a 15°</v>
          </cell>
          <cell r="D4444" t="str">
            <v>un</v>
          </cell>
          <cell r="E4444">
            <v>13110.24</v>
          </cell>
          <cell r="F4444">
            <v>3114.75</v>
          </cell>
          <cell r="G4444">
            <v>16224.99</v>
          </cell>
          <cell r="H4444" t="str">
            <v>PINI</v>
          </cell>
        </row>
        <row r="4445">
          <cell r="B4445" t="str">
            <v>30.105.000737.SER</v>
          </cell>
          <cell r="C4445" t="str">
            <v>Boca em concreto para galeria tubular dupla Ø 1,5 m esconsa a 30°</v>
          </cell>
          <cell r="D4445" t="str">
            <v>un</v>
          </cell>
          <cell r="E4445">
            <v>14711.71</v>
          </cell>
          <cell r="F4445">
            <v>3480.49</v>
          </cell>
          <cell r="G4445">
            <v>18192.2</v>
          </cell>
          <cell r="H4445" t="str">
            <v>PINI</v>
          </cell>
        </row>
        <row r="4446">
          <cell r="B4446" t="str">
            <v>30.105.000739.SER</v>
          </cell>
          <cell r="C4446" t="str">
            <v>Boca em concreto para galeria tubular dupla Ø 1,5 m esconsa a 45°</v>
          </cell>
          <cell r="D4446" t="str">
            <v>un</v>
          </cell>
          <cell r="E4446">
            <v>18404.59</v>
          </cell>
          <cell r="F4446">
            <v>4311.8900000000003</v>
          </cell>
          <cell r="G4446">
            <v>22716.48</v>
          </cell>
          <cell r="H4446" t="str">
            <v>PINI</v>
          </cell>
        </row>
        <row r="4447">
          <cell r="B4447" t="str">
            <v>30.105.000741.SER</v>
          </cell>
          <cell r="C4447" t="str">
            <v>Boca em concreto para galeria tubular dupla Ø 1,5 m normal</v>
          </cell>
          <cell r="D4447" t="str">
            <v>un</v>
          </cell>
          <cell r="E4447">
            <v>12445.33</v>
          </cell>
          <cell r="F4447">
            <v>2931.58</v>
          </cell>
          <cell r="G4447">
            <v>15376.91</v>
          </cell>
          <cell r="H4447" t="str">
            <v>PINI</v>
          </cell>
        </row>
        <row r="4448">
          <cell r="B4448" t="str">
            <v>30.105.000811.SER</v>
          </cell>
          <cell r="C4448" t="str">
            <v>Boca em concreto para galeria tubular tripla Ø 0,8 m esconsa a 15°</v>
          </cell>
          <cell r="D4448" t="str">
            <v>un</v>
          </cell>
          <cell r="E4448">
            <v>4320.37</v>
          </cell>
          <cell r="F4448">
            <v>1212.6099999999999</v>
          </cell>
          <cell r="G4448">
            <v>5532.98</v>
          </cell>
          <cell r="H4448" t="str">
            <v>PINI</v>
          </cell>
        </row>
        <row r="4449">
          <cell r="B4449" t="str">
            <v>30.105.000813.SER</v>
          </cell>
          <cell r="C4449" t="str">
            <v>Boca em concreto para galeria tubular tripla Ø 0,8 m esconsa a 30°</v>
          </cell>
          <cell r="D4449" t="str">
            <v>un</v>
          </cell>
          <cell r="E4449">
            <v>4839.74</v>
          </cell>
          <cell r="F4449">
            <v>1352.78</v>
          </cell>
          <cell r="G4449">
            <v>6192.52</v>
          </cell>
          <cell r="H4449" t="str">
            <v>PINI</v>
          </cell>
        </row>
        <row r="4450">
          <cell r="B4450" t="str">
            <v>30.105.000815.SER</v>
          </cell>
          <cell r="C4450" t="str">
            <v>Boca em concreto para galeria tubular tripla Ø 0,8 m esconsa a 45°</v>
          </cell>
          <cell r="D4450" t="str">
            <v>un</v>
          </cell>
          <cell r="E4450">
            <v>6002.55</v>
          </cell>
          <cell r="F4450">
            <v>1666.34</v>
          </cell>
          <cell r="G4450">
            <v>7668.89</v>
          </cell>
          <cell r="H4450" t="str">
            <v>PINI</v>
          </cell>
        </row>
        <row r="4451">
          <cell r="B4451" t="str">
            <v>30.105.000817.SER</v>
          </cell>
          <cell r="C4451" t="str">
            <v>Boca em concreto para galeria tubular tripla Ø 0,8 m normal</v>
          </cell>
          <cell r="D4451" t="str">
            <v>un</v>
          </cell>
          <cell r="E4451">
            <v>4146.42</v>
          </cell>
          <cell r="F4451">
            <v>1163.8800000000001</v>
          </cell>
          <cell r="G4451">
            <v>5310.3</v>
          </cell>
          <cell r="H4451" t="str">
            <v>PINI</v>
          </cell>
        </row>
        <row r="4452">
          <cell r="B4452" t="str">
            <v>30.105.000819.SER</v>
          </cell>
          <cell r="C4452" t="str">
            <v>Boca em concreto para galeria tubular tripla Ø 1,0 m esconsa a 15°</v>
          </cell>
          <cell r="D4452" t="str">
            <v>un</v>
          </cell>
          <cell r="E4452">
            <v>6066.52</v>
          </cell>
          <cell r="F4452">
            <v>1700.46</v>
          </cell>
          <cell r="G4452">
            <v>7766.98</v>
          </cell>
          <cell r="H4452" t="str">
            <v>PINI</v>
          </cell>
        </row>
        <row r="4453">
          <cell r="B4453" t="str">
            <v>30.105.000821.SER</v>
          </cell>
          <cell r="C4453" t="str">
            <v>Boca em concreto para galeria tubular tripla Ø 1,0 m esconsa a 30°</v>
          </cell>
          <cell r="D4453" t="str">
            <v>un</v>
          </cell>
          <cell r="E4453">
            <v>6780.02</v>
          </cell>
          <cell r="F4453">
            <v>1894.97</v>
          </cell>
          <cell r="G4453">
            <v>8674.98</v>
          </cell>
          <cell r="H4453" t="str">
            <v>PINI</v>
          </cell>
        </row>
        <row r="4454">
          <cell r="B4454" t="str">
            <v>30.105.000823.SER</v>
          </cell>
          <cell r="C4454" t="str">
            <v>Boca em concreto para galeria tubular tripla Ø 1,0 m esconsa a 45°</v>
          </cell>
          <cell r="D4454" t="str">
            <v>un</v>
          </cell>
          <cell r="E4454">
            <v>8408.25</v>
          </cell>
          <cell r="F4454">
            <v>2333.84</v>
          </cell>
          <cell r="G4454">
            <v>10742.09</v>
          </cell>
          <cell r="H4454" t="str">
            <v>PINI</v>
          </cell>
        </row>
        <row r="4455">
          <cell r="B4455" t="str">
            <v>30.105.000825.SER</v>
          </cell>
          <cell r="C4455" t="str">
            <v>Boca em concreto para galeria tubular tripla Ø 1,0 m normal</v>
          </cell>
          <cell r="D4455" t="str">
            <v>un</v>
          </cell>
          <cell r="E4455">
            <v>5809.53</v>
          </cell>
          <cell r="F4455">
            <v>1630.51</v>
          </cell>
          <cell r="G4455">
            <v>7440.05</v>
          </cell>
          <cell r="H4455" t="str">
            <v>PINI</v>
          </cell>
        </row>
        <row r="4456">
          <cell r="B4456" t="str">
            <v>30.105.000827.SER</v>
          </cell>
          <cell r="C4456" t="str">
            <v>Boca em concreto para galeria tubular tripla Ø 1,2 m esconsa a 15°</v>
          </cell>
          <cell r="D4456" t="str">
            <v>un</v>
          </cell>
          <cell r="E4456">
            <v>9159.56</v>
          </cell>
          <cell r="F4456">
            <v>2378.17</v>
          </cell>
          <cell r="G4456">
            <v>11537.73</v>
          </cell>
          <cell r="H4456" t="str">
            <v>PINI</v>
          </cell>
        </row>
        <row r="4457">
          <cell r="B4457" t="str">
            <v>30.105.000829.SER</v>
          </cell>
          <cell r="C4457" t="str">
            <v>Boca em concreto para galeria tubular tripla Ø 1,2 m esconsa a 30°</v>
          </cell>
          <cell r="D4457" t="str">
            <v>un</v>
          </cell>
          <cell r="E4457">
            <v>10237.120000000001</v>
          </cell>
          <cell r="F4457">
            <v>2648.87</v>
          </cell>
          <cell r="G4457">
            <v>12885.99</v>
          </cell>
          <cell r="H4457" t="str">
            <v>PINI</v>
          </cell>
        </row>
        <row r="4458">
          <cell r="B4458" t="str">
            <v>30.105.000831.SER</v>
          </cell>
          <cell r="C4458" t="str">
            <v>Boca em concreto para galeria tubular tripla Ø 1,2 m esconsa a 45°</v>
          </cell>
          <cell r="D4458" t="str">
            <v>un</v>
          </cell>
          <cell r="E4458">
            <v>12712.12</v>
          </cell>
          <cell r="F4458">
            <v>3263.06</v>
          </cell>
          <cell r="G4458">
            <v>15975.18</v>
          </cell>
          <cell r="H4458" t="str">
            <v>PINI</v>
          </cell>
        </row>
        <row r="4459">
          <cell r="B4459" t="str">
            <v>30.105.000833.SER</v>
          </cell>
          <cell r="C4459" t="str">
            <v>Boca em concreto para galeria tubular tripla Ø 1,2 m normal</v>
          </cell>
          <cell r="D4459" t="str">
            <v>un</v>
          </cell>
          <cell r="E4459">
            <v>8750.89</v>
          </cell>
          <cell r="F4459">
            <v>2276.12</v>
          </cell>
          <cell r="G4459">
            <v>11027.01</v>
          </cell>
          <cell r="H4459" t="str">
            <v>PINI</v>
          </cell>
        </row>
        <row r="4460">
          <cell r="B4460" t="str">
            <v>30.105.000835.SER</v>
          </cell>
          <cell r="C4460" t="str">
            <v>Boca em concreto para galeria tubular tripla Ø 1,5 m esconsa a 15°</v>
          </cell>
          <cell r="D4460" t="str">
            <v>un</v>
          </cell>
          <cell r="E4460">
            <v>16781.23</v>
          </cell>
          <cell r="F4460">
            <v>3915.07</v>
          </cell>
          <cell r="G4460">
            <v>20696.29</v>
          </cell>
          <cell r="H4460" t="str">
            <v>PINI</v>
          </cell>
        </row>
        <row r="4461">
          <cell r="B4461" t="str">
            <v>30.105.000837.SER</v>
          </cell>
          <cell r="C4461" t="str">
            <v>Boca em concreto para galeria tubular tripla Ø 1,5 m esconsa a 30°</v>
          </cell>
          <cell r="D4461" t="str">
            <v>un</v>
          </cell>
          <cell r="E4461">
            <v>18791.66</v>
          </cell>
          <cell r="F4461">
            <v>4369.8100000000004</v>
          </cell>
          <cell r="G4461">
            <v>23161.47</v>
          </cell>
          <cell r="H4461" t="str">
            <v>PINI</v>
          </cell>
        </row>
        <row r="4462">
          <cell r="B4462" t="str">
            <v>30.105.000839.SER</v>
          </cell>
          <cell r="C4462" t="str">
            <v>Boca em concreto para galeria tubular tripla Ø 1,5 m esconsa a 45°</v>
          </cell>
          <cell r="D4462" t="str">
            <v>un</v>
          </cell>
          <cell r="E4462">
            <v>23420</v>
          </cell>
          <cell r="F4462">
            <v>5405.05</v>
          </cell>
          <cell r="G4462">
            <v>28825.05</v>
          </cell>
          <cell r="H4462" t="str">
            <v>PINI</v>
          </cell>
        </row>
        <row r="4463">
          <cell r="B4463" t="str">
            <v>30.105.000841.SER</v>
          </cell>
          <cell r="C4463" t="str">
            <v>Boca em concreto para galeria tubular tripla Ø 1,5 m normal</v>
          </cell>
          <cell r="D4463" t="str">
            <v>un</v>
          </cell>
          <cell r="E4463">
            <v>16025.04</v>
          </cell>
          <cell r="F4463">
            <v>3744.05</v>
          </cell>
          <cell r="G4463">
            <v>19769.09</v>
          </cell>
          <cell r="H4463" t="str">
            <v>PINI</v>
          </cell>
        </row>
        <row r="4464">
          <cell r="B4464" t="str">
            <v>30.105.000911.SER</v>
          </cell>
          <cell r="C4464" t="str">
            <v>Dissipador de energia para saída de galeria tubular simples Ø 0,4 m boca normal</v>
          </cell>
          <cell r="D4464" t="str">
            <v>un</v>
          </cell>
          <cell r="E4464">
            <v>776.06</v>
          </cell>
          <cell r="F4464">
            <v>339.06</v>
          </cell>
          <cell r="G4464">
            <v>1115.1300000000001</v>
          </cell>
          <cell r="H4464" t="str">
            <v>PINI</v>
          </cell>
        </row>
        <row r="4465">
          <cell r="B4465" t="str">
            <v>30.105.000913.SER</v>
          </cell>
          <cell r="C4465" t="str">
            <v>Dissipador de energia para saída de galeria tubular simples Ø 0,6 m boca normal</v>
          </cell>
          <cell r="D4465" t="str">
            <v>un</v>
          </cell>
          <cell r="E4465">
            <v>1070.83</v>
          </cell>
          <cell r="F4465">
            <v>451.95</v>
          </cell>
          <cell r="G4465">
            <v>1522.78</v>
          </cell>
          <cell r="H4465" t="str">
            <v>PINI</v>
          </cell>
        </row>
        <row r="4466">
          <cell r="B4466" t="str">
            <v>30.105.000915.SER</v>
          </cell>
          <cell r="C4466" t="str">
            <v>Dissipador de energia para saída de galeria tubular simples Ø 0,8 m boca normal</v>
          </cell>
          <cell r="D4466" t="str">
            <v>un</v>
          </cell>
          <cell r="E4466">
            <v>1530.29</v>
          </cell>
          <cell r="F4466">
            <v>627.48</v>
          </cell>
          <cell r="G4466">
            <v>2157.77</v>
          </cell>
          <cell r="H4466" t="str">
            <v>PINI</v>
          </cell>
        </row>
        <row r="4467">
          <cell r="B4467" t="str">
            <v>30.105.000917.SER</v>
          </cell>
          <cell r="C4467" t="str">
            <v>Dissipador de energia para saída de galeria tubular simples Ø 1,0 m boca normal</v>
          </cell>
          <cell r="D4467" t="str">
            <v>un</v>
          </cell>
          <cell r="E4467">
            <v>2058.13</v>
          </cell>
          <cell r="F4467">
            <v>823.55</v>
          </cell>
          <cell r="G4467">
            <v>2881.68</v>
          </cell>
          <cell r="H4467" t="str">
            <v>PINI</v>
          </cell>
        </row>
        <row r="4468">
          <cell r="B4468" t="str">
            <v>30.105.000919.SER</v>
          </cell>
          <cell r="C4468" t="str">
            <v>Dissipador de energia para saída de galeria tubular simples Ø 1,2 m boca normal</v>
          </cell>
          <cell r="D4468" t="str">
            <v>un</v>
          </cell>
          <cell r="E4468">
            <v>2654.29</v>
          </cell>
          <cell r="F4468">
            <v>1040.17</v>
          </cell>
          <cell r="G4468">
            <v>3694.46</v>
          </cell>
          <cell r="H4468" t="str">
            <v>PINI</v>
          </cell>
        </row>
        <row r="4469">
          <cell r="B4469" t="str">
            <v>30.105.000921.SER</v>
          </cell>
          <cell r="C4469" t="str">
            <v>Dissipador de energia para saída de galeria tubular simples Ø 1,5 m boca normal</v>
          </cell>
          <cell r="D4469" t="str">
            <v>un</v>
          </cell>
          <cell r="E4469">
            <v>3406.64</v>
          </cell>
          <cell r="F4469">
            <v>1305.19</v>
          </cell>
          <cell r="G4469">
            <v>4711.83</v>
          </cell>
          <cell r="H4469" t="str">
            <v>PINI</v>
          </cell>
        </row>
        <row r="4470">
          <cell r="B4470" t="str">
            <v>30.105.000923.SER</v>
          </cell>
          <cell r="C4470" t="str">
            <v>Dissipador de energia para saída de galeria tubular simples Ø 0,4 m boca a 15°</v>
          </cell>
          <cell r="D4470" t="str">
            <v>un</v>
          </cell>
          <cell r="E4470">
            <v>787.75</v>
          </cell>
          <cell r="F4470">
            <v>343.1</v>
          </cell>
          <cell r="G4470">
            <v>1130.8399999999999</v>
          </cell>
          <cell r="H4470" t="str">
            <v>PINI</v>
          </cell>
        </row>
        <row r="4471">
          <cell r="B4471" t="str">
            <v>30.105.000925.SER</v>
          </cell>
          <cell r="C4471" t="str">
            <v>Dissipador de energia para saída de galeria tubular simples Ø 0,6 m boca a 15°</v>
          </cell>
          <cell r="D4471" t="str">
            <v>un</v>
          </cell>
          <cell r="E4471">
            <v>1092.8399999999999</v>
          </cell>
          <cell r="F4471">
            <v>459.49</v>
          </cell>
          <cell r="G4471">
            <v>1552.33</v>
          </cell>
          <cell r="H4471" t="str">
            <v>PINI</v>
          </cell>
        </row>
        <row r="4472">
          <cell r="B4472" t="str">
            <v>30.105.000927.SER</v>
          </cell>
          <cell r="C4472" t="str">
            <v>Dissipador de energia para saída de galeria tubular simples Ø 0,8 m boca a 15°</v>
          </cell>
          <cell r="D4472" t="str">
            <v>un</v>
          </cell>
          <cell r="E4472">
            <v>1563.55</v>
          </cell>
          <cell r="F4472">
            <v>638.58000000000004</v>
          </cell>
          <cell r="G4472">
            <v>2202.13</v>
          </cell>
          <cell r="H4472" t="str">
            <v>PINI</v>
          </cell>
        </row>
        <row r="4473">
          <cell r="B4473" t="str">
            <v>30.105.000929.SER</v>
          </cell>
          <cell r="C4473" t="str">
            <v>Dissipador de energia para saída de galeria tubular simples Ø 1,0 m boca a 15°</v>
          </cell>
          <cell r="D4473" t="str">
            <v>un</v>
          </cell>
          <cell r="E4473">
            <v>2104.85</v>
          </cell>
          <cell r="F4473">
            <v>838.9</v>
          </cell>
          <cell r="G4473">
            <v>2943.75</v>
          </cell>
          <cell r="H4473" t="str">
            <v>PINI</v>
          </cell>
        </row>
        <row r="4474">
          <cell r="B4474" t="str">
            <v>30.105.000931.SER</v>
          </cell>
          <cell r="C4474" t="str">
            <v>Dissipador de energia para saída de galeria tubular simples Ø 1,2 m boca a 15°</v>
          </cell>
          <cell r="D4474" t="str">
            <v>un</v>
          </cell>
          <cell r="E4474">
            <v>2716.82</v>
          </cell>
          <cell r="F4474">
            <v>1060.44</v>
          </cell>
          <cell r="G4474">
            <v>3777.26</v>
          </cell>
          <cell r="H4474" t="str">
            <v>PINI</v>
          </cell>
        </row>
        <row r="4475">
          <cell r="B4475" t="str">
            <v>30.105.000933.SER</v>
          </cell>
          <cell r="C4475" t="str">
            <v>Dissipador de energia para saída de galeria tubular simples Ø 1,5 m boca a 15°</v>
          </cell>
          <cell r="D4475" t="str">
            <v>un</v>
          </cell>
          <cell r="E4475">
            <v>3489.05</v>
          </cell>
          <cell r="F4475">
            <v>1331.99</v>
          </cell>
          <cell r="G4475">
            <v>4821.04</v>
          </cell>
          <cell r="H4475" t="str">
            <v>PINI</v>
          </cell>
        </row>
        <row r="4476">
          <cell r="B4476" t="str">
            <v>30.105.000935.SER</v>
          </cell>
          <cell r="C4476" t="str">
            <v>Dissipador de energia para saída de galeria tubular simples Ø 0,4 m boca a 30°</v>
          </cell>
          <cell r="D4476" t="str">
            <v>un</v>
          </cell>
          <cell r="E4476">
            <v>860.83</v>
          </cell>
          <cell r="F4476">
            <v>373.43</v>
          </cell>
          <cell r="G4476">
            <v>1234.26</v>
          </cell>
          <cell r="H4476" t="str">
            <v>PINI</v>
          </cell>
        </row>
        <row r="4477">
          <cell r="B4477" t="str">
            <v>30.105.000937.SER</v>
          </cell>
          <cell r="C4477" t="str">
            <v>Dissipador de energia para saída de galeria tubular simples Ø 0,6 m boca a 30°</v>
          </cell>
          <cell r="D4477" t="str">
            <v>un</v>
          </cell>
          <cell r="E4477">
            <v>1158.8800000000001</v>
          </cell>
          <cell r="F4477">
            <v>482.11</v>
          </cell>
          <cell r="G4477">
            <v>1640.99</v>
          </cell>
          <cell r="H4477" t="str">
            <v>PINI</v>
          </cell>
        </row>
        <row r="4478">
          <cell r="B4478" t="str">
            <v>30.105.000939.SER</v>
          </cell>
          <cell r="C4478" t="str">
            <v>Dissipador de energia para saída de galeria tubular simples Ø 0,8 m boca a 30°</v>
          </cell>
          <cell r="D4478" t="str">
            <v>un</v>
          </cell>
          <cell r="E4478">
            <v>1668.81</v>
          </cell>
          <cell r="F4478">
            <v>673.74</v>
          </cell>
          <cell r="G4478">
            <v>2342.54</v>
          </cell>
          <cell r="H4478" t="str">
            <v>PINI</v>
          </cell>
        </row>
        <row r="4479">
          <cell r="B4479" t="str">
            <v>30.105.000941.SER</v>
          </cell>
          <cell r="C4479" t="str">
            <v>Dissipador de energia para saída de galeria tubular simples Ø 1,0 m boca a 30°</v>
          </cell>
          <cell r="D4479" t="str">
            <v>un</v>
          </cell>
          <cell r="E4479">
            <v>2244.1999999999998</v>
          </cell>
          <cell r="F4479">
            <v>886.24</v>
          </cell>
          <cell r="G4479">
            <v>3130.45</v>
          </cell>
          <cell r="H4479" t="str">
            <v>PINI</v>
          </cell>
        </row>
        <row r="4480">
          <cell r="B4480" t="str">
            <v>30.105.000943.SER</v>
          </cell>
          <cell r="C4480" t="str">
            <v>Dissipador de energia para saída de galeria tubular simples Ø 1,2 m boca a 30°</v>
          </cell>
          <cell r="D4480" t="str">
            <v>un</v>
          </cell>
          <cell r="E4480">
            <v>2920.15</v>
          </cell>
          <cell r="F4480">
            <v>1126.3599999999999</v>
          </cell>
          <cell r="G4480">
            <v>4046.5</v>
          </cell>
          <cell r="H4480" t="str">
            <v>PINI</v>
          </cell>
        </row>
        <row r="4481">
          <cell r="B4481" t="str">
            <v>30.105.000945.SER</v>
          </cell>
          <cell r="C4481" t="str">
            <v>Dissipador de energia para saída de galeria tubular simples Ø 1,5 m boca a 30°</v>
          </cell>
          <cell r="D4481" t="str">
            <v>un</v>
          </cell>
          <cell r="E4481">
            <v>3766.78</v>
          </cell>
          <cell r="F4481">
            <v>1421.19</v>
          </cell>
          <cell r="G4481">
            <v>5187.97</v>
          </cell>
          <cell r="H4481" t="str">
            <v>PINI</v>
          </cell>
        </row>
        <row r="4482">
          <cell r="B4482" t="str">
            <v>30.105.000947.SER</v>
          </cell>
          <cell r="C4482" t="str">
            <v>Dissipador de energia para saída de galeria tubular simples Ø 0,4 m boca a 45°</v>
          </cell>
          <cell r="D4482" t="str">
            <v>un</v>
          </cell>
          <cell r="E4482">
            <v>887.07</v>
          </cell>
          <cell r="F4482">
            <v>372.92</v>
          </cell>
          <cell r="G4482">
            <v>1259.98</v>
          </cell>
          <cell r="H4482" t="str">
            <v>PINI</v>
          </cell>
        </row>
        <row r="4483">
          <cell r="B4483" t="str">
            <v>30.105.000949.SER</v>
          </cell>
          <cell r="C4483" t="str">
            <v>Dissipador de energia para saída de galeria tubular simples Ø 0,6 m boca a 45°</v>
          </cell>
          <cell r="D4483" t="str">
            <v>un</v>
          </cell>
          <cell r="E4483">
            <v>1308.49</v>
          </cell>
          <cell r="F4483">
            <v>533.38</v>
          </cell>
          <cell r="G4483">
            <v>1841.87</v>
          </cell>
          <cell r="H4483" t="str">
            <v>PINI</v>
          </cell>
        </row>
        <row r="4484">
          <cell r="B4484" t="str">
            <v>30.105.000951.SER</v>
          </cell>
          <cell r="C4484" t="str">
            <v>Dissipador de energia para saída de galeria tubular simples Ø 0,8 m boca a 45°</v>
          </cell>
          <cell r="D4484" t="str">
            <v>un</v>
          </cell>
          <cell r="E4484">
            <v>1895.92</v>
          </cell>
          <cell r="F4484">
            <v>749.59</v>
          </cell>
          <cell r="G4484">
            <v>2645.52</v>
          </cell>
          <cell r="H4484" t="str">
            <v>PINI</v>
          </cell>
        </row>
        <row r="4485">
          <cell r="B4485" t="str">
            <v>30.105.000953.SER</v>
          </cell>
          <cell r="C4485" t="str">
            <v>Dissipador de energia para saída de galeria tubular simples Ø 1,0 m boca a 45°</v>
          </cell>
          <cell r="D4485" t="str">
            <v>un</v>
          </cell>
          <cell r="E4485">
            <v>2585.8000000000002</v>
          </cell>
          <cell r="F4485">
            <v>996.77</v>
          </cell>
          <cell r="G4485">
            <v>3582.57</v>
          </cell>
          <cell r="H4485" t="str">
            <v>PINI</v>
          </cell>
        </row>
        <row r="4486">
          <cell r="B4486" t="str">
            <v>30.105.000955.SER</v>
          </cell>
          <cell r="C4486" t="str">
            <v>Dissipador de energia para saída de galeria tubular simples Ø 1,2 m boca a 45°</v>
          </cell>
          <cell r="D4486" t="str">
            <v>un</v>
          </cell>
          <cell r="E4486">
            <v>3365.27</v>
          </cell>
          <cell r="F4486">
            <v>1270.42</v>
          </cell>
          <cell r="G4486">
            <v>4635.6899999999996</v>
          </cell>
          <cell r="H4486" t="str">
            <v>PINI</v>
          </cell>
        </row>
        <row r="4487">
          <cell r="B4487" t="str">
            <v>30.105.000957.SER</v>
          </cell>
          <cell r="C4487" t="str">
            <v>Dissipador de energia para saída de galeria tubular simples Ø 1,5 m boca a 45°</v>
          </cell>
          <cell r="D4487" t="str">
            <v>un</v>
          </cell>
          <cell r="E4487">
            <v>4375.96</v>
          </cell>
          <cell r="F4487">
            <v>1616.85</v>
          </cell>
          <cell r="G4487">
            <v>5992.81</v>
          </cell>
          <cell r="H4487" t="str">
            <v>PINI</v>
          </cell>
        </row>
        <row r="4488">
          <cell r="B4488" t="str">
            <v>30.105.001011.SER</v>
          </cell>
          <cell r="C4488" t="str">
            <v>Galeria em concreto célula 1,5 x 1,5 m profundidade de até 1 m</v>
          </cell>
          <cell r="D4488" t="str">
            <v>m</v>
          </cell>
          <cell r="E4488">
            <v>2514.8000000000002</v>
          </cell>
          <cell r="F4488">
            <v>681.22</v>
          </cell>
          <cell r="G4488">
            <v>3196.02</v>
          </cell>
          <cell r="H4488" t="str">
            <v>PINI</v>
          </cell>
        </row>
        <row r="4489">
          <cell r="B4489" t="str">
            <v>30.105.001012.SER</v>
          </cell>
          <cell r="C4489" t="str">
            <v>Galeria em concreto célula 1,5 x 1,5 m profundidade de 1 a 2,5 m</v>
          </cell>
          <cell r="D4489" t="str">
            <v>m</v>
          </cell>
          <cell r="E4489">
            <v>2321.6</v>
          </cell>
          <cell r="F4489">
            <v>586.5</v>
          </cell>
          <cell r="G4489">
            <v>2908.1</v>
          </cell>
          <cell r="H4489" t="str">
            <v>PINI</v>
          </cell>
        </row>
        <row r="4490">
          <cell r="B4490" t="str">
            <v>30.105.001013.SER</v>
          </cell>
          <cell r="C4490" t="str">
            <v>Galeria em concreto célula 1,5 x 1,5 m profundidade de 2,5 a 5 m</v>
          </cell>
          <cell r="D4490" t="str">
            <v>m</v>
          </cell>
          <cell r="E4490">
            <v>2453.33</v>
          </cell>
          <cell r="F4490">
            <v>651.08000000000004</v>
          </cell>
          <cell r="G4490">
            <v>3104.41</v>
          </cell>
          <cell r="H4490" t="str">
            <v>PINI</v>
          </cell>
        </row>
        <row r="4491">
          <cell r="B4491" t="str">
            <v>30.105.001014.SER</v>
          </cell>
          <cell r="C4491" t="str">
            <v>Galeria em concreto célula 1,5 x 1,5 m profundidade de 5 a 7,5 m</v>
          </cell>
          <cell r="D4491" t="str">
            <v>m</v>
          </cell>
          <cell r="E4491">
            <v>2655.31</v>
          </cell>
          <cell r="F4491">
            <v>750.11</v>
          </cell>
          <cell r="G4491">
            <v>3405.42</v>
          </cell>
          <cell r="H4491" t="str">
            <v>PINI</v>
          </cell>
        </row>
        <row r="4492">
          <cell r="B4492" t="str">
            <v>30.105.001015.SER</v>
          </cell>
          <cell r="C4492" t="str">
            <v>Galeria em concreto célula 1,5 x 1,5 m profundidade de 7,5 a 10 m</v>
          </cell>
          <cell r="D4492" t="str">
            <v>m</v>
          </cell>
          <cell r="E4492">
            <v>3050.65</v>
          </cell>
          <cell r="F4492">
            <v>831.71</v>
          </cell>
          <cell r="G4492">
            <v>3882.36</v>
          </cell>
          <cell r="H4492" t="str">
            <v>PINI</v>
          </cell>
        </row>
        <row r="4493">
          <cell r="B4493" t="str">
            <v>30.105.001016.SER</v>
          </cell>
          <cell r="C4493" t="str">
            <v>Galeria em concreto célula 1,5 x 1,5 m profundidade de 10 a 12,5 m</v>
          </cell>
          <cell r="D4493" t="str">
            <v>m</v>
          </cell>
          <cell r="E4493">
            <v>3129.69</v>
          </cell>
          <cell r="F4493">
            <v>870.45</v>
          </cell>
          <cell r="G4493">
            <v>4000.15</v>
          </cell>
          <cell r="H4493" t="str">
            <v>PINI</v>
          </cell>
        </row>
        <row r="4494">
          <cell r="B4494" t="str">
            <v>30.105.001017.SER</v>
          </cell>
          <cell r="C4494" t="str">
            <v>Galeria em concreto célula 1,5 x 1,5 m profundidade de 12,5 a 15 m</v>
          </cell>
          <cell r="D4494" t="str">
            <v>m</v>
          </cell>
          <cell r="E4494">
            <v>3217.51</v>
          </cell>
          <cell r="F4494">
            <v>913.51</v>
          </cell>
          <cell r="G4494">
            <v>4131.0200000000004</v>
          </cell>
          <cell r="H4494" t="str">
            <v>PINI</v>
          </cell>
        </row>
        <row r="4495">
          <cell r="B4495" t="str">
            <v>30.105.001025.SER</v>
          </cell>
          <cell r="C4495" t="str">
            <v>Galeria em concreto célula 2 x 2 m profundidade de até 1 m</v>
          </cell>
          <cell r="D4495" t="str">
            <v>m</v>
          </cell>
          <cell r="E4495">
            <v>3406.4</v>
          </cell>
          <cell r="F4495">
            <v>945.23</v>
          </cell>
          <cell r="G4495">
            <v>4351.63</v>
          </cell>
          <cell r="H4495" t="str">
            <v>PINI</v>
          </cell>
        </row>
        <row r="4496">
          <cell r="B4496" t="str">
            <v>30.105.001026.SER</v>
          </cell>
          <cell r="C4496" t="str">
            <v>Galeria em concreto célula 2 x 2 m profundidade de 1 a 2,5 m</v>
          </cell>
          <cell r="D4496" t="str">
            <v>m</v>
          </cell>
          <cell r="E4496">
            <v>3160.51</v>
          </cell>
          <cell r="F4496">
            <v>824.68</v>
          </cell>
          <cell r="G4496">
            <v>3985.18</v>
          </cell>
          <cell r="H4496" t="str">
            <v>PINI</v>
          </cell>
        </row>
        <row r="4497">
          <cell r="B4497" t="str">
            <v>30.105.001027.SER</v>
          </cell>
          <cell r="C4497" t="str">
            <v>Galeria em concreto célula 2 x 2 m profundidade de 2,5 a 5 m</v>
          </cell>
          <cell r="D4497" t="str">
            <v>m</v>
          </cell>
          <cell r="E4497">
            <v>3652.72</v>
          </cell>
          <cell r="F4497">
            <v>926.58</v>
          </cell>
          <cell r="G4497">
            <v>4579.3</v>
          </cell>
          <cell r="H4497" t="str">
            <v>PINI</v>
          </cell>
        </row>
        <row r="4498">
          <cell r="B4498" t="str">
            <v>30.105.001028.SER</v>
          </cell>
          <cell r="C4498" t="str">
            <v>Galeria em concreto célula 2 x 2 m profundidade de 5 a 7,5 m</v>
          </cell>
          <cell r="D4498" t="str">
            <v>m</v>
          </cell>
          <cell r="E4498">
            <v>3966.16</v>
          </cell>
          <cell r="F4498">
            <v>1079.26</v>
          </cell>
          <cell r="G4498">
            <v>5045.42</v>
          </cell>
          <cell r="H4498" t="str">
            <v>PINI</v>
          </cell>
        </row>
        <row r="4499">
          <cell r="B4499" t="str">
            <v>30.105.001029.SER</v>
          </cell>
          <cell r="C4499" t="str">
            <v>Galeria em concreto célula 2 x 2 m profundidade de 7,5 a 10 m</v>
          </cell>
          <cell r="D4499" t="str">
            <v>m</v>
          </cell>
          <cell r="E4499">
            <v>4438.6400000000003</v>
          </cell>
          <cell r="F4499">
            <v>1176.06</v>
          </cell>
          <cell r="G4499">
            <v>5614.71</v>
          </cell>
          <cell r="H4499" t="str">
            <v>PINI</v>
          </cell>
        </row>
        <row r="4500">
          <cell r="B4500" t="str">
            <v>30.105.001030.SER</v>
          </cell>
          <cell r="C4500" t="str">
            <v>Galeria em concreto célula 2 x 2 m profundidade de 10 a 12,5 m</v>
          </cell>
          <cell r="D4500" t="str">
            <v>m</v>
          </cell>
          <cell r="E4500">
            <v>4684.54</v>
          </cell>
          <cell r="F4500">
            <v>1296.6199999999999</v>
          </cell>
          <cell r="G4500">
            <v>5981.16</v>
          </cell>
          <cell r="H4500" t="str">
            <v>PINI</v>
          </cell>
        </row>
        <row r="4501">
          <cell r="B4501" t="str">
            <v>30.105.001031.SER</v>
          </cell>
          <cell r="C4501" t="str">
            <v>Galeria em concreto célula 2 x 2 m profundidade de 12,5 a 15 m</v>
          </cell>
          <cell r="D4501" t="str">
            <v>m</v>
          </cell>
          <cell r="E4501">
            <v>4912.87</v>
          </cell>
          <cell r="F4501">
            <v>1408.56</v>
          </cell>
          <cell r="G4501">
            <v>6321.43</v>
          </cell>
          <cell r="H4501" t="str">
            <v>PINI</v>
          </cell>
        </row>
        <row r="4502">
          <cell r="B4502" t="str">
            <v>30.105.001040.SER</v>
          </cell>
          <cell r="C4502" t="str">
            <v>Galeria em concreto célula 2,5 x 2,5 m profundidade de até 1 m</v>
          </cell>
          <cell r="D4502" t="str">
            <v>m</v>
          </cell>
          <cell r="E4502">
            <v>4723.46</v>
          </cell>
          <cell r="F4502">
            <v>1247.73</v>
          </cell>
          <cell r="G4502">
            <v>5971.18</v>
          </cell>
          <cell r="H4502" t="str">
            <v>PINI</v>
          </cell>
        </row>
        <row r="4503">
          <cell r="B4503" t="str">
            <v>30.105.001041.SER</v>
          </cell>
          <cell r="C4503" t="str">
            <v>Galeria em concreto célula 2,5 x 2,5 m profundidade de 1 a 2,5 m</v>
          </cell>
          <cell r="D4503" t="str">
            <v>m</v>
          </cell>
          <cell r="E4503">
            <v>4530.25</v>
          </cell>
          <cell r="F4503">
            <v>1153.01</v>
          </cell>
          <cell r="G4503">
            <v>5683.26</v>
          </cell>
          <cell r="H4503" t="str">
            <v>PINI</v>
          </cell>
        </row>
        <row r="4504">
          <cell r="B4504" t="str">
            <v>30.105.001042.SER</v>
          </cell>
          <cell r="C4504" t="str">
            <v>Galeria em concreto célula 2,5 x 2,5 m profundidade de 2,5 a 5 m</v>
          </cell>
          <cell r="D4504" t="str">
            <v>m</v>
          </cell>
          <cell r="E4504">
            <v>4995.7</v>
          </cell>
          <cell r="F4504">
            <v>1381.19</v>
          </cell>
          <cell r="G4504">
            <v>6376.89</v>
          </cell>
          <cell r="H4504" t="str">
            <v>PINI</v>
          </cell>
        </row>
        <row r="4505">
          <cell r="B4505" t="str">
            <v>30.105.001043.SER</v>
          </cell>
          <cell r="C4505" t="str">
            <v>Galeria em concreto célula 2,5 x 2,5 m profundidade de 5 a 7,5 m</v>
          </cell>
          <cell r="D4505" t="str">
            <v>m</v>
          </cell>
          <cell r="E4505">
            <v>5576.05</v>
          </cell>
          <cell r="F4505">
            <v>1501.27</v>
          </cell>
          <cell r="G4505">
            <v>7077.32</v>
          </cell>
          <cell r="H4505" t="str">
            <v>PINI</v>
          </cell>
        </row>
        <row r="4506">
          <cell r="B4506" t="str">
            <v>30.105.001044.SER</v>
          </cell>
          <cell r="C4506" t="str">
            <v>Galeria em concreto célula 2,5 x 2,5 m profundidade de 7,5 a 10 m</v>
          </cell>
          <cell r="D4506" t="str">
            <v>m</v>
          </cell>
          <cell r="E4506">
            <v>5944.9</v>
          </cell>
          <cell r="F4506">
            <v>1682.09</v>
          </cell>
          <cell r="G4506">
            <v>7626.99</v>
          </cell>
          <cell r="H4506" t="str">
            <v>PINI</v>
          </cell>
        </row>
        <row r="4507">
          <cell r="B4507" t="str">
            <v>30.105.001045.SER</v>
          </cell>
          <cell r="C4507" t="str">
            <v>Galeria em concreto célula 2,5 x 2,5 m profundidade de 10 a 12,5 m</v>
          </cell>
          <cell r="D4507" t="str">
            <v>m</v>
          </cell>
          <cell r="E4507">
            <v>6589.75</v>
          </cell>
          <cell r="F4507">
            <v>1809.73</v>
          </cell>
          <cell r="G4507">
            <v>8399.48</v>
          </cell>
          <cell r="H4507" t="str">
            <v>PINI</v>
          </cell>
        </row>
        <row r="4508">
          <cell r="B4508" t="str">
            <v>30.105.001046.SER</v>
          </cell>
          <cell r="C4508" t="str">
            <v>Galeria em concreto célula 2,5 x 2,5 m profundidade de 12,5 a 15 m</v>
          </cell>
          <cell r="D4508" t="str">
            <v>m</v>
          </cell>
          <cell r="E4508">
            <v>7425.48</v>
          </cell>
          <cell r="F4508">
            <v>2041.64</v>
          </cell>
          <cell r="G4508">
            <v>9467.1299999999992</v>
          </cell>
          <cell r="H4508" t="str">
            <v>PINI</v>
          </cell>
        </row>
        <row r="4509">
          <cell r="B4509" t="str">
            <v>30.105.001055.SER</v>
          </cell>
          <cell r="C4509" t="str">
            <v>Galeria em concreto célula 3 x 3 m profundidade de até 1 m</v>
          </cell>
          <cell r="D4509" t="str">
            <v>m</v>
          </cell>
          <cell r="E4509">
            <v>6328.66</v>
          </cell>
          <cell r="F4509">
            <v>1635.7</v>
          </cell>
          <cell r="G4509">
            <v>7964.37</v>
          </cell>
          <cell r="H4509" t="str">
            <v>PINI</v>
          </cell>
        </row>
        <row r="4510">
          <cell r="B4510" t="str">
            <v>30.105.001056.SER</v>
          </cell>
          <cell r="C4510" t="str">
            <v>Galeria em concreto célula 3 x 3 m profundidade de 1 a 2,5 m</v>
          </cell>
          <cell r="D4510" t="str">
            <v>m</v>
          </cell>
          <cell r="E4510">
            <v>6073.98</v>
          </cell>
          <cell r="F4510">
            <v>1510.85</v>
          </cell>
          <cell r="G4510">
            <v>7584.83</v>
          </cell>
          <cell r="H4510" t="str">
            <v>PINI</v>
          </cell>
        </row>
        <row r="4511">
          <cell r="B4511" t="str">
            <v>30.105.001057.SER</v>
          </cell>
          <cell r="C4511" t="str">
            <v>Galeria em concreto célula 3 x 3 m profundidade de 2,5 a 5 m</v>
          </cell>
          <cell r="D4511" t="str">
            <v>m</v>
          </cell>
          <cell r="E4511">
            <v>7131.39</v>
          </cell>
          <cell r="F4511">
            <v>1811.34</v>
          </cell>
          <cell r="G4511">
            <v>8942.73</v>
          </cell>
          <cell r="H4511" t="str">
            <v>PINI</v>
          </cell>
        </row>
        <row r="4512">
          <cell r="B4512" t="str">
            <v>30.105.001058.SER</v>
          </cell>
          <cell r="C4512" t="str">
            <v>Galeria em concreto célula 3 x 3 m profundidade de 5 a 7,5 m</v>
          </cell>
          <cell r="D4512" t="str">
            <v>m</v>
          </cell>
          <cell r="E4512">
            <v>7658.31</v>
          </cell>
          <cell r="F4512">
            <v>2069.66</v>
          </cell>
          <cell r="G4512">
            <v>9727.98</v>
          </cell>
          <cell r="H4512" t="str">
            <v>PINI</v>
          </cell>
        </row>
        <row r="4513">
          <cell r="B4513" t="str">
            <v>30.105.001059.SER</v>
          </cell>
          <cell r="C4513" t="str">
            <v>Galeria em concreto célula 3 x 3 m profundidade de 7,5 a 10 m</v>
          </cell>
          <cell r="D4513" t="str">
            <v>m</v>
          </cell>
          <cell r="E4513">
            <v>8426.82</v>
          </cell>
          <cell r="F4513">
            <v>2244.56</v>
          </cell>
          <cell r="G4513">
            <v>10671.38</v>
          </cell>
          <cell r="H4513" t="str">
            <v>PINI</v>
          </cell>
        </row>
        <row r="4514">
          <cell r="B4514" t="str">
            <v>30.105.001060.SER</v>
          </cell>
          <cell r="C4514" t="str">
            <v>Galeria em concreto célula 3 x 3 m profundidade de 10 a 12,5 m</v>
          </cell>
          <cell r="D4514" t="str">
            <v>m</v>
          </cell>
          <cell r="E4514">
            <v>8938.31</v>
          </cell>
          <cell r="F4514">
            <v>2489.56</v>
          </cell>
          <cell r="G4514">
            <v>11427.88</v>
          </cell>
          <cell r="H4514" t="str">
            <v>PINI</v>
          </cell>
        </row>
        <row r="4515">
          <cell r="B4515" t="str">
            <v>30.105.001061.SER</v>
          </cell>
          <cell r="C4515" t="str">
            <v>Galeria em concreto célula 3 x 3 m profundidade de 12,5 a 15 m</v>
          </cell>
          <cell r="D4515" t="str">
            <v>m</v>
          </cell>
          <cell r="E4515">
            <v>9728.51</v>
          </cell>
          <cell r="F4515">
            <v>2662.13</v>
          </cell>
          <cell r="G4515">
            <v>12390.64</v>
          </cell>
          <cell r="H4515" t="str">
            <v>PINI</v>
          </cell>
        </row>
        <row r="4516">
          <cell r="B4516" t="str">
            <v>30.105.001070.SER</v>
          </cell>
          <cell r="C4516" t="str">
            <v>Galeria em concreto dupla célula 1,5 x 1,5 m profundidade de até 1 m</v>
          </cell>
          <cell r="D4516" t="str">
            <v>m</v>
          </cell>
          <cell r="E4516">
            <v>4150.21</v>
          </cell>
          <cell r="F4516">
            <v>1113.6500000000001</v>
          </cell>
          <cell r="G4516">
            <v>5263.86</v>
          </cell>
          <cell r="H4516" t="str">
            <v>PINI</v>
          </cell>
        </row>
        <row r="4517">
          <cell r="B4517" t="str">
            <v>30.105.001071.SER</v>
          </cell>
          <cell r="C4517" t="str">
            <v>Galeria em concreto dupla célula 1,5 x 1,5 m profundidade de 1 a 2,5 m</v>
          </cell>
          <cell r="D4517" t="str">
            <v>m</v>
          </cell>
          <cell r="E4517">
            <v>3798.93</v>
          </cell>
          <cell r="F4517">
            <v>941.43</v>
          </cell>
          <cell r="G4517">
            <v>4740.3599999999997</v>
          </cell>
          <cell r="H4517" t="str">
            <v>PINI</v>
          </cell>
        </row>
        <row r="4518">
          <cell r="B4518" t="str">
            <v>30.105.001072.SER</v>
          </cell>
          <cell r="C4518" t="str">
            <v>Galeria em concreto dupla célula 1,5 x 1,5 m profundidade de 2,5 a 5 m</v>
          </cell>
          <cell r="D4518" t="str">
            <v>m</v>
          </cell>
          <cell r="E4518">
            <v>3974.57</v>
          </cell>
          <cell r="F4518">
            <v>1027.54</v>
          </cell>
          <cell r="G4518">
            <v>5002.1099999999997</v>
          </cell>
          <cell r="H4518" t="str">
            <v>PINI</v>
          </cell>
        </row>
        <row r="4519">
          <cell r="B4519" t="str">
            <v>30.105.001073.SER</v>
          </cell>
          <cell r="C4519" t="str">
            <v>Galeria em concreto dupla célula 1,5 x 1,5 m profundidade de 5 a 7,5 m</v>
          </cell>
          <cell r="D4519" t="str">
            <v>m</v>
          </cell>
          <cell r="E4519">
            <v>4325.8500000000004</v>
          </cell>
          <cell r="F4519">
            <v>1199.76</v>
          </cell>
          <cell r="G4519">
            <v>5525.61</v>
          </cell>
          <cell r="H4519" t="str">
            <v>PINI</v>
          </cell>
        </row>
        <row r="4520">
          <cell r="B4520" t="str">
            <v>30.105.001074.SER</v>
          </cell>
          <cell r="C4520" t="str">
            <v>Galeria em concreto dupla célula 1,5 x 1,5 m profundidade de 7,5 a 10 m</v>
          </cell>
          <cell r="D4520" t="str">
            <v>m</v>
          </cell>
          <cell r="E4520">
            <v>4598.09</v>
          </cell>
          <cell r="F4520">
            <v>1333.23</v>
          </cell>
          <cell r="G4520">
            <v>5931.32</v>
          </cell>
          <cell r="H4520" t="str">
            <v>PINI</v>
          </cell>
        </row>
        <row r="4521">
          <cell r="B4521" t="str">
            <v>30.105.001075.SER</v>
          </cell>
          <cell r="C4521" t="str">
            <v>Galeria em concreto dupla célula 1,5 x 1,5 m profundidade de 10 a 12,5 m</v>
          </cell>
          <cell r="D4521" t="str">
            <v>m</v>
          </cell>
          <cell r="E4521">
            <v>5188.83</v>
          </cell>
          <cell r="F4521">
            <v>1426.72</v>
          </cell>
          <cell r="G4521">
            <v>6615.55</v>
          </cell>
          <cell r="H4521" t="str">
            <v>PINI</v>
          </cell>
        </row>
        <row r="4522">
          <cell r="B4522" t="str">
            <v>30.105.001076.SER</v>
          </cell>
          <cell r="C4522" t="str">
            <v>Galeria em concreto dupla célula 1,5 x 1,5 m profundidade de 12,5 a 15 m</v>
          </cell>
          <cell r="D4522" t="str">
            <v>m</v>
          </cell>
          <cell r="E4522">
            <v>5364.47</v>
          </cell>
          <cell r="F4522">
            <v>1512.83</v>
          </cell>
          <cell r="G4522">
            <v>6877.3</v>
          </cell>
          <cell r="H4522" t="str">
            <v>PINI</v>
          </cell>
        </row>
        <row r="4523">
          <cell r="B4523" t="str">
            <v>30.105.001080.SER</v>
          </cell>
          <cell r="C4523" t="str">
            <v>Galeria em concreto dupla célula 2 x 2 m profundidade de até 1 m</v>
          </cell>
          <cell r="D4523" t="str">
            <v>m</v>
          </cell>
          <cell r="E4523">
            <v>5786.75</v>
          </cell>
          <cell r="F4523">
            <v>1603.88</v>
          </cell>
          <cell r="G4523">
            <v>7390.63</v>
          </cell>
          <cell r="H4523" t="str">
            <v>PINI</v>
          </cell>
        </row>
        <row r="4524">
          <cell r="B4524" t="str">
            <v>30.105.001081.SER</v>
          </cell>
          <cell r="C4524" t="str">
            <v>Galeria em concreto dupla célula 2 x 2 m profundidade de 1 a 2,5 m</v>
          </cell>
          <cell r="D4524" t="str">
            <v>m</v>
          </cell>
          <cell r="E4524">
            <v>5532.08</v>
          </cell>
          <cell r="F4524">
            <v>1479.02</v>
          </cell>
          <cell r="G4524">
            <v>7011.1</v>
          </cell>
          <cell r="H4524" t="str">
            <v>PINI</v>
          </cell>
        </row>
        <row r="4525">
          <cell r="B4525" t="str">
            <v>30.105.001082.SER</v>
          </cell>
          <cell r="C4525" t="str">
            <v>Galeria em concreto dupla célula 2 x 2 m profundidade de 2,5 a 5 m</v>
          </cell>
          <cell r="D4525" t="str">
            <v>m</v>
          </cell>
          <cell r="E4525">
            <v>5777.97</v>
          </cell>
          <cell r="F4525">
            <v>1599.57</v>
          </cell>
          <cell r="G4525">
            <v>7377.55</v>
          </cell>
          <cell r="H4525" t="str">
            <v>PINI</v>
          </cell>
        </row>
        <row r="4526">
          <cell r="B4526" t="str">
            <v>30.105.001083.SER</v>
          </cell>
          <cell r="C4526" t="str">
            <v>Galeria em concreto dupla célula 2 x 2 m profundidade de 5 a 7,5 m</v>
          </cell>
          <cell r="D4526" t="str">
            <v>m</v>
          </cell>
          <cell r="E4526">
            <v>6618.01</v>
          </cell>
          <cell r="F4526">
            <v>1781.35</v>
          </cell>
          <cell r="G4526">
            <v>8399.36</v>
          </cell>
          <cell r="H4526" t="str">
            <v>PINI</v>
          </cell>
        </row>
        <row r="4527">
          <cell r="B4527" t="str">
            <v>30.105.001084.SER</v>
          </cell>
          <cell r="C4527" t="str">
            <v>Galeria em concreto dupla célula 2 x 2 m profundidade de 7,5 a 10 m</v>
          </cell>
          <cell r="D4527" t="str">
            <v>m</v>
          </cell>
          <cell r="E4527">
            <v>7197.62</v>
          </cell>
          <cell r="F4527">
            <v>2065.5100000000002</v>
          </cell>
          <cell r="G4527">
            <v>9263.1299999999992</v>
          </cell>
          <cell r="H4527" t="str">
            <v>PINI</v>
          </cell>
        </row>
        <row r="4528">
          <cell r="B4528" t="str">
            <v>30.105.001085.SER</v>
          </cell>
          <cell r="C4528" t="str">
            <v>Galeria em concreto dupla célula 2 x 2 m profundidade de 10 a 12,5 m</v>
          </cell>
          <cell r="D4528" t="str">
            <v>m</v>
          </cell>
          <cell r="E4528">
            <v>7965.54</v>
          </cell>
          <cell r="F4528">
            <v>2199.04</v>
          </cell>
          <cell r="G4528">
            <v>10164.57</v>
          </cell>
          <cell r="H4528" t="str">
            <v>PINI</v>
          </cell>
        </row>
        <row r="4529">
          <cell r="B4529" t="str">
            <v>30.105.001086.SER</v>
          </cell>
          <cell r="C4529" t="str">
            <v>Galeria em concreto dupla célula 2 x 2 m profundidade de 12,5 a 15 m</v>
          </cell>
          <cell r="D4529" t="str">
            <v>m</v>
          </cell>
          <cell r="E4529">
            <v>8097.27</v>
          </cell>
          <cell r="F4529">
            <v>2263.62</v>
          </cell>
          <cell r="G4529">
            <v>10360.879999999999</v>
          </cell>
          <cell r="H4529" t="str">
            <v>PINI</v>
          </cell>
        </row>
        <row r="4530">
          <cell r="B4530" t="str">
            <v>30.105.001090.SER</v>
          </cell>
          <cell r="C4530" t="str">
            <v>Galeria em concreto dupla célula 2,5 x 2,5 m profundidade de até 1 m</v>
          </cell>
          <cell r="D4530" t="str">
            <v>m</v>
          </cell>
          <cell r="E4530">
            <v>7291.41</v>
          </cell>
          <cell r="F4530">
            <v>2026.18</v>
          </cell>
          <cell r="G4530">
            <v>9317.59</v>
          </cell>
          <cell r="H4530" t="str">
            <v>PINI</v>
          </cell>
        </row>
        <row r="4531">
          <cell r="B4531" t="str">
            <v>30.105.001091.SER</v>
          </cell>
          <cell r="C4531" t="str">
            <v>Galeria em concreto dupla célula 2,5 x 2,5 m profundidade de 1 a 2,5 m</v>
          </cell>
          <cell r="D4531" t="str">
            <v>m</v>
          </cell>
          <cell r="E4531">
            <v>6834.74</v>
          </cell>
          <cell r="F4531">
            <v>1802.3</v>
          </cell>
          <cell r="G4531">
            <v>8637.0400000000009</v>
          </cell>
          <cell r="H4531" t="str">
            <v>PINI</v>
          </cell>
        </row>
        <row r="4532">
          <cell r="B4532" t="str">
            <v>30.105.001092.SER</v>
          </cell>
          <cell r="C4532" t="str">
            <v>Galeria em concreto dupla célula 2,5 x 2,5 m profundidade de 2,5 a 5 m</v>
          </cell>
          <cell r="D4532" t="str">
            <v>m</v>
          </cell>
          <cell r="E4532">
            <v>7870.24</v>
          </cell>
          <cell r="F4532">
            <v>2041.26</v>
          </cell>
          <cell r="G4532">
            <v>9911.5</v>
          </cell>
          <cell r="H4532" t="str">
            <v>PINI</v>
          </cell>
        </row>
        <row r="4533">
          <cell r="B4533" t="str">
            <v>30.105.001093.SER</v>
          </cell>
          <cell r="C4533" t="str">
            <v>Galeria em concreto dupla célula 2,5 x 2,5 m profundidade de 5 a 7,5 m</v>
          </cell>
          <cell r="D4533" t="str">
            <v>m</v>
          </cell>
          <cell r="E4533">
            <v>8572.81</v>
          </cell>
          <cell r="F4533">
            <v>2385.69</v>
          </cell>
          <cell r="G4533">
            <v>10958.5</v>
          </cell>
          <cell r="H4533" t="str">
            <v>PINI</v>
          </cell>
        </row>
        <row r="4534">
          <cell r="B4534" t="str">
            <v>30.105.001094.SER</v>
          </cell>
          <cell r="C4534" t="str">
            <v>Galeria em concreto dupla célula 2,5 x 2,5 m profundidade de 7,5 a 10 m</v>
          </cell>
          <cell r="D4534" t="str">
            <v>m</v>
          </cell>
          <cell r="E4534">
            <v>9486.58</v>
          </cell>
          <cell r="F4534">
            <v>2555.98</v>
          </cell>
          <cell r="G4534">
            <v>12042.56</v>
          </cell>
          <cell r="H4534" t="str">
            <v>PINI</v>
          </cell>
        </row>
        <row r="4535">
          <cell r="B4535" t="str">
            <v>30.105.001095.SER</v>
          </cell>
          <cell r="C4535" t="str">
            <v>Galeria em concreto dupla célula 2,5 x 2,5 m profundidade de 10 a 12,5 m</v>
          </cell>
          <cell r="D4535" t="str">
            <v>m</v>
          </cell>
          <cell r="E4535">
            <v>10136.459999999999</v>
          </cell>
          <cell r="F4535">
            <v>2874.58</v>
          </cell>
          <cell r="G4535">
            <v>13011.04</v>
          </cell>
          <cell r="H4535" t="str">
            <v>PINI</v>
          </cell>
        </row>
        <row r="4536">
          <cell r="B4536" t="str">
            <v>30.105.001096.SER</v>
          </cell>
          <cell r="C4536" t="str">
            <v>Galeria em concreto dupla célula 2,5 x 2,5 m profundidade de 12,5 a 15 m</v>
          </cell>
          <cell r="D4536" t="str">
            <v>m</v>
          </cell>
          <cell r="E4536">
            <v>10786.33</v>
          </cell>
          <cell r="F4536">
            <v>3193.18</v>
          </cell>
          <cell r="G4536">
            <v>13979.51</v>
          </cell>
          <cell r="H4536" t="str">
            <v>PINI</v>
          </cell>
        </row>
        <row r="4537">
          <cell r="B4537" t="str">
            <v>30.105.001100.SER</v>
          </cell>
          <cell r="C4537" t="str">
            <v>Galeria em concreto dupla célula 3 x 3 m profundidade de até 1 m</v>
          </cell>
          <cell r="D4537" t="str">
            <v>m</v>
          </cell>
          <cell r="E4537">
            <v>9560.2800000000007</v>
          </cell>
          <cell r="F4537">
            <v>2507.83</v>
          </cell>
          <cell r="G4537">
            <v>12068.11</v>
          </cell>
          <cell r="H4537" t="str">
            <v>PINI</v>
          </cell>
        </row>
        <row r="4538">
          <cell r="B4538" t="str">
            <v>30.105.001101.SER</v>
          </cell>
          <cell r="C4538" t="str">
            <v>Galeria em concreto dupla célula 3 x 3 m profundidade de 1 a 2,5 m</v>
          </cell>
          <cell r="D4538" t="str">
            <v>m</v>
          </cell>
          <cell r="E4538">
            <v>9112.39</v>
          </cell>
          <cell r="F4538">
            <v>2288.25</v>
          </cell>
          <cell r="G4538">
            <v>11400.64</v>
          </cell>
          <cell r="H4538" t="str">
            <v>PINI</v>
          </cell>
        </row>
        <row r="4539">
          <cell r="B4539" t="str">
            <v>30.105.001102.SER</v>
          </cell>
          <cell r="C4539" t="str">
            <v>Galeria em concreto dupla célula 3 x 3 m profundidade de 2,5 a 5 m</v>
          </cell>
          <cell r="D4539" t="str">
            <v>m</v>
          </cell>
          <cell r="E4539">
            <v>10084.92</v>
          </cell>
          <cell r="F4539">
            <v>2439.2199999999998</v>
          </cell>
          <cell r="G4539">
            <v>12524.14</v>
          </cell>
          <cell r="H4539" t="str">
            <v>PINI</v>
          </cell>
        </row>
        <row r="4540">
          <cell r="B4540" t="str">
            <v>30.105.001103.SER</v>
          </cell>
          <cell r="C4540" t="str">
            <v>Galeria em concreto dupla célula 3 x 3 m profundidade de 5 a 7,5 m</v>
          </cell>
          <cell r="D4540" t="str">
            <v>m</v>
          </cell>
          <cell r="E4540">
            <v>11490.05</v>
          </cell>
          <cell r="F4540">
            <v>3128.09</v>
          </cell>
          <cell r="G4540">
            <v>14618.14</v>
          </cell>
          <cell r="H4540" t="str">
            <v>PINI</v>
          </cell>
        </row>
        <row r="4541">
          <cell r="B4541" t="str">
            <v>30.105.001104.SER</v>
          </cell>
          <cell r="C4541" t="str">
            <v>Galeria em concreto dupla célula 3 x 3 m profundidade de 7,5 a 10 m</v>
          </cell>
          <cell r="D4541" t="str">
            <v>m</v>
          </cell>
          <cell r="E4541">
            <v>12924.25</v>
          </cell>
          <cell r="F4541">
            <v>3427.01</v>
          </cell>
          <cell r="G4541">
            <v>16351.26</v>
          </cell>
          <cell r="H4541" t="str">
            <v>PINI</v>
          </cell>
        </row>
        <row r="4542">
          <cell r="B4542" t="str">
            <v>30.105.001105.SER</v>
          </cell>
          <cell r="C4542" t="str">
            <v>Galeria em concreto dupla célula 3 x 3 m profundidade de 10 a 12,5 m</v>
          </cell>
          <cell r="D4542" t="str">
            <v>m</v>
          </cell>
          <cell r="E4542">
            <v>13960.53</v>
          </cell>
          <cell r="F4542">
            <v>3935.05</v>
          </cell>
          <cell r="G4542">
            <v>17895.580000000002</v>
          </cell>
          <cell r="H4542" t="str">
            <v>PINI</v>
          </cell>
        </row>
        <row r="4543">
          <cell r="B4543" t="str">
            <v>30.105.001106.SER</v>
          </cell>
          <cell r="C4543" t="str">
            <v>Galeria em concreto dupla célula 3 x 3 m profundidade de 12,5 a 15 m</v>
          </cell>
          <cell r="D4543" t="str">
            <v>m</v>
          </cell>
          <cell r="E4543">
            <v>13978.09</v>
          </cell>
          <cell r="F4543">
            <v>3943.66</v>
          </cell>
          <cell r="G4543">
            <v>17921.75</v>
          </cell>
          <cell r="H4543" t="str">
            <v>PINI</v>
          </cell>
        </row>
        <row r="4544">
          <cell r="B4544" t="str">
            <v>30.105.001110.SER</v>
          </cell>
          <cell r="C4544" t="str">
            <v>Galeria em concreto tripla célula 1,5 x 1,5 m profundidade de até 1 m</v>
          </cell>
          <cell r="D4544" t="str">
            <v>m</v>
          </cell>
          <cell r="E4544">
            <v>5779.42</v>
          </cell>
          <cell r="F4544">
            <v>1536.41</v>
          </cell>
          <cell r="G4544">
            <v>7315.82</v>
          </cell>
          <cell r="H4544" t="str">
            <v>PINI</v>
          </cell>
        </row>
        <row r="4545">
          <cell r="B4545" t="str">
            <v>30.105.001111.SER</v>
          </cell>
          <cell r="C4545" t="str">
            <v>Galeria em concreto tripla célula 1,5 x 1,5 m profundidade de 1 a 2,5 m</v>
          </cell>
          <cell r="D4545" t="str">
            <v>m</v>
          </cell>
          <cell r="E4545">
            <v>5375.44</v>
          </cell>
          <cell r="F4545">
            <v>1338.36</v>
          </cell>
          <cell r="G4545">
            <v>6713.8</v>
          </cell>
          <cell r="H4545" t="str">
            <v>PINI</v>
          </cell>
        </row>
        <row r="4546">
          <cell r="B4546" t="str">
            <v>30.105.001112.SER</v>
          </cell>
          <cell r="C4546" t="str">
            <v>Galeria em concreto tripla célula 1,5 x 1,5 m profundidade de 2,5 a 5 m</v>
          </cell>
          <cell r="D4546" t="str">
            <v>m</v>
          </cell>
          <cell r="E4546">
            <v>5700.38</v>
          </cell>
          <cell r="F4546">
            <v>1497.66</v>
          </cell>
          <cell r="G4546">
            <v>7198.03</v>
          </cell>
          <cell r="H4546" t="str">
            <v>PINI</v>
          </cell>
        </row>
        <row r="4547">
          <cell r="B4547" t="str">
            <v>30.105.001113.SER</v>
          </cell>
          <cell r="C4547" t="str">
            <v>Galeria em concreto tripla célula 1,5 x 1,5 m profundidade de 5 a 7,5 m</v>
          </cell>
          <cell r="D4547" t="str">
            <v>m</v>
          </cell>
          <cell r="E4547">
            <v>5990.18</v>
          </cell>
          <cell r="F4547">
            <v>1639.74</v>
          </cell>
          <cell r="G4547">
            <v>7629.92</v>
          </cell>
          <cell r="H4547" t="str">
            <v>PINI</v>
          </cell>
        </row>
        <row r="4548">
          <cell r="B4548" t="str">
            <v>30.105.001114.SER</v>
          </cell>
          <cell r="C4548" t="str">
            <v>Galeria em concreto tripla célula 1,5 x 1,5 m profundidade de 7,5 a 10 m</v>
          </cell>
          <cell r="D4548" t="str">
            <v>m</v>
          </cell>
          <cell r="E4548">
            <v>6420.5</v>
          </cell>
          <cell r="F4548">
            <v>1850.7</v>
          </cell>
          <cell r="G4548">
            <v>8271.2099999999991</v>
          </cell>
          <cell r="H4548" t="str">
            <v>PINI</v>
          </cell>
        </row>
        <row r="4549">
          <cell r="B4549" t="str">
            <v>30.105.001115.SER</v>
          </cell>
          <cell r="C4549" t="str">
            <v>Galeria em concreto tripla célula 1,5 x 1,5 m profundidade de 10 a 12,5 m</v>
          </cell>
          <cell r="D4549" t="str">
            <v>m</v>
          </cell>
          <cell r="E4549">
            <v>7470.69</v>
          </cell>
          <cell r="F4549">
            <v>2080.4499999999998</v>
          </cell>
          <cell r="G4549">
            <v>9551.14</v>
          </cell>
          <cell r="H4549" t="str">
            <v>PINI</v>
          </cell>
        </row>
        <row r="4550">
          <cell r="B4550" t="str">
            <v>30.105.001116.SER</v>
          </cell>
          <cell r="C4550" t="str">
            <v>Galeria em concreto tripla célula 1,5 x 1,5 m profundidade de 12,5 a 15 m</v>
          </cell>
          <cell r="D4550" t="str">
            <v>m</v>
          </cell>
          <cell r="E4550">
            <v>7549.72</v>
          </cell>
          <cell r="F4550">
            <v>2119.1999999999998</v>
          </cell>
          <cell r="G4550">
            <v>9668.92</v>
          </cell>
          <cell r="H4550" t="str">
            <v>PINI</v>
          </cell>
        </row>
        <row r="4551">
          <cell r="B4551" t="str">
            <v>30.105.001120.SER</v>
          </cell>
          <cell r="C4551" t="str">
            <v>Galeria em concreto tripla célula 2 x 2 m profundidade de até 1 m</v>
          </cell>
          <cell r="D4551" t="str">
            <v>m</v>
          </cell>
          <cell r="E4551">
            <v>7954.27</v>
          </cell>
          <cell r="F4551">
            <v>2179.09</v>
          </cell>
          <cell r="G4551">
            <v>10133.36</v>
          </cell>
          <cell r="H4551" t="str">
            <v>PINI</v>
          </cell>
        </row>
        <row r="4552">
          <cell r="B4552" t="str">
            <v>30.105.001121.SER</v>
          </cell>
          <cell r="C4552" t="str">
            <v>Galeria em concreto tripla célula 2 x 2 m profundidade de 1 a 2,5 m</v>
          </cell>
          <cell r="D4552" t="str">
            <v>m</v>
          </cell>
          <cell r="E4552">
            <v>7436.12</v>
          </cell>
          <cell r="F4552">
            <v>1925.07</v>
          </cell>
          <cell r="G4552">
            <v>9361.2000000000007</v>
          </cell>
          <cell r="H4552" t="str">
            <v>PINI</v>
          </cell>
        </row>
        <row r="4553">
          <cell r="B4553" t="str">
            <v>30.105.001122.SER</v>
          </cell>
          <cell r="C4553" t="str">
            <v>Galeria em concreto tripla célula 2 x 2 m profundidade de 2,5 a 5 m</v>
          </cell>
          <cell r="D4553" t="str">
            <v>m</v>
          </cell>
          <cell r="E4553">
            <v>8138.69</v>
          </cell>
          <cell r="F4553">
            <v>2269.5100000000002</v>
          </cell>
          <cell r="G4553">
            <v>10408.19</v>
          </cell>
          <cell r="H4553" t="str">
            <v>PINI</v>
          </cell>
        </row>
        <row r="4554">
          <cell r="B4554" t="str">
            <v>30.105.001123.SER</v>
          </cell>
          <cell r="C4554" t="str">
            <v>Galeria em concreto tripla célula 2 x 2 m profundidade de 5 a 7,5 m</v>
          </cell>
          <cell r="D4554" t="str">
            <v>m</v>
          </cell>
          <cell r="E4554">
            <v>9183.6200000000008</v>
          </cell>
          <cell r="F4554">
            <v>2429.86</v>
          </cell>
          <cell r="G4554">
            <v>11613.48</v>
          </cell>
          <cell r="H4554" t="str">
            <v>PINI</v>
          </cell>
        </row>
        <row r="4555">
          <cell r="B4555" t="str">
            <v>30.105.001124.SER</v>
          </cell>
          <cell r="C4555" t="str">
            <v>Galeria em concreto tripla célula 2 x 2 m profundidade de 7,5 a 10 m</v>
          </cell>
          <cell r="D4555" t="str">
            <v>m</v>
          </cell>
          <cell r="E4555">
            <v>9903.75</v>
          </cell>
          <cell r="F4555">
            <v>2782.9</v>
          </cell>
          <cell r="G4555">
            <v>12686.65</v>
          </cell>
          <cell r="H4555" t="str">
            <v>PINI</v>
          </cell>
        </row>
        <row r="4556">
          <cell r="B4556" t="str">
            <v>30.105.001125.SER</v>
          </cell>
          <cell r="C4556" t="str">
            <v>Galeria em concreto tripla célula 2 x 2 m profundidade de 10 a 12,5 m</v>
          </cell>
          <cell r="D4556" t="str">
            <v>m</v>
          </cell>
          <cell r="E4556">
            <v>10913.02</v>
          </cell>
          <cell r="F4556">
            <v>2954.56</v>
          </cell>
          <cell r="G4556">
            <v>13867.58</v>
          </cell>
          <cell r="H4556" t="str">
            <v>PINI</v>
          </cell>
        </row>
        <row r="4557">
          <cell r="B4557" t="str">
            <v>30.105.001126.SER</v>
          </cell>
          <cell r="C4557" t="str">
            <v>Galeria em concreto tripla célula 2 x 2 m profundidade de 12,5 a 15 m</v>
          </cell>
          <cell r="D4557" t="str">
            <v>m</v>
          </cell>
          <cell r="E4557">
            <v>11404.81</v>
          </cell>
          <cell r="F4557">
            <v>3195.67</v>
          </cell>
          <cell r="G4557">
            <v>14600.48</v>
          </cell>
          <cell r="H4557" t="str">
            <v>PINI</v>
          </cell>
        </row>
        <row r="4558">
          <cell r="B4558" t="str">
            <v>30.105.001130.SER</v>
          </cell>
          <cell r="C4558" t="str">
            <v>Galeria em concreto tripla célula 2,5 x 2,5 m profundidade de até 1 m</v>
          </cell>
          <cell r="D4558" t="str">
            <v>m</v>
          </cell>
          <cell r="E4558">
            <v>10320.950000000001</v>
          </cell>
          <cell r="F4558">
            <v>2862.52</v>
          </cell>
          <cell r="G4558">
            <v>13183.47</v>
          </cell>
          <cell r="H4558" t="str">
            <v>PINI</v>
          </cell>
        </row>
        <row r="4559">
          <cell r="B4559" t="str">
            <v>30.105.001131.SER</v>
          </cell>
          <cell r="C4559" t="str">
            <v>Galeria em concreto tripla célula 2,5 x 2,5 m profundidade de 1 a 2,5 m</v>
          </cell>
          <cell r="D4559" t="str">
            <v>m</v>
          </cell>
          <cell r="E4559">
            <v>9504.2199999999993</v>
          </cell>
          <cell r="F4559">
            <v>2462.12</v>
          </cell>
          <cell r="G4559">
            <v>11966.33</v>
          </cell>
          <cell r="H4559" t="str">
            <v>PINI</v>
          </cell>
        </row>
        <row r="4560">
          <cell r="B4560" t="str">
            <v>30.105.001132.SER</v>
          </cell>
          <cell r="C4560" t="str">
            <v>Galeria em concreto tripla célula 2,5 x 2,5 m profundidade de 2,5 a 5 m</v>
          </cell>
          <cell r="D4560" t="str">
            <v>m</v>
          </cell>
          <cell r="E4560">
            <v>10980.15</v>
          </cell>
          <cell r="F4560">
            <v>2806.42</v>
          </cell>
          <cell r="G4560">
            <v>13786.57</v>
          </cell>
          <cell r="H4560" t="str">
            <v>PINI</v>
          </cell>
        </row>
        <row r="4561">
          <cell r="B4561" t="str">
            <v>30.105.001133.SER</v>
          </cell>
          <cell r="C4561" t="str">
            <v>Galeria em concreto tripla célula 2,5 x 2,5 m profundidade de 5 a 7,5 m</v>
          </cell>
          <cell r="D4561" t="str">
            <v>m</v>
          </cell>
          <cell r="E4561">
            <v>12007.65</v>
          </cell>
          <cell r="F4561">
            <v>3310.16</v>
          </cell>
          <cell r="G4561">
            <v>15317.81</v>
          </cell>
          <cell r="H4561" t="str">
            <v>PINI</v>
          </cell>
        </row>
        <row r="4562">
          <cell r="B4562" t="str">
            <v>30.105.001134.SER</v>
          </cell>
          <cell r="C4562" t="str">
            <v>Galeria em concreto tripla célula 2,5 x 2,5 m profundidade de 7,5 a 10 m</v>
          </cell>
          <cell r="D4562" t="str">
            <v>m</v>
          </cell>
          <cell r="E4562">
            <v>13608.85</v>
          </cell>
          <cell r="F4562">
            <v>3705.19</v>
          </cell>
          <cell r="G4562">
            <v>17314.04</v>
          </cell>
          <cell r="H4562" t="str">
            <v>PINI</v>
          </cell>
        </row>
        <row r="4563">
          <cell r="B4563" t="str">
            <v>30.105.001135.SER</v>
          </cell>
          <cell r="C4563" t="str">
            <v>Galeria em concreto tripla célula 2,5 x 2,5 m profundidade de 10 a 12,5 m</v>
          </cell>
          <cell r="D4563" t="str">
            <v>m</v>
          </cell>
          <cell r="E4563">
            <v>14020.54</v>
          </cell>
          <cell r="F4563">
            <v>3909.9</v>
          </cell>
          <cell r="G4563">
            <v>17930.43</v>
          </cell>
          <cell r="H4563" t="str">
            <v>PINI</v>
          </cell>
        </row>
        <row r="4564">
          <cell r="B4564" t="str">
            <v>30.105.001136.SER</v>
          </cell>
          <cell r="C4564" t="str">
            <v>Galeria em concreto tripla célula 2,5 x 2,5 m profundidade de 12,5 a 15 m</v>
          </cell>
          <cell r="D4564" t="str">
            <v>m</v>
          </cell>
          <cell r="E4564">
            <v>14793.36</v>
          </cell>
          <cell r="F4564">
            <v>4288.7700000000004</v>
          </cell>
          <cell r="G4564">
            <v>19082.13</v>
          </cell>
          <cell r="H4564" t="str">
            <v>PINI</v>
          </cell>
        </row>
        <row r="4565">
          <cell r="B4565" t="str">
            <v>30.105.001140.SER</v>
          </cell>
          <cell r="C4565" t="str">
            <v>Galeria em concreto tripla célula 3 x 3 m profundidade de até 1 m</v>
          </cell>
          <cell r="D4565" t="str">
            <v>m</v>
          </cell>
          <cell r="E4565">
            <v>13233.66</v>
          </cell>
          <cell r="F4565">
            <v>3396.93</v>
          </cell>
          <cell r="G4565">
            <v>16630.59</v>
          </cell>
          <cell r="H4565" t="str">
            <v>PINI</v>
          </cell>
        </row>
        <row r="4566">
          <cell r="B4566" t="str">
            <v>30.105.001141.SER</v>
          </cell>
          <cell r="C4566" t="str">
            <v>Galeria em concreto tripla célula 3 x 3 m profundidade de 1 a 2,5 m</v>
          </cell>
          <cell r="D4566" t="str">
            <v>m</v>
          </cell>
          <cell r="E4566">
            <v>12671.61</v>
          </cell>
          <cell r="F4566">
            <v>3121.38</v>
          </cell>
          <cell r="G4566">
            <v>15792.99</v>
          </cell>
          <cell r="H4566" t="str">
            <v>PINI</v>
          </cell>
        </row>
        <row r="4567">
          <cell r="B4567" t="str">
            <v>30.105.001142.SER</v>
          </cell>
          <cell r="C4567" t="str">
            <v>Galeria em concreto tripla célula 3 x 3 m profundidade de 2,5 a 5 m</v>
          </cell>
          <cell r="D4567" t="str">
            <v>m</v>
          </cell>
          <cell r="E4567">
            <v>14601.28</v>
          </cell>
          <cell r="F4567">
            <v>3610.62</v>
          </cell>
          <cell r="G4567">
            <v>18211.900000000001</v>
          </cell>
          <cell r="H4567" t="str">
            <v>PINI</v>
          </cell>
        </row>
        <row r="4568">
          <cell r="B4568" t="str">
            <v>30.105.001143.SER</v>
          </cell>
          <cell r="C4568" t="str">
            <v>Galeria em concreto tripla célula 3 x 3 m profundidade de 5 a 7,5 m</v>
          </cell>
          <cell r="D4568" t="str">
            <v>m</v>
          </cell>
          <cell r="E4568">
            <v>15971.28</v>
          </cell>
          <cell r="F4568">
            <v>4282.2700000000004</v>
          </cell>
          <cell r="G4568">
            <v>20253.55</v>
          </cell>
          <cell r="H4568" t="str">
            <v>PINI</v>
          </cell>
        </row>
        <row r="4569">
          <cell r="B4569" t="str">
            <v>30.105.001144.SER</v>
          </cell>
          <cell r="C4569" t="str">
            <v>Galeria em concreto tripla célula 3 x 3 m profundidade de 7,5 a 10 m</v>
          </cell>
          <cell r="D4569" t="str">
            <v>m</v>
          </cell>
          <cell r="E4569">
            <v>17965.57</v>
          </cell>
          <cell r="F4569">
            <v>4657.18</v>
          </cell>
          <cell r="G4569">
            <v>22622.75</v>
          </cell>
          <cell r="H4569" t="str">
            <v>PINI</v>
          </cell>
        </row>
        <row r="4570">
          <cell r="B4570" t="str">
            <v>30.105.001145.SER</v>
          </cell>
          <cell r="C4570" t="str">
            <v>Galeria em concreto tripla célula 3 x 3 m profundidade de 10 a 12,5 m</v>
          </cell>
          <cell r="D4570" t="str">
            <v>m</v>
          </cell>
          <cell r="E4570">
            <v>18940.38</v>
          </cell>
          <cell r="F4570">
            <v>5135.08</v>
          </cell>
          <cell r="G4570">
            <v>24075.46</v>
          </cell>
          <cell r="H4570" t="str">
            <v>PINI</v>
          </cell>
        </row>
        <row r="4571">
          <cell r="B4571" t="str">
            <v>30.105.001146.SER</v>
          </cell>
          <cell r="C4571" t="str">
            <v>Galeria em concreto tripla célula 3 x 3 m profundidade de 12,5 a 15 m</v>
          </cell>
          <cell r="D4571" t="str">
            <v>m</v>
          </cell>
          <cell r="E4571">
            <v>20020.57</v>
          </cell>
          <cell r="F4571">
            <v>5664.65</v>
          </cell>
          <cell r="G4571">
            <v>25685.22</v>
          </cell>
          <cell r="H4571" t="str">
            <v>PINI</v>
          </cell>
        </row>
        <row r="4572">
          <cell r="B4572" t="str">
            <v>30.105.001150.SER</v>
          </cell>
          <cell r="C4572" t="str">
            <v>Boca em concreto para galeria 1,5 x 1,5 m boca esconsa a 15° 2 extremidades</v>
          </cell>
          <cell r="D4572" t="str">
            <v>un</v>
          </cell>
          <cell r="E4572">
            <v>26066.38</v>
          </cell>
          <cell r="F4572">
            <v>6863.52</v>
          </cell>
          <cell r="G4572">
            <v>32929.9</v>
          </cell>
          <cell r="H4572" t="str">
            <v>PINI</v>
          </cell>
        </row>
        <row r="4573">
          <cell r="B4573" t="str">
            <v>30.105.001151.SER</v>
          </cell>
          <cell r="C4573" t="str">
            <v>Boca em concreto para galeria 1,5 x 1,5 m boca esconsa a 30° 2 extremidades</v>
          </cell>
          <cell r="D4573" t="str">
            <v>un</v>
          </cell>
          <cell r="E4573">
            <v>28427.919999999998</v>
          </cell>
          <cell r="F4573">
            <v>7332.96</v>
          </cell>
          <cell r="G4573">
            <v>35760.870000000003</v>
          </cell>
          <cell r="H4573" t="str">
            <v>PINI</v>
          </cell>
        </row>
        <row r="4574">
          <cell r="B4574" t="str">
            <v>30.105.001152.SER</v>
          </cell>
          <cell r="C4574" t="str">
            <v>Boca em concreto para galeria 1,5 x 1,5 m boca esconsa a 45° 2 extremidades</v>
          </cell>
          <cell r="D4574" t="str">
            <v>un</v>
          </cell>
          <cell r="E4574">
            <v>34827.53</v>
          </cell>
          <cell r="F4574">
            <v>9245.2099999999991</v>
          </cell>
          <cell r="G4574">
            <v>44072.74</v>
          </cell>
          <cell r="H4574" t="str">
            <v>PINI</v>
          </cell>
        </row>
        <row r="4575">
          <cell r="B4575" t="str">
            <v>30.105.001153.SER</v>
          </cell>
          <cell r="C4575" t="str">
            <v>Boca em concreto para galeria 1,5 x 1,5 m boca normal 2 extremidades</v>
          </cell>
          <cell r="D4575" t="str">
            <v>un</v>
          </cell>
          <cell r="E4575">
            <v>25698.37</v>
          </cell>
          <cell r="F4575">
            <v>6767.12</v>
          </cell>
          <cell r="G4575">
            <v>32465.5</v>
          </cell>
          <cell r="H4575" t="str">
            <v>PINI</v>
          </cell>
        </row>
        <row r="4576">
          <cell r="B4576" t="str">
            <v>30.105.001160.SER</v>
          </cell>
          <cell r="C4576" t="str">
            <v>Boca em concreto para galeria 2 x 2 m boca esconsa a 15° 2 extremidades</v>
          </cell>
          <cell r="D4576" t="str">
            <v>un</v>
          </cell>
          <cell r="E4576">
            <v>39752.86</v>
          </cell>
          <cell r="F4576">
            <v>10706.46</v>
          </cell>
          <cell r="G4576">
            <v>50459.32</v>
          </cell>
          <cell r="H4576" t="str">
            <v>PINI</v>
          </cell>
        </row>
        <row r="4577">
          <cell r="B4577" t="str">
            <v>30.105.001161.SER</v>
          </cell>
          <cell r="C4577" t="str">
            <v>Boca em concreto para galeria 2 x 2 m boca esconsa a 30° 2 extremidades</v>
          </cell>
          <cell r="D4577" t="str">
            <v>un</v>
          </cell>
          <cell r="E4577">
            <v>43508.480000000003</v>
          </cell>
          <cell r="F4577">
            <v>11518.19</v>
          </cell>
          <cell r="G4577">
            <v>55026.67</v>
          </cell>
          <cell r="H4577" t="str">
            <v>PINI</v>
          </cell>
        </row>
        <row r="4578">
          <cell r="B4578" t="str">
            <v>30.105.001162.SER</v>
          </cell>
          <cell r="C4578" t="str">
            <v>Boca em concreto para galeria 2 x 2 m boca esconsa a 45° 2 extremidades</v>
          </cell>
          <cell r="D4578" t="str">
            <v>un</v>
          </cell>
          <cell r="E4578">
            <v>55016.66</v>
          </cell>
          <cell r="F4578">
            <v>14799.21</v>
          </cell>
          <cell r="G4578">
            <v>69815.87</v>
          </cell>
          <cell r="H4578" t="str">
            <v>PINI</v>
          </cell>
        </row>
        <row r="4579">
          <cell r="B4579" t="str">
            <v>30.105.001163.SER</v>
          </cell>
          <cell r="C4579" t="str">
            <v>Boca em concreto para galeria 2 x 2 m boca normal 2 extremidades</v>
          </cell>
          <cell r="D4579" t="str">
            <v>un</v>
          </cell>
          <cell r="E4579">
            <v>39515.86</v>
          </cell>
          <cell r="F4579">
            <v>10567.79</v>
          </cell>
          <cell r="G4579">
            <v>50083.65</v>
          </cell>
          <cell r="H4579" t="str">
            <v>PINI</v>
          </cell>
        </row>
        <row r="4580">
          <cell r="B4580" t="str">
            <v>30.105.001170.SER</v>
          </cell>
          <cell r="C4580" t="str">
            <v>Boca em concreto para galeria 2,5 x 2,5 m boca esconsa a 15° 2 extremidades</v>
          </cell>
          <cell r="D4580" t="str">
            <v>un</v>
          </cell>
          <cell r="E4580">
            <v>55650.19</v>
          </cell>
          <cell r="F4580">
            <v>14902.3</v>
          </cell>
          <cell r="G4580">
            <v>70552.490000000005</v>
          </cell>
          <cell r="H4580" t="str">
            <v>PINI</v>
          </cell>
        </row>
        <row r="4581">
          <cell r="B4581" t="str">
            <v>30.105.001171.SER</v>
          </cell>
          <cell r="C4581" t="str">
            <v>Boca em concreto para galeria 2,5 x 2,5 m boca esconsa a 30° 2 extremidades</v>
          </cell>
          <cell r="D4581" t="str">
            <v>un</v>
          </cell>
          <cell r="E4581">
            <v>61151.5</v>
          </cell>
          <cell r="F4581">
            <v>16633.48</v>
          </cell>
          <cell r="G4581">
            <v>77784.98</v>
          </cell>
          <cell r="H4581" t="str">
            <v>PINI</v>
          </cell>
        </row>
        <row r="4582">
          <cell r="B4582" t="str">
            <v>30.105.001172.SER</v>
          </cell>
          <cell r="C4582" t="str">
            <v>Boca em concreto para galeria 2,5 x 2,5 m boca esconsa a 45° 2 extremidades</v>
          </cell>
          <cell r="D4582" t="str">
            <v>un</v>
          </cell>
          <cell r="E4582">
            <v>76295.97</v>
          </cell>
          <cell r="F4582">
            <v>21276.54</v>
          </cell>
          <cell r="G4582">
            <v>97572.5</v>
          </cell>
          <cell r="H4582" t="str">
            <v>PINI</v>
          </cell>
        </row>
        <row r="4583">
          <cell r="B4583" t="str">
            <v>30.105.001173.SER</v>
          </cell>
          <cell r="C4583" t="str">
            <v>Boca em concreto para galeria 2,5 x 2,5 m boca normal 2 extremidades</v>
          </cell>
          <cell r="D4583" t="str">
            <v>un</v>
          </cell>
          <cell r="E4583">
            <v>53213.37</v>
          </cell>
          <cell r="F4583">
            <v>14331.51</v>
          </cell>
          <cell r="G4583">
            <v>67544.89</v>
          </cell>
          <cell r="H4583" t="str">
            <v>PINI</v>
          </cell>
        </row>
        <row r="4584">
          <cell r="B4584" t="str">
            <v>30.105.001180.SER</v>
          </cell>
          <cell r="C4584" t="str">
            <v>Boca em concreto para galeria 3 x 3 m boca esconsa a 15° 2 extremidades</v>
          </cell>
          <cell r="D4584" t="str">
            <v>un</v>
          </cell>
          <cell r="E4584">
            <v>74877.75</v>
          </cell>
          <cell r="F4584">
            <v>20524.96</v>
          </cell>
          <cell r="G4584">
            <v>95402.71</v>
          </cell>
          <cell r="H4584" t="str">
            <v>PINI</v>
          </cell>
        </row>
        <row r="4585">
          <cell r="B4585" t="str">
            <v>30.105.001181.SER</v>
          </cell>
          <cell r="C4585" t="str">
            <v>Boca em concreto para galeria 3 x 3 m boca esconsa a 30° 2 extremidades</v>
          </cell>
          <cell r="D4585" t="str">
            <v>un</v>
          </cell>
          <cell r="E4585">
            <v>85669.55</v>
          </cell>
          <cell r="F4585">
            <v>23217.65</v>
          </cell>
          <cell r="G4585">
            <v>108887.2</v>
          </cell>
          <cell r="H4585" t="str">
            <v>PINI</v>
          </cell>
        </row>
        <row r="4586">
          <cell r="B4586" t="str">
            <v>30.105.001182.SER</v>
          </cell>
          <cell r="C4586" t="str">
            <v>Boca em concreto para galeria 3 x 3 m boca esconsa a 45° 2 extremidades</v>
          </cell>
          <cell r="D4586" t="str">
            <v>un</v>
          </cell>
          <cell r="E4586">
            <v>106612.98</v>
          </cell>
          <cell r="F4586">
            <v>29694.18</v>
          </cell>
          <cell r="G4586">
            <v>136307.16</v>
          </cell>
          <cell r="H4586" t="str">
            <v>PINI</v>
          </cell>
        </row>
        <row r="4587">
          <cell r="B4587" t="str">
            <v>30.105.001183.SER</v>
          </cell>
          <cell r="C4587" t="str">
            <v>Boca em concreto para galeria 3 x 3 m boca normal 2 extremidades</v>
          </cell>
          <cell r="D4587" t="str">
            <v>un</v>
          </cell>
          <cell r="E4587">
            <v>75023.820000000007</v>
          </cell>
          <cell r="F4587">
            <v>20349.82</v>
          </cell>
          <cell r="G4587">
            <v>95373.65</v>
          </cell>
          <cell r="H4587" t="str">
            <v>PINI</v>
          </cell>
        </row>
        <row r="4588">
          <cell r="B4588" t="str">
            <v>30.105.001190.SER</v>
          </cell>
          <cell r="C4588" t="str">
            <v>Boca em concreto para galeria dupla célula 1,5 x 1,5 m boca esconsa a 15° 2 extremidades</v>
          </cell>
          <cell r="D4588" t="str">
            <v>un</v>
          </cell>
          <cell r="E4588">
            <v>32051.26</v>
          </cell>
          <cell r="F4588">
            <v>8589.85</v>
          </cell>
          <cell r="G4588">
            <v>40641.120000000003</v>
          </cell>
          <cell r="H4588" t="str">
            <v>PINI</v>
          </cell>
        </row>
        <row r="4589">
          <cell r="B4589" t="str">
            <v>30.105.001191.SER</v>
          </cell>
          <cell r="C4589" t="str">
            <v>Boca em concreto para galeria dupla célula 1,5 x 1,5 m boca esconsa a 30° 2 extremidades</v>
          </cell>
          <cell r="D4589" t="str">
            <v>un</v>
          </cell>
          <cell r="E4589">
            <v>35928.29</v>
          </cell>
          <cell r="F4589">
            <v>9643.1299999999992</v>
          </cell>
          <cell r="G4589">
            <v>45571.42</v>
          </cell>
          <cell r="H4589" t="str">
            <v>PINI</v>
          </cell>
        </row>
        <row r="4590">
          <cell r="B4590" t="str">
            <v>30.105.001192.SER</v>
          </cell>
          <cell r="C4590" t="str">
            <v>Boca em concreto para galeria dupla célula 1,5 x 1,5 m boca esconsa a 45° 2 extremidades</v>
          </cell>
          <cell r="D4590" t="str">
            <v>un</v>
          </cell>
          <cell r="E4590">
            <v>43216.24</v>
          </cell>
          <cell r="F4590">
            <v>11455.29</v>
          </cell>
          <cell r="G4590">
            <v>54671.54</v>
          </cell>
          <cell r="H4590" t="str">
            <v>PINI</v>
          </cell>
        </row>
        <row r="4591">
          <cell r="B4591" t="str">
            <v>30.105.001193.SER</v>
          </cell>
          <cell r="C4591" t="str">
            <v>Boca em concreto para galeria dupla célula 1,5 x 1,5 m boca normal 2 extremidades</v>
          </cell>
          <cell r="D4591" t="str">
            <v>un</v>
          </cell>
          <cell r="E4591">
            <v>29347.45</v>
          </cell>
          <cell r="F4591">
            <v>7907.08</v>
          </cell>
          <cell r="G4591">
            <v>37254.53</v>
          </cell>
          <cell r="H4591" t="str">
            <v>PINI</v>
          </cell>
        </row>
        <row r="4592">
          <cell r="B4592" t="str">
            <v>30.105.001200.SER</v>
          </cell>
          <cell r="C4592" t="str">
            <v>Boca em concreto para galeria dupla célula 2 x 2 m boca esconsa a 15° 2 extremidades</v>
          </cell>
          <cell r="D4592" t="str">
            <v>un</v>
          </cell>
          <cell r="E4592">
            <v>49603.05</v>
          </cell>
          <cell r="F4592">
            <v>13307.37</v>
          </cell>
          <cell r="G4592">
            <v>62910.42</v>
          </cell>
          <cell r="H4592" t="str">
            <v>PINI</v>
          </cell>
        </row>
        <row r="4593">
          <cell r="B4593" t="str">
            <v>30.105.001201.SER</v>
          </cell>
          <cell r="C4593" t="str">
            <v>Boca em concreto para galeria dupla célula 2 x 2 m boca esconsa a 30° 2 extremidades</v>
          </cell>
          <cell r="D4593" t="str">
            <v>un</v>
          </cell>
          <cell r="E4593">
            <v>47449.37</v>
          </cell>
          <cell r="F4593">
            <v>11185.3</v>
          </cell>
          <cell r="G4593">
            <v>58634.68</v>
          </cell>
          <cell r="H4593" t="str">
            <v>PINI</v>
          </cell>
        </row>
        <row r="4594">
          <cell r="B4594" t="str">
            <v>30.105.001202.SER</v>
          </cell>
          <cell r="C4594" t="str">
            <v>Boca em concreto para galeria dupla célula 2 x 2 m boca esconsa a 45° 2 extremidades</v>
          </cell>
          <cell r="D4594" t="str">
            <v>un</v>
          </cell>
          <cell r="E4594">
            <v>67513.820000000007</v>
          </cell>
          <cell r="F4594">
            <v>18185.37</v>
          </cell>
          <cell r="G4594">
            <v>85699.18</v>
          </cell>
          <cell r="H4594" t="str">
            <v>PINI</v>
          </cell>
        </row>
        <row r="4595">
          <cell r="B4595" t="str">
            <v>30.105.001203.SER</v>
          </cell>
          <cell r="C4595" t="str">
            <v>Boca em concreto para galeria dupla célula 2 x 2 m boca normal 2 extremidades</v>
          </cell>
          <cell r="D4595" t="str">
            <v>un</v>
          </cell>
          <cell r="E4595">
            <v>45307.44</v>
          </cell>
          <cell r="F4595">
            <v>12271.03</v>
          </cell>
          <cell r="G4595">
            <v>57578.47</v>
          </cell>
          <cell r="H4595" t="str">
            <v>PINI</v>
          </cell>
        </row>
        <row r="4596">
          <cell r="B4596" t="str">
            <v>30.105.001210.SER</v>
          </cell>
          <cell r="C4596" t="str">
            <v>Boca em concreto para galeria dupla célula 2,5 x 2,5 m boca esconsa a 15° 2 extremidades</v>
          </cell>
          <cell r="D4596" t="str">
            <v>un</v>
          </cell>
          <cell r="E4596">
            <v>67797.47</v>
          </cell>
          <cell r="F4596">
            <v>18467.45</v>
          </cell>
          <cell r="G4596">
            <v>86264.92</v>
          </cell>
          <cell r="H4596" t="str">
            <v>PINI</v>
          </cell>
        </row>
        <row r="4597">
          <cell r="B4597" t="str">
            <v>30.105.001211.SER</v>
          </cell>
          <cell r="C4597" t="str">
            <v>Boca em concreto para galeria dupla célula 2,5 x 2,5 m boca esconsa a 30° 2 extremidades</v>
          </cell>
          <cell r="D4597" t="str">
            <v>un</v>
          </cell>
          <cell r="E4597">
            <v>61635.71</v>
          </cell>
          <cell r="F4597">
            <v>15599.94</v>
          </cell>
          <cell r="G4597">
            <v>77235.649999999994</v>
          </cell>
          <cell r="H4597" t="str">
            <v>PINI</v>
          </cell>
        </row>
        <row r="4598">
          <cell r="B4598" t="str">
            <v>30.105.001212.SER</v>
          </cell>
          <cell r="C4598" t="str">
            <v>Boca em concreto para galeria dupla célula 2,5 x 2,5 m boca esconsa a 45° 2 extremidades</v>
          </cell>
          <cell r="D4598" t="str">
            <v>un</v>
          </cell>
          <cell r="E4598">
            <v>95756.97</v>
          </cell>
          <cell r="F4598">
            <v>26696.1</v>
          </cell>
          <cell r="G4598">
            <v>122453.07</v>
          </cell>
          <cell r="H4598" t="str">
            <v>PINI</v>
          </cell>
        </row>
        <row r="4599">
          <cell r="B4599" t="str">
            <v>30.105.001213.SER</v>
          </cell>
          <cell r="C4599" t="str">
            <v>Boca em concreto para galeria dupla célula 2,5 x 2,5 m boca normal 2 extremidades</v>
          </cell>
          <cell r="D4599" t="str">
            <v>un</v>
          </cell>
          <cell r="E4599">
            <v>63300.17</v>
          </cell>
          <cell r="F4599">
            <v>17221.64</v>
          </cell>
          <cell r="G4599">
            <v>80521.81</v>
          </cell>
          <cell r="H4599" t="str">
            <v>PINI</v>
          </cell>
        </row>
        <row r="4600">
          <cell r="B4600" t="str">
            <v>30.105.001220.SER</v>
          </cell>
          <cell r="C4600" t="str">
            <v>Boca em concreto para galeria dupla célula 3 x 3 m boca esconsa a 15° 2 extremidades</v>
          </cell>
          <cell r="D4600" t="str">
            <v>un</v>
          </cell>
          <cell r="E4600">
            <v>96258.97</v>
          </cell>
          <cell r="F4600">
            <v>26779.89</v>
          </cell>
          <cell r="G4600">
            <v>123038.86</v>
          </cell>
          <cell r="H4600" t="str">
            <v>PINI</v>
          </cell>
        </row>
        <row r="4601">
          <cell r="B4601" t="str">
            <v>30.105.001221.SER</v>
          </cell>
          <cell r="C4601" t="str">
            <v>Boca em concreto para galeria dupla célula 3 x 3 m boca esconsa a 30° 2 extremidades</v>
          </cell>
          <cell r="D4601" t="str">
            <v>un</v>
          </cell>
          <cell r="E4601">
            <v>95162.51</v>
          </cell>
          <cell r="F4601">
            <v>23942.59</v>
          </cell>
          <cell r="G4601">
            <v>119105.1</v>
          </cell>
          <cell r="H4601" t="str">
            <v>PINI</v>
          </cell>
        </row>
        <row r="4602">
          <cell r="B4602" t="str">
            <v>30.105.001222.SER</v>
          </cell>
          <cell r="C4602" t="str">
            <v>Boca em concreto para galeria dupla célula 3 x 3 m boca esconsa a 45° 2 extremidades</v>
          </cell>
          <cell r="D4602" t="str">
            <v>un</v>
          </cell>
          <cell r="E4602">
            <v>136213.31</v>
          </cell>
          <cell r="F4602">
            <v>38933.160000000003</v>
          </cell>
          <cell r="G4602">
            <v>175146.47</v>
          </cell>
          <cell r="H4602" t="str">
            <v>PINI</v>
          </cell>
        </row>
        <row r="4603">
          <cell r="B4603" t="str">
            <v>30.105.001223.SER</v>
          </cell>
          <cell r="C4603" t="str">
            <v>Boca em concreto para galeria dupla célula 3 x 3 m boca normal 2 extremidades</v>
          </cell>
          <cell r="D4603" t="str">
            <v>un</v>
          </cell>
          <cell r="E4603">
            <v>90342.39</v>
          </cell>
          <cell r="F4603">
            <v>25016</v>
          </cell>
          <cell r="G4603">
            <v>115358.39</v>
          </cell>
          <cell r="H4603" t="str">
            <v>PINI</v>
          </cell>
        </row>
        <row r="4604">
          <cell r="B4604" t="str">
            <v>30.105.001230.SER</v>
          </cell>
          <cell r="C4604" t="str">
            <v>Boca em concreto para galeria tripla célula 1,5 x 1,5 m boca esconsa a 15° 2 extremidades</v>
          </cell>
          <cell r="D4604" t="str">
            <v>un</v>
          </cell>
          <cell r="E4604">
            <v>39324.589999999997</v>
          </cell>
          <cell r="F4604">
            <v>10656.54</v>
          </cell>
          <cell r="G4604">
            <v>49981.13</v>
          </cell>
          <cell r="H4604" t="str">
            <v>PINI</v>
          </cell>
        </row>
        <row r="4605">
          <cell r="B4605" t="str">
            <v>30.105.001231.SER</v>
          </cell>
          <cell r="C4605" t="str">
            <v>Boca em concreto para galeria tripla célula 1,5 x 1,5 m boca esconsa a 30° 2 extremidades</v>
          </cell>
          <cell r="D4605" t="str">
            <v>un</v>
          </cell>
          <cell r="E4605">
            <v>42047.32</v>
          </cell>
          <cell r="F4605">
            <v>11037.38</v>
          </cell>
          <cell r="G4605">
            <v>53084.7</v>
          </cell>
          <cell r="H4605" t="str">
            <v>PINI</v>
          </cell>
        </row>
        <row r="4606">
          <cell r="B4606" t="str">
            <v>30.105.001232.SER</v>
          </cell>
          <cell r="C4606" t="str">
            <v>Boca em concreto para galeria tripla célula 1,5 x 1,5 m boca esconsa a 45° 2 extremidades</v>
          </cell>
          <cell r="D4606" t="str">
            <v>un</v>
          </cell>
          <cell r="E4606">
            <v>52493.94</v>
          </cell>
          <cell r="F4606">
            <v>13976.27</v>
          </cell>
          <cell r="G4606">
            <v>66470.210000000006</v>
          </cell>
          <cell r="H4606" t="str">
            <v>PINI</v>
          </cell>
        </row>
        <row r="4607">
          <cell r="B4607" t="str">
            <v>30.105.001233.SER</v>
          </cell>
          <cell r="C4607" t="str">
            <v>Boca em concreto para galeria tripla célula 1,5 x 1,5 m boca normal 2 extremidades</v>
          </cell>
          <cell r="D4607" t="str">
            <v>un</v>
          </cell>
          <cell r="E4607">
            <v>36763.21</v>
          </cell>
          <cell r="F4607">
            <v>9918.4699999999993</v>
          </cell>
          <cell r="G4607">
            <v>46681.68</v>
          </cell>
          <cell r="H4607" t="str">
            <v>PINI</v>
          </cell>
        </row>
        <row r="4608">
          <cell r="B4608" t="str">
            <v>30.105.001240.SER</v>
          </cell>
          <cell r="C4608" t="str">
            <v>Boca em concreto para galeria tripla célula 2 x 2 m boca esconsa a 15° 2 extremidades</v>
          </cell>
          <cell r="D4608" t="str">
            <v>un</v>
          </cell>
          <cell r="E4608">
            <v>59230.6</v>
          </cell>
          <cell r="F4608">
            <v>16138.15</v>
          </cell>
          <cell r="G4608">
            <v>75368.75</v>
          </cell>
          <cell r="H4608" t="str">
            <v>PINI</v>
          </cell>
        </row>
        <row r="4609">
          <cell r="B4609" t="str">
            <v>30.105.001241.SER</v>
          </cell>
          <cell r="C4609" t="str">
            <v>Boca em concreto para galeria tripla célula 2 x 2 m boca esconsa a 30° 2 extremidades</v>
          </cell>
          <cell r="D4609" t="str">
            <v>un</v>
          </cell>
          <cell r="E4609">
            <v>65638.009999999995</v>
          </cell>
          <cell r="F4609">
            <v>17706.63</v>
          </cell>
          <cell r="G4609">
            <v>83344.639999999999</v>
          </cell>
          <cell r="H4609" t="str">
            <v>PINI</v>
          </cell>
        </row>
        <row r="4610">
          <cell r="B4610" t="str">
            <v>30.105.001242.SER</v>
          </cell>
          <cell r="C4610" t="str">
            <v>Boca em concreto para galeria tripla célula 2 x 2 m boca esconsa a 45° 2 extremidades</v>
          </cell>
          <cell r="D4610" t="str">
            <v>un</v>
          </cell>
          <cell r="E4610">
            <v>82265.89</v>
          </cell>
          <cell r="F4610">
            <v>22574.03</v>
          </cell>
          <cell r="G4610">
            <v>104839.92</v>
          </cell>
          <cell r="H4610" t="str">
            <v>PINI</v>
          </cell>
        </row>
        <row r="4611">
          <cell r="B4611" t="str">
            <v>30.105.001243.SER</v>
          </cell>
          <cell r="C4611" t="str">
            <v>Boca em concreto para galeria tripla célula 2 x 2 m boca normal 2 extremidades</v>
          </cell>
          <cell r="D4611" t="str">
            <v>un</v>
          </cell>
          <cell r="E4611">
            <v>55590.3</v>
          </cell>
          <cell r="F4611">
            <v>15123.36</v>
          </cell>
          <cell r="G4611">
            <v>70713.66</v>
          </cell>
          <cell r="H4611" t="str">
            <v>PINI</v>
          </cell>
        </row>
        <row r="4612">
          <cell r="B4612" t="str">
            <v>30.105.001250.SER</v>
          </cell>
          <cell r="C4612" t="str">
            <v>Boca em concreto para galeria tripla célula 2,5 x 2,5 m boca esconsa a 15° 2 extremidades</v>
          </cell>
          <cell r="D4612" t="str">
            <v>un</v>
          </cell>
          <cell r="E4612">
            <v>82703.490000000005</v>
          </cell>
          <cell r="F4612">
            <v>23083.35</v>
          </cell>
          <cell r="G4612">
            <v>105786.85</v>
          </cell>
          <cell r="H4612" t="str">
            <v>PINI</v>
          </cell>
        </row>
        <row r="4613">
          <cell r="B4613" t="str">
            <v>30.105.001251.SER</v>
          </cell>
          <cell r="C4613" t="str">
            <v>Boca em concreto para galeria tripla célula 2,5 x 2,5 m boca esconsa a 30° 2 extremidades</v>
          </cell>
          <cell r="D4613" t="str">
            <v>un</v>
          </cell>
          <cell r="E4613">
            <v>93542.8</v>
          </cell>
          <cell r="F4613">
            <v>26353.26</v>
          </cell>
          <cell r="G4613">
            <v>119896.06</v>
          </cell>
          <cell r="H4613" t="str">
            <v>PINI</v>
          </cell>
        </row>
        <row r="4614">
          <cell r="B4614" t="str">
            <v>30.105.001252.SER</v>
          </cell>
          <cell r="C4614" t="str">
            <v>Boca em concreto para galeria tripla célula 2,5 x 2,5 m boca esconsa a 45° 2 extremidades</v>
          </cell>
          <cell r="D4614" t="str">
            <v>un</v>
          </cell>
          <cell r="E4614">
            <v>117219.62</v>
          </cell>
          <cell r="F4614">
            <v>33566.75</v>
          </cell>
          <cell r="G4614">
            <v>150786.37</v>
          </cell>
          <cell r="H4614" t="str">
            <v>PINI</v>
          </cell>
        </row>
        <row r="4615">
          <cell r="B4615" t="str">
            <v>30.105.001253.SER</v>
          </cell>
          <cell r="C4615" t="str">
            <v>Boca em concreto para galeria tripla célula 2,5 x 2,5 m boca normal 2 extremidades</v>
          </cell>
          <cell r="D4615" t="str">
            <v>un</v>
          </cell>
          <cell r="E4615">
            <v>77569.100000000006</v>
          </cell>
          <cell r="F4615">
            <v>21679.71</v>
          </cell>
          <cell r="G4615">
            <v>99248.81</v>
          </cell>
          <cell r="H4615" t="str">
            <v>PINI</v>
          </cell>
        </row>
        <row r="4616">
          <cell r="B4616" t="str">
            <v>30.105.001260.SER</v>
          </cell>
          <cell r="C4616" t="str">
            <v>Boca em concreto para galeria tripla célula 3 x 3 m boca normal 2 extremidades</v>
          </cell>
          <cell r="D4616" t="str">
            <v>un</v>
          </cell>
          <cell r="E4616">
            <v>109007.19</v>
          </cell>
          <cell r="F4616">
            <v>30684.02</v>
          </cell>
          <cell r="G4616">
            <v>139691.21</v>
          </cell>
          <cell r="H4616" t="str">
            <v>PINI</v>
          </cell>
        </row>
        <row r="4617">
          <cell r="B4617" t="str">
            <v>30.105.001261.SER</v>
          </cell>
          <cell r="C4617" t="str">
            <v>Boca em concreto para galeria tripla célula 3 x 3 m boca esconsa a 15° 2 extremidades</v>
          </cell>
          <cell r="D4617" t="str">
            <v>un</v>
          </cell>
          <cell r="E4617">
            <v>112451.87</v>
          </cell>
          <cell r="F4617">
            <v>31353.69</v>
          </cell>
          <cell r="G4617">
            <v>143805.56</v>
          </cell>
          <cell r="H4617" t="str">
            <v>PINI</v>
          </cell>
        </row>
        <row r="4618">
          <cell r="B4618" t="str">
            <v>30.105.001262.SER</v>
          </cell>
          <cell r="C4618" t="str">
            <v>Boca em concreto para galeria tripla célula 3 x 3 m boca esconsa a 30° 2 extremidades</v>
          </cell>
          <cell r="D4618" t="str">
            <v>un</v>
          </cell>
          <cell r="E4618">
            <v>132045.01999999999</v>
          </cell>
          <cell r="F4618">
            <v>38231</v>
          </cell>
          <cell r="G4618">
            <v>170276.01</v>
          </cell>
          <cell r="H4618" t="str">
            <v>PINI</v>
          </cell>
        </row>
        <row r="4619">
          <cell r="B4619" t="str">
            <v>30.105.001300.SER</v>
          </cell>
          <cell r="C4619" t="str">
            <v>Tubo cerâmico Ø 100 mm embocado sem rejunte, sob camada de brita para drenagem</v>
          </cell>
          <cell r="D4619" t="str">
            <v>m</v>
          </cell>
          <cell r="E4619">
            <v>97.56</v>
          </cell>
          <cell r="F4619">
            <v>19.95</v>
          </cell>
          <cell r="G4619">
            <v>117.51</v>
          </cell>
          <cell r="H4619" t="str">
            <v>PINI</v>
          </cell>
        </row>
        <row r="4620">
          <cell r="B4620" t="str">
            <v>30.105.001301.SER</v>
          </cell>
          <cell r="C4620" t="str">
            <v>Tubo cerâmico Ø 150 mm embocado sem rejunte, sob camada de brita para drenagem</v>
          </cell>
          <cell r="D4620" t="str">
            <v>m</v>
          </cell>
          <cell r="E4620">
            <v>134.9</v>
          </cell>
          <cell r="F4620">
            <v>22.17</v>
          </cell>
          <cell r="G4620">
            <v>157.07</v>
          </cell>
          <cell r="H4620" t="str">
            <v>PINI</v>
          </cell>
        </row>
        <row r="4621">
          <cell r="B4621" t="str">
            <v>30.105.001302.SER</v>
          </cell>
          <cell r="C4621" t="str">
            <v>Tubo cerâmico Ø 200 mm embocado sem rejunte, sob camada de brita para drenagem</v>
          </cell>
          <cell r="D4621" t="str">
            <v>m</v>
          </cell>
          <cell r="E4621">
            <v>211.09</v>
          </cell>
          <cell r="F4621">
            <v>24.39</v>
          </cell>
          <cell r="G4621">
            <v>235.48</v>
          </cell>
          <cell r="H4621" t="str">
            <v>PINI</v>
          </cell>
        </row>
        <row r="4622">
          <cell r="B4622" t="str">
            <v>30.105.001303.SER</v>
          </cell>
          <cell r="C4622" t="str">
            <v>Tubo cerâmico Ø 250 mm embocado sem rejunte, sob camada de brita para drenagem</v>
          </cell>
          <cell r="D4622" t="str">
            <v>m</v>
          </cell>
          <cell r="E4622">
            <v>341.94</v>
          </cell>
          <cell r="F4622">
            <v>26.61</v>
          </cell>
          <cell r="G4622">
            <v>368.55</v>
          </cell>
          <cell r="H4622" t="str">
            <v>PINI</v>
          </cell>
        </row>
        <row r="4623">
          <cell r="B4623" t="str">
            <v>30.105.001304.SER</v>
          </cell>
          <cell r="C4623" t="str">
            <v>Tubo cerâmico Ø 300 mm embocado sem rejunte, sob camada de brita para drenagem</v>
          </cell>
          <cell r="D4623" t="str">
            <v>m</v>
          </cell>
          <cell r="E4623">
            <v>445.29</v>
          </cell>
          <cell r="F4623">
            <v>28.83</v>
          </cell>
          <cell r="G4623">
            <v>474.12</v>
          </cell>
          <cell r="H4623" t="str">
            <v>PINI</v>
          </cell>
        </row>
        <row r="4624">
          <cell r="B4624" t="str">
            <v>30.105.001305.SER</v>
          </cell>
          <cell r="C4624" t="str">
            <v>Tubo cerâmico Ø 350 mm embocado sem rejunte, sob camada de brita para drenagem</v>
          </cell>
          <cell r="D4624" t="str">
            <v>m</v>
          </cell>
          <cell r="E4624">
            <v>485.85</v>
          </cell>
          <cell r="F4624">
            <v>31.05</v>
          </cell>
          <cell r="G4624">
            <v>516.89</v>
          </cell>
          <cell r="H4624" t="str">
            <v>PINI</v>
          </cell>
        </row>
        <row r="4625">
          <cell r="B4625" t="str">
            <v>30.105.001306.SER</v>
          </cell>
          <cell r="C4625" t="str">
            <v>Tubo cerâmico Ø 375 mm embocado sem rejunte, sob camada de brita para drenagem</v>
          </cell>
          <cell r="D4625" t="str">
            <v>m</v>
          </cell>
          <cell r="E4625">
            <v>519.97</v>
          </cell>
          <cell r="F4625">
            <v>33.270000000000003</v>
          </cell>
          <cell r="G4625">
            <v>553.23</v>
          </cell>
          <cell r="H4625" t="str">
            <v>PINI</v>
          </cell>
        </row>
        <row r="4626">
          <cell r="B4626" t="str">
            <v>30.105.001307.SER</v>
          </cell>
          <cell r="C4626" t="str">
            <v>Tubo cerâmico Ø 400 mm embocado sem rejunte, sob camada de brita para drenagem</v>
          </cell>
          <cell r="D4626" t="str">
            <v>m</v>
          </cell>
          <cell r="E4626">
            <v>545.26</v>
          </cell>
          <cell r="F4626">
            <v>35.49</v>
          </cell>
          <cell r="G4626">
            <v>580.75</v>
          </cell>
          <cell r="H4626" t="str">
            <v>PINI</v>
          </cell>
        </row>
        <row r="4627">
          <cell r="B4627" t="str">
            <v>30.105.001400.SER</v>
          </cell>
          <cell r="C4627" t="str">
            <v>Assentamento de tubo cerâmico Ø 100 mm embocado sem rejunte, sob camada de brita para drenagem</v>
          </cell>
          <cell r="D4627" t="str">
            <v>m</v>
          </cell>
          <cell r="E4627">
            <v>45.97</v>
          </cell>
          <cell r="F4627">
            <v>19.95</v>
          </cell>
          <cell r="G4627">
            <v>65.92</v>
          </cell>
          <cell r="H4627" t="str">
            <v>PINI</v>
          </cell>
        </row>
        <row r="4628">
          <cell r="B4628" t="str">
            <v>30.105.001401.SER</v>
          </cell>
          <cell r="C4628" t="str">
            <v>Assentamento de tubo cerâmico Ø 150 mm embocado sem rejunte, sob camada de brita para drenagem</v>
          </cell>
          <cell r="D4628" t="str">
            <v>m</v>
          </cell>
          <cell r="E4628">
            <v>61.29</v>
          </cell>
          <cell r="F4628">
            <v>22.17</v>
          </cell>
          <cell r="G4628">
            <v>83.46</v>
          </cell>
          <cell r="H4628" t="str">
            <v>PINI</v>
          </cell>
        </row>
        <row r="4629">
          <cell r="B4629" t="str">
            <v>30.105.001402.SER</v>
          </cell>
          <cell r="C4629" t="str">
            <v>Assentamento de tubo cerâmico Ø 200 mm embocado sem rejunte, sob camada de brita para drenagem</v>
          </cell>
          <cell r="D4629" t="str">
            <v>m</v>
          </cell>
          <cell r="E4629">
            <v>82.75</v>
          </cell>
          <cell r="F4629">
            <v>24.39</v>
          </cell>
          <cell r="G4629">
            <v>107.14</v>
          </cell>
          <cell r="H4629" t="str">
            <v>PINI</v>
          </cell>
        </row>
        <row r="4630">
          <cell r="B4630" t="str">
            <v>30.105.001403.SER</v>
          </cell>
          <cell r="C4630" t="str">
            <v>Assentamento de tubo cerâmico Ø 250 mm embocado sem rejunte, sob camada de brita para drenagem</v>
          </cell>
          <cell r="D4630" t="str">
            <v>m</v>
          </cell>
          <cell r="E4630">
            <v>101.13</v>
          </cell>
          <cell r="F4630">
            <v>26.61</v>
          </cell>
          <cell r="G4630">
            <v>127.74</v>
          </cell>
          <cell r="H4630" t="str">
            <v>PINI</v>
          </cell>
        </row>
        <row r="4631">
          <cell r="B4631" t="str">
            <v>30.105.001404.SER</v>
          </cell>
          <cell r="C4631" t="str">
            <v>Assentamento de tubo cerâmico Ø 300 mm embocado sem rejunte, sob camada de brita para drenagem</v>
          </cell>
          <cell r="D4631" t="str">
            <v>m</v>
          </cell>
          <cell r="E4631">
            <v>122.59</v>
          </cell>
          <cell r="F4631">
            <v>28.83</v>
          </cell>
          <cell r="G4631">
            <v>151.41</v>
          </cell>
          <cell r="H4631" t="str">
            <v>PINI</v>
          </cell>
        </row>
        <row r="4632">
          <cell r="B4632" t="str">
            <v>30.105.001405.SER</v>
          </cell>
          <cell r="C4632" t="str">
            <v>Assentamento de tubo cerâmico Ø 350 mm embocado sem rejunte, sob camada de brita para drenagem</v>
          </cell>
          <cell r="D4632" t="str">
            <v>m</v>
          </cell>
          <cell r="E4632">
            <v>144.04</v>
          </cell>
          <cell r="F4632">
            <v>31.05</v>
          </cell>
          <cell r="G4632">
            <v>175.09</v>
          </cell>
          <cell r="H4632" t="str">
            <v>PINI</v>
          </cell>
        </row>
        <row r="4633">
          <cell r="B4633" t="str">
            <v>30.105.001406.SER</v>
          </cell>
          <cell r="C4633" t="str">
            <v>Assentamento de tubo cerâmico Ø 375 mm embocado sem rejunte, sob camada de brita para drenagem</v>
          </cell>
          <cell r="D4633" t="str">
            <v>m</v>
          </cell>
          <cell r="E4633">
            <v>153.22999999999999</v>
          </cell>
          <cell r="F4633">
            <v>33.270000000000003</v>
          </cell>
          <cell r="G4633">
            <v>186.5</v>
          </cell>
          <cell r="H4633" t="str">
            <v>PINI</v>
          </cell>
        </row>
        <row r="4634">
          <cell r="B4634" t="str">
            <v>30.105.001407.SER</v>
          </cell>
          <cell r="C4634" t="str">
            <v>Assentamento de tubo cerâmico Ø 400 mm embocado sem rejunte, sob camada de brita para drenagem</v>
          </cell>
          <cell r="D4634" t="str">
            <v>m</v>
          </cell>
          <cell r="E4634">
            <v>168.56</v>
          </cell>
          <cell r="F4634">
            <v>35.49</v>
          </cell>
          <cell r="G4634">
            <v>204.04</v>
          </cell>
          <cell r="H4634" t="str">
            <v>PINI</v>
          </cell>
        </row>
        <row r="4635">
          <cell r="B4635" t="str">
            <v>30.105.001500.SER</v>
          </cell>
          <cell r="C4635" t="str">
            <v>Tubo corrugado em PEAD Ø 100 mm para drenagem</v>
          </cell>
          <cell r="D4635" t="str">
            <v>m</v>
          </cell>
          <cell r="E4635">
            <v>21.55</v>
          </cell>
          <cell r="F4635">
            <v>1.02</v>
          </cell>
          <cell r="G4635">
            <v>22.57</v>
          </cell>
          <cell r="H4635" t="str">
            <v>PINI</v>
          </cell>
        </row>
        <row r="4636">
          <cell r="B4636" t="str">
            <v>30.105.001503.SER</v>
          </cell>
          <cell r="C4636" t="str">
            <v>Tubo corrugado em PEAD Ø 150 mm para drenagem</v>
          </cell>
          <cell r="D4636" t="str">
            <v>m</v>
          </cell>
          <cell r="E4636">
            <v>39.840000000000003</v>
          </cell>
          <cell r="F4636">
            <v>1.38</v>
          </cell>
          <cell r="G4636">
            <v>41.22</v>
          </cell>
          <cell r="H4636" t="str">
            <v>PINI</v>
          </cell>
        </row>
        <row r="4637">
          <cell r="B4637" t="str">
            <v>30.105.001506.SER</v>
          </cell>
          <cell r="C4637" t="str">
            <v>Tubo corrugado em PEAD Ø 200 mm para drenagem</v>
          </cell>
          <cell r="D4637" t="str">
            <v>m</v>
          </cell>
          <cell r="E4637">
            <v>48.16</v>
          </cell>
          <cell r="F4637">
            <v>1.84</v>
          </cell>
          <cell r="G4637">
            <v>50</v>
          </cell>
          <cell r="H4637" t="str">
            <v>PINI</v>
          </cell>
        </row>
        <row r="4638">
          <cell r="B4638" t="str">
            <v>30.105.001509.SER</v>
          </cell>
          <cell r="C4638" t="str">
            <v>Tubo corrugado em PEAD Ø 250 mm para drenagem</v>
          </cell>
          <cell r="D4638" t="str">
            <v>m</v>
          </cell>
          <cell r="E4638">
            <v>59.69</v>
          </cell>
          <cell r="F4638">
            <v>2.73</v>
          </cell>
          <cell r="G4638">
            <v>62.42</v>
          </cell>
          <cell r="H4638" t="str">
            <v>PINI</v>
          </cell>
        </row>
        <row r="4639">
          <cell r="B4639" t="str">
            <v>30.105.001512.SER</v>
          </cell>
          <cell r="C4639" t="str">
            <v>Tubo corrugado em PEAD Ø 300 mm para drenagem</v>
          </cell>
          <cell r="D4639" t="str">
            <v>m</v>
          </cell>
          <cell r="E4639">
            <v>76.53</v>
          </cell>
          <cell r="F4639">
            <v>3.65</v>
          </cell>
          <cell r="G4639">
            <v>80.180000000000007</v>
          </cell>
          <cell r="H4639" t="str">
            <v>PINI</v>
          </cell>
        </row>
        <row r="4640">
          <cell r="B4640" t="str">
            <v>30.105.001515.SER</v>
          </cell>
          <cell r="C4640" t="str">
            <v>Tubo corrugado em PEAD Ø 375 mm para drenagem</v>
          </cell>
          <cell r="D4640" t="str">
            <v>m</v>
          </cell>
          <cell r="E4640">
            <v>84.75</v>
          </cell>
          <cell r="F4640">
            <v>4.57</v>
          </cell>
          <cell r="G4640">
            <v>89.32</v>
          </cell>
          <cell r="H4640" t="str">
            <v>PINI</v>
          </cell>
        </row>
        <row r="4641">
          <cell r="B4641" t="str">
            <v>30.105.001518.SER</v>
          </cell>
          <cell r="C4641" t="str">
            <v>Tubo corrugado em PEAD Ø 450 mm para drenagem</v>
          </cell>
          <cell r="D4641" t="str">
            <v>m</v>
          </cell>
          <cell r="E4641">
            <v>95.99</v>
          </cell>
          <cell r="F4641">
            <v>5.16</v>
          </cell>
          <cell r="G4641">
            <v>101.15</v>
          </cell>
          <cell r="H4641" t="str">
            <v>PINI</v>
          </cell>
        </row>
        <row r="4642">
          <cell r="B4642" t="str">
            <v>30.105.001521.SER</v>
          </cell>
          <cell r="C4642" t="str">
            <v>Tubo corrugado em PEAD Ø 600 mm para drenagem</v>
          </cell>
          <cell r="D4642" t="str">
            <v>m</v>
          </cell>
          <cell r="E4642">
            <v>137.5</v>
          </cell>
          <cell r="F4642">
            <v>9.43</v>
          </cell>
          <cell r="G4642">
            <v>146.93</v>
          </cell>
          <cell r="H4642" t="str">
            <v>PINI</v>
          </cell>
        </row>
        <row r="4643">
          <cell r="B4643" t="str">
            <v>30.105.001524.SER</v>
          </cell>
          <cell r="C4643" t="str">
            <v>Tubo corrugado em PEAD Ø 750 mm para drenagem</v>
          </cell>
          <cell r="D4643" t="str">
            <v>m</v>
          </cell>
          <cell r="E4643">
            <v>178.45</v>
          </cell>
          <cell r="F4643">
            <v>11.17</v>
          </cell>
          <cell r="G4643">
            <v>189.62</v>
          </cell>
          <cell r="H4643" t="str">
            <v>PINI</v>
          </cell>
        </row>
        <row r="4644">
          <cell r="B4644" t="str">
            <v>30.105.001527.SER</v>
          </cell>
          <cell r="C4644" t="str">
            <v>Tubo corrugado em PEAD Ø 900 mm para drenagem</v>
          </cell>
          <cell r="D4644" t="str">
            <v>m</v>
          </cell>
          <cell r="E4644">
            <v>272.79000000000002</v>
          </cell>
          <cell r="F4644">
            <v>15.38</v>
          </cell>
          <cell r="G4644">
            <v>288.16000000000003</v>
          </cell>
          <cell r="H4644" t="str">
            <v>PINI</v>
          </cell>
        </row>
        <row r="4645">
          <cell r="B4645" t="str">
            <v>30.105.001530.SER</v>
          </cell>
          <cell r="C4645" t="str">
            <v>Tubo corrugado em PEAD Ø 1050 mm para drenagem</v>
          </cell>
          <cell r="D4645" t="str">
            <v>m</v>
          </cell>
          <cell r="E4645">
            <v>342.54</v>
          </cell>
          <cell r="F4645">
            <v>18.829999999999998</v>
          </cell>
          <cell r="G4645">
            <v>361.36</v>
          </cell>
          <cell r="H4645" t="str">
            <v>PINI</v>
          </cell>
        </row>
        <row r="4646">
          <cell r="B4646" t="str">
            <v>30.105.001533.SER</v>
          </cell>
          <cell r="C4646" t="str">
            <v>Tubo corrugado em PEAD Ø 1200 mm para drenagem</v>
          </cell>
          <cell r="D4646" t="str">
            <v>m</v>
          </cell>
          <cell r="E4646">
            <v>452.66</v>
          </cell>
          <cell r="F4646">
            <v>25.53</v>
          </cell>
          <cell r="G4646">
            <v>478.19</v>
          </cell>
          <cell r="H4646" t="str">
            <v>PINI</v>
          </cell>
        </row>
        <row r="4647">
          <cell r="B4647" t="str">
            <v>30.105.001550.SER</v>
          </cell>
          <cell r="C4647" t="str">
            <v>Luva externa bolsa/bolsa PEAD Ø 100 mm</v>
          </cell>
          <cell r="D4647" t="str">
            <v>un</v>
          </cell>
          <cell r="E4647">
            <v>34.39</v>
          </cell>
          <cell r="F4647">
            <v>5.59</v>
          </cell>
          <cell r="G4647">
            <v>39.979999999999997</v>
          </cell>
          <cell r="H4647" t="str">
            <v>PINI</v>
          </cell>
        </row>
        <row r="4648">
          <cell r="B4648" t="str">
            <v>30.105.001552.SER</v>
          </cell>
          <cell r="C4648" t="str">
            <v>Luva externa bolsa/bolsa PEAD Ø 150 mm</v>
          </cell>
          <cell r="D4648" t="str">
            <v>un</v>
          </cell>
          <cell r="E4648">
            <v>39.96</v>
          </cell>
          <cell r="F4648">
            <v>5.59</v>
          </cell>
          <cell r="G4648">
            <v>45.55</v>
          </cell>
          <cell r="H4648" t="str">
            <v>PINI</v>
          </cell>
        </row>
        <row r="4649">
          <cell r="B4649" t="str">
            <v>30.105.001554.SER</v>
          </cell>
          <cell r="C4649" t="str">
            <v>Luva externa bolsa/bolsa PEAD Ø 200 mm</v>
          </cell>
          <cell r="D4649" t="str">
            <v>un</v>
          </cell>
          <cell r="E4649">
            <v>51.05</v>
          </cell>
          <cell r="F4649">
            <v>8.2100000000000009</v>
          </cell>
          <cell r="G4649">
            <v>59.26</v>
          </cell>
          <cell r="H4649" t="str">
            <v>PINI</v>
          </cell>
        </row>
        <row r="4650">
          <cell r="B4650" t="str">
            <v>30.105.001556.SER</v>
          </cell>
          <cell r="C4650" t="str">
            <v>Luva externa bolsa/bolsa PEAD Ø 250 mm</v>
          </cell>
          <cell r="D4650" t="str">
            <v>un</v>
          </cell>
          <cell r="E4650">
            <v>61.74</v>
          </cell>
          <cell r="F4650">
            <v>9.86</v>
          </cell>
          <cell r="G4650">
            <v>71.59</v>
          </cell>
          <cell r="H4650" t="str">
            <v>PINI</v>
          </cell>
        </row>
        <row r="4651">
          <cell r="B4651" t="str">
            <v>30.105.001570.SER</v>
          </cell>
          <cell r="C4651" t="str">
            <v>Tampão PEAD Ø 300 mm</v>
          </cell>
          <cell r="D4651" t="str">
            <v>un</v>
          </cell>
          <cell r="E4651">
            <v>276.2</v>
          </cell>
          <cell r="F4651">
            <v>13.14</v>
          </cell>
          <cell r="G4651">
            <v>289.33999999999997</v>
          </cell>
          <cell r="H4651" t="str">
            <v>PINI</v>
          </cell>
        </row>
        <row r="4652">
          <cell r="B4652" t="str">
            <v>30.105.001572.SER</v>
          </cell>
          <cell r="C4652" t="str">
            <v>Tampão PEAD Ø 375 mm</v>
          </cell>
          <cell r="D4652" t="str">
            <v>un</v>
          </cell>
          <cell r="E4652">
            <v>285.61</v>
          </cell>
          <cell r="F4652">
            <v>14.78</v>
          </cell>
          <cell r="G4652">
            <v>300.39</v>
          </cell>
          <cell r="H4652" t="str">
            <v>PINI</v>
          </cell>
        </row>
        <row r="4653">
          <cell r="B4653" t="str">
            <v>30.105.001574.SER</v>
          </cell>
          <cell r="C4653" t="str">
            <v>Tampão PEAD Ø 450 mm</v>
          </cell>
          <cell r="D4653" t="str">
            <v>un</v>
          </cell>
          <cell r="E4653">
            <v>318.57</v>
          </cell>
          <cell r="F4653">
            <v>16.43</v>
          </cell>
          <cell r="G4653">
            <v>334.99</v>
          </cell>
          <cell r="H4653" t="str">
            <v>PINI</v>
          </cell>
        </row>
        <row r="4654">
          <cell r="B4654" t="str">
            <v>30.105.001576.SER</v>
          </cell>
          <cell r="C4654" t="str">
            <v>Tampão PEAD Ø 600 mm</v>
          </cell>
          <cell r="D4654" t="str">
            <v>un</v>
          </cell>
          <cell r="E4654">
            <v>348.28</v>
          </cell>
          <cell r="F4654">
            <v>18.07</v>
          </cell>
          <cell r="G4654">
            <v>366.35</v>
          </cell>
          <cell r="H4654" t="str">
            <v>PINI</v>
          </cell>
        </row>
        <row r="4655">
          <cell r="B4655" t="str">
            <v>30.105.001578.SER</v>
          </cell>
          <cell r="C4655" t="str">
            <v>Tampão PEAD Ø 750 mm</v>
          </cell>
          <cell r="D4655" t="str">
            <v>un</v>
          </cell>
          <cell r="E4655">
            <v>367.93</v>
          </cell>
          <cell r="F4655">
            <v>19.71</v>
          </cell>
          <cell r="G4655">
            <v>387.64</v>
          </cell>
          <cell r="H4655" t="str">
            <v>PINI</v>
          </cell>
        </row>
        <row r="4656">
          <cell r="B4656" t="str">
            <v>30.105.001580.SER</v>
          </cell>
          <cell r="C4656" t="str">
            <v>Tampão PEAD Ø 900 mm</v>
          </cell>
          <cell r="D4656" t="str">
            <v>un</v>
          </cell>
          <cell r="E4656">
            <v>422.69</v>
          </cell>
          <cell r="F4656">
            <v>23</v>
          </cell>
          <cell r="G4656">
            <v>445.69</v>
          </cell>
          <cell r="H4656" t="str">
            <v>PINI</v>
          </cell>
        </row>
        <row r="4657">
          <cell r="B4657" t="str">
            <v>30.105.001582.SER</v>
          </cell>
          <cell r="C4657" t="str">
            <v>Tampão PEAD Ø 1050 mm</v>
          </cell>
          <cell r="D4657" t="str">
            <v>un</v>
          </cell>
          <cell r="E4657">
            <v>480.16</v>
          </cell>
          <cell r="F4657">
            <v>26.28</v>
          </cell>
          <cell r="G4657">
            <v>506.44</v>
          </cell>
          <cell r="H4657" t="str">
            <v>PINI</v>
          </cell>
        </row>
        <row r="4658">
          <cell r="B4658" t="str">
            <v>30.105.001584.SER</v>
          </cell>
          <cell r="C4658" t="str">
            <v>Tampão PEAD Ø 1200 mm</v>
          </cell>
          <cell r="D4658" t="str">
            <v>un</v>
          </cell>
          <cell r="E4658">
            <v>591.85</v>
          </cell>
          <cell r="F4658">
            <v>32.85</v>
          </cell>
          <cell r="G4658">
            <v>624.70000000000005</v>
          </cell>
          <cell r="H4658" t="str">
            <v>PINI</v>
          </cell>
        </row>
        <row r="4659">
          <cell r="B4659" t="str">
            <v>30.105.001700.SER</v>
          </cell>
          <cell r="C4659" t="str">
            <v>Tubo PEAD corrugado Ø 65 mm para drenagem inclusive brita e geotextil</v>
          </cell>
          <cell r="D4659" t="str">
            <v>m</v>
          </cell>
          <cell r="E4659">
            <v>100.95</v>
          </cell>
          <cell r="F4659">
            <v>21.11</v>
          </cell>
          <cell r="G4659">
            <v>122.06</v>
          </cell>
          <cell r="H4659" t="str">
            <v>PINI</v>
          </cell>
        </row>
        <row r="4660">
          <cell r="B4660" t="str">
            <v>30.105.001701.SER</v>
          </cell>
          <cell r="C4660" t="str">
            <v>Tubo PEAD corrugado Ø 80 mm para drenagem inclusive brita e geotextil</v>
          </cell>
          <cell r="D4660" t="str">
            <v>m</v>
          </cell>
          <cell r="E4660">
            <v>98.33</v>
          </cell>
          <cell r="F4660">
            <v>23.41</v>
          </cell>
          <cell r="G4660">
            <v>121.75</v>
          </cell>
          <cell r="H4660" t="str">
            <v>PINI</v>
          </cell>
        </row>
        <row r="4661">
          <cell r="B4661" t="str">
            <v>30.105.001702.SER</v>
          </cell>
          <cell r="C4661" t="str">
            <v>Tubo PEAD corrugado Ø 100 mm para drenagem inclusive brita e geotextil</v>
          </cell>
          <cell r="D4661" t="str">
            <v>m</v>
          </cell>
          <cell r="E4661">
            <v>96.36</v>
          </cell>
          <cell r="F4661">
            <v>25.72</v>
          </cell>
          <cell r="G4661">
            <v>122.08</v>
          </cell>
          <cell r="H4661" t="str">
            <v>PINI</v>
          </cell>
        </row>
        <row r="4662">
          <cell r="B4662" t="str">
            <v>30.105.001703.SER</v>
          </cell>
          <cell r="C4662" t="str">
            <v>Tubo PEAD corrugado Ø 170 mm para drenagem inclusive brita e geotextil</v>
          </cell>
          <cell r="D4662" t="str">
            <v>m</v>
          </cell>
          <cell r="E4662">
            <v>90.18</v>
          </cell>
          <cell r="F4662">
            <v>30.33</v>
          </cell>
          <cell r="G4662">
            <v>120.51</v>
          </cell>
          <cell r="H4662" t="str">
            <v>PINI</v>
          </cell>
        </row>
        <row r="4663">
          <cell r="B4663" t="str">
            <v>30.105.001750.SER</v>
          </cell>
          <cell r="C4663" t="str">
            <v>Tubo de concreto poroso Ø 200 mm para dreno rejuntado com argamassa de cimento e areia 1:3</v>
          </cell>
          <cell r="D4663" t="str">
            <v>m</v>
          </cell>
          <cell r="E4663">
            <v>77.94</v>
          </cell>
          <cell r="F4663">
            <v>14.29</v>
          </cell>
          <cell r="G4663">
            <v>92.22</v>
          </cell>
          <cell r="H4663" t="str">
            <v>PINI</v>
          </cell>
        </row>
        <row r="4664">
          <cell r="B4664" t="str">
            <v>30.105.001751.SER</v>
          </cell>
          <cell r="C4664" t="str">
            <v>Tubo de concreto poroso Ø 300 mm para dreno rejuntado com argamassa de cimento e areia 1:3</v>
          </cell>
          <cell r="D4664" t="str">
            <v>m</v>
          </cell>
          <cell r="E4664">
            <v>221.52</v>
          </cell>
          <cell r="F4664">
            <v>21.41</v>
          </cell>
          <cell r="G4664">
            <v>242.93</v>
          </cell>
          <cell r="H4664" t="str">
            <v>PINI</v>
          </cell>
        </row>
        <row r="4665">
          <cell r="B4665" t="str">
            <v>30.105.001752.SER</v>
          </cell>
          <cell r="C4665" t="str">
            <v>Tubo de concreto poroso Ø 400 mm para dreno rejuntado com argamassa de cimento e areia 1:3</v>
          </cell>
          <cell r="D4665" t="str">
            <v>m</v>
          </cell>
          <cell r="E4665">
            <v>273.04000000000002</v>
          </cell>
          <cell r="F4665">
            <v>27.31</v>
          </cell>
          <cell r="G4665">
            <v>300.35000000000002</v>
          </cell>
          <cell r="H4665" t="str">
            <v>PINI</v>
          </cell>
        </row>
        <row r="4666">
          <cell r="B4666" t="str">
            <v>30.105.001753.SER</v>
          </cell>
          <cell r="C4666" t="str">
            <v>Tubo de concreto perfurado Ø 200 mm para dreno rejuntado com argamassa de cimento e areia 1:3</v>
          </cell>
          <cell r="D4666" t="str">
            <v>m</v>
          </cell>
          <cell r="E4666">
            <v>147.03</v>
          </cell>
          <cell r="F4666">
            <v>14.29</v>
          </cell>
          <cell r="G4666">
            <v>161.32</v>
          </cell>
          <cell r="H4666" t="str">
            <v>PINI</v>
          </cell>
        </row>
        <row r="4667">
          <cell r="B4667" t="str">
            <v>30.105.001754.SER</v>
          </cell>
          <cell r="C4667" t="str">
            <v>Tubo de concreto perfurado Ø 300 mm para dreno rejuntado com argamassa de cimento e areia 1:3</v>
          </cell>
          <cell r="D4667" t="str">
            <v>m</v>
          </cell>
          <cell r="E4667">
            <v>194.03</v>
          </cell>
          <cell r="F4667">
            <v>21.41</v>
          </cell>
          <cell r="G4667">
            <v>215.45</v>
          </cell>
          <cell r="H4667" t="str">
            <v>PINI</v>
          </cell>
        </row>
        <row r="4668">
          <cell r="B4668" t="str">
            <v>30.105.001755.SER</v>
          </cell>
          <cell r="C4668" t="str">
            <v>Tubo de concreto perfurado Ø 400 mm para dreno rejuntado com argamassa de cimento e areia 1:3</v>
          </cell>
          <cell r="D4668" t="str">
            <v>m</v>
          </cell>
          <cell r="E4668">
            <v>253.33</v>
          </cell>
          <cell r="F4668">
            <v>27.31</v>
          </cell>
          <cell r="G4668">
            <v>280.64</v>
          </cell>
          <cell r="H4668" t="str">
            <v>PINI</v>
          </cell>
        </row>
        <row r="4669">
          <cell r="B4669" t="str">
            <v>30.105.001800.SER</v>
          </cell>
          <cell r="C4669" t="str">
            <v>Rede subterrânea de drenagem Ø 65 mm, profundidade da vala 0,5 m - exceto tubulação</v>
          </cell>
          <cell r="D4669" t="str">
            <v>m</v>
          </cell>
          <cell r="E4669">
            <v>22.5</v>
          </cell>
          <cell r="F4669">
            <v>5.44</v>
          </cell>
          <cell r="G4669">
            <v>27.95</v>
          </cell>
          <cell r="H4669" t="str">
            <v>PINI</v>
          </cell>
        </row>
        <row r="4670">
          <cell r="B4670" t="str">
            <v>30.105.001801.SER</v>
          </cell>
          <cell r="C4670" t="str">
            <v>Rede subterrânea de drenagem Ø 80 mm, profundidade da vala 0,5 m - exceto tubulação</v>
          </cell>
          <cell r="D4670" t="str">
            <v>m</v>
          </cell>
          <cell r="E4670">
            <v>22.5</v>
          </cell>
          <cell r="F4670">
            <v>5.43</v>
          </cell>
          <cell r="G4670">
            <v>27.93</v>
          </cell>
          <cell r="H4670" t="str">
            <v>PINI</v>
          </cell>
        </row>
        <row r="4671">
          <cell r="B4671" t="str">
            <v>30.105.001802.SER</v>
          </cell>
          <cell r="C4671" t="str">
            <v>Rede subterrânea de drenagem Ø 100 mm, profundidade da vala 0,5 m - exceto tubulação</v>
          </cell>
          <cell r="D4671" t="str">
            <v>m</v>
          </cell>
          <cell r="E4671">
            <v>22.49</v>
          </cell>
          <cell r="F4671">
            <v>5.4</v>
          </cell>
          <cell r="G4671">
            <v>27.89</v>
          </cell>
          <cell r="H4671" t="str">
            <v>PINI</v>
          </cell>
        </row>
        <row r="4672">
          <cell r="B4672" t="str">
            <v>30.105.001803.SER</v>
          </cell>
          <cell r="C4672" t="str">
            <v>Rede subterrânea de drenagem Ø 150 mm, profundidade da vala 0,5 m - exceto tubulação</v>
          </cell>
          <cell r="D4672" t="str">
            <v>m</v>
          </cell>
          <cell r="E4672">
            <v>24.35</v>
          </cell>
          <cell r="F4672">
            <v>5.77</v>
          </cell>
          <cell r="G4672">
            <v>30.12</v>
          </cell>
          <cell r="H4672" t="str">
            <v>PINI</v>
          </cell>
        </row>
        <row r="4673">
          <cell r="B4673" t="str">
            <v>30.105.001804.SER</v>
          </cell>
          <cell r="C4673" t="str">
            <v>Rede subterrânea de drenagem Ø 170 mm, profundidade da vala 0,5 m - exceto tubulação</v>
          </cell>
          <cell r="D4673" t="str">
            <v>m</v>
          </cell>
          <cell r="E4673">
            <v>26.19</v>
          </cell>
          <cell r="F4673">
            <v>6.12</v>
          </cell>
          <cell r="G4673">
            <v>32.31</v>
          </cell>
          <cell r="H4673" t="str">
            <v>PINI</v>
          </cell>
        </row>
        <row r="4674">
          <cell r="B4674" t="str">
            <v>30.105.001805.SER</v>
          </cell>
          <cell r="C4674" t="str">
            <v>Rede subterrânea de drenagem Ø 200 mm, profundidade da vala 1,5 m - exceto tubulação</v>
          </cell>
          <cell r="D4674" t="str">
            <v>m</v>
          </cell>
          <cell r="E4674">
            <v>26.19</v>
          </cell>
          <cell r="F4674">
            <v>6.12</v>
          </cell>
          <cell r="G4674">
            <v>32.31</v>
          </cell>
          <cell r="H4674" t="str">
            <v>PINI</v>
          </cell>
        </row>
        <row r="4675">
          <cell r="B4675" t="str">
            <v>30.105.001806.SER</v>
          </cell>
          <cell r="C4675" t="str">
            <v>Rede subterrânea de drenagem Ø 250 mm, profundidade da vala 1,5 m - exceto tubulação</v>
          </cell>
          <cell r="D4675" t="str">
            <v>m</v>
          </cell>
          <cell r="E4675">
            <v>28.03</v>
          </cell>
          <cell r="F4675">
            <v>6.42</v>
          </cell>
          <cell r="G4675">
            <v>34.450000000000003</v>
          </cell>
          <cell r="H4675" t="str">
            <v>PINI</v>
          </cell>
        </row>
        <row r="4676">
          <cell r="B4676" t="str">
            <v>30.105.001807.SER</v>
          </cell>
          <cell r="C4676" t="str">
            <v>Rede subterrânea de drenagem Ø 300 mm, profundidade da vala 1,5 m - exceto tubulação</v>
          </cell>
          <cell r="D4676" t="str">
            <v>m</v>
          </cell>
          <cell r="E4676">
            <v>29.86</v>
          </cell>
          <cell r="F4676">
            <v>6.69</v>
          </cell>
          <cell r="G4676">
            <v>36.549999999999997</v>
          </cell>
          <cell r="H4676" t="str">
            <v>PINI</v>
          </cell>
        </row>
        <row r="4677">
          <cell r="B4677" t="str">
            <v>30.105.001808.SER</v>
          </cell>
          <cell r="C4677" t="str">
            <v>Rede subterrânea de drenagem Ø 375 mm, profundidade da vala 2 m - exceto tubulação</v>
          </cell>
          <cell r="D4677" t="str">
            <v>m</v>
          </cell>
          <cell r="E4677">
            <v>51.38</v>
          </cell>
          <cell r="F4677">
            <v>21.63</v>
          </cell>
          <cell r="G4677">
            <v>73</v>
          </cell>
          <cell r="H4677" t="str">
            <v>PINI</v>
          </cell>
        </row>
        <row r="4678">
          <cell r="B4678" t="str">
            <v>30.105.001809.SER</v>
          </cell>
          <cell r="C4678" t="str">
            <v>Rede subterrânea de drenagem Ø 400 mm, profundidade da vala 2 m - exceto tubulação</v>
          </cell>
          <cell r="D4678" t="str">
            <v>m</v>
          </cell>
          <cell r="E4678">
            <v>51.34</v>
          </cell>
          <cell r="F4678">
            <v>21.49</v>
          </cell>
          <cell r="G4678">
            <v>72.83</v>
          </cell>
          <cell r="H4678" t="str">
            <v>PINI</v>
          </cell>
        </row>
        <row r="4679">
          <cell r="B4679" t="str">
            <v>30.105.001810.SER</v>
          </cell>
          <cell r="C4679" t="str">
            <v>Rede subterrânea de drenagem Ø 450 mm, profundidade da vala 2 m - exceto tubulação</v>
          </cell>
          <cell r="D4679" t="str">
            <v>m</v>
          </cell>
          <cell r="E4679">
            <v>55.89</v>
          </cell>
          <cell r="F4679">
            <v>23.24</v>
          </cell>
          <cell r="G4679">
            <v>79.12</v>
          </cell>
          <cell r="H4679" t="str">
            <v>PINI</v>
          </cell>
        </row>
        <row r="4680">
          <cell r="B4680" t="str">
            <v>30.105.001811.SER</v>
          </cell>
          <cell r="C4680" t="str">
            <v>Rede subterrânea de drenagem Ø 500 mm, profundidade da vala 2 m - exceto tubulação</v>
          </cell>
          <cell r="D4680" t="str">
            <v>m</v>
          </cell>
          <cell r="E4680">
            <v>62.05</v>
          </cell>
          <cell r="F4680">
            <v>25.63</v>
          </cell>
          <cell r="G4680">
            <v>87.68</v>
          </cell>
          <cell r="H4680" t="str">
            <v>PINI</v>
          </cell>
        </row>
        <row r="4681">
          <cell r="B4681" t="str">
            <v>30.105.001812.SER</v>
          </cell>
          <cell r="C4681" t="str">
            <v>Rede subterrânea de drenagem Ø 600 mm, profundidade da vala 2 m - exceto tubulação</v>
          </cell>
          <cell r="D4681" t="str">
            <v>m</v>
          </cell>
          <cell r="E4681">
            <v>68.099999999999994</v>
          </cell>
          <cell r="F4681">
            <v>27.6</v>
          </cell>
          <cell r="G4681">
            <v>95.7</v>
          </cell>
          <cell r="H4681" t="str">
            <v>PINI</v>
          </cell>
        </row>
        <row r="4682">
          <cell r="B4682" t="str">
            <v>30.105.001813.SER</v>
          </cell>
          <cell r="C4682" t="str">
            <v>Rede subterrânea de drenagem Ø 750 mm, profundidade da vala 2 m - exceto tubulação</v>
          </cell>
          <cell r="D4682" t="str">
            <v>m</v>
          </cell>
          <cell r="E4682">
            <v>80.930000000000007</v>
          </cell>
          <cell r="F4682">
            <v>32</v>
          </cell>
          <cell r="G4682">
            <v>112.93</v>
          </cell>
          <cell r="H4682" t="str">
            <v>PINI</v>
          </cell>
        </row>
        <row r="4683">
          <cell r="B4683" t="str">
            <v>30.105.001814.SER</v>
          </cell>
          <cell r="C4683" t="str">
            <v>Rede subterrânea de drenagem Ø 800 mm, profundidade da vala 2 m - exceto tubulação</v>
          </cell>
          <cell r="D4683" t="str">
            <v>m</v>
          </cell>
          <cell r="E4683">
            <v>85.96</v>
          </cell>
          <cell r="F4683">
            <v>33.74</v>
          </cell>
          <cell r="G4683">
            <v>119.7</v>
          </cell>
          <cell r="H4683" t="str">
            <v>PINI</v>
          </cell>
        </row>
        <row r="4684">
          <cell r="B4684" t="str">
            <v>30.105.001815.SER</v>
          </cell>
          <cell r="C4684" t="str">
            <v>Rede subterrânea de drenagem Ø 900 mm, profundidade da vala 2 m - exceto tubulação</v>
          </cell>
          <cell r="D4684" t="str">
            <v>m</v>
          </cell>
          <cell r="E4684">
            <v>90.84</v>
          </cell>
          <cell r="F4684">
            <v>34.869999999999997</v>
          </cell>
          <cell r="G4684">
            <v>125.71</v>
          </cell>
          <cell r="H4684" t="str">
            <v>PINI</v>
          </cell>
        </row>
        <row r="4685">
          <cell r="B4685" t="str">
            <v>30.105.001816.SER</v>
          </cell>
          <cell r="C4685" t="str">
            <v>Rede subterrânea de drenagem Ø 1000 mm, profundidade da vala 2 m - exceto tubulação</v>
          </cell>
          <cell r="D4685" t="str">
            <v>m</v>
          </cell>
          <cell r="E4685">
            <v>122.96</v>
          </cell>
          <cell r="F4685">
            <v>39.5</v>
          </cell>
          <cell r="G4685">
            <v>162.46</v>
          </cell>
          <cell r="H4685" t="str">
            <v>PINI</v>
          </cell>
        </row>
        <row r="4686">
          <cell r="B4686" t="str">
            <v>30.105.001817.SER</v>
          </cell>
          <cell r="C4686" t="str">
            <v>Rede subterrânea de drenagem Ø 1050 mm, profundidade da vala 2 m - exceto tubulação</v>
          </cell>
          <cell r="D4686" t="str">
            <v>m</v>
          </cell>
          <cell r="E4686">
            <v>130.19999999999999</v>
          </cell>
          <cell r="F4686">
            <v>41.62</v>
          </cell>
          <cell r="G4686">
            <v>171.82</v>
          </cell>
          <cell r="H4686" t="str">
            <v>PINI</v>
          </cell>
        </row>
        <row r="4687">
          <cell r="B4687" t="str">
            <v>30.105.001818.SER</v>
          </cell>
          <cell r="C4687" t="str">
            <v>Rede subterrânea de drenagem Ø 1200 mm, profundidade da vala 2,6 m - exceto tubulação</v>
          </cell>
          <cell r="D4687" t="str">
            <v>m</v>
          </cell>
          <cell r="E4687">
            <v>159.66</v>
          </cell>
          <cell r="F4687">
            <v>57.42</v>
          </cell>
          <cell r="G4687">
            <v>217.08</v>
          </cell>
          <cell r="H4687" t="str">
            <v>PINI</v>
          </cell>
        </row>
        <row r="4688">
          <cell r="B4688" t="str">
            <v>30.105.001819.SER</v>
          </cell>
          <cell r="C4688" t="str">
            <v>Rede subterrânea de drenagem Ø 1500 mm, profundidade da vala 2,6 m - exceto tubulação</v>
          </cell>
          <cell r="D4688" t="str">
            <v>m</v>
          </cell>
          <cell r="E4688">
            <v>189.98</v>
          </cell>
          <cell r="F4688">
            <v>65.099999999999994</v>
          </cell>
          <cell r="G4688">
            <v>255.08</v>
          </cell>
          <cell r="H4688" t="str">
            <v>PINI</v>
          </cell>
        </row>
        <row r="4689">
          <cell r="B4689">
            <v>0</v>
          </cell>
          <cell r="C4689">
            <v>0</v>
          </cell>
          <cell r="D4689">
            <v>0</v>
          </cell>
          <cell r="E4689">
            <v>0</v>
          </cell>
          <cell r="F4689">
            <v>0</v>
          </cell>
          <cell r="G4689">
            <v>0</v>
          </cell>
          <cell r="H4689" t="str">
            <v>PINI</v>
          </cell>
        </row>
        <row r="4690">
          <cell r="B4690" t="str">
            <v>30.107</v>
          </cell>
          <cell r="C4690" t="str">
            <v>Caixas de inspeção</v>
          </cell>
          <cell r="D4690">
            <v>0</v>
          </cell>
          <cell r="E4690">
            <v>0</v>
          </cell>
          <cell r="F4690">
            <v>0</v>
          </cell>
          <cell r="G4690">
            <v>0</v>
          </cell>
          <cell r="H4690" t="str">
            <v>PINI</v>
          </cell>
        </row>
        <row r="4691">
          <cell r="B4691" t="str">
            <v>30.107.000050.SER</v>
          </cell>
          <cell r="C4691" t="str">
            <v>Caixa de inspeção em alvenaria, 1/2 tijolo comum, 0,4 x 0,4 x 0,6 m, revestido internamente com argamassa de cimento e areia inclusive tampa</v>
          </cell>
          <cell r="D4691" t="str">
            <v>un</v>
          </cell>
          <cell r="E4691">
            <v>159.84</v>
          </cell>
          <cell r="F4691">
            <v>145.58000000000001</v>
          </cell>
          <cell r="G4691">
            <v>305.42</v>
          </cell>
          <cell r="H4691" t="str">
            <v>PINI</v>
          </cell>
        </row>
        <row r="4692">
          <cell r="B4692" t="str">
            <v>30.107.000055.SER</v>
          </cell>
          <cell r="C4692" t="str">
            <v>Caixa de inspeção em alvenaria, 1/2 tijolo comum, 0,6 x 0,6 x 0,6 m, revestido internamente com argamassa de cimento e areia inclusive tampa</v>
          </cell>
          <cell r="D4692" t="str">
            <v>un</v>
          </cell>
          <cell r="E4692">
            <v>250.94</v>
          </cell>
          <cell r="F4692">
            <v>228.15</v>
          </cell>
          <cell r="G4692">
            <v>479.08</v>
          </cell>
          <cell r="H4692" t="str">
            <v>PINI</v>
          </cell>
        </row>
        <row r="4693">
          <cell r="B4693" t="str">
            <v>30.107.000060.SER</v>
          </cell>
          <cell r="C4693" t="str">
            <v>Caixa de inspeção em alvenaria, 1/2 tijolo comum, 0,8 x 0,8 x 0,6 m, revestido internamente com argamassa de cimento e areia inclusive tampa</v>
          </cell>
          <cell r="D4693" t="str">
            <v>un</v>
          </cell>
          <cell r="E4693">
            <v>358.85</v>
          </cell>
          <cell r="F4693">
            <v>317.64</v>
          </cell>
          <cell r="G4693">
            <v>676.49</v>
          </cell>
          <cell r="H4693" t="str">
            <v>PINI</v>
          </cell>
        </row>
        <row r="4694">
          <cell r="B4694" t="str">
            <v>30.107.000065.SER</v>
          </cell>
          <cell r="C4694" t="str">
            <v>Caixa de inspeção em alvenaria - 1 tijolo comum, 0,4 x 0,4 x 0,6 m, revestido internamente com argamassa de cimento e areia inclusive tampa</v>
          </cell>
          <cell r="D4694" t="str">
            <v>un</v>
          </cell>
          <cell r="E4694">
            <v>301.73</v>
          </cell>
          <cell r="F4694">
            <v>229.64</v>
          </cell>
          <cell r="G4694">
            <v>531.37</v>
          </cell>
          <cell r="H4694" t="str">
            <v>PINI</v>
          </cell>
        </row>
        <row r="4695">
          <cell r="B4695" t="str">
            <v>30.107.000070.SER</v>
          </cell>
          <cell r="C4695" t="str">
            <v>Caixa de inspeção em alvenaria, 1 tijolo comum, 0,6 x 0,6 x 0,6 m, revestido internamente com argamassa de cimento e areia inclusive tampa</v>
          </cell>
          <cell r="D4695" t="str">
            <v>un</v>
          </cell>
          <cell r="E4695">
            <v>431.98</v>
          </cell>
          <cell r="F4695">
            <v>333.9</v>
          </cell>
          <cell r="G4695">
            <v>765.88</v>
          </cell>
          <cell r="H4695" t="str">
            <v>PINI</v>
          </cell>
        </row>
        <row r="4696">
          <cell r="B4696" t="str">
            <v>30.107.000075.SER</v>
          </cell>
          <cell r="C4696" t="str">
            <v>Caixa de inspeção em alvenaria, 1 tijolo comum, 0,8 x 0,8 x 0,6 m, revestido internamente com argamassa de cimento e areia inclusive tampa</v>
          </cell>
          <cell r="D4696" t="str">
            <v>un</v>
          </cell>
          <cell r="E4696">
            <v>579.41</v>
          </cell>
          <cell r="F4696">
            <v>432.62</v>
          </cell>
          <cell r="G4696">
            <v>1012.03</v>
          </cell>
          <cell r="H4696" t="str">
            <v>PINI</v>
          </cell>
        </row>
        <row r="4697">
          <cell r="B4697" t="str">
            <v>30.107.000100.SER</v>
          </cell>
          <cell r="C4697" t="str">
            <v>Caixa de inspeção em concreto pré-moldado Ø 0,4 x 0,4 m, inclusive tampa</v>
          </cell>
          <cell r="D4697" t="str">
            <v>un</v>
          </cell>
          <cell r="E4697">
            <v>741.8</v>
          </cell>
          <cell r="F4697">
            <v>21.48</v>
          </cell>
          <cell r="G4697">
            <v>763.28</v>
          </cell>
          <cell r="H4697" t="str">
            <v>PINI</v>
          </cell>
        </row>
        <row r="4698">
          <cell r="B4698" t="str">
            <v>30.107.000105.SER</v>
          </cell>
          <cell r="C4698" t="str">
            <v>Caixa de inspeção em concreto pré-moldado Ø 0,4 x 0,6 m, inclusive tampa</v>
          </cell>
          <cell r="D4698" t="str">
            <v>un</v>
          </cell>
          <cell r="E4698">
            <v>799.22</v>
          </cell>
          <cell r="F4698">
            <v>30.56</v>
          </cell>
          <cell r="G4698">
            <v>829.77</v>
          </cell>
          <cell r="H4698" t="str">
            <v>PINI</v>
          </cell>
        </row>
        <row r="4699">
          <cell r="B4699" t="str">
            <v>30.107.000110.SER</v>
          </cell>
          <cell r="C4699" t="str">
            <v>Caixa de inspeção em concreto pré-moldado Ø 0,4 x 0,8 m, inclusive tampa</v>
          </cell>
          <cell r="D4699" t="str">
            <v>un</v>
          </cell>
          <cell r="E4699">
            <v>856.63</v>
          </cell>
          <cell r="F4699">
            <v>39.630000000000003</v>
          </cell>
          <cell r="G4699">
            <v>896.26</v>
          </cell>
          <cell r="H4699" t="str">
            <v>PINI</v>
          </cell>
        </row>
        <row r="4700">
          <cell r="B4700" t="str">
            <v>30.107.000115.SER</v>
          </cell>
          <cell r="C4700" t="str">
            <v>Caixa de inspeção em concreto pré-moldado Ø 0,6 x 0,6 m, inclusive tampa</v>
          </cell>
          <cell r="D4700" t="str">
            <v>un</v>
          </cell>
          <cell r="E4700">
            <v>1256.55</v>
          </cell>
          <cell r="F4700">
            <v>39.630000000000003</v>
          </cell>
          <cell r="G4700">
            <v>1296.18</v>
          </cell>
          <cell r="H4700" t="str">
            <v>PINI</v>
          </cell>
        </row>
        <row r="4701">
          <cell r="B4701" t="str">
            <v>30.107.000120.SER</v>
          </cell>
          <cell r="C4701" t="str">
            <v>Caixa de inspeção em concreto pré-moldado Ø 0,6 x 0,8 m, inclusive tampa</v>
          </cell>
          <cell r="D4701" t="str">
            <v>un</v>
          </cell>
          <cell r="E4701">
            <v>1472.94</v>
          </cell>
          <cell r="F4701">
            <v>31.06</v>
          </cell>
          <cell r="G4701">
            <v>1504</v>
          </cell>
          <cell r="H4701" t="str">
            <v>PINI</v>
          </cell>
        </row>
        <row r="4702">
          <cell r="B4702" t="str">
            <v>30.107.000125.SER</v>
          </cell>
          <cell r="C4702" t="str">
            <v>Caixa de inspeção em concreto pré-moldado Ø 0,6 x 1,0 m, inclusive tampa</v>
          </cell>
          <cell r="D4702" t="str">
            <v>un</v>
          </cell>
          <cell r="E4702">
            <v>1689.33</v>
          </cell>
          <cell r="F4702">
            <v>40.229999999999997</v>
          </cell>
          <cell r="G4702">
            <v>1729.56</v>
          </cell>
          <cell r="H4702" t="str">
            <v>PINI</v>
          </cell>
        </row>
        <row r="4703">
          <cell r="B4703" t="str">
            <v>30.107.000130.SER</v>
          </cell>
          <cell r="C4703" t="str">
            <v>Caixa de inspeção em concreto pré-moldado Ø 0,6 x 1,2 m, inclusive tampa</v>
          </cell>
          <cell r="D4703" t="str">
            <v>un</v>
          </cell>
          <cell r="E4703">
            <v>1900.33</v>
          </cell>
          <cell r="F4703">
            <v>39.43</v>
          </cell>
          <cell r="G4703">
            <v>1939.76</v>
          </cell>
          <cell r="H4703" t="str">
            <v>PINI</v>
          </cell>
        </row>
        <row r="4704">
          <cell r="B4704" t="str">
            <v>30.107.000150.SER</v>
          </cell>
          <cell r="C4704" t="str">
            <v>Caixa de inspeção em concreto pré-moldado, quadrada, 0,4 x 0,4 x 0,5 m, inclusive tampa</v>
          </cell>
          <cell r="D4704" t="str">
            <v>un</v>
          </cell>
          <cell r="E4704">
            <v>742.38</v>
          </cell>
          <cell r="F4704">
            <v>21.6</v>
          </cell>
          <cell r="G4704">
            <v>763.98</v>
          </cell>
          <cell r="H4704" t="str">
            <v>PINI</v>
          </cell>
        </row>
        <row r="4705">
          <cell r="B4705" t="str">
            <v>30.107.000155.SER</v>
          </cell>
          <cell r="C4705" t="str">
            <v>Caixa de inspeção em concreto pré-moldado, quadrada, 0,6 x 0,6 x 0,5 m, inclusive tampa</v>
          </cell>
          <cell r="D4705" t="str">
            <v>un</v>
          </cell>
          <cell r="E4705">
            <v>260.89</v>
          </cell>
          <cell r="F4705">
            <v>27.52</v>
          </cell>
          <cell r="G4705">
            <v>288.42</v>
          </cell>
          <cell r="H4705" t="str">
            <v>PINI</v>
          </cell>
        </row>
        <row r="4706">
          <cell r="B4706" t="str">
            <v>30.107.000160.SER</v>
          </cell>
          <cell r="C4706" t="str">
            <v>Caixa de inspeção em concreto pré-moldado, quadrada, 0,8 x 0,8 x 0,5 m, inclusive tampa</v>
          </cell>
          <cell r="D4706" t="str">
            <v>un</v>
          </cell>
          <cell r="E4706">
            <v>1318.66</v>
          </cell>
          <cell r="F4706">
            <v>19.71</v>
          </cell>
          <cell r="G4706">
            <v>1338.37</v>
          </cell>
          <cell r="H4706" t="str">
            <v>PINI</v>
          </cell>
        </row>
        <row r="4707">
          <cell r="B4707" t="str">
            <v>30.107.000165.SER</v>
          </cell>
          <cell r="C4707" t="str">
            <v>Caixa de inspeção em concreto pré-moldado, quadrada, 1,0 x 1,0 x 0,5 m, inclusive tampa</v>
          </cell>
          <cell r="D4707" t="str">
            <v>un</v>
          </cell>
          <cell r="E4707">
            <v>1937.61</v>
          </cell>
          <cell r="F4707">
            <v>23.29</v>
          </cell>
          <cell r="G4707">
            <v>1960.9</v>
          </cell>
          <cell r="H4707" t="str">
            <v>PINI</v>
          </cell>
        </row>
        <row r="4708">
          <cell r="B4708" t="str">
            <v>30.107.000170.SER</v>
          </cell>
          <cell r="C4708" t="str">
            <v>Caixa de passagem em concreto pré-moldado, quadrada, 0,4 x 0,4 x 0,5 m, inclusive tampa</v>
          </cell>
          <cell r="D4708" t="str">
            <v>un</v>
          </cell>
          <cell r="E4708">
            <v>823.24</v>
          </cell>
          <cell r="F4708">
            <v>21.6</v>
          </cell>
          <cell r="G4708">
            <v>844.84</v>
          </cell>
          <cell r="H4708" t="str">
            <v>PINI</v>
          </cell>
        </row>
        <row r="4709">
          <cell r="B4709" t="str">
            <v>30.107.000175.SER</v>
          </cell>
          <cell r="C4709" t="str">
            <v>Caixa de passagem em concreto pré-moldado, quadrada, 0,6 x 0,6 x 0,5 m, inclusive tampa</v>
          </cell>
          <cell r="D4709" t="str">
            <v>un</v>
          </cell>
          <cell r="E4709">
            <v>1076.96</v>
          </cell>
          <cell r="F4709">
            <v>27.52</v>
          </cell>
          <cell r="G4709">
            <v>1104.49</v>
          </cell>
          <cell r="H4709" t="str">
            <v>PINI</v>
          </cell>
        </row>
        <row r="4710">
          <cell r="B4710" t="str">
            <v>30.107.000180.SER</v>
          </cell>
          <cell r="C4710" t="str">
            <v>Caixa de passagem em concreto pré-moldado, quadrada, 0,8 x 0,8 x 0,5 m, inclusive tampa</v>
          </cell>
          <cell r="D4710" t="str">
            <v>un</v>
          </cell>
          <cell r="E4710">
            <v>1434.57</v>
          </cell>
          <cell r="F4710">
            <v>19.71</v>
          </cell>
          <cell r="G4710">
            <v>1454.28</v>
          </cell>
          <cell r="H4710" t="str">
            <v>PINI</v>
          </cell>
        </row>
        <row r="4711">
          <cell r="B4711" t="str">
            <v>30.107.000185.SER</v>
          </cell>
          <cell r="C4711" t="str">
            <v>Caixa de passagem em concreto pré-moldado, quadrada, 1,0 x 1,0 x 0,5 m, inclusive tampa</v>
          </cell>
          <cell r="D4711" t="str">
            <v>un</v>
          </cell>
          <cell r="E4711">
            <v>1937.61</v>
          </cell>
          <cell r="F4711">
            <v>23.29</v>
          </cell>
          <cell r="G4711">
            <v>1960.9</v>
          </cell>
          <cell r="H4711" t="str">
            <v>PINI</v>
          </cell>
        </row>
        <row r="4712">
          <cell r="B4712" t="str">
            <v>30.107.000200.SER</v>
          </cell>
          <cell r="C4712" t="str">
            <v>Tampa de concreto # 5 cm para caixa de inspeção</v>
          </cell>
          <cell r="D4712" t="str">
            <v>m²</v>
          </cell>
          <cell r="E4712">
            <v>137.72999999999999</v>
          </cell>
          <cell r="F4712">
            <v>108.78</v>
          </cell>
          <cell r="G4712">
            <v>246.51</v>
          </cell>
          <cell r="H4712" t="str">
            <v>PINI</v>
          </cell>
        </row>
        <row r="4713">
          <cell r="B4713">
            <v>0</v>
          </cell>
          <cell r="C4713">
            <v>0</v>
          </cell>
          <cell r="D4713">
            <v>0</v>
          </cell>
          <cell r="E4713">
            <v>0</v>
          </cell>
          <cell r="F4713">
            <v>0</v>
          </cell>
          <cell r="G4713">
            <v>0</v>
          </cell>
          <cell r="H4713" t="str">
            <v>PINI</v>
          </cell>
        </row>
        <row r="4714">
          <cell r="B4714" t="str">
            <v>30.109</v>
          </cell>
          <cell r="C4714" t="str">
            <v>Poços de visita</v>
          </cell>
          <cell r="D4714">
            <v>0</v>
          </cell>
          <cell r="E4714">
            <v>0</v>
          </cell>
          <cell r="F4714">
            <v>0</v>
          </cell>
          <cell r="G4714">
            <v>0</v>
          </cell>
          <cell r="H4714" t="str">
            <v>PINI</v>
          </cell>
        </row>
        <row r="4715">
          <cell r="B4715" t="str">
            <v>30.109.000100.SER</v>
          </cell>
          <cell r="C4715" t="str">
            <v>Poço de visita com anéis concreto Ø 1 m profundidade 1,2 m para galerias pluviais</v>
          </cell>
          <cell r="D4715" t="str">
            <v>un</v>
          </cell>
          <cell r="E4715">
            <v>1969.51</v>
          </cell>
          <cell r="F4715">
            <v>216.69</v>
          </cell>
          <cell r="G4715">
            <v>2186.1999999999998</v>
          </cell>
          <cell r="H4715" t="str">
            <v>PINI</v>
          </cell>
        </row>
        <row r="4716">
          <cell r="B4716" t="str">
            <v>30.109.000105.SER</v>
          </cell>
          <cell r="C4716" t="str">
            <v>Poço de visita com anéis concreto Ø 1 m profundidade 1,7 m para galerias pluviais</v>
          </cell>
          <cell r="D4716" t="str">
            <v>un</v>
          </cell>
          <cell r="E4716">
            <v>2640.96</v>
          </cell>
          <cell r="F4716">
            <v>242.88</v>
          </cell>
          <cell r="G4716">
            <v>2883.85</v>
          </cell>
          <cell r="H4716" t="str">
            <v>PINI</v>
          </cell>
        </row>
        <row r="4717">
          <cell r="B4717" t="str">
            <v>30.109.000110.SER</v>
          </cell>
          <cell r="C4717" t="str">
            <v>Poço de visita com anéis concreto Ø 1 m profundidade 2,2 m para galerias pluviais</v>
          </cell>
          <cell r="D4717" t="str">
            <v>un</v>
          </cell>
          <cell r="E4717">
            <v>3312.42</v>
          </cell>
          <cell r="F4717">
            <v>269.07</v>
          </cell>
          <cell r="G4717">
            <v>3581.49</v>
          </cell>
          <cell r="H4717" t="str">
            <v>PINI</v>
          </cell>
        </row>
        <row r="4718">
          <cell r="B4718" t="str">
            <v>30.109.000115.SER</v>
          </cell>
          <cell r="C4718" t="str">
            <v>Poço de visita com anéis concreto Ø 1 m profundidade 2,7 m para galerias pluviais</v>
          </cell>
          <cell r="D4718" t="str">
            <v>un</v>
          </cell>
          <cell r="E4718">
            <v>3598.9</v>
          </cell>
          <cell r="F4718">
            <v>295.27</v>
          </cell>
          <cell r="G4718">
            <v>3894.17</v>
          </cell>
          <cell r="H4718" t="str">
            <v>PINI</v>
          </cell>
        </row>
        <row r="4719">
          <cell r="B4719" t="str">
            <v>30.109.000120.SER</v>
          </cell>
          <cell r="C4719" t="str">
            <v>Poço de visita com anéis concreto Ø 1 m profundidade 3,2 m para galerias pluviais</v>
          </cell>
          <cell r="D4719" t="str">
            <v>un</v>
          </cell>
          <cell r="E4719">
            <v>3923.02</v>
          </cell>
          <cell r="F4719">
            <v>323.88</v>
          </cell>
          <cell r="G4719">
            <v>4246.8999999999996</v>
          </cell>
          <cell r="H4719" t="str">
            <v>PINI</v>
          </cell>
        </row>
        <row r="4720">
          <cell r="B4720" t="str">
            <v>30.109.000125.SER</v>
          </cell>
          <cell r="C4720" t="str">
            <v>Poço de visita com anéis concreto Ø 1 m profundidade 3,7 m para galerias pluviais</v>
          </cell>
          <cell r="D4720" t="str">
            <v>un</v>
          </cell>
          <cell r="E4720">
            <v>4556.8500000000004</v>
          </cell>
          <cell r="F4720">
            <v>347.65</v>
          </cell>
          <cell r="G4720">
            <v>4904.49</v>
          </cell>
          <cell r="H4720" t="str">
            <v>PINI</v>
          </cell>
        </row>
        <row r="4721">
          <cell r="B4721" t="str">
            <v>30.109.000130.SER</v>
          </cell>
          <cell r="C4721" t="str">
            <v>Poço de visita com anéis concreto Ø 1 m profundidade 4,2 m para galerias pluviais</v>
          </cell>
          <cell r="D4721" t="str">
            <v>un</v>
          </cell>
          <cell r="E4721">
            <v>5228.3</v>
          </cell>
          <cell r="F4721">
            <v>373.84</v>
          </cell>
          <cell r="G4721">
            <v>5602.14</v>
          </cell>
          <cell r="H4721" t="str">
            <v>PINI</v>
          </cell>
        </row>
        <row r="4722">
          <cell r="B4722" t="str">
            <v>30.109.000135.SER</v>
          </cell>
          <cell r="C4722" t="str">
            <v>Poço de visita com anéis concreto Ø 1 m, profundidade 4,7 m para galerias pluviais</v>
          </cell>
          <cell r="D4722" t="str">
            <v>un</v>
          </cell>
          <cell r="E4722">
            <v>5899.76</v>
          </cell>
          <cell r="F4722">
            <v>400.03</v>
          </cell>
          <cell r="G4722">
            <v>6299.79</v>
          </cell>
          <cell r="H4722" t="str">
            <v>PINI</v>
          </cell>
        </row>
        <row r="4723">
          <cell r="B4723" t="str">
            <v>30.109.000150.SER</v>
          </cell>
          <cell r="C4723" t="str">
            <v>Poço de visita com anéis concreto Ø 1,2 m, profundidade 1,2 m para galerias pluviais</v>
          </cell>
          <cell r="D4723" t="str">
            <v>un</v>
          </cell>
          <cell r="E4723">
            <v>2960.16</v>
          </cell>
          <cell r="F4723">
            <v>287.74</v>
          </cell>
          <cell r="G4723">
            <v>3247.91</v>
          </cell>
          <cell r="H4723" t="str">
            <v>PINI</v>
          </cell>
        </row>
        <row r="4724">
          <cell r="B4724" t="str">
            <v>30.109.000155.SER</v>
          </cell>
          <cell r="C4724" t="str">
            <v>Poço de visita com anéis concreto Ø 1,2 m, profundidade 1,7 m para galerias pluviais</v>
          </cell>
          <cell r="D4724" t="str">
            <v>un</v>
          </cell>
          <cell r="E4724">
            <v>4006.31</v>
          </cell>
          <cell r="F4724">
            <v>326.2</v>
          </cell>
          <cell r="G4724">
            <v>4332.51</v>
          </cell>
          <cell r="H4724" t="str">
            <v>PINI</v>
          </cell>
        </row>
        <row r="4725">
          <cell r="B4725" t="str">
            <v>30.109.000160.SER</v>
          </cell>
          <cell r="C4725" t="str">
            <v>Poço de visita com anéis concreto Ø 1,2 m, profundidade 2,2 m para galerias pluviais</v>
          </cell>
          <cell r="D4725" t="str">
            <v>un</v>
          </cell>
          <cell r="E4725">
            <v>5052.46</v>
          </cell>
          <cell r="F4725">
            <v>364.65</v>
          </cell>
          <cell r="G4725">
            <v>5417.11</v>
          </cell>
          <cell r="H4725" t="str">
            <v>PINI</v>
          </cell>
        </row>
        <row r="4726">
          <cell r="B4726" t="str">
            <v>30.109.000165.SER</v>
          </cell>
          <cell r="C4726" t="str">
            <v>Poço de visita com anéis concreto Ø 1,2 m, profundidade 2,7 m para galerias pluviais</v>
          </cell>
          <cell r="D4726" t="str">
            <v>un</v>
          </cell>
          <cell r="E4726">
            <v>5370.36</v>
          </cell>
          <cell r="F4726">
            <v>403.11</v>
          </cell>
          <cell r="G4726">
            <v>5773.47</v>
          </cell>
          <cell r="H4726" t="str">
            <v>PINI</v>
          </cell>
        </row>
        <row r="4727">
          <cell r="B4727" t="str">
            <v>30.109.000170.SER</v>
          </cell>
          <cell r="C4727" t="str">
            <v>Poço de visita com anéis concreto Ø 1,2 m, profundidade 3,2 m para galerias pluviais</v>
          </cell>
          <cell r="D4727" t="str">
            <v>un</v>
          </cell>
          <cell r="E4727">
            <v>5750.79</v>
          </cell>
          <cell r="F4727">
            <v>445.59</v>
          </cell>
          <cell r="G4727">
            <v>6196.39</v>
          </cell>
          <cell r="H4727" t="str">
            <v>PINI</v>
          </cell>
        </row>
        <row r="4728">
          <cell r="B4728" t="str">
            <v>30.109.000175.SER</v>
          </cell>
          <cell r="C4728" t="str">
            <v>Poço de visita com anéis concreto Ø 1,2 m, profundidade 3,7 m para galerias pluviais</v>
          </cell>
          <cell r="D4728" t="str">
            <v>un</v>
          </cell>
          <cell r="E4728">
            <v>6734.41</v>
          </cell>
          <cell r="F4728">
            <v>480.02</v>
          </cell>
          <cell r="G4728">
            <v>7214.43</v>
          </cell>
          <cell r="H4728" t="str">
            <v>PINI</v>
          </cell>
        </row>
        <row r="4729">
          <cell r="B4729" t="str">
            <v>30.109.000180.SER</v>
          </cell>
          <cell r="C4729" t="str">
            <v>Poço de visita com anéis concreto Ø 1,2 m, profundidade 4,2 m para galerias pluviais</v>
          </cell>
          <cell r="D4729" t="str">
            <v>un</v>
          </cell>
          <cell r="E4729">
            <v>7780.56</v>
          </cell>
          <cell r="F4729">
            <v>518.47</v>
          </cell>
          <cell r="G4729">
            <v>8299.0300000000007</v>
          </cell>
          <cell r="H4729" t="str">
            <v>PINI</v>
          </cell>
        </row>
        <row r="4730">
          <cell r="B4730" t="str">
            <v>30.109.000185.SER</v>
          </cell>
          <cell r="C4730" t="str">
            <v>Poço de visita com anéis concreto Ø 1,2 m, profundidade 4,7 m para galerias pluviais</v>
          </cell>
          <cell r="D4730" t="str">
            <v>un</v>
          </cell>
          <cell r="E4730">
            <v>8826.7099999999991</v>
          </cell>
          <cell r="F4730">
            <v>556.92999999999995</v>
          </cell>
          <cell r="G4730">
            <v>9383.64</v>
          </cell>
          <cell r="H4730" t="str">
            <v>PINI</v>
          </cell>
        </row>
        <row r="4731">
          <cell r="B4731" t="str">
            <v>30.109.000200.SER</v>
          </cell>
          <cell r="C4731" t="str">
            <v>Poço de visita de alvenaria Ø 1 m, profundidade 2 m para galeria de águas pluviais, inclusive tampão</v>
          </cell>
          <cell r="D4731" t="str">
            <v>un</v>
          </cell>
          <cell r="E4731">
            <v>4160.53</v>
          </cell>
          <cell r="F4731">
            <v>1917.82</v>
          </cell>
          <cell r="G4731">
            <v>6078.35</v>
          </cell>
          <cell r="H4731" t="str">
            <v>PINI</v>
          </cell>
        </row>
        <row r="4732">
          <cell r="B4732" t="str">
            <v>30.109.000205.SER</v>
          </cell>
          <cell r="C4732" t="str">
            <v>Poço de visita de alvenaria Ø 1 m, profundidade 4 m para galeria de águas pluviais, inclusive tampão</v>
          </cell>
          <cell r="D4732" t="str">
            <v>un</v>
          </cell>
          <cell r="E4732">
            <v>5407.46</v>
          </cell>
          <cell r="F4732">
            <v>3276.85</v>
          </cell>
          <cell r="G4732">
            <v>8684.31</v>
          </cell>
          <cell r="H4732" t="str">
            <v>PINI</v>
          </cell>
        </row>
        <row r="4733">
          <cell r="B4733" t="str">
            <v>30.109.000210.SER</v>
          </cell>
          <cell r="C4733" t="str">
            <v>Poço de visita de alvenaria Ø 1 m, profundidade 6 m para galeria de águas pluviais, inclusive tampão</v>
          </cell>
          <cell r="D4733" t="str">
            <v>un</v>
          </cell>
          <cell r="E4733">
            <v>6645.43</v>
          </cell>
          <cell r="F4733">
            <v>4753.16</v>
          </cell>
          <cell r="G4733">
            <v>11398.58</v>
          </cell>
          <cell r="H4733" t="str">
            <v>PINI</v>
          </cell>
        </row>
        <row r="4734">
          <cell r="B4734" t="str">
            <v>30.109.000300.SER</v>
          </cell>
          <cell r="C4734" t="str">
            <v>Tampão de ferro fundido TD 600 simples para poço de visita, assentado com argamassa de cimento e areia</v>
          </cell>
          <cell r="D4734" t="str">
            <v>un</v>
          </cell>
          <cell r="E4734">
            <v>952.75</v>
          </cell>
          <cell r="F4734">
            <v>49.62</v>
          </cell>
          <cell r="G4734">
            <v>1002.37</v>
          </cell>
          <cell r="H4734" t="str">
            <v>PINI</v>
          </cell>
        </row>
        <row r="4735">
          <cell r="B4735" t="str">
            <v>30.109.000305.SER</v>
          </cell>
          <cell r="C4735" t="str">
            <v>Tampão de ferro fundido para poço de visita assentado com argamassa de cimento e areia traço 1:3</v>
          </cell>
          <cell r="D4735" t="str">
            <v>un</v>
          </cell>
          <cell r="E4735">
            <v>950.74</v>
          </cell>
          <cell r="F4735">
            <v>46.66</v>
          </cell>
          <cell r="G4735">
            <v>997.4</v>
          </cell>
          <cell r="H4735" t="str">
            <v>PINI</v>
          </cell>
        </row>
        <row r="4736">
          <cell r="B4736" t="str">
            <v>30.109.000310.SER</v>
          </cell>
          <cell r="C4736" t="str">
            <v>Tampão de ferro fundido TD 600 articulado para poço de visita, assentado com argamassa de cimento e areia</v>
          </cell>
          <cell r="D4736" t="str">
            <v>un</v>
          </cell>
          <cell r="E4736">
            <v>1147.42</v>
          </cell>
          <cell r="F4736">
            <v>50.02</v>
          </cell>
          <cell r="G4736">
            <v>1197.44</v>
          </cell>
          <cell r="H4736" t="str">
            <v>PINI</v>
          </cell>
        </row>
        <row r="4737">
          <cell r="B4737" t="str">
            <v>30.109.000320.SER</v>
          </cell>
          <cell r="C4737" t="str">
            <v>Tampão de ferro fundido T137 simples, com travas TBT para poço de visita, assentado com argamassa de cimento e areia</v>
          </cell>
          <cell r="D4737" t="str">
            <v>un</v>
          </cell>
          <cell r="E4737">
            <v>1175.56</v>
          </cell>
          <cell r="F4737">
            <v>99.36</v>
          </cell>
          <cell r="G4737">
            <v>1274.92</v>
          </cell>
          <cell r="H4737" t="str">
            <v>PINI</v>
          </cell>
        </row>
        <row r="4738">
          <cell r="B4738" t="str">
            <v>30.109.000330.SER</v>
          </cell>
          <cell r="C4738" t="str">
            <v>Tampão de ferro fundido T100 simples, com travas TBT para poço de visita, assentado com argamassa de cimento e areia</v>
          </cell>
          <cell r="D4738" t="str">
            <v>un</v>
          </cell>
          <cell r="E4738">
            <v>768.42</v>
          </cell>
          <cell r="F4738">
            <v>50.4</v>
          </cell>
          <cell r="G4738">
            <v>818.82</v>
          </cell>
          <cell r="H4738" t="str">
            <v>PINI</v>
          </cell>
        </row>
        <row r="4739">
          <cell r="B4739">
            <v>0</v>
          </cell>
          <cell r="C4739">
            <v>0</v>
          </cell>
          <cell r="D4739">
            <v>0</v>
          </cell>
          <cell r="E4739">
            <v>0</v>
          </cell>
          <cell r="F4739">
            <v>0</v>
          </cell>
          <cell r="G4739">
            <v>0</v>
          </cell>
          <cell r="H4739" t="str">
            <v>PINI</v>
          </cell>
        </row>
        <row r="4740">
          <cell r="B4740" t="str">
            <v>30.110</v>
          </cell>
          <cell r="C4740" t="str">
            <v>Bocas de lobo</v>
          </cell>
          <cell r="D4740">
            <v>0</v>
          </cell>
          <cell r="E4740">
            <v>0</v>
          </cell>
          <cell r="F4740">
            <v>0</v>
          </cell>
          <cell r="G4740">
            <v>0</v>
          </cell>
          <cell r="H4740" t="str">
            <v>PINI</v>
          </cell>
        </row>
        <row r="4741">
          <cell r="B4741" t="str">
            <v>30.110.000015.SER</v>
          </cell>
          <cell r="C4741" t="str">
            <v>Boca de lobo em alvenaria de tijolo comum sobre lastro de concreto C20 S50</v>
          </cell>
          <cell r="D4741" t="str">
            <v>un</v>
          </cell>
          <cell r="E4741">
            <v>822.69</v>
          </cell>
          <cell r="F4741">
            <v>370.36</v>
          </cell>
          <cell r="G4741">
            <v>1193.05</v>
          </cell>
          <cell r="H4741" t="str">
            <v>PINI</v>
          </cell>
        </row>
        <row r="4742">
          <cell r="B4742" t="str">
            <v>30.110.000018.SER</v>
          </cell>
          <cell r="C4742" t="str">
            <v>Boca de lobo em alvenaria de blocos de concreto sobre lastro de concreto C20 S50</v>
          </cell>
          <cell r="D4742" t="str">
            <v>un</v>
          </cell>
          <cell r="E4742">
            <v>1239.8900000000001</v>
          </cell>
          <cell r="F4742">
            <v>680.25</v>
          </cell>
          <cell r="G4742">
            <v>1920.14</v>
          </cell>
          <cell r="H4742" t="str">
            <v>PINI</v>
          </cell>
        </row>
        <row r="4743">
          <cell r="B4743" t="str">
            <v>30.110.000024.SER</v>
          </cell>
          <cell r="C4743" t="str">
            <v>Boca de lobo dupla em alvenaria de blocos de concreto sobre lastro de concreto C20 S50</v>
          </cell>
          <cell r="D4743" t="str">
            <v>un</v>
          </cell>
          <cell r="E4743">
            <v>2165.5</v>
          </cell>
          <cell r="F4743">
            <v>1329.69</v>
          </cell>
          <cell r="G4743">
            <v>3495.2</v>
          </cell>
          <cell r="H4743" t="str">
            <v>PINI</v>
          </cell>
        </row>
        <row r="4744">
          <cell r="B4744" t="str">
            <v>30.110.000027.SER</v>
          </cell>
          <cell r="C4744" t="str">
            <v>Boca de lobo simples em blocos de concreto, h=1,0 m com guia chapéu, calçada</v>
          </cell>
          <cell r="D4744" t="str">
            <v>un</v>
          </cell>
          <cell r="E4744">
            <v>2394.9299999999998</v>
          </cell>
          <cell r="F4744">
            <v>439.96</v>
          </cell>
          <cell r="G4744">
            <v>2834.89</v>
          </cell>
          <cell r="H4744" t="str">
            <v>PINI</v>
          </cell>
        </row>
        <row r="4745">
          <cell r="B4745" t="str">
            <v>30.110.000030.SER</v>
          </cell>
          <cell r="C4745" t="str">
            <v>Boca de lobo simples em blocos de concreto, h=1,5 m, com guia chapéu, calçada</v>
          </cell>
          <cell r="D4745" t="str">
            <v>un</v>
          </cell>
          <cell r="E4745">
            <v>3148.97</v>
          </cell>
          <cell r="F4745">
            <v>492.19</v>
          </cell>
          <cell r="G4745">
            <v>3641.16</v>
          </cell>
          <cell r="H4745" t="str">
            <v>PINI</v>
          </cell>
        </row>
        <row r="4746">
          <cell r="B4746" t="str">
            <v>30.110.000033.SER</v>
          </cell>
          <cell r="C4746" t="str">
            <v>Boca de leão simples em blocos de concreto, h=1,0 m, com grelha de concreto, sarjeta</v>
          </cell>
          <cell r="D4746" t="str">
            <v>un</v>
          </cell>
          <cell r="E4746">
            <v>2103.62</v>
          </cell>
          <cell r="F4746">
            <v>272.31</v>
          </cell>
          <cell r="G4746">
            <v>2375.9299999999998</v>
          </cell>
          <cell r="H4746" t="str">
            <v>PINI</v>
          </cell>
        </row>
        <row r="4747">
          <cell r="B4747" t="str">
            <v>30.110.000036.SER</v>
          </cell>
          <cell r="C4747" t="str">
            <v>Boca de leão simples em blocos de concreto, h=1,5 m com grelha de concreto, sarjeta</v>
          </cell>
          <cell r="D4747" t="str">
            <v>un</v>
          </cell>
          <cell r="E4747">
            <v>2774.51</v>
          </cell>
          <cell r="F4747">
            <v>318.7</v>
          </cell>
          <cell r="G4747">
            <v>3093.21</v>
          </cell>
          <cell r="H4747" t="str">
            <v>PINI</v>
          </cell>
        </row>
        <row r="4748">
          <cell r="B4748" t="str">
            <v>30.110.000039.SER</v>
          </cell>
          <cell r="C4748" t="str">
            <v>Boca de lobo conjugada com boca de leão em blocos de concreto, h=1,0 m, com guia chapeu calçada e grelha concreto sarjeta</v>
          </cell>
          <cell r="D4748" t="str">
            <v>un</v>
          </cell>
          <cell r="E4748">
            <v>3383.9</v>
          </cell>
          <cell r="F4748">
            <v>547.20000000000005</v>
          </cell>
          <cell r="G4748">
            <v>3931.1</v>
          </cell>
          <cell r="H4748" t="str">
            <v>PINI</v>
          </cell>
        </row>
        <row r="4749">
          <cell r="B4749" t="str">
            <v>30.110.000042.SER</v>
          </cell>
          <cell r="C4749" t="str">
            <v>Boca de lobo conjugada com boca de leão em blocos de concreto, h=1,5 m, com guia chapeu calçada e grelha concreto sarjeta</v>
          </cell>
          <cell r="D4749" t="str">
            <v>un</v>
          </cell>
          <cell r="E4749">
            <v>4354.87</v>
          </cell>
          <cell r="F4749">
            <v>614.66999999999996</v>
          </cell>
          <cell r="G4749">
            <v>4969.53</v>
          </cell>
          <cell r="H4749" t="str">
            <v>PINI</v>
          </cell>
        </row>
        <row r="4750">
          <cell r="B4750" t="str">
            <v>30.110.000045.SER</v>
          </cell>
          <cell r="C4750" t="str">
            <v>Boca de lobo dupla em blocos de concreto, h=1,0 m, com guia chapéu, calçada</v>
          </cell>
          <cell r="D4750" t="str">
            <v>un</v>
          </cell>
          <cell r="E4750">
            <v>4324.17</v>
          </cell>
          <cell r="F4750">
            <v>878.03</v>
          </cell>
          <cell r="G4750">
            <v>5202.2</v>
          </cell>
          <cell r="H4750" t="str">
            <v>PINI</v>
          </cell>
        </row>
        <row r="4751">
          <cell r="B4751" t="str">
            <v>30.110.000048.SER</v>
          </cell>
          <cell r="C4751" t="str">
            <v>Boca de lobo dupla em blocos de concreto, h=1,5 m, com guia chapéu, calçada</v>
          </cell>
          <cell r="D4751" t="str">
            <v>un</v>
          </cell>
          <cell r="E4751">
            <v>5551.65</v>
          </cell>
          <cell r="F4751">
            <v>963.95</v>
          </cell>
          <cell r="G4751">
            <v>6515.6</v>
          </cell>
          <cell r="H4751" t="str">
            <v>PINI</v>
          </cell>
        </row>
        <row r="4752">
          <cell r="B4752" t="str">
            <v>30.110.000051.SER</v>
          </cell>
          <cell r="C4752" t="str">
            <v>Boca de leão dupla em blocos de concreto, h=1,0 m, com grelha de concreto, sarjeta</v>
          </cell>
          <cell r="D4752" t="str">
            <v>un</v>
          </cell>
          <cell r="E4752">
            <v>7090.05</v>
          </cell>
          <cell r="F4752">
            <v>1238.0999999999999</v>
          </cell>
          <cell r="G4752">
            <v>8328.15</v>
          </cell>
          <cell r="H4752" t="str">
            <v>PINI</v>
          </cell>
        </row>
        <row r="4753">
          <cell r="B4753" t="str">
            <v>30.110.000054.SER</v>
          </cell>
          <cell r="C4753" t="str">
            <v>Boca de leão dupla em blocos de concreto, h=1,5 m, com grelha de concreto, sarjeta</v>
          </cell>
          <cell r="D4753" t="str">
            <v>un</v>
          </cell>
          <cell r="E4753">
            <v>8193.7199999999993</v>
          </cell>
          <cell r="F4753">
            <v>1315.22</v>
          </cell>
          <cell r="G4753">
            <v>9508.93</v>
          </cell>
          <cell r="H4753" t="str">
            <v>PINI</v>
          </cell>
        </row>
        <row r="4754">
          <cell r="B4754" t="str">
            <v>30.110.000057.SER</v>
          </cell>
          <cell r="C4754" t="str">
            <v>Tampa de concreto para boca de lobo 120 x 70 x 7 cm</v>
          </cell>
          <cell r="D4754" t="str">
            <v>un</v>
          </cell>
          <cell r="E4754">
            <v>165.59</v>
          </cell>
          <cell r="F4754">
            <v>82.38</v>
          </cell>
          <cell r="G4754">
            <v>247.97</v>
          </cell>
          <cell r="H4754" t="str">
            <v>PINI</v>
          </cell>
        </row>
        <row r="4755">
          <cell r="B4755">
            <v>0</v>
          </cell>
          <cell r="C4755">
            <v>0</v>
          </cell>
          <cell r="D4755">
            <v>0</v>
          </cell>
          <cell r="E4755">
            <v>0</v>
          </cell>
          <cell r="F4755">
            <v>0</v>
          </cell>
          <cell r="G4755">
            <v>0</v>
          </cell>
          <cell r="H4755" t="str">
            <v>PINI</v>
          </cell>
        </row>
        <row r="4756">
          <cell r="B4756" t="str">
            <v>30.111</v>
          </cell>
          <cell r="C4756" t="str">
            <v>Canaletas</v>
          </cell>
          <cell r="D4756">
            <v>0</v>
          </cell>
          <cell r="E4756">
            <v>0</v>
          </cell>
          <cell r="F4756">
            <v>0</v>
          </cell>
          <cell r="G4756">
            <v>0</v>
          </cell>
          <cell r="H4756" t="str">
            <v>PINI</v>
          </cell>
        </row>
        <row r="4757">
          <cell r="B4757" t="str">
            <v>30.111.000010.SER</v>
          </cell>
          <cell r="C4757" t="str">
            <v>Canaleta em tubo de concreto meia-cana Ø 200 mm para águas pluviais</v>
          </cell>
          <cell r="D4757" t="str">
            <v>m</v>
          </cell>
          <cell r="E4757">
            <v>165.35</v>
          </cell>
          <cell r="F4757">
            <v>11.84</v>
          </cell>
          <cell r="G4757">
            <v>177.2</v>
          </cell>
          <cell r="H4757" t="str">
            <v>PINI</v>
          </cell>
        </row>
        <row r="4758">
          <cell r="B4758" t="str">
            <v>30.111.000015.SER</v>
          </cell>
          <cell r="C4758" t="str">
            <v>Canaleta em tubo de concreto meia-cana Ø 300 mm para águas pluviais</v>
          </cell>
          <cell r="D4758" t="str">
            <v>m</v>
          </cell>
          <cell r="E4758">
            <v>80.14</v>
          </cell>
          <cell r="F4758">
            <v>16.920000000000002</v>
          </cell>
          <cell r="G4758">
            <v>97.06</v>
          </cell>
          <cell r="H4758" t="str">
            <v>PINI</v>
          </cell>
        </row>
        <row r="4759">
          <cell r="B4759" t="str">
            <v>30.111.000020.SER</v>
          </cell>
          <cell r="C4759" t="str">
            <v>Canaleta em tubo de concreto meia-cana Ø 400 mm para águas pluviais</v>
          </cell>
          <cell r="D4759" t="str">
            <v>m</v>
          </cell>
          <cell r="E4759">
            <v>140.02000000000001</v>
          </cell>
          <cell r="F4759">
            <v>21.64</v>
          </cell>
          <cell r="G4759">
            <v>161.66999999999999</v>
          </cell>
          <cell r="H4759" t="str">
            <v>PINI</v>
          </cell>
        </row>
        <row r="4760">
          <cell r="B4760" t="str">
            <v>30.111.000025.SER</v>
          </cell>
          <cell r="C4760" t="str">
            <v>Canaleta em tubo de concreto meia-cana Ø 500 mm para águas pluviais</v>
          </cell>
          <cell r="D4760" t="str">
            <v>m</v>
          </cell>
          <cell r="E4760">
            <v>165.85</v>
          </cell>
          <cell r="F4760">
            <v>28.05</v>
          </cell>
          <cell r="G4760">
            <v>193.9</v>
          </cell>
          <cell r="H4760" t="str">
            <v>PINI</v>
          </cell>
        </row>
        <row r="4761">
          <cell r="B4761" t="str">
            <v>30.111.000030.SER</v>
          </cell>
          <cell r="C4761" t="str">
            <v>Canaleta em tubo de concreto meia-cana Ø 600 mm para águas pluviais</v>
          </cell>
          <cell r="D4761" t="str">
            <v>m</v>
          </cell>
          <cell r="E4761">
            <v>215.24</v>
          </cell>
          <cell r="F4761">
            <v>35.29</v>
          </cell>
          <cell r="G4761">
            <v>250.52</v>
          </cell>
          <cell r="H4761" t="str">
            <v>PINI</v>
          </cell>
        </row>
        <row r="4762">
          <cell r="B4762" t="str">
            <v>30.111.000035.SER</v>
          </cell>
          <cell r="C4762" t="str">
            <v>Canaleta em tubo de concreto meia-cana Ø 800 mm para águas pluviais</v>
          </cell>
          <cell r="D4762" t="str">
            <v>m</v>
          </cell>
          <cell r="E4762">
            <v>458.89</v>
          </cell>
          <cell r="F4762">
            <v>47.4</v>
          </cell>
          <cell r="G4762">
            <v>506.29</v>
          </cell>
          <cell r="H4762" t="str">
            <v>PINI</v>
          </cell>
        </row>
        <row r="4763">
          <cell r="B4763" t="str">
            <v>30.111.000100.SER</v>
          </cell>
          <cell r="C4763" t="str">
            <v>Canaleta para águas pluviais em concreto moldado in-loco 0,15 x 0,4 m</v>
          </cell>
          <cell r="D4763" t="str">
            <v>m</v>
          </cell>
          <cell r="E4763">
            <v>153.33000000000001</v>
          </cell>
          <cell r="F4763">
            <v>77.91</v>
          </cell>
          <cell r="G4763">
            <v>231.24</v>
          </cell>
          <cell r="H4763" t="str">
            <v>PINI</v>
          </cell>
        </row>
        <row r="4764">
          <cell r="B4764" t="str">
            <v>30.111.000105.SER</v>
          </cell>
          <cell r="C4764" t="str">
            <v>Canaleta para águas pluviais em concreto moldado in-loco 0,2 x 0,4 m</v>
          </cell>
          <cell r="D4764" t="str">
            <v>m</v>
          </cell>
          <cell r="E4764">
            <v>155.44999999999999</v>
          </cell>
          <cell r="F4764">
            <v>79.540000000000006</v>
          </cell>
          <cell r="G4764">
            <v>234.99</v>
          </cell>
          <cell r="H4764" t="str">
            <v>PINI</v>
          </cell>
        </row>
        <row r="4765">
          <cell r="B4765" t="str">
            <v>30.111.000110.SER</v>
          </cell>
          <cell r="C4765" t="str">
            <v>Canaleta para águas pluviais em concreto moldado in-loco 0,3 x 0,4 m</v>
          </cell>
          <cell r="D4765" t="str">
            <v>m</v>
          </cell>
          <cell r="E4765">
            <v>159.71</v>
          </cell>
          <cell r="F4765">
            <v>82.8</v>
          </cell>
          <cell r="G4765">
            <v>242.5</v>
          </cell>
          <cell r="H4765" t="str">
            <v>PINI</v>
          </cell>
        </row>
        <row r="4766">
          <cell r="B4766" t="str">
            <v>30.111.000115.SER</v>
          </cell>
          <cell r="C4766" t="str">
            <v>Canaleta para águas pluviais em concreto moldado in-loco 0,6 x 0,4 m</v>
          </cell>
          <cell r="D4766" t="str">
            <v>m</v>
          </cell>
          <cell r="E4766">
            <v>172.47</v>
          </cell>
          <cell r="F4766">
            <v>87.74</v>
          </cell>
          <cell r="G4766">
            <v>260.2</v>
          </cell>
          <cell r="H4766" t="str">
            <v>PINI</v>
          </cell>
        </row>
        <row r="4767">
          <cell r="B4767" t="str">
            <v>30.111.000120.SER</v>
          </cell>
          <cell r="C4767" t="str">
            <v>Canaleta para águas pluviais em concreto moldado in-loco 0,9 x 0,4 m</v>
          </cell>
          <cell r="D4767" t="str">
            <v>m</v>
          </cell>
          <cell r="E4767">
            <v>185.22</v>
          </cell>
          <cell r="F4767">
            <v>93.88</v>
          </cell>
          <cell r="G4767">
            <v>279.10000000000002</v>
          </cell>
          <cell r="H4767" t="str">
            <v>PINI</v>
          </cell>
        </row>
        <row r="4768">
          <cell r="B4768" t="str">
            <v>30.111.000150.SER</v>
          </cell>
          <cell r="C4768" t="str">
            <v>Canaleta em concreto armado, 0,3 x 0,3 m, para águas pluviais</v>
          </cell>
          <cell r="D4768" t="str">
            <v>m</v>
          </cell>
          <cell r="E4768">
            <v>186.98</v>
          </cell>
          <cell r="F4768">
            <v>64.260000000000005</v>
          </cell>
          <cell r="G4768">
            <v>251.24</v>
          </cell>
          <cell r="H4768" t="str">
            <v>PINI</v>
          </cell>
        </row>
        <row r="4769">
          <cell r="B4769" t="str">
            <v>30.111.000155.SER</v>
          </cell>
          <cell r="C4769" t="str">
            <v>Canaleta em concreto armado, 0,4 x 0,4 m, para águas pluviais</v>
          </cell>
          <cell r="D4769" t="str">
            <v>m</v>
          </cell>
          <cell r="E4769">
            <v>239.98</v>
          </cell>
          <cell r="F4769">
            <v>83.02</v>
          </cell>
          <cell r="G4769">
            <v>323.01</v>
          </cell>
          <cell r="H4769" t="str">
            <v>PINI</v>
          </cell>
        </row>
        <row r="4770">
          <cell r="B4770" t="str">
            <v>30.111.000160.SER</v>
          </cell>
          <cell r="C4770" t="str">
            <v>Canaleta em concreto armado, 0,6 x 0,6 m, para águas pluviais</v>
          </cell>
          <cell r="D4770" t="str">
            <v>m</v>
          </cell>
          <cell r="E4770">
            <v>345.98</v>
          </cell>
          <cell r="F4770">
            <v>120.55</v>
          </cell>
          <cell r="G4770">
            <v>466.53</v>
          </cell>
          <cell r="H4770" t="str">
            <v>PINI</v>
          </cell>
        </row>
        <row r="4771">
          <cell r="B4771" t="str">
            <v>30.111.000165.SER</v>
          </cell>
          <cell r="C4771" t="str">
            <v>Canaleta em concreto armado, 0,8 x 0,8 m, para águas pluviais</v>
          </cell>
          <cell r="D4771" t="str">
            <v>m</v>
          </cell>
          <cell r="E4771">
            <v>493.95</v>
          </cell>
          <cell r="F4771">
            <v>164.86</v>
          </cell>
          <cell r="G4771">
            <v>658.81</v>
          </cell>
          <cell r="H4771" t="str">
            <v>PINI</v>
          </cell>
        </row>
        <row r="4772">
          <cell r="B4772" t="str">
            <v>30.111.000170.SER</v>
          </cell>
          <cell r="C4772" t="str">
            <v>Canaleta em concreto armado, 1,0 x 1,0 m, para águas pluviais</v>
          </cell>
          <cell r="D4772" t="str">
            <v>m</v>
          </cell>
          <cell r="E4772">
            <v>599.95000000000005</v>
          </cell>
          <cell r="F4772">
            <v>202.39</v>
          </cell>
          <cell r="G4772">
            <v>802.34</v>
          </cell>
          <cell r="H4772" t="str">
            <v>PINI</v>
          </cell>
        </row>
        <row r="4773">
          <cell r="B4773" t="str">
            <v>30.111.000200.SER</v>
          </cell>
          <cell r="C4773" t="str">
            <v>Canaleta em concreto armado, com degraus, 0,3 x 0,3 m, para águas pluviais</v>
          </cell>
          <cell r="D4773" t="str">
            <v>m</v>
          </cell>
          <cell r="E4773">
            <v>259.19</v>
          </cell>
          <cell r="F4773">
            <v>92.66</v>
          </cell>
          <cell r="G4773">
            <v>351.85</v>
          </cell>
          <cell r="H4773" t="str">
            <v>PINI</v>
          </cell>
        </row>
        <row r="4774">
          <cell r="B4774" t="str">
            <v>30.111.000205.SER</v>
          </cell>
          <cell r="C4774" t="str">
            <v>Canaleta em concreto armado, com degraus, 0,4 x 0,4 m, para águas pluviais</v>
          </cell>
          <cell r="D4774" t="str">
            <v>m</v>
          </cell>
          <cell r="E4774">
            <v>320.76</v>
          </cell>
          <cell r="F4774">
            <v>120.29</v>
          </cell>
          <cell r="G4774">
            <v>441.06</v>
          </cell>
          <cell r="H4774" t="str">
            <v>PINI</v>
          </cell>
        </row>
        <row r="4775">
          <cell r="B4775" t="str">
            <v>30.111.000210.SER</v>
          </cell>
          <cell r="C4775" t="str">
            <v>Canaleta em concreto armado, com degraus, 0,6 x 0,6 m, para águas pluviais</v>
          </cell>
          <cell r="D4775" t="str">
            <v>m</v>
          </cell>
          <cell r="E4775">
            <v>434.98</v>
          </cell>
          <cell r="F4775">
            <v>175.26</v>
          </cell>
          <cell r="G4775">
            <v>610.24</v>
          </cell>
          <cell r="H4775" t="str">
            <v>PINI</v>
          </cell>
        </row>
        <row r="4776">
          <cell r="B4776" t="str">
            <v>30.111.000215.SER</v>
          </cell>
          <cell r="C4776" t="str">
            <v>Canaleta em concreto armado, com degraus, 0,8 x 0,8 m, para águas pluviais</v>
          </cell>
          <cell r="D4776" t="str">
            <v>m</v>
          </cell>
          <cell r="E4776">
            <v>681.7</v>
          </cell>
          <cell r="F4776">
            <v>213.93</v>
          </cell>
          <cell r="G4776">
            <v>895.62</v>
          </cell>
          <cell r="H4776" t="str">
            <v>PINI</v>
          </cell>
        </row>
        <row r="4777">
          <cell r="B4777" t="str">
            <v>30.111.000220.SER</v>
          </cell>
          <cell r="C4777" t="str">
            <v>Canaleta em concreto armado, com degraus, 1,0 x 1,0 m, para águas pluviais</v>
          </cell>
          <cell r="D4777" t="str">
            <v>m</v>
          </cell>
          <cell r="E4777">
            <v>2443.65</v>
          </cell>
          <cell r="F4777">
            <v>469.1</v>
          </cell>
          <cell r="G4777">
            <v>2912.75</v>
          </cell>
          <cell r="H4777" t="str">
            <v>PINI</v>
          </cell>
        </row>
        <row r="4778">
          <cell r="B4778" t="str">
            <v>30.111.000300.SER</v>
          </cell>
          <cell r="C4778" t="str">
            <v>Tampa de concreto pré-moldada perfurada para canaleta 20 x 60 x 5 cm</v>
          </cell>
          <cell r="D4778" t="str">
            <v>m</v>
          </cell>
          <cell r="E4778">
            <v>112.52</v>
          </cell>
          <cell r="F4778">
            <v>11.1</v>
          </cell>
          <cell r="G4778">
            <v>123.62</v>
          </cell>
          <cell r="H4778" t="str">
            <v>PINI</v>
          </cell>
        </row>
        <row r="4779">
          <cell r="B4779" t="str">
            <v>30.111.000305.SER</v>
          </cell>
          <cell r="C4779" t="str">
            <v>Tampa de concreto pré-moldada perfurada para canaleta 25 x 60 x 5 cm</v>
          </cell>
          <cell r="D4779" t="str">
            <v>m</v>
          </cell>
          <cell r="E4779">
            <v>135.86000000000001</v>
          </cell>
          <cell r="F4779">
            <v>11.1</v>
          </cell>
          <cell r="G4779">
            <v>146.96</v>
          </cell>
          <cell r="H4779" t="str">
            <v>PINI</v>
          </cell>
        </row>
        <row r="4780">
          <cell r="B4780" t="str">
            <v>30.111.000310.SER</v>
          </cell>
          <cell r="C4780" t="str">
            <v>Tampa de concreto pré-moldada perfurada para canaleta 35 x 60 x 5 cm</v>
          </cell>
          <cell r="D4780" t="str">
            <v>m</v>
          </cell>
          <cell r="E4780">
            <v>158.59</v>
          </cell>
          <cell r="F4780">
            <v>11.1</v>
          </cell>
          <cell r="G4780">
            <v>169.69</v>
          </cell>
          <cell r="H4780" t="str">
            <v>PINI</v>
          </cell>
        </row>
        <row r="4781">
          <cell r="B4781">
            <v>0</v>
          </cell>
          <cell r="C4781">
            <v>0</v>
          </cell>
          <cell r="D4781">
            <v>0</v>
          </cell>
          <cell r="E4781">
            <v>0</v>
          </cell>
          <cell r="F4781">
            <v>0</v>
          </cell>
          <cell r="G4781">
            <v>0</v>
          </cell>
          <cell r="H4781" t="str">
            <v>PINI</v>
          </cell>
        </row>
        <row r="4782">
          <cell r="B4782" t="str">
            <v>30.113</v>
          </cell>
          <cell r="C4782" t="str">
            <v>Guias e sarjetas</v>
          </cell>
          <cell r="D4782">
            <v>0</v>
          </cell>
          <cell r="E4782">
            <v>0</v>
          </cell>
          <cell r="F4782">
            <v>0</v>
          </cell>
          <cell r="G4782">
            <v>0</v>
          </cell>
          <cell r="H4782" t="str">
            <v>PINI</v>
          </cell>
        </row>
        <row r="4783">
          <cell r="B4783" t="str">
            <v>30.113.000050.SER</v>
          </cell>
          <cell r="C4783" t="str">
            <v>Meio-fio e sarjeta 0,15 x 0,30 m moldado no local concreto C15 S50</v>
          </cell>
          <cell r="D4783" t="str">
            <v>m</v>
          </cell>
          <cell r="E4783">
            <v>100.99</v>
          </cell>
          <cell r="F4783">
            <v>28.65</v>
          </cell>
          <cell r="G4783">
            <v>129.63999999999999</v>
          </cell>
          <cell r="H4783" t="str">
            <v>PINI</v>
          </cell>
        </row>
        <row r="4784">
          <cell r="B4784" t="str">
            <v>30.113.000100.SER</v>
          </cell>
          <cell r="C4784" t="str">
            <v>Guia pré-fabricada de concreto e execução de sarjeta moldada no local 0,15 x 0,30m, concreto C15 S50</v>
          </cell>
          <cell r="D4784" t="str">
            <v>m</v>
          </cell>
          <cell r="E4784">
            <v>116.25</v>
          </cell>
          <cell r="F4784">
            <v>31.31</v>
          </cell>
          <cell r="G4784">
            <v>147.56</v>
          </cell>
          <cell r="H4784" t="str">
            <v>PINI</v>
          </cell>
        </row>
        <row r="4785">
          <cell r="B4785" t="str">
            <v>30.113.000110.SER</v>
          </cell>
          <cell r="C4785" t="str">
            <v>Guia pré-fabricada de concreto reta ou curva assentada com concreto C15 S50</v>
          </cell>
          <cell r="D4785" t="str">
            <v>m</v>
          </cell>
          <cell r="E4785">
            <v>74.48</v>
          </cell>
          <cell r="F4785">
            <v>15.89</v>
          </cell>
          <cell r="G4785">
            <v>90.37</v>
          </cell>
          <cell r="H4785" t="str">
            <v>PINI</v>
          </cell>
        </row>
        <row r="4786">
          <cell r="B4786" t="str">
            <v>30.113.000150.SER</v>
          </cell>
          <cell r="C4786" t="str">
            <v>Sarjeta ou sarjetão de concreto inclusive preparo de caixa concreto C20 S50</v>
          </cell>
          <cell r="D4786" t="str">
            <v>m³</v>
          </cell>
          <cell r="E4786">
            <v>855.42</v>
          </cell>
          <cell r="F4786">
            <v>262.61</v>
          </cell>
          <cell r="G4786">
            <v>1118.03</v>
          </cell>
          <cell r="H4786" t="str">
            <v>PINI</v>
          </cell>
        </row>
        <row r="4787">
          <cell r="B4787" t="str">
            <v>30.113.000160.SER</v>
          </cell>
          <cell r="C4787" t="str">
            <v>Sarjeta ou sarjetão de concreto # 15 cm, largura 80 cm</v>
          </cell>
          <cell r="D4787" t="str">
            <v>m</v>
          </cell>
          <cell r="E4787">
            <v>122.8</v>
          </cell>
          <cell r="F4787">
            <v>99.2</v>
          </cell>
          <cell r="G4787">
            <v>222</v>
          </cell>
          <cell r="H4787" t="str">
            <v>PINI</v>
          </cell>
        </row>
        <row r="4788">
          <cell r="B4788" t="str">
            <v>30.113.000170.SER</v>
          </cell>
          <cell r="C4788" t="str">
            <v>Sarjeta ou sarjetão de concreto # 8 cm, largura 40 cm</v>
          </cell>
          <cell r="D4788" t="str">
            <v>m</v>
          </cell>
          <cell r="E4788">
            <v>35.770000000000003</v>
          </cell>
          <cell r="F4788">
            <v>28.36</v>
          </cell>
          <cell r="G4788">
            <v>64.13</v>
          </cell>
          <cell r="H4788" t="str">
            <v>PINI</v>
          </cell>
        </row>
        <row r="4789">
          <cell r="B4789">
            <v>0</v>
          </cell>
          <cell r="C4789">
            <v>0</v>
          </cell>
          <cell r="D4789">
            <v>0</v>
          </cell>
          <cell r="E4789">
            <v>0</v>
          </cell>
          <cell r="F4789">
            <v>0</v>
          </cell>
          <cell r="G4789">
            <v>0</v>
          </cell>
          <cell r="H4789" t="str">
            <v>PINI</v>
          </cell>
        </row>
        <row r="4790">
          <cell r="B4790" t="str">
            <v>30.115</v>
          </cell>
          <cell r="C4790" t="str">
            <v>Redes externas - PEAD</v>
          </cell>
          <cell r="D4790">
            <v>0</v>
          </cell>
          <cell r="E4790">
            <v>0</v>
          </cell>
          <cell r="F4790">
            <v>0</v>
          </cell>
          <cell r="G4790">
            <v>0</v>
          </cell>
          <cell r="H4790" t="str">
            <v>PINI</v>
          </cell>
        </row>
        <row r="4791">
          <cell r="B4791" t="str">
            <v>30.115.000015.SER</v>
          </cell>
          <cell r="C4791" t="str">
            <v>Tubo de PEAD - PE 80 - PN 10 Kg/cm²- SDR 13,6 - Ø 63 mm</v>
          </cell>
          <cell r="D4791" t="str">
            <v>m</v>
          </cell>
          <cell r="E4791">
            <v>16.25</v>
          </cell>
          <cell r="F4791">
            <v>1.31</v>
          </cell>
          <cell r="G4791">
            <v>17.57</v>
          </cell>
          <cell r="H4791" t="str">
            <v>PINI</v>
          </cell>
        </row>
        <row r="4792">
          <cell r="B4792" t="str">
            <v>30.115.000017.SER</v>
          </cell>
          <cell r="C4792" t="str">
            <v>Tubo de PEAD - PE 80 - PN 10 Kg/cm²- SDR 13,6 - Ø 75 mm</v>
          </cell>
          <cell r="D4792" t="str">
            <v>m</v>
          </cell>
          <cell r="E4792">
            <v>22.93</v>
          </cell>
          <cell r="F4792">
            <v>1.31</v>
          </cell>
          <cell r="G4792">
            <v>24.25</v>
          </cell>
          <cell r="H4792" t="str">
            <v>PINI</v>
          </cell>
        </row>
        <row r="4793">
          <cell r="B4793" t="str">
            <v>30.115.000019.SER</v>
          </cell>
          <cell r="C4793" t="str">
            <v>Tubo de PEAD - PE 80 - PN 10 Kg/cm²- SDR 13,6 - Ø 90 mm</v>
          </cell>
          <cell r="D4793" t="str">
            <v>m</v>
          </cell>
          <cell r="E4793">
            <v>32.97</v>
          </cell>
          <cell r="F4793">
            <v>1.31</v>
          </cell>
          <cell r="G4793">
            <v>34.29</v>
          </cell>
          <cell r="H4793" t="str">
            <v>PINI</v>
          </cell>
        </row>
        <row r="4794">
          <cell r="B4794" t="str">
            <v>30.115.000021.SER</v>
          </cell>
          <cell r="C4794" t="str">
            <v>Tubo de PEAD - PE 80 - PN 10 Kg/cm²- SDR 13,6 - Ø 110 mm</v>
          </cell>
          <cell r="D4794" t="str">
            <v>m</v>
          </cell>
          <cell r="E4794">
            <v>49.07</v>
          </cell>
          <cell r="F4794">
            <v>2.2999999999999998</v>
          </cell>
          <cell r="G4794">
            <v>51.37</v>
          </cell>
          <cell r="H4794" t="str">
            <v>PINI</v>
          </cell>
        </row>
        <row r="4795">
          <cell r="B4795" t="str">
            <v>30.115.000023.SER</v>
          </cell>
          <cell r="C4795" t="str">
            <v>Tubo de PEAD - PE 80 - PN 10 Kg/cm²- SDR 13,6 - Ø 125 mm</v>
          </cell>
          <cell r="D4795" t="str">
            <v>m</v>
          </cell>
          <cell r="E4795">
            <v>63.33</v>
          </cell>
          <cell r="F4795">
            <v>2.2999999999999998</v>
          </cell>
          <cell r="G4795">
            <v>65.62</v>
          </cell>
          <cell r="H4795" t="str">
            <v>PINI</v>
          </cell>
        </row>
        <row r="4796">
          <cell r="B4796" t="str">
            <v>30.115.000025.SER</v>
          </cell>
          <cell r="C4796" t="str">
            <v>Tubo de PEAD - PE 80 - PN 10 Kg/cm²- SDR 13,6 - Ø 140 mm</v>
          </cell>
          <cell r="D4796" t="str">
            <v>m</v>
          </cell>
          <cell r="E4796">
            <v>78.599999999999994</v>
          </cell>
          <cell r="F4796">
            <v>2.2999999999999998</v>
          </cell>
          <cell r="G4796">
            <v>80.900000000000006</v>
          </cell>
          <cell r="H4796" t="str">
            <v>PINI</v>
          </cell>
        </row>
        <row r="4797">
          <cell r="B4797" t="str">
            <v>30.115.000027.SER</v>
          </cell>
          <cell r="C4797" t="str">
            <v>Tubo de PEAD - PE 80 - PN 10 Kg/cm²- SDR 13,6 - Ø 160 mm</v>
          </cell>
          <cell r="D4797" t="str">
            <v>m</v>
          </cell>
          <cell r="E4797">
            <v>135.78</v>
          </cell>
          <cell r="F4797">
            <v>5.0999999999999996</v>
          </cell>
          <cell r="G4797">
            <v>140.88</v>
          </cell>
          <cell r="H4797" t="str">
            <v>PINI</v>
          </cell>
        </row>
        <row r="4798">
          <cell r="B4798" t="str">
            <v>30.115.000029.SER</v>
          </cell>
          <cell r="C4798" t="str">
            <v>Tubo de PEAD - PE 80 - PN 10 Kg/cm²- SDR 13,6 - Ø 180 mm</v>
          </cell>
          <cell r="D4798" t="str">
            <v>m</v>
          </cell>
          <cell r="E4798">
            <v>162.94999999999999</v>
          </cell>
          <cell r="F4798">
            <v>5.0999999999999996</v>
          </cell>
          <cell r="G4798">
            <v>168.04</v>
          </cell>
          <cell r="H4798" t="str">
            <v>PINI</v>
          </cell>
        </row>
        <row r="4799">
          <cell r="B4799" t="str">
            <v>30.115.000031.SER</v>
          </cell>
          <cell r="C4799" t="str">
            <v>Tubo de PEAD - PE 80 - PN 10 Kg/cm²- SDR 13,6 - Ø 200 mm</v>
          </cell>
          <cell r="D4799" t="str">
            <v>m</v>
          </cell>
          <cell r="E4799">
            <v>230.18</v>
          </cell>
          <cell r="F4799">
            <v>5.0999999999999996</v>
          </cell>
          <cell r="G4799">
            <v>235.28</v>
          </cell>
          <cell r="H4799" t="str">
            <v>PINI</v>
          </cell>
        </row>
        <row r="4800">
          <cell r="B4800" t="str">
            <v>30.115.000033.SER</v>
          </cell>
          <cell r="C4800" t="str">
            <v>Tubo de PEAD - PE 80 - PN 10 Kg/cm²- SDR 13,6 - Ø 225 mm</v>
          </cell>
          <cell r="D4800" t="str">
            <v>m</v>
          </cell>
          <cell r="E4800">
            <v>303.8</v>
          </cell>
          <cell r="F4800">
            <v>8.17</v>
          </cell>
          <cell r="G4800">
            <v>311.97000000000003</v>
          </cell>
          <cell r="H4800" t="str">
            <v>PINI</v>
          </cell>
        </row>
        <row r="4801">
          <cell r="B4801" t="str">
            <v>30.115.000035.SER</v>
          </cell>
          <cell r="C4801" t="str">
            <v>Tubo de PEAD - PE 80 - PN 10 Kg/cm²- SDR 13,6 - Ø 250 mm</v>
          </cell>
          <cell r="D4801" t="str">
            <v>m</v>
          </cell>
          <cell r="E4801">
            <v>362.75</v>
          </cell>
          <cell r="F4801">
            <v>8.17</v>
          </cell>
          <cell r="G4801">
            <v>370.91</v>
          </cell>
          <cell r="H4801" t="str">
            <v>PINI</v>
          </cell>
        </row>
        <row r="4802">
          <cell r="B4802" t="str">
            <v>30.115.000037.SER</v>
          </cell>
          <cell r="C4802" t="str">
            <v>Tubo de PEAD - PE 80 - PN 10 Kg/cm²- SDR 13,6 - Ø 280 mm</v>
          </cell>
          <cell r="D4802" t="str">
            <v>m</v>
          </cell>
          <cell r="E4802">
            <v>440.12</v>
          </cell>
          <cell r="F4802">
            <v>8.17</v>
          </cell>
          <cell r="G4802">
            <v>448.29</v>
          </cell>
          <cell r="H4802" t="str">
            <v>PINI</v>
          </cell>
        </row>
        <row r="4803">
          <cell r="B4803" t="str">
            <v>30.115.000039.SER</v>
          </cell>
          <cell r="C4803" t="str">
            <v>Tubo de PEAD - PE 80 - PN 10 Kg/cm²- SDR 13,6 - Ø 315 mm</v>
          </cell>
          <cell r="D4803" t="str">
            <v>m</v>
          </cell>
          <cell r="E4803">
            <v>570.22</v>
          </cell>
          <cell r="F4803">
            <v>11.92</v>
          </cell>
          <cell r="G4803">
            <v>582.14</v>
          </cell>
          <cell r="H4803" t="str">
            <v>PINI</v>
          </cell>
        </row>
        <row r="4804">
          <cell r="B4804" t="str">
            <v>30.115.000041.SER</v>
          </cell>
          <cell r="C4804" t="str">
            <v>Tubo de PEAD - PE 80 - PN 10 Kg/cm²- SDR 13,6 - Ø 355 mm</v>
          </cell>
          <cell r="D4804" t="str">
            <v>m</v>
          </cell>
          <cell r="E4804">
            <v>700.16</v>
          </cell>
          <cell r="F4804">
            <v>11.92</v>
          </cell>
          <cell r="G4804">
            <v>712.08</v>
          </cell>
          <cell r="H4804" t="str">
            <v>PINI</v>
          </cell>
        </row>
        <row r="4805">
          <cell r="B4805" t="str">
            <v>30.115.000043.SER</v>
          </cell>
          <cell r="C4805" t="str">
            <v>Tubo de PEAD - PE 80 - PN 10 Kg/cm²- SDR 13,6 - Ø 400 mm</v>
          </cell>
          <cell r="D4805" t="str">
            <v>m</v>
          </cell>
          <cell r="E4805">
            <v>867.44</v>
          </cell>
          <cell r="F4805">
            <v>11.92</v>
          </cell>
          <cell r="G4805">
            <v>879.36</v>
          </cell>
          <cell r="H4805" t="str">
            <v>PINI</v>
          </cell>
        </row>
        <row r="4806">
          <cell r="B4806" t="str">
            <v>30.115.000080.SER</v>
          </cell>
          <cell r="C4806" t="str">
            <v>Tubo de PEAD - PE 100 - PN 12,5 Kg/cm²- SDR 13,6 - Ø 63 mm</v>
          </cell>
          <cell r="D4806" t="str">
            <v>m</v>
          </cell>
          <cell r="E4806">
            <v>19.739999999999998</v>
          </cell>
          <cell r="F4806">
            <v>1.31</v>
          </cell>
          <cell r="G4806">
            <v>21.05</v>
          </cell>
          <cell r="H4806" t="str">
            <v>PINI</v>
          </cell>
        </row>
        <row r="4807">
          <cell r="B4807" t="str">
            <v>30.115.000083.SER</v>
          </cell>
          <cell r="C4807" t="str">
            <v>Tubo de PEAD - PE 100 - PN 12,5 Kg/cm²- SDR 13,6 - Ø 75 mm</v>
          </cell>
          <cell r="D4807" t="str">
            <v>m</v>
          </cell>
          <cell r="E4807">
            <v>27.96</v>
          </cell>
          <cell r="F4807">
            <v>1.31</v>
          </cell>
          <cell r="G4807">
            <v>29.27</v>
          </cell>
          <cell r="H4807" t="str">
            <v>PINI</v>
          </cell>
        </row>
        <row r="4808">
          <cell r="B4808" t="str">
            <v>30.115.000086.SER</v>
          </cell>
          <cell r="C4808" t="str">
            <v>Tubo de PEAD - PE 100 - PN 12,5 Kg/cm²- SDR 13,6 - Ø 90 mm</v>
          </cell>
          <cell r="D4808" t="str">
            <v>m</v>
          </cell>
          <cell r="E4808">
            <v>40.07</v>
          </cell>
          <cell r="F4808">
            <v>1.31</v>
          </cell>
          <cell r="G4808">
            <v>41.38</v>
          </cell>
          <cell r="H4808" t="str">
            <v>PINI</v>
          </cell>
        </row>
        <row r="4809">
          <cell r="B4809" t="str">
            <v>30.115.000089.SER</v>
          </cell>
          <cell r="C4809" t="str">
            <v>Tubo de PEAD - PE 100 - PN 12,5 Kg/cm²- SDR 13,6 - Ø 110 mm</v>
          </cell>
          <cell r="D4809" t="str">
            <v>m</v>
          </cell>
          <cell r="E4809">
            <v>59.99</v>
          </cell>
          <cell r="F4809">
            <v>2.2999999999999998</v>
          </cell>
          <cell r="G4809">
            <v>62.29</v>
          </cell>
          <cell r="H4809" t="str">
            <v>PINI</v>
          </cell>
        </row>
        <row r="4810">
          <cell r="B4810" t="str">
            <v>30.115.000092.SER</v>
          </cell>
          <cell r="C4810" t="str">
            <v>Tubo de PEAD - PE 100 - PN 12,5 Kg/cm²- SDR 13,6 - Ø 125 mm</v>
          </cell>
          <cell r="D4810" t="str">
            <v>m</v>
          </cell>
          <cell r="E4810">
            <v>77.2</v>
          </cell>
          <cell r="F4810">
            <v>2.2999999999999998</v>
          </cell>
          <cell r="G4810">
            <v>79.5</v>
          </cell>
          <cell r="H4810" t="str">
            <v>PINI</v>
          </cell>
        </row>
        <row r="4811">
          <cell r="B4811" t="str">
            <v>30.115.000095.SER</v>
          </cell>
          <cell r="C4811" t="str">
            <v>Tubo de PEAD - PE 100 - PN 12,5 Kg/cm²- SDR 13,6 - Ø 140 mm</v>
          </cell>
          <cell r="D4811" t="str">
            <v>m</v>
          </cell>
          <cell r="E4811">
            <v>96.6</v>
          </cell>
          <cell r="F4811">
            <v>2.2999999999999998</v>
          </cell>
          <cell r="G4811">
            <v>98.9</v>
          </cell>
          <cell r="H4811" t="str">
            <v>PINI</v>
          </cell>
        </row>
        <row r="4812">
          <cell r="B4812" t="str">
            <v>30.115.000098.SER</v>
          </cell>
          <cell r="C4812" t="str">
            <v>Tubo de PEAD - PE 100 - PN 12,5 Kg/cm²- SDR 13,6 - Ø 160 mm</v>
          </cell>
          <cell r="D4812" t="str">
            <v>m</v>
          </cell>
          <cell r="E4812">
            <v>159.16</v>
          </cell>
          <cell r="F4812">
            <v>5.0999999999999996</v>
          </cell>
          <cell r="G4812">
            <v>164.26</v>
          </cell>
          <cell r="H4812" t="str">
            <v>PINI</v>
          </cell>
        </row>
        <row r="4813">
          <cell r="B4813" t="str">
            <v>30.115.000101.SER</v>
          </cell>
          <cell r="C4813" t="str">
            <v>Tubo de PEAD - PE 100 - PN 12,5 Kg/cm²- SDR 13,6 - Ø 180 mm</v>
          </cell>
          <cell r="D4813" t="str">
            <v>m</v>
          </cell>
          <cell r="E4813">
            <v>192.95</v>
          </cell>
          <cell r="F4813">
            <v>5.0999999999999996</v>
          </cell>
          <cell r="G4813">
            <v>198.04</v>
          </cell>
          <cell r="H4813" t="str">
            <v>PINI</v>
          </cell>
        </row>
        <row r="4814">
          <cell r="B4814" t="str">
            <v>30.115.000104.SER</v>
          </cell>
          <cell r="C4814" t="str">
            <v>Tubo de PEAD - PE 100 - PN 12,5 Kg/cm²- SDR 13,6 - Ø 200 mm</v>
          </cell>
          <cell r="D4814" t="str">
            <v>m</v>
          </cell>
          <cell r="E4814">
            <v>230.18</v>
          </cell>
          <cell r="F4814">
            <v>5.0999999999999996</v>
          </cell>
          <cell r="G4814">
            <v>235.28</v>
          </cell>
          <cell r="H4814" t="str">
            <v>PINI</v>
          </cell>
        </row>
        <row r="4815">
          <cell r="B4815" t="str">
            <v>30.115.000107.SER</v>
          </cell>
          <cell r="C4815" t="str">
            <v>Tubo de PEAD - PE 100 - PN 12,5 Kg/cm²- SDR 13,6 - Ø 225 mm</v>
          </cell>
          <cell r="D4815" t="str">
            <v>m</v>
          </cell>
          <cell r="E4815">
            <v>303.8</v>
          </cell>
          <cell r="F4815">
            <v>8.17</v>
          </cell>
          <cell r="G4815">
            <v>311.97000000000003</v>
          </cell>
          <cell r="H4815" t="str">
            <v>PINI</v>
          </cell>
        </row>
        <row r="4816">
          <cell r="B4816" t="str">
            <v>30.115.000110.SER</v>
          </cell>
          <cell r="C4816" t="str">
            <v>Tubo de PEAD - PE 100 - PN 12,5 Kg/cm²- SDR 13,6 - Ø 250 mm</v>
          </cell>
          <cell r="D4816" t="str">
            <v>m</v>
          </cell>
          <cell r="E4816">
            <v>362.75</v>
          </cell>
          <cell r="F4816">
            <v>8.17</v>
          </cell>
          <cell r="G4816">
            <v>370.91</v>
          </cell>
          <cell r="H4816" t="str">
            <v>PINI</v>
          </cell>
        </row>
        <row r="4817">
          <cell r="B4817" t="str">
            <v>30.115.000113.SER</v>
          </cell>
          <cell r="C4817" t="str">
            <v>Tubo de PEAD - PE 100 - PN 12,5 Kg/cm²- SDR 13,6 - Ø 280 mm</v>
          </cell>
          <cell r="D4817" t="str">
            <v>m</v>
          </cell>
          <cell r="E4817">
            <v>440.12</v>
          </cell>
          <cell r="F4817">
            <v>8.17</v>
          </cell>
          <cell r="G4817">
            <v>448.29</v>
          </cell>
          <cell r="H4817" t="str">
            <v>PINI</v>
          </cell>
        </row>
        <row r="4818">
          <cell r="B4818" t="str">
            <v>30.115.000116.SER</v>
          </cell>
          <cell r="C4818" t="str">
            <v>Tubo de PEAD - PE 100 - PN 12,5 Kg/cm²- SDR 13,6 - Ø 315 mm</v>
          </cell>
          <cell r="D4818" t="str">
            <v>m</v>
          </cell>
          <cell r="E4818">
            <v>570.22</v>
          </cell>
          <cell r="F4818">
            <v>11.92</v>
          </cell>
          <cell r="G4818">
            <v>582.14</v>
          </cell>
          <cell r="H4818" t="str">
            <v>PINI</v>
          </cell>
        </row>
        <row r="4819">
          <cell r="B4819" t="str">
            <v>30.115.000119.SER</v>
          </cell>
          <cell r="C4819" t="str">
            <v>Tubo de PEAD - PE 100 - PN 12,5 Kg/cm²- SDR 13,6 - Ø 355 mm</v>
          </cell>
          <cell r="D4819" t="str">
            <v>m</v>
          </cell>
          <cell r="E4819">
            <v>700.16</v>
          </cell>
          <cell r="F4819">
            <v>11.92</v>
          </cell>
          <cell r="G4819">
            <v>712.08</v>
          </cell>
          <cell r="H4819" t="str">
            <v>PINI</v>
          </cell>
        </row>
        <row r="4820">
          <cell r="B4820" t="str">
            <v>30.115.000122.SER</v>
          </cell>
          <cell r="C4820" t="str">
            <v>Tubo de PEAD - PE 100 - PN 12,5 Kg/cm²- SDR 13,6 - Ø 400 mm</v>
          </cell>
          <cell r="D4820" t="str">
            <v>m</v>
          </cell>
          <cell r="E4820">
            <v>867.44</v>
          </cell>
          <cell r="F4820">
            <v>11.92</v>
          </cell>
          <cell r="G4820">
            <v>879.36</v>
          </cell>
          <cell r="H4820" t="str">
            <v>PINI</v>
          </cell>
        </row>
        <row r="4821">
          <cell r="B4821" t="str">
            <v>30.115.000150.SER</v>
          </cell>
          <cell r="C4821" t="str">
            <v>Tubo de PEAD - PE 80 - PN 12,5 Kg/cm²- SDR 11 - Ø 63 mm</v>
          </cell>
          <cell r="D4821" t="str">
            <v>m</v>
          </cell>
          <cell r="E4821">
            <v>23.76</v>
          </cell>
          <cell r="F4821">
            <v>1.31</v>
          </cell>
          <cell r="G4821">
            <v>25.07</v>
          </cell>
          <cell r="H4821" t="str">
            <v>PINI</v>
          </cell>
        </row>
        <row r="4822">
          <cell r="B4822" t="str">
            <v>30.115.000153.SER</v>
          </cell>
          <cell r="C4822" t="str">
            <v>Tubo de PEAD - PE 80 - PN 12,5 Kg/cm²- SDR 11 - Ø 75 mm</v>
          </cell>
          <cell r="D4822" t="str">
            <v>m</v>
          </cell>
          <cell r="E4822">
            <v>33.65</v>
          </cell>
          <cell r="F4822">
            <v>1.31</v>
          </cell>
          <cell r="G4822">
            <v>34.96</v>
          </cell>
          <cell r="H4822" t="str">
            <v>PINI</v>
          </cell>
        </row>
        <row r="4823">
          <cell r="B4823" t="str">
            <v>30.115.000156.SER</v>
          </cell>
          <cell r="C4823" t="str">
            <v>Tubo de PEAD - PE 80 - PN 12,5 Kg/cm²- SDR 11 - Ø 90 mm</v>
          </cell>
          <cell r="D4823" t="str">
            <v>m</v>
          </cell>
          <cell r="E4823">
            <v>48.15</v>
          </cell>
          <cell r="F4823">
            <v>1.31</v>
          </cell>
          <cell r="G4823">
            <v>49.46</v>
          </cell>
          <cell r="H4823" t="str">
            <v>PINI</v>
          </cell>
        </row>
        <row r="4824">
          <cell r="B4824" t="str">
            <v>30.115.000159.SER</v>
          </cell>
          <cell r="C4824" t="str">
            <v>Tubo de PEAD - PE 80 - PN 12,5 Kg/cm²- SDR 11 - Ø 110 mm</v>
          </cell>
          <cell r="D4824" t="str">
            <v>m</v>
          </cell>
          <cell r="E4824">
            <v>71.42</v>
          </cell>
          <cell r="F4824">
            <v>2.2999999999999998</v>
          </cell>
          <cell r="G4824">
            <v>73.72</v>
          </cell>
          <cell r="H4824" t="str">
            <v>PINI</v>
          </cell>
        </row>
        <row r="4825">
          <cell r="B4825" t="str">
            <v>30.115.000162.SER</v>
          </cell>
          <cell r="C4825" t="str">
            <v>Tubo de PEAD - PE 80 - PN 12,5 Kg/cm²- SDR 11 - Ø 125 mm</v>
          </cell>
          <cell r="D4825" t="str">
            <v>m</v>
          </cell>
          <cell r="E4825">
            <v>92.64</v>
          </cell>
          <cell r="F4825">
            <v>2.2999999999999998</v>
          </cell>
          <cell r="G4825">
            <v>94.94</v>
          </cell>
          <cell r="H4825" t="str">
            <v>PINI</v>
          </cell>
        </row>
        <row r="4826">
          <cell r="B4826" t="str">
            <v>30.115.000165.SER</v>
          </cell>
          <cell r="C4826" t="str">
            <v>Tubo de PEAD - PE 80 - PN 12,5 Kg/cm²- SDR 11 - Ø 140 mm</v>
          </cell>
          <cell r="D4826" t="str">
            <v>m</v>
          </cell>
          <cell r="E4826">
            <v>116.24</v>
          </cell>
          <cell r="F4826">
            <v>2.2999999999999998</v>
          </cell>
          <cell r="G4826">
            <v>118.54</v>
          </cell>
          <cell r="H4826" t="str">
            <v>PINI</v>
          </cell>
        </row>
        <row r="4827">
          <cell r="B4827" t="str">
            <v>30.115.000168.SER</v>
          </cell>
          <cell r="C4827" t="str">
            <v>Tubo de PEAD - PE 80 - PN 12,5 Kg/cm²- SDR 11 - Ø 160 mm</v>
          </cell>
          <cell r="D4827" t="str">
            <v>m</v>
          </cell>
          <cell r="E4827">
            <v>184.78</v>
          </cell>
          <cell r="F4827">
            <v>5.0999999999999996</v>
          </cell>
          <cell r="G4827">
            <v>189.87</v>
          </cell>
          <cell r="H4827" t="str">
            <v>PINI</v>
          </cell>
        </row>
        <row r="4828">
          <cell r="B4828" t="str">
            <v>30.115.000171.SER</v>
          </cell>
          <cell r="C4828" t="str">
            <v>Tubo de PEAD - PE 80 - PN 12,5 Kg/cm²- SDR 11 - Ø 180 mm</v>
          </cell>
          <cell r="D4828" t="str">
            <v>m</v>
          </cell>
          <cell r="E4828">
            <v>224.82</v>
          </cell>
          <cell r="F4828">
            <v>5.0999999999999996</v>
          </cell>
          <cell r="G4828">
            <v>229.91</v>
          </cell>
          <cell r="H4828" t="str">
            <v>PINI</v>
          </cell>
        </row>
        <row r="4829">
          <cell r="B4829" t="str">
            <v>30.115.000174.SER</v>
          </cell>
          <cell r="C4829" t="str">
            <v>Tubo de PEAD - PE 80 - PN 12,5 Kg/cm²- SDR 11 - Ø 200 mm</v>
          </cell>
          <cell r="D4829" t="str">
            <v>m</v>
          </cell>
          <cell r="E4829">
            <v>269.51</v>
          </cell>
          <cell r="F4829">
            <v>5.0999999999999996</v>
          </cell>
          <cell r="G4829">
            <v>274.61</v>
          </cell>
          <cell r="H4829" t="str">
            <v>PINI</v>
          </cell>
        </row>
        <row r="4830">
          <cell r="B4830" t="str">
            <v>30.115.000177.SER</v>
          </cell>
          <cell r="C4830" t="str">
            <v>Tubo de PEAD - PE 80 - PN 12,5 Kg/cm²- SDR 11 - Ø 225 mm</v>
          </cell>
          <cell r="D4830" t="str">
            <v>m</v>
          </cell>
          <cell r="E4830">
            <v>354.4</v>
          </cell>
          <cell r="F4830">
            <v>8.17</v>
          </cell>
          <cell r="G4830">
            <v>362.56</v>
          </cell>
          <cell r="H4830" t="str">
            <v>PINI</v>
          </cell>
        </row>
        <row r="4831">
          <cell r="B4831" t="str">
            <v>30.115.000180.SER</v>
          </cell>
          <cell r="C4831" t="str">
            <v>Tubo de PEAD - PE 80 - PN 12,5 Kg/cm²- SDR 11 - Ø 250 mm</v>
          </cell>
          <cell r="D4831" t="str">
            <v>m</v>
          </cell>
          <cell r="E4831">
            <v>424.55</v>
          </cell>
          <cell r="F4831">
            <v>8.17</v>
          </cell>
          <cell r="G4831">
            <v>432.72</v>
          </cell>
          <cell r="H4831" t="str">
            <v>PINI</v>
          </cell>
        </row>
        <row r="4832">
          <cell r="B4832" t="str">
            <v>30.115.000183.SER</v>
          </cell>
          <cell r="C4832" t="str">
            <v>Tubo de PEAD - PE 80 - PN 12,5 Kg/cm²- SDR 11 - Ø 280 mm</v>
          </cell>
          <cell r="D4832" t="str">
            <v>m</v>
          </cell>
          <cell r="E4832">
            <v>518.03</v>
          </cell>
          <cell r="F4832">
            <v>8.17</v>
          </cell>
          <cell r="G4832">
            <v>526.20000000000005</v>
          </cell>
          <cell r="H4832" t="str">
            <v>PINI</v>
          </cell>
        </row>
        <row r="4833">
          <cell r="B4833" t="str">
            <v>30.115.000186.SER</v>
          </cell>
          <cell r="C4833" t="str">
            <v>Tubo de PEAD - PE 80 - PN 12,5 Kg/cm²- SDR 11 - Ø 315 mm</v>
          </cell>
          <cell r="D4833" t="str">
            <v>m</v>
          </cell>
          <cell r="E4833">
            <v>668.49</v>
          </cell>
          <cell r="F4833">
            <v>11.92</v>
          </cell>
          <cell r="G4833">
            <v>680.41</v>
          </cell>
          <cell r="H4833" t="str">
            <v>PINI</v>
          </cell>
        </row>
        <row r="4834">
          <cell r="B4834" t="str">
            <v>30.115.000189.SER</v>
          </cell>
          <cell r="C4834" t="str">
            <v>Tubo de PEAD - PE 80 - PN 12,5 Kg/cm²- SDR 11 - Ø 355 mm</v>
          </cell>
          <cell r="D4834" t="str">
            <v>m</v>
          </cell>
          <cell r="E4834">
            <v>825.94</v>
          </cell>
          <cell r="F4834">
            <v>11.92</v>
          </cell>
          <cell r="G4834">
            <v>837.86</v>
          </cell>
          <cell r="H4834" t="str">
            <v>PINI</v>
          </cell>
        </row>
        <row r="4835">
          <cell r="B4835" t="str">
            <v>30.115.000192.SER</v>
          </cell>
          <cell r="C4835" t="str">
            <v>Tubo de PEAD - PE 80 - PN 12,5 Kg/cm²- SDR 11 - Ø 400 mm</v>
          </cell>
          <cell r="D4835" t="str">
            <v>m</v>
          </cell>
          <cell r="E4835">
            <v>1026.04</v>
          </cell>
          <cell r="F4835">
            <v>11.92</v>
          </cell>
          <cell r="G4835">
            <v>1037.96</v>
          </cell>
          <cell r="H4835" t="str">
            <v>PINI</v>
          </cell>
        </row>
        <row r="4836">
          <cell r="B4836" t="str">
            <v>30.115.000200.SER</v>
          </cell>
          <cell r="C4836" t="str">
            <v>Tubo de PEAD - PE 100 - PN 16 Kg/cm²- SDR 11 - Ø 63 mm</v>
          </cell>
          <cell r="D4836" t="str">
            <v>m</v>
          </cell>
          <cell r="E4836">
            <v>23.78</v>
          </cell>
          <cell r="F4836">
            <v>1.31</v>
          </cell>
          <cell r="G4836">
            <v>25.09</v>
          </cell>
          <cell r="H4836" t="str">
            <v>PINI</v>
          </cell>
        </row>
        <row r="4837">
          <cell r="B4837" t="str">
            <v>30.115.000205.SER</v>
          </cell>
          <cell r="C4837" t="str">
            <v>Tubo de PEAD - PE 100 - PN 16 Kg/cm²- SDR 11 - Ø 75 mm</v>
          </cell>
          <cell r="D4837" t="str">
            <v>m</v>
          </cell>
          <cell r="E4837">
            <v>33.65</v>
          </cell>
          <cell r="F4837">
            <v>1.31</v>
          </cell>
          <cell r="G4837">
            <v>34.96</v>
          </cell>
          <cell r="H4837" t="str">
            <v>PINI</v>
          </cell>
        </row>
        <row r="4838">
          <cell r="B4838" t="str">
            <v>30.115.000210.SER</v>
          </cell>
          <cell r="C4838" t="str">
            <v>Tubo de PEAD - PE 100 - PN 16 Kg/cm²- SDR 11 - Ø 90 mm</v>
          </cell>
          <cell r="D4838" t="str">
            <v>m</v>
          </cell>
          <cell r="E4838">
            <v>48.15</v>
          </cell>
          <cell r="F4838">
            <v>1.31</v>
          </cell>
          <cell r="G4838">
            <v>49.46</v>
          </cell>
          <cell r="H4838" t="str">
            <v>PINI</v>
          </cell>
        </row>
        <row r="4839">
          <cell r="B4839" t="str">
            <v>30.115.000215.SER</v>
          </cell>
          <cell r="C4839" t="str">
            <v>Tubo de PEAD - PE 100 - PN 16 Kg/cm²- SDR 11 - Ø 110 mm</v>
          </cell>
          <cell r="D4839" t="str">
            <v>m</v>
          </cell>
          <cell r="E4839">
            <v>71.42</v>
          </cell>
          <cell r="F4839">
            <v>2.2999999999999998</v>
          </cell>
          <cell r="G4839">
            <v>73.72</v>
          </cell>
          <cell r="H4839" t="str">
            <v>PINI</v>
          </cell>
        </row>
        <row r="4840">
          <cell r="B4840" t="str">
            <v>30.115.000220.SER</v>
          </cell>
          <cell r="C4840" t="str">
            <v>Tubo de PEAD - PE 100 - PN 16 Kg/cm²- SDR 11 - Ø 125 mm</v>
          </cell>
          <cell r="D4840" t="str">
            <v>m</v>
          </cell>
          <cell r="E4840">
            <v>92.64</v>
          </cell>
          <cell r="F4840">
            <v>2.2999999999999998</v>
          </cell>
          <cell r="G4840">
            <v>94.94</v>
          </cell>
          <cell r="H4840" t="str">
            <v>PINI</v>
          </cell>
        </row>
        <row r="4841">
          <cell r="B4841" t="str">
            <v>30.115.000225.SER</v>
          </cell>
          <cell r="C4841" t="str">
            <v>Tubo de PEAD - PE 100 - PN 16 Kg/cm²- SDR 11 - Ø 140 mm</v>
          </cell>
          <cell r="D4841" t="str">
            <v>m</v>
          </cell>
          <cell r="E4841">
            <v>116.24</v>
          </cell>
          <cell r="F4841">
            <v>2.2999999999999998</v>
          </cell>
          <cell r="G4841">
            <v>118.54</v>
          </cell>
          <cell r="H4841" t="str">
            <v>PINI</v>
          </cell>
        </row>
        <row r="4842">
          <cell r="B4842" t="str">
            <v>30.115.000230.SER</v>
          </cell>
          <cell r="C4842" t="str">
            <v>Tubo de PEAD - PE 100 - PN 16 Kg/cm²- SDR 11 - Ø 160 mm</v>
          </cell>
          <cell r="D4842" t="str">
            <v>m</v>
          </cell>
          <cell r="E4842">
            <v>184.78</v>
          </cell>
          <cell r="F4842">
            <v>5.0999999999999996</v>
          </cell>
          <cell r="G4842">
            <v>189.87</v>
          </cell>
          <cell r="H4842" t="str">
            <v>PINI</v>
          </cell>
        </row>
        <row r="4843">
          <cell r="B4843" t="str">
            <v>30.115.000235.SER</v>
          </cell>
          <cell r="C4843" t="str">
            <v>Tubo de PEAD - PE 100 - PN 16 Kg/cm²- SDR 11 - Ø 180 mm</v>
          </cell>
          <cell r="D4843" t="str">
            <v>m</v>
          </cell>
          <cell r="E4843">
            <v>224.82</v>
          </cell>
          <cell r="F4843">
            <v>5.0999999999999996</v>
          </cell>
          <cell r="G4843">
            <v>229.91</v>
          </cell>
          <cell r="H4843" t="str">
            <v>PINI</v>
          </cell>
        </row>
        <row r="4844">
          <cell r="B4844" t="str">
            <v>30.115.000240.SER</v>
          </cell>
          <cell r="C4844" t="str">
            <v>Tubo de PEAD - PE 100 - PN 16 Kg/cm²- SDR 11 - Ø 200 mm</v>
          </cell>
          <cell r="D4844" t="str">
            <v>m</v>
          </cell>
          <cell r="E4844">
            <v>269.51</v>
          </cell>
          <cell r="F4844">
            <v>5.0999999999999996</v>
          </cell>
          <cell r="G4844">
            <v>274.61</v>
          </cell>
          <cell r="H4844" t="str">
            <v>PINI</v>
          </cell>
        </row>
        <row r="4845">
          <cell r="B4845" t="str">
            <v>30.115.000245.SER</v>
          </cell>
          <cell r="C4845" t="str">
            <v>Tubo de PEAD - PE 100 - PN 16 Kg/cm²- SDR 11 - Ø 225 mm</v>
          </cell>
          <cell r="D4845" t="str">
            <v>m</v>
          </cell>
          <cell r="E4845">
            <v>354.4</v>
          </cell>
          <cell r="F4845">
            <v>8.17</v>
          </cell>
          <cell r="G4845">
            <v>362.56</v>
          </cell>
          <cell r="H4845" t="str">
            <v>PINI</v>
          </cell>
        </row>
        <row r="4846">
          <cell r="B4846" t="str">
            <v>30.115.000250.SER</v>
          </cell>
          <cell r="C4846" t="str">
            <v>Tubo de PEAD - PE 100 - PN 16 Kg/cm²- SDR 11 - Ø 250 mm</v>
          </cell>
          <cell r="D4846" t="str">
            <v>m</v>
          </cell>
          <cell r="E4846">
            <v>424.55</v>
          </cell>
          <cell r="F4846">
            <v>8.17</v>
          </cell>
          <cell r="G4846">
            <v>432.72</v>
          </cell>
          <cell r="H4846" t="str">
            <v>PINI</v>
          </cell>
        </row>
        <row r="4847">
          <cell r="B4847" t="str">
            <v>30.115.000255.SER</v>
          </cell>
          <cell r="C4847" t="str">
            <v>Tubo de PEAD - PE 100 - PN 16 Kg/cm²- SDR 11 - Ø 280 mm</v>
          </cell>
          <cell r="D4847" t="str">
            <v>m</v>
          </cell>
          <cell r="E4847">
            <v>518.03</v>
          </cell>
          <cell r="F4847">
            <v>8.17</v>
          </cell>
          <cell r="G4847">
            <v>526.20000000000005</v>
          </cell>
          <cell r="H4847" t="str">
            <v>PINI</v>
          </cell>
        </row>
        <row r="4848">
          <cell r="B4848" t="str">
            <v>30.115.000260.SER</v>
          </cell>
          <cell r="C4848" t="str">
            <v>Tubo de PEAD - PE 100 - PN 16 Kg/cm²- SDR 11 - Ø 315 mm</v>
          </cell>
          <cell r="D4848" t="str">
            <v>m</v>
          </cell>
          <cell r="E4848">
            <v>668.49</v>
          </cell>
          <cell r="F4848">
            <v>11.92</v>
          </cell>
          <cell r="G4848">
            <v>680.41</v>
          </cell>
          <cell r="H4848" t="str">
            <v>PINI</v>
          </cell>
        </row>
        <row r="4849">
          <cell r="B4849" t="str">
            <v>30.115.000265.SER</v>
          </cell>
          <cell r="C4849" t="str">
            <v>Tubo de PEAD - PE 100 - PN 16 Kg/cm²- SDR 11 - Ø 355 mm</v>
          </cell>
          <cell r="D4849" t="str">
            <v>m</v>
          </cell>
          <cell r="E4849">
            <v>825.94</v>
          </cell>
          <cell r="F4849">
            <v>11.92</v>
          </cell>
          <cell r="G4849">
            <v>837.86</v>
          </cell>
          <cell r="H4849" t="str">
            <v>PINI</v>
          </cell>
        </row>
        <row r="4850">
          <cell r="B4850" t="str">
            <v>30.115.000270.SER</v>
          </cell>
          <cell r="C4850" t="str">
            <v>Tubo de PEAD - PE 100 - PN 16 Kg/cm²- SDR 11 - Ø 400 mm</v>
          </cell>
          <cell r="D4850" t="str">
            <v>m</v>
          </cell>
          <cell r="E4850">
            <v>1026.04</v>
          </cell>
          <cell r="F4850">
            <v>11.92</v>
          </cell>
          <cell r="G4850">
            <v>1037.96</v>
          </cell>
          <cell r="H4850" t="str">
            <v>PINI</v>
          </cell>
        </row>
        <row r="4851">
          <cell r="B4851" t="str">
            <v>30.115.000300.SER</v>
          </cell>
          <cell r="C4851" t="str">
            <v>Luva de PEAD - PE 100 - PN 12,5 Kg/cm²- Ø 63 mm</v>
          </cell>
          <cell r="D4851" t="str">
            <v>un</v>
          </cell>
          <cell r="E4851">
            <v>62.1</v>
          </cell>
          <cell r="F4851">
            <v>3.29</v>
          </cell>
          <cell r="G4851">
            <v>65.39</v>
          </cell>
          <cell r="H4851" t="str">
            <v>PINI</v>
          </cell>
        </row>
        <row r="4852">
          <cell r="B4852" t="str">
            <v>30.115.000303.SER</v>
          </cell>
          <cell r="C4852" t="str">
            <v>Luva de PEAD - PE 100 - PN 12,5 Kg/cm²- Ø 75 mm</v>
          </cell>
          <cell r="D4852" t="str">
            <v>un</v>
          </cell>
          <cell r="E4852">
            <v>77.28</v>
          </cell>
          <cell r="F4852">
            <v>3.29</v>
          </cell>
          <cell r="G4852">
            <v>80.569999999999993</v>
          </cell>
          <cell r="H4852" t="str">
            <v>PINI</v>
          </cell>
        </row>
        <row r="4853">
          <cell r="B4853" t="str">
            <v>30.115.000306.SER</v>
          </cell>
          <cell r="C4853" t="str">
            <v>Luva de PEAD - PE 100 - PN 12,5 Kg/cm²- Ø 90 mm</v>
          </cell>
          <cell r="D4853" t="str">
            <v>un</v>
          </cell>
          <cell r="E4853">
            <v>85.49</v>
          </cell>
          <cell r="F4853">
            <v>3.29</v>
          </cell>
          <cell r="G4853">
            <v>88.78</v>
          </cell>
          <cell r="H4853" t="str">
            <v>PINI</v>
          </cell>
        </row>
        <row r="4854">
          <cell r="B4854" t="str">
            <v>30.115.000309.SER</v>
          </cell>
          <cell r="C4854" t="str">
            <v>Luva de PEAD - PE 100 - PN 12,5 Kg/cm²- Ø 110 mm</v>
          </cell>
          <cell r="D4854" t="str">
            <v>un</v>
          </cell>
          <cell r="E4854">
            <v>107.11</v>
          </cell>
          <cell r="F4854">
            <v>5.75</v>
          </cell>
          <cell r="G4854">
            <v>112.86</v>
          </cell>
          <cell r="H4854" t="str">
            <v>PINI</v>
          </cell>
        </row>
        <row r="4855">
          <cell r="B4855" t="str">
            <v>30.115.000312.SER</v>
          </cell>
          <cell r="C4855" t="str">
            <v>Luva de PEAD - PE 100 - PN 12,5 Kg/cm²- Ø 125 mm</v>
          </cell>
          <cell r="D4855" t="str">
            <v>un</v>
          </cell>
          <cell r="E4855">
            <v>114.97</v>
          </cell>
          <cell r="F4855">
            <v>5.75</v>
          </cell>
          <cell r="G4855">
            <v>120.72</v>
          </cell>
          <cell r="H4855" t="str">
            <v>PINI</v>
          </cell>
        </row>
        <row r="4856">
          <cell r="B4856" t="str">
            <v>30.115.000315.SER</v>
          </cell>
          <cell r="C4856" t="str">
            <v>Luva de PEAD - PE 100 - PN 12,5 Kg/cm²- Ø 140 mm</v>
          </cell>
          <cell r="D4856" t="str">
            <v>un</v>
          </cell>
          <cell r="E4856">
            <v>121.52</v>
          </cell>
          <cell r="F4856">
            <v>5.75</v>
          </cell>
          <cell r="G4856">
            <v>127.27</v>
          </cell>
          <cell r="H4856" t="str">
            <v>PINI</v>
          </cell>
        </row>
        <row r="4857">
          <cell r="B4857" t="str">
            <v>30.115.000318.SER</v>
          </cell>
          <cell r="C4857" t="str">
            <v>Luva de PEAD - PE 100 - PN 12,5 Kg/cm²- Ø 160 mm</v>
          </cell>
          <cell r="D4857" t="str">
            <v>un</v>
          </cell>
          <cell r="E4857">
            <v>133.97</v>
          </cell>
          <cell r="F4857">
            <v>7.39</v>
          </cell>
          <cell r="G4857">
            <v>141.36000000000001</v>
          </cell>
          <cell r="H4857" t="str">
            <v>PINI</v>
          </cell>
        </row>
        <row r="4858">
          <cell r="B4858" t="str">
            <v>30.115.000321.SER</v>
          </cell>
          <cell r="C4858" t="str">
            <v>Luva de PEAD - PE 100 - PN 12,5 Kg/cm²- Ø 180 mm</v>
          </cell>
          <cell r="D4858" t="str">
            <v>un</v>
          </cell>
          <cell r="E4858">
            <v>150.69999999999999</v>
          </cell>
          <cell r="F4858">
            <v>7.39</v>
          </cell>
          <cell r="G4858">
            <v>158.09</v>
          </cell>
          <cell r="H4858" t="str">
            <v>PINI</v>
          </cell>
        </row>
        <row r="4859">
          <cell r="B4859" t="str">
            <v>30.115.000324.SER</v>
          </cell>
          <cell r="C4859" t="str">
            <v>Luva de PEAD - PE 100 - PN 12,5 Kg/cm²- Ø 200 mm</v>
          </cell>
          <cell r="D4859" t="str">
            <v>un</v>
          </cell>
          <cell r="E4859">
            <v>206.02</v>
          </cell>
          <cell r="F4859">
            <v>7.39</v>
          </cell>
          <cell r="G4859">
            <v>213.41</v>
          </cell>
          <cell r="H4859" t="str">
            <v>PINI</v>
          </cell>
        </row>
        <row r="4860">
          <cell r="B4860" t="str">
            <v>30.115.000327.SER</v>
          </cell>
          <cell r="C4860" t="str">
            <v>Luva de PEAD - PE 100 - PN 12,5 Kg/cm²- Ø 225 mm</v>
          </cell>
          <cell r="D4860" t="str">
            <v>un</v>
          </cell>
          <cell r="E4860">
            <v>271.2</v>
          </cell>
          <cell r="F4860">
            <v>11.5</v>
          </cell>
          <cell r="G4860">
            <v>282.7</v>
          </cell>
          <cell r="H4860" t="str">
            <v>PINI</v>
          </cell>
        </row>
        <row r="4861">
          <cell r="B4861" t="str">
            <v>30.115.000330.SER</v>
          </cell>
          <cell r="C4861" t="str">
            <v>Luva de PEAD - PE 100 - PN 12,5 Kg/cm²- Ø 250 mm</v>
          </cell>
          <cell r="D4861" t="str">
            <v>un</v>
          </cell>
          <cell r="E4861">
            <v>999.84</v>
          </cell>
          <cell r="F4861">
            <v>11.5</v>
          </cell>
          <cell r="G4861">
            <v>1011.34</v>
          </cell>
          <cell r="H4861" t="str">
            <v>PINI</v>
          </cell>
        </row>
        <row r="4862">
          <cell r="B4862" t="str">
            <v>30.115.000333.SER</v>
          </cell>
          <cell r="C4862" t="str">
            <v>Luva de PEAD - PE 100 - PN 12,5 Kg/cm²- Ø 280 mm</v>
          </cell>
          <cell r="D4862" t="str">
            <v>un</v>
          </cell>
          <cell r="E4862">
            <v>1133.4000000000001</v>
          </cell>
          <cell r="F4862">
            <v>11.5</v>
          </cell>
          <cell r="G4862">
            <v>1144.9000000000001</v>
          </cell>
          <cell r="H4862" t="str">
            <v>PINI</v>
          </cell>
        </row>
        <row r="4863">
          <cell r="B4863" t="str">
            <v>30.115.000336.SER</v>
          </cell>
          <cell r="C4863" t="str">
            <v>Luva de PEAD - PE 100 - PN 12,5 Kg/cm²- Ø 315 mm</v>
          </cell>
          <cell r="D4863" t="str">
            <v>un</v>
          </cell>
          <cell r="E4863">
            <v>1429.23</v>
          </cell>
          <cell r="F4863">
            <v>16.43</v>
          </cell>
          <cell r="G4863">
            <v>1445.66</v>
          </cell>
          <cell r="H4863" t="str">
            <v>PINI</v>
          </cell>
        </row>
        <row r="4864">
          <cell r="B4864" t="str">
            <v>30.115.000339.SER</v>
          </cell>
          <cell r="C4864" t="str">
            <v>Luva de PEAD - PE 100 - PN 12,5 Kg/cm²- Ø 355 mm</v>
          </cell>
          <cell r="D4864" t="str">
            <v>un</v>
          </cell>
          <cell r="E4864">
            <v>1691.36</v>
          </cell>
          <cell r="F4864">
            <v>16.43</v>
          </cell>
          <cell r="G4864">
            <v>1707.79</v>
          </cell>
          <cell r="H4864" t="str">
            <v>PINI</v>
          </cell>
        </row>
        <row r="4865">
          <cell r="B4865" t="str">
            <v>30.115.000342.SER</v>
          </cell>
          <cell r="C4865" t="str">
            <v>Luva de PEAD - PE 100 - PN 12,5 Kg/cm²- Ø 400 mm</v>
          </cell>
          <cell r="D4865" t="str">
            <v>un</v>
          </cell>
          <cell r="E4865">
            <v>1791.21</v>
          </cell>
          <cell r="F4865">
            <v>16.43</v>
          </cell>
          <cell r="G4865">
            <v>1807.64</v>
          </cell>
          <cell r="H4865" t="str">
            <v>PINI</v>
          </cell>
        </row>
        <row r="4866">
          <cell r="B4866" t="str">
            <v>30.115.000380.SER</v>
          </cell>
          <cell r="C4866" t="str">
            <v>Curva 90° de PEAD - PE 100 - PN 12,5 Kg/cm²- Ø 63 mm</v>
          </cell>
          <cell r="D4866" t="str">
            <v>un</v>
          </cell>
          <cell r="E4866">
            <v>54.43</v>
          </cell>
          <cell r="F4866">
            <v>3.29</v>
          </cell>
          <cell r="G4866">
            <v>57.72</v>
          </cell>
          <cell r="H4866" t="str">
            <v>PINI</v>
          </cell>
        </row>
        <row r="4867">
          <cell r="B4867" t="str">
            <v>30.115.000383.SER</v>
          </cell>
          <cell r="C4867" t="str">
            <v>Curva 90° de PEAD - PE 100 - PN 12,5 Kg/cm²- Ø 75 mm</v>
          </cell>
          <cell r="D4867" t="str">
            <v>un</v>
          </cell>
          <cell r="E4867">
            <v>76.02</v>
          </cell>
          <cell r="F4867">
            <v>3.29</v>
          </cell>
          <cell r="G4867">
            <v>79.31</v>
          </cell>
          <cell r="H4867" t="str">
            <v>PINI</v>
          </cell>
        </row>
        <row r="4868">
          <cell r="B4868" t="str">
            <v>30.115.000386.SER</v>
          </cell>
          <cell r="C4868" t="str">
            <v>Curva 90° de PEAD - PE 100 - PN 12,5 Kg/cm²- Ø 90 mm</v>
          </cell>
          <cell r="D4868" t="str">
            <v>un</v>
          </cell>
          <cell r="E4868">
            <v>84.09</v>
          </cell>
          <cell r="F4868">
            <v>3.29</v>
          </cell>
          <cell r="G4868">
            <v>87.38</v>
          </cell>
          <cell r="H4868" t="str">
            <v>PINI</v>
          </cell>
        </row>
        <row r="4869">
          <cell r="B4869" t="str">
            <v>30.115.000389.SER</v>
          </cell>
          <cell r="C4869" t="str">
            <v>Curva 90° de PEAD - PE 100 - PN 12,5 Kg/cm²- Ø 110 mm</v>
          </cell>
          <cell r="D4869" t="str">
            <v>un</v>
          </cell>
          <cell r="E4869">
            <v>118.51</v>
          </cell>
          <cell r="F4869">
            <v>5.75</v>
          </cell>
          <cell r="G4869">
            <v>124.26</v>
          </cell>
          <cell r="H4869" t="str">
            <v>PINI</v>
          </cell>
        </row>
        <row r="4870">
          <cell r="B4870" t="str">
            <v>30.115.000392.SER</v>
          </cell>
          <cell r="C4870" t="str">
            <v>Curva 90° de PEAD - PE 100 - PN 12,5 Kg/cm²- Ø 125 mm</v>
          </cell>
          <cell r="D4870" t="str">
            <v>un</v>
          </cell>
          <cell r="E4870">
            <v>172.47</v>
          </cell>
          <cell r="F4870">
            <v>5.75</v>
          </cell>
          <cell r="G4870">
            <v>178.22</v>
          </cell>
          <cell r="H4870" t="str">
            <v>PINI</v>
          </cell>
        </row>
        <row r="4871">
          <cell r="B4871" t="str">
            <v>30.115.000395.SER</v>
          </cell>
          <cell r="C4871" t="str">
            <v>Curva 90° de PEAD - PE 100 - PN 12,5 Kg/cm²- Ø 140 mm</v>
          </cell>
          <cell r="D4871" t="str">
            <v>un</v>
          </cell>
          <cell r="E4871">
            <v>182.3</v>
          </cell>
          <cell r="F4871">
            <v>5.75</v>
          </cell>
          <cell r="G4871">
            <v>188.05</v>
          </cell>
          <cell r="H4871" t="str">
            <v>PINI</v>
          </cell>
        </row>
        <row r="4872">
          <cell r="B4872" t="str">
            <v>30.115.000398.SER</v>
          </cell>
          <cell r="C4872" t="str">
            <v>Curva 90° de PEAD - PE 100 - PN 12,5 Kg/cm²- Ø 160 mm</v>
          </cell>
          <cell r="D4872" t="str">
            <v>un</v>
          </cell>
          <cell r="E4872">
            <v>200.99</v>
          </cell>
          <cell r="F4872">
            <v>7.39</v>
          </cell>
          <cell r="G4872">
            <v>208.38</v>
          </cell>
          <cell r="H4872" t="str">
            <v>PINI</v>
          </cell>
        </row>
        <row r="4873">
          <cell r="B4873" t="str">
            <v>30.115.000401.SER</v>
          </cell>
          <cell r="C4873" t="str">
            <v>Curva 90° de PEAD - PE 100 - PN 12,5 Kg/cm²- Ø 180 mm</v>
          </cell>
          <cell r="D4873" t="str">
            <v>un</v>
          </cell>
          <cell r="E4873">
            <v>226.09</v>
          </cell>
          <cell r="F4873">
            <v>7.39</v>
          </cell>
          <cell r="G4873">
            <v>233.48</v>
          </cell>
          <cell r="H4873" t="str">
            <v>PINI</v>
          </cell>
        </row>
        <row r="4874">
          <cell r="B4874" t="str">
            <v>30.115.000404.SER</v>
          </cell>
          <cell r="C4874" t="str">
            <v>Curva 90° de PEAD - PE 100 - PN 12,5 Kg/cm²- Ø 200 mm</v>
          </cell>
          <cell r="D4874" t="str">
            <v>un</v>
          </cell>
          <cell r="E4874">
            <v>309.08</v>
          </cell>
          <cell r="F4874">
            <v>7.39</v>
          </cell>
          <cell r="G4874">
            <v>316.47000000000003</v>
          </cell>
          <cell r="H4874" t="str">
            <v>PINI</v>
          </cell>
        </row>
        <row r="4875">
          <cell r="B4875" t="str">
            <v>30.115.000407.SER</v>
          </cell>
          <cell r="C4875" t="str">
            <v>Curva 90° de PEAD - PE 100 - PN 12,5 Kg/cm²- Ø 225 mm</v>
          </cell>
          <cell r="D4875" t="str">
            <v>un</v>
          </cell>
          <cell r="E4875">
            <v>406.85</v>
          </cell>
          <cell r="F4875">
            <v>11.5</v>
          </cell>
          <cell r="G4875">
            <v>418.35</v>
          </cell>
          <cell r="H4875" t="str">
            <v>PINI</v>
          </cell>
        </row>
        <row r="4876">
          <cell r="B4876" t="str">
            <v>30.115.000410.SER</v>
          </cell>
          <cell r="C4876" t="str">
            <v>Curva 90° de PEAD - PE 100 - PN 12,5 Kg/cm²- Ø 250 mm</v>
          </cell>
          <cell r="D4876" t="str">
            <v>un</v>
          </cell>
          <cell r="E4876">
            <v>1499.97</v>
          </cell>
          <cell r="F4876">
            <v>11.5</v>
          </cell>
          <cell r="G4876">
            <v>1511.47</v>
          </cell>
          <cell r="H4876" t="str">
            <v>PINI</v>
          </cell>
        </row>
        <row r="4877">
          <cell r="B4877" t="str">
            <v>30.115.000413.SER</v>
          </cell>
          <cell r="C4877" t="str">
            <v>Curva 90° de PEAD - PE 100 - PN 12,5 Kg/cm²- Ø 280 mm</v>
          </cell>
          <cell r="D4877" t="str">
            <v>un</v>
          </cell>
          <cell r="E4877">
            <v>1700.35</v>
          </cell>
          <cell r="F4877">
            <v>11.5</v>
          </cell>
          <cell r="G4877">
            <v>1711.85</v>
          </cell>
          <cell r="H4877" t="str">
            <v>PINI</v>
          </cell>
        </row>
        <row r="4878">
          <cell r="B4878" t="str">
            <v>30.115.000416.SER</v>
          </cell>
          <cell r="C4878" t="str">
            <v>Curva 90° de PEAD - PE 100 - PN 12,5 Kg/cm²- Ø 315 mm</v>
          </cell>
          <cell r="D4878" t="str">
            <v>un</v>
          </cell>
          <cell r="E4878">
            <v>2144.15</v>
          </cell>
          <cell r="F4878">
            <v>16.43</v>
          </cell>
          <cell r="G4878">
            <v>2160.58</v>
          </cell>
          <cell r="H4878" t="str">
            <v>PINI</v>
          </cell>
        </row>
        <row r="4879">
          <cell r="B4879" t="str">
            <v>30.115.000419.SER</v>
          </cell>
          <cell r="C4879" t="str">
            <v>Curva 90° de PEAD - PE 100 - PN 12,5 Kg/cm²- Ø 355 mm</v>
          </cell>
          <cell r="D4879" t="str">
            <v>un</v>
          </cell>
          <cell r="E4879">
            <v>2537.41</v>
          </cell>
          <cell r="F4879">
            <v>16.43</v>
          </cell>
          <cell r="G4879">
            <v>2553.84</v>
          </cell>
          <cell r="H4879" t="str">
            <v>PINI</v>
          </cell>
        </row>
        <row r="4880">
          <cell r="B4880" t="str">
            <v>30.115.000422.SER</v>
          </cell>
          <cell r="C4880" t="str">
            <v>Curva 90° de PEAD - PE 100 - PN 12,5 Kg/cm²- Ø 400 mm</v>
          </cell>
          <cell r="D4880" t="str">
            <v>un</v>
          </cell>
          <cell r="E4880">
            <v>2687.22</v>
          </cell>
          <cell r="F4880">
            <v>16.43</v>
          </cell>
          <cell r="G4880">
            <v>2703.65</v>
          </cell>
          <cell r="H4880" t="str">
            <v>PINI</v>
          </cell>
        </row>
        <row r="4881">
          <cell r="B4881" t="str">
            <v>30.115.000500.SER</v>
          </cell>
          <cell r="C4881" t="str">
            <v>Cap de PEAD - PE 100 - PN 12,5 Kg/cm²- Ø 63 mm</v>
          </cell>
          <cell r="D4881" t="str">
            <v>un</v>
          </cell>
          <cell r="E4881">
            <v>154.08000000000001</v>
          </cell>
          <cell r="F4881">
            <v>3.29</v>
          </cell>
          <cell r="G4881">
            <v>157.37</v>
          </cell>
          <cell r="H4881" t="str">
            <v>PINI</v>
          </cell>
        </row>
        <row r="4882">
          <cell r="B4882" t="str">
            <v>30.115.000503.SER</v>
          </cell>
          <cell r="C4882" t="str">
            <v>Cap de PEAD - PE 100 - PN 12,5 Kg/cm²- Ø 75 mm</v>
          </cell>
          <cell r="D4882" t="str">
            <v>un</v>
          </cell>
          <cell r="E4882">
            <v>215.74</v>
          </cell>
          <cell r="F4882">
            <v>3.29</v>
          </cell>
          <cell r="G4882">
            <v>219.03</v>
          </cell>
          <cell r="H4882" t="str">
            <v>PINI</v>
          </cell>
        </row>
        <row r="4883">
          <cell r="B4883" t="str">
            <v>30.115.000506.SER</v>
          </cell>
          <cell r="C4883" t="str">
            <v>Cap de PEAD - PE 100 - PN 12,5 Kg/cm²- Ø 90 mm</v>
          </cell>
          <cell r="D4883" t="str">
            <v>un</v>
          </cell>
          <cell r="E4883">
            <v>254.56</v>
          </cell>
          <cell r="F4883">
            <v>3.29</v>
          </cell>
          <cell r="G4883">
            <v>257.85000000000002</v>
          </cell>
          <cell r="H4883" t="str">
            <v>PINI</v>
          </cell>
        </row>
        <row r="4884">
          <cell r="B4884" t="str">
            <v>30.115.000509.SER</v>
          </cell>
          <cell r="C4884" t="str">
            <v>Cap de PEAD - PE 100 - PN 12,5 Kg/cm²- Ø 110 mm</v>
          </cell>
          <cell r="D4884" t="str">
            <v>un</v>
          </cell>
          <cell r="E4884">
            <v>483.68</v>
          </cell>
          <cell r="F4884">
            <v>5.75</v>
          </cell>
          <cell r="G4884">
            <v>489.43</v>
          </cell>
          <cell r="H4884" t="str">
            <v>PINI</v>
          </cell>
        </row>
        <row r="4885">
          <cell r="B4885" t="str">
            <v>30.115.000512.SER</v>
          </cell>
          <cell r="C4885" t="str">
            <v>Cap de PEAD - PE 100 - PN 12,5 Kg/cm²- Ø 125 mm</v>
          </cell>
          <cell r="D4885" t="str">
            <v>un</v>
          </cell>
          <cell r="E4885">
            <v>556.22</v>
          </cell>
          <cell r="F4885">
            <v>5.75</v>
          </cell>
          <cell r="G4885">
            <v>561.97</v>
          </cell>
          <cell r="H4885" t="str">
            <v>PINI</v>
          </cell>
        </row>
        <row r="4886">
          <cell r="B4886" t="str">
            <v>30.115.000515.SER</v>
          </cell>
          <cell r="C4886" t="str">
            <v>Cap de PEAD - PE 100 - PN 12,5 Kg/cm²- Ø 140 mm</v>
          </cell>
          <cell r="D4886" t="str">
            <v>un</v>
          </cell>
          <cell r="E4886">
            <v>569.80999999999995</v>
          </cell>
          <cell r="F4886">
            <v>5.75</v>
          </cell>
          <cell r="G4886">
            <v>575.55999999999995</v>
          </cell>
          <cell r="H4886" t="str">
            <v>PINI</v>
          </cell>
        </row>
        <row r="4887">
          <cell r="B4887" t="str">
            <v>30.115.000518.SER</v>
          </cell>
          <cell r="C4887" t="str">
            <v>Cap de PEAD - PE 100 - PN 12,5 Kg/cm²- Ø 160 mm</v>
          </cell>
          <cell r="D4887" t="str">
            <v>un</v>
          </cell>
          <cell r="E4887">
            <v>712.25</v>
          </cell>
          <cell r="F4887">
            <v>7.39</v>
          </cell>
          <cell r="G4887">
            <v>719.64</v>
          </cell>
          <cell r="H4887" t="str">
            <v>PINI</v>
          </cell>
        </row>
        <row r="4888">
          <cell r="B4888" t="str">
            <v>30.115.000521.SER</v>
          </cell>
          <cell r="C4888" t="str">
            <v>Cap de PEAD - PE 100 - PN 12,5 Kg/cm²- Ø 180 mm</v>
          </cell>
          <cell r="D4888" t="str">
            <v>un</v>
          </cell>
          <cell r="E4888">
            <v>840.09</v>
          </cell>
          <cell r="F4888">
            <v>7.39</v>
          </cell>
          <cell r="G4888">
            <v>847.48</v>
          </cell>
          <cell r="H4888" t="str">
            <v>PINI</v>
          </cell>
        </row>
        <row r="4889">
          <cell r="B4889" t="str">
            <v>30.115.000524.SER</v>
          </cell>
          <cell r="C4889" t="str">
            <v>Cap de PEAD - PE 100 - PN 12,5 Kg/cm²- Ø 200 mm</v>
          </cell>
          <cell r="D4889" t="str">
            <v>un</v>
          </cell>
          <cell r="E4889">
            <v>913.14</v>
          </cell>
          <cell r="F4889">
            <v>7.39</v>
          </cell>
          <cell r="G4889">
            <v>920.53</v>
          </cell>
          <cell r="H4889" t="str">
            <v>PINI</v>
          </cell>
        </row>
        <row r="4890">
          <cell r="B4890" t="str">
            <v>30.115.000527.SER</v>
          </cell>
          <cell r="C4890" t="str">
            <v>Cap de PEAD - PE 100 - PN 12,5 Kg/cm²- Ø 225 mm</v>
          </cell>
          <cell r="D4890" t="str">
            <v>un</v>
          </cell>
          <cell r="E4890">
            <v>1132.3</v>
          </cell>
          <cell r="F4890">
            <v>11.5</v>
          </cell>
          <cell r="G4890">
            <v>1143.8</v>
          </cell>
          <cell r="H4890" t="str">
            <v>PINI</v>
          </cell>
        </row>
        <row r="4891">
          <cell r="B4891" t="str">
            <v>30.115.000530.SER</v>
          </cell>
          <cell r="C4891" t="str">
            <v>Cap de PEAD - PE 100 - PN 12,5 Kg/cm²- Ø 250 mm</v>
          </cell>
          <cell r="D4891" t="str">
            <v>un</v>
          </cell>
          <cell r="E4891">
            <v>1461.03</v>
          </cell>
          <cell r="F4891">
            <v>11.5</v>
          </cell>
          <cell r="G4891">
            <v>1472.53</v>
          </cell>
          <cell r="H4891" t="str">
            <v>PINI</v>
          </cell>
        </row>
        <row r="4892">
          <cell r="B4892" t="str">
            <v>30.115.000533.SER</v>
          </cell>
          <cell r="C4892" t="str">
            <v>Cap de PEAD - PE 100 - PN 12,5 Kg/cm²- Ø 280 mm</v>
          </cell>
          <cell r="D4892" t="str">
            <v>un</v>
          </cell>
          <cell r="E4892">
            <v>1734.97</v>
          </cell>
          <cell r="F4892">
            <v>11.5</v>
          </cell>
          <cell r="G4892">
            <v>1746.47</v>
          </cell>
          <cell r="H4892" t="str">
            <v>PINI</v>
          </cell>
        </row>
        <row r="4893">
          <cell r="B4893" t="str">
            <v>30.115.000536.SER</v>
          </cell>
          <cell r="C4893" t="str">
            <v>Cap de PEAD - PE 100 - PN 12,5 Kg/cm²- Ø 315 mm</v>
          </cell>
          <cell r="D4893" t="str">
            <v>un</v>
          </cell>
          <cell r="E4893">
            <v>2775.96</v>
          </cell>
          <cell r="F4893">
            <v>16.43</v>
          </cell>
          <cell r="G4893">
            <v>2792.39</v>
          </cell>
          <cell r="H4893" t="str">
            <v>PINI</v>
          </cell>
        </row>
        <row r="4894">
          <cell r="B4894" t="str">
            <v>30.115.000539.SER</v>
          </cell>
          <cell r="C4894" t="str">
            <v>Cap de PEAD - PE 100 - PN 12,5 Kg/cm²- Ø 355 mm</v>
          </cell>
          <cell r="D4894" t="str">
            <v>un</v>
          </cell>
          <cell r="E4894">
            <v>3835.2</v>
          </cell>
          <cell r="F4894">
            <v>16.43</v>
          </cell>
          <cell r="G4894">
            <v>3851.63</v>
          </cell>
          <cell r="H4894" t="str">
            <v>PINI</v>
          </cell>
        </row>
        <row r="4895">
          <cell r="B4895" t="str">
            <v>30.115.000542.SER</v>
          </cell>
          <cell r="C4895" t="str">
            <v>Cap de PEAD - PE 100 - PN 12,5 Kg/cm²- Ø 400 mm</v>
          </cell>
          <cell r="D4895" t="str">
            <v>un</v>
          </cell>
          <cell r="E4895">
            <v>3926.51</v>
          </cell>
          <cell r="F4895">
            <v>16.43</v>
          </cell>
          <cell r="G4895">
            <v>3942.94</v>
          </cell>
          <cell r="H4895" t="str">
            <v>PINI</v>
          </cell>
        </row>
        <row r="4896">
          <cell r="B4896">
            <v>0</v>
          </cell>
          <cell r="C4896">
            <v>0</v>
          </cell>
          <cell r="D4896">
            <v>0</v>
          </cell>
          <cell r="E4896">
            <v>0</v>
          </cell>
          <cell r="F4896">
            <v>0</v>
          </cell>
          <cell r="G4896">
            <v>0</v>
          </cell>
          <cell r="H4896" t="str">
            <v>PINI</v>
          </cell>
        </row>
        <row r="4897">
          <cell r="B4897" t="str">
            <v>30.116</v>
          </cell>
          <cell r="C4897" t="str">
            <v>Redes externas - PVC PBA</v>
          </cell>
          <cell r="D4897">
            <v>0</v>
          </cell>
          <cell r="E4897">
            <v>0</v>
          </cell>
          <cell r="F4897">
            <v>0</v>
          </cell>
          <cell r="G4897">
            <v>0</v>
          </cell>
          <cell r="H4897" t="str">
            <v>PINI</v>
          </cell>
        </row>
        <row r="4898">
          <cell r="B4898" t="str">
            <v>30.116.000100.SER</v>
          </cell>
          <cell r="C4898" t="str">
            <v>Tubo PVC PBA - JEI - Classe 12 - 6 Kg/cm²- Ø 50 mm</v>
          </cell>
          <cell r="D4898" t="str">
            <v>m</v>
          </cell>
          <cell r="E4898">
            <v>35.72</v>
          </cell>
          <cell r="F4898">
            <v>1.31</v>
          </cell>
          <cell r="G4898">
            <v>37.03</v>
          </cell>
          <cell r="H4898" t="str">
            <v>PINI</v>
          </cell>
        </row>
        <row r="4899">
          <cell r="B4899" t="str">
            <v>30.116.000105.SER</v>
          </cell>
          <cell r="C4899" t="str">
            <v>Tubo PVC PBA - JEI - Classe 12 - 6 Kg/cm²- Ø 75 mm</v>
          </cell>
          <cell r="D4899" t="str">
            <v>m</v>
          </cell>
          <cell r="E4899">
            <v>50.7</v>
          </cell>
          <cell r="F4899">
            <v>2.46</v>
          </cell>
          <cell r="G4899">
            <v>53.16</v>
          </cell>
          <cell r="H4899" t="str">
            <v>PINI</v>
          </cell>
        </row>
        <row r="4900">
          <cell r="B4900" t="str">
            <v>30.116.000110.SER</v>
          </cell>
          <cell r="C4900" t="str">
            <v>Tubo PVC PBA - JEI - Classe 12 - 6 Kg/cm²- Ø 100 mm</v>
          </cell>
          <cell r="D4900" t="str">
            <v>m</v>
          </cell>
          <cell r="E4900">
            <v>108.62</v>
          </cell>
          <cell r="F4900">
            <v>3.29</v>
          </cell>
          <cell r="G4900">
            <v>111.9</v>
          </cell>
          <cell r="H4900" t="str">
            <v>PINI</v>
          </cell>
        </row>
        <row r="4901">
          <cell r="B4901" t="str">
            <v>30.116.000150.SER</v>
          </cell>
          <cell r="C4901" t="str">
            <v>Tubo PVC PBA - JEI - Classe 15 - 7,5 Kg/cm²- Ø 50 mm</v>
          </cell>
          <cell r="D4901" t="str">
            <v>m</v>
          </cell>
          <cell r="E4901">
            <v>49.95</v>
          </cell>
          <cell r="F4901">
            <v>1.31</v>
          </cell>
          <cell r="G4901">
            <v>51.26</v>
          </cell>
          <cell r="H4901" t="str">
            <v>PINI</v>
          </cell>
        </row>
        <row r="4902">
          <cell r="B4902" t="str">
            <v>30.116.000155.SER</v>
          </cell>
          <cell r="C4902" t="str">
            <v>Tubo PVC PBA - JEI - Classe 15 - 7,5 Kg/cm²- Ø 75 mm</v>
          </cell>
          <cell r="D4902" t="str">
            <v>m</v>
          </cell>
          <cell r="E4902">
            <v>70.88</v>
          </cell>
          <cell r="F4902">
            <v>2.46</v>
          </cell>
          <cell r="G4902">
            <v>73.34</v>
          </cell>
          <cell r="H4902" t="str">
            <v>PINI</v>
          </cell>
        </row>
        <row r="4903">
          <cell r="B4903" t="str">
            <v>30.116.000160.SER</v>
          </cell>
          <cell r="C4903" t="str">
            <v>Tubo PVC PBA - JEI - Classe 15 - 7,5 Kg/cm²- Ø 100 mm</v>
          </cell>
          <cell r="D4903" t="str">
            <v>m</v>
          </cell>
          <cell r="E4903">
            <v>151.88999999999999</v>
          </cell>
          <cell r="F4903">
            <v>3.29</v>
          </cell>
          <cell r="G4903">
            <v>155.18</v>
          </cell>
          <cell r="H4903" t="str">
            <v>PINI</v>
          </cell>
        </row>
        <row r="4904">
          <cell r="B4904" t="str">
            <v>30.116.000200.SER</v>
          </cell>
          <cell r="C4904" t="str">
            <v>Tubo PVC PBA - JEI - Classe 20 - 10 Kg/cm²- Ø 50 mm</v>
          </cell>
          <cell r="D4904" t="str">
            <v>m</v>
          </cell>
          <cell r="E4904">
            <v>59.92</v>
          </cell>
          <cell r="F4904">
            <v>1.31</v>
          </cell>
          <cell r="G4904">
            <v>61.23</v>
          </cell>
          <cell r="H4904" t="str">
            <v>PINI</v>
          </cell>
        </row>
        <row r="4905">
          <cell r="B4905" t="str">
            <v>30.116.000205.SER</v>
          </cell>
          <cell r="C4905" t="str">
            <v>Tubo PVC PBA - JEI - Classe 20 - 10 Kg/cm²- Ø 75 mm</v>
          </cell>
          <cell r="D4905" t="str">
            <v>m</v>
          </cell>
          <cell r="E4905">
            <v>84.99</v>
          </cell>
          <cell r="F4905">
            <v>2.46</v>
          </cell>
          <cell r="G4905">
            <v>87.45</v>
          </cell>
          <cell r="H4905" t="str">
            <v>PINI</v>
          </cell>
        </row>
        <row r="4906">
          <cell r="B4906" t="str">
            <v>30.116.000210.SER</v>
          </cell>
          <cell r="C4906" t="str">
            <v>Tubo PVC PBA - JEI - Classe 20 - 10 Kg/cm²- Ø 100 mm</v>
          </cell>
          <cell r="D4906" t="str">
            <v>m</v>
          </cell>
          <cell r="E4906">
            <v>182.19</v>
          </cell>
          <cell r="F4906">
            <v>3.29</v>
          </cell>
          <cell r="G4906">
            <v>185.47</v>
          </cell>
          <cell r="H4906" t="str">
            <v>PINI</v>
          </cell>
        </row>
        <row r="4907">
          <cell r="B4907" t="str">
            <v>30.116.000250.SER</v>
          </cell>
          <cell r="C4907" t="str">
            <v>Tubo PVC PBA - JE - Classe 12 - 6 Kg/cm²- Ø 50 mm</v>
          </cell>
          <cell r="D4907" t="str">
            <v>m</v>
          </cell>
          <cell r="E4907">
            <v>34.83</v>
          </cell>
          <cell r="F4907">
            <v>1.45</v>
          </cell>
          <cell r="G4907">
            <v>36.270000000000003</v>
          </cell>
          <cell r="H4907" t="str">
            <v>PINI</v>
          </cell>
        </row>
        <row r="4908">
          <cell r="B4908" t="str">
            <v>30.116.000255.SER</v>
          </cell>
          <cell r="C4908" t="str">
            <v>Tubo PVC PBA - JE - Classe 12 - 6 Kg/cm²- Ø 75 mm</v>
          </cell>
          <cell r="D4908" t="str">
            <v>m</v>
          </cell>
          <cell r="E4908">
            <v>49.37</v>
          </cell>
          <cell r="F4908">
            <v>2.71</v>
          </cell>
          <cell r="G4908">
            <v>52.08</v>
          </cell>
          <cell r="H4908" t="str">
            <v>PINI</v>
          </cell>
        </row>
        <row r="4909">
          <cell r="B4909" t="str">
            <v>30.116.000260.SER</v>
          </cell>
          <cell r="C4909" t="str">
            <v>Tubo PVC PBA - JE - Classe 12 - 6 Kg/cm²- Ø 100 mm</v>
          </cell>
          <cell r="D4909" t="str">
            <v>m</v>
          </cell>
          <cell r="E4909">
            <v>104.7</v>
          </cell>
          <cell r="F4909">
            <v>3.61</v>
          </cell>
          <cell r="G4909">
            <v>108.32</v>
          </cell>
          <cell r="H4909" t="str">
            <v>PINI</v>
          </cell>
        </row>
        <row r="4910">
          <cell r="B4910" t="str">
            <v>30.116.000300.SER</v>
          </cell>
          <cell r="C4910" t="str">
            <v>Tubo PVC PBA - JE - Classe 15 - 7,5 Kg/cm²- Ø 50 mm</v>
          </cell>
          <cell r="D4910" t="str">
            <v>m</v>
          </cell>
          <cell r="E4910">
            <v>48.33</v>
          </cell>
          <cell r="F4910">
            <v>1.45</v>
          </cell>
          <cell r="G4910">
            <v>49.78</v>
          </cell>
          <cell r="H4910" t="str">
            <v>PINI</v>
          </cell>
        </row>
        <row r="4911">
          <cell r="B4911" t="str">
            <v>30.116.000305.SER</v>
          </cell>
          <cell r="C4911" t="str">
            <v>Tubo PVC PBA - JE - Classe 15 - 7,5 Kg/cm²- Ø 75 mm</v>
          </cell>
          <cell r="D4911" t="str">
            <v>m</v>
          </cell>
          <cell r="E4911">
            <v>68.52</v>
          </cell>
          <cell r="F4911">
            <v>2.71</v>
          </cell>
          <cell r="G4911">
            <v>71.23</v>
          </cell>
          <cell r="H4911" t="str">
            <v>PINI</v>
          </cell>
        </row>
        <row r="4912">
          <cell r="B4912" t="str">
            <v>30.116.000310.SER</v>
          </cell>
          <cell r="C4912" t="str">
            <v>Tubo PVC PBA - JE - Classe 15 - 7,5 Kg/cm²- Ø 100 mm</v>
          </cell>
          <cell r="D4912" t="str">
            <v>m</v>
          </cell>
          <cell r="E4912">
            <v>145.82</v>
          </cell>
          <cell r="F4912">
            <v>3.61</v>
          </cell>
          <cell r="G4912">
            <v>149.43</v>
          </cell>
          <cell r="H4912" t="str">
            <v>PINI</v>
          </cell>
        </row>
        <row r="4913">
          <cell r="B4913" t="str">
            <v>30.116.000350.SER</v>
          </cell>
          <cell r="C4913" t="str">
            <v>Tubo PVC PBA - JE - Classe 20 - 10 Kg/cm²- Ø 50 mm</v>
          </cell>
          <cell r="D4913" t="str">
            <v>m</v>
          </cell>
          <cell r="E4913">
            <v>57.82</v>
          </cell>
          <cell r="F4913">
            <v>1.45</v>
          </cell>
          <cell r="G4913">
            <v>59.26</v>
          </cell>
          <cell r="H4913" t="str">
            <v>PINI</v>
          </cell>
        </row>
        <row r="4914">
          <cell r="B4914" t="str">
            <v>30.116.000355.SER</v>
          </cell>
          <cell r="C4914" t="str">
            <v>Tubo PVC PBA - JE - Classe 20 - 10 Kg/cm²- Ø 75 mm</v>
          </cell>
          <cell r="D4914" t="str">
            <v>m</v>
          </cell>
          <cell r="E4914">
            <v>81.96</v>
          </cell>
          <cell r="F4914">
            <v>2.71</v>
          </cell>
          <cell r="G4914">
            <v>84.67</v>
          </cell>
          <cell r="H4914" t="str">
            <v>PINI</v>
          </cell>
        </row>
        <row r="4915">
          <cell r="B4915" t="str">
            <v>30.116.000360.SER</v>
          </cell>
          <cell r="C4915" t="str">
            <v>Tubo PVC PBA - JE - Classe 20 - 10 Kg/cm²- Ø 100 mm</v>
          </cell>
          <cell r="D4915" t="str">
            <v>m</v>
          </cell>
          <cell r="E4915">
            <v>174.58</v>
          </cell>
          <cell r="F4915">
            <v>3.61</v>
          </cell>
          <cell r="G4915">
            <v>178.19</v>
          </cell>
          <cell r="H4915" t="str">
            <v>PINI</v>
          </cell>
        </row>
        <row r="4916">
          <cell r="B4916" t="str">
            <v>30.116.000400.SER</v>
          </cell>
          <cell r="C4916" t="str">
            <v>Curva 90º PVC PBA JE - Ø 50 mm</v>
          </cell>
          <cell r="D4916" t="str">
            <v>un</v>
          </cell>
          <cell r="E4916">
            <v>56.29</v>
          </cell>
          <cell r="F4916">
            <v>4.93</v>
          </cell>
          <cell r="G4916">
            <v>61.22</v>
          </cell>
          <cell r="H4916" t="str">
            <v>PINI</v>
          </cell>
        </row>
        <row r="4917">
          <cell r="B4917" t="str">
            <v>30.116.000405.SER</v>
          </cell>
          <cell r="C4917" t="str">
            <v>Curva 90º PVC PBA JE - Ø 75 mm</v>
          </cell>
          <cell r="D4917" t="str">
            <v>un</v>
          </cell>
          <cell r="E4917">
            <v>79.069999999999993</v>
          </cell>
          <cell r="F4917">
            <v>6.57</v>
          </cell>
          <cell r="G4917">
            <v>85.64</v>
          </cell>
          <cell r="H4917" t="str">
            <v>PINI</v>
          </cell>
        </row>
        <row r="4918">
          <cell r="B4918" t="str">
            <v>30.116.000410.SER</v>
          </cell>
          <cell r="C4918" t="str">
            <v>Curva 90º PVC PBA JE - Ø 100 mm</v>
          </cell>
          <cell r="D4918" t="str">
            <v>un</v>
          </cell>
          <cell r="E4918">
            <v>162.25</v>
          </cell>
          <cell r="F4918">
            <v>8.2100000000000009</v>
          </cell>
          <cell r="G4918">
            <v>170.46</v>
          </cell>
          <cell r="H4918" t="str">
            <v>PINI</v>
          </cell>
        </row>
        <row r="4919">
          <cell r="B4919" t="str">
            <v>30.116.000415.SER</v>
          </cell>
          <cell r="C4919" t="str">
            <v>Cap PVC PBA JE - Ø 50 mm</v>
          </cell>
          <cell r="D4919" t="str">
            <v>un</v>
          </cell>
          <cell r="E4919">
            <v>218.86</v>
          </cell>
          <cell r="F4919">
            <v>4.93</v>
          </cell>
          <cell r="G4919">
            <v>223.79</v>
          </cell>
          <cell r="H4919" t="str">
            <v>PINI</v>
          </cell>
        </row>
        <row r="4920">
          <cell r="B4920" t="str">
            <v>30.116.000420.SER</v>
          </cell>
          <cell r="C4920" t="str">
            <v>Cap PVC PBA JE - Ø 75 mm</v>
          </cell>
          <cell r="D4920" t="str">
            <v>un</v>
          </cell>
          <cell r="E4920">
            <v>308.5</v>
          </cell>
          <cell r="F4920">
            <v>6.57</v>
          </cell>
          <cell r="G4920">
            <v>315.07</v>
          </cell>
          <cell r="H4920" t="str">
            <v>PINI</v>
          </cell>
        </row>
        <row r="4921">
          <cell r="B4921" t="str">
            <v>30.116.000425.SER</v>
          </cell>
          <cell r="C4921" t="str">
            <v>Cap PVC PBA JE - Ø 100 mm</v>
          </cell>
          <cell r="D4921" t="str">
            <v>un</v>
          </cell>
          <cell r="E4921">
            <v>653.04</v>
          </cell>
          <cell r="F4921">
            <v>8.2100000000000009</v>
          </cell>
          <cell r="G4921">
            <v>661.25</v>
          </cell>
          <cell r="H4921" t="str">
            <v>PINI</v>
          </cell>
        </row>
        <row r="4922">
          <cell r="B4922" t="str">
            <v>30.116.000430.SER</v>
          </cell>
          <cell r="C4922" t="str">
            <v>Luva simples PVC PBA JE - Ø 50 mm</v>
          </cell>
          <cell r="D4922" t="str">
            <v>un</v>
          </cell>
          <cell r="E4922">
            <v>120.54</v>
          </cell>
          <cell r="F4922">
            <v>4.93</v>
          </cell>
          <cell r="G4922">
            <v>125.47</v>
          </cell>
          <cell r="H4922" t="str">
            <v>PINI</v>
          </cell>
        </row>
        <row r="4923">
          <cell r="B4923" t="str">
            <v>30.116.000435.SER</v>
          </cell>
          <cell r="C4923" t="str">
            <v>Luva simples PVC PBA JE - Ø 75 mm</v>
          </cell>
          <cell r="D4923" t="str">
            <v>un</v>
          </cell>
          <cell r="E4923">
            <v>169.8</v>
          </cell>
          <cell r="F4923">
            <v>6.57</v>
          </cell>
          <cell r="G4923">
            <v>176.37</v>
          </cell>
          <cell r="H4923" t="str">
            <v>PINI</v>
          </cell>
        </row>
        <row r="4924">
          <cell r="B4924" t="str">
            <v>30.116.000440.SER</v>
          </cell>
          <cell r="C4924" t="str">
            <v>Luva simples PVC PBA JE - Ø 100 mm</v>
          </cell>
          <cell r="D4924" t="str">
            <v>un</v>
          </cell>
          <cell r="E4924">
            <v>356.28</v>
          </cell>
          <cell r="F4924">
            <v>8.2100000000000009</v>
          </cell>
          <cell r="G4924">
            <v>364.49</v>
          </cell>
          <cell r="H4924" t="str">
            <v>PINI</v>
          </cell>
        </row>
        <row r="4925">
          <cell r="B4925" t="str">
            <v>30.116.000445.SER</v>
          </cell>
          <cell r="C4925" t="str">
            <v>Luva de correr PVC PBA JE - Ø 50 mm</v>
          </cell>
          <cell r="D4925" t="str">
            <v>un</v>
          </cell>
          <cell r="E4925">
            <v>155.1</v>
          </cell>
          <cell r="F4925">
            <v>6.57</v>
          </cell>
          <cell r="G4925">
            <v>161.66999999999999</v>
          </cell>
          <cell r="H4925" t="str">
            <v>PINI</v>
          </cell>
        </row>
        <row r="4926">
          <cell r="B4926" t="str">
            <v>30.116.000450.SER</v>
          </cell>
          <cell r="C4926" t="str">
            <v>Luva de correr PVC PBA JE - Ø 75 mm</v>
          </cell>
          <cell r="D4926" t="str">
            <v>un</v>
          </cell>
          <cell r="E4926">
            <v>218.15</v>
          </cell>
          <cell r="F4926">
            <v>8.5399999999999991</v>
          </cell>
          <cell r="G4926">
            <v>226.69</v>
          </cell>
          <cell r="H4926" t="str">
            <v>PINI</v>
          </cell>
        </row>
        <row r="4927">
          <cell r="B4927" t="str">
            <v>30.116.000455.SER</v>
          </cell>
          <cell r="C4927" t="str">
            <v>Luva de correr PVC PBA JE - Ø 100 mm</v>
          </cell>
          <cell r="D4927" t="str">
            <v>un</v>
          </cell>
          <cell r="E4927">
            <v>452.87</v>
          </cell>
          <cell r="F4927">
            <v>10.84</v>
          </cell>
          <cell r="G4927">
            <v>463.71</v>
          </cell>
          <cell r="H4927" t="str">
            <v>PINI</v>
          </cell>
        </row>
        <row r="4928">
          <cell r="B4928">
            <v>0</v>
          </cell>
          <cell r="C4928">
            <v>0</v>
          </cell>
          <cell r="D4928">
            <v>0</v>
          </cell>
          <cell r="E4928">
            <v>0</v>
          </cell>
          <cell r="F4928">
            <v>0</v>
          </cell>
          <cell r="G4928">
            <v>0</v>
          </cell>
          <cell r="H4928" t="str">
            <v>PINI</v>
          </cell>
        </row>
        <row r="4929">
          <cell r="B4929" t="str">
            <v>30.117</v>
          </cell>
          <cell r="C4929" t="str">
            <v>Redes externas - MPVC DEFoFo</v>
          </cell>
          <cell r="D4929">
            <v>0</v>
          </cell>
          <cell r="E4929">
            <v>0</v>
          </cell>
          <cell r="F4929">
            <v>0</v>
          </cell>
          <cell r="G4929">
            <v>0</v>
          </cell>
          <cell r="H4929" t="str">
            <v>PINI</v>
          </cell>
        </row>
        <row r="4930">
          <cell r="B4930" t="str">
            <v>30.117.000050.SER</v>
          </cell>
          <cell r="C4930" t="str">
            <v>Tubo MPVC DEFoFo JEI Ø 100 mm</v>
          </cell>
          <cell r="D4930" t="str">
            <v>m</v>
          </cell>
          <cell r="E4930">
            <v>113.06</v>
          </cell>
          <cell r="F4930">
            <v>3.61</v>
          </cell>
          <cell r="G4930">
            <v>116.67</v>
          </cell>
          <cell r="H4930" t="str">
            <v>PINI</v>
          </cell>
        </row>
        <row r="4931">
          <cell r="B4931" t="str">
            <v>30.117.000055.SER</v>
          </cell>
          <cell r="C4931" t="str">
            <v>Tubo MPVC DEFoFo JEI Ø 150 mm</v>
          </cell>
          <cell r="D4931" t="str">
            <v>m</v>
          </cell>
          <cell r="E4931">
            <v>230.31</v>
          </cell>
          <cell r="F4931">
            <v>5.59</v>
          </cell>
          <cell r="G4931">
            <v>235.89</v>
          </cell>
          <cell r="H4931" t="str">
            <v>PINI</v>
          </cell>
        </row>
        <row r="4932">
          <cell r="B4932" t="str">
            <v>30.117.000060.SER</v>
          </cell>
          <cell r="C4932" t="str">
            <v>Tubo MPVC DEFoFo JEI Ø 200 mm</v>
          </cell>
          <cell r="D4932" t="str">
            <v>m</v>
          </cell>
          <cell r="E4932">
            <v>395.04</v>
          </cell>
          <cell r="F4932">
            <v>7.23</v>
          </cell>
          <cell r="G4932">
            <v>402.27</v>
          </cell>
          <cell r="H4932" t="str">
            <v>PINI</v>
          </cell>
        </row>
        <row r="4933">
          <cell r="B4933" t="str">
            <v>30.117.000065.SER</v>
          </cell>
          <cell r="C4933" t="str">
            <v>Tubo MPVC DEFoFo JEI Ø 250 mm</v>
          </cell>
          <cell r="D4933" t="str">
            <v>m</v>
          </cell>
          <cell r="E4933">
            <v>599.77</v>
          </cell>
          <cell r="F4933">
            <v>9.1999999999999993</v>
          </cell>
          <cell r="G4933">
            <v>608.97</v>
          </cell>
          <cell r="H4933" t="str">
            <v>PINI</v>
          </cell>
        </row>
        <row r="4934">
          <cell r="B4934" t="str">
            <v>30.117.000070.SER</v>
          </cell>
          <cell r="C4934" t="str">
            <v>Tubo MPVC DEFoFo JEI Ø 300 mm</v>
          </cell>
          <cell r="D4934" t="str">
            <v>m</v>
          </cell>
          <cell r="E4934">
            <v>874.61</v>
          </cell>
          <cell r="F4934">
            <v>10.84</v>
          </cell>
          <cell r="G4934">
            <v>885.45</v>
          </cell>
          <cell r="H4934" t="str">
            <v>PINI</v>
          </cell>
        </row>
        <row r="4935">
          <cell r="B4935" t="str">
            <v>30.117.000075.SER</v>
          </cell>
          <cell r="C4935" t="str">
            <v>Tubo MPVC DEFoFo JEI Ø 400 mm</v>
          </cell>
          <cell r="D4935" t="str">
            <v>m</v>
          </cell>
          <cell r="E4935">
            <v>1804.63</v>
          </cell>
          <cell r="F4935">
            <v>13.14</v>
          </cell>
          <cell r="G4935">
            <v>1817.77</v>
          </cell>
          <cell r="H4935" t="str">
            <v>PINI</v>
          </cell>
        </row>
        <row r="4936">
          <cell r="B4936" t="str">
            <v>30.117.000080.SER</v>
          </cell>
          <cell r="C4936" t="str">
            <v>Tubo MPVC DEFoFo JEI Ø 500 mm</v>
          </cell>
          <cell r="D4936" t="str">
            <v>m</v>
          </cell>
          <cell r="E4936">
            <v>3130.72</v>
          </cell>
          <cell r="F4936">
            <v>18.399999999999999</v>
          </cell>
          <cell r="G4936">
            <v>3149.11</v>
          </cell>
          <cell r="H4936" t="str">
            <v>PINI</v>
          </cell>
        </row>
        <row r="4937">
          <cell r="B4937" t="str">
            <v>30.117.000100.SER</v>
          </cell>
          <cell r="C4937" t="str">
            <v>Luva de correr MPVC DEFoFo JEI Ø 100 mm</v>
          </cell>
          <cell r="D4937" t="str">
            <v>un</v>
          </cell>
          <cell r="E4937">
            <v>152.22999999999999</v>
          </cell>
          <cell r="F4937">
            <v>4.2699999999999996</v>
          </cell>
          <cell r="G4937">
            <v>156.5</v>
          </cell>
          <cell r="H4937" t="str">
            <v>PINI</v>
          </cell>
        </row>
        <row r="4938">
          <cell r="B4938" t="str">
            <v>30.117.000105.SER</v>
          </cell>
          <cell r="C4938" t="str">
            <v>Luva de correr MPVC DEFoFo JEI Ø 150 mm</v>
          </cell>
          <cell r="D4938" t="str">
            <v>un</v>
          </cell>
          <cell r="E4938">
            <v>309.66000000000003</v>
          </cell>
          <cell r="F4938">
            <v>6.57</v>
          </cell>
          <cell r="G4938">
            <v>316.23</v>
          </cell>
          <cell r="H4938" t="str">
            <v>PINI</v>
          </cell>
        </row>
        <row r="4939">
          <cell r="B4939" t="str">
            <v>30.117.000110.SER</v>
          </cell>
          <cell r="C4939" t="str">
            <v>Luva de correr MPVC DEFoFo JEI Ø 200 mm</v>
          </cell>
          <cell r="D4939" t="str">
            <v>un</v>
          </cell>
          <cell r="E4939">
            <v>522.87</v>
          </cell>
          <cell r="F4939">
            <v>8.5399999999999991</v>
          </cell>
          <cell r="G4939">
            <v>531.41999999999996</v>
          </cell>
          <cell r="H4939" t="str">
            <v>PINI</v>
          </cell>
        </row>
        <row r="4940">
          <cell r="B4940" t="str">
            <v>30.117.000115.SER</v>
          </cell>
          <cell r="C4940" t="str">
            <v>Luva de correr MPVC DEFoFo JEI Ø 250 mm</v>
          </cell>
          <cell r="D4940" t="str">
            <v>un</v>
          </cell>
          <cell r="E4940">
            <v>793.19</v>
          </cell>
          <cell r="F4940">
            <v>11.17</v>
          </cell>
          <cell r="G4940">
            <v>804.36</v>
          </cell>
          <cell r="H4940" t="str">
            <v>PINI</v>
          </cell>
        </row>
        <row r="4941">
          <cell r="B4941" t="str">
            <v>30.117.000120.SER</v>
          </cell>
          <cell r="C4941" t="str">
            <v>Luva de correr MPVC DEFoFo JEI Ø 300 mm</v>
          </cell>
          <cell r="D4941" t="str">
            <v>un</v>
          </cell>
          <cell r="E4941">
            <v>1155.9100000000001</v>
          </cell>
          <cell r="F4941">
            <v>13.14</v>
          </cell>
          <cell r="G4941">
            <v>1169.05</v>
          </cell>
          <cell r="H4941" t="str">
            <v>PINI</v>
          </cell>
        </row>
        <row r="4942">
          <cell r="B4942" t="str">
            <v>30.117.000125.SER</v>
          </cell>
          <cell r="C4942" t="str">
            <v>Luva de correr MPVC DEFoFo JEI Ø 400 mm</v>
          </cell>
          <cell r="D4942" t="str">
            <v>un</v>
          </cell>
          <cell r="E4942">
            <v>2353.44</v>
          </cell>
          <cell r="F4942">
            <v>15.77</v>
          </cell>
          <cell r="G4942">
            <v>2369.21</v>
          </cell>
          <cell r="H4942" t="str">
            <v>PINI</v>
          </cell>
        </row>
        <row r="4943">
          <cell r="B4943" t="str">
            <v>30.117.000130.SER</v>
          </cell>
          <cell r="C4943" t="str">
            <v>Luva de correr MPVC DEFoFo JEI Ø 500 mm</v>
          </cell>
          <cell r="D4943" t="str">
            <v>un</v>
          </cell>
          <cell r="E4943">
            <v>4080.72</v>
          </cell>
          <cell r="F4943">
            <v>22.01</v>
          </cell>
          <cell r="G4943">
            <v>4102.74</v>
          </cell>
          <cell r="H4943" t="str">
            <v>PINI</v>
          </cell>
        </row>
        <row r="4944">
          <cell r="B4944">
            <v>0</v>
          </cell>
          <cell r="C4944">
            <v>0</v>
          </cell>
          <cell r="D4944">
            <v>0</v>
          </cell>
          <cell r="E4944">
            <v>0</v>
          </cell>
          <cell r="F4944">
            <v>0</v>
          </cell>
          <cell r="G4944">
            <v>0</v>
          </cell>
          <cell r="H4944" t="str">
            <v>PINI</v>
          </cell>
        </row>
        <row r="4945">
          <cell r="B4945" t="str">
            <v>30.119</v>
          </cell>
          <cell r="C4945" t="str">
            <v>Redes externas - Serviços de implantação (escavação, lastro e reaterro)</v>
          </cell>
          <cell r="D4945">
            <v>0</v>
          </cell>
          <cell r="E4945">
            <v>0</v>
          </cell>
          <cell r="F4945">
            <v>0</v>
          </cell>
          <cell r="G4945">
            <v>0</v>
          </cell>
          <cell r="H4945" t="str">
            <v>PINI</v>
          </cell>
        </row>
        <row r="4946">
          <cell r="B4946" t="str">
            <v>30.119.000050.SER</v>
          </cell>
          <cell r="C4946" t="str">
            <v>Rede subterrânea de água Ø 50 mm, profundidade da vala 1,5 m - exceto tubulação</v>
          </cell>
          <cell r="D4946" t="str">
            <v>m</v>
          </cell>
          <cell r="E4946">
            <v>30.44</v>
          </cell>
          <cell r="F4946">
            <v>11.83</v>
          </cell>
          <cell r="G4946">
            <v>42.27</v>
          </cell>
          <cell r="H4946" t="str">
            <v>PINI</v>
          </cell>
        </row>
        <row r="4947">
          <cell r="B4947" t="str">
            <v>30.119.000055.SER</v>
          </cell>
          <cell r="C4947" t="str">
            <v>Rede subterrânea de água Ø 63 mm, profundidade da vala 1,5 m - exceto tubulação</v>
          </cell>
          <cell r="D4947" t="str">
            <v>m</v>
          </cell>
          <cell r="E4947">
            <v>30.43</v>
          </cell>
          <cell r="F4947">
            <v>11.82</v>
          </cell>
          <cell r="G4947">
            <v>42.26</v>
          </cell>
          <cell r="H4947" t="str">
            <v>PINI</v>
          </cell>
        </row>
        <row r="4948">
          <cell r="B4948" t="str">
            <v>30.119.000060.SER</v>
          </cell>
          <cell r="C4948" t="str">
            <v>Rede subterrânea de água Ø 75 mm, profundidade da vala 1,5 m - exceto tubulação</v>
          </cell>
          <cell r="D4948" t="str">
            <v>m</v>
          </cell>
          <cell r="E4948">
            <v>30.43</v>
          </cell>
          <cell r="F4948">
            <v>11.81</v>
          </cell>
          <cell r="G4948">
            <v>42.25</v>
          </cell>
          <cell r="H4948" t="str">
            <v>PINI</v>
          </cell>
        </row>
        <row r="4949">
          <cell r="B4949" t="str">
            <v>30.119.000065.SER</v>
          </cell>
          <cell r="C4949" t="str">
            <v>Rede subterrânea de água Ø 90 mm, profundidade da vala 1,5 m - exceto tubulação</v>
          </cell>
          <cell r="D4949" t="str">
            <v>m</v>
          </cell>
          <cell r="E4949">
            <v>30.43</v>
          </cell>
          <cell r="F4949">
            <v>11.8</v>
          </cell>
          <cell r="G4949">
            <v>42.22</v>
          </cell>
          <cell r="H4949" t="str">
            <v>PINI</v>
          </cell>
        </row>
        <row r="4950">
          <cell r="B4950" t="str">
            <v>30.119.000070.SER</v>
          </cell>
          <cell r="C4950" t="str">
            <v>Rede subterrânea de água Ø 100 mm, profundidade da vala 1,5 m - exceto tubulação</v>
          </cell>
          <cell r="D4950" t="str">
            <v>m</v>
          </cell>
          <cell r="E4950">
            <v>30.42</v>
          </cell>
          <cell r="F4950">
            <v>11.78</v>
          </cell>
          <cell r="G4950">
            <v>42.2</v>
          </cell>
          <cell r="H4950" t="str">
            <v>PINI</v>
          </cell>
        </row>
        <row r="4951">
          <cell r="B4951" t="str">
            <v>30.119.000075.SER</v>
          </cell>
          <cell r="C4951" t="str">
            <v>Rede subterrânea de água Ø 110 mm, profundidade da vala 1,5 m - exceto tubulação</v>
          </cell>
          <cell r="D4951" t="str">
            <v>m</v>
          </cell>
          <cell r="E4951">
            <v>32.96</v>
          </cell>
          <cell r="F4951">
            <v>12.75</v>
          </cell>
          <cell r="G4951">
            <v>45.71</v>
          </cell>
          <cell r="H4951" t="str">
            <v>PINI</v>
          </cell>
        </row>
        <row r="4952">
          <cell r="B4952" t="str">
            <v>30.119.000080.SER</v>
          </cell>
          <cell r="C4952" t="str">
            <v>Rede subterrânea de água Ø 125 mm, profundidade da vala 1,5 m - exceto tubulação</v>
          </cell>
          <cell r="D4952" t="str">
            <v>m</v>
          </cell>
          <cell r="E4952">
            <v>32.950000000000003</v>
          </cell>
          <cell r="F4952">
            <v>12.73</v>
          </cell>
          <cell r="G4952">
            <v>45.69</v>
          </cell>
          <cell r="H4952" t="str">
            <v>PINI</v>
          </cell>
        </row>
        <row r="4953">
          <cell r="B4953" t="str">
            <v>30.119.000085.SER</v>
          </cell>
          <cell r="C4953" t="str">
            <v>Rede subterrânea de água Ø 140 mm, profundidade da vala 1,5 m - exceto tubulação</v>
          </cell>
          <cell r="D4953" t="str">
            <v>m</v>
          </cell>
          <cell r="E4953">
            <v>32.950000000000003</v>
          </cell>
          <cell r="F4953">
            <v>12.71</v>
          </cell>
          <cell r="G4953">
            <v>45.65</v>
          </cell>
          <cell r="H4953" t="str">
            <v>PINI</v>
          </cell>
        </row>
        <row r="4954">
          <cell r="B4954" t="str">
            <v>30.119.000090.SER</v>
          </cell>
          <cell r="C4954" t="str">
            <v>Rede subterrânea de água Ø 150 mm, profundidade da vala 1,5 m - exceto tubulação</v>
          </cell>
          <cell r="D4954" t="str">
            <v>m</v>
          </cell>
          <cell r="E4954">
            <v>32.94</v>
          </cell>
          <cell r="F4954">
            <v>12.68</v>
          </cell>
          <cell r="G4954">
            <v>45.62</v>
          </cell>
          <cell r="H4954" t="str">
            <v>PINI</v>
          </cell>
        </row>
        <row r="4955">
          <cell r="B4955" t="str">
            <v>30.119.000095.SER</v>
          </cell>
          <cell r="C4955" t="str">
            <v>Rede subterrânea de água Ø 160 mm, profundidade da vala 1,5 m - exceto tubulação</v>
          </cell>
          <cell r="D4955" t="str">
            <v>m</v>
          </cell>
          <cell r="E4955">
            <v>35.47</v>
          </cell>
          <cell r="F4955">
            <v>13.65</v>
          </cell>
          <cell r="G4955">
            <v>49.13</v>
          </cell>
          <cell r="H4955" t="str">
            <v>PINI</v>
          </cell>
        </row>
        <row r="4956">
          <cell r="B4956" t="str">
            <v>30.119.000100.SER</v>
          </cell>
          <cell r="C4956" t="str">
            <v>Rede subterrânea de água Ø 180 mm, profundidade da vala 1,5 m - exceto tubulação</v>
          </cell>
          <cell r="D4956" t="str">
            <v>m</v>
          </cell>
          <cell r="E4956">
            <v>35.46</v>
          </cell>
          <cell r="F4956">
            <v>13.61</v>
          </cell>
          <cell r="G4956">
            <v>49.07</v>
          </cell>
          <cell r="H4956" t="str">
            <v>PINI</v>
          </cell>
        </row>
        <row r="4957">
          <cell r="B4957" t="str">
            <v>30.119.000105.SER</v>
          </cell>
          <cell r="C4957" t="str">
            <v>Rede subterrânea de água Ø 200 mm, profundidade da vala 1,5 m - exceto tubulação</v>
          </cell>
          <cell r="D4957" t="str">
            <v>m</v>
          </cell>
          <cell r="E4957">
            <v>35.450000000000003</v>
          </cell>
          <cell r="F4957">
            <v>13.56</v>
          </cell>
          <cell r="G4957">
            <v>49.01</v>
          </cell>
          <cell r="H4957" t="str">
            <v>PINI</v>
          </cell>
        </row>
        <row r="4958">
          <cell r="B4958" t="str">
            <v>30.119.000110.SER</v>
          </cell>
          <cell r="C4958" t="str">
            <v>Rede subterrânea de água Ø 225 mm, profundidade da vala 1,5 m - exceto tubulação</v>
          </cell>
          <cell r="D4958" t="str">
            <v>m</v>
          </cell>
          <cell r="E4958">
            <v>37.97</v>
          </cell>
          <cell r="F4958">
            <v>14.47</v>
          </cell>
          <cell r="G4958">
            <v>52.44</v>
          </cell>
          <cell r="H4958" t="str">
            <v>PINI</v>
          </cell>
        </row>
        <row r="4959">
          <cell r="B4959" t="str">
            <v>30.119.000115.SER</v>
          </cell>
          <cell r="C4959" t="str">
            <v>Rede subterrânea de água Ø 250 mm, profundidade da vala 1,5 m - exceto tubulação</v>
          </cell>
          <cell r="D4959" t="str">
            <v>m</v>
          </cell>
          <cell r="E4959">
            <v>37.950000000000003</v>
          </cell>
          <cell r="F4959">
            <v>14.4</v>
          </cell>
          <cell r="G4959">
            <v>52.34</v>
          </cell>
          <cell r="H4959" t="str">
            <v>PINI</v>
          </cell>
        </row>
        <row r="4960">
          <cell r="B4960" t="str">
            <v>30.119.000120.SER</v>
          </cell>
          <cell r="C4960" t="str">
            <v>Rede subterrânea de água Ø 280 mm, profundidade da vala 1,5 m - exceto tubulação</v>
          </cell>
          <cell r="D4960" t="str">
            <v>m</v>
          </cell>
          <cell r="E4960">
            <v>40.46</v>
          </cell>
          <cell r="F4960">
            <v>15.27</v>
          </cell>
          <cell r="G4960">
            <v>55.73</v>
          </cell>
          <cell r="H4960" t="str">
            <v>PINI</v>
          </cell>
        </row>
        <row r="4961">
          <cell r="B4961" t="str">
            <v>30.119.000125.SER</v>
          </cell>
          <cell r="C4961" t="str">
            <v>Rede subterrânea de água Ø 300 mm, profundidade da vala 1,5 m - exceto tubulação</v>
          </cell>
          <cell r="D4961" t="str">
            <v>m</v>
          </cell>
          <cell r="E4961">
            <v>40.44</v>
          </cell>
          <cell r="F4961">
            <v>15.2</v>
          </cell>
          <cell r="G4961">
            <v>55.63</v>
          </cell>
          <cell r="H4961" t="str">
            <v>PINI</v>
          </cell>
        </row>
        <row r="4962">
          <cell r="B4962" t="str">
            <v>30.119.000130.SER</v>
          </cell>
          <cell r="C4962" t="str">
            <v>Rede subterrânea de água Ø 315 mm, profundidade da vala 2 m - exceto tubulação</v>
          </cell>
          <cell r="D4962" t="str">
            <v>m</v>
          </cell>
          <cell r="E4962">
            <v>45.71</v>
          </cell>
          <cell r="F4962">
            <v>19.39</v>
          </cell>
          <cell r="G4962">
            <v>65.099999999999994</v>
          </cell>
          <cell r="H4962" t="str">
            <v>PINI</v>
          </cell>
        </row>
        <row r="4963">
          <cell r="B4963" t="str">
            <v>30.119.000135.SER</v>
          </cell>
          <cell r="C4963" t="str">
            <v>Rede subterrânea de água Ø 355 mm, profundidade da vala 2 m - exceto tubulação</v>
          </cell>
          <cell r="D4963" t="str">
            <v>m</v>
          </cell>
          <cell r="E4963">
            <v>51.4</v>
          </cell>
          <cell r="F4963">
            <v>21.72</v>
          </cell>
          <cell r="G4963">
            <v>73.12</v>
          </cell>
          <cell r="H4963" t="str">
            <v>PINI</v>
          </cell>
        </row>
        <row r="4964">
          <cell r="B4964" t="str">
            <v>30.119.000140.SER</v>
          </cell>
          <cell r="C4964" t="str">
            <v>Rede subterrânea de água Ø 400 mm, profundidade da vala 2 m - exceto tubulação</v>
          </cell>
          <cell r="D4964" t="str">
            <v>m</v>
          </cell>
          <cell r="E4964">
            <v>51.34</v>
          </cell>
          <cell r="F4964">
            <v>21.49</v>
          </cell>
          <cell r="G4964">
            <v>72.83</v>
          </cell>
          <cell r="H4964" t="str">
            <v>PINI</v>
          </cell>
        </row>
        <row r="4965">
          <cell r="B4965" t="str">
            <v>30.119.000145.SER</v>
          </cell>
          <cell r="C4965" t="str">
            <v>Rede subterrânea de água Ø 500 mm, profundidade da vala 2 m - exceto tubulação</v>
          </cell>
          <cell r="D4965" t="str">
            <v>m</v>
          </cell>
          <cell r="E4965">
            <v>62.05</v>
          </cell>
          <cell r="F4965">
            <v>25.63</v>
          </cell>
          <cell r="G4965">
            <v>87.68</v>
          </cell>
          <cell r="H4965" t="str">
            <v>PINI</v>
          </cell>
        </row>
        <row r="4966">
          <cell r="B4966">
            <v>0</v>
          </cell>
          <cell r="C4966">
            <v>0</v>
          </cell>
          <cell r="D4966">
            <v>0</v>
          </cell>
          <cell r="E4966">
            <v>0</v>
          </cell>
          <cell r="F4966">
            <v>0</v>
          </cell>
          <cell r="G4966">
            <v>0</v>
          </cell>
          <cell r="H4966" t="str">
            <v>PINI</v>
          </cell>
        </row>
        <row r="4967">
          <cell r="B4967" t="str">
            <v>30.122</v>
          </cell>
          <cell r="C4967" t="str">
            <v>Redes externas, esgoto - PEAD</v>
          </cell>
          <cell r="D4967">
            <v>0</v>
          </cell>
          <cell r="E4967">
            <v>0</v>
          </cell>
          <cell r="F4967">
            <v>0</v>
          </cell>
          <cell r="G4967">
            <v>0</v>
          </cell>
          <cell r="H4967" t="str">
            <v>PINI</v>
          </cell>
        </row>
        <row r="4968">
          <cell r="B4968" t="str">
            <v>30.122.000050.SER</v>
          </cell>
          <cell r="C4968" t="str">
            <v>Tubo corrugado em PEAD coletor de esgoto Ø 450 mm</v>
          </cell>
          <cell r="D4968" t="str">
            <v>m</v>
          </cell>
          <cell r="E4968">
            <v>1058.97</v>
          </cell>
          <cell r="F4968">
            <v>5.16</v>
          </cell>
          <cell r="G4968">
            <v>1064.1300000000001</v>
          </cell>
          <cell r="H4968" t="str">
            <v>PINI</v>
          </cell>
        </row>
        <row r="4969">
          <cell r="B4969" t="str">
            <v>30.122.000055.SER</v>
          </cell>
          <cell r="C4969" t="str">
            <v>Tubo corrugado em PEAD coletor de esgoto Ø 600 mm</v>
          </cell>
          <cell r="D4969" t="str">
            <v>m</v>
          </cell>
          <cell r="E4969">
            <v>1411.94</v>
          </cell>
          <cell r="F4969">
            <v>9.43</v>
          </cell>
          <cell r="G4969">
            <v>1421.37</v>
          </cell>
          <cell r="H4969" t="str">
            <v>PINI</v>
          </cell>
        </row>
        <row r="4970">
          <cell r="B4970" t="str">
            <v>30.122.000060.SER</v>
          </cell>
          <cell r="C4970" t="str">
            <v>Tubo corrugado em PEAD coletor de esgoto Ø 750 mm</v>
          </cell>
          <cell r="D4970" t="str">
            <v>m</v>
          </cell>
          <cell r="E4970">
            <v>1765.69</v>
          </cell>
          <cell r="F4970">
            <v>11.17</v>
          </cell>
          <cell r="G4970">
            <v>1776.86</v>
          </cell>
          <cell r="H4970" t="str">
            <v>PINI</v>
          </cell>
        </row>
        <row r="4971">
          <cell r="B4971" t="str">
            <v>30.122.000065.SER</v>
          </cell>
          <cell r="C4971" t="str">
            <v>Tubo corrugado em PEAD coletor de esgoto Ø 900 mm</v>
          </cell>
          <cell r="D4971" t="str">
            <v>m</v>
          </cell>
          <cell r="E4971">
            <v>2117.9299999999998</v>
          </cell>
          <cell r="F4971">
            <v>15.38</v>
          </cell>
          <cell r="G4971">
            <v>2133.31</v>
          </cell>
          <cell r="H4971" t="str">
            <v>PINI</v>
          </cell>
        </row>
        <row r="4972">
          <cell r="B4972" t="str">
            <v>30.122.000070.SER</v>
          </cell>
          <cell r="C4972" t="str">
            <v>Tubo corrugado em PEAD coletor de esgoto Ø 1050 mm</v>
          </cell>
          <cell r="D4972" t="str">
            <v>m</v>
          </cell>
          <cell r="E4972">
            <v>2470.19</v>
          </cell>
          <cell r="F4972">
            <v>18.829999999999998</v>
          </cell>
          <cell r="G4972">
            <v>2489.02</v>
          </cell>
          <cell r="H4972" t="str">
            <v>PINI</v>
          </cell>
        </row>
        <row r="4973">
          <cell r="B4973" t="str">
            <v>30.122.000075.SER</v>
          </cell>
          <cell r="C4973" t="str">
            <v>Tubo corrugado em PEAD coletor de esgoto Ø 1200 mm</v>
          </cell>
          <cell r="D4973" t="str">
            <v>m</v>
          </cell>
          <cell r="E4973">
            <v>2822.44</v>
          </cell>
          <cell r="F4973">
            <v>25.53</v>
          </cell>
          <cell r="G4973">
            <v>2847.97</v>
          </cell>
          <cell r="H4973" t="str">
            <v>PINI</v>
          </cell>
        </row>
        <row r="4974">
          <cell r="B4974">
            <v>0</v>
          </cell>
          <cell r="C4974">
            <v>0</v>
          </cell>
          <cell r="D4974">
            <v>0</v>
          </cell>
          <cell r="E4974">
            <v>0</v>
          </cell>
          <cell r="F4974">
            <v>0</v>
          </cell>
          <cell r="G4974">
            <v>0</v>
          </cell>
          <cell r="H4974" t="str">
            <v>PINI</v>
          </cell>
        </row>
        <row r="4975">
          <cell r="B4975" t="str">
            <v>30.123</v>
          </cell>
          <cell r="C4975" t="str">
            <v>Redes externas, esgoto - PVC</v>
          </cell>
          <cell r="D4975">
            <v>0</v>
          </cell>
          <cell r="E4975">
            <v>0</v>
          </cell>
          <cell r="F4975">
            <v>0</v>
          </cell>
          <cell r="G4975">
            <v>0</v>
          </cell>
          <cell r="H4975" t="str">
            <v>PINI</v>
          </cell>
        </row>
        <row r="4976">
          <cell r="B4976" t="str">
            <v>30.123.000050.SER</v>
          </cell>
          <cell r="C4976" t="str">
            <v>Tubo PVC coletor de esgoto JEI Ø 100 mm</v>
          </cell>
          <cell r="D4976" t="str">
            <v>m</v>
          </cell>
          <cell r="E4976">
            <v>25.68</v>
          </cell>
          <cell r="F4976">
            <v>3.29</v>
          </cell>
          <cell r="G4976">
            <v>28.97</v>
          </cell>
          <cell r="H4976" t="str">
            <v>PINI</v>
          </cell>
        </row>
        <row r="4977">
          <cell r="B4977" t="str">
            <v>30.123.000055.SER</v>
          </cell>
          <cell r="C4977" t="str">
            <v>Tubo PVC coletor de esgoto JEI Ø 150 mm</v>
          </cell>
          <cell r="D4977" t="str">
            <v>m</v>
          </cell>
          <cell r="E4977">
            <v>52.79</v>
          </cell>
          <cell r="F4977">
            <v>5.26</v>
          </cell>
          <cell r="G4977">
            <v>58.04</v>
          </cell>
          <cell r="H4977" t="str">
            <v>PINI</v>
          </cell>
        </row>
        <row r="4978">
          <cell r="B4978" t="str">
            <v>30.123.000060.SER</v>
          </cell>
          <cell r="C4978" t="str">
            <v>Tubo PVC coletor de esgoto JEI Ø 200 mm</v>
          </cell>
          <cell r="D4978" t="str">
            <v>m</v>
          </cell>
          <cell r="E4978">
            <v>82.58</v>
          </cell>
          <cell r="F4978">
            <v>6.9</v>
          </cell>
          <cell r="G4978">
            <v>89.48</v>
          </cell>
          <cell r="H4978" t="str">
            <v>PINI</v>
          </cell>
        </row>
        <row r="4979">
          <cell r="B4979" t="str">
            <v>30.123.000065.SER</v>
          </cell>
          <cell r="C4979" t="str">
            <v>Tubo PVC coletor de esgoto JEI Ø 250 mm</v>
          </cell>
          <cell r="D4979" t="str">
            <v>m</v>
          </cell>
          <cell r="E4979">
            <v>143.69</v>
          </cell>
          <cell r="F4979">
            <v>8.5399999999999991</v>
          </cell>
          <cell r="G4979">
            <v>152.22999999999999</v>
          </cell>
          <cell r="H4979" t="str">
            <v>PINI</v>
          </cell>
        </row>
        <row r="4980">
          <cell r="B4980" t="str">
            <v>30.123.000070.SER</v>
          </cell>
          <cell r="C4980" t="str">
            <v>Tubo PVC coletor de esgoto JEI Ø 300 mm</v>
          </cell>
          <cell r="D4980" t="str">
            <v>m</v>
          </cell>
          <cell r="E4980">
            <v>229.7</v>
          </cell>
          <cell r="F4980">
            <v>10.51</v>
          </cell>
          <cell r="G4980">
            <v>240.21</v>
          </cell>
          <cell r="H4980" t="str">
            <v>PINI</v>
          </cell>
        </row>
        <row r="4981">
          <cell r="B4981" t="str">
            <v>30.123.000075.SER</v>
          </cell>
          <cell r="C4981" t="str">
            <v>Tubo PVC coletor de esgoto JEI Ø 350 mm</v>
          </cell>
          <cell r="D4981" t="str">
            <v>m</v>
          </cell>
          <cell r="E4981">
            <v>304.91000000000003</v>
          </cell>
          <cell r="F4981">
            <v>13.8</v>
          </cell>
          <cell r="G4981">
            <v>318.70999999999998</v>
          </cell>
          <cell r="H4981" t="str">
            <v>PINI</v>
          </cell>
        </row>
        <row r="4982">
          <cell r="B4982" t="str">
            <v>30.123.000080.SER</v>
          </cell>
          <cell r="C4982" t="str">
            <v>Tubo PVC coletor de esgoto JEI Ø 400 mm</v>
          </cell>
          <cell r="D4982" t="str">
            <v>m</v>
          </cell>
          <cell r="E4982">
            <v>382.76</v>
          </cell>
          <cell r="F4982">
            <v>17.41</v>
          </cell>
          <cell r="G4982">
            <v>400.17</v>
          </cell>
          <cell r="H4982" t="str">
            <v>PINI</v>
          </cell>
        </row>
        <row r="4983">
          <cell r="B4983" t="str">
            <v>30.123.000100.SER</v>
          </cell>
          <cell r="C4983" t="str">
            <v>Tubo corrugado PVC coletor de esgoto Ø 150 mm</v>
          </cell>
          <cell r="D4983" t="str">
            <v>m</v>
          </cell>
          <cell r="E4983">
            <v>53.02</v>
          </cell>
          <cell r="F4983">
            <v>3.61</v>
          </cell>
          <cell r="G4983">
            <v>56.63</v>
          </cell>
          <cell r="H4983" t="str">
            <v>PINI</v>
          </cell>
        </row>
        <row r="4984">
          <cell r="B4984" t="str">
            <v>30.123.000105.SER</v>
          </cell>
          <cell r="C4984" t="str">
            <v>Tubo corrugado PVC coletor de esgoto Ø 200 mm</v>
          </cell>
          <cell r="D4984" t="str">
            <v>m</v>
          </cell>
          <cell r="E4984">
            <v>86.83</v>
          </cell>
          <cell r="F4984">
            <v>4.93</v>
          </cell>
          <cell r="G4984">
            <v>91.76</v>
          </cell>
          <cell r="H4984" t="str">
            <v>PINI</v>
          </cell>
        </row>
        <row r="4985">
          <cell r="B4985" t="str">
            <v>30.123.000110.SER</v>
          </cell>
          <cell r="C4985" t="str">
            <v>Tubo corrugado PVC coletor de esgoto Ø 250 mm</v>
          </cell>
          <cell r="D4985" t="str">
            <v>m</v>
          </cell>
          <cell r="E4985">
            <v>142.49</v>
          </cell>
          <cell r="F4985">
            <v>5.91</v>
          </cell>
          <cell r="G4985">
            <v>148.4</v>
          </cell>
          <cell r="H4985" t="str">
            <v>PINI</v>
          </cell>
        </row>
        <row r="4986">
          <cell r="B4986" t="str">
            <v>30.123.000115.SER</v>
          </cell>
          <cell r="C4986" t="str">
            <v>Tubo corrugado PVC coletor de esgoto Ø 300 mm</v>
          </cell>
          <cell r="D4986" t="str">
            <v>m</v>
          </cell>
          <cell r="E4986">
            <v>221.21</v>
          </cell>
          <cell r="F4986">
            <v>7.23</v>
          </cell>
          <cell r="G4986">
            <v>228.44</v>
          </cell>
          <cell r="H4986" t="str">
            <v>PINI</v>
          </cell>
        </row>
        <row r="4987">
          <cell r="B4987" t="str">
            <v>30.123.000120.SER</v>
          </cell>
          <cell r="C4987" t="str">
            <v>Tubo corrugado PVC coletor de esgoto Ø 350 mm</v>
          </cell>
          <cell r="D4987" t="str">
            <v>m</v>
          </cell>
          <cell r="E4987">
            <v>290.37</v>
          </cell>
          <cell r="F4987">
            <v>9.5299999999999994</v>
          </cell>
          <cell r="G4987">
            <v>299.89999999999998</v>
          </cell>
          <cell r="H4987" t="str">
            <v>PINI</v>
          </cell>
        </row>
        <row r="4988">
          <cell r="B4988" t="str">
            <v>30.123.000125.SER</v>
          </cell>
          <cell r="C4988" t="str">
            <v>Tubo corrugado PVC coletor de esgoto Ø 400 mm</v>
          </cell>
          <cell r="D4988" t="str">
            <v>m</v>
          </cell>
          <cell r="E4988">
            <v>362.06</v>
          </cell>
          <cell r="F4988">
            <v>12.16</v>
          </cell>
          <cell r="G4988">
            <v>374.21</v>
          </cell>
          <cell r="H4988" t="str">
            <v>PINI</v>
          </cell>
        </row>
        <row r="4989">
          <cell r="B4989" t="str">
            <v>30.123.000200.SER</v>
          </cell>
          <cell r="C4989" t="str">
            <v>Cap PVC coletor de esgoto JEI Ø 100 mm</v>
          </cell>
          <cell r="D4989" t="str">
            <v>un</v>
          </cell>
          <cell r="E4989">
            <v>184.31</v>
          </cell>
          <cell r="F4989">
            <v>4.93</v>
          </cell>
          <cell r="G4989">
            <v>189.24</v>
          </cell>
          <cell r="H4989" t="str">
            <v>PINI</v>
          </cell>
        </row>
        <row r="4990">
          <cell r="B4990" t="str">
            <v>30.123.000205.SER</v>
          </cell>
          <cell r="C4990" t="str">
            <v>Cap PVC coletor de esgoto JEI Ø 150 mm</v>
          </cell>
          <cell r="D4990" t="str">
            <v>un</v>
          </cell>
          <cell r="E4990">
            <v>339.15</v>
          </cell>
          <cell r="F4990">
            <v>7.89</v>
          </cell>
          <cell r="G4990">
            <v>347.04</v>
          </cell>
          <cell r="H4990" t="str">
            <v>PINI</v>
          </cell>
        </row>
        <row r="4991">
          <cell r="B4991" t="str">
            <v>30.123.000210.SER</v>
          </cell>
          <cell r="C4991" t="str">
            <v>Cap PVC coletor de esgoto JEI Ø 200 mm</v>
          </cell>
          <cell r="D4991" t="str">
            <v>un</v>
          </cell>
          <cell r="E4991">
            <v>110.56</v>
          </cell>
          <cell r="F4991">
            <v>10.35</v>
          </cell>
          <cell r="G4991">
            <v>120.91</v>
          </cell>
          <cell r="H4991" t="str">
            <v>PINI</v>
          </cell>
        </row>
        <row r="4992">
          <cell r="B4992" t="str">
            <v>30.123.000215.SER</v>
          </cell>
          <cell r="C4992" t="str">
            <v>Cap PVC coletor de esgoto JEI Ø 250 mm</v>
          </cell>
          <cell r="D4992" t="str">
            <v>un</v>
          </cell>
          <cell r="E4992">
            <v>146.4</v>
          </cell>
          <cell r="F4992">
            <v>12.81</v>
          </cell>
          <cell r="G4992">
            <v>159.22</v>
          </cell>
          <cell r="H4992" t="str">
            <v>PINI</v>
          </cell>
        </row>
        <row r="4993">
          <cell r="B4993" t="str">
            <v>30.123.000220.SER</v>
          </cell>
          <cell r="C4993" t="str">
            <v>Cap PVC coletor de esgoto JEI Ø 300 mm</v>
          </cell>
          <cell r="D4993" t="str">
            <v>un</v>
          </cell>
          <cell r="E4993">
            <v>199.55</v>
          </cell>
          <cell r="F4993">
            <v>15.77</v>
          </cell>
          <cell r="G4993">
            <v>215.32</v>
          </cell>
          <cell r="H4993" t="str">
            <v>PINI</v>
          </cell>
        </row>
        <row r="4994">
          <cell r="B4994" t="str">
            <v>30.123.000225.SER</v>
          </cell>
          <cell r="C4994" t="str">
            <v>Cap PVC coletor de esgoto JEI Ø 350 mm</v>
          </cell>
          <cell r="D4994" t="str">
            <v>un</v>
          </cell>
          <cell r="E4994">
            <v>247.1</v>
          </cell>
          <cell r="F4994">
            <v>20.7</v>
          </cell>
          <cell r="G4994">
            <v>267.8</v>
          </cell>
          <cell r="H4994" t="str">
            <v>PINI</v>
          </cell>
        </row>
        <row r="4995">
          <cell r="B4995" t="str">
            <v>30.123.000230.SER</v>
          </cell>
          <cell r="C4995" t="str">
            <v>Cap PVC coletor de esgoto JEI Ø 400 mm</v>
          </cell>
          <cell r="D4995" t="str">
            <v>un</v>
          </cell>
          <cell r="E4995">
            <v>297.26</v>
          </cell>
          <cell r="F4995">
            <v>26.12</v>
          </cell>
          <cell r="G4995">
            <v>323.38</v>
          </cell>
          <cell r="H4995" t="str">
            <v>PINI</v>
          </cell>
        </row>
        <row r="4996">
          <cell r="B4996" t="str">
            <v>30.123.000300.SER</v>
          </cell>
          <cell r="C4996" t="str">
            <v>Curva 90º PVC coletor de esgoto JEI Ø 100 mm</v>
          </cell>
          <cell r="D4996" t="str">
            <v>un</v>
          </cell>
          <cell r="E4996">
            <v>67.33</v>
          </cell>
          <cell r="F4996">
            <v>4.93</v>
          </cell>
          <cell r="G4996">
            <v>72.260000000000005</v>
          </cell>
          <cell r="H4996" t="str">
            <v>PINI</v>
          </cell>
        </row>
        <row r="4997">
          <cell r="B4997" t="str">
            <v>30.123.000305.SER</v>
          </cell>
          <cell r="C4997" t="str">
            <v>Curva 90º PVC coletor de esgoto JEI Ø 150 mm</v>
          </cell>
          <cell r="D4997" t="str">
            <v>un</v>
          </cell>
          <cell r="E4997">
            <v>146.74</v>
          </cell>
          <cell r="F4997">
            <v>7.89</v>
          </cell>
          <cell r="G4997">
            <v>154.63</v>
          </cell>
          <cell r="H4997" t="str">
            <v>PINI</v>
          </cell>
        </row>
        <row r="4998">
          <cell r="B4998" t="str">
            <v>30.123.000310.SER</v>
          </cell>
          <cell r="C4998" t="str">
            <v>Curva 90º PVC coletor de esgoto JEI Ø 200 mm</v>
          </cell>
          <cell r="D4998" t="str">
            <v>un</v>
          </cell>
          <cell r="E4998">
            <v>256.5</v>
          </cell>
          <cell r="F4998">
            <v>10.35</v>
          </cell>
          <cell r="G4998">
            <v>266.85000000000002</v>
          </cell>
          <cell r="H4998" t="str">
            <v>PINI</v>
          </cell>
        </row>
        <row r="4999">
          <cell r="B4999" t="str">
            <v>30.123.000315.SER</v>
          </cell>
          <cell r="C4999" t="str">
            <v>Curva 90º PVC coletor de esgoto JEI Ø 250 mm</v>
          </cell>
          <cell r="D4999" t="str">
            <v>un</v>
          </cell>
          <cell r="E4999">
            <v>398.94</v>
          </cell>
          <cell r="F4999">
            <v>12.81</v>
          </cell>
          <cell r="G4999">
            <v>411.76</v>
          </cell>
          <cell r="H4999" t="str">
            <v>PINI</v>
          </cell>
        </row>
        <row r="5000">
          <cell r="B5000" t="str">
            <v>30.123.000320.SER</v>
          </cell>
          <cell r="C5000" t="str">
            <v>Curva 90º PVC coletor de esgoto JEI Ø 300 mm</v>
          </cell>
          <cell r="D5000" t="str">
            <v>un</v>
          </cell>
          <cell r="E5000">
            <v>602.42999999999995</v>
          </cell>
          <cell r="F5000">
            <v>15.77</v>
          </cell>
          <cell r="G5000">
            <v>618.20000000000005</v>
          </cell>
          <cell r="H5000" t="str">
            <v>PINI</v>
          </cell>
        </row>
        <row r="5001">
          <cell r="B5001" t="str">
            <v>30.123.000325.SER</v>
          </cell>
          <cell r="C5001" t="str">
            <v>Curva 90º PVC coletor de esgoto JEI Ø 350 mm</v>
          </cell>
          <cell r="D5001" t="str">
            <v>un</v>
          </cell>
          <cell r="E5001">
            <v>778.44</v>
          </cell>
          <cell r="F5001">
            <v>20.7</v>
          </cell>
          <cell r="G5001">
            <v>799.14</v>
          </cell>
          <cell r="H5001" t="str">
            <v>PINI</v>
          </cell>
        </row>
        <row r="5002">
          <cell r="B5002" t="str">
            <v>30.123.000330.SER</v>
          </cell>
          <cell r="C5002" t="str">
            <v>Curva 90º PVC coletor de esgoto JEI Ø 400 mm</v>
          </cell>
          <cell r="D5002" t="str">
            <v>un</v>
          </cell>
          <cell r="E5002">
            <v>963.12</v>
          </cell>
          <cell r="F5002">
            <v>26.12</v>
          </cell>
          <cell r="G5002">
            <v>989.24</v>
          </cell>
          <cell r="H5002" t="str">
            <v>PINI</v>
          </cell>
        </row>
        <row r="5003">
          <cell r="B5003" t="str">
            <v>30.123.000400.SER</v>
          </cell>
          <cell r="C5003" t="str">
            <v>Luva de correr PVC coletor de esgoto JEI Ø 100 mm</v>
          </cell>
          <cell r="D5003" t="str">
            <v>un</v>
          </cell>
          <cell r="E5003">
            <v>30.15</v>
          </cell>
          <cell r="F5003">
            <v>4.93</v>
          </cell>
          <cell r="G5003">
            <v>35.08</v>
          </cell>
          <cell r="H5003" t="str">
            <v>PINI</v>
          </cell>
        </row>
        <row r="5004">
          <cell r="B5004" t="str">
            <v>30.123.000405.SER</v>
          </cell>
          <cell r="C5004" t="str">
            <v>Luva de correr PVC coletor de esgoto JEI Ø 150 mm</v>
          </cell>
          <cell r="D5004" t="str">
            <v>un</v>
          </cell>
          <cell r="E5004">
            <v>70.39</v>
          </cell>
          <cell r="F5004">
            <v>7.89</v>
          </cell>
          <cell r="G5004">
            <v>78.28</v>
          </cell>
          <cell r="H5004" t="str">
            <v>PINI</v>
          </cell>
        </row>
        <row r="5005">
          <cell r="B5005" t="str">
            <v>30.123.000410.SER</v>
          </cell>
          <cell r="C5005" t="str">
            <v>Luva de correr PVC coletor de esgoto JEI Ø 200 mm</v>
          </cell>
          <cell r="D5005" t="str">
            <v>un</v>
          </cell>
          <cell r="E5005">
            <v>136.87</v>
          </cell>
          <cell r="F5005">
            <v>10.35</v>
          </cell>
          <cell r="G5005">
            <v>147.22</v>
          </cell>
          <cell r="H5005" t="str">
            <v>PINI</v>
          </cell>
        </row>
        <row r="5006">
          <cell r="B5006" t="str">
            <v>30.123.000415.SER</v>
          </cell>
          <cell r="C5006" t="str">
            <v>Luva de correr PVC coletor de esgoto JEI Ø 250 mm</v>
          </cell>
          <cell r="D5006" t="str">
            <v>un</v>
          </cell>
          <cell r="E5006">
            <v>191.94</v>
          </cell>
          <cell r="F5006">
            <v>12.81</v>
          </cell>
          <cell r="G5006">
            <v>204.76</v>
          </cell>
          <cell r="H5006" t="str">
            <v>PINI</v>
          </cell>
        </row>
        <row r="5007">
          <cell r="B5007" t="str">
            <v>30.123.000420.SER</v>
          </cell>
          <cell r="C5007" t="str">
            <v>Luva de correr PVC coletor de esgoto JEI Ø 300 mm</v>
          </cell>
          <cell r="D5007" t="str">
            <v>un</v>
          </cell>
          <cell r="E5007">
            <v>272.20999999999998</v>
          </cell>
          <cell r="F5007">
            <v>15.77</v>
          </cell>
          <cell r="G5007">
            <v>287.98</v>
          </cell>
          <cell r="H5007" t="str">
            <v>PINI</v>
          </cell>
        </row>
        <row r="5008">
          <cell r="B5008" t="str">
            <v>30.123.000425.SER</v>
          </cell>
          <cell r="C5008" t="str">
            <v>Luva de correr PVC coletor de esgoto JEI Ø 350 mm</v>
          </cell>
          <cell r="D5008" t="str">
            <v>un</v>
          </cell>
          <cell r="E5008">
            <v>342.93</v>
          </cell>
          <cell r="F5008">
            <v>20.7</v>
          </cell>
          <cell r="G5008">
            <v>363.63</v>
          </cell>
          <cell r="H5008" t="str">
            <v>PINI</v>
          </cell>
        </row>
        <row r="5009">
          <cell r="B5009" t="str">
            <v>30.123.000430.SER</v>
          </cell>
          <cell r="C5009" t="str">
            <v>Luva de correr PVC coletor de esgoto JEI Ø 400 mm</v>
          </cell>
          <cell r="D5009" t="str">
            <v>un</v>
          </cell>
          <cell r="E5009">
            <v>417.35</v>
          </cell>
          <cell r="F5009">
            <v>26.12</v>
          </cell>
          <cell r="G5009">
            <v>443.47</v>
          </cell>
          <cell r="H5009" t="str">
            <v>PINI</v>
          </cell>
        </row>
        <row r="5010">
          <cell r="B5010" t="str">
            <v>30.123.000500.SER</v>
          </cell>
          <cell r="C5010" t="str">
            <v>Selim PVC coletor de esgoto JEI Ø 150x100 mm</v>
          </cell>
          <cell r="D5010" t="str">
            <v>un</v>
          </cell>
          <cell r="E5010">
            <v>36.18</v>
          </cell>
          <cell r="F5010">
            <v>31.54</v>
          </cell>
          <cell r="G5010">
            <v>67.72</v>
          </cell>
          <cell r="H5010" t="str">
            <v>PINI</v>
          </cell>
        </row>
        <row r="5011">
          <cell r="B5011" t="str">
            <v>30.123.000505.SER</v>
          </cell>
          <cell r="C5011" t="str">
            <v>Selim PVC coletor de esgoto JEI Ø 200x100 mm</v>
          </cell>
          <cell r="D5011" t="str">
            <v>un</v>
          </cell>
          <cell r="E5011">
            <v>67.73</v>
          </cell>
          <cell r="F5011">
            <v>41.4</v>
          </cell>
          <cell r="G5011">
            <v>109.13</v>
          </cell>
          <cell r="H5011" t="str">
            <v>PINI</v>
          </cell>
        </row>
        <row r="5012">
          <cell r="B5012" t="str">
            <v>30.123.000510.SER</v>
          </cell>
          <cell r="C5012" t="str">
            <v>Selim PVC coletor de esgoto JEI Ø 250x100 mm</v>
          </cell>
          <cell r="D5012" t="str">
            <v>un</v>
          </cell>
          <cell r="E5012">
            <v>86.84</v>
          </cell>
          <cell r="F5012">
            <v>51.25</v>
          </cell>
          <cell r="G5012">
            <v>138.09</v>
          </cell>
          <cell r="H5012" t="str">
            <v>PINI</v>
          </cell>
        </row>
        <row r="5013">
          <cell r="B5013" t="str">
            <v>30.123.000515.SER</v>
          </cell>
          <cell r="C5013" t="str">
            <v>Selim PVC coletor de esgoto JEI Ø 300x100 mm</v>
          </cell>
          <cell r="D5013" t="str">
            <v>un</v>
          </cell>
          <cell r="E5013">
            <v>88.53</v>
          </cell>
          <cell r="F5013">
            <v>63.08</v>
          </cell>
          <cell r="G5013">
            <v>151.61000000000001</v>
          </cell>
          <cell r="H5013" t="str">
            <v>PINI</v>
          </cell>
        </row>
        <row r="5014">
          <cell r="B5014" t="str">
            <v>30.123.000520.SER</v>
          </cell>
          <cell r="C5014" t="str">
            <v>Til radial PVC coletor de esgoto Ø 150 mm</v>
          </cell>
          <cell r="D5014" t="str">
            <v>un</v>
          </cell>
          <cell r="E5014">
            <v>1193.8800000000001</v>
          </cell>
          <cell r="F5014">
            <v>15.77</v>
          </cell>
          <cell r="G5014">
            <v>1209.6500000000001</v>
          </cell>
          <cell r="H5014" t="str">
            <v>PINI</v>
          </cell>
        </row>
        <row r="5015">
          <cell r="B5015" t="str">
            <v>30.123.000525.SER</v>
          </cell>
          <cell r="C5015" t="str">
            <v>Til radial PVC coletor de esgoto Ø 300 mm</v>
          </cell>
          <cell r="D5015" t="str">
            <v>un</v>
          </cell>
          <cell r="E5015">
            <v>3457.18</v>
          </cell>
          <cell r="F5015">
            <v>31.54</v>
          </cell>
          <cell r="G5015">
            <v>3488.72</v>
          </cell>
          <cell r="H5015" t="str">
            <v>PINI</v>
          </cell>
        </row>
        <row r="5016">
          <cell r="B5016">
            <v>0</v>
          </cell>
          <cell r="C5016">
            <v>0</v>
          </cell>
          <cell r="D5016">
            <v>0</v>
          </cell>
          <cell r="E5016">
            <v>0</v>
          </cell>
          <cell r="F5016">
            <v>0</v>
          </cell>
          <cell r="G5016">
            <v>0</v>
          </cell>
          <cell r="H5016" t="str">
            <v>PINI</v>
          </cell>
        </row>
        <row r="5017">
          <cell r="B5017" t="str">
            <v>30.124</v>
          </cell>
          <cell r="C5017" t="str">
            <v>Redes externas, esgoto - Serviços de implantação (escavação, lastro e reaterro)</v>
          </cell>
          <cell r="D5017">
            <v>0</v>
          </cell>
          <cell r="E5017">
            <v>0</v>
          </cell>
          <cell r="F5017">
            <v>0</v>
          </cell>
          <cell r="G5017">
            <v>0</v>
          </cell>
          <cell r="H5017" t="str">
            <v>PINI</v>
          </cell>
        </row>
        <row r="5018">
          <cell r="B5018" t="str">
            <v>30.124.000050.SER</v>
          </cell>
          <cell r="C5018" t="str">
            <v>Rede subterrânea de esgoto Ø 100 mm, profundidade da vala 1,5 m - exceto tubulação</v>
          </cell>
          <cell r="D5018" t="str">
            <v>m</v>
          </cell>
          <cell r="E5018">
            <v>30.42</v>
          </cell>
          <cell r="F5018">
            <v>11.78</v>
          </cell>
          <cell r="G5018">
            <v>42.2</v>
          </cell>
          <cell r="H5018" t="str">
            <v>PINI</v>
          </cell>
        </row>
        <row r="5019">
          <cell r="B5019" t="str">
            <v>30.124.000055.SER</v>
          </cell>
          <cell r="C5019" t="str">
            <v>Rede subterrânea de esgoto Ø 150 mm, profundidade da vala 1,5 m - exceto tubulação</v>
          </cell>
          <cell r="D5019" t="str">
            <v>m</v>
          </cell>
          <cell r="E5019">
            <v>32.94</v>
          </cell>
          <cell r="F5019">
            <v>12.68</v>
          </cell>
          <cell r="G5019">
            <v>45.62</v>
          </cell>
          <cell r="H5019" t="str">
            <v>PINI</v>
          </cell>
        </row>
        <row r="5020">
          <cell r="B5020" t="str">
            <v>30.124.000060.SER</v>
          </cell>
          <cell r="C5020" t="str">
            <v>Rede subterrânea de esgoto Ø 200 mm, profundidade da vala 1,5 m - exceto tubulação</v>
          </cell>
          <cell r="D5020" t="str">
            <v>m</v>
          </cell>
          <cell r="E5020">
            <v>35.450000000000003</v>
          </cell>
          <cell r="F5020">
            <v>13.56</v>
          </cell>
          <cell r="G5020">
            <v>49.01</v>
          </cell>
          <cell r="H5020" t="str">
            <v>PINI</v>
          </cell>
        </row>
        <row r="5021">
          <cell r="B5021" t="str">
            <v>30.124.000065.SER</v>
          </cell>
          <cell r="C5021" t="str">
            <v>Rede subterrânea de esgoto Ø 250 mm, profundidade da vala 1,5 m - exceto tubulação</v>
          </cell>
          <cell r="D5021" t="str">
            <v>m</v>
          </cell>
          <cell r="E5021">
            <v>37.950000000000003</v>
          </cell>
          <cell r="F5021">
            <v>14.4</v>
          </cell>
          <cell r="G5021">
            <v>52.34</v>
          </cell>
          <cell r="H5021" t="str">
            <v>PINI</v>
          </cell>
        </row>
        <row r="5022">
          <cell r="B5022" t="str">
            <v>30.124.000070.SER</v>
          </cell>
          <cell r="C5022" t="str">
            <v>Rede subterrânea de esgoto Ø 300 mm, profundidade da vala 1,5 m - exceto tubulação</v>
          </cell>
          <cell r="D5022" t="str">
            <v>m</v>
          </cell>
          <cell r="E5022">
            <v>40.44</v>
          </cell>
          <cell r="F5022">
            <v>15.2</v>
          </cell>
          <cell r="G5022">
            <v>55.63</v>
          </cell>
          <cell r="H5022" t="str">
            <v>PINI</v>
          </cell>
        </row>
        <row r="5023">
          <cell r="B5023" t="str">
            <v>30.124.000075.SER</v>
          </cell>
          <cell r="C5023" t="str">
            <v>Rede subterrânea de esgoto Ø 350 mm, profundidade da vala 2 m - exceto tubulação</v>
          </cell>
          <cell r="D5023" t="str">
            <v>m</v>
          </cell>
          <cell r="E5023">
            <v>48.54</v>
          </cell>
          <cell r="F5023">
            <v>20.49</v>
          </cell>
          <cell r="G5023">
            <v>69.03</v>
          </cell>
          <cell r="H5023" t="str">
            <v>PINI</v>
          </cell>
        </row>
        <row r="5024">
          <cell r="B5024" t="str">
            <v>30.124.000080.SER</v>
          </cell>
          <cell r="C5024" t="str">
            <v>Rede subterrânea de esgoto Ø 400 mm, profundidade da vala 2 m - exceto tubulação</v>
          </cell>
          <cell r="D5024" t="str">
            <v>m</v>
          </cell>
          <cell r="E5024">
            <v>51.34</v>
          </cell>
          <cell r="F5024">
            <v>21.49</v>
          </cell>
          <cell r="G5024">
            <v>72.83</v>
          </cell>
          <cell r="H5024" t="str">
            <v>PINI</v>
          </cell>
        </row>
        <row r="5025">
          <cell r="B5025" t="str">
            <v>30.124.000085.SER</v>
          </cell>
          <cell r="C5025" t="str">
            <v>Rede subterrânea de esgoto Ø 450 mm, profundidade da vala 2 m - exceto tubulação</v>
          </cell>
          <cell r="D5025" t="str">
            <v>m</v>
          </cell>
          <cell r="E5025">
            <v>55.89</v>
          </cell>
          <cell r="F5025">
            <v>23.24</v>
          </cell>
          <cell r="G5025">
            <v>79.12</v>
          </cell>
          <cell r="H5025" t="str">
            <v>PINI</v>
          </cell>
        </row>
        <row r="5026">
          <cell r="B5026" t="str">
            <v>30.124.000090.SER</v>
          </cell>
          <cell r="C5026" t="str">
            <v>Rede subterrânea de esgoto Ø 600 mm, profundidade da vala 2 m - exceto tubulação</v>
          </cell>
          <cell r="D5026" t="str">
            <v>m</v>
          </cell>
          <cell r="E5026">
            <v>68.099999999999994</v>
          </cell>
          <cell r="F5026">
            <v>27.6</v>
          </cell>
          <cell r="G5026">
            <v>95.7</v>
          </cell>
          <cell r="H5026" t="str">
            <v>PINI</v>
          </cell>
        </row>
        <row r="5027">
          <cell r="B5027" t="str">
            <v>30.124.000095.SER</v>
          </cell>
          <cell r="C5027" t="str">
            <v>Rede subterrânea de esgoto Ø 750 mm, profundidade da vala 2 m - exceto tubulação</v>
          </cell>
          <cell r="D5027" t="str">
            <v>m</v>
          </cell>
          <cell r="E5027">
            <v>80.930000000000007</v>
          </cell>
          <cell r="F5027">
            <v>32</v>
          </cell>
          <cell r="G5027">
            <v>112.93</v>
          </cell>
          <cell r="H5027" t="str">
            <v>PINI</v>
          </cell>
        </row>
        <row r="5028">
          <cell r="B5028" t="str">
            <v>30.124.000100.SER</v>
          </cell>
          <cell r="C5028" t="str">
            <v>Rede subterrânea de esgoto Ø 900 mm, profundidade da vala 2 m - exceto tubulação</v>
          </cell>
          <cell r="D5028" t="str">
            <v>m</v>
          </cell>
          <cell r="E5028">
            <v>90.84</v>
          </cell>
          <cell r="F5028">
            <v>34.869999999999997</v>
          </cell>
          <cell r="G5028">
            <v>125.71</v>
          </cell>
          <cell r="H5028" t="str">
            <v>PINI</v>
          </cell>
        </row>
        <row r="5029">
          <cell r="B5029" t="str">
            <v>30.124.000105.SER</v>
          </cell>
          <cell r="C5029" t="str">
            <v>Rede subterrânea de esgoto Ø 1050 mm, profundidade da vala 2 m - exceto tubulação</v>
          </cell>
          <cell r="D5029" t="str">
            <v>m</v>
          </cell>
          <cell r="E5029">
            <v>130.19999999999999</v>
          </cell>
          <cell r="F5029">
            <v>41.62</v>
          </cell>
          <cell r="G5029">
            <v>171.82</v>
          </cell>
          <cell r="H5029" t="str">
            <v>PINI</v>
          </cell>
        </row>
        <row r="5030">
          <cell r="B5030" t="str">
            <v>30.124.000110.SER</v>
          </cell>
          <cell r="C5030" t="str">
            <v>Rede subterrânea de esgoto Ø 1200 mm, profundidade da vala 2,6 m - exceto tubulação</v>
          </cell>
          <cell r="D5030" t="str">
            <v>m</v>
          </cell>
          <cell r="E5030">
            <v>159.66</v>
          </cell>
          <cell r="F5030">
            <v>57.42</v>
          </cell>
          <cell r="G5030">
            <v>217.08</v>
          </cell>
          <cell r="H5030" t="str">
            <v>PINI</v>
          </cell>
        </row>
        <row r="5031">
          <cell r="B5031">
            <v>0</v>
          </cell>
          <cell r="C5031">
            <v>0</v>
          </cell>
          <cell r="D5031">
            <v>0</v>
          </cell>
          <cell r="E5031">
            <v>0</v>
          </cell>
          <cell r="F5031">
            <v>0</v>
          </cell>
          <cell r="G5031">
            <v>0</v>
          </cell>
          <cell r="H5031" t="str">
            <v>PINI</v>
          </cell>
        </row>
        <row r="5032">
          <cell r="B5032" t="str">
            <v>30.125</v>
          </cell>
          <cell r="C5032" t="str">
            <v>Redes externas aéreas - Postes</v>
          </cell>
          <cell r="D5032">
            <v>0</v>
          </cell>
          <cell r="E5032">
            <v>0</v>
          </cell>
          <cell r="F5032">
            <v>0</v>
          </cell>
          <cell r="G5032">
            <v>0</v>
          </cell>
          <cell r="H5032" t="str">
            <v>PINI</v>
          </cell>
        </row>
        <row r="5033">
          <cell r="B5033" t="str">
            <v>30.125.000030.SER</v>
          </cell>
          <cell r="C5033" t="str">
            <v>Poste de concreto 8 m</v>
          </cell>
          <cell r="D5033" t="str">
            <v>un</v>
          </cell>
          <cell r="E5033">
            <v>1823.61</v>
          </cell>
          <cell r="F5033">
            <v>143.28</v>
          </cell>
          <cell r="G5033">
            <v>1966.89</v>
          </cell>
          <cell r="H5033" t="str">
            <v>PINI</v>
          </cell>
        </row>
        <row r="5034">
          <cell r="B5034" t="str">
            <v>30.125.000040.SER</v>
          </cell>
          <cell r="C5034" t="str">
            <v>Poste de concreto 9 m</v>
          </cell>
          <cell r="D5034" t="str">
            <v>un</v>
          </cell>
          <cell r="E5034">
            <v>1623.17</v>
          </cell>
          <cell r="F5034">
            <v>143.28</v>
          </cell>
          <cell r="G5034">
            <v>1766.45</v>
          </cell>
          <cell r="H5034" t="str">
            <v>PINI</v>
          </cell>
        </row>
        <row r="5035">
          <cell r="B5035" t="str">
            <v>30.125.000050.SER</v>
          </cell>
          <cell r="C5035" t="str">
            <v>Poste de concreto 11 m</v>
          </cell>
          <cell r="D5035" t="str">
            <v>un</v>
          </cell>
          <cell r="E5035">
            <v>2245.59</v>
          </cell>
          <cell r="F5035">
            <v>143.28</v>
          </cell>
          <cell r="G5035">
            <v>2388.87</v>
          </cell>
          <cell r="H5035" t="str">
            <v>PINI</v>
          </cell>
        </row>
        <row r="5036">
          <cell r="B5036">
            <v>0</v>
          </cell>
          <cell r="C5036">
            <v>0</v>
          </cell>
          <cell r="D5036">
            <v>0</v>
          </cell>
          <cell r="E5036">
            <v>0</v>
          </cell>
          <cell r="F5036">
            <v>0</v>
          </cell>
          <cell r="G5036">
            <v>0</v>
          </cell>
          <cell r="H5036" t="str">
            <v>PINI</v>
          </cell>
        </row>
        <row r="5037">
          <cell r="B5037" t="str">
            <v>30.127</v>
          </cell>
          <cell r="C5037" t="str">
            <v>Redes externas, energia - Cabos</v>
          </cell>
          <cell r="D5037">
            <v>0</v>
          </cell>
          <cell r="E5037">
            <v>0</v>
          </cell>
          <cell r="F5037">
            <v>0</v>
          </cell>
          <cell r="G5037">
            <v>0</v>
          </cell>
          <cell r="H5037" t="str">
            <v>PINI</v>
          </cell>
        </row>
        <row r="5038">
          <cell r="B5038" t="str">
            <v>30.127.000005.SER</v>
          </cell>
          <cell r="C5038" t="str">
            <v>Cabo em alumínio nú, duplex, 10 mm² para distribuição de energia em BT até 0,6/1kV</v>
          </cell>
          <cell r="D5038" t="str">
            <v>m</v>
          </cell>
          <cell r="E5038">
            <v>4.24</v>
          </cell>
          <cell r="F5038">
            <v>2.2999999999999998</v>
          </cell>
          <cell r="G5038">
            <v>6.54</v>
          </cell>
          <cell r="H5038" t="str">
            <v>PINI</v>
          </cell>
        </row>
        <row r="5039">
          <cell r="B5039" t="str">
            <v>30.127.000007.SER</v>
          </cell>
          <cell r="C5039" t="str">
            <v>Cabo em alumínio nú, duplex, 16 mm² para distribuição de energia em BT até 0,6/1kV</v>
          </cell>
          <cell r="D5039" t="str">
            <v>m</v>
          </cell>
          <cell r="E5039">
            <v>6.14</v>
          </cell>
          <cell r="F5039">
            <v>2.96</v>
          </cell>
          <cell r="G5039">
            <v>9.1</v>
          </cell>
          <cell r="H5039" t="str">
            <v>PINI</v>
          </cell>
        </row>
        <row r="5040">
          <cell r="B5040" t="str">
            <v>30.127.000009.SER</v>
          </cell>
          <cell r="C5040" t="str">
            <v>Cabo em alumínio nú, duplex, 25 mm² para distribuição de energia em BT até 0,6/1kV</v>
          </cell>
          <cell r="D5040" t="str">
            <v>m</v>
          </cell>
          <cell r="E5040">
            <v>9.35</v>
          </cell>
          <cell r="F5040">
            <v>3.61</v>
          </cell>
          <cell r="G5040">
            <v>12.97</v>
          </cell>
          <cell r="H5040" t="str">
            <v>PINI</v>
          </cell>
        </row>
        <row r="5041">
          <cell r="B5041" t="str">
            <v>30.127.000019.SER</v>
          </cell>
          <cell r="C5041" t="str">
            <v>Cabo em alumínio nú, triplex, 10 mm² para distribuição de energia em BT até 0,6/1kV</v>
          </cell>
          <cell r="D5041" t="str">
            <v>m</v>
          </cell>
          <cell r="E5041">
            <v>6.78</v>
          </cell>
          <cell r="F5041">
            <v>2.63</v>
          </cell>
          <cell r="G5041">
            <v>9.41</v>
          </cell>
          <cell r="H5041" t="str">
            <v>PINI</v>
          </cell>
        </row>
        <row r="5042">
          <cell r="B5042" t="str">
            <v>30.127.000021.SER</v>
          </cell>
          <cell r="C5042" t="str">
            <v>Cabo em alumínio nú, triplex, 16 mm² para distribuição de energia em BT até 0,6/1kV</v>
          </cell>
          <cell r="D5042" t="str">
            <v>m</v>
          </cell>
          <cell r="E5042">
            <v>10.029999999999999</v>
          </cell>
          <cell r="F5042">
            <v>2.96</v>
          </cell>
          <cell r="G5042">
            <v>12.98</v>
          </cell>
          <cell r="H5042" t="str">
            <v>PINI</v>
          </cell>
        </row>
        <row r="5043">
          <cell r="B5043" t="str">
            <v>30.127.000023.SER</v>
          </cell>
          <cell r="C5043" t="str">
            <v>Cabo em alumínio nú, triplex, 25 mm² para distribuiçãode energia em BT até 0,6/1kV</v>
          </cell>
          <cell r="D5043" t="str">
            <v>m</v>
          </cell>
          <cell r="E5043">
            <v>14.85</v>
          </cell>
          <cell r="F5043">
            <v>3.61</v>
          </cell>
          <cell r="G5043">
            <v>18.47</v>
          </cell>
          <cell r="H5043" t="str">
            <v>PINI</v>
          </cell>
        </row>
        <row r="5044">
          <cell r="B5044" t="str">
            <v>30.127.000051.SER</v>
          </cell>
          <cell r="C5044" t="str">
            <v>Cabo em alumínio nú, quadriplex, 10 mm² para distribuição de energia em BT até 0,6/1kV</v>
          </cell>
          <cell r="D5044" t="str">
            <v>m</v>
          </cell>
          <cell r="E5044">
            <v>9.49</v>
          </cell>
          <cell r="F5044">
            <v>2.63</v>
          </cell>
          <cell r="G5044">
            <v>12.11</v>
          </cell>
          <cell r="H5044" t="str">
            <v>PINI</v>
          </cell>
        </row>
        <row r="5045">
          <cell r="B5045" t="str">
            <v>30.127.000053.SER</v>
          </cell>
          <cell r="C5045" t="str">
            <v>Cabo em alumínio nú, quadriplex, 16 mm² para distribuiçãode energia em BT até 0,6/1kV</v>
          </cell>
          <cell r="D5045" t="str">
            <v>m</v>
          </cell>
          <cell r="E5045">
            <v>13.57</v>
          </cell>
          <cell r="F5045">
            <v>2.96</v>
          </cell>
          <cell r="G5045">
            <v>16.52</v>
          </cell>
          <cell r="H5045" t="str">
            <v>PINI</v>
          </cell>
        </row>
        <row r="5046">
          <cell r="B5046" t="str">
            <v>30.127.000055.SER</v>
          </cell>
          <cell r="C5046" t="str">
            <v>Cabo em alumínio nú, quadriplex, 25 mm² para distribuição de energia em BT até 0,6/1kV</v>
          </cell>
          <cell r="D5046" t="str">
            <v>m</v>
          </cell>
          <cell r="E5046">
            <v>19.93</v>
          </cell>
          <cell r="F5046">
            <v>3.61</v>
          </cell>
          <cell r="G5046">
            <v>23.54</v>
          </cell>
          <cell r="H5046" t="str">
            <v>PINI</v>
          </cell>
        </row>
        <row r="5047">
          <cell r="B5047" t="str">
            <v>30.127.000070.SER</v>
          </cell>
          <cell r="C5047" t="str">
            <v>Cabo em alumínio multiplexado, isolado com XLPE, 10 mm² para distribuição de energia em BT até 0,6/1kV</v>
          </cell>
          <cell r="D5047" t="str">
            <v>m</v>
          </cell>
          <cell r="E5047">
            <v>3.41</v>
          </cell>
          <cell r="F5047">
            <v>2.63</v>
          </cell>
          <cell r="G5047">
            <v>6.04</v>
          </cell>
          <cell r="H5047" t="str">
            <v>PINI</v>
          </cell>
        </row>
        <row r="5048">
          <cell r="B5048" t="str">
            <v>30.127.000072.SER</v>
          </cell>
          <cell r="C5048" t="str">
            <v>Cabo em alumínio multiplexado, isolado com XLPE, 16 mm² para distribuição de energia em BT até 0,6/1kV</v>
          </cell>
          <cell r="D5048" t="str">
            <v>m</v>
          </cell>
          <cell r="E5048">
            <v>4.47</v>
          </cell>
          <cell r="F5048">
            <v>2.96</v>
          </cell>
          <cell r="G5048">
            <v>7.42</v>
          </cell>
          <cell r="H5048" t="str">
            <v>PINI</v>
          </cell>
        </row>
        <row r="5049">
          <cell r="B5049" t="str">
            <v>30.127.000074.SER</v>
          </cell>
          <cell r="C5049" t="str">
            <v>Cabo em alumínio multiplexado, isolado com XLPE, 25 mm² para distribuiçãode energia em BT até 0,6/1kV</v>
          </cell>
          <cell r="D5049" t="str">
            <v>m</v>
          </cell>
          <cell r="E5049">
            <v>6.11</v>
          </cell>
          <cell r="F5049">
            <v>3.61</v>
          </cell>
          <cell r="G5049">
            <v>9.7200000000000006</v>
          </cell>
          <cell r="H5049" t="str">
            <v>PINI</v>
          </cell>
        </row>
        <row r="5050">
          <cell r="B5050" t="str">
            <v>30.127.000076.SER</v>
          </cell>
          <cell r="C5050" t="str">
            <v>Cabo em alumínio multiplexado, isolado com XLPE, 35 mm² para distribuição de energia em BT até 0,6/1kV</v>
          </cell>
          <cell r="D5050" t="str">
            <v>m</v>
          </cell>
          <cell r="E5050">
            <v>8.0399999999999991</v>
          </cell>
          <cell r="F5050">
            <v>3.94</v>
          </cell>
          <cell r="G5050">
            <v>11.98</v>
          </cell>
          <cell r="H5050" t="str">
            <v>PINI</v>
          </cell>
        </row>
        <row r="5051">
          <cell r="B5051" t="str">
            <v>30.127.000078.SER</v>
          </cell>
          <cell r="C5051" t="str">
            <v>Cabo em alumínio multiplexado, isolado com XLPE, 50 mm² para distribuição de energia em BT até 0,6/1kV</v>
          </cell>
          <cell r="D5051" t="str">
            <v>m</v>
          </cell>
          <cell r="E5051">
            <v>11.25</v>
          </cell>
          <cell r="F5051">
            <v>4.5999999999999996</v>
          </cell>
          <cell r="G5051">
            <v>15.85</v>
          </cell>
          <cell r="H5051" t="str">
            <v>PINI</v>
          </cell>
        </row>
        <row r="5052">
          <cell r="B5052" t="str">
            <v>30.127.000080.SER</v>
          </cell>
          <cell r="C5052" t="str">
            <v>Cabo em alumínio multiplexado, isolado com XLPE, 70 mm² para distribuição de energia em BT até 0,6/1kV</v>
          </cell>
          <cell r="D5052" t="str">
            <v>m</v>
          </cell>
          <cell r="E5052">
            <v>15.11</v>
          </cell>
          <cell r="F5052">
            <v>5.26</v>
          </cell>
          <cell r="G5052">
            <v>20.36</v>
          </cell>
          <cell r="H5052" t="str">
            <v>PINI</v>
          </cell>
        </row>
        <row r="5053">
          <cell r="B5053" t="str">
            <v>30.127.000082.SER</v>
          </cell>
          <cell r="C5053" t="str">
            <v>Cabo em alumínio multiplexado, isolado com XLPE, 95 mm² para distribuição de energia em BT até 0,6/1kV</v>
          </cell>
          <cell r="D5053" t="str">
            <v>m</v>
          </cell>
          <cell r="E5053">
            <v>19.54</v>
          </cell>
          <cell r="F5053">
            <v>5.91</v>
          </cell>
          <cell r="G5053">
            <v>25.46</v>
          </cell>
          <cell r="H5053" t="str">
            <v>PINI</v>
          </cell>
        </row>
        <row r="5054">
          <cell r="B5054" t="str">
            <v>30.127.000084.SER</v>
          </cell>
          <cell r="C5054" t="str">
            <v>Cabo em alumínio multiplexado, isolado com XLPE, 120 mm² para distribuição de energia em BT até 0,6/1kV</v>
          </cell>
          <cell r="D5054" t="str">
            <v>m</v>
          </cell>
          <cell r="E5054">
            <v>24.68</v>
          </cell>
          <cell r="F5054">
            <v>6.57</v>
          </cell>
          <cell r="G5054">
            <v>31.25</v>
          </cell>
          <cell r="H5054" t="str">
            <v>PINI</v>
          </cell>
        </row>
        <row r="5055">
          <cell r="B5055" t="str">
            <v>30.127.000086.SER</v>
          </cell>
          <cell r="C5055" t="str">
            <v>Cabo em alumínio multiplexado, isolado com XLPE, 150 mm² para distribuição de energia em BT até 0,6/1kV</v>
          </cell>
          <cell r="D5055" t="str">
            <v>m</v>
          </cell>
          <cell r="E5055">
            <v>29.82</v>
          </cell>
          <cell r="F5055">
            <v>6.9</v>
          </cell>
          <cell r="G5055">
            <v>36.72</v>
          </cell>
          <cell r="H5055" t="str">
            <v>PINI</v>
          </cell>
        </row>
        <row r="5056">
          <cell r="B5056" t="str">
            <v>30.127.000088.SER</v>
          </cell>
          <cell r="C5056" t="str">
            <v>Cabo em alumínio multiplexado, isolado com XLPE, 185 mm² para distribuição de energia em BT até 0,6/1kV</v>
          </cell>
          <cell r="D5056" t="str">
            <v>m</v>
          </cell>
          <cell r="E5056">
            <v>36</v>
          </cell>
          <cell r="F5056">
            <v>7.56</v>
          </cell>
          <cell r="G5056">
            <v>43.55</v>
          </cell>
          <cell r="H5056" t="str">
            <v>PINI</v>
          </cell>
        </row>
        <row r="5057">
          <cell r="B5057" t="str">
            <v>30.127.000090.SER</v>
          </cell>
          <cell r="C5057" t="str">
            <v>Cabo em alumínio multiplexado, isolado com XLPE, 240 mm² para distribuição de energia em BT até 0,6/1kV</v>
          </cell>
          <cell r="D5057" t="str">
            <v>m</v>
          </cell>
          <cell r="E5057">
            <v>46.8</v>
          </cell>
          <cell r="F5057">
            <v>8.2100000000000009</v>
          </cell>
          <cell r="G5057">
            <v>55.01</v>
          </cell>
          <cell r="H5057" t="str">
            <v>PINI</v>
          </cell>
        </row>
        <row r="5058">
          <cell r="B5058" t="str">
            <v>30.127.000092.SER</v>
          </cell>
          <cell r="C5058" t="str">
            <v>Cabo em alumínio multiplexado, isolado com XLPE, 300 mm² para distribuição de energia em BT até 0,6/1kV</v>
          </cell>
          <cell r="D5058" t="str">
            <v>m</v>
          </cell>
          <cell r="E5058">
            <v>70.45</v>
          </cell>
          <cell r="F5058">
            <v>8.5399999999999991</v>
          </cell>
          <cell r="G5058">
            <v>78.989999999999995</v>
          </cell>
          <cell r="H5058" t="str">
            <v>PINI</v>
          </cell>
        </row>
        <row r="5059">
          <cell r="B5059" t="str">
            <v>30.127.000094.SER</v>
          </cell>
          <cell r="C5059" t="str">
            <v>Cabo em alumínio multiplexado, isolado com XLPE, 400 mm² para distribuição de energia em BT até 0,6/1kV</v>
          </cell>
          <cell r="D5059" t="str">
            <v>m</v>
          </cell>
          <cell r="E5059">
            <v>83.81</v>
          </cell>
          <cell r="F5059">
            <v>9.1999999999999993</v>
          </cell>
          <cell r="G5059">
            <v>93.01</v>
          </cell>
          <cell r="H5059" t="str">
            <v>PINI</v>
          </cell>
        </row>
        <row r="5060">
          <cell r="B5060" t="str">
            <v>30.127.000096.SER</v>
          </cell>
          <cell r="C5060" t="str">
            <v>Cabo em alumínio multiplexado, isolado com XLPE, 500 mm² para distribuição de energia em BT até 0,6/1kV</v>
          </cell>
          <cell r="D5060" t="str">
            <v>m</v>
          </cell>
          <cell r="E5060">
            <v>128.04</v>
          </cell>
          <cell r="F5060">
            <v>9.86</v>
          </cell>
          <cell r="G5060">
            <v>137.9</v>
          </cell>
          <cell r="H5060" t="str">
            <v>PINI</v>
          </cell>
        </row>
        <row r="5061">
          <cell r="B5061" t="str">
            <v>30.127.000150.SER</v>
          </cell>
          <cell r="C5061" t="str">
            <v>Cabo em alumínio nú CA cód. Peachbell 6 AWG para transmissão e distribuição de energia em MT</v>
          </cell>
          <cell r="D5061" t="str">
            <v>m</v>
          </cell>
          <cell r="E5061">
            <v>2.38</v>
          </cell>
          <cell r="F5061">
            <v>13.14</v>
          </cell>
          <cell r="G5061">
            <v>15.52</v>
          </cell>
          <cell r="H5061" t="str">
            <v>PINI</v>
          </cell>
        </row>
        <row r="5062">
          <cell r="B5062" t="str">
            <v>30.127.000155.SER</v>
          </cell>
          <cell r="C5062" t="str">
            <v>Cabo em alumínio nú CA cód. Rose 4 AWG para transmissão e distribuição de energia em MT</v>
          </cell>
          <cell r="D5062" t="str">
            <v>m</v>
          </cell>
          <cell r="E5062">
            <v>3.15</v>
          </cell>
          <cell r="F5062">
            <v>13.14</v>
          </cell>
          <cell r="G5062">
            <v>16.29</v>
          </cell>
          <cell r="H5062" t="str">
            <v>PINI</v>
          </cell>
        </row>
        <row r="5063">
          <cell r="B5063" t="str">
            <v>30.127.000160.SER</v>
          </cell>
          <cell r="C5063" t="str">
            <v>Cabo em alumínio nú CA cód. Íris 2 AWG para transmissão e distribuição de energia em MT</v>
          </cell>
          <cell r="D5063" t="str">
            <v>m</v>
          </cell>
          <cell r="E5063">
            <v>5.3</v>
          </cell>
          <cell r="F5063">
            <v>13.14</v>
          </cell>
          <cell r="G5063">
            <v>18.45</v>
          </cell>
          <cell r="H5063" t="str">
            <v>PINI</v>
          </cell>
        </row>
        <row r="5064">
          <cell r="B5064" t="str">
            <v>30.127.000165.SER</v>
          </cell>
          <cell r="C5064" t="str">
            <v>Cabo em alumínio nú CA cód. Pansy 1 AWG para transmissão e distribuição de energia em MT</v>
          </cell>
          <cell r="D5064" t="str">
            <v>m</v>
          </cell>
          <cell r="E5064">
            <v>6.68</v>
          </cell>
          <cell r="F5064">
            <v>13.14</v>
          </cell>
          <cell r="G5064">
            <v>19.82</v>
          </cell>
          <cell r="H5064" t="str">
            <v>PINI</v>
          </cell>
        </row>
        <row r="5065">
          <cell r="B5065" t="str">
            <v>30.127.000170.SER</v>
          </cell>
          <cell r="C5065" t="str">
            <v>Cabo em alumínio nú CA cód. Poppy 1/0 AWG para transmissão e distribuição de energia em MT</v>
          </cell>
          <cell r="D5065" t="str">
            <v>m</v>
          </cell>
          <cell r="E5065">
            <v>7.91</v>
          </cell>
          <cell r="F5065">
            <v>13.14</v>
          </cell>
          <cell r="G5065">
            <v>21.05</v>
          </cell>
          <cell r="H5065" t="str">
            <v>PINI</v>
          </cell>
        </row>
        <row r="5066">
          <cell r="B5066" t="str">
            <v>30.127.000175.SER</v>
          </cell>
          <cell r="C5066" t="str">
            <v>Cabo em alumínio nú CA cód. Aster 2/0 AWG para transmissão e distribuição de energia em MT</v>
          </cell>
          <cell r="D5066" t="str">
            <v>m</v>
          </cell>
          <cell r="E5066">
            <v>10.25</v>
          </cell>
          <cell r="F5066">
            <v>13.14</v>
          </cell>
          <cell r="G5066">
            <v>23.39</v>
          </cell>
          <cell r="H5066" t="str">
            <v>PINI</v>
          </cell>
        </row>
        <row r="5067">
          <cell r="B5067" t="str">
            <v>30.127.000180.SER</v>
          </cell>
          <cell r="C5067" t="str">
            <v>Cabo em alumínio nú CA cód. Phlox 3/0 AWG para transmissão e distribuição de energia em MT</v>
          </cell>
          <cell r="D5067" t="str">
            <v>m</v>
          </cell>
          <cell r="E5067">
            <v>13.57</v>
          </cell>
          <cell r="F5067">
            <v>13.14</v>
          </cell>
          <cell r="G5067">
            <v>26.71</v>
          </cell>
          <cell r="H5067" t="str">
            <v>PINI</v>
          </cell>
        </row>
        <row r="5068">
          <cell r="B5068" t="str">
            <v>30.127.000185.SER</v>
          </cell>
          <cell r="C5068" t="str">
            <v>Cabo em alumínio nú CA cód. Oxlip 4/0 AWG para transmissão e distribuição de energia em MT</v>
          </cell>
          <cell r="D5068" t="str">
            <v>m</v>
          </cell>
          <cell r="E5068">
            <v>16</v>
          </cell>
          <cell r="F5068">
            <v>13.14</v>
          </cell>
          <cell r="G5068">
            <v>29.15</v>
          </cell>
          <cell r="H5068" t="str">
            <v>PINI</v>
          </cell>
        </row>
        <row r="5069">
          <cell r="B5069" t="str">
            <v>30.127.000190.SER</v>
          </cell>
          <cell r="C5069" t="str">
            <v>Cabo em alumínio nú CA cód. Tulip 336,4 AWG para transmissão e distribuição de energia em MT</v>
          </cell>
          <cell r="D5069" t="str">
            <v>m</v>
          </cell>
          <cell r="E5069">
            <v>25.39</v>
          </cell>
          <cell r="F5069">
            <v>13.14</v>
          </cell>
          <cell r="G5069">
            <v>38.53</v>
          </cell>
          <cell r="H5069" t="str">
            <v>PINI</v>
          </cell>
        </row>
        <row r="5070">
          <cell r="B5070" t="str">
            <v>30.127.000300.SER</v>
          </cell>
          <cell r="C5070" t="str">
            <v>Cabo em alumínio nú CAA, com alma de aço, cód. Turkey 6 AWG para transmissão de energia em MT</v>
          </cell>
          <cell r="D5070" t="str">
            <v>m</v>
          </cell>
          <cell r="E5070">
            <v>2.99</v>
          </cell>
          <cell r="F5070">
            <v>13.14</v>
          </cell>
          <cell r="G5070">
            <v>16.13</v>
          </cell>
          <cell r="H5070" t="str">
            <v>PINI</v>
          </cell>
        </row>
        <row r="5071">
          <cell r="B5071" t="str">
            <v>30.127.000305.SER</v>
          </cell>
          <cell r="C5071" t="str">
            <v>Cabo em alumínio nú CAA, com alma de aço, cód. Swan 4 AWG para transmissão de energia em MT</v>
          </cell>
          <cell r="D5071" t="str">
            <v>m</v>
          </cell>
          <cell r="E5071">
            <v>4.63</v>
          </cell>
          <cell r="F5071">
            <v>13.14</v>
          </cell>
          <cell r="G5071">
            <v>17.77</v>
          </cell>
          <cell r="H5071" t="str">
            <v>PINI</v>
          </cell>
        </row>
        <row r="5072">
          <cell r="B5072" t="str">
            <v>30.127.000310.SER</v>
          </cell>
          <cell r="C5072" t="str">
            <v>Cabo em alumínio nú CAA, com alma de aço, cód. Sparrow 2 AWG para transmissão de energia em MT</v>
          </cell>
          <cell r="D5072" t="str">
            <v>m</v>
          </cell>
          <cell r="E5072">
            <v>7.26</v>
          </cell>
          <cell r="F5072">
            <v>13.14</v>
          </cell>
          <cell r="G5072">
            <v>20.399999999999999</v>
          </cell>
          <cell r="H5072" t="str">
            <v>PINI</v>
          </cell>
        </row>
        <row r="5073">
          <cell r="B5073" t="str">
            <v>30.127.000315.SER</v>
          </cell>
          <cell r="C5073" t="str">
            <v>Cabo em alumínio nú CAA, com alma de aço, cód. Robin 1 AWG para transmissão de energia em MT</v>
          </cell>
          <cell r="D5073" t="str">
            <v>m</v>
          </cell>
          <cell r="E5073">
            <v>9.1300000000000008</v>
          </cell>
          <cell r="F5073">
            <v>13.14</v>
          </cell>
          <cell r="G5073">
            <v>22.27</v>
          </cell>
          <cell r="H5073" t="str">
            <v>PINI</v>
          </cell>
        </row>
        <row r="5074">
          <cell r="B5074" t="str">
            <v>30.127.000320.SER</v>
          </cell>
          <cell r="C5074" t="str">
            <v>Cabo em alumínio nú CAA, com alma de aço, cód. Raven 1/0 AWG para transmissão de energia em MT</v>
          </cell>
          <cell r="D5074" t="str">
            <v>m</v>
          </cell>
          <cell r="E5074">
            <v>11.18</v>
          </cell>
          <cell r="F5074">
            <v>13.14</v>
          </cell>
          <cell r="G5074">
            <v>24.32</v>
          </cell>
          <cell r="H5074" t="str">
            <v>PINI</v>
          </cell>
        </row>
        <row r="5075">
          <cell r="B5075" t="str">
            <v>30.127.000325.SER</v>
          </cell>
          <cell r="C5075" t="str">
            <v>Cabo em alumínio nú CAA, com alma de aço, cód. Quail 2/0 AWG para transmissão de energia em MT</v>
          </cell>
          <cell r="D5075" t="str">
            <v>m</v>
          </cell>
          <cell r="E5075">
            <v>14.05</v>
          </cell>
          <cell r="F5075">
            <v>13.14</v>
          </cell>
          <cell r="G5075">
            <v>27.19</v>
          </cell>
          <cell r="H5075" t="str">
            <v>PINI</v>
          </cell>
        </row>
        <row r="5076">
          <cell r="B5076" t="str">
            <v>30.127.000330.SER</v>
          </cell>
          <cell r="C5076" t="str">
            <v>Cabo em alumínio nú CAA, com alma de aço, cód. Pigeon 3/0 AWG para transmissão de energia em MT</v>
          </cell>
          <cell r="D5076" t="str">
            <v>m</v>
          </cell>
          <cell r="E5076">
            <v>21.47</v>
          </cell>
          <cell r="F5076">
            <v>13.14</v>
          </cell>
          <cell r="G5076">
            <v>34.61</v>
          </cell>
          <cell r="H5076" t="str">
            <v>PINI</v>
          </cell>
        </row>
        <row r="5077">
          <cell r="B5077" t="str">
            <v>30.127.000335.SER</v>
          </cell>
          <cell r="C5077" t="str">
            <v>Cabo em alumínio nú CAA, com alma de aço, cód. Penguin 4/0 AWG para transmissão de energia em MT</v>
          </cell>
          <cell r="D5077" t="str">
            <v>m</v>
          </cell>
          <cell r="E5077">
            <v>22.28</v>
          </cell>
          <cell r="F5077">
            <v>13.14</v>
          </cell>
          <cell r="G5077">
            <v>35.42</v>
          </cell>
          <cell r="H5077" t="str">
            <v>PINI</v>
          </cell>
        </row>
        <row r="5078">
          <cell r="B5078" t="str">
            <v>30.127.000340.SER</v>
          </cell>
          <cell r="C5078" t="str">
            <v>Cabo em alumínio nú CAA, com alma de aço, cód. Linnet 336,4 para transmissão de energia em MT</v>
          </cell>
          <cell r="D5078" t="str">
            <v>m</v>
          </cell>
          <cell r="E5078">
            <v>36.159999999999997</v>
          </cell>
          <cell r="F5078">
            <v>13.14</v>
          </cell>
          <cell r="G5078">
            <v>49.3</v>
          </cell>
          <cell r="H5078" t="str">
            <v>PINI</v>
          </cell>
        </row>
        <row r="5079">
          <cell r="B5079" t="str">
            <v>30.127.000345.SER</v>
          </cell>
          <cell r="C5079" t="str">
            <v>Cabo em alumínio nú CAA, com alma de aço, cód. Ibis 397,5 para transmissão de energia em MT</v>
          </cell>
          <cell r="D5079" t="str">
            <v>m</v>
          </cell>
          <cell r="E5079">
            <v>43.26</v>
          </cell>
          <cell r="F5079">
            <v>13.14</v>
          </cell>
          <cell r="G5079">
            <v>56.4</v>
          </cell>
          <cell r="H5079" t="str">
            <v>PINI</v>
          </cell>
        </row>
        <row r="5080">
          <cell r="B5080" t="str">
            <v>30.127.000350.SER</v>
          </cell>
          <cell r="C5080" t="str">
            <v>Cabo em alumínio nú CAA, com alma de aço, cód. Hawk 477,0 para transmissão de energia em MT</v>
          </cell>
          <cell r="D5080" t="str">
            <v>m</v>
          </cell>
          <cell r="E5080">
            <v>51.19</v>
          </cell>
          <cell r="F5080">
            <v>13.14</v>
          </cell>
          <cell r="G5080">
            <v>64.34</v>
          </cell>
          <cell r="H5080" t="str">
            <v>PINI</v>
          </cell>
        </row>
        <row r="5081">
          <cell r="B5081" t="str">
            <v>30.127.000355.SER</v>
          </cell>
          <cell r="C5081" t="str">
            <v>Cabo em alumínio nú CAA, com alma de aço, cód. Dove 556,5 para transmissão de energia em MT</v>
          </cell>
          <cell r="D5081" t="str">
            <v>m</v>
          </cell>
          <cell r="E5081">
            <v>60.8</v>
          </cell>
          <cell r="F5081">
            <v>13.14</v>
          </cell>
          <cell r="G5081">
            <v>73.94</v>
          </cell>
          <cell r="H5081" t="str">
            <v>PINI</v>
          </cell>
        </row>
        <row r="5082">
          <cell r="B5082" t="str">
            <v>30.127.000360.SER</v>
          </cell>
          <cell r="C5082" t="str">
            <v>Cabo em alumínio nú CAA, com alma de aço, cód. Grosbeak 636 para transmissão de energia em MT</v>
          </cell>
          <cell r="D5082" t="str">
            <v>m</v>
          </cell>
          <cell r="E5082">
            <v>69.17</v>
          </cell>
          <cell r="F5082">
            <v>13.14</v>
          </cell>
          <cell r="G5082">
            <v>82.31</v>
          </cell>
          <cell r="H5082" t="str">
            <v>PINI</v>
          </cell>
        </row>
        <row r="5083">
          <cell r="B5083" t="str">
            <v>30.127.000365.SER</v>
          </cell>
          <cell r="C5083" t="str">
            <v>Cabo em alumínio nú CAA, com alma de aço, cód. Drake 795 para transmissão de energia em MT</v>
          </cell>
          <cell r="D5083" t="str">
            <v>m</v>
          </cell>
          <cell r="E5083">
            <v>86.52</v>
          </cell>
          <cell r="F5083">
            <v>13.14</v>
          </cell>
          <cell r="G5083">
            <v>99.66</v>
          </cell>
          <cell r="H5083" t="str">
            <v>PINI</v>
          </cell>
        </row>
        <row r="5084">
          <cell r="B5084" t="str">
            <v>30.127.000370.SER</v>
          </cell>
          <cell r="C5084" t="str">
            <v>Cabo em alumínio nú CAA, com alma de aço, cód. Rail 954 para transmissão de energia em MT</v>
          </cell>
          <cell r="D5084" t="str">
            <v>m</v>
          </cell>
          <cell r="E5084">
            <v>85.39</v>
          </cell>
          <cell r="F5084">
            <v>13.14</v>
          </cell>
          <cell r="G5084">
            <v>98.54</v>
          </cell>
          <cell r="H5084" t="str">
            <v>PINI</v>
          </cell>
        </row>
        <row r="5085">
          <cell r="B5085">
            <v>0</v>
          </cell>
          <cell r="C5085">
            <v>0</v>
          </cell>
          <cell r="D5085">
            <v>0</v>
          </cell>
          <cell r="E5085">
            <v>0</v>
          </cell>
          <cell r="F5085">
            <v>0</v>
          </cell>
          <cell r="G5085">
            <v>0</v>
          </cell>
          <cell r="H5085" t="str">
            <v>PINI</v>
          </cell>
        </row>
        <row r="5086">
          <cell r="B5086" t="str">
            <v>30.128</v>
          </cell>
          <cell r="C5086" t="str">
            <v>Redes externas enterradas - Dutos subterrâneos</v>
          </cell>
          <cell r="D5086">
            <v>0</v>
          </cell>
          <cell r="E5086">
            <v>0</v>
          </cell>
          <cell r="F5086">
            <v>0</v>
          </cell>
          <cell r="G5086">
            <v>0</v>
          </cell>
          <cell r="H5086" t="str">
            <v>PINI</v>
          </cell>
        </row>
        <row r="5087">
          <cell r="B5087" t="str">
            <v>30.128.000050.SER</v>
          </cell>
          <cell r="C5087" t="str">
            <v>Duto corrugado em PEAD para cabeamento elétrico ou telefônico Ø 40 mm</v>
          </cell>
          <cell r="D5087" t="str">
            <v>m</v>
          </cell>
          <cell r="E5087">
            <v>1.74</v>
          </cell>
          <cell r="F5087">
            <v>0.92</v>
          </cell>
          <cell r="G5087">
            <v>2.66</v>
          </cell>
          <cell r="H5087" t="str">
            <v>PINI</v>
          </cell>
        </row>
        <row r="5088">
          <cell r="B5088" t="str">
            <v>30.128.000053.SER</v>
          </cell>
          <cell r="C5088" t="str">
            <v>Duto corrugado em PEAD para cabeamento elétrico ou telefônico Ø 50 mm</v>
          </cell>
          <cell r="D5088" t="str">
            <v>m</v>
          </cell>
          <cell r="E5088">
            <v>2.2000000000000002</v>
          </cell>
          <cell r="F5088">
            <v>0.92</v>
          </cell>
          <cell r="G5088">
            <v>3.12</v>
          </cell>
          <cell r="H5088" t="str">
            <v>PINI</v>
          </cell>
        </row>
        <row r="5089">
          <cell r="B5089" t="str">
            <v>30.128.000056.SER</v>
          </cell>
          <cell r="C5089" t="str">
            <v>Duto corrugado em PEAD para cabeamento elétrico ou telefônico Ø 63 mm</v>
          </cell>
          <cell r="D5089" t="str">
            <v>m</v>
          </cell>
          <cell r="E5089">
            <v>3.51</v>
          </cell>
          <cell r="F5089">
            <v>0.92</v>
          </cell>
          <cell r="G5089">
            <v>4.43</v>
          </cell>
          <cell r="H5089" t="str">
            <v>PINI</v>
          </cell>
        </row>
        <row r="5090">
          <cell r="B5090" t="str">
            <v>30.128.000059.SER</v>
          </cell>
          <cell r="C5090" t="str">
            <v>Duto corrugado em PEAD para cabeamento elétrico ou telefônico Ø 90 mm</v>
          </cell>
          <cell r="D5090" t="str">
            <v>m</v>
          </cell>
          <cell r="E5090">
            <v>7.26</v>
          </cell>
          <cell r="F5090">
            <v>1.31</v>
          </cell>
          <cell r="G5090">
            <v>8.58</v>
          </cell>
          <cell r="H5090" t="str">
            <v>PINI</v>
          </cell>
        </row>
        <row r="5091">
          <cell r="B5091" t="str">
            <v>30.128.000062.SER</v>
          </cell>
          <cell r="C5091" t="str">
            <v>Duto corrugado em PEAD para cabeamento elétrico ou telefônico Ø 125 mm</v>
          </cell>
          <cell r="D5091" t="str">
            <v>m</v>
          </cell>
          <cell r="E5091">
            <v>13.64</v>
          </cell>
          <cell r="F5091">
            <v>1.31</v>
          </cell>
          <cell r="G5091">
            <v>14.95</v>
          </cell>
          <cell r="H5091" t="str">
            <v>PINI</v>
          </cell>
        </row>
        <row r="5092">
          <cell r="B5092" t="str">
            <v>30.128.000065.SER</v>
          </cell>
          <cell r="C5092" t="str">
            <v>Duto corrugado em PEAD para cabeamento elétrico ou telefônico Ø 155 mm</v>
          </cell>
          <cell r="D5092" t="str">
            <v>m</v>
          </cell>
          <cell r="E5092">
            <v>21.99</v>
          </cell>
          <cell r="F5092">
            <v>1.97</v>
          </cell>
          <cell r="G5092">
            <v>23.96</v>
          </cell>
          <cell r="H5092" t="str">
            <v>PINI</v>
          </cell>
        </row>
        <row r="5093">
          <cell r="B5093" t="str">
            <v>30.128.000068.SER</v>
          </cell>
          <cell r="C5093" t="str">
            <v>Duto corrugado em PEAD para cabeamento elétrico ou telefônico Ø 190 mm</v>
          </cell>
          <cell r="D5093" t="str">
            <v>m</v>
          </cell>
          <cell r="E5093">
            <v>26.36</v>
          </cell>
          <cell r="F5093">
            <v>1.97</v>
          </cell>
          <cell r="G5093">
            <v>28.33</v>
          </cell>
          <cell r="H5093" t="str">
            <v>PINI</v>
          </cell>
        </row>
        <row r="5094">
          <cell r="B5094" t="str">
            <v>30.128.000100.SER</v>
          </cell>
          <cell r="C5094" t="str">
            <v>Luva em PEAD para cabeamento elétrico ou telefônico Ø 40 mm</v>
          </cell>
          <cell r="D5094" t="str">
            <v>un</v>
          </cell>
          <cell r="E5094">
            <v>10.17</v>
          </cell>
          <cell r="F5094">
            <v>3.29</v>
          </cell>
          <cell r="G5094">
            <v>13.46</v>
          </cell>
          <cell r="H5094" t="str">
            <v>PINI</v>
          </cell>
        </row>
        <row r="5095">
          <cell r="B5095" t="str">
            <v>30.128.000103.SER</v>
          </cell>
          <cell r="C5095" t="str">
            <v>Luva em PEAD para cabeamento elétrico ou telefônico Ø 50 mm</v>
          </cell>
          <cell r="D5095" t="str">
            <v>un</v>
          </cell>
          <cell r="E5095">
            <v>12.55</v>
          </cell>
          <cell r="F5095">
            <v>3.29</v>
          </cell>
          <cell r="G5095">
            <v>15.84</v>
          </cell>
          <cell r="H5095" t="str">
            <v>PINI</v>
          </cell>
        </row>
        <row r="5096">
          <cell r="B5096" t="str">
            <v>30.128.000106.SER</v>
          </cell>
          <cell r="C5096" t="str">
            <v>Luva em PEAD para cabeamento elétrico ou telefônico Ø 63 mm</v>
          </cell>
          <cell r="D5096" t="str">
            <v>un</v>
          </cell>
          <cell r="E5096">
            <v>15.99</v>
          </cell>
          <cell r="F5096">
            <v>3.29</v>
          </cell>
          <cell r="G5096">
            <v>19.27</v>
          </cell>
          <cell r="H5096" t="str">
            <v>PINI</v>
          </cell>
        </row>
        <row r="5097">
          <cell r="B5097" t="str">
            <v>30.128.000109.SER</v>
          </cell>
          <cell r="C5097" t="str">
            <v>Luva em PEAD para cabeamento elétrico ou telefônico Ø 90 mm</v>
          </cell>
          <cell r="D5097" t="str">
            <v>un</v>
          </cell>
          <cell r="E5097">
            <v>22.82</v>
          </cell>
          <cell r="F5097">
            <v>4.5999999999999996</v>
          </cell>
          <cell r="G5097">
            <v>27.42</v>
          </cell>
          <cell r="H5097" t="str">
            <v>PINI</v>
          </cell>
        </row>
        <row r="5098">
          <cell r="B5098" t="str">
            <v>30.128.000112.SER</v>
          </cell>
          <cell r="C5098" t="str">
            <v>Luva em PEAD para cabeamento elétrico ou telefônico Ø 125 mm</v>
          </cell>
          <cell r="D5098" t="str">
            <v>un</v>
          </cell>
          <cell r="E5098">
            <v>30.64</v>
          </cell>
          <cell r="F5098">
            <v>4.5999999999999996</v>
          </cell>
          <cell r="G5098">
            <v>35.24</v>
          </cell>
          <cell r="H5098" t="str">
            <v>PINI</v>
          </cell>
        </row>
        <row r="5099">
          <cell r="B5099" t="str">
            <v>30.128.000115.SER</v>
          </cell>
          <cell r="C5099" t="str">
            <v>Luva em PEAD para cabeamento elétrico ou telefônico Ø 155 mm</v>
          </cell>
          <cell r="D5099" t="str">
            <v>un</v>
          </cell>
          <cell r="E5099">
            <v>47.56</v>
          </cell>
          <cell r="F5099">
            <v>6.9</v>
          </cell>
          <cell r="G5099">
            <v>54.46</v>
          </cell>
          <cell r="H5099" t="str">
            <v>PINI</v>
          </cell>
        </row>
        <row r="5100">
          <cell r="B5100" t="str">
            <v>30.128.000118.SER</v>
          </cell>
          <cell r="C5100" t="str">
            <v>Luva em PEAD para cabeamento elétrico ou telefônico Ø 190 mm</v>
          </cell>
          <cell r="D5100" t="str">
            <v>un</v>
          </cell>
          <cell r="E5100">
            <v>57.16</v>
          </cell>
          <cell r="F5100">
            <v>6.9</v>
          </cell>
          <cell r="G5100">
            <v>64.06</v>
          </cell>
          <cell r="H5100" t="str">
            <v>PINI</v>
          </cell>
        </row>
        <row r="5101">
          <cell r="B5101" t="str">
            <v>30.128.000160.SER</v>
          </cell>
          <cell r="C5101" t="str">
            <v>Plug em PEAD com anel para cabeamento elétrico ou telefônico Ø 40 mm</v>
          </cell>
          <cell r="D5101" t="str">
            <v>un</v>
          </cell>
          <cell r="E5101">
            <v>1.97</v>
          </cell>
          <cell r="F5101">
            <v>3.29</v>
          </cell>
          <cell r="G5101">
            <v>5.26</v>
          </cell>
          <cell r="H5101" t="str">
            <v>PINI</v>
          </cell>
        </row>
        <row r="5102">
          <cell r="B5102" t="str">
            <v>30.128.000163.SER</v>
          </cell>
          <cell r="C5102" t="str">
            <v>Plug em PEAD com anel para cabeamento elétrico ou telefônico Ø 50 mm</v>
          </cell>
          <cell r="D5102" t="str">
            <v>un</v>
          </cell>
          <cell r="E5102">
            <v>2.5099999999999998</v>
          </cell>
          <cell r="F5102">
            <v>3.29</v>
          </cell>
          <cell r="G5102">
            <v>5.8</v>
          </cell>
          <cell r="H5102" t="str">
            <v>PINI</v>
          </cell>
        </row>
        <row r="5103">
          <cell r="B5103" t="str">
            <v>30.128.000166.SER</v>
          </cell>
          <cell r="C5103" t="str">
            <v>Plug em PEAD com anel para cabeamento elétrico ou telefônico Ø 63 mm</v>
          </cell>
          <cell r="D5103" t="str">
            <v>un</v>
          </cell>
          <cell r="E5103">
            <v>3.95</v>
          </cell>
          <cell r="F5103">
            <v>3.29</v>
          </cell>
          <cell r="G5103">
            <v>7.23</v>
          </cell>
          <cell r="H5103" t="str">
            <v>PINI</v>
          </cell>
        </row>
        <row r="5104">
          <cell r="B5104" t="str">
            <v>30.128.000169.SER</v>
          </cell>
          <cell r="C5104" t="str">
            <v>Plug em PEAD com anel para cabeamento elétrico ou telefônico Ø 90 mm</v>
          </cell>
          <cell r="D5104" t="str">
            <v>un</v>
          </cell>
          <cell r="E5104">
            <v>8.0299999999999994</v>
          </cell>
          <cell r="F5104">
            <v>4.5999999999999996</v>
          </cell>
          <cell r="G5104">
            <v>12.63</v>
          </cell>
          <cell r="H5104" t="str">
            <v>PINI</v>
          </cell>
        </row>
        <row r="5105">
          <cell r="B5105" t="str">
            <v>30.128.000172.SER</v>
          </cell>
          <cell r="C5105" t="str">
            <v>Plug em PEAD com anel para cabeamento elétrico ou telefônico Ø 125 mm</v>
          </cell>
          <cell r="D5105" t="str">
            <v>un</v>
          </cell>
          <cell r="E5105">
            <v>14.79</v>
          </cell>
          <cell r="F5105">
            <v>4.5999999999999996</v>
          </cell>
          <cell r="G5105">
            <v>19.39</v>
          </cell>
          <cell r="H5105" t="str">
            <v>PINI</v>
          </cell>
        </row>
        <row r="5106">
          <cell r="B5106" t="str">
            <v>30.128.000175.SER</v>
          </cell>
          <cell r="C5106" t="str">
            <v>Plug em PEAD com anel para cabeamento elétrico ou telefônico Ø 155 mm</v>
          </cell>
          <cell r="D5106" t="str">
            <v>un</v>
          </cell>
          <cell r="E5106">
            <v>23.64</v>
          </cell>
          <cell r="F5106">
            <v>6.9</v>
          </cell>
          <cell r="G5106">
            <v>30.54</v>
          </cell>
          <cell r="H5106" t="str">
            <v>PINI</v>
          </cell>
        </row>
        <row r="5107">
          <cell r="B5107" t="str">
            <v>30.128.000178.SER</v>
          </cell>
          <cell r="C5107" t="str">
            <v>Plug em PEAD com anel para cabeamento elétrico ou telefônico Ø 190 mm</v>
          </cell>
          <cell r="D5107" t="str">
            <v>un</v>
          </cell>
          <cell r="E5107">
            <v>28.36</v>
          </cell>
          <cell r="F5107">
            <v>6.9</v>
          </cell>
          <cell r="G5107">
            <v>35.26</v>
          </cell>
          <cell r="H5107" t="str">
            <v>PINI</v>
          </cell>
        </row>
        <row r="5108">
          <cell r="B5108" t="str">
            <v>30.128.000190.SER</v>
          </cell>
          <cell r="C5108" t="str">
            <v>Tubo em PEAD para telecomunicação Ø 32 mm</v>
          </cell>
          <cell r="D5108" t="str">
            <v>m</v>
          </cell>
          <cell r="E5108">
            <v>1.74</v>
          </cell>
          <cell r="F5108">
            <v>0.92</v>
          </cell>
          <cell r="G5108">
            <v>2.66</v>
          </cell>
          <cell r="H5108" t="str">
            <v>PINI</v>
          </cell>
        </row>
        <row r="5109">
          <cell r="B5109" t="str">
            <v>30.128.000193.SER</v>
          </cell>
          <cell r="C5109" t="str">
            <v>Tubo em PEAD para telecomunicação Ø 40 mm</v>
          </cell>
          <cell r="D5109" t="str">
            <v>m</v>
          </cell>
          <cell r="E5109">
            <v>2.16</v>
          </cell>
          <cell r="F5109">
            <v>0.92</v>
          </cell>
          <cell r="G5109">
            <v>3.08</v>
          </cell>
          <cell r="H5109" t="str">
            <v>PINI</v>
          </cell>
        </row>
        <row r="5110">
          <cell r="B5110" t="str">
            <v>30.128.000196.SER</v>
          </cell>
          <cell r="C5110" t="str">
            <v>Luva em PEAD para telecomunicação Ø 32 mm</v>
          </cell>
          <cell r="D5110" t="str">
            <v>m</v>
          </cell>
          <cell r="E5110">
            <v>9.91</v>
          </cell>
          <cell r="F5110">
            <v>3.29</v>
          </cell>
          <cell r="G5110">
            <v>13.2</v>
          </cell>
          <cell r="H5110" t="str">
            <v>PINI</v>
          </cell>
        </row>
        <row r="5111">
          <cell r="B5111" t="str">
            <v>30.128.000199.SER</v>
          </cell>
          <cell r="C5111" t="str">
            <v>Luva em PEAD para telecomunicação Ø 40 mm</v>
          </cell>
          <cell r="D5111" t="str">
            <v>m</v>
          </cell>
          <cell r="E5111">
            <v>11.17</v>
          </cell>
          <cell r="F5111">
            <v>3.29</v>
          </cell>
          <cell r="G5111">
            <v>14.46</v>
          </cell>
          <cell r="H5111" t="str">
            <v>PINI</v>
          </cell>
        </row>
        <row r="5112">
          <cell r="B5112">
            <v>0</v>
          </cell>
          <cell r="C5112">
            <v>0</v>
          </cell>
          <cell r="D5112">
            <v>0</v>
          </cell>
          <cell r="E5112">
            <v>0</v>
          </cell>
          <cell r="F5112">
            <v>0</v>
          </cell>
          <cell r="G5112">
            <v>0</v>
          </cell>
          <cell r="H5112" t="str">
            <v>PINI</v>
          </cell>
        </row>
        <row r="5113">
          <cell r="B5113" t="str">
            <v>30.129</v>
          </cell>
          <cell r="C5113" t="str">
            <v>Redes externas - Iluminação</v>
          </cell>
          <cell r="D5113">
            <v>0</v>
          </cell>
          <cell r="E5113">
            <v>0</v>
          </cell>
          <cell r="F5113">
            <v>0</v>
          </cell>
          <cell r="G5113">
            <v>0</v>
          </cell>
          <cell r="H5113" t="str">
            <v>PINI</v>
          </cell>
        </row>
        <row r="5114">
          <cell r="B5114" t="str">
            <v>30.129.000050.SER</v>
          </cell>
          <cell r="C5114" t="str">
            <v>Luminária refletora para iluminação pública com lâmpada vapor de mercúrio, 2 refletores de 250W para instalação em poste.</v>
          </cell>
          <cell r="D5114" t="str">
            <v>un</v>
          </cell>
          <cell r="E5114">
            <v>1053.58</v>
          </cell>
          <cell r="F5114">
            <v>131.41999999999999</v>
          </cell>
          <cell r="G5114">
            <v>1185</v>
          </cell>
          <cell r="H5114" t="str">
            <v>PINI</v>
          </cell>
        </row>
        <row r="5115">
          <cell r="B5115" t="str">
            <v>30.129.000055.SER</v>
          </cell>
          <cell r="C5115" t="str">
            <v>Luminária refletora para iluminação pública com lâmpada vapor de mercúrio, 3 refletores de 400W para instalação em poste.</v>
          </cell>
          <cell r="D5115" t="str">
            <v>un</v>
          </cell>
          <cell r="E5115">
            <v>1613.63</v>
          </cell>
          <cell r="F5115">
            <v>197.13</v>
          </cell>
          <cell r="G5115">
            <v>1810.76</v>
          </cell>
          <cell r="H5115" t="str">
            <v>PINI</v>
          </cell>
        </row>
        <row r="5116">
          <cell r="B5116" t="str">
            <v>30.129.000060.SER</v>
          </cell>
          <cell r="C5116" t="str">
            <v>Luminária refletora para iluminação pública com lâmpada vapor de mercúrio, 6 refletores de 400W para instalação em poste.</v>
          </cell>
          <cell r="D5116" t="str">
            <v>un</v>
          </cell>
          <cell r="E5116">
            <v>3503.48</v>
          </cell>
          <cell r="F5116">
            <v>394.25</v>
          </cell>
          <cell r="G5116">
            <v>3897.73</v>
          </cell>
          <cell r="H5116" t="str">
            <v>PINI</v>
          </cell>
        </row>
        <row r="5117">
          <cell r="B5117">
            <v>0</v>
          </cell>
          <cell r="C5117">
            <v>0</v>
          </cell>
          <cell r="D5117">
            <v>0</v>
          </cell>
          <cell r="E5117">
            <v>0</v>
          </cell>
          <cell r="F5117">
            <v>0</v>
          </cell>
          <cell r="G5117">
            <v>0</v>
          </cell>
          <cell r="H5117" t="str">
            <v>PINI</v>
          </cell>
        </row>
        <row r="5118">
          <cell r="B5118" t="str">
            <v>30.130</v>
          </cell>
          <cell r="C5118" t="str">
            <v>Redes externas, energia - Serviços de implantação (escavação, lastro e reaterro)</v>
          </cell>
          <cell r="D5118">
            <v>0</v>
          </cell>
          <cell r="E5118">
            <v>0</v>
          </cell>
          <cell r="F5118">
            <v>0</v>
          </cell>
          <cell r="G5118">
            <v>0</v>
          </cell>
          <cell r="H5118" t="str">
            <v>PINI</v>
          </cell>
        </row>
        <row r="5119">
          <cell r="B5119" t="str">
            <v>30.130.000065.SER</v>
          </cell>
          <cell r="C5119" t="str">
            <v>Rede subterrânea de energia elétrica ou telecomunicação Ø 32 mm, profundidade da vala 1,5 m - exceto tubulação</v>
          </cell>
          <cell r="D5119" t="str">
            <v>m</v>
          </cell>
          <cell r="E5119">
            <v>30.44</v>
          </cell>
          <cell r="F5119">
            <v>11.84</v>
          </cell>
          <cell r="G5119">
            <v>42.28</v>
          </cell>
          <cell r="H5119" t="str">
            <v>PINI</v>
          </cell>
        </row>
        <row r="5120">
          <cell r="B5120" t="str">
            <v>30.130.000070.SER</v>
          </cell>
          <cell r="C5120" t="str">
            <v>Rede subterrânea de energia elétrica ou telecomunicação Ø 40 mm, profundidade da vala 1,5 m - exceto tubulação</v>
          </cell>
          <cell r="D5120" t="str">
            <v>m</v>
          </cell>
          <cell r="E5120">
            <v>30.44</v>
          </cell>
          <cell r="F5120">
            <v>11.84</v>
          </cell>
          <cell r="G5120">
            <v>42.28</v>
          </cell>
          <cell r="H5120" t="str">
            <v>PINI</v>
          </cell>
        </row>
        <row r="5121">
          <cell r="B5121" t="str">
            <v>30.130.000075.SER</v>
          </cell>
          <cell r="C5121" t="str">
            <v>Rede subterrânea de energia elétrica ou telecomunicação Ø 50 mm, profundidade da vala 1,5 m - exceto tubulação</v>
          </cell>
          <cell r="D5121" t="str">
            <v>m</v>
          </cell>
          <cell r="E5121">
            <v>30.44</v>
          </cell>
          <cell r="F5121">
            <v>11.83</v>
          </cell>
          <cell r="G5121">
            <v>42.27</v>
          </cell>
          <cell r="H5121" t="str">
            <v>PINI</v>
          </cell>
        </row>
        <row r="5122">
          <cell r="B5122" t="str">
            <v>30.130.000080.SER</v>
          </cell>
          <cell r="C5122" t="str">
            <v>Rede subterrânea de energia elétrica ou telecomunicação Ø 63 mm, profundidade da vala 1,5 m - exceto tubulação</v>
          </cell>
          <cell r="D5122" t="str">
            <v>m</v>
          </cell>
          <cell r="E5122">
            <v>30.43</v>
          </cell>
          <cell r="F5122">
            <v>11.82</v>
          </cell>
          <cell r="G5122">
            <v>42.26</v>
          </cell>
          <cell r="H5122" t="str">
            <v>PINI</v>
          </cell>
        </row>
        <row r="5123">
          <cell r="B5123" t="str">
            <v>30.130.000085.SER</v>
          </cell>
          <cell r="C5123" t="str">
            <v>Rede subterrânea de energia elétrica ou telecomunicação Ø 90 mm, profundidade da vala 1,5 m - exceto tubulação</v>
          </cell>
          <cell r="D5123" t="str">
            <v>m</v>
          </cell>
          <cell r="E5123">
            <v>30.43</v>
          </cell>
          <cell r="F5123">
            <v>11.8</v>
          </cell>
          <cell r="G5123">
            <v>42.22</v>
          </cell>
          <cell r="H5123" t="str">
            <v>PINI</v>
          </cell>
        </row>
        <row r="5124">
          <cell r="B5124" t="str">
            <v>30.130.000090.SER</v>
          </cell>
          <cell r="C5124" t="str">
            <v>Rede subterrânea de energia elétrica ou telecomunicação Ø 125 mm, profundidade da vala 1,5 m - exceto tubulação</v>
          </cell>
          <cell r="D5124" t="str">
            <v>m</v>
          </cell>
          <cell r="E5124">
            <v>32.950000000000003</v>
          </cell>
          <cell r="F5124">
            <v>12.73</v>
          </cell>
          <cell r="G5124">
            <v>45.69</v>
          </cell>
          <cell r="H5124" t="str">
            <v>PINI</v>
          </cell>
        </row>
        <row r="5125">
          <cell r="B5125" t="str">
            <v>30.130.000095.SER</v>
          </cell>
          <cell r="C5125" t="str">
            <v>Rede subterrânea de energia elétrica ou telecomunicação Ø 155 mm, profundidade da vala 1,5 m - exceto tubulação</v>
          </cell>
          <cell r="D5125" t="str">
            <v>m</v>
          </cell>
          <cell r="E5125">
            <v>35.47</v>
          </cell>
          <cell r="F5125">
            <v>13.66</v>
          </cell>
          <cell r="G5125">
            <v>49.14</v>
          </cell>
          <cell r="H5125" t="str">
            <v>PINI</v>
          </cell>
        </row>
        <row r="5126">
          <cell r="B5126" t="str">
            <v>30.130.000100.SER</v>
          </cell>
          <cell r="C5126" t="str">
            <v>Rede subterrânea de energia elétrica ou telecomunicação Ø 190 mm, profundidade da vala 1,5 m - exceto tubulação</v>
          </cell>
          <cell r="D5126" t="str">
            <v>m</v>
          </cell>
          <cell r="E5126">
            <v>35.450000000000003</v>
          </cell>
          <cell r="F5126">
            <v>13.59</v>
          </cell>
          <cell r="G5126">
            <v>49.04</v>
          </cell>
          <cell r="H5126" t="str">
            <v>PINI</v>
          </cell>
        </row>
        <row r="5127">
          <cell r="B5127">
            <v>0</v>
          </cell>
          <cell r="C5127">
            <v>0</v>
          </cell>
          <cell r="D5127">
            <v>0</v>
          </cell>
          <cell r="E5127">
            <v>0</v>
          </cell>
          <cell r="F5127">
            <v>0</v>
          </cell>
          <cell r="G5127">
            <v>0</v>
          </cell>
          <cell r="H5127" t="str">
            <v>PINI</v>
          </cell>
        </row>
        <row r="5128">
          <cell r="B5128" t="str">
            <v>30.135</v>
          </cell>
          <cell r="C5128" t="str">
            <v>Pavimentação - Preparo e camadas intermediárias</v>
          </cell>
          <cell r="D5128">
            <v>0</v>
          </cell>
          <cell r="E5128">
            <v>0</v>
          </cell>
          <cell r="F5128">
            <v>0</v>
          </cell>
          <cell r="G5128">
            <v>0</v>
          </cell>
          <cell r="H5128" t="str">
            <v>PINI</v>
          </cell>
        </row>
        <row r="5129">
          <cell r="B5129" t="str">
            <v>30.135.000043.SER</v>
          </cell>
          <cell r="C5129" t="str">
            <v>Abertura e preparo de caixa de até 40 cm</v>
          </cell>
          <cell r="D5129" t="str">
            <v>m²</v>
          </cell>
          <cell r="E5129">
            <v>20</v>
          </cell>
          <cell r="F5129">
            <v>1.02</v>
          </cell>
          <cell r="G5129">
            <v>21.02</v>
          </cell>
          <cell r="H5129" t="str">
            <v>PINI</v>
          </cell>
        </row>
        <row r="5130">
          <cell r="B5130" t="str">
            <v>30.135.000047.SER</v>
          </cell>
          <cell r="C5130" t="str">
            <v>Regularização e compactação do subleito</v>
          </cell>
          <cell r="D5130" t="str">
            <v>m²</v>
          </cell>
          <cell r="E5130">
            <v>1.99</v>
          </cell>
          <cell r="F5130">
            <v>0.24</v>
          </cell>
          <cell r="G5130">
            <v>2.2200000000000002</v>
          </cell>
          <cell r="H5130" t="str">
            <v>PINI</v>
          </cell>
        </row>
        <row r="5131">
          <cell r="B5131" t="str">
            <v>30.135.000051.SER</v>
          </cell>
          <cell r="C5131" t="str">
            <v>Sub base ou base de solo, estabilizado granulometricamente sem fornecimento de solo</v>
          </cell>
          <cell r="D5131" t="str">
            <v>m³</v>
          </cell>
          <cell r="E5131">
            <v>13.86</v>
          </cell>
          <cell r="F5131">
            <v>1.39</v>
          </cell>
          <cell r="G5131">
            <v>15.26</v>
          </cell>
          <cell r="H5131" t="str">
            <v>PINI</v>
          </cell>
        </row>
        <row r="5132">
          <cell r="B5132" t="str">
            <v>30.135.000055.SER</v>
          </cell>
          <cell r="C5132" t="str">
            <v>Sub base ou base de brita graduada</v>
          </cell>
          <cell r="D5132" t="str">
            <v>m³</v>
          </cell>
          <cell r="E5132">
            <v>389.96</v>
          </cell>
          <cell r="F5132">
            <v>1.42</v>
          </cell>
          <cell r="G5132">
            <v>391.38</v>
          </cell>
          <cell r="H5132" t="str">
            <v>PINI</v>
          </cell>
        </row>
        <row r="5133">
          <cell r="B5133" t="str">
            <v>30.135.000059.SER</v>
          </cell>
          <cell r="C5133" t="str">
            <v>Sub-base ou base de solo-cimento, com 5% de cimento, com mistura em usina</v>
          </cell>
          <cell r="D5133" t="str">
            <v>m³</v>
          </cell>
          <cell r="E5133">
            <v>86.64</v>
          </cell>
          <cell r="F5133">
            <v>3.73</v>
          </cell>
          <cell r="G5133">
            <v>90.38</v>
          </cell>
          <cell r="H5133" t="str">
            <v>PINI</v>
          </cell>
        </row>
        <row r="5134">
          <cell r="B5134" t="str">
            <v>30.135.000063.SER</v>
          </cell>
          <cell r="C5134" t="str">
            <v>Sub-base ou base de solo-cimento, com 5% de cimento, com mistura na pista</v>
          </cell>
          <cell r="D5134" t="str">
            <v>m³</v>
          </cell>
          <cell r="E5134">
            <v>70.03</v>
          </cell>
          <cell r="F5134">
            <v>1.58</v>
          </cell>
          <cell r="G5134">
            <v>71.599999999999994</v>
          </cell>
          <cell r="H5134" t="str">
            <v>PINI</v>
          </cell>
        </row>
        <row r="5135">
          <cell r="B5135" t="str">
            <v>30.135.000067.SER</v>
          </cell>
          <cell r="C5135" t="str">
            <v>Sub-base ou base de solo-brita, com 25% de brita, com mistura em usina</v>
          </cell>
          <cell r="D5135" t="str">
            <v>m³</v>
          </cell>
          <cell r="E5135">
            <v>157.88</v>
          </cell>
          <cell r="F5135">
            <v>3.66</v>
          </cell>
          <cell r="G5135">
            <v>161.54</v>
          </cell>
          <cell r="H5135" t="str">
            <v>PINI</v>
          </cell>
        </row>
        <row r="5136">
          <cell r="B5136" t="str">
            <v>30.135.000071.SER</v>
          </cell>
          <cell r="C5136" t="str">
            <v>Sub-base ou base de solo-brita, com 30% de brita, com mistura em usina</v>
          </cell>
          <cell r="D5136" t="str">
            <v>m³</v>
          </cell>
          <cell r="E5136">
            <v>182.83</v>
          </cell>
          <cell r="F5136">
            <v>3.66</v>
          </cell>
          <cell r="G5136">
            <v>186.49</v>
          </cell>
          <cell r="H5136" t="str">
            <v>PINI</v>
          </cell>
        </row>
        <row r="5137">
          <cell r="B5137" t="str">
            <v>30.135.000075.SER</v>
          </cell>
          <cell r="C5137" t="str">
            <v>Sub-base ou base de solo-brita, com 25% de brita, com mistura na pista</v>
          </cell>
          <cell r="D5137" t="str">
            <v>m³</v>
          </cell>
          <cell r="E5137">
            <v>140.63</v>
          </cell>
          <cell r="F5137">
            <v>1.58</v>
          </cell>
          <cell r="G5137">
            <v>142.21</v>
          </cell>
          <cell r="H5137" t="str">
            <v>PINI</v>
          </cell>
        </row>
        <row r="5138">
          <cell r="B5138" t="str">
            <v>30.135.000079.SER</v>
          </cell>
          <cell r="C5138" t="str">
            <v>Sub-base ou base de solo-brita, com 30% de brita, com mistura na pista</v>
          </cell>
          <cell r="D5138" t="str">
            <v>m³</v>
          </cell>
          <cell r="E5138">
            <v>165.59</v>
          </cell>
          <cell r="F5138">
            <v>1.58</v>
          </cell>
          <cell r="G5138">
            <v>167.16</v>
          </cell>
          <cell r="H5138" t="str">
            <v>PINI</v>
          </cell>
        </row>
        <row r="5139">
          <cell r="B5139" t="str">
            <v>30.135.000083.SER</v>
          </cell>
          <cell r="C5139" t="str">
            <v>Rachão - camada de reforço</v>
          </cell>
          <cell r="D5139" t="str">
            <v>m³</v>
          </cell>
          <cell r="E5139">
            <v>358.11</v>
          </cell>
          <cell r="F5139">
            <v>0.33</v>
          </cell>
          <cell r="G5139">
            <v>358.44</v>
          </cell>
          <cell r="H5139" t="str">
            <v>PINI</v>
          </cell>
        </row>
        <row r="5140">
          <cell r="B5140" t="str">
            <v>30.135.000087.SER</v>
          </cell>
          <cell r="C5140" t="str">
            <v>Base de macadame hidráulico</v>
          </cell>
          <cell r="D5140" t="str">
            <v>m³</v>
          </cell>
          <cell r="E5140">
            <v>417.9</v>
          </cell>
          <cell r="F5140">
            <v>1.51</v>
          </cell>
          <cell r="G5140">
            <v>419.41</v>
          </cell>
          <cell r="H5140" t="str">
            <v>PINI</v>
          </cell>
        </row>
        <row r="5141">
          <cell r="B5141" t="str">
            <v>30.135.000091.SER</v>
          </cell>
          <cell r="C5141" t="str">
            <v>Base de macadame betuminoso</v>
          </cell>
          <cell r="D5141" t="str">
            <v>m³</v>
          </cell>
          <cell r="E5141">
            <v>1188.33</v>
          </cell>
          <cell r="F5141">
            <v>10.34</v>
          </cell>
          <cell r="G5141">
            <v>1198.67</v>
          </cell>
          <cell r="H5141" t="str">
            <v>PINI</v>
          </cell>
        </row>
        <row r="5142">
          <cell r="B5142" t="str">
            <v>30.135.000094.SER</v>
          </cell>
          <cell r="C5142" t="str">
            <v>Fresagem de concreto asfáltico descontínua c/ espessura de 5 cm</v>
          </cell>
          <cell r="D5142" t="str">
            <v>m²</v>
          </cell>
          <cell r="E5142">
            <v>10.42</v>
          </cell>
          <cell r="F5142">
            <v>2.1</v>
          </cell>
          <cell r="G5142">
            <v>12.52</v>
          </cell>
          <cell r="H5142" t="str">
            <v>PINI</v>
          </cell>
        </row>
        <row r="5143">
          <cell r="B5143" t="str">
            <v>30.135.000111.SER</v>
          </cell>
          <cell r="C5143" t="str">
            <v>Geotêxtil não tecido para estabilização de solos de baixa capacidade de suporte cbr menor 3%</v>
          </cell>
          <cell r="D5143" t="str">
            <v>m²</v>
          </cell>
          <cell r="E5143">
            <v>9.99</v>
          </cell>
          <cell r="F5143">
            <v>0.4</v>
          </cell>
          <cell r="G5143">
            <v>10.39</v>
          </cell>
          <cell r="H5143" t="str">
            <v>PINI</v>
          </cell>
        </row>
        <row r="5144">
          <cell r="B5144" t="str">
            <v>30.135.000115.SER</v>
          </cell>
          <cell r="C5144" t="str">
            <v>Geotêxtil em pavimentação asfáltica como camada inibidora de propagação de trincas</v>
          </cell>
          <cell r="D5144" t="str">
            <v>m²</v>
          </cell>
          <cell r="E5144">
            <v>16.670000000000002</v>
          </cell>
          <cell r="F5144">
            <v>0.56999999999999995</v>
          </cell>
          <cell r="G5144">
            <v>17.239999999999998</v>
          </cell>
          <cell r="H5144" t="str">
            <v>PINI</v>
          </cell>
        </row>
        <row r="5145">
          <cell r="B5145" t="str">
            <v>30.135.000218.SER</v>
          </cell>
          <cell r="C5145" t="str">
            <v>Usinagem de solo cimento, c/ 5% de cimento</v>
          </cell>
          <cell r="D5145" t="str">
            <v>m³</v>
          </cell>
          <cell r="E5145">
            <v>62.16</v>
          </cell>
          <cell r="F5145">
            <v>1.24</v>
          </cell>
          <cell r="G5145">
            <v>63.4</v>
          </cell>
          <cell r="H5145" t="str">
            <v>PINI</v>
          </cell>
        </row>
        <row r="5146">
          <cell r="B5146" t="str">
            <v>30.135.000245.SER</v>
          </cell>
          <cell r="C5146" t="str">
            <v>Usinagem de solo brita c/ 25% brita</v>
          </cell>
          <cell r="D5146" t="str">
            <v>m³</v>
          </cell>
          <cell r="E5146">
            <v>132.59</v>
          </cell>
          <cell r="F5146">
            <v>1.24</v>
          </cell>
          <cell r="G5146">
            <v>133.83000000000001</v>
          </cell>
          <cell r="H5146" t="str">
            <v>PINI</v>
          </cell>
        </row>
        <row r="5147">
          <cell r="B5147" t="str">
            <v>30.135.000246.SER</v>
          </cell>
          <cell r="C5147" t="str">
            <v>Usinagem de solo brita c/ 30% brita</v>
          </cell>
          <cell r="D5147" t="str">
            <v>m³</v>
          </cell>
          <cell r="E5147">
            <v>157.54</v>
          </cell>
          <cell r="F5147">
            <v>1.24</v>
          </cell>
          <cell r="G5147">
            <v>158.78</v>
          </cell>
          <cell r="H5147" t="str">
            <v>PINI</v>
          </cell>
        </row>
        <row r="5148">
          <cell r="B5148">
            <v>0</v>
          </cell>
          <cell r="C5148">
            <v>0</v>
          </cell>
          <cell r="D5148">
            <v>0</v>
          </cell>
          <cell r="E5148">
            <v>0</v>
          </cell>
          <cell r="F5148">
            <v>0</v>
          </cell>
          <cell r="G5148">
            <v>0</v>
          </cell>
          <cell r="H5148" t="str">
            <v>PINI</v>
          </cell>
        </row>
        <row r="5149">
          <cell r="B5149" t="str">
            <v>30.136</v>
          </cell>
          <cell r="C5149" t="str">
            <v>Pavimentos asfálticos</v>
          </cell>
          <cell r="D5149">
            <v>0</v>
          </cell>
          <cell r="E5149">
            <v>0</v>
          </cell>
          <cell r="F5149">
            <v>0</v>
          </cell>
          <cell r="G5149">
            <v>0</v>
          </cell>
          <cell r="H5149" t="str">
            <v>PINI</v>
          </cell>
        </row>
        <row r="5150">
          <cell r="B5150" t="str">
            <v>30.136.000113.SER</v>
          </cell>
          <cell r="C5150" t="str">
            <v>Pintura asfáltica - pintura de ligação</v>
          </cell>
          <cell r="D5150" t="str">
            <v>m²</v>
          </cell>
          <cell r="E5150">
            <v>2.48</v>
          </cell>
          <cell r="F5150">
            <v>7.0000000000000007E-2</v>
          </cell>
          <cell r="G5150">
            <v>2.54</v>
          </cell>
          <cell r="H5150" t="str">
            <v>PINI</v>
          </cell>
        </row>
        <row r="5151">
          <cell r="B5151" t="str">
            <v>30.136.000115.SER</v>
          </cell>
          <cell r="C5151" t="str">
            <v>Pintura asfáltica - imprimação</v>
          </cell>
          <cell r="D5151" t="str">
            <v>m²</v>
          </cell>
          <cell r="E5151">
            <v>9.64</v>
          </cell>
          <cell r="F5151">
            <v>0.09</v>
          </cell>
          <cell r="G5151">
            <v>9.73</v>
          </cell>
          <cell r="H5151" t="str">
            <v>PINI</v>
          </cell>
        </row>
        <row r="5152">
          <cell r="B5152" t="str">
            <v>30.136.000218.SER</v>
          </cell>
          <cell r="C5152" t="str">
            <v>Tratamento superficial simples c/ emulsão</v>
          </cell>
          <cell r="D5152" t="str">
            <v>m²</v>
          </cell>
          <cell r="E5152">
            <v>10.84</v>
          </cell>
          <cell r="F5152">
            <v>0.33</v>
          </cell>
          <cell r="G5152">
            <v>11.17</v>
          </cell>
          <cell r="H5152" t="str">
            <v>PINI</v>
          </cell>
        </row>
        <row r="5153">
          <cell r="B5153" t="str">
            <v>30.136.000221.SER</v>
          </cell>
          <cell r="C5153" t="str">
            <v>Tratamento superficial duplo c/ emulsão</v>
          </cell>
          <cell r="D5153" t="str">
            <v>m²</v>
          </cell>
          <cell r="E5153">
            <v>28.11</v>
          </cell>
          <cell r="F5153">
            <v>1.07</v>
          </cell>
          <cell r="G5153">
            <v>29.18</v>
          </cell>
          <cell r="H5153" t="str">
            <v>PINI</v>
          </cell>
        </row>
        <row r="5154">
          <cell r="B5154" t="str">
            <v>30.136.000227.SER</v>
          </cell>
          <cell r="C5154" t="str">
            <v>Tratamento superficial triplo c/ emulsão</v>
          </cell>
          <cell r="D5154" t="str">
            <v>m²</v>
          </cell>
          <cell r="E5154">
            <v>34.979999999999997</v>
          </cell>
          <cell r="F5154">
            <v>1.54</v>
          </cell>
          <cell r="G5154">
            <v>36.53</v>
          </cell>
          <cell r="H5154" t="str">
            <v>PINI</v>
          </cell>
        </row>
        <row r="5155">
          <cell r="B5155" t="str">
            <v>30.136.000315.SER</v>
          </cell>
          <cell r="C5155" t="str">
            <v>Concreto betuminoso usinado a quente - CBUQ - binder</v>
          </cell>
          <cell r="D5155" t="str">
            <v>m³</v>
          </cell>
          <cell r="E5155">
            <v>1596.67</v>
          </cell>
          <cell r="F5155">
            <v>10.54</v>
          </cell>
          <cell r="G5155">
            <v>1607.21</v>
          </cell>
          <cell r="H5155" t="str">
            <v>PINI</v>
          </cell>
        </row>
        <row r="5156">
          <cell r="B5156" t="str">
            <v>30.136.000319.SER</v>
          </cell>
          <cell r="C5156" t="str">
            <v>Concreto betuminoso usinado a quente - CBUQ - capa de rolamento</v>
          </cell>
          <cell r="D5156" t="str">
            <v>m³</v>
          </cell>
          <cell r="E5156">
            <v>1710.65</v>
          </cell>
          <cell r="F5156">
            <v>10.54</v>
          </cell>
          <cell r="G5156">
            <v>1721.19</v>
          </cell>
          <cell r="H5156" t="str">
            <v>PINI</v>
          </cell>
        </row>
        <row r="5157">
          <cell r="B5157" t="str">
            <v>30.136.000351.SER</v>
          </cell>
          <cell r="C5157" t="str">
            <v>Asfalto pré misturado a frio</v>
          </cell>
          <cell r="D5157" t="str">
            <v>m³</v>
          </cell>
          <cell r="E5157">
            <v>1181.94</v>
          </cell>
          <cell r="F5157">
            <v>13.47</v>
          </cell>
          <cell r="G5157">
            <v>1195.4100000000001</v>
          </cell>
          <cell r="H5157" t="str">
            <v>PINI</v>
          </cell>
        </row>
        <row r="5158">
          <cell r="B5158" t="str">
            <v>30.136.000367.SER</v>
          </cell>
          <cell r="C5158" t="str">
            <v>Lama asfáltica fina</v>
          </cell>
          <cell r="D5158" t="str">
            <v>m²</v>
          </cell>
          <cell r="E5158">
            <v>5.31</v>
          </cell>
          <cell r="F5158">
            <v>0.44</v>
          </cell>
          <cell r="G5158">
            <v>5.75</v>
          </cell>
          <cell r="H5158" t="str">
            <v>PINI</v>
          </cell>
        </row>
        <row r="5159">
          <cell r="B5159" t="str">
            <v>30.136.000369.SER</v>
          </cell>
          <cell r="C5159" t="str">
            <v>Lama asfáltica grossa</v>
          </cell>
          <cell r="D5159" t="str">
            <v>m²</v>
          </cell>
          <cell r="E5159">
            <v>10.32</v>
          </cell>
          <cell r="F5159">
            <v>0.89</v>
          </cell>
          <cell r="G5159">
            <v>11.21</v>
          </cell>
          <cell r="H5159" t="str">
            <v>PINI</v>
          </cell>
        </row>
        <row r="5160">
          <cell r="B5160" t="str">
            <v>30.136.000411.SER</v>
          </cell>
          <cell r="C5160" t="str">
            <v>Usinagem de concreto betuminoso usinado a quente - CBUQ - binder</v>
          </cell>
          <cell r="D5160" t="str">
            <v>t</v>
          </cell>
          <cell r="E5160">
            <v>684.71</v>
          </cell>
          <cell r="F5160">
            <v>3.08</v>
          </cell>
          <cell r="G5160">
            <v>687.79</v>
          </cell>
          <cell r="H5160" t="str">
            <v>PINI</v>
          </cell>
        </row>
        <row r="5161">
          <cell r="B5161" t="str">
            <v>30.136.000423.SER</v>
          </cell>
          <cell r="C5161" t="str">
            <v>Usinagem de concreto betuminoso usinado a quente - CBUQ - capa de rolamento</v>
          </cell>
          <cell r="D5161" t="str">
            <v>t</v>
          </cell>
          <cell r="E5161">
            <v>734.93</v>
          </cell>
          <cell r="F5161">
            <v>3.08</v>
          </cell>
          <cell r="G5161">
            <v>738.01</v>
          </cell>
          <cell r="H5161" t="str">
            <v>PINI</v>
          </cell>
        </row>
        <row r="5162">
          <cell r="B5162" t="str">
            <v>30.136.000444.SER</v>
          </cell>
          <cell r="C5162" t="str">
            <v>Usinagem de pré misturado a frio, c/ RR-2C</v>
          </cell>
          <cell r="D5162" t="str">
            <v>m³</v>
          </cell>
          <cell r="E5162">
            <v>1160.96</v>
          </cell>
          <cell r="F5162">
            <v>6.49</v>
          </cell>
          <cell r="G5162">
            <v>1167.44</v>
          </cell>
          <cell r="H5162" t="str">
            <v>PINI</v>
          </cell>
        </row>
        <row r="5163">
          <cell r="B5163">
            <v>0</v>
          </cell>
          <cell r="C5163">
            <v>0</v>
          </cell>
          <cell r="D5163">
            <v>0</v>
          </cell>
          <cell r="E5163">
            <v>0</v>
          </cell>
          <cell r="F5163">
            <v>0</v>
          </cell>
          <cell r="G5163">
            <v>0</v>
          </cell>
          <cell r="H5163" t="str">
            <v>PINI</v>
          </cell>
        </row>
        <row r="5164">
          <cell r="B5164" t="str">
            <v>30.137</v>
          </cell>
          <cell r="C5164" t="str">
            <v>Pavimentos de blocos</v>
          </cell>
          <cell r="D5164">
            <v>0</v>
          </cell>
          <cell r="E5164">
            <v>0</v>
          </cell>
          <cell r="F5164">
            <v>0</v>
          </cell>
          <cell r="G5164">
            <v>0</v>
          </cell>
          <cell r="H5164" t="str">
            <v>PINI</v>
          </cell>
        </row>
        <row r="5165">
          <cell r="B5165" t="str">
            <v>30.137.000083.SER</v>
          </cell>
          <cell r="C5165" t="str">
            <v>Pavimentação articulada com blocos hexagonais de concreto # 10 cm, 35 MPa, sobre coxim de areia</v>
          </cell>
          <cell r="D5165" t="str">
            <v>m²</v>
          </cell>
          <cell r="E5165">
            <v>119.29</v>
          </cell>
          <cell r="F5165">
            <v>7.5</v>
          </cell>
          <cell r="G5165">
            <v>126.79</v>
          </cell>
          <cell r="H5165" t="str">
            <v>PINI</v>
          </cell>
        </row>
        <row r="5166">
          <cell r="B5166" t="str">
            <v>30.137.000085.SER</v>
          </cell>
          <cell r="C5166" t="str">
            <v>Pavimentação intertravada com blocos de concreto 16 faces # 8 cm, 35 MPa, sobre coxim de areia</v>
          </cell>
          <cell r="D5166" t="str">
            <v>m²</v>
          </cell>
          <cell r="E5166">
            <v>99.57</v>
          </cell>
          <cell r="F5166">
            <v>10.210000000000001</v>
          </cell>
          <cell r="G5166">
            <v>109.78</v>
          </cell>
          <cell r="H5166" t="str">
            <v>PINI</v>
          </cell>
        </row>
        <row r="5167">
          <cell r="B5167" t="str">
            <v>30.137.000118.SER</v>
          </cell>
          <cell r="C5167" t="str">
            <v>Pavimentação intertravada com blocos retangulares de concreto # 8 cm, 35 MPa, assentados sobre coxim de areia</v>
          </cell>
          <cell r="D5167" t="str">
            <v>m²</v>
          </cell>
          <cell r="E5167">
            <v>108.19</v>
          </cell>
          <cell r="F5167">
            <v>11.1</v>
          </cell>
          <cell r="G5167">
            <v>119.28</v>
          </cell>
          <cell r="H5167" t="str">
            <v>PINI</v>
          </cell>
        </row>
        <row r="5168">
          <cell r="B5168" t="str">
            <v>30.137.000120.SER</v>
          </cell>
          <cell r="C5168" t="str">
            <v>Pavimentação em placas quadradas de concreto 50 x 50 x 6 cm, 3,5 MPa, sobre camada de areia</v>
          </cell>
          <cell r="D5168" t="str">
            <v>m²</v>
          </cell>
          <cell r="E5168">
            <v>399.39</v>
          </cell>
          <cell r="F5168">
            <v>6.66</v>
          </cell>
          <cell r="G5168">
            <v>406.05</v>
          </cell>
          <cell r="H5168" t="str">
            <v>PINI</v>
          </cell>
        </row>
        <row r="5169">
          <cell r="B5169" t="str">
            <v>30.137.000125.SER</v>
          </cell>
          <cell r="C5169" t="str">
            <v>Pavimentação permeável em placas quadradas de concreto 50 x 50 x 6 cm, 2 MPa, sobre camada de cascalho</v>
          </cell>
          <cell r="D5169" t="str">
            <v>m²</v>
          </cell>
          <cell r="E5169">
            <v>405.52</v>
          </cell>
          <cell r="F5169">
            <v>6.66</v>
          </cell>
          <cell r="G5169">
            <v>412.17</v>
          </cell>
          <cell r="H5169" t="str">
            <v>PINI</v>
          </cell>
        </row>
        <row r="5170">
          <cell r="B5170" t="str">
            <v>30.137.000127.SER</v>
          </cell>
          <cell r="C5170" t="str">
            <v>Pavimentação permeável em blocos de concreto quadrado # 8 cm, 20 MPa, sobre camada de cascalho</v>
          </cell>
          <cell r="D5170" t="str">
            <v>m²</v>
          </cell>
          <cell r="E5170">
            <v>138.11000000000001</v>
          </cell>
          <cell r="F5170">
            <v>11.1</v>
          </cell>
          <cell r="G5170">
            <v>149.21</v>
          </cell>
          <cell r="H5170" t="str">
            <v>PINI</v>
          </cell>
        </row>
        <row r="5171">
          <cell r="B5171" t="str">
            <v>30.137.000214.SER</v>
          </cell>
          <cell r="C5171" t="str">
            <v>Paralelepípedo, retirada e reassentamento sobre coxim de areia</v>
          </cell>
          <cell r="D5171" t="str">
            <v>m²</v>
          </cell>
          <cell r="E5171">
            <v>26.28</v>
          </cell>
          <cell r="F5171">
            <v>35.07</v>
          </cell>
          <cell r="G5171">
            <v>61.35</v>
          </cell>
          <cell r="H5171" t="str">
            <v>PINI</v>
          </cell>
        </row>
        <row r="5172">
          <cell r="B5172" t="str">
            <v>30.137.000217.SER</v>
          </cell>
          <cell r="C5172" t="str">
            <v>Paralelepípedo, retirada e reassentamento</v>
          </cell>
          <cell r="D5172" t="str">
            <v>m²</v>
          </cell>
          <cell r="E5172">
            <v>0</v>
          </cell>
          <cell r="F5172">
            <v>35.07</v>
          </cell>
          <cell r="G5172">
            <v>35.07</v>
          </cell>
          <cell r="H5172" t="str">
            <v>PINI</v>
          </cell>
        </row>
        <row r="5173">
          <cell r="B5173" t="str">
            <v>30.137.000219.SER</v>
          </cell>
          <cell r="C5173" t="str">
            <v>Paralelepípedo assentado sobre coxim de areia</v>
          </cell>
          <cell r="D5173" t="str">
            <v>m²</v>
          </cell>
          <cell r="E5173">
            <v>114.66</v>
          </cell>
          <cell r="F5173">
            <v>30.73</v>
          </cell>
          <cell r="G5173">
            <v>145.38999999999999</v>
          </cell>
          <cell r="H5173" t="str">
            <v>PINI</v>
          </cell>
        </row>
        <row r="5174">
          <cell r="B5174" t="str">
            <v>30.137.000221.SER</v>
          </cell>
          <cell r="C5174" t="str">
            <v>Paralelepípedo assentado sobre lastro de concreto não estrutural e rejuntado com argamassa de cimento e areia, sobre leito previamente preparado</v>
          </cell>
          <cell r="D5174" t="str">
            <v>m²</v>
          </cell>
          <cell r="E5174">
            <v>149.81</v>
          </cell>
          <cell r="F5174">
            <v>70.14</v>
          </cell>
          <cell r="G5174">
            <v>219.96</v>
          </cell>
          <cell r="H5174" t="str">
            <v>PINI</v>
          </cell>
        </row>
        <row r="5175">
          <cell r="B5175">
            <v>0</v>
          </cell>
          <cell r="C5175">
            <v>0</v>
          </cell>
          <cell r="D5175">
            <v>0</v>
          </cell>
          <cell r="E5175">
            <v>0</v>
          </cell>
          <cell r="F5175">
            <v>0</v>
          </cell>
          <cell r="G5175">
            <v>0</v>
          </cell>
          <cell r="H5175" t="str">
            <v>PINI</v>
          </cell>
        </row>
        <row r="5176">
          <cell r="B5176" t="str">
            <v>30.138</v>
          </cell>
          <cell r="C5176" t="str">
            <v>Passeios, calçadas e acessibilidade</v>
          </cell>
          <cell r="D5176">
            <v>0</v>
          </cell>
          <cell r="E5176">
            <v>0</v>
          </cell>
          <cell r="F5176">
            <v>0</v>
          </cell>
          <cell r="G5176">
            <v>0</v>
          </cell>
          <cell r="H5176" t="str">
            <v>PINI</v>
          </cell>
        </row>
        <row r="5177">
          <cell r="B5177" t="str">
            <v>30.138.000050.SER</v>
          </cell>
          <cell r="C5177" t="str">
            <v>Rampa de acesso destinada à PNE, revestida com piso podotátil de alerta/ladrilho hidráulico 25 x 25 cm, # 2cm, assentado com argamassa</v>
          </cell>
          <cell r="D5177" t="str">
            <v>m²</v>
          </cell>
          <cell r="E5177">
            <v>639.5</v>
          </cell>
          <cell r="F5177">
            <v>271.22000000000003</v>
          </cell>
          <cell r="G5177">
            <v>910.72</v>
          </cell>
          <cell r="H5177" t="str">
            <v>PINI</v>
          </cell>
        </row>
        <row r="5178">
          <cell r="B5178" t="str">
            <v>30.138.000055.SER</v>
          </cell>
          <cell r="C5178" t="str">
            <v>Piso podotátil direcional ladrilho hidráulico 25 x 25 cm, # 2 cm, assentado com argamassa</v>
          </cell>
          <cell r="D5178" t="str">
            <v>m²</v>
          </cell>
          <cell r="E5178">
            <v>153.02000000000001</v>
          </cell>
          <cell r="F5178">
            <v>21.58</v>
          </cell>
          <cell r="G5178">
            <v>174.61</v>
          </cell>
          <cell r="H5178" t="str">
            <v>PINI</v>
          </cell>
        </row>
        <row r="5179">
          <cell r="B5179" t="str">
            <v>30.138.000060.SER</v>
          </cell>
          <cell r="C5179" t="str">
            <v>Piso podotátil de alerta em bloco de concreto retangular 10 x 20 cm, # 6 cm assentado sobre coxim de areia</v>
          </cell>
          <cell r="D5179" t="str">
            <v>m²</v>
          </cell>
          <cell r="E5179">
            <v>516.84</v>
          </cell>
          <cell r="F5179">
            <v>12.67</v>
          </cell>
          <cell r="G5179">
            <v>529.5</v>
          </cell>
          <cell r="H5179" t="str">
            <v>PINI</v>
          </cell>
        </row>
        <row r="5180">
          <cell r="B5180" t="str">
            <v>30.138.000065.SER</v>
          </cell>
          <cell r="C5180" t="str">
            <v>Piso podotátil direcional em bloco de concreto retangular 10 x 20 cm, # 6 cm assentado sobre coxim de areia</v>
          </cell>
          <cell r="D5180" t="str">
            <v>m²</v>
          </cell>
          <cell r="E5180">
            <v>516.84</v>
          </cell>
          <cell r="F5180">
            <v>12.67</v>
          </cell>
          <cell r="G5180">
            <v>529.5</v>
          </cell>
          <cell r="H5180" t="str">
            <v>PINI</v>
          </cell>
        </row>
        <row r="5181">
          <cell r="B5181" t="str">
            <v>30.138.000066.SER</v>
          </cell>
          <cell r="C5181" t="str">
            <v>Piso podotátil de alerta em bloco de concreto quadrado 20 x 20 cm, # 6 cm assentado sobre coxim de areia</v>
          </cell>
          <cell r="D5181" t="str">
            <v>m²</v>
          </cell>
          <cell r="E5181">
            <v>260.7</v>
          </cell>
          <cell r="F5181">
            <v>12.23</v>
          </cell>
          <cell r="G5181">
            <v>272.93</v>
          </cell>
          <cell r="H5181" t="str">
            <v>PINI</v>
          </cell>
        </row>
        <row r="5182">
          <cell r="B5182" t="str">
            <v>30.138.000067.SER</v>
          </cell>
          <cell r="C5182" t="str">
            <v>Piso podotátil direcional em bloco de concreto quadrado 20 x 20 cm, # 6 cm assentado sobre coxim de areia</v>
          </cell>
          <cell r="D5182" t="str">
            <v>m²</v>
          </cell>
          <cell r="E5182">
            <v>260.7</v>
          </cell>
          <cell r="F5182">
            <v>12.23</v>
          </cell>
          <cell r="G5182">
            <v>272.93</v>
          </cell>
          <cell r="H5182" t="str">
            <v>PINI</v>
          </cell>
        </row>
        <row r="5183">
          <cell r="B5183" t="str">
            <v>30.138.000070.SER</v>
          </cell>
          <cell r="C5183" t="str">
            <v>Passeio em concreto C15 S50, incluindo preparo de caixa # 7 cm</v>
          </cell>
          <cell r="D5183" t="str">
            <v>m²</v>
          </cell>
          <cell r="E5183">
            <v>62.61</v>
          </cell>
          <cell r="F5183">
            <v>43.21</v>
          </cell>
          <cell r="G5183">
            <v>105.82</v>
          </cell>
          <cell r="H5183" t="str">
            <v>PINI</v>
          </cell>
        </row>
        <row r="5184">
          <cell r="B5184">
            <v>0</v>
          </cell>
          <cell r="C5184">
            <v>0</v>
          </cell>
          <cell r="D5184">
            <v>0</v>
          </cell>
          <cell r="E5184">
            <v>0</v>
          </cell>
          <cell r="F5184">
            <v>0</v>
          </cell>
          <cell r="G5184">
            <v>0</v>
          </cell>
          <cell r="H5184" t="str">
            <v>PINI</v>
          </cell>
        </row>
        <row r="5185">
          <cell r="B5185" t="str">
            <v>30.139</v>
          </cell>
          <cell r="C5185" t="str">
            <v>Sinalização viária</v>
          </cell>
          <cell r="D5185">
            <v>0</v>
          </cell>
          <cell r="E5185">
            <v>0</v>
          </cell>
          <cell r="F5185">
            <v>0</v>
          </cell>
          <cell r="G5185">
            <v>0</v>
          </cell>
          <cell r="H5185" t="str">
            <v>PINI</v>
          </cell>
        </row>
        <row r="5186">
          <cell r="B5186" t="str">
            <v>30.139.000103.SER</v>
          </cell>
          <cell r="C5186" t="str">
            <v>Tachinha refletiva monodirecional</v>
          </cell>
          <cell r="D5186" t="str">
            <v>un</v>
          </cell>
          <cell r="E5186">
            <v>107.69</v>
          </cell>
          <cell r="F5186">
            <v>16.11</v>
          </cell>
          <cell r="G5186">
            <v>123.8</v>
          </cell>
          <cell r="H5186" t="str">
            <v>PINI</v>
          </cell>
        </row>
        <row r="5187">
          <cell r="B5187" t="str">
            <v>30.139.000105.SER</v>
          </cell>
          <cell r="C5187" t="str">
            <v>Tachinha refletiva bidirecional</v>
          </cell>
          <cell r="D5187" t="str">
            <v>un</v>
          </cell>
          <cell r="E5187">
            <v>102.92</v>
          </cell>
          <cell r="F5187">
            <v>16.11</v>
          </cell>
          <cell r="G5187">
            <v>119.03</v>
          </cell>
          <cell r="H5187" t="str">
            <v>PINI</v>
          </cell>
        </row>
        <row r="5188">
          <cell r="B5188" t="str">
            <v>30.139.000107.SER</v>
          </cell>
          <cell r="C5188" t="str">
            <v>Tachão refletivo monodirecional</v>
          </cell>
          <cell r="D5188" t="str">
            <v>un</v>
          </cell>
          <cell r="E5188">
            <v>153.97</v>
          </cell>
          <cell r="F5188">
            <v>16.11</v>
          </cell>
          <cell r="G5188">
            <v>170.08</v>
          </cell>
          <cell r="H5188" t="str">
            <v>PINI</v>
          </cell>
        </row>
        <row r="5189">
          <cell r="B5189" t="str">
            <v>30.139.000109.SER</v>
          </cell>
          <cell r="C5189" t="str">
            <v>Tachão refletivo bidirecional</v>
          </cell>
          <cell r="D5189" t="str">
            <v>un</v>
          </cell>
          <cell r="E5189">
            <v>153.97</v>
          </cell>
          <cell r="F5189">
            <v>16.11</v>
          </cell>
          <cell r="G5189">
            <v>170.08</v>
          </cell>
          <cell r="H5189" t="str">
            <v>PINI</v>
          </cell>
        </row>
        <row r="5190">
          <cell r="B5190" t="str">
            <v>30.139.000211.SER</v>
          </cell>
          <cell r="C5190" t="str">
            <v>Segregador bate rodas em resina de poliéster fixado ao pavimento por pinos de segurança e cola epóxi 47 x 16 x 8cm.</v>
          </cell>
          <cell r="D5190" t="str">
            <v>un</v>
          </cell>
          <cell r="E5190">
            <v>396.83</v>
          </cell>
          <cell r="F5190">
            <v>7.7</v>
          </cell>
          <cell r="G5190">
            <v>404.53</v>
          </cell>
          <cell r="H5190" t="str">
            <v>PINI</v>
          </cell>
        </row>
        <row r="5191">
          <cell r="B5191" t="str">
            <v>30.139.000280.SER</v>
          </cell>
          <cell r="C5191" t="str">
            <v>Prisma em concreto trapezoidal para demarcação e sinalização de pistas 100 x 60 x 20cm.</v>
          </cell>
          <cell r="D5191" t="str">
            <v>un</v>
          </cell>
          <cell r="E5191">
            <v>82.64</v>
          </cell>
          <cell r="F5191">
            <v>19.91</v>
          </cell>
          <cell r="G5191">
            <v>102.55</v>
          </cell>
          <cell r="H5191" t="str">
            <v>PINI</v>
          </cell>
        </row>
        <row r="5192">
          <cell r="B5192">
            <v>0</v>
          </cell>
          <cell r="C5192">
            <v>0</v>
          </cell>
          <cell r="D5192">
            <v>0</v>
          </cell>
          <cell r="E5192">
            <v>0</v>
          </cell>
          <cell r="F5192">
            <v>0</v>
          </cell>
          <cell r="G5192">
            <v>0</v>
          </cell>
          <cell r="H5192" t="str">
            <v>PINI</v>
          </cell>
        </row>
        <row r="5193">
          <cell r="B5193" t="str">
            <v>30.145</v>
          </cell>
          <cell r="C5193" t="str">
            <v>Fechamento perimétrico</v>
          </cell>
          <cell r="D5193">
            <v>0</v>
          </cell>
          <cell r="E5193">
            <v>0</v>
          </cell>
          <cell r="F5193">
            <v>0</v>
          </cell>
          <cell r="G5193">
            <v>0</v>
          </cell>
          <cell r="H5193" t="str">
            <v>PINI</v>
          </cell>
        </row>
        <row r="5194">
          <cell r="B5194" t="str">
            <v>30.145.000050.SER</v>
          </cell>
          <cell r="C5194" t="str">
            <v>Alambrado com tela de arame galvanizado, fixada em mourão de concreto armado, altura livre 2 m</v>
          </cell>
          <cell r="D5194" t="str">
            <v>m</v>
          </cell>
          <cell r="E5194">
            <v>185.09</v>
          </cell>
          <cell r="F5194">
            <v>37.83</v>
          </cell>
          <cell r="G5194">
            <v>222.92</v>
          </cell>
          <cell r="H5194" t="str">
            <v>PINI</v>
          </cell>
        </row>
        <row r="5195">
          <cell r="B5195" t="str">
            <v>30.145.000060.SER</v>
          </cell>
          <cell r="C5195" t="str">
            <v>Alambrado com tela soldada galvanizada, fixada em mourão de concreto armado reto, altura livre 2 m</v>
          </cell>
          <cell r="D5195" t="str">
            <v>m</v>
          </cell>
          <cell r="E5195">
            <v>179.43</v>
          </cell>
          <cell r="F5195">
            <v>37.83</v>
          </cell>
          <cell r="G5195">
            <v>217.26</v>
          </cell>
          <cell r="H5195" t="str">
            <v>PINI</v>
          </cell>
        </row>
        <row r="5196">
          <cell r="B5196" t="str">
            <v>30.145.000070.SER</v>
          </cell>
          <cell r="C5196" t="str">
            <v>Alambrado para quadra esportiva, com tela de arame galvanizado, fixada em quadros de tubos de aço galvanizado, altura 1 m</v>
          </cell>
          <cell r="D5196" t="str">
            <v>m</v>
          </cell>
          <cell r="E5196">
            <v>384.39</v>
          </cell>
          <cell r="F5196">
            <v>23.31</v>
          </cell>
          <cell r="G5196">
            <v>407.7</v>
          </cell>
          <cell r="H5196" t="str">
            <v>PINI</v>
          </cell>
        </row>
        <row r="5197">
          <cell r="B5197" t="str">
            <v>30.145.000080.SER</v>
          </cell>
          <cell r="C5197" t="str">
            <v>Alambrado para quadra esportiva, com tela de arame galvanizado, fixada em quadros de tubos de aço galvanizado, altura 4 m</v>
          </cell>
          <cell r="D5197" t="str">
            <v>m</v>
          </cell>
          <cell r="E5197">
            <v>696.75</v>
          </cell>
          <cell r="F5197">
            <v>55.94</v>
          </cell>
          <cell r="G5197">
            <v>752.69</v>
          </cell>
          <cell r="H5197" t="str">
            <v>PINI</v>
          </cell>
        </row>
        <row r="5198">
          <cell r="B5198" t="str">
            <v>30.145.000090.SER</v>
          </cell>
          <cell r="C5198" t="str">
            <v>Alambrado com arame galvanizado, fixado em mourão de concreto armado e hibiscos, altura livre 1,50 m</v>
          </cell>
          <cell r="D5198" t="str">
            <v>m</v>
          </cell>
          <cell r="E5198">
            <v>191.19</v>
          </cell>
          <cell r="F5198">
            <v>32.799999999999997</v>
          </cell>
          <cell r="G5198">
            <v>223.99</v>
          </cell>
          <cell r="H5198" t="str">
            <v>PINI</v>
          </cell>
        </row>
        <row r="5199">
          <cell r="B5199" t="str">
            <v>30.145.000100.SER</v>
          </cell>
          <cell r="C5199" t="str">
            <v>Cerca com mourão pré-fabricado de concreto com 12 furos e arame altura livre 1,70 m</v>
          </cell>
          <cell r="D5199" t="str">
            <v>m</v>
          </cell>
          <cell r="E5199">
            <v>46.93</v>
          </cell>
          <cell r="F5199">
            <v>26.63</v>
          </cell>
          <cell r="G5199">
            <v>73.56</v>
          </cell>
          <cell r="H5199" t="str">
            <v>PINI</v>
          </cell>
        </row>
        <row r="5200">
          <cell r="B5200" t="str">
            <v>30.145.000110.SER</v>
          </cell>
          <cell r="C5200" t="str">
            <v>Muro com mourão e placa pré-fabricada de concreto altura livre 2 m</v>
          </cell>
          <cell r="D5200" t="str">
            <v>m</v>
          </cell>
          <cell r="E5200">
            <v>236.89</v>
          </cell>
          <cell r="F5200">
            <v>35.51</v>
          </cell>
          <cell r="G5200">
            <v>272.39999999999998</v>
          </cell>
          <cell r="H5200" t="str">
            <v>PINI</v>
          </cell>
        </row>
        <row r="5201">
          <cell r="B5201" t="str">
            <v>30.145.000120.SER</v>
          </cell>
          <cell r="C5201" t="str">
            <v>Muro divisório com bloco de concreto 14x19x39 cm, # 14 cm, altura 1,80 m, sobre sapata corrida</v>
          </cell>
          <cell r="D5201" t="str">
            <v>m</v>
          </cell>
          <cell r="E5201">
            <v>445.83</v>
          </cell>
          <cell r="F5201">
            <v>246.98</v>
          </cell>
          <cell r="G5201">
            <v>692.81</v>
          </cell>
          <cell r="H5201" t="str">
            <v>PINI</v>
          </cell>
        </row>
        <row r="5202">
          <cell r="B5202">
            <v>0</v>
          </cell>
          <cell r="C5202">
            <v>0</v>
          </cell>
          <cell r="D5202">
            <v>0</v>
          </cell>
          <cell r="E5202">
            <v>0</v>
          </cell>
          <cell r="F5202">
            <v>0</v>
          </cell>
          <cell r="G5202">
            <v>0</v>
          </cell>
          <cell r="H5202" t="str">
            <v>PINI</v>
          </cell>
        </row>
        <row r="5203">
          <cell r="B5203" t="str">
            <v>30.147</v>
          </cell>
          <cell r="C5203" t="str">
            <v>Paisagismo</v>
          </cell>
          <cell r="D5203">
            <v>0</v>
          </cell>
          <cell r="E5203">
            <v>0</v>
          </cell>
          <cell r="F5203">
            <v>0</v>
          </cell>
          <cell r="G5203">
            <v>0</v>
          </cell>
          <cell r="H5203" t="str">
            <v>PINI</v>
          </cell>
        </row>
        <row r="5204">
          <cell r="B5204" t="str">
            <v>30.147.000050.SER</v>
          </cell>
          <cell r="C5204" t="str">
            <v>Aplicação de herbicida esterilizante de solo</v>
          </cell>
          <cell r="D5204" t="str">
            <v>m²</v>
          </cell>
          <cell r="E5204">
            <v>0.14000000000000001</v>
          </cell>
          <cell r="F5204">
            <v>2.2599999999999998</v>
          </cell>
          <cell r="G5204">
            <v>2.4</v>
          </cell>
          <cell r="H5204" t="str">
            <v>PINI</v>
          </cell>
        </row>
        <row r="5205">
          <cell r="B5205" t="str">
            <v>30.147.000055.SER</v>
          </cell>
          <cell r="C5205" t="str">
            <v>Preparo e substituição de terra para plantio</v>
          </cell>
          <cell r="D5205" t="str">
            <v>m³</v>
          </cell>
          <cell r="E5205">
            <v>347.65</v>
          </cell>
          <cell r="F5205">
            <v>21.24</v>
          </cell>
          <cell r="G5205">
            <v>368.89</v>
          </cell>
          <cell r="H5205" t="str">
            <v>PINI</v>
          </cell>
        </row>
        <row r="5206">
          <cell r="B5206" t="str">
            <v>30.147.000060.SER</v>
          </cell>
          <cell r="C5206" t="str">
            <v>Revolvimento mecanizado de terra para plantio de grama, profundidade de 20 a 30 cm</v>
          </cell>
          <cell r="D5206" t="str">
            <v>m²</v>
          </cell>
          <cell r="E5206">
            <v>0.15</v>
          </cell>
          <cell r="F5206">
            <v>0.3</v>
          </cell>
          <cell r="G5206">
            <v>0.46</v>
          </cell>
          <cell r="H5206" t="str">
            <v>PINI</v>
          </cell>
        </row>
        <row r="5207">
          <cell r="B5207" t="str">
            <v>30.147.000065.SER</v>
          </cell>
          <cell r="C5207" t="str">
            <v>Roçado manual inclusive rastelamento para plantio de herbácea, arbusto ou árvore em geral</v>
          </cell>
          <cell r="D5207" t="str">
            <v>m²</v>
          </cell>
          <cell r="E5207">
            <v>0</v>
          </cell>
          <cell r="F5207">
            <v>1.03</v>
          </cell>
          <cell r="G5207">
            <v>1.03</v>
          </cell>
          <cell r="H5207" t="str">
            <v>PINI</v>
          </cell>
        </row>
        <row r="5208">
          <cell r="B5208" t="str">
            <v>30.147.000069.SER</v>
          </cell>
          <cell r="C5208" t="str">
            <v>Manutenção mensal de área verde, cobertura com terra vegetal em área gramada</v>
          </cell>
          <cell r="D5208" t="str">
            <v>ha</v>
          </cell>
          <cell r="E5208">
            <v>59082</v>
          </cell>
          <cell r="F5208">
            <v>1845.27</v>
          </cell>
          <cell r="G5208">
            <v>60927.27</v>
          </cell>
          <cell r="H5208" t="str">
            <v>PINI</v>
          </cell>
        </row>
        <row r="5209">
          <cell r="B5209" t="str">
            <v>30.147.000070.SER</v>
          </cell>
          <cell r="C5209" t="str">
            <v>Manutenção mensal de área verde em canteiros área de 7.000 m²</v>
          </cell>
          <cell r="D5209" t="str">
            <v>m²</v>
          </cell>
          <cell r="E5209">
            <v>0</v>
          </cell>
          <cell r="F5209">
            <v>1.25</v>
          </cell>
          <cell r="G5209">
            <v>1.25</v>
          </cell>
          <cell r="H5209" t="str">
            <v>PINI</v>
          </cell>
        </row>
        <row r="5210">
          <cell r="B5210" t="str">
            <v>30.147.000155.SER</v>
          </cell>
          <cell r="C5210" t="str">
            <v>Grama Batatais em placas de 40 x 40 cm</v>
          </cell>
          <cell r="D5210" t="str">
            <v>m²</v>
          </cell>
          <cell r="E5210">
            <v>18.36</v>
          </cell>
          <cell r="F5210">
            <v>2.36</v>
          </cell>
          <cell r="G5210">
            <v>20.72</v>
          </cell>
          <cell r="H5210" t="str">
            <v>PINI</v>
          </cell>
        </row>
        <row r="5211">
          <cell r="B5211" t="str">
            <v>30.147.000157.SER</v>
          </cell>
          <cell r="C5211" t="str">
            <v>Grama São Carlos em placas de 40 x 40 cm</v>
          </cell>
          <cell r="D5211" t="str">
            <v>m²</v>
          </cell>
          <cell r="E5211">
            <v>20.3</v>
          </cell>
          <cell r="F5211">
            <v>2.36</v>
          </cell>
          <cell r="G5211">
            <v>22.66</v>
          </cell>
          <cell r="H5211" t="str">
            <v>PINI</v>
          </cell>
        </row>
        <row r="5212">
          <cell r="B5212" t="str">
            <v>30.147.000159.SER</v>
          </cell>
          <cell r="C5212" t="str">
            <v>Grama preta em mudas em canteiro de 25 cm de profundidade</v>
          </cell>
          <cell r="D5212" t="str">
            <v>m²</v>
          </cell>
          <cell r="E5212">
            <v>55.1</v>
          </cell>
          <cell r="F5212">
            <v>3.65</v>
          </cell>
          <cell r="G5212">
            <v>58.76</v>
          </cell>
          <cell r="H5212" t="str">
            <v>PINI</v>
          </cell>
        </row>
        <row r="5213">
          <cell r="B5213" t="str">
            <v>30.147.000211.SER</v>
          </cell>
          <cell r="C5213" t="str">
            <v>Arbusto acalifa com altura 0,5 a 0,7 m; em cava de 60 x 60 x 60 cm</v>
          </cell>
          <cell r="D5213" t="str">
            <v>un</v>
          </cell>
          <cell r="E5213">
            <v>82</v>
          </cell>
          <cell r="F5213">
            <v>2.65</v>
          </cell>
          <cell r="G5213">
            <v>84.65</v>
          </cell>
          <cell r="H5213" t="str">
            <v>PINI</v>
          </cell>
        </row>
        <row r="5214">
          <cell r="B5214" t="str">
            <v>30.147.000213.SER</v>
          </cell>
          <cell r="C5214" t="str">
            <v>Arbusto azalea com altura 0,5 a 0,7 m; em cava de 60 x 60 x 60 cm</v>
          </cell>
          <cell r="D5214" t="str">
            <v>un</v>
          </cell>
          <cell r="E5214">
            <v>82.56</v>
          </cell>
          <cell r="F5214">
            <v>2.65</v>
          </cell>
          <cell r="G5214">
            <v>85.21</v>
          </cell>
          <cell r="H5214" t="str">
            <v>PINI</v>
          </cell>
        </row>
        <row r="5215">
          <cell r="B5215" t="str">
            <v>30.147.000215.SER</v>
          </cell>
          <cell r="C5215" t="str">
            <v>Arbusto bela emília com altura 0,5 a 0,7 m; em cava de 60 x 60 x 60 cm</v>
          </cell>
          <cell r="D5215" t="str">
            <v>un</v>
          </cell>
          <cell r="E5215">
            <v>57.49</v>
          </cell>
          <cell r="F5215">
            <v>2.65</v>
          </cell>
          <cell r="G5215">
            <v>60.14</v>
          </cell>
          <cell r="H5215" t="str">
            <v>PINI</v>
          </cell>
        </row>
        <row r="5216">
          <cell r="B5216" t="str">
            <v>30.147.000217.SER</v>
          </cell>
          <cell r="C5216" t="str">
            <v>Arbusto bico de papagaio com altura 0,5 a 0,7 m; em cava de 60 x 60 x 60 cm</v>
          </cell>
          <cell r="D5216" t="str">
            <v>un</v>
          </cell>
          <cell r="E5216">
            <v>78.22</v>
          </cell>
          <cell r="F5216">
            <v>2.65</v>
          </cell>
          <cell r="G5216">
            <v>80.87</v>
          </cell>
          <cell r="H5216" t="str">
            <v>PINI</v>
          </cell>
        </row>
        <row r="5217">
          <cell r="B5217" t="str">
            <v>30.147.000219.SER</v>
          </cell>
          <cell r="C5217" t="str">
            <v>Arbusto hibisco com altura 0,5 a 0,7 m; em cava de 60 x 60 x 60 cm</v>
          </cell>
          <cell r="D5217" t="str">
            <v>un</v>
          </cell>
          <cell r="E5217">
            <v>39.04</v>
          </cell>
          <cell r="F5217">
            <v>2.65</v>
          </cell>
          <cell r="G5217">
            <v>41.69</v>
          </cell>
          <cell r="H5217" t="str">
            <v>PINI</v>
          </cell>
        </row>
        <row r="5218">
          <cell r="B5218" t="str">
            <v>30.147.000221.SER</v>
          </cell>
          <cell r="C5218" t="str">
            <v>Arbusto malvavisco com altura 0,5 a 0,7 m; em cava de 60 x 60 x 60 cm</v>
          </cell>
          <cell r="D5218" t="str">
            <v>un</v>
          </cell>
          <cell r="E5218">
            <v>43.78</v>
          </cell>
          <cell r="F5218">
            <v>2.65</v>
          </cell>
          <cell r="G5218">
            <v>46.43</v>
          </cell>
          <cell r="H5218" t="str">
            <v>PINI</v>
          </cell>
        </row>
        <row r="5219">
          <cell r="B5219" t="str">
            <v>30.147.000223.SER</v>
          </cell>
          <cell r="C5219" t="str">
            <v>Arbusto murta de cheiro com altura 0,5 a 0,7 m; em cava de 60 x 60 x 60 cm</v>
          </cell>
          <cell r="D5219" t="str">
            <v>un</v>
          </cell>
          <cell r="E5219">
            <v>54.37</v>
          </cell>
          <cell r="F5219">
            <v>2.65</v>
          </cell>
          <cell r="G5219">
            <v>57.02</v>
          </cell>
          <cell r="H5219" t="str">
            <v>PINI</v>
          </cell>
        </row>
        <row r="5220">
          <cell r="B5220" t="str">
            <v>30.147.000225.SER</v>
          </cell>
          <cell r="C5220" t="str">
            <v>Arbusto piracanta com altura 0,5 a 0,7 m; em cava de 60 x 60 x 60 cm</v>
          </cell>
          <cell r="D5220" t="str">
            <v>un</v>
          </cell>
          <cell r="E5220">
            <v>79.94</v>
          </cell>
          <cell r="F5220">
            <v>2.65</v>
          </cell>
          <cell r="G5220">
            <v>82.59</v>
          </cell>
          <cell r="H5220" t="str">
            <v>PINI</v>
          </cell>
        </row>
        <row r="5221">
          <cell r="B5221" t="str">
            <v>30.147.000227.SER</v>
          </cell>
          <cell r="C5221" t="str">
            <v>Arbusto sheflera com altura 0,5 a 0,7 m; em cava de 60 x 60 x 60 cm</v>
          </cell>
          <cell r="D5221" t="str">
            <v>un</v>
          </cell>
          <cell r="E5221">
            <v>85.09</v>
          </cell>
          <cell r="F5221">
            <v>2.65</v>
          </cell>
          <cell r="G5221">
            <v>87.74</v>
          </cell>
          <cell r="H5221" t="str">
            <v>PINI</v>
          </cell>
        </row>
        <row r="5222">
          <cell r="B5222" t="str">
            <v>30.147.000340.SER</v>
          </cell>
          <cell r="C5222" t="str">
            <v>Árvore frutífera abacateiro com altura 0,5 a 1 m; em cava de 80 x 80 x 80 cm</v>
          </cell>
          <cell r="D5222" t="str">
            <v>un</v>
          </cell>
          <cell r="E5222">
            <v>222.37</v>
          </cell>
          <cell r="F5222">
            <v>19.39</v>
          </cell>
          <cell r="G5222">
            <v>241.76</v>
          </cell>
          <cell r="H5222" t="str">
            <v>PINI</v>
          </cell>
        </row>
        <row r="5223">
          <cell r="B5223" t="str">
            <v>30.147.000342.SER</v>
          </cell>
          <cell r="C5223" t="str">
            <v>Árvore frutífera pitangueira com altura 0,5 a 1 m; em cava de 80 x 80 x 80 cm</v>
          </cell>
          <cell r="D5223" t="str">
            <v>un</v>
          </cell>
          <cell r="E5223">
            <v>220.69</v>
          </cell>
          <cell r="F5223">
            <v>19.39</v>
          </cell>
          <cell r="G5223">
            <v>240.08</v>
          </cell>
          <cell r="H5223" t="str">
            <v>PINI</v>
          </cell>
        </row>
        <row r="5224">
          <cell r="B5224" t="str">
            <v>30.147.000344.SER</v>
          </cell>
          <cell r="C5224" t="str">
            <v>Árvore frutífera uvaia com altura 0,5 a 1 m; em cava de 80 x 80 x 80 cm</v>
          </cell>
          <cell r="D5224" t="str">
            <v>un</v>
          </cell>
          <cell r="E5224">
            <v>219.02</v>
          </cell>
          <cell r="F5224">
            <v>19.39</v>
          </cell>
          <cell r="G5224">
            <v>238.41</v>
          </cell>
          <cell r="H5224" t="str">
            <v>PINI</v>
          </cell>
        </row>
        <row r="5225">
          <cell r="B5225" t="str">
            <v>30.147.000346.SER</v>
          </cell>
          <cell r="C5225" t="str">
            <v>Árvore frutífera acerola cereja das antilhas com altura 0,5 a 1 m; em cava de 80 x 80 x 80 cm</v>
          </cell>
          <cell r="D5225" t="str">
            <v>un</v>
          </cell>
          <cell r="E5225">
            <v>215.66</v>
          </cell>
          <cell r="F5225">
            <v>19.39</v>
          </cell>
          <cell r="G5225">
            <v>235.05</v>
          </cell>
          <cell r="H5225" t="str">
            <v>PINI</v>
          </cell>
        </row>
        <row r="5226">
          <cell r="B5226" t="str">
            <v>30.147.000348.SER</v>
          </cell>
          <cell r="C5226" t="str">
            <v>Árvore frutífera ameixeira amarela nespera com altura 0,5 a 1 m; em cava de 80 x 80 x 80 cm</v>
          </cell>
          <cell r="D5226" t="str">
            <v>un</v>
          </cell>
          <cell r="E5226">
            <v>198.87</v>
          </cell>
          <cell r="F5226">
            <v>19.39</v>
          </cell>
          <cell r="G5226">
            <v>218.26</v>
          </cell>
          <cell r="H5226" t="str">
            <v>PINI</v>
          </cell>
        </row>
        <row r="5227">
          <cell r="B5227" t="str">
            <v>30.147.000350.SER</v>
          </cell>
          <cell r="C5227" t="str">
            <v>Árvore frutífera amoreira com altura 0,5 a 1 m; em cava de 80 x 80 x 80 cm</v>
          </cell>
          <cell r="D5227" t="str">
            <v>un</v>
          </cell>
          <cell r="E5227">
            <v>202.23</v>
          </cell>
          <cell r="F5227">
            <v>19.39</v>
          </cell>
          <cell r="G5227">
            <v>221.62</v>
          </cell>
          <cell r="H5227" t="str">
            <v>PINI</v>
          </cell>
        </row>
        <row r="5228">
          <cell r="B5228" t="str">
            <v>30.147.000352.SER</v>
          </cell>
          <cell r="C5228" t="str">
            <v>Árvore frutífera bananeira com altura 0,5 a 1 m; em cava de 80 x 80 x 80 cm</v>
          </cell>
          <cell r="D5228" t="str">
            <v>un</v>
          </cell>
          <cell r="E5228">
            <v>227.59</v>
          </cell>
          <cell r="F5228">
            <v>19.39</v>
          </cell>
          <cell r="G5228">
            <v>246.98</v>
          </cell>
          <cell r="H5228" t="str">
            <v>PINI</v>
          </cell>
        </row>
        <row r="5229">
          <cell r="B5229" t="str">
            <v>30.147.000354.SER</v>
          </cell>
          <cell r="C5229" t="str">
            <v>Árvore frutífera caramboleira com altura 0,5 a 1 m; em cava de 80 x 80 x 80 cm</v>
          </cell>
          <cell r="D5229" t="str">
            <v>un</v>
          </cell>
          <cell r="E5229">
            <v>219.58</v>
          </cell>
          <cell r="F5229">
            <v>19.39</v>
          </cell>
          <cell r="G5229">
            <v>238.97</v>
          </cell>
          <cell r="H5229" t="str">
            <v>PINI</v>
          </cell>
        </row>
        <row r="5230">
          <cell r="B5230" t="str">
            <v>30.147.000356.SER</v>
          </cell>
          <cell r="C5230" t="str">
            <v>Árvore frutífera jambolão com altura 0,5 a 1 m; em cava de 80 x 80 x 80 cm</v>
          </cell>
          <cell r="D5230" t="str">
            <v>un</v>
          </cell>
          <cell r="E5230">
            <v>219.76</v>
          </cell>
          <cell r="F5230">
            <v>19.39</v>
          </cell>
          <cell r="G5230">
            <v>239.15</v>
          </cell>
          <cell r="H5230" t="str">
            <v>PINI</v>
          </cell>
        </row>
        <row r="5231">
          <cell r="B5231" t="str">
            <v>30.147.000358.SER</v>
          </cell>
          <cell r="C5231" t="str">
            <v>Árvore frutífera limoeiro com altura 0,5 a 1 m; em cava de 80 x 80 x 80 cm</v>
          </cell>
          <cell r="D5231" t="str">
            <v>un</v>
          </cell>
          <cell r="E5231">
            <v>198.87</v>
          </cell>
          <cell r="F5231">
            <v>19.39</v>
          </cell>
          <cell r="G5231">
            <v>218.26</v>
          </cell>
          <cell r="H5231" t="str">
            <v>PINI</v>
          </cell>
        </row>
        <row r="5232">
          <cell r="B5232" t="str">
            <v>30.147.000360.SER</v>
          </cell>
          <cell r="C5232" t="str">
            <v>Árvore frutífera mangueira com altura 0,5 a 1 m; em cava de 80 x 80 x 80 cm</v>
          </cell>
          <cell r="D5232" t="str">
            <v>un</v>
          </cell>
          <cell r="E5232">
            <v>222.15</v>
          </cell>
          <cell r="F5232">
            <v>19.39</v>
          </cell>
          <cell r="G5232">
            <v>241.54</v>
          </cell>
          <cell r="H5232" t="str">
            <v>PINI</v>
          </cell>
        </row>
        <row r="5233">
          <cell r="B5233" t="str">
            <v>30.147.000362.SER</v>
          </cell>
          <cell r="C5233" t="str">
            <v>Árvore ornamental álamo com altura 1,5 a 2 m em cava de 80 x 80 x 80 cm</v>
          </cell>
          <cell r="D5233" t="str">
            <v>un</v>
          </cell>
          <cell r="E5233">
            <v>272.41000000000003</v>
          </cell>
          <cell r="F5233">
            <v>19.39</v>
          </cell>
          <cell r="G5233">
            <v>291.8</v>
          </cell>
          <cell r="H5233" t="str">
            <v>PINI</v>
          </cell>
        </row>
        <row r="5234">
          <cell r="B5234" t="str">
            <v>30.147.000364.SER</v>
          </cell>
          <cell r="C5234" t="str">
            <v>Árvore ornamental ipê roxo com altura 1,5 a 2 m; em cava de 0,80 x 0,80 x 0,80 cm</v>
          </cell>
          <cell r="D5234" t="str">
            <v>un</v>
          </cell>
          <cell r="E5234">
            <v>250.15</v>
          </cell>
          <cell r="F5234">
            <v>19.39</v>
          </cell>
          <cell r="G5234">
            <v>269.54000000000002</v>
          </cell>
          <cell r="H5234" t="str">
            <v>PINI</v>
          </cell>
        </row>
        <row r="5235">
          <cell r="B5235" t="str">
            <v>30.147.000366.SER</v>
          </cell>
          <cell r="C5235" t="str">
            <v>Árvore ornamental jasmim manga frangipani com altura 1,5 a 2 m; em cava de 80 x 80 x 80 cm</v>
          </cell>
          <cell r="D5235" t="str">
            <v>un</v>
          </cell>
          <cell r="E5235">
            <v>253.51</v>
          </cell>
          <cell r="F5235">
            <v>19.39</v>
          </cell>
          <cell r="G5235">
            <v>272.89999999999998</v>
          </cell>
          <cell r="H5235" t="str">
            <v>PINI</v>
          </cell>
        </row>
        <row r="5236">
          <cell r="B5236" t="str">
            <v>30.147.000368.SER</v>
          </cell>
          <cell r="C5236" t="str">
            <v>Árvore ornamental jatobá com altura 1,5 a 2 m; em cava de 80 x 80 x 80 cm</v>
          </cell>
          <cell r="D5236" t="str">
            <v>un</v>
          </cell>
          <cell r="E5236">
            <v>280.81</v>
          </cell>
          <cell r="F5236">
            <v>19.39</v>
          </cell>
          <cell r="G5236">
            <v>300.2</v>
          </cell>
          <cell r="H5236" t="str">
            <v>PINI</v>
          </cell>
        </row>
        <row r="5237">
          <cell r="B5237" t="str">
            <v>30.147.000370.SER</v>
          </cell>
          <cell r="C5237" t="str">
            <v>Árvore ornamental magnólia amarela com altura 1,5 a 2 m; em cava de 80 x 80 x 80 cm</v>
          </cell>
          <cell r="D5237" t="str">
            <v>un</v>
          </cell>
          <cell r="E5237">
            <v>309.68</v>
          </cell>
          <cell r="F5237">
            <v>19.39</v>
          </cell>
          <cell r="G5237">
            <v>329.07</v>
          </cell>
          <cell r="H5237" t="str">
            <v>PINI</v>
          </cell>
        </row>
        <row r="5238">
          <cell r="B5238" t="str">
            <v>30.147.000372.SER</v>
          </cell>
          <cell r="C5238" t="str">
            <v>Árvore ornamental manacá da serra com altura 1,5 a 2 m; em cava de 80 x 80 x 80 cm</v>
          </cell>
          <cell r="D5238" t="str">
            <v>un</v>
          </cell>
          <cell r="E5238">
            <v>284.48</v>
          </cell>
          <cell r="F5238">
            <v>19.39</v>
          </cell>
          <cell r="G5238">
            <v>303.87</v>
          </cell>
          <cell r="H5238" t="str">
            <v>PINI</v>
          </cell>
        </row>
        <row r="5239">
          <cell r="B5239" t="str">
            <v>30.147.000374.SER</v>
          </cell>
          <cell r="C5239" t="str">
            <v>Árvore ornamental paineira com altura 1,5 a 2 m; em cava de 80 x 80 x 80 cm</v>
          </cell>
          <cell r="D5239" t="str">
            <v>un</v>
          </cell>
          <cell r="E5239">
            <v>385.26</v>
          </cell>
          <cell r="F5239">
            <v>19.39</v>
          </cell>
          <cell r="G5239">
            <v>404.65</v>
          </cell>
          <cell r="H5239" t="str">
            <v>PINI</v>
          </cell>
        </row>
        <row r="5240">
          <cell r="B5240" t="str">
            <v>30.147.000376.SER</v>
          </cell>
          <cell r="C5240" t="str">
            <v>Árvore ornamental pata de vaca com altura 1,5 a 2 m; em cava de 80 x 80 x 80 cm</v>
          </cell>
          <cell r="D5240" t="str">
            <v>un</v>
          </cell>
          <cell r="E5240">
            <v>304.16000000000003</v>
          </cell>
          <cell r="F5240">
            <v>19.39</v>
          </cell>
          <cell r="G5240">
            <v>323.55</v>
          </cell>
          <cell r="H5240" t="str">
            <v>PINI</v>
          </cell>
        </row>
        <row r="5241">
          <cell r="B5241" t="str">
            <v>30.147.000378.SER</v>
          </cell>
          <cell r="C5241" t="str">
            <v>Árvore ornamental pau brasil com altura 1,5 a 2 m; em cava de 80 x 80 x 80 cm</v>
          </cell>
          <cell r="D5241" t="str">
            <v>un</v>
          </cell>
          <cell r="E5241">
            <v>335.4</v>
          </cell>
          <cell r="F5241">
            <v>19.39</v>
          </cell>
          <cell r="G5241">
            <v>354.79</v>
          </cell>
          <cell r="H5241" t="str">
            <v>PINI</v>
          </cell>
        </row>
        <row r="5242">
          <cell r="B5242" t="str">
            <v>30.147.000380.SER</v>
          </cell>
          <cell r="C5242" t="str">
            <v>Árvore ornamental pau ferro com altura 1,5 a 2 m; em cava de 80 x 80 x 80 cm</v>
          </cell>
          <cell r="D5242" t="str">
            <v>un</v>
          </cell>
          <cell r="E5242">
            <v>300.23</v>
          </cell>
          <cell r="F5242">
            <v>19.39</v>
          </cell>
          <cell r="G5242">
            <v>319.62</v>
          </cell>
          <cell r="H5242" t="str">
            <v>PINI</v>
          </cell>
        </row>
        <row r="5243">
          <cell r="B5243" t="str">
            <v>30.147.000382.SER</v>
          </cell>
          <cell r="C5243" t="str">
            <v>Árvore ornamental plátano com altura 1,5 a 2 m; em cava de 80 x 80 x 80 cm</v>
          </cell>
          <cell r="D5243" t="str">
            <v>un</v>
          </cell>
          <cell r="E5243">
            <v>299.7</v>
          </cell>
          <cell r="F5243">
            <v>19.39</v>
          </cell>
          <cell r="G5243">
            <v>319.08999999999997</v>
          </cell>
          <cell r="H5243" t="str">
            <v>PINI</v>
          </cell>
        </row>
        <row r="5244">
          <cell r="B5244" t="str">
            <v>30.147.000384.SER</v>
          </cell>
          <cell r="C5244" t="str">
            <v>Árvore ornamental alecrim de campinas com altura 1,5 a 2 m; em cava de 80 x 80 x 80 cm</v>
          </cell>
          <cell r="D5244" t="str">
            <v>un</v>
          </cell>
          <cell r="E5244">
            <v>306.52999999999997</v>
          </cell>
          <cell r="F5244">
            <v>19.39</v>
          </cell>
          <cell r="G5244">
            <v>325.92</v>
          </cell>
          <cell r="H5244" t="str">
            <v>PINI</v>
          </cell>
        </row>
        <row r="5245">
          <cell r="B5245" t="str">
            <v>30.147.000386.SER</v>
          </cell>
          <cell r="C5245" t="str">
            <v>Árvore ornamental quaresmeira com altura 1,5 a 2 m; em cava de 80 x 80 x 80 cm</v>
          </cell>
          <cell r="D5245" t="str">
            <v>un</v>
          </cell>
          <cell r="E5245">
            <v>308.10000000000002</v>
          </cell>
          <cell r="F5245">
            <v>19.39</v>
          </cell>
          <cell r="G5245">
            <v>327.49</v>
          </cell>
          <cell r="H5245" t="str">
            <v>PINI</v>
          </cell>
        </row>
        <row r="5246">
          <cell r="B5246" t="str">
            <v>30.147.000388.SER</v>
          </cell>
          <cell r="C5246" t="str">
            <v>Árvore ornamental resedá com altura 1,5 a 2 m; em cava de 80 x 80 x 80 cm</v>
          </cell>
          <cell r="D5246" t="str">
            <v>un</v>
          </cell>
          <cell r="E5246">
            <v>309.68</v>
          </cell>
          <cell r="F5246">
            <v>19.39</v>
          </cell>
          <cell r="G5246">
            <v>329.07</v>
          </cell>
          <cell r="H5246" t="str">
            <v>PINI</v>
          </cell>
        </row>
        <row r="5247">
          <cell r="B5247" t="str">
            <v>30.147.000390.SER</v>
          </cell>
          <cell r="C5247" t="str">
            <v>Árvore ornamental salgueiro chorão com altura 1,5 a 2 m; em cava de 80 x 80 x 80 cm</v>
          </cell>
          <cell r="D5247" t="str">
            <v>un</v>
          </cell>
          <cell r="E5247">
            <v>259.27999999999997</v>
          </cell>
          <cell r="F5247">
            <v>19.39</v>
          </cell>
          <cell r="G5247">
            <v>278.67</v>
          </cell>
          <cell r="H5247" t="str">
            <v>PINI</v>
          </cell>
        </row>
        <row r="5248">
          <cell r="B5248" t="str">
            <v>30.147.000392.SER</v>
          </cell>
          <cell r="C5248" t="str">
            <v>Árvore ornamental sibipiruna com altura 1,5 a 2 m; em cava de 80 x 80 x 80 cm</v>
          </cell>
          <cell r="D5248" t="str">
            <v>un</v>
          </cell>
          <cell r="E5248">
            <v>256.14</v>
          </cell>
          <cell r="F5248">
            <v>19.39</v>
          </cell>
          <cell r="G5248">
            <v>275.52999999999997</v>
          </cell>
          <cell r="H5248" t="str">
            <v>PINI</v>
          </cell>
        </row>
        <row r="5249">
          <cell r="B5249" t="str">
            <v>30.147.000394.SER</v>
          </cell>
          <cell r="C5249" t="str">
            <v>Árvore ornamental suinã com altura 1,5 a 2 m; em cava de 80 x 80 x 80 cm</v>
          </cell>
          <cell r="D5249" t="str">
            <v>un</v>
          </cell>
          <cell r="E5249">
            <v>226.21</v>
          </cell>
          <cell r="F5249">
            <v>19.39</v>
          </cell>
          <cell r="G5249">
            <v>245.6</v>
          </cell>
          <cell r="H5249" t="str">
            <v>PINI</v>
          </cell>
        </row>
        <row r="5250">
          <cell r="B5250" t="str">
            <v>30.147.000396.SER</v>
          </cell>
          <cell r="C5250" t="str">
            <v>Árvore ornamental tipuana com altura 1,5 a 2 m; em cava de 80 x 80 x 80 cm</v>
          </cell>
          <cell r="D5250" t="str">
            <v>un</v>
          </cell>
          <cell r="E5250">
            <v>238.81</v>
          </cell>
          <cell r="F5250">
            <v>19.39</v>
          </cell>
          <cell r="G5250">
            <v>258.2</v>
          </cell>
          <cell r="H5250" t="str">
            <v>PINI</v>
          </cell>
        </row>
        <row r="5251">
          <cell r="B5251" t="str">
            <v>30.147.000398.SER</v>
          </cell>
          <cell r="C5251" t="str">
            <v>Árvore ornamental cassia aleluia com altura 1,5 a 2 m; em cava de 80 x 80 x 80 cm</v>
          </cell>
          <cell r="D5251" t="str">
            <v>un</v>
          </cell>
          <cell r="E5251">
            <v>345.9</v>
          </cell>
          <cell r="F5251">
            <v>19.39</v>
          </cell>
          <cell r="G5251">
            <v>365.29</v>
          </cell>
          <cell r="H5251" t="str">
            <v>PINI</v>
          </cell>
        </row>
        <row r="5252">
          <cell r="B5252" t="str">
            <v>30.147.000400.SER</v>
          </cell>
          <cell r="C5252" t="str">
            <v>Árvore ornamental chapéu de sol com altura 1,5 a 2 m; em cava de 80 x 80 x 80 cm</v>
          </cell>
          <cell r="D5252" t="str">
            <v>un</v>
          </cell>
          <cell r="E5252">
            <v>366.89</v>
          </cell>
          <cell r="F5252">
            <v>19.39</v>
          </cell>
          <cell r="G5252">
            <v>386.28</v>
          </cell>
          <cell r="H5252" t="str">
            <v>PINI</v>
          </cell>
        </row>
        <row r="5253">
          <cell r="B5253" t="str">
            <v>30.147.000402.SER</v>
          </cell>
          <cell r="C5253" t="str">
            <v>Árvore ornamental cipreste com altura 1,5 a 2 m; em cava de 80 x 80 x 80 cm</v>
          </cell>
          <cell r="D5253" t="str">
            <v>un</v>
          </cell>
          <cell r="E5253">
            <v>635.65</v>
          </cell>
          <cell r="F5253">
            <v>19.39</v>
          </cell>
          <cell r="G5253">
            <v>655.04</v>
          </cell>
          <cell r="H5253" t="str">
            <v>PINI</v>
          </cell>
        </row>
        <row r="5254">
          <cell r="B5254" t="str">
            <v>30.147.000404.SER</v>
          </cell>
          <cell r="C5254" t="str">
            <v>Árvore ornamental figueira pandurata com altura 1,5 a 2 m; em cava de 80 x 80 x 80 cm</v>
          </cell>
          <cell r="D5254" t="str">
            <v>un</v>
          </cell>
          <cell r="E5254">
            <v>267.16000000000003</v>
          </cell>
          <cell r="F5254">
            <v>19.39</v>
          </cell>
          <cell r="G5254">
            <v>286.55</v>
          </cell>
          <cell r="H5254" t="str">
            <v>PINI</v>
          </cell>
        </row>
        <row r="5255">
          <cell r="B5255" t="str">
            <v>30.147.000406.SER</v>
          </cell>
          <cell r="C5255" t="str">
            <v>Árvore ornamental flamboyant com altura 1,5 a 2 m; em cava de 80 x 80 x 80 cm</v>
          </cell>
          <cell r="D5255" t="str">
            <v>un</v>
          </cell>
          <cell r="E5255">
            <v>281.33</v>
          </cell>
          <cell r="F5255">
            <v>19.39</v>
          </cell>
          <cell r="G5255">
            <v>300.72000000000003</v>
          </cell>
          <cell r="H5255" t="str">
            <v>PINI</v>
          </cell>
        </row>
        <row r="5256">
          <cell r="B5256" t="str">
            <v>30.147.000408.SER</v>
          </cell>
          <cell r="C5256" t="str">
            <v>Árvore ornamental grevilha com altura 1,5 a 2 m; em cava de 0,80 x 0,80 x 0,80 cm</v>
          </cell>
          <cell r="D5256" t="str">
            <v>un</v>
          </cell>
          <cell r="E5256">
            <v>251.41</v>
          </cell>
          <cell r="F5256">
            <v>19.39</v>
          </cell>
          <cell r="G5256">
            <v>270.8</v>
          </cell>
          <cell r="H5256" t="str">
            <v>PINI</v>
          </cell>
        </row>
        <row r="5257">
          <cell r="B5257" t="str">
            <v>30.147.000410.SER</v>
          </cell>
          <cell r="C5257" t="str">
            <v>Árvore ornamental ipê amarelo com altura 1,5 a 2 m; em cava de 80 x 80 x 80 cm</v>
          </cell>
          <cell r="D5257" t="str">
            <v>un</v>
          </cell>
          <cell r="E5257">
            <v>250.15</v>
          </cell>
          <cell r="F5257">
            <v>19.39</v>
          </cell>
          <cell r="G5257">
            <v>269.54000000000002</v>
          </cell>
          <cell r="H5257" t="str">
            <v>PINI</v>
          </cell>
        </row>
        <row r="5258">
          <cell r="B5258" t="str">
            <v>30.147.000600.SER</v>
          </cell>
          <cell r="C5258" t="str">
            <v>Folhagem ornamental bananeira zebrina com altura 0,5 a 0,7 m; em cava de 60 x 60 x 60 cm</v>
          </cell>
          <cell r="D5258" t="str">
            <v>un</v>
          </cell>
          <cell r="E5258">
            <v>83.15</v>
          </cell>
          <cell r="F5258">
            <v>2.65</v>
          </cell>
          <cell r="G5258">
            <v>85.8</v>
          </cell>
          <cell r="H5258" t="str">
            <v>PINI</v>
          </cell>
        </row>
        <row r="5259">
          <cell r="B5259" t="str">
            <v>30.147.000602.SER</v>
          </cell>
          <cell r="C5259" t="str">
            <v>Folhagem ornamental guaimbé com altura 0,5 a 0,7 m; em cava de 60 x 60 x 60 cm</v>
          </cell>
          <cell r="D5259" t="str">
            <v>un</v>
          </cell>
          <cell r="E5259">
            <v>86.14</v>
          </cell>
          <cell r="F5259">
            <v>2.65</v>
          </cell>
          <cell r="G5259">
            <v>88.79</v>
          </cell>
          <cell r="H5259" t="str">
            <v>PINI</v>
          </cell>
        </row>
        <row r="5260">
          <cell r="B5260" t="str">
            <v>30.147.000604.SER</v>
          </cell>
          <cell r="C5260" t="str">
            <v>Forração clorófito em canteiro de 25 cm de profundidade</v>
          </cell>
          <cell r="D5260" t="str">
            <v>m²</v>
          </cell>
          <cell r="E5260">
            <v>60.56</v>
          </cell>
          <cell r="F5260">
            <v>12.38</v>
          </cell>
          <cell r="G5260">
            <v>72.94</v>
          </cell>
          <cell r="H5260" t="str">
            <v>PINI</v>
          </cell>
        </row>
        <row r="5261">
          <cell r="B5261" t="str">
            <v>30.147.000606.SER</v>
          </cell>
          <cell r="C5261" t="str">
            <v>Forração sanchezia em canteiro de 25 cm de profundidade</v>
          </cell>
          <cell r="D5261" t="str">
            <v>m²</v>
          </cell>
          <cell r="E5261">
            <v>76.010000000000005</v>
          </cell>
          <cell r="F5261">
            <v>12.38</v>
          </cell>
          <cell r="G5261">
            <v>88.39</v>
          </cell>
          <cell r="H5261" t="str">
            <v>PINI</v>
          </cell>
        </row>
        <row r="5262">
          <cell r="B5262" t="str">
            <v>30.147.000608.SER</v>
          </cell>
          <cell r="C5262" t="str">
            <v>Forração vedelia em canteiro de 25 cm de profundidade</v>
          </cell>
          <cell r="D5262" t="str">
            <v>m²</v>
          </cell>
          <cell r="E5262">
            <v>60.07</v>
          </cell>
          <cell r="F5262">
            <v>12.38</v>
          </cell>
          <cell r="G5262">
            <v>72.45</v>
          </cell>
          <cell r="H5262" t="str">
            <v>PINI</v>
          </cell>
        </row>
        <row r="5263">
          <cell r="B5263" t="str">
            <v>30.147.000610.SER</v>
          </cell>
          <cell r="C5263" t="str">
            <v>Forração zebrina em canteiro de 25 cm de profundidade</v>
          </cell>
          <cell r="D5263" t="str">
            <v>m²</v>
          </cell>
          <cell r="E5263">
            <v>72.88</v>
          </cell>
          <cell r="F5263">
            <v>12.38</v>
          </cell>
          <cell r="G5263">
            <v>85.26</v>
          </cell>
          <cell r="H5263" t="str">
            <v>PINI</v>
          </cell>
        </row>
        <row r="5264">
          <cell r="B5264" t="str">
            <v>30.147.000612.SER</v>
          </cell>
          <cell r="C5264" t="str">
            <v>Forração curculigo em canteiro de 25 cm de profundidade</v>
          </cell>
          <cell r="D5264" t="str">
            <v>m²</v>
          </cell>
          <cell r="E5264">
            <v>87.88</v>
          </cell>
          <cell r="F5264">
            <v>12.38</v>
          </cell>
          <cell r="G5264">
            <v>100.26</v>
          </cell>
          <cell r="H5264" t="str">
            <v>PINI</v>
          </cell>
        </row>
        <row r="5265">
          <cell r="B5265" t="str">
            <v>30.147.000614.SER</v>
          </cell>
          <cell r="C5265" t="str">
            <v>Forração hera em canteiro de 25 cm de profundidade</v>
          </cell>
          <cell r="D5265" t="str">
            <v>m²</v>
          </cell>
          <cell r="E5265">
            <v>81.99</v>
          </cell>
          <cell r="F5265">
            <v>12.38</v>
          </cell>
          <cell r="G5265">
            <v>94.37</v>
          </cell>
          <cell r="H5265" t="str">
            <v>PINI</v>
          </cell>
        </row>
        <row r="5266">
          <cell r="B5266" t="str">
            <v>30.147.000616.SER</v>
          </cell>
          <cell r="C5266" t="str">
            <v>Forração lantana em canteiro de 25 cm de profundidade</v>
          </cell>
          <cell r="D5266" t="str">
            <v>m²</v>
          </cell>
          <cell r="E5266">
            <v>58.2</v>
          </cell>
          <cell r="F5266">
            <v>12.38</v>
          </cell>
          <cell r="G5266">
            <v>70.58</v>
          </cell>
          <cell r="H5266" t="str">
            <v>PINI</v>
          </cell>
        </row>
        <row r="5267">
          <cell r="B5267" t="str">
            <v>30.147.000618.SER</v>
          </cell>
          <cell r="C5267" t="str">
            <v>Forração lírio amarelo em canteiro de 25 cm de profundidade</v>
          </cell>
          <cell r="D5267" t="str">
            <v>m²</v>
          </cell>
          <cell r="E5267">
            <v>89.01</v>
          </cell>
          <cell r="F5267">
            <v>12.38</v>
          </cell>
          <cell r="G5267">
            <v>101.39</v>
          </cell>
          <cell r="H5267" t="str">
            <v>PINI</v>
          </cell>
        </row>
        <row r="5268">
          <cell r="B5268" t="str">
            <v>30.147.000620.SER</v>
          </cell>
          <cell r="C5268" t="str">
            <v>Forração maria sem vergonha em canteiro de 25 cm de profundidade</v>
          </cell>
          <cell r="D5268" t="str">
            <v>m²</v>
          </cell>
          <cell r="E5268">
            <v>74.010000000000005</v>
          </cell>
          <cell r="F5268">
            <v>12.38</v>
          </cell>
          <cell r="G5268">
            <v>86.39</v>
          </cell>
          <cell r="H5268" t="str">
            <v>PINI</v>
          </cell>
        </row>
        <row r="5269">
          <cell r="B5269" t="str">
            <v>30.147.000622.SER</v>
          </cell>
          <cell r="C5269" t="str">
            <v>Forração onze horas em canteiro de 25 cm de profundidade</v>
          </cell>
          <cell r="D5269" t="str">
            <v>m²</v>
          </cell>
          <cell r="E5269">
            <v>63.04</v>
          </cell>
          <cell r="F5269">
            <v>12.38</v>
          </cell>
          <cell r="G5269">
            <v>75.42</v>
          </cell>
          <cell r="H5269" t="str">
            <v>PINI</v>
          </cell>
        </row>
        <row r="5270">
          <cell r="B5270" t="str">
            <v>30.147.000624.SER</v>
          </cell>
          <cell r="C5270" t="str">
            <v>Forração piléia em canteiro de 25 cm de profundidade</v>
          </cell>
          <cell r="D5270" t="str">
            <v>m²</v>
          </cell>
          <cell r="E5270">
            <v>59.39</v>
          </cell>
          <cell r="F5270">
            <v>12.38</v>
          </cell>
          <cell r="G5270">
            <v>71.77</v>
          </cell>
          <cell r="H5270" t="str">
            <v>PINI</v>
          </cell>
        </row>
        <row r="5271">
          <cell r="B5271" t="str">
            <v>30.147.000626.SER</v>
          </cell>
          <cell r="C5271" t="str">
            <v>Forração salvia em canteiro de 25 cm de profundidade</v>
          </cell>
          <cell r="D5271" t="str">
            <v>m²</v>
          </cell>
          <cell r="E5271">
            <v>60.51</v>
          </cell>
          <cell r="F5271">
            <v>12.38</v>
          </cell>
          <cell r="G5271">
            <v>72.89</v>
          </cell>
          <cell r="H5271" t="str">
            <v>PINI</v>
          </cell>
        </row>
        <row r="5272">
          <cell r="B5272" t="str">
            <v>30.147.000628.SER</v>
          </cell>
          <cell r="C5272" t="str">
            <v>Palmeira areca bambu com altura 1,5 a 2 m em cavas de 80 x 80 x 80 cm</v>
          </cell>
          <cell r="D5272" t="str">
            <v>un</v>
          </cell>
          <cell r="E5272">
            <v>251.71</v>
          </cell>
          <cell r="F5272">
            <v>19.39</v>
          </cell>
          <cell r="G5272">
            <v>271.10000000000002</v>
          </cell>
          <cell r="H5272" t="str">
            <v>PINI</v>
          </cell>
        </row>
        <row r="5273">
          <cell r="B5273" t="str">
            <v>30.147.000630.SER</v>
          </cell>
          <cell r="C5273" t="str">
            <v>Palmeira falsa latânia com altura 1,5 a 2 m em cavas de 80 x 80 x 80 cm</v>
          </cell>
          <cell r="D5273" t="str">
            <v>un</v>
          </cell>
          <cell r="E5273">
            <v>244.22</v>
          </cell>
          <cell r="F5273">
            <v>19.39</v>
          </cell>
          <cell r="G5273">
            <v>263.61</v>
          </cell>
          <cell r="H5273" t="str">
            <v>PINI</v>
          </cell>
        </row>
        <row r="5274">
          <cell r="B5274" t="str">
            <v>30.147.000632.SER</v>
          </cell>
          <cell r="C5274" t="str">
            <v>Palmeira seafortia com altura 1,5 a 2 m em cavas de 80 x 80 x 80 cm</v>
          </cell>
          <cell r="D5274" t="str">
            <v>un</v>
          </cell>
          <cell r="E5274">
            <v>271.95999999999998</v>
          </cell>
          <cell r="F5274">
            <v>19.39</v>
          </cell>
          <cell r="G5274">
            <v>291.35000000000002</v>
          </cell>
          <cell r="H5274" t="str">
            <v>PINI</v>
          </cell>
        </row>
        <row r="5275">
          <cell r="B5275" t="str">
            <v>30.147.000700.SER</v>
          </cell>
          <cell r="C5275" t="str">
            <v>Trepadeira alamanda com altura 0,5 a 0,7 m em cavas de 60 x 60 x 60 cm</v>
          </cell>
          <cell r="D5275" t="str">
            <v>un</v>
          </cell>
          <cell r="E5275">
            <v>85.6</v>
          </cell>
          <cell r="F5275">
            <v>2.65</v>
          </cell>
          <cell r="G5275">
            <v>88.25</v>
          </cell>
          <cell r="H5275" t="str">
            <v>PINI</v>
          </cell>
        </row>
        <row r="5276">
          <cell r="B5276" t="str">
            <v>30.147.000702.SER</v>
          </cell>
          <cell r="C5276" t="str">
            <v>Trepadeira costela de adão com altura 0,5 a 0,7 m em cavas de 60 x 60 x 60 cm</v>
          </cell>
          <cell r="D5276" t="str">
            <v>un</v>
          </cell>
          <cell r="E5276">
            <v>78.05</v>
          </cell>
          <cell r="F5276">
            <v>2.65</v>
          </cell>
          <cell r="G5276">
            <v>80.7</v>
          </cell>
          <cell r="H5276" t="str">
            <v>PINI</v>
          </cell>
        </row>
        <row r="5277">
          <cell r="B5277" t="str">
            <v>30.147.000704.SER</v>
          </cell>
          <cell r="C5277" t="str">
            <v>Trepadeira primavera com altura 0,5 a 0,7 m em cavas de 60 x 60 x 60 cm</v>
          </cell>
          <cell r="D5277" t="str">
            <v>un</v>
          </cell>
          <cell r="E5277">
            <v>79.849999999999994</v>
          </cell>
          <cell r="F5277">
            <v>2.65</v>
          </cell>
          <cell r="G5277">
            <v>82.5</v>
          </cell>
          <cell r="H5277" t="str">
            <v>PINI</v>
          </cell>
        </row>
        <row r="5278">
          <cell r="B5278" t="str">
            <v>30.147.000706.SER</v>
          </cell>
          <cell r="C5278" t="str">
            <v>Trepadeira unha de gato com altura 0,5 a 0,7 m em cavas de 60 x 60 x 60 cm</v>
          </cell>
          <cell r="D5278" t="str">
            <v>un</v>
          </cell>
          <cell r="E5278">
            <v>18.579999999999998</v>
          </cell>
          <cell r="F5278">
            <v>2.65</v>
          </cell>
          <cell r="G5278">
            <v>21.23</v>
          </cell>
          <cell r="H5278" t="str">
            <v>PINI</v>
          </cell>
        </row>
        <row r="5279">
          <cell r="B5279" t="str">
            <v>30.147.000708.SER</v>
          </cell>
          <cell r="C5279" t="str">
            <v>Irrigação de área plantada diária com caminhão irrigadeira</v>
          </cell>
          <cell r="D5279" t="str">
            <v>m²</v>
          </cell>
          <cell r="E5279">
            <v>0.84</v>
          </cell>
          <cell r="F5279">
            <v>0.06</v>
          </cell>
          <cell r="G5279">
            <v>0.9</v>
          </cell>
          <cell r="H5279" t="str">
            <v>PINI</v>
          </cell>
        </row>
        <row r="5280">
          <cell r="B5280" t="str">
            <v>30.147.000710.SER</v>
          </cell>
          <cell r="C5280" t="str">
            <v>Manutenção mensal de área verde para poda e limpeza de árvores e arbustos</v>
          </cell>
          <cell r="D5280" t="str">
            <v>m²</v>
          </cell>
          <cell r="E5280">
            <v>0</v>
          </cell>
          <cell r="F5280">
            <v>0.03</v>
          </cell>
          <cell r="G5280">
            <v>0.03</v>
          </cell>
          <cell r="H5280" t="str">
            <v>PINI</v>
          </cell>
        </row>
        <row r="5281">
          <cell r="B5281" t="str">
            <v>30.147.000714.SER</v>
          </cell>
          <cell r="C5281" t="str">
            <v>Protetor para ávores</v>
          </cell>
          <cell r="D5281" t="str">
            <v>un</v>
          </cell>
          <cell r="E5281">
            <v>288.3</v>
          </cell>
          <cell r="F5281">
            <v>25.78</v>
          </cell>
          <cell r="G5281">
            <v>314.08</v>
          </cell>
          <cell r="H5281" t="str">
            <v>PINI</v>
          </cell>
        </row>
        <row r="5282">
          <cell r="B5282" t="str">
            <v>30.147.000716.SER</v>
          </cell>
          <cell r="C5282" t="str">
            <v>Hidrossemeadura de terrenos</v>
          </cell>
          <cell r="D5282" t="str">
            <v>ha</v>
          </cell>
          <cell r="E5282">
            <v>75111.429999999993</v>
          </cell>
          <cell r="F5282">
            <v>0</v>
          </cell>
          <cell r="G5282">
            <v>75111.429999999993</v>
          </cell>
          <cell r="H5282" t="str">
            <v>PINI</v>
          </cell>
        </row>
        <row r="5283">
          <cell r="B5283">
            <v>0</v>
          </cell>
          <cell r="C5283">
            <v>0</v>
          </cell>
          <cell r="D5283">
            <v>0</v>
          </cell>
          <cell r="E5283">
            <v>0</v>
          </cell>
          <cell r="F5283">
            <v>0</v>
          </cell>
          <cell r="G5283">
            <v>0</v>
          </cell>
          <cell r="H5283" t="str">
            <v>PINI</v>
          </cell>
        </row>
        <row r="5284">
          <cell r="B5284" t="str">
            <v>30.148</v>
          </cell>
          <cell r="C5284" t="str">
            <v>Recreação, esporte e lazer</v>
          </cell>
          <cell r="D5284">
            <v>0</v>
          </cell>
          <cell r="E5284">
            <v>0</v>
          </cell>
          <cell r="F5284">
            <v>0</v>
          </cell>
          <cell r="G5284">
            <v>0</v>
          </cell>
          <cell r="H5284" t="str">
            <v>PINI</v>
          </cell>
        </row>
        <row r="5285">
          <cell r="B5285" t="str">
            <v>30.148.000150.SER</v>
          </cell>
          <cell r="C5285" t="str">
            <v>Paraciclo em tubos de aço galvanizado Ø 2" dobrado em "U" com 75 x 80 cm fixados com parafusos</v>
          </cell>
          <cell r="D5285" t="str">
            <v>un</v>
          </cell>
          <cell r="E5285">
            <v>527.38</v>
          </cell>
          <cell r="F5285">
            <v>39.19</v>
          </cell>
          <cell r="G5285">
            <v>566.57000000000005</v>
          </cell>
          <cell r="H5285" t="str">
            <v>PINI</v>
          </cell>
        </row>
        <row r="5286">
          <cell r="B5286" t="str">
            <v>30.148.000155.SER</v>
          </cell>
          <cell r="C5286" t="str">
            <v>Paraciclo modulado de chão em aço galvanizado, 0,6 x 1,5 m, para até 5 bicicletas</v>
          </cell>
          <cell r="D5286" t="str">
            <v>un</v>
          </cell>
          <cell r="E5286">
            <v>1023.21</v>
          </cell>
          <cell r="F5286">
            <v>18.66</v>
          </cell>
          <cell r="G5286">
            <v>1041.8699999999999</v>
          </cell>
          <cell r="H5286" t="str">
            <v>PINI</v>
          </cell>
        </row>
        <row r="5287">
          <cell r="B5287" t="str">
            <v>30.148.000215.SER</v>
          </cell>
          <cell r="C5287" t="str">
            <v>Balanço Americano de aço com 3 lugares, assentos de madeira, 3 x 1,5 m</v>
          </cell>
          <cell r="D5287" t="str">
            <v>un</v>
          </cell>
          <cell r="E5287">
            <v>3695.99</v>
          </cell>
          <cell r="F5287">
            <v>598.23</v>
          </cell>
          <cell r="G5287">
            <v>4294.22</v>
          </cell>
          <cell r="H5287" t="str">
            <v>PINI</v>
          </cell>
        </row>
        <row r="5288">
          <cell r="B5288" t="str">
            <v>30.148.000217.SER</v>
          </cell>
          <cell r="C5288" t="str">
            <v>Gangorra de aço com 3 lugares, assentos de madeira, 3 x 1,5 m</v>
          </cell>
          <cell r="D5288" t="str">
            <v>un</v>
          </cell>
          <cell r="E5288">
            <v>4063.97</v>
          </cell>
          <cell r="F5288">
            <v>314.69</v>
          </cell>
          <cell r="G5288">
            <v>4378.66</v>
          </cell>
          <cell r="H5288" t="str">
            <v>PINI</v>
          </cell>
        </row>
        <row r="5289">
          <cell r="B5289" t="str">
            <v>30.148.000219.SER</v>
          </cell>
          <cell r="C5289" t="str">
            <v>Escorregador de ferro com 2 metros de leito e 35 cm de largura</v>
          </cell>
          <cell r="D5289" t="str">
            <v>un</v>
          </cell>
          <cell r="E5289">
            <v>2813.06</v>
          </cell>
          <cell r="F5289">
            <v>242.51</v>
          </cell>
          <cell r="G5289">
            <v>3055.57</v>
          </cell>
          <cell r="H5289" t="str">
            <v>PINI</v>
          </cell>
        </row>
        <row r="5290">
          <cell r="B5290" t="str">
            <v>30.148.000221.SER</v>
          </cell>
          <cell r="C5290" t="str">
            <v>Gira-gira em aço Ø 1,6 m,com assento de madeira</v>
          </cell>
          <cell r="D5290" t="str">
            <v>un</v>
          </cell>
          <cell r="E5290">
            <v>3585.81</v>
          </cell>
          <cell r="F5290">
            <v>452.18</v>
          </cell>
          <cell r="G5290">
            <v>4037.99</v>
          </cell>
          <cell r="H5290" t="str">
            <v>PINI</v>
          </cell>
        </row>
        <row r="5291">
          <cell r="B5291" t="str">
            <v>30.148.000223.SER</v>
          </cell>
          <cell r="C5291" t="str">
            <v>Mesa com tampo de concreto pré-moldado medindo 60 x 60 x 6 cm, com pintura em resina acrílica, apoiado sobre tubo de ferro de 4" engastado em bloco de concreto</v>
          </cell>
          <cell r="D5291" t="str">
            <v>un</v>
          </cell>
          <cell r="E5291">
            <v>359.34</v>
          </cell>
          <cell r="F5291">
            <v>119.94</v>
          </cell>
          <cell r="G5291">
            <v>479.28</v>
          </cell>
          <cell r="H5291" t="str">
            <v>PINI</v>
          </cell>
        </row>
        <row r="5292">
          <cell r="B5292" t="str">
            <v>30.148.000225.SER</v>
          </cell>
          <cell r="C5292" t="str">
            <v>Poste para rede de vôlei em tubo de aço Ø 3" com cremalheira, altura entre 2,4 a 2,55 m</v>
          </cell>
          <cell r="D5292" t="str">
            <v>par</v>
          </cell>
          <cell r="E5292">
            <v>1796.45</v>
          </cell>
          <cell r="F5292">
            <v>66</v>
          </cell>
          <cell r="G5292">
            <v>1862.45</v>
          </cell>
          <cell r="H5292" t="str">
            <v>PINI</v>
          </cell>
        </row>
        <row r="5293">
          <cell r="B5293" t="str">
            <v>30.148.000227.SER</v>
          </cell>
          <cell r="C5293" t="str">
            <v>Trave para esportes de salão em tubo de aço Ø 3", 3 x 2 x 0,6 m para futebol ou handebol</v>
          </cell>
          <cell r="D5293" t="str">
            <v>un</v>
          </cell>
          <cell r="E5293">
            <v>2730.84</v>
          </cell>
          <cell r="F5293">
            <v>66</v>
          </cell>
          <cell r="G5293">
            <v>2796.84</v>
          </cell>
          <cell r="H5293" t="str">
            <v>PINI</v>
          </cell>
        </row>
        <row r="5294">
          <cell r="B5294" t="str">
            <v>30.148.000250.SER</v>
          </cell>
          <cell r="C5294" t="str">
            <v>Quadra poliesportiva, execução, dimensões 20 x 30 m</v>
          </cell>
          <cell r="D5294" t="str">
            <v>un</v>
          </cell>
          <cell r="E5294">
            <v>119142.87</v>
          </cell>
          <cell r="F5294">
            <v>13507.43</v>
          </cell>
          <cell r="G5294">
            <v>132650.29999999999</v>
          </cell>
          <cell r="H5294" t="str">
            <v>PINI</v>
          </cell>
        </row>
        <row r="5295">
          <cell r="B5295" t="str">
            <v>30.148.000311.SER</v>
          </cell>
          <cell r="C5295" t="str">
            <v>Gerador de vapor com reservatório de aço inox, potência de 6 KW, para sauna úmida com ambiente de até 6 m³</v>
          </cell>
          <cell r="D5295" t="str">
            <v>un</v>
          </cell>
          <cell r="E5295">
            <v>5953.05</v>
          </cell>
          <cell r="F5295">
            <v>492.82</v>
          </cell>
          <cell r="G5295">
            <v>6445.87</v>
          </cell>
          <cell r="H5295" t="str">
            <v>PINI</v>
          </cell>
        </row>
        <row r="5296">
          <cell r="B5296" t="str">
            <v>30.148.000313.SER</v>
          </cell>
          <cell r="C5296" t="str">
            <v>Gerador de vapor com reservatório de aço inox, potência de 12 KW, para sauna úmida com ambiente de até 18 m³</v>
          </cell>
          <cell r="D5296" t="str">
            <v>un</v>
          </cell>
          <cell r="E5296">
            <v>4304.51</v>
          </cell>
          <cell r="F5296">
            <v>492.82</v>
          </cell>
          <cell r="G5296">
            <v>4797.33</v>
          </cell>
          <cell r="H5296" t="str">
            <v>PINI</v>
          </cell>
        </row>
        <row r="5297">
          <cell r="B5297" t="str">
            <v>30.148.000315.SER</v>
          </cell>
          <cell r="C5297" t="str">
            <v>Gerador de vapor com reservatório de aço inox, potência de 18 KW, para sauna úmida com ambiente de até 30 m³</v>
          </cell>
          <cell r="D5297" t="str">
            <v>un</v>
          </cell>
          <cell r="E5297">
            <v>5522.88</v>
          </cell>
          <cell r="F5297">
            <v>492.82</v>
          </cell>
          <cell r="G5297">
            <v>6015.7</v>
          </cell>
          <cell r="H5297" t="str">
            <v>PINI</v>
          </cell>
        </row>
        <row r="5298">
          <cell r="B5298" t="str">
            <v>30.148.000317.SER</v>
          </cell>
          <cell r="C5298" t="str">
            <v>Aquecedor elétrico 4 KW, 220 V, com comando digital, para sauna seca com ambiente de até 6 m³</v>
          </cell>
          <cell r="D5298" t="str">
            <v>un</v>
          </cell>
          <cell r="E5298">
            <v>3568.56</v>
          </cell>
          <cell r="F5298">
            <v>328.54</v>
          </cell>
          <cell r="G5298">
            <v>3897.1</v>
          </cell>
          <cell r="H5298" t="str">
            <v>PINI</v>
          </cell>
        </row>
        <row r="5299">
          <cell r="B5299" t="str">
            <v>30.148.000319.SER</v>
          </cell>
          <cell r="C5299" t="str">
            <v>Aquecedor elétrico 10 KW, 220 V, com comando digital, para sauna seca com ambiente de até 20 m³</v>
          </cell>
          <cell r="D5299" t="str">
            <v>un</v>
          </cell>
          <cell r="E5299">
            <v>6066.55</v>
          </cell>
          <cell r="F5299">
            <v>328.54</v>
          </cell>
          <cell r="G5299">
            <v>6395.09</v>
          </cell>
          <cell r="H5299" t="str">
            <v>PINI</v>
          </cell>
        </row>
        <row r="5300">
          <cell r="B5300" t="str">
            <v>30.148.000321.SER</v>
          </cell>
          <cell r="C5300" t="str">
            <v>Aquecedor elétrico 12 KW, 220 V, com comando digital, para sauna seca com ambiente de até 30 m³</v>
          </cell>
          <cell r="D5300" t="str">
            <v>un</v>
          </cell>
          <cell r="E5300">
            <v>6780.26</v>
          </cell>
          <cell r="F5300">
            <v>328.54</v>
          </cell>
          <cell r="G5300">
            <v>7108.8</v>
          </cell>
          <cell r="H5300" t="str">
            <v>PINI</v>
          </cell>
        </row>
        <row r="5301">
          <cell r="B5301">
            <v>0</v>
          </cell>
          <cell r="C5301">
            <v>0</v>
          </cell>
          <cell r="D5301">
            <v>0</v>
          </cell>
          <cell r="E5301">
            <v>0</v>
          </cell>
          <cell r="F5301">
            <v>0</v>
          </cell>
          <cell r="G5301">
            <v>0</v>
          </cell>
          <cell r="H5301" t="str">
            <v>PINI</v>
          </cell>
        </row>
        <row r="5302">
          <cell r="B5302" t="str">
            <v>31</v>
          </cell>
          <cell r="C5302" t="str">
            <v>31. Transporte</v>
          </cell>
          <cell r="D5302">
            <v>0</v>
          </cell>
          <cell r="E5302">
            <v>0</v>
          </cell>
          <cell r="F5302">
            <v>0</v>
          </cell>
          <cell r="G5302">
            <v>0</v>
          </cell>
          <cell r="H5302" t="str">
            <v>PINI</v>
          </cell>
        </row>
        <row r="5303">
          <cell r="B5303">
            <v>0</v>
          </cell>
          <cell r="C5303">
            <v>0</v>
          </cell>
          <cell r="D5303">
            <v>0</v>
          </cell>
          <cell r="E5303">
            <v>0</v>
          </cell>
          <cell r="F5303">
            <v>0</v>
          </cell>
          <cell r="G5303">
            <v>0</v>
          </cell>
          <cell r="H5303" t="str">
            <v>PINI</v>
          </cell>
        </row>
        <row r="5304">
          <cell r="B5304" t="str">
            <v>31.101</v>
          </cell>
          <cell r="C5304" t="str">
            <v>Horizontal</v>
          </cell>
          <cell r="D5304">
            <v>0</v>
          </cell>
          <cell r="E5304">
            <v>0</v>
          </cell>
          <cell r="F5304">
            <v>0</v>
          </cell>
          <cell r="G5304">
            <v>0</v>
          </cell>
          <cell r="H5304" t="str">
            <v>PINI</v>
          </cell>
        </row>
        <row r="5305">
          <cell r="B5305" t="str">
            <v>31.101.000050.SER</v>
          </cell>
          <cell r="C5305" t="str">
            <v>Transporte de terra em caminhão basculante, cap. carga 12 t, potência 228 HP, velocidade média de 15 km/h</v>
          </cell>
          <cell r="D5305" t="str">
            <v>t x km</v>
          </cell>
          <cell r="E5305">
            <v>3.04</v>
          </cell>
          <cell r="F5305">
            <v>0.25</v>
          </cell>
          <cell r="G5305">
            <v>3.3</v>
          </cell>
          <cell r="H5305" t="str">
            <v>PINI</v>
          </cell>
        </row>
        <row r="5306">
          <cell r="B5306" t="str">
            <v>31.101.000085.SER</v>
          </cell>
          <cell r="C5306" t="str">
            <v>Transporte de terra em caminhão basculante, cap. carga 12 t, potência 228 HP, velocidade média de 25 km/h</v>
          </cell>
          <cell r="D5306" t="str">
            <v>t x km</v>
          </cell>
          <cell r="E5306">
            <v>1.83</v>
          </cell>
          <cell r="F5306">
            <v>0.15</v>
          </cell>
          <cell r="G5306">
            <v>1.98</v>
          </cell>
          <cell r="H5306" t="str">
            <v>PINI</v>
          </cell>
        </row>
        <row r="5307">
          <cell r="B5307" t="str">
            <v>31.101.000120.SER</v>
          </cell>
          <cell r="C5307" t="str">
            <v>Transporte de terra em caminhão basculante, cap. carga 12 t, potência 228 HP, velocidade média de 40 km/h</v>
          </cell>
          <cell r="D5307" t="str">
            <v>t x km</v>
          </cell>
          <cell r="E5307">
            <v>1.1499999999999999</v>
          </cell>
          <cell r="F5307">
            <v>0.1</v>
          </cell>
          <cell r="G5307">
            <v>1.24</v>
          </cell>
          <cell r="H5307" t="str">
            <v>PINI</v>
          </cell>
        </row>
        <row r="5308">
          <cell r="B5308" t="str">
            <v>31.101.000155.SER</v>
          </cell>
          <cell r="C5308" t="str">
            <v>Transporte de terra em caminhão basculante, cap. carga 12 t, potência 228 HP, velocidade média de 60 km/h</v>
          </cell>
          <cell r="D5308" t="str">
            <v>t x km</v>
          </cell>
          <cell r="E5308">
            <v>0.77</v>
          </cell>
          <cell r="F5308">
            <v>0.06</v>
          </cell>
          <cell r="G5308">
            <v>0.83</v>
          </cell>
          <cell r="H5308" t="str">
            <v>PINI</v>
          </cell>
        </row>
        <row r="5309">
          <cell r="B5309">
            <v>0</v>
          </cell>
          <cell r="C5309">
            <v>0</v>
          </cell>
          <cell r="D5309">
            <v>0</v>
          </cell>
          <cell r="E5309">
            <v>0</v>
          </cell>
          <cell r="F5309">
            <v>0</v>
          </cell>
          <cell r="G5309">
            <v>0</v>
          </cell>
          <cell r="H5309" t="str">
            <v>PINI</v>
          </cell>
        </row>
        <row r="5310">
          <cell r="B5310" t="str">
            <v>31.105</v>
          </cell>
          <cell r="C5310" t="str">
            <v>Vertical</v>
          </cell>
          <cell r="D5310">
            <v>0</v>
          </cell>
          <cell r="E5310">
            <v>0</v>
          </cell>
          <cell r="F5310">
            <v>0</v>
          </cell>
          <cell r="G5310">
            <v>0</v>
          </cell>
          <cell r="H5310" t="str">
            <v>PINI</v>
          </cell>
        </row>
        <row r="5311">
          <cell r="B5311" t="str">
            <v>31.105.000300.SER</v>
          </cell>
          <cell r="C5311" t="str">
            <v>Elevador de serviço, com porta de abertura lateral, 15 paradas, velocidade 1 m/s, para 6 pessoas</v>
          </cell>
          <cell r="D5311" t="str">
            <v>un</v>
          </cell>
          <cell r="E5311">
            <v>250143.51</v>
          </cell>
          <cell r="F5311">
            <v>0</v>
          </cell>
          <cell r="G5311">
            <v>250143.51</v>
          </cell>
          <cell r="H5311" t="str">
            <v>PINI</v>
          </cell>
        </row>
        <row r="5312">
          <cell r="B5312" t="str">
            <v>31.105.000305.SER</v>
          </cell>
          <cell r="C5312" t="str">
            <v>Elevador de serviço com porta de abertura lateral, 15 paradas, velocidade 1 m/s, para 12 pessoas</v>
          </cell>
          <cell r="D5312" t="str">
            <v>un</v>
          </cell>
          <cell r="E5312">
            <v>329548.03999999998</v>
          </cell>
          <cell r="F5312">
            <v>0</v>
          </cell>
          <cell r="G5312">
            <v>329548.03999999998</v>
          </cell>
          <cell r="H5312" t="str">
            <v>PINI</v>
          </cell>
        </row>
        <row r="5313">
          <cell r="B5313" t="str">
            <v>31.105.000310.SER</v>
          </cell>
          <cell r="C5313" t="str">
            <v>Elevador de serviço com porta de abertura lateral, 15 paradas, velocidade 1 m/s, para 18 pessoas</v>
          </cell>
          <cell r="D5313" t="str">
            <v>un</v>
          </cell>
          <cell r="E5313">
            <v>435506.26</v>
          </cell>
          <cell r="F5313">
            <v>0</v>
          </cell>
          <cell r="G5313">
            <v>435506.26</v>
          </cell>
          <cell r="H5313" t="str">
            <v>PINI</v>
          </cell>
        </row>
        <row r="5314">
          <cell r="B5314" t="str">
            <v>31.105.000315.SER</v>
          </cell>
          <cell r="C5314" t="str">
            <v>Elevador social com porta de abertura central, 15 paradas, velocidade 1,6 m/s, para 6 pessoas</v>
          </cell>
          <cell r="D5314" t="str">
            <v>un</v>
          </cell>
          <cell r="E5314">
            <v>291834.08</v>
          </cell>
          <cell r="F5314">
            <v>0</v>
          </cell>
          <cell r="G5314">
            <v>291834.08</v>
          </cell>
          <cell r="H5314" t="str">
            <v>PINI</v>
          </cell>
        </row>
        <row r="5315">
          <cell r="B5315" t="str">
            <v>31.105.000320.SER</v>
          </cell>
          <cell r="C5315" t="str">
            <v>Elevador social com porta de abertura central, 15 paradas, velocidade 1,6 m/s, para 12 pessoas</v>
          </cell>
          <cell r="D5315" t="str">
            <v>un</v>
          </cell>
          <cell r="E5315">
            <v>386118.94</v>
          </cell>
          <cell r="F5315">
            <v>0</v>
          </cell>
          <cell r="G5315">
            <v>386118.94</v>
          </cell>
          <cell r="H5315" t="str">
            <v>PINI</v>
          </cell>
        </row>
        <row r="5316">
          <cell r="B5316" t="str">
            <v>31.105.000325.SER</v>
          </cell>
          <cell r="C5316" t="str">
            <v>Elevador social com porta de abertura central, 15 paradas, velocidade 1,6 m/s, para 18 pessoas</v>
          </cell>
          <cell r="D5316" t="str">
            <v>un</v>
          </cell>
          <cell r="E5316">
            <v>538770.63</v>
          </cell>
          <cell r="F5316">
            <v>0</v>
          </cell>
          <cell r="G5316">
            <v>538770.63</v>
          </cell>
          <cell r="H5316" t="str">
            <v>PINI</v>
          </cell>
        </row>
        <row r="5317">
          <cell r="B5317" t="str">
            <v>31.105.000330.SER</v>
          </cell>
          <cell r="C5317" t="str">
            <v>Elevador de obra com torre de 10 m de altura, tração a cabo de aço, para transporte de carga</v>
          </cell>
          <cell r="D5317" t="str">
            <v>loc/un/mês</v>
          </cell>
          <cell r="E5317">
            <v>3173.46</v>
          </cell>
          <cell r="F5317">
            <v>3922.89</v>
          </cell>
          <cell r="G5317">
            <v>7096.35</v>
          </cell>
          <cell r="H5317" t="str">
            <v>PINI</v>
          </cell>
        </row>
        <row r="5318">
          <cell r="B5318" t="str">
            <v>31.105.000335.SER</v>
          </cell>
          <cell r="C5318" t="str">
            <v>Elevador de obra com torre de 10 m de altura, sistema de cremalheira, para transporte de pessoas ou cargas</v>
          </cell>
          <cell r="D5318" t="str">
            <v>loc/un/mês</v>
          </cell>
          <cell r="E5318">
            <v>6029.58</v>
          </cell>
          <cell r="F5318">
            <v>3922.89</v>
          </cell>
          <cell r="G5318">
            <v>9952.4699999999993</v>
          </cell>
          <cell r="H5318" t="str">
            <v>PINI</v>
          </cell>
        </row>
        <row r="5319">
          <cell r="B5319" t="str">
            <v>31.105.000340.SER</v>
          </cell>
          <cell r="C5319" t="str">
            <v>Elevador de obra com torre de 10 m de altura, tração a cabo de aço, para transporte de carga - montagem</v>
          </cell>
          <cell r="D5319" t="str">
            <v>un</v>
          </cell>
          <cell r="E5319">
            <v>1320.43</v>
          </cell>
          <cell r="F5319">
            <v>0</v>
          </cell>
          <cell r="G5319">
            <v>1320.43</v>
          </cell>
          <cell r="H5319" t="str">
            <v>PINI</v>
          </cell>
        </row>
        <row r="5320">
          <cell r="B5320" t="str">
            <v>31.105.000345.SER</v>
          </cell>
          <cell r="C5320" t="str">
            <v>Elevador de obra com torre de 10 m de altura, sistema de cremalheira, para transporte de pessoas ou cargas - montagem e instalação</v>
          </cell>
          <cell r="D5320" t="str">
            <v>un</v>
          </cell>
          <cell r="E5320">
            <v>1320.43</v>
          </cell>
          <cell r="F5320">
            <v>0</v>
          </cell>
          <cell r="G5320">
            <v>1320.43</v>
          </cell>
          <cell r="H5320" t="str">
            <v>PINI</v>
          </cell>
        </row>
        <row r="5321">
          <cell r="B5321" t="str">
            <v>31.105.000350.SER</v>
          </cell>
          <cell r="C5321" t="str">
            <v>Elevador de obra com torre de 10 m de altura, sistema de cremalheira, para transporte de pessoas ou cargas - desmontagem</v>
          </cell>
          <cell r="D5321" t="str">
            <v>un</v>
          </cell>
          <cell r="E5321">
            <v>1458.17</v>
          </cell>
          <cell r="F5321">
            <v>0</v>
          </cell>
          <cell r="G5321">
            <v>1458.17</v>
          </cell>
          <cell r="H5321" t="str">
            <v>PINI</v>
          </cell>
        </row>
        <row r="5322">
          <cell r="B5322" t="str">
            <v>31.105.000355.SER</v>
          </cell>
          <cell r="C5322" t="str">
            <v>Elevador de obra com torre de 10 m de altura, tração a cabo de aço, para transporte de carga - desmontagem</v>
          </cell>
          <cell r="D5322" t="str">
            <v>un</v>
          </cell>
          <cell r="E5322">
            <v>1458.17</v>
          </cell>
          <cell r="F5322">
            <v>0</v>
          </cell>
          <cell r="G5322">
            <v>1458.17</v>
          </cell>
          <cell r="H5322" t="str">
            <v>PINI</v>
          </cell>
        </row>
        <row r="5323">
          <cell r="B5323">
            <v>0</v>
          </cell>
          <cell r="C5323">
            <v>0</v>
          </cell>
          <cell r="D5323">
            <v>0</v>
          </cell>
          <cell r="E5323">
            <v>0</v>
          </cell>
          <cell r="F5323">
            <v>0</v>
          </cell>
          <cell r="G5323">
            <v>0</v>
          </cell>
          <cell r="H5323" t="str">
            <v>PINI</v>
          </cell>
        </row>
        <row r="5324">
          <cell r="B5324" t="str">
            <v>32</v>
          </cell>
          <cell r="C5324" t="str">
            <v>32. Serviços complementares e apoio</v>
          </cell>
          <cell r="D5324">
            <v>0</v>
          </cell>
          <cell r="E5324">
            <v>0</v>
          </cell>
          <cell r="F5324">
            <v>0</v>
          </cell>
          <cell r="G5324">
            <v>0</v>
          </cell>
          <cell r="H5324" t="str">
            <v>PINI</v>
          </cell>
        </row>
        <row r="5325">
          <cell r="B5325">
            <v>0</v>
          </cell>
          <cell r="C5325">
            <v>0</v>
          </cell>
          <cell r="D5325">
            <v>0</v>
          </cell>
          <cell r="E5325">
            <v>0</v>
          </cell>
          <cell r="F5325">
            <v>0</v>
          </cell>
          <cell r="G5325">
            <v>0</v>
          </cell>
          <cell r="H5325" t="str">
            <v>PINI</v>
          </cell>
        </row>
        <row r="5326">
          <cell r="B5326" t="str">
            <v>32.101</v>
          </cell>
          <cell r="C5326" t="str">
            <v>Poços</v>
          </cell>
          <cell r="D5326">
            <v>0</v>
          </cell>
          <cell r="E5326">
            <v>0</v>
          </cell>
          <cell r="F5326">
            <v>0</v>
          </cell>
          <cell r="G5326">
            <v>0</v>
          </cell>
          <cell r="H5326" t="str">
            <v>PINI</v>
          </cell>
        </row>
        <row r="5327">
          <cell r="B5327" t="str">
            <v>32.101.000127.SER</v>
          </cell>
          <cell r="C5327" t="str">
            <v>Laje circular em concreto armado para boca de poço 1,20 m, # 10 cm, abertura para inspeção 0,50 m, concreto C15 S50</v>
          </cell>
          <cell r="D5327" t="str">
            <v>un</v>
          </cell>
          <cell r="E5327">
            <v>267.29000000000002</v>
          </cell>
          <cell r="F5327">
            <v>198.91</v>
          </cell>
          <cell r="G5327">
            <v>466.2</v>
          </cell>
          <cell r="H5327" t="str">
            <v>PINI</v>
          </cell>
        </row>
        <row r="5328">
          <cell r="B5328" t="str">
            <v>32.101.000250.SER</v>
          </cell>
          <cell r="C5328" t="str">
            <v>Poço de água, abertura manual até 2 m Ø 1,20 m</v>
          </cell>
          <cell r="D5328" t="str">
            <v>m</v>
          </cell>
          <cell r="E5328">
            <v>0</v>
          </cell>
          <cell r="F5328">
            <v>124.43</v>
          </cell>
          <cell r="G5328">
            <v>124.43</v>
          </cell>
          <cell r="H5328" t="str">
            <v>PINI</v>
          </cell>
        </row>
        <row r="5329">
          <cell r="B5329" t="str">
            <v>32.101.000252.SER</v>
          </cell>
          <cell r="C5329" t="str">
            <v>Poço de água, abertura manual mais de 2 m Ø 1,20 m</v>
          </cell>
          <cell r="D5329" t="str">
            <v>m</v>
          </cell>
          <cell r="E5329">
            <v>0</v>
          </cell>
          <cell r="F5329">
            <v>159.58000000000001</v>
          </cell>
          <cell r="G5329">
            <v>159.58000000000001</v>
          </cell>
          <cell r="H5329" t="str">
            <v>PINI</v>
          </cell>
        </row>
        <row r="5330">
          <cell r="B5330" t="str">
            <v>32.101.000254.SER</v>
          </cell>
          <cell r="C5330" t="str">
            <v>Poço de água, perfuração manual em rocha com uso de explosivos Ø 1,20 m</v>
          </cell>
          <cell r="D5330" t="str">
            <v>m³</v>
          </cell>
          <cell r="E5330">
            <v>88.18</v>
          </cell>
          <cell r="F5330">
            <v>306.12</v>
          </cell>
          <cell r="G5330">
            <v>394.3</v>
          </cell>
          <cell r="H5330" t="str">
            <v>PINI</v>
          </cell>
        </row>
        <row r="5331">
          <cell r="B5331" t="str">
            <v>32.101.000256.SER</v>
          </cell>
          <cell r="C5331" t="str">
            <v>Revestimento de poço Ø 0,8 m, com alvenaria de tijolo comum, sem o emprego de argamassa, até 2 m de profundidade</v>
          </cell>
          <cell r="D5331" t="str">
            <v>m</v>
          </cell>
          <cell r="E5331">
            <v>376.74</v>
          </cell>
          <cell r="F5331">
            <v>155.53</v>
          </cell>
          <cell r="G5331">
            <v>532.27</v>
          </cell>
          <cell r="H5331" t="str">
            <v>PINI</v>
          </cell>
        </row>
        <row r="5332">
          <cell r="B5332" t="str">
            <v>32.101.000258.SER</v>
          </cell>
          <cell r="C5332" t="str">
            <v>Revestimento de poço Ø 0,8 m, com alvenaria de um tijolo comum empregando argamassa de cal hidratada e areia traço 1:4, com adição de 100 kg de cimento, até 2 m de profundidade</v>
          </cell>
          <cell r="D5332" t="str">
            <v>m</v>
          </cell>
          <cell r="E5332">
            <v>392.37</v>
          </cell>
          <cell r="F5332">
            <v>334.71</v>
          </cell>
          <cell r="G5332">
            <v>727.08</v>
          </cell>
          <cell r="H5332" t="str">
            <v>PINI</v>
          </cell>
        </row>
        <row r="5333">
          <cell r="B5333" t="str">
            <v>32.101.000260.SER</v>
          </cell>
          <cell r="C5333" t="str">
            <v>Revestimento de poço Ø 1,20 m, com alvenaria de tijolo comum, sem argamassa, com mais de 2 m de profundidade</v>
          </cell>
          <cell r="D5333" t="str">
            <v>m</v>
          </cell>
          <cell r="E5333">
            <v>376.74</v>
          </cell>
          <cell r="F5333">
            <v>274</v>
          </cell>
          <cell r="G5333">
            <v>650.74</v>
          </cell>
          <cell r="H5333" t="str">
            <v>PINI</v>
          </cell>
        </row>
        <row r="5334">
          <cell r="B5334" t="str">
            <v>32.101.000262.SER</v>
          </cell>
          <cell r="C5334" t="str">
            <v>Revestimento de poço Ø 1,20 m, com anéis de concreto</v>
          </cell>
          <cell r="D5334" t="str">
            <v>m</v>
          </cell>
          <cell r="E5334">
            <v>1555.02</v>
          </cell>
          <cell r="F5334">
            <v>97.64</v>
          </cell>
          <cell r="G5334">
            <v>1652.66</v>
          </cell>
          <cell r="H5334" t="str">
            <v>PINI</v>
          </cell>
        </row>
        <row r="5335">
          <cell r="B5335">
            <v>0</v>
          </cell>
          <cell r="C5335">
            <v>0</v>
          </cell>
          <cell r="D5335">
            <v>0</v>
          </cell>
          <cell r="E5335">
            <v>0</v>
          </cell>
          <cell r="F5335">
            <v>0</v>
          </cell>
          <cell r="G5335">
            <v>0</v>
          </cell>
          <cell r="H5335" t="str">
            <v>PINI</v>
          </cell>
        </row>
        <row r="5336">
          <cell r="B5336" t="str">
            <v>32.102</v>
          </cell>
          <cell r="C5336" t="str">
            <v>Fossas sépticas, filtros e sumidouros</v>
          </cell>
          <cell r="D5336">
            <v>0</v>
          </cell>
          <cell r="E5336">
            <v>0</v>
          </cell>
          <cell r="F5336">
            <v>0</v>
          </cell>
          <cell r="G5336">
            <v>0</v>
          </cell>
          <cell r="H5336" t="str">
            <v>PINI</v>
          </cell>
        </row>
        <row r="5337">
          <cell r="B5337" t="str">
            <v>32.102.000150.SER</v>
          </cell>
          <cell r="C5337" t="str">
            <v>Filtro anaeróbico de concreto Ø 1,2 m, altura 2 m para 10 contribuintes</v>
          </cell>
          <cell r="D5337" t="str">
            <v>un</v>
          </cell>
          <cell r="E5337">
            <v>1607.38</v>
          </cell>
          <cell r="F5337">
            <v>345.75</v>
          </cell>
          <cell r="G5337">
            <v>1953.12</v>
          </cell>
          <cell r="H5337" t="str">
            <v>PINI</v>
          </cell>
        </row>
        <row r="5338">
          <cell r="B5338" t="str">
            <v>32.102.000155.SER</v>
          </cell>
          <cell r="C5338" t="str">
            <v>Filtro anaeróbico de concreto Ø 1,5 m, altura 2 m para 15 contribuintes</v>
          </cell>
          <cell r="D5338" t="str">
            <v>un</v>
          </cell>
          <cell r="E5338">
            <v>2114.37</v>
          </cell>
          <cell r="F5338">
            <v>421.04</v>
          </cell>
          <cell r="G5338">
            <v>2535.41</v>
          </cell>
          <cell r="H5338" t="str">
            <v>PINI</v>
          </cell>
        </row>
        <row r="5339">
          <cell r="B5339" t="str">
            <v>32.102.000160.SER</v>
          </cell>
          <cell r="C5339" t="str">
            <v>Filtro anaeróbico de concreto Ø 2 m, altura 2 m para 25 contribuintes</v>
          </cell>
          <cell r="D5339" t="str">
            <v>un</v>
          </cell>
          <cell r="E5339">
            <v>4825.88</v>
          </cell>
          <cell r="F5339">
            <v>638</v>
          </cell>
          <cell r="G5339">
            <v>5463.88</v>
          </cell>
          <cell r="H5339" t="str">
            <v>PINI</v>
          </cell>
        </row>
        <row r="5340">
          <cell r="B5340" t="str">
            <v>32.102.000165.SER</v>
          </cell>
          <cell r="C5340" t="str">
            <v>Fossa séptica pré-moldada Ø 1,20 m, altura 2,5 m para 5 contribuintes</v>
          </cell>
          <cell r="D5340" t="str">
            <v>un</v>
          </cell>
          <cell r="E5340">
            <v>1092.47</v>
          </cell>
          <cell r="F5340">
            <v>234.99</v>
          </cell>
          <cell r="G5340">
            <v>1327.45</v>
          </cell>
          <cell r="H5340" t="str">
            <v>PINI</v>
          </cell>
        </row>
        <row r="5341">
          <cell r="B5341" t="str">
            <v>32.102.000170.SER</v>
          </cell>
          <cell r="C5341" t="str">
            <v>Fossa séptica pré-moldada Ø 1,50 m, altura 2,5 m para 10 contribuintes</v>
          </cell>
          <cell r="D5341" t="str">
            <v>un</v>
          </cell>
          <cell r="E5341">
            <v>1493.59</v>
          </cell>
          <cell r="F5341">
            <v>416.88</v>
          </cell>
          <cell r="G5341">
            <v>1910.46</v>
          </cell>
          <cell r="H5341" t="str">
            <v>PINI</v>
          </cell>
        </row>
        <row r="5342">
          <cell r="B5342" t="str">
            <v>32.102.000175.SER</v>
          </cell>
          <cell r="C5342" t="str">
            <v>Fossa séptica pré-moldada Ø 3,12 m, altura 2,5 m para 100 contribuintes</v>
          </cell>
          <cell r="D5342" t="str">
            <v>un</v>
          </cell>
          <cell r="E5342">
            <v>6117.14</v>
          </cell>
          <cell r="F5342">
            <v>1214.57</v>
          </cell>
          <cell r="G5342">
            <v>7331.71</v>
          </cell>
          <cell r="H5342" t="str">
            <v>PINI</v>
          </cell>
        </row>
        <row r="5343">
          <cell r="B5343" t="str">
            <v>32.102.000180.SER</v>
          </cell>
          <cell r="C5343" t="str">
            <v>Fossa séptica pré-moldada Ø 2,12 m, altura 3 m para 50 contribuintes</v>
          </cell>
          <cell r="D5343" t="str">
            <v>un</v>
          </cell>
          <cell r="E5343">
            <v>3931.8</v>
          </cell>
          <cell r="F5343">
            <v>682.77</v>
          </cell>
          <cell r="G5343">
            <v>4614.57</v>
          </cell>
          <cell r="H5343" t="str">
            <v>PINI</v>
          </cell>
        </row>
        <row r="5344">
          <cell r="B5344" t="str">
            <v>32.102.000185.SER</v>
          </cell>
          <cell r="C5344" t="str">
            <v>Fossa séptica pré-moldada Ø 3,12 m, altura 2 m para 80 contribuintes</v>
          </cell>
          <cell r="D5344" t="str">
            <v>un</v>
          </cell>
          <cell r="E5344">
            <v>5226.57</v>
          </cell>
          <cell r="F5344">
            <v>957.39</v>
          </cell>
          <cell r="G5344">
            <v>6183.96</v>
          </cell>
          <cell r="H5344" t="str">
            <v>PINI</v>
          </cell>
        </row>
        <row r="5345">
          <cell r="B5345" t="str">
            <v>32.102.000190.SER</v>
          </cell>
          <cell r="C5345" t="str">
            <v>Tampa de concreto e fundo para sumidouro Ø 2,5 m</v>
          </cell>
          <cell r="D5345" t="str">
            <v>un</v>
          </cell>
          <cell r="E5345">
            <v>2101.9699999999998</v>
          </cell>
          <cell r="F5345">
            <v>839.37</v>
          </cell>
          <cell r="G5345">
            <v>2941.34</v>
          </cell>
          <cell r="H5345" t="str">
            <v>PINI</v>
          </cell>
        </row>
        <row r="5346">
          <cell r="B5346" t="str">
            <v>32.102.000195.SER</v>
          </cell>
          <cell r="C5346" t="str">
            <v>Tampa de concreto e fundo para sumidouro Ø 3 m</v>
          </cell>
          <cell r="D5346" t="str">
            <v>un</v>
          </cell>
          <cell r="E5346">
            <v>2592.52</v>
          </cell>
          <cell r="F5346">
            <v>845.59</v>
          </cell>
          <cell r="G5346">
            <v>3438.11</v>
          </cell>
          <cell r="H5346" t="str">
            <v>PINI</v>
          </cell>
        </row>
        <row r="5347">
          <cell r="B5347" t="str">
            <v>32.102.000200.SER</v>
          </cell>
          <cell r="C5347" t="str">
            <v>Sumidouro em anéis de concreto, poço Ø 2,5 m</v>
          </cell>
          <cell r="D5347" t="str">
            <v>m</v>
          </cell>
          <cell r="E5347">
            <v>4438.6000000000004</v>
          </cell>
          <cell r="F5347">
            <v>216.58</v>
          </cell>
          <cell r="G5347">
            <v>4655.18</v>
          </cell>
          <cell r="H5347" t="str">
            <v>PINI</v>
          </cell>
        </row>
        <row r="5348">
          <cell r="B5348" t="str">
            <v>32.102.000205.SER</v>
          </cell>
          <cell r="C5348" t="str">
            <v>Sumidouro em aneis de concreto, poço Ø 3 m</v>
          </cell>
          <cell r="D5348" t="str">
            <v>m</v>
          </cell>
          <cell r="E5348">
            <v>5175.88</v>
          </cell>
          <cell r="F5348">
            <v>324.76</v>
          </cell>
          <cell r="G5348">
            <v>5500.64</v>
          </cell>
          <cell r="H5348" t="str">
            <v>PINI</v>
          </cell>
        </row>
        <row r="5349">
          <cell r="B5349">
            <v>0</v>
          </cell>
          <cell r="C5349">
            <v>0</v>
          </cell>
          <cell r="D5349">
            <v>0</v>
          </cell>
          <cell r="E5349">
            <v>0</v>
          </cell>
          <cell r="F5349">
            <v>0</v>
          </cell>
          <cell r="G5349">
            <v>0</v>
          </cell>
          <cell r="H5349" t="str">
            <v>PINI</v>
          </cell>
        </row>
        <row r="5350">
          <cell r="B5350" t="str">
            <v>32.105</v>
          </cell>
          <cell r="C5350" t="str">
            <v>Ligações a redes de concessionárias de serviços públicos</v>
          </cell>
          <cell r="D5350">
            <v>0</v>
          </cell>
          <cell r="E5350">
            <v>0</v>
          </cell>
          <cell r="F5350">
            <v>0</v>
          </cell>
          <cell r="G5350">
            <v>0</v>
          </cell>
          <cell r="H5350" t="str">
            <v>PINI</v>
          </cell>
        </row>
        <row r="5351">
          <cell r="B5351" t="str">
            <v>32.105.000100.SER</v>
          </cell>
          <cell r="C5351" t="str">
            <v>Ligação de água a rede pública, cavalete de entrada</v>
          </cell>
          <cell r="D5351" t="str">
            <v>un</v>
          </cell>
          <cell r="E5351">
            <v>348.42</v>
          </cell>
          <cell r="F5351">
            <v>233.33</v>
          </cell>
          <cell r="G5351">
            <v>581.76</v>
          </cell>
          <cell r="H5351" t="str">
            <v>PINI</v>
          </cell>
        </row>
        <row r="5352">
          <cell r="B5352" t="str">
            <v>32.105.000110.SER</v>
          </cell>
          <cell r="C5352" t="str">
            <v>Abrigo para cavalete em alvenaria 0,65 x 0,85 x 0,30</v>
          </cell>
          <cell r="D5352" t="str">
            <v>un</v>
          </cell>
          <cell r="E5352">
            <v>285.36</v>
          </cell>
          <cell r="F5352">
            <v>199.38</v>
          </cell>
          <cell r="G5352">
            <v>484.74</v>
          </cell>
          <cell r="H5352" t="str">
            <v>PINI</v>
          </cell>
        </row>
        <row r="5353">
          <cell r="B5353" t="str">
            <v>32.105.000120.SER</v>
          </cell>
          <cell r="C5353" t="str">
            <v>Cavalete com tubo de aço galvanizado 20 mm - 3/4"</v>
          </cell>
          <cell r="D5353" t="str">
            <v>un</v>
          </cell>
          <cell r="E5353">
            <v>329.93</v>
          </cell>
          <cell r="F5353">
            <v>160.99</v>
          </cell>
          <cell r="G5353">
            <v>490.91</v>
          </cell>
          <cell r="H5353" t="str">
            <v>PINI</v>
          </cell>
        </row>
        <row r="5354">
          <cell r="B5354" t="str">
            <v>32.105.000130.SER</v>
          </cell>
          <cell r="C5354" t="str">
            <v>Cavalete com tubo de aço galvanizado 25 mm - 1"</v>
          </cell>
          <cell r="D5354" t="str">
            <v>un</v>
          </cell>
          <cell r="E5354">
            <v>754.75</v>
          </cell>
          <cell r="F5354">
            <v>164.27</v>
          </cell>
          <cell r="G5354">
            <v>919.02</v>
          </cell>
          <cell r="H5354" t="str">
            <v>PINI</v>
          </cell>
        </row>
        <row r="5355">
          <cell r="B5355">
            <v>0</v>
          </cell>
          <cell r="C5355">
            <v>0</v>
          </cell>
          <cell r="D5355">
            <v>0</v>
          </cell>
          <cell r="E5355">
            <v>0</v>
          </cell>
          <cell r="F5355">
            <v>0</v>
          </cell>
          <cell r="G5355">
            <v>0</v>
          </cell>
          <cell r="H5355" t="str">
            <v>PINI</v>
          </cell>
        </row>
        <row r="5356">
          <cell r="B5356" t="str">
            <v>32.108</v>
          </cell>
          <cell r="C5356" t="str">
            <v>Serviços complementares</v>
          </cell>
          <cell r="D5356">
            <v>0</v>
          </cell>
          <cell r="E5356">
            <v>0</v>
          </cell>
          <cell r="F5356">
            <v>0</v>
          </cell>
          <cell r="G5356">
            <v>0</v>
          </cell>
          <cell r="H5356" t="str">
            <v>PINI</v>
          </cell>
        </row>
        <row r="5357">
          <cell r="B5357" t="str">
            <v>32.108.000055.SER</v>
          </cell>
          <cell r="C5357" t="str">
            <v>Mastro para bandeiras com 10 metros de altura</v>
          </cell>
          <cell r="D5357" t="str">
            <v>un</v>
          </cell>
          <cell r="E5357">
            <v>1437.18</v>
          </cell>
          <cell r="F5357">
            <v>240.53</v>
          </cell>
          <cell r="G5357">
            <v>1677.71</v>
          </cell>
          <cell r="H5357" t="str">
            <v>PINI</v>
          </cell>
        </row>
        <row r="5358">
          <cell r="B5358" t="str">
            <v>32.109.000112.SER</v>
          </cell>
          <cell r="C5358" t="str">
            <v>Carga manual de entulho em caminhão basculante</v>
          </cell>
          <cell r="D5358" t="str">
            <v>m³</v>
          </cell>
          <cell r="E5358">
            <v>13.48</v>
          </cell>
          <cell r="F5358">
            <v>13.84</v>
          </cell>
          <cell r="G5358">
            <v>27.32</v>
          </cell>
          <cell r="H5358" t="str">
            <v>PINI</v>
          </cell>
        </row>
        <row r="5359">
          <cell r="B5359" t="str">
            <v>32.109.000115.SER</v>
          </cell>
          <cell r="C5359" t="str">
            <v>Duto em PVC para lixo, pé direito 2,65 m, Ø 40 cm</v>
          </cell>
          <cell r="D5359" t="str">
            <v>m</v>
          </cell>
          <cell r="E5359">
            <v>548.54</v>
          </cell>
          <cell r="F5359">
            <v>55.58</v>
          </cell>
          <cell r="G5359">
            <v>604.11</v>
          </cell>
          <cell r="H5359" t="str">
            <v>PINI</v>
          </cell>
        </row>
        <row r="5360">
          <cell r="B5360" t="str">
            <v>32.109.000200.SER</v>
          </cell>
          <cell r="C5360" t="str">
            <v>Limpeza geral da edificação - somente mão de obra</v>
          </cell>
          <cell r="D5360" t="str">
            <v>m²</v>
          </cell>
          <cell r="E5360">
            <v>0</v>
          </cell>
          <cell r="F5360">
            <v>9.2899999999999991</v>
          </cell>
          <cell r="G5360">
            <v>9.2899999999999991</v>
          </cell>
          <cell r="H5360" t="str">
            <v>PINI</v>
          </cell>
        </row>
        <row r="5361">
          <cell r="H5361" t="str">
            <v>PINI</v>
          </cell>
        </row>
        <row r="5362">
          <cell r="H5362" t="str">
            <v>PINI</v>
          </cell>
        </row>
        <row r="5363">
          <cell r="H5363" t="str">
            <v>PINI</v>
          </cell>
        </row>
        <row r="5364">
          <cell r="H5364" t="str">
            <v>PINI</v>
          </cell>
        </row>
        <row r="5365">
          <cell r="H5365" t="str">
            <v>PINI</v>
          </cell>
        </row>
        <row r="5366">
          <cell r="H5366" t="str">
            <v>PINI</v>
          </cell>
        </row>
        <row r="5367">
          <cell r="H5367" t="str">
            <v>PINI</v>
          </cell>
        </row>
        <row r="5368">
          <cell r="H5368" t="str">
            <v>PINI</v>
          </cell>
        </row>
        <row r="5369">
          <cell r="H5369" t="str">
            <v>PINI</v>
          </cell>
        </row>
        <row r="5370">
          <cell r="H5370" t="str">
            <v>PINI</v>
          </cell>
        </row>
        <row r="5371">
          <cell r="H5371" t="str">
            <v>PINI</v>
          </cell>
        </row>
        <row r="5372">
          <cell r="H5372" t="str">
            <v>PINI</v>
          </cell>
        </row>
        <row r="5373">
          <cell r="H5373" t="str">
            <v>PINI</v>
          </cell>
        </row>
        <row r="5374">
          <cell r="H5374" t="str">
            <v>PINI</v>
          </cell>
        </row>
        <row r="5375">
          <cell r="H5375" t="str">
            <v>PINI</v>
          </cell>
        </row>
        <row r="5376">
          <cell r="H5376" t="str">
            <v>PINI</v>
          </cell>
        </row>
        <row r="5377">
          <cell r="H5377" t="str">
            <v>PINI</v>
          </cell>
        </row>
        <row r="5378">
          <cell r="H5378" t="str">
            <v>PINI</v>
          </cell>
        </row>
        <row r="5379">
          <cell r="H5379" t="str">
            <v>PINI</v>
          </cell>
        </row>
      </sheetData>
      <sheetData sheetId="6"/>
      <sheetData sheetId="7"/>
      <sheetData sheetId="8"/>
      <sheetData sheetId="9">
        <row r="12">
          <cell r="B12" t="str">
            <v>-</v>
          </cell>
          <cell r="C12">
            <v>0</v>
          </cell>
          <cell r="D12">
            <v>0</v>
          </cell>
          <cell r="E12">
            <v>0</v>
          </cell>
          <cell r="F12">
            <v>0</v>
          </cell>
          <cell r="G12">
            <v>0</v>
          </cell>
          <cell r="H12">
            <v>0</v>
          </cell>
        </row>
        <row r="13">
          <cell r="B13" t="str">
            <v>I1</v>
          </cell>
          <cell r="C13" t="str">
            <v xml:space="preserve"> </v>
          </cell>
          <cell r="D13" t="str">
            <v>SERVIÇOS GERAIS</v>
          </cell>
          <cell r="E13" t="str">
            <v>-</v>
          </cell>
          <cell r="F13">
            <v>0</v>
          </cell>
          <cell r="G13">
            <v>0</v>
          </cell>
          <cell r="H13">
            <v>0</v>
          </cell>
        </row>
        <row r="14">
          <cell r="B14" t="str">
            <v>I2</v>
          </cell>
          <cell r="C14" t="str">
            <v xml:space="preserve"> </v>
          </cell>
          <cell r="D14" t="str">
            <v>SERVIÇOS PRELIMINARES</v>
          </cell>
          <cell r="E14" t="str">
            <v>-</v>
          </cell>
          <cell r="F14">
            <v>0</v>
          </cell>
          <cell r="G14">
            <v>0</v>
          </cell>
          <cell r="H14">
            <v>0</v>
          </cell>
        </row>
        <row r="15">
          <cell r="B15" t="str">
            <v>I3</v>
          </cell>
          <cell r="C15" t="str">
            <v xml:space="preserve"> </v>
          </cell>
          <cell r="D15" t="str">
            <v>MOVIMENTAÇÃO DE TERRA</v>
          </cell>
          <cell r="E15" t="str">
            <v>-</v>
          </cell>
          <cell r="F15">
            <v>0</v>
          </cell>
          <cell r="G15">
            <v>0</v>
          </cell>
          <cell r="H15">
            <v>0</v>
          </cell>
        </row>
        <row r="16">
          <cell r="B16" t="str">
            <v>I4</v>
          </cell>
          <cell r="C16" t="str">
            <v xml:space="preserve"> </v>
          </cell>
          <cell r="D16" t="str">
            <v>FUNDAÇÕES</v>
          </cell>
          <cell r="E16" t="str">
            <v>-</v>
          </cell>
          <cell r="F16">
            <v>0</v>
          </cell>
          <cell r="G16">
            <v>0</v>
          </cell>
          <cell r="H16">
            <v>0</v>
          </cell>
        </row>
        <row r="17">
          <cell r="B17" t="str">
            <v>I5</v>
          </cell>
          <cell r="C17" t="str">
            <v xml:space="preserve"> </v>
          </cell>
          <cell r="D17" t="str">
            <v>ESTRUTURA</v>
          </cell>
          <cell r="E17" t="str">
            <v>-</v>
          </cell>
          <cell r="F17">
            <v>0</v>
          </cell>
          <cell r="G17">
            <v>0</v>
          </cell>
          <cell r="H17">
            <v>0</v>
          </cell>
        </row>
        <row r="18">
          <cell r="B18" t="str">
            <v>I6</v>
          </cell>
          <cell r="C18" t="str">
            <v xml:space="preserve"> </v>
          </cell>
          <cell r="D18" t="str">
            <v>PAREDES E PAINEIS</v>
          </cell>
          <cell r="E18" t="str">
            <v>-</v>
          </cell>
          <cell r="F18">
            <v>0</v>
          </cell>
          <cell r="G18">
            <v>0</v>
          </cell>
          <cell r="H18">
            <v>0</v>
          </cell>
        </row>
        <row r="19">
          <cell r="B19" t="str">
            <v>I7</v>
          </cell>
          <cell r="C19" t="str">
            <v xml:space="preserve"> </v>
          </cell>
          <cell r="D19" t="str">
            <v>REVESTIMENTO</v>
          </cell>
          <cell r="E19" t="str">
            <v>-</v>
          </cell>
          <cell r="F19">
            <v>0</v>
          </cell>
          <cell r="G19">
            <v>0</v>
          </cell>
          <cell r="H19">
            <v>0</v>
          </cell>
        </row>
        <row r="20">
          <cell r="B20" t="str">
            <v>I8</v>
          </cell>
          <cell r="C20" t="str">
            <v xml:space="preserve"> </v>
          </cell>
          <cell r="D20" t="str">
            <v xml:space="preserve">FORRO  </v>
          </cell>
          <cell r="E20" t="str">
            <v>-</v>
          </cell>
          <cell r="F20">
            <v>0</v>
          </cell>
          <cell r="G20">
            <v>0</v>
          </cell>
          <cell r="H20">
            <v>0</v>
          </cell>
        </row>
        <row r="21">
          <cell r="B21" t="str">
            <v>I9</v>
          </cell>
          <cell r="C21" t="str">
            <v xml:space="preserve"> </v>
          </cell>
          <cell r="D21" t="str">
            <v>PAVIMENTAÇÃO</v>
          </cell>
          <cell r="E21" t="str">
            <v>-</v>
          </cell>
          <cell r="F21">
            <v>0</v>
          </cell>
          <cell r="G21">
            <v>0</v>
          </cell>
          <cell r="H21">
            <v>0</v>
          </cell>
        </row>
        <row r="22">
          <cell r="B22" t="str">
            <v>I10</v>
          </cell>
          <cell r="C22" t="str">
            <v xml:space="preserve"> </v>
          </cell>
          <cell r="D22" t="str">
            <v>RODAPÉS, SOLEIRAS E PEITORIS</v>
          </cell>
          <cell r="E22" t="str">
            <v>-</v>
          </cell>
          <cell r="F22">
            <v>0</v>
          </cell>
          <cell r="G22">
            <v>0</v>
          </cell>
          <cell r="H22">
            <v>0</v>
          </cell>
        </row>
        <row r="23">
          <cell r="B23" t="str">
            <v>I11</v>
          </cell>
          <cell r="C23" t="str">
            <v xml:space="preserve"> </v>
          </cell>
          <cell r="D23" t="str">
            <v>ESQUADRIAS E SERRALHERIA</v>
          </cell>
          <cell r="E23" t="str">
            <v>-</v>
          </cell>
          <cell r="F23">
            <v>0</v>
          </cell>
          <cell r="G23">
            <v>0</v>
          </cell>
          <cell r="H23">
            <v>0</v>
          </cell>
        </row>
        <row r="24">
          <cell r="B24" t="str">
            <v>I12</v>
          </cell>
          <cell r="C24" t="str">
            <v xml:space="preserve"> </v>
          </cell>
          <cell r="D24" t="str">
            <v>FERRAGENS</v>
          </cell>
          <cell r="E24" t="str">
            <v>-</v>
          </cell>
          <cell r="F24">
            <v>0</v>
          </cell>
          <cell r="G24">
            <v>0</v>
          </cell>
          <cell r="H24">
            <v>0</v>
          </cell>
        </row>
        <row r="25">
          <cell r="B25" t="str">
            <v>I13</v>
          </cell>
          <cell r="C25" t="str">
            <v xml:space="preserve"> </v>
          </cell>
          <cell r="D25" t="str">
            <v>FECHAMENTO DO AUTOATENDIMENTO</v>
          </cell>
          <cell r="E25" t="str">
            <v>-</v>
          </cell>
          <cell r="F25">
            <v>0</v>
          </cell>
          <cell r="G25">
            <v>0</v>
          </cell>
          <cell r="H25">
            <v>0</v>
          </cell>
        </row>
        <row r="26">
          <cell r="B26" t="str">
            <v>I14</v>
          </cell>
          <cell r="C26" t="str">
            <v xml:space="preserve"> </v>
          </cell>
          <cell r="D26" t="str">
            <v>SINALIZAÇÃO VISUAL E TÁTIL</v>
          </cell>
          <cell r="E26" t="str">
            <v>-</v>
          </cell>
          <cell r="F26">
            <v>0</v>
          </cell>
          <cell r="G26">
            <v>0</v>
          </cell>
          <cell r="H26">
            <v>0</v>
          </cell>
        </row>
        <row r="27">
          <cell r="B27" t="str">
            <v>I15</v>
          </cell>
          <cell r="C27" t="str">
            <v xml:space="preserve"> </v>
          </cell>
          <cell r="D27" t="str">
            <v>SINALIZAÇÃO INTERNA</v>
          </cell>
          <cell r="E27" t="str">
            <v>-</v>
          </cell>
          <cell r="F27">
            <v>0</v>
          </cell>
          <cell r="G27">
            <v>0</v>
          </cell>
          <cell r="H27">
            <v>0</v>
          </cell>
        </row>
        <row r="28">
          <cell r="B28" t="str">
            <v>I16</v>
          </cell>
          <cell r="C28" t="str">
            <v xml:space="preserve">  </v>
          </cell>
          <cell r="D28" t="str">
            <v>INSTALAÇÕES DE CLIMATIZAÇÃO</v>
          </cell>
          <cell r="E28" t="str">
            <v>-</v>
          </cell>
          <cell r="F28">
            <v>0</v>
          </cell>
          <cell r="G28">
            <v>0</v>
          </cell>
          <cell r="H28">
            <v>0</v>
          </cell>
        </row>
        <row r="29">
          <cell r="B29" t="str">
            <v>I17</v>
          </cell>
          <cell r="C29" t="str">
            <v xml:space="preserve"> </v>
          </cell>
          <cell r="D29" t="str">
            <v>INSTALAÇÕES HIDROSSANITÁRIAS</v>
          </cell>
          <cell r="E29" t="str">
            <v>-</v>
          </cell>
          <cell r="F29">
            <v>0</v>
          </cell>
          <cell r="G29">
            <v>0</v>
          </cell>
          <cell r="H29">
            <v>0</v>
          </cell>
        </row>
        <row r="30">
          <cell r="B30" t="str">
            <v>I18</v>
          </cell>
          <cell r="C30" t="str">
            <v xml:space="preserve"> </v>
          </cell>
          <cell r="D30" t="str">
            <v>INSTALAÇÕES DE COMBATE A INCÊNDIO</v>
          </cell>
          <cell r="E30" t="str">
            <v>-</v>
          </cell>
          <cell r="F30">
            <v>0</v>
          </cell>
          <cell r="G30">
            <v>0</v>
          </cell>
          <cell r="H30">
            <v>0</v>
          </cell>
        </row>
        <row r="31">
          <cell r="B31" t="str">
            <v>I19</v>
          </cell>
          <cell r="C31" t="str">
            <v xml:space="preserve"> </v>
          </cell>
          <cell r="D31" t="str">
            <v>PINTURA</v>
          </cell>
          <cell r="E31" t="str">
            <v>-</v>
          </cell>
          <cell r="F31">
            <v>0</v>
          </cell>
          <cell r="G31">
            <v>0</v>
          </cell>
          <cell r="H31">
            <v>0</v>
          </cell>
        </row>
        <row r="32">
          <cell r="B32" t="str">
            <v>I19.1</v>
          </cell>
          <cell r="C32" t="str">
            <v xml:space="preserve"> </v>
          </cell>
          <cell r="D32" t="str">
            <v>PINTURA DE PAREDES EXTERNAS</v>
          </cell>
          <cell r="E32" t="str">
            <v>-</v>
          </cell>
          <cell r="F32">
            <v>0</v>
          </cell>
          <cell r="G32">
            <v>0</v>
          </cell>
          <cell r="H32">
            <v>0</v>
          </cell>
        </row>
        <row r="33">
          <cell r="B33" t="str">
            <v>I19.2</v>
          </cell>
          <cell r="C33" t="str">
            <v xml:space="preserve"> </v>
          </cell>
          <cell r="D33" t="str">
            <v>PINTURA DE PAREDES INTERNAS</v>
          </cell>
          <cell r="E33" t="str">
            <v>-</v>
          </cell>
          <cell r="F33">
            <v>0</v>
          </cell>
          <cell r="G33">
            <v>0</v>
          </cell>
          <cell r="H33">
            <v>0</v>
          </cell>
        </row>
        <row r="34">
          <cell r="B34" t="str">
            <v>I19.3</v>
          </cell>
          <cell r="C34" t="str">
            <v xml:space="preserve"> </v>
          </cell>
          <cell r="D34" t="str">
            <v>PINTURA DE MURO</v>
          </cell>
          <cell r="E34" t="str">
            <v>-</v>
          </cell>
          <cell r="F34">
            <v>0</v>
          </cell>
          <cell r="G34">
            <v>0</v>
          </cell>
          <cell r="H34">
            <v>0</v>
          </cell>
        </row>
        <row r="35">
          <cell r="B35" t="str">
            <v>I20</v>
          </cell>
          <cell r="C35" t="str">
            <v xml:space="preserve"> </v>
          </cell>
          <cell r="D35" t="str">
            <v>URBANIZAÇÃO E PAISAGISMO</v>
          </cell>
          <cell r="E35" t="str">
            <v>-</v>
          </cell>
          <cell r="F35">
            <v>0</v>
          </cell>
          <cell r="G35">
            <v>0</v>
          </cell>
          <cell r="H35">
            <v>0</v>
          </cell>
        </row>
        <row r="36">
          <cell r="B36" t="str">
            <v>I21</v>
          </cell>
          <cell r="C36" t="str">
            <v xml:space="preserve"> </v>
          </cell>
          <cell r="D36" t="str">
            <v>SERVIÇOS COMPLEMENTARES</v>
          </cell>
          <cell r="E36" t="str">
            <v>-</v>
          </cell>
          <cell r="F36">
            <v>0</v>
          </cell>
          <cell r="G36">
            <v>0</v>
          </cell>
          <cell r="H36">
            <v>0</v>
          </cell>
        </row>
        <row r="37">
          <cell r="B37" t="str">
            <v>I22</v>
          </cell>
          <cell r="C37" t="str">
            <v xml:space="preserve"> </v>
          </cell>
          <cell r="D37" t="str">
            <v>FACHADAS LATERAIS  E ÁREAS EXTERNAS</v>
          </cell>
          <cell r="E37" t="str">
            <v>-</v>
          </cell>
          <cell r="F37">
            <v>0</v>
          </cell>
          <cell r="G37">
            <v>0</v>
          </cell>
          <cell r="H37">
            <v>0</v>
          </cell>
        </row>
        <row r="38">
          <cell r="B38" t="str">
            <v>I23</v>
          </cell>
          <cell r="C38" t="str">
            <v xml:space="preserve"> </v>
          </cell>
          <cell r="D38" t="str">
            <v>ACESSIBILIDADE</v>
          </cell>
          <cell r="E38" t="str">
            <v>-</v>
          </cell>
          <cell r="F38">
            <v>0</v>
          </cell>
          <cell r="G38">
            <v>0</v>
          </cell>
          <cell r="H38">
            <v>0</v>
          </cell>
        </row>
        <row r="39">
          <cell r="B39" t="str">
            <v>I24</v>
          </cell>
          <cell r="C39" t="str">
            <v xml:space="preserve"> </v>
          </cell>
          <cell r="D39" t="str">
            <v>COBERTURA E IMPERMEABILIZAÇÕES</v>
          </cell>
          <cell r="E39" t="str">
            <v>-</v>
          </cell>
          <cell r="F39">
            <v>0</v>
          </cell>
          <cell r="G39">
            <v>0</v>
          </cell>
          <cell r="H39">
            <v>0</v>
          </cell>
        </row>
        <row r="40">
          <cell r="B40" t="str">
            <v>I25</v>
          </cell>
          <cell r="C40" t="str">
            <v xml:space="preserve"> </v>
          </cell>
          <cell r="D40" t="str">
            <v>SALA DO CPD</v>
          </cell>
          <cell r="E40" t="str">
            <v>-</v>
          </cell>
          <cell r="F40">
            <v>0</v>
          </cell>
          <cell r="G40">
            <v>0</v>
          </cell>
          <cell r="H40">
            <v>0</v>
          </cell>
        </row>
        <row r="41">
          <cell r="B41" t="str">
            <v>I26</v>
          </cell>
          <cell r="C41" t="str">
            <v xml:space="preserve"> </v>
          </cell>
          <cell r="D41" t="str">
            <v>AUTOATENDIMENTO</v>
          </cell>
          <cell r="E41" t="str">
            <v>-</v>
          </cell>
          <cell r="F41">
            <v>0</v>
          </cell>
          <cell r="G41">
            <v>0</v>
          </cell>
          <cell r="H41">
            <v>0</v>
          </cell>
        </row>
        <row r="42">
          <cell r="B42" t="str">
            <v>I27</v>
          </cell>
          <cell r="C42" t="str">
            <v xml:space="preserve"> </v>
          </cell>
          <cell r="D42" t="str">
            <v>SALÃO PRINCIPAL, BATERIA DE CAIXA E RETAGUARDA (BACK OFFICE)</v>
          </cell>
          <cell r="E42" t="str">
            <v>-</v>
          </cell>
          <cell r="F42">
            <v>0</v>
          </cell>
          <cell r="G42">
            <v>0</v>
          </cell>
          <cell r="H42">
            <v>0</v>
          </cell>
        </row>
        <row r="43">
          <cell r="B43" t="str">
            <v>I28</v>
          </cell>
          <cell r="C43" t="str">
            <v xml:space="preserve"> </v>
          </cell>
          <cell r="D43" t="str">
            <v>BANHEIROS EXISTENTES E HALL DE ACESSO</v>
          </cell>
          <cell r="E43" t="str">
            <v>-</v>
          </cell>
          <cell r="F43">
            <v>0</v>
          </cell>
          <cell r="G43">
            <v>0</v>
          </cell>
          <cell r="H43">
            <v>0</v>
          </cell>
        </row>
        <row r="44">
          <cell r="B44" t="str">
            <v>I29</v>
          </cell>
          <cell r="C44" t="str">
            <v xml:space="preserve"> </v>
          </cell>
          <cell r="D44" t="str">
            <v>COPA</v>
          </cell>
          <cell r="E44" t="str">
            <v>-</v>
          </cell>
          <cell r="F44">
            <v>0</v>
          </cell>
          <cell r="G44">
            <v>0</v>
          </cell>
          <cell r="H44">
            <v>0</v>
          </cell>
        </row>
        <row r="45">
          <cell r="B45" t="str">
            <v>I30</v>
          </cell>
          <cell r="C45" t="str">
            <v xml:space="preserve"> </v>
          </cell>
          <cell r="D45" t="str">
            <v>TESOURARIA</v>
          </cell>
          <cell r="E45" t="str">
            <v>-</v>
          </cell>
          <cell r="F45">
            <v>0</v>
          </cell>
          <cell r="G45">
            <v>0</v>
          </cell>
          <cell r="H45">
            <v>0</v>
          </cell>
        </row>
        <row r="46">
          <cell r="B46" t="str">
            <v>I31</v>
          </cell>
          <cell r="C46" t="str">
            <v xml:space="preserve"> </v>
          </cell>
          <cell r="D46" t="str">
            <v>SALA DE REUNIÃO</v>
          </cell>
          <cell r="E46" t="str">
            <v>-</v>
          </cell>
          <cell r="F46">
            <v>0</v>
          </cell>
          <cell r="G46">
            <v>0</v>
          </cell>
          <cell r="H46">
            <v>0</v>
          </cell>
        </row>
        <row r="47">
          <cell r="B47" t="str">
            <v>I32</v>
          </cell>
          <cell r="C47" t="str">
            <v xml:space="preserve"> </v>
          </cell>
          <cell r="D47" t="str">
            <v>SALA DE ARQUIVOS 01 E 02</v>
          </cell>
          <cell r="E47" t="str">
            <v>-</v>
          </cell>
          <cell r="F47">
            <v>0</v>
          </cell>
          <cell r="G47">
            <v>0</v>
          </cell>
          <cell r="H47">
            <v>0</v>
          </cell>
        </row>
        <row r="48">
          <cell r="B48" t="str">
            <v>I33</v>
          </cell>
          <cell r="C48" t="str">
            <v xml:space="preserve"> </v>
          </cell>
          <cell r="D48" t="str">
            <v>CAIXA FORTE E ANTESALA</v>
          </cell>
          <cell r="E48" t="str">
            <v>-</v>
          </cell>
          <cell r="F48">
            <v>0</v>
          </cell>
          <cell r="G48">
            <v>0</v>
          </cell>
          <cell r="H48">
            <v>0</v>
          </cell>
        </row>
        <row r="49">
          <cell r="B49" t="str">
            <v>I34</v>
          </cell>
          <cell r="C49" t="str">
            <v xml:space="preserve"> </v>
          </cell>
          <cell r="D49" t="str">
            <v>ESCADA E HALL DE ACESSO AO SUBSOLO</v>
          </cell>
          <cell r="E49" t="str">
            <v>-</v>
          </cell>
          <cell r="F49">
            <v>0</v>
          </cell>
          <cell r="G49">
            <v>0</v>
          </cell>
          <cell r="H49">
            <v>0</v>
          </cell>
        </row>
        <row r="50">
          <cell r="B50" t="str">
            <v>I35</v>
          </cell>
          <cell r="C50" t="str">
            <v xml:space="preserve"> </v>
          </cell>
          <cell r="D50" t="str">
            <v>REFEITÓRIO E COZINHA-SUBSOLO</v>
          </cell>
          <cell r="E50" t="str">
            <v>-</v>
          </cell>
          <cell r="F50">
            <v>0</v>
          </cell>
          <cell r="G50">
            <v>0</v>
          </cell>
          <cell r="H50">
            <v>0</v>
          </cell>
        </row>
        <row r="51">
          <cell r="B51" t="str">
            <v>I36</v>
          </cell>
          <cell r="C51" t="str">
            <v xml:space="preserve"> </v>
          </cell>
          <cell r="D51" t="str">
            <v>VESTIÁRIO E HALL DO SUBSOLO</v>
          </cell>
          <cell r="E51" t="str">
            <v>-</v>
          </cell>
          <cell r="F51">
            <v>0</v>
          </cell>
          <cell r="G51">
            <v>0</v>
          </cell>
          <cell r="H51">
            <v>0</v>
          </cell>
        </row>
        <row r="52">
          <cell r="B52" t="str">
            <v>I37</v>
          </cell>
          <cell r="C52" t="str">
            <v xml:space="preserve"> </v>
          </cell>
          <cell r="D52" t="str">
            <v>SALA EAD E SUBSOLO</v>
          </cell>
          <cell r="E52" t="str">
            <v>-</v>
          </cell>
          <cell r="F52">
            <v>0</v>
          </cell>
          <cell r="G52">
            <v>0</v>
          </cell>
          <cell r="H52">
            <v>0</v>
          </cell>
        </row>
        <row r="53">
          <cell r="B53" t="str">
            <v>I38</v>
          </cell>
          <cell r="C53" t="str">
            <v xml:space="preserve"> </v>
          </cell>
          <cell r="D53" t="str">
            <v>ABRIGO DO GRUPO GERADOR-SUBSOLO</v>
          </cell>
          <cell r="E53" t="str">
            <v>-</v>
          </cell>
          <cell r="F53">
            <v>0</v>
          </cell>
          <cell r="G53">
            <v>0</v>
          </cell>
          <cell r="H53">
            <v>0</v>
          </cell>
        </row>
        <row r="54">
          <cell r="B54" t="str">
            <v>I39</v>
          </cell>
          <cell r="C54" t="str">
            <v xml:space="preserve"> </v>
          </cell>
          <cell r="D54" t="str">
            <v>GARAGEM DO SUBSOLO</v>
          </cell>
          <cell r="E54" t="str">
            <v>-</v>
          </cell>
          <cell r="F54">
            <v>0</v>
          </cell>
          <cell r="G54">
            <v>0</v>
          </cell>
          <cell r="H54">
            <v>0</v>
          </cell>
        </row>
        <row r="55">
          <cell r="B55" t="str">
            <v>I40</v>
          </cell>
          <cell r="C55" t="str">
            <v xml:space="preserve"> </v>
          </cell>
          <cell r="D55" t="str">
            <v>SISTEMA DE COMBATE A INCÊNDIO</v>
          </cell>
          <cell r="E55" t="str">
            <v>-</v>
          </cell>
          <cell r="F55">
            <v>0</v>
          </cell>
          <cell r="G55">
            <v>0</v>
          </cell>
          <cell r="H55">
            <v>0</v>
          </cell>
        </row>
        <row r="56">
          <cell r="B56" t="str">
            <v>I41</v>
          </cell>
          <cell r="C56" t="str">
            <v xml:space="preserve"> </v>
          </cell>
          <cell r="D56" t="str">
            <v>SISTEMA ELÉTRICO E AFINS</v>
          </cell>
          <cell r="E56" t="str">
            <v>-</v>
          </cell>
          <cell r="F56">
            <v>0</v>
          </cell>
          <cell r="G56">
            <v>0</v>
          </cell>
          <cell r="H56">
            <v>0</v>
          </cell>
        </row>
        <row r="57">
          <cell r="B57" t="str">
            <v>I42</v>
          </cell>
          <cell r="C57" t="str">
            <v xml:space="preserve"> </v>
          </cell>
          <cell r="D57" t="str">
            <v>SUBESTAÇÃO DE ENERGIA E ENTRADA DE ENERGIA</v>
          </cell>
          <cell r="E57" t="str">
            <v>-</v>
          </cell>
          <cell r="F57">
            <v>0</v>
          </cell>
          <cell r="G57">
            <v>0</v>
          </cell>
          <cell r="H57">
            <v>0</v>
          </cell>
        </row>
        <row r="58">
          <cell r="B58" t="str">
            <v>I43</v>
          </cell>
          <cell r="C58" t="str">
            <v xml:space="preserve"> </v>
          </cell>
          <cell r="D58" t="str">
            <v>QGBT</v>
          </cell>
          <cell r="E58" t="str">
            <v>-</v>
          </cell>
          <cell r="F58">
            <v>0</v>
          </cell>
          <cell r="G58">
            <v>0</v>
          </cell>
          <cell r="H58">
            <v>0</v>
          </cell>
        </row>
        <row r="59">
          <cell r="B59" t="str">
            <v>I44</v>
          </cell>
          <cell r="C59" t="str">
            <v xml:space="preserve"> </v>
          </cell>
          <cell r="D59" t="str">
            <v>ALIMENTADORES DE ENERGIA</v>
          </cell>
          <cell r="E59" t="str">
            <v>-</v>
          </cell>
          <cell r="F59">
            <v>0</v>
          </cell>
          <cell r="G59">
            <v>0</v>
          </cell>
          <cell r="H59">
            <v>0</v>
          </cell>
        </row>
        <row r="60">
          <cell r="B60" t="str">
            <v>I45</v>
          </cell>
          <cell r="C60" t="str">
            <v xml:space="preserve"> </v>
          </cell>
          <cell r="D60" t="str">
            <v>ILUMINAÇÃO E TOMADAS DE USO COMUM/ILUMINAÇÃO DE EMERGÊNCIA</v>
          </cell>
          <cell r="E60" t="str">
            <v>-</v>
          </cell>
          <cell r="F60">
            <v>0</v>
          </cell>
          <cell r="G60">
            <v>0</v>
          </cell>
          <cell r="H60">
            <v>0</v>
          </cell>
        </row>
        <row r="61">
          <cell r="B61" t="str">
            <v>I45.1</v>
          </cell>
          <cell r="C61">
            <v>0</v>
          </cell>
          <cell r="D61" t="str">
            <v xml:space="preserve">ILUMINAÇÃO  </v>
          </cell>
          <cell r="E61">
            <v>0</v>
          </cell>
          <cell r="F61">
            <v>0</v>
          </cell>
          <cell r="G61">
            <v>0</v>
          </cell>
          <cell r="H61">
            <v>0</v>
          </cell>
        </row>
        <row r="62">
          <cell r="B62" t="str">
            <v>I45.2</v>
          </cell>
          <cell r="C62">
            <v>0</v>
          </cell>
          <cell r="D62" t="str">
            <v>TOMADA</v>
          </cell>
          <cell r="E62">
            <v>0</v>
          </cell>
          <cell r="F62">
            <v>0</v>
          </cell>
          <cell r="G62">
            <v>0</v>
          </cell>
          <cell r="H62">
            <v>0</v>
          </cell>
        </row>
        <row r="63">
          <cell r="B63" t="str">
            <v>I45.3</v>
          </cell>
          <cell r="C63">
            <v>0</v>
          </cell>
          <cell r="D63" t="str">
            <v>CIRCUITO DE ILUMINAÇÃO E TOMADAS</v>
          </cell>
          <cell r="E63">
            <v>0</v>
          </cell>
          <cell r="F63">
            <v>0</v>
          </cell>
          <cell r="G63">
            <v>0</v>
          </cell>
          <cell r="H63">
            <v>0</v>
          </cell>
        </row>
        <row r="64">
          <cell r="B64" t="str">
            <v>I46</v>
          </cell>
          <cell r="C64" t="str">
            <v xml:space="preserve"> </v>
          </cell>
          <cell r="D64" t="str">
            <v>INSTALAÇÕES ELÉTRICAS PARA SISTEMA DE REFRIGERAÇÃO (NORMAL E ESSENCIAL)</v>
          </cell>
          <cell r="E64" t="str">
            <v>-</v>
          </cell>
          <cell r="F64">
            <v>0</v>
          </cell>
          <cell r="G64">
            <v>0</v>
          </cell>
          <cell r="H64">
            <v>0</v>
          </cell>
        </row>
        <row r="65">
          <cell r="B65" t="str">
            <v>I47</v>
          </cell>
          <cell r="C65" t="str">
            <v xml:space="preserve"> </v>
          </cell>
          <cell r="D65" t="str">
            <v>SISTEMA DE PROTEÇÃO CONTRA DESCARGAS ATMOSFÉRICAS (SPDA) E ATERRAMENTO</v>
          </cell>
          <cell r="E65" t="str">
            <v>-</v>
          </cell>
          <cell r="F65">
            <v>0</v>
          </cell>
          <cell r="G65">
            <v>0</v>
          </cell>
          <cell r="H65">
            <v>0</v>
          </cell>
        </row>
        <row r="66">
          <cell r="B66" t="str">
            <v>I48</v>
          </cell>
          <cell r="C66" t="str">
            <v xml:space="preserve"> </v>
          </cell>
          <cell r="D66" t="str">
            <v>LÓGICA (CABEAMENTO ESTRUTURADO)</v>
          </cell>
          <cell r="E66" t="str">
            <v>-</v>
          </cell>
          <cell r="F66">
            <v>0</v>
          </cell>
          <cell r="G66">
            <v>0</v>
          </cell>
          <cell r="H66">
            <v>0</v>
          </cell>
        </row>
        <row r="67">
          <cell r="B67" t="str">
            <v>I49</v>
          </cell>
          <cell r="C67" t="str">
            <v xml:space="preserve"> </v>
          </cell>
          <cell r="D67" t="str">
            <v>ELÉTRICA DA LÓGICA (QD-BEM, QD-EST, QD-NB)</v>
          </cell>
          <cell r="E67" t="str">
            <v>-</v>
          </cell>
          <cell r="F67">
            <v>0</v>
          </cell>
          <cell r="G67">
            <v>0</v>
          </cell>
          <cell r="H67">
            <v>0</v>
          </cell>
        </row>
        <row r="68">
          <cell r="B68" t="str">
            <v>I50</v>
          </cell>
          <cell r="C68" t="str">
            <v xml:space="preserve"> </v>
          </cell>
          <cell r="D68" t="str">
            <v>CFTV</v>
          </cell>
          <cell r="E68" t="str">
            <v>-</v>
          </cell>
          <cell r="F68">
            <v>0</v>
          </cell>
          <cell r="G68">
            <v>0</v>
          </cell>
          <cell r="H68">
            <v>0</v>
          </cell>
        </row>
        <row r="69">
          <cell r="B69" t="str">
            <v>I51</v>
          </cell>
          <cell r="C69" t="str">
            <v xml:space="preserve"> </v>
          </cell>
          <cell r="D69" t="str">
            <v>INSTALAÇÕES DE ALARME</v>
          </cell>
          <cell r="E69" t="str">
            <v>-</v>
          </cell>
          <cell r="F69">
            <v>0</v>
          </cell>
          <cell r="G69">
            <v>0</v>
          </cell>
          <cell r="H69">
            <v>0</v>
          </cell>
        </row>
        <row r="70">
          <cell r="B70" t="str">
            <v>I52</v>
          </cell>
          <cell r="C70" t="str">
            <v xml:space="preserve"> </v>
          </cell>
          <cell r="D70" t="str">
            <v>SERVIÇOS FINAIS DAS INSTALAÇÕES ELÉTRICAS</v>
          </cell>
          <cell r="E70" t="str">
            <v>-</v>
          </cell>
          <cell r="F70">
            <v>0</v>
          </cell>
          <cell r="G70">
            <v>0</v>
          </cell>
          <cell r="H70">
            <v>0</v>
          </cell>
        </row>
        <row r="71">
          <cell r="B71" t="str">
            <v>I53</v>
          </cell>
          <cell r="C71" t="str">
            <v xml:space="preserve"> </v>
          </cell>
          <cell r="D71" t="str">
            <v>SERVIÇOS DIVERSOS</v>
          </cell>
          <cell r="E71" t="str">
            <v>-</v>
          </cell>
          <cell r="F71">
            <v>0</v>
          </cell>
          <cell r="G71">
            <v>0</v>
          </cell>
          <cell r="H71">
            <v>0</v>
          </cell>
        </row>
        <row r="72">
          <cell r="B72" t="str">
            <v>I54</v>
          </cell>
          <cell r="C72" t="str">
            <v xml:space="preserve"> </v>
          </cell>
          <cell r="D72" t="str">
            <v>SERVIÇOS FINAIS</v>
          </cell>
          <cell r="E72" t="str">
            <v>-</v>
          </cell>
          <cell r="F72">
            <v>0</v>
          </cell>
          <cell r="G72">
            <v>0</v>
          </cell>
          <cell r="H72">
            <v>0</v>
          </cell>
        </row>
        <row r="73">
          <cell r="B73" t="str">
            <v>C01</v>
          </cell>
          <cell r="C73" t="str">
            <v>C01-BASA</v>
          </cell>
          <cell r="D73" t="str">
            <v>ADMINISTRAÇÃO LOCAL (60C)</v>
          </cell>
          <cell r="E73" t="str">
            <v>MÊS</v>
          </cell>
          <cell r="F73">
            <v>486.88999999999987</v>
          </cell>
          <cell r="G73">
            <v>5358.66</v>
          </cell>
          <cell r="H73">
            <v>5845.5499999999993</v>
          </cell>
          <cell r="I73" t="str">
            <v>Serv. Gerais</v>
          </cell>
          <cell r="J73" t="str">
            <v>BASA</v>
          </cell>
        </row>
        <row r="74">
          <cell r="B74" t="str">
            <v>C02</v>
          </cell>
          <cell r="C74" t="str">
            <v>C02-BASA</v>
          </cell>
          <cell r="D74" t="str">
            <v>MOBILIZAÇÃO</v>
          </cell>
          <cell r="E74" t="str">
            <v>UND</v>
          </cell>
          <cell r="F74">
            <v>750.62</v>
          </cell>
          <cell r="G74">
            <v>303.65999999999997</v>
          </cell>
          <cell r="H74">
            <v>1054.28</v>
          </cell>
          <cell r="I74" t="str">
            <v>Serv. Gerais</v>
          </cell>
          <cell r="J74" t="str">
            <v>BASA</v>
          </cell>
        </row>
        <row r="75">
          <cell r="B75" t="str">
            <v>C03</v>
          </cell>
          <cell r="C75" t="str">
            <v>C03-SINAPI-72897U</v>
          </cell>
          <cell r="D75" t="str">
            <v>CARGA MANUAL DE ENTULHO EM CAMINHAO BASCULANTE 6 M3</v>
          </cell>
          <cell r="E75" t="str">
            <v>M3</v>
          </cell>
          <cell r="F75">
            <v>12.1995</v>
          </cell>
          <cell r="G75">
            <v>14.888499999999999</v>
          </cell>
          <cell r="H75">
            <v>27.088000000000001</v>
          </cell>
          <cell r="I75" t="str">
            <v>Serv. Gerais</v>
          </cell>
          <cell r="J75" t="str">
            <v>BASA</v>
          </cell>
        </row>
        <row r="76">
          <cell r="B76" t="str">
            <v>C04</v>
          </cell>
          <cell r="C76" t="str">
            <v xml:space="preserve">C04-BASA-SEDOP-011170 </v>
          </cell>
          <cell r="D76" t="str">
            <v>DESPESAS LEGAIS (CREA E PREFEITURA)</v>
          </cell>
          <cell r="E76" t="str">
            <v>VB</v>
          </cell>
          <cell r="F76">
            <v>1707.08</v>
          </cell>
          <cell r="G76">
            <v>0</v>
          </cell>
          <cell r="H76">
            <v>1707.08</v>
          </cell>
          <cell r="I76" t="str">
            <v>Serv. Gerais</v>
          </cell>
          <cell r="J76" t="str">
            <v>BASA</v>
          </cell>
        </row>
        <row r="77">
          <cell r="B77" t="str">
            <v>C05</v>
          </cell>
          <cell r="C77" t="str">
            <v>C05-SINAPI-72201U</v>
          </cell>
          <cell r="D77" t="str">
            <v>LIMPEZA E RECOLOCACO DE FORRO TIPO COLMEIA EXSITENTE, CONSIDERANDO REAPROVEITAMENTO DO MATERIAL</v>
          </cell>
          <cell r="E77" t="str">
            <v>M2</v>
          </cell>
          <cell r="F77">
            <v>3</v>
          </cell>
          <cell r="G77">
            <v>9.9690000000000012</v>
          </cell>
          <cell r="H77">
            <v>12.969000000000001</v>
          </cell>
          <cell r="I77" t="str">
            <v>Manutenção</v>
          </cell>
          <cell r="J77" t="str">
            <v>BASA</v>
          </cell>
        </row>
        <row r="78">
          <cell r="B78" t="str">
            <v>C06</v>
          </cell>
          <cell r="C78" t="str">
            <v>C06-SINAPI-83730</v>
          </cell>
          <cell r="D78" t="str">
            <v>REPARO NA PLATIBANDA, LAJE DE PISO DO PATAMAR DA FACHADA DE ESTRUTURAS DE CONCRETO COM ARGAMASSA POLIMERICA DE ALTO DESEMPENHO, E=2 CM</v>
          </cell>
          <cell r="E78" t="str">
            <v>M2</v>
          </cell>
          <cell r="F78">
            <v>201.68249999999998</v>
          </cell>
          <cell r="G78">
            <v>24.067500000000003</v>
          </cell>
          <cell r="H78">
            <v>225.74999999999997</v>
          </cell>
          <cell r="I78" t="str">
            <v>Manutenção</v>
          </cell>
          <cell r="J78" t="str">
            <v>BASA</v>
          </cell>
        </row>
        <row r="79">
          <cell r="B79" t="str">
            <v>C07</v>
          </cell>
          <cell r="C79" t="str">
            <v>C07-SEINFRAC4739</v>
          </cell>
          <cell r="D79" t="str">
            <v>RECUPERAÇÃO CONCRETO, S/REFORÇO E RECONSTITUIÇÃO “GROUNT”, ESP.=60MM</v>
          </cell>
          <cell r="E79">
            <v>0</v>
          </cell>
          <cell r="F79">
            <v>0</v>
          </cell>
          <cell r="G79">
            <v>0</v>
          </cell>
          <cell r="H79">
            <v>0</v>
          </cell>
          <cell r="I79" t="str">
            <v>Manutenção</v>
          </cell>
          <cell r="J79" t="str">
            <v>BASA</v>
          </cell>
        </row>
        <row r="80">
          <cell r="B80" t="str">
            <v>C08</v>
          </cell>
          <cell r="C80" t="str">
            <v>C08-BASA</v>
          </cell>
          <cell r="D80" t="str">
            <v>LOGOMARCA ADESIVADA(PICTOGRAMA DA LOGOMARCA "A" L=167CM, H=112CM, PADRÃO DO BANCO, APLICAÇÃO EM PAINÉIS DE VIDRO TEMPERADO</v>
          </cell>
          <cell r="E80" t="str">
            <v>UND</v>
          </cell>
          <cell r="F80">
            <v>209.2758</v>
          </cell>
          <cell r="G80">
            <v>92.116199999999992</v>
          </cell>
          <cell r="H80">
            <v>301.392</v>
          </cell>
          <cell r="I80" t="str">
            <v>Sinalização</v>
          </cell>
          <cell r="J80" t="str">
            <v>BASA</v>
          </cell>
        </row>
        <row r="81">
          <cell r="B81" t="str">
            <v>C09</v>
          </cell>
          <cell r="C81" t="str">
            <v>C09-BASA</v>
          </cell>
          <cell r="D81" t="str">
            <v>RELOCALIZAÇÃO E REVITALIZAÇÃO DE PLACAS TIPO BANDEIRAS EXTERNAS COM PINTURA E SUBSTITUIÇÃO DE ELEMENTOS DE INDENTIFICAÇÃO VISUAL PLACAS TIPO BANDEIRAS EXTERNAS</v>
          </cell>
          <cell r="E81" t="str">
            <v>UND</v>
          </cell>
          <cell r="F81">
            <v>841.58500000000004</v>
          </cell>
          <cell r="G81">
            <v>288.76639999999998</v>
          </cell>
          <cell r="H81">
            <v>1130.3514</v>
          </cell>
          <cell r="I81" t="str">
            <v>Sinalização</v>
          </cell>
          <cell r="J81" t="str">
            <v>BASA</v>
          </cell>
        </row>
        <row r="82">
          <cell r="B82" t="str">
            <v>C10</v>
          </cell>
          <cell r="C82" t="str">
            <v>C10-BASA</v>
          </cell>
          <cell r="D82" t="str">
            <v>REMANEJAMENTO DE PLACA DE IDENTIFICAÇÃO FRONTAL DO BANCO DE 2,00 X 2,00 M</v>
          </cell>
          <cell r="E82" t="str">
            <v>UND</v>
          </cell>
          <cell r="F82">
            <v>253.45500000000001</v>
          </cell>
          <cell r="G82">
            <v>52.989999999999995</v>
          </cell>
          <cell r="H82">
            <v>306.44499999999999</v>
          </cell>
          <cell r="I82" t="str">
            <v>Sinalização</v>
          </cell>
          <cell r="J82" t="str">
            <v>BASA</v>
          </cell>
        </row>
        <row r="83">
          <cell r="B83" t="str">
            <v>C11</v>
          </cell>
          <cell r="C83" t="str">
            <v>C11-BASA</v>
          </cell>
          <cell r="D83" t="str">
            <v>FORNECIMENTO E INSTALAÇÃO DE FAIXA DE IDENTIFICAÇÃO HORIZONTAL (5,90X 0,90M), EM CHAPA DE ALUMÍNIO, ESP=1,5MM, COM PINTURA PU PROTEÇÃO UV, NAS CORES VERDE E AMARELO, TEXTO E LOGOMARCAS ADESIVADAS, ESTRUTURADA, FIXADA NA PAREDE DA FACHADA</v>
          </cell>
          <cell r="E83" t="str">
            <v>UND</v>
          </cell>
          <cell r="F83">
            <v>6964.66435</v>
          </cell>
          <cell r="G83">
            <v>945.26404999999988</v>
          </cell>
          <cell r="H83">
            <v>7909.9283999999998</v>
          </cell>
          <cell r="I83" t="str">
            <v>Sinalização</v>
          </cell>
          <cell r="J83" t="str">
            <v>BASA</v>
          </cell>
        </row>
        <row r="84">
          <cell r="B84" t="str">
            <v>C12</v>
          </cell>
          <cell r="C84" t="str">
            <v>C12-BASA</v>
          </cell>
          <cell r="D84" t="str">
            <v>FORNECIMENTO E INSTALAÇÃO DE PLACA DE IDENTIFICAÇÃO EXTERNA TIPO BANDEIRA EM CHAPA DE AÇO GALVANIZADO Nº 24, ACABAMENTO EM PINTURA AUTOMOTIVA</v>
          </cell>
          <cell r="E84" t="str">
            <v>UND</v>
          </cell>
          <cell r="F84">
            <v>3723.2792000000004</v>
          </cell>
          <cell r="G84">
            <v>670.98320000000001</v>
          </cell>
          <cell r="H84">
            <v>4394.2624000000005</v>
          </cell>
          <cell r="I84" t="str">
            <v>Sinalização</v>
          </cell>
          <cell r="J84" t="str">
            <v>BASA</v>
          </cell>
        </row>
        <row r="85">
          <cell r="B85" t="str">
            <v>C13</v>
          </cell>
          <cell r="C85" t="str">
            <v>C13-BASA</v>
          </cell>
          <cell r="D85" t="str">
            <v>REVITALIZAÇÃO DE PINTURA DE ELEMENTOS DE INDENTIFICAÇÃO VISUAL DO SUPORTE METÁLICO</v>
          </cell>
          <cell r="E85" t="str">
            <v>UND</v>
          </cell>
          <cell r="F85">
            <v>153.99100000000001</v>
          </cell>
          <cell r="G85">
            <v>85.438199999999995</v>
          </cell>
          <cell r="H85">
            <v>239.42920000000001</v>
          </cell>
          <cell r="I85" t="str">
            <v>Sinalização</v>
          </cell>
          <cell r="J85" t="str">
            <v>BASA</v>
          </cell>
        </row>
        <row r="86">
          <cell r="B86" t="str">
            <v>C14</v>
          </cell>
          <cell r="C86" t="str">
            <v>C14-PINI-22.136.000145.SER</v>
          </cell>
          <cell r="D86" t="str">
            <v>FAIXA ANTIDERRAPANTE PARA DEGRAU EM GRANITO - FAIXA APICOADA</v>
          </cell>
          <cell r="E86" t="str">
            <v>M</v>
          </cell>
          <cell r="F86">
            <v>15.272</v>
          </cell>
          <cell r="G86">
            <v>5.516</v>
          </cell>
          <cell r="H86">
            <v>20.788</v>
          </cell>
          <cell r="I86" t="str">
            <v>Manutenção</v>
          </cell>
          <cell r="J86" t="str">
            <v>BASA</v>
          </cell>
        </row>
        <row r="87">
          <cell r="B87" t="str">
            <v>C15</v>
          </cell>
          <cell r="C87" t="str">
            <v>C15-BASA</v>
          </cell>
          <cell r="D87" t="str">
            <v>SUPORTE TIPO PEDESTAL PARA MAPA TÁTIL, EM AÇO ESCOVADO E PLANO DE MAPA TÁTIL EM BRAILLE</v>
          </cell>
          <cell r="E87" t="str">
            <v>UND</v>
          </cell>
          <cell r="F87">
            <v>1529.76</v>
          </cell>
          <cell r="G87">
            <v>0</v>
          </cell>
          <cell r="H87">
            <v>1529.76</v>
          </cell>
          <cell r="I87" t="str">
            <v>Acessibilidade</v>
          </cell>
          <cell r="J87" t="str">
            <v>BASA</v>
          </cell>
        </row>
        <row r="88">
          <cell r="B88" t="str">
            <v>C16</v>
          </cell>
          <cell r="C88" t="str">
            <v>C16-BASA</v>
          </cell>
          <cell r="D88" t="str">
            <v>COLETE EM NYLON 600 PARA CADEIRAS COM INDICATIVOS DE ATENDIMENTO PRIORITÁRIOS</v>
          </cell>
          <cell r="E88" t="str">
            <v>UND</v>
          </cell>
          <cell r="F88">
            <v>80</v>
          </cell>
          <cell r="G88">
            <v>0</v>
          </cell>
          <cell r="H88">
            <v>80</v>
          </cell>
          <cell r="I88" t="str">
            <v>Acessibilidade</v>
          </cell>
          <cell r="J88" t="str">
            <v>BASA</v>
          </cell>
        </row>
        <row r="89">
          <cell r="B89" t="str">
            <v>C17</v>
          </cell>
          <cell r="C89" t="str">
            <v>C17-PINI-02.102.000044.SER</v>
          </cell>
          <cell r="D89" t="str">
            <v>REMOÇÃO DE REVESTIMENTO DE PISO VINÍLICO (EXISTE NA PINI 02.102.000044.SER)</v>
          </cell>
          <cell r="E89" t="str">
            <v>M2</v>
          </cell>
          <cell r="F89">
            <v>4.9752000000000001</v>
          </cell>
          <cell r="G89">
            <v>14.5755</v>
          </cell>
          <cell r="H89">
            <v>19.550699999999999</v>
          </cell>
          <cell r="I89" t="str">
            <v>Manutenção</v>
          </cell>
          <cell r="J89" t="str">
            <v>BASA</v>
          </cell>
        </row>
        <row r="90">
          <cell r="B90" t="str">
            <v>C18</v>
          </cell>
          <cell r="C90" t="str">
            <v>C18-BASA</v>
          </cell>
          <cell r="D90" t="str">
            <v>FORNECIMENTO E INSTALAÇÃO DE SINALIZAÇÃO ÁREA DE ESPERA C/ SÍMBOLO INTERNACIONAL DO ACESSO 0,8X1,20M EM PLACA DE BORRACHA</v>
          </cell>
          <cell r="E90" t="str">
            <v>UND</v>
          </cell>
          <cell r="F90">
            <v>496.82729999999998</v>
          </cell>
          <cell r="G90">
            <v>22.398099999999999</v>
          </cell>
          <cell r="H90">
            <v>519.22540000000004</v>
          </cell>
          <cell r="I90" t="str">
            <v>Acessibilidade</v>
          </cell>
          <cell r="J90" t="str">
            <v>BASA</v>
          </cell>
        </row>
        <row r="91">
          <cell r="B91" t="str">
            <v>C19</v>
          </cell>
          <cell r="C91" t="str">
            <v>C19-SINAPI-101736</v>
          </cell>
          <cell r="D91" t="str">
            <v>FORNECIMENTO E INSTALAÇÃO DE PISO TÁTIL ALERTA OU DIRECIONAL EM BORRACHA (25 X 25) CM, COR PRETO COLADO SOBRE PISO INTERNO EXISTENTE</v>
          </cell>
          <cell r="E91" t="str">
            <v>M2</v>
          </cell>
          <cell r="F91">
            <v>285.60949700000003</v>
          </cell>
          <cell r="G91">
            <v>12.138359999999999</v>
          </cell>
          <cell r="H91">
            <v>297.74785700000001</v>
          </cell>
          <cell r="I91" t="str">
            <v>Acessibilidade</v>
          </cell>
          <cell r="J91" t="str">
            <v>BASA</v>
          </cell>
        </row>
        <row r="92">
          <cell r="B92" t="str">
            <v>C20</v>
          </cell>
          <cell r="C92" t="str">
            <v>C20-BASA</v>
          </cell>
          <cell r="D92" t="str">
            <v>FORNECIMENTO E INSTALAÇÃO DE PELÍCULA ADESIVA OPACA, DIM. 12X12CM, CONTENDO SÍMBOLO INTERNACIONAL DE ACESSO,TIPO 1a</v>
          </cell>
          <cell r="E92" t="str">
            <v>UND</v>
          </cell>
          <cell r="F92">
            <v>9.4390499999999999</v>
          </cell>
          <cell r="G92">
            <v>4.6519499999999994</v>
          </cell>
          <cell r="H92">
            <v>14.090999999999999</v>
          </cell>
          <cell r="I92" t="str">
            <v>Acessibilidade</v>
          </cell>
          <cell r="J92" t="str">
            <v>BASA</v>
          </cell>
        </row>
        <row r="93">
          <cell r="B93" t="str">
            <v>C21</v>
          </cell>
          <cell r="C93" t="str">
            <v>C21-BASA</v>
          </cell>
          <cell r="D93" t="str">
            <v>SERVIÇO DE INSTALAÇÃO DE PLACA AÉREA DE ATENDIMENTO PRIORITÁRIO EM ACRÍLICO</v>
          </cell>
          <cell r="E93" t="str">
            <v>UND</v>
          </cell>
          <cell r="F93">
            <v>102.16</v>
          </cell>
          <cell r="G93">
            <v>7.16</v>
          </cell>
          <cell r="H93">
            <v>109.32</v>
          </cell>
          <cell r="I93" t="str">
            <v>Acessibilidade</v>
          </cell>
          <cell r="J93" t="str">
            <v>BASA</v>
          </cell>
        </row>
        <row r="94">
          <cell r="B94" t="str">
            <v>C22</v>
          </cell>
          <cell r="C94" t="str">
            <v>C22-BASA</v>
          </cell>
          <cell r="D94" t="str">
            <v>FORNECIMENTO E INSTALAÇÃO DE FAIXA HORIZONTAL ADESIVADA NA ESPESSURA DE 5CM NOS VIDROS DO AUTOATENDIMENTO</v>
          </cell>
          <cell r="E94" t="str">
            <v>M</v>
          </cell>
          <cell r="F94">
            <v>7.3019999999999996</v>
          </cell>
          <cell r="G94">
            <v>2.8559999999999999</v>
          </cell>
          <cell r="H94">
            <v>10.157999999999999</v>
          </cell>
          <cell r="I94" t="str">
            <v>Acessibilidade</v>
          </cell>
          <cell r="J94" t="str">
            <v>BASA</v>
          </cell>
        </row>
        <row r="95">
          <cell r="B95" t="str">
            <v>C23</v>
          </cell>
          <cell r="C95" t="str">
            <v>C23-PINI30.138.000055.SER</v>
          </cell>
          <cell r="D95" t="str">
            <v>PISO PODOTÁTIL DIRECIONAL LADRILHO HIDRÁULICO 25 X 25 CM, # 2 CM, ASSENTADO COM ARGAMASSA</v>
          </cell>
          <cell r="E95" t="str">
            <v>M2</v>
          </cell>
          <cell r="F95">
            <v>117.05000000000001</v>
          </cell>
          <cell r="G95">
            <v>22.640999999999998</v>
          </cell>
          <cell r="H95">
            <v>139.691</v>
          </cell>
          <cell r="I95" t="str">
            <v>Acessibilidade</v>
          </cell>
          <cell r="J95" t="str">
            <v>BASA</v>
          </cell>
        </row>
        <row r="96">
          <cell r="B96" t="str">
            <v>C24</v>
          </cell>
          <cell r="C96" t="str">
            <v>C24-BASA</v>
          </cell>
          <cell r="D96" t="str">
            <v>SUSBTITUIÇÃO DE TAMPO E/OU COMPLEMENTOS DE ESTAÇÃO DE TRABALHO NO ATENDIMENTO PRA ATENDER AO CADEIRANTE (1,80X1,40X0,60X1,00M), CONFORME PROJETO</v>
          </cell>
          <cell r="E96" t="str">
            <v>M2</v>
          </cell>
          <cell r="F96">
            <v>2442.5</v>
          </cell>
          <cell r="G96">
            <v>17.14</v>
          </cell>
          <cell r="H96">
            <v>2459.64</v>
          </cell>
          <cell r="I96" t="str">
            <v>Acessibilidade</v>
          </cell>
          <cell r="J96" t="str">
            <v>BASA</v>
          </cell>
        </row>
        <row r="97">
          <cell r="B97" t="str">
            <v>C25</v>
          </cell>
          <cell r="C97" t="str">
            <v>C25-BASA</v>
          </cell>
          <cell r="D97" t="str">
            <v>FORNECIMENTO E INSTALAÇÃO DE PLACA TÁTIL BRAILE/RELEVO AÇO INOX 60X15CM - PERSONALIZADO USO CORRIMÃO., TIPO 2j</v>
          </cell>
          <cell r="E97" t="str">
            <v>UND</v>
          </cell>
          <cell r="F97">
            <v>53.008000000000003</v>
          </cell>
          <cell r="G97">
            <v>13.252000000000002</v>
          </cell>
          <cell r="H97">
            <v>66.260000000000005</v>
          </cell>
          <cell r="I97" t="str">
            <v>Acessibilidade</v>
          </cell>
          <cell r="J97" t="str">
            <v>BASA</v>
          </cell>
        </row>
        <row r="98">
          <cell r="B98" t="str">
            <v>C26</v>
          </cell>
          <cell r="C98" t="str">
            <v>C26-BASA</v>
          </cell>
          <cell r="D98" t="str">
            <v>FORNECIMENTO E INSTALAÇÃO DE ANEL DE TEXTURA PARA CORRIMÃO EM BORRACHA FLEXÍVEL PRETO, TIPO 2k</v>
          </cell>
          <cell r="E98" t="str">
            <v>UND</v>
          </cell>
          <cell r="F98">
            <v>39.701000000000001</v>
          </cell>
          <cell r="G98">
            <v>1.4279999999999999</v>
          </cell>
          <cell r="H98">
            <v>41.128999999999998</v>
          </cell>
          <cell r="I98" t="str">
            <v>Acessibilidade</v>
          </cell>
          <cell r="J98" t="str">
            <v>BASA</v>
          </cell>
        </row>
        <row r="99">
          <cell r="B99" t="str">
            <v>C27</v>
          </cell>
          <cell r="C99" t="str">
            <v>C27-BASA</v>
          </cell>
          <cell r="D99" t="str">
            <v>FORNECIMENTO E INSTALAÇÃO DE PAPELEIRA PLÁSTICA TIPO PORTA TOALHA</v>
          </cell>
          <cell r="E99" t="str">
            <v>UND</v>
          </cell>
          <cell r="F99">
            <v>68.53</v>
          </cell>
          <cell r="G99">
            <v>3.58</v>
          </cell>
          <cell r="H99">
            <v>72.11</v>
          </cell>
          <cell r="I99" t="str">
            <v>Manutenção</v>
          </cell>
          <cell r="J99" t="str">
            <v>BASA</v>
          </cell>
        </row>
        <row r="100">
          <cell r="B100" t="str">
            <v>C28</v>
          </cell>
          <cell r="C100" t="str">
            <v>C28-BASA</v>
          </cell>
          <cell r="D100" t="str">
            <v>FORNECIMENTO E INSTALAÇÃO DE DUCHA HIGIENICA CROMADA MANUAL FABRICAÇÃO DECA - REFERÊNCIA 1984 C40 CR ACT</v>
          </cell>
          <cell r="E100" t="str">
            <v>UND</v>
          </cell>
          <cell r="F100">
            <v>521.49</v>
          </cell>
          <cell r="G100">
            <v>7.0259999999999998</v>
          </cell>
          <cell r="H100">
            <v>528.51599999999996</v>
          </cell>
          <cell r="I100" t="str">
            <v>Manutenção</v>
          </cell>
          <cell r="J100" t="str">
            <v>BASA</v>
          </cell>
        </row>
        <row r="101">
          <cell r="B101" t="str">
            <v>C29</v>
          </cell>
          <cell r="C101" t="str">
            <v>C29-PINI26.104.000050.SER</v>
          </cell>
          <cell r="D101" t="str">
            <v>BARRA DE APOIO PARA LAVATÓRIO DE LOUÇA, PARA PORTADORES DE DEFICIÊNCIA FÍSICA, COMPRIMENTO 60 CM, LARGURA 45 CM</v>
          </cell>
          <cell r="E101" t="str">
            <v>UND</v>
          </cell>
          <cell r="F101">
            <v>1047.97</v>
          </cell>
          <cell r="G101">
            <v>83.69</v>
          </cell>
          <cell r="H101">
            <v>1131.6600000000001</v>
          </cell>
          <cell r="I101" t="str">
            <v>Acessibilidade</v>
          </cell>
          <cell r="J101" t="str">
            <v>BASA</v>
          </cell>
        </row>
        <row r="102">
          <cell r="B102" t="str">
            <v>C30</v>
          </cell>
          <cell r="C102" t="str">
            <v>C30-PINI-26.104.000060.SER</v>
          </cell>
          <cell r="D102" t="str">
            <v>BARRA DE APOIO PARA PORTADORES DE NECESSIDADES ESPECIAIS, LARGURA 80 CM</v>
          </cell>
          <cell r="E102" t="str">
            <v>UND</v>
          </cell>
          <cell r="F102">
            <v>1743.5</v>
          </cell>
          <cell r="G102">
            <v>52.59</v>
          </cell>
          <cell r="H102">
            <v>1796.09</v>
          </cell>
          <cell r="I102" t="str">
            <v>Acessibilidade</v>
          </cell>
          <cell r="J102" t="str">
            <v>BASA</v>
          </cell>
        </row>
        <row r="103">
          <cell r="B103" t="str">
            <v>C31</v>
          </cell>
          <cell r="C103" t="str">
            <v>C31-BASA</v>
          </cell>
          <cell r="D103" t="str">
            <v>FORNECIMENTO E INSTALAÇÃO DE ASSENTO SANITÁRIO VOGUE PLUS BRANCO GELO PARA LOUÇA DECA</v>
          </cell>
          <cell r="E103" t="str">
            <v>UND</v>
          </cell>
          <cell r="F103">
            <v>299.40099999999995</v>
          </cell>
          <cell r="G103">
            <v>1.4279999999999999</v>
          </cell>
          <cell r="H103">
            <v>300.82899999999995</v>
          </cell>
          <cell r="I103" t="str">
            <v>Manutenção</v>
          </cell>
          <cell r="J103" t="str">
            <v>BASA</v>
          </cell>
        </row>
        <row r="104">
          <cell r="B104" t="str">
            <v>C32</v>
          </cell>
          <cell r="C104" t="str">
            <v>C32-BASA</v>
          </cell>
          <cell r="D104" t="str">
            <v>FORNECIMENTO E INSTALAÇÃO DE PORTA OBJETO EM VIDRO INCOLOR DE 10X50CM</v>
          </cell>
          <cell r="E104" t="str">
            <v>UND</v>
          </cell>
          <cell r="F104">
            <v>97.8</v>
          </cell>
          <cell r="G104">
            <v>7.16</v>
          </cell>
          <cell r="H104">
            <v>104.96</v>
          </cell>
          <cell r="I104" t="str">
            <v>Manutenção</v>
          </cell>
          <cell r="J104" t="str">
            <v>BASA</v>
          </cell>
        </row>
        <row r="105">
          <cell r="B105" t="str">
            <v>C33</v>
          </cell>
          <cell r="C105" t="str">
            <v>C33-BASA</v>
          </cell>
          <cell r="D105" t="str">
            <v xml:space="preserve">FORNECIMENTO E INSTALAÇÃO DE ALARME AUDIOVISUAL SEM FIO BIVOLT 110/220V PARA SANITÁRIO ACESSÍVEL DEF. AUDITIVOS E VISUAIS, PLACA TÁTIL EM ALTO RELEVO E BRAILLE ESCRITO: "EMERGÊNCIA: ACIONE O BOTÃO" ) CONFORME NORMA NBR9050. KIT COMPLETO </v>
          </cell>
          <cell r="E105" t="str">
            <v>UND</v>
          </cell>
          <cell r="F105">
            <v>546.63859999999988</v>
          </cell>
          <cell r="G105">
            <v>10.390699999999999</v>
          </cell>
          <cell r="H105">
            <v>557.02929999999992</v>
          </cell>
          <cell r="I105" t="str">
            <v>Acessibilidade</v>
          </cell>
          <cell r="J105" t="str">
            <v>BASA</v>
          </cell>
        </row>
        <row r="106">
          <cell r="B106" t="str">
            <v>C34</v>
          </cell>
          <cell r="C106" t="str">
            <v>C34-BASA</v>
          </cell>
          <cell r="D106" t="str">
            <v>FORNECIMENTO E INSTALAÇÃO DE CABIDE/GANCHO EM METAL CROMADO</v>
          </cell>
          <cell r="E106" t="str">
            <v>UND</v>
          </cell>
          <cell r="F106">
            <v>23.689999999999998</v>
          </cell>
          <cell r="G106">
            <v>7.16</v>
          </cell>
          <cell r="H106">
            <v>30.849999999999998</v>
          </cell>
          <cell r="I106" t="str">
            <v>Manutenção</v>
          </cell>
          <cell r="J106" t="str">
            <v>BASA</v>
          </cell>
        </row>
        <row r="107">
          <cell r="B107" t="str">
            <v>C35</v>
          </cell>
          <cell r="C107" t="str">
            <v>C35-SINAPI</v>
          </cell>
          <cell r="D107" t="str">
            <v>FIXAÇÃO DE PAPELEIRA DE PAREDE NA ALTURA CORRETA</v>
          </cell>
          <cell r="E107" t="str">
            <v>UND</v>
          </cell>
          <cell r="F107">
            <v>2.8</v>
          </cell>
          <cell r="G107">
            <v>7.16</v>
          </cell>
          <cell r="H107">
            <v>9.9600000000000009</v>
          </cell>
          <cell r="I107" t="str">
            <v>Acessibilidade</v>
          </cell>
          <cell r="J107" t="str">
            <v>BASA</v>
          </cell>
        </row>
        <row r="108">
          <cell r="B108" t="str">
            <v>C36</v>
          </cell>
          <cell r="C108" t="str">
            <v>C36-SINAPI</v>
          </cell>
          <cell r="D108" t="str">
            <v>FIXAÇÃO DE ESPELHO DE PAREDE NA ALTURA CORRETA</v>
          </cell>
          <cell r="E108" t="str">
            <v>UND</v>
          </cell>
          <cell r="F108">
            <v>2.8</v>
          </cell>
          <cell r="G108">
            <v>7.16</v>
          </cell>
          <cell r="H108">
            <v>9.9600000000000009</v>
          </cell>
          <cell r="I108" t="str">
            <v>Acessibilidade</v>
          </cell>
          <cell r="J108" t="str">
            <v>BASA</v>
          </cell>
        </row>
        <row r="109">
          <cell r="B109" t="str">
            <v>C37</v>
          </cell>
          <cell r="C109" t="str">
            <v>C37-ORSE-09809</v>
          </cell>
          <cell r="D109" t="str">
            <v>BATEDOR PARA PORTA EM CHAPA DE ALUMÍNIO TIPO XADREZ LAVRADA ESP. 3mm C/ FIXAÇÃO SOBRE MADEIRA LISA OU REVESTIMENTO MELAMÍNICO COM FITA DUPLA FACE</v>
          </cell>
          <cell r="E109" t="str">
            <v>UND</v>
          </cell>
          <cell r="F109">
            <v>83.852400000000003</v>
          </cell>
          <cell r="G109">
            <v>9.9690000000000012</v>
          </cell>
          <cell r="H109">
            <v>93.821400000000011</v>
          </cell>
          <cell r="I109" t="str">
            <v>Acessibilidade</v>
          </cell>
          <cell r="J109" t="str">
            <v>BASA</v>
          </cell>
        </row>
        <row r="110">
          <cell r="B110" t="str">
            <v>C38</v>
          </cell>
          <cell r="C110" t="str">
            <v>C38-SEINFRA-C4638</v>
          </cell>
          <cell r="D110" t="str">
            <v xml:space="preserve">RETIRADA DE PUXADOR HORIZONTAL NA PORTA </v>
          </cell>
          <cell r="E110" t="str">
            <v>UND</v>
          </cell>
          <cell r="F110">
            <v>1.25</v>
          </cell>
          <cell r="G110">
            <v>4.4775</v>
          </cell>
          <cell r="H110">
            <v>5.7275</v>
          </cell>
          <cell r="I110" t="str">
            <v>Acessibilidade</v>
          </cell>
          <cell r="J110" t="str">
            <v>BASA</v>
          </cell>
        </row>
        <row r="111">
          <cell r="B111" t="str">
            <v>C39</v>
          </cell>
          <cell r="C111" t="str">
            <v>C39-SINAPI</v>
          </cell>
          <cell r="D111" t="str">
            <v>FORNECIMENTO/INSTALACAO LONA PLASTICA PRETA, PARA PROTEÇÃO DA COBERTURA.</v>
          </cell>
          <cell r="E111" t="str">
            <v>M2</v>
          </cell>
          <cell r="F111">
            <v>2.3330000000000002</v>
          </cell>
          <cell r="G111">
            <v>2.8559999999999999</v>
          </cell>
          <cell r="H111">
            <v>5.1890000000000001</v>
          </cell>
          <cell r="I111" t="str">
            <v>Manutenção</v>
          </cell>
          <cell r="J111" t="str">
            <v>BASA</v>
          </cell>
        </row>
        <row r="112">
          <cell r="B112" t="str">
            <v>C40</v>
          </cell>
          <cell r="C112" t="str">
            <v>C40-SEINFRA-C2721</v>
          </cell>
          <cell r="D112" t="str">
            <v>DESOBSTRUÇÃO E LIMPEZA DE REDE ENTRE PVs DN ATE 200 C/VARETA</v>
          </cell>
          <cell r="E112" t="str">
            <v>UND</v>
          </cell>
          <cell r="F112">
            <v>11.97</v>
          </cell>
          <cell r="G112">
            <v>46.722900000000003</v>
          </cell>
          <cell r="H112">
            <v>58.692900000000002</v>
          </cell>
          <cell r="I112" t="str">
            <v>Manutenção</v>
          </cell>
          <cell r="J112" t="str">
            <v>BASA</v>
          </cell>
        </row>
        <row r="113">
          <cell r="B113" t="str">
            <v>C41</v>
          </cell>
          <cell r="C113" t="str">
            <v>C41-SEINFRA-C3894</v>
          </cell>
          <cell r="D113" t="str">
            <v>LIMPEZA DE DESCIDA DÁGUA PLUVIAL</v>
          </cell>
          <cell r="E113" t="str">
            <v>M</v>
          </cell>
          <cell r="F113">
            <v>0.315</v>
          </cell>
          <cell r="G113">
            <v>1.3673000014499999</v>
          </cell>
          <cell r="H113">
            <v>1.6823000014499998</v>
          </cell>
          <cell r="I113" t="str">
            <v>Manutenção</v>
          </cell>
          <cell r="J113" t="str">
            <v>BASA</v>
          </cell>
        </row>
        <row r="114">
          <cell r="B114" t="str">
            <v>C42</v>
          </cell>
          <cell r="C114" t="str">
            <v>C42-SEINFRA-C4212</v>
          </cell>
          <cell r="D114" t="str">
            <v>LIMPEZA DE CAIXAS DE INSPEÇÃO</v>
          </cell>
          <cell r="E114" t="str">
            <v>UND</v>
          </cell>
          <cell r="F114">
            <v>4.5</v>
          </cell>
          <cell r="G114">
            <v>16.836375</v>
          </cell>
          <cell r="H114">
            <v>21.336375</v>
          </cell>
          <cell r="I114" t="str">
            <v>Manutenção</v>
          </cell>
          <cell r="J114" t="str">
            <v>BASA</v>
          </cell>
        </row>
        <row r="115">
          <cell r="B115" t="str">
            <v>C43</v>
          </cell>
          <cell r="C115" t="str">
            <v>C43-BASA</v>
          </cell>
          <cell r="D115" t="str">
            <v>FORNECIMENTO E INSTALAÇÃO DE CAIXA COLETORA DE OBJETOS, COM ANTIFURTO EM ACRÍLICO INCOLOR E TRANSPARENTE DE 6MM DE ESPEC. DE 40 X 30CM,</v>
          </cell>
          <cell r="E115" t="str">
            <v>UND</v>
          </cell>
          <cell r="F115">
            <v>807.00199999999995</v>
          </cell>
          <cell r="G115">
            <v>2.8559999999999999</v>
          </cell>
          <cell r="H115">
            <v>809.85799999999995</v>
          </cell>
          <cell r="I115" t="str">
            <v>Manutenção</v>
          </cell>
          <cell r="J115" t="str">
            <v>BASA</v>
          </cell>
        </row>
        <row r="116">
          <cell r="B116" t="str">
            <v>C44</v>
          </cell>
          <cell r="C116" t="str">
            <v>C44-BASA</v>
          </cell>
          <cell r="D116" t="str">
            <v>FORNECIMENTO E INSTALAÇÃO DE DIVISÓRIA P/PRIVACIDADE DOS CASH'S - BIOMBO, EM CHAPA METÁLICA N.º 16, PINTADA NAS CORES VERDE E AMARELO, COM ADESIVOS DA LOGOMARCA DO BANCO</v>
          </cell>
          <cell r="E116" t="str">
            <v>UND</v>
          </cell>
          <cell r="F116">
            <v>460.01</v>
          </cell>
          <cell r="G116">
            <v>32.19</v>
          </cell>
          <cell r="H116">
            <v>492.2</v>
          </cell>
          <cell r="I116" t="str">
            <v>Manutenção</v>
          </cell>
          <cell r="J116" t="str">
            <v>BASA</v>
          </cell>
        </row>
        <row r="117">
          <cell r="B117" t="str">
            <v>C45</v>
          </cell>
          <cell r="C117" t="str">
            <v>C45-BASA</v>
          </cell>
          <cell r="D117" t="str">
            <v>RECUPERAÇÃO  ADESIVAGEM E PINTURA DE BIOMBO DE P/PRIVACIDADE DOS CASH'S COM ADESIVOS DA LOGOMARCA DO BANCO</v>
          </cell>
          <cell r="E117" t="str">
            <v>UND</v>
          </cell>
          <cell r="F117">
            <v>161.48000000000002</v>
          </cell>
          <cell r="G117">
            <v>93.504599999999982</v>
          </cell>
          <cell r="H117">
            <v>254.9846</v>
          </cell>
          <cell r="I117" t="str">
            <v>Sinalização</v>
          </cell>
          <cell r="J117" t="str">
            <v>BASA</v>
          </cell>
        </row>
        <row r="118">
          <cell r="B118" t="str">
            <v>C46</v>
          </cell>
          <cell r="C118" t="str">
            <v>C46-BASA</v>
          </cell>
          <cell r="D118" t="str">
            <v>FORNECIMENTO E INSTALAÇÃO DE BANQUETA DO BIOMBO, EM CHAPA METÁLICA N.º 16, PINTADA NA COR VERDE, CONFORME DETALHES A SER FORNECIDO PELO BANCO</v>
          </cell>
          <cell r="E118" t="str">
            <v>UND</v>
          </cell>
          <cell r="F118">
            <v>99.940540999999996</v>
          </cell>
          <cell r="G118">
            <v>9.0552060000000001</v>
          </cell>
          <cell r="H118">
            <v>108.99574699999999</v>
          </cell>
          <cell r="I118" t="str">
            <v>Manutenção</v>
          </cell>
          <cell r="J118" t="str">
            <v>BASA</v>
          </cell>
        </row>
        <row r="119">
          <cell r="B119" t="str">
            <v>C47</v>
          </cell>
          <cell r="C119" t="str">
            <v>C47-BASA</v>
          </cell>
          <cell r="D119" t="str">
            <v>FORNECIMENTO E INSTALAÇÃO DE PAINEL DE IDENTIFICAÇÃO DOS CASH’S, SENDO PLACA DE FUNDO EM CHAPA DE ALUMÍNIO DOBRADA DE 3MM, NA COR AMARELA, TAMANHO DE 1,20M E PLACA INDICADORA DE FUNÇÃO EM CHAPA DE ALUMINIO TAMANHO DE 80X40 CM NA COR VERDE, COM LOGOMARCA EM PELÍCULA OPACA AUTO-ADESIVA NA VERSÃO NEGATIVA</v>
          </cell>
          <cell r="E119" t="str">
            <v>UND</v>
          </cell>
          <cell r="F119">
            <v>451.80399999999997</v>
          </cell>
          <cell r="G119">
            <v>194.64659999999998</v>
          </cell>
          <cell r="H119">
            <v>646.45059999999989</v>
          </cell>
          <cell r="I119" t="str">
            <v>Sinalização</v>
          </cell>
          <cell r="J119" t="str">
            <v>BASA</v>
          </cell>
        </row>
        <row r="120">
          <cell r="B120" t="str">
            <v>C48</v>
          </cell>
          <cell r="C120" t="str">
            <v>C48-BASA</v>
          </cell>
          <cell r="D120" t="str">
            <v>RECUPERAÇÃO DE ADESIVAGEM E PINTURA DE  TOTEM INTERNO DE SINALIZAÇÃO E INFORMAÇÕES (50 X 175 X 15)CM, NAS CORES VERDE E AMARELO, LOGOMARCAS ADESIVADAS</v>
          </cell>
          <cell r="E120" t="str">
            <v>UND</v>
          </cell>
          <cell r="F120">
            <v>294.95639999999997</v>
          </cell>
          <cell r="G120">
            <v>74.517299999999992</v>
          </cell>
          <cell r="H120">
            <v>369.47369999999995</v>
          </cell>
          <cell r="I120" t="str">
            <v>Sinalização</v>
          </cell>
          <cell r="J120" t="str">
            <v>BASA</v>
          </cell>
        </row>
        <row r="121">
          <cell r="B121" t="str">
            <v>C49</v>
          </cell>
          <cell r="C121" t="str">
            <v>C49-BASA</v>
          </cell>
          <cell r="D121" t="str">
            <v xml:space="preserve">REINSTALAÇÃO DE TORNEIRA CROMADA DE LAVATÓRIO TIPO MONOCOMANDO </v>
          </cell>
          <cell r="E121" t="str">
            <v>UND</v>
          </cell>
          <cell r="F121">
            <v>0.7218</v>
          </cell>
          <cell r="G121">
            <v>2.4356999999999998</v>
          </cell>
          <cell r="H121">
            <v>3.1574999999999998</v>
          </cell>
          <cell r="I121" t="str">
            <v>Manutenção</v>
          </cell>
          <cell r="J121" t="str">
            <v>BASA</v>
          </cell>
        </row>
        <row r="122">
          <cell r="B122" t="str">
            <v>C50</v>
          </cell>
          <cell r="C122" t="str">
            <v>C50-SINAPI94570</v>
          </cell>
          <cell r="D122" t="str">
            <v>SUBSTITUIÇÃO DE FECHO DE JANELA BASCULANTE DAS ESQUADRIAS</v>
          </cell>
          <cell r="E122" t="str">
            <v>UND</v>
          </cell>
          <cell r="F122">
            <v>41.888400000000004</v>
          </cell>
          <cell r="G122">
            <v>3.6985199999999998</v>
          </cell>
          <cell r="H122">
            <v>45.586920000000006</v>
          </cell>
          <cell r="I122" t="str">
            <v>Manutenção</v>
          </cell>
          <cell r="J122" t="str">
            <v>BASA</v>
          </cell>
        </row>
        <row r="123">
          <cell r="B123" t="str">
            <v>C51</v>
          </cell>
          <cell r="C123" t="str">
            <v>C51-SINAPI95471</v>
          </cell>
          <cell r="D123" t="str">
            <v>INSTALAÇÃO DE APARELHOS SANITÁRIOS</v>
          </cell>
          <cell r="E123" t="str">
            <v>UND</v>
          </cell>
          <cell r="F123">
            <v>88.004276000000004</v>
          </cell>
          <cell r="G123">
            <v>22.168800000000001</v>
          </cell>
          <cell r="H123">
            <v>110.17307600000001</v>
          </cell>
          <cell r="I123" t="str">
            <v>Manutenção</v>
          </cell>
          <cell r="J123" t="str">
            <v>BASA</v>
          </cell>
        </row>
        <row r="124">
          <cell r="B124" t="str">
            <v>C52</v>
          </cell>
          <cell r="C124" t="str">
            <v>C52-SEINFRA-C0222</v>
          </cell>
          <cell r="D124" t="str">
            <v>ARMÁRIO BAIXO EM DIVISÓRIA (FECHADO)</v>
          </cell>
          <cell r="E124" t="str">
            <v>M2</v>
          </cell>
          <cell r="F124">
            <v>228</v>
          </cell>
          <cell r="G124">
            <v>16.615000000000002</v>
          </cell>
          <cell r="H124">
            <v>244.61500000000001</v>
          </cell>
          <cell r="I124" t="str">
            <v>Manutenção</v>
          </cell>
          <cell r="J124" t="str">
            <v>BASA</v>
          </cell>
        </row>
        <row r="125">
          <cell r="B125" t="str">
            <v>C53</v>
          </cell>
          <cell r="C125" t="str">
            <v>C53-BASA</v>
          </cell>
          <cell r="D125" t="str">
            <v>TELA ARAME GALVANIZADO, MALHA 1MM, MALHA 15X15MM E MOLDURA DE ACO</v>
          </cell>
          <cell r="E125" t="str">
            <v>M2</v>
          </cell>
          <cell r="F125">
            <v>286.27769999999998</v>
          </cell>
          <cell r="G125">
            <v>308.32499999999999</v>
          </cell>
          <cell r="H125">
            <v>594.60269999999991</v>
          </cell>
          <cell r="I125" t="str">
            <v>Manutenção</v>
          </cell>
          <cell r="J125" t="str">
            <v>BASA</v>
          </cell>
        </row>
        <row r="126">
          <cell r="B126" t="str">
            <v>C54</v>
          </cell>
          <cell r="C126" t="str">
            <v>C54-BASA</v>
          </cell>
          <cell r="D126" t="str">
            <v>SINALIZAÇÃO DE - IDENTIFICAÇÃO CONTINUADA DE SAÍDA DE EMERGÊNCIA - DE FORMA RETANGULAR, MEDINDO 10 X 20 CM,</v>
          </cell>
          <cell r="E126" t="str">
            <v>UND</v>
          </cell>
          <cell r="F126">
            <v>30.200499999999998</v>
          </cell>
          <cell r="G126">
            <v>0.71399999999999997</v>
          </cell>
          <cell r="H126">
            <v>30.914499999999997</v>
          </cell>
          <cell r="I126" t="str">
            <v>Sinalização</v>
          </cell>
          <cell r="J126" t="str">
            <v>BASA</v>
          </cell>
        </row>
        <row r="127">
          <cell r="B127" t="str">
            <v>C55</v>
          </cell>
          <cell r="C127" t="str">
            <v>C55-BASA</v>
          </cell>
          <cell r="D127" t="str">
            <v>DESMONTAGEM E MONTAGEM DE ESTAÇÃO DE TRABALHO  E BATERIA DOS CAIXAS</v>
          </cell>
          <cell r="E127" t="str">
            <v>UND</v>
          </cell>
          <cell r="F127">
            <v>12.585000000000001</v>
          </cell>
          <cell r="G127">
            <v>42.994999999999997</v>
          </cell>
          <cell r="H127">
            <v>55.58</v>
          </cell>
          <cell r="I127" t="str">
            <v>Manutenção</v>
          </cell>
          <cell r="J127" t="str">
            <v>BASA</v>
          </cell>
        </row>
        <row r="128">
          <cell r="B128" t="str">
            <v>C56</v>
          </cell>
          <cell r="C128" t="str">
            <v>C56-SINAPI72554</v>
          </cell>
          <cell r="D128" t="str">
            <v>INSTALAÇÃO DE EXTINTORES EXISTENTES INCLUINDO SINALIZAÇÃO PARA - EXTINTORES DE INCÊNDIO - DE FORMA QUADRADA E MEDINDO 15 X 15 CM.</v>
          </cell>
          <cell r="E128" t="str">
            <v>UND</v>
          </cell>
          <cell r="F128">
            <v>88.703000000000003</v>
          </cell>
          <cell r="G128">
            <v>4.2839999999999998</v>
          </cell>
          <cell r="H128">
            <v>92.987000000000009</v>
          </cell>
          <cell r="I128" t="str">
            <v>Manutenção</v>
          </cell>
          <cell r="J128" t="str">
            <v>BASA</v>
          </cell>
        </row>
        <row r="129">
          <cell r="B129" t="str">
            <v>C57</v>
          </cell>
          <cell r="C129" t="str">
            <v>C57-SINAPI73775/2</v>
          </cell>
          <cell r="D129" t="str">
            <v>INSTALAÇÃO DE EXTINTOR INCENDIO</v>
          </cell>
          <cell r="E129" t="str">
            <v>UND</v>
          </cell>
          <cell r="F129">
            <v>73.3</v>
          </cell>
          <cell r="G129">
            <v>7.16</v>
          </cell>
          <cell r="H129">
            <v>80.459999999999994</v>
          </cell>
          <cell r="I129" t="str">
            <v>Manutenção</v>
          </cell>
          <cell r="J129" t="str">
            <v>BASA</v>
          </cell>
        </row>
        <row r="130">
          <cell r="B130" t="str">
            <v>C58</v>
          </cell>
          <cell r="C130" t="str">
            <v>C58-BASA</v>
          </cell>
          <cell r="D130" t="str">
            <v>IMPERMEABILIZACAO DE SUPERFICIE, COM IMPERMEABILIZANTE FLEXIVEL A BASE ACRILICA.</v>
          </cell>
          <cell r="E130" t="str">
            <v>M2</v>
          </cell>
          <cell r="F130">
            <v>45.689</v>
          </cell>
          <cell r="G130">
            <v>45.006</v>
          </cell>
          <cell r="H130">
            <v>90.694999999999993</v>
          </cell>
          <cell r="I130" t="str">
            <v>Manutenção</v>
          </cell>
          <cell r="J130" t="str">
            <v>BASA</v>
          </cell>
        </row>
        <row r="131">
          <cell r="B131" t="str">
            <v>C59</v>
          </cell>
          <cell r="C131" t="str">
            <v>C59-BASA</v>
          </cell>
          <cell r="D131" t="str">
            <v>ESGOTAMENTO DE FOSSA EXISTENTE</v>
          </cell>
          <cell r="E131" t="str">
            <v>UND</v>
          </cell>
          <cell r="F131">
            <v>350</v>
          </cell>
          <cell r="G131">
            <v>0</v>
          </cell>
          <cell r="H131">
            <v>350</v>
          </cell>
          <cell r="I131" t="str">
            <v>Manutenção</v>
          </cell>
          <cell r="J131" t="str">
            <v>BASA</v>
          </cell>
        </row>
        <row r="132">
          <cell r="B132" t="str">
            <v>C60</v>
          </cell>
          <cell r="C132" t="str">
            <v>C60-BASA</v>
          </cell>
          <cell r="D132" t="str">
            <v>LIMPEZA E HIGIENIZAÇÃO DA CAIXA D'AGUA  EM CONCRETO</v>
          </cell>
          <cell r="E132" t="str">
            <v>UND</v>
          </cell>
          <cell r="F132">
            <v>266</v>
          </cell>
          <cell r="G132">
            <v>0</v>
          </cell>
          <cell r="H132">
            <v>266</v>
          </cell>
          <cell r="I132" t="str">
            <v>Manutenção</v>
          </cell>
          <cell r="J132" t="str">
            <v>BASA</v>
          </cell>
        </row>
        <row r="133">
          <cell r="B133" t="str">
            <v>C61</v>
          </cell>
          <cell r="C133" t="str">
            <v>C61-BASA</v>
          </cell>
          <cell r="D133" t="str">
            <v>DESMOBILIZAÇÃO</v>
          </cell>
          <cell r="E133" t="str">
            <v>UND</v>
          </cell>
          <cell r="F133">
            <v>690.56</v>
          </cell>
          <cell r="G133">
            <v>305.88</v>
          </cell>
          <cell r="H133">
            <v>996.43999999999994</v>
          </cell>
          <cell r="I133" t="str">
            <v>Serv. Gerais</v>
          </cell>
          <cell r="J133" t="str">
            <v>BASA</v>
          </cell>
        </row>
        <row r="134">
          <cell r="B134" t="str">
            <v>C62</v>
          </cell>
          <cell r="C134" t="str">
            <v>C62-BASA</v>
          </cell>
          <cell r="D134" t="str">
            <v>DISJUNTOR TERMOMAGNETICO TRIPOLAR 150 A / 600 V, TIPO FXD / ICC - 35 KA</v>
          </cell>
          <cell r="E134" t="str">
            <v>UND</v>
          </cell>
          <cell r="F134">
            <v>390.71</v>
          </cell>
          <cell r="G134">
            <v>17.914999999999999</v>
          </cell>
          <cell r="H134">
            <v>408.625</v>
          </cell>
          <cell r="I134" t="str">
            <v>Elétrica</v>
          </cell>
          <cell r="J134" t="str">
            <v>BASA</v>
          </cell>
        </row>
        <row r="135">
          <cell r="B135" t="str">
            <v>C63</v>
          </cell>
          <cell r="C135" t="str">
            <v>C63-BASA</v>
          </cell>
          <cell r="D135" t="str">
            <v>DISJUNTOR TERMOMAGNETICO TRIPOLAR 125A</v>
          </cell>
          <cell r="E135" t="str">
            <v>UND</v>
          </cell>
          <cell r="F135">
            <v>345.02</v>
          </cell>
          <cell r="G135">
            <v>17.914999999999999</v>
          </cell>
          <cell r="H135">
            <v>362.935</v>
          </cell>
          <cell r="I135" t="str">
            <v>Elétrica</v>
          </cell>
          <cell r="J135" t="str">
            <v>BASA</v>
          </cell>
        </row>
        <row r="136">
          <cell r="B136" t="str">
            <v>C64</v>
          </cell>
          <cell r="C136" t="str">
            <v>C64-BASA</v>
          </cell>
          <cell r="D136" t="str">
            <v>DISJUNTOR TIPO DIN/IEC, TRIPOLAR 63 A UN CR 59,5</v>
          </cell>
          <cell r="E136" t="str">
            <v>UND</v>
          </cell>
          <cell r="F136">
            <v>77.512</v>
          </cell>
          <cell r="G136">
            <v>10.748999999999999</v>
          </cell>
          <cell r="H136">
            <v>88.260999999999996</v>
          </cell>
          <cell r="I136" t="str">
            <v>Elétrica</v>
          </cell>
          <cell r="J136" t="str">
            <v>BASA</v>
          </cell>
        </row>
        <row r="137">
          <cell r="B137" t="str">
            <v>C65</v>
          </cell>
          <cell r="C137" t="str">
            <v>C65-BASA</v>
          </cell>
          <cell r="D137" t="str">
            <v>REMOÇÃO DE CAIXA COLETORA</v>
          </cell>
          <cell r="E137" t="str">
            <v>UND</v>
          </cell>
          <cell r="F137">
            <v>5.01</v>
          </cell>
          <cell r="G137">
            <v>14.28</v>
          </cell>
          <cell r="H137">
            <v>19.29</v>
          </cell>
          <cell r="I137" t="str">
            <v>Manutenção</v>
          </cell>
          <cell r="J137" t="str">
            <v>BASA</v>
          </cell>
        </row>
        <row r="138">
          <cell r="B138" t="str">
            <v>C66</v>
          </cell>
          <cell r="C138" t="str">
            <v>C66-SINAPI39390</v>
          </cell>
          <cell r="D138" t="str">
            <v>PROJETOR DE LED 30W, COMPLETA CONFORME A ESPECIFICAÇÃO</v>
          </cell>
          <cell r="E138" t="str">
            <v>UND</v>
          </cell>
          <cell r="F138">
            <v>35.953000000000003</v>
          </cell>
          <cell r="G138">
            <v>16.1235</v>
          </cell>
          <cell r="H138">
            <v>52.076500000000003</v>
          </cell>
          <cell r="I138" t="str">
            <v>Elétrica</v>
          </cell>
          <cell r="J138" t="str">
            <v>BASA</v>
          </cell>
        </row>
        <row r="139">
          <cell r="B139" t="str">
            <v>C67</v>
          </cell>
          <cell r="C139" t="str">
            <v>C67-BASA</v>
          </cell>
          <cell r="D139" t="str">
            <v>FORNECIMENTO E INSTALAÇÃO DE PLACA DE PORTA (30 X 8)CM, EM ACRÍLICO 5MM, INCLUSIVE FITA ADESIVA DUPLA FACE</v>
          </cell>
          <cell r="E139" t="str">
            <v>UND</v>
          </cell>
          <cell r="F139">
            <v>88.191999999999993</v>
          </cell>
          <cell r="G139">
            <v>2.8559999999999999</v>
          </cell>
          <cell r="H139">
            <v>91.047999999999988</v>
          </cell>
          <cell r="I139" t="str">
            <v>Sinalização</v>
          </cell>
          <cell r="J139" t="str">
            <v>BASA</v>
          </cell>
        </row>
        <row r="140">
          <cell r="B140" t="str">
            <v>C68</v>
          </cell>
          <cell r="C140" t="str">
            <v>C68-SINAPI73838/1</v>
          </cell>
          <cell r="D140" t="str">
            <v>AJUSTE DA PORTA DE VIDRO TEMPERADO EXISTENTE, COM SUBSTITUIÇÃO DE PUXADO CONCHA EM LATÃO CROMADO</v>
          </cell>
          <cell r="E140" t="str">
            <v>UND</v>
          </cell>
          <cell r="F140">
            <v>7.77</v>
          </cell>
          <cell r="G140">
            <v>24.585000000000001</v>
          </cell>
          <cell r="H140">
            <v>32.355000000000004</v>
          </cell>
          <cell r="I140" t="str">
            <v>Manutenção</v>
          </cell>
          <cell r="J140" t="str">
            <v>BASA</v>
          </cell>
        </row>
        <row r="141">
          <cell r="B141" t="str">
            <v>C69</v>
          </cell>
          <cell r="C141" t="str">
            <v>C69-251321-SEDOP-PA</v>
          </cell>
          <cell r="D141" t="str">
            <v xml:space="preserve">Película G5 - Aplicada </v>
          </cell>
          <cell r="E141" t="str">
            <v>UND</v>
          </cell>
          <cell r="F141">
            <v>65.86</v>
          </cell>
          <cell r="G141">
            <v>5.5</v>
          </cell>
          <cell r="H141">
            <v>71.36</v>
          </cell>
          <cell r="I141" t="str">
            <v>Manutenção</v>
          </cell>
          <cell r="J141" t="str">
            <v>BASA</v>
          </cell>
        </row>
        <row r="142">
          <cell r="B142" t="str">
            <v>C70</v>
          </cell>
          <cell r="C142" t="str">
            <v>C70-BASA</v>
          </cell>
          <cell r="D142" t="str">
            <v>FORNECIMENTO E INSTALAÇÃO DE PLACA TÁTIL BRAILE/RELEVO ACRÍLICO, E=5MM, TIPO 2a/2b/2c, 20X10CM - PARA INDICAÇÃO DE PORTA SANITÁRIO PCD</v>
          </cell>
          <cell r="E142" t="str">
            <v>UND</v>
          </cell>
          <cell r="F142">
            <v>165.90200000000002</v>
          </cell>
          <cell r="G142">
            <v>2.8559999999999999</v>
          </cell>
          <cell r="H142">
            <v>168.75800000000001</v>
          </cell>
          <cell r="I142" t="str">
            <v>Acessibilidade</v>
          </cell>
          <cell r="J142" t="str">
            <v>BASA</v>
          </cell>
        </row>
        <row r="143">
          <cell r="B143" t="str">
            <v>C71</v>
          </cell>
          <cell r="C143" t="str">
            <v>C71-SINAPI</v>
          </cell>
          <cell r="D143" t="str">
            <v>ORGANIZAÇÃO DA FIAÇÃO INTERNA DO RACK NO CPD (REMOÇÃO DE PAT CORDS, TESTE DE CONTINUIDADE,DENT. DE CABOS, ETC)</v>
          </cell>
          <cell r="E143" t="str">
            <v>UND</v>
          </cell>
          <cell r="F143">
            <v>82.720000000000027</v>
          </cell>
          <cell r="G143">
            <v>286.64</v>
          </cell>
          <cell r="H143">
            <v>369.36</v>
          </cell>
          <cell r="I143" t="str">
            <v>Elétrica</v>
          </cell>
          <cell r="J143" t="str">
            <v>BASA</v>
          </cell>
        </row>
        <row r="144">
          <cell r="B144" t="str">
            <v>C72</v>
          </cell>
          <cell r="C144" t="str">
            <v>C72-250643-SEDOP</v>
          </cell>
          <cell r="D144" t="str">
            <v>Concertina simples em aco galvanizado de alta resistencia, com espiral de 300 m 12,16mm, d =2,76 mm no muro (fundos e lateral)</v>
          </cell>
          <cell r="E144" t="str">
            <v>M</v>
          </cell>
          <cell r="F144">
            <v>39.29</v>
          </cell>
          <cell r="G144">
            <v>66.86</v>
          </cell>
          <cell r="H144">
            <v>106.15</v>
          </cell>
          <cell r="I144" t="str">
            <v>Manutenção</v>
          </cell>
          <cell r="J144" t="str">
            <v>BASA</v>
          </cell>
        </row>
        <row r="145">
          <cell r="B145" t="str">
            <v>C73</v>
          </cell>
          <cell r="C145" t="str">
            <v>C73-BASA</v>
          </cell>
          <cell r="D145" t="str">
            <v xml:space="preserve">instalação de caixa tipo quebra vidro para guarda de chave reserva </v>
          </cell>
          <cell r="E145" t="str">
            <v>UND</v>
          </cell>
          <cell r="F145">
            <v>81.819999999999993</v>
          </cell>
          <cell r="G145">
            <v>128.56</v>
          </cell>
          <cell r="H145">
            <v>210.38</v>
          </cell>
          <cell r="I145" t="str">
            <v>Manutenção</v>
          </cell>
          <cell r="J145" t="str">
            <v>BASA</v>
          </cell>
        </row>
        <row r="146">
          <cell r="B146" t="str">
            <v>C74</v>
          </cell>
          <cell r="C146" t="str">
            <v>C74-90822- SINAPI</v>
          </cell>
          <cell r="D146" t="str">
            <v>instalação de porta de madeira em melaminico</v>
          </cell>
          <cell r="E146" t="str">
            <v>UND</v>
          </cell>
          <cell r="F146">
            <v>11.595000000000001</v>
          </cell>
          <cell r="G146">
            <v>39.531220000000005</v>
          </cell>
          <cell r="H146">
            <v>51.126220000000004</v>
          </cell>
          <cell r="I146" t="str">
            <v>Manutenção</v>
          </cell>
          <cell r="J146" t="str">
            <v>BASA</v>
          </cell>
        </row>
        <row r="147">
          <cell r="B147" t="str">
            <v>C75</v>
          </cell>
          <cell r="C147" t="str">
            <v>C75-BASA</v>
          </cell>
          <cell r="D147" t="str">
            <v>LIMPEZA PERMANENTE DA OBRA</v>
          </cell>
          <cell r="E147" t="str">
            <v>UND</v>
          </cell>
          <cell r="F147">
            <v>300.59999999999997</v>
          </cell>
          <cell r="G147">
            <v>856.8</v>
          </cell>
          <cell r="H147">
            <v>1157.3999999999999</v>
          </cell>
          <cell r="I147" t="str">
            <v>Manutenção</v>
          </cell>
          <cell r="J147" t="str">
            <v>BASA</v>
          </cell>
        </row>
        <row r="148">
          <cell r="B148" t="str">
            <v>C76</v>
          </cell>
          <cell r="C148" t="str">
            <v>C76-BASA</v>
          </cell>
          <cell r="D148" t="str">
            <v>Aprovação do Projeto na Prefeitura</v>
          </cell>
          <cell r="E148" t="str">
            <v>VB</v>
          </cell>
          <cell r="F148">
            <v>300</v>
          </cell>
          <cell r="G148">
            <v>0</v>
          </cell>
          <cell r="H148">
            <v>300</v>
          </cell>
          <cell r="I148" t="str">
            <v>Projeto</v>
          </cell>
          <cell r="J148" t="str">
            <v>BASA</v>
          </cell>
        </row>
        <row r="149">
          <cell r="B149" t="str">
            <v>C77</v>
          </cell>
          <cell r="C149" t="str">
            <v>C77-BASA</v>
          </cell>
          <cell r="D149" t="str">
            <v>Projeto Estrutural</v>
          </cell>
          <cell r="E149" t="str">
            <v>M2</v>
          </cell>
          <cell r="F149">
            <v>10</v>
          </cell>
          <cell r="G149">
            <v>0</v>
          </cell>
          <cell r="H149">
            <v>10</v>
          </cell>
          <cell r="I149" t="str">
            <v>Projeto</v>
          </cell>
          <cell r="J149" t="str">
            <v>BASA</v>
          </cell>
        </row>
        <row r="150">
          <cell r="B150" t="str">
            <v>C78</v>
          </cell>
          <cell r="C150" t="str">
            <v>C78-BASA</v>
          </cell>
          <cell r="D150" t="str">
            <v>Projeto Arquitetônico de Aprovação</v>
          </cell>
          <cell r="E150" t="str">
            <v>M2</v>
          </cell>
          <cell r="F150">
            <v>148.51485148514851</v>
          </cell>
          <cell r="G150">
            <v>0</v>
          </cell>
          <cell r="H150">
            <v>148.51485148514851</v>
          </cell>
          <cell r="I150" t="str">
            <v>Projeto</v>
          </cell>
          <cell r="J150" t="str">
            <v>BASA</v>
          </cell>
        </row>
        <row r="151">
          <cell r="B151" t="str">
            <v>C79</v>
          </cell>
          <cell r="C151" t="str">
            <v>C79-BASA</v>
          </cell>
          <cell r="D151" t="str">
            <v>Projeto de Instalações Hidráulicas, Sanitárias e Pluviais</v>
          </cell>
          <cell r="E151" t="str">
            <v>M2</v>
          </cell>
          <cell r="F151">
            <v>10</v>
          </cell>
          <cell r="G151">
            <v>0</v>
          </cell>
          <cell r="H151">
            <v>10</v>
          </cell>
          <cell r="I151" t="str">
            <v>Projeto</v>
          </cell>
          <cell r="J151" t="str">
            <v>BASA</v>
          </cell>
        </row>
        <row r="152">
          <cell r="B152" t="str">
            <v>C80</v>
          </cell>
          <cell r="C152" t="str">
            <v>C80-BASA</v>
          </cell>
          <cell r="D152" t="str">
            <v>Perícia de Engenharia</v>
          </cell>
          <cell r="E152" t="str">
            <v>UND</v>
          </cell>
          <cell r="F152">
            <v>1630.88</v>
          </cell>
          <cell r="G152">
            <v>1199.1199999999999</v>
          </cell>
          <cell r="H152">
            <v>2830</v>
          </cell>
          <cell r="I152" t="str">
            <v>Projeto</v>
          </cell>
          <cell r="J152" t="str">
            <v>BASA</v>
          </cell>
        </row>
        <row r="153">
          <cell r="B153" t="str">
            <v>C81</v>
          </cell>
          <cell r="C153" t="str">
            <v>C81-BASA</v>
          </cell>
          <cell r="D153" t="str">
            <v>FORNECIMENTO E INSTALAÇÃO DE PLACA DE OBRA EM CHAPA GALVANIZADA, ADESIVADA (EXISTE NO SINAPI COD 103689)</v>
          </cell>
          <cell r="E153" t="str">
            <v>M²</v>
          </cell>
          <cell r="F153">
            <v>312.87040000000002</v>
          </cell>
          <cell r="G153">
            <v>15.004199999999999</v>
          </cell>
          <cell r="H153">
            <v>327.87460000000004</v>
          </cell>
          <cell r="I153" t="str">
            <v>Serv. Gerais</v>
          </cell>
          <cell r="J153" t="str">
            <v>BASA</v>
          </cell>
        </row>
        <row r="154">
          <cell r="B154" t="str">
            <v>C82</v>
          </cell>
          <cell r="C154" t="str">
            <v>C8-BASA</v>
          </cell>
          <cell r="D154" t="str">
            <v>PROJETO DE INSTALAÇÕES ELÉTRICAS DE BAIXA TENSÃO</v>
          </cell>
          <cell r="E154" t="str">
            <v>M2</v>
          </cell>
          <cell r="F154">
            <v>10</v>
          </cell>
          <cell r="G154">
            <v>0</v>
          </cell>
          <cell r="H154">
            <v>10</v>
          </cell>
          <cell r="I154" t="str">
            <v>Projeto</v>
          </cell>
          <cell r="J154" t="str">
            <v>BASA</v>
          </cell>
        </row>
        <row r="155">
          <cell r="B155" t="str">
            <v>C83</v>
          </cell>
          <cell r="C155" t="str">
            <v>C83-BASA</v>
          </cell>
          <cell r="D155" t="str">
            <v>PROJETO DE INSTALAÇÕES DE SISTEMA DE CLIMATIZAÇÃO E RENOVAÇÃO DE AR</v>
          </cell>
          <cell r="E155" t="str">
            <v>M2</v>
          </cell>
          <cell r="F155">
            <v>10</v>
          </cell>
          <cell r="G155">
            <v>0</v>
          </cell>
          <cell r="H155">
            <v>10</v>
          </cell>
          <cell r="I155" t="str">
            <v>Projeto</v>
          </cell>
          <cell r="J155" t="str">
            <v>BASA</v>
          </cell>
        </row>
        <row r="156">
          <cell r="B156" t="str">
            <v>C84</v>
          </cell>
          <cell r="C156" t="str">
            <v>C84-BASA</v>
          </cell>
          <cell r="D156" t="str">
            <v>PROJETO DE INSTALAÇÕES DE COMBATE A INCÊNDIO E PÂNICO</v>
          </cell>
          <cell r="E156" t="str">
            <v>M2</v>
          </cell>
          <cell r="F156">
            <v>10</v>
          </cell>
          <cell r="G156">
            <v>0</v>
          </cell>
          <cell r="H156">
            <v>10</v>
          </cell>
          <cell r="I156" t="str">
            <v>Projeto</v>
          </cell>
          <cell r="J156" t="str">
            <v>BASA</v>
          </cell>
        </row>
        <row r="157">
          <cell r="B157" t="str">
            <v>C85</v>
          </cell>
          <cell r="C157" t="str">
            <v>C85-BASA</v>
          </cell>
          <cell r="D157" t="str">
            <v>FORNECIMENTO E INSTALAÇÃO DE TORNEIRA CROMADA DE LAVATÓRIO TIPO MONOCOMANDO COM CICLO DE FECHAMENTO AUTOMÁTICO, FAB. DECA, MOLDEO DECAMATIC, REF. 1170C</v>
          </cell>
          <cell r="E157" t="str">
            <v>UND</v>
          </cell>
          <cell r="F157">
            <v>535.72180000000003</v>
          </cell>
          <cell r="G157">
            <v>2.4356999999999998</v>
          </cell>
          <cell r="H157">
            <v>538.15750000000003</v>
          </cell>
          <cell r="I157" t="str">
            <v>Manutenção</v>
          </cell>
          <cell r="J157" t="str">
            <v>BASA</v>
          </cell>
        </row>
        <row r="158">
          <cell r="B158" t="str">
            <v>C86</v>
          </cell>
          <cell r="C158" t="str">
            <v>C86-BASA</v>
          </cell>
          <cell r="D158" t="str">
            <v>FORNECIMENTO E INSTALAÇÃO DE PERSIANA VERTICAL EM PVC, 9CM , BRANCO GELO</v>
          </cell>
          <cell r="E158" t="str">
            <v>M2</v>
          </cell>
          <cell r="F158">
            <v>162.38</v>
          </cell>
          <cell r="G158">
            <v>57.12</v>
          </cell>
          <cell r="H158">
            <v>219.5</v>
          </cell>
          <cell r="I158" t="str">
            <v>Manutenção</v>
          </cell>
          <cell r="J158" t="str">
            <v>BASA</v>
          </cell>
        </row>
        <row r="159">
          <cell r="B159" t="str">
            <v>C87</v>
          </cell>
          <cell r="C159" t="str">
            <v>C87-32.109.000200.SER-PINI</v>
          </cell>
          <cell r="D159" t="str">
            <v>LIMPEZA GERAL DE EDIFICAÇÃO</v>
          </cell>
          <cell r="E159" t="str">
            <v>M2</v>
          </cell>
          <cell r="F159">
            <v>3.5069999999999997</v>
          </cell>
          <cell r="G159">
            <v>9.9959999999999987</v>
          </cell>
          <cell r="H159">
            <v>13.502999999999998</v>
          </cell>
          <cell r="I159" t="str">
            <v>Manutenção</v>
          </cell>
          <cell r="J159" t="str">
            <v>BASA</v>
          </cell>
        </row>
        <row r="160">
          <cell r="B160" t="str">
            <v>C88</v>
          </cell>
          <cell r="C160" t="str">
            <v>C88-BASA</v>
          </cell>
          <cell r="D160" t="str">
            <v>SUBSTITUIÇÃO DE PLACA DE SINALIZAÇÃO DE INCÊNDIO</v>
          </cell>
          <cell r="E160" t="str">
            <v>UND</v>
          </cell>
          <cell r="F160">
            <v>1.002</v>
          </cell>
          <cell r="G160">
            <v>2.8559999999999999</v>
          </cell>
          <cell r="H160">
            <v>3.8579999999999997</v>
          </cell>
          <cell r="I160" t="str">
            <v>Manutenção</v>
          </cell>
          <cell r="J160" t="str">
            <v>BASA</v>
          </cell>
        </row>
        <row r="161">
          <cell r="B161" t="str">
            <v>C89</v>
          </cell>
          <cell r="C161" t="str">
            <v>C89-BASA</v>
          </cell>
          <cell r="D161" t="str">
            <v>DESINSTALAÇÃO DE NO-BREAKS</v>
          </cell>
          <cell r="E161" t="str">
            <v>UND</v>
          </cell>
          <cell r="F161">
            <v>20.680000000000007</v>
          </cell>
          <cell r="G161">
            <v>71.66</v>
          </cell>
          <cell r="H161">
            <v>92.34</v>
          </cell>
          <cell r="I161" t="str">
            <v>Elétrica</v>
          </cell>
          <cell r="J161" t="str">
            <v>BASA</v>
          </cell>
        </row>
        <row r="162">
          <cell r="B162" t="str">
            <v>C90</v>
          </cell>
          <cell r="C162" t="str">
            <v>C90-BASA</v>
          </cell>
          <cell r="D162" t="str">
            <v>LIMPEZA DE VIDRO</v>
          </cell>
          <cell r="E162" t="str">
            <v>M2</v>
          </cell>
          <cell r="F162">
            <v>4.6174999999999997</v>
          </cell>
          <cell r="G162">
            <v>8.5679999999999996</v>
          </cell>
          <cell r="H162">
            <v>13.185499999999999</v>
          </cell>
          <cell r="I162" t="str">
            <v>Manutenção</v>
          </cell>
          <cell r="J162" t="str">
            <v>BASA</v>
          </cell>
        </row>
        <row r="163">
          <cell r="B163" t="str">
            <v>C91</v>
          </cell>
          <cell r="C163" t="str">
            <v>C91-SINAPI</v>
          </cell>
          <cell r="D163" t="str">
            <v>LOCAÇÃO E MONTAGEM E DESMONTAGEM DE ANDAIME</v>
          </cell>
          <cell r="E163" t="str">
            <v>M2</v>
          </cell>
          <cell r="F163">
            <v>39.65</v>
          </cell>
          <cell r="G163">
            <v>11.72</v>
          </cell>
          <cell r="H163">
            <v>51.37</v>
          </cell>
          <cell r="I163" t="str">
            <v>Manutenção</v>
          </cell>
          <cell r="J163" t="str">
            <v>BASA</v>
          </cell>
        </row>
        <row r="164">
          <cell r="B164" t="str">
            <v>C92</v>
          </cell>
          <cell r="C164" t="str">
            <v>C92-BASA</v>
          </cell>
          <cell r="D164" t="str">
            <v>RETIRADA DE PLACA DE IDENTIFICAÇÃO FRONTAL DO BANCO DE 2,00 X 2,00 M</v>
          </cell>
          <cell r="E164" t="str">
            <v>UND</v>
          </cell>
          <cell r="F164">
            <v>255.39000000000001</v>
          </cell>
          <cell r="G164">
            <v>55.889999999999993</v>
          </cell>
          <cell r="H164">
            <v>311.28000000000003</v>
          </cell>
          <cell r="I164" t="str">
            <v>Sinalização</v>
          </cell>
          <cell r="J164" t="str">
            <v>BASA</v>
          </cell>
        </row>
        <row r="165">
          <cell r="B165" t="str">
            <v>C93</v>
          </cell>
          <cell r="C165" t="str">
            <v>C93-BASA</v>
          </cell>
          <cell r="D165" t="str">
            <v>RETIRADA DE ADESIVOS</v>
          </cell>
          <cell r="E165" t="str">
            <v>UND</v>
          </cell>
          <cell r="F165">
            <v>1.5029999999999999</v>
          </cell>
          <cell r="G165">
            <v>4.2839999999999998</v>
          </cell>
          <cell r="H165">
            <v>5.7869999999999999</v>
          </cell>
          <cell r="I165" t="str">
            <v>Sinalização</v>
          </cell>
          <cell r="J165" t="str">
            <v>BASA</v>
          </cell>
        </row>
        <row r="166">
          <cell r="B166" t="str">
            <v>C94</v>
          </cell>
          <cell r="C166" t="str">
            <v>C94-BASA</v>
          </cell>
          <cell r="D166" t="str">
            <v>RETIRADA DE PLACA DE IDENTIFICAÇÃO VISUAL DOS CASH'S</v>
          </cell>
          <cell r="E166" t="str">
            <v>UND</v>
          </cell>
          <cell r="F166">
            <v>10.01</v>
          </cell>
          <cell r="G166">
            <v>33.24</v>
          </cell>
          <cell r="H166">
            <v>43.25</v>
          </cell>
          <cell r="I166" t="str">
            <v>Sinalização</v>
          </cell>
          <cell r="J166" t="str">
            <v>BASA</v>
          </cell>
        </row>
        <row r="167">
          <cell r="B167" t="str">
            <v>C95</v>
          </cell>
          <cell r="C167" t="str">
            <v>C95-BASA</v>
          </cell>
          <cell r="D167" t="str">
            <v>RETIRADA DE BIOMBO DE PRIVACIDADE DOS CASH'S</v>
          </cell>
          <cell r="E167" t="str">
            <v>UND</v>
          </cell>
          <cell r="F167">
            <v>5.0949999999999998</v>
          </cell>
          <cell r="G167">
            <v>16.715</v>
          </cell>
          <cell r="H167">
            <v>21.81</v>
          </cell>
          <cell r="I167" t="str">
            <v>Manutenção</v>
          </cell>
          <cell r="J167" t="str">
            <v>BASA</v>
          </cell>
        </row>
        <row r="168">
          <cell r="B168" t="str">
            <v>C96</v>
          </cell>
          <cell r="C168" t="str">
            <v>C96-BASA</v>
          </cell>
          <cell r="D168" t="str">
            <v>REMOÇÃO DE TOTEM INTERNO</v>
          </cell>
          <cell r="E168" t="str">
            <v>UND</v>
          </cell>
          <cell r="F168">
            <v>2.004</v>
          </cell>
          <cell r="G168">
            <v>5.7119999999999997</v>
          </cell>
          <cell r="H168">
            <v>7.7159999999999993</v>
          </cell>
          <cell r="I168" t="str">
            <v>Sinalização</v>
          </cell>
          <cell r="J168" t="str">
            <v>BASA</v>
          </cell>
        </row>
        <row r="169">
          <cell r="B169" t="str">
            <v>C97</v>
          </cell>
          <cell r="C169" t="str">
            <v>C97-BASA</v>
          </cell>
          <cell r="D169" t="str">
            <v>DESINSTALAÇÃO DE SPLITS (9000 A 36000 BTUS)-EVAPORADORAS COM AS REDES FRIGORÍGENAS</v>
          </cell>
          <cell r="E169" t="str">
            <v>UND</v>
          </cell>
          <cell r="F169">
            <v>206.32000000000002</v>
          </cell>
          <cell r="G169">
            <v>113.16</v>
          </cell>
          <cell r="H169">
            <v>319.48</v>
          </cell>
          <cell r="I169" t="str">
            <v>climatização</v>
          </cell>
          <cell r="J169" t="str">
            <v>BASA</v>
          </cell>
        </row>
        <row r="170">
          <cell r="B170" t="str">
            <v>C98</v>
          </cell>
          <cell r="C170" t="str">
            <v>C98-BASA</v>
          </cell>
          <cell r="D170" t="str">
            <v>REMOÇÃO DE PORTA CARTAZ DE PAREDE</v>
          </cell>
          <cell r="E170" t="str">
            <v>UND</v>
          </cell>
          <cell r="F170">
            <v>2.5049999999999999</v>
          </cell>
          <cell r="G170">
            <v>7.14</v>
          </cell>
          <cell r="H170">
            <v>9.6449999999999996</v>
          </cell>
          <cell r="I170" t="str">
            <v>Sinalização</v>
          </cell>
          <cell r="J170" t="str">
            <v>BASA</v>
          </cell>
        </row>
        <row r="171">
          <cell r="B171" t="str">
            <v>C99</v>
          </cell>
          <cell r="C171" t="str">
            <v>C99-BASA</v>
          </cell>
          <cell r="D171" t="str">
            <v>REMOÇÃO DE PLACA DE PORTA</v>
          </cell>
          <cell r="E171" t="str">
            <v>UND</v>
          </cell>
          <cell r="F171">
            <v>1.002</v>
          </cell>
          <cell r="G171">
            <v>2.8559999999999999</v>
          </cell>
          <cell r="H171">
            <v>3.8579999999999997</v>
          </cell>
          <cell r="I171" t="str">
            <v>Sinalização</v>
          </cell>
          <cell r="J171" t="str">
            <v>BASA</v>
          </cell>
        </row>
        <row r="172">
          <cell r="B172" t="str">
            <v>C100</v>
          </cell>
          <cell r="C172" t="str">
            <v>C100-BASA</v>
          </cell>
          <cell r="D172" t="str">
            <v>REMOÇÃO DE PLACA AÉREA</v>
          </cell>
          <cell r="E172" t="str">
            <v>UND</v>
          </cell>
          <cell r="F172">
            <v>2.004</v>
          </cell>
          <cell r="G172">
            <v>5.7119999999999997</v>
          </cell>
          <cell r="H172">
            <v>7.7159999999999993</v>
          </cell>
          <cell r="I172" t="str">
            <v>Sinalização</v>
          </cell>
          <cell r="J172" t="str">
            <v>BASA</v>
          </cell>
        </row>
        <row r="173">
          <cell r="B173" t="str">
            <v>C101</v>
          </cell>
          <cell r="C173" t="str">
            <v>C101-BASA</v>
          </cell>
          <cell r="D173" t="str">
            <v>DESMONTAGEM DE ESTANTE DE AÇO COM PRATELEIRA</v>
          </cell>
          <cell r="E173" t="str">
            <v>UND</v>
          </cell>
          <cell r="F173">
            <v>1.2800000000000002</v>
          </cell>
          <cell r="G173">
            <v>4.21</v>
          </cell>
          <cell r="H173">
            <v>5.49</v>
          </cell>
          <cell r="I173" t="str">
            <v>Manutenção</v>
          </cell>
          <cell r="J173" t="str">
            <v>BASA</v>
          </cell>
        </row>
        <row r="174">
          <cell r="B174" t="str">
            <v>C102</v>
          </cell>
          <cell r="C174" t="str">
            <v>C102-BASA</v>
          </cell>
          <cell r="D174" t="str">
            <v>DESMONTAGEM DE ARQUIVO DESLIZANTE DE 5 FACES</v>
          </cell>
          <cell r="E174" t="str">
            <v>UND</v>
          </cell>
          <cell r="F174">
            <v>0</v>
          </cell>
          <cell r="G174">
            <v>290.02</v>
          </cell>
          <cell r="H174">
            <v>290.02</v>
          </cell>
          <cell r="I174" t="str">
            <v>Manutenção</v>
          </cell>
          <cell r="J174" t="str">
            <v>BASA</v>
          </cell>
        </row>
        <row r="175">
          <cell r="B175" t="str">
            <v>C103</v>
          </cell>
          <cell r="C175" t="str">
            <v>C103-SEDOP170510</v>
          </cell>
          <cell r="D175" t="str">
            <v>DESINSTALAÇÃO DE GRUPO GERADOR, TANQUE E QUADRO DE COMANDO - USCA</v>
          </cell>
          <cell r="E175" t="str">
            <v>UND</v>
          </cell>
          <cell r="F175">
            <v>122.80000000000001</v>
          </cell>
          <cell r="G175">
            <v>491.04</v>
          </cell>
          <cell r="H175">
            <v>613.84</v>
          </cell>
          <cell r="I175" t="str">
            <v>Elétrica</v>
          </cell>
          <cell r="J175" t="str">
            <v>BASA</v>
          </cell>
        </row>
        <row r="176">
          <cell r="B176" t="str">
            <v>C104</v>
          </cell>
          <cell r="C176" t="str">
            <v>C104-BASA</v>
          </cell>
          <cell r="D176" t="str">
            <v>DESINSTAÇÃO E EMBALAGEM DE CENTRAL TELEFONICA</v>
          </cell>
          <cell r="E176" t="str">
            <v>UND</v>
          </cell>
          <cell r="F176">
            <v>10.340000000000003</v>
          </cell>
          <cell r="G176">
            <v>35.83</v>
          </cell>
          <cell r="H176">
            <v>46.17</v>
          </cell>
          <cell r="I176" t="str">
            <v>Elétrica</v>
          </cell>
          <cell r="J176" t="str">
            <v>BASA</v>
          </cell>
        </row>
        <row r="177">
          <cell r="B177" t="str">
            <v>C105</v>
          </cell>
          <cell r="C177" t="str">
            <v>C105-BASA</v>
          </cell>
          <cell r="D177" t="str">
            <v>REMOÇÃO DE FITA ADESIVADA DO PISO</v>
          </cell>
          <cell r="E177" t="str">
            <v>M</v>
          </cell>
          <cell r="F177">
            <v>0.501</v>
          </cell>
          <cell r="G177">
            <v>1.4279999999999999</v>
          </cell>
          <cell r="H177">
            <v>1.9289999999999998</v>
          </cell>
          <cell r="I177" t="str">
            <v>Sinalização</v>
          </cell>
          <cell r="J177" t="str">
            <v>BASA</v>
          </cell>
        </row>
        <row r="178">
          <cell r="B178" t="str">
            <v>C106</v>
          </cell>
          <cell r="C178" t="str">
            <v>C106-BASA</v>
          </cell>
          <cell r="D178" t="str">
            <v>DESINSTALAÇÃO DE RACK DO CPD</v>
          </cell>
          <cell r="E178" t="str">
            <v>UND</v>
          </cell>
          <cell r="F178">
            <v>82.720000000000027</v>
          </cell>
          <cell r="G178">
            <v>286.64</v>
          </cell>
          <cell r="H178">
            <v>369.36</v>
          </cell>
          <cell r="I178" t="str">
            <v>Elétrica</v>
          </cell>
          <cell r="J178" t="str">
            <v>BASA</v>
          </cell>
        </row>
        <row r="179">
          <cell r="B179" t="str">
            <v>C107</v>
          </cell>
          <cell r="C179" t="str">
            <v>C107-BASA</v>
          </cell>
          <cell r="D179" t="str">
            <v>DESINSTALAÇÃO DE PAINEL ELETRÔNICO DE SENHA OU TV PLANA</v>
          </cell>
          <cell r="E179" t="str">
            <v>UND</v>
          </cell>
          <cell r="F179">
            <v>1.5029999999999999</v>
          </cell>
          <cell r="G179">
            <v>4.2839999999999998</v>
          </cell>
          <cell r="H179">
            <v>5.7869999999999999</v>
          </cell>
          <cell r="I179" t="str">
            <v>Manutenção</v>
          </cell>
          <cell r="J179" t="str">
            <v>BASA</v>
          </cell>
        </row>
        <row r="180">
          <cell r="B180" t="str">
            <v>C108</v>
          </cell>
          <cell r="C180" t="str">
            <v>C108-BASA</v>
          </cell>
          <cell r="D180" t="str">
            <v>FORNECIMENTO E INSTALAÇÃO DE MOLA AÉREA PARA PORTA</v>
          </cell>
          <cell r="E180" t="str">
            <v>UND</v>
          </cell>
          <cell r="F180">
            <v>260.91500000000002</v>
          </cell>
          <cell r="G180">
            <v>16.62</v>
          </cell>
          <cell r="H180">
            <v>277.53500000000003</v>
          </cell>
          <cell r="I180" t="str">
            <v>Manutenção</v>
          </cell>
          <cell r="J180" t="str">
            <v>BASA</v>
          </cell>
        </row>
        <row r="181">
          <cell r="B181" t="str">
            <v>C109</v>
          </cell>
          <cell r="C181" t="str">
            <v>C109-BASA</v>
          </cell>
          <cell r="D181" t="str">
            <v>FORNECIMENTO E INSTALAÇÃO DE SUPORTE METÁLICO EM CHAPA DE AÇO Nº 18, COM 15X35CM DE BASE E  2,10M ALTURA, DOBRADA, INCLUINDO PINTURA E ADESIVAGEM</v>
          </cell>
          <cell r="E181" t="str">
            <v>UND</v>
          </cell>
          <cell r="F181">
            <v>588.24099999999987</v>
          </cell>
          <cell r="G181">
            <v>180.06700000000001</v>
          </cell>
          <cell r="H181">
            <v>768.30799999999988</v>
          </cell>
          <cell r="I181" t="str">
            <v>Sinalização</v>
          </cell>
          <cell r="J181" t="str">
            <v>BASA</v>
          </cell>
        </row>
        <row r="182">
          <cell r="B182" t="str">
            <v>C110</v>
          </cell>
          <cell r="C182" t="str">
            <v>C110-BASA</v>
          </cell>
          <cell r="D182" t="str">
            <v>FORNECIMENTO E INSTALAÇÃO DE FECHADURA ELETROMAGNÉTICA 150 KGF (KIT ATM) AUTOMATIZA OU SIMILAR, COM INTERRUPTOR PARA PROGRAMAÇÃO DE HORÁRIO MARCA COEL OU SIMILAR. PARA PORTA DO AUTO-ATENDIMENTO.</v>
          </cell>
          <cell r="E182" t="str">
            <v>UND</v>
          </cell>
          <cell r="F182">
            <v>2889.1845500000009</v>
          </cell>
          <cell r="G182">
            <v>573.28</v>
          </cell>
          <cell r="H182">
            <v>3462.4645500000006</v>
          </cell>
          <cell r="I182" t="str">
            <v>Manutenção</v>
          </cell>
          <cell r="J182" t="str">
            <v>BASA</v>
          </cell>
        </row>
        <row r="183">
          <cell r="B183" t="str">
            <v>C111</v>
          </cell>
          <cell r="C183" t="str">
            <v>C111-BASA</v>
          </cell>
          <cell r="D183" t="str">
            <v>ADMINISTRAÇÃO LOCAL (180CE)</v>
          </cell>
          <cell r="E183" t="str">
            <v>MÊS</v>
          </cell>
          <cell r="F183">
            <v>1123.3200000000006</v>
          </cell>
          <cell r="G183">
            <v>22782.89</v>
          </cell>
          <cell r="H183">
            <v>23906.21</v>
          </cell>
          <cell r="I183" t="str">
            <v>Serv. Gerais</v>
          </cell>
          <cell r="J183" t="str">
            <v>BASA</v>
          </cell>
        </row>
        <row r="184">
          <cell r="B184" t="str">
            <v>C112</v>
          </cell>
          <cell r="C184" t="str">
            <v>C112-BASA</v>
          </cell>
          <cell r="D184" t="str">
            <v>FORNECIMENTO E INSTALAÇÃO DE PLACA AÉREA TIPO 1K (50X70) CM, EM CHAPA DE FERRO GALVANIZADA, PARA INDICAÇÃO DE ESTACIONAMENTO, COM POSTE METÁLICODE 3" DE DIAMETRO, COM 1,60M DE ALTURA TOTAL</v>
          </cell>
          <cell r="E184" t="str">
            <v>UND</v>
          </cell>
          <cell r="F184">
            <v>566.65901999999994</v>
          </cell>
          <cell r="G184">
            <v>12.805219999999998</v>
          </cell>
          <cell r="H184">
            <v>579.4642399999999</v>
          </cell>
          <cell r="I184" t="str">
            <v>Sinalização</v>
          </cell>
          <cell r="J184" t="str">
            <v>BASA</v>
          </cell>
        </row>
        <row r="185">
          <cell r="B185" t="str">
            <v>C113</v>
          </cell>
          <cell r="C185" t="str">
            <v>C113-BASA</v>
          </cell>
          <cell r="D185" t="str">
            <v>SERVIÇO DE FORNECIMENTO E INSTALAÇÃO DE PLACA AÉREA 90X15 CM, KIT DISPLAY SYSTEM MODELO CF1, CF9 OU CF16 (UNIFITTING), INCLUINDO INSTALAÇÃO</v>
          </cell>
          <cell r="E185" t="str">
            <v>UND</v>
          </cell>
          <cell r="F185">
            <v>292.15999999999997</v>
          </cell>
          <cell r="G185">
            <v>7.16</v>
          </cell>
          <cell r="H185">
            <v>299.32</v>
          </cell>
          <cell r="I185" t="str">
            <v>Sinalização</v>
          </cell>
          <cell r="J185" t="str">
            <v>BASA</v>
          </cell>
        </row>
        <row r="186">
          <cell r="B186" t="str">
            <v>C114</v>
          </cell>
          <cell r="C186" t="str">
            <v>C114-BASA</v>
          </cell>
          <cell r="D186" t="str">
            <v>FORNECIMENTO E INSTALAÇÃO DE SINALIZAÇÃO TÁTIL, C/ INSCRIÇÕES EM BRAILLE E RELEVO SOBRE CHAPA METÁLICA, TIPO 2g (18X30) CM, EM SUPORTE DE ACESSO DO AUTO-ATENDIMENTO</v>
          </cell>
          <cell r="E186" t="str">
            <v>UND</v>
          </cell>
          <cell r="F186">
            <v>200.90200000000002</v>
          </cell>
          <cell r="G186">
            <v>2.8559999999999999</v>
          </cell>
          <cell r="H186">
            <v>203.75800000000001</v>
          </cell>
          <cell r="I186" t="str">
            <v>Acessibilidade</v>
          </cell>
          <cell r="J186" t="str">
            <v>BASA</v>
          </cell>
        </row>
        <row r="187">
          <cell r="B187" t="str">
            <v>C115</v>
          </cell>
          <cell r="C187" t="str">
            <v>C115-BASA</v>
          </cell>
          <cell r="D187" t="str">
            <v>PLACA DE MESA EM ACRÍLICO CRISTAL E=5MM, TIPO 1b (15X15X5) CM, EM ESTAÇÕES ADAPTADAS DE ATENDIMENTOCOM TINTA ACRÍLICA NITROCELULOSE PRÉ-MISTURADA, CONTENDO SÍMBOLO INTERNACIONAL DE ACESSO.</v>
          </cell>
          <cell r="E187" t="str">
            <v>UND</v>
          </cell>
          <cell r="F187">
            <v>87.19</v>
          </cell>
          <cell r="G187">
            <v>0</v>
          </cell>
          <cell r="H187">
            <v>87.19</v>
          </cell>
          <cell r="I187" t="str">
            <v>Acessibilidade</v>
          </cell>
          <cell r="J187" t="str">
            <v>BASA</v>
          </cell>
        </row>
        <row r="188">
          <cell r="B188" t="str">
            <v>C116</v>
          </cell>
          <cell r="C188" t="str">
            <v>C116-BASA</v>
          </cell>
          <cell r="D188" t="str">
            <v>FORNECIMENTO E INSTALAÇÃO DE PLACA DE PAREDE TÁTIL BOTÃO DE ALARME/SAÍDA DE EMERGÊNCIA (20X10CM), TIPO 3a E 3b, EM ACRÍLICO 5MM, INCLUSIVE FITA DESIVADA DUPLA FACE</v>
          </cell>
          <cell r="E188" t="str">
            <v>UND</v>
          </cell>
          <cell r="F188">
            <v>65.902000000000001</v>
          </cell>
          <cell r="G188">
            <v>2.8559999999999999</v>
          </cell>
          <cell r="H188">
            <v>68.757999999999996</v>
          </cell>
          <cell r="I188" t="str">
            <v>Acessibilidade</v>
          </cell>
          <cell r="J188" t="str">
            <v>BASA</v>
          </cell>
        </row>
        <row r="189">
          <cell r="B189" t="str">
            <v>C117</v>
          </cell>
          <cell r="C189" t="str">
            <v>C117-BASA</v>
          </cell>
          <cell r="D189" t="str">
            <v>FORNECIMENTO E INSTALAÇÃO DE PLACA DE PAREDE TÁTIL (TIPO 2b E 2c) PARA SANITÁRIO PÚBLICO MAS/FEM (20X10CM) EM ACRÍLICO 5MM, INCLUSIVE FITA DESIVADA DUPLA FACE</v>
          </cell>
          <cell r="E189" t="str">
            <v>UND</v>
          </cell>
          <cell r="F189">
            <v>65.902000000000001</v>
          </cell>
          <cell r="G189">
            <v>2.8559999999999999</v>
          </cell>
          <cell r="H189">
            <v>68.757999999999996</v>
          </cell>
          <cell r="I189" t="str">
            <v>Acessibilidade</v>
          </cell>
          <cell r="J189" t="str">
            <v>BASA</v>
          </cell>
        </row>
        <row r="190">
          <cell r="B190" t="str">
            <v>C118</v>
          </cell>
          <cell r="C190" t="str">
            <v>C118-BASA</v>
          </cell>
          <cell r="D190" t="str">
            <v>FORNECIMENTO E INSTALAÇÃO DE PORTA CARTAZ DE PAREDE (45 X 75 X 5) CM, EM CHAPA DE AÇO Nº 20, DOBRADA, NAS CORES VERDE E AMARELO, ELEMENTOS EM CHAPA DUPLA DE ACRÍLICO 3MM, LOGOMARCAS ADESIVADAS, ESTRUTURA, FIXADO NA PAREDE</v>
          </cell>
          <cell r="E190" t="str">
            <v>UND</v>
          </cell>
          <cell r="F190">
            <v>357.00826899999998</v>
          </cell>
          <cell r="G190">
            <v>134.68521999999999</v>
          </cell>
          <cell r="H190">
            <v>491.693489</v>
          </cell>
          <cell r="I190" t="str">
            <v>Sinalização</v>
          </cell>
          <cell r="J190" t="str">
            <v>BASA</v>
          </cell>
        </row>
        <row r="191">
          <cell r="B191" t="str">
            <v>C119</v>
          </cell>
          <cell r="C191" t="str">
            <v>C119-BASA</v>
          </cell>
          <cell r="D191" t="str">
            <v>PORTA CARTAZ OU SINALIZAÇÃO DE INFORMAÇÃO TIPO TOTEM (50 X 175 X 15)CM, EM CHAPA DE AÇO Nº 20, NAS CORES VERDE E AMARELO, ELEMENTOS EM CHAPA DUPLA DE ACRÍLICO 3MM, DOBRADA, LOGOMARCAS ADESIVADAS, INCLUINDO ESTRUTURA,</v>
          </cell>
          <cell r="E191" t="str">
            <v>UND</v>
          </cell>
          <cell r="F191">
            <v>603.37019999999984</v>
          </cell>
          <cell r="G191">
            <v>360.33600000000001</v>
          </cell>
          <cell r="H191">
            <v>963.70619999999985</v>
          </cell>
          <cell r="I191" t="str">
            <v>Sinalização</v>
          </cell>
          <cell r="J191" t="str">
            <v>BASA</v>
          </cell>
        </row>
        <row r="192">
          <cell r="B192" t="str">
            <v>C120</v>
          </cell>
          <cell r="C192" t="str">
            <v>C120-BASA</v>
          </cell>
          <cell r="D192" t="str">
            <v>FORNECIMENTO E INSTALAÇÃO DE PLACA DE NUMERAÇÃO DOS CAIXAS (15 X 16,4) CM, EM ACRÍLICO 5MM, INCLUSIVE FITA ADESIVA DUPLA FACE</v>
          </cell>
          <cell r="E192" t="str">
            <v>UND</v>
          </cell>
          <cell r="F192">
            <v>88.191999999999993</v>
          </cell>
          <cell r="G192">
            <v>2.8559999999999999</v>
          </cell>
          <cell r="H192">
            <v>91.047999999999988</v>
          </cell>
          <cell r="I192" t="str">
            <v>Sinalização</v>
          </cell>
          <cell r="J192" t="str">
            <v>BASA</v>
          </cell>
        </row>
        <row r="193">
          <cell r="B193" t="str">
            <v>C121</v>
          </cell>
          <cell r="C193" t="str">
            <v>C121-BASA</v>
          </cell>
          <cell r="D193" t="str">
            <v>PLACA DE MESA (20 X 5) CM, " GERENTE" E "GERENTE ADJUNTO" EM ACRÍLICO 5MM</v>
          </cell>
          <cell r="E193" t="str">
            <v>UND</v>
          </cell>
          <cell r="F193">
            <v>87.19</v>
          </cell>
          <cell r="G193">
            <v>0</v>
          </cell>
          <cell r="H193">
            <v>87.19</v>
          </cell>
          <cell r="I193" t="str">
            <v>Sinalização</v>
          </cell>
          <cell r="J193" t="str">
            <v>BASA</v>
          </cell>
        </row>
        <row r="194">
          <cell r="B194" t="str">
            <v>C122</v>
          </cell>
          <cell r="C194" t="str">
            <v>C122-BASA</v>
          </cell>
          <cell r="D194" t="str">
            <v>FORNECIMENTO E INSTALAÇÃO DE PLACA DE PORTA (20 X 22)CM, "BANHEIRO MASC/FEM/COPA", EM ACRÍLICO 5MM, INCLUSIVE FITA ADESIVA DUPLA FACE</v>
          </cell>
          <cell r="E194" t="str">
            <v>UND</v>
          </cell>
          <cell r="F194">
            <v>88.191999999999993</v>
          </cell>
          <cell r="G194">
            <v>2.8559999999999999</v>
          </cell>
          <cell r="H194">
            <v>91.047999999999988</v>
          </cell>
          <cell r="I194" t="str">
            <v>Sinalização</v>
          </cell>
          <cell r="J194" t="str">
            <v>BASA</v>
          </cell>
        </row>
        <row r="195">
          <cell r="B195" t="str">
            <v>C123</v>
          </cell>
          <cell r="C195" t="str">
            <v>C123-BASA</v>
          </cell>
          <cell r="D195" t="str">
            <v>FORNECIMENTO E INSTALAÇÃO DE ADESIVO DE AVISO (40X20CM) SOBRE SEGURANÇA SOBRE COFRE E CFTV</v>
          </cell>
          <cell r="E195" t="str">
            <v>UND</v>
          </cell>
          <cell r="F195">
            <v>23.501999999999999</v>
          </cell>
          <cell r="G195">
            <v>2.8559999999999999</v>
          </cell>
          <cell r="H195">
            <v>26.357999999999997</v>
          </cell>
          <cell r="I195" t="str">
            <v>Sinalização</v>
          </cell>
          <cell r="J195" t="str">
            <v>BASA</v>
          </cell>
        </row>
        <row r="196">
          <cell r="B196" t="str">
            <v>C124</v>
          </cell>
          <cell r="C196" t="str">
            <v>C124-BASA</v>
          </cell>
          <cell r="D196" t="str">
            <v>FORNECIMENTO E INSTALAÇÃO DE PLACA DE PAREDE – COFRE E CFTV (VERDE) 30X20 CM, EM ACRÍLICO 5MM, INCLUSIVE FITA ADESIVA DUPLA FACE</v>
          </cell>
          <cell r="E196" t="str">
            <v>UND</v>
          </cell>
          <cell r="F196">
            <v>88.191999999999993</v>
          </cell>
          <cell r="G196">
            <v>2.8559999999999999</v>
          </cell>
          <cell r="H196">
            <v>91.047999999999988</v>
          </cell>
          <cell r="I196" t="str">
            <v>Sinalização</v>
          </cell>
          <cell r="J196" t="str">
            <v>BASA</v>
          </cell>
        </row>
        <row r="197">
          <cell r="B197" t="str">
            <v>C125</v>
          </cell>
          <cell r="C197" t="str">
            <v>C125-BASA</v>
          </cell>
          <cell r="D197" t="str">
            <v>FORNECIMENTO E INSTALAÇÃO DE PLACA DE PAREDE (15 X 15)CM,  DE PROIBIDO FUMAR, EM ACRÍLICO 5MM,  INCLUSIVE FITA ADESIVA DUPLA FACE</v>
          </cell>
          <cell r="E197" t="str">
            <v>UND</v>
          </cell>
          <cell r="F197">
            <v>88.191999999999993</v>
          </cell>
          <cell r="G197">
            <v>2.8559999999999999</v>
          </cell>
          <cell r="H197">
            <v>91.047999999999988</v>
          </cell>
          <cell r="I197" t="str">
            <v>Sinalização</v>
          </cell>
          <cell r="J197" t="str">
            <v>BASA</v>
          </cell>
        </row>
        <row r="198">
          <cell r="B198" t="str">
            <v>C126</v>
          </cell>
          <cell r="C198" t="str">
            <v>C126-BASA</v>
          </cell>
          <cell r="D198" t="str">
            <v>FORNECIMENTO E INSTALAÇÃO DE TEXTO ENTRADA/SAÍDA DE 11X5CM CONFECCIONADA EM FITA ADESIVADA SIMPLES-FACE</v>
          </cell>
          <cell r="E198" t="str">
            <v>UND</v>
          </cell>
          <cell r="F198">
            <v>16.302</v>
          </cell>
          <cell r="G198">
            <v>2.8559999999999999</v>
          </cell>
          <cell r="H198">
            <v>19.158000000000001</v>
          </cell>
          <cell r="I198" t="str">
            <v>Sinalização</v>
          </cell>
          <cell r="J198" t="str">
            <v>BASA</v>
          </cell>
        </row>
        <row r="199">
          <cell r="B199" t="str">
            <v>C127</v>
          </cell>
          <cell r="C199" t="str">
            <v>C127-BASA</v>
          </cell>
          <cell r="D199" t="str">
            <v>FORNECIMENTO E INSTALAÇÃO DE ADESIVO DE REDE INTERLIGA BANCO 24 HORAS 11X4,2CM</v>
          </cell>
          <cell r="E199" t="str">
            <v>UND</v>
          </cell>
          <cell r="F199">
            <v>21.420999999999999</v>
          </cell>
          <cell r="G199">
            <v>11.606999999999999</v>
          </cell>
          <cell r="H199">
            <v>33.027999999999999</v>
          </cell>
          <cell r="I199" t="str">
            <v>Sinalização</v>
          </cell>
          <cell r="J199" t="str">
            <v>BASA</v>
          </cell>
        </row>
        <row r="200">
          <cell r="B200" t="str">
            <v>C128</v>
          </cell>
          <cell r="C200" t="str">
            <v>C128-BASA</v>
          </cell>
          <cell r="D200" t="str">
            <v>FORNECIMENTO E INSTALAÇÃO DE LOGOMARCA ADESIVADA(PICTOGRAMA DA LOGOMARCA "A" L=38CM, H=25CM, PADRÃO DO BANCO, APLICAÇÃO EM PAINÉIS DE VIDRO TEMPERADO</v>
          </cell>
          <cell r="E200" t="str">
            <v>UND</v>
          </cell>
          <cell r="F200">
            <v>13.253400000000001</v>
          </cell>
          <cell r="G200">
            <v>8.1066000000000003</v>
          </cell>
          <cell r="H200">
            <v>21.36</v>
          </cell>
          <cell r="I200" t="str">
            <v>Sinalização</v>
          </cell>
          <cell r="J200" t="str">
            <v>BASA</v>
          </cell>
        </row>
        <row r="201">
          <cell r="B201" t="str">
            <v>C129</v>
          </cell>
          <cell r="C201" t="str">
            <v>C129-BASA</v>
          </cell>
          <cell r="D201" t="str">
            <v>FORNECIMENTO E INSTALAÇÃO DE PLACA DE IDENTIFICAÇÃO FRONTAL DO BANCO DE 2,00 X 2,00 M EM CHAPA DE AÇO GALVANIZADO Nº 24, ACABAMENTO EM PINTURA AUTOMOTIVA</v>
          </cell>
          <cell r="E201" t="str">
            <v>UND</v>
          </cell>
          <cell r="F201">
            <v>2270.0162800000003</v>
          </cell>
          <cell r="G201">
            <v>716.65539999999999</v>
          </cell>
          <cell r="H201">
            <v>2986.6716800000004</v>
          </cell>
          <cell r="I201" t="str">
            <v>Sinalização</v>
          </cell>
          <cell r="J201" t="str">
            <v>BASA</v>
          </cell>
        </row>
        <row r="202">
          <cell r="B202" t="str">
            <v>C130</v>
          </cell>
          <cell r="C202" t="str">
            <v>C130-BASA</v>
          </cell>
          <cell r="D202" t="str">
            <v>FORNECIMENTO E INSTALAÇÃO DE TOTEM EXTERNO EM CHAPA DE ALUMÍNIO, CONFORME ESPECIFICAÇÕES  COM PINTURA PU PROTEÇÃO UV, NAS CORES VERDE E AMARELO, TEXTO E LOGOMARCAS ADESIVADAS H=5,4M</v>
          </cell>
          <cell r="E202" t="str">
            <v>UND</v>
          </cell>
          <cell r="F202">
            <v>4896.6264999999994</v>
          </cell>
          <cell r="G202">
            <v>753.54679999999996</v>
          </cell>
          <cell r="H202">
            <v>5650.1732999999995</v>
          </cell>
          <cell r="I202" t="str">
            <v>Sinalização</v>
          </cell>
          <cell r="J202" t="str">
            <v>BASA</v>
          </cell>
        </row>
        <row r="203">
          <cell r="B203" t="str">
            <v>C131</v>
          </cell>
          <cell r="C203" t="str">
            <v>C131-BASA</v>
          </cell>
          <cell r="D203" t="str">
            <v>INSTALAÇÃO DE RACK FECHADO 19",  P/ REDE OU SERVIDOR</v>
          </cell>
          <cell r="E203" t="str">
            <v>UND</v>
          </cell>
          <cell r="F203">
            <v>82.720000000000027</v>
          </cell>
          <cell r="G203">
            <v>286.64</v>
          </cell>
          <cell r="H203">
            <v>369.36</v>
          </cell>
          <cell r="I203" t="str">
            <v>Elétrica</v>
          </cell>
          <cell r="J203" t="str">
            <v>BASA</v>
          </cell>
        </row>
        <row r="204">
          <cell r="B204" t="str">
            <v>C132</v>
          </cell>
          <cell r="C204" t="str">
            <v>C132-BASA</v>
          </cell>
          <cell r="D204" t="str">
            <v>BASE EM CONCRETO ARMADO PARA TOTEM EXTERNO DE 90X50X40CM</v>
          </cell>
          <cell r="E204" t="str">
            <v>UND</v>
          </cell>
          <cell r="F204">
            <v>154.07859999999999</v>
          </cell>
          <cell r="G204">
            <v>124.61409999999999</v>
          </cell>
          <cell r="H204">
            <v>278.6927</v>
          </cell>
          <cell r="I204" t="str">
            <v>Sinalização</v>
          </cell>
          <cell r="J204" t="str">
            <v>BASA</v>
          </cell>
        </row>
        <row r="205">
          <cell r="B205" t="str">
            <v>C133</v>
          </cell>
          <cell r="C205" t="str">
            <v>C133-BASA</v>
          </cell>
          <cell r="D205" t="str">
            <v>REMANEJAMENTO DO GERENCIADOR DE ENERGIA, INCLUINDO SUA INSTALAÇÃO NO CPD E OS TC'S NO ABRIGO DO GRUPO GERADOR</v>
          </cell>
          <cell r="E205" t="str">
            <v>UND</v>
          </cell>
          <cell r="F205">
            <v>87.890000000000029</v>
          </cell>
          <cell r="G205">
            <v>304.55499999999995</v>
          </cell>
          <cell r="H205">
            <v>392.44499999999999</v>
          </cell>
          <cell r="I205" t="str">
            <v>Elétrica</v>
          </cell>
          <cell r="J205" t="str">
            <v>BASA</v>
          </cell>
        </row>
        <row r="206">
          <cell r="B206" t="str">
            <v>C134</v>
          </cell>
          <cell r="C206" t="str">
            <v>C134-BASA</v>
          </cell>
          <cell r="D206" t="str">
            <v>DESINSTALAÇÃO, TRANSPORTE E REINSTALAÇÃO DE GRUPO GERADOR 60KVA E QUADRO DE COMANDO (USCA) NA NOVA SEDE</v>
          </cell>
          <cell r="E206" t="str">
            <v>UND</v>
          </cell>
          <cell r="F206">
            <v>1822.9099999999999</v>
          </cell>
          <cell r="G206">
            <v>3653.9</v>
          </cell>
          <cell r="H206">
            <v>5476.8099999999995</v>
          </cell>
          <cell r="I206" t="str">
            <v>Elétrica</v>
          </cell>
          <cell r="J206" t="str">
            <v>BASA</v>
          </cell>
        </row>
        <row r="207">
          <cell r="B207" t="str">
            <v>C135</v>
          </cell>
          <cell r="C207" t="str">
            <v>C135-BASA</v>
          </cell>
          <cell r="D207" t="str">
            <v xml:space="preserve">PLACAS AÉREAS EM ACRÍLICO CRISTAL E=5MM, COM TINTA ACRÍLICA NITROCELULOSE PRÉ-MISTURADA, CONTENDO SÍMBOLO INTERNACIONAL DE ACESSO, TEXTO E PICTOGRAMAS,TIPO 1I (90X15) CM, SUSPENSA PARA INDICAÇÃO DE FILA ÚNICA PARA CAIXA PRIORITÁRIO </v>
          </cell>
          <cell r="E207" t="str">
            <v>UND</v>
          </cell>
          <cell r="F207">
            <v>294.88499999999999</v>
          </cell>
          <cell r="G207">
            <v>7.14</v>
          </cell>
          <cell r="H207">
            <v>302.02499999999998</v>
          </cell>
          <cell r="I207" t="str">
            <v>Acessibilidade</v>
          </cell>
          <cell r="J207" t="str">
            <v>BASA</v>
          </cell>
        </row>
        <row r="208">
          <cell r="B208" t="str">
            <v>C136</v>
          </cell>
          <cell r="C208" t="str">
            <v>C136-BASA</v>
          </cell>
          <cell r="D208" t="str">
            <v>PLACAS AÉREAS EM ACRÍLICO CRISTAL E=5MM, COM TINTA ACRÍLICA NITROCELULOSE PRÉ-MISTURADA, CONTENDO SÍMBOLO INTERNACIONAL DE ACESSO, TEXTO E PICTOGRAMAS,TIPO 1J (90X12) CM, SUSPENSA PARA INDICAÇÃO DE CAIXA DE ATENDIMENTO PRIORITÁRIO</v>
          </cell>
          <cell r="E208" t="str">
            <v>UND</v>
          </cell>
          <cell r="F208">
            <v>294.88499999999999</v>
          </cell>
          <cell r="G208">
            <v>7.14</v>
          </cell>
          <cell r="H208">
            <v>302.02499999999998</v>
          </cell>
          <cell r="I208" t="str">
            <v>Acessibilidade</v>
          </cell>
          <cell r="J208" t="str">
            <v>BASA</v>
          </cell>
        </row>
        <row r="209">
          <cell r="B209" t="str">
            <v>C137</v>
          </cell>
          <cell r="C209" t="str">
            <v>C137-BASA</v>
          </cell>
          <cell r="D209" t="str">
            <v>SINALIZAÇÃO TÁTIL, C/ INSCRIÇÕES EM BRAILLE E RELEVO SOBRE CHAPA METÁLICA, CONF. PROJETO, DETALHAMENTO E ESPECIFICAÇÃO PADRÃO DO BANCO TIPO 2H (12X12) CM, ITEM 2.3 DO MANUAL DE ACESIBILIDADE DO BANCO, PARA BOTOEIRA DE ACESSO DO AUTOATENDIMENTO</v>
          </cell>
          <cell r="E209" t="str">
            <v>UND</v>
          </cell>
          <cell r="F209">
            <v>61.472999999999999</v>
          </cell>
          <cell r="G209">
            <v>4.2839999999999998</v>
          </cell>
          <cell r="H209">
            <v>65.757000000000005</v>
          </cell>
          <cell r="I209" t="str">
            <v>Acessibilidade</v>
          </cell>
          <cell r="J209" t="str">
            <v>BASA</v>
          </cell>
        </row>
        <row r="210">
          <cell r="B210" t="str">
            <v>C138</v>
          </cell>
          <cell r="C210" t="str">
            <v>C138-BASA</v>
          </cell>
          <cell r="D210" t="str">
            <v>FORNECIMENTO E INSTALAÇÃO DE PELÍCULA ADESIVA OPACA DE ALERTA MARCAPASSO COM 14X16,5CM</v>
          </cell>
          <cell r="E210" t="str">
            <v>UND</v>
          </cell>
          <cell r="F210">
            <v>34.882000000000005</v>
          </cell>
          <cell r="G210">
            <v>2.8559999999999999</v>
          </cell>
          <cell r="H210">
            <v>37.738000000000007</v>
          </cell>
          <cell r="I210" t="str">
            <v>Acessibilidade</v>
          </cell>
          <cell r="J210" t="str">
            <v>BASA</v>
          </cell>
        </row>
        <row r="211">
          <cell r="B211" t="str">
            <v>C139</v>
          </cell>
          <cell r="C211" t="str">
            <v>C139-BASA</v>
          </cell>
          <cell r="D211" t="str">
            <v>FORNECIMENTO E INSTALAÇÃO DE CABO #50 MM² NÚ</v>
          </cell>
          <cell r="E211" t="str">
            <v>M</v>
          </cell>
          <cell r="F211">
            <v>50.624000000000009</v>
          </cell>
          <cell r="G211">
            <v>3.5830000000000002</v>
          </cell>
          <cell r="H211">
            <v>54.207000000000008</v>
          </cell>
          <cell r="I211" t="str">
            <v>Elétrica</v>
          </cell>
          <cell r="J211" t="str">
            <v>BASA</v>
          </cell>
        </row>
        <row r="212">
          <cell r="B212" t="str">
            <v>C140</v>
          </cell>
          <cell r="C212" t="str">
            <v>C140-BASA</v>
          </cell>
          <cell r="D212" t="str">
            <v>FORNECIMENTO E INSTALAÇÃO DE PÁRA-RAIOS POLIMÉRICO DE DISTRIBUIÇÃO 12 KV VAL 15 KV</v>
          </cell>
          <cell r="E212" t="str">
            <v>UND</v>
          </cell>
          <cell r="F212">
            <v>269.31800000000004</v>
          </cell>
          <cell r="G212">
            <v>25.080999999999996</v>
          </cell>
          <cell r="H212">
            <v>294.39900000000006</v>
          </cell>
          <cell r="I212" t="str">
            <v>Elétrica</v>
          </cell>
          <cell r="J212" t="str">
            <v>BASA</v>
          </cell>
        </row>
        <row r="213">
          <cell r="B213" t="str">
            <v>C141</v>
          </cell>
          <cell r="C213" t="str">
            <v>C141-SEDOP-PA-170415</v>
          </cell>
          <cell r="D213" t="str">
            <v>MURETA DE  MEDIÇÃO EM ALVENARIA COM LAJE EM CONCRETO DIMENSÕES (C=2,20/L=0,5/H=2,0m)</v>
          </cell>
          <cell r="E213" t="str">
            <v>UND</v>
          </cell>
          <cell r="F213">
            <v>1349.894585</v>
          </cell>
          <cell r="G213">
            <v>623.42066999999997</v>
          </cell>
          <cell r="H213">
            <v>1973.315255</v>
          </cell>
          <cell r="I213" t="str">
            <v>Elétrica</v>
          </cell>
          <cell r="J213" t="str">
            <v>BASA</v>
          </cell>
        </row>
        <row r="214">
          <cell r="B214" t="str">
            <v>C142</v>
          </cell>
          <cell r="C214" t="str">
            <v>C142-BASA</v>
          </cell>
          <cell r="D214" t="str">
            <v>QUADRO METÁLICO PARA ADAPTAÇÃO DA PROTEÇÃO GERAL, 600X480M</v>
          </cell>
          <cell r="E214" t="str">
            <v>UND</v>
          </cell>
          <cell r="F214">
            <v>0</v>
          </cell>
          <cell r="G214">
            <v>0</v>
          </cell>
          <cell r="H214">
            <v>0</v>
          </cell>
          <cell r="I214" t="str">
            <v>Elétrica</v>
          </cell>
          <cell r="J214" t="str">
            <v>BASA</v>
          </cell>
        </row>
        <row r="215">
          <cell r="B215" t="str">
            <v>C143</v>
          </cell>
          <cell r="C215" t="str">
            <v>C143-BASA</v>
          </cell>
          <cell r="D215" t="str">
            <v>CAIXA DE MEDIÇÃO POLIFÁSICA PADRÃO CONCESSIONÁRIA LOCAL</v>
          </cell>
          <cell r="E215" t="str">
            <v>UND</v>
          </cell>
          <cell r="F215">
            <v>243.29500000000002</v>
          </cell>
          <cell r="G215">
            <v>44.787499999999994</v>
          </cell>
          <cell r="H215">
            <v>288.08249999999998</v>
          </cell>
          <cell r="I215" t="str">
            <v>Elétrica</v>
          </cell>
          <cell r="J215" t="str">
            <v>BASA</v>
          </cell>
        </row>
        <row r="216">
          <cell r="B216" t="str">
            <v>C144</v>
          </cell>
          <cell r="C216" t="str">
            <v>C144-BASA</v>
          </cell>
          <cell r="D216" t="str">
            <v>CAIXA PARA TC PADRÃO CONCESSIONÁRIA LOCAL</v>
          </cell>
          <cell r="E216" t="str">
            <v>UND</v>
          </cell>
          <cell r="F216">
            <v>243.29500000000002</v>
          </cell>
          <cell r="G216">
            <v>44.787499999999994</v>
          </cell>
          <cell r="H216">
            <v>288.08249999999998</v>
          </cell>
          <cell r="I216" t="str">
            <v>Elétrica</v>
          </cell>
          <cell r="J216" t="str">
            <v>BASA</v>
          </cell>
        </row>
        <row r="217">
          <cell r="B217" t="str">
            <v>C145</v>
          </cell>
          <cell r="C217" t="str">
            <v>C145-BASA</v>
          </cell>
          <cell r="D217" t="str">
            <v>CAIXA DE ATERRAMENTO EM CONCRETO PRÉ-MOLDADO, DIAMETRO DE 0,30 M E ALTURA DE 0,35 M, SEM FUNDO E COM TAMPA</v>
          </cell>
          <cell r="E217" t="str">
            <v>UND</v>
          </cell>
          <cell r="F217">
            <v>110.307</v>
          </cell>
          <cell r="G217">
            <v>10.029</v>
          </cell>
          <cell r="H217">
            <v>120.336</v>
          </cell>
          <cell r="I217" t="str">
            <v>Elétrica</v>
          </cell>
          <cell r="J217" t="str">
            <v>BASA</v>
          </cell>
        </row>
        <row r="218">
          <cell r="B218" t="str">
            <v>C146</v>
          </cell>
          <cell r="C218" t="str">
            <v>C146-BASA</v>
          </cell>
          <cell r="D218" t="str">
            <v>QUADRO GERAL DE BAIXA TENSÃO, ALTO PORTANTE COM BARRAMENTO NORMAL (TRIFÁSICO +NEUTRO+TERRA) CAP. CORRENTE 500A, RESPECTIVAMENTE, CONFORME ESPECIFICAÇÃO E PROJETO</v>
          </cell>
          <cell r="E218" t="str">
            <v>UND</v>
          </cell>
          <cell r="F218">
            <v>0</v>
          </cell>
          <cell r="G218">
            <v>0</v>
          </cell>
          <cell r="H218">
            <v>0</v>
          </cell>
          <cell r="I218" t="str">
            <v>Elétrica</v>
          </cell>
          <cell r="J218" t="str">
            <v>BASA</v>
          </cell>
        </row>
        <row r="219">
          <cell r="B219" t="str">
            <v>C147</v>
          </cell>
          <cell r="C219" t="str">
            <v>C147-BASA</v>
          </cell>
          <cell r="D219" t="str">
            <v>QUADRO GERAL DE BAIXA TENSÃO, ALTO PORTANTE COM BARRAMENTO ESSENCIAL (TRIFÁSICO +NEUTRO+TERRA) CAP. CORRENTE 200A, RESPECTIVAMENTE, CONFORME ESPECIFICAÇÃO E PROJETO</v>
          </cell>
          <cell r="E219" t="str">
            <v>UND</v>
          </cell>
          <cell r="F219">
            <v>0</v>
          </cell>
          <cell r="G219">
            <v>0</v>
          </cell>
          <cell r="H219">
            <v>0</v>
          </cell>
          <cell r="I219" t="str">
            <v>Elétrica</v>
          </cell>
          <cell r="J219" t="str">
            <v>BASA</v>
          </cell>
        </row>
        <row r="220">
          <cell r="B220" t="str">
            <v>C148</v>
          </cell>
          <cell r="C220" t="str">
            <v>C148-BASA</v>
          </cell>
          <cell r="D220" t="str">
            <v>DISJUNTOR 3P-100A - 25KA TERMOMAGNÉTICO, DIN, CURVA C, 5KA</v>
          </cell>
          <cell r="E220" t="str">
            <v>UND</v>
          </cell>
          <cell r="F220">
            <v>353.53188851700003</v>
          </cell>
          <cell r="G220">
            <v>47.410258012999996</v>
          </cell>
          <cell r="H220">
            <v>400.94214653</v>
          </cell>
          <cell r="I220" t="str">
            <v>Elétrica</v>
          </cell>
          <cell r="J220" t="str">
            <v>BASA</v>
          </cell>
        </row>
        <row r="221">
          <cell r="B221" t="str">
            <v>C149</v>
          </cell>
          <cell r="C221" t="str">
            <v>C149-BASA</v>
          </cell>
          <cell r="D221" t="str">
            <v>DISJUNTOR 3P-70A TIPO TERMOMAGNÉTICO,
IEC, 10KA CURVA C</v>
          </cell>
          <cell r="E221" t="str">
            <v>UND</v>
          </cell>
          <cell r="F221">
            <v>88.091888517000001</v>
          </cell>
          <cell r="G221">
            <v>47.410258012999996</v>
          </cell>
          <cell r="H221">
            <v>135.50214653</v>
          </cell>
          <cell r="I221" t="str">
            <v>Elétrica</v>
          </cell>
          <cell r="J221" t="str">
            <v>BASA</v>
          </cell>
        </row>
        <row r="222">
          <cell r="B222" t="str">
            <v>C150</v>
          </cell>
          <cell r="C222" t="str">
            <v>C150-BASA</v>
          </cell>
          <cell r="D222" t="str">
            <v>SUPRESSOR DE TRANSIENTE TIPO VCL 175 40KA, FAB. CLAMPER OU SIMILAR (03 FASES+NEUTRO)</v>
          </cell>
          <cell r="E222" t="str">
            <v>UND</v>
          </cell>
          <cell r="F222">
            <v>99.665999999999997</v>
          </cell>
          <cell r="G222">
            <v>14.332000000000001</v>
          </cell>
          <cell r="H222">
            <v>113.99799999999999</v>
          </cell>
          <cell r="I222" t="str">
            <v>Elétrica</v>
          </cell>
          <cell r="J222" t="str">
            <v>BASA</v>
          </cell>
        </row>
        <row r="223">
          <cell r="B223" t="str">
            <v>C151</v>
          </cell>
          <cell r="C223" t="str">
            <v>C151-BASA</v>
          </cell>
          <cell r="D223" t="str">
            <v>TC´S 400:5A PARA INSTRUMENTOS DE MEDIÇÃO</v>
          </cell>
          <cell r="E223" t="str">
            <v>UND</v>
          </cell>
          <cell r="F223">
            <v>81.948999999999998</v>
          </cell>
          <cell r="G223">
            <v>12.540499999999998</v>
          </cell>
          <cell r="H223">
            <v>94.489499999999992</v>
          </cell>
          <cell r="I223" t="str">
            <v>Elétrica</v>
          </cell>
          <cell r="J223" t="str">
            <v>BASA</v>
          </cell>
        </row>
        <row r="224">
          <cell r="B224" t="str">
            <v>C152</v>
          </cell>
          <cell r="C224" t="str">
            <v>C152-BASA</v>
          </cell>
          <cell r="D224" t="str">
            <v>TC´S 200:5A PARA INSTRUMENTOS DE MEDIÇÃO</v>
          </cell>
          <cell r="E224" t="str">
            <v>UND</v>
          </cell>
          <cell r="F224">
            <v>82.948999999999998</v>
          </cell>
          <cell r="G224">
            <v>12.540499999999998</v>
          </cell>
          <cell r="H224">
            <v>95.489499999999992</v>
          </cell>
          <cell r="I224" t="str">
            <v>Elétrica</v>
          </cell>
          <cell r="J224" t="str">
            <v>BASA</v>
          </cell>
        </row>
        <row r="225">
          <cell r="B225" t="str">
            <v>C153</v>
          </cell>
          <cell r="C225" t="str">
            <v>C153-BASA</v>
          </cell>
          <cell r="D225" t="str">
            <v>VOLTÍMETRO 0-500V RS,ST,TR</v>
          </cell>
          <cell r="E225" t="str">
            <v>UND</v>
          </cell>
          <cell r="F225">
            <v>87.119</v>
          </cell>
          <cell r="G225">
            <v>12.540499999999998</v>
          </cell>
          <cell r="H225">
            <v>99.659499999999994</v>
          </cell>
          <cell r="I225" t="str">
            <v>Elétrica</v>
          </cell>
          <cell r="J225" t="str">
            <v>BASA</v>
          </cell>
        </row>
        <row r="226">
          <cell r="B226" t="str">
            <v>C154</v>
          </cell>
          <cell r="C226" t="str">
            <v>C154-BASA</v>
          </cell>
          <cell r="D226" t="str">
            <v>AMPERÍMETRO 0-300A R,S,T</v>
          </cell>
          <cell r="E226" t="str">
            <v>UND</v>
          </cell>
          <cell r="F226">
            <v>219.51280000000003</v>
          </cell>
          <cell r="G226">
            <v>32.9636</v>
          </cell>
          <cell r="H226">
            <v>252.47640000000001</v>
          </cell>
          <cell r="I226" t="str">
            <v>Elétrica</v>
          </cell>
          <cell r="J226" t="str">
            <v>BASA</v>
          </cell>
        </row>
        <row r="227">
          <cell r="B227" t="str">
            <v>C155</v>
          </cell>
          <cell r="C227" t="str">
            <v>C155-BASA</v>
          </cell>
          <cell r="D227" t="str">
            <v>CHAVE SELETORA P/ INSTRUMENTO DE MEDIÇÃO 03 POSIÇÕES</v>
          </cell>
          <cell r="E227" t="str">
            <v>UND</v>
          </cell>
          <cell r="F227">
            <v>72.102000000000004</v>
          </cell>
          <cell r="G227">
            <v>10.748999999999999</v>
          </cell>
          <cell r="H227">
            <v>82.850999999999999</v>
          </cell>
          <cell r="I227" t="str">
            <v>Elétrica</v>
          </cell>
          <cell r="J227" t="str">
            <v>BASA</v>
          </cell>
        </row>
        <row r="228">
          <cell r="B228" t="str">
            <v>C156</v>
          </cell>
          <cell r="C228" t="str">
            <v>C156-BASA</v>
          </cell>
          <cell r="D228" t="str">
            <v xml:space="preserve">CONDUÍTE FLEXIVEL METÁLICO, TIPO "SEAL TUBES" DE 2" PARA ALIMENTAÇÃO
USCA/GMG </v>
          </cell>
          <cell r="E228" t="str">
            <v xml:space="preserve">M     </v>
          </cell>
          <cell r="F228">
            <v>40.404000000000003</v>
          </cell>
          <cell r="G228">
            <v>3.5830000000000002</v>
          </cell>
          <cell r="H228">
            <v>43.987000000000002</v>
          </cell>
          <cell r="I228" t="str">
            <v>Elétrica</v>
          </cell>
          <cell r="J228" t="str">
            <v>BASA</v>
          </cell>
        </row>
        <row r="229">
          <cell r="B229" t="str">
            <v>C157</v>
          </cell>
          <cell r="C229" t="str">
            <v>C157-BASA</v>
          </cell>
          <cell r="D229" t="str">
            <v>ELETROCALHA 200X50X3000MM PERFURADA C/ 01 VIA, COM TAMPA, INCLUINDO ACESSÓRIOS E CONEX., SUPORTES DE FIXAÇÃO, ETC</v>
          </cell>
          <cell r="E229" t="str">
            <v xml:space="preserve">M     </v>
          </cell>
          <cell r="F229">
            <v>104.58500000000001</v>
          </cell>
          <cell r="G229">
            <v>8.9574999999999996</v>
          </cell>
          <cell r="H229">
            <v>113.5425</v>
          </cell>
          <cell r="I229" t="str">
            <v>Elétrica</v>
          </cell>
          <cell r="J229" t="str">
            <v>BASA</v>
          </cell>
        </row>
        <row r="230">
          <cell r="B230" t="str">
            <v>C158</v>
          </cell>
          <cell r="C230" t="str">
            <v>C158-BASA</v>
          </cell>
          <cell r="D230" t="str">
            <v>ELETROCALHA 100X50X3000MM PERFURADA C/ 01 VIA, COM TAMPA, INCLUINDO ACESSÓRIOS E CONEX., SUPORTES DE FIXAÇÃO, ETC</v>
          </cell>
          <cell r="E230" t="str">
            <v xml:space="preserve">M     </v>
          </cell>
          <cell r="F230">
            <v>52.585000000000008</v>
          </cell>
          <cell r="G230">
            <v>8.9574999999999996</v>
          </cell>
          <cell r="H230">
            <v>61.542500000000004</v>
          </cell>
          <cell r="I230" t="str">
            <v>Elétrica</v>
          </cell>
          <cell r="J230" t="str">
            <v>BASA</v>
          </cell>
        </row>
        <row r="231">
          <cell r="B231" t="str">
            <v>C159</v>
          </cell>
          <cell r="C231" t="str">
            <v>C159-BASA</v>
          </cell>
          <cell r="D231" t="str">
            <v>ELETROCALHA 50X50X3000MM PERFURADA C/ 01 VIA, COM TAMPA, INCLUINDO ACESSÓRIOS E CONEX., SUPORTES DE FIXAÇÃO, ETC</v>
          </cell>
          <cell r="E231" t="str">
            <v xml:space="preserve">M     </v>
          </cell>
          <cell r="F231">
            <v>27.585000000000001</v>
          </cell>
          <cell r="G231">
            <v>8.9574999999999996</v>
          </cell>
          <cell r="H231">
            <v>36.542500000000004</v>
          </cell>
          <cell r="I231" t="str">
            <v>Elétrica</v>
          </cell>
          <cell r="J231" t="str">
            <v>BASA</v>
          </cell>
        </row>
        <row r="232">
          <cell r="B232" t="str">
            <v>C160</v>
          </cell>
          <cell r="C232" t="str">
            <v>C160-BASA</v>
          </cell>
          <cell r="D232" t="str">
            <v>PAINEL DE SOBREPOR,COM TAMPA, COM BARRAMENTO DE COBRE DE 15X5X0,2 CM (BEP-BARRAMENTO DE EQUIPOTENCIALIZÃO</v>
          </cell>
          <cell r="E232" t="str">
            <v>UND</v>
          </cell>
          <cell r="F232">
            <v>102.87400000000001</v>
          </cell>
          <cell r="G232">
            <v>21.497999999999998</v>
          </cell>
          <cell r="H232">
            <v>124.37200000000001</v>
          </cell>
          <cell r="I232" t="str">
            <v>Elétrica</v>
          </cell>
          <cell r="J232" t="str">
            <v>BASA</v>
          </cell>
        </row>
        <row r="233">
          <cell r="B233" t="str">
            <v>C161</v>
          </cell>
          <cell r="C233" t="str">
            <v>C161-BASA</v>
          </cell>
          <cell r="D233" t="str">
            <v>DISPOSITIVO DIFERENCIAL RESIDUAL, IN=20A, 2 MÓDULOS, 30MA</v>
          </cell>
          <cell r="E233" t="str">
            <v>UND</v>
          </cell>
          <cell r="F233">
            <v>42.067999999999998</v>
          </cell>
          <cell r="G233">
            <v>7.1660000000000004</v>
          </cell>
          <cell r="H233">
            <v>49.233999999999995</v>
          </cell>
          <cell r="I233" t="str">
            <v>Elétrica</v>
          </cell>
          <cell r="J233" t="str">
            <v>BASA</v>
          </cell>
        </row>
        <row r="234">
          <cell r="B234" t="str">
            <v>C162</v>
          </cell>
          <cell r="C234" t="str">
            <v>C162-BASA</v>
          </cell>
          <cell r="D234" t="str">
            <v>PAINEL METÁLICO, DE EMBUTIR,COM TAMPA,
PARA AS 4 CONTATORAS E 4 PROGRAMADORES
DE HORÁRIO PARA AUTOMAÇÃO</v>
          </cell>
          <cell r="E234" t="str">
            <v>UND</v>
          </cell>
          <cell r="F234">
            <v>638.51199999999994</v>
          </cell>
          <cell r="G234">
            <v>28.664000000000001</v>
          </cell>
          <cell r="H234">
            <v>667.17599999999993</v>
          </cell>
          <cell r="I234" t="str">
            <v>Elétrica</v>
          </cell>
          <cell r="J234" t="str">
            <v>BASA</v>
          </cell>
        </row>
        <row r="235">
          <cell r="B235" t="str">
            <v>C163</v>
          </cell>
          <cell r="C235" t="str">
            <v>C163-BASA</v>
          </cell>
          <cell r="D235" t="str">
            <v>PROGRAMADOR HORÁRIO COEL BIFÁSICO 16A PARA ACIONAMENTO DA ILUMINAÇÃO DO AUTO-ATENDIMENTO</v>
          </cell>
          <cell r="E235" t="str">
            <v>UND</v>
          </cell>
          <cell r="F235">
            <v>84.722399999999993</v>
          </cell>
          <cell r="G235">
            <v>12.898799999999998</v>
          </cell>
          <cell r="H235">
            <v>97.621199999999988</v>
          </cell>
          <cell r="I235" t="str">
            <v>Elétrica</v>
          </cell>
          <cell r="J235" t="str">
            <v>BASA</v>
          </cell>
        </row>
        <row r="236">
          <cell r="B236" t="str">
            <v>C164</v>
          </cell>
          <cell r="C236" t="str">
            <v>C164-BASA</v>
          </cell>
          <cell r="D236" t="str">
            <v>CONTATOR 20A PARA ACIONAMENTO DA ILUMINAÇÃO DO AUTO-ATENDIMENTO</v>
          </cell>
          <cell r="E236" t="str">
            <v>UND</v>
          </cell>
          <cell r="F236">
            <v>38.617999999999995</v>
          </cell>
          <cell r="G236">
            <v>7.1660000000000004</v>
          </cell>
          <cell r="H236">
            <v>45.783999999999992</v>
          </cell>
          <cell r="I236" t="str">
            <v>Elétrica</v>
          </cell>
          <cell r="J236" t="str">
            <v>BASA</v>
          </cell>
        </row>
        <row r="237">
          <cell r="B237" t="str">
            <v>C165</v>
          </cell>
          <cell r="C237" t="str">
            <v>C165-BASA</v>
          </cell>
          <cell r="D237" t="str">
            <v>PLUGUE MACHO E FÊMEA,10A, 2P+T PARA
LIGAÇÃO DAS LUMINÁRIAS</v>
          </cell>
          <cell r="E237" t="str">
            <v>UND</v>
          </cell>
          <cell r="F237">
            <v>6.6919000000000004</v>
          </cell>
          <cell r="G237">
            <v>1.2540499999999999</v>
          </cell>
          <cell r="H237">
            <v>7.9459499999999998</v>
          </cell>
          <cell r="I237" t="str">
            <v>Elétrica</v>
          </cell>
          <cell r="J237" t="str">
            <v>BASA</v>
          </cell>
        </row>
        <row r="238">
          <cell r="B238" t="str">
            <v>C166</v>
          </cell>
          <cell r="C238" t="str">
            <v>C166-BASA</v>
          </cell>
          <cell r="D238" t="str">
            <v>REMANEJAMENTO E REINSTALAÇÃO DE
CASH'S</v>
          </cell>
          <cell r="E238" t="str">
            <v>UND</v>
          </cell>
          <cell r="F238">
            <v>20.04</v>
          </cell>
          <cell r="G238">
            <v>57.12</v>
          </cell>
          <cell r="H238">
            <v>77.16</v>
          </cell>
          <cell r="I238">
            <v>0</v>
          </cell>
          <cell r="J238" t="str">
            <v>BASA</v>
          </cell>
        </row>
        <row r="239">
          <cell r="B239" t="str">
            <v>C167</v>
          </cell>
          <cell r="C239" t="str">
            <v>C167-BASA-ORSE-12630</v>
          </cell>
          <cell r="D239" t="str">
            <v>REINSTALAÇÃO DE DIVISÓRIA TIPO CHAPA EM MADEIRA</v>
          </cell>
          <cell r="E239" t="str">
            <v>M2</v>
          </cell>
          <cell r="F239">
            <v>5.0049999999999999</v>
          </cell>
          <cell r="G239">
            <v>16.094999999999999</v>
          </cell>
          <cell r="H239">
            <v>21.099999999999998</v>
          </cell>
          <cell r="I239">
            <v>0</v>
          </cell>
          <cell r="J239" t="str">
            <v>BASA</v>
          </cell>
        </row>
        <row r="240">
          <cell r="B240" t="str">
            <v>C168</v>
          </cell>
          <cell r="C240" t="str">
            <v>C168-BASA</v>
          </cell>
          <cell r="D240" t="str">
            <v>REVISÃO DE PONTO DE ILUMINAÇÃO</v>
          </cell>
          <cell r="E240" t="str">
            <v>PT</v>
          </cell>
          <cell r="F240">
            <v>39.130000000000003</v>
          </cell>
          <cell r="G240">
            <v>37.085000000000001</v>
          </cell>
          <cell r="H240">
            <v>76.215000000000003</v>
          </cell>
          <cell r="I240" t="str">
            <v>Elétrica</v>
          </cell>
          <cell r="J240" t="str">
            <v>BASA</v>
          </cell>
        </row>
        <row r="241">
          <cell r="B241" t="str">
            <v>C169</v>
          </cell>
          <cell r="C241" t="str">
            <v>C169-BASA (SEDOP-170690)</v>
          </cell>
          <cell r="D241" t="str">
            <v>PONTO DE LÓGICA COMPLETO-UTP (INCLUINDO CABO, CONEXÕES, TOMADA, CAIXA ELÉTRICA, ELETRODUTO PVC, RASGO, QUEBRA E CHUMBAMENTO)</v>
          </cell>
          <cell r="E241" t="str">
            <v>PT</v>
          </cell>
          <cell r="F241">
            <v>303.57</v>
          </cell>
          <cell r="G241">
            <v>296.02</v>
          </cell>
          <cell r="H241">
            <v>599.58999999999992</v>
          </cell>
          <cell r="I241" t="str">
            <v>Elétrica</v>
          </cell>
          <cell r="J241" t="str">
            <v>BASA</v>
          </cell>
        </row>
        <row r="242">
          <cell r="B242" t="str">
            <v>C170</v>
          </cell>
          <cell r="C242" t="str">
            <v>C170-BASA (SEDOP-230846)</v>
          </cell>
          <cell r="D242" t="str">
            <v>REVISÃO DE PONTO DE AR CONDICIONADO</v>
          </cell>
          <cell r="E242" t="str">
            <v>UND</v>
          </cell>
          <cell r="F242">
            <v>41.360000000000014</v>
          </cell>
          <cell r="G242">
            <v>143.32</v>
          </cell>
          <cell r="H242">
            <v>184.68</v>
          </cell>
          <cell r="I242" t="str">
            <v>Elétrica</v>
          </cell>
          <cell r="J242" t="str">
            <v>BASA</v>
          </cell>
        </row>
        <row r="243">
          <cell r="B243" t="str">
            <v>C171</v>
          </cell>
          <cell r="C243" t="str">
            <v>C171-BASA</v>
          </cell>
          <cell r="D243" t="str">
            <v>ARAME RECOZIDO</v>
          </cell>
          <cell r="E243" t="str">
            <v xml:space="preserve">KG    </v>
          </cell>
          <cell r="F243">
            <v>27.317999999999998</v>
          </cell>
          <cell r="G243">
            <v>7.1660000000000004</v>
          </cell>
          <cell r="H243">
            <v>34.483999999999995</v>
          </cell>
          <cell r="I243" t="str">
            <v>Elétrica</v>
          </cell>
          <cell r="J243" t="str">
            <v>BASA</v>
          </cell>
        </row>
        <row r="244">
          <cell r="B244" t="str">
            <v>C172</v>
          </cell>
          <cell r="C244" t="str">
            <v>C172-BASA</v>
          </cell>
          <cell r="D244" t="str">
            <v>Conduíte flexível "seal tubes" 3/4" e
acessórios</v>
          </cell>
          <cell r="E244" t="str">
            <v>M</v>
          </cell>
          <cell r="F244">
            <v>12.013599999999999</v>
          </cell>
          <cell r="G244">
            <v>1.4332</v>
          </cell>
          <cell r="H244">
            <v>13.446799999999998</v>
          </cell>
          <cell r="I244" t="str">
            <v>Elétrica</v>
          </cell>
          <cell r="J244" t="str">
            <v>BASA</v>
          </cell>
        </row>
        <row r="245">
          <cell r="B245" t="str">
            <v>C173</v>
          </cell>
          <cell r="C245" t="str">
            <v>C173-BASA</v>
          </cell>
          <cell r="D245" t="str">
            <v>REVITALIZAÇÃO DE FAIXA DE IDENTIFICAÇÃO HORIZONTAL (5,90X 0,90M), COM PINTURA PU PROTEÇÃO UV, NAS CORES VERDE E AMARELO, TEXTO E LOGOMARCAS ADESIVADAS</v>
          </cell>
          <cell r="E245" t="str">
            <v>UND</v>
          </cell>
          <cell r="F245">
            <v>537.28134999999997</v>
          </cell>
          <cell r="G245">
            <v>342.42914999999999</v>
          </cell>
          <cell r="H245">
            <v>879.71049999999991</v>
          </cell>
          <cell r="I245" t="str">
            <v>Sinalização</v>
          </cell>
          <cell r="J245" t="str">
            <v>BASA</v>
          </cell>
        </row>
        <row r="246">
          <cell r="B246" t="str">
            <v>C174</v>
          </cell>
          <cell r="C246" t="str">
            <v>C174-BASA</v>
          </cell>
          <cell r="D246" t="str">
            <v>IDENTIFICAÇÃO DE TODOS OS ELEMENTOS DO SISTEMA ELÉTRICO, COM ETIQUETAS DE LONGA DURABILIDADE, ANILHAS E ETC</v>
          </cell>
          <cell r="E246" t="str">
            <v>UND</v>
          </cell>
          <cell r="F246">
            <v>82.720000000000027</v>
          </cell>
          <cell r="G246">
            <v>706.64</v>
          </cell>
          <cell r="H246">
            <v>789.36</v>
          </cell>
          <cell r="I246" t="str">
            <v>Elétrica</v>
          </cell>
          <cell r="J246" t="str">
            <v>BASA</v>
          </cell>
        </row>
        <row r="247">
          <cell r="B247" t="str">
            <v>C175</v>
          </cell>
          <cell r="C247" t="str">
            <v>C175-BASA</v>
          </cell>
          <cell r="D247" t="str">
            <v>DESMONTAGEM E MONTAGEM DA PGDM (PORTA DETECTORA DE METAIS)</v>
          </cell>
          <cell r="E247" t="str">
            <v>UND</v>
          </cell>
          <cell r="F247">
            <v>573.6</v>
          </cell>
          <cell r="G247">
            <v>1362.6672000000001</v>
          </cell>
          <cell r="H247">
            <v>1936.2672000000002</v>
          </cell>
          <cell r="I247">
            <v>0</v>
          </cell>
          <cell r="J247" t="str">
            <v>BASA</v>
          </cell>
        </row>
        <row r="248">
          <cell r="B248" t="str">
            <v>C176</v>
          </cell>
          <cell r="C248" t="str">
            <v>C176-BASA</v>
          </cell>
          <cell r="D248" t="str">
            <v>Despesas gerais de consumo de energia elétrica e água.</v>
          </cell>
          <cell r="E248" t="str">
            <v>UND</v>
          </cell>
          <cell r="F248">
            <v>82.720000000000027</v>
          </cell>
          <cell r="G248">
            <v>706.64</v>
          </cell>
          <cell r="H248">
            <v>789.36</v>
          </cell>
          <cell r="I248">
            <v>0</v>
          </cell>
          <cell r="J248" t="str">
            <v>BASA</v>
          </cell>
        </row>
        <row r="249">
          <cell r="B249" t="str">
            <v>C177</v>
          </cell>
          <cell r="C249" t="str">
            <v>C177-BASA</v>
          </cell>
          <cell r="D249" t="str">
            <v>Rack fechado 19" 44Ux800mm, de profundidade em aço SAE 1010/1020, ref. RTS40870 (Triunfo ou similar), com 1 porta, 03 bandejas de apoio, 02  réguas de tomadas 2P+T c/chicote, 6 anéis de guia vertical, exaustor, etc., conforme padrão do Banco (P/ REDE)</v>
          </cell>
          <cell r="E249" t="str">
            <v>UND</v>
          </cell>
          <cell r="F249">
            <v>3580.0299999999997</v>
          </cell>
          <cell r="G249">
            <v>429.96</v>
          </cell>
          <cell r="H249">
            <v>4009.99</v>
          </cell>
          <cell r="I249">
            <v>0</v>
          </cell>
          <cell r="J249" t="str">
            <v>BASA</v>
          </cell>
        </row>
        <row r="250">
          <cell r="B250" t="str">
            <v>C178</v>
          </cell>
          <cell r="C250" t="str">
            <v>C178-BASA</v>
          </cell>
          <cell r="D250" t="str">
            <v>Adaptação das Instalações de lógica no Mobiliário</v>
          </cell>
          <cell r="E250" t="str">
            <v>PT</v>
          </cell>
          <cell r="F250">
            <v>28.853400000000001</v>
          </cell>
          <cell r="G250">
            <v>0.40260000000000001</v>
          </cell>
          <cell r="H250">
            <v>29.256</v>
          </cell>
          <cell r="I250">
            <v>0</v>
          </cell>
          <cell r="J250" t="str">
            <v>BASA</v>
          </cell>
        </row>
        <row r="251">
          <cell r="B251" t="str">
            <v>C179</v>
          </cell>
          <cell r="C251" t="str">
            <v>C179-BASA</v>
          </cell>
          <cell r="D251" t="str">
            <v>Laudo de vistoria e aprovação do Corpo de Bombeiros</v>
          </cell>
          <cell r="E251" t="str">
            <v>UND</v>
          </cell>
          <cell r="F251">
            <v>0</v>
          </cell>
          <cell r="G251">
            <v>600</v>
          </cell>
          <cell r="H251">
            <v>600</v>
          </cell>
          <cell r="I251">
            <v>0</v>
          </cell>
          <cell r="J251" t="str">
            <v>BASA</v>
          </cell>
        </row>
        <row r="252">
          <cell r="B252" t="str">
            <v>C180</v>
          </cell>
          <cell r="C252" t="str">
            <v>C180-BASA</v>
          </cell>
          <cell r="D252" t="str">
            <v>Porta em chapa de compensado naval, revestida em todas as faces com laminado melamínico tipo Fórmica Texturizada (90x210) cm, movimento de charneira, com chapa de proteção em aço inox na parte inferior, interna, com batente, guarnição e ferragem</v>
          </cell>
          <cell r="E252" t="str">
            <v>UND</v>
          </cell>
          <cell r="F252">
            <v>1278.2829999999999</v>
          </cell>
          <cell r="G252">
            <v>22.532999999999998</v>
          </cell>
          <cell r="H252">
            <v>1300.8159999999998</v>
          </cell>
          <cell r="I252">
            <v>0</v>
          </cell>
          <cell r="J252" t="str">
            <v>BASA</v>
          </cell>
        </row>
        <row r="253">
          <cell r="B253" t="str">
            <v>C181</v>
          </cell>
          <cell r="C253" t="str">
            <v>C181-BASA</v>
          </cell>
          <cell r="D253" t="str">
            <v>Adaptação das Instalações elétricas no Mobiliário</v>
          </cell>
          <cell r="E253" t="str">
            <v>UND</v>
          </cell>
          <cell r="F253">
            <v>39.405000000000001</v>
          </cell>
          <cell r="G253">
            <v>10.3</v>
          </cell>
          <cell r="H253">
            <v>49.704999999999998</v>
          </cell>
          <cell r="I253">
            <v>0</v>
          </cell>
          <cell r="J253" t="str">
            <v>BASA</v>
          </cell>
        </row>
        <row r="254">
          <cell r="B254" t="str">
            <v>C182</v>
          </cell>
          <cell r="C254" t="str">
            <v>C182-SINAPI-BASA</v>
          </cell>
          <cell r="D254" t="str">
            <v>Dobradiça 3.1/2"x3" em Metal Cromado</v>
          </cell>
          <cell r="E254" t="str">
            <v>UND</v>
          </cell>
          <cell r="F254">
            <v>30.134580000000003</v>
          </cell>
          <cell r="G254">
            <v>22.945800000000002</v>
          </cell>
          <cell r="H254">
            <v>53.080380000000005</v>
          </cell>
          <cell r="I254">
            <v>0</v>
          </cell>
          <cell r="J254" t="str">
            <v>BASA</v>
          </cell>
        </row>
        <row r="255">
          <cell r="B255" t="str">
            <v>C183</v>
          </cell>
          <cell r="C255" t="str">
            <v>C183-BASA</v>
          </cell>
          <cell r="D255" t="str">
            <v>Fechadura em metal cromado de embutir tipo tetra-chave</v>
          </cell>
          <cell r="E255" t="str">
            <v>UND</v>
          </cell>
          <cell r="F255">
            <v>125.75883999999999</v>
          </cell>
          <cell r="G255">
            <v>19.220490000000002</v>
          </cell>
          <cell r="H255">
            <v>144.97933</v>
          </cell>
          <cell r="I255">
            <v>0</v>
          </cell>
          <cell r="J255" t="str">
            <v>BASA</v>
          </cell>
        </row>
        <row r="256">
          <cell r="B256" t="str">
            <v>C184</v>
          </cell>
          <cell r="C256" t="str">
            <v>C184 - SEDOP-101270</v>
          </cell>
          <cell r="D256" t="str">
            <v>Puxador em alumínio - 30cm - para porta de vidro</v>
          </cell>
          <cell r="E256" t="str">
            <v>UND</v>
          </cell>
          <cell r="F256">
            <v>228.905</v>
          </cell>
          <cell r="G256">
            <v>16.094999999999999</v>
          </cell>
          <cell r="H256">
            <v>245</v>
          </cell>
          <cell r="I256">
            <v>0</v>
          </cell>
          <cell r="J256" t="str">
            <v>BASA</v>
          </cell>
        </row>
        <row r="257">
          <cell r="B257" t="str">
            <v>C185</v>
          </cell>
          <cell r="C257" t="str">
            <v>C185-BASA</v>
          </cell>
          <cell r="D257" t="str">
            <v>Serviços de elaboração do PGR- PROGRAMA DE GERENCIAMENTO DE RISCO</v>
          </cell>
          <cell r="E257" t="str">
            <v>und</v>
          </cell>
          <cell r="F257">
            <v>75.947999999999965</v>
          </cell>
          <cell r="G257">
            <v>913.42399999999998</v>
          </cell>
          <cell r="H257">
            <v>989.37199999999996</v>
          </cell>
          <cell r="I257">
            <v>0</v>
          </cell>
          <cell r="J257" t="str">
            <v>BASA</v>
          </cell>
        </row>
        <row r="258">
          <cell r="B258" t="str">
            <v>C186</v>
          </cell>
          <cell r="C258" t="str">
            <v>C186-SEDOP-240618</v>
          </cell>
          <cell r="D258" t="str">
            <v>Escada de marinheiro c/ proteçao</v>
          </cell>
          <cell r="E258" t="str">
            <v>M</v>
          </cell>
          <cell r="F258">
            <v>517.04700000000003</v>
          </cell>
          <cell r="G258">
            <v>41.966999999999999</v>
          </cell>
          <cell r="H258">
            <v>559.01400000000001</v>
          </cell>
          <cell r="I258">
            <v>0</v>
          </cell>
          <cell r="J258" t="str">
            <v>BASA</v>
          </cell>
        </row>
        <row r="259">
          <cell r="B259" t="str">
            <v>C187</v>
          </cell>
          <cell r="C259" t="str">
            <v>C187-SEDOP-170695</v>
          </cell>
          <cell r="D259" t="str">
            <v>SUBESTAÇÃO AÉREA C/ TRASNFORMADOR 75 KVA, INCLUINDO POSTE, ACESSÓRIOS E CABINE DE MEDIÇÃO,  CHAVE FUSIVEL PARA REDES DE DISTRIBUIÇÃO, TENSÃO DE 15KV, CORRENTE NOMINAL DO PORTA FIUSIVEL DE 100A, CAP. DE INTERRUP. SIMETRICA DE 7,10KA, CAP. DE INTERRUP. ASSIMETRICA 10KA</v>
          </cell>
          <cell r="E259" t="str">
            <v>UND</v>
          </cell>
          <cell r="F259">
            <v>48163.583755</v>
          </cell>
          <cell r="G259">
            <v>6988.2420099999999</v>
          </cell>
          <cell r="H259">
            <v>55151.825765000001</v>
          </cell>
          <cell r="I259">
            <v>0</v>
          </cell>
          <cell r="J259" t="str">
            <v>BASA</v>
          </cell>
        </row>
        <row r="260">
          <cell r="B260" t="str">
            <v>C188</v>
          </cell>
          <cell r="C260" t="str">
            <v>C188-SEDOP-170696</v>
          </cell>
          <cell r="D260" t="str">
            <v>SUBESTAÇÃO AÉREA C/ TRASNFORMADOR 112,5 KVA, INCLUINDO POSTE, ACESSÓRIOS E CABINE DE MEDIÇÃO,  CHAVE FUSIVEL PARA REDES DE DISTRIBUIÇÃO, TENSÃO DE 15KV, CORRENTE NOMINAL DO PORTA FIUSIVEL DE 100A, CAP. DE INTERRUP. SIMETRICA DE 7,10KA, CAP. DE INTERRUP. ASSIMETRICA 10KA</v>
          </cell>
          <cell r="E260" t="str">
            <v>UND</v>
          </cell>
          <cell r="F260">
            <v>54903.633754999981</v>
          </cell>
          <cell r="G260">
            <v>6997.5620099999996</v>
          </cell>
          <cell r="H260">
            <v>61901.195764999982</v>
          </cell>
          <cell r="I260">
            <v>0</v>
          </cell>
          <cell r="J260" t="str">
            <v>BASA</v>
          </cell>
        </row>
        <row r="261">
          <cell r="B261" t="str">
            <v>C189</v>
          </cell>
          <cell r="C261" t="str">
            <v>C189 - SEDOP-251027</v>
          </cell>
          <cell r="D261" t="str">
            <v>Exaustor de banheiro tipo VENTOKIT -127v . Fornecimento e Instalação</v>
          </cell>
          <cell r="E261" t="str">
            <v>UND</v>
          </cell>
          <cell r="F261">
            <v>363.22199999999992</v>
          </cell>
          <cell r="G261">
            <v>44.658999999999999</v>
          </cell>
          <cell r="H261">
            <v>407.88099999999991</v>
          </cell>
          <cell r="I261">
            <v>0</v>
          </cell>
          <cell r="J261" t="str">
            <v>BASA</v>
          </cell>
        </row>
        <row r="262">
          <cell r="B262" t="str">
            <v>C190</v>
          </cell>
          <cell r="C262" t="str">
            <v>C190 - BASA</v>
          </cell>
          <cell r="D262" t="str">
            <v>Sinalização de - cuidado, risco de choque elétrico - de forma triangular, medindo 10 X20 cm, conforme projeto de combate a incêndio.</v>
          </cell>
          <cell r="E262" t="str">
            <v>UND</v>
          </cell>
          <cell r="F262">
            <v>30.951999999999998</v>
          </cell>
          <cell r="G262">
            <v>2.8559999999999999</v>
          </cell>
          <cell r="H262">
            <v>33.808</v>
          </cell>
          <cell r="I262">
            <v>0</v>
          </cell>
          <cell r="J262" t="str">
            <v>BASA</v>
          </cell>
        </row>
        <row r="263">
          <cell r="B263" t="str">
            <v>C191</v>
          </cell>
          <cell r="C263" t="str">
            <v>C191 - BASA</v>
          </cell>
          <cell r="D263" t="str">
            <v>Sinalização   de   -   identificação   continuada   de   saída   de emergência  -  de  forma  retangular,  medindo  10  x  20  cm, conforme projeto de combate a incêndio.</v>
          </cell>
          <cell r="E263" t="str">
            <v>UND</v>
          </cell>
          <cell r="F263">
            <v>26.901999999999997</v>
          </cell>
          <cell r="G263">
            <v>2.8559999999999999</v>
          </cell>
          <cell r="H263">
            <v>29.757999999999996</v>
          </cell>
          <cell r="I263">
            <v>0</v>
          </cell>
          <cell r="J263" t="str">
            <v>BASA</v>
          </cell>
        </row>
        <row r="264">
          <cell r="B264" t="str">
            <v>C192</v>
          </cell>
          <cell r="C264" t="str">
            <v>C192 - BASA</v>
          </cell>
          <cell r="D264" t="str">
            <v xml:space="preserve">Tela metálica para fechamento de abertura da cobertura </v>
          </cell>
          <cell r="E264" t="str">
            <v>M²</v>
          </cell>
          <cell r="F264">
            <v>40.478000000000002</v>
          </cell>
          <cell r="G264">
            <v>6.6859999999999999</v>
          </cell>
          <cell r="H264">
            <v>47.164000000000001</v>
          </cell>
          <cell r="I264">
            <v>0</v>
          </cell>
          <cell r="J264" t="str">
            <v>BASA</v>
          </cell>
        </row>
        <row r="265">
          <cell r="B265" t="str">
            <v>C193</v>
          </cell>
          <cell r="C265" t="str">
            <v>C193 - BASA</v>
          </cell>
          <cell r="D265" t="str">
            <v>Papeleira plástica tipo dispenser para papel higiênico rolão</v>
          </cell>
          <cell r="E265" t="str">
            <v>UND</v>
          </cell>
          <cell r="F265">
            <v>70.321999999999989</v>
          </cell>
          <cell r="G265">
            <v>10.016</v>
          </cell>
          <cell r="H265">
            <v>80.337999999999994</v>
          </cell>
          <cell r="I265">
            <v>0</v>
          </cell>
          <cell r="J265" t="str">
            <v>BASA</v>
          </cell>
        </row>
        <row r="266">
          <cell r="B266" t="str">
            <v>C194</v>
          </cell>
          <cell r="C266" t="str">
            <v>C194 - BASA</v>
          </cell>
          <cell r="D266" t="str">
            <v>Remanejamento de mobiliários e armários</v>
          </cell>
          <cell r="E266" t="str">
            <v>UND</v>
          </cell>
          <cell r="F266">
            <v>0.501</v>
          </cell>
          <cell r="G266">
            <v>1.4279999999999999</v>
          </cell>
          <cell r="H266">
            <v>1.9289999999999998</v>
          </cell>
          <cell r="I266">
            <v>0</v>
          </cell>
          <cell r="J266" t="str">
            <v>BASA</v>
          </cell>
        </row>
        <row r="267">
          <cell r="B267" t="str">
            <v>C195</v>
          </cell>
          <cell r="C267" t="str">
            <v>C195 - BASA</v>
          </cell>
          <cell r="D267" t="str">
            <v xml:space="preserve">Instalação completa de split de até 48.000 btu's, incluindo Ponto de gás e força  </v>
          </cell>
          <cell r="E267" t="str">
            <v>UND</v>
          </cell>
          <cell r="F267">
            <v>354.34300000000007</v>
          </cell>
          <cell r="G267">
            <v>342.99099999999999</v>
          </cell>
          <cell r="H267">
            <v>697.33400000000006</v>
          </cell>
          <cell r="I267">
            <v>0</v>
          </cell>
          <cell r="J267" t="str">
            <v>BASA</v>
          </cell>
        </row>
        <row r="268">
          <cell r="B268" t="str">
            <v>C196</v>
          </cell>
          <cell r="C268" t="str">
            <v>C196 -SEDOP-231084</v>
          </cell>
          <cell r="D268" t="str">
            <v>Fornecimento e Instalação de ponto de dreno para split, incluindo tubo e conexões em PVC e tubo de espuma em polietileno)</v>
          </cell>
          <cell r="E268" t="str">
            <v>UND</v>
          </cell>
          <cell r="F268">
            <v>148.25</v>
          </cell>
          <cell r="G268">
            <v>180.76</v>
          </cell>
          <cell r="H268">
            <v>329.01</v>
          </cell>
          <cell r="I268">
            <v>0</v>
          </cell>
          <cell r="J268" t="str">
            <v>BASA</v>
          </cell>
        </row>
        <row r="269">
          <cell r="B269" t="str">
            <v>C197</v>
          </cell>
          <cell r="C269" t="str">
            <v>C197 -SINAPI</v>
          </cell>
          <cell r="D269" t="str">
            <v>Fornecimentor e instalação de ralos hemisféricos, tipo abacaxi, nas descidas de águas pluviais</v>
          </cell>
          <cell r="E269" t="str">
            <v>UND</v>
          </cell>
          <cell r="F269">
            <v>24.861000000000001</v>
          </cell>
          <cell r="G269">
            <v>1.4279999999999999</v>
          </cell>
          <cell r="H269">
            <v>26.289000000000001</v>
          </cell>
          <cell r="I269">
            <v>0</v>
          </cell>
          <cell r="J269" t="str">
            <v>BASA</v>
          </cell>
        </row>
        <row r="270">
          <cell r="B270" t="str">
            <v>C198</v>
          </cell>
          <cell r="C270" t="str">
            <v>C198 -SINAPI</v>
          </cell>
          <cell r="D270" t="str">
            <v>Rejuntamento de paredes e piso</v>
          </cell>
          <cell r="E270" t="str">
            <v>M²</v>
          </cell>
          <cell r="F270">
            <v>2.0490000000000004</v>
          </cell>
          <cell r="G270">
            <v>1.5289999999999999</v>
          </cell>
          <cell r="H270">
            <v>3.5780000000000003</v>
          </cell>
          <cell r="I270">
            <v>0</v>
          </cell>
          <cell r="J270" t="str">
            <v>BASA</v>
          </cell>
        </row>
        <row r="271">
          <cell r="B271" t="str">
            <v>C199</v>
          </cell>
          <cell r="C271" t="str">
            <v>C199 -SINAPI</v>
          </cell>
          <cell r="D271" t="str">
            <v>Curva FG 135° Ø3"</v>
          </cell>
          <cell r="E271" t="str">
            <v>UND</v>
          </cell>
          <cell r="F271">
            <v>117.60126</v>
          </cell>
          <cell r="G271">
            <v>8.563369999999999</v>
          </cell>
          <cell r="H271">
            <v>126.16462999999999</v>
          </cell>
          <cell r="I271">
            <v>0</v>
          </cell>
          <cell r="J271" t="str">
            <v>BASA</v>
          </cell>
        </row>
        <row r="272">
          <cell r="B272" t="str">
            <v>C200</v>
          </cell>
          <cell r="C272" t="str">
            <v>C200 -SINAPI</v>
          </cell>
          <cell r="D272" t="str">
            <v>Bucha e arruela de alumínio Ø3"</v>
          </cell>
          <cell r="E272" t="str">
            <v>UND</v>
          </cell>
          <cell r="F272">
            <v>15.92126</v>
          </cell>
          <cell r="G272">
            <v>8.563369999999999</v>
          </cell>
          <cell r="H272">
            <v>24.484629999999999</v>
          </cell>
          <cell r="I272">
            <v>0</v>
          </cell>
          <cell r="J272" t="str">
            <v>BASA</v>
          </cell>
        </row>
        <row r="273">
          <cell r="B273" t="str">
            <v>C201</v>
          </cell>
          <cell r="C273" t="str">
            <v>C201 -SINAPI</v>
          </cell>
          <cell r="D273" t="str">
            <v>Luva FG Ø3"</v>
          </cell>
          <cell r="E273" t="str">
            <v>UND</v>
          </cell>
          <cell r="F273">
            <v>110.38126</v>
          </cell>
          <cell r="G273">
            <v>8.563369999999999</v>
          </cell>
          <cell r="H273">
            <v>118.94462999999999</v>
          </cell>
          <cell r="I273">
            <v>0</v>
          </cell>
          <cell r="J273" t="str">
            <v>BASA</v>
          </cell>
        </row>
        <row r="274">
          <cell r="B274" t="str">
            <v>C202</v>
          </cell>
          <cell r="C274" t="str">
            <v>C202 -SEDOP-170781</v>
          </cell>
          <cell r="D274" t="str">
            <v>Luminária com lâmpada de LED 4x10W, de embutir, com refletor parabólico espelhado, aletas espelhadas, lampadas e demais acessórios, conforme especificação</v>
          </cell>
          <cell r="E274" t="str">
            <v>UND</v>
          </cell>
          <cell r="F274">
            <v>313.14600000000007</v>
          </cell>
          <cell r="G274">
            <v>58.686999999999998</v>
          </cell>
          <cell r="H274">
            <v>371.83300000000008</v>
          </cell>
          <cell r="I274">
            <v>0</v>
          </cell>
          <cell r="J274" t="str">
            <v>BASA</v>
          </cell>
        </row>
        <row r="275">
          <cell r="B275" t="str">
            <v>C203</v>
          </cell>
          <cell r="C275" t="str">
            <v>C203 -SEDOP-170781</v>
          </cell>
          <cell r="D275" t="str">
            <v>Luminária com lâmpada de LED 2x18W, de embutir, com refletor parabólico espelhado, aletas espelhadas, lampadas e demais acessórios, conforme especificação</v>
          </cell>
          <cell r="E275" t="str">
            <v>UND</v>
          </cell>
          <cell r="F275">
            <v>275.56600000000003</v>
          </cell>
          <cell r="G275">
            <v>32.247</v>
          </cell>
          <cell r="H275">
            <v>307.81300000000005</v>
          </cell>
          <cell r="I275">
            <v>0</v>
          </cell>
          <cell r="J275" t="str">
            <v>BASA</v>
          </cell>
        </row>
        <row r="276">
          <cell r="B276" t="str">
            <v>C204</v>
          </cell>
          <cell r="C276" t="str">
            <v>C204 -SEDOP-171189</v>
          </cell>
          <cell r="D276" t="str">
            <v>Patch cable M8V cat 5e 1,5m</v>
          </cell>
          <cell r="E276" t="str">
            <v>UND</v>
          </cell>
          <cell r="F276">
            <v>29.177500000000002</v>
          </cell>
          <cell r="G276">
            <v>13.989999999999998</v>
          </cell>
          <cell r="H276">
            <v>43.167500000000004</v>
          </cell>
          <cell r="I276">
            <v>0</v>
          </cell>
          <cell r="J276" t="str">
            <v>BASA</v>
          </cell>
        </row>
        <row r="277">
          <cell r="B277" t="str">
            <v>C205</v>
          </cell>
          <cell r="C277" t="str">
            <v>C205 -SEDOP-171190</v>
          </cell>
          <cell r="D277" t="str">
            <v>TAMPA EM CONCRETO PARA CAIXA DE INSPESSÃO 60X60C</v>
          </cell>
          <cell r="E277" t="str">
            <v>UND</v>
          </cell>
          <cell r="F277">
            <v>22.979199999999999</v>
          </cell>
          <cell r="G277">
            <v>14.366400000000002</v>
          </cell>
          <cell r="H277">
            <v>37.345600000000005</v>
          </cell>
          <cell r="I277">
            <v>0</v>
          </cell>
          <cell r="J277" t="str">
            <v>BASA</v>
          </cell>
        </row>
        <row r="278">
          <cell r="B278" t="str">
            <v>C206</v>
          </cell>
          <cell r="C278" t="str">
            <v>C206 -SEDOP-020023</v>
          </cell>
          <cell r="D278" t="str">
            <v>Remoção de impermeabilização e proteção mecânica das calhas e lajes</v>
          </cell>
          <cell r="E278" t="str">
            <v>M2</v>
          </cell>
          <cell r="F278">
            <v>3.5409999999999999</v>
          </cell>
          <cell r="G278">
            <v>10.969999999999999</v>
          </cell>
          <cell r="H278">
            <v>14.510999999999999</v>
          </cell>
          <cell r="I278">
            <v>0</v>
          </cell>
          <cell r="J278" t="str">
            <v>BASA</v>
          </cell>
        </row>
        <row r="279">
          <cell r="B279" t="str">
            <v>C207</v>
          </cell>
          <cell r="C279" t="str">
            <v>C207 -SEDOP-011329</v>
          </cell>
          <cell r="D279" t="str">
            <v>Furo de sondagem - até 15m</v>
          </cell>
          <cell r="E279" t="str">
            <v>UND</v>
          </cell>
          <cell r="F279">
            <v>1818.45</v>
          </cell>
          <cell r="G279">
            <v>0</v>
          </cell>
          <cell r="H279">
            <v>1818.45</v>
          </cell>
          <cell r="I279">
            <v>0</v>
          </cell>
          <cell r="J279" t="str">
            <v>BASA</v>
          </cell>
        </row>
        <row r="280">
          <cell r="B280" t="str">
            <v>C208</v>
          </cell>
          <cell r="C280" t="str">
            <v>C208 -SEDOP-050353</v>
          </cell>
          <cell r="D280" t="str">
            <v>Concreto armado p/ rufos (incl. lançamento e adensamento)</v>
          </cell>
          <cell r="E280" t="str">
            <v>M3</v>
          </cell>
          <cell r="F280">
            <v>2979.2599999999998</v>
          </cell>
          <cell r="G280">
            <v>709.6400000000001</v>
          </cell>
          <cell r="H280">
            <v>3688.8999999999996</v>
          </cell>
          <cell r="I280">
            <v>0</v>
          </cell>
          <cell r="J280" t="str">
            <v>BASA</v>
          </cell>
        </row>
        <row r="281">
          <cell r="B281" t="str">
            <v>C209</v>
          </cell>
          <cell r="C281" t="str">
            <v>C209 -SEDOP-050354</v>
          </cell>
          <cell r="D281" t="str">
            <v xml:space="preserve">Remoção e reasentamento das instalações de SPDA da cobertura e
paredes laterais </v>
          </cell>
          <cell r="E281" t="str">
            <v>UND</v>
          </cell>
          <cell r="F281">
            <v>165.44000000000005</v>
          </cell>
          <cell r="G281">
            <v>573.28</v>
          </cell>
          <cell r="H281">
            <v>738.72</v>
          </cell>
          <cell r="I281">
            <v>0</v>
          </cell>
          <cell r="J281" t="str">
            <v>BASA</v>
          </cell>
        </row>
        <row r="282">
          <cell r="B282" t="str">
            <v>C210</v>
          </cell>
          <cell r="C282" t="str">
            <v>C210 -SEDOP-170778</v>
          </cell>
          <cell r="D282" t="str">
            <v>Luminária com lâmpada de LED 2x18W, de embutir, com refletor parabólico espelhado, aletas espelhadas, lampadas e demais acessórios, conforme especificação</v>
          </cell>
          <cell r="E282" t="str">
            <v>UND</v>
          </cell>
          <cell r="F282">
            <v>275.3075</v>
          </cell>
          <cell r="G282">
            <v>31.904999999999998</v>
          </cell>
          <cell r="H282">
            <v>307.21249999999998</v>
          </cell>
          <cell r="I282">
            <v>0</v>
          </cell>
          <cell r="J282" t="str">
            <v>BASA</v>
          </cell>
        </row>
        <row r="283">
          <cell r="B283" t="str">
            <v>C211</v>
          </cell>
          <cell r="C283" t="str">
            <v>C211-SEDOP-171189</v>
          </cell>
          <cell r="D283" t="str">
            <v>Patch cable M8V cat 5e 3,00m</v>
          </cell>
          <cell r="E283" t="str">
            <v>UND</v>
          </cell>
          <cell r="F283">
            <v>54.477499999999999</v>
          </cell>
          <cell r="G283">
            <v>13.989999999999998</v>
          </cell>
          <cell r="H283">
            <v>68.467500000000001</v>
          </cell>
          <cell r="I283">
            <v>0</v>
          </cell>
          <cell r="J283" t="str">
            <v>BASA</v>
          </cell>
        </row>
        <row r="284">
          <cell r="B284" t="str">
            <v>C212</v>
          </cell>
          <cell r="C284" t="str">
            <v>C212-SEDOP-171057</v>
          </cell>
          <cell r="D284" t="str">
            <v xml:space="preserve"> Regua para as estações de trabalho 3m, com 4 tomadas
2P+T 10A</v>
          </cell>
          <cell r="E284" t="str">
            <v>UND</v>
          </cell>
          <cell r="F284">
            <v>29.695000000000004</v>
          </cell>
          <cell r="G284">
            <v>27.979999999999997</v>
          </cell>
          <cell r="H284">
            <v>57.674999999999997</v>
          </cell>
          <cell r="I284">
            <v>0</v>
          </cell>
          <cell r="J284" t="str">
            <v>BASA</v>
          </cell>
        </row>
        <row r="285">
          <cell r="B285" t="str">
            <v>C213</v>
          </cell>
          <cell r="C285" t="str">
            <v>C213-SINAPI-93141</v>
          </cell>
          <cell r="D285" t="str">
            <v xml:space="preserve">PONTO PARA CFTV E ALARME, CAIXA RETANGULAR, ELETRODUTO,  RASGO, QUEBRA E CHUMBAMENTO. </v>
          </cell>
          <cell r="E285" t="str">
            <v>UND</v>
          </cell>
          <cell r="F285">
            <v>24.715999999999998</v>
          </cell>
          <cell r="G285">
            <v>48.846000000000004</v>
          </cell>
          <cell r="H285">
            <v>73.561999999999998</v>
          </cell>
          <cell r="I285">
            <v>0</v>
          </cell>
          <cell r="J285" t="str">
            <v>BASA</v>
          </cell>
        </row>
        <row r="286">
          <cell r="B286" t="str">
            <v>C214</v>
          </cell>
          <cell r="C286" t="str">
            <v>C214-SEDOP-180214</v>
          </cell>
          <cell r="D286" t="str">
            <v>Ponto de esgoto (incl. tubos, conexoes,cx. e ralos)</v>
          </cell>
          <cell r="E286" t="str">
            <v>PT</v>
          </cell>
          <cell r="F286">
            <v>121.7075</v>
          </cell>
          <cell r="G286">
            <v>72.542500000000004</v>
          </cell>
          <cell r="H286">
            <v>194.25</v>
          </cell>
          <cell r="I286">
            <v>0</v>
          </cell>
          <cell r="J286" t="str">
            <v>BASA</v>
          </cell>
        </row>
        <row r="287">
          <cell r="B287" t="str">
            <v>C215</v>
          </cell>
          <cell r="C287" t="str">
            <v>C215-SEDOP-231086</v>
          </cell>
          <cell r="D287" t="str">
            <v>Ponto de gás e força  p/ split até 60.000 BTU's (10m)</v>
          </cell>
          <cell r="E287" t="str">
            <v>UND</v>
          </cell>
          <cell r="F287">
            <v>1697.6200000000001</v>
          </cell>
          <cell r="G287">
            <v>542.04</v>
          </cell>
          <cell r="H287">
            <v>2239.66</v>
          </cell>
          <cell r="I287">
            <v>0</v>
          </cell>
          <cell r="J287" t="str">
            <v>BASA</v>
          </cell>
        </row>
        <row r="288">
          <cell r="B288" t="str">
            <v>C216</v>
          </cell>
          <cell r="C288" t="str">
            <v>C216-SINAPI</v>
          </cell>
          <cell r="D288" t="str">
            <v>Revisão geral em sistema de cobertura em telha de fibrocimento e estrutura de madeira, com substituição de telhas e peças de madeira danificadas e recomposição de parafusos de fixação (20% de substituição no máximo)</v>
          </cell>
          <cell r="E288" t="str">
            <v>UND</v>
          </cell>
          <cell r="F288">
            <v>13.492000000000001</v>
          </cell>
          <cell r="G288">
            <v>3.0300000000000002</v>
          </cell>
          <cell r="H288">
            <v>16.522000000000002</v>
          </cell>
          <cell r="I288">
            <v>0</v>
          </cell>
          <cell r="J288" t="str">
            <v>BASA</v>
          </cell>
        </row>
        <row r="289">
          <cell r="B289" t="str">
            <v>C217</v>
          </cell>
          <cell r="C289" t="str">
            <v>C217-BASA</v>
          </cell>
          <cell r="D289" t="str">
            <v>Banco De Capacitor 30kvar 380v Correção Fator De Potência</v>
          </cell>
          <cell r="E289" t="str">
            <v>UND</v>
          </cell>
          <cell r="F289">
            <v>6373.24</v>
          </cell>
          <cell r="G289">
            <v>1373.8799999999999</v>
          </cell>
          <cell r="H289">
            <v>7747.12</v>
          </cell>
          <cell r="I289">
            <v>0</v>
          </cell>
          <cell r="J289" t="str">
            <v>BASA</v>
          </cell>
        </row>
        <row r="290">
          <cell r="B290" t="str">
            <v>C218</v>
          </cell>
          <cell r="C290" t="str">
            <v>C218-SEDOP-180299</v>
          </cell>
          <cell r="D290" t="str">
            <v>Ponto de agua fria (incl. tubos e conexoes)</v>
          </cell>
          <cell r="E290" t="str">
            <v>PT</v>
          </cell>
          <cell r="F290">
            <v>247.35750000000002</v>
          </cell>
          <cell r="G290">
            <v>322.04500000000002</v>
          </cell>
          <cell r="H290">
            <v>569.40250000000003</v>
          </cell>
          <cell r="I290">
            <v>0</v>
          </cell>
          <cell r="J290" t="str">
            <v>BASA</v>
          </cell>
        </row>
        <row r="291">
          <cell r="B291" t="str">
            <v>C219</v>
          </cell>
          <cell r="C291" t="str">
            <v>C219-BASA</v>
          </cell>
          <cell r="D291" t="str">
            <v>Manutenção preventiva e corretiva do Grupo gerador com troca de óleo 15W40, filtro lubrificante, aditivo p/ tanque, aditivo radiador, sensor de temperatura,filtros de combustível, filtro de ar</v>
          </cell>
          <cell r="E291" t="str">
            <v>UND</v>
          </cell>
          <cell r="F291">
            <v>3542.05</v>
          </cell>
          <cell r="G291">
            <v>0</v>
          </cell>
          <cell r="H291">
            <v>3542.05</v>
          </cell>
          <cell r="I291">
            <v>0</v>
          </cell>
          <cell r="J291" t="str">
            <v>BASA</v>
          </cell>
        </row>
        <row r="292">
          <cell r="B292" t="str">
            <v>C220</v>
          </cell>
          <cell r="C292" t="str">
            <v>C220-SEDOP-241468</v>
          </cell>
          <cell r="D292" t="str">
            <v>Placa de sinalização fotoluminoscente para combate a incêndio</v>
          </cell>
          <cell r="E292" t="str">
            <v>UND</v>
          </cell>
          <cell r="F292">
            <v>31.988</v>
          </cell>
          <cell r="G292">
            <v>6.6859999999999999</v>
          </cell>
          <cell r="H292">
            <v>38.673999999999999</v>
          </cell>
          <cell r="I292">
            <v>0</v>
          </cell>
          <cell r="J292" t="str">
            <v>BASA</v>
          </cell>
        </row>
        <row r="293">
          <cell r="B293" t="str">
            <v>C221</v>
          </cell>
          <cell r="C293" t="str">
            <v>C221-BASA</v>
          </cell>
          <cell r="D293" t="str">
            <v>Caixa de Ventilação com gabinete metálico, confeccionada em chapa de aço galvanizado, equipada com ventilador centrífugo, simples aspiração, com rotor tipo Sirocco, acionamento direto no eixo do motor, com painel de filtragem para elemento filtrante tipo G3, com pintura esmalte sintético ou epóxi, com vazão de 1.500 m³/h e pressão estática de 12 mmca, para exposição ao tempo - 110 V - 1 F - 60 Hz., marca Motovent, Mod. CV.SD ou similar</v>
          </cell>
          <cell r="E293" t="str">
            <v>UND</v>
          </cell>
          <cell r="F293">
            <v>2864.1600000000003</v>
          </cell>
          <cell r="G293">
            <v>581.04</v>
          </cell>
          <cell r="H293">
            <v>3445.2000000000003</v>
          </cell>
          <cell r="I293">
            <v>0</v>
          </cell>
          <cell r="J293" t="str">
            <v>BASA</v>
          </cell>
        </row>
        <row r="294">
          <cell r="B294" t="str">
            <v>C222</v>
          </cell>
          <cell r="C294" t="str">
            <v>C222-SEDOP-231315</v>
          </cell>
          <cell r="D294" t="str">
            <v>AR CONDICIONADO SPLIT INVERTER, PISO TETO, APRESENTANDO ENTRE 54000 E 58000 BTU/H, CICLO FRIO, 60HZ, CLASSIFICACAO ENERGETICA A OU B (SELO PROCEL), GAS HFC, CONTROLE S/FIO</v>
          </cell>
          <cell r="E294" t="str">
            <v>UND</v>
          </cell>
          <cell r="F294">
            <v>18978.73</v>
          </cell>
          <cell r="G294">
            <v>297.51</v>
          </cell>
          <cell r="H294">
            <v>19276.239999999998</v>
          </cell>
          <cell r="I294">
            <v>0</v>
          </cell>
          <cell r="J294" t="str">
            <v>BASA</v>
          </cell>
        </row>
        <row r="295">
          <cell r="B295" t="str">
            <v>C223</v>
          </cell>
          <cell r="C295" t="str">
            <v>C223-SEDOP-231314</v>
          </cell>
          <cell r="D295" t="str">
            <v>AR CONDICIONADO SPLIT INVERTER, PISO TETO, 48000 BTU/H, CICLO FRIO, 60HZ, CLASSIFICACAO ENERGETICA A OU B (SELO PROCEL), GAS HFC, CONTROLE S/FIO</v>
          </cell>
          <cell r="E295" t="str">
            <v>UND</v>
          </cell>
          <cell r="F295">
            <v>15652.03</v>
          </cell>
          <cell r="G295">
            <v>279.11</v>
          </cell>
          <cell r="H295">
            <v>15931.140000000001</v>
          </cell>
          <cell r="I295">
            <v>0</v>
          </cell>
          <cell r="J295" t="str">
            <v>BASA</v>
          </cell>
        </row>
        <row r="296">
          <cell r="B296" t="str">
            <v>C224</v>
          </cell>
          <cell r="C296" t="str">
            <v>C224-SEDOP-231313</v>
          </cell>
          <cell r="D296" t="str">
            <v>AR CONDICIONADO SPLIT INVERTER, PISO TETO, 36000 BTU/H, CICLO FRIO, 60HZ, CLASSIFICACAO ENERGETICA A OU B (SELO PROCEL), GAS HFC, CONTROLE S/FIO</v>
          </cell>
          <cell r="E296" t="str">
            <v>UND</v>
          </cell>
          <cell r="F296">
            <v>11403.78</v>
          </cell>
          <cell r="G296">
            <v>260.71000000000004</v>
          </cell>
          <cell r="H296">
            <v>11664.490000000002</v>
          </cell>
          <cell r="I296">
            <v>0</v>
          </cell>
          <cell r="J296" t="str">
            <v>BASA</v>
          </cell>
        </row>
        <row r="297">
          <cell r="B297" t="str">
            <v>C225</v>
          </cell>
          <cell r="C297" t="str">
            <v>C225-SEDOP-231311</v>
          </cell>
          <cell r="D297" t="str">
            <v>AR CONDICIONADO SPLIT INVERTER, PISO TETO, 24000 BTU/H, CICLO FRIO, 60HZ, CLASSIFICACAO ENERGETICA A OU B (SELO PROCEL), GAS HFC, CONTROLE S/FIO</v>
          </cell>
          <cell r="E297" t="str">
            <v>UND</v>
          </cell>
          <cell r="F297">
            <v>10091.75</v>
          </cell>
          <cell r="G297">
            <v>223.91</v>
          </cell>
          <cell r="H297">
            <v>10315.66</v>
          </cell>
          <cell r="I297">
            <v>0</v>
          </cell>
          <cell r="J297" t="str">
            <v>BASA</v>
          </cell>
        </row>
        <row r="298">
          <cell r="B298" t="str">
            <v>C226</v>
          </cell>
          <cell r="C298" t="str">
            <v>C226-SEDOP-231310</v>
          </cell>
          <cell r="D298" t="str">
            <v>AR CONDICIONADO SPLIT INVERTER, PISO TETO, 18000 BTU/H, CICLO FRIO, 60HZ, CLASSIFICACAO ENERGETICA A OU B (SELO PROCEL), GAS HFC, CONTROLE S/FIO</v>
          </cell>
          <cell r="E298" t="str">
            <v>UND</v>
          </cell>
          <cell r="F298">
            <v>9003.31</v>
          </cell>
          <cell r="G298">
            <v>205.51</v>
          </cell>
          <cell r="H298">
            <v>9208.82</v>
          </cell>
          <cell r="I298">
            <v>0</v>
          </cell>
          <cell r="J298" t="str">
            <v>BASA</v>
          </cell>
        </row>
        <row r="299">
          <cell r="B299" t="str">
            <v>C227</v>
          </cell>
          <cell r="C299" t="str">
            <v>C227-BASA</v>
          </cell>
          <cell r="D299" t="str">
            <v xml:space="preserve">PLACA DE INAUGURAÇÃO DE IDENTIFICAÇÃO 29,7 CM X 42CM, EM CHAPA DE ACRILICO MACIÇO 5MM, COM PARAFUSOS METÁLICOS TIPO ESPAÇADOR, CONFORME DETALHE   DO PROJETO ARQUITETÔNICO, </v>
          </cell>
          <cell r="E299" t="str">
            <v>UND</v>
          </cell>
          <cell r="F299">
            <v>181.00200000000001</v>
          </cell>
          <cell r="G299">
            <v>2.8559999999999999</v>
          </cell>
          <cell r="H299">
            <v>183.858</v>
          </cell>
          <cell r="I299">
            <v>0</v>
          </cell>
          <cell r="J299" t="str">
            <v>BASA</v>
          </cell>
        </row>
        <row r="300">
          <cell r="B300" t="str">
            <v>C228</v>
          </cell>
          <cell r="C300" t="str">
            <v>C228-BASA</v>
          </cell>
          <cell r="D300" t="str">
            <v>HABITE-SE DA PREFEITURA</v>
          </cell>
          <cell r="E300" t="str">
            <v>UND</v>
          </cell>
          <cell r="F300">
            <v>1500</v>
          </cell>
          <cell r="G300">
            <v>0</v>
          </cell>
          <cell r="H300">
            <v>1500</v>
          </cell>
          <cell r="I300">
            <v>0</v>
          </cell>
          <cell r="J300" t="str">
            <v>BASA</v>
          </cell>
        </row>
        <row r="301">
          <cell r="B301" t="str">
            <v>C229</v>
          </cell>
          <cell r="C301" t="str">
            <v>C229-BASA</v>
          </cell>
          <cell r="D301" t="str">
            <v>CHAVE COMUTADORA 63A, 4 POLOS DE 3 POSIÇÕES</v>
          </cell>
          <cell r="E301" t="str">
            <v>UND</v>
          </cell>
          <cell r="F301">
            <v>232.40800000000002</v>
          </cell>
          <cell r="G301">
            <v>42.995999999999995</v>
          </cell>
          <cell r="H301">
            <v>275.404</v>
          </cell>
          <cell r="I301">
            <v>0</v>
          </cell>
          <cell r="J301" t="str">
            <v>BASA</v>
          </cell>
        </row>
        <row r="302">
          <cell r="B302" t="str">
            <v>C230</v>
          </cell>
          <cell r="C302" t="str">
            <v>C230-SEDOP-180488</v>
          </cell>
          <cell r="D302" t="str">
            <v>RESERVATÓRIO EM CONC.ARMADO CAP=5000 L C/MOTO-BOMBA 1/2 HP</v>
          </cell>
          <cell r="E302" t="str">
            <v>UND</v>
          </cell>
          <cell r="F302">
            <v>14398.076000000001</v>
          </cell>
          <cell r="G302">
            <v>10798.557000000001</v>
          </cell>
          <cell r="H302">
            <v>25196.633000000002</v>
          </cell>
          <cell r="I302" t="str">
            <v>Manutenção</v>
          </cell>
          <cell r="J302" t="str">
            <v>BASA</v>
          </cell>
        </row>
        <row r="303">
          <cell r="B303" t="str">
            <v>C231</v>
          </cell>
          <cell r="C303" t="str">
            <v>C231-SEDOP-180487</v>
          </cell>
          <cell r="D303" t="str">
            <v>CISTERNA EM CONCRETO ARMADO CAP= 7.500 LTS</v>
          </cell>
          <cell r="E303" t="str">
            <v>UND</v>
          </cell>
          <cell r="F303">
            <v>8671.3240000000005</v>
          </cell>
          <cell r="G303">
            <v>6503.4930000000004</v>
          </cell>
          <cell r="H303">
            <v>15174.817000000001</v>
          </cell>
          <cell r="I303" t="str">
            <v>Manutenção</v>
          </cell>
          <cell r="J303" t="str">
            <v>BASA</v>
          </cell>
        </row>
        <row r="304">
          <cell r="B304" t="str">
            <v>C232</v>
          </cell>
          <cell r="C304" t="str">
            <v>C232-SEDOP-250658</v>
          </cell>
          <cell r="D304" t="str">
            <v>TORRE EM CONC.ARMADO P/ CX.D'AGUA H=6,0M-BASE 2,0X2,0M</v>
          </cell>
          <cell r="E304" t="str">
            <v>UND</v>
          </cell>
          <cell r="F304">
            <v>8482.5270000000019</v>
          </cell>
          <cell r="G304">
            <v>2371.9030000000002</v>
          </cell>
          <cell r="H304">
            <v>10854.430000000002</v>
          </cell>
          <cell r="I304" t="str">
            <v>Manutenção</v>
          </cell>
          <cell r="J304" t="str">
            <v>BASA</v>
          </cell>
        </row>
        <row r="305">
          <cell r="B305" t="str">
            <v>C233</v>
          </cell>
          <cell r="C305" t="str">
            <v>C233-SINAPI-102181</v>
          </cell>
          <cell r="D305" t="str">
            <v>REINSTALAÇÃO DA DIVISÓRIA EM VIDRO TEMPERADO INCOLOR, ESPESSURA 10MM, COM SUBSTITUIÇÃO DE FERRAGENS</v>
          </cell>
          <cell r="E305" t="str">
            <v>M2</v>
          </cell>
          <cell r="F305">
            <v>140.80000000000001</v>
          </cell>
          <cell r="G305">
            <v>42.9</v>
          </cell>
          <cell r="H305">
            <v>183.70000000000002</v>
          </cell>
          <cell r="I305" t="str">
            <v>Manutenção</v>
          </cell>
          <cell r="J305" t="str">
            <v>BASA</v>
          </cell>
        </row>
        <row r="306">
          <cell r="B306" t="str">
            <v>C234</v>
          </cell>
          <cell r="C306" t="str">
            <v>C233-SEDOP-170511</v>
          </cell>
          <cell r="D306" t="str">
            <v>GERADOR 83/75KVA-60HZ-220/127V COM ACESSÓRIOS</v>
          </cell>
          <cell r="E306" t="str">
            <v>UND</v>
          </cell>
          <cell r="F306">
            <v>831.55000000000018</v>
          </cell>
          <cell r="G306">
            <v>2561.85</v>
          </cell>
          <cell r="H306">
            <v>3393.4</v>
          </cell>
          <cell r="I306" t="str">
            <v>Elétrica</v>
          </cell>
          <cell r="J306" t="str">
            <v>BASA</v>
          </cell>
        </row>
        <row r="307">
          <cell r="B307" t="str">
            <v>C235</v>
          </cell>
          <cell r="C307" t="str">
            <v>C235-SEDOP-190807SA</v>
          </cell>
          <cell r="D307" t="str">
            <v>ASSENTO SANITÁRIO PLÁSTICO ALMOFADADO</v>
          </cell>
          <cell r="E307" t="str">
            <v>UND</v>
          </cell>
          <cell r="F307">
            <v>91.894999999999996</v>
          </cell>
          <cell r="G307">
            <v>0.19739999999999999</v>
          </cell>
          <cell r="H307">
            <v>92.092399999999998</v>
          </cell>
          <cell r="I307" t="str">
            <v>Manutenção</v>
          </cell>
          <cell r="J307" t="str">
            <v>BASA</v>
          </cell>
        </row>
        <row r="308">
          <cell r="B308" t="str">
            <v>C236</v>
          </cell>
          <cell r="C308" t="str">
            <v>C236-BASA</v>
          </cell>
          <cell r="D308" t="str">
            <v xml:space="preserve">ANEL DE VEDAÇÃO PARA VASO SANITÁRIO </v>
          </cell>
          <cell r="E308" t="str">
            <v>UND</v>
          </cell>
          <cell r="F308">
            <v>11.69</v>
          </cell>
          <cell r="G308">
            <v>3.948</v>
          </cell>
          <cell r="H308">
            <v>15.638</v>
          </cell>
          <cell r="I308" t="str">
            <v>Manutenção</v>
          </cell>
          <cell r="J308" t="str">
            <v>BASA</v>
          </cell>
        </row>
        <row r="309">
          <cell r="B309" t="str">
            <v>C237</v>
          </cell>
          <cell r="C309" t="str">
            <v>C237-BASA</v>
          </cell>
          <cell r="D309" t="str">
            <v>TAPETE VINLICO PARA SINALIZAR ESPAÇO RESERVADO Á CADEIRANTES PCD (1,20X0,80M)</v>
          </cell>
          <cell r="E309" t="str">
            <v>UND</v>
          </cell>
          <cell r="F309">
            <v>276.76</v>
          </cell>
          <cell r="G309">
            <v>0</v>
          </cell>
          <cell r="H309">
            <v>276.76</v>
          </cell>
          <cell r="I309" t="str">
            <v>Manutenção</v>
          </cell>
          <cell r="J309" t="str">
            <v>BASA</v>
          </cell>
        </row>
        <row r="310">
          <cell r="B310" t="str">
            <v>C238</v>
          </cell>
          <cell r="C310" t="str">
            <v>C238-BASA</v>
          </cell>
          <cell r="D310" t="str">
            <v>INSTALAÇÃO DE TV, PAINEL DE SENHA E PLACAS E PAREDES</v>
          </cell>
          <cell r="E310" t="str">
            <v>UND</v>
          </cell>
          <cell r="F310">
            <v>6.8800000000000008</v>
          </cell>
          <cell r="G310">
            <v>14.32</v>
          </cell>
          <cell r="H310">
            <v>21.200000000000003</v>
          </cell>
          <cell r="I310" t="str">
            <v>Manutenção</v>
          </cell>
          <cell r="J310" t="str">
            <v>BASA</v>
          </cell>
        </row>
        <row r="311">
          <cell r="B311" t="str">
            <v>C239</v>
          </cell>
          <cell r="C311" t="str">
            <v>C239-BASA</v>
          </cell>
          <cell r="D311" t="str">
            <v>TOTEM EM ACM BRANCO E VERDE RECORTADO DIGITALMENTE, COM ACRÍLICO E ILUMINAÇÃO EM LED NA MEDIDA 450X70CM (ESTRUTURA INTERNA EM METALON 30X20 NA 18 E PERFIL ENRIJECIDO NA CHAPA 14</v>
          </cell>
          <cell r="E311" t="str">
            <v>UND</v>
          </cell>
          <cell r="F311">
            <v>10320.380000000001</v>
          </cell>
          <cell r="G311">
            <v>66.86</v>
          </cell>
          <cell r="H311">
            <v>10387.240000000002</v>
          </cell>
          <cell r="I311" t="str">
            <v>Manutenção</v>
          </cell>
          <cell r="J311" t="str">
            <v>BASA</v>
          </cell>
        </row>
        <row r="312">
          <cell r="B312" t="str">
            <v>C240</v>
          </cell>
          <cell r="C312" t="str">
            <v>C240-ORSE</v>
          </cell>
          <cell r="D312" t="str">
            <v>REVESTIMENTO METÁLICO EM ALUMÍNIO COMPOSTO (ALUCOBOND OU SIMILAR) DOBRADO, E=0,3MM, NA COR COBRE, 1,00 X 1,00M, EXCLUSIVE ESTRUTURA METÁLICA - FORNECIMENTO E MONTAGEM</v>
          </cell>
          <cell r="E312" t="str">
            <v>UND</v>
          </cell>
          <cell r="F312">
            <v>400</v>
          </cell>
          <cell r="G312">
            <v>0</v>
          </cell>
          <cell r="H312">
            <v>400</v>
          </cell>
          <cell r="I312" t="str">
            <v>Manutenção</v>
          </cell>
          <cell r="J312" t="str">
            <v>BASA</v>
          </cell>
        </row>
        <row r="313">
          <cell r="B313" t="str">
            <v>C241</v>
          </cell>
          <cell r="C313" t="str">
            <v>C241-BASA</v>
          </cell>
          <cell r="D313" t="str">
            <v>REMANEJAMENTO COM REVITALIZAÇÃO DE PINTURA DE ELEMENTOS DE IDENTIFICAÇÃO VISUAL DO SUPORTE METÁLICO</v>
          </cell>
          <cell r="E313" t="str">
            <v>UND</v>
          </cell>
          <cell r="F313">
            <v>97.515000000000015</v>
          </cell>
          <cell r="G313">
            <v>103.57</v>
          </cell>
          <cell r="H313">
            <v>201.08500000000001</v>
          </cell>
          <cell r="I313" t="str">
            <v>Manutenção</v>
          </cell>
          <cell r="J313" t="str">
            <v>BASA</v>
          </cell>
        </row>
        <row r="314">
          <cell r="B314" t="str">
            <v>C242</v>
          </cell>
          <cell r="C314" t="str">
            <v>C242-SINAPI-102182</v>
          </cell>
          <cell r="D314" t="str">
            <v xml:space="preserve">DESINSTALAÇÃO E INSTALAÇÃO DE PORTA PIVOTANTE EM VIDRO TEMPERADO EXISTENTE COM SUBSITUIÇÃO DO CONJ. DE FERRAGENS PARA PORTA DE VIDRO TEMPERADO, EM ZAMAC CROMADO, CONTEMPLANDO DOBRADICA INF., DOBRADICA SUP., PIVO PARA DOBRADICA INF., PIVO PARA DOBRADICA SUP., FECHADURA </v>
          </cell>
          <cell r="E314" t="str">
            <v>UND</v>
          </cell>
          <cell r="F314">
            <v>202.27927</v>
          </cell>
          <cell r="G314">
            <v>58.129559999999998</v>
          </cell>
          <cell r="H314">
            <v>260.40882999999997</v>
          </cell>
          <cell r="I314" t="str">
            <v>Manutenção</v>
          </cell>
          <cell r="J314" t="str">
            <v>BASA</v>
          </cell>
        </row>
        <row r="315">
          <cell r="B315" t="str">
            <v>C243</v>
          </cell>
          <cell r="C315" t="str">
            <v>C243-SINAPI-102180</v>
          </cell>
          <cell r="D315" t="str">
            <v>FORNECIMENTO E INSTALAÇÃO DE BIOMBOS EM VIDRO TEMPERADO, E = 8 MM E PERFIL EM METALON (PARA AS ESTAÇÕES DE TRABALHOS)</v>
          </cell>
          <cell r="E315" t="str">
            <v>UND</v>
          </cell>
          <cell r="F315">
            <v>397.08000000000004</v>
          </cell>
          <cell r="G315">
            <v>45.72</v>
          </cell>
          <cell r="H315">
            <v>442.80000000000007</v>
          </cell>
          <cell r="I315" t="str">
            <v>Manutenção</v>
          </cell>
          <cell r="J315" t="str">
            <v>BASA</v>
          </cell>
        </row>
        <row r="316">
          <cell r="B316" t="str">
            <v>C244</v>
          </cell>
          <cell r="C316" t="str">
            <v>C244- BASA</v>
          </cell>
          <cell r="D316" t="str">
            <v>REMOÇÃO DE TOTEM METÁLICO EXTERNO DE 5,40 M DE ALTURA</v>
          </cell>
          <cell r="E316" t="str">
            <v>UND</v>
          </cell>
          <cell r="F316">
            <v>505.40000000000003</v>
          </cell>
          <cell r="G316">
            <v>122.69999999999999</v>
          </cell>
          <cell r="H316">
            <v>628.1</v>
          </cell>
          <cell r="I316" t="str">
            <v>Manutenção</v>
          </cell>
          <cell r="J316" t="str">
            <v>BASA</v>
          </cell>
        </row>
        <row r="317">
          <cell r="B317" t="str">
            <v>C245</v>
          </cell>
          <cell r="C317" t="str">
            <v>C245- BASA</v>
          </cell>
          <cell r="D317" t="str">
            <v xml:space="preserve">MAPA TÁTIL  EM ACRÍLICO 40X40CM </v>
          </cell>
          <cell r="E317" t="str">
            <v>UND</v>
          </cell>
          <cell r="F317">
            <v>1395.5619999999999</v>
          </cell>
          <cell r="G317">
            <v>2.8559999999999999</v>
          </cell>
          <cell r="H317">
            <v>1398.4179999999999</v>
          </cell>
          <cell r="I317" t="str">
            <v>Acessibilidade</v>
          </cell>
          <cell r="J317" t="str">
            <v>BASA</v>
          </cell>
        </row>
        <row r="318">
          <cell r="B318" t="str">
            <v>C246</v>
          </cell>
          <cell r="C318" t="str">
            <v>C246- BASA</v>
          </cell>
          <cell r="D318" t="str">
            <v>PELÍCULA MICRO PERFURADA COM ARTE DO BANCO</v>
          </cell>
          <cell r="E318" t="str">
            <v>M2</v>
          </cell>
          <cell r="F318">
            <v>155.01</v>
          </cell>
          <cell r="G318">
            <v>14.28</v>
          </cell>
          <cell r="H318">
            <v>169.29</v>
          </cell>
          <cell r="I318" t="str">
            <v>Manutenção</v>
          </cell>
          <cell r="J318" t="str">
            <v>BASA</v>
          </cell>
        </row>
        <row r="319">
          <cell r="B319" t="str">
            <v>C247</v>
          </cell>
          <cell r="C319" t="str">
            <v>C247- SEDOP-91377</v>
          </cell>
          <cell r="D319" t="str">
            <v>Porta divilux 0.80x2.10m c/ferragens - c/ perfil de aluminio</v>
          </cell>
          <cell r="E319" t="str">
            <v>UND</v>
          </cell>
          <cell r="F319">
            <v>858.00400000000002</v>
          </cell>
          <cell r="G319">
            <v>12.876000000000001</v>
          </cell>
          <cell r="H319">
            <v>870.88</v>
          </cell>
          <cell r="I319" t="str">
            <v>Manutenção</v>
          </cell>
          <cell r="J319" t="str">
            <v>BASA</v>
          </cell>
        </row>
        <row r="320">
          <cell r="B320" t="str">
            <v>C248</v>
          </cell>
          <cell r="C320" t="str">
            <v>C248-BASA</v>
          </cell>
          <cell r="D320" t="str">
            <v>REMOÇÃO DE PLACA TIPO HORIZONTAL METÁLICA  OU PLACA DE IDENTIFICAÇÃO HORIZONTAL EXISTENTE</v>
          </cell>
          <cell r="E320" t="str">
            <v>UND</v>
          </cell>
          <cell r="F320">
            <v>255.39000000000001</v>
          </cell>
          <cell r="G320">
            <v>54.879999999999995</v>
          </cell>
          <cell r="H320">
            <v>310.27</v>
          </cell>
          <cell r="I320" t="str">
            <v>Manutenção</v>
          </cell>
          <cell r="J320" t="str">
            <v>BASA</v>
          </cell>
        </row>
        <row r="321">
          <cell r="B321" t="str">
            <v>C249</v>
          </cell>
          <cell r="C321" t="str">
            <v>C249-BASA</v>
          </cell>
          <cell r="D321" t="str">
            <v>PUXADOR DE MADEIRA PARA ARMÁRIO</v>
          </cell>
          <cell r="E321" t="str">
            <v>UND</v>
          </cell>
          <cell r="F321">
            <v>7.3250000000000002</v>
          </cell>
          <cell r="G321">
            <v>3.5820000000000003</v>
          </cell>
          <cell r="H321">
            <v>10.907</v>
          </cell>
          <cell r="I321" t="str">
            <v>Manutenção</v>
          </cell>
          <cell r="J321" t="str">
            <v>BASA</v>
          </cell>
        </row>
        <row r="322">
          <cell r="B322" t="str">
            <v>C250</v>
          </cell>
          <cell r="C322" t="str">
            <v>C250-BASA</v>
          </cell>
          <cell r="D322" t="str">
            <v>INSTALAÇÃO DE EQUIPAMENTO DE CLIMATIZAÇÃO ACJ</v>
          </cell>
          <cell r="E322" t="str">
            <v>UND</v>
          </cell>
          <cell r="F322">
            <v>3.0569999999999995</v>
          </cell>
          <cell r="G322">
            <v>10.029</v>
          </cell>
          <cell r="H322">
            <v>13.085999999999999</v>
          </cell>
          <cell r="I322" t="str">
            <v>climatização</v>
          </cell>
          <cell r="J322" t="str">
            <v>BASA</v>
          </cell>
        </row>
        <row r="323">
          <cell r="B323" t="str">
            <v>C251</v>
          </cell>
          <cell r="C323" t="str">
            <v>C251-BASA</v>
          </cell>
          <cell r="D323" t="str">
            <v>FORNECIMENTO E INSTALAÇÃO DE BLOCO BARGOA 10P</v>
          </cell>
          <cell r="E323" t="str">
            <v>UND</v>
          </cell>
          <cell r="F323">
            <v>17.785999999999998</v>
          </cell>
          <cell r="G323">
            <v>7.0839999999999996</v>
          </cell>
          <cell r="H323">
            <v>24.869999999999997</v>
          </cell>
          <cell r="I323" t="str">
            <v>Elétrica</v>
          </cell>
          <cell r="J323" t="str">
            <v>BASA</v>
          </cell>
        </row>
        <row r="324">
          <cell r="B324" t="str">
            <v>C252</v>
          </cell>
          <cell r="C324" t="str">
            <v>C252-SINAPI-99841</v>
          </cell>
          <cell r="D324" t="str">
            <v>FORNECIMENTO E APLICAÇÃO DE SILICONE PARA VEDAÇÃO DE ESQUADRIAS DE ALUMINIO</v>
          </cell>
          <cell r="E324" t="str">
            <v xml:space="preserve">M </v>
          </cell>
          <cell r="F324">
            <v>24.011499999999998</v>
          </cell>
          <cell r="G324">
            <v>6.6859999999999999</v>
          </cell>
          <cell r="H324">
            <v>30.697499999999998</v>
          </cell>
          <cell r="I324" t="str">
            <v>Elétrica</v>
          </cell>
          <cell r="J324" t="str">
            <v>BASA</v>
          </cell>
        </row>
        <row r="325">
          <cell r="B325" t="str">
            <v>C253</v>
          </cell>
          <cell r="C325" t="str">
            <v>C253-BASA</v>
          </cell>
          <cell r="D325" t="str">
            <v>GUIA DE CABOS FECHADO</v>
          </cell>
          <cell r="E325" t="str">
            <v>UND</v>
          </cell>
          <cell r="F325">
            <v>42.036000000000001</v>
          </cell>
          <cell r="G325">
            <v>7.0839999999999996</v>
          </cell>
          <cell r="H325">
            <v>49.120000000000005</v>
          </cell>
          <cell r="I325" t="str">
            <v>Elétrica</v>
          </cell>
          <cell r="J325" t="str">
            <v>BASA</v>
          </cell>
        </row>
        <row r="326">
          <cell r="B326" t="str">
            <v>C254</v>
          </cell>
          <cell r="C326" t="str">
            <v>C254-SINAPI-86889</v>
          </cell>
          <cell r="D326" t="str">
            <v>Remoção de bancada em granito com duas cubas,
com reaproveitamento</v>
          </cell>
          <cell r="E326" t="str">
            <v>UND</v>
          </cell>
          <cell r="F326">
            <v>0</v>
          </cell>
          <cell r="G326">
            <v>42.46</v>
          </cell>
          <cell r="H326">
            <v>42.46</v>
          </cell>
          <cell r="I326" t="str">
            <v>Manutenção</v>
          </cell>
          <cell r="J326" t="str">
            <v>BASA</v>
          </cell>
        </row>
        <row r="327">
          <cell r="B327" t="str">
            <v>C255</v>
          </cell>
          <cell r="C327" t="str">
            <v>C255-SINAPI-86890</v>
          </cell>
          <cell r="D327" t="str">
            <v>INSTALAÇÃO DE MOLA AÉREA EM PORTA EXISTENTE</v>
          </cell>
          <cell r="E327" t="str">
            <v>UND</v>
          </cell>
          <cell r="F327">
            <v>5.0049999999999999</v>
          </cell>
          <cell r="G327">
            <v>16.62</v>
          </cell>
          <cell r="H327">
            <v>21.625</v>
          </cell>
          <cell r="I327" t="str">
            <v>Manutenção</v>
          </cell>
          <cell r="J327" t="str">
            <v>BASA</v>
          </cell>
        </row>
        <row r="328">
          <cell r="B328" t="str">
            <v>C256</v>
          </cell>
          <cell r="C328" t="str">
            <v>C256-SINAPI-96114</v>
          </cell>
          <cell r="D328" t="str">
            <v>Instalação de forro Modular Removível existente  em placas de Gesso Acartonado, revestido com película de PVC na cor Branca, acabamento liso, e na face posterior com película aluminizada, dimensões 625x1250mm, suporte em Perfil "T" leve 24mm, em alumínio com complemento
de até 20%</v>
          </cell>
          <cell r="E328" t="str">
            <v>M2</v>
          </cell>
          <cell r="F328">
            <v>13.124347</v>
          </cell>
          <cell r="G328">
            <v>10.04956</v>
          </cell>
          <cell r="H328">
            <v>23.173907</v>
          </cell>
          <cell r="I328" t="str">
            <v>Manutenção</v>
          </cell>
          <cell r="J328" t="str">
            <v>BASA</v>
          </cell>
        </row>
        <row r="329">
          <cell r="B329" t="str">
            <v>C257</v>
          </cell>
          <cell r="C329" t="str">
            <v>C257-SINAPI-95469</v>
          </cell>
          <cell r="D329" t="str">
            <v>Instalação de vaso sanitário sinfonada</v>
          </cell>
          <cell r="E329" t="str">
            <v>UND</v>
          </cell>
          <cell r="F329">
            <v>78.501719000000008</v>
          </cell>
          <cell r="G329">
            <v>14.797692</v>
          </cell>
          <cell r="H329">
            <v>93.299411000000006</v>
          </cell>
          <cell r="I329" t="str">
            <v>Manutenção</v>
          </cell>
          <cell r="J329" t="str">
            <v>BASA</v>
          </cell>
        </row>
        <row r="330">
          <cell r="B330" t="str">
            <v>C258</v>
          </cell>
          <cell r="C330" t="str">
            <v>C258-SINAPI-86933</v>
          </cell>
          <cell r="D330" t="str">
            <v xml:space="preserve">Reinstalação de bancada em granito com duas cubas </v>
          </cell>
          <cell r="E330" t="str">
            <v>UND</v>
          </cell>
          <cell r="F330">
            <v>58.19</v>
          </cell>
          <cell r="G330">
            <v>31.590000000000003</v>
          </cell>
          <cell r="H330">
            <v>89.78</v>
          </cell>
          <cell r="I330" t="str">
            <v>Manutenção</v>
          </cell>
          <cell r="J330" t="str">
            <v>BASA</v>
          </cell>
        </row>
        <row r="331">
          <cell r="B331" t="str">
            <v>C259</v>
          </cell>
          <cell r="C331" t="str">
            <v>C259-ORSE-9477</v>
          </cell>
          <cell r="D331" t="str">
            <v>KIT BARRAMENTO TRIFÁSICO 225A PARA 56 DISJUNTORES CEMAR</v>
          </cell>
          <cell r="E331" t="str">
            <v>UND</v>
          </cell>
          <cell r="F331">
            <v>1286.3350000000003</v>
          </cell>
          <cell r="G331">
            <v>27.774999999999999</v>
          </cell>
          <cell r="H331">
            <v>1314.1100000000004</v>
          </cell>
          <cell r="I331" t="str">
            <v>Elétrica</v>
          </cell>
          <cell r="J331" t="str">
            <v>BASA</v>
          </cell>
        </row>
        <row r="332">
          <cell r="B332" t="str">
            <v>C260</v>
          </cell>
          <cell r="C332" t="str">
            <v>C260-ORSE-11402</v>
          </cell>
          <cell r="D332" t="str">
            <v>CANALETA VETILADA EM PVC 80X100X2000MM</v>
          </cell>
          <cell r="E332" t="str">
            <v>M</v>
          </cell>
          <cell r="F332">
            <v>76.000000000000014</v>
          </cell>
          <cell r="G332">
            <v>26.564999999999998</v>
          </cell>
          <cell r="H332">
            <v>102.56500000000001</v>
          </cell>
          <cell r="I332" t="str">
            <v>Elétrica</v>
          </cell>
          <cell r="J332" t="str">
            <v>BASA</v>
          </cell>
        </row>
        <row r="333">
          <cell r="B333" t="str">
            <v>C261</v>
          </cell>
          <cell r="C333" t="str">
            <v>C261-BASA</v>
          </cell>
          <cell r="D333" t="str">
            <v>Frente Falsa Painel De Fechamento Furukawa 1u Para Rack 19 P</v>
          </cell>
          <cell r="E333" t="str">
            <v>UND</v>
          </cell>
          <cell r="F333">
            <v>71.018000000000001</v>
          </cell>
          <cell r="G333">
            <v>3.5419999999999998</v>
          </cell>
          <cell r="H333">
            <v>74.56</v>
          </cell>
          <cell r="I333" t="str">
            <v>Elétrica</v>
          </cell>
          <cell r="J333" t="str">
            <v>BASA</v>
          </cell>
        </row>
        <row r="334">
          <cell r="B334" t="str">
            <v>C262</v>
          </cell>
          <cell r="C334" t="str">
            <v>C262- SEDOP-171056</v>
          </cell>
          <cell r="D334" t="str">
            <v xml:space="preserve"> Regua para rack, com 6 tomadas 2P+T 10A</v>
          </cell>
          <cell r="E334" t="str">
            <v>UND</v>
          </cell>
          <cell r="F334">
            <v>122.675</v>
          </cell>
          <cell r="G334">
            <v>27.774999999999999</v>
          </cell>
          <cell r="H334">
            <v>150.44999999999999</v>
          </cell>
          <cell r="I334" t="str">
            <v>Elétrica</v>
          </cell>
          <cell r="J334" t="str">
            <v>BASA</v>
          </cell>
        </row>
        <row r="335">
          <cell r="B335" t="str">
            <v>C263</v>
          </cell>
          <cell r="C335" t="str">
            <v>C263-BASA</v>
          </cell>
          <cell r="D335" t="str">
            <v>Remoção de persianas existentes</v>
          </cell>
          <cell r="E335" t="str">
            <v>M2</v>
          </cell>
          <cell r="F335">
            <v>1.5029999999999999</v>
          </cell>
          <cell r="G335">
            <v>4.2839999999999998</v>
          </cell>
          <cell r="H335">
            <v>5.7869999999999999</v>
          </cell>
          <cell r="I335" t="str">
            <v>Manutenção</v>
          </cell>
          <cell r="J335" t="str">
            <v>BASA</v>
          </cell>
        </row>
        <row r="336">
          <cell r="B336" t="str">
            <v>C264</v>
          </cell>
          <cell r="C336" t="str">
            <v>C264-BASA</v>
          </cell>
          <cell r="D336" t="str">
            <v>ESTRUTURA DE SUPORTE METÁLICO DOS AR CONDICIONADOS  PARA SPLIT (CONDENSADORA E EVAPORADORA)</v>
          </cell>
          <cell r="E336" t="str">
            <v>UND</v>
          </cell>
          <cell r="F336">
            <v>1891.5072</v>
          </cell>
          <cell r="G336">
            <v>28.901599999999995</v>
          </cell>
          <cell r="H336">
            <v>1920.4087999999999</v>
          </cell>
          <cell r="I336" t="str">
            <v>climatização</v>
          </cell>
          <cell r="J336" t="str">
            <v>BASA</v>
          </cell>
        </row>
        <row r="337">
          <cell r="B337" t="str">
            <v>C265</v>
          </cell>
          <cell r="C337" t="str">
            <v>C265-BASA</v>
          </cell>
          <cell r="D337" t="str">
            <v>JUNÇÃO SIMPLES, PVC, SERIE NORMAL,
ESGOTO PREDIAL, DN 150 X 150 MM, JUNTA
ELÁSTICA, FORNECIDO E INSTALADO</v>
          </cell>
          <cell r="E337" t="str">
            <v>UND</v>
          </cell>
          <cell r="F337">
            <v>222.68159999999997</v>
          </cell>
          <cell r="G337">
            <v>12.991074000000001</v>
          </cell>
          <cell r="H337">
            <v>235.67267399999997</v>
          </cell>
          <cell r="I337" t="str">
            <v>Manutenção</v>
          </cell>
          <cell r="J337" t="str">
            <v>BASA</v>
          </cell>
        </row>
        <row r="338">
          <cell r="B338" t="str">
            <v>C266</v>
          </cell>
          <cell r="C338" t="str">
            <v>C266-BASA</v>
          </cell>
          <cell r="D338" t="str">
            <v>SISTEMA FOTOVOLTAICO</v>
          </cell>
          <cell r="E338" t="str">
            <v>VB</v>
          </cell>
          <cell r="F338">
            <v>315</v>
          </cell>
          <cell r="G338">
            <v>135</v>
          </cell>
          <cell r="H338">
            <v>450</v>
          </cell>
          <cell r="I338" t="str">
            <v>Elétrica</v>
          </cell>
          <cell r="J338" t="str">
            <v>BASA</v>
          </cell>
        </row>
        <row r="339">
          <cell r="B339" t="str">
            <v>C267</v>
          </cell>
          <cell r="C339" t="str">
            <v>C267-BASA</v>
          </cell>
          <cell r="D339" t="str">
            <v>REMOÇÃO DE PAINEL EM MADEIRA TAMANHO 4,65X1,20X0,04M</v>
          </cell>
          <cell r="E339" t="str">
            <v>VB</v>
          </cell>
          <cell r="F339">
            <v>80.08</v>
          </cell>
          <cell r="G339">
            <v>257.52</v>
          </cell>
          <cell r="H339">
            <v>337.59999999999997</v>
          </cell>
          <cell r="I339">
            <v>0</v>
          </cell>
          <cell r="J339" t="str">
            <v>BASA</v>
          </cell>
        </row>
        <row r="340">
          <cell r="B340" t="str">
            <v>C268</v>
          </cell>
          <cell r="C340" t="str">
            <v>C268-ORSE-12947</v>
          </cell>
          <cell r="D340" t="str">
            <v>REMOÇÃO DE DUTO DE REFRIGERAÇÃO ANTIGO DIVERSAS BITOLAS</v>
          </cell>
          <cell r="E340" t="str">
            <v>M</v>
          </cell>
          <cell r="F340">
            <v>15.285</v>
          </cell>
          <cell r="G340">
            <v>49.86</v>
          </cell>
          <cell r="H340">
            <v>65.144999999999996</v>
          </cell>
          <cell r="I340">
            <v>0</v>
          </cell>
          <cell r="J340" t="str">
            <v>BASA</v>
          </cell>
        </row>
        <row r="341">
          <cell r="B341" t="str">
            <v>C269</v>
          </cell>
          <cell r="C341" t="str">
            <v>C269-BASA-SINAPI</v>
          </cell>
          <cell r="D341" t="str">
            <v>REMOÇÃO DE CABEAMENTOS E ACESSÓRIOS</v>
          </cell>
          <cell r="E341" t="str">
            <v>VB</v>
          </cell>
          <cell r="F341">
            <v>408</v>
          </cell>
          <cell r="G341">
            <v>1632</v>
          </cell>
          <cell r="H341">
            <v>2040</v>
          </cell>
          <cell r="I341">
            <v>0</v>
          </cell>
          <cell r="J341" t="str">
            <v>BASA</v>
          </cell>
        </row>
        <row r="342">
          <cell r="B342" t="str">
            <v>C270</v>
          </cell>
          <cell r="C342" t="str">
            <v>C270-BASA-PINI</v>
          </cell>
          <cell r="D342" t="str">
            <v>REMOÇÃO DE ESPELHO</v>
          </cell>
          <cell r="E342" t="str">
            <v>M2</v>
          </cell>
          <cell r="F342">
            <v>7.77</v>
          </cell>
          <cell r="G342">
            <v>28.44</v>
          </cell>
          <cell r="H342">
            <v>36.21</v>
          </cell>
          <cell r="I342">
            <v>0</v>
          </cell>
          <cell r="J342" t="str">
            <v>BASA</v>
          </cell>
        </row>
        <row r="343">
          <cell r="B343" t="str">
            <v>C271</v>
          </cell>
          <cell r="C343" t="str">
            <v>C271-BASA-SINAPI</v>
          </cell>
          <cell r="D343" t="str">
            <v>REINSTALAÇÃO DE ESQUADRIAS DE MADEIRA E VIDRO DE CORRER</v>
          </cell>
          <cell r="E343" t="str">
            <v>UND</v>
          </cell>
          <cell r="F343">
            <v>38.595475999999998</v>
          </cell>
          <cell r="G343">
            <v>48.246299999999991</v>
          </cell>
          <cell r="H343">
            <v>86.841775999999982</v>
          </cell>
          <cell r="I343">
            <v>0</v>
          </cell>
          <cell r="J343" t="str">
            <v>BASA</v>
          </cell>
        </row>
        <row r="344">
          <cell r="B344" t="str">
            <v>C272</v>
          </cell>
          <cell r="C344" t="str">
            <v>C272-BASA-PINI</v>
          </cell>
          <cell r="D344" t="str">
            <v>PORTA PIVOTANTE EM MADEIRA SEMI OCA TAM. 1,09X2,20, ESP.-4,0MM</v>
          </cell>
          <cell r="E344" t="str">
            <v>UND</v>
          </cell>
          <cell r="F344">
            <v>1277.0505999999998</v>
          </cell>
          <cell r="G344">
            <v>208.78800000000001</v>
          </cell>
          <cell r="H344">
            <v>1485.8385999999998</v>
          </cell>
          <cell r="I344">
            <v>0</v>
          </cell>
          <cell r="J344" t="str">
            <v>BASA</v>
          </cell>
        </row>
        <row r="345">
          <cell r="B345" t="str">
            <v>C273</v>
          </cell>
          <cell r="C345" t="str">
            <v>C273-BASA-SINAPI</v>
          </cell>
          <cell r="D345" t="str">
            <v>KIT FECHADURA E PUXADOR PARA PORTA PIVOTANTE</v>
          </cell>
          <cell r="E345" t="str">
            <v>UND</v>
          </cell>
          <cell r="F345">
            <v>216.52000999999998</v>
          </cell>
          <cell r="G345">
            <v>25.100100000000001</v>
          </cell>
          <cell r="H345">
            <v>241.62010999999998</v>
          </cell>
          <cell r="I345">
            <v>0</v>
          </cell>
          <cell r="J345" t="str">
            <v>BASA</v>
          </cell>
        </row>
        <row r="346">
          <cell r="B346" t="str">
            <v>C274</v>
          </cell>
          <cell r="C346" t="str">
            <v>C274-BASA-SINAPI</v>
          </cell>
          <cell r="D346" t="str">
            <v xml:space="preserve">PONTO ELÉTRICO PARA CX DA TECBAN COM O2 ELETRODUTOS GALVANIZADOS DE 3/4' E CURVA NA ALTURA DE 2,15 M DO PISO </v>
          </cell>
          <cell r="E346" t="str">
            <v>UND</v>
          </cell>
          <cell r="F346">
            <v>49.1</v>
          </cell>
          <cell r="G346">
            <v>14.82</v>
          </cell>
          <cell r="H346">
            <v>63.92</v>
          </cell>
          <cell r="I346">
            <v>0</v>
          </cell>
          <cell r="J346" t="str">
            <v>BASA</v>
          </cell>
        </row>
        <row r="347">
          <cell r="B347" t="str">
            <v>C275</v>
          </cell>
          <cell r="C347" t="str">
            <v>C275-BASA-SINAPI</v>
          </cell>
          <cell r="D347" t="str">
            <v>RECUPERAÇÃO DE TOTEM EXTERNO EM CHAPA DE ALUMÍNIO, CONFORME ESPECIFICAÇÕES  COM PINTURA PU PROTEÇÃO UV, NAS CORES VERDE E AMARELO, TEXTO E LOGOMARCAS ADESIVADAS H=5,4M</v>
          </cell>
          <cell r="E347" t="str">
            <v>UND</v>
          </cell>
          <cell r="F347">
            <v>1663.0265000000002</v>
          </cell>
          <cell r="G347">
            <v>640.49680000000001</v>
          </cell>
          <cell r="H347">
            <v>2303.5233000000003</v>
          </cell>
          <cell r="I347">
            <v>0</v>
          </cell>
          <cell r="J347" t="str">
            <v>BASA</v>
          </cell>
        </row>
        <row r="348">
          <cell r="B348" t="str">
            <v>C276</v>
          </cell>
          <cell r="C348" t="str">
            <v xml:space="preserve">C276-BASA-SEDOP-001.34.07 </v>
          </cell>
          <cell r="D348" t="str">
            <v xml:space="preserve">Raspagem, calafet. e enceramento de pisos em madeira </v>
          </cell>
          <cell r="E348" t="str">
            <v>M2</v>
          </cell>
          <cell r="F348">
            <v>17.754899999999999</v>
          </cell>
          <cell r="G348">
            <v>21.275999999999996</v>
          </cell>
          <cell r="H348">
            <v>39.030899999999995</v>
          </cell>
          <cell r="I348">
            <v>0</v>
          </cell>
          <cell r="J348" t="str">
            <v>BASA</v>
          </cell>
        </row>
        <row r="349">
          <cell r="B349" t="str">
            <v>C277</v>
          </cell>
          <cell r="C349" t="str">
            <v>C277-BASA-SINAPI</v>
          </cell>
          <cell r="D349" t="str">
            <v>LIMPEZA E ACABAMENTO DO PISO EM GRANITO</v>
          </cell>
          <cell r="E349" t="str">
            <v>M2</v>
          </cell>
          <cell r="F349">
            <v>9.0935479999999984</v>
          </cell>
          <cell r="G349">
            <v>27.949283999999999</v>
          </cell>
          <cell r="H349">
            <v>37.042831999999997</v>
          </cell>
          <cell r="I349">
            <v>0</v>
          </cell>
          <cell r="J349" t="str">
            <v>BASA</v>
          </cell>
        </row>
        <row r="350">
          <cell r="B350" t="str">
            <v>C278</v>
          </cell>
          <cell r="C350" t="str">
            <v>C278-BASA-SEDOP-21531</v>
          </cell>
          <cell r="D350" t="str">
            <v>DESMONTAGEM DE ESTRUTURA METÁLICA COM RETIRADA DE SOLDA E CORTE DE PEÇAS POR MEIO DE LIXADEIRA</v>
          </cell>
          <cell r="E350" t="str">
            <v>M2</v>
          </cell>
          <cell r="F350">
            <v>11.367799999999999</v>
          </cell>
          <cell r="G350">
            <v>33.24</v>
          </cell>
          <cell r="H350">
            <v>44.607799999999997</v>
          </cell>
          <cell r="I350">
            <v>0</v>
          </cell>
          <cell r="J350" t="str">
            <v>BASA</v>
          </cell>
        </row>
        <row r="351">
          <cell r="B351" t="str">
            <v>C279</v>
          </cell>
          <cell r="C351" t="str">
            <v>C279-SEDOP-061458</v>
          </cell>
          <cell r="D351" t="str">
            <v>PAINEL EM ACM - ESTRUTURADO (FACHADAS)</v>
          </cell>
          <cell r="E351" t="str">
            <v>M2</v>
          </cell>
          <cell r="F351">
            <v>565.9</v>
          </cell>
          <cell r="G351">
            <v>94.16</v>
          </cell>
          <cell r="H351">
            <v>660.06</v>
          </cell>
          <cell r="I351">
            <v>0</v>
          </cell>
          <cell r="J351" t="str">
            <v>BASA</v>
          </cell>
        </row>
        <row r="352">
          <cell r="B352" t="str">
            <v>C280</v>
          </cell>
          <cell r="C352" t="str">
            <v>C280-BASA</v>
          </cell>
          <cell r="D352" t="str">
            <v xml:space="preserve">FECHAMENTO ACM 3 MM, 1,40 X 1,40 M, FIXADO EM ESTRUTURA METÁLICA EM AÇO GALVANIZADO EM CANTONEIRA 2 X 1/4 ASTM-A36 E BARRA CHATA 2 X 1/4 ASTM-A36 , PARA A INSTALAÇÃO DE EVAPORADORAS NA FACHADA, INCLUINDO PINTURA DA ESTRUTURA METALICA COM TINTA AUTOMOTIVA  </v>
          </cell>
          <cell r="E352" t="str">
            <v>UND</v>
          </cell>
          <cell r="F352">
            <v>1208.1047999999998</v>
          </cell>
          <cell r="G352">
            <v>263.11039999999997</v>
          </cell>
          <cell r="H352">
            <v>1471.2151999999999</v>
          </cell>
          <cell r="I352">
            <v>0</v>
          </cell>
          <cell r="J352" t="str">
            <v>BASA</v>
          </cell>
        </row>
        <row r="353">
          <cell r="B353" t="str">
            <v>C281</v>
          </cell>
          <cell r="C353" t="str">
            <v>SINAPI-3275</v>
          </cell>
          <cell r="D353" t="str">
            <v xml:space="preserve">FORRO COMPOSTO POR PAINEIS DE LA DE VIDRO, REVESTIDOS EM PVC MICROPERFURADO, DE *1250 X 625* MM, ESPESSURA 15 MM (COM COLOCACAO)                                                                                                                                                                                                                                                                                                                                                                          </v>
          </cell>
          <cell r="E353" t="str">
            <v>M2</v>
          </cell>
          <cell r="F353">
            <v>88.100000000000009</v>
          </cell>
          <cell r="G353">
            <v>43.83</v>
          </cell>
          <cell r="H353">
            <v>131.93</v>
          </cell>
          <cell r="I353">
            <v>0</v>
          </cell>
          <cell r="J353" t="str">
            <v>BASA</v>
          </cell>
        </row>
        <row r="354">
          <cell r="B354" t="str">
            <v>C282</v>
          </cell>
          <cell r="C354" t="str">
            <v>C282-BASA -SINAPI</v>
          </cell>
          <cell r="D354" t="str">
            <v xml:space="preserve">LUMINÁRIA PLAFON QUADRADA 40 X 40 CM DE EMBUTIR A LED, COM CORPO EM CHAPA DE AÇO FOSFATIZADA E PINTADA ELETROSTÁTICA. ACRÍLICO LEITOSO. 54W-BIVOLT (6400°K).  </v>
          </cell>
          <cell r="E354" t="str">
            <v>UND</v>
          </cell>
          <cell r="F354">
            <v>280.90600000000006</v>
          </cell>
          <cell r="G354">
            <v>32.247</v>
          </cell>
          <cell r="H354">
            <v>313.15300000000008</v>
          </cell>
          <cell r="I354">
            <v>0</v>
          </cell>
          <cell r="J354" t="str">
            <v>BASA</v>
          </cell>
        </row>
        <row r="355">
          <cell r="B355" t="str">
            <v>C283</v>
          </cell>
          <cell r="C355" t="str">
            <v>C283-BASA -SINAPI</v>
          </cell>
          <cell r="D355" t="str">
            <v>LUMINÁRIA PLAFON QUADRADA 20 X 20 CM DE EMBUTIR A LED, COM CORPO EM CHAPA DE AÇO FOSFATIZADA E PINTADA ELETROSTÁTICA. ACRÍLICO LEITOSO. 18W-BIVOLT (6400°K).</v>
          </cell>
          <cell r="E355" t="str">
            <v>und</v>
          </cell>
          <cell r="F355">
            <v>52.205999999999996</v>
          </cell>
          <cell r="G355">
            <v>32.247</v>
          </cell>
          <cell r="H355">
            <v>84.453000000000003</v>
          </cell>
          <cell r="I355">
            <v>0</v>
          </cell>
          <cell r="J355" t="str">
            <v>BASA</v>
          </cell>
        </row>
        <row r="356">
          <cell r="B356" t="str">
            <v>C284</v>
          </cell>
          <cell r="C356" t="str">
            <v>C284-BASA -SINAPI</v>
          </cell>
          <cell r="D356" t="str">
            <v>LUMINÁRIA SPOT TRILHO COM 6 SPOTS DOCRÓICA MR 16 PRETO POTÊNCIA DE 10 W, COMPLETO, COR BRANCO FRIO 6000-6500K, TRILHO COM 2 MÉTROS DE COMPRIMENTO</v>
          </cell>
          <cell r="E356" t="str">
            <v>UND</v>
          </cell>
          <cell r="F356">
            <v>199.20599999999999</v>
          </cell>
          <cell r="G356">
            <v>32.247</v>
          </cell>
          <cell r="H356">
            <v>231.45299999999997</v>
          </cell>
          <cell r="I356">
            <v>0</v>
          </cell>
          <cell r="J356" t="str">
            <v>BASA</v>
          </cell>
        </row>
        <row r="357">
          <cell r="B357" t="str">
            <v>C285</v>
          </cell>
          <cell r="C357" t="str">
            <v>C285-BASA -SINAPI</v>
          </cell>
          <cell r="D357" t="str">
            <v>LUMINÁRIA PLAFON QUADRADA 60 X 60 CM DE EMBUTIR A LED, COM CORPO EM CHAPA DE AÇO FOSFATIZADA E PINTADA ELETROSTÁTICA. ACRÍLICO LEITOSO. 54W-BIVOLT (6400°K).</v>
          </cell>
          <cell r="E357" t="str">
            <v>UND</v>
          </cell>
          <cell r="F357">
            <v>280.90600000000006</v>
          </cell>
          <cell r="G357">
            <v>32.247</v>
          </cell>
          <cell r="H357">
            <v>313.15300000000008</v>
          </cell>
          <cell r="I357">
            <v>0</v>
          </cell>
          <cell r="J357" t="str">
            <v>BASA</v>
          </cell>
        </row>
        <row r="358">
          <cell r="B358" t="str">
            <v>C286</v>
          </cell>
          <cell r="C358" t="str">
            <v>C286-BASA -SEDOP-230262</v>
          </cell>
          <cell r="D358" t="str">
            <v>PONTO P/AR CONDICIONADO(TUBUL., E FIAÇAO)</v>
          </cell>
          <cell r="E358" t="str">
            <v>UND</v>
          </cell>
          <cell r="F358">
            <v>206.01000000000005</v>
          </cell>
          <cell r="G358">
            <v>322.46999999999997</v>
          </cell>
          <cell r="H358">
            <v>528.48</v>
          </cell>
          <cell r="I358">
            <v>0</v>
          </cell>
          <cell r="J358" t="str">
            <v>BASA</v>
          </cell>
        </row>
        <row r="359">
          <cell r="B359" t="str">
            <v>C287</v>
          </cell>
          <cell r="C359" t="str">
            <v>C287-BASA</v>
          </cell>
          <cell r="D359" t="str">
            <v>DESINSTALAÇÃO DE AR CONDICIONADO ACJ INCLUINDO CARENAGEM METÁLICA EXISTENTE</v>
          </cell>
          <cell r="E359" t="str">
            <v>UND</v>
          </cell>
          <cell r="F359">
            <v>41.155999999999999</v>
          </cell>
          <cell r="G359">
            <v>73.128</v>
          </cell>
          <cell r="H359">
            <v>114.28399999999999</v>
          </cell>
          <cell r="I359">
            <v>0</v>
          </cell>
          <cell r="J359" t="str">
            <v>BASA</v>
          </cell>
        </row>
        <row r="360">
          <cell r="B360" t="str">
            <v>C288</v>
          </cell>
          <cell r="C360" t="str">
            <v>C288-BASA-SEDOP-071466</v>
          </cell>
          <cell r="D360" t="str">
            <v>CUMEEIRA EM AÇO GALVANIZADO</v>
          </cell>
          <cell r="E360" t="str">
            <v>M</v>
          </cell>
          <cell r="F360">
            <v>77.559000000000012</v>
          </cell>
          <cell r="G360">
            <v>2.8247999999999998</v>
          </cell>
          <cell r="H360">
            <v>80.383800000000008</v>
          </cell>
          <cell r="I360">
            <v>0</v>
          </cell>
          <cell r="J360" t="str">
            <v>BASA</v>
          </cell>
        </row>
        <row r="361">
          <cell r="B361" t="str">
            <v>C289</v>
          </cell>
          <cell r="C361" t="str">
            <v>C289-BASA</v>
          </cell>
          <cell r="D361" t="str">
            <v>INSTALAÇÃO DE PRUMADA PARA CAPITAÇÃO DE AGUA DE CONDENSAÇÃO DOS APARELHOS DE CLIMATIZAÇÃO DA FACHADA, EM TUBO DE CPVC DE 1", ALTUTA DE 60M.</v>
          </cell>
          <cell r="E361" t="str">
            <v>UND</v>
          </cell>
          <cell r="F361">
            <v>4254.58</v>
          </cell>
          <cell r="G361">
            <v>1646.7</v>
          </cell>
          <cell r="H361">
            <v>5901.28</v>
          </cell>
          <cell r="I361">
            <v>0</v>
          </cell>
          <cell r="J361" t="str">
            <v>BASA</v>
          </cell>
        </row>
        <row r="362">
          <cell r="B362" t="str">
            <v>C290</v>
          </cell>
          <cell r="C362" t="str">
            <v>C290-BASA</v>
          </cell>
          <cell r="D362" t="str">
            <v>INTERLIGAÇÃO ENTRE SPLIT INVERTER 24.000 BTU´S, TUBULAÇÃO FRIGORÍGENA  E ELETRICA, CONFORME CROQUI DE POSICIONAMENTO DAS MÁQUINAS</v>
          </cell>
          <cell r="E362" t="str">
            <v>M</v>
          </cell>
          <cell r="F362">
            <v>679.04800000000012</v>
          </cell>
          <cell r="G362">
            <v>216.816</v>
          </cell>
          <cell r="H362">
            <v>895.86400000000015</v>
          </cell>
          <cell r="I362">
            <v>0</v>
          </cell>
          <cell r="J362" t="str">
            <v>BASA</v>
          </cell>
        </row>
        <row r="363">
          <cell r="B363" t="str">
            <v>C291</v>
          </cell>
          <cell r="C363" t="str">
            <v>C291-BASA</v>
          </cell>
          <cell r="D363" t="str">
            <v>PLATAFORMA METÁLICA, 36,0 X 1,5 M, EM ESTRUTURA DE AÇO CARBONO, COM CANTONEIRAS  3 X 1/4", BARRA CHATA 3 X 1/4", PISO EM CHAPA EXPANDIDA DE 1/4", FECHAMENTO LATARAL EM METALON 75 X 75 X 3MM E VENESIANA METALICA , FIXADO COM PARABOLT NA ESTRUTURA DO PRÉDIO, CONFORME PROJETO E SEUS DETALHES,  PINTURA AUTOMOTIVA NA COR BRANCA, INSTALADAS NOS SEGUINTES ANDARES: 4º, 6º, 8º, 10º, 12º, CONFORME PROJETO BÁSICO, OBSERVANDO-SE A NECESSIDADE DE DESENVOLVIMENTO E APROVAÇÃO, POR PARTE DA FISCALIZAÇÃO, DO PROJETO EXECUTIVO DO EQUIPAMENTO.</v>
          </cell>
          <cell r="E363" t="str">
            <v>UND</v>
          </cell>
          <cell r="F363">
            <v>128010.08669999999</v>
          </cell>
          <cell r="G363">
            <v>21058.596999999998</v>
          </cell>
          <cell r="H363">
            <v>149068.68369999999</v>
          </cell>
          <cell r="I363">
            <v>0</v>
          </cell>
          <cell r="J363" t="str">
            <v>BASA</v>
          </cell>
        </row>
        <row r="364">
          <cell r="B364" t="str">
            <v>C292</v>
          </cell>
          <cell r="C364" t="str">
            <v>C292-BASA</v>
          </cell>
          <cell r="D364" t="str">
            <v>PLATAFORMA METÁLICA DO BLOCO A - 4,77 X 6,76 M, INSTALADAS NO 13º E 15º,  PERFIS U 76X35X4 MM, W 200X 15, U 101X41X6 MM E PISO EM CHAPA EXPANDIDA 1/4" E GUARDA CORPO, CONFORME PROJETO BÁSICO, OBSERVANDO-SE A NECESSIDADE DE DESENVOLVIMENTO E APROVAÇÃO, POR PARTE DA FISCALIZAÇÃO, DO PROJETO EXECUTIVO DO EQUIPAMENTO.</v>
          </cell>
          <cell r="E364" t="str">
            <v>UND</v>
          </cell>
          <cell r="F364">
            <v>48597.227399999996</v>
          </cell>
          <cell r="G364">
            <v>10133.7148</v>
          </cell>
          <cell r="H364">
            <v>58730.942199999998</v>
          </cell>
          <cell r="I364">
            <v>0</v>
          </cell>
          <cell r="J364" t="str">
            <v>BASA</v>
          </cell>
        </row>
        <row r="365">
          <cell r="B365" t="str">
            <v>C293</v>
          </cell>
          <cell r="C365" t="str">
            <v>C293-BASA</v>
          </cell>
          <cell r="D365" t="str">
            <v>PLATAFORMA METÁLICA DO BLOCO SOBRELOJA, 6,50 X 1,50 M, CONFORME PROJETO BÁSICO, COM PERFIS U 76X35X4 MM, W 200X 15, U 101X41X6 MM E PISO EM CHAPA EXPANDIDA 1/4" E GUARDA CORPO,  OBSERVANDO-SE A NECESSIDADE DE DESENVOLVIMENTO E APROVAÇÃO, POR PARTE DA FISCALIZAÇÃO, DO PROJETO EXECUTIVO DO EQUIPAMENTO.</v>
          </cell>
          <cell r="E365" t="str">
            <v>UND</v>
          </cell>
          <cell r="F365">
            <v>19457.1666</v>
          </cell>
          <cell r="G365">
            <v>8322.1893999999993</v>
          </cell>
          <cell r="H365">
            <v>27779.356</v>
          </cell>
          <cell r="I365">
            <v>0</v>
          </cell>
          <cell r="J365" t="str">
            <v>BASA</v>
          </cell>
        </row>
        <row r="366">
          <cell r="B366" t="str">
            <v>C294</v>
          </cell>
          <cell r="C366" t="str">
            <v>C294-BASA</v>
          </cell>
          <cell r="D366" t="str">
            <v>REFORMA DA  PLATAFORMA METÁLICA DO 5º ANDAR, COM APLICAÇÃO DE PINTURA AUTOMOTIVA, DESINSTALAÇÃO / REINSTALAÇÃO DE 13 CONDENSADORAS DE APARELHSO DE CLIMATIZAÇÃO (48.000 / 60.000) E TROCA DO PISO EM CHAPA EXPANDIDA DE 1/4", OBSERVANDO-SE A NECESSIDADE DE DESENVOLVIMENTO E APROVAÇÃO, POR PARTE DA FISCALIZAÇÃO, DO PROJETO EXECUTIVO DO EQUIPAMENTO</v>
          </cell>
          <cell r="E366" t="str">
            <v>UND</v>
          </cell>
          <cell r="F366">
            <v>35671.629800000002</v>
          </cell>
          <cell r="G366">
            <v>11550.168599999999</v>
          </cell>
          <cell r="H366">
            <v>47221.7984</v>
          </cell>
          <cell r="I366">
            <v>0</v>
          </cell>
          <cell r="J366" t="str">
            <v>BASA</v>
          </cell>
        </row>
        <row r="367">
          <cell r="B367" t="str">
            <v>C295</v>
          </cell>
          <cell r="C367" t="str">
            <v>C295-BASA</v>
          </cell>
          <cell r="D367" t="str">
            <v>CANHÃO 54 LEDS RGBW PROJETOR ILUMINAÇÃO PROFISSIONAL MISTURA DE CORES 180W LK154 - LUATEK, ESTRUTURA METÁLICA</v>
          </cell>
          <cell r="E367" t="str">
            <v>UND</v>
          </cell>
          <cell r="F367">
            <v>409.30600000000004</v>
          </cell>
          <cell r="G367">
            <v>32.247</v>
          </cell>
          <cell r="H367">
            <v>441.55300000000005</v>
          </cell>
          <cell r="I367">
            <v>0</v>
          </cell>
          <cell r="J367" t="str">
            <v>BASA</v>
          </cell>
        </row>
        <row r="368">
          <cell r="B368" t="str">
            <v>C296</v>
          </cell>
          <cell r="C368" t="str">
            <v>C296-BASA</v>
          </cell>
          <cell r="D368" t="str">
            <v>PLACA EM ACRILICO DIMENSÃO 50X50 COM IDENTIFICAÇÃO PADRÃO DO AMBIENTE EM FORMA ADESIVA</v>
          </cell>
          <cell r="E368" t="str">
            <v>M2</v>
          </cell>
          <cell r="F368">
            <v>389.26499999999999</v>
          </cell>
          <cell r="G368">
            <v>16.715</v>
          </cell>
          <cell r="H368">
            <v>405.97999999999996</v>
          </cell>
          <cell r="I368">
            <v>0</v>
          </cell>
          <cell r="J368" t="str">
            <v>BASA</v>
          </cell>
        </row>
        <row r="369">
          <cell r="B369" t="str">
            <v>C297</v>
          </cell>
          <cell r="C369" t="str">
            <v>C297-BASA</v>
          </cell>
          <cell r="D369" t="str">
            <v>REMOÇÃO E REINSTALAÇÃO DE PERSIANAS</v>
          </cell>
          <cell r="E369" t="str">
            <v>UND</v>
          </cell>
          <cell r="F369">
            <v>2.5049999999999999</v>
          </cell>
          <cell r="G369">
            <v>7.14</v>
          </cell>
          <cell r="H369">
            <v>9.6449999999999996</v>
          </cell>
          <cell r="I369">
            <v>0</v>
          </cell>
          <cell r="J369" t="str">
            <v>BASA</v>
          </cell>
        </row>
        <row r="370">
          <cell r="B370" t="str">
            <v>C298</v>
          </cell>
          <cell r="C370" t="str">
            <v>C298-BASA</v>
          </cell>
          <cell r="D370" t="str">
            <v>LIMPEZA E HIGIENIZAÇÃO DE PERSIANAS</v>
          </cell>
          <cell r="E370" t="str">
            <v>UND</v>
          </cell>
          <cell r="F370">
            <v>220</v>
          </cell>
          <cell r="G370">
            <v>0</v>
          </cell>
          <cell r="H370">
            <v>220</v>
          </cell>
          <cell r="I370">
            <v>0</v>
          </cell>
          <cell r="J370" t="str">
            <v>BASA</v>
          </cell>
        </row>
        <row r="371">
          <cell r="B371" t="str">
            <v>C299</v>
          </cell>
          <cell r="C371" t="str">
            <v>C299-BASA</v>
          </cell>
          <cell r="D371" t="str">
            <v>ALUGUEL MENSAL ANDAIME SUSPENSO PESADO JAHU C/CABO 90 METROS</v>
          </cell>
          <cell r="E371" t="str">
            <v>MÊS</v>
          </cell>
          <cell r="F371">
            <v>1552.5</v>
          </cell>
          <cell r="G371">
            <v>0</v>
          </cell>
          <cell r="H371">
            <v>1552.5</v>
          </cell>
          <cell r="I371">
            <v>0</v>
          </cell>
          <cell r="J371" t="str">
            <v>BASA</v>
          </cell>
        </row>
        <row r="372">
          <cell r="B372" t="str">
            <v>C300</v>
          </cell>
          <cell r="C372" t="str">
            <v>C300-BASA-SINAPI</v>
          </cell>
          <cell r="D372" t="str">
            <v>REMOÇÃO E INSTALAÇÃO DE DETECTORES DE FUMAÇA AFIXADO SOBRE O TETO</v>
          </cell>
          <cell r="E372" t="str">
            <v>UND</v>
          </cell>
          <cell r="F372">
            <v>9.5460000000000029</v>
          </cell>
          <cell r="G372">
            <v>33.156999999999996</v>
          </cell>
          <cell r="H372">
            <v>42.703000000000003</v>
          </cell>
          <cell r="I372">
            <v>0</v>
          </cell>
          <cell r="J372" t="str">
            <v>BASA</v>
          </cell>
        </row>
        <row r="373">
          <cell r="B373" t="str">
            <v>C301</v>
          </cell>
          <cell r="C373" t="str">
            <v>C301-BASA-SINAPI</v>
          </cell>
          <cell r="D373" t="str">
            <v>DESMONTAGEM E MONTAGEM DE ARQUIVO DESLIZANTES DE 4 MODULOS</v>
          </cell>
          <cell r="E373" t="str">
            <v>UND</v>
          </cell>
          <cell r="F373">
            <v>0</v>
          </cell>
          <cell r="G373">
            <v>691.64</v>
          </cell>
          <cell r="H373">
            <v>691.64</v>
          </cell>
          <cell r="I373">
            <v>0</v>
          </cell>
          <cell r="J373" t="str">
            <v>BASA</v>
          </cell>
        </row>
        <row r="374">
          <cell r="B374" t="str">
            <v>C302</v>
          </cell>
          <cell r="C374" t="str">
            <v>C302-BASA-SEDOP</v>
          </cell>
          <cell r="D374" t="str">
            <v>FORNECIMENTO E INSTALAÇÃO DE DIVISÓRIA DIVILUX PEFIL ALUMÍNIO / MIOLO CELULAR (PAINEL / VIDRO / PAINEL)</v>
          </cell>
          <cell r="E374" t="str">
            <v>M2</v>
          </cell>
          <cell r="F374">
            <v>343.61750000000001</v>
          </cell>
          <cell r="G374">
            <v>23.917499999999997</v>
          </cell>
          <cell r="H374">
            <v>367.53500000000003</v>
          </cell>
          <cell r="I374">
            <v>0</v>
          </cell>
          <cell r="J374" t="str">
            <v>BASA</v>
          </cell>
        </row>
        <row r="375">
          <cell r="B375" t="str">
            <v>C303</v>
          </cell>
          <cell r="C375" t="str">
            <v>C303-BASA-SEDOP</v>
          </cell>
          <cell r="D375" t="str">
            <v>FORNECIMENTO E INSTALAÇÃO DE DIVISÓRIA DIVILUX PEFIL ALUMÍNIO / MIOLO CELULAR (PAINEL CEGO)</v>
          </cell>
          <cell r="E375" t="str">
            <v>M2</v>
          </cell>
          <cell r="F375">
            <v>215.91749999999999</v>
          </cell>
          <cell r="G375">
            <v>23.917499999999997</v>
          </cell>
          <cell r="H375">
            <v>239.83499999999998</v>
          </cell>
          <cell r="I375">
            <v>0</v>
          </cell>
          <cell r="J375" t="str">
            <v>BASA</v>
          </cell>
        </row>
        <row r="376">
          <cell r="B376" t="str">
            <v>C304</v>
          </cell>
          <cell r="C376" t="str">
            <v xml:space="preserve">C304-BASA-SEDOP-190231 </v>
          </cell>
          <cell r="D376" t="str">
            <v>Chuveiro em metal cromado</v>
          </cell>
          <cell r="E376" t="str">
            <v>UND</v>
          </cell>
          <cell r="F376">
            <v>81.119057000000012</v>
          </cell>
          <cell r="G376">
            <v>10.827053999999999</v>
          </cell>
          <cell r="H376">
            <v>91.946111000000016</v>
          </cell>
          <cell r="I376">
            <v>0</v>
          </cell>
          <cell r="J376" t="str">
            <v>BASA</v>
          </cell>
        </row>
        <row r="377">
          <cell r="B377" t="str">
            <v>C305</v>
          </cell>
          <cell r="C377" t="str">
            <v>C305-BASA</v>
          </cell>
          <cell r="D377" t="str">
            <v>Remanejamento de Unidade Condensadora de 36.000 a 48.000 BTU com acréscimo de tubulação de cobre, isolamento térmico, fita de proteção blackout, cabo de intertravamento, calços de borracha e cabo elétrico de força</v>
          </cell>
          <cell r="E377" t="str">
            <v>UND</v>
          </cell>
          <cell r="F377">
            <v>1971.3999999999999</v>
          </cell>
          <cell r="G377">
            <v>288.82</v>
          </cell>
          <cell r="H377">
            <v>2260.2199999999998</v>
          </cell>
          <cell r="I377">
            <v>0</v>
          </cell>
          <cell r="J377" t="str">
            <v>BASA</v>
          </cell>
        </row>
        <row r="378">
          <cell r="B378" t="str">
            <v>C306</v>
          </cell>
          <cell r="C378" t="str">
            <v>C306-BASA</v>
          </cell>
          <cell r="D378" t="str">
            <v>INSTALAÇÃO DE EXTINTORES EXISTENTES INCLUINDO SINALIZAÇÃO DE PISO EM FAIXAS AMARELA E VERMELHA EM PVC 5CM ADESIVADA</v>
          </cell>
          <cell r="E378" t="str">
            <v>UND</v>
          </cell>
          <cell r="F378">
            <v>124.625</v>
          </cell>
          <cell r="G378">
            <v>7.14</v>
          </cell>
          <cell r="H378">
            <v>131.76499999999999</v>
          </cell>
          <cell r="I378">
            <v>0</v>
          </cell>
          <cell r="J378" t="str">
            <v>BASA</v>
          </cell>
        </row>
        <row r="379">
          <cell r="B379" t="str">
            <v>C307</v>
          </cell>
          <cell r="C379" t="str">
            <v>C307-BASA-SINAPI-88650</v>
          </cell>
          <cell r="D379" t="str">
            <v>RODAPÉ EM CERÂMICO RETIFICADO, NÃO ESMALTADO, ACABAMENTO NATURAL, ESPESSURA MÍNIMA 9,5MM, CERTIFICADO PELA ABNT NBR 15463, COM ABSORÇÃO DE ÁGUA ≤ 0,1, RESISTÊNCIA AO MANCHAMENTO CLASSE 5, LOCAL DE TRÁFEGO INDICADO PELO FABRICANTE PARA AMBIENTE COMERCIAL INTERNO MOLHADO, COR BEGE, TAMANHO MÍNIMO DE 60X60CM, REFERÊNCIA:BIANCO PLUS NATURAL),</v>
          </cell>
          <cell r="E379" t="str">
            <v>M</v>
          </cell>
          <cell r="F379">
            <v>21.702389999999998</v>
          </cell>
          <cell r="G379">
            <v>2.0602300000000002</v>
          </cell>
          <cell r="H379">
            <v>23.762619999999998</v>
          </cell>
          <cell r="I379">
            <v>0</v>
          </cell>
          <cell r="J379" t="str">
            <v>BASA</v>
          </cell>
        </row>
        <row r="380">
          <cell r="B380" t="str">
            <v>C308</v>
          </cell>
          <cell r="C380" t="str">
            <v>C308-BASA-ORSE-07224</v>
          </cell>
          <cell r="D380" t="str">
            <v>REMOÇÃO DE QUADRO ELÉTRICO DE EMBUTIR OU SOBREPOR</v>
          </cell>
          <cell r="E380" t="str">
            <v>UND</v>
          </cell>
          <cell r="F380">
            <v>10.19</v>
          </cell>
          <cell r="G380">
            <v>33.43</v>
          </cell>
          <cell r="H380">
            <v>43.62</v>
          </cell>
          <cell r="I380">
            <v>0</v>
          </cell>
          <cell r="J380" t="str">
            <v>BASA</v>
          </cell>
        </row>
        <row r="381">
          <cell r="B381" t="str">
            <v>C309</v>
          </cell>
          <cell r="C381" t="str">
            <v>C309-BASA</v>
          </cell>
          <cell r="D381" t="str">
            <v>PELÍCULA TIPO "A" ADESIVADA, TAMANHO 2,90X1,90M COM DET BASA</v>
          </cell>
          <cell r="E381" t="str">
            <v>UND</v>
          </cell>
          <cell r="F381">
            <v>562.54345000000001</v>
          </cell>
          <cell r="G381">
            <v>241.09004999999996</v>
          </cell>
          <cell r="H381">
            <v>803.63349999999991</v>
          </cell>
          <cell r="I381">
            <v>0</v>
          </cell>
          <cell r="J381" t="str">
            <v>BASA</v>
          </cell>
        </row>
        <row r="382">
          <cell r="B382" t="str">
            <v>C310</v>
          </cell>
          <cell r="C382" t="str">
            <v>C310-BASA-SEDOP-
171496</v>
          </cell>
          <cell r="D382" t="str">
            <v>Cruzeta em concreto (90x115x2400mm)</v>
          </cell>
          <cell r="E382" t="str">
            <v>UND</v>
          </cell>
          <cell r="F382">
            <v>95.52000000000001</v>
          </cell>
          <cell r="G382">
            <v>55.959999999999994</v>
          </cell>
          <cell r="H382">
            <v>151.48000000000002</v>
          </cell>
          <cell r="I382">
            <v>0</v>
          </cell>
          <cell r="J382" t="str">
            <v>BASA</v>
          </cell>
        </row>
        <row r="383">
          <cell r="B383" t="str">
            <v>C311</v>
          </cell>
          <cell r="C383" t="str">
            <v>C311-BASA-ORSE-9912</v>
          </cell>
          <cell r="D383" t="str">
            <v>CABO DE COBRE ISOLADO PVC RÍGIDO UNIPOLAR SEÇÃO 15MM², 15KV</v>
          </cell>
          <cell r="E383" t="str">
            <v>M</v>
          </cell>
          <cell r="F383">
            <v>24.290600000000001</v>
          </cell>
          <cell r="G383">
            <v>8.9574999999999996</v>
          </cell>
          <cell r="H383">
            <v>33.248100000000001</v>
          </cell>
          <cell r="I383">
            <v>0</v>
          </cell>
          <cell r="J383" t="str">
            <v>BASA</v>
          </cell>
        </row>
        <row r="384">
          <cell r="B384" t="str">
            <v>C312</v>
          </cell>
          <cell r="C384" t="str">
            <v>C312-BASA</v>
          </cell>
          <cell r="D384" t="str">
            <v>Remoção e desmontagem de biombos de privacidade dos caixas e gerencia em vidro temperado, incluindo perfil metálico e seus acessórios.</v>
          </cell>
          <cell r="E384" t="str">
            <v>M2</v>
          </cell>
          <cell r="F384">
            <v>3.72</v>
          </cell>
          <cell r="G384">
            <v>45.72</v>
          </cell>
          <cell r="H384">
            <v>49.44</v>
          </cell>
          <cell r="I384">
            <v>0</v>
          </cell>
          <cell r="J384" t="str">
            <v>BASA</v>
          </cell>
        </row>
        <row r="385">
          <cell r="B385" t="str">
            <v>C313</v>
          </cell>
          <cell r="C385" t="str">
            <v>C313-BASA</v>
          </cell>
          <cell r="D385" t="str">
            <v>FORNECIMENTO E INSTALAÇÃO DE FAIXA HORIZONTAL ADESIVADA NA ESPESSURA DE 12CM NOS VIDROS DO AUTOATENDIMENTO</v>
          </cell>
          <cell r="E385" t="str">
            <v>M</v>
          </cell>
          <cell r="F385">
            <v>15.314249999999999</v>
          </cell>
          <cell r="G385">
            <v>6.5632499999999991</v>
          </cell>
          <cell r="H385">
            <v>21.877499999999998</v>
          </cell>
          <cell r="I385">
            <v>0</v>
          </cell>
          <cell r="J385" t="str">
            <v>BASA</v>
          </cell>
        </row>
        <row r="386">
          <cell r="B386" t="str">
            <v>C314</v>
          </cell>
          <cell r="C386" t="str">
            <v>C314-BASA</v>
          </cell>
          <cell r="D386" t="str">
            <v>FORNECIMENTO E INSTALAÇÃO DE FAIXA DE IDENTIFICAÇÃO HORIZONTAL (6,00X 1,45m), EM CHAPA DE ALUMÍNIO, ESP=3mm, COM PINTURA PU PROTEÇÃO UV, NAS CORES VERDE E AMARELO, E FAIXA HORIZONTAL (3,6X0,70m) EM CHAPA DE ALUMINIO,  E=0,3mm, COR BRANCA, COM LETRAS RECORTADAS DIGITALMENTE EM ACRÍLICO LEITOSO E=3mm, CORES VERDE E AMARELO (VER DETALHES BASA), INCLUINDO ESTRUTURA E FERRAGEM DE FIXAÇÃO</v>
          </cell>
          <cell r="E386" t="str">
            <v>UND</v>
          </cell>
          <cell r="F386">
            <v>6310.1900000000005</v>
          </cell>
          <cell r="G386">
            <v>33.43</v>
          </cell>
          <cell r="H386">
            <v>6343.6200000000008</v>
          </cell>
          <cell r="I386">
            <v>0</v>
          </cell>
          <cell r="J386" t="str">
            <v>BASA</v>
          </cell>
        </row>
        <row r="387">
          <cell r="B387" t="str">
            <v>C315</v>
          </cell>
          <cell r="C387">
            <v>0</v>
          </cell>
          <cell r="D387">
            <v>0</v>
          </cell>
          <cell r="E387" t="e">
            <v>#N/A</v>
          </cell>
          <cell r="F387" t="e">
            <v>#N/A</v>
          </cell>
          <cell r="G387" t="e">
            <v>#N/A</v>
          </cell>
          <cell r="H387" t="e">
            <v>#N/A</v>
          </cell>
          <cell r="I387">
            <v>0</v>
          </cell>
          <cell r="J387" t="str">
            <v>BASA</v>
          </cell>
        </row>
        <row r="388">
          <cell r="B388" t="str">
            <v>C316</v>
          </cell>
          <cell r="C388">
            <v>0</v>
          </cell>
          <cell r="D388">
            <v>0</v>
          </cell>
          <cell r="E388" t="e">
            <v>#N/A</v>
          </cell>
          <cell r="F388" t="e">
            <v>#N/A</v>
          </cell>
          <cell r="G388" t="e">
            <v>#N/A</v>
          </cell>
          <cell r="H388" t="e">
            <v>#N/A</v>
          </cell>
          <cell r="I388">
            <v>0</v>
          </cell>
          <cell r="J388" t="str">
            <v>BASA</v>
          </cell>
        </row>
        <row r="389">
          <cell r="B389" t="str">
            <v>C317</v>
          </cell>
          <cell r="C389">
            <v>0</v>
          </cell>
          <cell r="D389">
            <v>0</v>
          </cell>
          <cell r="E389" t="e">
            <v>#N/A</v>
          </cell>
          <cell r="F389" t="e">
            <v>#N/A</v>
          </cell>
          <cell r="G389" t="e">
            <v>#N/A</v>
          </cell>
          <cell r="H389" t="e">
            <v>#N/A</v>
          </cell>
          <cell r="I389">
            <v>0</v>
          </cell>
          <cell r="J389" t="str">
            <v>BASA</v>
          </cell>
        </row>
        <row r="390">
          <cell r="B390" t="str">
            <v>C318</v>
          </cell>
          <cell r="C390">
            <v>0</v>
          </cell>
          <cell r="D390">
            <v>0</v>
          </cell>
          <cell r="E390" t="e">
            <v>#N/A</v>
          </cell>
          <cell r="F390" t="e">
            <v>#N/A</v>
          </cell>
          <cell r="G390" t="e">
            <v>#N/A</v>
          </cell>
          <cell r="H390" t="e">
            <v>#N/A</v>
          </cell>
          <cell r="I390">
            <v>0</v>
          </cell>
          <cell r="J390" t="str">
            <v>BASA</v>
          </cell>
        </row>
        <row r="391">
          <cell r="B391" t="str">
            <v>C319</v>
          </cell>
          <cell r="C391">
            <v>0</v>
          </cell>
          <cell r="D391">
            <v>0</v>
          </cell>
          <cell r="E391" t="e">
            <v>#N/A</v>
          </cell>
          <cell r="F391" t="e">
            <v>#N/A</v>
          </cell>
          <cell r="G391" t="e">
            <v>#N/A</v>
          </cell>
          <cell r="H391" t="e">
            <v>#N/A</v>
          </cell>
          <cell r="I391">
            <v>0</v>
          </cell>
          <cell r="J391" t="str">
            <v>BASA</v>
          </cell>
        </row>
        <row r="392">
          <cell r="B392" t="str">
            <v>C320</v>
          </cell>
          <cell r="C392">
            <v>0</v>
          </cell>
          <cell r="D392">
            <v>0</v>
          </cell>
          <cell r="E392" t="e">
            <v>#N/A</v>
          </cell>
          <cell r="F392" t="e">
            <v>#N/A</v>
          </cell>
          <cell r="G392" t="e">
            <v>#N/A</v>
          </cell>
          <cell r="H392" t="e">
            <v>#N/A</v>
          </cell>
          <cell r="I392">
            <v>0</v>
          </cell>
          <cell r="J392" t="str">
            <v>BASA</v>
          </cell>
        </row>
        <row r="393">
          <cell r="B393" t="str">
            <v>C321</v>
          </cell>
          <cell r="C393">
            <v>0</v>
          </cell>
          <cell r="D393">
            <v>0</v>
          </cell>
          <cell r="E393" t="e">
            <v>#N/A</v>
          </cell>
          <cell r="F393" t="e">
            <v>#N/A</v>
          </cell>
          <cell r="G393" t="e">
            <v>#N/A</v>
          </cell>
          <cell r="H393" t="e">
            <v>#N/A</v>
          </cell>
          <cell r="I393">
            <v>0</v>
          </cell>
          <cell r="J393" t="str">
            <v>BASA</v>
          </cell>
        </row>
        <row r="394">
          <cell r="B394" t="str">
            <v>C322</v>
          </cell>
          <cell r="C394">
            <v>0</v>
          </cell>
          <cell r="D394">
            <v>0</v>
          </cell>
          <cell r="E394" t="e">
            <v>#N/A</v>
          </cell>
          <cell r="F394" t="e">
            <v>#N/A</v>
          </cell>
          <cell r="G394" t="e">
            <v>#N/A</v>
          </cell>
          <cell r="H394" t="e">
            <v>#N/A</v>
          </cell>
          <cell r="I394">
            <v>0</v>
          </cell>
          <cell r="J394" t="str">
            <v>BASA</v>
          </cell>
        </row>
        <row r="395">
          <cell r="B395" t="str">
            <v>C323</v>
          </cell>
          <cell r="C395">
            <v>0</v>
          </cell>
          <cell r="D395">
            <v>0</v>
          </cell>
          <cell r="E395" t="e">
            <v>#N/A</v>
          </cell>
          <cell r="F395" t="e">
            <v>#N/A</v>
          </cell>
          <cell r="G395" t="e">
            <v>#N/A</v>
          </cell>
          <cell r="H395" t="e">
            <v>#N/A</v>
          </cell>
          <cell r="I395">
            <v>0</v>
          </cell>
          <cell r="J395" t="str">
            <v>BASA</v>
          </cell>
        </row>
        <row r="396">
          <cell r="B396" t="str">
            <v>C324</v>
          </cell>
          <cell r="C396">
            <v>0</v>
          </cell>
          <cell r="D396">
            <v>0</v>
          </cell>
          <cell r="E396" t="e">
            <v>#N/A</v>
          </cell>
          <cell r="F396" t="e">
            <v>#N/A</v>
          </cell>
          <cell r="G396" t="e">
            <v>#N/A</v>
          </cell>
          <cell r="H396" t="e">
            <v>#N/A</v>
          </cell>
          <cell r="I396">
            <v>0</v>
          </cell>
          <cell r="J396" t="str">
            <v>BASA</v>
          </cell>
        </row>
        <row r="397">
          <cell r="B397" t="str">
            <v>C325</v>
          </cell>
          <cell r="C397">
            <v>0</v>
          </cell>
          <cell r="D397">
            <v>0</v>
          </cell>
          <cell r="E397" t="e">
            <v>#N/A</v>
          </cell>
          <cell r="F397" t="e">
            <v>#N/A</v>
          </cell>
          <cell r="G397" t="e">
            <v>#N/A</v>
          </cell>
          <cell r="H397" t="e">
            <v>#N/A</v>
          </cell>
          <cell r="I397">
            <v>0</v>
          </cell>
          <cell r="J397" t="str">
            <v>BASA</v>
          </cell>
        </row>
        <row r="398">
          <cell r="B398" t="str">
            <v>C326</v>
          </cell>
          <cell r="C398">
            <v>0</v>
          </cell>
          <cell r="D398">
            <v>0</v>
          </cell>
          <cell r="E398" t="e">
            <v>#N/A</v>
          </cell>
          <cell r="F398" t="e">
            <v>#N/A</v>
          </cell>
          <cell r="G398" t="e">
            <v>#N/A</v>
          </cell>
          <cell r="H398" t="e">
            <v>#N/A</v>
          </cell>
          <cell r="I398">
            <v>0</v>
          </cell>
          <cell r="J398" t="str">
            <v>BASA</v>
          </cell>
        </row>
        <row r="399">
          <cell r="B399" t="str">
            <v>C327</v>
          </cell>
          <cell r="C399">
            <v>0</v>
          </cell>
          <cell r="D399">
            <v>0</v>
          </cell>
          <cell r="E399" t="e">
            <v>#N/A</v>
          </cell>
          <cell r="F399" t="e">
            <v>#N/A</v>
          </cell>
          <cell r="G399" t="e">
            <v>#N/A</v>
          </cell>
          <cell r="H399" t="e">
            <v>#N/A</v>
          </cell>
          <cell r="I399">
            <v>0</v>
          </cell>
          <cell r="J399" t="str">
            <v>BASA</v>
          </cell>
        </row>
        <row r="400">
          <cell r="B400" t="str">
            <v>C328</v>
          </cell>
          <cell r="C400">
            <v>0</v>
          </cell>
          <cell r="D400">
            <v>0</v>
          </cell>
          <cell r="E400" t="e">
            <v>#N/A</v>
          </cell>
          <cell r="F400" t="e">
            <v>#N/A</v>
          </cell>
          <cell r="G400" t="e">
            <v>#N/A</v>
          </cell>
          <cell r="H400" t="e">
            <v>#N/A</v>
          </cell>
          <cell r="I400">
            <v>0</v>
          </cell>
          <cell r="J400" t="str">
            <v>BASA</v>
          </cell>
        </row>
        <row r="401">
          <cell r="B401" t="str">
            <v>C329</v>
          </cell>
          <cell r="C401">
            <v>0</v>
          </cell>
          <cell r="D401">
            <v>0</v>
          </cell>
          <cell r="E401" t="e">
            <v>#N/A</v>
          </cell>
          <cell r="F401" t="e">
            <v>#N/A</v>
          </cell>
          <cell r="G401" t="e">
            <v>#N/A</v>
          </cell>
          <cell r="H401" t="e">
            <v>#N/A</v>
          </cell>
          <cell r="I401">
            <v>0</v>
          </cell>
          <cell r="J401" t="str">
            <v>BASA</v>
          </cell>
        </row>
        <row r="402">
          <cell r="B402" t="str">
            <v>C330</v>
          </cell>
          <cell r="C402">
            <v>0</v>
          </cell>
          <cell r="D402">
            <v>0</v>
          </cell>
          <cell r="E402" t="e">
            <v>#N/A</v>
          </cell>
          <cell r="F402" t="e">
            <v>#N/A</v>
          </cell>
          <cell r="G402" t="e">
            <v>#N/A</v>
          </cell>
          <cell r="H402" t="e">
            <v>#N/A</v>
          </cell>
          <cell r="I402">
            <v>0</v>
          </cell>
          <cell r="J402" t="str">
            <v>BASA</v>
          </cell>
        </row>
        <row r="403">
          <cell r="B403" t="str">
            <v>C331</v>
          </cell>
          <cell r="C403">
            <v>0</v>
          </cell>
          <cell r="D403">
            <v>0</v>
          </cell>
          <cell r="E403" t="e">
            <v>#N/A</v>
          </cell>
          <cell r="F403" t="e">
            <v>#N/A</v>
          </cell>
          <cell r="G403" t="e">
            <v>#N/A</v>
          </cell>
          <cell r="H403" t="e">
            <v>#N/A</v>
          </cell>
          <cell r="I403">
            <v>0</v>
          </cell>
          <cell r="J403" t="str">
            <v>BASA</v>
          </cell>
        </row>
        <row r="404">
          <cell r="B404" t="str">
            <v>C332</v>
          </cell>
          <cell r="C404">
            <v>0</v>
          </cell>
          <cell r="D404">
            <v>0</v>
          </cell>
          <cell r="E404" t="e">
            <v>#N/A</v>
          </cell>
          <cell r="F404" t="e">
            <v>#N/A</v>
          </cell>
          <cell r="G404" t="e">
            <v>#N/A</v>
          </cell>
          <cell r="H404" t="e">
            <v>#N/A</v>
          </cell>
          <cell r="I404">
            <v>0</v>
          </cell>
          <cell r="J404" t="str">
            <v>BASA</v>
          </cell>
        </row>
        <row r="405">
          <cell r="B405" t="str">
            <v>C333</v>
          </cell>
          <cell r="C405">
            <v>0</v>
          </cell>
          <cell r="D405">
            <v>0</v>
          </cell>
          <cell r="E405" t="e">
            <v>#N/A</v>
          </cell>
          <cell r="F405" t="e">
            <v>#N/A</v>
          </cell>
          <cell r="G405" t="e">
            <v>#N/A</v>
          </cell>
          <cell r="H405" t="e">
            <v>#N/A</v>
          </cell>
          <cell r="I405">
            <v>0</v>
          </cell>
          <cell r="J405" t="str">
            <v>BASA</v>
          </cell>
        </row>
        <row r="406">
          <cell r="B406" t="str">
            <v>C334</v>
          </cell>
          <cell r="C406">
            <v>0</v>
          </cell>
          <cell r="D406">
            <v>0</v>
          </cell>
          <cell r="E406" t="e">
            <v>#N/A</v>
          </cell>
          <cell r="F406" t="e">
            <v>#N/A</v>
          </cell>
          <cell r="G406" t="e">
            <v>#N/A</v>
          </cell>
          <cell r="H406" t="e">
            <v>#N/A</v>
          </cell>
          <cell r="I406">
            <v>0</v>
          </cell>
          <cell r="J406" t="str">
            <v>BASA</v>
          </cell>
        </row>
      </sheetData>
      <sheetData sheetId="10">
        <row r="13">
          <cell r="B13" t="str">
            <v>IN01</v>
          </cell>
          <cell r="C13" t="str">
            <v>SEDOP</v>
          </cell>
          <cell r="D13" t="str">
            <v>taxa do crea acima de 500 m²</v>
          </cell>
          <cell r="E13" t="str">
            <v>VERBA</v>
          </cell>
          <cell r="F13" t="str">
            <v>CJ</v>
          </cell>
          <cell r="G13" t="str">
            <v>1.046,49</v>
          </cell>
          <cell r="H13">
            <v>0</v>
          </cell>
          <cell r="I13">
            <v>45047</v>
          </cell>
          <cell r="J13" t="str">
            <v>SEDOP-PA D00323</v>
          </cell>
        </row>
        <row r="14">
          <cell r="B14" t="str">
            <v>IN02</v>
          </cell>
          <cell r="C14" t="str">
            <v>SEDOP</v>
          </cell>
          <cell r="D14" t="str">
            <v>taxas da prefeitura municipal (II)</v>
          </cell>
          <cell r="E14" t="str">
            <v>VERBA</v>
          </cell>
          <cell r="F14" t="str">
            <v>CJ</v>
          </cell>
          <cell r="G14" t="str">
            <v>660,59</v>
          </cell>
          <cell r="H14">
            <v>0</v>
          </cell>
          <cell r="I14">
            <v>45047</v>
          </cell>
          <cell r="J14" t="str">
            <v>SEDOP-PA D00388-</v>
          </cell>
        </row>
        <row r="15">
          <cell r="B15" t="str">
            <v>IN03</v>
          </cell>
          <cell r="C15" t="str">
            <v>COTAÇÃO</v>
          </cell>
          <cell r="D15" t="str">
            <v>aprovação do projeto na prefeitura</v>
          </cell>
          <cell r="E15" t="str">
            <v>VERBA</v>
          </cell>
          <cell r="F15" t="str">
            <v>UN</v>
          </cell>
          <cell r="G15">
            <v>300</v>
          </cell>
          <cell r="H15">
            <v>0</v>
          </cell>
          <cell r="I15">
            <v>45078</v>
          </cell>
          <cell r="J15" t="str">
            <v>01.55.serv.basa</v>
          </cell>
        </row>
        <row r="16">
          <cell r="B16" t="str">
            <v>IN04</v>
          </cell>
          <cell r="C16" t="str">
            <v>INTERNET</v>
          </cell>
          <cell r="D16" t="str">
            <v xml:space="preserve">laudo perícia estrutural </v>
          </cell>
          <cell r="E16" t="str">
            <v>M.O.</v>
          </cell>
          <cell r="F16" t="str">
            <v>UN</v>
          </cell>
          <cell r="G16">
            <v>1600</v>
          </cell>
          <cell r="H16">
            <v>0</v>
          </cell>
          <cell r="I16">
            <v>45078</v>
          </cell>
          <cell r="J16" t="str">
            <v>internet</v>
          </cell>
        </row>
        <row r="17">
          <cell r="B17" t="str">
            <v>IN05</v>
          </cell>
          <cell r="C17" t="str">
            <v>COTAÇÃO</v>
          </cell>
          <cell r="D17" t="str">
            <v>projeto estrutural</v>
          </cell>
          <cell r="E17" t="str">
            <v>M.O.</v>
          </cell>
          <cell r="F17" t="str">
            <v>M2</v>
          </cell>
          <cell r="G17">
            <v>20</v>
          </cell>
          <cell r="H17">
            <v>0</v>
          </cell>
          <cell r="I17">
            <v>45078</v>
          </cell>
          <cell r="J17" t="str">
            <v>01.57.serv.basa</v>
          </cell>
        </row>
        <row r="18">
          <cell r="B18" t="str">
            <v>IN06</v>
          </cell>
          <cell r="C18" t="str">
            <v>COTAÇÃO</v>
          </cell>
          <cell r="D18" t="str">
            <v>projeto arquitetônico de aprovação</v>
          </cell>
          <cell r="E18" t="str">
            <v>M.O.</v>
          </cell>
          <cell r="F18" t="str">
            <v>CJ</v>
          </cell>
          <cell r="G18">
            <v>30000</v>
          </cell>
          <cell r="H18">
            <v>0</v>
          </cell>
          <cell r="I18">
            <v>45047</v>
          </cell>
          <cell r="J18" t="str">
            <v>01.58.serv.basa</v>
          </cell>
        </row>
        <row r="19">
          <cell r="B19" t="str">
            <v>IN07</v>
          </cell>
          <cell r="C19" t="str">
            <v>COTAÇÃO</v>
          </cell>
          <cell r="D19" t="str">
            <v>projeto de instalações hidráulicas, sanitárias e pluviais</v>
          </cell>
          <cell r="E19" t="str">
            <v>M.O.</v>
          </cell>
          <cell r="F19" t="str">
            <v>M2</v>
          </cell>
          <cell r="G19">
            <v>10</v>
          </cell>
          <cell r="H19">
            <v>0</v>
          </cell>
          <cell r="I19">
            <v>45078</v>
          </cell>
          <cell r="J19" t="str">
            <v>01.59.serv.basa</v>
          </cell>
        </row>
        <row r="20">
          <cell r="B20" t="str">
            <v>IN08</v>
          </cell>
          <cell r="C20" t="str">
            <v>COTAÇÃO</v>
          </cell>
          <cell r="D20" t="str">
            <v>Projeto de Instalações Elétricas de Baixa Tensão</v>
          </cell>
          <cell r="E20" t="str">
            <v>M.O.</v>
          </cell>
          <cell r="F20" t="str">
            <v>M2</v>
          </cell>
          <cell r="G20">
            <v>10</v>
          </cell>
          <cell r="H20">
            <v>0</v>
          </cell>
          <cell r="I20">
            <v>0</v>
          </cell>
          <cell r="J20" t="str">
            <v>01.62.serv.basa</v>
          </cell>
        </row>
        <row r="21">
          <cell r="B21" t="str">
            <v>IN09</v>
          </cell>
          <cell r="C21" t="str">
            <v>COTAÇÃO</v>
          </cell>
          <cell r="D21" t="str">
            <v>Projeto de Instalações de climatização e renovação de ar</v>
          </cell>
          <cell r="E21" t="str">
            <v>M.O.</v>
          </cell>
          <cell r="F21" t="str">
            <v>M2</v>
          </cell>
          <cell r="G21">
            <v>10</v>
          </cell>
          <cell r="H21">
            <v>0</v>
          </cell>
          <cell r="I21">
            <v>0</v>
          </cell>
          <cell r="J21" t="str">
            <v>01.62.serv.basa</v>
          </cell>
        </row>
        <row r="22">
          <cell r="B22" t="str">
            <v>IN10</v>
          </cell>
          <cell r="C22" t="str">
            <v>COTAÇÃO</v>
          </cell>
          <cell r="D22" t="str">
            <v>PROJETO DE INSTALAÇÕES DE COMBATE A INCÊNDIO E PÂNICO</v>
          </cell>
          <cell r="E22" t="str">
            <v>M.O.</v>
          </cell>
          <cell r="F22" t="str">
            <v>M2</v>
          </cell>
          <cell r="G22">
            <v>10</v>
          </cell>
          <cell r="H22">
            <v>0</v>
          </cell>
          <cell r="I22">
            <v>0</v>
          </cell>
          <cell r="J22">
            <v>0</v>
          </cell>
        </row>
        <row r="23">
          <cell r="B23" t="str">
            <v>IN11</v>
          </cell>
          <cell r="C23" t="str">
            <v>vazio</v>
          </cell>
          <cell r="D23">
            <v>0</v>
          </cell>
          <cell r="E23">
            <v>0</v>
          </cell>
          <cell r="F23">
            <v>0</v>
          </cell>
          <cell r="G23">
            <v>0</v>
          </cell>
          <cell r="H23">
            <v>0</v>
          </cell>
          <cell r="I23">
            <v>0</v>
          </cell>
          <cell r="J23">
            <v>0</v>
          </cell>
        </row>
        <row r="24">
          <cell r="B24" t="str">
            <v>IN12</v>
          </cell>
          <cell r="C24" t="str">
            <v>vazio</v>
          </cell>
          <cell r="D24">
            <v>0</v>
          </cell>
          <cell r="E24">
            <v>0</v>
          </cell>
          <cell r="F24">
            <v>0</v>
          </cell>
          <cell r="G24">
            <v>0</v>
          </cell>
          <cell r="H24">
            <v>0</v>
          </cell>
          <cell r="I24">
            <v>0</v>
          </cell>
          <cell r="J24">
            <v>0</v>
          </cell>
        </row>
        <row r="25">
          <cell r="B25" t="str">
            <v>IN13</v>
          </cell>
          <cell r="C25" t="str">
            <v>ORSE</v>
          </cell>
          <cell r="D25" t="str">
            <v>Adesivo em vinil para plotagem em letreiro de chapa galvanizada (c/aplicação)</v>
          </cell>
          <cell r="E25" t="str">
            <v>MAT.</v>
          </cell>
          <cell r="F25" t="str">
            <v>m2</v>
          </cell>
          <cell r="G25">
            <v>102.095</v>
          </cell>
          <cell r="H25">
            <v>43.754999999999995</v>
          </cell>
          <cell r="I25">
            <v>45078</v>
          </cell>
          <cell r="J25" t="str">
            <v>ORSE-11392</v>
          </cell>
        </row>
        <row r="26">
          <cell r="B26" t="str">
            <v>IN14</v>
          </cell>
          <cell r="C26" t="str">
            <v>vazio</v>
          </cell>
          <cell r="D26">
            <v>0</v>
          </cell>
          <cell r="E26">
            <v>0</v>
          </cell>
          <cell r="F26">
            <v>0</v>
          </cell>
          <cell r="G26">
            <v>0</v>
          </cell>
          <cell r="H26">
            <v>0</v>
          </cell>
          <cell r="I26">
            <v>0</v>
          </cell>
          <cell r="J26">
            <v>0</v>
          </cell>
        </row>
        <row r="27">
          <cell r="B27" t="str">
            <v>IN15</v>
          </cell>
          <cell r="C27" t="str">
            <v>vazio</v>
          </cell>
          <cell r="D27">
            <v>0</v>
          </cell>
          <cell r="E27">
            <v>0</v>
          </cell>
          <cell r="F27">
            <v>0</v>
          </cell>
          <cell r="G27">
            <v>0</v>
          </cell>
          <cell r="H27">
            <v>0</v>
          </cell>
          <cell r="I27">
            <v>0</v>
          </cell>
          <cell r="J27">
            <v>0</v>
          </cell>
        </row>
        <row r="28">
          <cell r="B28" t="str">
            <v>IN16</v>
          </cell>
          <cell r="C28" t="str">
            <v>COTAÇÃO</v>
          </cell>
          <cell r="D28" t="str">
            <v>pelicula opaca Alerta de Marcapasso, 14 x 16,5 cm</v>
          </cell>
          <cell r="E28" t="str">
            <v>MAT.</v>
          </cell>
          <cell r="F28" t="str">
            <v>UN</v>
          </cell>
          <cell r="G28">
            <v>33.880000000000003</v>
          </cell>
          <cell r="H28">
            <v>0</v>
          </cell>
          <cell r="I28">
            <v>44044</v>
          </cell>
          <cell r="J28" t="str">
            <v>26.basa</v>
          </cell>
        </row>
        <row r="29">
          <cell r="B29" t="str">
            <v>IN17</v>
          </cell>
          <cell r="C29" t="str">
            <v>COTAÇÃO</v>
          </cell>
          <cell r="D29" t="str">
            <v>logomarca adesivada(pictograma da logomarca "a" l=167cm, h=112cm, padrão do banco, aplicação em painéis de vidro temperado,</v>
          </cell>
          <cell r="E29" t="str">
            <v>SER.CG</v>
          </cell>
          <cell r="F29" t="str">
            <v>UN</v>
          </cell>
          <cell r="G29">
            <v>179.76</v>
          </cell>
          <cell r="H29">
            <v>0</v>
          </cell>
          <cell r="I29">
            <v>44044</v>
          </cell>
          <cell r="J29" t="str">
            <v>27.basa</v>
          </cell>
        </row>
        <row r="30">
          <cell r="B30" t="str">
            <v>IN18</v>
          </cell>
          <cell r="C30" t="str">
            <v>vazio</v>
          </cell>
          <cell r="D30">
            <v>0</v>
          </cell>
          <cell r="E30">
            <v>0</v>
          </cell>
          <cell r="F30">
            <v>0</v>
          </cell>
          <cell r="G30">
            <v>0</v>
          </cell>
          <cell r="H30">
            <v>0</v>
          </cell>
          <cell r="I30">
            <v>0</v>
          </cell>
          <cell r="J30">
            <v>0</v>
          </cell>
        </row>
        <row r="31">
          <cell r="B31" t="str">
            <v>IN19</v>
          </cell>
          <cell r="C31" t="str">
            <v>vazio</v>
          </cell>
          <cell r="D31">
            <v>0</v>
          </cell>
          <cell r="E31">
            <v>0</v>
          </cell>
          <cell r="F31">
            <v>0</v>
          </cell>
          <cell r="G31">
            <v>0</v>
          </cell>
          <cell r="H31">
            <v>0</v>
          </cell>
          <cell r="I31">
            <v>0</v>
          </cell>
          <cell r="J31">
            <v>0</v>
          </cell>
        </row>
        <row r="32">
          <cell r="B32" t="str">
            <v>IN20</v>
          </cell>
          <cell r="C32" t="str">
            <v>vazio</v>
          </cell>
          <cell r="D32">
            <v>0</v>
          </cell>
          <cell r="E32">
            <v>0</v>
          </cell>
          <cell r="F32">
            <v>0</v>
          </cell>
          <cell r="G32">
            <v>0</v>
          </cell>
          <cell r="H32">
            <v>0</v>
          </cell>
          <cell r="I32">
            <v>0</v>
          </cell>
          <cell r="J32">
            <v>0</v>
          </cell>
        </row>
        <row r="33">
          <cell r="B33" t="str">
            <v>IN21</v>
          </cell>
          <cell r="C33" t="str">
            <v>vazio</v>
          </cell>
          <cell r="D33">
            <v>0</v>
          </cell>
          <cell r="E33">
            <v>0</v>
          </cell>
          <cell r="F33">
            <v>0</v>
          </cell>
          <cell r="G33">
            <v>0</v>
          </cell>
          <cell r="H33">
            <v>0</v>
          </cell>
          <cell r="I33">
            <v>0</v>
          </cell>
          <cell r="J33">
            <v>0</v>
          </cell>
        </row>
        <row r="34">
          <cell r="B34" t="str">
            <v>IN22</v>
          </cell>
          <cell r="C34" t="str">
            <v>vazio</v>
          </cell>
          <cell r="D34">
            <v>0</v>
          </cell>
          <cell r="E34">
            <v>0</v>
          </cell>
          <cell r="F34">
            <v>0</v>
          </cell>
          <cell r="G34">
            <v>0</v>
          </cell>
          <cell r="H34">
            <v>0</v>
          </cell>
          <cell r="I34">
            <v>0</v>
          </cell>
          <cell r="J34">
            <v>0</v>
          </cell>
        </row>
        <row r="35">
          <cell r="B35" t="str">
            <v>IN23</v>
          </cell>
          <cell r="C35" t="str">
            <v>ORSE</v>
          </cell>
          <cell r="D35" t="str">
            <v>Sinalização para deficientes - placa metálica 50 x 70 cm - "Estacionamento Reservado"</v>
          </cell>
          <cell r="E35" t="str">
            <v>MAT.</v>
          </cell>
          <cell r="F35" t="str">
            <v>UN</v>
          </cell>
          <cell r="G35">
            <v>287.48</v>
          </cell>
          <cell r="H35">
            <v>0</v>
          </cell>
          <cell r="I35">
            <v>45078</v>
          </cell>
          <cell r="J35" t="str">
            <v>ORSE-06891</v>
          </cell>
        </row>
        <row r="36">
          <cell r="B36" t="str">
            <v>IN24</v>
          </cell>
          <cell r="C36" t="str">
            <v>COTAÇÃO</v>
          </cell>
          <cell r="D36" t="str">
            <v>suporte tipo pedestal para mapa tátil, em aço escovado e plano de mapa tátil em braille</v>
          </cell>
          <cell r="E36" t="str">
            <v>MAT.</v>
          </cell>
          <cell r="F36" t="str">
            <v>UN</v>
          </cell>
          <cell r="G36">
            <v>1529.76</v>
          </cell>
          <cell r="H36">
            <v>0</v>
          </cell>
          <cell r="I36">
            <v>44044</v>
          </cell>
          <cell r="J36" t="str">
            <v>01.08acess.basa</v>
          </cell>
        </row>
        <row r="37">
          <cell r="B37" t="str">
            <v>IN25</v>
          </cell>
          <cell r="C37" t="str">
            <v>INTERNET</v>
          </cell>
          <cell r="D37" t="str">
            <v>colete em nylon 600 para cadeiras com indicativos de atendimento prioritários</v>
          </cell>
          <cell r="E37" t="str">
            <v>MAT.</v>
          </cell>
          <cell r="F37" t="str">
            <v>UN</v>
          </cell>
          <cell r="G37">
            <v>80</v>
          </cell>
          <cell r="H37">
            <v>0</v>
          </cell>
          <cell r="I37">
            <v>44774</v>
          </cell>
          <cell r="J37" t="str">
            <v>01.49.acess.basa</v>
          </cell>
        </row>
        <row r="38">
          <cell r="B38" t="str">
            <v>IN26</v>
          </cell>
          <cell r="C38" t="str">
            <v>TOTAL ACESSIBILIDADE</v>
          </cell>
          <cell r="D38" t="str">
            <v>TAPETE DE PVC PARA SINALIZAR ESPAÇO RESERVADO Á CADEIRANTES COM SÍMBOLO S.I.A. (CADEIRANTE) 1,20X0,80M - ESPESSURA 3MM -
FUNDO AZUL OU FUNDO PRETO - SÍMBOLO BRANCO - FIXAÇÃO DUPLA FACE INTEGRADO</v>
          </cell>
          <cell r="E38" t="str">
            <v>MAT.</v>
          </cell>
          <cell r="F38" t="str">
            <v>UN</v>
          </cell>
          <cell r="G38">
            <v>490</v>
          </cell>
          <cell r="H38">
            <v>0</v>
          </cell>
          <cell r="I38">
            <v>44896</v>
          </cell>
          <cell r="J38" t="str">
            <v>TAB-PREÇO-REGIÇAO NORTE -PROD ACESS-Nº43</v>
          </cell>
        </row>
        <row r="39">
          <cell r="B39" t="str">
            <v>IN27</v>
          </cell>
          <cell r="C39" t="str">
            <v>vazio</v>
          </cell>
          <cell r="D39">
            <v>0</v>
          </cell>
          <cell r="E39">
            <v>0</v>
          </cell>
          <cell r="F39">
            <v>0</v>
          </cell>
          <cell r="G39">
            <v>0</v>
          </cell>
          <cell r="H39">
            <v>0</v>
          </cell>
          <cell r="I39">
            <v>0</v>
          </cell>
          <cell r="J39">
            <v>0</v>
          </cell>
        </row>
        <row r="40">
          <cell r="B40" t="str">
            <v>IN28</v>
          </cell>
          <cell r="C40" t="str">
            <v>INTERNET</v>
          </cell>
          <cell r="D40" t="str">
            <v>cabides de teto que fixam, jogos do sistema de suspensão do cabo da suspensão com 2 dispositivos bondes e cabo de aço longo de 1m</v>
          </cell>
          <cell r="E40" t="str">
            <v>MAT.</v>
          </cell>
          <cell r="F40" t="str">
            <v>UN</v>
          </cell>
          <cell r="G40">
            <v>100</v>
          </cell>
          <cell r="H40">
            <v>0</v>
          </cell>
          <cell r="I40">
            <v>44805</v>
          </cell>
          <cell r="J40" t="str">
            <v>01.10sinal.basa</v>
          </cell>
        </row>
        <row r="41">
          <cell r="B41" t="str">
            <v>IN29</v>
          </cell>
          <cell r="C41" t="str">
            <v>INTERNET</v>
          </cell>
          <cell r="D41" t="str">
            <v>faixa horizontal adesivada na espessura de 5cm nos vidros do autoatendimento</v>
          </cell>
          <cell r="E41" t="str">
            <v>MAT.</v>
          </cell>
          <cell r="F41" t="str">
            <v>m</v>
          </cell>
          <cell r="G41">
            <v>6.3</v>
          </cell>
          <cell r="H41">
            <v>0</v>
          </cell>
          <cell r="I41">
            <v>45139</v>
          </cell>
          <cell r="J41" t="str">
            <v>mercadolivre.com</v>
          </cell>
        </row>
        <row r="42">
          <cell r="B42" t="str">
            <v>IN30</v>
          </cell>
          <cell r="C42" t="str">
            <v>INTERNET</v>
          </cell>
          <cell r="D42" t="str">
            <v>tampo e/ou complementos de estação de trabalho no atendimento pra atender ao cadeirante (1,80x1,40x0,60x1,00m), conforme projeto</v>
          </cell>
          <cell r="E42" t="str">
            <v>MAT.</v>
          </cell>
          <cell r="F42" t="str">
            <v>UN</v>
          </cell>
          <cell r="G42">
            <v>2437.5</v>
          </cell>
          <cell r="H42">
            <v>0</v>
          </cell>
          <cell r="I42">
            <v>44044</v>
          </cell>
          <cell r="J42" t="str">
            <v>01.40.acess.basa</v>
          </cell>
        </row>
        <row r="43">
          <cell r="B43" t="str">
            <v>IN31</v>
          </cell>
          <cell r="C43" t="str">
            <v>ORSE</v>
          </cell>
          <cell r="D43" t="str">
            <v>Sinalização para deficientes - placa metálica para corrimão em braille, dim 90 x 25 mm</v>
          </cell>
          <cell r="E43" t="str">
            <v>MAT.</v>
          </cell>
          <cell r="F43" t="str">
            <v>UN</v>
          </cell>
          <cell r="G43">
            <v>53.008000000000003</v>
          </cell>
          <cell r="H43">
            <v>13.252000000000002</v>
          </cell>
          <cell r="I43">
            <v>45078</v>
          </cell>
          <cell r="J43" t="str">
            <v>ORSE-12434</v>
          </cell>
        </row>
        <row r="44">
          <cell r="B44" t="str">
            <v>IN32</v>
          </cell>
          <cell r="C44" t="str">
            <v>ORSE</v>
          </cell>
          <cell r="D44" t="str">
            <v>Sinalização para deficientes - anel de borracha para guia de deficiente em corrimão</v>
          </cell>
          <cell r="E44" t="str">
            <v>MAT.</v>
          </cell>
          <cell r="F44" t="str">
            <v>UN</v>
          </cell>
          <cell r="G44">
            <v>39.200000000000003</v>
          </cell>
          <cell r="H44">
            <v>0</v>
          </cell>
          <cell r="I44">
            <v>45078</v>
          </cell>
          <cell r="J44" t="str">
            <v>ORSE-06890</v>
          </cell>
        </row>
        <row r="45">
          <cell r="B45" t="str">
            <v>IN33</v>
          </cell>
          <cell r="C45" t="str">
            <v>INTERNET</v>
          </cell>
          <cell r="D45" t="str">
            <v>ducha higienica cromada manual fabricação deca - ref. 1984 c40 cr act</v>
          </cell>
          <cell r="E45" t="str">
            <v>MAT.</v>
          </cell>
          <cell r="F45" t="str">
            <v>UN</v>
          </cell>
          <cell r="G45">
            <v>519.69000000000005</v>
          </cell>
          <cell r="H45">
            <v>0</v>
          </cell>
          <cell r="I45">
            <v>44774</v>
          </cell>
          <cell r="J45" t="str">
            <v>AMERICANAS.COM</v>
          </cell>
        </row>
        <row r="46">
          <cell r="B46" t="str">
            <v>IN34</v>
          </cell>
          <cell r="C46" t="str">
            <v>INTERNET</v>
          </cell>
          <cell r="D46" t="str">
            <v>assento sanitário vogue plus branco gelo para louça deca</v>
          </cell>
          <cell r="E46" t="str">
            <v>MAT.</v>
          </cell>
          <cell r="F46" t="str">
            <v>UN</v>
          </cell>
          <cell r="G46">
            <v>298.89999999999998</v>
          </cell>
          <cell r="H46">
            <v>0</v>
          </cell>
          <cell r="I46">
            <v>44774</v>
          </cell>
          <cell r="J46" t="str">
            <v>AMERICANAS.COM</v>
          </cell>
        </row>
        <row r="47">
          <cell r="B47" t="str">
            <v>IN35</v>
          </cell>
          <cell r="C47" t="str">
            <v>INTERNET</v>
          </cell>
          <cell r="D47" t="str">
            <v>porta objeto em vidro incolor 10x50xm</v>
          </cell>
          <cell r="E47" t="str">
            <v>MAT.</v>
          </cell>
          <cell r="F47" t="str">
            <v>UN</v>
          </cell>
          <cell r="G47">
            <v>95</v>
          </cell>
          <cell r="H47">
            <v>0</v>
          </cell>
          <cell r="I47">
            <v>44044</v>
          </cell>
          <cell r="J47" t="str">
            <v>01.53.div.basa</v>
          </cell>
        </row>
        <row r="48">
          <cell r="B48" t="str">
            <v>IN36</v>
          </cell>
          <cell r="C48" t="str">
            <v>ORSE</v>
          </cell>
          <cell r="D48" t="str">
            <v>Alarme Banheiro Pne Deficiente Físico Conforme Nbr 9050 com acionador</v>
          </cell>
          <cell r="E48" t="str">
            <v>MAT.</v>
          </cell>
          <cell r="F48" t="str">
            <v>UN</v>
          </cell>
          <cell r="G48">
            <v>543.64</v>
          </cell>
          <cell r="H48">
            <v>0</v>
          </cell>
          <cell r="I48">
            <v>45078</v>
          </cell>
          <cell r="J48" t="str">
            <v>ORSE-12838</v>
          </cell>
        </row>
        <row r="49">
          <cell r="B49" t="str">
            <v>IN37</v>
          </cell>
          <cell r="C49" t="str">
            <v>vazio</v>
          </cell>
          <cell r="D49">
            <v>0</v>
          </cell>
          <cell r="E49">
            <v>0</v>
          </cell>
          <cell r="F49">
            <v>0</v>
          </cell>
          <cell r="G49">
            <v>0</v>
          </cell>
          <cell r="H49">
            <v>0</v>
          </cell>
          <cell r="I49">
            <v>0</v>
          </cell>
          <cell r="J49">
            <v>0</v>
          </cell>
        </row>
        <row r="50">
          <cell r="B50" t="str">
            <v>IN38</v>
          </cell>
          <cell r="C50" t="str">
            <v>SEINFRA</v>
          </cell>
          <cell r="D50" t="str">
            <v>FITA DUPLA FACE ACRÍLICA</v>
          </cell>
          <cell r="E50" t="str">
            <v>MAT</v>
          </cell>
          <cell r="F50" t="str">
            <v>M</v>
          </cell>
          <cell r="G50">
            <v>1.82</v>
          </cell>
          <cell r="H50">
            <v>0</v>
          </cell>
          <cell r="I50">
            <v>0</v>
          </cell>
          <cell r="J50" t="str">
            <v>SEINFRA-I8619</v>
          </cell>
        </row>
        <row r="51">
          <cell r="B51" t="str">
            <v>IN39</v>
          </cell>
          <cell r="C51" t="str">
            <v>INTERNET</v>
          </cell>
          <cell r="D51" t="str">
            <v>torneira cromada de lavatório tipo monocomando com ciclo de fechamento automático fab. deca, modelo decamatic, refer. 1170c</v>
          </cell>
          <cell r="E51" t="str">
            <v>MAT.</v>
          </cell>
          <cell r="F51" t="str">
            <v>UN</v>
          </cell>
          <cell r="G51">
            <v>535</v>
          </cell>
          <cell r="H51">
            <v>0</v>
          </cell>
          <cell r="I51">
            <v>44774</v>
          </cell>
          <cell r="J51" t="str">
            <v>AMAZON.COM</v>
          </cell>
        </row>
        <row r="52">
          <cell r="B52" t="str">
            <v>IN40</v>
          </cell>
          <cell r="C52" t="str">
            <v>INTERNET</v>
          </cell>
          <cell r="D52" t="str">
            <v>lavatório suspenso com coluna vogue plus gelo 35,50x44,50x15,50cm deca</v>
          </cell>
          <cell r="E52" t="str">
            <v>MAT.</v>
          </cell>
          <cell r="F52" t="str">
            <v>UN</v>
          </cell>
          <cell r="G52">
            <v>309.8</v>
          </cell>
          <cell r="H52">
            <v>0</v>
          </cell>
          <cell r="I52">
            <v>0</v>
          </cell>
          <cell r="J52" t="str">
            <v>01.63.div.basa</v>
          </cell>
        </row>
        <row r="53">
          <cell r="B53" t="str">
            <v>IN41</v>
          </cell>
          <cell r="C53" t="str">
            <v>vazio</v>
          </cell>
          <cell r="D53">
            <v>0</v>
          </cell>
          <cell r="E53">
            <v>0</v>
          </cell>
          <cell r="F53">
            <v>0</v>
          </cell>
          <cell r="G53">
            <v>0</v>
          </cell>
          <cell r="H53">
            <v>0</v>
          </cell>
          <cell r="I53">
            <v>0</v>
          </cell>
          <cell r="J53">
            <v>0</v>
          </cell>
        </row>
        <row r="54">
          <cell r="B54" t="str">
            <v>IN42</v>
          </cell>
          <cell r="C54" t="str">
            <v>vazio</v>
          </cell>
          <cell r="D54">
            <v>0</v>
          </cell>
          <cell r="E54">
            <v>0</v>
          </cell>
          <cell r="F54">
            <v>0</v>
          </cell>
          <cell r="G54">
            <v>0</v>
          </cell>
          <cell r="H54">
            <v>0</v>
          </cell>
          <cell r="I54">
            <v>0</v>
          </cell>
          <cell r="J54">
            <v>0</v>
          </cell>
        </row>
        <row r="55">
          <cell r="B55" t="str">
            <v>IN43</v>
          </cell>
          <cell r="C55" t="str">
            <v>vazio</v>
          </cell>
          <cell r="D55">
            <v>0</v>
          </cell>
          <cell r="E55">
            <v>0</v>
          </cell>
          <cell r="F55">
            <v>0</v>
          </cell>
          <cell r="G55">
            <v>0</v>
          </cell>
          <cell r="H55">
            <v>0</v>
          </cell>
          <cell r="I55">
            <v>0</v>
          </cell>
          <cell r="J55">
            <v>0</v>
          </cell>
        </row>
        <row r="56">
          <cell r="B56" t="str">
            <v>IN44</v>
          </cell>
          <cell r="C56" t="str">
            <v>COTAÇÃO</v>
          </cell>
          <cell r="D56" t="str">
            <v>adesivo de aviso (40x20cm) sobre segurança sobre cofre e cftv</v>
          </cell>
          <cell r="E56" t="str">
            <v>MAT.</v>
          </cell>
          <cell r="F56" t="str">
            <v>UN</v>
          </cell>
          <cell r="G56">
            <v>22.5</v>
          </cell>
          <cell r="H56">
            <v>0</v>
          </cell>
          <cell r="I56">
            <v>0</v>
          </cell>
          <cell r="J56" t="str">
            <v>01.11sinal.basa</v>
          </cell>
        </row>
        <row r="57">
          <cell r="B57" t="str">
            <v>IN45</v>
          </cell>
          <cell r="C57" t="str">
            <v>INTERNET</v>
          </cell>
          <cell r="D57" t="str">
            <v>caixa coletora de objetos, com antifurto em acrílico incolor e transparente de 6mm de espec. de 40 x 30cm</v>
          </cell>
          <cell r="E57" t="str">
            <v>MAT.</v>
          </cell>
          <cell r="F57" t="str">
            <v>UN</v>
          </cell>
          <cell r="G57">
            <v>806</v>
          </cell>
          <cell r="H57">
            <v>0</v>
          </cell>
          <cell r="I57">
            <v>44743</v>
          </cell>
          <cell r="J57" t="str">
            <v>mercadolivre.com</v>
          </cell>
        </row>
        <row r="58">
          <cell r="B58" t="str">
            <v>IN46</v>
          </cell>
          <cell r="C58" t="str">
            <v>COTAÇÃO</v>
          </cell>
          <cell r="D58" t="str">
            <v>divisória p/privacidade dos cash's - biombo, em chapa metálica n.º 16, pintada nas cores verde e amarelo, com adesivos da logomarca do banco</v>
          </cell>
          <cell r="E58" t="str">
            <v>MAT.</v>
          </cell>
          <cell r="F58" t="str">
            <v>UN</v>
          </cell>
          <cell r="G58">
            <v>450</v>
          </cell>
          <cell r="H58">
            <v>0</v>
          </cell>
          <cell r="I58">
            <v>44044</v>
          </cell>
          <cell r="J58" t="str">
            <v>01.24sinal.basa</v>
          </cell>
        </row>
        <row r="59">
          <cell r="B59" t="str">
            <v>IN47</v>
          </cell>
          <cell r="C59" t="str">
            <v>ORSE</v>
          </cell>
          <cell r="D59" t="str">
            <v>Película insulfilm aplicada ou Similar</v>
          </cell>
          <cell r="E59" t="str">
            <v>MAT.</v>
          </cell>
          <cell r="F59" t="str">
            <v>M2</v>
          </cell>
          <cell r="G59">
            <v>41.97</v>
          </cell>
          <cell r="H59">
            <v>0</v>
          </cell>
          <cell r="I59">
            <v>45078</v>
          </cell>
          <cell r="J59" t="str">
            <v>ORSE-02583</v>
          </cell>
        </row>
        <row r="60">
          <cell r="B60" t="str">
            <v>IN48</v>
          </cell>
          <cell r="C60" t="str">
            <v>COTAÇÃO</v>
          </cell>
          <cell r="D60" t="str">
            <v>película adesiva opaca, dim. 12x12cm, contendo símbolo internacional de acesso,tipo 1a</v>
          </cell>
          <cell r="E60" t="str">
            <v>SER.CG</v>
          </cell>
          <cell r="F60" t="str">
            <v>UN</v>
          </cell>
          <cell r="G60">
            <v>30.18</v>
          </cell>
          <cell r="H60">
            <v>0</v>
          </cell>
          <cell r="I60">
            <v>0</v>
          </cell>
          <cell r="J60" t="str">
            <v>06basa</v>
          </cell>
        </row>
        <row r="61">
          <cell r="B61" t="str">
            <v>IN49</v>
          </cell>
          <cell r="C61" t="str">
            <v>COTAÇÃO</v>
          </cell>
          <cell r="D61" t="str">
            <v>placa aérea 90x15 cm, chapa de acrílico cristal com 1 cm de espessura com tinta esmalte na face posterior</v>
          </cell>
          <cell r="E61" t="str">
            <v>MAT.</v>
          </cell>
          <cell r="F61" t="str">
            <v>UN</v>
          </cell>
          <cell r="G61">
            <v>190</v>
          </cell>
          <cell r="H61">
            <v>0</v>
          </cell>
          <cell r="I61">
            <v>0</v>
          </cell>
          <cell r="J61" t="str">
            <v>01.09sinal.basa</v>
          </cell>
        </row>
        <row r="62">
          <cell r="B62" t="str">
            <v>IN50</v>
          </cell>
          <cell r="C62" t="str">
            <v>vazio</v>
          </cell>
          <cell r="D62">
            <v>0</v>
          </cell>
          <cell r="E62">
            <v>0</v>
          </cell>
          <cell r="F62">
            <v>0</v>
          </cell>
          <cell r="G62">
            <v>0</v>
          </cell>
          <cell r="H62">
            <v>0</v>
          </cell>
          <cell r="I62">
            <v>0</v>
          </cell>
          <cell r="J62">
            <v>0</v>
          </cell>
        </row>
        <row r="63">
          <cell r="B63" t="str">
            <v>IN51</v>
          </cell>
          <cell r="C63" t="str">
            <v>INTERNET</v>
          </cell>
          <cell r="D63" t="str">
            <v>persianas verticais em pvc, branco gelo, largura de 9 cm</v>
          </cell>
          <cell r="E63" t="str">
            <v>MAT.</v>
          </cell>
          <cell r="F63" t="str">
            <v>M2</v>
          </cell>
          <cell r="G63">
            <v>139.9</v>
          </cell>
          <cell r="H63">
            <v>0</v>
          </cell>
          <cell r="I63">
            <v>45170</v>
          </cell>
          <cell r="J63" t="str">
            <v>FACIL PERSIANAS</v>
          </cell>
        </row>
        <row r="64">
          <cell r="B64" t="str">
            <v>IN52</v>
          </cell>
          <cell r="C64" t="str">
            <v>INTERNET</v>
          </cell>
          <cell r="D64" t="str">
            <v>filtro lubrificante</v>
          </cell>
          <cell r="E64" t="str">
            <v>MAT.</v>
          </cell>
          <cell r="F64" t="str">
            <v>UM</v>
          </cell>
          <cell r="G64">
            <v>42</v>
          </cell>
          <cell r="H64">
            <v>0</v>
          </cell>
          <cell r="I64">
            <v>0</v>
          </cell>
          <cell r="J64" t="str">
            <v>01.30.elet.basa</v>
          </cell>
        </row>
        <row r="65">
          <cell r="B65" t="str">
            <v>IN53</v>
          </cell>
          <cell r="C65" t="str">
            <v>INTERNET</v>
          </cell>
          <cell r="D65" t="str">
            <v>aditivo tanque</v>
          </cell>
          <cell r="E65" t="str">
            <v>MAT.</v>
          </cell>
          <cell r="F65" t="str">
            <v>L</v>
          </cell>
          <cell r="G65">
            <v>38.4</v>
          </cell>
          <cell r="H65">
            <v>0</v>
          </cell>
          <cell r="I65">
            <v>0</v>
          </cell>
          <cell r="J65" t="str">
            <v>01.31.elet.bas</v>
          </cell>
        </row>
        <row r="66">
          <cell r="B66" t="str">
            <v>IN54</v>
          </cell>
          <cell r="C66" t="str">
            <v>INTERNET</v>
          </cell>
          <cell r="D66" t="str">
            <v>aditivo radiador</v>
          </cell>
          <cell r="E66" t="str">
            <v>MAT.</v>
          </cell>
          <cell r="F66" t="str">
            <v>L</v>
          </cell>
          <cell r="G66">
            <v>30.4</v>
          </cell>
          <cell r="H66">
            <v>0</v>
          </cell>
          <cell r="I66">
            <v>0</v>
          </cell>
          <cell r="J66" t="str">
            <v>01.31.elet.basa</v>
          </cell>
        </row>
        <row r="67">
          <cell r="B67" t="str">
            <v>IN55</v>
          </cell>
          <cell r="C67" t="str">
            <v>INTERNET</v>
          </cell>
          <cell r="D67" t="str">
            <v>sensor temperatura</v>
          </cell>
          <cell r="E67" t="str">
            <v>MAT.</v>
          </cell>
          <cell r="F67" t="str">
            <v>UN</v>
          </cell>
          <cell r="G67">
            <v>148</v>
          </cell>
          <cell r="H67">
            <v>0</v>
          </cell>
          <cell r="I67">
            <v>0</v>
          </cell>
          <cell r="J67" t="str">
            <v>01.32.elet.basa</v>
          </cell>
        </row>
        <row r="68">
          <cell r="B68" t="str">
            <v>IN56</v>
          </cell>
          <cell r="C68" t="str">
            <v>INTERNET</v>
          </cell>
          <cell r="D68" t="str">
            <v>filtro combustível</v>
          </cell>
          <cell r="E68" t="str">
            <v>MAT.</v>
          </cell>
          <cell r="F68" t="str">
            <v>UN</v>
          </cell>
          <cell r="G68">
            <v>125</v>
          </cell>
          <cell r="H68">
            <v>0</v>
          </cell>
          <cell r="I68">
            <v>0</v>
          </cell>
          <cell r="J68" t="str">
            <v>01.33.elet.basa</v>
          </cell>
        </row>
        <row r="69">
          <cell r="B69" t="str">
            <v>IN57</v>
          </cell>
          <cell r="C69" t="str">
            <v>COTAÇÃO</v>
          </cell>
          <cell r="D69" t="str">
            <v>revisão parcial bomba injetora</v>
          </cell>
          <cell r="E69" t="str">
            <v>M.O.</v>
          </cell>
          <cell r="F69" t="str">
            <v>UN</v>
          </cell>
          <cell r="G69">
            <v>2146</v>
          </cell>
          <cell r="H69">
            <v>0</v>
          </cell>
          <cell r="I69">
            <v>0</v>
          </cell>
          <cell r="J69" t="str">
            <v>01.34.elet.basa</v>
          </cell>
        </row>
        <row r="70">
          <cell r="B70" t="str">
            <v>IN58</v>
          </cell>
          <cell r="C70" t="str">
            <v>COTAÇÃO</v>
          </cell>
          <cell r="D70" t="str">
            <v>remoção e instalação da bomba injetora</v>
          </cell>
          <cell r="E70" t="str">
            <v>M.O.</v>
          </cell>
          <cell r="F70" t="str">
            <v>UN</v>
          </cell>
          <cell r="G70">
            <v>165</v>
          </cell>
          <cell r="H70">
            <v>0</v>
          </cell>
          <cell r="I70">
            <v>0</v>
          </cell>
          <cell r="J70" t="str">
            <v>01.35.elet.basa</v>
          </cell>
        </row>
        <row r="71">
          <cell r="B71" t="str">
            <v>IN59</v>
          </cell>
          <cell r="C71" t="str">
            <v>COTAÇÃO</v>
          </cell>
          <cell r="D71" t="str">
            <v>deslocamento do técnico a agencia</v>
          </cell>
          <cell r="E71" t="str">
            <v>VERBA</v>
          </cell>
          <cell r="F71" t="str">
            <v>UN</v>
          </cell>
          <cell r="G71">
            <v>185</v>
          </cell>
          <cell r="H71">
            <v>0</v>
          </cell>
          <cell r="I71">
            <v>45047</v>
          </cell>
          <cell r="J71" t="str">
            <v>BASA</v>
          </cell>
        </row>
        <row r="72">
          <cell r="B72" t="str">
            <v>IN60</v>
          </cell>
          <cell r="C72" t="str">
            <v>COTAÇÃO</v>
          </cell>
          <cell r="D72" t="str">
            <v>revisão preventida do gerador</v>
          </cell>
          <cell r="E72" t="str">
            <v>M.O.</v>
          </cell>
          <cell r="F72" t="str">
            <v>UN</v>
          </cell>
          <cell r="G72">
            <v>617</v>
          </cell>
          <cell r="H72">
            <v>0</v>
          </cell>
          <cell r="I72">
            <v>0</v>
          </cell>
          <cell r="J72" t="str">
            <v>01.37.elet.basa</v>
          </cell>
        </row>
        <row r="73">
          <cell r="B73" t="str">
            <v>IN61</v>
          </cell>
          <cell r="C73" t="str">
            <v>INTERNET</v>
          </cell>
          <cell r="D73" t="str">
            <v>oleo 15w40 para gerador</v>
          </cell>
          <cell r="E73" t="str">
            <v>MAT.</v>
          </cell>
          <cell r="F73" t="str">
            <v>L</v>
          </cell>
          <cell r="G73">
            <v>28</v>
          </cell>
          <cell r="H73">
            <v>0</v>
          </cell>
          <cell r="I73">
            <v>0</v>
          </cell>
          <cell r="J73" t="str">
            <v>01.38.elet.basa</v>
          </cell>
        </row>
        <row r="74">
          <cell r="B74" t="str">
            <v>IN62</v>
          </cell>
          <cell r="C74" t="str">
            <v>INTERNET</v>
          </cell>
          <cell r="D74" t="str">
            <v>filtro de ar para grupo gerador</v>
          </cell>
          <cell r="E74" t="str">
            <v>MAT.</v>
          </cell>
          <cell r="F74" t="str">
            <v>UN</v>
          </cell>
          <cell r="G74">
            <v>205.05</v>
          </cell>
          <cell r="H74">
            <v>0</v>
          </cell>
          <cell r="I74">
            <v>0</v>
          </cell>
          <cell r="J74" t="str">
            <v>01.39.elet.basa</v>
          </cell>
        </row>
        <row r="75">
          <cell r="B75" t="str">
            <v>IN63</v>
          </cell>
          <cell r="C75" t="str">
            <v>INTERNET</v>
          </cell>
          <cell r="D75" t="str">
            <v>MONTAGEM DE ARQUIVO DESLIZANTE  DE 5 FACE</v>
          </cell>
          <cell r="E75" t="str">
            <v>MO</v>
          </cell>
          <cell r="F75" t="str">
            <v>UND</v>
          </cell>
          <cell r="G75">
            <v>0</v>
          </cell>
          <cell r="H75">
            <v>580.03</v>
          </cell>
          <cell r="I75">
            <v>45139</v>
          </cell>
          <cell r="J75" t="str">
            <v>INTERNET</v>
          </cell>
        </row>
        <row r="76">
          <cell r="B76" t="str">
            <v>IN64</v>
          </cell>
          <cell r="C76" t="str">
            <v>ORSE</v>
          </cell>
          <cell r="D76" t="str">
            <v>Limpeza de fossa até 5m3</v>
          </cell>
          <cell r="E76" t="str">
            <v>MAT</v>
          </cell>
          <cell r="F76" t="str">
            <v>UN</v>
          </cell>
          <cell r="G76">
            <v>350</v>
          </cell>
          <cell r="H76">
            <v>0</v>
          </cell>
          <cell r="I76">
            <v>45078</v>
          </cell>
          <cell r="J76" t="str">
            <v>ORSE-12637</v>
          </cell>
        </row>
        <row r="77">
          <cell r="B77" t="str">
            <v>IN65</v>
          </cell>
          <cell r="C77" t="str">
            <v>COTAÇÃO</v>
          </cell>
          <cell r="D77" t="str">
            <v>limpeza e higienização da caixa d'agua existente</v>
          </cell>
          <cell r="E77" t="str">
            <v>MO</v>
          </cell>
          <cell r="F77" t="str">
            <v>UN</v>
          </cell>
          <cell r="G77">
            <v>266</v>
          </cell>
          <cell r="H77">
            <v>0</v>
          </cell>
          <cell r="I77">
            <v>0</v>
          </cell>
          <cell r="J77" t="str">
            <v>78.basa</v>
          </cell>
        </row>
        <row r="78">
          <cell r="B78" t="str">
            <v>IN66</v>
          </cell>
          <cell r="C78" t="str">
            <v>SEDOP</v>
          </cell>
          <cell r="D78" t="str">
            <v xml:space="preserve">Película G5 - Aplicada </v>
          </cell>
          <cell r="E78" t="str">
            <v>MAT</v>
          </cell>
          <cell r="F78" t="str">
            <v>M2</v>
          </cell>
          <cell r="G78">
            <v>65.86</v>
          </cell>
          <cell r="H78">
            <v>5.5</v>
          </cell>
          <cell r="I78">
            <v>45047</v>
          </cell>
          <cell r="J78" t="str">
            <v>SEDOP-PA 251321</v>
          </cell>
        </row>
        <row r="79">
          <cell r="B79" t="str">
            <v>IN67</v>
          </cell>
          <cell r="C79" t="str">
            <v>INTERNET</v>
          </cell>
          <cell r="D79" t="str">
            <v>DESMONTAGEM E MONTAGEM DE ARQUIVO DESLIZANTE  DE 4 FACE</v>
          </cell>
          <cell r="E79" t="str">
            <v>MAT</v>
          </cell>
          <cell r="F79" t="str">
            <v>UND</v>
          </cell>
          <cell r="G79">
            <v>0</v>
          </cell>
          <cell r="H79">
            <v>691.64</v>
          </cell>
          <cell r="I79">
            <v>45139</v>
          </cell>
          <cell r="J79" t="str">
            <v>INTERNET</v>
          </cell>
        </row>
        <row r="80">
          <cell r="B80" t="str">
            <v>IN68</v>
          </cell>
          <cell r="C80" t="str">
            <v>TOTAL ACESSIBILIDADE</v>
          </cell>
          <cell r="D80" t="str">
            <v>PLACA TÁTIL BRAILLE/RELEVO ACRÍLICO TECH TALK NFC 30X14CM - USO SINALIZ. PORTAS DIVERSAS (04 PALAVRAS. EX: GABINETE DO
PREFEITO DE SÃO PAULO-SP, SECRETARIA DE PLANEJAMENTO E URBANISMO)</v>
          </cell>
          <cell r="E80" t="str">
            <v>MAT</v>
          </cell>
          <cell r="F80" t="str">
            <v>UND</v>
          </cell>
          <cell r="G80">
            <v>164.9</v>
          </cell>
          <cell r="H80">
            <v>0</v>
          </cell>
          <cell r="I80">
            <v>44774</v>
          </cell>
          <cell r="J80" t="str">
            <v>TAB-PREÇO-REGIÇAO NORTE -PROD ACESS-Nº16</v>
          </cell>
        </row>
        <row r="81">
          <cell r="B81" t="str">
            <v>IN69</v>
          </cell>
          <cell r="C81" t="str">
            <v>INTERNET</v>
          </cell>
          <cell r="D81" t="str">
            <v>caixa tipo quebra vidro para afixação de chave de emergência</v>
          </cell>
          <cell r="E81" t="str">
            <v>MAT</v>
          </cell>
          <cell r="F81" t="str">
            <v>UND</v>
          </cell>
          <cell r="G81">
            <v>70</v>
          </cell>
          <cell r="H81">
            <v>100</v>
          </cell>
          <cell r="I81">
            <v>0</v>
          </cell>
          <cell r="J81" t="str">
            <v>INTERNET</v>
          </cell>
        </row>
        <row r="82">
          <cell r="B82" t="str">
            <v>IN70</v>
          </cell>
          <cell r="C82" t="str">
            <v>INTERNET</v>
          </cell>
          <cell r="D82" t="str">
            <v>DESMONTAGEM DE ARQUIVO DESLIZANTE  DE 5 FACE</v>
          </cell>
          <cell r="E82" t="str">
            <v>MO</v>
          </cell>
          <cell r="F82" t="str">
            <v>UND</v>
          </cell>
          <cell r="G82">
            <v>0</v>
          </cell>
          <cell r="H82">
            <v>290.02</v>
          </cell>
          <cell r="I82">
            <v>45139</v>
          </cell>
          <cell r="J82" t="str">
            <v>INTERNET</v>
          </cell>
        </row>
        <row r="83">
          <cell r="B83" t="str">
            <v>IN71</v>
          </cell>
          <cell r="C83" t="str">
            <v>INTERNET</v>
          </cell>
          <cell r="D83" t="str">
            <v>fechadura eletromagnética 150 kgf (kit ATM) Automatiza ou similar, com interruptor para programação de horário marca COEL ou similar. Para porta do Auto-Atendimento.</v>
          </cell>
          <cell r="E83" t="str">
            <v>MAT</v>
          </cell>
          <cell r="F83" t="str">
            <v>UND</v>
          </cell>
          <cell r="G83">
            <v>2723.7445500000003</v>
          </cell>
          <cell r="H83">
            <v>0</v>
          </cell>
          <cell r="I83">
            <v>44136</v>
          </cell>
          <cell r="J83" t="str">
            <v>INTERNET</v>
          </cell>
        </row>
        <row r="84">
          <cell r="B84" t="str">
            <v>IN72</v>
          </cell>
          <cell r="C84" t="str">
            <v>INTERNET</v>
          </cell>
          <cell r="D84" t="str">
            <v>Placa de sinalização Tátil, c/ inscrições em Braille e Relevo sobre chapa metálica, Tipo 2g (18x30) cm, em suporte de acesso do Auto-atendimento</v>
          </cell>
          <cell r="E84" t="str">
            <v>MAT</v>
          </cell>
          <cell r="F84" t="str">
            <v>UND</v>
          </cell>
          <cell r="G84">
            <v>199.9</v>
          </cell>
          <cell r="H84">
            <v>0</v>
          </cell>
          <cell r="I84">
            <v>44136</v>
          </cell>
          <cell r="J84" t="str">
            <v>TAB-PREÇO-REGIÇAO NORTE -PROD ACESS-Nº14</v>
          </cell>
        </row>
        <row r="85">
          <cell r="B85" t="str">
            <v>IN73</v>
          </cell>
          <cell r="C85" t="str">
            <v>TOTAL ACESSIBILIDADE</v>
          </cell>
          <cell r="D85" t="str">
            <v>Placa de parede Tátil  SAÍDA DE EMERGÊNCIA (20X10cm) em acrílico 5mm, inclusive fita desivada dupla face</v>
          </cell>
          <cell r="E85" t="str">
            <v>MAT</v>
          </cell>
          <cell r="F85" t="str">
            <v>UND</v>
          </cell>
          <cell r="G85">
            <v>64.900000000000006</v>
          </cell>
          <cell r="H85">
            <v>0</v>
          </cell>
          <cell r="I85">
            <v>44774</v>
          </cell>
          <cell r="J85" t="str">
            <v>TAB-PREÇO-REGIÇAO NORTE -PROD ACESS-Nº14</v>
          </cell>
        </row>
        <row r="86">
          <cell r="B86" t="str">
            <v>IN74</v>
          </cell>
          <cell r="C86" t="str">
            <v>SEDOP</v>
          </cell>
          <cell r="D86" t="str">
            <v>Armário em MDF (c/ gavetas/prateleiras e portas)</v>
          </cell>
          <cell r="E86" t="str">
            <v>MAT</v>
          </cell>
          <cell r="F86" t="str">
            <v>M2</v>
          </cell>
          <cell r="G86">
            <v>223</v>
          </cell>
          <cell r="H86">
            <v>0</v>
          </cell>
          <cell r="I86">
            <v>45047</v>
          </cell>
          <cell r="J86" t="str">
            <v>SEDOP-PA H00038</v>
          </cell>
        </row>
        <row r="87">
          <cell r="B87" t="str">
            <v>IN75</v>
          </cell>
          <cell r="C87" t="str">
            <v>COTAÇÃO</v>
          </cell>
          <cell r="D87" t="str">
            <v xml:space="preserve">PLACAS AÉREAS EM ACRÍLICO CRISTAL E=5MM, COM TINTA ACRÍLICA NITROCELULOSE PRÉ-MISTURADA, CONTENDO SÍMBOLO INTERNACIONAL DE ACESSO, TEXTO E PICTOGRAMAS,TIPO 1I (90X15) CM, SUSPENSA PARA INDICAÇÃO DE FILA ÚNICA PARA CAIXA PRIORITÁRIO </v>
          </cell>
          <cell r="E87" t="str">
            <v>MAT</v>
          </cell>
          <cell r="F87" t="str">
            <v>UND</v>
          </cell>
          <cell r="G87">
            <v>191.8</v>
          </cell>
          <cell r="H87">
            <v>0</v>
          </cell>
          <cell r="I87">
            <v>0</v>
          </cell>
          <cell r="J87" t="str">
            <v>alenquer</v>
          </cell>
        </row>
        <row r="88">
          <cell r="B88" t="str">
            <v>IN76</v>
          </cell>
          <cell r="C88" t="str">
            <v>INTERNET</v>
          </cell>
          <cell r="D88" t="str">
            <v>Pára-raios Polimérico de distribuição 12 KV val 15 KV</v>
          </cell>
          <cell r="E88" t="str">
            <v>MAT</v>
          </cell>
          <cell r="F88" t="str">
            <v>UND</v>
          </cell>
          <cell r="G88">
            <v>149.9</v>
          </cell>
          <cell r="H88">
            <v>0</v>
          </cell>
          <cell r="I88">
            <v>0</v>
          </cell>
          <cell r="J88" t="str">
            <v>INTERNET</v>
          </cell>
        </row>
        <row r="89">
          <cell r="B89" t="str">
            <v>IN77</v>
          </cell>
          <cell r="C89" t="str">
            <v>INTERNET</v>
          </cell>
          <cell r="D89" t="str">
            <v>CAIXA DE MEDIÇÃO POLIFÁSICA PADRÃO CONCESSIONÁRIA</v>
          </cell>
          <cell r="E89" t="str">
            <v>MAT</v>
          </cell>
          <cell r="F89" t="str">
            <v>UND</v>
          </cell>
          <cell r="G89">
            <v>230.37</v>
          </cell>
          <cell r="H89">
            <v>0</v>
          </cell>
          <cell r="I89">
            <v>43952</v>
          </cell>
          <cell r="J89" t="str">
            <v>INTERNET</v>
          </cell>
        </row>
        <row r="90">
          <cell r="B90" t="str">
            <v>IN78</v>
          </cell>
          <cell r="C90" t="str">
            <v>INTERNET</v>
          </cell>
          <cell r="D90" t="str">
            <v>CAIXA PARA TC PADRÃO CONCESSIONÁRIA LOCAL</v>
          </cell>
          <cell r="E90" t="str">
            <v>MAT</v>
          </cell>
          <cell r="F90" t="str">
            <v>UND</v>
          </cell>
          <cell r="G90">
            <v>230.37</v>
          </cell>
          <cell r="H90">
            <v>0</v>
          </cell>
          <cell r="I90">
            <v>43952</v>
          </cell>
          <cell r="J90" t="str">
            <v>INTERNET</v>
          </cell>
        </row>
        <row r="91">
          <cell r="B91" t="str">
            <v>IN79</v>
          </cell>
          <cell r="C91" t="str">
            <v>INTERNET</v>
          </cell>
          <cell r="D91" t="str">
            <v>TC´S 400:5A PARA INSTRUMENTOS DE
MEDIÇÃO.</v>
          </cell>
          <cell r="E91" t="str">
            <v>MAT</v>
          </cell>
          <cell r="F91" t="str">
            <v>UND</v>
          </cell>
          <cell r="G91">
            <v>78.33</v>
          </cell>
          <cell r="H91">
            <v>0</v>
          </cell>
          <cell r="I91">
            <v>43952</v>
          </cell>
          <cell r="J91" t="str">
            <v>INTERNET</v>
          </cell>
        </row>
        <row r="92">
          <cell r="B92" t="str">
            <v>IN80</v>
          </cell>
          <cell r="C92" t="str">
            <v>INTERNET</v>
          </cell>
          <cell r="D92" t="str">
            <v>TC´S 200:5A PARA INSTRUMENTOS DE
MEDIÇÃO.</v>
          </cell>
          <cell r="E92" t="str">
            <v>MAT</v>
          </cell>
          <cell r="F92" t="str">
            <v>UND</v>
          </cell>
          <cell r="G92">
            <v>79.33</v>
          </cell>
          <cell r="H92">
            <v>0</v>
          </cell>
          <cell r="I92">
            <v>43952</v>
          </cell>
          <cell r="J92" t="str">
            <v>INTERNET</v>
          </cell>
        </row>
        <row r="93">
          <cell r="B93" t="str">
            <v>IN81</v>
          </cell>
          <cell r="C93" t="str">
            <v>INTERNET</v>
          </cell>
          <cell r="D93" t="str">
            <v>VOLTÍMETRO 0-500V RS,ST,TR</v>
          </cell>
          <cell r="E93" t="str">
            <v>MAT</v>
          </cell>
          <cell r="F93" t="str">
            <v>UND</v>
          </cell>
          <cell r="G93">
            <v>83.5</v>
          </cell>
          <cell r="H93">
            <v>0</v>
          </cell>
          <cell r="I93">
            <v>43952</v>
          </cell>
          <cell r="J93" t="str">
            <v>INTERNET</v>
          </cell>
        </row>
        <row r="94">
          <cell r="B94" t="str">
            <v>IN82</v>
          </cell>
          <cell r="C94" t="str">
            <v>INTERNET</v>
          </cell>
          <cell r="D94" t="str">
            <v>AMPERÍMETRO 0-300A R,S,T</v>
          </cell>
          <cell r="E94" t="str">
            <v>MAT</v>
          </cell>
          <cell r="F94" t="str">
            <v>UND</v>
          </cell>
          <cell r="G94">
            <v>210</v>
          </cell>
          <cell r="H94">
            <v>0</v>
          </cell>
          <cell r="I94">
            <v>43952</v>
          </cell>
          <cell r="J94" t="str">
            <v>INTERNET</v>
          </cell>
        </row>
        <row r="95">
          <cell r="B95" t="str">
            <v>IN83</v>
          </cell>
          <cell r="C95" t="str">
            <v>INTERNET</v>
          </cell>
          <cell r="D95" t="str">
            <v>CHAVE SELETORA P/ INSTRUMENTO DE
MEDIÇÃO 03 POSIÇÕES</v>
          </cell>
          <cell r="E95" t="str">
            <v>MAT</v>
          </cell>
          <cell r="F95" t="str">
            <v>UND</v>
          </cell>
          <cell r="G95">
            <v>69</v>
          </cell>
          <cell r="H95">
            <v>0</v>
          </cell>
          <cell r="I95">
            <v>43952</v>
          </cell>
          <cell r="J95" t="str">
            <v>INTERNET</v>
          </cell>
        </row>
        <row r="96">
          <cell r="B96" t="str">
            <v>IN84</v>
          </cell>
          <cell r="C96" t="str">
            <v>INTERNET</v>
          </cell>
          <cell r="D96" t="str">
            <v>ELETROCALHA 200X50X3000MM PERFURADA C/ 01 VIA, COM TAMPA</v>
          </cell>
          <cell r="E96" t="str">
            <v>MAT</v>
          </cell>
          <cell r="F96" t="str">
            <v>UND</v>
          </cell>
          <cell r="G96">
            <v>306</v>
          </cell>
          <cell r="H96">
            <v>0</v>
          </cell>
          <cell r="I96">
            <v>44774</v>
          </cell>
          <cell r="J96" t="str">
            <v>INTERNET</v>
          </cell>
        </row>
        <row r="97">
          <cell r="B97" t="str">
            <v>IN85</v>
          </cell>
          <cell r="C97" t="str">
            <v>INTERNET</v>
          </cell>
          <cell r="D97" t="str">
            <v>ELETROCALHA 100X50X3000MM PERFURADA C/ 01 VIA, COM TAMPA</v>
          </cell>
          <cell r="E97" t="str">
            <v>MAT</v>
          </cell>
          <cell r="F97" t="str">
            <v>UND</v>
          </cell>
          <cell r="G97">
            <v>150</v>
          </cell>
          <cell r="H97">
            <v>0</v>
          </cell>
          <cell r="I97">
            <v>44774</v>
          </cell>
          <cell r="J97" t="str">
            <v>INTERNET</v>
          </cell>
        </row>
        <row r="98">
          <cell r="B98" t="str">
            <v>IN86</v>
          </cell>
          <cell r="C98" t="str">
            <v>INTERNET</v>
          </cell>
          <cell r="D98" t="str">
            <v>ELETROCALHA 50X50X3000MM PERFURADA C/ 01 VIA, COM TAMPA</v>
          </cell>
          <cell r="E98" t="str">
            <v>MAT</v>
          </cell>
          <cell r="F98" t="str">
            <v>UND</v>
          </cell>
          <cell r="G98">
            <v>75</v>
          </cell>
          <cell r="H98">
            <v>0</v>
          </cell>
          <cell r="I98">
            <v>44774</v>
          </cell>
          <cell r="J98" t="str">
            <v>INTERNET</v>
          </cell>
        </row>
        <row r="99">
          <cell r="B99" t="str">
            <v>IN87</v>
          </cell>
          <cell r="C99" t="str">
            <v>INTERNET</v>
          </cell>
          <cell r="D99" t="str">
            <v>PAINEL DE SOBREPOR,COM TAMPA, COM
BARRAMENTO DE COBRE DE 15X5X0,2 CM
(BEP-BARRAMENTO DE
EQUIPOTENCIALIZAÃO)</v>
          </cell>
          <cell r="E99" t="str">
            <v>MAT</v>
          </cell>
          <cell r="F99" t="str">
            <v>UND</v>
          </cell>
          <cell r="G99">
            <v>96.67</v>
          </cell>
          <cell r="H99">
            <v>0</v>
          </cell>
          <cell r="I99">
            <v>43952</v>
          </cell>
          <cell r="J99" t="str">
            <v>INTERNET</v>
          </cell>
        </row>
        <row r="100">
          <cell r="B100" t="str">
            <v>IN88</v>
          </cell>
          <cell r="C100" t="str">
            <v>COTAÇÃO</v>
          </cell>
          <cell r="D100" t="str">
            <v>PAINEL DE SOBREPOR,COM TAMPA, COM BARRAMENTO DE COBRE DE 15X5X0,2 CM (BEP-BARRAMENTO DE EQUIPOTENCIALIZÃO</v>
          </cell>
          <cell r="E100" t="str">
            <v>MAT</v>
          </cell>
          <cell r="F100" t="str">
            <v>UND</v>
          </cell>
          <cell r="G100">
            <v>96.67</v>
          </cell>
          <cell r="H100">
            <v>0</v>
          </cell>
          <cell r="I100">
            <v>43952</v>
          </cell>
          <cell r="J100" t="str">
            <v>COTAÇÃO</v>
          </cell>
        </row>
        <row r="101">
          <cell r="B101" t="str">
            <v>IN89</v>
          </cell>
          <cell r="C101" t="str">
            <v>INTERNET</v>
          </cell>
          <cell r="D101" t="str">
            <v>DISPOSITIVO DIFERENCIAL RESIDUAL, IN=20A,
2 MÓDULOS, 30 MA</v>
          </cell>
          <cell r="E101" t="str">
            <v>MAT</v>
          </cell>
          <cell r="F101" t="str">
            <v>UND</v>
          </cell>
          <cell r="G101">
            <v>40</v>
          </cell>
          <cell r="H101">
            <v>0</v>
          </cell>
          <cell r="I101">
            <v>43952</v>
          </cell>
          <cell r="J101" t="str">
            <v>INTERNET</v>
          </cell>
        </row>
        <row r="102">
          <cell r="B102" t="str">
            <v>IN90</v>
          </cell>
          <cell r="C102" t="str">
            <v>INTERNET</v>
          </cell>
          <cell r="D102" t="str">
            <v>PROGRAMADOR HORÁRIO COEL BIFÁSICO 16A PARA ACIONAMENTO DA ILUMINAÇÃO DO AUTO-ATENDIMENTO</v>
          </cell>
          <cell r="E102" t="str">
            <v>MAT</v>
          </cell>
          <cell r="F102" t="str">
            <v>UND</v>
          </cell>
          <cell r="G102">
            <v>81</v>
          </cell>
          <cell r="H102">
            <v>0</v>
          </cell>
          <cell r="I102">
            <v>43952</v>
          </cell>
          <cell r="J102" t="str">
            <v>INTERNET</v>
          </cell>
        </row>
        <row r="103">
          <cell r="B103" t="str">
            <v>IN91</v>
          </cell>
          <cell r="C103" t="str">
            <v>INTERNET</v>
          </cell>
          <cell r="D103" t="str">
            <v>CONTATOR 20A PARA ACIONAMENTO DA ILUMINAÇÃO DO AUTO-ATENDIMENTO</v>
          </cell>
          <cell r="E103" t="str">
            <v>MAT</v>
          </cell>
          <cell r="F103" t="str">
            <v>UND</v>
          </cell>
          <cell r="G103">
            <v>36.549999999999997</v>
          </cell>
          <cell r="H103">
            <v>0</v>
          </cell>
          <cell r="I103">
            <v>43952</v>
          </cell>
          <cell r="J103" t="str">
            <v>INTERNET</v>
          </cell>
        </row>
        <row r="104">
          <cell r="B104" t="str">
            <v>IN92</v>
          </cell>
          <cell r="C104" t="str">
            <v>INTERNET</v>
          </cell>
          <cell r="D104" t="str">
            <v>PLUGUE MACHO E FÊMEA,10A, 2P+T PARA
LIGAÇÃO DAS LUMINÁRIAS</v>
          </cell>
          <cell r="E104" t="str">
            <v>MAT</v>
          </cell>
          <cell r="F104" t="str">
            <v>UND</v>
          </cell>
          <cell r="G104">
            <v>6.33</v>
          </cell>
          <cell r="H104">
            <v>0</v>
          </cell>
          <cell r="I104">
            <v>43952</v>
          </cell>
          <cell r="J104" t="str">
            <v>INTERNET</v>
          </cell>
        </row>
        <row r="105">
          <cell r="B105" t="str">
            <v>IN93</v>
          </cell>
          <cell r="C105" t="str">
            <v>SEDOP</v>
          </cell>
          <cell r="D105" t="str">
            <v>Anilha de identificação (pacote c/ 20un)</v>
          </cell>
          <cell r="E105" t="str">
            <v>MAT</v>
          </cell>
          <cell r="F105" t="str">
            <v>UND</v>
          </cell>
          <cell r="G105">
            <v>6.42</v>
          </cell>
          <cell r="H105">
            <v>0</v>
          </cell>
          <cell r="I105">
            <v>45047</v>
          </cell>
          <cell r="J105" t="str">
            <v>SEDOP-PA H00342</v>
          </cell>
        </row>
        <row r="106">
          <cell r="B106" t="str">
            <v>IN94</v>
          </cell>
          <cell r="C106" t="str">
            <v>COTAÇÃO</v>
          </cell>
          <cell r="D106" t="str">
            <v>Identificação de todos os elementos do sistema elétrico, com etiquetas de longa durabilidade, anilhas e etc</v>
          </cell>
          <cell r="E106" t="str">
            <v>MAT</v>
          </cell>
          <cell r="F106" t="str">
            <v>UND</v>
          </cell>
          <cell r="G106">
            <v>0</v>
          </cell>
          <cell r="H106">
            <v>420</v>
          </cell>
          <cell r="I106">
            <v>44197</v>
          </cell>
          <cell r="J106" t="str">
            <v>COMPOSIÇÃO</v>
          </cell>
        </row>
        <row r="107">
          <cell r="B107" t="str">
            <v>IN95</v>
          </cell>
          <cell r="C107" t="str">
            <v>vazio</v>
          </cell>
          <cell r="D107">
            <v>0</v>
          </cell>
          <cell r="E107">
            <v>0</v>
          </cell>
          <cell r="F107">
            <v>0</v>
          </cell>
          <cell r="G107">
            <v>0</v>
          </cell>
          <cell r="H107">
            <v>0</v>
          </cell>
          <cell r="I107">
            <v>0</v>
          </cell>
          <cell r="J107">
            <v>0</v>
          </cell>
        </row>
        <row r="108">
          <cell r="B108" t="str">
            <v>IN96</v>
          </cell>
          <cell r="C108" t="str">
            <v>SEDOP</v>
          </cell>
          <cell r="D108" t="str">
            <v>Porta divilux 0.80x2.10m c/ferragens - c/ perfil de aluminio</v>
          </cell>
          <cell r="E108" t="str">
            <v>MAT</v>
          </cell>
          <cell r="F108" t="str">
            <v>UND</v>
          </cell>
          <cell r="G108" t="str">
            <v>854,00</v>
          </cell>
          <cell r="H108">
            <v>0</v>
          </cell>
          <cell r="I108">
            <v>45047</v>
          </cell>
          <cell r="J108" t="str">
            <v>SEDOP-PA D00100</v>
          </cell>
        </row>
        <row r="109">
          <cell r="B109" t="str">
            <v>IN97</v>
          </cell>
          <cell r="C109" t="str">
            <v>INTERNET</v>
          </cell>
          <cell r="D109" t="str">
            <v>Fechadura Pop Line Tetra Perfil 20mm Cromado 3 chaves Tetra 03001.1104.17 Soprano</v>
          </cell>
          <cell r="E109" t="str">
            <v>MAT</v>
          </cell>
          <cell r="F109" t="str">
            <v>UND</v>
          </cell>
          <cell r="G109">
            <v>120</v>
          </cell>
          <cell r="H109">
            <v>0</v>
          </cell>
          <cell r="I109">
            <v>44896</v>
          </cell>
          <cell r="J109" t="str">
            <v>INTERNET-MECADO LIVRE</v>
          </cell>
        </row>
        <row r="110">
          <cell r="B110" t="str">
            <v>IN98</v>
          </cell>
          <cell r="C110" t="str">
            <v>SEDOP</v>
          </cell>
          <cell r="D110" t="str">
            <v>PUXADOR EM ALUMINIO DE 30CM</v>
          </cell>
          <cell r="E110" t="str">
            <v>MAT</v>
          </cell>
          <cell r="F110" t="str">
            <v>UND</v>
          </cell>
          <cell r="G110">
            <v>223.9</v>
          </cell>
          <cell r="H110">
            <v>0</v>
          </cell>
          <cell r="I110">
            <v>45047</v>
          </cell>
          <cell r="J110" t="str">
            <v>SEDOP-PA D00397</v>
          </cell>
        </row>
        <row r="111">
          <cell r="B111" t="str">
            <v>IN99</v>
          </cell>
          <cell r="C111" t="str">
            <v>ORSE</v>
          </cell>
          <cell r="D111" t="str">
            <v>Rack fechado 19" 44Ux800mm, de profundidade em aço SAE 1010/1020, ref. RTS40870 (Triunfo ou similar), com 1 porta, 03 bandejas de apoio, 02  réguas de tomadas 2P+T c/chicote, 6 anéis de guia vertical, exaustor, etc., conforme padrão do Banco (P/ REDE)</v>
          </cell>
          <cell r="E111" t="str">
            <v>MAT</v>
          </cell>
          <cell r="F111" t="str">
            <v>UND</v>
          </cell>
          <cell r="G111">
            <v>3455.95</v>
          </cell>
          <cell r="H111">
            <v>0</v>
          </cell>
          <cell r="I111">
            <v>45078</v>
          </cell>
          <cell r="J111" t="str">
            <v>ORSE-12781</v>
          </cell>
        </row>
        <row r="112">
          <cell r="B112" t="str">
            <v>IN100</v>
          </cell>
          <cell r="C112" t="str">
            <v>COTAÇÃO</v>
          </cell>
          <cell r="D112" t="str">
            <v>Laudo de vistoria e aprovação do Corpo de Bombeiros</v>
          </cell>
          <cell r="E112" t="str">
            <v>MO</v>
          </cell>
          <cell r="F112" t="str">
            <v>UND</v>
          </cell>
          <cell r="G112">
            <v>0</v>
          </cell>
          <cell r="H112">
            <v>600</v>
          </cell>
          <cell r="I112">
            <v>0</v>
          </cell>
          <cell r="J112" t="str">
            <v>COLETA</v>
          </cell>
        </row>
        <row r="113">
          <cell r="B113" t="str">
            <v>IN101</v>
          </cell>
          <cell r="C113" t="str">
            <v>SEDOP</v>
          </cell>
          <cell r="D113" t="str">
            <v>Ligação provosória-Luz</v>
          </cell>
          <cell r="E113" t="str">
            <v>MAT</v>
          </cell>
          <cell r="F113" t="str">
            <v>UND</v>
          </cell>
          <cell r="G113">
            <v>228.25</v>
          </cell>
          <cell r="H113">
            <v>0</v>
          </cell>
          <cell r="I113">
            <v>45047</v>
          </cell>
          <cell r="J113" t="str">
            <v>SEDOP-PA D00322</v>
          </cell>
        </row>
        <row r="114">
          <cell r="B114" t="str">
            <v>IN102</v>
          </cell>
          <cell r="C114" t="str">
            <v>SEDOP</v>
          </cell>
          <cell r="D114" t="str">
            <v>Ligação provosória-Agua/esgoto</v>
          </cell>
          <cell r="E114" t="str">
            <v>MAT</v>
          </cell>
          <cell r="F114" t="str">
            <v>UND</v>
          </cell>
          <cell r="G114">
            <v>481.85</v>
          </cell>
          <cell r="H114">
            <v>0</v>
          </cell>
          <cell r="I114">
            <v>45047</v>
          </cell>
          <cell r="J114" t="str">
            <v>SEDOP-PA D00321</v>
          </cell>
        </row>
        <row r="115">
          <cell r="B115" t="str">
            <v>IN103</v>
          </cell>
          <cell r="C115" t="str">
            <v>SEDOP</v>
          </cell>
          <cell r="D115" t="str">
            <v>Estrutura em metal p/ painéis de fachada</v>
          </cell>
          <cell r="E115" t="str">
            <v>MAT</v>
          </cell>
          <cell r="F115" t="str">
            <v>M2</v>
          </cell>
          <cell r="G115">
            <v>127.22</v>
          </cell>
          <cell r="H115">
            <v>0</v>
          </cell>
          <cell r="I115">
            <v>45048</v>
          </cell>
          <cell r="J115" t="str">
            <v>SEDOP-PA A00097</v>
          </cell>
        </row>
        <row r="116">
          <cell r="B116" t="str">
            <v>IN104</v>
          </cell>
          <cell r="C116" t="str">
            <v>vazio</v>
          </cell>
          <cell r="D116">
            <v>0</v>
          </cell>
          <cell r="E116">
            <v>0</v>
          </cell>
          <cell r="F116">
            <v>0</v>
          </cell>
          <cell r="G116">
            <v>0</v>
          </cell>
          <cell r="H116">
            <v>0</v>
          </cell>
          <cell r="I116">
            <v>0</v>
          </cell>
          <cell r="J116">
            <v>0</v>
          </cell>
        </row>
        <row r="117">
          <cell r="B117" t="str">
            <v>IN105</v>
          </cell>
          <cell r="C117" t="str">
            <v>SEDOP</v>
          </cell>
          <cell r="D117" t="str">
            <v>Escada tipo marinheiro c/ proteção</v>
          </cell>
          <cell r="E117" t="str">
            <v>MAT</v>
          </cell>
          <cell r="F117" t="str">
            <v>M</v>
          </cell>
          <cell r="G117">
            <v>463.6</v>
          </cell>
          <cell r="H117">
            <v>0</v>
          </cell>
          <cell r="I117">
            <v>45047</v>
          </cell>
          <cell r="J117" t="str">
            <v>SEDOP-PA D00212</v>
          </cell>
        </row>
        <row r="118">
          <cell r="B118" t="str">
            <v>IN106</v>
          </cell>
          <cell r="C118" t="str">
            <v>SEDOP</v>
          </cell>
          <cell r="D118" t="str">
            <v>Elo fusível 6k</v>
          </cell>
          <cell r="E118" t="str">
            <v>MAT</v>
          </cell>
          <cell r="F118" t="str">
            <v>UND</v>
          </cell>
          <cell r="G118">
            <v>3.08</v>
          </cell>
          <cell r="H118">
            <v>0</v>
          </cell>
          <cell r="I118">
            <v>45047</v>
          </cell>
          <cell r="J118" t="str">
            <v>SEDOP-PA E00361</v>
          </cell>
        </row>
        <row r="119">
          <cell r="B119" t="str">
            <v>IN107</v>
          </cell>
          <cell r="C119" t="str">
            <v>SEDOP</v>
          </cell>
          <cell r="D119" t="str">
            <v>Pára-raios de distribuição(polimero) c/ suporte "L"</v>
          </cell>
          <cell r="E119" t="str">
            <v>MAT</v>
          </cell>
          <cell r="F119" t="str">
            <v>UND</v>
          </cell>
          <cell r="G119">
            <v>262.08</v>
          </cell>
          <cell r="H119">
            <v>0</v>
          </cell>
          <cell r="I119">
            <v>45047</v>
          </cell>
          <cell r="J119" t="str">
            <v>SEDOP-PA E00114</v>
          </cell>
        </row>
        <row r="120">
          <cell r="B120" t="str">
            <v>IN108</v>
          </cell>
          <cell r="C120" t="str">
            <v>SEDOP</v>
          </cell>
          <cell r="D120" t="str">
            <v>Pino p/ isolador</v>
          </cell>
          <cell r="E120" t="str">
            <v>MAT</v>
          </cell>
          <cell r="F120" t="str">
            <v>UND</v>
          </cell>
          <cell r="G120">
            <v>17.23</v>
          </cell>
          <cell r="H120">
            <v>0</v>
          </cell>
          <cell r="I120">
            <v>45047</v>
          </cell>
          <cell r="J120" t="str">
            <v>SEDOP-PA E00178</v>
          </cell>
        </row>
        <row r="121">
          <cell r="B121" t="str">
            <v>IN109</v>
          </cell>
          <cell r="C121" t="str">
            <v>SEDOP</v>
          </cell>
          <cell r="D121" t="str">
            <v>Conector parafuso fendido p/ cabo 50 mm²</v>
          </cell>
          <cell r="E121" t="str">
            <v>MAT</v>
          </cell>
          <cell r="F121" t="str">
            <v>UND</v>
          </cell>
          <cell r="G121">
            <v>62.72</v>
          </cell>
          <cell r="H121">
            <v>0</v>
          </cell>
          <cell r="I121">
            <v>45047</v>
          </cell>
          <cell r="J121" t="str">
            <v>SEDOP-PA E00191</v>
          </cell>
        </row>
        <row r="122">
          <cell r="B122" t="str">
            <v>IN110</v>
          </cell>
          <cell r="C122" t="str">
            <v>SEDOP</v>
          </cell>
          <cell r="D122" t="str">
            <v>Sela galvanizada para cruzeta</v>
          </cell>
          <cell r="E122" t="str">
            <v>MAT</v>
          </cell>
          <cell r="F122" t="str">
            <v>UND</v>
          </cell>
          <cell r="G122">
            <v>19.77</v>
          </cell>
          <cell r="H122">
            <v>0</v>
          </cell>
          <cell r="I122">
            <v>45047</v>
          </cell>
          <cell r="J122" t="str">
            <v>SEDOP-PA E00180</v>
          </cell>
        </row>
        <row r="123">
          <cell r="B123" t="str">
            <v>IN111</v>
          </cell>
          <cell r="C123" t="str">
            <v>SEDOP</v>
          </cell>
          <cell r="D123" t="str">
            <v>Parafuso de cabeça quadrada galv. 16x125mm</v>
          </cell>
          <cell r="E123" t="str">
            <v>MAT</v>
          </cell>
          <cell r="F123" t="str">
            <v>UND</v>
          </cell>
          <cell r="G123">
            <v>6.35</v>
          </cell>
          <cell r="H123">
            <v>0</v>
          </cell>
          <cell r="I123">
            <v>45047</v>
          </cell>
          <cell r="J123" t="str">
            <v>SEDOP-PA E00184</v>
          </cell>
        </row>
        <row r="124">
          <cell r="B124" t="str">
            <v>IN112</v>
          </cell>
          <cell r="C124" t="str">
            <v>SEDOP</v>
          </cell>
          <cell r="D124" t="str">
            <v>Parafuso de cabeça abaulada galv. 16x150mm</v>
          </cell>
          <cell r="E124" t="str">
            <v>MAT</v>
          </cell>
          <cell r="F124" t="str">
            <v>UND</v>
          </cell>
          <cell r="G124">
            <v>13.46</v>
          </cell>
          <cell r="H124">
            <v>0</v>
          </cell>
          <cell r="I124">
            <v>45047</v>
          </cell>
          <cell r="J124" t="str">
            <v>SEDOP-PA E00181</v>
          </cell>
        </row>
        <row r="125">
          <cell r="B125" t="str">
            <v>IN113</v>
          </cell>
          <cell r="C125" t="str">
            <v>SEDOP</v>
          </cell>
          <cell r="D125" t="str">
            <v>Conector a compressão bimetalico (p/para raios/chave fuzivel)</v>
          </cell>
          <cell r="E125" t="str">
            <v>MAT</v>
          </cell>
          <cell r="F125" t="str">
            <v>UND</v>
          </cell>
          <cell r="G125">
            <v>108.13</v>
          </cell>
          <cell r="H125">
            <v>0</v>
          </cell>
          <cell r="I125">
            <v>45047</v>
          </cell>
          <cell r="J125" t="str">
            <v>SEDOP-PA E00189</v>
          </cell>
        </row>
        <row r="126">
          <cell r="B126" t="str">
            <v>IN114</v>
          </cell>
          <cell r="C126" t="str">
            <v>SEDOP</v>
          </cell>
          <cell r="D126" t="str">
            <v>Parafuso de cabeça abaulada 16x45mm</v>
          </cell>
          <cell r="E126" t="str">
            <v>MAT</v>
          </cell>
          <cell r="F126" t="str">
            <v>UND</v>
          </cell>
          <cell r="G126">
            <v>4.87</v>
          </cell>
          <cell r="H126">
            <v>0</v>
          </cell>
          <cell r="I126">
            <v>45047</v>
          </cell>
          <cell r="J126" t="str">
            <v>SEDOP-PA E00186</v>
          </cell>
        </row>
        <row r="127">
          <cell r="B127" t="str">
            <v>IN115</v>
          </cell>
          <cell r="C127" t="str">
            <v>SEDOP</v>
          </cell>
          <cell r="D127" t="str">
            <v>Caixa p/ transformador de corrente</v>
          </cell>
          <cell r="E127" t="str">
            <v>MAT</v>
          </cell>
          <cell r="F127" t="str">
            <v>UND</v>
          </cell>
          <cell r="G127">
            <v>1313</v>
          </cell>
          <cell r="H127">
            <v>0</v>
          </cell>
          <cell r="I127">
            <v>45047</v>
          </cell>
          <cell r="J127" t="str">
            <v>SEDOP-PA E00201</v>
          </cell>
        </row>
        <row r="128">
          <cell r="B128" t="str">
            <v>IN116</v>
          </cell>
          <cell r="C128" t="str">
            <v>SEDOP</v>
          </cell>
          <cell r="D128" t="str">
            <v>Arruela quadrada galv. de 18x38cm</v>
          </cell>
          <cell r="E128" t="str">
            <v>MAT</v>
          </cell>
          <cell r="F128" t="str">
            <v>UND</v>
          </cell>
          <cell r="G128">
            <v>1.07</v>
          </cell>
          <cell r="H128">
            <v>0</v>
          </cell>
          <cell r="I128">
            <v>45047</v>
          </cell>
          <cell r="J128" t="str">
            <v>SEDOP-PA E00182</v>
          </cell>
        </row>
        <row r="129">
          <cell r="B129" t="str">
            <v>IN117</v>
          </cell>
          <cell r="C129" t="str">
            <v>INTERNET</v>
          </cell>
          <cell r="D129" t="str">
            <v>Luminária para lâmpada de Aletada 62x62 de embutir, com refletor parabólico espelhado</v>
          </cell>
          <cell r="E129" t="str">
            <v>MAT</v>
          </cell>
          <cell r="F129" t="str">
            <v>UND</v>
          </cell>
          <cell r="G129">
            <v>238</v>
          </cell>
          <cell r="H129">
            <v>0</v>
          </cell>
          <cell r="I129">
            <v>44501</v>
          </cell>
          <cell r="J129" t="str">
            <v>INTERNET</v>
          </cell>
        </row>
        <row r="130">
          <cell r="B130" t="str">
            <v>IN118</v>
          </cell>
          <cell r="C130" t="str">
            <v>SEDOP</v>
          </cell>
          <cell r="D130" t="str">
            <v>Acessórios p/ fixação de painéis</v>
          </cell>
          <cell r="E130" t="str">
            <v>MAT</v>
          </cell>
          <cell r="F130" t="str">
            <v>CJ</v>
          </cell>
          <cell r="G130">
            <v>6.68</v>
          </cell>
          <cell r="H130">
            <v>0</v>
          </cell>
          <cell r="I130">
            <v>45047</v>
          </cell>
          <cell r="J130" t="str">
            <v xml:space="preserve">SEDOP-PA A00098 </v>
          </cell>
        </row>
        <row r="131">
          <cell r="B131" t="str">
            <v>IN119</v>
          </cell>
          <cell r="C131" t="str">
            <v>SEDOP</v>
          </cell>
          <cell r="D131" t="str">
            <v>Patch cable M8V cat 5e 1,5m</v>
          </cell>
          <cell r="E131" t="str">
            <v>MAT</v>
          </cell>
          <cell r="F131" t="str">
            <v>UND</v>
          </cell>
          <cell r="G131">
            <v>25.3</v>
          </cell>
          <cell r="H131">
            <v>0</v>
          </cell>
          <cell r="I131">
            <v>45047</v>
          </cell>
          <cell r="J131" t="str">
            <v>SEDOP-PA L00007</v>
          </cell>
        </row>
        <row r="132">
          <cell r="B132" t="str">
            <v>IN120</v>
          </cell>
          <cell r="C132" t="str">
            <v>SEDOP</v>
          </cell>
          <cell r="D132" t="str">
            <v>Luminária completa de embutir com aletas e 2 lâmpadas de Led de18W</v>
          </cell>
          <cell r="E132" t="str">
            <v>MAT</v>
          </cell>
          <cell r="F132" t="str">
            <v>UND</v>
          </cell>
          <cell r="G132">
            <v>266.26</v>
          </cell>
          <cell r="H132">
            <v>0</v>
          </cell>
          <cell r="I132">
            <v>45047</v>
          </cell>
          <cell r="J132" t="str">
            <v>SEDOP-PA E00775</v>
          </cell>
        </row>
        <row r="133">
          <cell r="B133" t="str">
            <v>IN121</v>
          </cell>
          <cell r="C133" t="str">
            <v>SEDOP</v>
          </cell>
          <cell r="D133" t="str">
            <v>Regua de 04 tomadas</v>
          </cell>
          <cell r="E133" t="str">
            <v>MAT</v>
          </cell>
          <cell r="F133" t="str">
            <v>UND</v>
          </cell>
          <cell r="G133">
            <v>21.94</v>
          </cell>
          <cell r="H133">
            <v>0</v>
          </cell>
          <cell r="I133">
            <v>45047</v>
          </cell>
          <cell r="J133" t="str">
            <v>SEDOP-PA E00656</v>
          </cell>
        </row>
        <row r="134">
          <cell r="B134" t="str">
            <v>IN122</v>
          </cell>
          <cell r="C134" t="str">
            <v>INTERNET</v>
          </cell>
          <cell r="D134" t="str">
            <v>Banco De Capacitor 30kvar 380v Correção Fator De Potência</v>
          </cell>
          <cell r="E134" t="str">
            <v>MAT</v>
          </cell>
          <cell r="F134" t="str">
            <v>UND</v>
          </cell>
          <cell r="G134">
            <v>5518</v>
          </cell>
          <cell r="H134">
            <v>0</v>
          </cell>
          <cell r="I134">
            <v>44531</v>
          </cell>
          <cell r="J134" t="str">
            <v>INTERNET</v>
          </cell>
        </row>
        <row r="135">
          <cell r="B135" t="str">
            <v>IN123</v>
          </cell>
          <cell r="C135" t="str">
            <v>SEDOP</v>
          </cell>
          <cell r="D135" t="str">
            <v>Exaustor d=40cm</v>
          </cell>
          <cell r="E135" t="str">
            <v>MAT</v>
          </cell>
          <cell r="F135" t="str">
            <v>UND</v>
          </cell>
          <cell r="G135">
            <v>349.9</v>
          </cell>
          <cell r="H135">
            <v>0</v>
          </cell>
          <cell r="I135">
            <v>45047</v>
          </cell>
          <cell r="J135" t="str">
            <v>SEDOP-PA D00392</v>
          </cell>
        </row>
        <row r="136">
          <cell r="B136" t="str">
            <v>IN124</v>
          </cell>
          <cell r="C136" t="str">
            <v>INTERNET</v>
          </cell>
          <cell r="D136" t="str">
            <v>Caixa de Ventilação com gabinete metálico, confeccionada em chapa de aço galvanizado, equipada com ventilador centrífugo, simples aspiração, com rotor tipo Sirocco, acionamento direto no eixo do motor, com painel de filtragem para elemento filtrante tipo G3, com pintura esmalte sintético ou epóxi, com vazão de 1.500 m³/h e pressão estática de 12 mmca, para exposição ao tempo - 110 V - 1 F - 60 Hz., marca Motovent, Mod. CV.SD ou similar</v>
          </cell>
          <cell r="E136" t="str">
            <v>MAT</v>
          </cell>
          <cell r="F136" t="str">
            <v>UND</v>
          </cell>
          <cell r="G136">
            <v>2700</v>
          </cell>
          <cell r="H136">
            <v>0</v>
          </cell>
          <cell r="I136">
            <v>44317</v>
          </cell>
          <cell r="J136" t="str">
            <v>INTERNET</v>
          </cell>
        </row>
        <row r="137">
          <cell r="B137" t="str">
            <v>IN125</v>
          </cell>
          <cell r="C137" t="str">
            <v>INTERNET</v>
          </cell>
          <cell r="D137" t="str">
            <v xml:space="preserve">Placa de inauguração de Identificação 29,7 cm X 42cm, em chapa de acrilico maciço 5mm, com parafusos metálicos tipo espaçador, conforme detalhe   do projeto arquitetônico, </v>
          </cell>
          <cell r="E137" t="str">
            <v>MAT</v>
          </cell>
          <cell r="F137" t="str">
            <v>UND</v>
          </cell>
          <cell r="G137">
            <v>180</v>
          </cell>
          <cell r="H137">
            <v>0</v>
          </cell>
          <cell r="I137">
            <v>44197</v>
          </cell>
          <cell r="J137" t="str">
            <v>INTERNET</v>
          </cell>
        </row>
        <row r="138">
          <cell r="B138" t="str">
            <v>IN126</v>
          </cell>
          <cell r="C138" t="str">
            <v>COTAÇÃO</v>
          </cell>
          <cell r="D138" t="str">
            <v>HABITE-SE DA PREFEITURA</v>
          </cell>
          <cell r="E138" t="str">
            <v>MAT</v>
          </cell>
          <cell r="F138" t="str">
            <v>UND</v>
          </cell>
          <cell r="G138">
            <v>1500</v>
          </cell>
          <cell r="H138">
            <v>0</v>
          </cell>
          <cell r="I138">
            <v>44317</v>
          </cell>
          <cell r="J138" t="str">
            <v>TAXA</v>
          </cell>
        </row>
        <row r="139">
          <cell r="B139" t="str">
            <v>IN127</v>
          </cell>
          <cell r="C139" t="str">
            <v>INTERNET</v>
          </cell>
          <cell r="D139" t="str">
            <v>Chave comutadora 63A, 4 polos de 3 posições</v>
          </cell>
          <cell r="E139" t="str">
            <v>MAT</v>
          </cell>
          <cell r="F139" t="str">
            <v>UND</v>
          </cell>
          <cell r="G139">
            <v>220</v>
          </cell>
          <cell r="H139">
            <v>0</v>
          </cell>
          <cell r="I139">
            <v>44562</v>
          </cell>
          <cell r="J139" t="str">
            <v>INTERNET</v>
          </cell>
        </row>
        <row r="140">
          <cell r="B140" t="str">
            <v>IN128</v>
          </cell>
          <cell r="C140" t="str">
            <v>SEDOP</v>
          </cell>
          <cell r="D140" t="str">
            <v>Reservatório em conc.armado cap=5000 l c/
moto-bomba 1/2 HP</v>
          </cell>
          <cell r="E140" t="str">
            <v>MAT</v>
          </cell>
          <cell r="F140" t="str">
            <v>UND</v>
          </cell>
          <cell r="G140">
            <v>25196.633000000002</v>
          </cell>
          <cell r="H140">
            <v>10798.557000000001</v>
          </cell>
          <cell r="I140">
            <v>45047</v>
          </cell>
          <cell r="J140" t="str">
            <v>SEDOP-PA 180488</v>
          </cell>
        </row>
        <row r="141">
          <cell r="B141" t="str">
            <v>IN129</v>
          </cell>
          <cell r="C141" t="str">
            <v>SEDOP</v>
          </cell>
          <cell r="D141" t="str">
            <v>Cisterna em concreto armado cap= 7.500 lts</v>
          </cell>
          <cell r="E141" t="str">
            <v>MAT</v>
          </cell>
          <cell r="F141" t="str">
            <v>UND</v>
          </cell>
          <cell r="G141">
            <v>15174.817000000001</v>
          </cell>
          <cell r="H141">
            <v>6503.4930000000004</v>
          </cell>
          <cell r="I141">
            <v>45047</v>
          </cell>
          <cell r="J141" t="str">
            <v>SEDOP-PA 180487</v>
          </cell>
        </row>
        <row r="142">
          <cell r="B142" t="str">
            <v>IN130</v>
          </cell>
          <cell r="C142" t="str">
            <v>SEDOP</v>
          </cell>
          <cell r="D142" t="str">
            <v>Bloco em concreto armado p/ fundaçao (incl. forma)</v>
          </cell>
          <cell r="E142" t="str">
            <v>MAT</v>
          </cell>
          <cell r="F142" t="str">
            <v>M3</v>
          </cell>
          <cell r="G142">
            <v>2446.2060000000001</v>
          </cell>
          <cell r="H142">
            <v>1048.374</v>
          </cell>
          <cell r="I142">
            <v>45047</v>
          </cell>
          <cell r="J142" t="str">
            <v>SEDOP-PA 040283</v>
          </cell>
        </row>
        <row r="143">
          <cell r="B143" t="str">
            <v>IN131</v>
          </cell>
          <cell r="C143" t="str">
            <v>SEDOP</v>
          </cell>
          <cell r="D143" t="str">
            <v>Ferragens para painel fixo de vidro</v>
          </cell>
          <cell r="E143" t="str">
            <v>MAT</v>
          </cell>
          <cell r="F143" t="str">
            <v>CJ</v>
          </cell>
          <cell r="G143">
            <v>140.80000000000001</v>
          </cell>
          <cell r="H143">
            <v>0</v>
          </cell>
          <cell r="I143">
            <v>45047</v>
          </cell>
          <cell r="J143" t="str">
            <v>SEDOP-PA D00472</v>
          </cell>
        </row>
        <row r="144">
          <cell r="B144" t="str">
            <v>IN132</v>
          </cell>
          <cell r="C144" t="str">
            <v>SEDOP</v>
          </cell>
          <cell r="D144" t="str">
            <v xml:space="preserve"> Assento plástico almofadado</v>
          </cell>
          <cell r="E144" t="str">
            <v>MAT</v>
          </cell>
          <cell r="F144" t="str">
            <v>UND</v>
          </cell>
          <cell r="G144">
            <v>91.85</v>
          </cell>
          <cell r="H144">
            <v>0</v>
          </cell>
          <cell r="I144">
            <v>45047</v>
          </cell>
          <cell r="J144" t="str">
            <v>SEDOP-PA H00317</v>
          </cell>
        </row>
        <row r="145">
          <cell r="B145" t="str">
            <v>IN133</v>
          </cell>
          <cell r="C145" t="str">
            <v>INTERNET</v>
          </cell>
          <cell r="D145" t="str">
            <v>tapete vinlico para sinalizar espaço reservado á cadeirantes com símbolo s.i.a. (cadeirante) 1,20x0,80m -</v>
          </cell>
          <cell r="E145" t="str">
            <v>MAT</v>
          </cell>
          <cell r="F145" t="str">
            <v>UND</v>
          </cell>
          <cell r="G145">
            <v>276.76</v>
          </cell>
          <cell r="H145">
            <v>0</v>
          </cell>
          <cell r="I145">
            <v>44713</v>
          </cell>
          <cell r="J145" t="str">
            <v>Intternet</v>
          </cell>
        </row>
        <row r="146">
          <cell r="B146" t="str">
            <v>IN134</v>
          </cell>
          <cell r="C146" t="str">
            <v>INTERNET</v>
          </cell>
          <cell r="D146" t="str">
            <v>CHAPA DE ACRILICO BRANCO 100CM X 200CM X 3MM</v>
          </cell>
          <cell r="E146" t="str">
            <v>MAT</v>
          </cell>
          <cell r="F146" t="str">
            <v>M²</v>
          </cell>
          <cell r="G146">
            <v>197.5</v>
          </cell>
          <cell r="H146">
            <v>0</v>
          </cell>
          <cell r="I146">
            <v>44713</v>
          </cell>
          <cell r="J146" t="str">
            <v>INTERNET</v>
          </cell>
        </row>
        <row r="147">
          <cell r="B147" t="str">
            <v>IN135</v>
          </cell>
          <cell r="C147" t="str">
            <v>COTAÇÃO</v>
          </cell>
          <cell r="D147" t="str">
            <v>FORNECIMENTO E INSTALAÇÃO DE FAIXA DE IDENTIFICAÇÃO HORIZONTAL (6,00X 1,45m), EM CHAPA DE ALUMÍNIO, ESP=3mm, COM PINTURA PU PROTEÇÃO UV, NAS CORES VERDE E AMARELO, E FAIXA HORIZONTAL (3,6X0,70m) EM CHAPA DE ACRÍLICIO LEITOSO,  E=0,3mm, COR BRANCA, COM LETRAS RECORTADAS DIGITALMENTE EM ACRÍLICO LEITOSO E=3mm, CORES VERDE E AMARELO (VER DETALHES BASA)</v>
          </cell>
          <cell r="E147" t="str">
            <v>MAT</v>
          </cell>
          <cell r="F147" t="str">
            <v>UND</v>
          </cell>
          <cell r="G147">
            <v>6300</v>
          </cell>
          <cell r="H147">
            <v>0</v>
          </cell>
          <cell r="I147">
            <v>44896</v>
          </cell>
          <cell r="J147" t="str">
            <v>COTAÇÃO-MIRACEMA</v>
          </cell>
        </row>
        <row r="148">
          <cell r="B148" t="str">
            <v>IN136</v>
          </cell>
          <cell r="C148" t="str">
            <v>COTAÇÃO</v>
          </cell>
          <cell r="D148" t="str">
            <v>TOTEM EM ACM BRANCO E VERDE RECORTADO DIGITALMENTE, COM ACRÍLICO E ILUMINAÇÃO EM LED NA MEDIDA 450X70CM (EXTRUTURA INTERNA EM METALON 30X20 NA 18 E PERFIL ENRIJECIDO NA CHAPA 14</v>
          </cell>
          <cell r="E148" t="str">
            <v>MAT</v>
          </cell>
          <cell r="F148" t="str">
            <v>UND</v>
          </cell>
          <cell r="G148">
            <v>10300</v>
          </cell>
          <cell r="H148">
            <v>0</v>
          </cell>
          <cell r="I148">
            <v>44896</v>
          </cell>
          <cell r="J148" t="str">
            <v>COTAÇÃO-AC COMUM VISUAL BELÉM-PA</v>
          </cell>
        </row>
        <row r="149">
          <cell r="B149" t="str">
            <v>IN137</v>
          </cell>
          <cell r="C149" t="str">
            <v>SEDOP</v>
          </cell>
          <cell r="D149" t="str">
            <v>Revestimento metálico em alumínio composto acm (Alucobond ou similar) dobrado, e=0,4mm</v>
          </cell>
          <cell r="E149" t="str">
            <v>MAT</v>
          </cell>
          <cell r="F149" t="str">
            <v>M2</v>
          </cell>
          <cell r="G149">
            <v>400</v>
          </cell>
          <cell r="H149">
            <v>0</v>
          </cell>
          <cell r="I149">
            <v>45047</v>
          </cell>
          <cell r="J149" t="str">
            <v>SEDOP-PA A00096</v>
          </cell>
        </row>
        <row r="150">
          <cell r="B150" t="str">
            <v>IN138</v>
          </cell>
          <cell r="C150" t="str">
            <v>COTAÇÃO</v>
          </cell>
          <cell r="D150" t="str">
            <v xml:space="preserve">pelicula microperfurada com arte </v>
          </cell>
          <cell r="E150" t="str">
            <v>MAT</v>
          </cell>
          <cell r="F150" t="str">
            <v>M2</v>
          </cell>
          <cell r="G150">
            <v>150</v>
          </cell>
          <cell r="H150">
            <v>0</v>
          </cell>
          <cell r="I150">
            <v>44713</v>
          </cell>
          <cell r="J150" t="str">
            <v>COTAÇÃO-ART VISUAL</v>
          </cell>
        </row>
        <row r="151">
          <cell r="B151" t="str">
            <v>IN139</v>
          </cell>
          <cell r="C151" t="str">
            <v>ORSE</v>
          </cell>
          <cell r="D151" t="str">
            <v>Mapa tátil em acrílico medindo 39 x 54cm, com suporte em chapa galvanizada revestida com alucobond h=1,00m, padrão Caixa Econômica Federal</v>
          </cell>
          <cell r="E151" t="str">
            <v>MAT</v>
          </cell>
          <cell r="F151" t="str">
            <v>UND</v>
          </cell>
          <cell r="G151">
            <v>1394.56</v>
          </cell>
          <cell r="H151">
            <v>0</v>
          </cell>
          <cell r="I151">
            <v>45078</v>
          </cell>
          <cell r="J151" t="str">
            <v>ORSE-08094</v>
          </cell>
        </row>
        <row r="152">
          <cell r="B152" t="str">
            <v>IN140</v>
          </cell>
          <cell r="C152" t="str">
            <v>INTERNET</v>
          </cell>
          <cell r="D152" t="str">
            <v>puxador de madeira para armário</v>
          </cell>
          <cell r="E152" t="str">
            <v>MAT</v>
          </cell>
          <cell r="F152" t="str">
            <v>UND</v>
          </cell>
          <cell r="G152">
            <v>6.3250000000000002</v>
          </cell>
          <cell r="H152">
            <v>0</v>
          </cell>
          <cell r="I152">
            <v>44774</v>
          </cell>
          <cell r="J152" t="str">
            <v>INTERNET</v>
          </cell>
        </row>
        <row r="153">
          <cell r="B153" t="str">
            <v>IN141</v>
          </cell>
          <cell r="C153" t="str">
            <v>INTERNET</v>
          </cell>
          <cell r="D153" t="str">
            <v>Bloco bargoa 10P</v>
          </cell>
          <cell r="E153" t="str">
            <v>MAT</v>
          </cell>
          <cell r="F153" t="str">
            <v>UND</v>
          </cell>
          <cell r="G153">
            <v>15.75</v>
          </cell>
          <cell r="H153">
            <v>0</v>
          </cell>
          <cell r="I153">
            <v>44774</v>
          </cell>
          <cell r="J153" t="str">
            <v>INTERNET</v>
          </cell>
        </row>
        <row r="154">
          <cell r="B154" t="str">
            <v>IN142</v>
          </cell>
          <cell r="C154" t="str">
            <v>INTERNET</v>
          </cell>
          <cell r="D154" t="str">
            <v>Guia de cabo fechado</v>
          </cell>
          <cell r="E154" t="str">
            <v>MAT</v>
          </cell>
          <cell r="F154" t="str">
            <v>UND</v>
          </cell>
          <cell r="G154">
            <v>40</v>
          </cell>
          <cell r="H154">
            <v>0</v>
          </cell>
          <cell r="I154">
            <v>44774</v>
          </cell>
          <cell r="J154" t="str">
            <v>INTERNET</v>
          </cell>
        </row>
        <row r="155">
          <cell r="B155" t="str">
            <v>IN143</v>
          </cell>
          <cell r="C155" t="str">
            <v>INTERNET</v>
          </cell>
          <cell r="D155" t="str">
            <v>KIT BARRAMENTO TRIFÁSICO 225A PARA 56 DISJUNTORES CEMAR</v>
          </cell>
          <cell r="E155" t="str">
            <v>MAT</v>
          </cell>
          <cell r="F155" t="str">
            <v>UND</v>
          </cell>
          <cell r="G155">
            <v>1278.6600000000001</v>
          </cell>
          <cell r="H155">
            <v>0</v>
          </cell>
          <cell r="I155">
            <v>44805</v>
          </cell>
          <cell r="J155" t="str">
            <v>INTERNET</v>
          </cell>
        </row>
        <row r="156">
          <cell r="B156" t="str">
            <v>IN144</v>
          </cell>
          <cell r="C156" t="str">
            <v>INTERNET</v>
          </cell>
          <cell r="D156" t="str">
            <v>CANALETA VETILADA EM PVC 80X100X2000MM</v>
          </cell>
          <cell r="E156" t="str">
            <v>MAT</v>
          </cell>
          <cell r="F156" t="str">
            <v>UND</v>
          </cell>
          <cell r="G156">
            <v>134.33000000000001</v>
          </cell>
          <cell r="H156">
            <v>0</v>
          </cell>
          <cell r="I156">
            <v>44805</v>
          </cell>
          <cell r="J156" t="str">
            <v>INTERNET</v>
          </cell>
        </row>
        <row r="157">
          <cell r="B157" t="str">
            <v>IN145</v>
          </cell>
          <cell r="C157" t="str">
            <v>INTERNET</v>
          </cell>
          <cell r="D157" t="str">
            <v>Frente Falsa Painel De Fechamento Furukawa 1u Para Rack 19 P</v>
          </cell>
          <cell r="E157" t="str">
            <v>MAT</v>
          </cell>
          <cell r="F157" t="str">
            <v>UND</v>
          </cell>
          <cell r="G157">
            <v>70</v>
          </cell>
          <cell r="H157">
            <v>0</v>
          </cell>
          <cell r="I157">
            <v>44806</v>
          </cell>
          <cell r="J157" t="str">
            <v>INTERNET</v>
          </cell>
        </row>
        <row r="158">
          <cell r="B158" t="str">
            <v>IN146</v>
          </cell>
          <cell r="C158" t="str">
            <v>INTERNET</v>
          </cell>
          <cell r="D158" t="str">
            <v xml:space="preserve"> Regua para rack, com 6 tomadas 2P+T 10A</v>
          </cell>
          <cell r="E158" t="str">
            <v>MAT</v>
          </cell>
          <cell r="F158" t="str">
            <v>UND</v>
          </cell>
          <cell r="G158">
            <v>115</v>
          </cell>
          <cell r="H158">
            <v>0</v>
          </cell>
          <cell r="I158">
            <v>44805</v>
          </cell>
          <cell r="J158" t="str">
            <v>INTERNET</v>
          </cell>
        </row>
        <row r="159">
          <cell r="B159" t="str">
            <v>IN147</v>
          </cell>
          <cell r="C159" t="str">
            <v>SEDOP</v>
          </cell>
          <cell r="D159" t="str">
            <v>Gerador 83/75Kva-60hz-220/127V com acessórios</v>
          </cell>
          <cell r="E159" t="str">
            <v>MAT</v>
          </cell>
          <cell r="F159" t="str">
            <v>UND</v>
          </cell>
          <cell r="G159">
            <v>131380.95000000001</v>
          </cell>
          <cell r="H159">
            <v>0</v>
          </cell>
          <cell r="I159">
            <v>45047</v>
          </cell>
          <cell r="J159" t="str">
            <v>SEDOP-PA E00851</v>
          </cell>
        </row>
        <row r="160">
          <cell r="B160" t="str">
            <v>IN148</v>
          </cell>
          <cell r="C160" t="str">
            <v>ORSE</v>
          </cell>
          <cell r="D160" t="str">
            <v>Cabo de cobre flexível isolado, 25 mm², anti-chama 0,6/1,0 kv, para rede enterrada de distribuição de energia elétrica - fornecimento e instalação. af_12/2021</v>
          </cell>
          <cell r="E160" t="str">
            <v>MAT</v>
          </cell>
          <cell r="F160" t="str">
            <v>M</v>
          </cell>
          <cell r="G160">
            <v>21.28</v>
          </cell>
          <cell r="H160">
            <v>0</v>
          </cell>
          <cell r="I160">
            <v>45078</v>
          </cell>
          <cell r="J160" t="str">
            <v>ORSE-00996</v>
          </cell>
        </row>
        <row r="161">
          <cell r="B161" t="str">
            <v>IN149</v>
          </cell>
          <cell r="C161" t="str">
            <v>COTAÇÃO</v>
          </cell>
          <cell r="D161" t="str">
            <v>PLACA DE IDENTIFICAÇÃO EXTERNA  TIPO "A" TAMANHO 0,94X1,41M EM CHAPA DE ALUMINIO AC, E=3MM COR VERDE</v>
          </cell>
          <cell r="E161" t="str">
            <v>MAT</v>
          </cell>
          <cell r="F161" t="str">
            <v>UND</v>
          </cell>
          <cell r="G161">
            <v>4900</v>
          </cell>
          <cell r="H161">
            <v>0</v>
          </cell>
          <cell r="I161">
            <v>44896</v>
          </cell>
          <cell r="J161" t="str">
            <v>AC-COMUNICAÇÃO VISUAL</v>
          </cell>
        </row>
        <row r="162">
          <cell r="B162" t="str">
            <v>IN150</v>
          </cell>
          <cell r="C162" t="str">
            <v>JESIEL</v>
          </cell>
          <cell r="D162" t="str">
            <v>SISTEMA FOTOVOLTAICO</v>
          </cell>
          <cell r="E162" t="str">
            <v>MAT</v>
          </cell>
          <cell r="F162" t="str">
            <v>M2</v>
          </cell>
          <cell r="G162">
            <v>315</v>
          </cell>
          <cell r="H162">
            <v>135</v>
          </cell>
          <cell r="I162">
            <v>44774</v>
          </cell>
          <cell r="J162" t="str">
            <v>BASA</v>
          </cell>
        </row>
        <row r="163">
          <cell r="B163" t="str">
            <v>IN151</v>
          </cell>
          <cell r="C163" t="str">
            <v>INTERNET</v>
          </cell>
          <cell r="D163" t="str">
            <v>KITT FECHADURA PARA PORTA PIVOTANTE</v>
          </cell>
          <cell r="E163" t="str">
            <v>MAT</v>
          </cell>
          <cell r="F163" t="str">
            <v>UND</v>
          </cell>
          <cell r="G163">
            <v>209</v>
          </cell>
          <cell r="H163">
            <v>0</v>
          </cell>
          <cell r="I163">
            <v>45139</v>
          </cell>
          <cell r="J163" t="str">
            <v>INTERNET</v>
          </cell>
        </row>
        <row r="164">
          <cell r="B164" t="str">
            <v>IN152</v>
          </cell>
          <cell r="C164" t="str">
            <v>SEDOP</v>
          </cell>
          <cell r="D164" t="str">
            <v xml:space="preserve">Palha de aço </v>
          </cell>
          <cell r="E164" t="str">
            <v>MAT</v>
          </cell>
          <cell r="F164" t="str">
            <v xml:space="preserve">Pç </v>
          </cell>
          <cell r="G164">
            <v>6.41</v>
          </cell>
          <cell r="H164">
            <v>0</v>
          </cell>
          <cell r="I164">
            <v>45047</v>
          </cell>
          <cell r="J164" t="str">
            <v xml:space="preserve">SEDOP-PA D00073 </v>
          </cell>
        </row>
        <row r="165">
          <cell r="B165" t="str">
            <v>IN153</v>
          </cell>
          <cell r="C165" t="str">
            <v>SEDOP</v>
          </cell>
          <cell r="D165" t="str">
            <v xml:space="preserve">Massa de calafate </v>
          </cell>
          <cell r="E165" t="str">
            <v>MAT</v>
          </cell>
          <cell r="F165" t="str">
            <v xml:space="preserve">KG </v>
          </cell>
          <cell r="G165">
            <v>33.42</v>
          </cell>
          <cell r="H165">
            <v>0</v>
          </cell>
          <cell r="I165">
            <v>45048</v>
          </cell>
          <cell r="J165" t="str">
            <v xml:space="preserve">SEDOP-PA D00072 </v>
          </cell>
        </row>
        <row r="166">
          <cell r="B166" t="str">
            <v>IN154</v>
          </cell>
          <cell r="C166" t="str">
            <v>SEDOP</v>
          </cell>
          <cell r="D166" t="str">
            <v xml:space="preserve">Cera preparada </v>
          </cell>
          <cell r="E166" t="str">
            <v>MAT</v>
          </cell>
          <cell r="F166" t="str">
            <v xml:space="preserve">KG </v>
          </cell>
          <cell r="G166">
            <v>55.63</v>
          </cell>
          <cell r="H166">
            <v>0</v>
          </cell>
          <cell r="I166">
            <v>45049</v>
          </cell>
          <cell r="J166" t="str">
            <v xml:space="preserve">SEDOP-PA D00074 </v>
          </cell>
        </row>
        <row r="167">
          <cell r="B167" t="str">
            <v>IN155</v>
          </cell>
          <cell r="C167" t="str">
            <v>SEDOP</v>
          </cell>
          <cell r="D167" t="str">
            <v>Conjunto de equipamento para remoção de estrutura metálica</v>
          </cell>
          <cell r="E167" t="str">
            <v>MAT</v>
          </cell>
          <cell r="F167" t="str">
            <v>UND</v>
          </cell>
          <cell r="G167" t="str">
            <v>16,89</v>
          </cell>
          <cell r="H167">
            <v>0</v>
          </cell>
          <cell r="I167">
            <v>45050</v>
          </cell>
          <cell r="J167" t="str">
            <v>SEDOP-PA D00454</v>
          </cell>
        </row>
        <row r="168">
          <cell r="B168" t="str">
            <v>IN156</v>
          </cell>
          <cell r="C168" t="str">
            <v>INTERNET</v>
          </cell>
          <cell r="D168" t="str">
            <v xml:space="preserve">LUMINÁRIA PLAFON QUADRADA 40 X 40 CM DE EMBUTIR A LED, COM CORPO EM CHAPA DE AÇO FOSFATIZADA E PINTADA ELETROSTÁTICA. ACRÍLICO LEITOSO. 50W-BIVOLT (6400°K).  </v>
          </cell>
          <cell r="E168" t="str">
            <v>MAT</v>
          </cell>
          <cell r="F168" t="str">
            <v>UND</v>
          </cell>
          <cell r="G168">
            <v>271.60000000000002</v>
          </cell>
          <cell r="H168">
            <v>0</v>
          </cell>
          <cell r="I168">
            <v>45139</v>
          </cell>
          <cell r="J168" t="str">
            <v>INTERNET</v>
          </cell>
        </row>
        <row r="169">
          <cell r="B169" t="str">
            <v>IN157</v>
          </cell>
          <cell r="C169" t="str">
            <v>INTERNET</v>
          </cell>
          <cell r="D169" t="str">
            <v>LUMINÁRIA PLAFON QUADRADA 20 X 20 CM DE EMBUTIR A LED, COM CORPO EM CHAPA DE AÇO FOSFATIZADA E PINTADA ELETROSTÁTICA. ACRÍLICO LEITOSO. 18W-BIVOLT (6400°K).</v>
          </cell>
          <cell r="E169" t="str">
            <v>MAT</v>
          </cell>
          <cell r="F169" t="str">
            <v>UND</v>
          </cell>
          <cell r="G169">
            <v>42.9</v>
          </cell>
          <cell r="H169">
            <v>0</v>
          </cell>
          <cell r="I169">
            <v>45140</v>
          </cell>
          <cell r="J169" t="str">
            <v>INTERNET</v>
          </cell>
        </row>
        <row r="170">
          <cell r="B170" t="str">
            <v>IN158</v>
          </cell>
          <cell r="C170" t="str">
            <v>INTERNET</v>
          </cell>
          <cell r="D170" t="str">
            <v>LUMINÁRIA SPOT TRILHO COM 6 SPOTS DOCRÓICA MR 16 PRETO POTÊNCIA DE 10 W, COMPLETO, COR BRANCO FRIO 6000-6500K, TRILHO COM 2 MÉTROS DE COMPRIMENTO</v>
          </cell>
          <cell r="E170" t="str">
            <v>MAT</v>
          </cell>
          <cell r="F170" t="str">
            <v>UND</v>
          </cell>
          <cell r="G170">
            <v>189.9</v>
          </cell>
          <cell r="H170">
            <v>0</v>
          </cell>
          <cell r="I170">
            <v>45141</v>
          </cell>
          <cell r="J170" t="str">
            <v>INTERNET</v>
          </cell>
        </row>
        <row r="171">
          <cell r="B171" t="str">
            <v>IN159</v>
          </cell>
          <cell r="C171" t="str">
            <v>INTERNET</v>
          </cell>
          <cell r="D171" t="str">
            <v>Painel Plafon Led de Embutir Quadrado 4000K 50w Bivolt LLUM, 8 cm x 62 cm x 62 cm Ref.: 07551, Cod. Fabricante: RLT22504BCV2,</v>
          </cell>
          <cell r="E171" t="str">
            <v>MAT</v>
          </cell>
          <cell r="F171" t="str">
            <v>UND</v>
          </cell>
          <cell r="G171">
            <v>271.60000000000002</v>
          </cell>
          <cell r="H171">
            <v>0</v>
          </cell>
          <cell r="I171">
            <v>45142</v>
          </cell>
          <cell r="J171" t="str">
            <v>INTERNET</v>
          </cell>
        </row>
        <row r="172">
          <cell r="B172" t="str">
            <v>IN160</v>
          </cell>
          <cell r="C172" t="str">
            <v>SEDOP</v>
          </cell>
          <cell r="D172" t="str">
            <v>Cumeeira em aço galvanizado</v>
          </cell>
          <cell r="E172" t="str">
            <v>MAT</v>
          </cell>
          <cell r="F172" t="str">
            <v>M</v>
          </cell>
          <cell r="G172">
            <v>63.59</v>
          </cell>
          <cell r="H172">
            <v>0</v>
          </cell>
          <cell r="I172">
            <v>45143</v>
          </cell>
          <cell r="J172" t="str">
            <v>SEDOP-PA D00410</v>
          </cell>
        </row>
        <row r="173">
          <cell r="B173" t="str">
            <v>IN161</v>
          </cell>
          <cell r="C173" t="str">
            <v>SEDOP</v>
          </cell>
          <cell r="D173" t="str">
            <v>Acessórios de fixação p/telha de alumínio</v>
          </cell>
          <cell r="E173" t="str">
            <v>MAT</v>
          </cell>
          <cell r="F173" t="str">
            <v>CJ</v>
          </cell>
          <cell r="G173">
            <v>6.65</v>
          </cell>
          <cell r="H173">
            <v>0</v>
          </cell>
          <cell r="I173">
            <v>45144</v>
          </cell>
          <cell r="J173" t="str">
            <v>SEDOP-PA D00200</v>
          </cell>
        </row>
        <row r="174">
          <cell r="B174" t="str">
            <v>IN162</v>
          </cell>
          <cell r="C174" t="str">
            <v>SEDOP</v>
          </cell>
          <cell r="D174" t="str">
            <v>Divisória Divilux pefil em alumínio / miolo celular -P/V/P</v>
          </cell>
          <cell r="E174" t="str">
            <v>MAT</v>
          </cell>
          <cell r="F174" t="str">
            <v>M2</v>
          </cell>
          <cell r="G174" t="str">
            <v>336,11</v>
          </cell>
          <cell r="H174">
            <v>0</v>
          </cell>
          <cell r="I174">
            <v>45047</v>
          </cell>
          <cell r="J174" t="str">
            <v>SEDOP-PA D00393</v>
          </cell>
        </row>
        <row r="175">
          <cell r="B175" t="str">
            <v>IN163</v>
          </cell>
          <cell r="C175" t="str">
            <v>SEDOP</v>
          </cell>
          <cell r="D175" t="str">
            <v>Divisória Divilux perfil em aluminio/miolo celular (painel cego)</v>
          </cell>
          <cell r="E175" t="str">
            <v>MAT</v>
          </cell>
          <cell r="F175" t="str">
            <v>M3</v>
          </cell>
          <cell r="G175">
            <v>208.41</v>
          </cell>
          <cell r="H175">
            <v>0</v>
          </cell>
          <cell r="I175">
            <v>45048</v>
          </cell>
          <cell r="J175" t="str">
            <v>SEDOP-PA D00111</v>
          </cell>
        </row>
        <row r="176">
          <cell r="B176" t="str">
            <v>IN164</v>
          </cell>
          <cell r="C176" t="str">
            <v>SEDOP</v>
          </cell>
          <cell r="D176" t="str">
            <v>Chuveiro cromado</v>
          </cell>
          <cell r="E176" t="str">
            <v>MAT</v>
          </cell>
          <cell r="F176" t="str">
            <v>UND</v>
          </cell>
          <cell r="G176">
            <v>77.900000000000006</v>
          </cell>
          <cell r="H176">
            <v>0</v>
          </cell>
          <cell r="I176">
            <v>45047</v>
          </cell>
          <cell r="J176" t="str">
            <v>SEDOP-PA H00054</v>
          </cell>
        </row>
        <row r="177">
          <cell r="B177" t="str">
            <v>IN165</v>
          </cell>
          <cell r="C177" t="str">
            <v>COTAÇÃO</v>
          </cell>
          <cell r="D177" t="str">
            <v>LIMPEZA E HIGIENIZAÇÃO DE PERSIANAS</v>
          </cell>
          <cell r="E177" t="str">
            <v>MAT</v>
          </cell>
          <cell r="F177" t="str">
            <v>UND</v>
          </cell>
          <cell r="G177">
            <v>220</v>
          </cell>
          <cell r="H177">
            <v>0</v>
          </cell>
          <cell r="I177">
            <v>45125</v>
          </cell>
          <cell r="J177" t="str">
            <v>EMP. APICE HOME</v>
          </cell>
        </row>
        <row r="178">
          <cell r="B178" t="str">
            <v>IN166</v>
          </cell>
          <cell r="C178" t="str">
            <v>ORSE</v>
          </cell>
          <cell r="D178" t="str">
            <v>Placa em acrílico branco leitoso dupla, tipo sanduiche, com aplicação de adesivo sobreposto</v>
          </cell>
          <cell r="E178" t="str">
            <v>MAT</v>
          </cell>
          <cell r="F178" t="str">
            <v>M2</v>
          </cell>
          <cell r="G178">
            <v>1536.68</v>
          </cell>
          <cell r="H178">
            <v>0</v>
          </cell>
          <cell r="I178">
            <v>45078</v>
          </cell>
          <cell r="J178" t="str">
            <v>ORSE-07407</v>
          </cell>
        </row>
        <row r="179">
          <cell r="B179" t="str">
            <v>IN167</v>
          </cell>
          <cell r="C179" t="str">
            <v>SEDOP</v>
          </cell>
          <cell r="D179" t="str">
            <v xml:space="preserve">Ferragens p/ janela de correr </v>
          </cell>
          <cell r="E179" t="str">
            <v>MAT</v>
          </cell>
          <cell r="F179" t="str">
            <v>CJ</v>
          </cell>
          <cell r="G179" t="str">
            <v xml:space="preserve">107,67 </v>
          </cell>
          <cell r="H179">
            <v>0</v>
          </cell>
          <cell r="I179">
            <v>45047</v>
          </cell>
          <cell r="J179" t="str">
            <v>SEDOP-PA 1006840</v>
          </cell>
        </row>
        <row r="180">
          <cell r="B180" t="str">
            <v>IN168</v>
          </cell>
          <cell r="C180" t="str">
            <v>INTERNET</v>
          </cell>
          <cell r="D180" t="str">
            <v>CANHÃO 54 LEDS RGBW PROJETOR ILUMINAÇÃO PROFISSIONAL MISTURA DE CORES 180W LK154 - LUATEK, ESTRUTURA METÁLICA</v>
          </cell>
          <cell r="E180" t="str">
            <v>MAT</v>
          </cell>
          <cell r="F180" t="str">
            <v>UND</v>
          </cell>
          <cell r="G180">
            <v>400</v>
          </cell>
          <cell r="H180">
            <v>0</v>
          </cell>
          <cell r="I180">
            <v>45047</v>
          </cell>
          <cell r="J180" t="str">
            <v>INTERNET</v>
          </cell>
        </row>
        <row r="181">
          <cell r="B181" t="str">
            <v>IN169</v>
          </cell>
          <cell r="C181" t="str">
            <v>INTERNET</v>
          </cell>
          <cell r="D181" t="str">
            <v>FITA BLACKOUT</v>
          </cell>
          <cell r="E181" t="str">
            <v>MAT</v>
          </cell>
          <cell r="F181" t="str">
            <v>M</v>
          </cell>
          <cell r="G181">
            <v>5</v>
          </cell>
          <cell r="H181">
            <v>0</v>
          </cell>
          <cell r="I181">
            <v>45139</v>
          </cell>
          <cell r="J181" t="str">
            <v>INTERNET</v>
          </cell>
        </row>
        <row r="182">
          <cell r="B182" t="str">
            <v>IN170</v>
          </cell>
          <cell r="C182" t="str">
            <v>INTERNET</v>
          </cell>
          <cell r="D182" t="str">
            <v>CALÇADO DE BORRACHA</v>
          </cell>
          <cell r="E182" t="str">
            <v>MAT</v>
          </cell>
          <cell r="F182" t="str">
            <v>UND</v>
          </cell>
          <cell r="G182">
            <v>4</v>
          </cell>
          <cell r="H182">
            <v>0</v>
          </cell>
          <cell r="I182">
            <v>45139</v>
          </cell>
          <cell r="J182" t="str">
            <v>INTERNET</v>
          </cell>
        </row>
        <row r="183">
          <cell r="B183" t="str">
            <v>IN171</v>
          </cell>
          <cell r="C183" t="str">
            <v>INTERNET</v>
          </cell>
          <cell r="D183" t="str">
            <v>GÁS 141B</v>
          </cell>
          <cell r="E183" t="str">
            <v>MAT</v>
          </cell>
          <cell r="F183" t="str">
            <v xml:space="preserve">KG </v>
          </cell>
          <cell r="G183">
            <v>181.69</v>
          </cell>
          <cell r="H183">
            <v>0</v>
          </cell>
          <cell r="I183">
            <v>45139</v>
          </cell>
          <cell r="J183" t="str">
            <v>INTERNET</v>
          </cell>
        </row>
        <row r="184">
          <cell r="B184" t="str">
            <v>IN172</v>
          </cell>
          <cell r="C184" t="str">
            <v>ORSE</v>
          </cell>
          <cell r="D184" t="str">
            <v>Chapa de alumínio 1mm - dimensão 2,00 x 1,00 m</v>
          </cell>
          <cell r="E184" t="str">
            <v>MAT</v>
          </cell>
          <cell r="F184" t="str">
            <v>M2</v>
          </cell>
          <cell r="G184">
            <v>110.02</v>
          </cell>
          <cell r="H184">
            <v>0</v>
          </cell>
          <cell r="I184">
            <v>45078</v>
          </cell>
          <cell r="J184" t="str">
            <v>ORSE-06641</v>
          </cell>
        </row>
        <row r="185">
          <cell r="B185" t="str">
            <v>IN173</v>
          </cell>
          <cell r="C185">
            <v>0</v>
          </cell>
          <cell r="D185">
            <v>0</v>
          </cell>
          <cell r="E185">
            <v>0</v>
          </cell>
          <cell r="F185">
            <v>0</v>
          </cell>
          <cell r="G185">
            <v>0</v>
          </cell>
          <cell r="H185">
            <v>0</v>
          </cell>
          <cell r="I185">
            <v>0</v>
          </cell>
          <cell r="J185">
            <v>0</v>
          </cell>
        </row>
        <row r="186">
          <cell r="B186" t="str">
            <v>IN174</v>
          </cell>
          <cell r="C186">
            <v>0</v>
          </cell>
          <cell r="D186">
            <v>0</v>
          </cell>
          <cell r="E186">
            <v>0</v>
          </cell>
          <cell r="F186">
            <v>0</v>
          </cell>
          <cell r="G186">
            <v>0</v>
          </cell>
          <cell r="H186">
            <v>0</v>
          </cell>
          <cell r="I186">
            <v>0</v>
          </cell>
          <cell r="J186">
            <v>0</v>
          </cell>
        </row>
        <row r="187">
          <cell r="B187" t="str">
            <v>IN175</v>
          </cell>
          <cell r="C187">
            <v>0</v>
          </cell>
          <cell r="D187">
            <v>0</v>
          </cell>
          <cell r="E187">
            <v>0</v>
          </cell>
          <cell r="F187">
            <v>0</v>
          </cell>
          <cell r="G187">
            <v>0</v>
          </cell>
          <cell r="H187">
            <v>0</v>
          </cell>
          <cell r="I187">
            <v>0</v>
          </cell>
          <cell r="J187">
            <v>0</v>
          </cell>
        </row>
        <row r="188">
          <cell r="B188" t="str">
            <v>IN176</v>
          </cell>
          <cell r="C188">
            <v>0</v>
          </cell>
          <cell r="D188">
            <v>0</v>
          </cell>
          <cell r="E188">
            <v>0</v>
          </cell>
          <cell r="F188">
            <v>0</v>
          </cell>
          <cell r="G188">
            <v>0</v>
          </cell>
          <cell r="H188">
            <v>0</v>
          </cell>
          <cell r="I188">
            <v>0</v>
          </cell>
          <cell r="J188">
            <v>0</v>
          </cell>
        </row>
        <row r="189">
          <cell r="B189" t="str">
            <v>IN177</v>
          </cell>
          <cell r="C189">
            <v>0</v>
          </cell>
          <cell r="D189">
            <v>0</v>
          </cell>
          <cell r="E189">
            <v>0</v>
          </cell>
          <cell r="F189">
            <v>0</v>
          </cell>
          <cell r="G189">
            <v>0</v>
          </cell>
          <cell r="H189">
            <v>0</v>
          </cell>
          <cell r="I189">
            <v>0</v>
          </cell>
          <cell r="J189">
            <v>0</v>
          </cell>
        </row>
        <row r="190">
          <cell r="B190" t="str">
            <v>IN178</v>
          </cell>
          <cell r="C190">
            <v>0</v>
          </cell>
          <cell r="D190">
            <v>0</v>
          </cell>
          <cell r="E190">
            <v>0</v>
          </cell>
          <cell r="F190">
            <v>0</v>
          </cell>
          <cell r="G190">
            <v>0</v>
          </cell>
          <cell r="H190">
            <v>0</v>
          </cell>
          <cell r="I190">
            <v>0</v>
          </cell>
          <cell r="J190">
            <v>0</v>
          </cell>
        </row>
        <row r="191">
          <cell r="B191" t="str">
            <v>IN179</v>
          </cell>
          <cell r="C191">
            <v>0</v>
          </cell>
          <cell r="D191">
            <v>0</v>
          </cell>
          <cell r="E191">
            <v>0</v>
          </cell>
          <cell r="F191">
            <v>0</v>
          </cell>
          <cell r="G191">
            <v>0</v>
          </cell>
          <cell r="H191">
            <v>0</v>
          </cell>
          <cell r="I191">
            <v>0</v>
          </cell>
          <cell r="J191">
            <v>0</v>
          </cell>
        </row>
        <row r="192">
          <cell r="B192" t="str">
            <v>IN180</v>
          </cell>
          <cell r="C192">
            <v>0</v>
          </cell>
          <cell r="D192">
            <v>0</v>
          </cell>
          <cell r="E192">
            <v>0</v>
          </cell>
          <cell r="F192">
            <v>0</v>
          </cell>
          <cell r="G192">
            <v>0</v>
          </cell>
          <cell r="H192">
            <v>0</v>
          </cell>
          <cell r="I192">
            <v>0</v>
          </cell>
          <cell r="J192">
            <v>0</v>
          </cell>
        </row>
        <row r="193">
          <cell r="B193" t="str">
            <v>IN181</v>
          </cell>
          <cell r="C193">
            <v>0</v>
          </cell>
          <cell r="D193">
            <v>0</v>
          </cell>
          <cell r="E193">
            <v>0</v>
          </cell>
          <cell r="F193">
            <v>0</v>
          </cell>
          <cell r="G193">
            <v>0</v>
          </cell>
          <cell r="H193">
            <v>0</v>
          </cell>
          <cell r="I193">
            <v>0</v>
          </cell>
          <cell r="J193">
            <v>0</v>
          </cell>
        </row>
        <row r="194">
          <cell r="B194" t="str">
            <v>IN182</v>
          </cell>
          <cell r="C194">
            <v>0</v>
          </cell>
          <cell r="D194">
            <v>0</v>
          </cell>
          <cell r="E194">
            <v>0</v>
          </cell>
          <cell r="F194">
            <v>0</v>
          </cell>
          <cell r="G194">
            <v>0</v>
          </cell>
          <cell r="H194">
            <v>0</v>
          </cell>
          <cell r="I194">
            <v>0</v>
          </cell>
          <cell r="J194">
            <v>0</v>
          </cell>
        </row>
        <row r="195">
          <cell r="B195" t="str">
            <v>IN183</v>
          </cell>
          <cell r="C195">
            <v>0</v>
          </cell>
          <cell r="D195">
            <v>0</v>
          </cell>
          <cell r="E195">
            <v>0</v>
          </cell>
          <cell r="F195">
            <v>0</v>
          </cell>
          <cell r="G195">
            <v>0</v>
          </cell>
          <cell r="H195">
            <v>0</v>
          </cell>
          <cell r="I195">
            <v>0</v>
          </cell>
          <cell r="J195">
            <v>0</v>
          </cell>
        </row>
        <row r="196">
          <cell r="B196" t="str">
            <v>IN184</v>
          </cell>
          <cell r="C196">
            <v>0</v>
          </cell>
          <cell r="D196">
            <v>0</v>
          </cell>
          <cell r="E196">
            <v>0</v>
          </cell>
          <cell r="F196">
            <v>0</v>
          </cell>
          <cell r="G196">
            <v>0</v>
          </cell>
          <cell r="H196">
            <v>0</v>
          </cell>
          <cell r="I196">
            <v>0</v>
          </cell>
          <cell r="J196">
            <v>0</v>
          </cell>
        </row>
        <row r="197">
          <cell r="B197" t="str">
            <v>IN185</v>
          </cell>
          <cell r="C197">
            <v>0</v>
          </cell>
          <cell r="D197">
            <v>0</v>
          </cell>
          <cell r="E197">
            <v>0</v>
          </cell>
          <cell r="F197">
            <v>0</v>
          </cell>
          <cell r="G197">
            <v>0</v>
          </cell>
          <cell r="H197">
            <v>0</v>
          </cell>
          <cell r="I197">
            <v>0</v>
          </cell>
          <cell r="J197">
            <v>0</v>
          </cell>
        </row>
        <row r="198">
          <cell r="B198" t="str">
            <v>IN186</v>
          </cell>
          <cell r="C198">
            <v>0</v>
          </cell>
          <cell r="D198">
            <v>0</v>
          </cell>
          <cell r="E198">
            <v>0</v>
          </cell>
          <cell r="F198">
            <v>0</v>
          </cell>
          <cell r="G198">
            <v>0</v>
          </cell>
          <cell r="H198">
            <v>0</v>
          </cell>
          <cell r="I198">
            <v>0</v>
          </cell>
          <cell r="J198">
            <v>0</v>
          </cell>
        </row>
        <row r="199">
          <cell r="B199" t="str">
            <v>IN187</v>
          </cell>
          <cell r="C199">
            <v>0</v>
          </cell>
          <cell r="D199">
            <v>0</v>
          </cell>
          <cell r="E199">
            <v>0</v>
          </cell>
          <cell r="F199">
            <v>0</v>
          </cell>
          <cell r="G199">
            <v>0</v>
          </cell>
          <cell r="H199">
            <v>0</v>
          </cell>
          <cell r="I199">
            <v>0</v>
          </cell>
          <cell r="J199">
            <v>0</v>
          </cell>
        </row>
        <row r="200">
          <cell r="B200" t="str">
            <v>IN188</v>
          </cell>
          <cell r="C200">
            <v>0</v>
          </cell>
          <cell r="D200">
            <v>0</v>
          </cell>
          <cell r="E200">
            <v>0</v>
          </cell>
          <cell r="F200">
            <v>0</v>
          </cell>
          <cell r="G200">
            <v>0</v>
          </cell>
          <cell r="H200">
            <v>0</v>
          </cell>
          <cell r="I200">
            <v>0</v>
          </cell>
          <cell r="J200">
            <v>0</v>
          </cell>
        </row>
        <row r="201">
          <cell r="B201" t="str">
            <v>IN189</v>
          </cell>
          <cell r="C201">
            <v>0</v>
          </cell>
          <cell r="D201">
            <v>0</v>
          </cell>
          <cell r="E201">
            <v>0</v>
          </cell>
          <cell r="F201">
            <v>0</v>
          </cell>
          <cell r="G201">
            <v>0</v>
          </cell>
          <cell r="H201">
            <v>0</v>
          </cell>
          <cell r="I201">
            <v>0</v>
          </cell>
          <cell r="J201">
            <v>0</v>
          </cell>
        </row>
        <row r="202">
          <cell r="B202" t="str">
            <v>IN190</v>
          </cell>
          <cell r="C202">
            <v>0</v>
          </cell>
          <cell r="D202">
            <v>0</v>
          </cell>
          <cell r="E202">
            <v>0</v>
          </cell>
          <cell r="F202">
            <v>0</v>
          </cell>
          <cell r="G202">
            <v>0</v>
          </cell>
          <cell r="H202">
            <v>0</v>
          </cell>
          <cell r="I202">
            <v>0</v>
          </cell>
          <cell r="J202">
            <v>0</v>
          </cell>
        </row>
        <row r="203">
          <cell r="B203" t="str">
            <v>IN191</v>
          </cell>
          <cell r="C203">
            <v>0</v>
          </cell>
          <cell r="D203">
            <v>0</v>
          </cell>
          <cell r="E203">
            <v>0</v>
          </cell>
          <cell r="F203">
            <v>0</v>
          </cell>
          <cell r="G203">
            <v>0</v>
          </cell>
          <cell r="H203">
            <v>0</v>
          </cell>
          <cell r="I203">
            <v>0</v>
          </cell>
          <cell r="J203">
            <v>0</v>
          </cell>
        </row>
        <row r="204">
          <cell r="B204">
            <v>0</v>
          </cell>
          <cell r="C204">
            <v>0</v>
          </cell>
          <cell r="D204">
            <v>0</v>
          </cell>
          <cell r="E204">
            <v>0</v>
          </cell>
          <cell r="F204">
            <v>0</v>
          </cell>
          <cell r="G204">
            <v>0</v>
          </cell>
          <cell r="H204">
            <v>0</v>
          </cell>
          <cell r="I204">
            <v>0</v>
          </cell>
          <cell r="J204">
            <v>0</v>
          </cell>
        </row>
        <row r="205">
          <cell r="B205">
            <v>0</v>
          </cell>
          <cell r="C205">
            <v>0</v>
          </cell>
          <cell r="D205">
            <v>0</v>
          </cell>
          <cell r="E205">
            <v>0</v>
          </cell>
          <cell r="F205">
            <v>0</v>
          </cell>
          <cell r="G205">
            <v>0</v>
          </cell>
          <cell r="H205">
            <v>0</v>
          </cell>
          <cell r="I205">
            <v>0</v>
          </cell>
          <cell r="J205">
            <v>0</v>
          </cell>
        </row>
        <row r="206">
          <cell r="B206">
            <v>0</v>
          </cell>
          <cell r="C206">
            <v>0</v>
          </cell>
          <cell r="D206">
            <v>0</v>
          </cell>
          <cell r="E206">
            <v>0</v>
          </cell>
          <cell r="F206">
            <v>0</v>
          </cell>
          <cell r="G206">
            <v>0</v>
          </cell>
          <cell r="H206">
            <v>0</v>
          </cell>
          <cell r="I206">
            <v>0</v>
          </cell>
          <cell r="J206">
            <v>0</v>
          </cell>
        </row>
        <row r="207">
          <cell r="B207">
            <v>0</v>
          </cell>
          <cell r="C207">
            <v>0</v>
          </cell>
          <cell r="D207">
            <v>0</v>
          </cell>
          <cell r="E207">
            <v>0</v>
          </cell>
          <cell r="F207">
            <v>0</v>
          </cell>
          <cell r="G207">
            <v>0</v>
          </cell>
          <cell r="H207">
            <v>0</v>
          </cell>
          <cell r="I207">
            <v>0</v>
          </cell>
          <cell r="J207">
            <v>0</v>
          </cell>
        </row>
        <row r="208">
          <cell r="B208">
            <v>0</v>
          </cell>
          <cell r="C208">
            <v>0</v>
          </cell>
          <cell r="D208">
            <v>0</v>
          </cell>
          <cell r="E208">
            <v>0</v>
          </cell>
          <cell r="F208">
            <v>0</v>
          </cell>
          <cell r="G208">
            <v>0</v>
          </cell>
          <cell r="H208">
            <v>0</v>
          </cell>
          <cell r="I208">
            <v>0</v>
          </cell>
          <cell r="J208">
            <v>0</v>
          </cell>
        </row>
        <row r="209">
          <cell r="B209">
            <v>0</v>
          </cell>
          <cell r="C209">
            <v>0</v>
          </cell>
          <cell r="D209">
            <v>0</v>
          </cell>
          <cell r="E209">
            <v>0</v>
          </cell>
          <cell r="F209">
            <v>0</v>
          </cell>
          <cell r="G209">
            <v>0</v>
          </cell>
          <cell r="H209">
            <v>0</v>
          </cell>
          <cell r="I209">
            <v>0</v>
          </cell>
          <cell r="J209">
            <v>0</v>
          </cell>
        </row>
        <row r="210">
          <cell r="B210">
            <v>0</v>
          </cell>
          <cell r="C210">
            <v>0</v>
          </cell>
          <cell r="D210">
            <v>0</v>
          </cell>
          <cell r="E210">
            <v>0</v>
          </cell>
          <cell r="F210">
            <v>0</v>
          </cell>
          <cell r="G210">
            <v>0</v>
          </cell>
          <cell r="H210">
            <v>0</v>
          </cell>
          <cell r="I210">
            <v>0</v>
          </cell>
          <cell r="J210">
            <v>0</v>
          </cell>
        </row>
        <row r="211">
          <cell r="B211">
            <v>0</v>
          </cell>
          <cell r="C211">
            <v>0</v>
          </cell>
          <cell r="D211">
            <v>0</v>
          </cell>
          <cell r="E211">
            <v>0</v>
          </cell>
          <cell r="F211">
            <v>0</v>
          </cell>
          <cell r="G211">
            <v>0</v>
          </cell>
          <cell r="H211">
            <v>0</v>
          </cell>
          <cell r="I211">
            <v>0</v>
          </cell>
          <cell r="J211">
            <v>0</v>
          </cell>
        </row>
        <row r="212">
          <cell r="B212">
            <v>0</v>
          </cell>
          <cell r="C212">
            <v>0</v>
          </cell>
          <cell r="D212">
            <v>0</v>
          </cell>
          <cell r="E212">
            <v>0</v>
          </cell>
          <cell r="F212">
            <v>0</v>
          </cell>
          <cell r="G212">
            <v>0</v>
          </cell>
          <cell r="H212">
            <v>0</v>
          </cell>
          <cell r="I212">
            <v>0</v>
          </cell>
          <cell r="J212">
            <v>0</v>
          </cell>
        </row>
        <row r="213">
          <cell r="B213">
            <v>0</v>
          </cell>
          <cell r="C213">
            <v>0</v>
          </cell>
          <cell r="D213">
            <v>0</v>
          </cell>
          <cell r="E213">
            <v>0</v>
          </cell>
          <cell r="F213">
            <v>0</v>
          </cell>
          <cell r="G213">
            <v>0</v>
          </cell>
          <cell r="H213">
            <v>0</v>
          </cell>
          <cell r="I213">
            <v>0</v>
          </cell>
          <cell r="J213">
            <v>0</v>
          </cell>
        </row>
        <row r="214">
          <cell r="B214">
            <v>0</v>
          </cell>
          <cell r="C214">
            <v>0</v>
          </cell>
          <cell r="D214">
            <v>0</v>
          </cell>
          <cell r="E214">
            <v>0</v>
          </cell>
          <cell r="F214">
            <v>0</v>
          </cell>
          <cell r="G214">
            <v>0</v>
          </cell>
          <cell r="H214">
            <v>0</v>
          </cell>
          <cell r="I214">
            <v>0</v>
          </cell>
          <cell r="J214">
            <v>0</v>
          </cell>
        </row>
        <row r="215">
          <cell r="B215">
            <v>0</v>
          </cell>
          <cell r="C215">
            <v>0</v>
          </cell>
          <cell r="D215">
            <v>0</v>
          </cell>
          <cell r="E215">
            <v>0</v>
          </cell>
          <cell r="F215">
            <v>0</v>
          </cell>
          <cell r="G215">
            <v>0</v>
          </cell>
          <cell r="H215">
            <v>0</v>
          </cell>
          <cell r="I215">
            <v>0</v>
          </cell>
          <cell r="J215">
            <v>0</v>
          </cell>
        </row>
        <row r="216">
          <cell r="B216">
            <v>0</v>
          </cell>
          <cell r="C216">
            <v>0</v>
          </cell>
          <cell r="D216">
            <v>0</v>
          </cell>
          <cell r="E216">
            <v>0</v>
          </cell>
          <cell r="F216">
            <v>0</v>
          </cell>
          <cell r="G216">
            <v>0</v>
          </cell>
          <cell r="H216">
            <v>0</v>
          </cell>
          <cell r="I216">
            <v>0</v>
          </cell>
          <cell r="J216">
            <v>0</v>
          </cell>
        </row>
        <row r="217">
          <cell r="B217">
            <v>0</v>
          </cell>
          <cell r="C217">
            <v>0</v>
          </cell>
          <cell r="D217">
            <v>0</v>
          </cell>
          <cell r="E217">
            <v>0</v>
          </cell>
          <cell r="F217">
            <v>0</v>
          </cell>
          <cell r="G217">
            <v>0</v>
          </cell>
          <cell r="H217">
            <v>0</v>
          </cell>
          <cell r="I217">
            <v>0</v>
          </cell>
          <cell r="J217">
            <v>0</v>
          </cell>
        </row>
        <row r="218">
          <cell r="B218">
            <v>0</v>
          </cell>
          <cell r="C218">
            <v>0</v>
          </cell>
          <cell r="D218">
            <v>0</v>
          </cell>
          <cell r="E218">
            <v>0</v>
          </cell>
          <cell r="F218">
            <v>0</v>
          </cell>
          <cell r="G218">
            <v>0</v>
          </cell>
          <cell r="H218">
            <v>0</v>
          </cell>
          <cell r="I218">
            <v>0</v>
          </cell>
          <cell r="J218">
            <v>0</v>
          </cell>
        </row>
        <row r="219">
          <cell r="B219">
            <v>0</v>
          </cell>
          <cell r="C219">
            <v>0</v>
          </cell>
          <cell r="D219">
            <v>0</v>
          </cell>
          <cell r="E219">
            <v>0</v>
          </cell>
          <cell r="F219">
            <v>0</v>
          </cell>
          <cell r="G219">
            <v>0</v>
          </cell>
          <cell r="H219">
            <v>0</v>
          </cell>
          <cell r="I219">
            <v>0</v>
          </cell>
          <cell r="J219">
            <v>0</v>
          </cell>
        </row>
        <row r="220">
          <cell r="B220">
            <v>0</v>
          </cell>
          <cell r="C220">
            <v>0</v>
          </cell>
          <cell r="D220">
            <v>0</v>
          </cell>
          <cell r="E220">
            <v>0</v>
          </cell>
          <cell r="F220">
            <v>0</v>
          </cell>
          <cell r="G220">
            <v>0</v>
          </cell>
          <cell r="H220">
            <v>0</v>
          </cell>
          <cell r="I220">
            <v>0</v>
          </cell>
          <cell r="J220">
            <v>0</v>
          </cell>
        </row>
        <row r="221">
          <cell r="B221">
            <v>0</v>
          </cell>
          <cell r="C221">
            <v>0</v>
          </cell>
          <cell r="D221">
            <v>0</v>
          </cell>
          <cell r="E221">
            <v>0</v>
          </cell>
          <cell r="F221">
            <v>0</v>
          </cell>
          <cell r="G221">
            <v>0</v>
          </cell>
          <cell r="H221">
            <v>0</v>
          </cell>
          <cell r="I221">
            <v>0</v>
          </cell>
          <cell r="J221">
            <v>0</v>
          </cell>
        </row>
        <row r="222">
          <cell r="B222">
            <v>0</v>
          </cell>
          <cell r="C222">
            <v>0</v>
          </cell>
          <cell r="D222">
            <v>0</v>
          </cell>
          <cell r="E222">
            <v>0</v>
          </cell>
          <cell r="F222">
            <v>0</v>
          </cell>
          <cell r="G222">
            <v>0</v>
          </cell>
          <cell r="H222">
            <v>0</v>
          </cell>
          <cell r="I222">
            <v>0</v>
          </cell>
          <cell r="J222">
            <v>0</v>
          </cell>
        </row>
        <row r="223">
          <cell r="B223">
            <v>0</v>
          </cell>
          <cell r="C223">
            <v>0</v>
          </cell>
          <cell r="D223">
            <v>0</v>
          </cell>
          <cell r="E223">
            <v>0</v>
          </cell>
          <cell r="F223">
            <v>0</v>
          </cell>
          <cell r="G223">
            <v>0</v>
          </cell>
          <cell r="H223">
            <v>0</v>
          </cell>
          <cell r="I223">
            <v>0</v>
          </cell>
          <cell r="J223">
            <v>0</v>
          </cell>
        </row>
        <row r="224">
          <cell r="B224">
            <v>0</v>
          </cell>
          <cell r="C224">
            <v>0</v>
          </cell>
          <cell r="D224">
            <v>0</v>
          </cell>
          <cell r="E224">
            <v>0</v>
          </cell>
          <cell r="F224">
            <v>0</v>
          </cell>
          <cell r="G224">
            <v>0</v>
          </cell>
          <cell r="H224">
            <v>0</v>
          </cell>
          <cell r="I224">
            <v>0</v>
          </cell>
          <cell r="J224">
            <v>0</v>
          </cell>
        </row>
        <row r="225">
          <cell r="B225">
            <v>0</v>
          </cell>
          <cell r="C225">
            <v>0</v>
          </cell>
          <cell r="D225">
            <v>0</v>
          </cell>
          <cell r="E225">
            <v>0</v>
          </cell>
          <cell r="F225">
            <v>0</v>
          </cell>
          <cell r="G225">
            <v>0</v>
          </cell>
          <cell r="H225">
            <v>0</v>
          </cell>
          <cell r="I225">
            <v>0</v>
          </cell>
          <cell r="J225">
            <v>0</v>
          </cell>
        </row>
        <row r="226">
          <cell r="B226">
            <v>0</v>
          </cell>
          <cell r="C226">
            <v>0</v>
          </cell>
          <cell r="D226">
            <v>0</v>
          </cell>
          <cell r="E226">
            <v>0</v>
          </cell>
          <cell r="F226">
            <v>0</v>
          </cell>
          <cell r="G226">
            <v>0</v>
          </cell>
          <cell r="H226">
            <v>0</v>
          </cell>
          <cell r="I226">
            <v>0</v>
          </cell>
          <cell r="J226">
            <v>0</v>
          </cell>
        </row>
        <row r="227">
          <cell r="B227">
            <v>0</v>
          </cell>
          <cell r="C227">
            <v>0</v>
          </cell>
          <cell r="D227">
            <v>0</v>
          </cell>
          <cell r="E227">
            <v>0</v>
          </cell>
          <cell r="F227">
            <v>0</v>
          </cell>
          <cell r="G227">
            <v>0</v>
          </cell>
          <cell r="H227">
            <v>0</v>
          </cell>
          <cell r="I227">
            <v>0</v>
          </cell>
          <cell r="J227">
            <v>0</v>
          </cell>
        </row>
        <row r="228">
          <cell r="B228">
            <v>0</v>
          </cell>
          <cell r="C228">
            <v>0</v>
          </cell>
          <cell r="D228">
            <v>0</v>
          </cell>
          <cell r="E228">
            <v>0</v>
          </cell>
          <cell r="F228">
            <v>0</v>
          </cell>
          <cell r="G228">
            <v>0</v>
          </cell>
          <cell r="H228">
            <v>0</v>
          </cell>
          <cell r="I228">
            <v>0</v>
          </cell>
          <cell r="J228">
            <v>0</v>
          </cell>
        </row>
        <row r="229">
          <cell r="B229">
            <v>0</v>
          </cell>
          <cell r="C229">
            <v>0</v>
          </cell>
          <cell r="D229">
            <v>0</v>
          </cell>
          <cell r="E229">
            <v>0</v>
          </cell>
          <cell r="F229">
            <v>0</v>
          </cell>
          <cell r="G229">
            <v>0</v>
          </cell>
          <cell r="H229">
            <v>0</v>
          </cell>
          <cell r="I229">
            <v>0</v>
          </cell>
          <cell r="J229">
            <v>0</v>
          </cell>
        </row>
        <row r="230">
          <cell r="B230">
            <v>0</v>
          </cell>
          <cell r="C230">
            <v>0</v>
          </cell>
          <cell r="D230">
            <v>0</v>
          </cell>
          <cell r="E230">
            <v>0</v>
          </cell>
          <cell r="F230">
            <v>0</v>
          </cell>
          <cell r="G230">
            <v>0</v>
          </cell>
          <cell r="H230">
            <v>0</v>
          </cell>
          <cell r="I230">
            <v>0</v>
          </cell>
          <cell r="J230">
            <v>0</v>
          </cell>
        </row>
        <row r="231">
          <cell r="B231">
            <v>0</v>
          </cell>
          <cell r="C231">
            <v>0</v>
          </cell>
          <cell r="D231">
            <v>0</v>
          </cell>
          <cell r="E231">
            <v>0</v>
          </cell>
          <cell r="F231">
            <v>0</v>
          </cell>
          <cell r="G231">
            <v>0</v>
          </cell>
          <cell r="H231">
            <v>0</v>
          </cell>
          <cell r="I231">
            <v>0</v>
          </cell>
          <cell r="J231">
            <v>0</v>
          </cell>
        </row>
        <row r="232">
          <cell r="B232">
            <v>0</v>
          </cell>
          <cell r="C232">
            <v>0</v>
          </cell>
          <cell r="D232">
            <v>0</v>
          </cell>
          <cell r="E232">
            <v>0</v>
          </cell>
          <cell r="F232">
            <v>0</v>
          </cell>
          <cell r="G232">
            <v>0</v>
          </cell>
          <cell r="H232">
            <v>0</v>
          </cell>
          <cell r="I232">
            <v>0</v>
          </cell>
          <cell r="J232">
            <v>0</v>
          </cell>
        </row>
        <row r="233">
          <cell r="B233">
            <v>0</v>
          </cell>
          <cell r="C233">
            <v>0</v>
          </cell>
          <cell r="D233">
            <v>0</v>
          </cell>
          <cell r="E233">
            <v>0</v>
          </cell>
          <cell r="F233">
            <v>0</v>
          </cell>
          <cell r="G233">
            <v>0</v>
          </cell>
          <cell r="H233">
            <v>0</v>
          </cell>
          <cell r="I233">
            <v>0</v>
          </cell>
          <cell r="J233">
            <v>0</v>
          </cell>
        </row>
        <row r="234">
          <cell r="B234">
            <v>0</v>
          </cell>
          <cell r="C234">
            <v>0</v>
          </cell>
          <cell r="D234">
            <v>0</v>
          </cell>
          <cell r="E234">
            <v>0</v>
          </cell>
          <cell r="F234">
            <v>0</v>
          </cell>
          <cell r="G234">
            <v>0</v>
          </cell>
          <cell r="H234">
            <v>0</v>
          </cell>
          <cell r="I234">
            <v>0</v>
          </cell>
          <cell r="J234">
            <v>0</v>
          </cell>
        </row>
        <row r="235">
          <cell r="B235">
            <v>0</v>
          </cell>
          <cell r="C235">
            <v>0</v>
          </cell>
          <cell r="D235">
            <v>0</v>
          </cell>
          <cell r="E235">
            <v>0</v>
          </cell>
          <cell r="F235">
            <v>0</v>
          </cell>
          <cell r="G235">
            <v>0</v>
          </cell>
          <cell r="H235">
            <v>0</v>
          </cell>
          <cell r="I235">
            <v>0</v>
          </cell>
          <cell r="J235">
            <v>0</v>
          </cell>
        </row>
        <row r="236">
          <cell r="B236">
            <v>0</v>
          </cell>
          <cell r="C236">
            <v>0</v>
          </cell>
          <cell r="D236">
            <v>0</v>
          </cell>
          <cell r="E236">
            <v>0</v>
          </cell>
          <cell r="F236">
            <v>0</v>
          </cell>
          <cell r="G236">
            <v>0</v>
          </cell>
          <cell r="H236">
            <v>0</v>
          </cell>
          <cell r="I236">
            <v>0</v>
          </cell>
          <cell r="J236">
            <v>0</v>
          </cell>
        </row>
        <row r="237">
          <cell r="B237">
            <v>0</v>
          </cell>
          <cell r="C237">
            <v>0</v>
          </cell>
          <cell r="D237">
            <v>0</v>
          </cell>
          <cell r="E237">
            <v>0</v>
          </cell>
          <cell r="F237">
            <v>0</v>
          </cell>
          <cell r="G237">
            <v>0</v>
          </cell>
          <cell r="H237">
            <v>0</v>
          </cell>
          <cell r="I237">
            <v>0</v>
          </cell>
          <cell r="J237">
            <v>0</v>
          </cell>
        </row>
        <row r="238">
          <cell r="B238">
            <v>0</v>
          </cell>
          <cell r="C238">
            <v>0</v>
          </cell>
          <cell r="D238">
            <v>0</v>
          </cell>
          <cell r="E238">
            <v>0</v>
          </cell>
          <cell r="F238">
            <v>0</v>
          </cell>
          <cell r="G238">
            <v>0</v>
          </cell>
          <cell r="H238">
            <v>0</v>
          </cell>
          <cell r="I238">
            <v>0</v>
          </cell>
          <cell r="J238">
            <v>0</v>
          </cell>
        </row>
        <row r="239">
          <cell r="B239">
            <v>0</v>
          </cell>
          <cell r="C239">
            <v>0</v>
          </cell>
          <cell r="D239">
            <v>0</v>
          </cell>
          <cell r="E239">
            <v>0</v>
          </cell>
          <cell r="F239">
            <v>0</v>
          </cell>
          <cell r="G239">
            <v>0</v>
          </cell>
          <cell r="H239">
            <v>0</v>
          </cell>
          <cell r="I239">
            <v>0</v>
          </cell>
          <cell r="J239">
            <v>0</v>
          </cell>
        </row>
        <row r="240">
          <cell r="B240">
            <v>0</v>
          </cell>
          <cell r="C240">
            <v>0</v>
          </cell>
          <cell r="D240">
            <v>0</v>
          </cell>
          <cell r="E240">
            <v>0</v>
          </cell>
          <cell r="F240">
            <v>0</v>
          </cell>
          <cell r="G240">
            <v>0</v>
          </cell>
          <cell r="H240">
            <v>0</v>
          </cell>
          <cell r="I240">
            <v>0</v>
          </cell>
          <cell r="J240">
            <v>0</v>
          </cell>
        </row>
        <row r="241">
          <cell r="B241">
            <v>0</v>
          </cell>
          <cell r="C241">
            <v>0</v>
          </cell>
          <cell r="D241">
            <v>0</v>
          </cell>
          <cell r="E241">
            <v>0</v>
          </cell>
          <cell r="F241">
            <v>0</v>
          </cell>
          <cell r="G241">
            <v>0</v>
          </cell>
          <cell r="H241">
            <v>0</v>
          </cell>
          <cell r="I241">
            <v>0</v>
          </cell>
          <cell r="J241">
            <v>0</v>
          </cell>
        </row>
        <row r="242">
          <cell r="B242">
            <v>0</v>
          </cell>
          <cell r="C242">
            <v>0</v>
          </cell>
          <cell r="D242">
            <v>0</v>
          </cell>
          <cell r="E242">
            <v>0</v>
          </cell>
          <cell r="F242">
            <v>0</v>
          </cell>
          <cell r="G242">
            <v>0</v>
          </cell>
          <cell r="H242">
            <v>0</v>
          </cell>
          <cell r="I242">
            <v>0</v>
          </cell>
          <cell r="J242">
            <v>0</v>
          </cell>
        </row>
        <row r="243">
          <cell r="B243">
            <v>0</v>
          </cell>
          <cell r="C243">
            <v>0</v>
          </cell>
          <cell r="D243">
            <v>0</v>
          </cell>
          <cell r="E243">
            <v>0</v>
          </cell>
          <cell r="F243">
            <v>0</v>
          </cell>
          <cell r="G243">
            <v>0</v>
          </cell>
          <cell r="H243">
            <v>0</v>
          </cell>
          <cell r="I243">
            <v>0</v>
          </cell>
          <cell r="J243">
            <v>0</v>
          </cell>
        </row>
        <row r="244">
          <cell r="B244">
            <v>0</v>
          </cell>
          <cell r="C244">
            <v>0</v>
          </cell>
          <cell r="D244">
            <v>0</v>
          </cell>
          <cell r="E244">
            <v>0</v>
          </cell>
          <cell r="F244">
            <v>0</v>
          </cell>
          <cell r="G244">
            <v>0</v>
          </cell>
          <cell r="H244">
            <v>0</v>
          </cell>
          <cell r="I244">
            <v>0</v>
          </cell>
          <cell r="J244">
            <v>0</v>
          </cell>
        </row>
        <row r="245">
          <cell r="B245">
            <v>0</v>
          </cell>
          <cell r="C245">
            <v>0</v>
          </cell>
          <cell r="D245">
            <v>0</v>
          </cell>
          <cell r="E245">
            <v>0</v>
          </cell>
          <cell r="F245">
            <v>0</v>
          </cell>
          <cell r="G245">
            <v>0</v>
          </cell>
          <cell r="H245">
            <v>0</v>
          </cell>
          <cell r="I245">
            <v>0</v>
          </cell>
          <cell r="J245">
            <v>0</v>
          </cell>
        </row>
        <row r="246">
          <cell r="B246">
            <v>0</v>
          </cell>
          <cell r="C246">
            <v>0</v>
          </cell>
          <cell r="D246">
            <v>0</v>
          </cell>
          <cell r="E246">
            <v>0</v>
          </cell>
          <cell r="F246">
            <v>0</v>
          </cell>
          <cell r="G246">
            <v>0</v>
          </cell>
          <cell r="H246">
            <v>0</v>
          </cell>
          <cell r="I246">
            <v>0</v>
          </cell>
          <cell r="J246">
            <v>0</v>
          </cell>
        </row>
        <row r="247">
          <cell r="B247">
            <v>0</v>
          </cell>
          <cell r="C247">
            <v>0</v>
          </cell>
          <cell r="D247">
            <v>0</v>
          </cell>
          <cell r="E247">
            <v>0</v>
          </cell>
          <cell r="F247">
            <v>0</v>
          </cell>
          <cell r="G247">
            <v>0</v>
          </cell>
          <cell r="H247">
            <v>0</v>
          </cell>
          <cell r="I247">
            <v>0</v>
          </cell>
          <cell r="J247">
            <v>0</v>
          </cell>
        </row>
        <row r="248">
          <cell r="B248">
            <v>0</v>
          </cell>
          <cell r="C248">
            <v>0</v>
          </cell>
          <cell r="D248">
            <v>0</v>
          </cell>
          <cell r="E248">
            <v>0</v>
          </cell>
          <cell r="F248">
            <v>0</v>
          </cell>
          <cell r="G248">
            <v>0</v>
          </cell>
          <cell r="H248">
            <v>0</v>
          </cell>
          <cell r="I248">
            <v>0</v>
          </cell>
          <cell r="J248">
            <v>0</v>
          </cell>
        </row>
        <row r="249">
          <cell r="B249">
            <v>0</v>
          </cell>
          <cell r="C249">
            <v>0</v>
          </cell>
          <cell r="D249">
            <v>0</v>
          </cell>
          <cell r="E249">
            <v>0</v>
          </cell>
          <cell r="F249">
            <v>0</v>
          </cell>
          <cell r="G249">
            <v>0</v>
          </cell>
          <cell r="H249">
            <v>0</v>
          </cell>
          <cell r="I249">
            <v>0</v>
          </cell>
          <cell r="J249">
            <v>0</v>
          </cell>
        </row>
        <row r="250">
          <cell r="B250">
            <v>0</v>
          </cell>
          <cell r="C250">
            <v>0</v>
          </cell>
          <cell r="D250">
            <v>0</v>
          </cell>
          <cell r="E250">
            <v>0</v>
          </cell>
          <cell r="F250">
            <v>0</v>
          </cell>
          <cell r="G250">
            <v>0</v>
          </cell>
          <cell r="H250">
            <v>0</v>
          </cell>
          <cell r="I250">
            <v>0</v>
          </cell>
          <cell r="J250">
            <v>0</v>
          </cell>
        </row>
        <row r="251">
          <cell r="B251">
            <v>0</v>
          </cell>
          <cell r="C251">
            <v>0</v>
          </cell>
          <cell r="D251">
            <v>0</v>
          </cell>
          <cell r="E251">
            <v>0</v>
          </cell>
          <cell r="F251">
            <v>0</v>
          </cell>
          <cell r="G251">
            <v>0</v>
          </cell>
          <cell r="H251">
            <v>0</v>
          </cell>
          <cell r="I251">
            <v>0</v>
          </cell>
          <cell r="J251">
            <v>0</v>
          </cell>
        </row>
        <row r="252">
          <cell r="B252">
            <v>0</v>
          </cell>
          <cell r="C252">
            <v>0</v>
          </cell>
          <cell r="D252">
            <v>0</v>
          </cell>
          <cell r="E252">
            <v>0</v>
          </cell>
          <cell r="F252">
            <v>0</v>
          </cell>
          <cell r="G252">
            <v>0</v>
          </cell>
          <cell r="H252">
            <v>0</v>
          </cell>
          <cell r="I252">
            <v>0</v>
          </cell>
          <cell r="J252">
            <v>0</v>
          </cell>
        </row>
        <row r="253">
          <cell r="B253">
            <v>0</v>
          </cell>
          <cell r="C253">
            <v>0</v>
          </cell>
          <cell r="D253">
            <v>0</v>
          </cell>
          <cell r="E253">
            <v>0</v>
          </cell>
          <cell r="F253">
            <v>0</v>
          </cell>
          <cell r="G253">
            <v>0</v>
          </cell>
          <cell r="H253">
            <v>0</v>
          </cell>
          <cell r="I253">
            <v>0</v>
          </cell>
          <cell r="J253">
            <v>0</v>
          </cell>
        </row>
        <row r="254">
          <cell r="B254">
            <v>0</v>
          </cell>
          <cell r="C254">
            <v>0</v>
          </cell>
          <cell r="D254">
            <v>0</v>
          </cell>
          <cell r="E254">
            <v>0</v>
          </cell>
          <cell r="F254">
            <v>0</v>
          </cell>
          <cell r="G254">
            <v>0</v>
          </cell>
          <cell r="H254">
            <v>0</v>
          </cell>
          <cell r="I254">
            <v>0</v>
          </cell>
          <cell r="J254">
            <v>0</v>
          </cell>
        </row>
        <row r="255">
          <cell r="B255">
            <v>0</v>
          </cell>
          <cell r="C255">
            <v>0</v>
          </cell>
          <cell r="D255">
            <v>0</v>
          </cell>
          <cell r="E255">
            <v>0</v>
          </cell>
          <cell r="F255">
            <v>0</v>
          </cell>
          <cell r="G255">
            <v>0</v>
          </cell>
          <cell r="H255">
            <v>0</v>
          </cell>
          <cell r="I255">
            <v>0</v>
          </cell>
          <cell r="J255">
            <v>0</v>
          </cell>
        </row>
        <row r="256">
          <cell r="B256">
            <v>0</v>
          </cell>
          <cell r="C256">
            <v>0</v>
          </cell>
          <cell r="D256">
            <v>0</v>
          </cell>
          <cell r="E256">
            <v>0</v>
          </cell>
          <cell r="F256">
            <v>0</v>
          </cell>
          <cell r="G256">
            <v>0</v>
          </cell>
          <cell r="H256">
            <v>0</v>
          </cell>
          <cell r="I256">
            <v>0</v>
          </cell>
          <cell r="J256">
            <v>0</v>
          </cell>
        </row>
        <row r="257">
          <cell r="B257">
            <v>0</v>
          </cell>
          <cell r="C257">
            <v>0</v>
          </cell>
          <cell r="D257">
            <v>0</v>
          </cell>
          <cell r="E257">
            <v>0</v>
          </cell>
          <cell r="F257">
            <v>0</v>
          </cell>
          <cell r="G257">
            <v>0</v>
          </cell>
          <cell r="H257">
            <v>0</v>
          </cell>
          <cell r="I257">
            <v>0</v>
          </cell>
          <cell r="J257">
            <v>0</v>
          </cell>
        </row>
        <row r="258">
          <cell r="B258">
            <v>0</v>
          </cell>
          <cell r="C258">
            <v>0</v>
          </cell>
          <cell r="D258">
            <v>0</v>
          </cell>
          <cell r="E258">
            <v>0</v>
          </cell>
          <cell r="F258">
            <v>0</v>
          </cell>
          <cell r="G258">
            <v>0</v>
          </cell>
          <cell r="H258">
            <v>0</v>
          </cell>
          <cell r="I258">
            <v>0</v>
          </cell>
          <cell r="J258">
            <v>0</v>
          </cell>
        </row>
        <row r="259">
          <cell r="B259">
            <v>0</v>
          </cell>
          <cell r="C259">
            <v>0</v>
          </cell>
          <cell r="D259">
            <v>0</v>
          </cell>
          <cell r="E259">
            <v>0</v>
          </cell>
          <cell r="F259">
            <v>0</v>
          </cell>
          <cell r="G259">
            <v>0</v>
          </cell>
          <cell r="H259">
            <v>0</v>
          </cell>
          <cell r="I259">
            <v>0</v>
          </cell>
          <cell r="J259">
            <v>0</v>
          </cell>
        </row>
        <row r="260">
          <cell r="B260">
            <v>0</v>
          </cell>
          <cell r="C260">
            <v>0</v>
          </cell>
          <cell r="D260">
            <v>0</v>
          </cell>
          <cell r="E260">
            <v>0</v>
          </cell>
          <cell r="F260">
            <v>0</v>
          </cell>
          <cell r="G260">
            <v>0</v>
          </cell>
          <cell r="H260">
            <v>0</v>
          </cell>
          <cell r="I260">
            <v>0</v>
          </cell>
          <cell r="J260">
            <v>0</v>
          </cell>
        </row>
        <row r="261">
          <cell r="B261">
            <v>0</v>
          </cell>
          <cell r="C261">
            <v>0</v>
          </cell>
          <cell r="D261">
            <v>0</v>
          </cell>
          <cell r="E261">
            <v>0</v>
          </cell>
          <cell r="F261">
            <v>0</v>
          </cell>
          <cell r="G261">
            <v>0</v>
          </cell>
          <cell r="H261">
            <v>0</v>
          </cell>
          <cell r="I261">
            <v>0</v>
          </cell>
          <cell r="J261">
            <v>0</v>
          </cell>
        </row>
        <row r="262">
          <cell r="B262">
            <v>0</v>
          </cell>
          <cell r="C262">
            <v>0</v>
          </cell>
          <cell r="D262">
            <v>0</v>
          </cell>
          <cell r="E262">
            <v>0</v>
          </cell>
          <cell r="F262">
            <v>0</v>
          </cell>
          <cell r="G262">
            <v>0</v>
          </cell>
          <cell r="H262">
            <v>0</v>
          </cell>
          <cell r="I262">
            <v>0</v>
          </cell>
          <cell r="J262">
            <v>0</v>
          </cell>
        </row>
        <row r="263">
          <cell r="B263">
            <v>0</v>
          </cell>
          <cell r="C263">
            <v>0</v>
          </cell>
          <cell r="D263">
            <v>0</v>
          </cell>
          <cell r="E263">
            <v>0</v>
          </cell>
          <cell r="F263">
            <v>0</v>
          </cell>
          <cell r="G263">
            <v>0</v>
          </cell>
          <cell r="H263">
            <v>0</v>
          </cell>
          <cell r="I263">
            <v>0</v>
          </cell>
          <cell r="J263">
            <v>0</v>
          </cell>
        </row>
        <row r="264">
          <cell r="B264">
            <v>0</v>
          </cell>
          <cell r="C264">
            <v>0</v>
          </cell>
          <cell r="D264">
            <v>0</v>
          </cell>
          <cell r="E264">
            <v>0</v>
          </cell>
          <cell r="F264">
            <v>0</v>
          </cell>
          <cell r="G264">
            <v>0</v>
          </cell>
          <cell r="H264">
            <v>0</v>
          </cell>
          <cell r="I264">
            <v>0</v>
          </cell>
          <cell r="J264">
            <v>0</v>
          </cell>
        </row>
        <row r="265">
          <cell r="B265">
            <v>0</v>
          </cell>
          <cell r="C265">
            <v>0</v>
          </cell>
          <cell r="D265">
            <v>0</v>
          </cell>
          <cell r="E265">
            <v>0</v>
          </cell>
          <cell r="F265">
            <v>0</v>
          </cell>
          <cell r="G265">
            <v>0</v>
          </cell>
          <cell r="H265">
            <v>0</v>
          </cell>
          <cell r="I265">
            <v>0</v>
          </cell>
          <cell r="J265">
            <v>0</v>
          </cell>
        </row>
        <row r="266">
          <cell r="B266">
            <v>0</v>
          </cell>
          <cell r="C266">
            <v>0</v>
          </cell>
          <cell r="D266">
            <v>0</v>
          </cell>
          <cell r="E266">
            <v>0</v>
          </cell>
          <cell r="F266">
            <v>0</v>
          </cell>
          <cell r="G266">
            <v>0</v>
          </cell>
          <cell r="H266">
            <v>0</v>
          </cell>
          <cell r="I266">
            <v>0</v>
          </cell>
          <cell r="J266">
            <v>0</v>
          </cell>
        </row>
        <row r="267">
          <cell r="B267">
            <v>0</v>
          </cell>
          <cell r="C267">
            <v>0</v>
          </cell>
          <cell r="D267">
            <v>0</v>
          </cell>
          <cell r="E267">
            <v>0</v>
          </cell>
          <cell r="F267">
            <v>0</v>
          </cell>
          <cell r="G267">
            <v>0</v>
          </cell>
          <cell r="H267">
            <v>0</v>
          </cell>
          <cell r="I267">
            <v>0</v>
          </cell>
          <cell r="J267">
            <v>0</v>
          </cell>
        </row>
        <row r="268">
          <cell r="B268">
            <v>0</v>
          </cell>
          <cell r="C268">
            <v>0</v>
          </cell>
          <cell r="D268">
            <v>0</v>
          </cell>
          <cell r="E268">
            <v>0</v>
          </cell>
          <cell r="F268">
            <v>0</v>
          </cell>
          <cell r="G268">
            <v>0</v>
          </cell>
          <cell r="H268">
            <v>0</v>
          </cell>
          <cell r="I268">
            <v>0</v>
          </cell>
          <cell r="J268">
            <v>0</v>
          </cell>
        </row>
        <row r="269">
          <cell r="B269">
            <v>0</v>
          </cell>
          <cell r="C269">
            <v>0</v>
          </cell>
          <cell r="D269">
            <v>0</v>
          </cell>
          <cell r="E269">
            <v>0</v>
          </cell>
          <cell r="F269">
            <v>0</v>
          </cell>
          <cell r="G269">
            <v>0</v>
          </cell>
          <cell r="H269">
            <v>0</v>
          </cell>
          <cell r="I269">
            <v>0</v>
          </cell>
          <cell r="J269">
            <v>0</v>
          </cell>
        </row>
        <row r="270">
          <cell r="B270">
            <v>0</v>
          </cell>
          <cell r="C270">
            <v>0</v>
          </cell>
          <cell r="D270">
            <v>0</v>
          </cell>
          <cell r="E270">
            <v>0</v>
          </cell>
          <cell r="F270">
            <v>0</v>
          </cell>
          <cell r="G270">
            <v>0</v>
          </cell>
          <cell r="H270">
            <v>0</v>
          </cell>
          <cell r="I270">
            <v>0</v>
          </cell>
          <cell r="J270">
            <v>0</v>
          </cell>
        </row>
        <row r="271">
          <cell r="B271">
            <v>0</v>
          </cell>
          <cell r="C271">
            <v>0</v>
          </cell>
          <cell r="D271">
            <v>0</v>
          </cell>
          <cell r="E271">
            <v>0</v>
          </cell>
          <cell r="F271">
            <v>0</v>
          </cell>
          <cell r="G271">
            <v>0</v>
          </cell>
          <cell r="H271">
            <v>0</v>
          </cell>
          <cell r="I271">
            <v>0</v>
          </cell>
          <cell r="J271">
            <v>0</v>
          </cell>
        </row>
        <row r="272">
          <cell r="B272">
            <v>0</v>
          </cell>
          <cell r="C272">
            <v>0</v>
          </cell>
          <cell r="D272">
            <v>0</v>
          </cell>
          <cell r="E272">
            <v>0</v>
          </cell>
          <cell r="F272">
            <v>0</v>
          </cell>
          <cell r="G272">
            <v>0</v>
          </cell>
          <cell r="H272">
            <v>0</v>
          </cell>
          <cell r="I272">
            <v>0</v>
          </cell>
          <cell r="J272">
            <v>0</v>
          </cell>
        </row>
        <row r="273">
          <cell r="B273">
            <v>0</v>
          </cell>
          <cell r="C273">
            <v>0</v>
          </cell>
          <cell r="D273">
            <v>0</v>
          </cell>
          <cell r="E273">
            <v>0</v>
          </cell>
          <cell r="F273">
            <v>0</v>
          </cell>
          <cell r="G273">
            <v>0</v>
          </cell>
          <cell r="H273">
            <v>0</v>
          </cell>
          <cell r="I273">
            <v>0</v>
          </cell>
          <cell r="J273">
            <v>0</v>
          </cell>
        </row>
      </sheetData>
      <sheetData sheetId="11"/>
      <sheetData sheetId="12">
        <row r="6">
          <cell r="A6" t="str">
            <v/>
          </cell>
        </row>
        <row r="7">
          <cell r="A7" t="str">
            <v xml:space="preserve">CODIGO  </v>
          </cell>
          <cell r="B7" t="str">
            <v>DESCRICAO DO INSUMO</v>
          </cell>
          <cell r="C7" t="str">
            <v>UNIDADE</v>
          </cell>
          <cell r="D7" t="str">
            <v>ORIGEM DO PRECO</v>
          </cell>
          <cell r="E7" t="str">
            <v xml:space="preserve">  PRECO MEDIANO R$</v>
          </cell>
        </row>
        <row r="8">
          <cell r="A8">
            <v>38605</v>
          </cell>
          <cell r="B8" t="str">
            <v>ABERTURA PARA ENCAIXE DE CUBA OU LAVATORIO EM BANCADA DE MARMORE/ GRANITO OU OUTRO TIPO DE PEDRA NATURAL</v>
          </cell>
          <cell r="C8" t="str">
            <v xml:space="preserve">UN    </v>
          </cell>
          <cell r="D8" t="str">
            <v>CR</v>
          </cell>
          <cell r="E8" t="str">
            <v>142,15</v>
          </cell>
          <cell r="F8" t="str">
            <v>SINAPI</v>
          </cell>
        </row>
        <row r="9">
          <cell r="A9">
            <v>11270</v>
          </cell>
          <cell r="B9" t="str">
            <v>ABRACADEIRA DE LATAO PARA FIXACAO DE CABO PARA-RAIO, DIMENSOES 32 X 24 X 24 MM</v>
          </cell>
          <cell r="C9" t="str">
            <v xml:space="preserve">UN    </v>
          </cell>
          <cell r="D9" t="str">
            <v>AS</v>
          </cell>
          <cell r="E9" t="str">
            <v>2,98</v>
          </cell>
          <cell r="F9" t="str">
            <v>SINAPI</v>
          </cell>
        </row>
        <row r="10">
          <cell r="A10">
            <v>412</v>
          </cell>
          <cell r="B10" t="str">
            <v>ABRACADEIRA DE NYLON PARA AMARRACAO DE CABOS, COMPRIMENTO DE *230* X *7,6* MM</v>
          </cell>
          <cell r="C10" t="str">
            <v xml:space="preserve">UN    </v>
          </cell>
          <cell r="D10" t="str">
            <v>CR</v>
          </cell>
          <cell r="E10" t="str">
            <v>1,38</v>
          </cell>
          <cell r="F10" t="str">
            <v>SINAPI</v>
          </cell>
        </row>
        <row r="11">
          <cell r="A11">
            <v>414</v>
          </cell>
          <cell r="B11" t="str">
            <v>ABRACADEIRA DE NYLON PARA AMARRACAO DE CABOS, COMPRIMENTO DE 100 X 2,5 MM</v>
          </cell>
          <cell r="C11" t="str">
            <v xml:space="preserve">UN    </v>
          </cell>
          <cell r="D11" t="str">
            <v>CR</v>
          </cell>
          <cell r="E11" t="str">
            <v>0,08</v>
          </cell>
          <cell r="F11" t="str">
            <v>SINAPI</v>
          </cell>
        </row>
        <row r="12">
          <cell r="A12">
            <v>410</v>
          </cell>
          <cell r="B12" t="str">
            <v>ABRACADEIRA DE NYLON PARA AMARRACAO DE CABOS, COMPRIMENTO DE 150 X *3,6* MM</v>
          </cell>
          <cell r="C12" t="str">
            <v xml:space="preserve">UN    </v>
          </cell>
          <cell r="D12" t="str">
            <v>CR</v>
          </cell>
          <cell r="E12" t="str">
            <v>0,21</v>
          </cell>
          <cell r="F12" t="str">
            <v>SINAPI</v>
          </cell>
        </row>
        <row r="13">
          <cell r="A13">
            <v>411</v>
          </cell>
          <cell r="B13" t="str">
            <v>ABRACADEIRA DE NYLON PARA AMARRACAO DE CABOS, COMPRIMENTO DE 200 X *4,6* MM</v>
          </cell>
          <cell r="C13" t="str">
            <v xml:space="preserve">UN    </v>
          </cell>
          <cell r="D13" t="str">
            <v xml:space="preserve">C </v>
          </cell>
          <cell r="E13" t="str">
            <v>0,27</v>
          </cell>
          <cell r="F13" t="str">
            <v>SINAPI</v>
          </cell>
        </row>
        <row r="14">
          <cell r="A14">
            <v>408</v>
          </cell>
          <cell r="B14" t="str">
            <v>ABRACADEIRA DE NYLON PARA AMARRACAO DE CABOS, COMPRIMENTO DE 390 X *4,6* MM</v>
          </cell>
          <cell r="C14" t="str">
            <v xml:space="preserve">UN    </v>
          </cell>
          <cell r="D14" t="str">
            <v>CR</v>
          </cell>
          <cell r="E14" t="str">
            <v>1,34</v>
          </cell>
          <cell r="F14" t="str">
            <v>SINAPI</v>
          </cell>
        </row>
        <row r="15">
          <cell r="A15">
            <v>39131</v>
          </cell>
          <cell r="B15" t="str">
            <v>ABRACADEIRA EM ACO PARA AMARRACAO DE ELETRODUTOS, TIPO D, COM 1 1/2" E CUNHA DE FIXACAO</v>
          </cell>
          <cell r="C15" t="str">
            <v xml:space="preserve">UN    </v>
          </cell>
          <cell r="D15" t="str">
            <v>CR</v>
          </cell>
          <cell r="E15" t="str">
            <v>4,44</v>
          </cell>
          <cell r="F15" t="str">
            <v>SINAPI</v>
          </cell>
        </row>
        <row r="16">
          <cell r="A16">
            <v>394</v>
          </cell>
          <cell r="B16" t="str">
            <v>ABRACADEIRA EM ACO PARA AMARRACAO DE ELETRODUTOS, TIPO D, COM 1 1/2" E PARAFUSO DE FIXACAO</v>
          </cell>
          <cell r="C16" t="str">
            <v xml:space="preserve">UN    </v>
          </cell>
          <cell r="D16" t="str">
            <v>CR</v>
          </cell>
          <cell r="E16" t="str">
            <v>4,49</v>
          </cell>
          <cell r="F16" t="str">
            <v>SINAPI</v>
          </cell>
        </row>
        <row r="17">
          <cell r="A17">
            <v>39130</v>
          </cell>
          <cell r="B17" t="str">
            <v>ABRACADEIRA EM ACO PARA AMARRACAO DE ELETRODUTOS, TIPO D, COM 1 1/4" E CUNHA DE FIXACAO</v>
          </cell>
          <cell r="C17" t="str">
            <v xml:space="preserve">UN    </v>
          </cell>
          <cell r="D17" t="str">
            <v>CR</v>
          </cell>
          <cell r="E17" t="str">
            <v>4,05</v>
          </cell>
          <cell r="F17" t="str">
            <v>SINAPI</v>
          </cell>
        </row>
        <row r="18">
          <cell r="A18">
            <v>395</v>
          </cell>
          <cell r="B18" t="str">
            <v>ABRACADEIRA EM ACO PARA AMARRACAO DE ELETRODUTOS, TIPO D, COM 1 1/4" E PARAFUSO DE FIXACAO</v>
          </cell>
          <cell r="C18" t="str">
            <v xml:space="preserve">UN    </v>
          </cell>
          <cell r="D18" t="str">
            <v>CR</v>
          </cell>
          <cell r="E18" t="str">
            <v>4,33</v>
          </cell>
          <cell r="F18" t="str">
            <v>SINAPI</v>
          </cell>
        </row>
        <row r="19">
          <cell r="A19">
            <v>39127</v>
          </cell>
          <cell r="B19" t="str">
            <v>ABRACADEIRA EM ACO PARA AMARRACAO DE ELETRODUTOS, TIPO D, COM 1/2" E CUNHA DE FIXACAO</v>
          </cell>
          <cell r="C19" t="str">
            <v xml:space="preserve">UN    </v>
          </cell>
          <cell r="D19" t="str">
            <v>CR</v>
          </cell>
          <cell r="E19" t="str">
            <v>2,13</v>
          </cell>
          <cell r="F19" t="str">
            <v>SINAPI</v>
          </cell>
        </row>
        <row r="20">
          <cell r="A20">
            <v>392</v>
          </cell>
          <cell r="B20" t="str">
            <v>ABRACADEIRA EM ACO PARA AMARRACAO DE ELETRODUTOS, TIPO D, COM 1/2" E PARAFUSO DE FIXACAO</v>
          </cell>
          <cell r="C20" t="str">
            <v xml:space="preserve">UN    </v>
          </cell>
          <cell r="D20" t="str">
            <v>CR</v>
          </cell>
          <cell r="E20" t="str">
            <v>2,19</v>
          </cell>
          <cell r="F20" t="str">
            <v>SINAPI</v>
          </cell>
        </row>
        <row r="21">
          <cell r="A21">
            <v>39129</v>
          </cell>
          <cell r="B21" t="str">
            <v>ABRACADEIRA EM ACO PARA AMARRACAO DE ELETRODUTOS, TIPO D, COM 1" E CUNHA DE FIXACAO</v>
          </cell>
          <cell r="C21" t="str">
            <v xml:space="preserve">UN    </v>
          </cell>
          <cell r="D21" t="str">
            <v>CR</v>
          </cell>
          <cell r="E21" t="str">
            <v>2,49</v>
          </cell>
          <cell r="F21" t="str">
            <v>SINAPI</v>
          </cell>
        </row>
        <row r="22">
          <cell r="A22">
            <v>393</v>
          </cell>
          <cell r="B22" t="str">
            <v>ABRACADEIRA EM ACO PARA AMARRACAO DE ELETRODUTOS, TIPO D, COM 1" E PARAFUSO DE FIXACAO</v>
          </cell>
          <cell r="C22" t="str">
            <v xml:space="preserve">UN    </v>
          </cell>
          <cell r="D22" t="str">
            <v xml:space="preserve">C </v>
          </cell>
          <cell r="E22" t="str">
            <v>2,61</v>
          </cell>
          <cell r="F22" t="str">
            <v>SINAPI</v>
          </cell>
        </row>
        <row r="23">
          <cell r="A23">
            <v>39133</v>
          </cell>
          <cell r="B23" t="str">
            <v>ABRACADEIRA EM ACO PARA AMARRACAO DE ELETRODUTOS, TIPO D, COM 2 1/2" E CUNHA DE FIXACAO</v>
          </cell>
          <cell r="C23" t="str">
            <v xml:space="preserve">UN    </v>
          </cell>
          <cell r="D23" t="str">
            <v>CR</v>
          </cell>
          <cell r="E23" t="str">
            <v>5,83</v>
          </cell>
          <cell r="F23" t="str">
            <v>SINAPI</v>
          </cell>
        </row>
        <row r="24">
          <cell r="A24">
            <v>397</v>
          </cell>
          <cell r="B24" t="str">
            <v>ABRACADEIRA EM ACO PARA AMARRACAO DE ELETRODUTOS, TIPO D, COM 2 1/2" E PARAFUSO DE FIXACAO</v>
          </cell>
          <cell r="C24" t="str">
            <v xml:space="preserve">UN    </v>
          </cell>
          <cell r="D24" t="str">
            <v>CR</v>
          </cell>
          <cell r="E24" t="str">
            <v>6,44</v>
          </cell>
          <cell r="F24" t="str">
            <v>SINAPI</v>
          </cell>
        </row>
        <row r="25">
          <cell r="A25">
            <v>39132</v>
          </cell>
          <cell r="B25" t="str">
            <v>ABRACADEIRA EM ACO PARA AMARRACAO DE ELETRODUTOS, TIPO D, COM 2" E CUNHA DE FIXACAO</v>
          </cell>
          <cell r="C25" t="str">
            <v xml:space="preserve">UN    </v>
          </cell>
          <cell r="D25" t="str">
            <v>CR</v>
          </cell>
          <cell r="E25" t="str">
            <v>4,66</v>
          </cell>
          <cell r="F25" t="str">
            <v>SINAPI</v>
          </cell>
        </row>
        <row r="26">
          <cell r="A26">
            <v>396</v>
          </cell>
          <cell r="B26" t="str">
            <v>ABRACADEIRA EM ACO PARA AMARRACAO DE ELETRODUTOS, TIPO D, COM 2" E PARAFUSO DE FIXACAO</v>
          </cell>
          <cell r="C26" t="str">
            <v xml:space="preserve">UN    </v>
          </cell>
          <cell r="D26" t="str">
            <v>CR</v>
          </cell>
          <cell r="E26" t="str">
            <v>4,99</v>
          </cell>
          <cell r="F26" t="str">
            <v>SINAPI</v>
          </cell>
        </row>
        <row r="27">
          <cell r="A27">
            <v>39135</v>
          </cell>
          <cell r="B27" t="str">
            <v>ABRACADEIRA EM ACO PARA AMARRACAO DE ELETRODUTOS, TIPO D, COM 3 1/2" E CUNHA DE FIXACAO</v>
          </cell>
          <cell r="C27" t="str">
            <v xml:space="preserve">UN    </v>
          </cell>
          <cell r="D27" t="str">
            <v>CR</v>
          </cell>
          <cell r="E27" t="str">
            <v>9,32</v>
          </cell>
          <cell r="F27" t="str">
            <v>SINAPI</v>
          </cell>
        </row>
        <row r="28">
          <cell r="A28">
            <v>39128</v>
          </cell>
          <cell r="B28" t="str">
            <v>ABRACADEIRA EM ACO PARA AMARRACAO DE ELETRODUTOS, TIPO D, COM 3/4" E CUNHA DE FIXACAO</v>
          </cell>
          <cell r="C28" t="str">
            <v xml:space="preserve">UN    </v>
          </cell>
          <cell r="D28" t="str">
            <v>CR</v>
          </cell>
          <cell r="E28" t="str">
            <v>2,33</v>
          </cell>
          <cell r="F28" t="str">
            <v>SINAPI</v>
          </cell>
        </row>
        <row r="29">
          <cell r="A29">
            <v>400</v>
          </cell>
          <cell r="B29" t="str">
            <v>ABRACADEIRA EM ACO PARA AMARRACAO DE ELETRODUTOS, TIPO D, COM 3/4" E PARAFUSO DE FIXACAO</v>
          </cell>
          <cell r="C29" t="str">
            <v xml:space="preserve">UN    </v>
          </cell>
          <cell r="D29" t="str">
            <v>CR</v>
          </cell>
          <cell r="E29" t="str">
            <v>2,27</v>
          </cell>
          <cell r="F29" t="str">
            <v>SINAPI</v>
          </cell>
        </row>
        <row r="30">
          <cell r="A30">
            <v>39125</v>
          </cell>
          <cell r="B30" t="str">
            <v>ABRACADEIRA EM ACO PARA AMARRACAO DE ELETRODUTOS, TIPO D, COM 3/8" E PARAFUSO DE FIXACAO</v>
          </cell>
          <cell r="C30" t="str">
            <v xml:space="preserve">UN    </v>
          </cell>
          <cell r="D30" t="str">
            <v>CR</v>
          </cell>
          <cell r="E30" t="str">
            <v>2,33</v>
          </cell>
          <cell r="F30" t="str">
            <v>SINAPI</v>
          </cell>
        </row>
        <row r="31">
          <cell r="A31">
            <v>39134</v>
          </cell>
          <cell r="B31" t="str">
            <v>ABRACADEIRA EM ACO PARA AMARRACAO DE ELETRODUTOS, TIPO D, COM 3" E CUNHA DE FIXACAO</v>
          </cell>
          <cell r="C31" t="str">
            <v xml:space="preserve">UN    </v>
          </cell>
          <cell r="D31" t="str">
            <v>CR</v>
          </cell>
          <cell r="E31" t="str">
            <v>7,77</v>
          </cell>
          <cell r="F31" t="str">
            <v>SINAPI</v>
          </cell>
        </row>
        <row r="32">
          <cell r="A32">
            <v>398</v>
          </cell>
          <cell r="B32" t="str">
            <v>ABRACADEIRA EM ACO PARA AMARRACAO DE ELETRODUTOS, TIPO D, COM 3" E PARAFUSO DE FIXACAO</v>
          </cell>
          <cell r="C32" t="str">
            <v xml:space="preserve">UN    </v>
          </cell>
          <cell r="D32" t="str">
            <v>CR</v>
          </cell>
          <cell r="E32" t="str">
            <v>7,16</v>
          </cell>
          <cell r="F32" t="str">
            <v>SINAPI</v>
          </cell>
        </row>
        <row r="33">
          <cell r="A33">
            <v>39126</v>
          </cell>
          <cell r="B33" t="str">
            <v>ABRACADEIRA EM ACO PARA AMARRACAO DE ELETRODUTOS, TIPO D, COM 4" E CUNHA DE FIXACAO</v>
          </cell>
          <cell r="C33" t="str">
            <v xml:space="preserve">UN    </v>
          </cell>
          <cell r="D33" t="str">
            <v>CR</v>
          </cell>
          <cell r="E33" t="str">
            <v>10,49</v>
          </cell>
          <cell r="F33" t="str">
            <v>SINAPI</v>
          </cell>
        </row>
        <row r="34">
          <cell r="A34">
            <v>399</v>
          </cell>
          <cell r="B34" t="str">
            <v>ABRACADEIRA EM ACO PARA AMARRACAO DE ELETRODUTOS, TIPO D, COM 4" E PARAFUSO DE FIXACAO</v>
          </cell>
          <cell r="C34" t="str">
            <v xml:space="preserve">UN    </v>
          </cell>
          <cell r="D34" t="str">
            <v>CR</v>
          </cell>
          <cell r="E34" t="str">
            <v>9,24</v>
          </cell>
          <cell r="F34" t="str">
            <v>SINAPI</v>
          </cell>
        </row>
        <row r="35">
          <cell r="A35">
            <v>39158</v>
          </cell>
          <cell r="B35" t="str">
            <v>ABRACADEIRA EM ACO PARA AMARRACAO DE ELETRODUTOS, TIPO ECONOMICA (GOTA), COM 8"</v>
          </cell>
          <cell r="C35" t="str">
            <v xml:space="preserve">UN    </v>
          </cell>
          <cell r="D35" t="str">
            <v>CR</v>
          </cell>
          <cell r="E35" t="str">
            <v>24,82</v>
          </cell>
          <cell r="F35" t="str">
            <v>SINAPI</v>
          </cell>
        </row>
        <row r="36">
          <cell r="A36">
            <v>39141</v>
          </cell>
          <cell r="B36" t="str">
            <v>ABRACADEIRA EM ACO PARA AMARRACAO DE ELETRODUTOS, TIPO U SIMPLES, COM 1 1/2"</v>
          </cell>
          <cell r="C36" t="str">
            <v xml:space="preserve">UN    </v>
          </cell>
          <cell r="D36" t="str">
            <v>CR</v>
          </cell>
          <cell r="E36" t="str">
            <v>1,80</v>
          </cell>
          <cell r="F36" t="str">
            <v>SINAPI</v>
          </cell>
        </row>
        <row r="37">
          <cell r="A37">
            <v>39140</v>
          </cell>
          <cell r="B37" t="str">
            <v>ABRACADEIRA EM ACO PARA AMARRACAO DE ELETRODUTOS, TIPO U SIMPLES, COM 1 1/4"</v>
          </cell>
          <cell r="C37" t="str">
            <v xml:space="preserve">UN    </v>
          </cell>
          <cell r="D37" t="str">
            <v>CR</v>
          </cell>
          <cell r="E37" t="str">
            <v>1,63</v>
          </cell>
          <cell r="F37" t="str">
            <v>SINAPI</v>
          </cell>
        </row>
        <row r="38">
          <cell r="A38">
            <v>39137</v>
          </cell>
          <cell r="B38" t="str">
            <v>ABRACADEIRA EM ACO PARA AMARRACAO DE ELETRODUTOS, TIPO U SIMPLES, COM 1/2"</v>
          </cell>
          <cell r="C38" t="str">
            <v xml:space="preserve">UN    </v>
          </cell>
          <cell r="D38" t="str">
            <v>CR</v>
          </cell>
          <cell r="E38" t="str">
            <v>0,94</v>
          </cell>
          <cell r="F38" t="str">
            <v>SINAPI</v>
          </cell>
        </row>
        <row r="39">
          <cell r="A39">
            <v>39139</v>
          </cell>
          <cell r="B39" t="str">
            <v>ABRACADEIRA EM ACO PARA AMARRACAO DE ELETRODUTOS, TIPO U SIMPLES, COM 1"</v>
          </cell>
          <cell r="C39" t="str">
            <v xml:space="preserve">UN    </v>
          </cell>
          <cell r="D39" t="str">
            <v>CR</v>
          </cell>
          <cell r="E39" t="str">
            <v>1,36</v>
          </cell>
          <cell r="F39" t="str">
            <v>SINAPI</v>
          </cell>
        </row>
        <row r="40">
          <cell r="A40">
            <v>39143</v>
          </cell>
          <cell r="B40" t="str">
            <v>ABRACADEIRA EM ACO PARA AMARRACAO DE ELETRODUTOS, TIPO U SIMPLES, COM 2 1/2"</v>
          </cell>
          <cell r="C40" t="str">
            <v xml:space="preserve">UN    </v>
          </cell>
          <cell r="D40" t="str">
            <v>CR</v>
          </cell>
          <cell r="E40" t="str">
            <v>3,72</v>
          </cell>
          <cell r="F40" t="str">
            <v>SINAPI</v>
          </cell>
        </row>
        <row r="41">
          <cell r="A41">
            <v>39142</v>
          </cell>
          <cell r="B41" t="str">
            <v>ABRACADEIRA EM ACO PARA AMARRACAO DE ELETRODUTOS, TIPO U SIMPLES, COM 2"</v>
          </cell>
          <cell r="C41" t="str">
            <v xml:space="preserve">UN    </v>
          </cell>
          <cell r="D41" t="str">
            <v>CR</v>
          </cell>
          <cell r="E41" t="str">
            <v>2,66</v>
          </cell>
          <cell r="F41" t="str">
            <v>SINAPI</v>
          </cell>
        </row>
        <row r="42">
          <cell r="A42">
            <v>39138</v>
          </cell>
          <cell r="B42" t="str">
            <v>ABRACADEIRA EM ACO PARA AMARRACAO DE ELETRODUTOS, TIPO U SIMPLES, COM 3/4"</v>
          </cell>
          <cell r="C42" t="str">
            <v xml:space="preserve">UN    </v>
          </cell>
          <cell r="D42" t="str">
            <v>CR</v>
          </cell>
          <cell r="E42" t="str">
            <v>0,99</v>
          </cell>
          <cell r="F42" t="str">
            <v>SINAPI</v>
          </cell>
        </row>
        <row r="43">
          <cell r="A43">
            <v>39136</v>
          </cell>
          <cell r="B43" t="str">
            <v>ABRACADEIRA EM ACO PARA AMARRACAO DE ELETRODUTOS, TIPO U SIMPLES, COM 3/8"</v>
          </cell>
          <cell r="C43" t="str">
            <v xml:space="preserve">UN    </v>
          </cell>
          <cell r="D43" t="str">
            <v>CR</v>
          </cell>
          <cell r="E43" t="str">
            <v>0,66</v>
          </cell>
          <cell r="F43" t="str">
            <v>SINAPI</v>
          </cell>
        </row>
        <row r="44">
          <cell r="A44">
            <v>39144</v>
          </cell>
          <cell r="B44" t="str">
            <v>ABRACADEIRA EM ACO PARA AMARRACAO DE ELETRODUTOS, TIPO U SIMPLES, COM 3"</v>
          </cell>
          <cell r="C44" t="str">
            <v xml:space="preserve">UN    </v>
          </cell>
          <cell r="D44" t="str">
            <v>CR</v>
          </cell>
          <cell r="E44" t="str">
            <v>4,33</v>
          </cell>
          <cell r="F44" t="str">
            <v>SINAPI</v>
          </cell>
        </row>
        <row r="45">
          <cell r="A45">
            <v>39145</v>
          </cell>
          <cell r="B45" t="str">
            <v>ABRACADEIRA EM ACO PARA AMARRACAO DE ELETRODUTOS, TIPO U SIMPLES, COM 4"</v>
          </cell>
          <cell r="C45" t="str">
            <v xml:space="preserve">UN    </v>
          </cell>
          <cell r="D45" t="str">
            <v>CR</v>
          </cell>
          <cell r="E45" t="str">
            <v>7,13</v>
          </cell>
          <cell r="F45" t="str">
            <v>SINAPI</v>
          </cell>
        </row>
        <row r="46">
          <cell r="A46">
            <v>12615</v>
          </cell>
          <cell r="B46" t="str">
            <v>ABRACADEIRA PVC, PARA CALHA PLUVIAL, DIAMETRO ENTRE *80 E 100* MM, PARA DRENAGEM PLUVIAL PREDIAL</v>
          </cell>
          <cell r="C46" t="str">
            <v xml:space="preserve">UN    </v>
          </cell>
          <cell r="D46" t="str">
            <v>CR</v>
          </cell>
          <cell r="E46" t="str">
            <v>13,98</v>
          </cell>
          <cell r="F46" t="str">
            <v>SINAPI</v>
          </cell>
        </row>
        <row r="47">
          <cell r="A47">
            <v>11927</v>
          </cell>
          <cell r="B47" t="str">
            <v>ABRACADEIRA, GALVANIZADA/ZINCADA, ROSCA SEM FIM, PARAFUSO INOX, LARGURA  FITA *12,6 A *14 MM, D = 2" A 2 1/2"</v>
          </cell>
          <cell r="C47" t="str">
            <v xml:space="preserve">UN    </v>
          </cell>
          <cell r="D47" t="str">
            <v>AS</v>
          </cell>
          <cell r="E47" t="str">
            <v>8,92</v>
          </cell>
          <cell r="F47" t="str">
            <v>SINAPI</v>
          </cell>
        </row>
        <row r="48">
          <cell r="A48">
            <v>11928</v>
          </cell>
          <cell r="B48" t="str">
            <v>ABRACADEIRA, GALVANIZADA/ZINCADA, ROSCA SEM FIM, PARAFUSO INOX, LARGURA  FITA *12,6 A *14 MM, D = 3" A 3 3/4"</v>
          </cell>
          <cell r="C48" t="str">
            <v xml:space="preserve">UN    </v>
          </cell>
          <cell r="D48" t="str">
            <v>AS</v>
          </cell>
          <cell r="E48" t="str">
            <v>10,21</v>
          </cell>
          <cell r="F48" t="str">
            <v>SINAPI</v>
          </cell>
        </row>
        <row r="49">
          <cell r="A49">
            <v>11929</v>
          </cell>
          <cell r="B49" t="str">
            <v>ABRACADEIRA, GALVANIZADA/ZINCADA, ROSCA SEM FIM, PARAFUSO INOX, LARGURA  FITA *12,6 A *14 MM, D = 4" A 4 3/4"</v>
          </cell>
          <cell r="C49" t="str">
            <v xml:space="preserve">UN    </v>
          </cell>
          <cell r="D49" t="str">
            <v>AS</v>
          </cell>
          <cell r="E49" t="str">
            <v>15,80</v>
          </cell>
          <cell r="F49" t="str">
            <v>SINAPI</v>
          </cell>
        </row>
        <row r="50">
          <cell r="A50">
            <v>36801</v>
          </cell>
          <cell r="B50" t="str">
            <v>ACABAMENTO DE METAL CROMADO PARA REGISTRO PEQUENO, DE PAREDE, 1/2 " OU 3/4 "</v>
          </cell>
          <cell r="C50" t="str">
            <v xml:space="preserve">UN    </v>
          </cell>
          <cell r="D50" t="str">
            <v>CR</v>
          </cell>
          <cell r="E50" t="str">
            <v>38,92</v>
          </cell>
          <cell r="F50" t="str">
            <v>SINAPI</v>
          </cell>
        </row>
        <row r="51">
          <cell r="A51">
            <v>36246</v>
          </cell>
          <cell r="B51" t="str">
            <v>ACABAMENTO SIMPLES/CONVENCIONAL PARA FORRO PVC, TIPO "U" OU "C", COR BRANCA, COMPRIMENTO 6 M</v>
          </cell>
          <cell r="C51" t="str">
            <v xml:space="preserve">M     </v>
          </cell>
          <cell r="D51" t="str">
            <v>CR</v>
          </cell>
          <cell r="E51" t="str">
            <v>4,42</v>
          </cell>
          <cell r="F51" t="str">
            <v>SINAPI</v>
          </cell>
        </row>
        <row r="52">
          <cell r="A52">
            <v>37600</v>
          </cell>
          <cell r="B52" t="str">
            <v>ACESSORIO DE LIGACAO NAO ELETRICO PARA CARGAS EXPLOSIVAS, TUBO DE 6 M</v>
          </cell>
          <cell r="C52" t="str">
            <v xml:space="preserve">UN    </v>
          </cell>
          <cell r="D52" t="str">
            <v>AS</v>
          </cell>
          <cell r="E52" t="str">
            <v>110,28</v>
          </cell>
          <cell r="F52" t="str">
            <v>SINAPI</v>
          </cell>
        </row>
        <row r="53">
          <cell r="A53">
            <v>37599</v>
          </cell>
          <cell r="B53" t="str">
            <v>ACESSORIO INICIADOR NAO ELETRICO, TUBO DE 6 M, TEMPO DE RETARDO DE *160* MS</v>
          </cell>
          <cell r="C53" t="str">
            <v xml:space="preserve">UN    </v>
          </cell>
          <cell r="D53" t="str">
            <v>AS</v>
          </cell>
          <cell r="E53" t="str">
            <v>102,64</v>
          </cell>
          <cell r="F53" t="str">
            <v>SINAPI</v>
          </cell>
        </row>
        <row r="54">
          <cell r="A54">
            <v>1</v>
          </cell>
          <cell r="B54" t="str">
            <v>ACETILENO (RECARGA DE GAS ACETILENO PARA CILINDRO DE CONJUNTO OXICORTE GRANDE) NAO INCLUI TROCA/MANUTENCAO DO CILINDRO</v>
          </cell>
          <cell r="C54" t="str">
            <v xml:space="preserve">KG    </v>
          </cell>
          <cell r="D54" t="str">
            <v xml:space="preserve">C </v>
          </cell>
          <cell r="E54" t="str">
            <v>107,44</v>
          </cell>
          <cell r="F54" t="str">
            <v>SINAPI</v>
          </cell>
        </row>
        <row r="55">
          <cell r="A55">
            <v>3</v>
          </cell>
          <cell r="B55" t="str">
            <v>ACIDO CLORIDRICO / ACIDO MURIATICO, DILUICAO 10% A 12% PARA USO EM LIMPEZA</v>
          </cell>
          <cell r="C55" t="str">
            <v xml:space="preserve">L     </v>
          </cell>
          <cell r="D55" t="str">
            <v>CR</v>
          </cell>
          <cell r="E55" t="str">
            <v>14,58</v>
          </cell>
          <cell r="F55" t="str">
            <v>SINAPI</v>
          </cell>
        </row>
        <row r="56">
          <cell r="A56">
            <v>43054</v>
          </cell>
          <cell r="B56" t="str">
            <v>ACO CA-25, 10,0 MM, OU 12,5 MM, OU 16,0 MM, OU 20,0 MM, OU 25,0 MM, VERGALHAO</v>
          </cell>
          <cell r="C56" t="str">
            <v xml:space="preserve">KG    </v>
          </cell>
          <cell r="D56" t="str">
            <v>CR</v>
          </cell>
          <cell r="E56" t="str">
            <v>11,13</v>
          </cell>
          <cell r="F56" t="str">
            <v>SINAPI</v>
          </cell>
        </row>
        <row r="57">
          <cell r="A57">
            <v>42402</v>
          </cell>
          <cell r="B57" t="str">
            <v>ACO CA-25, 16,0 MM, BARRA DE TRANSFERENCIA</v>
          </cell>
          <cell r="C57" t="str">
            <v xml:space="preserve">KG    </v>
          </cell>
          <cell r="D57" t="str">
            <v>CR</v>
          </cell>
          <cell r="E57" t="str">
            <v>10,63</v>
          </cell>
          <cell r="F57" t="str">
            <v>SINAPI</v>
          </cell>
        </row>
        <row r="58">
          <cell r="A58">
            <v>42403</v>
          </cell>
          <cell r="B58" t="str">
            <v>ACO CA-25, 20,0 MM, BARRA DE TRANSFERENCIA</v>
          </cell>
          <cell r="C58" t="str">
            <v xml:space="preserve">KG    </v>
          </cell>
          <cell r="D58" t="str">
            <v>CR</v>
          </cell>
          <cell r="E58" t="str">
            <v>13,64</v>
          </cell>
          <cell r="F58" t="str">
            <v>SINAPI</v>
          </cell>
        </row>
        <row r="59">
          <cell r="A59">
            <v>42404</v>
          </cell>
          <cell r="B59" t="str">
            <v>ACO CA-25, 25,0 MM, BARRA DE TRANSFERENCIA</v>
          </cell>
          <cell r="C59" t="str">
            <v xml:space="preserve">KG    </v>
          </cell>
          <cell r="D59" t="str">
            <v>CR</v>
          </cell>
          <cell r="E59" t="str">
            <v>13,56</v>
          </cell>
          <cell r="F59" t="str">
            <v>SINAPI</v>
          </cell>
        </row>
        <row r="60">
          <cell r="A60">
            <v>42405</v>
          </cell>
          <cell r="B60" t="str">
            <v>ACO CA-25, 32,0 MM, BARRA DE TRANSFERENCIA</v>
          </cell>
          <cell r="C60" t="str">
            <v xml:space="preserve">KG    </v>
          </cell>
          <cell r="D60" t="str">
            <v>CR</v>
          </cell>
          <cell r="E60" t="str">
            <v>14,45</v>
          </cell>
          <cell r="F60" t="str">
            <v>SINAPI</v>
          </cell>
        </row>
        <row r="61">
          <cell r="A61">
            <v>34341</v>
          </cell>
          <cell r="B61" t="str">
            <v>ACO CA-25, 32,0 MM, VERGALHAO</v>
          </cell>
          <cell r="C61" t="str">
            <v xml:space="preserve">KG    </v>
          </cell>
          <cell r="D61" t="str">
            <v>CR</v>
          </cell>
          <cell r="E61" t="str">
            <v>12,54</v>
          </cell>
          <cell r="F61" t="str">
            <v>SINAPI</v>
          </cell>
        </row>
        <row r="62">
          <cell r="A62">
            <v>43053</v>
          </cell>
          <cell r="B62" t="str">
            <v>ACO CA-25, 6,3 MM OU 8,0 MM, VERGALHAO</v>
          </cell>
          <cell r="C62" t="str">
            <v xml:space="preserve">KG    </v>
          </cell>
          <cell r="D62" t="str">
            <v>CR</v>
          </cell>
          <cell r="E62" t="str">
            <v>9,94</v>
          </cell>
          <cell r="F62" t="str">
            <v>SINAPI</v>
          </cell>
        </row>
        <row r="63">
          <cell r="A63">
            <v>43058</v>
          </cell>
          <cell r="B63" t="str">
            <v>ACO CA-50, 10,0 MM, OU 12,5 MM, OU 16,0 MM, OU 20,0 MM, DOBRADO E CORTADO</v>
          </cell>
          <cell r="C63" t="str">
            <v xml:space="preserve">KG    </v>
          </cell>
          <cell r="D63" t="str">
            <v>CR</v>
          </cell>
          <cell r="E63" t="str">
            <v>10,30</v>
          </cell>
          <cell r="F63" t="str">
            <v>SINAPI</v>
          </cell>
        </row>
        <row r="64">
          <cell r="A64">
            <v>34</v>
          </cell>
          <cell r="B64" t="str">
            <v>ACO CA-50, 10,0 MM, VERGALHAO</v>
          </cell>
          <cell r="C64" t="str">
            <v xml:space="preserve">KG    </v>
          </cell>
          <cell r="D64" t="str">
            <v>CR</v>
          </cell>
          <cell r="E64" t="str">
            <v>10,35</v>
          </cell>
          <cell r="F64" t="str">
            <v>SINAPI</v>
          </cell>
        </row>
        <row r="65">
          <cell r="A65">
            <v>43055</v>
          </cell>
          <cell r="B65" t="str">
            <v>ACO CA-50, 12,5 MM OU 16,0 MM, VERGALHAO</v>
          </cell>
          <cell r="C65" t="str">
            <v xml:space="preserve">KG    </v>
          </cell>
          <cell r="D65" t="str">
            <v xml:space="preserve">C </v>
          </cell>
          <cell r="E65" t="str">
            <v>8,97</v>
          </cell>
          <cell r="F65" t="str">
            <v>SINAPI</v>
          </cell>
        </row>
        <row r="66">
          <cell r="A66">
            <v>43056</v>
          </cell>
          <cell r="B66" t="str">
            <v>ACO CA-50, 20,0 MM OU 25,0 MM, VERGALHAO</v>
          </cell>
          <cell r="C66" t="str">
            <v xml:space="preserve">KG    </v>
          </cell>
          <cell r="D66" t="str">
            <v>CR</v>
          </cell>
          <cell r="E66" t="str">
            <v>10,34</v>
          </cell>
          <cell r="F66" t="str">
            <v>SINAPI</v>
          </cell>
        </row>
        <row r="67">
          <cell r="A67">
            <v>43057</v>
          </cell>
          <cell r="B67" t="str">
            <v>ACO CA-50, 32,0 MM, VERGALHAO</v>
          </cell>
          <cell r="C67" t="str">
            <v xml:space="preserve">KG    </v>
          </cell>
          <cell r="D67" t="str">
            <v>CR</v>
          </cell>
          <cell r="E67" t="str">
            <v>11,37</v>
          </cell>
          <cell r="F67" t="str">
            <v>SINAPI</v>
          </cell>
        </row>
        <row r="68">
          <cell r="A68">
            <v>34449</v>
          </cell>
          <cell r="B68" t="str">
            <v>ACO CA-50, 6,3 MM, DOBRADO E CORTADO</v>
          </cell>
          <cell r="C68" t="str">
            <v xml:space="preserve">KG    </v>
          </cell>
          <cell r="D68" t="str">
            <v>CR</v>
          </cell>
          <cell r="E68" t="str">
            <v>12,15</v>
          </cell>
          <cell r="F68" t="str">
            <v>SINAPI</v>
          </cell>
        </row>
        <row r="69">
          <cell r="A69">
            <v>32</v>
          </cell>
          <cell r="B69" t="str">
            <v>ACO CA-50, 6,3 MM, VERGALHAO</v>
          </cell>
          <cell r="C69" t="str">
            <v xml:space="preserve">KG    </v>
          </cell>
          <cell r="D69" t="str">
            <v>CR</v>
          </cell>
          <cell r="E69" t="str">
            <v>10,92</v>
          </cell>
          <cell r="F69" t="str">
            <v>SINAPI</v>
          </cell>
        </row>
        <row r="70">
          <cell r="A70">
            <v>33</v>
          </cell>
          <cell r="B70" t="str">
            <v>ACO CA-50, 8,0 MM, VERGALHAO</v>
          </cell>
          <cell r="C70" t="str">
            <v xml:space="preserve">KG    </v>
          </cell>
          <cell r="D70" t="str">
            <v>CR</v>
          </cell>
          <cell r="E70" t="str">
            <v>10,99</v>
          </cell>
          <cell r="F70" t="str">
            <v>SINAPI</v>
          </cell>
        </row>
        <row r="71">
          <cell r="A71">
            <v>43061</v>
          </cell>
          <cell r="B71" t="str">
            <v>ACO CA-60, 4,2 MM OU 5,0 MM, DOBRADO E CORTADO</v>
          </cell>
          <cell r="C71" t="str">
            <v xml:space="preserve">KG    </v>
          </cell>
          <cell r="D71" t="str">
            <v>CR</v>
          </cell>
          <cell r="E71" t="str">
            <v>10,27</v>
          </cell>
          <cell r="F71" t="str">
            <v>SINAPI</v>
          </cell>
        </row>
        <row r="72">
          <cell r="A72">
            <v>43059</v>
          </cell>
          <cell r="B72" t="str">
            <v>ACO CA-60, 4,2 MM, OU 5,0 MM, OU 6,0 MM, OU 7,0 MM, VERGALHAO</v>
          </cell>
          <cell r="C72" t="str">
            <v xml:space="preserve">KG    </v>
          </cell>
          <cell r="D72" t="str">
            <v>CR</v>
          </cell>
          <cell r="E72" t="str">
            <v>9,80</v>
          </cell>
          <cell r="F72" t="str">
            <v>SINAPI</v>
          </cell>
        </row>
        <row r="73">
          <cell r="A73">
            <v>43062</v>
          </cell>
          <cell r="B73" t="str">
            <v>ACO CA-60, 6,0 MM OU 7,0 MM, DOBRADO E CORTADO</v>
          </cell>
          <cell r="C73" t="str">
            <v xml:space="preserve">KG    </v>
          </cell>
          <cell r="D73" t="str">
            <v>CR</v>
          </cell>
          <cell r="E73" t="str">
            <v>10,86</v>
          </cell>
          <cell r="F73" t="str">
            <v>SINAPI</v>
          </cell>
        </row>
        <row r="74">
          <cell r="A74">
            <v>43060</v>
          </cell>
          <cell r="B74" t="str">
            <v>ACO CA-60, 8,0 MM OU 9,5 MM, VERGALHAO</v>
          </cell>
          <cell r="C74" t="str">
            <v xml:space="preserve">KG    </v>
          </cell>
          <cell r="D74" t="str">
            <v>CR</v>
          </cell>
          <cell r="E74" t="str">
            <v>8,54</v>
          </cell>
          <cell r="F74" t="str">
            <v>SINAPI</v>
          </cell>
        </row>
        <row r="75">
          <cell r="A75">
            <v>40410</v>
          </cell>
          <cell r="B75" t="str">
            <v>ACOPLAMENTO RIGIDO EM FERRO FUNDIDO PARA SISTEMA DE TUBULACAO RANHURADA, DN 50 MM (2")</v>
          </cell>
          <cell r="C75" t="str">
            <v xml:space="preserve">UN    </v>
          </cell>
          <cell r="D75" t="str">
            <v>AS</v>
          </cell>
          <cell r="E75" t="str">
            <v>23,71</v>
          </cell>
          <cell r="F75" t="str">
            <v>SINAPI</v>
          </cell>
        </row>
        <row r="76">
          <cell r="A76">
            <v>40411</v>
          </cell>
          <cell r="B76" t="str">
            <v>ACOPLAMENTO RIGIDO EM FERRO FUNDIDO PARA SISTEMA DE TUBULACAO RANHURADA, DN 65 MM (2 1/2")</v>
          </cell>
          <cell r="C76" t="str">
            <v xml:space="preserve">UN    </v>
          </cell>
          <cell r="D76" t="str">
            <v>AS</v>
          </cell>
          <cell r="E76" t="str">
            <v>25,73</v>
          </cell>
          <cell r="F76" t="str">
            <v>SINAPI</v>
          </cell>
        </row>
        <row r="77">
          <cell r="A77">
            <v>40412</v>
          </cell>
          <cell r="B77" t="str">
            <v>ACOPLAMENTO RIGIDO EM FERRO FUNDIDO PARA SISTEMA DE TUBULACAO RANHURADA, DN 80 MM (3")</v>
          </cell>
          <cell r="C77" t="str">
            <v xml:space="preserve">UN    </v>
          </cell>
          <cell r="D77" t="str">
            <v>AS</v>
          </cell>
          <cell r="E77" t="str">
            <v>28,88</v>
          </cell>
          <cell r="F77" t="str">
            <v>SINAPI</v>
          </cell>
        </row>
        <row r="78">
          <cell r="A78">
            <v>44254</v>
          </cell>
          <cell r="B78" t="str">
            <v>ADAPTADOR CPVC, ROSCAVEL, COM FLANGES E ANEL DE VEDACAO, 15 MM, CAIXA D'AGUA PARA AGUA QUENTE</v>
          </cell>
          <cell r="C78" t="str">
            <v xml:space="preserve">UN    </v>
          </cell>
          <cell r="D78" t="str">
            <v>CR</v>
          </cell>
          <cell r="E78" t="str">
            <v>27,31</v>
          </cell>
          <cell r="F78" t="str">
            <v>SINAPI</v>
          </cell>
        </row>
        <row r="79">
          <cell r="A79">
            <v>44255</v>
          </cell>
          <cell r="B79" t="str">
            <v>ADAPTADOR CPVC, ROSCAVEL, COM FLANGES E ANEL DE VEDACAO, 22 MM, CAIXA D'AGUA PARA AGUA QUENTE</v>
          </cell>
          <cell r="C79" t="str">
            <v xml:space="preserve">UN    </v>
          </cell>
          <cell r="D79" t="str">
            <v>CR</v>
          </cell>
          <cell r="E79" t="str">
            <v>30,27</v>
          </cell>
          <cell r="F79" t="str">
            <v>SINAPI</v>
          </cell>
        </row>
        <row r="80">
          <cell r="A80">
            <v>44256</v>
          </cell>
          <cell r="B80" t="str">
            <v>ADAPTADOR CPVC, ROSCAVEL, COM FLANGES E ANEL DE VEDACAO, 28 MM, CAIXA D'AGUA PARA AGUA QUENTE</v>
          </cell>
          <cell r="C80" t="str">
            <v xml:space="preserve">UN    </v>
          </cell>
          <cell r="D80" t="str">
            <v>CR</v>
          </cell>
          <cell r="E80" t="str">
            <v>34,19</v>
          </cell>
          <cell r="F80" t="str">
            <v>SINAPI</v>
          </cell>
        </row>
        <row r="81">
          <cell r="A81">
            <v>44257</v>
          </cell>
          <cell r="B81" t="str">
            <v>ADAPTADOR CPVC, ROSCAVEL, COM FLANGES E ANEL DE VEDACAO, 35 MM, CAIXA D'AGUA PARA AGUA QUENTE</v>
          </cell>
          <cell r="C81" t="str">
            <v xml:space="preserve">UN    </v>
          </cell>
          <cell r="D81" t="str">
            <v>CR</v>
          </cell>
          <cell r="E81" t="str">
            <v>54,08</v>
          </cell>
          <cell r="F81" t="str">
            <v>SINAPI</v>
          </cell>
        </row>
        <row r="82">
          <cell r="A82">
            <v>44258</v>
          </cell>
          <cell r="B82" t="str">
            <v>ADAPTADOR CPVC, ROSCAVEL, COM FLANGES E ANEL DE VEDACAO, 42 MM, CAIXA D'AGUA PARA AGUA QUENTE</v>
          </cell>
          <cell r="C82" t="str">
            <v xml:space="preserve">UN    </v>
          </cell>
          <cell r="D82" t="str">
            <v>CR</v>
          </cell>
          <cell r="E82" t="str">
            <v>61,81</v>
          </cell>
          <cell r="F82" t="str">
            <v>SINAPI</v>
          </cell>
        </row>
        <row r="83">
          <cell r="A83">
            <v>44259</v>
          </cell>
          <cell r="B83" t="str">
            <v>ADAPTADOR CPVC, ROSCAVEL, COM FLANGES E ANEL DE VEDACAO, 54 MM, CAIXA D'AGUA PARA AGUA QUENTE</v>
          </cell>
          <cell r="C83" t="str">
            <v xml:space="preserve">UN    </v>
          </cell>
          <cell r="D83" t="str">
            <v>CR</v>
          </cell>
          <cell r="E83" t="str">
            <v>84,84</v>
          </cell>
          <cell r="F83" t="str">
            <v>SINAPI</v>
          </cell>
        </row>
        <row r="84">
          <cell r="A84">
            <v>37997</v>
          </cell>
          <cell r="B84" t="str">
            <v>ADAPTADOR CPVC, SOLDAVEL, 15 MM, PARA AGUA QUENTE</v>
          </cell>
          <cell r="C84" t="str">
            <v xml:space="preserve">UN    </v>
          </cell>
          <cell r="D84" t="str">
            <v>CR</v>
          </cell>
          <cell r="E84" t="str">
            <v>16,27</v>
          </cell>
          <cell r="F84" t="str">
            <v>SINAPI</v>
          </cell>
        </row>
        <row r="85">
          <cell r="A85">
            <v>37998</v>
          </cell>
          <cell r="B85" t="str">
            <v>ADAPTADOR CPVC, SOLDAVEL, 22 MM, PARA AGUA QUENTE</v>
          </cell>
          <cell r="C85" t="str">
            <v xml:space="preserve">UN    </v>
          </cell>
          <cell r="D85" t="str">
            <v>CR</v>
          </cell>
          <cell r="E85" t="str">
            <v>21,78</v>
          </cell>
          <cell r="F85" t="str">
            <v>SINAPI</v>
          </cell>
        </row>
        <row r="86">
          <cell r="A86">
            <v>55</v>
          </cell>
          <cell r="B86" t="str">
            <v>ADAPTADOR DE COMPRESSAO EM POLIPROPILENO (PP), PARA TUBO EM PEAD, 20 MM X 1/2", PARA LIGACAO PREDIAL DE AGUA (NTS 179)</v>
          </cell>
          <cell r="C86" t="str">
            <v xml:space="preserve">UN    </v>
          </cell>
          <cell r="D86" t="str">
            <v>AS</v>
          </cell>
          <cell r="E86" t="str">
            <v>3,88</v>
          </cell>
          <cell r="F86" t="str">
            <v>SINAPI</v>
          </cell>
        </row>
        <row r="87">
          <cell r="A87">
            <v>61</v>
          </cell>
          <cell r="B87" t="str">
            <v>ADAPTADOR DE COMPRESSAO EM POLIPROPILENO (PP), PARA TUBO EM PEAD, 20 MM X 3/4", PARA LIGACAO PREDIAL DE AGUA (NTS 179)</v>
          </cell>
          <cell r="C87" t="str">
            <v xml:space="preserve">UN    </v>
          </cell>
          <cell r="D87" t="str">
            <v>AS</v>
          </cell>
          <cell r="E87" t="str">
            <v>3,67</v>
          </cell>
          <cell r="F87" t="str">
            <v>SINAPI</v>
          </cell>
        </row>
        <row r="88">
          <cell r="A88">
            <v>62</v>
          </cell>
          <cell r="B88" t="str">
            <v>ADAPTADOR DE COMPRESSAO EM POLIPROPILENO (PP), PARA TUBO EM PEAD, 32 MM X 1", PARA LIGACAO PREDIAL DE AGUA (NTS 179)</v>
          </cell>
          <cell r="C88" t="str">
            <v xml:space="preserve">UN    </v>
          </cell>
          <cell r="D88" t="str">
            <v>AS</v>
          </cell>
          <cell r="E88" t="str">
            <v>7,60</v>
          </cell>
          <cell r="F88" t="str">
            <v>SINAPI</v>
          </cell>
        </row>
        <row r="89">
          <cell r="A89">
            <v>10899</v>
          </cell>
          <cell r="B89" t="str">
            <v>ADAPTADOR EM LATAO, ENGATE RAPIDO 2 1/2" X ROSCA INTERNA 5 FIOS 2 1/2", PARA INSTALACAO PREDIAL DE COMBATE A INCENDIO</v>
          </cell>
          <cell r="C89" t="str">
            <v xml:space="preserve">UN    </v>
          </cell>
          <cell r="D89" t="str">
            <v>CR</v>
          </cell>
          <cell r="E89" t="str">
            <v>83,23</v>
          </cell>
          <cell r="F89" t="str">
            <v>SINAPI</v>
          </cell>
        </row>
        <row r="90">
          <cell r="A90">
            <v>10900</v>
          </cell>
          <cell r="B90" t="str">
            <v>ADAPTADOR EM LATAO, ENGATE RAPIDO1 1/2" X ROSCA INTERNA 5 FIOS 2 1/2", PARA INSTALACAO PREDIAL DE COMBATE A INCENDIO</v>
          </cell>
          <cell r="C90" t="str">
            <v xml:space="preserve">UN    </v>
          </cell>
          <cell r="D90" t="str">
            <v>CR</v>
          </cell>
          <cell r="E90" t="str">
            <v>65,14</v>
          </cell>
          <cell r="F90" t="str">
            <v>SINAPI</v>
          </cell>
        </row>
        <row r="91">
          <cell r="A91">
            <v>103</v>
          </cell>
          <cell r="B91" t="str">
            <v>ADAPTADOR PVC SOLDAVEL CURTO COM BOLSA E ROSCA, 110 MM X 4", PARA AGUA FRIA</v>
          </cell>
          <cell r="C91" t="str">
            <v xml:space="preserve">UN    </v>
          </cell>
          <cell r="D91" t="str">
            <v>CR</v>
          </cell>
          <cell r="E91" t="str">
            <v>54,47</v>
          </cell>
          <cell r="F91" t="str">
            <v>SINAPI</v>
          </cell>
        </row>
        <row r="92">
          <cell r="A92">
            <v>107</v>
          </cell>
          <cell r="B92" t="str">
            <v>ADAPTADOR PVC SOLDAVEL CURTO COM BOLSA E ROSCA, 20 MM X 1/2", PARA AGUA FRIA</v>
          </cell>
          <cell r="C92" t="str">
            <v xml:space="preserve">UN    </v>
          </cell>
          <cell r="D92" t="str">
            <v>CR</v>
          </cell>
          <cell r="E92" t="str">
            <v>1,02</v>
          </cell>
          <cell r="F92" t="str">
            <v>SINAPI</v>
          </cell>
        </row>
        <row r="93">
          <cell r="A93">
            <v>65</v>
          </cell>
          <cell r="B93" t="str">
            <v>ADAPTADOR PVC SOLDAVEL CURTO COM BOLSA E ROSCA, 25 MM X 3/4", PARA AGUA FRIA</v>
          </cell>
          <cell r="C93" t="str">
            <v xml:space="preserve">UN    </v>
          </cell>
          <cell r="D93" t="str">
            <v>CR</v>
          </cell>
          <cell r="E93" t="str">
            <v>1,12</v>
          </cell>
          <cell r="F93" t="str">
            <v>SINAPI</v>
          </cell>
        </row>
        <row r="94">
          <cell r="A94">
            <v>108</v>
          </cell>
          <cell r="B94" t="str">
            <v>ADAPTADOR PVC SOLDAVEL CURTO COM BOLSA E ROSCA, 32 MM X 1", PARA AGUA FRIA</v>
          </cell>
          <cell r="C94" t="str">
            <v xml:space="preserve">UN    </v>
          </cell>
          <cell r="D94" t="str">
            <v>CR</v>
          </cell>
          <cell r="E94" t="str">
            <v>2,26</v>
          </cell>
          <cell r="F94" t="str">
            <v>SINAPI</v>
          </cell>
        </row>
        <row r="95">
          <cell r="A95">
            <v>110</v>
          </cell>
          <cell r="B95" t="str">
            <v>ADAPTADOR PVC SOLDAVEL CURTO COM BOLSA E ROSCA, 40 MM X 1 1/2", PARA AGUA FRIA</v>
          </cell>
          <cell r="C95" t="str">
            <v xml:space="preserve">UN    </v>
          </cell>
          <cell r="D95" t="str">
            <v>CR</v>
          </cell>
          <cell r="E95" t="str">
            <v>7,84</v>
          </cell>
          <cell r="F95" t="str">
            <v>SINAPI</v>
          </cell>
        </row>
        <row r="96">
          <cell r="A96">
            <v>109</v>
          </cell>
          <cell r="B96" t="str">
            <v>ADAPTADOR PVC SOLDAVEL CURTO COM BOLSA E ROSCA, 40 MM X 1 1/4", PARA AGUA FRIA</v>
          </cell>
          <cell r="C96" t="str">
            <v xml:space="preserve">UN    </v>
          </cell>
          <cell r="D96" t="str">
            <v>CR</v>
          </cell>
          <cell r="E96" t="str">
            <v>4,67</v>
          </cell>
          <cell r="F96" t="str">
            <v>SINAPI</v>
          </cell>
        </row>
        <row r="97">
          <cell r="A97">
            <v>111</v>
          </cell>
          <cell r="B97" t="str">
            <v>ADAPTADOR PVC SOLDAVEL CURTO COM BOLSA E ROSCA, 50 MM X 1 1/4", PARA AGUA FRIA</v>
          </cell>
          <cell r="C97" t="str">
            <v xml:space="preserve">UN    </v>
          </cell>
          <cell r="D97" t="str">
            <v>CR</v>
          </cell>
          <cell r="E97" t="str">
            <v>10,60</v>
          </cell>
          <cell r="F97" t="str">
            <v>SINAPI</v>
          </cell>
        </row>
        <row r="98">
          <cell r="A98">
            <v>112</v>
          </cell>
          <cell r="B98" t="str">
            <v>ADAPTADOR PVC SOLDAVEL CURTO COM BOLSA E ROSCA, 50 MM X1 1/2", PARA AGUA FRIA</v>
          </cell>
          <cell r="C98" t="str">
            <v xml:space="preserve">UN    </v>
          </cell>
          <cell r="D98" t="str">
            <v>CR</v>
          </cell>
          <cell r="E98" t="str">
            <v>5,62</v>
          </cell>
          <cell r="F98" t="str">
            <v>SINAPI</v>
          </cell>
        </row>
        <row r="99">
          <cell r="A99">
            <v>113</v>
          </cell>
          <cell r="B99" t="str">
            <v>ADAPTADOR PVC SOLDAVEL CURTO COM BOLSA E ROSCA, 60 MM X 2", PARA AGUA FRIA</v>
          </cell>
          <cell r="C99" t="str">
            <v xml:space="preserve">UN    </v>
          </cell>
          <cell r="D99" t="str">
            <v>CR</v>
          </cell>
          <cell r="E99" t="str">
            <v>14,07</v>
          </cell>
          <cell r="F99" t="str">
            <v>SINAPI</v>
          </cell>
        </row>
        <row r="100">
          <cell r="A100">
            <v>104</v>
          </cell>
          <cell r="B100" t="str">
            <v>ADAPTADOR PVC SOLDAVEL CURTO COM BOLSA E ROSCA, 75 MM X 2 1/2", PARA AGUA FRIA</v>
          </cell>
          <cell r="C100" t="str">
            <v xml:space="preserve">UN    </v>
          </cell>
          <cell r="D100" t="str">
            <v>CR</v>
          </cell>
          <cell r="E100" t="str">
            <v>24,48</v>
          </cell>
          <cell r="F100" t="str">
            <v>SINAPI</v>
          </cell>
        </row>
        <row r="101">
          <cell r="A101">
            <v>102</v>
          </cell>
          <cell r="B101" t="str">
            <v>ADAPTADOR PVC SOLDAVEL CURTO COM BOLSA E ROSCA, 85 MM X 3", PARA AGUA FRIA</v>
          </cell>
          <cell r="C101" t="str">
            <v xml:space="preserve">UN    </v>
          </cell>
          <cell r="D101" t="str">
            <v>CR</v>
          </cell>
          <cell r="E101" t="str">
            <v>33,75</v>
          </cell>
          <cell r="F101" t="str">
            <v>SINAPI</v>
          </cell>
        </row>
        <row r="102">
          <cell r="A102">
            <v>95</v>
          </cell>
          <cell r="B102" t="str">
            <v>ADAPTADOR PVC SOLDAVEL, COM FLANGE E ANEL DE VEDACAO, 20 MM X 1/2", PARA CAIXA D'AGUA</v>
          </cell>
          <cell r="C102" t="str">
            <v xml:space="preserve">UN    </v>
          </cell>
          <cell r="D102" t="str">
            <v>CR</v>
          </cell>
          <cell r="E102" t="str">
            <v>14,26</v>
          </cell>
          <cell r="F102" t="str">
            <v>SINAPI</v>
          </cell>
        </row>
        <row r="103">
          <cell r="A103">
            <v>96</v>
          </cell>
          <cell r="B103" t="str">
            <v>ADAPTADOR PVC SOLDAVEL, COM FLANGE E ANEL DE VEDACAO, 25 MM X 3/4", PARA CAIXA D'AGUA</v>
          </cell>
          <cell r="C103" t="str">
            <v xml:space="preserve">UN    </v>
          </cell>
          <cell r="D103" t="str">
            <v>CR</v>
          </cell>
          <cell r="E103" t="str">
            <v>15,52</v>
          </cell>
          <cell r="F103" t="str">
            <v>SINAPI</v>
          </cell>
        </row>
        <row r="104">
          <cell r="A104">
            <v>97</v>
          </cell>
          <cell r="B104" t="str">
            <v>ADAPTADOR PVC SOLDAVEL, COM FLANGE E ANEL DE VEDACAO, 32 MM X 1", PARA CAIXA D'AGUA</v>
          </cell>
          <cell r="C104" t="str">
            <v xml:space="preserve">UN    </v>
          </cell>
          <cell r="D104" t="str">
            <v>CR</v>
          </cell>
          <cell r="E104" t="str">
            <v>23,34</v>
          </cell>
          <cell r="F104" t="str">
            <v>SINAPI</v>
          </cell>
        </row>
        <row r="105">
          <cell r="A105">
            <v>98</v>
          </cell>
          <cell r="B105" t="str">
            <v>ADAPTADOR PVC SOLDAVEL, COM FLANGE E ANEL DE VEDACAO, 40 MM X 1 1/4", PARA CAIXA D'AGUA</v>
          </cell>
          <cell r="C105" t="str">
            <v xml:space="preserve">UN    </v>
          </cell>
          <cell r="D105" t="str">
            <v>CR</v>
          </cell>
          <cell r="E105" t="str">
            <v>34,94</v>
          </cell>
          <cell r="F105" t="str">
            <v>SINAPI</v>
          </cell>
        </row>
        <row r="106">
          <cell r="A106">
            <v>99</v>
          </cell>
          <cell r="B106" t="str">
            <v>ADAPTADOR PVC SOLDAVEL, COM FLANGE E ANEL DE VEDACAO, 50 MM X 1 1/2", PARA CAIXA D'AGUA</v>
          </cell>
          <cell r="C106" t="str">
            <v xml:space="preserve">UN    </v>
          </cell>
          <cell r="D106" t="str">
            <v>CR</v>
          </cell>
          <cell r="E106" t="str">
            <v>33,02</v>
          </cell>
          <cell r="F106" t="str">
            <v>SINAPI</v>
          </cell>
        </row>
        <row r="107">
          <cell r="A107">
            <v>100</v>
          </cell>
          <cell r="B107" t="str">
            <v>ADAPTADOR PVC SOLDAVEL, COM FLANGES E ANEL DE VEDACAO, 60 MM X 2", PARA CAIXA D' AGUA</v>
          </cell>
          <cell r="C107" t="str">
            <v xml:space="preserve">UN    </v>
          </cell>
          <cell r="D107" t="str">
            <v>CR</v>
          </cell>
          <cell r="E107" t="str">
            <v>57,70</v>
          </cell>
          <cell r="F107" t="str">
            <v>SINAPI</v>
          </cell>
        </row>
        <row r="108">
          <cell r="A108">
            <v>75</v>
          </cell>
          <cell r="B108" t="str">
            <v>ADAPTADOR PVC SOLDAVEL, COM FLANGES LIVRES, 110 MM X 4", PARA CAIXA D' AGUA</v>
          </cell>
          <cell r="C108" t="str">
            <v xml:space="preserve">UN    </v>
          </cell>
          <cell r="D108" t="str">
            <v>CR</v>
          </cell>
          <cell r="E108" t="str">
            <v>336,40</v>
          </cell>
          <cell r="F108" t="str">
            <v>SINAPI</v>
          </cell>
        </row>
        <row r="109">
          <cell r="A109">
            <v>83</v>
          </cell>
          <cell r="B109" t="str">
            <v>ADAPTADOR PVC SOLDAVEL, COM FLANGES LIVRES, 75 MM X 2  1/2", PARA CAIXA D' AGUA</v>
          </cell>
          <cell r="C109" t="str">
            <v xml:space="preserve">UN    </v>
          </cell>
          <cell r="D109" t="str">
            <v>CR</v>
          </cell>
          <cell r="E109" t="str">
            <v>268,94</v>
          </cell>
          <cell r="F109" t="str">
            <v>SINAPI</v>
          </cell>
        </row>
        <row r="110">
          <cell r="A110">
            <v>74</v>
          </cell>
          <cell r="B110" t="str">
            <v>ADAPTADOR PVC SOLDAVEL, COM FLANGES LIVRES, 85 MM X 3", PARA CAIXA D' AGUA</v>
          </cell>
          <cell r="C110" t="str">
            <v xml:space="preserve">UN    </v>
          </cell>
          <cell r="D110" t="str">
            <v>CR</v>
          </cell>
          <cell r="E110" t="str">
            <v>384,51</v>
          </cell>
          <cell r="F110" t="str">
            <v>SINAPI</v>
          </cell>
        </row>
        <row r="111">
          <cell r="A111">
            <v>106</v>
          </cell>
          <cell r="B111" t="str">
            <v>ADAPTADOR PVC SOLDAVEL, LONGO, COM FLANGE LIVRE,  110 MM X 4", PARA CAIXA D' AGUA</v>
          </cell>
          <cell r="C111" t="str">
            <v xml:space="preserve">UN    </v>
          </cell>
          <cell r="D111" t="str">
            <v>CR</v>
          </cell>
          <cell r="E111" t="str">
            <v>486,22</v>
          </cell>
          <cell r="F111" t="str">
            <v>SINAPI</v>
          </cell>
        </row>
        <row r="112">
          <cell r="A112">
            <v>88</v>
          </cell>
          <cell r="B112" t="str">
            <v>ADAPTADOR PVC SOLDAVEL, LONGO, COM FLANGE LIVRE,  32 MM X 1", PARA CAIXA D' AGUA</v>
          </cell>
          <cell r="C112" t="str">
            <v xml:space="preserve">UN    </v>
          </cell>
          <cell r="D112" t="str">
            <v>CR</v>
          </cell>
          <cell r="E112" t="str">
            <v>13,66</v>
          </cell>
          <cell r="F112" t="str">
            <v>SINAPI</v>
          </cell>
        </row>
        <row r="113">
          <cell r="A113">
            <v>82</v>
          </cell>
          <cell r="B113" t="str">
            <v>ADAPTADOR PVC SOLDAVEL, LONGO, COM FLANGE LIVRE,  75 MM X 2 1/2", PARA CAIXA D' AGUA</v>
          </cell>
          <cell r="C113" t="str">
            <v xml:space="preserve">UN    </v>
          </cell>
          <cell r="D113" t="str">
            <v>CR</v>
          </cell>
          <cell r="E113" t="str">
            <v>255,87</v>
          </cell>
          <cell r="F113" t="str">
            <v>SINAPI</v>
          </cell>
        </row>
        <row r="114">
          <cell r="A114">
            <v>105</v>
          </cell>
          <cell r="B114" t="str">
            <v>ADAPTADOR PVC SOLDAVEL, LONGO, COM FLANGE LIVRE,  85 MM X 3", PARA CAIXA D' AGUA</v>
          </cell>
          <cell r="C114" t="str">
            <v xml:space="preserve">UN    </v>
          </cell>
          <cell r="D114" t="str">
            <v>CR</v>
          </cell>
          <cell r="E114" t="str">
            <v>362,57</v>
          </cell>
          <cell r="F114" t="str">
            <v>SINAPI</v>
          </cell>
        </row>
        <row r="115">
          <cell r="A115">
            <v>60</v>
          </cell>
          <cell r="B115" t="str">
            <v>ADAPTADOR PVC, COM REGISTRO, PARA PEAD, 20 MM X 3/4", PARA LIGACAO PREDIAL DE AGUA</v>
          </cell>
          <cell r="C115" t="str">
            <v xml:space="preserve">UN    </v>
          </cell>
          <cell r="D115" t="str">
            <v>AS</v>
          </cell>
          <cell r="E115" t="str">
            <v>5,03</v>
          </cell>
          <cell r="F115" t="str">
            <v>SINAPI</v>
          </cell>
        </row>
        <row r="116">
          <cell r="A116">
            <v>72</v>
          </cell>
          <cell r="B116" t="str">
            <v>ADAPTADOR PVC, ROSCAVEL, COM FLANGES E ANEL DE VEDACAO, 1 1/2", PARA CAIXA D'AGUA</v>
          </cell>
          <cell r="C116" t="str">
            <v xml:space="preserve">UN    </v>
          </cell>
          <cell r="D116" t="str">
            <v>CR</v>
          </cell>
          <cell r="E116" t="str">
            <v>63,34</v>
          </cell>
          <cell r="F116" t="str">
            <v>SINAPI</v>
          </cell>
        </row>
        <row r="117">
          <cell r="A117">
            <v>67</v>
          </cell>
          <cell r="B117" t="str">
            <v>ADAPTADOR PVC, ROSCAVEL, COM FLANGES E ANEL DE VEDACAO, 1/2", PARA CAIXA D' AGUA</v>
          </cell>
          <cell r="C117" t="str">
            <v xml:space="preserve">UN    </v>
          </cell>
          <cell r="D117" t="str">
            <v>CR</v>
          </cell>
          <cell r="E117" t="str">
            <v>20,48</v>
          </cell>
          <cell r="F117" t="str">
            <v>SINAPI</v>
          </cell>
        </row>
        <row r="118">
          <cell r="A118">
            <v>71</v>
          </cell>
          <cell r="B118" t="str">
            <v>ADAPTADOR PVC, ROSCAVEL, COM FLANGES E ANEL DE VEDACAO, 1", PARA CAIXA D' AGUA</v>
          </cell>
          <cell r="C118" t="str">
            <v xml:space="preserve">UN    </v>
          </cell>
          <cell r="D118" t="str">
            <v>CR</v>
          </cell>
          <cell r="E118" t="str">
            <v>39,12</v>
          </cell>
          <cell r="F118" t="str">
            <v>SINAPI</v>
          </cell>
        </row>
        <row r="119">
          <cell r="A119">
            <v>73</v>
          </cell>
          <cell r="B119" t="str">
            <v>ADAPTADOR PVC, ROSCAVEL, COM FLANGES E ANEL DE VEDACAO, 3/4", PARA CAIXA D' AGUA</v>
          </cell>
          <cell r="C119" t="str">
            <v xml:space="preserve">UN    </v>
          </cell>
          <cell r="D119" t="str">
            <v>CR</v>
          </cell>
          <cell r="E119" t="str">
            <v>19,60</v>
          </cell>
          <cell r="F119" t="str">
            <v>SINAPI</v>
          </cell>
        </row>
        <row r="120">
          <cell r="A120">
            <v>46</v>
          </cell>
          <cell r="B120" t="str">
            <v>ADAPTADOR, PVC PBA,  BOLSA/ROSCA, JE, DN 75 / DE  85 MM</v>
          </cell>
          <cell r="C120" t="str">
            <v xml:space="preserve">UN    </v>
          </cell>
          <cell r="D120" t="str">
            <v>AS</v>
          </cell>
          <cell r="E120" t="str">
            <v>42,91</v>
          </cell>
          <cell r="F120" t="str">
            <v>SINAPI</v>
          </cell>
        </row>
        <row r="121">
          <cell r="A121">
            <v>47</v>
          </cell>
          <cell r="B121" t="str">
            <v>ADAPTADOR, PVC PBA, BOLSA/ROSCA, JE, DN 100 / DE 110 MM</v>
          </cell>
          <cell r="C121" t="str">
            <v xml:space="preserve">UN    </v>
          </cell>
          <cell r="D121" t="str">
            <v>AS</v>
          </cell>
          <cell r="E121" t="str">
            <v>73,38</v>
          </cell>
          <cell r="F121" t="str">
            <v>SINAPI</v>
          </cell>
        </row>
        <row r="122">
          <cell r="A122">
            <v>48</v>
          </cell>
          <cell r="B122" t="str">
            <v>ADAPTADOR, PVC PBA, BOLSA/ROSCA, JE, DN 50 / DE 60 MM</v>
          </cell>
          <cell r="C122" t="str">
            <v xml:space="preserve">UN    </v>
          </cell>
          <cell r="D122" t="str">
            <v>AS</v>
          </cell>
          <cell r="E122" t="str">
            <v>19,14</v>
          </cell>
          <cell r="F122" t="str">
            <v>SINAPI</v>
          </cell>
        </row>
        <row r="123">
          <cell r="A123">
            <v>52</v>
          </cell>
          <cell r="B123" t="str">
            <v>ADAPTADOR, PVC PBA, PONTA/ROSCA, JE, DN 50 / DE  60 MM</v>
          </cell>
          <cell r="C123" t="str">
            <v xml:space="preserve">UN    </v>
          </cell>
          <cell r="D123" t="str">
            <v>AS</v>
          </cell>
          <cell r="E123" t="str">
            <v>14,54</v>
          </cell>
          <cell r="F123" t="str">
            <v>SINAPI</v>
          </cell>
        </row>
        <row r="124">
          <cell r="A124">
            <v>43</v>
          </cell>
          <cell r="B124" t="str">
            <v>ADAPTADOR, PVC PBA, PONTA/ROSCA, JE, DN 75 / DE  85 MM</v>
          </cell>
          <cell r="C124" t="str">
            <v xml:space="preserve">UN    </v>
          </cell>
          <cell r="D124" t="str">
            <v>AS</v>
          </cell>
          <cell r="E124" t="str">
            <v>49,07</v>
          </cell>
          <cell r="F124" t="str">
            <v>SINAPI</v>
          </cell>
        </row>
        <row r="125">
          <cell r="A125">
            <v>39719</v>
          </cell>
          <cell r="B125" t="str">
            <v>ADESIVO / COLA DE CONTATO LIQUIDO, A BASE DE RESINAS, PARA COLAGEM DE ESPUMA PARA ISOLAMENTO TERMICO FLEXIVEL</v>
          </cell>
          <cell r="C125" t="str">
            <v xml:space="preserve">L     </v>
          </cell>
          <cell r="D125" t="str">
            <v>CR</v>
          </cell>
          <cell r="E125" t="str">
            <v>198,15</v>
          </cell>
          <cell r="F125" t="str">
            <v>SINAPI</v>
          </cell>
        </row>
        <row r="126">
          <cell r="A126">
            <v>3410</v>
          </cell>
          <cell r="B126" t="str">
            <v>ADESIVO / COLA PARA EPS (ISOPOR) E OUTROS MATERIAIS</v>
          </cell>
          <cell r="C126" t="str">
            <v xml:space="preserve">KG    </v>
          </cell>
          <cell r="D126" t="str">
            <v>CR</v>
          </cell>
          <cell r="E126" t="str">
            <v>44,57</v>
          </cell>
          <cell r="F126" t="str">
            <v>SINAPI</v>
          </cell>
        </row>
        <row r="127">
          <cell r="A127">
            <v>4791</v>
          </cell>
          <cell r="B127" t="str">
            <v>ADESIVO ACRILICO DE BASE AQUOSA / COLA DE CONTATO</v>
          </cell>
          <cell r="C127" t="str">
            <v xml:space="preserve">KG    </v>
          </cell>
          <cell r="D127" t="str">
            <v>CR</v>
          </cell>
          <cell r="E127" t="str">
            <v>23,82</v>
          </cell>
          <cell r="F127" t="str">
            <v>SINAPI</v>
          </cell>
        </row>
        <row r="128">
          <cell r="A128">
            <v>157</v>
          </cell>
          <cell r="B128" t="str">
            <v>ADESIVO ESTRUTURAL A BASE DE RESINA EPOXI PARA INJECAO EM TRINCAS, BICOMPONENTE, BAIXA VISCOSIDADE</v>
          </cell>
          <cell r="C128" t="str">
            <v xml:space="preserve">KG    </v>
          </cell>
          <cell r="D128" t="str">
            <v>CR</v>
          </cell>
          <cell r="E128" t="str">
            <v>168,81</v>
          </cell>
          <cell r="F128" t="str">
            <v>SINAPI</v>
          </cell>
        </row>
        <row r="129">
          <cell r="A129">
            <v>156</v>
          </cell>
          <cell r="B129" t="str">
            <v>ADESIVO ESTRUTURAL A BASE DE RESINA EPOXI, BICOMPONENTE, FLUIDO</v>
          </cell>
          <cell r="C129" t="str">
            <v xml:space="preserve">KG    </v>
          </cell>
          <cell r="D129" t="str">
            <v>CR</v>
          </cell>
          <cell r="E129" t="str">
            <v>60,11</v>
          </cell>
          <cell r="F129" t="str">
            <v>SINAPI</v>
          </cell>
        </row>
        <row r="130">
          <cell r="A130">
            <v>131</v>
          </cell>
          <cell r="B130" t="str">
            <v>ADESIVO ESTRUTURAL A BASE DE RESINA EPOXI, BICOMPONENTE, PASTOSO (TIXOTROPICO)</v>
          </cell>
          <cell r="C130" t="str">
            <v xml:space="preserve">KG    </v>
          </cell>
          <cell r="D130" t="str">
            <v>CR</v>
          </cell>
          <cell r="E130" t="str">
            <v>51,40</v>
          </cell>
          <cell r="F130" t="str">
            <v>SINAPI</v>
          </cell>
        </row>
        <row r="131">
          <cell r="A131">
            <v>21114</v>
          </cell>
          <cell r="B131" t="str">
            <v>ADESIVO PARA TUBOS CPVC, *75* G</v>
          </cell>
          <cell r="C131" t="str">
            <v xml:space="preserve">UN    </v>
          </cell>
          <cell r="D131" t="str">
            <v>CR</v>
          </cell>
          <cell r="E131" t="str">
            <v>39,06</v>
          </cell>
          <cell r="F131" t="str">
            <v>SINAPI</v>
          </cell>
        </row>
        <row r="132">
          <cell r="A132">
            <v>119</v>
          </cell>
          <cell r="B132" t="str">
            <v>ADESIVO PLASTICO PARA PVC, BISNAGA COM 75 GR</v>
          </cell>
          <cell r="C132" t="str">
            <v xml:space="preserve">UN    </v>
          </cell>
          <cell r="D132" t="str">
            <v xml:space="preserve">C </v>
          </cell>
          <cell r="E132" t="str">
            <v>9,90</v>
          </cell>
          <cell r="F132" t="str">
            <v>SINAPI</v>
          </cell>
        </row>
        <row r="133">
          <cell r="A133">
            <v>122</v>
          </cell>
          <cell r="B133" t="str">
            <v>ADESIVO PLASTICO PARA PVC, FRASCO COM *850* GR</v>
          </cell>
          <cell r="C133" t="str">
            <v xml:space="preserve">UN    </v>
          </cell>
          <cell r="D133" t="str">
            <v>CR</v>
          </cell>
          <cell r="E133" t="str">
            <v>76,17</v>
          </cell>
          <cell r="F133" t="str">
            <v>SINAPI</v>
          </cell>
        </row>
        <row r="134">
          <cell r="A134">
            <v>20080</v>
          </cell>
          <cell r="B134" t="str">
            <v>ADESIVO PLASTICO PARA PVC, FRASCO COM 175 GR</v>
          </cell>
          <cell r="C134" t="str">
            <v xml:space="preserve">UN    </v>
          </cell>
          <cell r="D134" t="str">
            <v>CR</v>
          </cell>
          <cell r="E134" t="str">
            <v>24,86</v>
          </cell>
          <cell r="F134" t="str">
            <v>SINAPI</v>
          </cell>
        </row>
        <row r="135">
          <cell r="A135">
            <v>124</v>
          </cell>
          <cell r="B135" t="str">
            <v>ADITIVO ACELERADOR DE PEGA E ENDURECIMENTO PARA ARGAMASSAS E CONCRETOS, LIQUIDO E ISENTO DE CLORETOS</v>
          </cell>
          <cell r="C135" t="str">
            <v xml:space="preserve">L     </v>
          </cell>
          <cell r="D135" t="str">
            <v>CR</v>
          </cell>
          <cell r="E135" t="str">
            <v>19,82</v>
          </cell>
          <cell r="F135" t="str">
            <v>SINAPI</v>
          </cell>
        </row>
        <row r="136">
          <cell r="A136">
            <v>7334</v>
          </cell>
          <cell r="B136" t="str">
            <v>ADITIVO ADESIVO LIQUIDO PARA ARGAMASSAS DE REVESTIMENTOS CIMENTICIOS</v>
          </cell>
          <cell r="C136" t="str">
            <v xml:space="preserve">L     </v>
          </cell>
          <cell r="D136" t="str">
            <v>CR</v>
          </cell>
          <cell r="E136" t="str">
            <v>29,43</v>
          </cell>
          <cell r="F136" t="str">
            <v>SINAPI</v>
          </cell>
        </row>
        <row r="137">
          <cell r="A137">
            <v>123</v>
          </cell>
          <cell r="B137" t="str">
            <v>ADITIVO IMPERMEABILIZANTE DE PEGA NORMAL PARA ARGAMASSAS E CONCRETOS SEM ARMACAO, LIQUIDO E ISENTO DE CLORETOS</v>
          </cell>
          <cell r="C137" t="str">
            <v xml:space="preserve">L     </v>
          </cell>
          <cell r="D137" t="str">
            <v xml:space="preserve">C </v>
          </cell>
          <cell r="E137" t="str">
            <v>8,11</v>
          </cell>
          <cell r="F137" t="str">
            <v>SINAPI</v>
          </cell>
        </row>
        <row r="138">
          <cell r="A138">
            <v>127</v>
          </cell>
          <cell r="B138" t="str">
            <v>ADITIVO IMPERMEABILIZANTE DE PEGA ULTRARRAPIDA, LIQUIDO E ISENTO DE CLORETOS</v>
          </cell>
          <cell r="C138" t="str">
            <v xml:space="preserve">L     </v>
          </cell>
          <cell r="D138" t="str">
            <v>CR</v>
          </cell>
          <cell r="E138" t="str">
            <v>19,36</v>
          </cell>
          <cell r="F138" t="str">
            <v>SINAPI</v>
          </cell>
        </row>
        <row r="139">
          <cell r="A139">
            <v>41373</v>
          </cell>
          <cell r="B139" t="str">
            <v>ADITIVO LIQUIDO IMPERMEABILIZANTE CRISTALIZANTE</v>
          </cell>
          <cell r="C139" t="str">
            <v xml:space="preserve">L     </v>
          </cell>
          <cell r="D139" t="str">
            <v>CR</v>
          </cell>
          <cell r="E139" t="str">
            <v>26,97</v>
          </cell>
          <cell r="F139" t="str">
            <v>SINAPI</v>
          </cell>
        </row>
        <row r="140">
          <cell r="A140">
            <v>133</v>
          </cell>
          <cell r="B140" t="str">
            <v>ADITIVO LIQUIDO INCORPORADOR DE AR PARA CONCRETO E ARGAMASSA, LIQUIDO E ISENTO DE CLORETOS</v>
          </cell>
          <cell r="C140" t="str">
            <v xml:space="preserve">L     </v>
          </cell>
          <cell r="D140" t="str">
            <v>CR</v>
          </cell>
          <cell r="E140" t="str">
            <v>8,04</v>
          </cell>
          <cell r="F140" t="str">
            <v>SINAPI</v>
          </cell>
        </row>
        <row r="141">
          <cell r="A141">
            <v>43617</v>
          </cell>
          <cell r="B141" t="str">
            <v>ADITIVO PLASTIFICANTE E ESTABILIZADOR PARA ARGAMASSAS DE ASSENTAMENTO E REBOCO, LIQUIDO E ISENTO DE CLORETOS</v>
          </cell>
          <cell r="C141" t="str">
            <v xml:space="preserve">L     </v>
          </cell>
          <cell r="D141" t="str">
            <v>CR</v>
          </cell>
          <cell r="E141" t="str">
            <v>8,98</v>
          </cell>
          <cell r="F141" t="str">
            <v>SINAPI</v>
          </cell>
        </row>
        <row r="142">
          <cell r="A142">
            <v>132</v>
          </cell>
          <cell r="B142" t="str">
            <v>ADITIVO PLASTIFICANTE RETARDADOR DE PEGA E REDUTOR DE AGUA PARA CONCRETO, LIQUIDO E ISENTO DE CLORETOS</v>
          </cell>
          <cell r="C142" t="str">
            <v xml:space="preserve">L     </v>
          </cell>
          <cell r="D142" t="str">
            <v>CR</v>
          </cell>
          <cell r="E142" t="str">
            <v>8,33</v>
          </cell>
          <cell r="F142" t="str">
            <v>SINAPI</v>
          </cell>
        </row>
        <row r="143">
          <cell r="A143">
            <v>43618</v>
          </cell>
          <cell r="B143" t="str">
            <v>ADITIVO SUPERPLASTIFICANTE DE PEGA NORMAL PARA CONCRETO, LIQUIDO E ISENTO DE CLORETOS</v>
          </cell>
          <cell r="C143" t="str">
            <v xml:space="preserve">KG    </v>
          </cell>
          <cell r="D143" t="str">
            <v>CR</v>
          </cell>
          <cell r="E143" t="str">
            <v>20,99</v>
          </cell>
          <cell r="F143" t="str">
            <v>SINAPI</v>
          </cell>
        </row>
        <row r="144">
          <cell r="A144">
            <v>37476</v>
          </cell>
          <cell r="B144" t="str">
            <v>ADUELA/ GALERIA PRE-MOLDADA DE CONCRETO ARMADO, SECAO QUADRADA INTERNA DE 1,50 X 1,50 M (L X A), MISULA DE 20 X 20 CM, C = 1,00 M, ESPESSURA MIN = 15 CM, TB-45 E FCK DO CONCRETO = 30 MPA</v>
          </cell>
          <cell r="C144" t="str">
            <v xml:space="preserve">UN    </v>
          </cell>
          <cell r="D144" t="str">
            <v>CR</v>
          </cell>
          <cell r="E144" t="str">
            <v>3.826,89</v>
          </cell>
          <cell r="F144" t="str">
            <v>SINAPI</v>
          </cell>
        </row>
        <row r="145">
          <cell r="A145">
            <v>37478</v>
          </cell>
          <cell r="B145" t="str">
            <v>ADUELA/ GALERIA PRE-MOLDADA DE CONCRETO ARMADO, SECAO RETANGULAR INTERNA DE 2,00 X 2,00 M (L X A), MISULA DE 20 X 20 CM, C = 1,00 M, ESPESSURA MIN = 15 CM, TB-45 E FCK DO CONCRETO = 30 MPA</v>
          </cell>
          <cell r="C145" t="str">
            <v xml:space="preserve">UN    </v>
          </cell>
          <cell r="D145" t="str">
            <v>CR</v>
          </cell>
          <cell r="E145" t="str">
            <v>4.793,27</v>
          </cell>
          <cell r="F145" t="str">
            <v>SINAPI</v>
          </cell>
        </row>
        <row r="146">
          <cell r="A146">
            <v>37477</v>
          </cell>
          <cell r="B146" t="str">
            <v>ADUELA/ GALERIA PRE-MOLDADA DE CONCRETO ARMADO, SECAO RETANGULAR INTERNA DE 2,50 X 2,50 M (L X A), MISULA DE 20 X 20 CM, C = 1,00 M, ESPESSURA MIN = 15 CM, TB-45 E FCK DO CONCRETO = 30 MPA</v>
          </cell>
          <cell r="C146" t="str">
            <v xml:space="preserve">UN    </v>
          </cell>
          <cell r="D146" t="str">
            <v>CR</v>
          </cell>
          <cell r="E146" t="str">
            <v>6.494,11</v>
          </cell>
          <cell r="F146" t="str">
            <v>SINAPI</v>
          </cell>
        </row>
        <row r="147">
          <cell r="A147">
            <v>37479</v>
          </cell>
          <cell r="B147" t="str">
            <v>ADUELA/ GALERIA PRE-MOLDADA DE CONCRETO ARMADO, SECAO RETANGULAR INTERNA DE 3,00 X 3,00 M (L X A), MISULA DE 20 X 20 CM, C = 1.00 M, ESPESSURA MIN = 20 CM, TB-45 E FCK DO CONCRETO = 30 MPA</v>
          </cell>
          <cell r="C147" t="str">
            <v xml:space="preserve">UN    </v>
          </cell>
          <cell r="D147" t="str">
            <v>CR</v>
          </cell>
          <cell r="E147" t="str">
            <v>7.702,10</v>
          </cell>
          <cell r="F147" t="str">
            <v>SINAPI</v>
          </cell>
        </row>
        <row r="148">
          <cell r="A148">
            <v>4319</v>
          </cell>
          <cell r="B148" t="str">
            <v>AFASTADOR PARA TELHA DE FIBROCIMENTO CANALETE 90 OU KALHETAO</v>
          </cell>
          <cell r="C148" t="str">
            <v xml:space="preserve">UN    </v>
          </cell>
          <cell r="D148" t="str">
            <v>CR</v>
          </cell>
          <cell r="E148" t="str">
            <v>1,54</v>
          </cell>
          <cell r="F148" t="str">
            <v>SINAPI</v>
          </cell>
        </row>
        <row r="149">
          <cell r="A149">
            <v>42409</v>
          </cell>
          <cell r="B149" t="str">
            <v>AGENTE DE CURA, PROTETOR DA EVAPORACAO DA AGUA DE HIDRATACAO DO CONCRETO</v>
          </cell>
          <cell r="C149" t="str">
            <v xml:space="preserve">KG    </v>
          </cell>
          <cell r="D149" t="str">
            <v>CR</v>
          </cell>
          <cell r="E149" t="str">
            <v>13,21</v>
          </cell>
          <cell r="F149" t="str">
            <v>SINAPI</v>
          </cell>
        </row>
        <row r="150">
          <cell r="A150">
            <v>40553</v>
          </cell>
          <cell r="B150" t="str">
            <v>AGREGADO RECICLADO, TIPO RACHAO RECICLADO CINZA, CLASSE A</v>
          </cell>
          <cell r="C150" t="str">
            <v xml:space="preserve">M3    </v>
          </cell>
          <cell r="D150" t="str">
            <v>AS</v>
          </cell>
          <cell r="E150" t="str">
            <v>48,50</v>
          </cell>
          <cell r="F150" t="str">
            <v>SINAPI</v>
          </cell>
        </row>
        <row r="151">
          <cell r="A151">
            <v>6114</v>
          </cell>
          <cell r="B151" t="str">
            <v>AJUDANTE DE ARMADOR (HORISTA)</v>
          </cell>
          <cell r="C151" t="str">
            <v xml:space="preserve">H     </v>
          </cell>
          <cell r="D151" t="str">
            <v>CR</v>
          </cell>
          <cell r="E151" t="str">
            <v>13,92</v>
          </cell>
          <cell r="F151" t="str">
            <v>SINAPI</v>
          </cell>
        </row>
        <row r="152">
          <cell r="A152">
            <v>40912</v>
          </cell>
          <cell r="B152" t="str">
            <v>AJUDANTE DE ARMADOR (MENSALISTA)</v>
          </cell>
          <cell r="C152" t="str">
            <v xml:space="preserve">MES   </v>
          </cell>
          <cell r="D152" t="str">
            <v>CR</v>
          </cell>
          <cell r="E152" t="str">
            <v>2.460,93</v>
          </cell>
          <cell r="F152" t="str">
            <v>SINAPI</v>
          </cell>
        </row>
        <row r="153">
          <cell r="A153">
            <v>247</v>
          </cell>
          <cell r="B153" t="str">
            <v>AJUDANTE DE ELETRICISTA (HORISTA)</v>
          </cell>
          <cell r="C153" t="str">
            <v xml:space="preserve">H     </v>
          </cell>
          <cell r="D153" t="str">
            <v>CR</v>
          </cell>
          <cell r="E153" t="str">
            <v>15,11</v>
          </cell>
          <cell r="F153" t="str">
            <v>SINAPI</v>
          </cell>
        </row>
        <row r="154">
          <cell r="A154">
            <v>40919</v>
          </cell>
          <cell r="B154" t="str">
            <v>AJUDANTE DE ELETRICISTA (MENSALISTA)</v>
          </cell>
          <cell r="C154" t="str">
            <v xml:space="preserve">MES   </v>
          </cell>
          <cell r="D154" t="str">
            <v>CR</v>
          </cell>
          <cell r="E154" t="str">
            <v>2.666,75</v>
          </cell>
          <cell r="F154" t="str">
            <v>SINAPI</v>
          </cell>
        </row>
        <row r="155">
          <cell r="A155">
            <v>40984</v>
          </cell>
          <cell r="B155" t="str">
            <v>AJUDANTE DE ESTRUTURAS METALICAS (MENSALISTA)</v>
          </cell>
          <cell r="C155" t="str">
            <v xml:space="preserve">MES   </v>
          </cell>
          <cell r="D155" t="str">
            <v>CR</v>
          </cell>
          <cell r="E155" t="str">
            <v>1.767,75</v>
          </cell>
          <cell r="F155" t="str">
            <v>SINAPI</v>
          </cell>
        </row>
        <row r="156">
          <cell r="A156">
            <v>44499</v>
          </cell>
          <cell r="B156" t="str">
            <v>AJUDANTE DE ESTRUTURAS METALICAS HORISTA</v>
          </cell>
          <cell r="C156" t="str">
            <v xml:space="preserve">H     </v>
          </cell>
          <cell r="D156" t="str">
            <v>CR</v>
          </cell>
          <cell r="E156" t="str">
            <v>10,00</v>
          </cell>
          <cell r="F156" t="str">
            <v>SINAPI</v>
          </cell>
        </row>
        <row r="157">
          <cell r="A157">
            <v>248</v>
          </cell>
          <cell r="B157" t="str">
            <v>AJUDANTE DE OPERACAO EM GERAL (HORISTA)</v>
          </cell>
          <cell r="C157" t="str">
            <v xml:space="preserve">H     </v>
          </cell>
          <cell r="D157" t="str">
            <v>CR</v>
          </cell>
          <cell r="E157" t="str">
            <v>13,92</v>
          </cell>
          <cell r="F157" t="str">
            <v>SINAPI</v>
          </cell>
        </row>
        <row r="158">
          <cell r="A158">
            <v>41086</v>
          </cell>
          <cell r="B158" t="str">
            <v>AJUDANTE DE OPERACAO EM GERAL (MENSALISTA)</v>
          </cell>
          <cell r="C158" t="str">
            <v xml:space="preserve">MES   </v>
          </cell>
          <cell r="D158" t="str">
            <v>CR</v>
          </cell>
          <cell r="E158" t="str">
            <v>2.460,93</v>
          </cell>
          <cell r="F158" t="str">
            <v>SINAPI</v>
          </cell>
        </row>
        <row r="159">
          <cell r="A159">
            <v>34466</v>
          </cell>
          <cell r="B159" t="str">
            <v>AJUDANTE DE PINTOR (HORISTA)</v>
          </cell>
          <cell r="C159" t="str">
            <v xml:space="preserve">H     </v>
          </cell>
          <cell r="D159" t="str">
            <v>CR</v>
          </cell>
          <cell r="E159" t="str">
            <v>15,09</v>
          </cell>
          <cell r="F159" t="str">
            <v>SINAPI</v>
          </cell>
        </row>
        <row r="160">
          <cell r="A160">
            <v>41083</v>
          </cell>
          <cell r="B160" t="str">
            <v>AJUDANTE DE PINTOR (MENSALISTA)</v>
          </cell>
          <cell r="C160" t="str">
            <v xml:space="preserve">MES   </v>
          </cell>
          <cell r="D160" t="str">
            <v>CR</v>
          </cell>
          <cell r="E160" t="str">
            <v>2.664,93</v>
          </cell>
          <cell r="F160" t="str">
            <v>SINAPI</v>
          </cell>
        </row>
        <row r="161">
          <cell r="A161">
            <v>252</v>
          </cell>
          <cell r="B161" t="str">
            <v>AJUDANTE DE SERRALHEIRO (HORISTA)</v>
          </cell>
          <cell r="C161" t="str">
            <v xml:space="preserve">H     </v>
          </cell>
          <cell r="D161" t="str">
            <v>CR</v>
          </cell>
          <cell r="E161" t="str">
            <v>15,09</v>
          </cell>
          <cell r="F161" t="str">
            <v>SINAPI</v>
          </cell>
        </row>
        <row r="162">
          <cell r="A162">
            <v>40909</v>
          </cell>
          <cell r="B162" t="str">
            <v>AJUDANTE DE SERRALHEIRO (MENSALISTA)</v>
          </cell>
          <cell r="C162" t="str">
            <v xml:space="preserve">MES   </v>
          </cell>
          <cell r="D162" t="str">
            <v>CR</v>
          </cell>
          <cell r="E162" t="str">
            <v>2.664,93</v>
          </cell>
          <cell r="F162" t="str">
            <v>SINAPI</v>
          </cell>
        </row>
        <row r="163">
          <cell r="A163">
            <v>242</v>
          </cell>
          <cell r="B163" t="str">
            <v>AJUDANTE ESPECIALIZADO (HORISTA)</v>
          </cell>
          <cell r="C163" t="str">
            <v xml:space="preserve">H     </v>
          </cell>
          <cell r="D163" t="str">
            <v>CR</v>
          </cell>
          <cell r="E163" t="str">
            <v>15,11</v>
          </cell>
          <cell r="F163" t="str">
            <v>SINAPI</v>
          </cell>
        </row>
        <row r="164">
          <cell r="A164">
            <v>41085</v>
          </cell>
          <cell r="B164" t="str">
            <v>AJUDANTE ESPECIALIZADO (MENSALISTA)</v>
          </cell>
          <cell r="C164" t="str">
            <v xml:space="preserve">MES   </v>
          </cell>
          <cell r="D164" t="str">
            <v>CR</v>
          </cell>
          <cell r="E164" t="str">
            <v>2.667,03</v>
          </cell>
          <cell r="F164" t="str">
            <v>SINAPI</v>
          </cell>
        </row>
        <row r="165">
          <cell r="A165">
            <v>427</v>
          </cell>
          <cell r="B165" t="str">
            <v>ALCA PREFORMADA DE CONTRA POSTE, EM ACO GALVANIZADO, PARA CABO 3/16", COMPRIMENTO *860* MM</v>
          </cell>
          <cell r="C165" t="str">
            <v xml:space="preserve">UN    </v>
          </cell>
          <cell r="D165" t="str">
            <v>CR</v>
          </cell>
          <cell r="E165" t="str">
            <v>12,90</v>
          </cell>
          <cell r="F165" t="str">
            <v>SINAPI</v>
          </cell>
        </row>
        <row r="166">
          <cell r="A166">
            <v>417</v>
          </cell>
          <cell r="B166" t="str">
            <v>ALCA PREFORMADA DE DISTRIBUICAO, EM ACO GALVANIZADO, PARA CABO DE ALUMINIO DIAMETRO 16 A 25 MM</v>
          </cell>
          <cell r="C166" t="str">
            <v xml:space="preserve">UN    </v>
          </cell>
          <cell r="D166" t="str">
            <v>CR</v>
          </cell>
          <cell r="E166" t="str">
            <v>6,08</v>
          </cell>
          <cell r="F166" t="str">
            <v>SINAPI</v>
          </cell>
        </row>
        <row r="167">
          <cell r="A167">
            <v>11273</v>
          </cell>
          <cell r="B167" t="str">
            <v>ALCA PREFORMADA DE DISTRIBUICAO, EM ACO GALVANIZADO, PARA CONDUTORES DE ALUMINIO AWG 1/0 (CAA 6/1 OU CA 7 FIOS)</v>
          </cell>
          <cell r="C167" t="str">
            <v xml:space="preserve">UN    </v>
          </cell>
          <cell r="D167" t="str">
            <v>CR</v>
          </cell>
          <cell r="E167" t="str">
            <v>18,87</v>
          </cell>
          <cell r="F167" t="str">
            <v>SINAPI</v>
          </cell>
        </row>
        <row r="168">
          <cell r="A168">
            <v>11272</v>
          </cell>
          <cell r="B168" t="str">
            <v>ALCA PREFORMADA DE DISTRIBUICAO, EM ACO GALVANIZADO, PARA CONDUTORES DE ALUMINIO AWG 2 (CAA 6/1 OU CA 7 FIOS)</v>
          </cell>
          <cell r="C168" t="str">
            <v xml:space="preserve">UN    </v>
          </cell>
          <cell r="D168" t="str">
            <v>CR</v>
          </cell>
          <cell r="E168" t="str">
            <v>11,39</v>
          </cell>
          <cell r="F168" t="str">
            <v>SINAPI</v>
          </cell>
        </row>
        <row r="169">
          <cell r="A169">
            <v>11275</v>
          </cell>
          <cell r="B169" t="str">
            <v>ALCA PREFORMADA DE SERVICO, EM ACO GALVANIZADO, PARA CONDUTORES DE ALUMINIO AWG 4 (CAA 6/1)</v>
          </cell>
          <cell r="C169" t="str">
            <v xml:space="preserve">UN    </v>
          </cell>
          <cell r="D169" t="str">
            <v>CR</v>
          </cell>
          <cell r="E169" t="str">
            <v>4,57</v>
          </cell>
          <cell r="F169" t="str">
            <v>SINAPI</v>
          </cell>
        </row>
        <row r="170">
          <cell r="A170">
            <v>11274</v>
          </cell>
          <cell r="B170" t="str">
            <v>ALCA PREFORMADA DE SERVICO, EM ACO GALVANIZADO, PARA CONDUTORES DE ALUMINIO AWG 6 (CAA 6/1)</v>
          </cell>
          <cell r="C170" t="str">
            <v xml:space="preserve">UN    </v>
          </cell>
          <cell r="D170" t="str">
            <v>CR</v>
          </cell>
          <cell r="E170" t="str">
            <v>3,48</v>
          </cell>
          <cell r="F170" t="str">
            <v>SINAPI</v>
          </cell>
        </row>
        <row r="171">
          <cell r="A171">
            <v>38470</v>
          </cell>
          <cell r="B171" t="str">
            <v>ALICATE DE CORTE DIAGONAL 6 " COM ISOLAMENTO</v>
          </cell>
          <cell r="C171" t="str">
            <v xml:space="preserve">UN    </v>
          </cell>
          <cell r="D171" t="str">
            <v xml:space="preserve">C </v>
          </cell>
          <cell r="E171" t="str">
            <v>43,34</v>
          </cell>
          <cell r="F171" t="str">
            <v>SINAPI</v>
          </cell>
        </row>
        <row r="172">
          <cell r="A172">
            <v>38547</v>
          </cell>
          <cell r="B172" t="str">
            <v>ALICATE DE CRIMPAR RJ11, RJ12 E RJ45</v>
          </cell>
          <cell r="C172" t="str">
            <v xml:space="preserve">UN    </v>
          </cell>
          <cell r="D172" t="str">
            <v>CR</v>
          </cell>
          <cell r="E172" t="str">
            <v>118,27</v>
          </cell>
          <cell r="F172" t="str">
            <v>SINAPI</v>
          </cell>
        </row>
        <row r="173">
          <cell r="A173">
            <v>38469</v>
          </cell>
          <cell r="B173" t="str">
            <v>ALICATE DE PRESSAO PARA SOLDA DE CHAPA 18 "</v>
          </cell>
          <cell r="C173" t="str">
            <v xml:space="preserve">UN    </v>
          </cell>
          <cell r="D173" t="str">
            <v>CR</v>
          </cell>
          <cell r="E173" t="str">
            <v>127,17</v>
          </cell>
          <cell r="F173" t="str">
            <v>SINAPI</v>
          </cell>
        </row>
        <row r="174">
          <cell r="A174">
            <v>38467</v>
          </cell>
          <cell r="B174" t="str">
            <v>ALICATE DE PRESSAO 11 " PARA SOLDA, TIPO C</v>
          </cell>
          <cell r="C174" t="str">
            <v xml:space="preserve">UN    </v>
          </cell>
          <cell r="D174" t="str">
            <v>CR</v>
          </cell>
          <cell r="E174" t="str">
            <v>71,55</v>
          </cell>
          <cell r="F174" t="str">
            <v>SINAPI</v>
          </cell>
        </row>
        <row r="175">
          <cell r="A175">
            <v>38468</v>
          </cell>
          <cell r="B175" t="str">
            <v>ALICATE DE PRESSAO 11 " PARA SOLDA, TIPO U</v>
          </cell>
          <cell r="C175" t="str">
            <v xml:space="preserve">UN    </v>
          </cell>
          <cell r="D175" t="str">
            <v>CR</v>
          </cell>
          <cell r="E175" t="str">
            <v>78,74</v>
          </cell>
          <cell r="F175" t="str">
            <v>SINAPI</v>
          </cell>
        </row>
        <row r="176">
          <cell r="A176">
            <v>38471</v>
          </cell>
          <cell r="B176" t="str">
            <v>ALICATE PARA ANEIS DE PISTAO, CAPACIDADE 50 A 100 MM</v>
          </cell>
          <cell r="C176" t="str">
            <v xml:space="preserve">UN    </v>
          </cell>
          <cell r="D176" t="str">
            <v>CR</v>
          </cell>
          <cell r="E176" t="str">
            <v>102,25</v>
          </cell>
          <cell r="F176" t="str">
            <v>SINAPI</v>
          </cell>
        </row>
        <row r="177">
          <cell r="A177">
            <v>37370</v>
          </cell>
          <cell r="B177" t="str">
            <v>ALIMENTACAO - HORISTA (COLETADO CAIXA - ENCARGOS COMPLEMENTARES)</v>
          </cell>
          <cell r="C177" t="str">
            <v xml:space="preserve">H     </v>
          </cell>
          <cell r="D177" t="str">
            <v xml:space="preserve">C </v>
          </cell>
          <cell r="E177" t="str">
            <v>1,09</v>
          </cell>
          <cell r="F177" t="str">
            <v>SINAPI</v>
          </cell>
        </row>
        <row r="178">
          <cell r="A178">
            <v>40862</v>
          </cell>
          <cell r="B178" t="str">
            <v>ALIMENTACAO - MENSALISTA (COLETADO CAIXA - ENCARGOS COMPLEMENTARES)</v>
          </cell>
          <cell r="C178" t="str">
            <v xml:space="preserve">MES   </v>
          </cell>
          <cell r="D178" t="str">
            <v xml:space="preserve">C </v>
          </cell>
          <cell r="E178" t="str">
            <v>205,81</v>
          </cell>
          <cell r="F178" t="str">
            <v>SINAPI</v>
          </cell>
        </row>
        <row r="179">
          <cell r="A179">
            <v>10658</v>
          </cell>
          <cell r="B179" t="str">
            <v>ALISADORA DE CONCRETO COM MOTOR A GASOLINA DE 5,5 HP, PESO COM MOTOR DE 78 KG, 4 PAS</v>
          </cell>
          <cell r="C179" t="str">
            <v xml:space="preserve">UN    </v>
          </cell>
          <cell r="D179" t="str">
            <v>AS</v>
          </cell>
          <cell r="E179" t="str">
            <v>8.189,50</v>
          </cell>
          <cell r="F179" t="str">
            <v>SINAPI</v>
          </cell>
        </row>
        <row r="180">
          <cell r="A180">
            <v>253</v>
          </cell>
          <cell r="B180" t="str">
            <v>ALMOXARIFE (HORISTA)</v>
          </cell>
          <cell r="C180" t="str">
            <v xml:space="preserve">H     </v>
          </cell>
          <cell r="D180" t="str">
            <v xml:space="preserve">C </v>
          </cell>
          <cell r="E180" t="str">
            <v>18,74</v>
          </cell>
          <cell r="F180" t="str">
            <v>SINAPI</v>
          </cell>
        </row>
        <row r="181">
          <cell r="A181">
            <v>40809</v>
          </cell>
          <cell r="B181" t="str">
            <v>ALMOXARIFE (MENSALISTA)</v>
          </cell>
          <cell r="C181" t="str">
            <v xml:space="preserve">MES   </v>
          </cell>
          <cell r="D181" t="str">
            <v>CR</v>
          </cell>
          <cell r="E181" t="str">
            <v>3.307,49</v>
          </cell>
          <cell r="F181" t="str">
            <v>SINAPI</v>
          </cell>
        </row>
        <row r="182">
          <cell r="A182">
            <v>42428</v>
          </cell>
          <cell r="B182" t="str">
            <v>ALONGADOR COM TRES ALTURAS, EM TUBO DE ACO CARBONO, PINTURA NO PROCESSO ELETROSTATICO - EQUIPAMENTO DE GINASTICA PARA ACADEMIA AO AR LIVRE / ACADEMIA DA TERCEIRA IDADE - ATI</v>
          </cell>
          <cell r="C182" t="str">
            <v xml:space="preserve">UN    </v>
          </cell>
          <cell r="D182" t="str">
            <v>AS</v>
          </cell>
          <cell r="E182" t="str">
            <v>2.271,00</v>
          </cell>
          <cell r="F182" t="str">
            <v>SINAPI</v>
          </cell>
        </row>
        <row r="183">
          <cell r="A183">
            <v>583</v>
          </cell>
          <cell r="B183" t="str">
            <v>ALUMINIO ANODIZADO</v>
          </cell>
          <cell r="C183" t="str">
            <v xml:space="preserve">KG    </v>
          </cell>
          <cell r="D183" t="str">
            <v>AS</v>
          </cell>
          <cell r="E183" t="str">
            <v>38,58</v>
          </cell>
          <cell r="F183" t="str">
            <v>SINAPI</v>
          </cell>
        </row>
        <row r="184">
          <cell r="A184">
            <v>301</v>
          </cell>
          <cell r="B184" t="str">
            <v>ANEL BORRACHA PARA TUBO ESGOTO PREDIAL, DN 100 MM (NBR 5688)</v>
          </cell>
          <cell r="C184" t="str">
            <v xml:space="preserve">UN    </v>
          </cell>
          <cell r="D184" t="str">
            <v xml:space="preserve">C </v>
          </cell>
          <cell r="E184" t="str">
            <v>3,25</v>
          </cell>
          <cell r="F184" t="str">
            <v>SINAPI</v>
          </cell>
        </row>
        <row r="185">
          <cell r="A185">
            <v>296</v>
          </cell>
          <cell r="B185" t="str">
            <v>ANEL BORRACHA PARA TUBO ESGOTO PREDIAL, DN 50 MM (NBR 5688)</v>
          </cell>
          <cell r="C185" t="str">
            <v xml:space="preserve">UN    </v>
          </cell>
          <cell r="D185" t="str">
            <v>CR</v>
          </cell>
          <cell r="E185" t="str">
            <v>1,83</v>
          </cell>
          <cell r="F185" t="str">
            <v>SINAPI</v>
          </cell>
        </row>
        <row r="186">
          <cell r="A186">
            <v>297</v>
          </cell>
          <cell r="B186" t="str">
            <v>ANEL BORRACHA PARA TUBO ESGOTO PREDIAL, DN 75 MM (NBR 5688)</v>
          </cell>
          <cell r="C186" t="str">
            <v xml:space="preserve">UN    </v>
          </cell>
          <cell r="D186" t="str">
            <v>CR</v>
          </cell>
          <cell r="E186" t="str">
            <v>2,70</v>
          </cell>
          <cell r="F186" t="str">
            <v>SINAPI</v>
          </cell>
        </row>
        <row r="187">
          <cell r="A187">
            <v>299</v>
          </cell>
          <cell r="B187" t="str">
            <v>ANEL BORRACHA, DN 100 MM, PARA TUBO SERIE REFORCADA ESGOTO PREDIAL</v>
          </cell>
          <cell r="C187" t="str">
            <v xml:space="preserve">UN    </v>
          </cell>
          <cell r="D187" t="str">
            <v>CR</v>
          </cell>
          <cell r="E187" t="str">
            <v>3,81</v>
          </cell>
          <cell r="F187" t="str">
            <v>SINAPI</v>
          </cell>
        </row>
        <row r="188">
          <cell r="A188">
            <v>300</v>
          </cell>
          <cell r="B188" t="str">
            <v>ANEL BORRACHA, DN 150 MM, PARA TUBO SERIE REFORCADA ESGOTO PREDIAL</v>
          </cell>
          <cell r="C188" t="str">
            <v xml:space="preserve">UN    </v>
          </cell>
          <cell r="D188" t="str">
            <v>CR</v>
          </cell>
          <cell r="E188" t="str">
            <v>13,19</v>
          </cell>
          <cell r="F188" t="str">
            <v>SINAPI</v>
          </cell>
        </row>
        <row r="189">
          <cell r="A189">
            <v>20085</v>
          </cell>
          <cell r="B189" t="str">
            <v>ANEL BORRACHA, DN 50 MM, PARA TUBO SERIE REFORCADA ESGOTO PREDIAL</v>
          </cell>
          <cell r="C189" t="str">
            <v xml:space="preserve">UN    </v>
          </cell>
          <cell r="D189" t="str">
            <v>CR</v>
          </cell>
          <cell r="E189" t="str">
            <v>2,41</v>
          </cell>
          <cell r="F189" t="str">
            <v>SINAPI</v>
          </cell>
        </row>
        <row r="190">
          <cell r="A190">
            <v>298</v>
          </cell>
          <cell r="B190" t="str">
            <v>ANEL BORRACHA, DN 75 MM, PARA TUBO SERIE REFORCADA ESGOTO PREDIAL</v>
          </cell>
          <cell r="C190" t="str">
            <v xml:space="preserve">UN    </v>
          </cell>
          <cell r="D190" t="str">
            <v>CR</v>
          </cell>
          <cell r="E190" t="str">
            <v>2,93</v>
          </cell>
          <cell r="F190" t="str">
            <v>SINAPI</v>
          </cell>
        </row>
        <row r="191">
          <cell r="A191">
            <v>311</v>
          </cell>
          <cell r="B191" t="str">
            <v>ANEL BORRACHA, PARA TUBO PVC DEFOFO, DN 100 MM (NBR 7665)</v>
          </cell>
          <cell r="C191" t="str">
            <v xml:space="preserve">UN    </v>
          </cell>
          <cell r="D191" t="str">
            <v>CR</v>
          </cell>
          <cell r="E191" t="str">
            <v>10,88</v>
          </cell>
          <cell r="F191" t="str">
            <v>SINAPI</v>
          </cell>
        </row>
        <row r="192">
          <cell r="A192">
            <v>318</v>
          </cell>
          <cell r="B192" t="str">
            <v>ANEL BORRACHA, PARA TUBO PVC DEFOFO, DN 150 MM (NBR 7665)</v>
          </cell>
          <cell r="C192" t="str">
            <v xml:space="preserve">UN    </v>
          </cell>
          <cell r="D192" t="str">
            <v>CR</v>
          </cell>
          <cell r="E192" t="str">
            <v>21,91</v>
          </cell>
          <cell r="F192" t="str">
            <v>SINAPI</v>
          </cell>
        </row>
        <row r="193">
          <cell r="A193">
            <v>319</v>
          </cell>
          <cell r="B193" t="str">
            <v>ANEL BORRACHA, PARA TUBO PVC DEFOFO, DN 200 MM (NBR 7665)</v>
          </cell>
          <cell r="C193" t="str">
            <v xml:space="preserve">UN    </v>
          </cell>
          <cell r="D193" t="str">
            <v>CR</v>
          </cell>
          <cell r="E193" t="str">
            <v>34,35</v>
          </cell>
          <cell r="F193" t="str">
            <v>SINAPI</v>
          </cell>
        </row>
        <row r="194">
          <cell r="A194">
            <v>303</v>
          </cell>
          <cell r="B194" t="str">
            <v>ANEL BORRACHA, PARA TUBO PVC, REDE COLETOR ESGOTO, DN 100 MM (NBR 7362)</v>
          </cell>
          <cell r="C194" t="str">
            <v xml:space="preserve">UN    </v>
          </cell>
          <cell r="D194" t="str">
            <v>CR</v>
          </cell>
          <cell r="E194" t="str">
            <v>3,60</v>
          </cell>
          <cell r="F194" t="str">
            <v>SINAPI</v>
          </cell>
        </row>
        <row r="195">
          <cell r="A195">
            <v>305</v>
          </cell>
          <cell r="B195" t="str">
            <v>ANEL BORRACHA, PARA TUBO PVC, REDE COLETOR ESGOTO, DN 150 MM (NBR 7362)</v>
          </cell>
          <cell r="C195" t="str">
            <v xml:space="preserve">UN    </v>
          </cell>
          <cell r="D195" t="str">
            <v>CR</v>
          </cell>
          <cell r="E195" t="str">
            <v>11,32</v>
          </cell>
          <cell r="F195" t="str">
            <v>SINAPI</v>
          </cell>
        </row>
        <row r="196">
          <cell r="A196">
            <v>306</v>
          </cell>
          <cell r="B196" t="str">
            <v>ANEL BORRACHA, PARA TUBO PVC, REDE COLETOR ESGOTO, DN 200 MM (NBR 7362)</v>
          </cell>
          <cell r="C196" t="str">
            <v xml:space="preserve">UN    </v>
          </cell>
          <cell r="D196" t="str">
            <v>CR</v>
          </cell>
          <cell r="E196" t="str">
            <v>17,17</v>
          </cell>
          <cell r="F196" t="str">
            <v>SINAPI</v>
          </cell>
        </row>
        <row r="197">
          <cell r="A197">
            <v>307</v>
          </cell>
          <cell r="B197" t="str">
            <v>ANEL BORRACHA, PARA TUBO PVC, REDE COLETOR ESGOTO, DN 250 MM (NBR 7362)</v>
          </cell>
          <cell r="C197" t="str">
            <v xml:space="preserve">UN    </v>
          </cell>
          <cell r="D197" t="str">
            <v>CR</v>
          </cell>
          <cell r="E197" t="str">
            <v>43,40</v>
          </cell>
          <cell r="F197" t="str">
            <v>SINAPI</v>
          </cell>
        </row>
        <row r="198">
          <cell r="A198">
            <v>309</v>
          </cell>
          <cell r="B198" t="str">
            <v>ANEL BORRACHA, PARA TUBO PVC, REDE COLETOR ESGOTO, DN 350 MM (NBR 7362)</v>
          </cell>
          <cell r="C198" t="str">
            <v xml:space="preserve">UN    </v>
          </cell>
          <cell r="D198" t="str">
            <v>CR</v>
          </cell>
          <cell r="E198" t="str">
            <v>71,09</v>
          </cell>
          <cell r="F198" t="str">
            <v>SINAPI</v>
          </cell>
        </row>
        <row r="199">
          <cell r="A199">
            <v>310</v>
          </cell>
          <cell r="B199" t="str">
            <v>ANEL BORRACHA, PARA TUBO PVC, REDE COLETOR ESGOTO, DN 400 MM (NBR 7362)</v>
          </cell>
          <cell r="C199" t="str">
            <v xml:space="preserve">UN    </v>
          </cell>
          <cell r="D199" t="str">
            <v>CR</v>
          </cell>
          <cell r="E199" t="str">
            <v>98,53</v>
          </cell>
          <cell r="F199" t="str">
            <v>SINAPI</v>
          </cell>
        </row>
        <row r="200">
          <cell r="A200">
            <v>328</v>
          </cell>
          <cell r="B200" t="str">
            <v>ANEL BORRACHA, PARA TUBO/CONEXAO PVC PBA, DN 100 MM, PARA REDE AGUA</v>
          </cell>
          <cell r="C200" t="str">
            <v xml:space="preserve">UN    </v>
          </cell>
          <cell r="D200" t="str">
            <v>CR</v>
          </cell>
          <cell r="E200" t="str">
            <v>8,61</v>
          </cell>
          <cell r="F200" t="str">
            <v>SINAPI</v>
          </cell>
        </row>
        <row r="201">
          <cell r="A201">
            <v>325</v>
          </cell>
          <cell r="B201" t="str">
            <v>ANEL BORRACHA, PARA TUBO/CONEXAO PVC PBA, DN 50 MM, PARA REDE AGUA</v>
          </cell>
          <cell r="C201" t="str">
            <v xml:space="preserve">UN    </v>
          </cell>
          <cell r="D201" t="str">
            <v>CR</v>
          </cell>
          <cell r="E201" t="str">
            <v>2,54</v>
          </cell>
          <cell r="F201" t="str">
            <v>SINAPI</v>
          </cell>
        </row>
        <row r="202">
          <cell r="A202">
            <v>20326</v>
          </cell>
          <cell r="B202" t="str">
            <v>ANEL BORRACHA, PARA TUBO/CONEXAO PVC PBA, DN 60 MM, PARA REDE AGUA</v>
          </cell>
          <cell r="C202" t="str">
            <v xml:space="preserve">UN    </v>
          </cell>
          <cell r="D202" t="str">
            <v>CR</v>
          </cell>
          <cell r="E202" t="str">
            <v>4,65</v>
          </cell>
          <cell r="F202" t="str">
            <v>SINAPI</v>
          </cell>
        </row>
        <row r="203">
          <cell r="A203">
            <v>329</v>
          </cell>
          <cell r="B203" t="str">
            <v>ANEL BORRACHA, PARA TUBO/CONEXAO PVC PBA, DN 75 MM, PARA REDE AGUA</v>
          </cell>
          <cell r="C203" t="str">
            <v xml:space="preserve">UN    </v>
          </cell>
          <cell r="D203" t="str">
            <v>CR</v>
          </cell>
          <cell r="E203" t="str">
            <v>7,20</v>
          </cell>
          <cell r="F203" t="str">
            <v>SINAPI</v>
          </cell>
        </row>
        <row r="204">
          <cell r="A204">
            <v>308</v>
          </cell>
          <cell r="B204" t="str">
            <v>ANEL BORRACHA, PARA TUBO, PVC REDE COLETOR ESGOTO, DN 300 MM (NBR 7362)</v>
          </cell>
          <cell r="C204" t="str">
            <v xml:space="preserve">UN    </v>
          </cell>
          <cell r="D204" t="str">
            <v>CR</v>
          </cell>
          <cell r="E204" t="str">
            <v>96,85</v>
          </cell>
          <cell r="F204" t="str">
            <v>SINAPI</v>
          </cell>
        </row>
        <row r="205">
          <cell r="A205">
            <v>39642</v>
          </cell>
          <cell r="B205" t="str">
            <v>ANEL DE BORRACHA PARA VEDACAO DE DUTO PEAD CORRUGADO PARA ELETRICA, DN 1 1/2" (NBR 15715)</v>
          </cell>
          <cell r="C205" t="str">
            <v xml:space="preserve">UN    </v>
          </cell>
          <cell r="D205" t="str">
            <v>CR</v>
          </cell>
          <cell r="E205" t="str">
            <v>3,19</v>
          </cell>
          <cell r="F205" t="str">
            <v>SINAPI</v>
          </cell>
        </row>
        <row r="206">
          <cell r="A206">
            <v>39641</v>
          </cell>
          <cell r="B206" t="str">
            <v>ANEL DE BORRACHA PARA VEDACAO DE DUTO PEAD CORRUGADO PARA ELETRICA, DN 1 1/4" (NBR 15715)</v>
          </cell>
          <cell r="C206" t="str">
            <v xml:space="preserve">UN    </v>
          </cell>
          <cell r="D206" t="str">
            <v>CR</v>
          </cell>
          <cell r="E206" t="str">
            <v>2,80</v>
          </cell>
          <cell r="F206" t="str">
            <v>SINAPI</v>
          </cell>
        </row>
        <row r="207">
          <cell r="A207">
            <v>39643</v>
          </cell>
          <cell r="B207" t="str">
            <v>ANEL DE BORRACHA PARA VEDACAO DE DUTO PEAD CORRUGADO PARA ELETRICA, DN 2" (NBR 15715)</v>
          </cell>
          <cell r="C207" t="str">
            <v xml:space="preserve">UN    </v>
          </cell>
          <cell r="D207" t="str">
            <v>CR</v>
          </cell>
          <cell r="E207" t="str">
            <v>3,75</v>
          </cell>
          <cell r="F207" t="str">
            <v>SINAPI</v>
          </cell>
        </row>
        <row r="208">
          <cell r="A208">
            <v>39644</v>
          </cell>
          <cell r="B208" t="str">
            <v>ANEL DE BORRACHA PARA VEDACAO DE DUTO PEAD CORRUGADO PARA ELETRICA, DN 3" (NBR 15715)</v>
          </cell>
          <cell r="C208" t="str">
            <v xml:space="preserve">UN    </v>
          </cell>
          <cell r="D208" t="str">
            <v>CR</v>
          </cell>
          <cell r="E208" t="str">
            <v>5,81</v>
          </cell>
          <cell r="F208" t="str">
            <v>SINAPI</v>
          </cell>
        </row>
        <row r="209">
          <cell r="A209">
            <v>39645</v>
          </cell>
          <cell r="B209" t="str">
            <v>ANEL DE BORRACHA PARA VEDACAO DE DUTO PEAD CORRUGADO PARA ELETRICA, DN 4" (NBR 15715)</v>
          </cell>
          <cell r="C209" t="str">
            <v xml:space="preserve">UN    </v>
          </cell>
          <cell r="D209" t="str">
            <v>CR</v>
          </cell>
          <cell r="E209" t="str">
            <v>6,37</v>
          </cell>
          <cell r="F209" t="str">
            <v>SINAPI</v>
          </cell>
        </row>
        <row r="210">
          <cell r="A210">
            <v>41610</v>
          </cell>
          <cell r="B210" t="str">
            <v>ANEL DE CONCRETO ARMADO COM FUNDO, PARA FOSSA E POCO 1,50 X *0,50* M</v>
          </cell>
          <cell r="C210" t="str">
            <v xml:space="preserve">UN    </v>
          </cell>
          <cell r="D210" t="str">
            <v>CR</v>
          </cell>
          <cell r="E210" t="str">
            <v>709,98</v>
          </cell>
          <cell r="F210" t="str">
            <v>SINAPI</v>
          </cell>
        </row>
        <row r="211">
          <cell r="A211">
            <v>41611</v>
          </cell>
          <cell r="B211" t="str">
            <v>ANEL DE CONCRETO ARMADO COM FUNDO, PARA FOSSA E POCO 2,00 X *0,50* M</v>
          </cell>
          <cell r="C211" t="str">
            <v xml:space="preserve">UN    </v>
          </cell>
          <cell r="D211" t="str">
            <v>CR</v>
          </cell>
          <cell r="E211" t="str">
            <v>1.119,07</v>
          </cell>
          <cell r="F211" t="str">
            <v>SINAPI</v>
          </cell>
        </row>
        <row r="212">
          <cell r="A212">
            <v>41612</v>
          </cell>
          <cell r="B212" t="str">
            <v>ANEL DE CONCRETO ARMADO COM FUNDO, PARA FOSSA E POCO 2,50 X *0,50* M</v>
          </cell>
          <cell r="C212" t="str">
            <v xml:space="preserve">UN    </v>
          </cell>
          <cell r="D212" t="str">
            <v>CR</v>
          </cell>
          <cell r="E212" t="str">
            <v>1.571,34</v>
          </cell>
          <cell r="F212" t="str">
            <v>SINAPI</v>
          </cell>
        </row>
        <row r="213">
          <cell r="A213">
            <v>41637</v>
          </cell>
          <cell r="B213" t="str">
            <v>ANEL DE CONCRETO ARMADO, COM FUROS/DRENO PARA SUMIDOURO, D = 0,80 M, H = 0,50 M</v>
          </cell>
          <cell r="C213" t="str">
            <v xml:space="preserve">UN    </v>
          </cell>
          <cell r="D213" t="str">
            <v>CR</v>
          </cell>
          <cell r="E213" t="str">
            <v>146,89</v>
          </cell>
          <cell r="F213" t="str">
            <v>SINAPI</v>
          </cell>
        </row>
        <row r="214">
          <cell r="A214">
            <v>41638</v>
          </cell>
          <cell r="B214" t="str">
            <v>ANEL DE CONCRETO ARMADO, COM FUROS/DRENO PARA SUMIDOURO, D = 1,00 M, H = 0,50M</v>
          </cell>
          <cell r="C214" t="str">
            <v xml:space="preserve">UN    </v>
          </cell>
          <cell r="D214" t="str">
            <v>CR</v>
          </cell>
          <cell r="E214" t="str">
            <v>191,34</v>
          </cell>
          <cell r="F214" t="str">
            <v>SINAPI</v>
          </cell>
        </row>
        <row r="215">
          <cell r="A215">
            <v>41639</v>
          </cell>
          <cell r="B215" t="str">
            <v>ANEL DE CONCRETO ARMADO, COM FUROS/DRENO PARA SUMIDOURO, D = 1,50 M, H = 0,50 M</v>
          </cell>
          <cell r="C215" t="str">
            <v xml:space="preserve">UN    </v>
          </cell>
          <cell r="D215" t="str">
            <v>CR</v>
          </cell>
          <cell r="E215" t="str">
            <v>462,89</v>
          </cell>
          <cell r="F215" t="str">
            <v>SINAPI</v>
          </cell>
        </row>
        <row r="216">
          <cell r="A216">
            <v>11789</v>
          </cell>
          <cell r="B216" t="str">
            <v>ANEL DE DISTRIBUICAO EM ACO GALVANIZADO PARA FIO FE-160</v>
          </cell>
          <cell r="C216" t="str">
            <v xml:space="preserve">UN    </v>
          </cell>
          <cell r="D216" t="str">
            <v>CR</v>
          </cell>
          <cell r="E216" t="str">
            <v>1,72</v>
          </cell>
          <cell r="F216" t="str">
            <v>SINAPI</v>
          </cell>
        </row>
        <row r="217">
          <cell r="A217">
            <v>20975</v>
          </cell>
          <cell r="B217" t="str">
            <v>ANEL DE EXPANSAO EM COBRE, ENGATE RAPIDO 1 1/2", PARA EMPATACAO MANGUEIRA DE COMBATE A INCENDIO PREDIAL</v>
          </cell>
          <cell r="C217" t="str">
            <v xml:space="preserve">UN    </v>
          </cell>
          <cell r="D217" t="str">
            <v>CR</v>
          </cell>
          <cell r="E217" t="str">
            <v>13,05</v>
          </cell>
          <cell r="F217" t="str">
            <v>SINAPI</v>
          </cell>
        </row>
        <row r="218">
          <cell r="A218">
            <v>20976</v>
          </cell>
          <cell r="B218" t="str">
            <v>ANEL DE EXPANSAO EM COBRE, ENGATE RAPIDO 2 1/2", PARA EMPATACAO MANGUEIRA DE COMBATE A INCENDIO PREDIAL</v>
          </cell>
          <cell r="C218" t="str">
            <v xml:space="preserve">UN    </v>
          </cell>
          <cell r="D218" t="str">
            <v>CR</v>
          </cell>
          <cell r="E218" t="str">
            <v>19,72</v>
          </cell>
          <cell r="F218" t="str">
            <v>SINAPI</v>
          </cell>
        </row>
        <row r="219">
          <cell r="A219">
            <v>40340</v>
          </cell>
          <cell r="B219" t="str">
            <v>ANEL DE VEDACAO/JUNTA ELASTICA, H = *16* MM, PARA TUBO DE CONCRETO, DN 300 MM</v>
          </cell>
          <cell r="C219" t="str">
            <v xml:space="preserve">UN    </v>
          </cell>
          <cell r="D219" t="str">
            <v>CR</v>
          </cell>
          <cell r="E219" t="str">
            <v>23,91</v>
          </cell>
          <cell r="F219" t="str">
            <v>SINAPI</v>
          </cell>
        </row>
        <row r="220">
          <cell r="A220">
            <v>40341</v>
          </cell>
          <cell r="B220" t="str">
            <v>ANEL DE VEDACAO/JUNTA ELASTICA, H = *16* MM, PARA TUBO DE CONCRETO, DN 400 MM</v>
          </cell>
          <cell r="C220" t="str">
            <v xml:space="preserve">UN    </v>
          </cell>
          <cell r="D220" t="str">
            <v>CR</v>
          </cell>
          <cell r="E220" t="str">
            <v>28,53</v>
          </cell>
          <cell r="F220" t="str">
            <v>SINAPI</v>
          </cell>
        </row>
        <row r="221">
          <cell r="A221">
            <v>40342</v>
          </cell>
          <cell r="B221" t="str">
            <v>ANEL DE VEDACAO/JUNTA ELASTICA, H = *16* MM, PARA TUBO DE CONCRETO, DN 500 MM</v>
          </cell>
          <cell r="C221" t="str">
            <v xml:space="preserve">UN    </v>
          </cell>
          <cell r="D221" t="str">
            <v>CR</v>
          </cell>
          <cell r="E221" t="str">
            <v>34,03</v>
          </cell>
          <cell r="F221" t="str">
            <v>SINAPI</v>
          </cell>
        </row>
        <row r="222">
          <cell r="A222">
            <v>40343</v>
          </cell>
          <cell r="B222" t="str">
            <v>ANEL DE VEDACAO/JUNTA ELASTICA, H = *16* MM, PARA TUBO DE CONCRETO, DN 600 MM</v>
          </cell>
          <cell r="C222" t="str">
            <v xml:space="preserve">UN    </v>
          </cell>
          <cell r="D222" t="str">
            <v>CR</v>
          </cell>
          <cell r="E222" t="str">
            <v>40,36</v>
          </cell>
          <cell r="F222" t="str">
            <v>SINAPI</v>
          </cell>
        </row>
        <row r="223">
          <cell r="A223">
            <v>40344</v>
          </cell>
          <cell r="B223" t="str">
            <v>ANEL DE VEDACAO/JUNTA ELASTICA, H = *18* MM, PARA TUBO DE CONCRETO, DN 700 MM</v>
          </cell>
          <cell r="C223" t="str">
            <v xml:space="preserve">UN    </v>
          </cell>
          <cell r="D223" t="str">
            <v>CR</v>
          </cell>
          <cell r="E223" t="str">
            <v>55,02</v>
          </cell>
          <cell r="F223" t="str">
            <v>SINAPI</v>
          </cell>
        </row>
        <row r="224">
          <cell r="A224">
            <v>40345</v>
          </cell>
          <cell r="B224" t="str">
            <v>ANEL DE VEDACAO/JUNTA ELASTICA, H = *19* MM, PARA TUBO DE CONCRETO, DN 800 MM</v>
          </cell>
          <cell r="C224" t="str">
            <v xml:space="preserve">UN    </v>
          </cell>
          <cell r="D224" t="str">
            <v>CR</v>
          </cell>
          <cell r="E224" t="str">
            <v>67,80</v>
          </cell>
          <cell r="F224" t="str">
            <v>SINAPI</v>
          </cell>
        </row>
        <row r="225">
          <cell r="A225">
            <v>40346</v>
          </cell>
          <cell r="B225" t="str">
            <v>ANEL DE VEDACAO/JUNTA ELASTICA, H = *19* MM, PARA TUBO DE CONCRETO, DN 900 MM</v>
          </cell>
          <cell r="C225" t="str">
            <v xml:space="preserve">UN    </v>
          </cell>
          <cell r="D225" t="str">
            <v>CR</v>
          </cell>
          <cell r="E225" t="str">
            <v>78,65</v>
          </cell>
          <cell r="F225" t="str">
            <v>SINAPI</v>
          </cell>
        </row>
        <row r="226">
          <cell r="A226">
            <v>40347</v>
          </cell>
          <cell r="B226" t="str">
            <v>ANEL DE VEDACAO/JUNTA ELASTICA, H = *21* MM, PARA TUBO DE CONCRETO, DN 1000 MM</v>
          </cell>
          <cell r="C226" t="str">
            <v xml:space="preserve">UN    </v>
          </cell>
          <cell r="D226" t="str">
            <v>CR</v>
          </cell>
          <cell r="E226" t="str">
            <v>98,81</v>
          </cell>
          <cell r="F226" t="str">
            <v>SINAPI</v>
          </cell>
        </row>
        <row r="227">
          <cell r="A227">
            <v>6138</v>
          </cell>
          <cell r="B227" t="str">
            <v>ANEL DE VEDACAO, PVC FLEXIVEL, 100 MM, PARA SAIDA DE BACIA / VASO SANITARIO</v>
          </cell>
          <cell r="C227" t="str">
            <v xml:space="preserve">UN    </v>
          </cell>
          <cell r="D227" t="str">
            <v>CR</v>
          </cell>
          <cell r="E227" t="str">
            <v>10,79</v>
          </cell>
          <cell r="F227" t="str">
            <v>SINAPI</v>
          </cell>
        </row>
        <row r="228">
          <cell r="A228">
            <v>43424</v>
          </cell>
          <cell r="B228" t="str">
            <v>ANEL EM CONCRETO ARMADO, LISO,  PARA FOSSAS SEPTICAS E SUMIDOUROS, COM FUNDO, DIAMETRO INTERNO DE 1,20 M E ALTURA DE 0,50 M</v>
          </cell>
          <cell r="C228" t="str">
            <v xml:space="preserve">UN    </v>
          </cell>
          <cell r="D228" t="str">
            <v>CR</v>
          </cell>
          <cell r="E228" t="str">
            <v>594,84</v>
          </cell>
          <cell r="F228" t="str">
            <v>SINAPI</v>
          </cell>
        </row>
        <row r="229">
          <cell r="A229">
            <v>43426</v>
          </cell>
          <cell r="B229" t="str">
            <v>ANEL EM CONCRETO ARMADO, LISO, PARA FOSSAS SEPTICAS E SUMIDOUROS, COM FUNDO, DIAMETRO INTERNO DE 3,00 M E ALTURA DE 0,50 M</v>
          </cell>
          <cell r="C229" t="str">
            <v xml:space="preserve">UN    </v>
          </cell>
          <cell r="D229" t="str">
            <v>CR</v>
          </cell>
          <cell r="E229" t="str">
            <v>2.051,63</v>
          </cell>
          <cell r="F229" t="str">
            <v>SINAPI</v>
          </cell>
        </row>
        <row r="230">
          <cell r="A230">
            <v>12565</v>
          </cell>
          <cell r="B230" t="str">
            <v>ANEL EM CONCRETO ARMADO, LISO, PARA FOSSAS SEPTICAS E SUMIDOUROS, SEM FUNDO, DIAMETRO INTERNO DE 2,00 M E ALTURA DE 0,50 M</v>
          </cell>
          <cell r="C230" t="str">
            <v xml:space="preserve">UN    </v>
          </cell>
          <cell r="D230" t="str">
            <v>CR</v>
          </cell>
          <cell r="E230" t="str">
            <v>719,48</v>
          </cell>
          <cell r="F230" t="str">
            <v>SINAPI</v>
          </cell>
        </row>
        <row r="231">
          <cell r="A231">
            <v>12567</v>
          </cell>
          <cell r="B231" t="str">
            <v>ANEL EM CONCRETO ARMADO, LISO, PARA FOSSAS SEPTICAS E SUMIDOUROS, SEM FUNDO, DIAMETRO INTERNO DE 2,50 M E ALTURA DE 0,50 M</v>
          </cell>
          <cell r="C231" t="str">
            <v xml:space="preserve">UN    </v>
          </cell>
          <cell r="D231" t="str">
            <v>CR</v>
          </cell>
          <cell r="E231" t="str">
            <v>966,38</v>
          </cell>
          <cell r="F231" t="str">
            <v>SINAPI</v>
          </cell>
        </row>
        <row r="232">
          <cell r="A232">
            <v>12568</v>
          </cell>
          <cell r="B232" t="str">
            <v>ANEL EM CONCRETO ARMADO, LISO, PARA FOSSAS SEPTICAS E SUMIDOUROS, SEM FUNDO, DIAMETRO INTERNO DE 3,00 M E ALTURA DE 0,50 M</v>
          </cell>
          <cell r="C232" t="str">
            <v xml:space="preserve">UN    </v>
          </cell>
          <cell r="D232" t="str">
            <v>CR</v>
          </cell>
          <cell r="E232" t="str">
            <v>1.352,94</v>
          </cell>
          <cell r="F232" t="str">
            <v>SINAPI</v>
          </cell>
        </row>
        <row r="233">
          <cell r="A233">
            <v>43441</v>
          </cell>
          <cell r="B233" t="str">
            <v>ANEL EM CONCRETO ARMADO, LISO, PARA POCOS DE INSPECAO, COM FUNDO, DIAMETRO INTERNO DE 0,60 M E ALTURA DE 0,50 M</v>
          </cell>
          <cell r="C233" t="str">
            <v xml:space="preserve">UN    </v>
          </cell>
          <cell r="D233" t="str">
            <v>CR</v>
          </cell>
          <cell r="E233" t="str">
            <v>173,94</v>
          </cell>
          <cell r="F233" t="str">
            <v>SINAPI</v>
          </cell>
        </row>
        <row r="234">
          <cell r="A234">
            <v>43423</v>
          </cell>
          <cell r="B234" t="str">
            <v>ANEL EM CONCRETO ARMADO, LISO, PARA POCOS DE INSPECAO, SEM FUNDO, DIAMETRO INTERNO DE 0,60 M E ALTURA DE 0,20 M</v>
          </cell>
          <cell r="C234" t="str">
            <v xml:space="preserve">UN    </v>
          </cell>
          <cell r="D234" t="str">
            <v>CR</v>
          </cell>
          <cell r="E234" t="str">
            <v>81,17</v>
          </cell>
          <cell r="F234" t="str">
            <v>SINAPI</v>
          </cell>
        </row>
        <row r="235">
          <cell r="A235">
            <v>12532</v>
          </cell>
          <cell r="B235" t="str">
            <v>ANEL EM CONCRETO ARMADO, LISO, PARA POCOS DE INSPECAO, SEM FUNDO, DIAMETRO INTERNO DE 0,60 M E ALTURA DE 0,50 M</v>
          </cell>
          <cell r="C235" t="str">
            <v xml:space="preserve">UN    </v>
          </cell>
          <cell r="D235" t="str">
            <v>CR</v>
          </cell>
          <cell r="E235" t="str">
            <v>125,19</v>
          </cell>
          <cell r="F235" t="str">
            <v>SINAPI</v>
          </cell>
        </row>
        <row r="236">
          <cell r="A236">
            <v>43444</v>
          </cell>
          <cell r="B236" t="str">
            <v>ANEL EM CONCRETO ARMADO, LISO, PARA POCOS DE VISITA, POCOS DE INSPECAO, FOSSAS SEPTICAS E SUMIDOUROS, COM FUNDO, DIAMETRO INTERNO DE 1,20 M E ALTURA DE 0,75 M</v>
          </cell>
          <cell r="C236" t="str">
            <v xml:space="preserve">UN    </v>
          </cell>
          <cell r="D236" t="str">
            <v>CR</v>
          </cell>
          <cell r="E236" t="str">
            <v>420,37</v>
          </cell>
          <cell r="F236" t="str">
            <v>SINAPI</v>
          </cell>
        </row>
        <row r="237">
          <cell r="A237">
            <v>12551</v>
          </cell>
          <cell r="B237" t="str">
            <v>ANEL EM CONCRETO ARMADO, LISO, PARA POCOS DE VISITA, POCOS DE INSPECAO, FOSSAS SEPTICAS E SUMIDOUROS, SEM FUNDO, DIAMETRO INTERNO DE 1,20 M E ALTURA DE 0,50 M</v>
          </cell>
          <cell r="C237" t="str">
            <v xml:space="preserve">UN    </v>
          </cell>
          <cell r="D237" t="str">
            <v>CR</v>
          </cell>
          <cell r="E237" t="str">
            <v>299,92</v>
          </cell>
          <cell r="F237" t="str">
            <v>SINAPI</v>
          </cell>
        </row>
        <row r="238">
          <cell r="A238">
            <v>43442</v>
          </cell>
          <cell r="B238" t="str">
            <v>ANEL EM CONCRETO ARMADO, LISO, PARA POCOS DE VISITAS, POCOS DE INSPECAO, FOSSAS SEPTICAS E SUMIDOUROS, COM FUNDO, DIAMETRO INTERNO DE 0,80 M E ALTURA DE 0,50 M</v>
          </cell>
          <cell r="C238" t="str">
            <v xml:space="preserve">UN    </v>
          </cell>
          <cell r="D238" t="str">
            <v>CR</v>
          </cell>
          <cell r="E238" t="str">
            <v>231,93</v>
          </cell>
          <cell r="F238" t="str">
            <v>SINAPI</v>
          </cell>
        </row>
        <row r="239">
          <cell r="A239">
            <v>43443</v>
          </cell>
          <cell r="B239" t="str">
            <v>ANEL EM CONCRETO ARMADO, LISO, PARA POCOS DE VISITAS, POCOS DE INSPECAO, FOSSAS SEPTICAS E SUMIDOUROS, COM FUNDO, DIAMETRO INTERNO DE 1,00 M E ALTURA DE 0,50 M</v>
          </cell>
          <cell r="C239" t="str">
            <v xml:space="preserve">UN    </v>
          </cell>
          <cell r="D239" t="str">
            <v>CR</v>
          </cell>
          <cell r="E239" t="str">
            <v>304,41</v>
          </cell>
          <cell r="F239" t="str">
            <v>SINAPI</v>
          </cell>
        </row>
        <row r="240">
          <cell r="A240">
            <v>12544</v>
          </cell>
          <cell r="B240" t="str">
            <v>ANEL EM CONCRETO ARMADO, LISO, PARA POCOS DE VISITAS, POCOS DE INSPECAO, FOSSAS SEPTICAS E SUMIDOUROS, SEM FUNDO, DIAMETRO INTERNO DE 0,80 M E ALTURA DE 0,50 M</v>
          </cell>
          <cell r="C240" t="str">
            <v xml:space="preserve">UN    </v>
          </cell>
          <cell r="D240" t="str">
            <v>CR</v>
          </cell>
          <cell r="E240" t="str">
            <v>164,28</v>
          </cell>
          <cell r="F240" t="str">
            <v>SINAPI</v>
          </cell>
        </row>
        <row r="241">
          <cell r="A241">
            <v>12547</v>
          </cell>
          <cell r="B241" t="str">
            <v>ANEL EM CONCRETO ARMADO, LISO, PARA POCOS DE VISITAS, POCOS DE INSPECAO, FOSSAS SEPTICAS E SUMIDOUROS, SEM FUNDO, DIAMETRO INTERNO DE 1,00 M E ALTURA DE 0,50 M</v>
          </cell>
          <cell r="C241" t="str">
            <v xml:space="preserve">UN    </v>
          </cell>
          <cell r="D241" t="str">
            <v>CR</v>
          </cell>
          <cell r="E241" t="str">
            <v>220,95</v>
          </cell>
          <cell r="F241" t="str">
            <v>SINAPI</v>
          </cell>
        </row>
        <row r="242">
          <cell r="A242">
            <v>43445</v>
          </cell>
          <cell r="B242" t="str">
            <v>ANEL EM CONCRETO ARMADO, LISO, PARA, POCOS DE VISITA, POCOS DE INSPECAO, FOSSAS SEPTICAS E SUMIDOUROS, COM FUNDO, DIAMETRO INTERNO DE 1,50 M E ALTURA DE 1,00 M</v>
          </cell>
          <cell r="C242" t="str">
            <v xml:space="preserve">UN    </v>
          </cell>
          <cell r="D242" t="str">
            <v>CR</v>
          </cell>
          <cell r="E242" t="str">
            <v>579,83</v>
          </cell>
          <cell r="F242" t="str">
            <v>SINAPI</v>
          </cell>
        </row>
        <row r="243">
          <cell r="A243">
            <v>12563</v>
          </cell>
          <cell r="B243" t="str">
            <v>ANEL EM CONCRETO ARMADO, LISO, PARA, POCOS DE VISITA, POCOS DE INSPECAO, FOSSAS SEPTICAS E SUMIDOUROS, SEM FUNDO, DIAMETRO INTERNO DE 1,50 M E ALTURA DE 0,50 M</v>
          </cell>
          <cell r="C243" t="str">
            <v xml:space="preserve">UN    </v>
          </cell>
          <cell r="D243" t="str">
            <v>CR</v>
          </cell>
          <cell r="E243" t="str">
            <v>414,85</v>
          </cell>
          <cell r="F243" t="str">
            <v>SINAPI</v>
          </cell>
        </row>
        <row r="244">
          <cell r="A244">
            <v>43425</v>
          </cell>
          <cell r="B244" t="str">
            <v>ANEL EM CONCRETO ARMADO, PERFURADO,  PARA FOSSAS SEPTICAS E SUMIDOUROS, SEM FUNDO, DIAMETRO INTERNO DE 1,20 M E ALTURA DE 0,50 M</v>
          </cell>
          <cell r="C244" t="str">
            <v xml:space="preserve">UN    </v>
          </cell>
          <cell r="D244" t="str">
            <v>CR</v>
          </cell>
          <cell r="E244" t="str">
            <v>260,92</v>
          </cell>
          <cell r="F244" t="str">
            <v>SINAPI</v>
          </cell>
        </row>
        <row r="245">
          <cell r="A245">
            <v>43446</v>
          </cell>
          <cell r="B245" t="str">
            <v>ANEL EM CONCRETO ARMADO, PERFURADO, PARA FOSSAS SEPTICAS E SUMIDOUROS, SEM FUNDO, DIAMETRO INTERNO DE 2,00 M E ALTURA DE 0,50 M</v>
          </cell>
          <cell r="C245" t="str">
            <v xml:space="preserve">UN    </v>
          </cell>
          <cell r="D245" t="str">
            <v>CR</v>
          </cell>
          <cell r="E245" t="str">
            <v>550,84</v>
          </cell>
          <cell r="F245" t="str">
            <v>SINAPI</v>
          </cell>
        </row>
        <row r="246">
          <cell r="A246">
            <v>43447</v>
          </cell>
          <cell r="B246" t="str">
            <v>ANEL EM CONCRETO ARMADO, PERFURADO, PARA FOSSAS SEPTICAS E SUMIDOUROS, SEM FUNDO, DIAMETRO INTERNO DE 2,50 M E ALTURA DE 0,50 M</v>
          </cell>
          <cell r="C246" t="str">
            <v xml:space="preserve">UN    </v>
          </cell>
          <cell r="D246" t="str">
            <v>CR</v>
          </cell>
          <cell r="E246" t="str">
            <v>676,47</v>
          </cell>
          <cell r="F246" t="str">
            <v>SINAPI</v>
          </cell>
        </row>
        <row r="247">
          <cell r="A247">
            <v>43448</v>
          </cell>
          <cell r="B247" t="str">
            <v>ANEL EM CONCRETO ARMADO, PERFURADO, PARA FOSSAS SEPTICAS E SUMIDOUROS, SEM FUNDO, DIAMETRO INTERNO DE 3,00 M E ALTURA DE 0,50 M</v>
          </cell>
          <cell r="C247" t="str">
            <v xml:space="preserve">UN    </v>
          </cell>
          <cell r="D247" t="str">
            <v>CR</v>
          </cell>
          <cell r="E247" t="str">
            <v>947,05</v>
          </cell>
          <cell r="F247" t="str">
            <v>SINAPI</v>
          </cell>
        </row>
        <row r="248">
          <cell r="A248">
            <v>13761</v>
          </cell>
          <cell r="B248" t="str">
            <v>APARELHO CORTE OXI-ACETILENO PARA SOLDA E CORTE CONTENDO MACARICO SOLDA, BICO DE CORTE, CILINDROS, REGULADORES, MANGUEIRAS E CARRINHO</v>
          </cell>
          <cell r="C248" t="str">
            <v xml:space="preserve">UN    </v>
          </cell>
          <cell r="D248" t="str">
            <v>CR</v>
          </cell>
          <cell r="E248" t="str">
            <v>4.142,37</v>
          </cell>
          <cell r="F248" t="str">
            <v>SINAPI</v>
          </cell>
        </row>
        <row r="249">
          <cell r="A249">
            <v>4814</v>
          </cell>
          <cell r="B249" t="str">
            <v>APARELHO SINALIZADOR LUMINOSO COM LED, PARA SAIDA GARAGEM, COM 2 LENTES EM POLICARBONATO, BIVOLT (INCLUI SUPORTE DE FIXACAO)</v>
          </cell>
          <cell r="C249" t="str">
            <v xml:space="preserve">UN    </v>
          </cell>
          <cell r="D249" t="str">
            <v>CR</v>
          </cell>
          <cell r="E249" t="str">
            <v>66,22</v>
          </cell>
          <cell r="F249" t="str">
            <v>SINAPI</v>
          </cell>
        </row>
        <row r="250">
          <cell r="A250">
            <v>44473</v>
          </cell>
          <cell r="B250" t="str">
            <v>APOIO DO PORTA DENTE PARA FRESADORA DE  ASFALTO</v>
          </cell>
          <cell r="C250" t="str">
            <v xml:space="preserve">UN    </v>
          </cell>
          <cell r="D250" t="str">
            <v>AS</v>
          </cell>
          <cell r="E250" t="str">
            <v>2.643,01</v>
          </cell>
          <cell r="F250" t="str">
            <v>SINAPI</v>
          </cell>
        </row>
        <row r="251">
          <cell r="A251">
            <v>6122</v>
          </cell>
          <cell r="B251" t="str">
            <v>APONTADOR OU APROPRIADOR DE MAO DE OBRA (HORISTA)</v>
          </cell>
          <cell r="C251" t="str">
            <v xml:space="preserve">H     </v>
          </cell>
          <cell r="D251" t="str">
            <v>CR</v>
          </cell>
          <cell r="E251" t="str">
            <v>19,34</v>
          </cell>
          <cell r="F251" t="str">
            <v>SINAPI</v>
          </cell>
        </row>
        <row r="252">
          <cell r="A252">
            <v>40810</v>
          </cell>
          <cell r="B252" t="str">
            <v>APONTADOR OU APROPRIADOR DE MAO DE OBRA (MENSALISTA)</v>
          </cell>
          <cell r="C252" t="str">
            <v xml:space="preserve">MES   </v>
          </cell>
          <cell r="D252" t="str">
            <v>CR</v>
          </cell>
          <cell r="E252" t="str">
            <v>3.415,57</v>
          </cell>
          <cell r="F252" t="str">
            <v>SINAPI</v>
          </cell>
        </row>
        <row r="253">
          <cell r="A253">
            <v>21100</v>
          </cell>
          <cell r="B253" t="str">
            <v>AQUECEDOR DE AGUA A GAS GLP/GN COM CAPACIDADE DE ARMAZENAMENTO DE 50 A 80 L</v>
          </cell>
          <cell r="C253" t="str">
            <v xml:space="preserve">UN    </v>
          </cell>
          <cell r="D253" t="str">
            <v>AS</v>
          </cell>
          <cell r="E253" t="str">
            <v>3.563,75</v>
          </cell>
          <cell r="F253" t="str">
            <v>SINAPI</v>
          </cell>
        </row>
        <row r="254">
          <cell r="A254">
            <v>11816</v>
          </cell>
          <cell r="B254" t="str">
            <v>AQUECEDOR DE AGUA ELETRICO  RESERVATORIO DE 100 L CILINDRICO EM COBRE, REFORCADO COM ACO CARBONO, MONOFASICO, TENSAO NOMINAL 220 V</v>
          </cell>
          <cell r="C254" t="str">
            <v xml:space="preserve">UN    </v>
          </cell>
          <cell r="D254" t="str">
            <v>AS</v>
          </cell>
          <cell r="E254" t="str">
            <v>3.800,00</v>
          </cell>
          <cell r="F254" t="str">
            <v>SINAPI</v>
          </cell>
        </row>
        <row r="255">
          <cell r="A255">
            <v>11814</v>
          </cell>
          <cell r="B255" t="str">
            <v>AQUECEDOR DE AGUA ELETRICO  RESERVATORIO DE 500 L CILINDRICO EM COBRE, REFORCADO COM ACO CARBONO, MONOFASICO, TENSAO NOMINAL 220 V</v>
          </cell>
          <cell r="C255" t="str">
            <v xml:space="preserve">UN    </v>
          </cell>
          <cell r="D255" t="str">
            <v>AS</v>
          </cell>
          <cell r="E255" t="str">
            <v>8.271,64</v>
          </cell>
          <cell r="F255" t="str">
            <v>SINAPI</v>
          </cell>
        </row>
        <row r="256">
          <cell r="A256">
            <v>14186</v>
          </cell>
          <cell r="B256" t="str">
            <v>AQUECEDOR DE AGUA ELETRICO  RESERVATORIO DE 500 L CILINDRICO EM COBRE, REFORCADO COM ACO CARBONO, TRIFASICO, TENSAO NOMINAL 220/380/400 V, POTENCIA 24 KW</v>
          </cell>
          <cell r="C256" t="str">
            <v xml:space="preserve">UN    </v>
          </cell>
          <cell r="D256" t="str">
            <v>AS</v>
          </cell>
          <cell r="E256" t="str">
            <v>10.386,17</v>
          </cell>
          <cell r="F256" t="str">
            <v>SINAPI</v>
          </cell>
        </row>
        <row r="257">
          <cell r="A257">
            <v>14185</v>
          </cell>
          <cell r="B257" t="str">
            <v>AQUECEDOR DE AGUA ELETRICO  RESERVATORIO DE 700 L CILINDRICO EM COBRE, REFORCADO COM ACO CARBONO, MONOFASICO, TENSAO NOMINAL 220 V</v>
          </cell>
          <cell r="C257" t="str">
            <v xml:space="preserve">UN    </v>
          </cell>
          <cell r="D257" t="str">
            <v>AS</v>
          </cell>
          <cell r="E257" t="str">
            <v>13.454,13</v>
          </cell>
          <cell r="F257" t="str">
            <v>SINAPI</v>
          </cell>
        </row>
        <row r="258">
          <cell r="A258">
            <v>11811</v>
          </cell>
          <cell r="B258" t="str">
            <v>AQUECEDOR DE AGUA ELETRICO HORIZONTAL, RESERVATORIO DE 200 L CILINDRICO EM COBRE, REFORCADO COM ACO CARBONO, MONOFASICO, TENSAO NOMINAL 220 V</v>
          </cell>
          <cell r="C258" t="str">
            <v xml:space="preserve">UN    </v>
          </cell>
          <cell r="D258" t="str">
            <v>AS</v>
          </cell>
          <cell r="E258" t="str">
            <v>5.144,35</v>
          </cell>
          <cell r="F258" t="str">
            <v>SINAPI</v>
          </cell>
        </row>
        <row r="259">
          <cell r="A259">
            <v>44498</v>
          </cell>
          <cell r="B259" t="str">
            <v>AQUECEDOR DE OLEO BPF (FLUIDO) TERMICO, CAPACIDADE DE 300.000  KCAL/H</v>
          </cell>
          <cell r="C259" t="str">
            <v xml:space="preserve">UN    </v>
          </cell>
          <cell r="D259" t="str">
            <v>AS</v>
          </cell>
          <cell r="E259" t="str">
            <v>318.204,48</v>
          </cell>
          <cell r="F259" t="str">
            <v>SINAPI</v>
          </cell>
        </row>
        <row r="260">
          <cell r="A260">
            <v>34469</v>
          </cell>
          <cell r="B260" t="str">
            <v>AQUECEDOR SOLAR COM RESERVATORIO TERMICO DE 1000 L E *5* PLACAS COLETORAS DE *2,0* M2 (NAO INCLUI ACESSORIOS) (SEM INSTALACAO)</v>
          </cell>
          <cell r="C260" t="str">
            <v xml:space="preserve">UN    </v>
          </cell>
          <cell r="D260" t="str">
            <v>AS</v>
          </cell>
          <cell r="E260" t="str">
            <v>10.372,16</v>
          </cell>
          <cell r="F260" t="str">
            <v>SINAPI</v>
          </cell>
        </row>
        <row r="261">
          <cell r="A261">
            <v>34476</v>
          </cell>
          <cell r="B261" t="str">
            <v>AQUECEDOR SOLAR COM RESERVATORIO TERMICO DE 400 L E *2* PLACAS COLETORAS DE *2,0* M2 (NAO INCLUI ACESSORIOS) (SEM INSTALACAO)</v>
          </cell>
          <cell r="C261" t="str">
            <v xml:space="preserve">UN    </v>
          </cell>
          <cell r="D261" t="str">
            <v>AS</v>
          </cell>
          <cell r="E261" t="str">
            <v>5.409,52</v>
          </cell>
          <cell r="F261" t="str">
            <v>SINAPI</v>
          </cell>
        </row>
        <row r="262">
          <cell r="A262">
            <v>34477</v>
          </cell>
          <cell r="B262" t="str">
            <v>AQUECEDOR SOLAR COM RESERVATORIO TERMICO DE 600 L E *3* PLACAS COLETORAS DE *2,0* M2 (NAO INCLUI ACESSORIOS) (SEM INSTALACAO)</v>
          </cell>
          <cell r="C262" t="str">
            <v xml:space="preserve">UN    </v>
          </cell>
          <cell r="D262" t="str">
            <v>AS</v>
          </cell>
          <cell r="E262" t="str">
            <v>7.179,48</v>
          </cell>
          <cell r="F262" t="str">
            <v>SINAPI</v>
          </cell>
        </row>
        <row r="263">
          <cell r="A263">
            <v>34482</v>
          </cell>
          <cell r="B263" t="str">
            <v>AQUECEDOR SOLAR COM RESERVATORIO TERMICO DE 800 L E *4* PLACAS COLETORAS DE *2,0* M2 (NAO INCLUI ACESSORIOS) (SEM INSTALACAO)</v>
          </cell>
          <cell r="C263" t="str">
            <v xml:space="preserve">UN    </v>
          </cell>
          <cell r="D263" t="str">
            <v>AS</v>
          </cell>
          <cell r="E263" t="str">
            <v>6.705,24</v>
          </cell>
          <cell r="F263" t="str">
            <v>SINAPI</v>
          </cell>
        </row>
        <row r="264">
          <cell r="A264">
            <v>34472</v>
          </cell>
          <cell r="B264" t="str">
            <v>AQUECEDOR SOLAR DE INSTALACAO EXTERNA, KIT COMPACTO, CONJUNTO COM RESERVATORIO TERMICO DE 200 L, PLACA COLETORA DE *2,0* M2 E INCLUSO ACESSORIOS (RESIDENCIAS ATE 120,00 M2 E DE 4 A 5 BANHOS POR DIA) (SEM INSTALACAO)</v>
          </cell>
          <cell r="C264" t="str">
            <v xml:space="preserve">UN    </v>
          </cell>
          <cell r="D264" t="str">
            <v>AS</v>
          </cell>
          <cell r="E264" t="str">
            <v>3.191,19</v>
          </cell>
          <cell r="F264" t="str">
            <v>SINAPI</v>
          </cell>
        </row>
        <row r="265">
          <cell r="A265">
            <v>42425</v>
          </cell>
          <cell r="B265" t="str">
            <v>AR CONDICIONADO SPLIT INVERTER, HI-WALL (PAREDE), 12000 BTU/H, CICLO FRIO, 60HZ, CLASSIFICACAO A (SELO PROCEL), GAS HFC, CONTROLE S/FIO</v>
          </cell>
          <cell r="C265" t="str">
            <v xml:space="preserve">UN    </v>
          </cell>
          <cell r="D265" t="str">
            <v>CR</v>
          </cell>
          <cell r="E265" t="str">
            <v>2.323,96</v>
          </cell>
          <cell r="F265" t="str">
            <v>SINAPI</v>
          </cell>
        </row>
        <row r="266">
          <cell r="A266">
            <v>42422</v>
          </cell>
          <cell r="B266" t="str">
            <v>AR CONDICIONADO SPLIT INVERTER, HI-WALL (PAREDE), 18000 BTU/H, CICLO FRIO, 60HZ, CLASSIFICACAO A (SELO PROCEL), GAS HFC, CONTROLE S/FIO</v>
          </cell>
          <cell r="C266" t="str">
            <v xml:space="preserve">UN    </v>
          </cell>
          <cell r="D266" t="str">
            <v xml:space="preserve">C </v>
          </cell>
          <cell r="E266" t="str">
            <v>3.450,00</v>
          </cell>
          <cell r="F266" t="str">
            <v>SINAPI</v>
          </cell>
        </row>
        <row r="267">
          <cell r="A267">
            <v>43184</v>
          </cell>
          <cell r="B267" t="str">
            <v>AR CONDICIONADO SPLIT INVERTER, HI-WALL (PAREDE), 24000 BTU/H, CICLO FRIO, 60HZ, CLASSIFICACAO A (SELO PROCEL), GAS HFC, CONTROLE S/FIO</v>
          </cell>
          <cell r="C267" t="str">
            <v xml:space="preserve">UN    </v>
          </cell>
          <cell r="D267" t="str">
            <v>CR</v>
          </cell>
          <cell r="E267" t="str">
            <v>4.768,23</v>
          </cell>
          <cell r="F267" t="str">
            <v>SINAPI</v>
          </cell>
        </row>
        <row r="268">
          <cell r="A268">
            <v>42424</v>
          </cell>
          <cell r="B268" t="str">
            <v>AR CONDICIONADO SPLIT INVERTER, HI-WALL (PAREDE), 9000 BTU/H, CICLO FRIO, 60HZ, CLASSIFICACAO A (SELO PROCEL), GAS HFC, CONTROLE S/FIO</v>
          </cell>
          <cell r="C268" t="str">
            <v xml:space="preserve">UN    </v>
          </cell>
          <cell r="D268" t="str">
            <v>CR</v>
          </cell>
          <cell r="E268" t="str">
            <v>2.075,50</v>
          </cell>
          <cell r="F268" t="str">
            <v>SINAPI</v>
          </cell>
        </row>
        <row r="269">
          <cell r="A269">
            <v>42421</v>
          </cell>
          <cell r="B269" t="str">
            <v>AR CONDICIONADO SPLIT INVERTER, PISO TETO, APRESENTANDO ENTRE 54000 E 58000 BTU/H, CICLO FRIO, 60HZ, CLASSIFICACAO ENERGETICA A OU B (SELO PROCEL), GAS HFC, CONTROLE S/FIO</v>
          </cell>
          <cell r="C269" t="str">
            <v xml:space="preserve">UN    </v>
          </cell>
          <cell r="D269" t="str">
            <v>CR</v>
          </cell>
          <cell r="E269" t="str">
            <v>18.897,21</v>
          </cell>
          <cell r="F269" t="str">
            <v>SINAPI</v>
          </cell>
        </row>
        <row r="270">
          <cell r="A270">
            <v>42416</v>
          </cell>
          <cell r="B270" t="str">
            <v>AR CONDICIONADO SPLIT INVERTER, PISO TETO, 18000 BTU/H, CICLO FRIO, 60HZ, CLASSIFICACAO ENERGETICA A OU B (SELO PROCEL), GAS HFC, CONTROLE S/FIO</v>
          </cell>
          <cell r="C270" t="str">
            <v xml:space="preserve">UN    </v>
          </cell>
          <cell r="D270" t="str">
            <v>CR</v>
          </cell>
          <cell r="E270" t="str">
            <v>8.947,24</v>
          </cell>
          <cell r="F270" t="str">
            <v>SINAPI</v>
          </cell>
        </row>
        <row r="271">
          <cell r="A271">
            <v>42417</v>
          </cell>
          <cell r="B271" t="str">
            <v>AR CONDICIONADO SPLIT INVERTER, PISO TETO, 24000 BTU/H, CICLO FRIO, 60HZ, CLASSIFICACAO ENERGETICA A OU B (SELO PROCEL), GAS HFC, CONTROLE S/FIO</v>
          </cell>
          <cell r="C271" t="str">
            <v xml:space="preserve">UN    </v>
          </cell>
          <cell r="D271" t="str">
            <v>CR</v>
          </cell>
          <cell r="E271" t="str">
            <v>10.030,59</v>
          </cell>
          <cell r="F271" t="str">
            <v>SINAPI</v>
          </cell>
        </row>
        <row r="272">
          <cell r="A272">
            <v>42419</v>
          </cell>
          <cell r="B272" t="str">
            <v>AR CONDICIONADO SPLIT INVERTER, PISO TETO, 36000 BTU/H, CICLO FRIO, 60HZ, CLASSIFICACAO ENERGETICA A OU B (SELO PROCEL), GAS HFC, CONTROLE S/FIO</v>
          </cell>
          <cell r="C272" t="str">
            <v xml:space="preserve">UN    </v>
          </cell>
          <cell r="D272" t="str">
            <v>CR</v>
          </cell>
          <cell r="E272" t="str">
            <v>11.332,44</v>
          </cell>
          <cell r="F272" t="str">
            <v>SINAPI</v>
          </cell>
        </row>
        <row r="273">
          <cell r="A273">
            <v>42420</v>
          </cell>
          <cell r="B273" t="str">
            <v>AR CONDICIONADO SPLIT INVERTER, PISO TETO, 48000 BTU/H, CICLO FRIO, 60HZ, CLASSIFICACAO ENERGETICA A OU B (SELO PROCEL), GAS HFC, CONTROLE S/FIO</v>
          </cell>
          <cell r="C273" t="str">
            <v xml:space="preserve">UN    </v>
          </cell>
          <cell r="D273" t="str">
            <v>CR</v>
          </cell>
          <cell r="E273" t="str">
            <v>15.575,60</v>
          </cell>
          <cell r="F273" t="str">
            <v>SINAPI</v>
          </cell>
        </row>
        <row r="274">
          <cell r="A274">
            <v>43195</v>
          </cell>
          <cell r="B274" t="str">
            <v>AR CONDICIONADO SPLIT ON/OFF, CASSETE (TETO), FRIO 4 VIAS 18000 BTUS/H, CLASSIFICACAO ENERGETICA C - SELO PROCEL, GAS HFC, CONTROLE S/ FIO</v>
          </cell>
          <cell r="C274" t="str">
            <v xml:space="preserve">UN    </v>
          </cell>
          <cell r="D274" t="str">
            <v>CR</v>
          </cell>
          <cell r="E274" t="str">
            <v>5.484,39</v>
          </cell>
          <cell r="F274" t="str">
            <v>SINAPI</v>
          </cell>
        </row>
        <row r="275">
          <cell r="A275">
            <v>43196</v>
          </cell>
          <cell r="B275" t="str">
            <v>AR CONDICIONADO SPLIT ON/OFF, CASSETE (TETO), FRIO 4 VIAS 24000 BTUS/H, CLASSIFICACAO ENERGETICA C - SELO PROCEL, GAS HFC, CONTROLE S/ FIO</v>
          </cell>
          <cell r="C275" t="str">
            <v xml:space="preserve">UN    </v>
          </cell>
          <cell r="D275" t="str">
            <v>CR</v>
          </cell>
          <cell r="E275" t="str">
            <v>6.797,11</v>
          </cell>
          <cell r="F275" t="str">
            <v>SINAPI</v>
          </cell>
        </row>
        <row r="276">
          <cell r="A276">
            <v>43198</v>
          </cell>
          <cell r="B276" t="str">
            <v>AR CONDICIONADO SPLIT ON/OFF, CASSETE (TETO), FRIO 4 VIAS 36000 BTUS/H, CLASSIFICACAO ENERGETICA C - SELO PROCEL, GAS HFC, CONTROLE S/ FIO</v>
          </cell>
          <cell r="C276" t="str">
            <v xml:space="preserve">UN    </v>
          </cell>
          <cell r="D276" t="str">
            <v>CR</v>
          </cell>
          <cell r="E276" t="str">
            <v>10.100,35</v>
          </cell>
          <cell r="F276" t="str">
            <v>SINAPI</v>
          </cell>
        </row>
        <row r="277">
          <cell r="A277">
            <v>43199</v>
          </cell>
          <cell r="B277" t="str">
            <v>AR CONDICIONADO SPLIT ON/OFF, CASSETE (TETO), FRIO 4 VIAS 48000 BTUS/H, CLASSIFICACAO ENERGETICA C - SELO PROCEL, GAS HFC, CONTROLE S/ FIO</v>
          </cell>
          <cell r="C277" t="str">
            <v xml:space="preserve">UN    </v>
          </cell>
          <cell r="D277" t="str">
            <v>CR</v>
          </cell>
          <cell r="E277" t="str">
            <v>10.470,46</v>
          </cell>
          <cell r="F277" t="str">
            <v>SINAPI</v>
          </cell>
        </row>
        <row r="278">
          <cell r="A278">
            <v>43200</v>
          </cell>
          <cell r="B278" t="str">
            <v>AR CONDICIONADO SPLIT ON/OFF, CASSETE (TETO), FRIO 4 VIAS 60000 BTUS/H, CLASSIFICACAO ENERGETICA C - SELO PROCEL, GAS HFC, CONTROLE S/ FIO</v>
          </cell>
          <cell r="C278" t="str">
            <v xml:space="preserve">UN    </v>
          </cell>
          <cell r="D278" t="str">
            <v>CR</v>
          </cell>
          <cell r="E278" t="str">
            <v>12.015,62</v>
          </cell>
          <cell r="F278" t="str">
            <v>SINAPI</v>
          </cell>
        </row>
        <row r="279">
          <cell r="A279">
            <v>39556</v>
          </cell>
          <cell r="B279" t="str">
            <v>AR CONDICIONADO SPLIT ON/OFF, CASSETE (TETO), 18000 BTUS/H, CICLO QUENTE/FRIO, 60 HZ, CLASSIFICACAO ENERGETICA C - SELO PROCEL, GAS HFC, CONTROLE S/ FIO</v>
          </cell>
          <cell r="C279" t="str">
            <v xml:space="preserve">UN    </v>
          </cell>
          <cell r="D279" t="str">
            <v>CR</v>
          </cell>
          <cell r="E279" t="str">
            <v>6.562,58</v>
          </cell>
          <cell r="F279" t="str">
            <v>SINAPI</v>
          </cell>
        </row>
        <row r="280">
          <cell r="A280">
            <v>39557</v>
          </cell>
          <cell r="B280" t="str">
            <v>AR CONDICIONADO SPLIT ON/OFF, CASSETE (TETO), 24000 BTUS/H, CICLO QUENTE/FRIO, 60 HZ, CLASSIFICACAO ENERGETICA C - SELO PROCEL, GAS HFC, CONTROLE S/ FIO</v>
          </cell>
          <cell r="C280" t="str">
            <v xml:space="preserve">UN    </v>
          </cell>
          <cell r="D280" t="str">
            <v>CR</v>
          </cell>
          <cell r="E280" t="str">
            <v>7.066,46</v>
          </cell>
          <cell r="F280" t="str">
            <v>SINAPI</v>
          </cell>
        </row>
        <row r="281">
          <cell r="A281">
            <v>39559</v>
          </cell>
          <cell r="B281" t="str">
            <v>AR CONDICIONADO SPLIT ON/OFF, CASSETE (TETO), 36000 BTUS/H, CICLO QUENTE/FRIO, 60 HZ, CLASSIFICACAO ENERGETICA A - SELO PROCEL, GAS HFC, CONTROLE S/ FIO</v>
          </cell>
          <cell r="C281" t="str">
            <v xml:space="preserve">UN    </v>
          </cell>
          <cell r="D281" t="str">
            <v>CR</v>
          </cell>
          <cell r="E281" t="str">
            <v>10.442,87</v>
          </cell>
          <cell r="F281" t="str">
            <v>SINAPI</v>
          </cell>
        </row>
        <row r="282">
          <cell r="A282">
            <v>39560</v>
          </cell>
          <cell r="B282" t="str">
            <v>AR CONDICIONADO SPLIT ON/OFF, CASSETE (TETO), 48000 BTUS/H, CICLO QUENTE/FRIO, 60 HZ, CLASSIFICACAO ENERGETICA A - SELO PROCEL, GAS HFC, CONTROLE S/ FIO</v>
          </cell>
          <cell r="C282" t="str">
            <v xml:space="preserve">UN    </v>
          </cell>
          <cell r="D282" t="str">
            <v>CR</v>
          </cell>
          <cell r="E282" t="str">
            <v>12.081,38</v>
          </cell>
          <cell r="F282" t="str">
            <v>SINAPI</v>
          </cell>
        </row>
        <row r="283">
          <cell r="A283">
            <v>39561</v>
          </cell>
          <cell r="B283" t="str">
            <v>AR CONDICIONADO SPLIT ON/OFF, CASSETE (TETO), 60000 BTUS/H, CICLO QUENTE/FRIO, 60 HZ, CLASSIFICACAO ENERGETICA A - SELO PROCEL, GAS HFC, CONTROLE S/ FIO</v>
          </cell>
          <cell r="C283" t="str">
            <v xml:space="preserve">UN    </v>
          </cell>
          <cell r="D283" t="str">
            <v>CR</v>
          </cell>
          <cell r="E283" t="str">
            <v>12.638,67</v>
          </cell>
          <cell r="F283" t="str">
            <v>SINAPI</v>
          </cell>
        </row>
        <row r="284">
          <cell r="A284">
            <v>43190</v>
          </cell>
          <cell r="B284" t="str">
            <v>AR CONDICIONADO SPLIT ON/OFF, HI-WALL (PAREDE), 12000 BTUS/H, CICLO FRIO, 60 HZ, CLASSIFICACAO ENERGETICA A - SELO PROCEL, GAS HFC, CONTROLE S/ FIO</v>
          </cell>
          <cell r="C284" t="str">
            <v xml:space="preserve">UN    </v>
          </cell>
          <cell r="D284" t="str">
            <v>CR</v>
          </cell>
          <cell r="E284" t="str">
            <v>1.865,13</v>
          </cell>
          <cell r="F284" t="str">
            <v>SINAPI</v>
          </cell>
        </row>
        <row r="285">
          <cell r="A285">
            <v>39555</v>
          </cell>
          <cell r="B285" t="str">
            <v>AR CONDICIONADO SPLIT ON/OFF, HI-WALL (PAREDE), 12000 BTUS/H, CICLO QUENTE/FRIO, 60 HZ, CLASSIFICACAO ENERGETICA A - SELO PROCEL, GAS HFC, CONTROLE S/ FIO</v>
          </cell>
          <cell r="C285" t="str">
            <v xml:space="preserve">UN    </v>
          </cell>
          <cell r="D285" t="str">
            <v>CR</v>
          </cell>
          <cell r="E285" t="str">
            <v>2.017,59</v>
          </cell>
          <cell r="F285" t="str">
            <v>SINAPI</v>
          </cell>
        </row>
        <row r="286">
          <cell r="A286">
            <v>43191</v>
          </cell>
          <cell r="B286" t="str">
            <v>AR CONDICIONADO SPLIT ON/OFF, HI-WALL (PAREDE), 18000 BTUS/H, CICLO FRIO, 60 HZ, CLASSIFICACAO ENERGETICA A - SELO PROCEL, GAS HFC, CONTROLE S/ FIO</v>
          </cell>
          <cell r="C286" t="str">
            <v xml:space="preserve">UN    </v>
          </cell>
          <cell r="D286" t="str">
            <v>CR</v>
          </cell>
          <cell r="E286" t="str">
            <v>2.683,67</v>
          </cell>
          <cell r="F286" t="str">
            <v>SINAPI</v>
          </cell>
        </row>
        <row r="287">
          <cell r="A287">
            <v>39548</v>
          </cell>
          <cell r="B287" t="str">
            <v>AR CONDICIONADO SPLIT ON/OFF, HI-WALL (PAREDE), 18000 BTUS/H, CICLO QUENTE/FRIO, 60 HZ, CLASSIFICACAO ENERGETICA A - SELO PROCEL, GAS HFC, CONTROLE S/ FIO</v>
          </cell>
          <cell r="C287" t="str">
            <v xml:space="preserve">UN    </v>
          </cell>
          <cell r="D287" t="str">
            <v>CR</v>
          </cell>
          <cell r="E287" t="str">
            <v>2.992,71</v>
          </cell>
          <cell r="F287" t="str">
            <v>SINAPI</v>
          </cell>
        </row>
        <row r="288">
          <cell r="A288">
            <v>43192</v>
          </cell>
          <cell r="B288" t="str">
            <v>AR CONDICIONADO SPLIT ON/OFF, HI-WALL (PAREDE), 24000 BTUS/H, CICLO FRIO, 60 HZ, CLASSIFICACAO ENERGETICA A - SELO PROCEL, GAS HFC, CONTROLE S/ FIO</v>
          </cell>
          <cell r="C288" t="str">
            <v xml:space="preserve">UN    </v>
          </cell>
          <cell r="D288" t="str">
            <v>CR</v>
          </cell>
          <cell r="E288" t="str">
            <v>3.515,37</v>
          </cell>
          <cell r="F288" t="str">
            <v>SINAPI</v>
          </cell>
        </row>
        <row r="289">
          <cell r="A289">
            <v>39554</v>
          </cell>
          <cell r="B289" t="str">
            <v>AR CONDICIONADO SPLIT ON/OFF, HI-WALL (PAREDE), 24000 BTUS/H, CICLO QUENTE/FRIO, 60 HZ, CLASSIFICACAO ENERGETICA A - SELO PROCEL, GAS HFC, CONTROLE S/ FIO</v>
          </cell>
          <cell r="C289" t="str">
            <v xml:space="preserve">UN    </v>
          </cell>
          <cell r="D289" t="str">
            <v>CR</v>
          </cell>
          <cell r="E289" t="str">
            <v>3.957,41</v>
          </cell>
          <cell r="F289" t="str">
            <v>SINAPI</v>
          </cell>
        </row>
        <row r="290">
          <cell r="A290">
            <v>43194</v>
          </cell>
          <cell r="B290" t="str">
            <v>AR CONDICIONADO SPLIT ON/OFF, HI-WALL (PAREDE), 9000 BTUS/H, CICLO FRIO, 60 HZ, CLASSIFICACAO ENERGETICA A - SELO PROCEL, GAS HFC, CONTROLE S/ FIO</v>
          </cell>
          <cell r="C290" t="str">
            <v xml:space="preserve">UN    </v>
          </cell>
          <cell r="D290" t="str">
            <v>CR</v>
          </cell>
          <cell r="E290" t="str">
            <v>1.597,80</v>
          </cell>
          <cell r="F290" t="str">
            <v>SINAPI</v>
          </cell>
        </row>
        <row r="291">
          <cell r="A291">
            <v>39551</v>
          </cell>
          <cell r="B291" t="str">
            <v>AR CONDICIONADO SPLIT ON/OFF, HI-WALL (PAREDE), 9000 BTUS/H, CICLO QUENTE/FRIO, 60 HZ, CLASSIFICACAO ENERGETICA A - SELO PROCEL, GAS HFC, CONTROLE S/ FIO</v>
          </cell>
          <cell r="C291" t="str">
            <v xml:space="preserve">UN    </v>
          </cell>
          <cell r="D291" t="str">
            <v>CR</v>
          </cell>
          <cell r="E291" t="str">
            <v>1.759,35</v>
          </cell>
          <cell r="F291" t="str">
            <v>SINAPI</v>
          </cell>
        </row>
        <row r="292">
          <cell r="A292">
            <v>43185</v>
          </cell>
          <cell r="B292" t="str">
            <v>AR CONDICIONADO SPLIT ON/OFF, PISO TETO, 18.000 BTU/H, CICLO FRIO, 60HZ, CLASSIFICACAO ENERGETICA C - SELO PROCEL, GAS HFC, CONTROLE S/FIO</v>
          </cell>
          <cell r="C292" t="str">
            <v xml:space="preserve">UN    </v>
          </cell>
          <cell r="D292" t="str">
            <v>CR</v>
          </cell>
          <cell r="E292" t="str">
            <v>4.999,76</v>
          </cell>
          <cell r="F292" t="str">
            <v>SINAPI</v>
          </cell>
        </row>
        <row r="293">
          <cell r="A293">
            <v>43186</v>
          </cell>
          <cell r="B293" t="str">
            <v>AR CONDICIONADO SPLIT ON/OFF, PISO TETO, 24.000 BTU/H, CICLO FRIO, 60HZ, CLASSIFICACAO ENERGETICA C - SELO PROCEL, GAS HFC, CONTROLE S/FIO</v>
          </cell>
          <cell r="C293" t="str">
            <v xml:space="preserve">UN    </v>
          </cell>
          <cell r="D293" t="str">
            <v>CR</v>
          </cell>
          <cell r="E293" t="str">
            <v>5.273,74</v>
          </cell>
          <cell r="F293" t="str">
            <v>SINAPI</v>
          </cell>
        </row>
        <row r="294">
          <cell r="A294">
            <v>43187</v>
          </cell>
          <cell r="B294" t="str">
            <v>AR CONDICIONADO SPLIT ON/OFF, PISO TETO, 36.000 BTU/H, CICLO FRIO, 60HZ, CLASSIFICACAO ENERGETICA C - SELO PROCEL, GAS HFC, CONTROLE S/FIO</v>
          </cell>
          <cell r="C294" t="str">
            <v xml:space="preserve">UN    </v>
          </cell>
          <cell r="D294" t="str">
            <v>CR</v>
          </cell>
          <cell r="E294" t="str">
            <v>6.998,31</v>
          </cell>
          <cell r="F294" t="str">
            <v>SINAPI</v>
          </cell>
        </row>
        <row r="295">
          <cell r="A295">
            <v>43188</v>
          </cell>
          <cell r="B295" t="str">
            <v>AR CONDICIONADO SPLIT ON/OFF, PISO TETO, 48.000 BTU/H, CICLO FRIO, 60HZ, CLASSIFICACAO ENERGETICA C - SELO PROCEL, GAS HFC, CONTROLE S/FIO</v>
          </cell>
          <cell r="C295" t="str">
            <v xml:space="preserve">UN    </v>
          </cell>
          <cell r="D295" t="str">
            <v>CR</v>
          </cell>
          <cell r="E295" t="str">
            <v>8.479,38</v>
          </cell>
          <cell r="F295" t="str">
            <v>SINAPI</v>
          </cell>
        </row>
        <row r="296">
          <cell r="A296">
            <v>43189</v>
          </cell>
          <cell r="B296" t="str">
            <v>AR CONDICIONADO SPLIT ON/OFF, PISO TETO, 60.000 BTU/H, CICLO FRIO, 60HZ, CLASSIFICACAO ENERGETICA C - SELO PROCEL, GAS HFC, CONTROLE S/FIO</v>
          </cell>
          <cell r="C296" t="str">
            <v xml:space="preserve">UN    </v>
          </cell>
          <cell r="D296" t="str">
            <v>CR</v>
          </cell>
          <cell r="E296" t="str">
            <v>9.537,89</v>
          </cell>
          <cell r="F296" t="str">
            <v>SINAPI</v>
          </cell>
        </row>
        <row r="297">
          <cell r="A297">
            <v>39580</v>
          </cell>
          <cell r="B297" t="str">
            <v>AR-CONDICIONADO FRIO SPLITAO INVERTER 30 TR</v>
          </cell>
          <cell r="C297" t="str">
            <v xml:space="preserve">UN    </v>
          </cell>
          <cell r="D297" t="str">
            <v>CR</v>
          </cell>
          <cell r="E297" t="str">
            <v>75.162,45</v>
          </cell>
          <cell r="F297" t="str">
            <v>SINAPI</v>
          </cell>
        </row>
        <row r="298">
          <cell r="A298">
            <v>39577</v>
          </cell>
          <cell r="B298" t="str">
            <v>AR-CONDICIONADO FRIO SPLITAO MODULAR 10 TR</v>
          </cell>
          <cell r="C298" t="str">
            <v xml:space="preserve">UN    </v>
          </cell>
          <cell r="D298" t="str">
            <v>CR</v>
          </cell>
          <cell r="E298" t="str">
            <v>23.525,69</v>
          </cell>
          <cell r="F298" t="str">
            <v>SINAPI</v>
          </cell>
        </row>
        <row r="299">
          <cell r="A299">
            <v>39578</v>
          </cell>
          <cell r="B299" t="str">
            <v>AR-CONDICIONADO FRIO SPLITAO MODULAR 15 TR</v>
          </cell>
          <cell r="C299" t="str">
            <v xml:space="preserve">UN    </v>
          </cell>
          <cell r="D299" t="str">
            <v>CR</v>
          </cell>
          <cell r="E299" t="str">
            <v>30.360,36</v>
          </cell>
          <cell r="F299" t="str">
            <v>SINAPI</v>
          </cell>
        </row>
        <row r="300">
          <cell r="A300">
            <v>39579</v>
          </cell>
          <cell r="B300" t="str">
            <v>AR-CONDICIONADO FRIO SPLITAO MODULAR 20 TR</v>
          </cell>
          <cell r="C300" t="str">
            <v xml:space="preserve">UN    </v>
          </cell>
          <cell r="D300" t="str">
            <v>CR</v>
          </cell>
          <cell r="E300" t="str">
            <v>44.171,96</v>
          </cell>
          <cell r="F300" t="str">
            <v>SINAPI</v>
          </cell>
        </row>
        <row r="301">
          <cell r="A301">
            <v>39826</v>
          </cell>
          <cell r="B301" t="str">
            <v>AR-CONDICIONADO SPLIT INVERTER, PISO TETO, 24000 BTU/H, QUENTE/FRIO, 60HZ, CLASSIFICACAO ENERGETICA A - SELO PROCEL, GAS HFC, CONTROLE S/FIO</v>
          </cell>
          <cell r="C301" t="str">
            <v xml:space="preserve">UN    </v>
          </cell>
          <cell r="D301" t="str">
            <v>CR</v>
          </cell>
          <cell r="E301" t="str">
            <v>5.425,12</v>
          </cell>
          <cell r="F301" t="str">
            <v>SINAPI</v>
          </cell>
        </row>
        <row r="302">
          <cell r="A302">
            <v>10700</v>
          </cell>
          <cell r="B302" t="str">
            <v>ARADO REVERSIVEL COM 3 DISCOS DE 26" X 6MM REBOCAVEL</v>
          </cell>
          <cell r="C302" t="str">
            <v xml:space="preserve">UN    </v>
          </cell>
          <cell r="D302" t="str">
            <v>AS</v>
          </cell>
          <cell r="E302" t="str">
            <v>25.092,38</v>
          </cell>
          <cell r="F302" t="str">
            <v>SINAPI</v>
          </cell>
        </row>
        <row r="303">
          <cell r="A303">
            <v>346</v>
          </cell>
          <cell r="B303" t="str">
            <v>ARAME DE ACO OVALADO 15 X 17 ( 45,7 KG, 700 KGF), ROLO 1000 M</v>
          </cell>
          <cell r="C303" t="str">
            <v xml:space="preserve">KG    </v>
          </cell>
          <cell r="D303" t="str">
            <v>CR</v>
          </cell>
          <cell r="E303" t="str">
            <v>29,91</v>
          </cell>
          <cell r="F303" t="str">
            <v>SINAPI</v>
          </cell>
        </row>
        <row r="304">
          <cell r="A304">
            <v>3312</v>
          </cell>
          <cell r="B304" t="str">
            <v>ARAME DE AMARRACAO PARA GABIAO GALVANIZADO, DIAMETRO 2,2 MM</v>
          </cell>
          <cell r="C304" t="str">
            <v xml:space="preserve">KG    </v>
          </cell>
          <cell r="D304" t="str">
            <v>CR</v>
          </cell>
          <cell r="E304" t="str">
            <v>26,49</v>
          </cell>
          <cell r="F304" t="str">
            <v>SINAPI</v>
          </cell>
        </row>
        <row r="305">
          <cell r="A305">
            <v>339</v>
          </cell>
          <cell r="B305" t="str">
            <v>ARAME FARPADO GALVANIZADO, 14 BWG (2,11 MM), CLASSE 250</v>
          </cell>
          <cell r="C305" t="str">
            <v xml:space="preserve">M     </v>
          </cell>
          <cell r="D305" t="str">
            <v>CR</v>
          </cell>
          <cell r="E305" t="str">
            <v>1,54</v>
          </cell>
          <cell r="F305" t="str">
            <v>SINAPI</v>
          </cell>
        </row>
        <row r="306">
          <cell r="A306">
            <v>340</v>
          </cell>
          <cell r="B306" t="str">
            <v>ARAME FARPADO GALVANIZADO, 16 BWG (1,65 MM), CLASSE 250</v>
          </cell>
          <cell r="C306" t="str">
            <v xml:space="preserve">M     </v>
          </cell>
          <cell r="D306" t="str">
            <v>CR</v>
          </cell>
          <cell r="E306" t="str">
            <v>1,39</v>
          </cell>
          <cell r="F306" t="str">
            <v>SINAPI</v>
          </cell>
        </row>
        <row r="307">
          <cell r="A307">
            <v>43130</v>
          </cell>
          <cell r="B307" t="str">
            <v>ARAME GALVANIZADO 12 BWG, D = 2,76 MM (0,048 KG/M) OU 14 BWG, D = 2,11 MM (0,026 KG/M)</v>
          </cell>
          <cell r="C307" t="str">
            <v xml:space="preserve">KG    </v>
          </cell>
          <cell r="D307" t="str">
            <v xml:space="preserve">C </v>
          </cell>
          <cell r="E307" t="str">
            <v>25,25</v>
          </cell>
          <cell r="F307" t="str">
            <v>SINAPI</v>
          </cell>
        </row>
        <row r="308">
          <cell r="A308">
            <v>344</v>
          </cell>
          <cell r="B308" t="str">
            <v>ARAME GALVANIZADO 16 BWG, D = 1,65MM (0,0166 KG/M)</v>
          </cell>
          <cell r="C308" t="str">
            <v xml:space="preserve">KG    </v>
          </cell>
          <cell r="D308" t="str">
            <v>CR</v>
          </cell>
          <cell r="E308" t="str">
            <v>33,19</v>
          </cell>
          <cell r="F308" t="str">
            <v>SINAPI</v>
          </cell>
        </row>
        <row r="309">
          <cell r="A309">
            <v>345</v>
          </cell>
          <cell r="B309" t="str">
            <v>ARAME GALVANIZADO 18 BWG, D = 1,24MM (0,009 KG/M)</v>
          </cell>
          <cell r="C309" t="str">
            <v xml:space="preserve">KG    </v>
          </cell>
          <cell r="D309" t="str">
            <v>CR</v>
          </cell>
          <cell r="E309" t="str">
            <v>36,01</v>
          </cell>
          <cell r="F309" t="str">
            <v>SINAPI</v>
          </cell>
        </row>
        <row r="310">
          <cell r="A310">
            <v>43131</v>
          </cell>
          <cell r="B310" t="str">
            <v>ARAME GALVANIZADO 6 BWG, D = 5,16 MM (0,157 KG/M), OU 8 BWG, D = 4,19 MM (0,101 KG/M), OU 10 BWG, D = 3,40 MM (0,0713 KG/M)</v>
          </cell>
          <cell r="C310" t="str">
            <v xml:space="preserve">KG    </v>
          </cell>
          <cell r="D310" t="str">
            <v>CR</v>
          </cell>
          <cell r="E310" t="str">
            <v>29,33</v>
          </cell>
          <cell r="F310" t="str">
            <v>SINAPI</v>
          </cell>
        </row>
        <row r="311">
          <cell r="A311">
            <v>3313</v>
          </cell>
          <cell r="B311" t="str">
            <v>ARAME PROTEGIDO COM POLIMERO PARA GABIAO, DIAMETRO 2,2 MM</v>
          </cell>
          <cell r="C311" t="str">
            <v xml:space="preserve">KG    </v>
          </cell>
          <cell r="D311" t="str">
            <v>CR</v>
          </cell>
          <cell r="E311" t="str">
            <v>34,09</v>
          </cell>
          <cell r="F311" t="str">
            <v>SINAPI</v>
          </cell>
        </row>
        <row r="312">
          <cell r="A312">
            <v>43132</v>
          </cell>
          <cell r="B312" t="str">
            <v>ARAME RECOZIDO 16 BWG, D = 1,65 MM (0,016 KG/M) OU 18 BWG, D = 1,25 MM (0,01 KG/M)</v>
          </cell>
          <cell r="C312" t="str">
            <v xml:space="preserve">KG    </v>
          </cell>
          <cell r="D312" t="str">
            <v>CR</v>
          </cell>
          <cell r="E312" t="str">
            <v>25,25</v>
          </cell>
          <cell r="F312" t="str">
            <v>SINAPI</v>
          </cell>
        </row>
        <row r="313">
          <cell r="A313">
            <v>366</v>
          </cell>
          <cell r="B313" t="str">
            <v>AREIA FINA - POSTO JAZIDA/FORNECEDOR (RETIRADO NA JAZIDA, SEM TRANSPORTE)</v>
          </cell>
          <cell r="C313" t="str">
            <v xml:space="preserve">M3    </v>
          </cell>
          <cell r="D313" t="str">
            <v xml:space="preserve">C </v>
          </cell>
          <cell r="E313" t="str">
            <v>126,00</v>
          </cell>
          <cell r="F313" t="str">
            <v>SINAPI</v>
          </cell>
        </row>
        <row r="314">
          <cell r="A314">
            <v>367</v>
          </cell>
          <cell r="B314" t="str">
            <v>AREIA GROSSA - POSTO JAZIDA/FORNECEDOR (RETIRADO NA JAZIDA, SEM TRANSPORTE)</v>
          </cell>
          <cell r="C314" t="str">
            <v xml:space="preserve">M3    </v>
          </cell>
          <cell r="D314" t="str">
            <v>CR</v>
          </cell>
          <cell r="E314" t="str">
            <v>127,64</v>
          </cell>
          <cell r="F314" t="str">
            <v>SINAPI</v>
          </cell>
        </row>
        <row r="315">
          <cell r="A315">
            <v>370</v>
          </cell>
          <cell r="B315" t="str">
            <v>AREIA MEDIA - POSTO JAZIDA/FORNECEDOR (RETIRADO NA JAZIDA, SEM TRANSPORTE)</v>
          </cell>
          <cell r="C315" t="str">
            <v xml:space="preserve">M3    </v>
          </cell>
          <cell r="D315" t="str">
            <v>CR</v>
          </cell>
          <cell r="E315" t="str">
            <v>126,00</v>
          </cell>
          <cell r="F315" t="str">
            <v>SINAPI</v>
          </cell>
        </row>
        <row r="316">
          <cell r="A316">
            <v>368</v>
          </cell>
          <cell r="B316" t="str">
            <v>AREIA PARA ATERRO - POSTO JAZIDA/FORNECEDOR (RETIRADO NA JAZIDA, SEM TRANSPORTE)</v>
          </cell>
          <cell r="C316" t="str">
            <v xml:space="preserve">M3    </v>
          </cell>
          <cell r="D316" t="str">
            <v>CR</v>
          </cell>
          <cell r="E316" t="str">
            <v>63,00</v>
          </cell>
          <cell r="F316" t="str">
            <v>SINAPI</v>
          </cell>
        </row>
        <row r="317">
          <cell r="A317">
            <v>11075</v>
          </cell>
          <cell r="B317" t="str">
            <v>AREIA PARA LEITO FILTRANTE (0,42 A 1,68 MM) - POSTO JAZIDA/FORNECEDOR (RETIRADO NA JAZIDA, SEM TRANSPORTE)</v>
          </cell>
          <cell r="C317" t="str">
            <v xml:space="preserve">M3    </v>
          </cell>
          <cell r="D317" t="str">
            <v>CR</v>
          </cell>
          <cell r="E317" t="str">
            <v>1.446,09</v>
          </cell>
          <cell r="F317" t="str">
            <v>SINAPI</v>
          </cell>
        </row>
        <row r="318">
          <cell r="A318">
            <v>1381</v>
          </cell>
          <cell r="B318" t="str">
            <v>ARGAMASSA COLANTE AC I PARA CERAMICAS</v>
          </cell>
          <cell r="C318" t="str">
            <v xml:space="preserve">KG    </v>
          </cell>
          <cell r="D318" t="str">
            <v xml:space="preserve">C </v>
          </cell>
          <cell r="E318" t="str">
            <v>1,10</v>
          </cell>
          <cell r="F318" t="str">
            <v>SINAPI</v>
          </cell>
        </row>
        <row r="319">
          <cell r="A319">
            <v>34353</v>
          </cell>
          <cell r="B319" t="str">
            <v>ARGAMASSA COLANTE AC II</v>
          </cell>
          <cell r="C319" t="str">
            <v xml:space="preserve">KG    </v>
          </cell>
          <cell r="D319" t="str">
            <v>CR</v>
          </cell>
          <cell r="E319" t="str">
            <v>2,04</v>
          </cell>
          <cell r="F319" t="str">
            <v>SINAPI</v>
          </cell>
        </row>
        <row r="320">
          <cell r="A320">
            <v>37595</v>
          </cell>
          <cell r="B320" t="str">
            <v>ARGAMASSA COLANTE TIPO AC III</v>
          </cell>
          <cell r="C320" t="str">
            <v xml:space="preserve">KG    </v>
          </cell>
          <cell r="D320" t="str">
            <v>CR</v>
          </cell>
          <cell r="E320" t="str">
            <v>3,38</v>
          </cell>
          <cell r="F320" t="str">
            <v>SINAPI</v>
          </cell>
        </row>
        <row r="321">
          <cell r="A321">
            <v>37596</v>
          </cell>
          <cell r="B321" t="str">
            <v>ARGAMASSA COLANTE TIPO AC III E</v>
          </cell>
          <cell r="C321" t="str">
            <v xml:space="preserve">KG    </v>
          </cell>
          <cell r="D321" t="str">
            <v>CR</v>
          </cell>
          <cell r="E321" t="str">
            <v>3,88</v>
          </cell>
          <cell r="F321" t="str">
            <v>SINAPI</v>
          </cell>
        </row>
        <row r="322">
          <cell r="A322">
            <v>371</v>
          </cell>
          <cell r="B322" t="str">
            <v>ARGAMASSA INDUSTRIALIZADA MULTIUSO, PARA REVESTIMENTO INTERNO E EXTERNO E ASSENTAMENTO DE BLOCOS DIVERSOS</v>
          </cell>
          <cell r="C322" t="str">
            <v xml:space="preserve">KG    </v>
          </cell>
          <cell r="D322" t="str">
            <v>CR</v>
          </cell>
          <cell r="E322" t="str">
            <v>1,20</v>
          </cell>
          <cell r="F322" t="str">
            <v>SINAPI</v>
          </cell>
        </row>
        <row r="323">
          <cell r="A323">
            <v>37553</v>
          </cell>
          <cell r="B323" t="str">
            <v>ARGAMASSA INDUSTRIALIZADA PARA CHAPISCO COLANTE</v>
          </cell>
          <cell r="C323" t="str">
            <v xml:space="preserve">KG    </v>
          </cell>
          <cell r="D323" t="str">
            <v>CR</v>
          </cell>
          <cell r="E323" t="str">
            <v>2,24</v>
          </cell>
          <cell r="F323" t="str">
            <v>SINAPI</v>
          </cell>
        </row>
        <row r="324">
          <cell r="A324">
            <v>37552</v>
          </cell>
          <cell r="B324" t="str">
            <v>ARGAMASSA INDUSTRIALIZADA PARA CHAPISCO ROLADO</v>
          </cell>
          <cell r="C324" t="str">
            <v xml:space="preserve">KG    </v>
          </cell>
          <cell r="D324" t="str">
            <v>CR</v>
          </cell>
          <cell r="E324" t="str">
            <v>3,61</v>
          </cell>
          <cell r="F324" t="str">
            <v>SINAPI</v>
          </cell>
        </row>
        <row r="325">
          <cell r="A325">
            <v>36880</v>
          </cell>
          <cell r="B325" t="str">
            <v>ARGAMASSA PARA REVESTIMENTO DECORATIVO MONOCAMADA</v>
          </cell>
          <cell r="C325" t="str">
            <v xml:space="preserve">KG    </v>
          </cell>
          <cell r="D325" t="str">
            <v>CR</v>
          </cell>
          <cell r="E325" t="str">
            <v>3,67</v>
          </cell>
          <cell r="F325" t="str">
            <v>SINAPI</v>
          </cell>
        </row>
        <row r="326">
          <cell r="A326">
            <v>34355</v>
          </cell>
          <cell r="B326" t="str">
            <v>ARGAMASSA PISO SOBRE PISO</v>
          </cell>
          <cell r="C326" t="str">
            <v xml:space="preserve">KG    </v>
          </cell>
          <cell r="D326" t="str">
            <v>CR</v>
          </cell>
          <cell r="E326" t="str">
            <v>3,16</v>
          </cell>
          <cell r="F326" t="str">
            <v>SINAPI</v>
          </cell>
        </row>
        <row r="327">
          <cell r="A327">
            <v>130</v>
          </cell>
          <cell r="B327" t="str">
            <v>ARGAMASSA POLIMERICA DE REPARO ESTRUTURAL, BICOMPONENTE</v>
          </cell>
          <cell r="C327" t="str">
            <v xml:space="preserve">KG    </v>
          </cell>
          <cell r="D327" t="str">
            <v>CR</v>
          </cell>
          <cell r="E327" t="str">
            <v>4,62</v>
          </cell>
          <cell r="F327" t="str">
            <v>SINAPI</v>
          </cell>
        </row>
        <row r="328">
          <cell r="A328">
            <v>135</v>
          </cell>
          <cell r="B328" t="str">
            <v>ARGAMASSA POLIMERICA IMPERMEABILIZANTE SEMIFLEXIVEL, BICOMPONENTE (MEMBRANA IMPERMEABILIZANTE ACRILICA)</v>
          </cell>
          <cell r="C328" t="str">
            <v xml:space="preserve">KG    </v>
          </cell>
          <cell r="D328" t="str">
            <v>CR</v>
          </cell>
          <cell r="E328" t="str">
            <v>3,72</v>
          </cell>
          <cell r="F328" t="str">
            <v>SINAPI</v>
          </cell>
        </row>
        <row r="329">
          <cell r="A329">
            <v>36886</v>
          </cell>
          <cell r="B329" t="str">
            <v>ARGAMASSA PRONTA PARA CONTRAPISO</v>
          </cell>
          <cell r="C329" t="str">
            <v xml:space="preserve">KG    </v>
          </cell>
          <cell r="D329" t="str">
            <v>CR</v>
          </cell>
          <cell r="E329" t="str">
            <v>1,14</v>
          </cell>
          <cell r="F329" t="str">
            <v>SINAPI</v>
          </cell>
        </row>
        <row r="330">
          <cell r="A330">
            <v>38546</v>
          </cell>
          <cell r="B330" t="str">
            <v>ARGAMASSA USINADA AUTOADENSAVEL E AUTONIVELANTE PARA CONTRAPISO, COM BOMBEAMENTO (DISPONIBILIZACAO DE BOMBA), SEM O LANCAMENTO</v>
          </cell>
          <cell r="C330" t="str">
            <v xml:space="preserve">M3    </v>
          </cell>
          <cell r="D330" t="str">
            <v>CR</v>
          </cell>
          <cell r="E330" t="str">
            <v>711,43</v>
          </cell>
          <cell r="F330" t="str">
            <v>SINAPI</v>
          </cell>
        </row>
        <row r="331">
          <cell r="A331">
            <v>34549</v>
          </cell>
          <cell r="B331" t="str">
            <v>ARGILA EXPANDIDA, GRANULOMETRIA 2215</v>
          </cell>
          <cell r="C331" t="str">
            <v xml:space="preserve">M3    </v>
          </cell>
          <cell r="D331" t="str">
            <v>AS</v>
          </cell>
          <cell r="E331" t="str">
            <v>730,33</v>
          </cell>
          <cell r="F331" t="str">
            <v>SINAPI</v>
          </cell>
        </row>
        <row r="332">
          <cell r="A332">
            <v>6081</v>
          </cell>
          <cell r="B332" t="str">
            <v>ARGILA OU BARRO PARA ATERRO/REATERRO (COM TRANSPORTE ATE 10 KM)</v>
          </cell>
          <cell r="C332" t="str">
            <v xml:space="preserve">M3    </v>
          </cell>
          <cell r="D332" t="str">
            <v>AS</v>
          </cell>
          <cell r="E332" t="str">
            <v>51,12</v>
          </cell>
          <cell r="F332" t="str">
            <v>SINAPI</v>
          </cell>
        </row>
        <row r="333">
          <cell r="A333">
            <v>6077</v>
          </cell>
          <cell r="B333" t="str">
            <v>ARGILA OU BARRO PARA ATERRO/REATERRO (RETIRADO NA JAZIDA, SEM TRANSPORTE)</v>
          </cell>
          <cell r="C333" t="str">
            <v xml:space="preserve">M3    </v>
          </cell>
          <cell r="D333" t="str">
            <v>AS</v>
          </cell>
          <cell r="E333" t="str">
            <v>36,51</v>
          </cell>
          <cell r="F333" t="str">
            <v>SINAPI</v>
          </cell>
        </row>
        <row r="334">
          <cell r="A334">
            <v>6079</v>
          </cell>
          <cell r="B334" t="str">
            <v>ARGILA, ARGILA VERMELHA OU ARGILA ARENOSA (RETIRADA NA JAZIDA, SEM TRANSPORTE)</v>
          </cell>
          <cell r="C334" t="str">
            <v xml:space="preserve">M3    </v>
          </cell>
          <cell r="D334" t="str">
            <v>AS</v>
          </cell>
          <cell r="E334" t="str">
            <v>36,51</v>
          </cell>
          <cell r="F334" t="str">
            <v>SINAPI</v>
          </cell>
        </row>
        <row r="335">
          <cell r="A335">
            <v>1091</v>
          </cell>
          <cell r="B335" t="str">
            <v>ARMACAO VERTICAL COM HASTE E CONTRA-PINO, EM CHAPA DE ACO GALVANIZADO 3/16", COM 1 ESTRIBO E 1 ISOLADOR</v>
          </cell>
          <cell r="C335" t="str">
            <v xml:space="preserve">UN    </v>
          </cell>
          <cell r="D335" t="str">
            <v>CR</v>
          </cell>
          <cell r="E335" t="str">
            <v>51,39</v>
          </cell>
          <cell r="F335" t="str">
            <v>SINAPI</v>
          </cell>
        </row>
        <row r="336">
          <cell r="A336">
            <v>1094</v>
          </cell>
          <cell r="B336" t="str">
            <v>ARMACAO VERTICAL COM HASTE E CONTRA-PINO, EM CHAPA DE ACO GALVANIZADO 3/16", COM 1 ESTRIBO, SEM ISOLADOR</v>
          </cell>
          <cell r="C336" t="str">
            <v xml:space="preserve">UN    </v>
          </cell>
          <cell r="D336" t="str">
            <v>CR</v>
          </cell>
          <cell r="E336" t="str">
            <v>35,95</v>
          </cell>
          <cell r="F336" t="str">
            <v>SINAPI</v>
          </cell>
        </row>
        <row r="337">
          <cell r="A337">
            <v>1095</v>
          </cell>
          <cell r="B337" t="str">
            <v>ARMACAO VERTICAL COM HASTE E CONTRA-PINO, EM CHAPA DE ACO GALVANIZADO 3/16", COM 2 ESTRIBOS, E 2 ISOLADORES</v>
          </cell>
          <cell r="C337" t="str">
            <v xml:space="preserve">UN    </v>
          </cell>
          <cell r="D337" t="str">
            <v>CR</v>
          </cell>
          <cell r="E337" t="str">
            <v>76,39</v>
          </cell>
          <cell r="F337" t="str">
            <v>SINAPI</v>
          </cell>
        </row>
        <row r="338">
          <cell r="A338">
            <v>1092</v>
          </cell>
          <cell r="B338" t="str">
            <v>ARMACAO VERTICAL COM HASTE E CONTRA-PINO, EM CHAPA DE ACO GALVANIZADO 3/16", COM 2 ESTRIBOS, SEM ISOLADOR</v>
          </cell>
          <cell r="C338" t="str">
            <v xml:space="preserve">UN    </v>
          </cell>
          <cell r="D338" t="str">
            <v xml:space="preserve">C </v>
          </cell>
          <cell r="E338" t="str">
            <v>59,11</v>
          </cell>
          <cell r="F338" t="str">
            <v>SINAPI</v>
          </cell>
        </row>
        <row r="339">
          <cell r="A339">
            <v>1093</v>
          </cell>
          <cell r="B339" t="str">
            <v>ARMACAO VERTICAL COM HASTE E CONTRA-PINO, EM CHAPA DE ACO GALVANIZADO 3/16", COM 3 ESTRIBOS E 3 ISOLADORES</v>
          </cell>
          <cell r="C339" t="str">
            <v xml:space="preserve">UN    </v>
          </cell>
          <cell r="D339" t="str">
            <v>CR</v>
          </cell>
          <cell r="E339" t="str">
            <v>138,04</v>
          </cell>
          <cell r="F339" t="str">
            <v>SINAPI</v>
          </cell>
        </row>
        <row r="340">
          <cell r="A340">
            <v>1090</v>
          </cell>
          <cell r="B340" t="str">
            <v>ARMACAO VERTICAL COM HASTE E CONTRA-PINO, EM CHAPA DE ACO GALVANIZADO 3/16", COM 3 ESTRIBOS, SEM ISOLADOR</v>
          </cell>
          <cell r="C340" t="str">
            <v xml:space="preserve">UN    </v>
          </cell>
          <cell r="D340" t="str">
            <v>CR</v>
          </cell>
          <cell r="E340" t="str">
            <v>98,83</v>
          </cell>
          <cell r="F340" t="str">
            <v>SINAPI</v>
          </cell>
        </row>
        <row r="341">
          <cell r="A341">
            <v>1096</v>
          </cell>
          <cell r="B341" t="str">
            <v>ARMACAO VERTICAL COM HASTE E CONTRA-PINO, EM CHAPA DE ACO GALVANIZADO 3/16", COM 4 ESTRIBOS E 4 ISOLADORES</v>
          </cell>
          <cell r="C341" t="str">
            <v xml:space="preserve">UN    </v>
          </cell>
          <cell r="D341" t="str">
            <v>CR</v>
          </cell>
          <cell r="E341" t="str">
            <v>177,87</v>
          </cell>
          <cell r="F341" t="str">
            <v>SINAPI</v>
          </cell>
        </row>
        <row r="342">
          <cell r="A342">
            <v>1097</v>
          </cell>
          <cell r="B342" t="str">
            <v>ARMACAO VERTICAL COM HASTE E CONTRA-PINO, EM CHAPA DE ACO GALVANIZADO 3/16", COM 4 ESTRIBOS, SEM ISOLADOR</v>
          </cell>
          <cell r="C342" t="str">
            <v xml:space="preserve">UN    </v>
          </cell>
          <cell r="D342" t="str">
            <v>CR</v>
          </cell>
          <cell r="E342" t="str">
            <v>150,99</v>
          </cell>
          <cell r="F342" t="str">
            <v>SINAPI</v>
          </cell>
        </row>
        <row r="343">
          <cell r="A343">
            <v>378</v>
          </cell>
          <cell r="B343" t="str">
            <v>ARMADOR (HORISTA)</v>
          </cell>
          <cell r="C343" t="str">
            <v xml:space="preserve">H     </v>
          </cell>
          <cell r="D343" t="str">
            <v>CR</v>
          </cell>
          <cell r="E343" t="str">
            <v>18,74</v>
          </cell>
          <cell r="F343" t="str">
            <v>SINAPI</v>
          </cell>
        </row>
        <row r="344">
          <cell r="A344">
            <v>40911</v>
          </cell>
          <cell r="B344" t="str">
            <v>ARMADOR (MENSALISTA)</v>
          </cell>
          <cell r="C344" t="str">
            <v xml:space="preserve">MES   </v>
          </cell>
          <cell r="D344" t="str">
            <v>CR</v>
          </cell>
          <cell r="E344" t="str">
            <v>3.307,49</v>
          </cell>
          <cell r="F344" t="str">
            <v>SINAPI</v>
          </cell>
        </row>
        <row r="345">
          <cell r="A345">
            <v>33939</v>
          </cell>
          <cell r="B345" t="str">
            <v>ARQUITETO JUNIOR</v>
          </cell>
          <cell r="C345" t="str">
            <v xml:space="preserve">H     </v>
          </cell>
          <cell r="D345" t="str">
            <v>CR</v>
          </cell>
          <cell r="E345" t="str">
            <v>78,02</v>
          </cell>
          <cell r="F345" t="str">
            <v>SINAPI</v>
          </cell>
        </row>
        <row r="346">
          <cell r="A346">
            <v>40815</v>
          </cell>
          <cell r="B346" t="str">
            <v>ARQUITETO JUNIOR (MENSALISTA)</v>
          </cell>
          <cell r="C346" t="str">
            <v xml:space="preserve">MES   </v>
          </cell>
          <cell r="D346" t="str">
            <v>CR</v>
          </cell>
          <cell r="E346" t="str">
            <v>13.769,17</v>
          </cell>
          <cell r="F346" t="str">
            <v>SINAPI</v>
          </cell>
        </row>
        <row r="347">
          <cell r="A347">
            <v>34760</v>
          </cell>
          <cell r="B347" t="str">
            <v>ARQUITETO PAISAGISTA</v>
          </cell>
          <cell r="C347" t="str">
            <v xml:space="preserve">H     </v>
          </cell>
          <cell r="D347" t="str">
            <v>CR</v>
          </cell>
          <cell r="E347" t="str">
            <v>73,67</v>
          </cell>
          <cell r="F347" t="str">
            <v>SINAPI</v>
          </cell>
        </row>
        <row r="348">
          <cell r="A348">
            <v>40935</v>
          </cell>
          <cell r="B348" t="str">
            <v>ARQUITETO PAISAGISTA (MENSALISTA)</v>
          </cell>
          <cell r="C348" t="str">
            <v xml:space="preserve">MES   </v>
          </cell>
          <cell r="D348" t="str">
            <v>CR</v>
          </cell>
          <cell r="E348" t="str">
            <v>13.001,43</v>
          </cell>
          <cell r="F348" t="str">
            <v>SINAPI</v>
          </cell>
        </row>
        <row r="349">
          <cell r="A349">
            <v>33952</v>
          </cell>
          <cell r="B349" t="str">
            <v>ARQUITETO PLENO</v>
          </cell>
          <cell r="C349" t="str">
            <v xml:space="preserve">H     </v>
          </cell>
          <cell r="D349" t="str">
            <v>CR</v>
          </cell>
          <cell r="E349" t="str">
            <v>110,82</v>
          </cell>
          <cell r="F349" t="str">
            <v>SINAPI</v>
          </cell>
        </row>
        <row r="350">
          <cell r="A350">
            <v>40816</v>
          </cell>
          <cell r="B350" t="str">
            <v>ARQUITETO PLENO (MENSALISTA)</v>
          </cell>
          <cell r="C350" t="str">
            <v xml:space="preserve">MES   </v>
          </cell>
          <cell r="D350" t="str">
            <v>CR</v>
          </cell>
          <cell r="E350" t="str">
            <v>19.557,94</v>
          </cell>
          <cell r="F350" t="str">
            <v>SINAPI</v>
          </cell>
        </row>
        <row r="351">
          <cell r="A351">
            <v>33953</v>
          </cell>
          <cell r="B351" t="str">
            <v>ARQUITETO SENIOR</v>
          </cell>
          <cell r="C351" t="str">
            <v xml:space="preserve">H     </v>
          </cell>
          <cell r="D351" t="str">
            <v>CR</v>
          </cell>
          <cell r="E351" t="str">
            <v>146,53</v>
          </cell>
          <cell r="F351" t="str">
            <v>SINAPI</v>
          </cell>
        </row>
        <row r="352">
          <cell r="A352">
            <v>40817</v>
          </cell>
          <cell r="B352" t="str">
            <v>ARQUITETO SENIOR (MENSALISTA)</v>
          </cell>
          <cell r="C352" t="str">
            <v xml:space="preserve">MES   </v>
          </cell>
          <cell r="D352" t="str">
            <v>CR</v>
          </cell>
          <cell r="E352" t="str">
            <v>25.857,34</v>
          </cell>
          <cell r="F352" t="str">
            <v>SINAPI</v>
          </cell>
        </row>
        <row r="353">
          <cell r="A353">
            <v>13348</v>
          </cell>
          <cell r="B353" t="str">
            <v>ARRUELA  EM ACO GALVANIZADO, DIAMETRO EXTERNO = 35MM, ESPESSURA = 3MM, DIAMETRO DO FURO= 18MM</v>
          </cell>
          <cell r="C353" t="str">
            <v xml:space="preserve">UN    </v>
          </cell>
          <cell r="D353" t="str">
            <v>AS</v>
          </cell>
          <cell r="E353" t="str">
            <v>1,79</v>
          </cell>
          <cell r="F353" t="str">
            <v>SINAPI</v>
          </cell>
        </row>
        <row r="354">
          <cell r="A354">
            <v>39211</v>
          </cell>
          <cell r="B354" t="str">
            <v>ARRUELA EM ALUMINIO, COM ROSCA, DE  1 1/4", PARA ELETRODUTO</v>
          </cell>
          <cell r="C354" t="str">
            <v xml:space="preserve">UN    </v>
          </cell>
          <cell r="D354" t="str">
            <v>CR</v>
          </cell>
          <cell r="E354" t="str">
            <v>1,60</v>
          </cell>
          <cell r="F354" t="str">
            <v>SINAPI</v>
          </cell>
        </row>
        <row r="355">
          <cell r="A355">
            <v>39212</v>
          </cell>
          <cell r="B355" t="str">
            <v>ARRUELA EM ALUMINIO, COM ROSCA, DE 1 1/2", PARA ELETRODUTO</v>
          </cell>
          <cell r="C355" t="str">
            <v xml:space="preserve">UN    </v>
          </cell>
          <cell r="D355" t="str">
            <v>CR</v>
          </cell>
          <cell r="E355" t="str">
            <v>1,79</v>
          </cell>
          <cell r="F355" t="str">
            <v>SINAPI</v>
          </cell>
        </row>
        <row r="356">
          <cell r="A356">
            <v>39208</v>
          </cell>
          <cell r="B356" t="str">
            <v>ARRUELA EM ALUMINIO, COM ROSCA, DE 1/2", PARA ELETRODUTO</v>
          </cell>
          <cell r="C356" t="str">
            <v xml:space="preserve">UN    </v>
          </cell>
          <cell r="D356" t="str">
            <v>CR</v>
          </cell>
          <cell r="E356" t="str">
            <v>0,49</v>
          </cell>
          <cell r="F356" t="str">
            <v>SINAPI</v>
          </cell>
        </row>
        <row r="357">
          <cell r="A357">
            <v>39210</v>
          </cell>
          <cell r="B357" t="str">
            <v>ARRUELA EM ALUMINIO, COM ROSCA, DE 1", PARA ELETRODUTO</v>
          </cell>
          <cell r="C357" t="str">
            <v xml:space="preserve">UN    </v>
          </cell>
          <cell r="D357" t="str">
            <v>CR</v>
          </cell>
          <cell r="E357" t="str">
            <v>0,90</v>
          </cell>
          <cell r="F357" t="str">
            <v>SINAPI</v>
          </cell>
        </row>
        <row r="358">
          <cell r="A358">
            <v>39214</v>
          </cell>
          <cell r="B358" t="str">
            <v>ARRUELA EM ALUMINIO, COM ROSCA, DE 2 1/2", PARA ELETRODUTO</v>
          </cell>
          <cell r="C358" t="str">
            <v xml:space="preserve">UN    </v>
          </cell>
          <cell r="D358" t="str">
            <v>CR</v>
          </cell>
          <cell r="E358" t="str">
            <v>3,31</v>
          </cell>
          <cell r="F358" t="str">
            <v>SINAPI</v>
          </cell>
        </row>
        <row r="359">
          <cell r="A359">
            <v>39213</v>
          </cell>
          <cell r="B359" t="str">
            <v>ARRUELA EM ALUMINIO, COM ROSCA, DE 2", PARA ELETRODUTO</v>
          </cell>
          <cell r="C359" t="str">
            <v xml:space="preserve">UN    </v>
          </cell>
          <cell r="D359" t="str">
            <v>CR</v>
          </cell>
          <cell r="E359" t="str">
            <v>2,34</v>
          </cell>
          <cell r="F359" t="str">
            <v>SINAPI</v>
          </cell>
        </row>
        <row r="360">
          <cell r="A360">
            <v>39209</v>
          </cell>
          <cell r="B360" t="str">
            <v>ARRUELA EM ALUMINIO, COM ROSCA, DE 3/4", PARA ELETRODUTO</v>
          </cell>
          <cell r="C360" t="str">
            <v xml:space="preserve">UN    </v>
          </cell>
          <cell r="D360" t="str">
            <v>CR</v>
          </cell>
          <cell r="E360" t="str">
            <v>0,58</v>
          </cell>
          <cell r="F360" t="str">
            <v>SINAPI</v>
          </cell>
        </row>
        <row r="361">
          <cell r="A361">
            <v>39207</v>
          </cell>
          <cell r="B361" t="str">
            <v>ARRUELA EM ALUMINIO, COM ROSCA, DE 3/8", PARA ELETRODUTO</v>
          </cell>
          <cell r="C361" t="str">
            <v xml:space="preserve">UN    </v>
          </cell>
          <cell r="D361" t="str">
            <v>CR</v>
          </cell>
          <cell r="E361" t="str">
            <v>0,90</v>
          </cell>
          <cell r="F361" t="str">
            <v>SINAPI</v>
          </cell>
        </row>
        <row r="362">
          <cell r="A362">
            <v>39215</v>
          </cell>
          <cell r="B362" t="str">
            <v>ARRUELA EM ALUMINIO, COM ROSCA, DE 3", PARA ELETRODUTO</v>
          </cell>
          <cell r="C362" t="str">
            <v xml:space="preserve">UN    </v>
          </cell>
          <cell r="D362" t="str">
            <v>CR</v>
          </cell>
          <cell r="E362" t="str">
            <v>6,04</v>
          </cell>
          <cell r="F362" t="str">
            <v>SINAPI</v>
          </cell>
        </row>
        <row r="363">
          <cell r="A363">
            <v>39216</v>
          </cell>
          <cell r="B363" t="str">
            <v>ARRUELA EM ALUMINIO, COM ROSCA, DE 4", PARA ELETRODUTO</v>
          </cell>
          <cell r="C363" t="str">
            <v xml:space="preserve">UN    </v>
          </cell>
          <cell r="D363" t="str">
            <v>CR</v>
          </cell>
          <cell r="E363" t="str">
            <v>8,43</v>
          </cell>
          <cell r="F363" t="str">
            <v>SINAPI</v>
          </cell>
        </row>
        <row r="364">
          <cell r="A364">
            <v>11267</v>
          </cell>
          <cell r="B364" t="str">
            <v>ARRUELA LISA, REDONDA, DE LATAO POLIDO, DIAMETRO NOMINAL 5/8", DIAMETRO EXTERNO = 34 MM, DIAMETRO DO FURO = 17 MM, ESPESSURA = *2,5* MM</v>
          </cell>
          <cell r="C364" t="str">
            <v xml:space="preserve">UN    </v>
          </cell>
          <cell r="D364" t="str">
            <v>AS</v>
          </cell>
          <cell r="E364" t="str">
            <v>1,56</v>
          </cell>
          <cell r="F364" t="str">
            <v>SINAPI</v>
          </cell>
        </row>
        <row r="365">
          <cell r="A365">
            <v>379</v>
          </cell>
          <cell r="B365" t="str">
            <v>ARRUELA QUADRADA EM ACO GALVANIZADO, DIMENSAO = 38 MM, ESPESSURA = 3MM, DIAMETRO DO FURO= 18 MM</v>
          </cell>
          <cell r="C365" t="str">
            <v xml:space="preserve">UN    </v>
          </cell>
          <cell r="D365" t="str">
            <v>AS</v>
          </cell>
          <cell r="E365" t="str">
            <v>1,57</v>
          </cell>
          <cell r="F365" t="str">
            <v>SINAPI</v>
          </cell>
        </row>
        <row r="366">
          <cell r="A366">
            <v>510</v>
          </cell>
          <cell r="B366" t="str">
            <v>ASFALTO MODIFICADO TIPO I - NBR 9910 (ASFALTO OXIDADO PARA IMPERMEABILIZACAO, COEFICIENTE DE PENETRACAO 25-40)</v>
          </cell>
          <cell r="C366" t="str">
            <v xml:space="preserve">KG    </v>
          </cell>
          <cell r="D366" t="str">
            <v>CR</v>
          </cell>
          <cell r="E366" t="str">
            <v>21,85</v>
          </cell>
          <cell r="F366" t="str">
            <v>SINAPI</v>
          </cell>
        </row>
        <row r="367">
          <cell r="A367">
            <v>516</v>
          </cell>
          <cell r="B367" t="str">
            <v>ASFALTO MODIFICADO TIPO II - NBR 9910 (ASFALTO OXIDADO PARA IMPERMEABILIZACAO, COEFICIENTE DE PENETRACAO 20-35)</v>
          </cell>
          <cell r="C367" t="str">
            <v xml:space="preserve">KG    </v>
          </cell>
          <cell r="D367" t="str">
            <v>CR</v>
          </cell>
          <cell r="E367" t="str">
            <v>25,89</v>
          </cell>
          <cell r="F367" t="str">
            <v>SINAPI</v>
          </cell>
        </row>
        <row r="368">
          <cell r="A368">
            <v>509</v>
          </cell>
          <cell r="B368" t="str">
            <v>ASFALTO MODIFICADO TIPO III - NBR 9910 (ASFALTO OXIDADO PARA IMPERMEABILIZACAO, COEFICIENTE DE PENETRACAO 15-25)</v>
          </cell>
          <cell r="C368" t="str">
            <v xml:space="preserve">KG    </v>
          </cell>
          <cell r="D368" t="str">
            <v>CR</v>
          </cell>
          <cell r="E368" t="str">
            <v>29,05</v>
          </cell>
          <cell r="F368" t="str">
            <v>SINAPI</v>
          </cell>
        </row>
        <row r="369">
          <cell r="A369">
            <v>40331</v>
          </cell>
          <cell r="B369" t="str">
            <v>ASSENTADOR DE MANILHAS</v>
          </cell>
          <cell r="C369" t="str">
            <v xml:space="preserve">H     </v>
          </cell>
          <cell r="D369" t="str">
            <v>CR</v>
          </cell>
          <cell r="E369" t="str">
            <v>16,27</v>
          </cell>
          <cell r="F369" t="str">
            <v>SINAPI</v>
          </cell>
        </row>
        <row r="370">
          <cell r="A370">
            <v>40930</v>
          </cell>
          <cell r="B370" t="str">
            <v>ASSENTADOR DE MANILHAS (MENSALISTA)</v>
          </cell>
          <cell r="C370" t="str">
            <v xml:space="preserve">MES   </v>
          </cell>
          <cell r="D370" t="str">
            <v>CR</v>
          </cell>
          <cell r="E370" t="str">
            <v>2.872,60</v>
          </cell>
          <cell r="F370" t="str">
            <v>SINAPI</v>
          </cell>
        </row>
        <row r="371">
          <cell r="A371">
            <v>11761</v>
          </cell>
          <cell r="B371" t="str">
            <v>ASSENTO  VASO SANITARIO INFANTIL EM PLASTICO BRANCO</v>
          </cell>
          <cell r="C371" t="str">
            <v xml:space="preserve">UN    </v>
          </cell>
          <cell r="D371" t="str">
            <v>CR</v>
          </cell>
          <cell r="E371" t="str">
            <v>84,91</v>
          </cell>
          <cell r="F371" t="str">
            <v>SINAPI</v>
          </cell>
        </row>
        <row r="372">
          <cell r="A372">
            <v>377</v>
          </cell>
          <cell r="B372" t="str">
            <v>ASSENTO SANITARIO DE PLASTICO, TIPO CONVENCIONAL</v>
          </cell>
          <cell r="C372" t="str">
            <v xml:space="preserve">UN    </v>
          </cell>
          <cell r="D372" t="str">
            <v xml:space="preserve">C </v>
          </cell>
          <cell r="E372" t="str">
            <v>39,90</v>
          </cell>
          <cell r="F372" t="str">
            <v>SINAPI</v>
          </cell>
        </row>
        <row r="373">
          <cell r="A373">
            <v>7588</v>
          </cell>
          <cell r="B373" t="str">
            <v>AUTOMATICO DE BOIA SUPERIOR / INFERIOR, *15* A / 250 V</v>
          </cell>
          <cell r="C373" t="str">
            <v xml:space="preserve">UN    </v>
          </cell>
          <cell r="D373" t="str">
            <v xml:space="preserve">C </v>
          </cell>
          <cell r="E373" t="str">
            <v>56,93</v>
          </cell>
          <cell r="F373" t="str">
            <v>SINAPI</v>
          </cell>
        </row>
        <row r="374">
          <cell r="A374">
            <v>34392</v>
          </cell>
          <cell r="B374" t="str">
            <v>AUXILIAR DE ALMOXARIFE (HORISTA)</v>
          </cell>
          <cell r="C374" t="str">
            <v xml:space="preserve">H     </v>
          </cell>
          <cell r="D374" t="str">
            <v>CR</v>
          </cell>
          <cell r="E374" t="str">
            <v>15,09</v>
          </cell>
          <cell r="F374" t="str">
            <v>SINAPI</v>
          </cell>
        </row>
        <row r="375">
          <cell r="A375">
            <v>40908</v>
          </cell>
          <cell r="B375" t="str">
            <v>AUXILIAR DE ALMOXARIFE (MENSALISTA)</v>
          </cell>
          <cell r="C375" t="str">
            <v xml:space="preserve">MES   </v>
          </cell>
          <cell r="D375" t="str">
            <v>CR</v>
          </cell>
          <cell r="E375" t="str">
            <v>2.664,93</v>
          </cell>
          <cell r="F375" t="str">
            <v>SINAPI</v>
          </cell>
        </row>
        <row r="376">
          <cell r="A376">
            <v>34551</v>
          </cell>
          <cell r="B376" t="str">
            <v>AUXILIAR DE AZULEJISTA (HORISTA)</v>
          </cell>
          <cell r="C376" t="str">
            <v xml:space="preserve">H     </v>
          </cell>
          <cell r="D376" t="str">
            <v>CR</v>
          </cell>
          <cell r="E376" t="str">
            <v>13,92</v>
          </cell>
          <cell r="F376" t="str">
            <v>SINAPI</v>
          </cell>
        </row>
        <row r="377">
          <cell r="A377">
            <v>41078</v>
          </cell>
          <cell r="B377" t="str">
            <v>AUXILIAR DE AZULEJISTA (MENSALISTA)</v>
          </cell>
          <cell r="C377" t="str">
            <v xml:space="preserve">MES   </v>
          </cell>
          <cell r="D377" t="str">
            <v>CR</v>
          </cell>
          <cell r="E377" t="str">
            <v>2.460,93</v>
          </cell>
          <cell r="F377" t="str">
            <v>SINAPI</v>
          </cell>
        </row>
        <row r="378">
          <cell r="A378">
            <v>246</v>
          </cell>
          <cell r="B378" t="str">
            <v>AUXILIAR DE ENCANADOR OU BOMBEIRO HIDRAULICO (HORISTA)</v>
          </cell>
          <cell r="C378" t="str">
            <v xml:space="preserve">H     </v>
          </cell>
          <cell r="D378" t="str">
            <v>CR</v>
          </cell>
          <cell r="E378" t="str">
            <v>15,11</v>
          </cell>
          <cell r="F378" t="str">
            <v>SINAPI</v>
          </cell>
        </row>
        <row r="379">
          <cell r="A379">
            <v>40927</v>
          </cell>
          <cell r="B379" t="str">
            <v>AUXILIAR DE ENCANADOR OU BOMBEIRO HIDRAULICO (MENSALISTA)</v>
          </cell>
          <cell r="C379" t="str">
            <v xml:space="preserve">MES   </v>
          </cell>
          <cell r="D379" t="str">
            <v>CR</v>
          </cell>
          <cell r="E379" t="str">
            <v>2.666,75</v>
          </cell>
          <cell r="F379" t="str">
            <v>SINAPI</v>
          </cell>
        </row>
        <row r="380">
          <cell r="A380">
            <v>2350</v>
          </cell>
          <cell r="B380" t="str">
            <v>AUXILIAR DE ESCRITORIO (HORISTA)</v>
          </cell>
          <cell r="C380" t="str">
            <v xml:space="preserve">H     </v>
          </cell>
          <cell r="D380" t="str">
            <v>CR</v>
          </cell>
          <cell r="E380" t="str">
            <v>14,57</v>
          </cell>
          <cell r="F380" t="str">
            <v>SINAPI</v>
          </cell>
        </row>
        <row r="381">
          <cell r="A381">
            <v>40812</v>
          </cell>
          <cell r="B381" t="str">
            <v>AUXILIAR DE ESCRITORIO (MENSALISTA)</v>
          </cell>
          <cell r="C381" t="str">
            <v xml:space="preserve">MES   </v>
          </cell>
          <cell r="D381" t="str">
            <v>CR</v>
          </cell>
          <cell r="E381" t="str">
            <v>2.573,25</v>
          </cell>
          <cell r="F381" t="str">
            <v>SINAPI</v>
          </cell>
        </row>
        <row r="382">
          <cell r="A382">
            <v>245</v>
          </cell>
          <cell r="B382" t="str">
            <v>AUXILIAR DE LABORATORISTA DE SOLOS E DE CONCRETO (HORISTA)</v>
          </cell>
          <cell r="C382" t="str">
            <v xml:space="preserve">H     </v>
          </cell>
          <cell r="D382" t="str">
            <v>CR</v>
          </cell>
          <cell r="E382" t="str">
            <v>23,41</v>
          </cell>
          <cell r="F382" t="str">
            <v>SINAPI</v>
          </cell>
        </row>
        <row r="383">
          <cell r="A383">
            <v>41090</v>
          </cell>
          <cell r="B383" t="str">
            <v>AUXILIAR DE LABORATORISTA DE SOLOS E DE CONCRETO (MENSALISTA)</v>
          </cell>
          <cell r="C383" t="str">
            <v xml:space="preserve">MES   </v>
          </cell>
          <cell r="D383" t="str">
            <v>CR</v>
          </cell>
          <cell r="E383" t="str">
            <v>4.134,36</v>
          </cell>
          <cell r="F383" t="str">
            <v>SINAPI</v>
          </cell>
        </row>
        <row r="384">
          <cell r="A384">
            <v>251</v>
          </cell>
          <cell r="B384" t="str">
            <v>AUXILIAR DE MECANICO</v>
          </cell>
          <cell r="C384" t="str">
            <v xml:space="preserve">H     </v>
          </cell>
          <cell r="D384" t="str">
            <v>CR</v>
          </cell>
          <cell r="E384" t="str">
            <v>12,14</v>
          </cell>
          <cell r="F384" t="str">
            <v>SINAPI</v>
          </cell>
        </row>
        <row r="385">
          <cell r="A385">
            <v>40975</v>
          </cell>
          <cell r="B385" t="str">
            <v>AUXILIAR DE MECANICO (MENSALISTA)</v>
          </cell>
          <cell r="C385" t="str">
            <v xml:space="preserve">MES   </v>
          </cell>
          <cell r="D385" t="str">
            <v>CR</v>
          </cell>
          <cell r="E385" t="str">
            <v>2.144,37</v>
          </cell>
          <cell r="F385" t="str">
            <v>SINAPI</v>
          </cell>
        </row>
        <row r="386">
          <cell r="A386">
            <v>6127</v>
          </cell>
          <cell r="B386" t="str">
            <v>AUXILIAR DE PEDREIRO (HORISTA)</v>
          </cell>
          <cell r="C386" t="str">
            <v xml:space="preserve">H     </v>
          </cell>
          <cell r="D386" t="str">
            <v>CR</v>
          </cell>
          <cell r="E386" t="str">
            <v>13,92</v>
          </cell>
          <cell r="F386" t="str">
            <v>SINAPI</v>
          </cell>
        </row>
        <row r="387">
          <cell r="A387">
            <v>41072</v>
          </cell>
          <cell r="B387" t="str">
            <v>AUXILIAR DE PEDREIRO (MENSALISTA)</v>
          </cell>
          <cell r="C387" t="str">
            <v xml:space="preserve">MES   </v>
          </cell>
          <cell r="D387" t="str">
            <v>CR</v>
          </cell>
          <cell r="E387" t="str">
            <v>2.460,93</v>
          </cell>
          <cell r="F387" t="str">
            <v>SINAPI</v>
          </cell>
        </row>
        <row r="388">
          <cell r="A388">
            <v>6121</v>
          </cell>
          <cell r="B388" t="str">
            <v>AUXILIAR DE SERVICOS GERAIS</v>
          </cell>
          <cell r="C388" t="str">
            <v xml:space="preserve">H     </v>
          </cell>
          <cell r="D388" t="str">
            <v>CR</v>
          </cell>
          <cell r="E388" t="str">
            <v>13,97</v>
          </cell>
          <cell r="F388" t="str">
            <v>SINAPI</v>
          </cell>
        </row>
        <row r="389">
          <cell r="A389">
            <v>41071</v>
          </cell>
          <cell r="B389" t="str">
            <v>AUXILIAR DE SERVICOS GERAIS (MENSALISTA)</v>
          </cell>
          <cell r="C389" t="str">
            <v xml:space="preserve">MES   </v>
          </cell>
          <cell r="D389" t="str">
            <v>CR</v>
          </cell>
          <cell r="E389" t="str">
            <v>2.465,05</v>
          </cell>
          <cell r="F389" t="str">
            <v>SINAPI</v>
          </cell>
        </row>
        <row r="390">
          <cell r="A390">
            <v>244</v>
          </cell>
          <cell r="B390" t="str">
            <v>AUXILIAR DE TOPOGRAFO (HORISTA)</v>
          </cell>
          <cell r="C390" t="str">
            <v xml:space="preserve">H     </v>
          </cell>
          <cell r="D390" t="str">
            <v>CR</v>
          </cell>
          <cell r="E390" t="str">
            <v>8,42</v>
          </cell>
          <cell r="F390" t="str">
            <v>SINAPI</v>
          </cell>
        </row>
        <row r="391">
          <cell r="A391">
            <v>41093</v>
          </cell>
          <cell r="B391" t="str">
            <v>AUXILIAR DE TOPOGRAFO (MENSALISTA)</v>
          </cell>
          <cell r="C391" t="str">
            <v xml:space="preserve">MES   </v>
          </cell>
          <cell r="D391" t="str">
            <v>CR</v>
          </cell>
          <cell r="E391" t="str">
            <v>1.488,47</v>
          </cell>
          <cell r="F391" t="str">
            <v>SINAPI</v>
          </cell>
        </row>
        <row r="392">
          <cell r="A392">
            <v>532</v>
          </cell>
          <cell r="B392" t="str">
            <v>AUXILIAR TECNICO / ASSISTENTE DE ENGENHARIA</v>
          </cell>
          <cell r="C392" t="str">
            <v xml:space="preserve">H     </v>
          </cell>
          <cell r="D392" t="str">
            <v>CR</v>
          </cell>
          <cell r="E392" t="str">
            <v>27,33</v>
          </cell>
          <cell r="F392" t="str">
            <v>SINAPI</v>
          </cell>
        </row>
        <row r="393">
          <cell r="A393">
            <v>40931</v>
          </cell>
          <cell r="B393" t="str">
            <v>AUXILIAR TECNICO / ASSISTENTE DE ENGENHARIA (MENSALISTA)</v>
          </cell>
          <cell r="C393" t="str">
            <v xml:space="preserve">MES   </v>
          </cell>
          <cell r="D393" t="str">
            <v>CR</v>
          </cell>
          <cell r="E393" t="str">
            <v>4.826,01</v>
          </cell>
          <cell r="F393" t="str">
            <v>SINAPI</v>
          </cell>
        </row>
        <row r="394">
          <cell r="A394">
            <v>36150</v>
          </cell>
          <cell r="B394" t="str">
            <v>AVENTAL DE SEGURANCA DE RASPA DE COURO 1,00 X 0,60 M</v>
          </cell>
          <cell r="C394" t="str">
            <v xml:space="preserve">UN    </v>
          </cell>
          <cell r="D394" t="str">
            <v>CR</v>
          </cell>
          <cell r="E394" t="str">
            <v>47,22</v>
          </cell>
          <cell r="F394" t="str">
            <v>SINAPI</v>
          </cell>
        </row>
        <row r="395">
          <cell r="A395">
            <v>4760</v>
          </cell>
          <cell r="B395" t="str">
            <v>AZULEJISTA OU LADRILHEIRO (HORISTA)</v>
          </cell>
          <cell r="C395" t="str">
            <v xml:space="preserve">H     </v>
          </cell>
          <cell r="D395" t="str">
            <v>CR</v>
          </cell>
          <cell r="E395" t="str">
            <v>18,74</v>
          </cell>
          <cell r="F395" t="str">
            <v>SINAPI</v>
          </cell>
        </row>
        <row r="396">
          <cell r="A396">
            <v>41069</v>
          </cell>
          <cell r="B396" t="str">
            <v>AZULEJISTA OU LADRILHEIRO (MENSALISTA)</v>
          </cell>
          <cell r="C396" t="str">
            <v xml:space="preserve">MES   </v>
          </cell>
          <cell r="D396" t="str">
            <v>CR</v>
          </cell>
          <cell r="E396" t="str">
            <v>3.307,49</v>
          </cell>
          <cell r="F396" t="str">
            <v>SINAPI</v>
          </cell>
        </row>
        <row r="397">
          <cell r="A397">
            <v>10422</v>
          </cell>
          <cell r="B397" t="str">
            <v>BACIA SANITARIA (VASO) COM CAIXA ACOPLADA, SIFAO APARENTE, DE LOUCA BRANCA (SEM ASSENTO)</v>
          </cell>
          <cell r="C397" t="str">
            <v xml:space="preserve">UN    </v>
          </cell>
          <cell r="D397" t="str">
            <v>CR</v>
          </cell>
          <cell r="E397" t="str">
            <v>383,18</v>
          </cell>
          <cell r="F397" t="str">
            <v>SINAPI</v>
          </cell>
        </row>
        <row r="398">
          <cell r="A398">
            <v>44019</v>
          </cell>
          <cell r="B398" t="str">
            <v>BACIA SANITARIA (VASO) COM CAIXA ACOPLADA, SIFAO OCULTO / CARENADO, DE LOUCA BRANCA (SEM ASSENTO ) - PADRAO ALTO</v>
          </cell>
          <cell r="C398" t="str">
            <v xml:space="preserve">UN    </v>
          </cell>
          <cell r="D398" t="str">
            <v>CR</v>
          </cell>
          <cell r="E398" t="str">
            <v>530,42</v>
          </cell>
          <cell r="F398" t="str">
            <v>SINAPI</v>
          </cell>
        </row>
        <row r="399">
          <cell r="A399">
            <v>36520</v>
          </cell>
          <cell r="B399" t="str">
            <v>BACIA SANITARIA (VASO) CONVENCIONAL PARA PCD, SEM FURO FRONTAL, DE LOUCA BRANCA (SEM ASSENTO)</v>
          </cell>
          <cell r="C399" t="str">
            <v xml:space="preserve">UN    </v>
          </cell>
          <cell r="D399" t="str">
            <v>CR</v>
          </cell>
          <cell r="E399" t="str">
            <v>644,93</v>
          </cell>
          <cell r="F399" t="str">
            <v>SINAPI</v>
          </cell>
        </row>
        <row r="400">
          <cell r="A400">
            <v>42319</v>
          </cell>
          <cell r="B400" t="str">
            <v>BACIA SANITARIA (VASO) CONVENCIONAL PARA USO ESPECIFICO (HOSPITAIS, CLINICAS), COM FURO FRONTAL, DE LOUCA BRANCA, SEM ASSENTO</v>
          </cell>
          <cell r="C400" t="str">
            <v xml:space="preserve">UN    </v>
          </cell>
          <cell r="D400" t="str">
            <v>CR</v>
          </cell>
          <cell r="E400" t="str">
            <v>577,90</v>
          </cell>
          <cell r="F400" t="str">
            <v>SINAPI</v>
          </cell>
        </row>
        <row r="401">
          <cell r="A401">
            <v>10420</v>
          </cell>
          <cell r="B401" t="str">
            <v>BACIA SANITARIA (VASO) CONVENCIONAL, DE LOUCA BRANCA, SIFAO APARENTE, SAIDA VERTICAL (SEM ASSENTO)</v>
          </cell>
          <cell r="C401" t="str">
            <v xml:space="preserve">UN    </v>
          </cell>
          <cell r="D401" t="str">
            <v xml:space="preserve">C </v>
          </cell>
          <cell r="E401" t="str">
            <v>205,00</v>
          </cell>
          <cell r="F401" t="str">
            <v>SINAPI</v>
          </cell>
        </row>
        <row r="402">
          <cell r="A402">
            <v>10421</v>
          </cell>
          <cell r="B402" t="str">
            <v>BACIA SANITARIA (VASO) CONVENCIONAL, DE LOUCA COLORIDA, SIFAO APARENTE, SAIDA VERTICAL (SEM ASSENTO)</v>
          </cell>
          <cell r="C402" t="str">
            <v xml:space="preserve">UN    </v>
          </cell>
          <cell r="D402" t="str">
            <v>CR</v>
          </cell>
          <cell r="E402" t="str">
            <v>225,27</v>
          </cell>
          <cell r="F402" t="str">
            <v>SINAPI</v>
          </cell>
        </row>
        <row r="403">
          <cell r="A403">
            <v>11786</v>
          </cell>
          <cell r="B403" t="str">
            <v>BACIA SANITARIA (VASO) INFANTIL, SIFONADO, DE LOUCA BRANCA, (SEM ASSENTO)</v>
          </cell>
          <cell r="C403" t="str">
            <v xml:space="preserve">UN    </v>
          </cell>
          <cell r="D403" t="str">
            <v>CR</v>
          </cell>
          <cell r="E403" t="str">
            <v>454,23</v>
          </cell>
          <cell r="F403" t="str">
            <v>SINAPI</v>
          </cell>
        </row>
        <row r="404">
          <cell r="A404">
            <v>10</v>
          </cell>
          <cell r="B404" t="str">
            <v>BALDE PLASTICO CAPACIDADE *10* L</v>
          </cell>
          <cell r="C404" t="str">
            <v xml:space="preserve">UN    </v>
          </cell>
          <cell r="D404" t="str">
            <v>CR</v>
          </cell>
          <cell r="E404" t="str">
            <v>21,39</v>
          </cell>
          <cell r="F404" t="str">
            <v>SINAPI</v>
          </cell>
        </row>
        <row r="405">
          <cell r="A405">
            <v>4815</v>
          </cell>
          <cell r="B405" t="str">
            <v>BALDE VERMELHO PARA SINALIZACAO DE VIAS</v>
          </cell>
          <cell r="C405" t="str">
            <v xml:space="preserve">UN    </v>
          </cell>
          <cell r="D405" t="str">
            <v>CR</v>
          </cell>
          <cell r="E405" t="str">
            <v>6,67</v>
          </cell>
          <cell r="F405" t="str">
            <v>SINAPI</v>
          </cell>
        </row>
        <row r="406">
          <cell r="A406">
            <v>541</v>
          </cell>
          <cell r="B406" t="str">
            <v>BANCADA DE MARMORE SINTETICO COM UMA CUBA, 120 X *60* CM</v>
          </cell>
          <cell r="C406" t="str">
            <v xml:space="preserve">UN    </v>
          </cell>
          <cell r="D406" t="str">
            <v xml:space="preserve">C </v>
          </cell>
          <cell r="E406" t="str">
            <v>205,95</v>
          </cell>
          <cell r="F406" t="str">
            <v>SINAPI</v>
          </cell>
        </row>
        <row r="407">
          <cell r="A407">
            <v>542</v>
          </cell>
          <cell r="B407" t="str">
            <v>BANCADA DE MARMORE SINTETICO COM UMA CUBA, 150 X *60* CM</v>
          </cell>
          <cell r="C407" t="str">
            <v xml:space="preserve">UN    </v>
          </cell>
          <cell r="D407" t="str">
            <v>CR</v>
          </cell>
          <cell r="E407" t="str">
            <v>258,16</v>
          </cell>
          <cell r="F407" t="str">
            <v>SINAPI</v>
          </cell>
        </row>
        <row r="408">
          <cell r="A408">
            <v>540</v>
          </cell>
          <cell r="B408" t="str">
            <v>BANCADA DE MARMORE SINTETICO COM UMA CUBA, 200 X *60* CM</v>
          </cell>
          <cell r="C408" t="str">
            <v xml:space="preserve">UN    </v>
          </cell>
          <cell r="D408" t="str">
            <v>CR</v>
          </cell>
          <cell r="E408" t="str">
            <v>581,76</v>
          </cell>
          <cell r="F408" t="str">
            <v>SINAPI</v>
          </cell>
        </row>
        <row r="409">
          <cell r="A409">
            <v>38364</v>
          </cell>
          <cell r="B409" t="str">
            <v>BANCADA/ BANCA EM GRANITO, POLIDO, TIPO ANDORINHA/ QUARTZ/ CASTELO/ CORUMBA OU OUTROS EQUIVALENTES DA REGIAO, COM CUBA INOX, FORMATO *120 X 60* CM, E=  *2* CM</v>
          </cell>
          <cell r="C409" t="str">
            <v xml:space="preserve">UN    </v>
          </cell>
          <cell r="D409" t="str">
            <v>CR</v>
          </cell>
          <cell r="E409" t="str">
            <v>876,31</v>
          </cell>
          <cell r="F409" t="str">
            <v>SINAPI</v>
          </cell>
        </row>
        <row r="410">
          <cell r="A410">
            <v>11692</v>
          </cell>
          <cell r="B410" t="str">
            <v>BANCADA/ BANCA/ BALCAO/ TAMPO EM MARMORE BRANCO COMUM, POLIDO, LISO, ACABAMENTO RETO, E= *3* CM (SEM FUROS)</v>
          </cell>
          <cell r="C410" t="str">
            <v xml:space="preserve">M2    </v>
          </cell>
          <cell r="D410" t="str">
            <v>CR</v>
          </cell>
          <cell r="E410" t="str">
            <v>481,13</v>
          </cell>
          <cell r="F410" t="str">
            <v>SINAPI</v>
          </cell>
        </row>
        <row r="411">
          <cell r="A411">
            <v>1746</v>
          </cell>
          <cell r="B411" t="str">
            <v>BANCADA/BANCA/PIA DE ACO INOXIDAVEL (AISI 430) COM 1 CUBA CENTRAL, COM VALVULA, ESCORREDOR DUPLO, DE *0,55 X 1,20* M</v>
          </cell>
          <cell r="C411" t="str">
            <v xml:space="preserve">UN    </v>
          </cell>
          <cell r="D411" t="str">
            <v xml:space="preserve">C </v>
          </cell>
          <cell r="E411" t="str">
            <v>299,00</v>
          </cell>
          <cell r="F411" t="str">
            <v>SINAPI</v>
          </cell>
        </row>
        <row r="412">
          <cell r="A412">
            <v>1748</v>
          </cell>
          <cell r="B412" t="str">
            <v>BANCADA/BANCA/PIA DE ACO INOXIDAVEL (AISI 430) COM 1 CUBA CENTRAL, COM VALVULA, ESCORREDOR DUPLO, DE *0,55 X 1,40* M</v>
          </cell>
          <cell r="C412" t="str">
            <v xml:space="preserve">UN    </v>
          </cell>
          <cell r="D412" t="str">
            <v>CR</v>
          </cell>
          <cell r="E412" t="str">
            <v>397,60</v>
          </cell>
          <cell r="F412" t="str">
            <v>SINAPI</v>
          </cell>
        </row>
        <row r="413">
          <cell r="A413">
            <v>1749</v>
          </cell>
          <cell r="B413" t="str">
            <v>BANCADA/BANCA/PIA DE ACO INOXIDAVEL (AISI 430) COM 1 CUBA CENTRAL, COM VALVULA, ESCORREDOR DUPLO, DE *0,55 X 1,80* M</v>
          </cell>
          <cell r="C413" t="str">
            <v xml:space="preserve">UN    </v>
          </cell>
          <cell r="D413" t="str">
            <v>CR</v>
          </cell>
          <cell r="E413" t="str">
            <v>576,05</v>
          </cell>
          <cell r="F413" t="str">
            <v>SINAPI</v>
          </cell>
        </row>
        <row r="414">
          <cell r="A414">
            <v>37412</v>
          </cell>
          <cell r="B414" t="str">
            <v>BANCADA/BANCA/PIA DE ACO INOXIDAVEL (AISI 430) COM 1 CUBA CENTRAL, COM VALVULA, LISA (SEM ESCORREDOR), DE *0,55 X 1,20* M</v>
          </cell>
          <cell r="C414" t="str">
            <v xml:space="preserve">UN    </v>
          </cell>
          <cell r="D414" t="str">
            <v>CR</v>
          </cell>
          <cell r="E414" t="str">
            <v>292,27</v>
          </cell>
          <cell r="F414" t="str">
            <v>SINAPI</v>
          </cell>
        </row>
        <row r="415">
          <cell r="A415">
            <v>1745</v>
          </cell>
          <cell r="B415" t="str">
            <v>BANCADA/BANCA/PIA DE ACO INOXIDAVEL (AISI 430) COM 1 CUBA CENTRAL, SEM VALVULA, ESCORREDOR DUPLO, DE *0,55 X 1,60* M</v>
          </cell>
          <cell r="C415" t="str">
            <v xml:space="preserve">UN    </v>
          </cell>
          <cell r="D415" t="str">
            <v>CR</v>
          </cell>
          <cell r="E415" t="str">
            <v>347,55</v>
          </cell>
          <cell r="F415" t="str">
            <v>SINAPI</v>
          </cell>
        </row>
        <row r="416">
          <cell r="A416">
            <v>1750</v>
          </cell>
          <cell r="B416" t="str">
            <v>BANCADA/BANCA/PIA DE ACO INOXIDAVEL (AISI 430) COM 2 CUBAS, COM VALVULAS, ESCORREDOR DUPLO, DE *0,55 X 2,00* M</v>
          </cell>
          <cell r="C416" t="str">
            <v xml:space="preserve">UN    </v>
          </cell>
          <cell r="D416" t="str">
            <v>CR</v>
          </cell>
          <cell r="E416" t="str">
            <v>812,17</v>
          </cell>
          <cell r="F416" t="str">
            <v>SINAPI</v>
          </cell>
        </row>
        <row r="417">
          <cell r="A417">
            <v>11687</v>
          </cell>
          <cell r="B417" t="str">
            <v>BANCADA/TAMPO ACO INOX (AISI 304), LARGURA 60 CM, COM RODABANCA (NAO INCLUI PES DE APOIO)</v>
          </cell>
          <cell r="C417" t="str">
            <v xml:space="preserve">M     </v>
          </cell>
          <cell r="D417" t="str">
            <v>CR</v>
          </cell>
          <cell r="E417" t="str">
            <v>1.294,04</v>
          </cell>
          <cell r="F417" t="str">
            <v>SINAPI</v>
          </cell>
        </row>
        <row r="418">
          <cell r="A418">
            <v>11689</v>
          </cell>
          <cell r="B418" t="str">
            <v>BANCADA/TAMPO ACO INOX (AISI 304), LARGURA 70 CM, COM RODABANCA (NAO INCLUI PES DE APOIO)</v>
          </cell>
          <cell r="C418" t="str">
            <v xml:space="preserve">M     </v>
          </cell>
          <cell r="D418" t="str">
            <v>CR</v>
          </cell>
          <cell r="E418" t="str">
            <v>1.621,35</v>
          </cell>
          <cell r="F418" t="str">
            <v>SINAPI</v>
          </cell>
        </row>
        <row r="419">
          <cell r="A419">
            <v>11693</v>
          </cell>
          <cell r="B419" t="str">
            <v>BANCADA/TAMPO LISO (SEM CUBA) EM MARMORE SINTETICO</v>
          </cell>
          <cell r="C419" t="str">
            <v xml:space="preserve">M2    </v>
          </cell>
          <cell r="D419" t="str">
            <v>CR</v>
          </cell>
          <cell r="E419" t="str">
            <v>228,35</v>
          </cell>
          <cell r="F419" t="str">
            <v>SINAPI</v>
          </cell>
        </row>
        <row r="420">
          <cell r="A420">
            <v>36215</v>
          </cell>
          <cell r="B420" t="str">
            <v>BANCO ARTICULADO PARA BANHO, EM ACO INOX POLIDO, 70* CM X 45* CM</v>
          </cell>
          <cell r="C420" t="str">
            <v xml:space="preserve">UN    </v>
          </cell>
          <cell r="D420" t="str">
            <v>AS</v>
          </cell>
          <cell r="E420" t="str">
            <v>964,69</v>
          </cell>
          <cell r="F420" t="str">
            <v>SINAPI</v>
          </cell>
        </row>
        <row r="421">
          <cell r="A421">
            <v>42439</v>
          </cell>
          <cell r="B421" t="str">
            <v>BANCO COM ENCOSTO, 1,60M* DE COMPRIMENTO, EM TUBO DE ACO CARBONO E PINTURA NO PROCESSO ELETROSTATICO - PARA ACADEMIA AO AR LIVRE / ACADEMIA DA TERCEIRA IDADE - ATI</v>
          </cell>
          <cell r="C421" t="str">
            <v xml:space="preserve">UN    </v>
          </cell>
          <cell r="D421" t="str">
            <v>AS</v>
          </cell>
          <cell r="E421" t="str">
            <v>1.207,84</v>
          </cell>
          <cell r="F421" t="str">
            <v>SINAPI</v>
          </cell>
        </row>
        <row r="422">
          <cell r="A422">
            <v>38381</v>
          </cell>
          <cell r="B422" t="str">
            <v>BANDEJA DE PINTURA PARA ROLO 23 CM</v>
          </cell>
          <cell r="C422" t="str">
            <v xml:space="preserve">UN    </v>
          </cell>
          <cell r="D422" t="str">
            <v>CR</v>
          </cell>
          <cell r="E422" t="str">
            <v>13,19</v>
          </cell>
          <cell r="F422" t="str">
            <v>SINAPI</v>
          </cell>
        </row>
        <row r="423">
          <cell r="A423">
            <v>39621</v>
          </cell>
          <cell r="B423" t="str">
            <v>BARRA ANTIPANICO DUPLA, CEGA EM LADO OPOSTO, COR CINZA</v>
          </cell>
          <cell r="C423" t="str">
            <v xml:space="preserve">PAR   </v>
          </cell>
          <cell r="D423" t="str">
            <v>CR</v>
          </cell>
          <cell r="E423" t="str">
            <v>1.379,13</v>
          </cell>
          <cell r="F423" t="str">
            <v>SINAPI</v>
          </cell>
        </row>
        <row r="424">
          <cell r="A424">
            <v>39624</v>
          </cell>
          <cell r="B424" t="str">
            <v>BARRA ANTIPANICO DUPLA, PARA PORTA DE VIDRO, COR CINZA</v>
          </cell>
          <cell r="C424" t="str">
            <v xml:space="preserve">PAR   </v>
          </cell>
          <cell r="D424" t="str">
            <v>CR</v>
          </cell>
          <cell r="E424" t="str">
            <v>1.521,33</v>
          </cell>
          <cell r="F424" t="str">
            <v>SINAPI</v>
          </cell>
        </row>
        <row r="425">
          <cell r="A425">
            <v>39615</v>
          </cell>
          <cell r="B425" t="str">
            <v>BARRA ANTIPANICO SIMPLES, CEGA EM LADO OPOSTO, COR CINZA</v>
          </cell>
          <cell r="C425" t="str">
            <v xml:space="preserve">UN    </v>
          </cell>
          <cell r="D425" t="str">
            <v>CR</v>
          </cell>
          <cell r="E425" t="str">
            <v>614,76</v>
          </cell>
          <cell r="F425" t="str">
            <v>SINAPI</v>
          </cell>
        </row>
        <row r="426">
          <cell r="A426">
            <v>39620</v>
          </cell>
          <cell r="B426" t="str">
            <v>BARRA ANTIPANICO SIMPLES, COM FECHADURA LADO OPOSTO, COR CINZA</v>
          </cell>
          <cell r="C426" t="str">
            <v xml:space="preserve">UN    </v>
          </cell>
          <cell r="D426" t="str">
            <v>CR</v>
          </cell>
          <cell r="E426" t="str">
            <v>938,90</v>
          </cell>
          <cell r="F426" t="str">
            <v>SINAPI</v>
          </cell>
        </row>
        <row r="427">
          <cell r="A427">
            <v>39623</v>
          </cell>
          <cell r="B427" t="str">
            <v>BARRA ANTIPANICO SIMPLES, PARA PORTA DE VIDRO, COR CINZA</v>
          </cell>
          <cell r="C427" t="str">
            <v xml:space="preserve">UN    </v>
          </cell>
          <cell r="D427" t="str">
            <v>CR</v>
          </cell>
          <cell r="E427" t="str">
            <v>1.005,64</v>
          </cell>
          <cell r="F427" t="str">
            <v>SINAPI</v>
          </cell>
        </row>
        <row r="428">
          <cell r="A428">
            <v>546</v>
          </cell>
          <cell r="B428" t="str">
            <v>BARRA DE ACO CHATA, RETANGULAR (QUALQUER BITOLA)</v>
          </cell>
          <cell r="C428" t="str">
            <v xml:space="preserve">KG    </v>
          </cell>
          <cell r="D428" t="str">
            <v xml:space="preserve">C </v>
          </cell>
          <cell r="E428" t="str">
            <v>9,53</v>
          </cell>
          <cell r="F428" t="str">
            <v>SINAPI</v>
          </cell>
        </row>
        <row r="429">
          <cell r="A429">
            <v>566</v>
          </cell>
          <cell r="B429" t="str">
            <v>BARRA DE ACO CHATO, RETANGULAR, 19,05 MM X 3,17 MM (L X E), 0,47 KG/M</v>
          </cell>
          <cell r="C429" t="str">
            <v xml:space="preserve">M     </v>
          </cell>
          <cell r="D429" t="str">
            <v>CR</v>
          </cell>
          <cell r="E429" t="str">
            <v>4,52</v>
          </cell>
          <cell r="F429" t="str">
            <v>SINAPI</v>
          </cell>
        </row>
        <row r="430">
          <cell r="A430">
            <v>565</v>
          </cell>
          <cell r="B430" t="str">
            <v>BARRA DE ACO CHATO, RETANGULAR, 25,4 MM X 4,76 MM (L X E), 1,73 KG/M</v>
          </cell>
          <cell r="C430" t="str">
            <v xml:space="preserve">M     </v>
          </cell>
          <cell r="D430" t="str">
            <v>CR</v>
          </cell>
          <cell r="E430" t="str">
            <v>16,48</v>
          </cell>
          <cell r="F430" t="str">
            <v>SINAPI</v>
          </cell>
        </row>
        <row r="431">
          <cell r="A431">
            <v>555</v>
          </cell>
          <cell r="B431" t="str">
            <v>BARRA DE ACO CHATO, RETANGULAR, 25,4 MM X 6,35 MM (L X E), 1,2265 KG/M</v>
          </cell>
          <cell r="C431" t="str">
            <v xml:space="preserve">M     </v>
          </cell>
          <cell r="D431" t="str">
            <v>CR</v>
          </cell>
          <cell r="E431" t="str">
            <v>11,68</v>
          </cell>
          <cell r="F431" t="str">
            <v>SINAPI</v>
          </cell>
        </row>
        <row r="432">
          <cell r="A432">
            <v>557</v>
          </cell>
          <cell r="B432" t="str">
            <v>BARRA DE ACO CHATO, RETANGULAR, 38,1 MM X 12,7 MM (L X E), 3,79 KG/M</v>
          </cell>
          <cell r="C432" t="str">
            <v xml:space="preserve">M     </v>
          </cell>
          <cell r="D432" t="str">
            <v>CR</v>
          </cell>
          <cell r="E432" t="str">
            <v>36,67</v>
          </cell>
          <cell r="F432" t="str">
            <v>SINAPI</v>
          </cell>
        </row>
        <row r="433">
          <cell r="A433">
            <v>552</v>
          </cell>
          <cell r="B433" t="str">
            <v>BARRA DE ACO CHATO, RETANGULAR, 38,1 MM X 6,35 MM (L X E), 1,89 KG/M</v>
          </cell>
          <cell r="C433" t="str">
            <v xml:space="preserve">M     </v>
          </cell>
          <cell r="D433" t="str">
            <v>CR</v>
          </cell>
          <cell r="E433" t="str">
            <v>18,19</v>
          </cell>
          <cell r="F433" t="str">
            <v>SINAPI</v>
          </cell>
        </row>
        <row r="434">
          <cell r="A434">
            <v>563</v>
          </cell>
          <cell r="B434" t="str">
            <v>BARRA DE ACO CHATO, RETANGULAR, 38,1 MM X 9,53 MM (L X E), 2,84 KG/M</v>
          </cell>
          <cell r="C434" t="str">
            <v xml:space="preserve">M     </v>
          </cell>
          <cell r="D434" t="str">
            <v>CR</v>
          </cell>
          <cell r="E434" t="str">
            <v>27,34</v>
          </cell>
          <cell r="F434" t="str">
            <v>SINAPI</v>
          </cell>
        </row>
        <row r="435">
          <cell r="A435">
            <v>549</v>
          </cell>
          <cell r="B435" t="str">
            <v>BARRA DE ACO CHATO, RETANGULAR, 50,8 MM X 12,7 MM (L X E), 5,06 KG/M</v>
          </cell>
          <cell r="C435" t="str">
            <v xml:space="preserve">M     </v>
          </cell>
          <cell r="D435" t="str">
            <v>CR</v>
          </cell>
          <cell r="E435" t="str">
            <v>49,20</v>
          </cell>
          <cell r="F435" t="str">
            <v>SINAPI</v>
          </cell>
        </row>
        <row r="436">
          <cell r="A436">
            <v>551</v>
          </cell>
          <cell r="B436" t="str">
            <v>BARRA DE ACO CHATO, RETANGULAR, 50,8 MM X 25,4 MM (L X E), 10,12 KG/M</v>
          </cell>
          <cell r="C436" t="str">
            <v xml:space="preserve">M     </v>
          </cell>
          <cell r="D436" t="str">
            <v>CR</v>
          </cell>
          <cell r="E436" t="str">
            <v>97,42</v>
          </cell>
          <cell r="F436" t="str">
            <v>SINAPI</v>
          </cell>
        </row>
        <row r="437">
          <cell r="A437">
            <v>559</v>
          </cell>
          <cell r="B437" t="str">
            <v>BARRA DE ACO CHATO, RETANGULAR, 50,8 MM X 6,35 MM (L X E), 2,53 KG/M</v>
          </cell>
          <cell r="C437" t="str">
            <v xml:space="preserve">M     </v>
          </cell>
          <cell r="D437" t="str">
            <v>CR</v>
          </cell>
          <cell r="E437" t="str">
            <v>24,35</v>
          </cell>
          <cell r="F437" t="str">
            <v>SINAPI</v>
          </cell>
        </row>
        <row r="438">
          <cell r="A438">
            <v>560</v>
          </cell>
          <cell r="B438" t="str">
            <v>BARRA DE ACO CHATO, RETANGULAR, 50,8 MM X 7,94 MM (L X E), 3,162 KG/M</v>
          </cell>
          <cell r="C438" t="str">
            <v xml:space="preserve">M     </v>
          </cell>
          <cell r="D438" t="str">
            <v>CR</v>
          </cell>
          <cell r="E438" t="str">
            <v>30,47</v>
          </cell>
          <cell r="F438" t="str">
            <v>SINAPI</v>
          </cell>
        </row>
        <row r="439">
          <cell r="A439">
            <v>547</v>
          </cell>
          <cell r="B439" t="str">
            <v>BARRA DE ACO CHATO, RETANGULAR, 50,8 MM X 9,53 MM (L X E), 3,79KG/M</v>
          </cell>
          <cell r="C439" t="str">
            <v xml:space="preserve">M     </v>
          </cell>
          <cell r="D439" t="str">
            <v>CR</v>
          </cell>
          <cell r="E439" t="str">
            <v>36,48</v>
          </cell>
          <cell r="F439" t="str">
            <v>SINAPI</v>
          </cell>
        </row>
        <row r="440">
          <cell r="A440">
            <v>36207</v>
          </cell>
          <cell r="B440" t="str">
            <v>BARRA DE APOIO EM "L", EM ACO INOX POLIDO 70 X 70 CM, DIAMETRO MINIMO 3 CM</v>
          </cell>
          <cell r="C440" t="str">
            <v xml:space="preserve">UN    </v>
          </cell>
          <cell r="D440" t="str">
            <v>AS</v>
          </cell>
          <cell r="E440" t="str">
            <v>427,29</v>
          </cell>
          <cell r="F440" t="str">
            <v>SINAPI</v>
          </cell>
        </row>
        <row r="441">
          <cell r="A441">
            <v>36209</v>
          </cell>
          <cell r="B441" t="str">
            <v>BARRA DE APOIO EM "L", EM ACO INOX POLIDO 80 X 80 CM, DIAMETRO MINIMO 3 CM</v>
          </cell>
          <cell r="C441" t="str">
            <v xml:space="preserve">UN    </v>
          </cell>
          <cell r="D441" t="str">
            <v>AS</v>
          </cell>
          <cell r="E441" t="str">
            <v>490,38</v>
          </cell>
          <cell r="F441" t="str">
            <v>SINAPI</v>
          </cell>
        </row>
        <row r="442">
          <cell r="A442">
            <v>36210</v>
          </cell>
          <cell r="B442" t="str">
            <v>BARRA DE APOIO LATERAL ARTICULADA, COM TRAVA, EM ACO INOX POLIDO, 70 CM, DIAMETRO MINIMO 3 CM</v>
          </cell>
          <cell r="C442" t="str">
            <v xml:space="preserve">UN    </v>
          </cell>
          <cell r="D442" t="str">
            <v>AS</v>
          </cell>
          <cell r="E442" t="str">
            <v>530,58</v>
          </cell>
          <cell r="F442" t="str">
            <v>SINAPI</v>
          </cell>
        </row>
        <row r="443">
          <cell r="A443">
            <v>36204</v>
          </cell>
          <cell r="B443" t="str">
            <v>BARRA DE APOIO RETA, EM ACO INOX POLIDO, COMPRIMENTO 60CM, DIAMETRO MINIMO 3 CM</v>
          </cell>
          <cell r="C443" t="str">
            <v xml:space="preserve">UN    </v>
          </cell>
          <cell r="D443" t="str">
            <v>AS</v>
          </cell>
          <cell r="E443" t="str">
            <v>188,12</v>
          </cell>
          <cell r="F443" t="str">
            <v>SINAPI</v>
          </cell>
        </row>
        <row r="444">
          <cell r="A444">
            <v>36205</v>
          </cell>
          <cell r="B444" t="str">
            <v>BARRA DE APOIO RETA, EM ACO INOX POLIDO, COMPRIMENTO 70CM, DIAMETRO MINIMO 3 CM</v>
          </cell>
          <cell r="C444" t="str">
            <v xml:space="preserve">UN    </v>
          </cell>
          <cell r="D444" t="str">
            <v>AS</v>
          </cell>
          <cell r="E444" t="str">
            <v>208,93</v>
          </cell>
          <cell r="F444" t="str">
            <v>SINAPI</v>
          </cell>
        </row>
        <row r="445">
          <cell r="A445">
            <v>36081</v>
          </cell>
          <cell r="B445" t="str">
            <v>BARRA DE APOIO RETA, EM ACO INOX POLIDO, COMPRIMENTO 80CM, DIAMETRO MINIMO 3 CM</v>
          </cell>
          <cell r="C445" t="str">
            <v xml:space="preserve">UN    </v>
          </cell>
          <cell r="D445" t="str">
            <v>AS</v>
          </cell>
          <cell r="E445" t="str">
            <v>222,77</v>
          </cell>
          <cell r="F445" t="str">
            <v>SINAPI</v>
          </cell>
        </row>
        <row r="446">
          <cell r="A446">
            <v>36206</v>
          </cell>
          <cell r="B446" t="str">
            <v>BARRA DE APOIO RETA, EM ACO INOX POLIDO, COMPRIMENTO 90 CM, DIAMETRO MINIMO 3 CM</v>
          </cell>
          <cell r="C446" t="str">
            <v xml:space="preserve">UN    </v>
          </cell>
          <cell r="D446" t="str">
            <v>AS</v>
          </cell>
          <cell r="E446" t="str">
            <v>233,39</v>
          </cell>
          <cell r="F446" t="str">
            <v>SINAPI</v>
          </cell>
        </row>
        <row r="447">
          <cell r="A447">
            <v>36218</v>
          </cell>
          <cell r="B447" t="str">
            <v>BARRA DE APOIO RETA, EM ALUMINIO, COMPRIMENTO 60CM, DIAMETRO MINIMO 3 CM</v>
          </cell>
          <cell r="C447" t="str">
            <v xml:space="preserve">UN    </v>
          </cell>
          <cell r="D447" t="str">
            <v>AS</v>
          </cell>
          <cell r="E447" t="str">
            <v>136,26</v>
          </cell>
          <cell r="F447" t="str">
            <v>SINAPI</v>
          </cell>
        </row>
        <row r="448">
          <cell r="A448">
            <v>36220</v>
          </cell>
          <cell r="B448" t="str">
            <v>BARRA DE APOIO RETA, EM ALUMINIO, COMPRIMENTO 70CM, DIAMETRO MINIMO 3 CM</v>
          </cell>
          <cell r="C448" t="str">
            <v xml:space="preserve">UN    </v>
          </cell>
          <cell r="D448" t="str">
            <v>AS</v>
          </cell>
          <cell r="E448" t="str">
            <v>156,24</v>
          </cell>
          <cell r="F448" t="str">
            <v>SINAPI</v>
          </cell>
        </row>
        <row r="449">
          <cell r="A449">
            <v>36080</v>
          </cell>
          <cell r="B449" t="str">
            <v>BARRA DE APOIO RETA, EM ALUMINIO, COMPRIMENTO 80 CM, DIAMETRO MINIMO 3 CM</v>
          </cell>
          <cell r="C449" t="str">
            <v xml:space="preserve">UN    </v>
          </cell>
          <cell r="D449" t="str">
            <v>AS</v>
          </cell>
          <cell r="E449" t="str">
            <v>169,00</v>
          </cell>
          <cell r="F449" t="str">
            <v>SINAPI</v>
          </cell>
        </row>
        <row r="450">
          <cell r="A450">
            <v>36223</v>
          </cell>
          <cell r="B450" t="str">
            <v>BARRA DE APOIO RETA, EM ALUMINIO, COMPRIMENTO 90 CM, DIAMETRO MINIMO 3 CM</v>
          </cell>
          <cell r="C450" t="str">
            <v xml:space="preserve">UN    </v>
          </cell>
          <cell r="D450" t="str">
            <v>AS</v>
          </cell>
          <cell r="E450" t="str">
            <v>176,97</v>
          </cell>
          <cell r="F450" t="str">
            <v>SINAPI</v>
          </cell>
        </row>
        <row r="451">
          <cell r="A451">
            <v>38127</v>
          </cell>
          <cell r="B451" t="str">
            <v>BASE DE MISTURADOR MONOCOMANDO PARA CHUVEIRO, DE PAREDE (NAO INCLUI ACABAMENTOS)</v>
          </cell>
          <cell r="C451" t="str">
            <v xml:space="preserve">UN    </v>
          </cell>
          <cell r="D451" t="str">
            <v>CR</v>
          </cell>
          <cell r="E451" t="str">
            <v>495,46</v>
          </cell>
          <cell r="F451" t="str">
            <v>SINAPI</v>
          </cell>
        </row>
        <row r="452">
          <cell r="A452">
            <v>38060</v>
          </cell>
          <cell r="B452" t="str">
            <v>BASE PARA MASTRO DE PARA-RAIOS DIAMETRO NOMINAL 1 1/2"</v>
          </cell>
          <cell r="C452" t="str">
            <v xml:space="preserve">UN    </v>
          </cell>
          <cell r="D452" t="str">
            <v>CR</v>
          </cell>
          <cell r="E452" t="str">
            <v>59,53</v>
          </cell>
          <cell r="F452" t="str">
            <v>SINAPI</v>
          </cell>
        </row>
        <row r="453">
          <cell r="A453">
            <v>10956</v>
          </cell>
          <cell r="B453" t="str">
            <v>BASE PARA MASTRO DE PARA-RAIOS DIAMETRO NOMINAL 2"</v>
          </cell>
          <cell r="C453" t="str">
            <v xml:space="preserve">UN    </v>
          </cell>
          <cell r="D453" t="str">
            <v>CR</v>
          </cell>
          <cell r="E453" t="str">
            <v>65,28</v>
          </cell>
          <cell r="F453" t="str">
            <v>SINAPI</v>
          </cell>
        </row>
        <row r="454">
          <cell r="A454">
            <v>39380</v>
          </cell>
          <cell r="B454" t="str">
            <v>BASE PARA RELE COM SUPORTE METALICO</v>
          </cell>
          <cell r="C454" t="str">
            <v xml:space="preserve">UN    </v>
          </cell>
          <cell r="D454" t="str">
            <v>AS</v>
          </cell>
          <cell r="E454" t="str">
            <v>21,36</v>
          </cell>
          <cell r="F454" t="str">
            <v>SINAPI</v>
          </cell>
        </row>
        <row r="455">
          <cell r="A455">
            <v>44172</v>
          </cell>
          <cell r="B455" t="str">
            <v>BASTIDOR PARA BLOCO M10</v>
          </cell>
          <cell r="C455" t="str">
            <v xml:space="preserve">UN    </v>
          </cell>
          <cell r="D455" t="str">
            <v>CR</v>
          </cell>
          <cell r="E455" t="str">
            <v>6,24</v>
          </cell>
          <cell r="F455" t="str">
            <v>SINAPI</v>
          </cell>
        </row>
        <row r="456">
          <cell r="A456">
            <v>37597</v>
          </cell>
          <cell r="B456" t="str">
            <v>BATE-ESTACAS POR GRAVIDADE, POTENCIA160 HP, PESO DO MARTELO ATE 3 TONELADAS</v>
          </cell>
          <cell r="C456" t="str">
            <v xml:space="preserve">UN    </v>
          </cell>
          <cell r="D456" t="str">
            <v>AS</v>
          </cell>
          <cell r="E456" t="str">
            <v>617.156,25</v>
          </cell>
          <cell r="F456" t="str">
            <v>SINAPI</v>
          </cell>
        </row>
        <row r="457">
          <cell r="A457">
            <v>183</v>
          </cell>
          <cell r="B457" t="str">
            <v>BATENTE / PORTAL / ADUELA / MARCO EM MADEIRA MACICA COM REBAIXO, E = *3* CM, L = *14* CM, PARA PORTAS DE  GIRO DE *60 CM A 120* CM  X *210* CM, CEDRINHO / ANGELIM COMERCIAL / TAURI / CURUPIXA / PEROBA / CUMARU OU EQUIVALENTE DA REGIAO (NAO INCLUI ALIZARES)</v>
          </cell>
          <cell r="C457" t="str">
            <v xml:space="preserve">JG    </v>
          </cell>
          <cell r="D457" t="str">
            <v xml:space="preserve">C </v>
          </cell>
          <cell r="E457" t="str">
            <v>220,91</v>
          </cell>
          <cell r="F457" t="str">
            <v>SINAPI</v>
          </cell>
        </row>
        <row r="458">
          <cell r="A458">
            <v>184</v>
          </cell>
          <cell r="B458" t="str">
            <v>BATENTE / PORTAL / ADUELA / MARCO EM MADEIRA MACICA COM REBAIXO, E = *3* CM, L = *14* CM, PARA PORTAS DE  GIRO DE *60 CM A 120* CM  X *210* CM, PINUS / EUCALIPTO / VIROLA OU EQUIVALENTE DA REGIAO (NAO INCLUI ALIZARES)</v>
          </cell>
          <cell r="C458" t="str">
            <v xml:space="preserve">JG    </v>
          </cell>
          <cell r="D458" t="str">
            <v>CR</v>
          </cell>
          <cell r="E458" t="str">
            <v>136,82</v>
          </cell>
          <cell r="F458" t="str">
            <v>SINAPI</v>
          </cell>
        </row>
        <row r="459">
          <cell r="A459">
            <v>181</v>
          </cell>
          <cell r="B459" t="str">
            <v>BATENTE / PORTAL / ADUELA / MARCO EM MADEIRA MACICA COM REBAIXO, E = *3* CM, L = *16* CM, PARA PORTAS DE  GIRO DE *60 CM A 120* CM  X *210* CM, CEDRINHO / ANGELIM COMERCIAL / TAURI / CURUPIXA / PEROBA / CUMARU OU EQUIVALENTE DA REGIAO (NAO INCLUI ALIZARES)</v>
          </cell>
          <cell r="C459" t="str">
            <v xml:space="preserve">JG    </v>
          </cell>
          <cell r="D459" t="str">
            <v>CR</v>
          </cell>
          <cell r="E459" t="str">
            <v>295,02</v>
          </cell>
          <cell r="F459" t="str">
            <v>SINAPI</v>
          </cell>
        </row>
        <row r="460">
          <cell r="A460">
            <v>20001</v>
          </cell>
          <cell r="B460" t="str">
            <v>BATENTE / PORTAL / ADUELA / MARCO EM MADEIRA MACICA COM REBAIXO, E = *3* CM, L = *16* CM, PARA PORTAS DE  GIRO DE *60 CM A 120* CM  X *210* CM, PINUS / EUCALIPTO / VIROLA OU EQUIVALENTE DA REGIAO (NAO INCLUI ALIZARES)</v>
          </cell>
          <cell r="C460" t="str">
            <v xml:space="preserve">JG    </v>
          </cell>
          <cell r="D460" t="str">
            <v>CR</v>
          </cell>
          <cell r="E460" t="str">
            <v>171,02</v>
          </cell>
          <cell r="F460" t="str">
            <v>SINAPI</v>
          </cell>
        </row>
        <row r="461">
          <cell r="A461">
            <v>39837</v>
          </cell>
          <cell r="B461" t="str">
            <v>BATENTE/PORTAL/ADUELA/MARCO, EM MDF/PVC WOOD/POLIESTIRENO OU MADEIRA LAMINADA, L = *9,0* CM COM GUARNICAO REGULAVEL 2 FACES = *35* MM, PRIMER</v>
          </cell>
          <cell r="C461" t="str">
            <v xml:space="preserve">JG    </v>
          </cell>
          <cell r="D461" t="str">
            <v>CR</v>
          </cell>
          <cell r="E461" t="str">
            <v>538,88</v>
          </cell>
          <cell r="F461" t="str">
            <v>SINAPI</v>
          </cell>
        </row>
        <row r="462">
          <cell r="A462">
            <v>43366</v>
          </cell>
          <cell r="B462" t="str">
            <v>BENTONITA, ARGILA CONSTITUIDA POR  MONTMORILONITA</v>
          </cell>
          <cell r="C462" t="str">
            <v xml:space="preserve">KG    </v>
          </cell>
          <cell r="D462" t="str">
            <v>AS</v>
          </cell>
          <cell r="E462" t="str">
            <v>1,54</v>
          </cell>
          <cell r="F462" t="str">
            <v>SINAPI</v>
          </cell>
        </row>
        <row r="463">
          <cell r="A463">
            <v>10535</v>
          </cell>
          <cell r="B463" t="str">
            <v>BETONEIRA CAPACIDADE NOMINAL 400 L, CAPACIDADE DE MISTURA  280 L, MOTOR ELETRICO TRIFASICO 220/380 V POTENCIA 2 CV, SEM CARREGADOR</v>
          </cell>
          <cell r="C463" t="str">
            <v xml:space="preserve">UN    </v>
          </cell>
          <cell r="D463" t="str">
            <v xml:space="preserve">C </v>
          </cell>
          <cell r="E463" t="str">
            <v>6.212,60</v>
          </cell>
          <cell r="F463" t="str">
            <v>SINAPI</v>
          </cell>
        </row>
        <row r="464">
          <cell r="A464">
            <v>10537</v>
          </cell>
          <cell r="B464" t="str">
            <v>BETONEIRA CAPACIDADE NOMINAL 400 L, CAPACIDADE DE MISTURA 310 L, MOTOR A DIESEL POTENCIA 5 CV, SEM CARREGADOR</v>
          </cell>
          <cell r="C464" t="str">
            <v xml:space="preserve">UN    </v>
          </cell>
          <cell r="D464" t="str">
            <v>CR</v>
          </cell>
          <cell r="E464" t="str">
            <v>8.472,30</v>
          </cell>
          <cell r="F464" t="str">
            <v>SINAPI</v>
          </cell>
        </row>
        <row r="465">
          <cell r="A465">
            <v>13891</v>
          </cell>
          <cell r="B465" t="str">
            <v>BETONEIRA CAPACIDADE NOMINAL 400 L, CAPACIDADE DE MISTURA 310 L, MOTOR A GASOLINA POTENCIA 5,5 CV, SEM CARREGADOR</v>
          </cell>
          <cell r="C465" t="str">
            <v xml:space="preserve">UN    </v>
          </cell>
          <cell r="D465" t="str">
            <v>CR</v>
          </cell>
          <cell r="E465" t="str">
            <v>7.771,01</v>
          </cell>
          <cell r="F465" t="str">
            <v>SINAPI</v>
          </cell>
        </row>
        <row r="466">
          <cell r="A466">
            <v>44492</v>
          </cell>
          <cell r="B466" t="str">
            <v>BETONEIRA CAPACIDADE NOMINAL 600 L, CAPACIDADE DE MISTURA 440 L, MOTOR A GASOLINA POTENCIA 10 HP, COM  CARREGADOR</v>
          </cell>
          <cell r="C466" t="str">
            <v xml:space="preserve">UN    </v>
          </cell>
          <cell r="D466" t="str">
            <v>CR</v>
          </cell>
          <cell r="E466" t="str">
            <v>33.800,75</v>
          </cell>
          <cell r="F466" t="str">
            <v>SINAPI</v>
          </cell>
        </row>
        <row r="467">
          <cell r="A467">
            <v>36396</v>
          </cell>
          <cell r="B467" t="str">
            <v>BETONEIRA, CAPACIDADE NOMINAL 400 L, CAPACIDADE DE MISTURA 310L, MOTOR ELETRICO TRIFASICO 220/380V POTENCIA 2 CV, SEM CARREGADOR</v>
          </cell>
          <cell r="C467" t="str">
            <v xml:space="preserve">UN    </v>
          </cell>
          <cell r="D467" t="str">
            <v>CR</v>
          </cell>
          <cell r="E467" t="str">
            <v>7.107,63</v>
          </cell>
          <cell r="F467" t="str">
            <v>SINAPI</v>
          </cell>
        </row>
        <row r="468">
          <cell r="A468">
            <v>36397</v>
          </cell>
          <cell r="B468" t="str">
            <v>BETONEIRA, CAPACIDADE NOMINAL 600 L, CAPACIDADE DE MISTURA  360L, MOTOR ELETRICO TRIFASICO 220/380V, POTENCIA 4CV, EXCLUSO CARREGADOR</v>
          </cell>
          <cell r="C468" t="str">
            <v xml:space="preserve">UN    </v>
          </cell>
          <cell r="D468" t="str">
            <v>CR</v>
          </cell>
          <cell r="E468" t="str">
            <v>25.271,59</v>
          </cell>
          <cell r="F468" t="str">
            <v>SINAPI</v>
          </cell>
        </row>
        <row r="469">
          <cell r="A469">
            <v>36398</v>
          </cell>
          <cell r="B469" t="str">
            <v>BETONEIRA, CAPACIDADE NOMINAL 600 L, CAPACIDADE DE MISTURA 440 L, MOTOR A DIESEL POTENCIA 10 CV, COM CARREGADOR</v>
          </cell>
          <cell r="C469" t="str">
            <v xml:space="preserve">UN    </v>
          </cell>
          <cell r="D469" t="str">
            <v>CR</v>
          </cell>
          <cell r="E469" t="str">
            <v>30.715,51</v>
          </cell>
          <cell r="F469" t="str">
            <v>SINAPI</v>
          </cell>
        </row>
        <row r="470">
          <cell r="A470">
            <v>647</v>
          </cell>
          <cell r="B470" t="str">
            <v>BLASTER, DINAMITADOR OU CABO DE FOGO</v>
          </cell>
          <cell r="C470" t="str">
            <v xml:space="preserve">H     </v>
          </cell>
          <cell r="D470" t="str">
            <v>CR</v>
          </cell>
          <cell r="E470" t="str">
            <v>13,32</v>
          </cell>
          <cell r="F470" t="str">
            <v>SINAPI</v>
          </cell>
        </row>
        <row r="471">
          <cell r="A471">
            <v>40920</v>
          </cell>
          <cell r="B471" t="str">
            <v>BLASTER, DINAMITADOR OU CABO DE FOGO (MENSALISTA)</v>
          </cell>
          <cell r="C471" t="str">
            <v xml:space="preserve">MES   </v>
          </cell>
          <cell r="D471" t="str">
            <v>CR</v>
          </cell>
          <cell r="E471" t="str">
            <v>2.352,68</v>
          </cell>
          <cell r="F471" t="str">
            <v>SINAPI</v>
          </cell>
        </row>
        <row r="472">
          <cell r="A472">
            <v>715</v>
          </cell>
          <cell r="B472" t="str">
            <v>BLOCO / TIJOLO DE VIDRO INCOLOR, CANELADO / ONDULADO, *19 X 19 X 8* CM (A X L X E)</v>
          </cell>
          <cell r="C472" t="str">
            <v xml:space="preserve">UN    </v>
          </cell>
          <cell r="D472" t="str">
            <v xml:space="preserve">C </v>
          </cell>
          <cell r="E472" t="str">
            <v>25,70</v>
          </cell>
          <cell r="F472" t="str">
            <v>SINAPI</v>
          </cell>
        </row>
        <row r="473">
          <cell r="A473">
            <v>716</v>
          </cell>
          <cell r="B473" t="str">
            <v>BLOCO / TIJOLO DE VIDRO INCOLOR, XADREZ, *20 X 20 X 10* CM (A X L X E)</v>
          </cell>
          <cell r="C473" t="str">
            <v xml:space="preserve">UN    </v>
          </cell>
          <cell r="D473" t="str">
            <v>CR</v>
          </cell>
          <cell r="E473" t="str">
            <v>29,06</v>
          </cell>
          <cell r="F473" t="str">
            <v>SINAPI</v>
          </cell>
        </row>
        <row r="474">
          <cell r="A474">
            <v>38783</v>
          </cell>
          <cell r="B474" t="str">
            <v>BLOCO CERAMICO / TIJOLO VAZADO PARA ALVENARIA DE VEDACAO, FUROS NA HORIZONTAL, 11,5 X 19 X 19 CM (NBR 15270)</v>
          </cell>
          <cell r="C474" t="str">
            <v xml:space="preserve">UN    </v>
          </cell>
          <cell r="D474" t="str">
            <v>CR</v>
          </cell>
          <cell r="E474" t="str">
            <v>1,23</v>
          </cell>
          <cell r="F474" t="str">
            <v>SINAPI</v>
          </cell>
        </row>
        <row r="475">
          <cell r="A475">
            <v>37593</v>
          </cell>
          <cell r="B475" t="str">
            <v>BLOCO CERAMICO / TIJOLO VAZADO PARA ALVENARIA DE VEDACAO, FUROS NA VERTICAL, 14 X 19 X 39 CM (NBR 15270)</v>
          </cell>
          <cell r="C475" t="str">
            <v xml:space="preserve">UN    </v>
          </cell>
          <cell r="D475" t="str">
            <v>CR</v>
          </cell>
          <cell r="E475" t="str">
            <v>3,02</v>
          </cell>
          <cell r="F475" t="str">
            <v>SINAPI</v>
          </cell>
        </row>
        <row r="476">
          <cell r="A476">
            <v>37594</v>
          </cell>
          <cell r="B476" t="str">
            <v>BLOCO CERAMICO / TIJOLO VAZADO PARA ALVENARIA DE VEDACAO, FUROS NA VERTICAL, 19 X 19 X 39 CM (NBR 15270)</v>
          </cell>
          <cell r="C476" t="str">
            <v xml:space="preserve">UN    </v>
          </cell>
          <cell r="D476" t="str">
            <v>CR</v>
          </cell>
          <cell r="E476" t="str">
            <v>3,76</v>
          </cell>
          <cell r="F476" t="str">
            <v>SINAPI</v>
          </cell>
        </row>
        <row r="477">
          <cell r="A477">
            <v>37592</v>
          </cell>
          <cell r="B477" t="str">
            <v>BLOCO CERAMICO / TIJOLO VAZADO PARA ALVENARIA DE VEDACAO, FUROS NA VERTICAL,, 9 X 19 X 39 CM (NBR 15270)</v>
          </cell>
          <cell r="C477" t="str">
            <v xml:space="preserve">UN    </v>
          </cell>
          <cell r="D477" t="str">
            <v>CR</v>
          </cell>
          <cell r="E477" t="str">
            <v>2,38</v>
          </cell>
          <cell r="F477" t="str">
            <v>SINAPI</v>
          </cell>
        </row>
        <row r="478">
          <cell r="A478">
            <v>7270</v>
          </cell>
          <cell r="B478" t="str">
            <v>BLOCO CERAMICO / TIJOLO VAZADO PARA ALVENARIA DE VEDACAO, 4 FUROS NA HORIZONTAL, DE 9 X 9 X 19 CM (L X A X C)</v>
          </cell>
          <cell r="C478" t="str">
            <v xml:space="preserve">UN    </v>
          </cell>
          <cell r="D478" t="str">
            <v>CR</v>
          </cell>
          <cell r="E478" t="str">
            <v>1,06</v>
          </cell>
          <cell r="F478" t="str">
            <v>SINAPI</v>
          </cell>
        </row>
        <row r="479">
          <cell r="A479">
            <v>7267</v>
          </cell>
          <cell r="B479" t="str">
            <v>BLOCO CERAMICO / TIJOLO VAZADO PARA ALVENARIA DE VEDACAO, 6 FUROS NA HORIZONTAL, 9 X 14 X 19 CM (L X A X C)</v>
          </cell>
          <cell r="C479" t="str">
            <v xml:space="preserve">UN    </v>
          </cell>
          <cell r="D479" t="str">
            <v>CR</v>
          </cell>
          <cell r="E479" t="str">
            <v>0,83</v>
          </cell>
          <cell r="F479" t="str">
            <v>SINAPI</v>
          </cell>
        </row>
        <row r="480">
          <cell r="A480">
            <v>7271</v>
          </cell>
          <cell r="B480" t="str">
            <v>BLOCO CERAMICO / TIJOLO VAZADO PARA ALVENARIA DE VEDACAO, 8 FUROS NA HORIZONTAL, DE 9 X 19 X 19 CM (L XA X C)</v>
          </cell>
          <cell r="C480" t="str">
            <v xml:space="preserve">UN    </v>
          </cell>
          <cell r="D480" t="str">
            <v xml:space="preserve">C </v>
          </cell>
          <cell r="E480" t="str">
            <v>0,92</v>
          </cell>
          <cell r="F480" t="str">
            <v>SINAPI</v>
          </cell>
        </row>
        <row r="481">
          <cell r="A481">
            <v>7268</v>
          </cell>
          <cell r="B481" t="str">
            <v>BLOCO CERAMICO / TIJOLO VAZADO PARA ALVENARIA DE VEDACAO, 8 FUROS NA HORIZONTAL, 9 X 19 X 29 CM (L X A X C)</v>
          </cell>
          <cell r="C481" t="str">
            <v xml:space="preserve">UN    </v>
          </cell>
          <cell r="D481" t="str">
            <v>CR</v>
          </cell>
          <cell r="E481" t="str">
            <v>1,27</v>
          </cell>
          <cell r="F481" t="str">
            <v>SINAPI</v>
          </cell>
        </row>
        <row r="482">
          <cell r="A482">
            <v>41372</v>
          </cell>
          <cell r="B482" t="str">
            <v>BLOCO CONCRETO CELULAR AUTOCLAVADO 12,5 X 30 X 60 CM (E X A X C)</v>
          </cell>
          <cell r="C482" t="str">
            <v xml:space="preserve">M2    </v>
          </cell>
          <cell r="D482" t="str">
            <v>AS</v>
          </cell>
          <cell r="E482" t="str">
            <v>124,81</v>
          </cell>
          <cell r="F482" t="str">
            <v>SINAPI</v>
          </cell>
        </row>
        <row r="483">
          <cell r="A483">
            <v>41371</v>
          </cell>
          <cell r="B483" t="str">
            <v>BLOCO CONCRETO CELULAR AUTOCLAVADO 7,5 X 30 X 60 CM (E X A X C)</v>
          </cell>
          <cell r="C483" t="str">
            <v xml:space="preserve">M2    </v>
          </cell>
          <cell r="D483" t="str">
            <v>AS</v>
          </cell>
          <cell r="E483" t="str">
            <v>73,77</v>
          </cell>
          <cell r="F483" t="str">
            <v>SINAPI</v>
          </cell>
        </row>
        <row r="484">
          <cell r="A484">
            <v>34556</v>
          </cell>
          <cell r="B484" t="str">
            <v>BLOCO DE CONCRETO ESTRUTURAL 14 X 19 X 29 CM, FBK 10 MPA (NBR 6136)</v>
          </cell>
          <cell r="C484" t="str">
            <v xml:space="preserve">UN    </v>
          </cell>
          <cell r="D484" t="str">
            <v>CR</v>
          </cell>
          <cell r="E484" t="str">
            <v>4,91</v>
          </cell>
          <cell r="F484" t="str">
            <v>SINAPI</v>
          </cell>
        </row>
        <row r="485">
          <cell r="A485">
            <v>37873</v>
          </cell>
          <cell r="B485" t="str">
            <v>BLOCO DE CONCRETO ESTRUTURAL 14 X 19 X 29 CM, FBK 12 MPA (NBR 6136)</v>
          </cell>
          <cell r="C485" t="str">
            <v xml:space="preserve">UN    </v>
          </cell>
          <cell r="D485" t="str">
            <v>CR</v>
          </cell>
          <cell r="E485" t="str">
            <v>5,00</v>
          </cell>
          <cell r="F485" t="str">
            <v>SINAPI</v>
          </cell>
        </row>
        <row r="486">
          <cell r="A486">
            <v>34564</v>
          </cell>
          <cell r="B486" t="str">
            <v>BLOCO DE CONCRETO ESTRUTURAL 14 X 19 X 29 CM, FBK 14 MPA (NBR 6136)</v>
          </cell>
          <cell r="C486" t="str">
            <v xml:space="preserve">UN    </v>
          </cell>
          <cell r="D486" t="str">
            <v>CR</v>
          </cell>
          <cell r="E486" t="str">
            <v>5,24</v>
          </cell>
          <cell r="F486" t="str">
            <v>SINAPI</v>
          </cell>
        </row>
        <row r="487">
          <cell r="A487">
            <v>34565</v>
          </cell>
          <cell r="B487" t="str">
            <v>BLOCO DE CONCRETO ESTRUTURAL 14 X 19 X 29 CM, FBK 16 MPA (NBR 6136)</v>
          </cell>
          <cell r="C487" t="str">
            <v xml:space="preserve">UN    </v>
          </cell>
          <cell r="D487" t="str">
            <v>CR</v>
          </cell>
          <cell r="E487" t="str">
            <v>5,54</v>
          </cell>
          <cell r="F487" t="str">
            <v>SINAPI</v>
          </cell>
        </row>
        <row r="488">
          <cell r="A488">
            <v>38590</v>
          </cell>
          <cell r="B488" t="str">
            <v>BLOCO DE CONCRETO ESTRUTURAL 14 X 19 X 29 CM, FBK 4,5 MPA (NBR 6136)</v>
          </cell>
          <cell r="C488" t="str">
            <v xml:space="preserve">UN    </v>
          </cell>
          <cell r="D488" t="str">
            <v>CR</v>
          </cell>
          <cell r="E488" t="str">
            <v>4,09</v>
          </cell>
          <cell r="F488" t="str">
            <v>SINAPI</v>
          </cell>
        </row>
        <row r="489">
          <cell r="A489">
            <v>34566</v>
          </cell>
          <cell r="B489" t="str">
            <v>BLOCO DE CONCRETO ESTRUTURAL 14 X 19 X 29 CM, FBK 6 MPA (NBR 6136)</v>
          </cell>
          <cell r="C489" t="str">
            <v xml:space="preserve">UN    </v>
          </cell>
          <cell r="D489" t="str">
            <v>CR</v>
          </cell>
          <cell r="E489" t="str">
            <v>4,30</v>
          </cell>
          <cell r="F489" t="str">
            <v>SINAPI</v>
          </cell>
        </row>
        <row r="490">
          <cell r="A490">
            <v>34567</v>
          </cell>
          <cell r="B490" t="str">
            <v>BLOCO DE CONCRETO ESTRUTURAL 14 X 19 X 29 CM, FBK 8 MPA (NBR 6136)</v>
          </cell>
          <cell r="C490" t="str">
            <v xml:space="preserve">UN    </v>
          </cell>
          <cell r="D490" t="str">
            <v>CR</v>
          </cell>
          <cell r="E490" t="str">
            <v>4,56</v>
          </cell>
          <cell r="F490" t="str">
            <v>SINAPI</v>
          </cell>
        </row>
        <row r="491">
          <cell r="A491">
            <v>38591</v>
          </cell>
          <cell r="B491" t="str">
            <v>BLOCO DE CONCRETO ESTRUTURAL 14 X 19 X 34 CM, FBK 4,5 MPA (NBR 6136)</v>
          </cell>
          <cell r="C491" t="str">
            <v xml:space="preserve">UN    </v>
          </cell>
          <cell r="D491" t="str">
            <v>CR</v>
          </cell>
          <cell r="E491" t="str">
            <v>4,14</v>
          </cell>
          <cell r="F491" t="str">
            <v>SINAPI</v>
          </cell>
        </row>
        <row r="492">
          <cell r="A492">
            <v>34568</v>
          </cell>
          <cell r="B492" t="str">
            <v>BLOCO DE CONCRETO ESTRUTURAL 14 X 19 X 39 CM, FBK 10 MPA (NBR 6136)</v>
          </cell>
          <cell r="C492" t="str">
            <v xml:space="preserve">UN    </v>
          </cell>
          <cell r="D492" t="str">
            <v>CR</v>
          </cell>
          <cell r="E492" t="str">
            <v>5,39</v>
          </cell>
          <cell r="F492" t="str">
            <v>SINAPI</v>
          </cell>
        </row>
        <row r="493">
          <cell r="A493">
            <v>34569</v>
          </cell>
          <cell r="B493" t="str">
            <v>BLOCO DE CONCRETO ESTRUTURAL 14 X 19 X 39 CM, FBK 12 MPA (NBR 6136)</v>
          </cell>
          <cell r="C493" t="str">
            <v xml:space="preserve">UN    </v>
          </cell>
          <cell r="D493" t="str">
            <v>CR</v>
          </cell>
          <cell r="E493" t="str">
            <v>5,54</v>
          </cell>
          <cell r="F493" t="str">
            <v>SINAPI</v>
          </cell>
        </row>
        <row r="494">
          <cell r="A494">
            <v>34570</v>
          </cell>
          <cell r="B494" t="str">
            <v>BLOCO DE CONCRETO ESTRUTURAL 14 X 19 X 39 CM, FBK 14 MPA (NBR 6136)</v>
          </cell>
          <cell r="C494" t="str">
            <v xml:space="preserve">UN    </v>
          </cell>
          <cell r="D494" t="str">
            <v>CR</v>
          </cell>
          <cell r="E494" t="str">
            <v>6,01</v>
          </cell>
          <cell r="F494" t="str">
            <v>SINAPI</v>
          </cell>
        </row>
        <row r="495">
          <cell r="A495">
            <v>25070</v>
          </cell>
          <cell r="B495" t="str">
            <v>BLOCO DE CONCRETO ESTRUTURAL 14 X 19 X 39 CM, FBK 4,5 MPA (NBR 6136)</v>
          </cell>
          <cell r="C495" t="str">
            <v xml:space="preserve">UN    </v>
          </cell>
          <cell r="D495" t="str">
            <v>CR</v>
          </cell>
          <cell r="E495" t="str">
            <v>4,52</v>
          </cell>
          <cell r="F495" t="str">
            <v>SINAPI</v>
          </cell>
        </row>
        <row r="496">
          <cell r="A496">
            <v>34571</v>
          </cell>
          <cell r="B496" t="str">
            <v>BLOCO DE CONCRETO ESTRUTURAL 14 X 19 X 39 CM, FBK 6 MPA (NBR 6136)</v>
          </cell>
          <cell r="C496" t="str">
            <v xml:space="preserve">UN    </v>
          </cell>
          <cell r="D496" t="str">
            <v>CR</v>
          </cell>
          <cell r="E496" t="str">
            <v>4,57</v>
          </cell>
          <cell r="F496" t="str">
            <v>SINAPI</v>
          </cell>
        </row>
        <row r="497">
          <cell r="A497">
            <v>34573</v>
          </cell>
          <cell r="B497" t="str">
            <v>BLOCO DE CONCRETO ESTRUTURAL 14 X 19 X 39 CM, FBK 8 MPA (NBR 6136)</v>
          </cell>
          <cell r="C497" t="str">
            <v xml:space="preserve">UN    </v>
          </cell>
          <cell r="D497" t="str">
            <v>CR</v>
          </cell>
          <cell r="E497" t="str">
            <v>4,80</v>
          </cell>
          <cell r="F497" t="str">
            <v>SINAPI</v>
          </cell>
        </row>
        <row r="498">
          <cell r="A498">
            <v>37107</v>
          </cell>
          <cell r="B498" t="str">
            <v>BLOCO DE CONCRETO ESTRUTURAL 14 X 19 X 39, FCK 16 MPA (NBR 6136)</v>
          </cell>
          <cell r="C498" t="str">
            <v xml:space="preserve">UN    </v>
          </cell>
          <cell r="D498" t="str">
            <v>CR</v>
          </cell>
          <cell r="E498" t="str">
            <v>6,35</v>
          </cell>
          <cell r="F498" t="str">
            <v>SINAPI</v>
          </cell>
        </row>
        <row r="499">
          <cell r="A499">
            <v>34576</v>
          </cell>
          <cell r="B499" t="str">
            <v>BLOCO DE CONCRETO ESTRUTURAL 19 X 19 X 39 CM, FBK 10 MPA (NBR 6136)</v>
          </cell>
          <cell r="C499" t="str">
            <v xml:space="preserve">UN    </v>
          </cell>
          <cell r="D499" t="str">
            <v>CR</v>
          </cell>
          <cell r="E499" t="str">
            <v>7,00</v>
          </cell>
          <cell r="F499" t="str">
            <v>SINAPI</v>
          </cell>
        </row>
        <row r="500">
          <cell r="A500">
            <v>34577</v>
          </cell>
          <cell r="B500" t="str">
            <v>BLOCO DE CONCRETO ESTRUTURAL 19 X 19 X 39 CM, FBK 12 MPA (NBR 6136)</v>
          </cell>
          <cell r="C500" t="str">
            <v xml:space="preserve">UN    </v>
          </cell>
          <cell r="D500" t="str">
            <v>CR</v>
          </cell>
          <cell r="E500" t="str">
            <v>7,31</v>
          </cell>
          <cell r="F500" t="str">
            <v>SINAPI</v>
          </cell>
        </row>
        <row r="501">
          <cell r="A501">
            <v>34578</v>
          </cell>
          <cell r="B501" t="str">
            <v>BLOCO DE CONCRETO ESTRUTURAL 19 X 19 X 39 CM, FBK 14 MPA (NBR 6136)</v>
          </cell>
          <cell r="C501" t="str">
            <v xml:space="preserve">UN    </v>
          </cell>
          <cell r="D501" t="str">
            <v>CR</v>
          </cell>
          <cell r="E501" t="str">
            <v>7,92</v>
          </cell>
          <cell r="F501" t="str">
            <v>SINAPI</v>
          </cell>
        </row>
        <row r="502">
          <cell r="A502">
            <v>34579</v>
          </cell>
          <cell r="B502" t="str">
            <v>BLOCO DE CONCRETO ESTRUTURAL 19 X 19 X 39 CM, FBK 16 MPA (NBR 6136)</v>
          </cell>
          <cell r="C502" t="str">
            <v xml:space="preserve">UN    </v>
          </cell>
          <cell r="D502" t="str">
            <v>CR</v>
          </cell>
          <cell r="E502" t="str">
            <v>8,45</v>
          </cell>
          <cell r="F502" t="str">
            <v>SINAPI</v>
          </cell>
        </row>
        <row r="503">
          <cell r="A503">
            <v>25067</v>
          </cell>
          <cell r="B503" t="str">
            <v>BLOCO DE CONCRETO ESTRUTURAL 19 X 19 X 39 CM, FBK 4,5 MPA (NBR 6136)</v>
          </cell>
          <cell r="C503" t="str">
            <v xml:space="preserve">UN    </v>
          </cell>
          <cell r="D503" t="str">
            <v>CR</v>
          </cell>
          <cell r="E503" t="str">
            <v>5,66</v>
          </cell>
          <cell r="F503" t="str">
            <v>SINAPI</v>
          </cell>
        </row>
        <row r="504">
          <cell r="A504">
            <v>34580</v>
          </cell>
          <cell r="B504" t="str">
            <v>BLOCO DE CONCRETO ESTRUTURAL 19 X 19 X 39 CM, FBK 8 MPA (NBR 6136)</v>
          </cell>
          <cell r="C504" t="str">
            <v xml:space="preserve">UN    </v>
          </cell>
          <cell r="D504" t="str">
            <v>CR</v>
          </cell>
          <cell r="E504" t="str">
            <v>6,31</v>
          </cell>
          <cell r="F504" t="str">
            <v>SINAPI</v>
          </cell>
        </row>
        <row r="505">
          <cell r="A505">
            <v>25071</v>
          </cell>
          <cell r="B505" t="str">
            <v>BLOCO DE CONCRETO ESTRUTURAL 9 X 19 X 39 CM, FBK 4,5 MPA (NBR 6136)</v>
          </cell>
          <cell r="C505" t="str">
            <v xml:space="preserve">UN    </v>
          </cell>
          <cell r="D505" t="str">
            <v>CR</v>
          </cell>
          <cell r="E505" t="str">
            <v>3,14</v>
          </cell>
          <cell r="F505" t="str">
            <v>SINAPI</v>
          </cell>
        </row>
        <row r="506">
          <cell r="A506">
            <v>44171</v>
          </cell>
          <cell r="B506" t="str">
            <v>BLOCO DE ENGATE RAPIDO PARA BASTIDOR TIPO M10</v>
          </cell>
          <cell r="C506" t="str">
            <v xml:space="preserve">UN    </v>
          </cell>
          <cell r="D506" t="str">
            <v>CR</v>
          </cell>
          <cell r="E506" t="str">
            <v>17,80</v>
          </cell>
          <cell r="F506" t="str">
            <v>SINAPI</v>
          </cell>
        </row>
        <row r="507">
          <cell r="A507">
            <v>38395</v>
          </cell>
          <cell r="B507" t="str">
            <v>BLOCO DE ESPUMA MULTIUSO *23 X 13 X 8* CM</v>
          </cell>
          <cell r="C507" t="str">
            <v xml:space="preserve">UN    </v>
          </cell>
          <cell r="D507" t="str">
            <v>CR</v>
          </cell>
          <cell r="E507" t="str">
            <v>11,01</v>
          </cell>
          <cell r="F507" t="str">
            <v>SINAPI</v>
          </cell>
        </row>
        <row r="508">
          <cell r="A508">
            <v>34583</v>
          </cell>
          <cell r="B508" t="str">
            <v>BLOCO DE GESSO COMPACTO / MACICO, BRANCO, E = 10 CM, DIMENSOES *67 X 50* CM</v>
          </cell>
          <cell r="C508" t="str">
            <v xml:space="preserve">M2    </v>
          </cell>
          <cell r="D508" t="str">
            <v>CR</v>
          </cell>
          <cell r="E508" t="str">
            <v>68,37</v>
          </cell>
          <cell r="F508" t="str">
            <v>SINAPI</v>
          </cell>
        </row>
        <row r="509">
          <cell r="A509">
            <v>34584</v>
          </cell>
          <cell r="B509" t="str">
            <v>BLOCO DE GESSO VAZADO, BRANCO, E = *7* CM, DIMENSOES *67 X 50* CM</v>
          </cell>
          <cell r="C509" t="str">
            <v xml:space="preserve">M2    </v>
          </cell>
          <cell r="D509" t="str">
            <v>CR</v>
          </cell>
          <cell r="E509" t="str">
            <v>50,13</v>
          </cell>
          <cell r="F509" t="str">
            <v>SINAPI</v>
          </cell>
        </row>
        <row r="510">
          <cell r="A510">
            <v>709</v>
          </cell>
          <cell r="B510" t="str">
            <v>BLOCO DE POLIETILENO ALTA DENSIDADE, *27* X *30* X *100* CM, ACOMPANHADOS PLACAS  TERMINAIS  E LONGARINAS, PARA FUNDO DE FILTRO</v>
          </cell>
          <cell r="C510" t="str">
            <v xml:space="preserve">M2    </v>
          </cell>
          <cell r="D510" t="str">
            <v>AS</v>
          </cell>
          <cell r="E510" t="str">
            <v>776,35</v>
          </cell>
          <cell r="F510" t="str">
            <v>SINAPI</v>
          </cell>
        </row>
        <row r="511">
          <cell r="A511">
            <v>34599</v>
          </cell>
          <cell r="B511" t="str">
            <v>BLOCO DE VEDACAO CONCRETO APARENTE 9 X 19 X 39 CM (CLASSE C - NBR 6136)</v>
          </cell>
          <cell r="C511" t="str">
            <v xml:space="preserve">UN    </v>
          </cell>
          <cell r="D511" t="str">
            <v>CR</v>
          </cell>
          <cell r="E511" t="str">
            <v>3,23</v>
          </cell>
          <cell r="F511" t="str">
            <v>SINAPI</v>
          </cell>
        </row>
        <row r="512">
          <cell r="A512">
            <v>34592</v>
          </cell>
          <cell r="B512" t="str">
            <v>BLOCO DE VEDACAO CONCRETO 14 X 19 X 29 CM (CLASSE C - NBR 6136)</v>
          </cell>
          <cell r="C512" t="str">
            <v xml:space="preserve">UN    </v>
          </cell>
          <cell r="D512" t="str">
            <v>CR</v>
          </cell>
          <cell r="E512" t="str">
            <v>3,60</v>
          </cell>
          <cell r="F512" t="str">
            <v>SINAPI</v>
          </cell>
        </row>
        <row r="513">
          <cell r="A513">
            <v>37103</v>
          </cell>
          <cell r="B513" t="str">
            <v>BLOCO DE VEDACAO DE CONCRETO APARENTE 14 X 19 X 39 CM (CLASSE C - NBR 6136)</v>
          </cell>
          <cell r="C513" t="str">
            <v xml:space="preserve">UN    </v>
          </cell>
          <cell r="D513" t="str">
            <v>CR</v>
          </cell>
          <cell r="E513" t="str">
            <v>4,11</v>
          </cell>
          <cell r="F513" t="str">
            <v>SINAPI</v>
          </cell>
        </row>
        <row r="514">
          <cell r="A514">
            <v>34555</v>
          </cell>
          <cell r="B514" t="str">
            <v>BLOCO DE VEDACAO DE CONCRETO APARENTE 19 X 19 X 39 CM  (CLASSE C - NBR 6136)</v>
          </cell>
          <cell r="C514" t="str">
            <v xml:space="preserve">UN    </v>
          </cell>
          <cell r="D514" t="str">
            <v>CR</v>
          </cell>
          <cell r="E514" t="str">
            <v>5,22</v>
          </cell>
          <cell r="F514" t="str">
            <v>SINAPI</v>
          </cell>
        </row>
        <row r="515">
          <cell r="A515">
            <v>674</v>
          </cell>
          <cell r="B515" t="str">
            <v>BLOCO DE VEDACAO DE CONCRETO CELULAR AUTOCLAVADO 10 X 30 X 60 CM (E X A X C)</v>
          </cell>
          <cell r="C515" t="str">
            <v xml:space="preserve">M2    </v>
          </cell>
          <cell r="D515" t="str">
            <v>AS</v>
          </cell>
          <cell r="E515" t="str">
            <v>88,93</v>
          </cell>
          <cell r="F515" t="str">
            <v>SINAPI</v>
          </cell>
        </row>
        <row r="516">
          <cell r="A516">
            <v>34600</v>
          </cell>
          <cell r="B516" t="str">
            <v>BLOCO DE VEDACAO DE CONCRETO CELULAR AUTOCLAVADO 15 X 30 X 60 CM (E X A X C)</v>
          </cell>
          <cell r="C516" t="str">
            <v xml:space="preserve">M2    </v>
          </cell>
          <cell r="D516" t="str">
            <v>AS</v>
          </cell>
          <cell r="E516" t="str">
            <v>130,63</v>
          </cell>
          <cell r="F516" t="str">
            <v>SINAPI</v>
          </cell>
        </row>
        <row r="517">
          <cell r="A517">
            <v>652</v>
          </cell>
          <cell r="B517" t="str">
            <v>BLOCO DE VEDACAO DE CONCRETO CELULAR AUTOCLAVADO 20 X 30 X 60 CM (E X A X C)</v>
          </cell>
          <cell r="C517" t="str">
            <v xml:space="preserve">M2    </v>
          </cell>
          <cell r="D517" t="str">
            <v>AS</v>
          </cell>
          <cell r="E517" t="str">
            <v>200,11</v>
          </cell>
          <cell r="F517" t="str">
            <v>SINAPI</v>
          </cell>
        </row>
        <row r="518">
          <cell r="A518">
            <v>651</v>
          </cell>
          <cell r="B518" t="str">
            <v>BLOCO DE VEDACAO DE CONCRETO 14 X 19 X 39 CM (CLASSE C - NBR 6136)</v>
          </cell>
          <cell r="C518" t="str">
            <v xml:space="preserve">UN    </v>
          </cell>
          <cell r="D518" t="str">
            <v>CR</v>
          </cell>
          <cell r="E518" t="str">
            <v>3,96</v>
          </cell>
          <cell r="F518" t="str">
            <v>SINAPI</v>
          </cell>
        </row>
        <row r="519">
          <cell r="A519">
            <v>654</v>
          </cell>
          <cell r="B519" t="str">
            <v>BLOCO DE VEDACAO DE CONCRETO 19 X 19 X 39 CM (CLASSE C - NBR 6136)</v>
          </cell>
          <cell r="C519" t="str">
            <v xml:space="preserve">UN    </v>
          </cell>
          <cell r="D519" t="str">
            <v>CR</v>
          </cell>
          <cell r="E519" t="str">
            <v>4,91</v>
          </cell>
          <cell r="F519" t="str">
            <v>SINAPI</v>
          </cell>
        </row>
        <row r="520">
          <cell r="A520">
            <v>650</v>
          </cell>
          <cell r="B520" t="str">
            <v>BLOCO DE VEDACAO DE CONCRETO, 9 X 19 X 39 CM (CLASSE C - NBR 6136)</v>
          </cell>
          <cell r="C520" t="str">
            <v xml:space="preserve">UN    </v>
          </cell>
          <cell r="D520" t="str">
            <v xml:space="preserve">C </v>
          </cell>
          <cell r="E520" t="str">
            <v>3,17</v>
          </cell>
          <cell r="F520" t="str">
            <v>SINAPI</v>
          </cell>
        </row>
        <row r="521">
          <cell r="A521">
            <v>718</v>
          </cell>
          <cell r="B521" t="str">
            <v>BLOCO DE VIDRO / ELEMENTO VAZADO, INCOLOR, VENEZIANA, *20 X 20 X 6* CM (A X L X E)</v>
          </cell>
          <cell r="C521" t="str">
            <v xml:space="preserve">UN    </v>
          </cell>
          <cell r="D521" t="str">
            <v>CR</v>
          </cell>
          <cell r="E521" t="str">
            <v>25,39</v>
          </cell>
          <cell r="F521" t="str">
            <v>SINAPI</v>
          </cell>
        </row>
        <row r="522">
          <cell r="A522">
            <v>11981</v>
          </cell>
          <cell r="B522" t="str">
            <v>BLOCO DE VIDRO / ELEMENTO VAZADO, INCOLOR, VENEZIANA, DE *20 X 10 X 8* CM (A X L X E)</v>
          </cell>
          <cell r="C522" t="str">
            <v xml:space="preserve">UN    </v>
          </cell>
          <cell r="D522" t="str">
            <v>CR</v>
          </cell>
          <cell r="E522" t="str">
            <v>24,67</v>
          </cell>
          <cell r="F522" t="str">
            <v>SINAPI</v>
          </cell>
        </row>
        <row r="523">
          <cell r="A523">
            <v>34586</v>
          </cell>
          <cell r="B523" t="str">
            <v>BLOCO ESTRUTURAL CERAMICO 14 X 19 X 29 CM, 6,0 MPA (NBR 15270)</v>
          </cell>
          <cell r="C523" t="str">
            <v xml:space="preserve">UN    </v>
          </cell>
          <cell r="D523" t="str">
            <v>CR</v>
          </cell>
          <cell r="E523" t="str">
            <v>2,58</v>
          </cell>
          <cell r="F523" t="str">
            <v>SINAPI</v>
          </cell>
        </row>
        <row r="524">
          <cell r="A524">
            <v>38603</v>
          </cell>
          <cell r="B524" t="str">
            <v>BLOCO ESTRUTURAL CERAMICO 14 X 19 X 34 CM, 6,0 MPA (NBR 15270)</v>
          </cell>
          <cell r="C524" t="str">
            <v xml:space="preserve">UN    </v>
          </cell>
          <cell r="D524" t="str">
            <v>CR</v>
          </cell>
          <cell r="E524" t="str">
            <v>3,12</v>
          </cell>
          <cell r="F524" t="str">
            <v>SINAPI</v>
          </cell>
        </row>
        <row r="525">
          <cell r="A525">
            <v>34588</v>
          </cell>
          <cell r="B525" t="str">
            <v>BLOCO ESTRUTURAL CERAMICO 14 X 19 X 39 CM, 6,0 MPA (NBR 15270)</v>
          </cell>
          <cell r="C525" t="str">
            <v xml:space="preserve">UN    </v>
          </cell>
          <cell r="D525" t="str">
            <v>CR</v>
          </cell>
          <cell r="E525" t="str">
            <v>3,37</v>
          </cell>
          <cell r="F525" t="str">
            <v>SINAPI</v>
          </cell>
        </row>
        <row r="526">
          <cell r="A526">
            <v>34590</v>
          </cell>
          <cell r="B526" t="str">
            <v>BLOCO ESTRUTURAL CERAMICO 19 X 19 X 29 CM, 6,0 MPA (NBR 15270)</v>
          </cell>
          <cell r="C526" t="str">
            <v xml:space="preserve">UN    </v>
          </cell>
          <cell r="D526" t="str">
            <v>CR</v>
          </cell>
          <cell r="E526" t="str">
            <v>3,08</v>
          </cell>
          <cell r="F526" t="str">
            <v>SINAPI</v>
          </cell>
        </row>
        <row r="527">
          <cell r="A527">
            <v>34591</v>
          </cell>
          <cell r="B527" t="str">
            <v>BLOCO ESTRUTURAL CERAMICO 19 X 19 X 39 CM, 6,0 MPA (NBR 15270)</v>
          </cell>
          <cell r="C527" t="str">
            <v xml:space="preserve">UN    </v>
          </cell>
          <cell r="D527" t="str">
            <v>CR</v>
          </cell>
          <cell r="E527" t="str">
            <v>4,17</v>
          </cell>
          <cell r="F527" t="str">
            <v>SINAPI</v>
          </cell>
        </row>
        <row r="528">
          <cell r="A528">
            <v>40517</v>
          </cell>
          <cell r="B528" t="str">
            <v>BLOQUETE/PISO DE CONCRETO - MODELO BLOCO PISOGRAMA/CONCREGRAMA 2 FUROS, DIMENSOES APROX. DE 35 CM X 15 CM E ESPESSURA DE 7 CM (+/- 1 CM), COR NATURAL</v>
          </cell>
          <cell r="C528" t="str">
            <v xml:space="preserve">M2    </v>
          </cell>
          <cell r="D528" t="str">
            <v>CR</v>
          </cell>
          <cell r="E528" t="str">
            <v>71,26</v>
          </cell>
          <cell r="F528" t="str">
            <v>SINAPI</v>
          </cell>
        </row>
        <row r="529">
          <cell r="A529">
            <v>40515</v>
          </cell>
          <cell r="B529" t="str">
            <v>BLOQUETE/PISO DE CONCRETO - MODELO PISOGRAMA/CONCREGRAMA/PAVI-GRADE/GRAMEIRO, DIMENSOES APROXIMADAS DE 60 CM X 45 CM E ESPESSURA DE 8 CM (+/- 1 CM), COR NATURAL</v>
          </cell>
          <cell r="C529" t="str">
            <v xml:space="preserve">M2    </v>
          </cell>
          <cell r="D529" t="str">
            <v>CR</v>
          </cell>
          <cell r="E529" t="str">
            <v>160,35</v>
          </cell>
          <cell r="F529" t="str">
            <v>SINAPI</v>
          </cell>
        </row>
        <row r="530">
          <cell r="A530">
            <v>40529</v>
          </cell>
          <cell r="B530" t="str">
            <v>BLOQUETE/PISO INTERTRAVADO DE CONCRETO - MODELO ONDA/16 FACES/RETANGULAR/TIJOLINHO/PAVER/HOLANDES/PARALELEPIPEDO, *22 CM X *11 CM, E = 10 CM, RESISTENCIA DE 50 MPA (NBR 9781), COR NATURAL</v>
          </cell>
          <cell r="C530" t="str">
            <v xml:space="preserve">M2    </v>
          </cell>
          <cell r="D530" t="str">
            <v>CR</v>
          </cell>
          <cell r="E530" t="str">
            <v>102,44</v>
          </cell>
          <cell r="F530" t="str">
            <v>SINAPI</v>
          </cell>
        </row>
        <row r="531">
          <cell r="A531">
            <v>36170</v>
          </cell>
          <cell r="B531" t="str">
            <v>BLOQUETE/PISO INTERTRAVADO DE CONCRETO - MODELO ONDA/16 FACES/RETANGULAR/TIJOLINHO/PAVER/HOLANDES/PARALELEPIPEDO, *22 CM X 11* CM, E = 8 CM, RESISTENCIA DE 35 MPA (NBR 9781), COR NATURAL</v>
          </cell>
          <cell r="C531" t="str">
            <v xml:space="preserve">M2    </v>
          </cell>
          <cell r="D531" t="str">
            <v xml:space="preserve">C </v>
          </cell>
          <cell r="E531" t="str">
            <v>85,00</v>
          </cell>
          <cell r="F531" t="str">
            <v>SINAPI</v>
          </cell>
        </row>
        <row r="532">
          <cell r="A532">
            <v>40524</v>
          </cell>
          <cell r="B532" t="str">
            <v>BLOQUETE/PISO INTERTRAVADO DE CONCRETO - MODELO ONDA/16 FACES/RETANGULAR/TIJOLINHO/PAVER/HOLANDES/PARALELEPIPEDO, 20 CM X 10 CM, E = 10 CM, RESISTENCIA DE 35 MPA (NBR 9781), COR NATURAL</v>
          </cell>
          <cell r="C532" t="str">
            <v xml:space="preserve">M2    </v>
          </cell>
          <cell r="D532" t="str">
            <v>CR</v>
          </cell>
          <cell r="E532" t="str">
            <v>100,22</v>
          </cell>
          <cell r="F532" t="str">
            <v>SINAPI</v>
          </cell>
        </row>
        <row r="533">
          <cell r="A533">
            <v>36156</v>
          </cell>
          <cell r="B533" t="str">
            <v>BLOQUETE/PISO INTERTRAVADO DE CONCRETO - MODELO ONDA/16 FACES/RETANGULAR/TIJOLINHO/PAVER/HOLANDES/PARALELEPIPEDO, 20 CM X 10 CM, E = 6 CM, RESISTENCIA DE 35 MPA (NBR 9781), COLORIDO</v>
          </cell>
          <cell r="C533" t="str">
            <v xml:space="preserve">M2    </v>
          </cell>
          <cell r="D533" t="str">
            <v>CR</v>
          </cell>
          <cell r="E533" t="str">
            <v>77,95</v>
          </cell>
          <cell r="F533" t="str">
            <v>SINAPI</v>
          </cell>
        </row>
        <row r="534">
          <cell r="A534">
            <v>36155</v>
          </cell>
          <cell r="B534" t="str">
            <v>BLOQUETE/PISO INTERTRAVADO DE CONCRETO - MODELO ONDA/16 FACES/RETANGULAR/TIJOLINHO/PAVER/HOLANDES/PARALELEPIPEDO, 20 CM X 10 CM, E = 6 CM, RESISTENCIA DE 35 MPA (NBR 9781), COR NATURAL</v>
          </cell>
          <cell r="C534" t="str">
            <v xml:space="preserve">M2    </v>
          </cell>
          <cell r="D534" t="str">
            <v>CR</v>
          </cell>
          <cell r="E534" t="str">
            <v>67,29</v>
          </cell>
          <cell r="F534" t="str">
            <v>SINAPI</v>
          </cell>
        </row>
        <row r="535">
          <cell r="A535">
            <v>36154</v>
          </cell>
          <cell r="B535" t="str">
            <v>BLOQUETE/PISO INTERTRAVADO DE CONCRETO - MODELO ONDA/16 FACES/RETANGULAR/TIJOLINHO/PAVER/HOLANDES/PARALELEPIPEDO, 20 CM X 10 CM, E = 8 CM, RESISTENCIA DE 35 MPA (NBR 9781), COLORIDO</v>
          </cell>
          <cell r="C535" t="str">
            <v xml:space="preserve">M2    </v>
          </cell>
          <cell r="D535" t="str">
            <v>CR</v>
          </cell>
          <cell r="E535" t="str">
            <v>93,54</v>
          </cell>
          <cell r="F535" t="str">
            <v>SINAPI</v>
          </cell>
        </row>
        <row r="536">
          <cell r="A536">
            <v>695</v>
          </cell>
          <cell r="B536" t="str">
            <v>BLOQUETE/PISO INTERTRAVADO DE CONCRETO - MODELO RAQUETE, *22 CM X 13,5* CM, E = 6 CM, RESISTENCIA DE 35 MPA (NBR 9781), COR NATURAL</v>
          </cell>
          <cell r="C536" t="str">
            <v xml:space="preserve">M2    </v>
          </cell>
          <cell r="D536" t="str">
            <v>CR</v>
          </cell>
          <cell r="E536" t="str">
            <v>68,70</v>
          </cell>
          <cell r="F536" t="str">
            <v>SINAPI</v>
          </cell>
        </row>
        <row r="537">
          <cell r="A537">
            <v>679</v>
          </cell>
          <cell r="B537" t="str">
            <v>BLOQUETE/PISO INTERTRAVADO DE CONCRETO - MODELO SEXTAVADO / HEXAGONAL, 25 CM X 25 CM, E = 10 CM, RESISTENCIA DE 35 MPA (NBR 9781), COR NATURAL</v>
          </cell>
          <cell r="C537" t="str">
            <v xml:space="preserve">M2    </v>
          </cell>
          <cell r="D537" t="str">
            <v>CR</v>
          </cell>
          <cell r="E537" t="str">
            <v>102,44</v>
          </cell>
          <cell r="F537" t="str">
            <v>SINAPI</v>
          </cell>
        </row>
        <row r="538">
          <cell r="A538">
            <v>711</v>
          </cell>
          <cell r="B538" t="str">
            <v>BLOQUETE/PISO INTERTRAVADO DE CONCRETO - MODELO SEXTAVADO / HEXAGONAL, 25 CM X 25 CM, E = 6 CM, RESISTENCIA DE 35 MPA (NBR 9781), COR NATURAL</v>
          </cell>
          <cell r="C538" t="str">
            <v xml:space="preserve">M2    </v>
          </cell>
          <cell r="D538" t="str">
            <v>CR</v>
          </cell>
          <cell r="E538" t="str">
            <v>67,77</v>
          </cell>
          <cell r="F538" t="str">
            <v>SINAPI</v>
          </cell>
        </row>
        <row r="539">
          <cell r="A539">
            <v>712</v>
          </cell>
          <cell r="B539" t="str">
            <v>BLOQUETE/PISO INTERTRAVADO DE CONCRETO - MODELO SEXTAVADO / HEXAGONAL, 25 CM X 25 CM, E = 8 CM, RESISTENCIA DE 35 MPA (NBR 9781), COR NATURAL</v>
          </cell>
          <cell r="C539" t="str">
            <v xml:space="preserve">M2    </v>
          </cell>
          <cell r="D539" t="str">
            <v>CR</v>
          </cell>
          <cell r="E539" t="str">
            <v>85,36</v>
          </cell>
          <cell r="F539" t="str">
            <v>SINAPI</v>
          </cell>
        </row>
        <row r="540">
          <cell r="A540">
            <v>12614</v>
          </cell>
          <cell r="B540" t="str">
            <v>BOCAL PVC, PARA CALHA PLUVIAL, DIAMETRO DA SAIDA ENTRE *75 E 120* MM, PARA DRENAGEM PLUVIAL PREDIAL</v>
          </cell>
          <cell r="C540" t="str">
            <v xml:space="preserve">UN    </v>
          </cell>
          <cell r="D540" t="str">
            <v>CR</v>
          </cell>
          <cell r="E540" t="str">
            <v>60,28</v>
          </cell>
          <cell r="F540" t="str">
            <v>SINAPI</v>
          </cell>
        </row>
        <row r="541">
          <cell r="A541">
            <v>6140</v>
          </cell>
          <cell r="B541" t="str">
            <v>BOLSA DE LIGACAO EM PVC FLEXIVEL PARA VASO SANITARIO 1.1/2 " (40 MM)</v>
          </cell>
          <cell r="C541" t="str">
            <v xml:space="preserve">UN    </v>
          </cell>
          <cell r="D541" t="str">
            <v>CR</v>
          </cell>
          <cell r="E541" t="str">
            <v>4,22</v>
          </cell>
          <cell r="F541" t="str">
            <v>SINAPI</v>
          </cell>
        </row>
        <row r="542">
          <cell r="A542">
            <v>38399</v>
          </cell>
          <cell r="B542" t="str">
            <v>BOLSA DE LONA PARA FERRAMENTAS *50 X 35 X 25* CM</v>
          </cell>
          <cell r="C542" t="str">
            <v xml:space="preserve">UN    </v>
          </cell>
          <cell r="D542" t="str">
            <v>CR</v>
          </cell>
          <cell r="E542" t="str">
            <v>296,57</v>
          </cell>
          <cell r="F542" t="str">
            <v>SINAPI</v>
          </cell>
        </row>
        <row r="543">
          <cell r="A543">
            <v>735</v>
          </cell>
          <cell r="B543" t="str">
            <v>BOMBA CENTRIFUGA  MOTOR ELETRICO TRIFASICO 1,48HP  DIAMETRO DE SUCCAO X ELEVACAO 1" X 1", 4 ESTAGIOS, DIAMETRO DOS ROTORES 3 X 107 MM + 1 X 100 MM, HM/Q: 10 M / 5,3 M3/H A 70 M / 1,8 M3/H</v>
          </cell>
          <cell r="C543" t="str">
            <v xml:space="preserve">UN    </v>
          </cell>
          <cell r="D543" t="str">
            <v>CR</v>
          </cell>
          <cell r="E543" t="str">
            <v>2.905,35</v>
          </cell>
          <cell r="F543" t="str">
            <v>SINAPI</v>
          </cell>
        </row>
        <row r="544">
          <cell r="A544">
            <v>736</v>
          </cell>
          <cell r="B544" t="str">
            <v>BOMBA CENTRIFUGA  MOTOR ELETRICO TRIFASICO 2,96HP, DIAMETRO DE SUCCAO X ELEVACAO 1 1/2" X 1 1/4", DIAMETRO DO ROTOR 148 MM, HM/Q: 34 M / 14,80 M3/H A 40 M / 8,60 M3/H</v>
          </cell>
          <cell r="C544" t="str">
            <v xml:space="preserve">UN    </v>
          </cell>
          <cell r="D544" t="str">
            <v>CR</v>
          </cell>
          <cell r="E544" t="str">
            <v>2.442,88</v>
          </cell>
          <cell r="F544" t="str">
            <v>SINAPI</v>
          </cell>
        </row>
        <row r="545">
          <cell r="A545">
            <v>729</v>
          </cell>
          <cell r="B545" t="str">
            <v>BOMBA CENTRIFUGA COM MOTOR ELETRICO MONOFASICO, POTENCIA 0,33 HP,  BOCAIS 1" X 3/4", DIAMETRO DO ROTOR 99 MM, HM/Q = 4 MCA / 8,5 M3/H A 18 MCA / 0,90 M3/H</v>
          </cell>
          <cell r="C545" t="str">
            <v xml:space="preserve">UN    </v>
          </cell>
          <cell r="D545" t="str">
            <v xml:space="preserve">C </v>
          </cell>
          <cell r="E545" t="str">
            <v>995,50</v>
          </cell>
          <cell r="F545" t="str">
            <v>SINAPI</v>
          </cell>
        </row>
        <row r="546">
          <cell r="A546">
            <v>39925</v>
          </cell>
          <cell r="B546" t="str">
            <v>BOMBA CENTRIFUGA MONOESTAGIO COM MOTOR ELETRICO MONOFASICO, POTENCIA 15 HP,  DIAMETRO DO ROTOR *173* MM, HM/Q = *30* MCA / *90* M3/H A *45* MCA / *55* M3/H</v>
          </cell>
          <cell r="C546" t="str">
            <v xml:space="preserve">UN    </v>
          </cell>
          <cell r="D546" t="str">
            <v>CR</v>
          </cell>
          <cell r="E546" t="str">
            <v>14.384,88</v>
          </cell>
          <cell r="F546" t="str">
            <v>SINAPI</v>
          </cell>
        </row>
        <row r="547">
          <cell r="A547">
            <v>731</v>
          </cell>
          <cell r="B547" t="str">
            <v>BOMBA CENTRIFUGA MOTOR ELETRICO MONOFASICO 0,49 HP  BOCAIS 1" X 3/4", DIAMETRO DO ROTOR 110 MM, HM/Q: 6 M / 8,3 M3/H A 20 M / 1,2 M3/H</v>
          </cell>
          <cell r="C547" t="str">
            <v xml:space="preserve">UN    </v>
          </cell>
          <cell r="D547" t="str">
            <v>CR</v>
          </cell>
          <cell r="E547" t="str">
            <v>968,87</v>
          </cell>
          <cell r="F547" t="str">
            <v>SINAPI</v>
          </cell>
        </row>
        <row r="548">
          <cell r="A548">
            <v>10575</v>
          </cell>
          <cell r="B548" t="str">
            <v>BOMBA CENTRIFUGA MOTOR ELETRICO MONOFASICO 0,50 CV DIAMETRO DE SUCCAO X ELEVACAO 3/4" X 3/4", MONOESTAGIO, DIAMETRO DOS ROTORES 114 MM, HM/Q: 2 M / 2,99 M3/H A 24 M / 0,71 M3/H</v>
          </cell>
          <cell r="C548" t="str">
            <v xml:space="preserve">UN    </v>
          </cell>
          <cell r="D548" t="str">
            <v>CR</v>
          </cell>
          <cell r="E548" t="str">
            <v>1.511,99</v>
          </cell>
          <cell r="F548" t="str">
            <v>SINAPI</v>
          </cell>
        </row>
        <row r="549">
          <cell r="A549">
            <v>733</v>
          </cell>
          <cell r="B549" t="str">
            <v>BOMBA CENTRIFUGA MOTOR ELETRICO MONOFASICO 0,74HP  DIAMETRO DE SUCCAO X ELEVACAO 1 1/4" X 1", DIAMETRO DO ROTOR 120 MM, HM/Q: 8 M / 7,70 M3/H A 24 M / 2,80 M3/H</v>
          </cell>
          <cell r="C549" t="str">
            <v xml:space="preserve">UN    </v>
          </cell>
          <cell r="D549" t="str">
            <v>CR</v>
          </cell>
          <cell r="E549" t="str">
            <v>1.655,44</v>
          </cell>
          <cell r="F549" t="str">
            <v>SINAPI</v>
          </cell>
        </row>
        <row r="550">
          <cell r="A550">
            <v>732</v>
          </cell>
          <cell r="B550" t="str">
            <v>BOMBA CENTRIFUGA MOTOR ELETRICO TRIFASICO 0,99HP  DIAMETRO DE SUCCAO X ELEVACAO 1" X 1", DIAMETRO DO ROTOR 145 MM, HM/Q: 14 M / 8,4 M3/H A 40 M / 0,60 M3/H</v>
          </cell>
          <cell r="C550" t="str">
            <v xml:space="preserve">UN    </v>
          </cell>
          <cell r="D550" t="str">
            <v>CR</v>
          </cell>
          <cell r="E550" t="str">
            <v>1.633,19</v>
          </cell>
          <cell r="F550" t="str">
            <v>SINAPI</v>
          </cell>
        </row>
        <row r="551">
          <cell r="A551">
            <v>737</v>
          </cell>
          <cell r="B551" t="str">
            <v>BOMBA CENTRIFUGA MOTOR ELETRICO TRIFASICO 14,8 HP, DIAMETRO DE SUCCAO X ELEVACAO 2 1/2" X 2", DIAMETRO DO ROTOR 195 MM, HM/Q: 62 M / 55,5 M3/H A 80 M / 31,50 M3/H</v>
          </cell>
          <cell r="C551" t="str">
            <v xml:space="preserve">UN    </v>
          </cell>
          <cell r="D551" t="str">
            <v>CR</v>
          </cell>
          <cell r="E551" t="str">
            <v>9.158,44</v>
          </cell>
          <cell r="F551" t="str">
            <v>SINAPI</v>
          </cell>
        </row>
        <row r="552">
          <cell r="A552">
            <v>738</v>
          </cell>
          <cell r="B552" t="str">
            <v>BOMBA CENTRIFUGA MOTOR ELETRICO TRIFASICO 5HP, DIAMETRO DE SUCCAO X ELEVACAO 2" X 1 1/2", DIAMETRO DO ROTOR 155 MM, HM/Q: 40 M / 20,40 M3/H A 46 M / 9,20 M3/H</v>
          </cell>
          <cell r="C552" t="str">
            <v xml:space="preserve">UN    </v>
          </cell>
          <cell r="D552" t="str">
            <v>CR</v>
          </cell>
          <cell r="E552" t="str">
            <v>4.246,70</v>
          </cell>
          <cell r="F552" t="str">
            <v>SINAPI</v>
          </cell>
        </row>
        <row r="553">
          <cell r="A553">
            <v>740</v>
          </cell>
          <cell r="B553" t="str">
            <v>BOMBA CENTRIFUGA MOTOR ELETRICO TRIFASICO 9,86 DIAMETRO DE SUCCAO X ELEVACAO 1" X 1", 4 ESTAGIOS, DIAMETRO DOS ROTORES 4 X 146 MM, HM/Q: 85 M / 14,9 M3/H A 140 M / 4,2 M3/H</v>
          </cell>
          <cell r="C553" t="str">
            <v xml:space="preserve">UN    </v>
          </cell>
          <cell r="D553" t="str">
            <v>CR</v>
          </cell>
          <cell r="E553" t="str">
            <v>8.615,68</v>
          </cell>
          <cell r="F553" t="str">
            <v>SINAPI</v>
          </cell>
        </row>
        <row r="554">
          <cell r="A554">
            <v>734</v>
          </cell>
          <cell r="B554" t="str">
            <v>BOMBA CENTRIFUGA,  MOTOR ELETRICO TRIFASICO 1,48HP  DIAMETRO DE SUCCAO X ELEVACAO 1 1/2" X 1", DIAMETRO DO ROTOR 117 MM, HM/Q: 10 M / 21,9 M3/H A 24 M / 6,1 M3/H</v>
          </cell>
          <cell r="C554" t="str">
            <v xml:space="preserve">UN    </v>
          </cell>
          <cell r="D554" t="str">
            <v>CR</v>
          </cell>
          <cell r="E554" t="str">
            <v>1.750,77</v>
          </cell>
          <cell r="F554" t="str">
            <v>SINAPI</v>
          </cell>
        </row>
        <row r="555">
          <cell r="A555">
            <v>39008</v>
          </cell>
          <cell r="B555" t="str">
            <v>BOMBA DE PROJECAO DE CONCRETO SECO, POTENCIA 10 CV, VAZAO 3 M3/H</v>
          </cell>
          <cell r="C555" t="str">
            <v xml:space="preserve">UN    </v>
          </cell>
          <cell r="D555" t="str">
            <v>CR</v>
          </cell>
          <cell r="E555" t="str">
            <v>75.733,49</v>
          </cell>
          <cell r="F555" t="str">
            <v>SINAPI</v>
          </cell>
        </row>
        <row r="556">
          <cell r="A556">
            <v>39009</v>
          </cell>
          <cell r="B556" t="str">
            <v>BOMBA DE PROJECAO DE CONCRETO SECO, POTENCIA 10 CV, VAZAO 6 M3/H</v>
          </cell>
          <cell r="C556" t="str">
            <v xml:space="preserve">UN    </v>
          </cell>
          <cell r="D556" t="str">
            <v>CR</v>
          </cell>
          <cell r="E556" t="str">
            <v>81.139,05</v>
          </cell>
          <cell r="F556" t="str">
            <v>SINAPI</v>
          </cell>
        </row>
        <row r="557">
          <cell r="A557">
            <v>10587</v>
          </cell>
          <cell r="B557" t="str">
            <v>BOMBA SUBMERSA PARA POCOS TUBULARES PROFUNDOS DIAMETRO DE 4 POLEGADAS, ELETRICA, MONOFASICA, POTENCIA 0,49 HP, 13 ESTAGIOS, BOCAL DE DESCARGA DIAMETRO DE UMA POLEGADA E MEIA, HM/Q = 18 M / 1,90 M3/H A 85 M / 0,60 M3/H</v>
          </cell>
          <cell r="C557" t="str">
            <v xml:space="preserve">UN    </v>
          </cell>
          <cell r="D557" t="str">
            <v>CR</v>
          </cell>
          <cell r="E557" t="str">
            <v>3.269,75</v>
          </cell>
          <cell r="F557" t="str">
            <v>SINAPI</v>
          </cell>
        </row>
        <row r="558">
          <cell r="A558">
            <v>759</v>
          </cell>
          <cell r="B558" t="str">
            <v>BOMBA SUBMERSA PARA POCOS TUBULARES PROFUNDOS DIAMETRO DE 4 POLEGADAS, ELETRICA, TRIFASICA, POTENCIA 1,97 HP, 20 ESTAGIOS, BOCAL DE DESCARGA DIAMETRO DE UMA POLEGADA E MEIA, HM/Q = 18 M / 5,40 M3/H A 164 M / 0,80 M3/H</v>
          </cell>
          <cell r="C558" t="str">
            <v xml:space="preserve">UN    </v>
          </cell>
          <cell r="D558" t="str">
            <v>CR</v>
          </cell>
          <cell r="E558" t="str">
            <v>4.701,25</v>
          </cell>
          <cell r="F558" t="str">
            <v>SINAPI</v>
          </cell>
        </row>
        <row r="559">
          <cell r="A559">
            <v>761</v>
          </cell>
          <cell r="B559" t="str">
            <v>BOMBA SUBMERSA PARA POCOS TUBULARES PROFUNDOS DIAMETRO DE 4 POLEGADAS, ELETRICA, TRIFASICA, POTENCIA 5,42 HP, 15 ESTAGIOS, BOCAL DE DESCARGA DIAMETRO DE 2 POLEGADAS, HM/Q = 18 M / 18,10 M3/H A 121 M / 2,90 M3/H</v>
          </cell>
          <cell r="C559" t="str">
            <v xml:space="preserve">UN    </v>
          </cell>
          <cell r="D559" t="str">
            <v>CR</v>
          </cell>
          <cell r="E559" t="str">
            <v>7.969,01</v>
          </cell>
          <cell r="F559" t="str">
            <v>SINAPI</v>
          </cell>
        </row>
        <row r="560">
          <cell r="A560">
            <v>750</v>
          </cell>
          <cell r="B560" t="str">
            <v>BOMBA SUBMERSA PARA POCOS TUBULARES PROFUNDOS DIAMETRO DE 4 POLEGADAS, ELETRICA, TRIFASICA, POTENCIA 5,42 HP, 29 ESTAGIOS, BOCAL DE DESCARGA DE UMA POLEGADA E MEIA, HM/Q = 18 M / 8,10 M3/H A 201 M / 3,2 M3/H</v>
          </cell>
          <cell r="C560" t="str">
            <v xml:space="preserve">UN    </v>
          </cell>
          <cell r="D560" t="str">
            <v>CR</v>
          </cell>
          <cell r="E560" t="str">
            <v>7.565,94</v>
          </cell>
          <cell r="F560" t="str">
            <v>SINAPI</v>
          </cell>
        </row>
        <row r="561">
          <cell r="A561">
            <v>755</v>
          </cell>
          <cell r="B561" t="str">
            <v>BOMBA SUBMERSA PARA POCOS TUBULARES PROFUNDOS DIAMETRO DE 6 POLEGADAS, ELETRICA, TRIFASICA, POTENCIA 27,12 HP, 7 ESTAGIOS, BOCAL DE DESCARGA DIAMETRO DE 4 POLEGADAS, HM/Q = 13,9 M / 90 M3/H A 44,0 M / 25,0 M3/H</v>
          </cell>
          <cell r="C561" t="str">
            <v xml:space="preserve">UN    </v>
          </cell>
          <cell r="D561" t="str">
            <v>CR</v>
          </cell>
          <cell r="E561" t="str">
            <v>31.046,96</v>
          </cell>
          <cell r="F561" t="str">
            <v>SINAPI</v>
          </cell>
        </row>
        <row r="562">
          <cell r="A562">
            <v>749</v>
          </cell>
          <cell r="B562" t="str">
            <v>BOMBA SUBMERSA PARA POCOS TUBULARES PROFUNDOS DIAMETRO DE 6 POLEGADAS, ELETRICA, TRIFASICA, POTENCIA 3,45 HP, 5 ESTAGIOS, BOCAL DE DESCARGA DIAMETRO DE 2 POLEGADAS, HM/Q = 68,5 M / 6,12 M3/H A 39,5 M / 14,04 M3/H</v>
          </cell>
          <cell r="C562" t="str">
            <v xml:space="preserve">UN    </v>
          </cell>
          <cell r="D562" t="str">
            <v>CR</v>
          </cell>
          <cell r="E562" t="str">
            <v>11.418,50</v>
          </cell>
          <cell r="F562" t="str">
            <v>SINAPI</v>
          </cell>
        </row>
        <row r="563">
          <cell r="A563">
            <v>756</v>
          </cell>
          <cell r="B563" t="str">
            <v>BOMBA SUBMERSA PARA POCOS TUBULARES PROFUNDOS DIAMETRO DE 6 POLEGADAS, ELETRICA, TRIFASICA, POTENCIA 32 HP, 9 ESTAGIOS, BOCAL DE DESCARGA DIAMETRO DE 4 POLEGADAS, HM/Q = 114,0 M / 13,9 M3/H A 57,0 M / 25,0 M3/H</v>
          </cell>
          <cell r="C563" t="str">
            <v xml:space="preserve">UN    </v>
          </cell>
          <cell r="D563" t="str">
            <v>CR</v>
          </cell>
          <cell r="E563" t="str">
            <v>33.860,87</v>
          </cell>
          <cell r="F563" t="str">
            <v>SINAPI</v>
          </cell>
        </row>
        <row r="564">
          <cell r="A564">
            <v>757</v>
          </cell>
          <cell r="B564" t="str">
            <v>BOMBA SUBMERSIVEL,  ELETRICA, TRIFASICA, POTENCIA 6 HP, DIAMETRO DO ROTOR 127 MM, BOCAL DE SAIDA DIAMETRO DE 3 POLEGADAS, HM/Q = 7 M / 66,90 M3/H A 26 M / 2,88 M3/H</v>
          </cell>
          <cell r="C564" t="str">
            <v xml:space="preserve">UN    </v>
          </cell>
          <cell r="D564" t="str">
            <v>CR</v>
          </cell>
          <cell r="E564" t="str">
            <v>15.375,00</v>
          </cell>
          <cell r="F564" t="str">
            <v>SINAPI</v>
          </cell>
        </row>
        <row r="565">
          <cell r="A565">
            <v>10588</v>
          </cell>
          <cell r="B565" t="str">
            <v>BOMBA SUBMERSIVEL, ELETRICA, TRIFASICA, POTENCIA 0,98 HP, DIAMETRO DO ROTOR 142 MM SEMIABERTO, BOCAL DE SAIDA DIAMETRO DE 2 POLEGADAS, HM/Q = 2 M / 32 M3/H A 8 M / 16 M3/H</v>
          </cell>
          <cell r="C565" t="str">
            <v xml:space="preserve">UN    </v>
          </cell>
          <cell r="D565" t="str">
            <v>CR</v>
          </cell>
          <cell r="E565" t="str">
            <v>3.394,41</v>
          </cell>
          <cell r="F565" t="str">
            <v>SINAPI</v>
          </cell>
        </row>
        <row r="566">
          <cell r="A566">
            <v>10592</v>
          </cell>
          <cell r="B566" t="str">
            <v>BOMBA SUBMERSIVEL, ELETRICA, TRIFASICA, POTENCIA 0,99 HP, DIAMETRO ROTOR 98 MM SEMIABERTO, BOCAL DE SAIDA DIAMETRO 2 POLEGADAS, HM/Q = 2 M / 28,90 M3/H A 14 M / 7 M3/H</v>
          </cell>
          <cell r="C566" t="str">
            <v xml:space="preserve">UN    </v>
          </cell>
          <cell r="D566" t="str">
            <v xml:space="preserve">C </v>
          </cell>
          <cell r="E566" t="str">
            <v>4.100,00</v>
          </cell>
          <cell r="F566" t="str">
            <v>SINAPI</v>
          </cell>
        </row>
        <row r="567">
          <cell r="A567">
            <v>10589</v>
          </cell>
          <cell r="B567" t="str">
            <v>BOMBA SUBMERSIVEL, ELETRICA, TRIFASICA, POTENCIA 1,97 HP, DIAMETRO DO ROTOR 144 MM SEMIABERTO, BOCAL DE SAIDA DIAMETRO DE 2 POLEGADAS, HM/Q = 2 M / 26,8 M3/H A 28 M / 4,6 M3/H</v>
          </cell>
          <cell r="C567" t="str">
            <v xml:space="preserve">UN    </v>
          </cell>
          <cell r="D567" t="str">
            <v>CR</v>
          </cell>
          <cell r="E567" t="str">
            <v>5.508,09</v>
          </cell>
          <cell r="F567" t="str">
            <v>SINAPI</v>
          </cell>
        </row>
        <row r="568">
          <cell r="A568">
            <v>760</v>
          </cell>
          <cell r="B568" t="str">
            <v>BOMBA SUBMERSIVEL, ELETRICA, TRIFASICA, POTENCIA 13 HP, DIAMETRO DO ROTOR 170 MM, BOCAL DE SAIDA DIAMETRO DE 3 POLEGADAS, HM/Q = 11 M / 68,40 M3/H A 72 M / 3,6 M3/H</v>
          </cell>
          <cell r="C568" t="str">
            <v xml:space="preserve">UN    </v>
          </cell>
          <cell r="D568" t="str">
            <v>CR</v>
          </cell>
          <cell r="E568" t="str">
            <v>30.750,00</v>
          </cell>
          <cell r="F568" t="str">
            <v>SINAPI</v>
          </cell>
        </row>
        <row r="569">
          <cell r="A569">
            <v>751</v>
          </cell>
          <cell r="B569" t="str">
            <v>BOMBA SUBMERSIVEL, ELETRICA, TRIFASICA, POTENCIA 2,96 HP, DIAMETRO DO ROTOR 144 MM SEMIABERTO, BOCAL DE SAIDA DIAMETRO DE DUAS POLEGADAS, HM/Q = 2 M / 38,8 M3/H A 28 M / 5 M3/H</v>
          </cell>
          <cell r="C569" t="str">
            <v xml:space="preserve">UN    </v>
          </cell>
          <cell r="D569" t="str">
            <v>CR</v>
          </cell>
          <cell r="E569" t="str">
            <v>4.843,12</v>
          </cell>
          <cell r="F569" t="str">
            <v>SINAPI</v>
          </cell>
        </row>
        <row r="570">
          <cell r="A570">
            <v>754</v>
          </cell>
          <cell r="B570" t="str">
            <v>BOMBA SUBMERSIVEL, ELETRICA, TRIFASICA, POTENCIA 3,75 HP, DIAMETRO DO ROTOR 90 MM SEMIABERTO, BOCAL DE SAIDA DIAMETRO DE 2 POLEGADAS, HM/Q = 5 M / 61,2 M3/H A 25,5 M / 3,6 M3/H</v>
          </cell>
          <cell r="C570" t="str">
            <v xml:space="preserve">UN    </v>
          </cell>
          <cell r="D570" t="str">
            <v>CR</v>
          </cell>
          <cell r="E570" t="str">
            <v>7.687,50</v>
          </cell>
          <cell r="F570" t="str">
            <v>SINAPI</v>
          </cell>
        </row>
        <row r="571">
          <cell r="A571">
            <v>44489</v>
          </cell>
          <cell r="B571" t="str">
            <v>BOMBA TRIPLEX COM MOTOR A DIESEL, NACIONAL, DIAMETRO DE SUCCAO DE 2  1/2''</v>
          </cell>
          <cell r="C571" t="str">
            <v xml:space="preserve">UN    </v>
          </cell>
          <cell r="D571" t="str">
            <v>CR</v>
          </cell>
          <cell r="E571" t="str">
            <v>247.480,85</v>
          </cell>
          <cell r="F571" t="str">
            <v>SINAPI</v>
          </cell>
        </row>
        <row r="572">
          <cell r="A572">
            <v>39917</v>
          </cell>
          <cell r="B572" t="str">
            <v>BOMBA TRIPLEX, PARA INJECAO DE CALDA DE CIMENTO, VAZAO MAXIMA DE *100* LITROS/MINUTO, PRESSAO MAXIMA DE *70* BAR, POTENCIA DE 15 CV</v>
          </cell>
          <cell r="C572" t="str">
            <v xml:space="preserve">UN    </v>
          </cell>
          <cell r="D572" t="str">
            <v>CR</v>
          </cell>
          <cell r="E572" t="str">
            <v>116.332,10</v>
          </cell>
          <cell r="F572" t="str">
            <v>SINAPI</v>
          </cell>
        </row>
        <row r="573">
          <cell r="A573">
            <v>38167</v>
          </cell>
          <cell r="B573" t="str">
            <v>BORBOLETA PARA JANELA TIPO GUILHOTINA, EM ZAMAC CROMADO</v>
          </cell>
          <cell r="C573" t="str">
            <v xml:space="preserve">PAR   </v>
          </cell>
          <cell r="D573" t="str">
            <v>CR</v>
          </cell>
          <cell r="E573" t="str">
            <v>30,11</v>
          </cell>
          <cell r="F573" t="str">
            <v>SINAPI</v>
          </cell>
        </row>
        <row r="574">
          <cell r="A574">
            <v>36145</v>
          </cell>
          <cell r="B574" t="str">
            <v>BOTA DE PVC PRETA, CANO MEDIO, SEM FORRO</v>
          </cell>
          <cell r="C574" t="str">
            <v xml:space="preserve">PAR   </v>
          </cell>
          <cell r="D574" t="str">
            <v>CR</v>
          </cell>
          <cell r="E574" t="str">
            <v>45,79</v>
          </cell>
          <cell r="F574" t="str">
            <v>SINAPI</v>
          </cell>
        </row>
        <row r="575">
          <cell r="A575">
            <v>12893</v>
          </cell>
          <cell r="B575" t="str">
            <v>BOTA DE SEGURANCA COM BIQUEIRA DE ACO E COLARINHO ACOLCHOADO</v>
          </cell>
          <cell r="C575" t="str">
            <v xml:space="preserve">PAR   </v>
          </cell>
          <cell r="D575" t="str">
            <v>CR</v>
          </cell>
          <cell r="E575" t="str">
            <v>76,32</v>
          </cell>
          <cell r="F575" t="str">
            <v>SINAPI</v>
          </cell>
        </row>
        <row r="576">
          <cell r="A576">
            <v>11685</v>
          </cell>
          <cell r="B576" t="str">
            <v>BRACO / CANO PARA CHUVEIRO ELETRICO, EM ALUMINIO, 30 CM X 1/2 "</v>
          </cell>
          <cell r="C576" t="str">
            <v xml:space="preserve">UN    </v>
          </cell>
          <cell r="D576" t="str">
            <v>CR</v>
          </cell>
          <cell r="E576" t="str">
            <v>32,38</v>
          </cell>
          <cell r="F576" t="str">
            <v>SINAPI</v>
          </cell>
        </row>
        <row r="577">
          <cell r="A577">
            <v>11680</v>
          </cell>
          <cell r="B577" t="str">
            <v>BRACO OU HASTE COM CANOPLA PLASTICA, 1/2 ", PARA CHUVEIRO SIMPLES</v>
          </cell>
          <cell r="C577" t="str">
            <v xml:space="preserve">UN    </v>
          </cell>
          <cell r="D577" t="str">
            <v>CR</v>
          </cell>
          <cell r="E577" t="str">
            <v>16,52</v>
          </cell>
          <cell r="F577" t="str">
            <v>SINAPI</v>
          </cell>
        </row>
        <row r="578">
          <cell r="A578">
            <v>11679</v>
          </cell>
          <cell r="B578" t="str">
            <v>BRACO OU HASTE RETA COM CANOPLA PLASTICA, 1/2 ", PARA CHUVEIRO ELETRICO</v>
          </cell>
          <cell r="C578" t="str">
            <v xml:space="preserve">UN    </v>
          </cell>
          <cell r="D578" t="str">
            <v>CR</v>
          </cell>
          <cell r="E578" t="str">
            <v>22,39</v>
          </cell>
          <cell r="F578" t="str">
            <v>SINAPI</v>
          </cell>
        </row>
        <row r="579">
          <cell r="A579">
            <v>2512</v>
          </cell>
          <cell r="B579" t="str">
            <v>BRACO P/ LUMINARIA PUBLICA 1 X 1,50M ROMAGNOLE OU EQUIV</v>
          </cell>
          <cell r="C579" t="str">
            <v xml:space="preserve">UN    </v>
          </cell>
          <cell r="D579" t="str">
            <v>AS</v>
          </cell>
          <cell r="E579" t="str">
            <v>41,05</v>
          </cell>
          <cell r="F579" t="str">
            <v>SINAPI</v>
          </cell>
        </row>
        <row r="580">
          <cell r="A580">
            <v>4374</v>
          </cell>
          <cell r="B580" t="str">
            <v>BUCHA DE NYLON SEM ABA S10</v>
          </cell>
          <cell r="C580" t="str">
            <v xml:space="preserve">UN    </v>
          </cell>
          <cell r="D580" t="str">
            <v>CR</v>
          </cell>
          <cell r="E580" t="str">
            <v>0,37</v>
          </cell>
          <cell r="F580" t="str">
            <v>SINAPI</v>
          </cell>
        </row>
        <row r="581">
          <cell r="A581">
            <v>7568</v>
          </cell>
          <cell r="B581" t="str">
            <v>BUCHA DE NYLON SEM ABA S10, COM PARAFUSO DE 6,10 X 65 MM EM ACO ZINCADO COM ROSCA SOBERBA, CABECA CHATA E FENDA PHILLIPS</v>
          </cell>
          <cell r="C581" t="str">
            <v xml:space="preserve">UN    </v>
          </cell>
          <cell r="D581" t="str">
            <v>CR</v>
          </cell>
          <cell r="E581" t="str">
            <v>0,61</v>
          </cell>
          <cell r="F581" t="str">
            <v>SINAPI</v>
          </cell>
        </row>
        <row r="582">
          <cell r="A582">
            <v>7584</v>
          </cell>
          <cell r="B582" t="str">
            <v>BUCHA DE NYLON SEM ABA S12, COM PARAFUSO DE 5/16" X 80 MM EM ACO ZINCADO COM ROSCA SOBERBA E CABECA SEXTAVADA</v>
          </cell>
          <cell r="C582" t="str">
            <v xml:space="preserve">UN    </v>
          </cell>
          <cell r="D582" t="str">
            <v>CR</v>
          </cell>
          <cell r="E582" t="str">
            <v>0,93</v>
          </cell>
          <cell r="F582" t="str">
            <v>SINAPI</v>
          </cell>
        </row>
        <row r="583">
          <cell r="A583">
            <v>11945</v>
          </cell>
          <cell r="B583" t="str">
            <v>BUCHA DE NYLON SEM ABA S4</v>
          </cell>
          <cell r="C583" t="str">
            <v xml:space="preserve">UN    </v>
          </cell>
          <cell r="D583" t="str">
            <v>CR</v>
          </cell>
          <cell r="E583" t="str">
            <v>0,06</v>
          </cell>
          <cell r="F583" t="str">
            <v>SINAPI</v>
          </cell>
        </row>
        <row r="584">
          <cell r="A584">
            <v>11946</v>
          </cell>
          <cell r="B584" t="str">
            <v>BUCHA DE NYLON SEM ABA S5</v>
          </cell>
          <cell r="C584" t="str">
            <v xml:space="preserve">UN    </v>
          </cell>
          <cell r="D584" t="str">
            <v>CR</v>
          </cell>
          <cell r="E584" t="str">
            <v>0,06</v>
          </cell>
          <cell r="F584" t="str">
            <v>SINAPI</v>
          </cell>
        </row>
        <row r="585">
          <cell r="A585">
            <v>4375</v>
          </cell>
          <cell r="B585" t="str">
            <v>BUCHA DE NYLON SEM ABA S6</v>
          </cell>
          <cell r="C585" t="str">
            <v xml:space="preserve">UN    </v>
          </cell>
          <cell r="D585" t="str">
            <v xml:space="preserve">C </v>
          </cell>
          <cell r="E585" t="str">
            <v>0,10</v>
          </cell>
          <cell r="F585" t="str">
            <v>SINAPI</v>
          </cell>
        </row>
        <row r="586">
          <cell r="A586">
            <v>11950</v>
          </cell>
          <cell r="B586" t="str">
            <v>BUCHA DE NYLON SEM ABA S6, COM PARAFUSO DE 4,20 X 40 MM EM ACO ZINCADO COM ROSCA SOBERBA, CABECA CHATA E FENDA PHILLIPS</v>
          </cell>
          <cell r="C586" t="str">
            <v xml:space="preserve">UN    </v>
          </cell>
          <cell r="D586" t="str">
            <v>CR</v>
          </cell>
          <cell r="E586" t="str">
            <v>0,20</v>
          </cell>
          <cell r="F586" t="str">
            <v>SINAPI</v>
          </cell>
        </row>
        <row r="587">
          <cell r="A587">
            <v>4376</v>
          </cell>
          <cell r="B587" t="str">
            <v>BUCHA DE NYLON SEM ABA S8</v>
          </cell>
          <cell r="C587" t="str">
            <v xml:space="preserve">UN    </v>
          </cell>
          <cell r="D587" t="str">
            <v>CR</v>
          </cell>
          <cell r="E587" t="str">
            <v>0,19</v>
          </cell>
          <cell r="F587" t="str">
            <v>SINAPI</v>
          </cell>
        </row>
        <row r="588">
          <cell r="A588">
            <v>7583</v>
          </cell>
          <cell r="B588" t="str">
            <v>BUCHA DE NYLON SEM ABA S8, COM PARAFUSO DE 4,80 X 50 MM EM ACO ZINCADO COM ROSCA SOBERBA, CABECA CHATA E FENDA PHILLIPS</v>
          </cell>
          <cell r="C588" t="str">
            <v xml:space="preserve">UN    </v>
          </cell>
          <cell r="D588" t="str">
            <v>CR</v>
          </cell>
          <cell r="E588" t="str">
            <v>0,41</v>
          </cell>
          <cell r="F588" t="str">
            <v>SINAPI</v>
          </cell>
        </row>
        <row r="589">
          <cell r="A589">
            <v>4350</v>
          </cell>
          <cell r="B589" t="str">
            <v>BUCHA DE NYLON, DIAMETRO DO FURO 8 MM, COMPRIMENTO 40 MM, COM PARAFUSO DE ROSCA SOBERBA, CABECA CHATA, FENDA SIMPLES, 4,8 X 50 MM</v>
          </cell>
          <cell r="C589" t="str">
            <v xml:space="preserve">UN    </v>
          </cell>
          <cell r="D589" t="str">
            <v>AS</v>
          </cell>
          <cell r="E589" t="str">
            <v>0,73</v>
          </cell>
          <cell r="F589" t="str">
            <v>SINAPI</v>
          </cell>
        </row>
        <row r="590">
          <cell r="A590">
            <v>44400</v>
          </cell>
          <cell r="B590" t="str">
            <v>BUCHA DE REDUCAO CPVC, SOLDAVEL, 54 X 28 MM, PARA AGUA QUENTE</v>
          </cell>
          <cell r="C590" t="str">
            <v xml:space="preserve">UN    </v>
          </cell>
          <cell r="D590" t="str">
            <v>CR</v>
          </cell>
          <cell r="E590" t="str">
            <v>30,16</v>
          </cell>
          <cell r="F590" t="str">
            <v>SINAPI</v>
          </cell>
        </row>
        <row r="591">
          <cell r="A591">
            <v>39886</v>
          </cell>
          <cell r="B591" t="str">
            <v>BUCHA DE REDUCAO DE COBRE (REF 600-2) SEM ANEL DE SOLDA, PONTA X BOLSA, 22 X 15 MM</v>
          </cell>
          <cell r="C591" t="str">
            <v xml:space="preserve">UN    </v>
          </cell>
          <cell r="D591" t="str">
            <v>AS</v>
          </cell>
          <cell r="E591" t="str">
            <v>5,82</v>
          </cell>
          <cell r="F591" t="str">
            <v>SINAPI</v>
          </cell>
        </row>
        <row r="592">
          <cell r="A592">
            <v>39887</v>
          </cell>
          <cell r="B592" t="str">
            <v>BUCHA DE REDUCAO DE COBRE (REF 600-2) SEM ANEL DE SOLDA, PONTA X BOLSA, 28 X 22 MM</v>
          </cell>
          <cell r="C592" t="str">
            <v xml:space="preserve">UN    </v>
          </cell>
          <cell r="D592" t="str">
            <v>AS</v>
          </cell>
          <cell r="E592" t="str">
            <v>8,73</v>
          </cell>
          <cell r="F592" t="str">
            <v>SINAPI</v>
          </cell>
        </row>
        <row r="593">
          <cell r="A593">
            <v>39888</v>
          </cell>
          <cell r="B593" t="str">
            <v>BUCHA DE REDUCAO DE COBRE (REF 600-2) SEM ANEL DE SOLDA, PONTA X BOLSA, 35 X 28 MM</v>
          </cell>
          <cell r="C593" t="str">
            <v xml:space="preserve">UN    </v>
          </cell>
          <cell r="D593" t="str">
            <v>AS</v>
          </cell>
          <cell r="E593" t="str">
            <v>19,97</v>
          </cell>
          <cell r="F593" t="str">
            <v>SINAPI</v>
          </cell>
        </row>
        <row r="594">
          <cell r="A594">
            <v>39890</v>
          </cell>
          <cell r="B594" t="str">
            <v>BUCHA DE REDUCAO DE COBRE (REF 600-2) SEM ANEL DE SOLDA, PONTA X BOLSA, 42 X 35 MM</v>
          </cell>
          <cell r="C594" t="str">
            <v xml:space="preserve">UN    </v>
          </cell>
          <cell r="D594" t="str">
            <v>AS</v>
          </cell>
          <cell r="E594" t="str">
            <v>34,08</v>
          </cell>
          <cell r="F594" t="str">
            <v>SINAPI</v>
          </cell>
        </row>
        <row r="595">
          <cell r="A595">
            <v>39891</v>
          </cell>
          <cell r="B595" t="str">
            <v>BUCHA DE REDUCAO DE COBRE (REF 600-2) SEM ANEL DE SOLDA, PONTA X BOLSA, 54 X 42 MM</v>
          </cell>
          <cell r="C595" t="str">
            <v xml:space="preserve">UN    </v>
          </cell>
          <cell r="D595" t="str">
            <v>AS</v>
          </cell>
          <cell r="E595" t="str">
            <v>48,06</v>
          </cell>
          <cell r="F595" t="str">
            <v>SINAPI</v>
          </cell>
        </row>
        <row r="596">
          <cell r="A596">
            <v>39892</v>
          </cell>
          <cell r="B596" t="str">
            <v>BUCHA DE REDUCAO DE COBRE (REF 600-2) SEM ANEL DE SOLDA, PONTA X BOLSA, 66 X 54 MM</v>
          </cell>
          <cell r="C596" t="str">
            <v xml:space="preserve">UN    </v>
          </cell>
          <cell r="D596" t="str">
            <v>AS</v>
          </cell>
          <cell r="E596" t="str">
            <v>149,81</v>
          </cell>
          <cell r="F596" t="str">
            <v>SINAPI</v>
          </cell>
        </row>
        <row r="597">
          <cell r="A597">
            <v>790</v>
          </cell>
          <cell r="B597" t="str">
            <v>BUCHA DE REDUCAO DE FERRO GALVANIZADO, COM ROSCA BSP, DE 1 1/2" X 1 1/4"</v>
          </cell>
          <cell r="C597" t="str">
            <v xml:space="preserve">UN    </v>
          </cell>
          <cell r="D597" t="str">
            <v>AS</v>
          </cell>
          <cell r="E597" t="str">
            <v>23,11</v>
          </cell>
          <cell r="F597" t="str">
            <v>SINAPI</v>
          </cell>
        </row>
        <row r="598">
          <cell r="A598">
            <v>766</v>
          </cell>
          <cell r="B598" t="str">
            <v>BUCHA DE REDUCAO DE FERRO GALVANIZADO, COM ROSCA BSP, DE 1 1/2" X 1/2"</v>
          </cell>
          <cell r="C598" t="str">
            <v xml:space="preserve">UN    </v>
          </cell>
          <cell r="D598" t="str">
            <v>AS</v>
          </cell>
          <cell r="E598" t="str">
            <v>23,11</v>
          </cell>
          <cell r="F598" t="str">
            <v>SINAPI</v>
          </cell>
        </row>
        <row r="599">
          <cell r="A599">
            <v>791</v>
          </cell>
          <cell r="B599" t="str">
            <v>BUCHA DE REDUCAO DE FERRO GALVANIZADO, COM ROSCA BSP, DE 1 1/2" X 1"</v>
          </cell>
          <cell r="C599" t="str">
            <v xml:space="preserve">UN    </v>
          </cell>
          <cell r="D599" t="str">
            <v>AS</v>
          </cell>
          <cell r="E599" t="str">
            <v>23,11</v>
          </cell>
          <cell r="F599" t="str">
            <v>SINAPI</v>
          </cell>
        </row>
        <row r="600">
          <cell r="A600">
            <v>767</v>
          </cell>
          <cell r="B600" t="str">
            <v>BUCHA DE REDUCAO DE FERRO GALVANIZADO, COM ROSCA BSP, DE 1 1/2" X 3/4"</v>
          </cell>
          <cell r="C600" t="str">
            <v xml:space="preserve">UN    </v>
          </cell>
          <cell r="D600" t="str">
            <v>AS</v>
          </cell>
          <cell r="E600" t="str">
            <v>23,11</v>
          </cell>
          <cell r="F600" t="str">
            <v>SINAPI</v>
          </cell>
        </row>
        <row r="601">
          <cell r="A601">
            <v>768</v>
          </cell>
          <cell r="B601" t="str">
            <v>BUCHA DE REDUCAO DE FERRO GALVANIZADO, COM ROSCA BSP, DE 1 1/4" X 1/2"</v>
          </cell>
          <cell r="C601" t="str">
            <v xml:space="preserve">UN    </v>
          </cell>
          <cell r="D601" t="str">
            <v>AS</v>
          </cell>
          <cell r="E601" t="str">
            <v>18,15</v>
          </cell>
          <cell r="F601" t="str">
            <v>SINAPI</v>
          </cell>
        </row>
        <row r="602">
          <cell r="A602">
            <v>789</v>
          </cell>
          <cell r="B602" t="str">
            <v>BUCHA DE REDUCAO DE FERRO GALVANIZADO, COM ROSCA BSP, DE 1 1/4" X 1"</v>
          </cell>
          <cell r="C602" t="str">
            <v xml:space="preserve">UN    </v>
          </cell>
          <cell r="D602" t="str">
            <v>AS</v>
          </cell>
          <cell r="E602" t="str">
            <v>17,76</v>
          </cell>
          <cell r="F602" t="str">
            <v>SINAPI</v>
          </cell>
        </row>
        <row r="603">
          <cell r="A603">
            <v>769</v>
          </cell>
          <cell r="B603" t="str">
            <v>BUCHA DE REDUCAO DE FERRO GALVANIZADO, COM ROSCA BSP, DE 1 1/4" X 3/4"</v>
          </cell>
          <cell r="C603" t="str">
            <v xml:space="preserve">UN    </v>
          </cell>
          <cell r="D603" t="str">
            <v>AS</v>
          </cell>
          <cell r="E603" t="str">
            <v>18,15</v>
          </cell>
          <cell r="F603" t="str">
            <v>SINAPI</v>
          </cell>
        </row>
        <row r="604">
          <cell r="A604">
            <v>770</v>
          </cell>
          <cell r="B604" t="str">
            <v>BUCHA DE REDUCAO DE FERRO GALVANIZADO, COM ROSCA BSP, DE 1/2" X 1/4"</v>
          </cell>
          <cell r="C604" t="str">
            <v xml:space="preserve">UN    </v>
          </cell>
          <cell r="D604" t="str">
            <v>AS</v>
          </cell>
          <cell r="E604" t="str">
            <v>6,40</v>
          </cell>
          <cell r="F604" t="str">
            <v>SINAPI</v>
          </cell>
        </row>
        <row r="605">
          <cell r="A605">
            <v>12394</v>
          </cell>
          <cell r="B605" t="str">
            <v>BUCHA DE REDUCAO DE FERRO GALVANIZADO, COM ROSCA BSP, DE 1/2" X 3/8"</v>
          </cell>
          <cell r="C605" t="str">
            <v xml:space="preserve">UN    </v>
          </cell>
          <cell r="D605" t="str">
            <v>AS</v>
          </cell>
          <cell r="E605" t="str">
            <v>6,40</v>
          </cell>
          <cell r="F605" t="str">
            <v>SINAPI</v>
          </cell>
        </row>
        <row r="606">
          <cell r="A606">
            <v>764</v>
          </cell>
          <cell r="B606" t="str">
            <v>BUCHA DE REDUCAO DE FERRO GALVANIZADO, COM ROSCA BSP, DE 1" X 1/2"</v>
          </cell>
          <cell r="C606" t="str">
            <v xml:space="preserve">UN    </v>
          </cell>
          <cell r="D606" t="str">
            <v>AS</v>
          </cell>
          <cell r="E606" t="str">
            <v>11,17</v>
          </cell>
          <cell r="F606" t="str">
            <v>SINAPI</v>
          </cell>
        </row>
        <row r="607">
          <cell r="A607">
            <v>765</v>
          </cell>
          <cell r="B607" t="str">
            <v>BUCHA DE REDUCAO DE FERRO GALVANIZADO, COM ROSCA BSP, DE 1" X 3/4"</v>
          </cell>
          <cell r="C607" t="str">
            <v xml:space="preserve">UN    </v>
          </cell>
          <cell r="D607" t="str">
            <v>AS</v>
          </cell>
          <cell r="E607" t="str">
            <v>11,17</v>
          </cell>
          <cell r="F607" t="str">
            <v>SINAPI</v>
          </cell>
        </row>
        <row r="608">
          <cell r="A608">
            <v>787</v>
          </cell>
          <cell r="B608" t="str">
            <v>BUCHA DE REDUCAO DE FERRO GALVANIZADO, COM ROSCA BSP, DE 2 1/2" X 1 1/2"</v>
          </cell>
          <cell r="C608" t="str">
            <v xml:space="preserve">UN    </v>
          </cell>
          <cell r="D608" t="str">
            <v>AS</v>
          </cell>
          <cell r="E608" t="str">
            <v>49,89</v>
          </cell>
          <cell r="F608" t="str">
            <v>SINAPI</v>
          </cell>
        </row>
        <row r="609">
          <cell r="A609">
            <v>774</v>
          </cell>
          <cell r="B609" t="str">
            <v>BUCHA DE REDUCAO DE FERRO GALVANIZADO, COM ROSCA BSP, DE 2 1/2" X 1 1/4"</v>
          </cell>
          <cell r="C609" t="str">
            <v xml:space="preserve">UN    </v>
          </cell>
          <cell r="D609" t="str">
            <v>AS</v>
          </cell>
          <cell r="E609" t="str">
            <v>49,89</v>
          </cell>
          <cell r="F609" t="str">
            <v>SINAPI</v>
          </cell>
        </row>
        <row r="610">
          <cell r="A610">
            <v>773</v>
          </cell>
          <cell r="B610" t="str">
            <v>BUCHA DE REDUCAO DE FERRO GALVANIZADO, COM ROSCA BSP, DE 2 1/2" X 1"</v>
          </cell>
          <cell r="C610" t="str">
            <v xml:space="preserve">UN    </v>
          </cell>
          <cell r="D610" t="str">
            <v>AS</v>
          </cell>
          <cell r="E610" t="str">
            <v>49,89</v>
          </cell>
          <cell r="F610" t="str">
            <v>SINAPI</v>
          </cell>
        </row>
        <row r="611">
          <cell r="A611">
            <v>775</v>
          </cell>
          <cell r="B611" t="str">
            <v>BUCHA DE REDUCAO DE FERRO GALVANIZADO, COM ROSCA BSP, DE 2 1/2" X 2"</v>
          </cell>
          <cell r="C611" t="str">
            <v xml:space="preserve">UN    </v>
          </cell>
          <cell r="D611" t="str">
            <v>AS</v>
          </cell>
          <cell r="E611" t="str">
            <v>49,89</v>
          </cell>
          <cell r="F611" t="str">
            <v>SINAPI</v>
          </cell>
        </row>
        <row r="612">
          <cell r="A612">
            <v>788</v>
          </cell>
          <cell r="B612" t="str">
            <v>BUCHA DE REDUCAO DE FERRO GALVANIZADO, COM ROSCA BSP, DE 2" X 1 1/2"</v>
          </cell>
          <cell r="C612" t="str">
            <v xml:space="preserve">UN    </v>
          </cell>
          <cell r="D612" t="str">
            <v>AS</v>
          </cell>
          <cell r="E612" t="str">
            <v>31,01</v>
          </cell>
          <cell r="F612" t="str">
            <v>SINAPI</v>
          </cell>
        </row>
        <row r="613">
          <cell r="A613">
            <v>772</v>
          </cell>
          <cell r="B613" t="str">
            <v>BUCHA DE REDUCAO DE FERRO GALVANIZADO, COM ROSCA BSP, DE 2" X 1 1/4"</v>
          </cell>
          <cell r="C613" t="str">
            <v xml:space="preserve">UN    </v>
          </cell>
          <cell r="D613" t="str">
            <v>AS</v>
          </cell>
          <cell r="E613" t="str">
            <v>31,01</v>
          </cell>
          <cell r="F613" t="str">
            <v>SINAPI</v>
          </cell>
        </row>
        <row r="614">
          <cell r="A614">
            <v>771</v>
          </cell>
          <cell r="B614" t="str">
            <v>BUCHA DE REDUCAO DE FERRO GALVANIZADO, COM ROSCA BSP, DE 2" X 1"</v>
          </cell>
          <cell r="C614" t="str">
            <v xml:space="preserve">UN    </v>
          </cell>
          <cell r="D614" t="str">
            <v>AS</v>
          </cell>
          <cell r="E614" t="str">
            <v>31,01</v>
          </cell>
          <cell r="F614" t="str">
            <v>SINAPI</v>
          </cell>
        </row>
        <row r="615">
          <cell r="A615">
            <v>779</v>
          </cell>
          <cell r="B615" t="str">
            <v>BUCHA DE REDUCAO DE FERRO GALVANIZADO, COM ROSCA BSP, DE 3/4" X 1/2"</v>
          </cell>
          <cell r="C615" t="str">
            <v xml:space="preserve">UN    </v>
          </cell>
          <cell r="D615" t="str">
            <v>AS</v>
          </cell>
          <cell r="E615" t="str">
            <v>7,71</v>
          </cell>
          <cell r="F615" t="str">
            <v>SINAPI</v>
          </cell>
        </row>
        <row r="616">
          <cell r="A616">
            <v>776</v>
          </cell>
          <cell r="B616" t="str">
            <v>BUCHA DE REDUCAO DE FERRO GALVANIZADO, COM ROSCA BSP, DE 3" X 1 1/2"</v>
          </cell>
          <cell r="C616" t="str">
            <v xml:space="preserve">UN    </v>
          </cell>
          <cell r="D616" t="str">
            <v>AS</v>
          </cell>
          <cell r="E616" t="str">
            <v>73,55</v>
          </cell>
          <cell r="F616" t="str">
            <v>SINAPI</v>
          </cell>
        </row>
        <row r="617">
          <cell r="A617">
            <v>777</v>
          </cell>
          <cell r="B617" t="str">
            <v>BUCHA DE REDUCAO DE FERRO GALVANIZADO, COM ROSCA BSP, DE 3" X 1 1/4"</v>
          </cell>
          <cell r="C617" t="str">
            <v xml:space="preserve">UN    </v>
          </cell>
          <cell r="D617" t="str">
            <v>AS</v>
          </cell>
          <cell r="E617" t="str">
            <v>71,50</v>
          </cell>
          <cell r="F617" t="str">
            <v>SINAPI</v>
          </cell>
        </row>
        <row r="618">
          <cell r="A618">
            <v>780</v>
          </cell>
          <cell r="B618" t="str">
            <v>BUCHA DE REDUCAO DE FERRO GALVANIZADO, COM ROSCA BSP, DE 3" X 2 1/2"</v>
          </cell>
          <cell r="C618" t="str">
            <v xml:space="preserve">UN    </v>
          </cell>
          <cell r="D618" t="str">
            <v>AS</v>
          </cell>
          <cell r="E618" t="str">
            <v>71,86</v>
          </cell>
          <cell r="F618" t="str">
            <v>SINAPI</v>
          </cell>
        </row>
        <row r="619">
          <cell r="A619">
            <v>778</v>
          </cell>
          <cell r="B619" t="str">
            <v>BUCHA DE REDUCAO DE FERRO GALVANIZADO, COM ROSCA BSP, DE 3" X 2"</v>
          </cell>
          <cell r="C619" t="str">
            <v xml:space="preserve">UN    </v>
          </cell>
          <cell r="D619" t="str">
            <v>AS</v>
          </cell>
          <cell r="E619" t="str">
            <v>73,55</v>
          </cell>
          <cell r="F619" t="str">
            <v>SINAPI</v>
          </cell>
        </row>
        <row r="620">
          <cell r="A620">
            <v>781</v>
          </cell>
          <cell r="B620" t="str">
            <v>BUCHA DE REDUCAO DE FERRO GALVANIZADO, COM ROSCA BSP, DE 4" X 2 1/2"</v>
          </cell>
          <cell r="C620" t="str">
            <v xml:space="preserve">UN    </v>
          </cell>
          <cell r="D620" t="str">
            <v>AS</v>
          </cell>
          <cell r="E620" t="str">
            <v>135,90</v>
          </cell>
          <cell r="F620" t="str">
            <v>SINAPI</v>
          </cell>
        </row>
        <row r="621">
          <cell r="A621">
            <v>786</v>
          </cell>
          <cell r="B621" t="str">
            <v>BUCHA DE REDUCAO DE FERRO GALVANIZADO, COM ROSCA BSP, DE 4" X 2"</v>
          </cell>
          <cell r="C621" t="str">
            <v xml:space="preserve">UN    </v>
          </cell>
          <cell r="D621" t="str">
            <v>AS</v>
          </cell>
          <cell r="E621" t="str">
            <v>135,90</v>
          </cell>
          <cell r="F621" t="str">
            <v>SINAPI</v>
          </cell>
        </row>
        <row r="622">
          <cell r="A622">
            <v>782</v>
          </cell>
          <cell r="B622" t="str">
            <v>BUCHA DE REDUCAO DE FERRO GALVANIZADO, COM ROSCA BSP, DE 4" X 3"</v>
          </cell>
          <cell r="C622" t="str">
            <v xml:space="preserve">UN    </v>
          </cell>
          <cell r="D622" t="str">
            <v>AS</v>
          </cell>
          <cell r="E622" t="str">
            <v>135,90</v>
          </cell>
          <cell r="F622" t="str">
            <v>SINAPI</v>
          </cell>
        </row>
        <row r="623">
          <cell r="A623">
            <v>783</v>
          </cell>
          <cell r="B623" t="str">
            <v>BUCHA DE REDUCAO DE FERRO GALVANIZADO, COM ROSCA BSP, DE 5" X 4"</v>
          </cell>
          <cell r="C623" t="str">
            <v xml:space="preserve">UN    </v>
          </cell>
          <cell r="D623" t="str">
            <v>AS</v>
          </cell>
          <cell r="E623" t="str">
            <v>371,95</v>
          </cell>
          <cell r="F623" t="str">
            <v>SINAPI</v>
          </cell>
        </row>
        <row r="624">
          <cell r="A624">
            <v>785</v>
          </cell>
          <cell r="B624" t="str">
            <v>BUCHA DE REDUCAO DE FERRO GALVANIZADO, COM ROSCA BSP, DE 6" X 4"</v>
          </cell>
          <cell r="C624" t="str">
            <v xml:space="preserve">UN    </v>
          </cell>
          <cell r="D624" t="str">
            <v>AS</v>
          </cell>
          <cell r="E624" t="str">
            <v>393,00</v>
          </cell>
          <cell r="F624" t="str">
            <v>SINAPI</v>
          </cell>
        </row>
        <row r="625">
          <cell r="A625">
            <v>784</v>
          </cell>
          <cell r="B625" t="str">
            <v>BUCHA DE REDUCAO DE FERRO GALVANIZADO, COM ROSCA BSP, DE 6" X 5"</v>
          </cell>
          <cell r="C625" t="str">
            <v xml:space="preserve">UN    </v>
          </cell>
          <cell r="D625" t="str">
            <v>AS</v>
          </cell>
          <cell r="E625" t="str">
            <v>421,59</v>
          </cell>
          <cell r="F625" t="str">
            <v>SINAPI</v>
          </cell>
        </row>
        <row r="626">
          <cell r="A626">
            <v>828</v>
          </cell>
          <cell r="B626" t="str">
            <v>BUCHA DE REDUCAO DE PVC, SOLDAVEL, CURTA, COM 25 X 20 MM, PARA AGUA FRIA PREDIAL</v>
          </cell>
          <cell r="C626" t="str">
            <v xml:space="preserve">UN    </v>
          </cell>
          <cell r="D626" t="str">
            <v>CR</v>
          </cell>
          <cell r="E626" t="str">
            <v>0,75</v>
          </cell>
          <cell r="F626" t="str">
            <v>SINAPI</v>
          </cell>
        </row>
        <row r="627">
          <cell r="A627">
            <v>829</v>
          </cell>
          <cell r="B627" t="str">
            <v>BUCHA DE REDUCAO DE PVC, SOLDAVEL, CURTA, COM 32 X 25 MM, PARA AGUA FRIA PREDIAL</v>
          </cell>
          <cell r="C627" t="str">
            <v xml:space="preserve">UN    </v>
          </cell>
          <cell r="D627" t="str">
            <v>CR</v>
          </cell>
          <cell r="E627" t="str">
            <v>1,20</v>
          </cell>
          <cell r="F627" t="str">
            <v>SINAPI</v>
          </cell>
        </row>
        <row r="628">
          <cell r="A628">
            <v>812</v>
          </cell>
          <cell r="B628" t="str">
            <v>BUCHA DE REDUCAO DE PVC, SOLDAVEL, CURTA, COM 40 X 32 MM, PARA AGUA FRIA PREDIAL</v>
          </cell>
          <cell r="C628" t="str">
            <v xml:space="preserve">UN    </v>
          </cell>
          <cell r="D628" t="str">
            <v>CR</v>
          </cell>
          <cell r="E628" t="str">
            <v>2,65</v>
          </cell>
          <cell r="F628" t="str">
            <v>SINAPI</v>
          </cell>
        </row>
        <row r="629">
          <cell r="A629">
            <v>819</v>
          </cell>
          <cell r="B629" t="str">
            <v>BUCHA DE REDUCAO DE PVC, SOLDAVEL, CURTA, COM 50 X 40 MM, PARA AGUA FRIA PREDIAL</v>
          </cell>
          <cell r="C629" t="str">
            <v xml:space="preserve">UN    </v>
          </cell>
          <cell r="D629" t="str">
            <v>CR</v>
          </cell>
          <cell r="E629" t="str">
            <v>4,60</v>
          </cell>
          <cell r="F629" t="str">
            <v>SINAPI</v>
          </cell>
        </row>
        <row r="630">
          <cell r="A630">
            <v>818</v>
          </cell>
          <cell r="B630" t="str">
            <v>BUCHA DE REDUCAO DE PVC, SOLDAVEL, CURTA, COM 60 X 50 MM, PARA AGUA FRIA PREDIAL</v>
          </cell>
          <cell r="C630" t="str">
            <v xml:space="preserve">UN    </v>
          </cell>
          <cell r="D630" t="str">
            <v>CR</v>
          </cell>
          <cell r="E630" t="str">
            <v>8,59</v>
          </cell>
          <cell r="F630" t="str">
            <v>SINAPI</v>
          </cell>
        </row>
        <row r="631">
          <cell r="A631">
            <v>832</v>
          </cell>
          <cell r="B631" t="str">
            <v>BUCHA DE REDUCAO DE PVC, SOLDAVEL, LONGA, COM 32 X 20 MM, PARA AGUA FRIA PREDIAL</v>
          </cell>
          <cell r="C631" t="str">
            <v xml:space="preserve">UN    </v>
          </cell>
          <cell r="D631" t="str">
            <v>CR</v>
          </cell>
          <cell r="E631" t="str">
            <v>3,54</v>
          </cell>
          <cell r="F631" t="str">
            <v>SINAPI</v>
          </cell>
        </row>
        <row r="632">
          <cell r="A632">
            <v>834</v>
          </cell>
          <cell r="B632" t="str">
            <v>BUCHA DE REDUCAO DE PVC, SOLDAVEL, LONGA, COM 40 X 25 MM, PARA AGUA FRIA PREDIAL</v>
          </cell>
          <cell r="C632" t="str">
            <v xml:space="preserve">UN    </v>
          </cell>
          <cell r="D632" t="str">
            <v>CR</v>
          </cell>
          <cell r="E632" t="str">
            <v>4,59</v>
          </cell>
          <cell r="F632" t="str">
            <v>SINAPI</v>
          </cell>
        </row>
        <row r="633">
          <cell r="A633">
            <v>813</v>
          </cell>
          <cell r="B633" t="str">
            <v>BUCHA DE REDUCAO DE PVC, SOLDAVEL, LONGA, COM 50 X 25 MM, PARA AGUA FRIA PREDIAL</v>
          </cell>
          <cell r="C633" t="str">
            <v xml:space="preserve">UN    </v>
          </cell>
          <cell r="D633" t="str">
            <v>CR</v>
          </cell>
          <cell r="E633" t="str">
            <v>5,34</v>
          </cell>
          <cell r="F633" t="str">
            <v>SINAPI</v>
          </cell>
        </row>
        <row r="634">
          <cell r="A634">
            <v>820</v>
          </cell>
          <cell r="B634" t="str">
            <v>BUCHA DE REDUCAO DE PVC, SOLDAVEL, LONGA, COM 50 X 32 MM, PARA AGUA FRIA PREDIAL</v>
          </cell>
          <cell r="C634" t="str">
            <v xml:space="preserve">UN    </v>
          </cell>
          <cell r="D634" t="str">
            <v>CR</v>
          </cell>
          <cell r="E634" t="str">
            <v>7,19</v>
          </cell>
          <cell r="F634" t="str">
            <v>SINAPI</v>
          </cell>
        </row>
        <row r="635">
          <cell r="A635">
            <v>816</v>
          </cell>
          <cell r="B635" t="str">
            <v>BUCHA DE REDUCAO DE PVC, SOLDAVEL, LONGA, COM 60 X 25 MM, PARA AGUA FRIA PREDIAL</v>
          </cell>
          <cell r="C635" t="str">
            <v xml:space="preserve">UN    </v>
          </cell>
          <cell r="D635" t="str">
            <v>CR</v>
          </cell>
          <cell r="E635" t="str">
            <v>12,82</v>
          </cell>
          <cell r="F635" t="str">
            <v>SINAPI</v>
          </cell>
        </row>
        <row r="636">
          <cell r="A636">
            <v>814</v>
          </cell>
          <cell r="B636" t="str">
            <v>BUCHA DE REDUCAO DE PVC, SOLDAVEL, LONGA, COM 60 X 32 MM, PARA AGUA FRIA PREDIAL</v>
          </cell>
          <cell r="C636" t="str">
            <v xml:space="preserve">UN    </v>
          </cell>
          <cell r="D636" t="str">
            <v>CR</v>
          </cell>
          <cell r="E636" t="str">
            <v>15,92</v>
          </cell>
          <cell r="F636" t="str">
            <v>SINAPI</v>
          </cell>
        </row>
        <row r="637">
          <cell r="A637">
            <v>822</v>
          </cell>
          <cell r="B637" t="str">
            <v>BUCHA DE REDUCAO DE PVC, SOLDAVEL, LONGA, COM 60 X 50 MM, PARA AGUA FRIA PREDIAL</v>
          </cell>
          <cell r="C637" t="str">
            <v xml:space="preserve">UN    </v>
          </cell>
          <cell r="D637" t="str">
            <v>CR</v>
          </cell>
          <cell r="E637" t="str">
            <v>20,78</v>
          </cell>
          <cell r="F637" t="str">
            <v>SINAPI</v>
          </cell>
        </row>
        <row r="638">
          <cell r="A638">
            <v>821</v>
          </cell>
          <cell r="B638" t="str">
            <v>BUCHA DE REDUCAO DE PVC, SOLDAVEL, LONGA, COM 75 X 50 MM, PARA AGUA FRIA PREDIAL</v>
          </cell>
          <cell r="C638" t="str">
            <v xml:space="preserve">UN    </v>
          </cell>
          <cell r="D638" t="str">
            <v>CR</v>
          </cell>
          <cell r="E638" t="str">
            <v>23,77</v>
          </cell>
          <cell r="F638" t="str">
            <v>SINAPI</v>
          </cell>
        </row>
        <row r="639">
          <cell r="A639">
            <v>20086</v>
          </cell>
          <cell r="B639" t="str">
            <v>BUCHA DE REDUCAO DE PVC, SOLDAVEL, LONGA, 50 X 40 MM, PARA ESGOTO PREDIAL</v>
          </cell>
          <cell r="C639" t="str">
            <v xml:space="preserve">UN    </v>
          </cell>
          <cell r="D639" t="str">
            <v>CR</v>
          </cell>
          <cell r="E639" t="str">
            <v>3,45</v>
          </cell>
          <cell r="F639" t="str">
            <v>SINAPI</v>
          </cell>
        </row>
        <row r="640">
          <cell r="A640">
            <v>39191</v>
          </cell>
          <cell r="B640" t="str">
            <v>BUCHA DE REDUCAO EM ALUMINIO, COM ROSCA, DE 1 1/2" X 1 1/4", PARA ELETRODUTO</v>
          </cell>
          <cell r="C640" t="str">
            <v xml:space="preserve">UN    </v>
          </cell>
          <cell r="D640" t="str">
            <v>CR</v>
          </cell>
          <cell r="E640" t="str">
            <v>18,83</v>
          </cell>
          <cell r="F640" t="str">
            <v>SINAPI</v>
          </cell>
        </row>
        <row r="641">
          <cell r="A641">
            <v>39190</v>
          </cell>
          <cell r="B641" t="str">
            <v>BUCHA DE REDUCAO EM ALUMINIO, COM ROSCA, DE 1 1/2" X 1", PARA ELETRODUTO</v>
          </cell>
          <cell r="C641" t="str">
            <v xml:space="preserve">UN    </v>
          </cell>
          <cell r="D641" t="str">
            <v>CR</v>
          </cell>
          <cell r="E641" t="str">
            <v>19,67</v>
          </cell>
          <cell r="F641" t="str">
            <v>SINAPI</v>
          </cell>
        </row>
        <row r="642">
          <cell r="A642">
            <v>39189</v>
          </cell>
          <cell r="B642" t="str">
            <v>BUCHA DE REDUCAO EM ALUMINIO, COM ROSCA, DE 1 1/2" X 3/4", PARA ELETRODUTO</v>
          </cell>
          <cell r="C642" t="str">
            <v xml:space="preserve">UN    </v>
          </cell>
          <cell r="D642" t="str">
            <v>CR</v>
          </cell>
          <cell r="E642" t="str">
            <v>20,81</v>
          </cell>
          <cell r="F642" t="str">
            <v>SINAPI</v>
          </cell>
        </row>
        <row r="643">
          <cell r="A643">
            <v>39186</v>
          </cell>
          <cell r="B643" t="str">
            <v>BUCHA DE REDUCAO EM ALUMINIO, COM ROSCA, DE 1 1/4" X 1/2", PARA ELETRODUTO</v>
          </cell>
          <cell r="C643" t="str">
            <v xml:space="preserve">UN    </v>
          </cell>
          <cell r="D643" t="str">
            <v>CR</v>
          </cell>
          <cell r="E643" t="str">
            <v>18,62</v>
          </cell>
          <cell r="F643" t="str">
            <v>SINAPI</v>
          </cell>
        </row>
        <row r="644">
          <cell r="A644">
            <v>39188</v>
          </cell>
          <cell r="B644" t="str">
            <v>BUCHA DE REDUCAO EM ALUMINIO, COM ROSCA, DE 1 1/4" X 1", PARA ELETRODUTO</v>
          </cell>
          <cell r="C644" t="str">
            <v xml:space="preserve">UN    </v>
          </cell>
          <cell r="D644" t="str">
            <v>CR</v>
          </cell>
          <cell r="E644" t="str">
            <v>15,32</v>
          </cell>
          <cell r="F644" t="str">
            <v>SINAPI</v>
          </cell>
        </row>
        <row r="645">
          <cell r="A645">
            <v>39187</v>
          </cell>
          <cell r="B645" t="str">
            <v>BUCHA DE REDUCAO EM ALUMINIO, COM ROSCA, DE 1 1/4" X 3/4", PARA ELETRODUTO</v>
          </cell>
          <cell r="C645" t="str">
            <v xml:space="preserve">UN    </v>
          </cell>
          <cell r="D645" t="str">
            <v>CR</v>
          </cell>
          <cell r="E645" t="str">
            <v>16,06</v>
          </cell>
          <cell r="F645" t="str">
            <v>SINAPI</v>
          </cell>
        </row>
        <row r="646">
          <cell r="A646">
            <v>39184</v>
          </cell>
          <cell r="B646" t="str">
            <v>BUCHA DE REDUCAO EM ALUMINIO, COM ROSCA, DE 1" X 1/2", PARA ELETRODUTO</v>
          </cell>
          <cell r="C646" t="str">
            <v xml:space="preserve">UN    </v>
          </cell>
          <cell r="D646" t="str">
            <v>CR</v>
          </cell>
          <cell r="E646" t="str">
            <v>6,04</v>
          </cell>
          <cell r="F646" t="str">
            <v>SINAPI</v>
          </cell>
        </row>
        <row r="647">
          <cell r="A647">
            <v>39185</v>
          </cell>
          <cell r="B647" t="str">
            <v>BUCHA DE REDUCAO EM ALUMINIO, COM ROSCA, DE 1" X 3/4", PARA ELETRODUTO</v>
          </cell>
          <cell r="C647" t="str">
            <v xml:space="preserve">UN    </v>
          </cell>
          <cell r="D647" t="str">
            <v>CR</v>
          </cell>
          <cell r="E647" t="str">
            <v>5,51</v>
          </cell>
          <cell r="F647" t="str">
            <v>SINAPI</v>
          </cell>
        </row>
        <row r="648">
          <cell r="A648">
            <v>39198</v>
          </cell>
          <cell r="B648" t="str">
            <v>BUCHA DE REDUCAO EM ALUMINIO, COM ROSCA, DE 2 1/2" X 1 1/2", PARA ELETRODUTO</v>
          </cell>
          <cell r="C648" t="str">
            <v xml:space="preserve">UN    </v>
          </cell>
          <cell r="D648" t="str">
            <v>CR</v>
          </cell>
          <cell r="E648" t="str">
            <v>61,76</v>
          </cell>
          <cell r="F648" t="str">
            <v>SINAPI</v>
          </cell>
        </row>
        <row r="649">
          <cell r="A649">
            <v>39197</v>
          </cell>
          <cell r="B649" t="str">
            <v>BUCHA DE REDUCAO EM ALUMINIO, COM ROSCA, DE 2 1/2" X 1 1/4", PARA ELETRODUTO</v>
          </cell>
          <cell r="C649" t="str">
            <v xml:space="preserve">UN    </v>
          </cell>
          <cell r="D649" t="str">
            <v>CR</v>
          </cell>
          <cell r="E649" t="str">
            <v>64,52</v>
          </cell>
          <cell r="F649" t="str">
            <v>SINAPI</v>
          </cell>
        </row>
        <row r="650">
          <cell r="A650">
            <v>39196</v>
          </cell>
          <cell r="B650" t="str">
            <v>BUCHA DE REDUCAO EM ALUMINIO, COM ROSCA, DE 2 1/2" X 1", PARA ELETRODUTO</v>
          </cell>
          <cell r="C650" t="str">
            <v xml:space="preserve">UN    </v>
          </cell>
          <cell r="D650" t="str">
            <v>CR</v>
          </cell>
          <cell r="E650" t="str">
            <v>66,54</v>
          </cell>
          <cell r="F650" t="str">
            <v>SINAPI</v>
          </cell>
        </row>
        <row r="651">
          <cell r="A651">
            <v>39199</v>
          </cell>
          <cell r="B651" t="str">
            <v>BUCHA DE REDUCAO EM ALUMINIO, COM ROSCA, DE 2 1/2" X 2", PARA ELETRODUTO</v>
          </cell>
          <cell r="C651" t="str">
            <v xml:space="preserve">UN    </v>
          </cell>
          <cell r="D651" t="str">
            <v>CR</v>
          </cell>
          <cell r="E651" t="str">
            <v>59,44</v>
          </cell>
          <cell r="F651" t="str">
            <v>SINAPI</v>
          </cell>
        </row>
        <row r="652">
          <cell r="A652">
            <v>39195</v>
          </cell>
          <cell r="B652" t="str">
            <v>BUCHA DE REDUCAO EM ALUMINIO, COM ROSCA, DE 2" X 1 1/2", PARA ELETRODUTO</v>
          </cell>
          <cell r="C652" t="str">
            <v xml:space="preserve">UN    </v>
          </cell>
          <cell r="D652" t="str">
            <v>CR</v>
          </cell>
          <cell r="E652" t="str">
            <v>34,31</v>
          </cell>
          <cell r="F652" t="str">
            <v>SINAPI</v>
          </cell>
        </row>
        <row r="653">
          <cell r="A653">
            <v>39194</v>
          </cell>
          <cell r="B653" t="str">
            <v>BUCHA DE REDUCAO EM ALUMINIO, COM ROSCA, DE 2" X 1 1/4", PARA ELETRODUTO</v>
          </cell>
          <cell r="C653" t="str">
            <v xml:space="preserve">UN    </v>
          </cell>
          <cell r="D653" t="str">
            <v>CR</v>
          </cell>
          <cell r="E653" t="str">
            <v>36,71</v>
          </cell>
          <cell r="F653" t="str">
            <v>SINAPI</v>
          </cell>
        </row>
        <row r="654">
          <cell r="A654">
            <v>39193</v>
          </cell>
          <cell r="B654" t="str">
            <v>BUCHA DE REDUCAO EM ALUMINIO, COM ROSCA, DE 2" X 1", PARA ELETRODUTO</v>
          </cell>
          <cell r="C654" t="str">
            <v xml:space="preserve">UN    </v>
          </cell>
          <cell r="D654" t="str">
            <v>CR</v>
          </cell>
          <cell r="E654" t="str">
            <v>40,24</v>
          </cell>
          <cell r="F654" t="str">
            <v>SINAPI</v>
          </cell>
        </row>
        <row r="655">
          <cell r="A655">
            <v>39192</v>
          </cell>
          <cell r="B655" t="str">
            <v>BUCHA DE REDUCAO EM ALUMINIO, COM ROSCA, DE 2" X 3/4", PARA ELETRODUTO</v>
          </cell>
          <cell r="C655" t="str">
            <v xml:space="preserve">UN    </v>
          </cell>
          <cell r="D655" t="str">
            <v>CR</v>
          </cell>
          <cell r="E655" t="str">
            <v>41,86</v>
          </cell>
          <cell r="F655" t="str">
            <v>SINAPI</v>
          </cell>
        </row>
        <row r="656">
          <cell r="A656">
            <v>39920</v>
          </cell>
          <cell r="B656" t="str">
            <v>BUCHA DE REDUCAO EM ALUMINIO, COM ROSCA, DE 3/4" X 1/2",  PARA ELETRODUTO</v>
          </cell>
          <cell r="C656" t="str">
            <v xml:space="preserve">UN    </v>
          </cell>
          <cell r="D656" t="str">
            <v>CR</v>
          </cell>
          <cell r="E656" t="str">
            <v>5,07</v>
          </cell>
          <cell r="F656" t="str">
            <v>SINAPI</v>
          </cell>
        </row>
        <row r="657">
          <cell r="A657">
            <v>39201</v>
          </cell>
          <cell r="B657" t="str">
            <v>BUCHA DE REDUCAO EM ALUMINIO, COM ROSCA, DE 3" X 1 1/2", PARA ELETRODUTO</v>
          </cell>
          <cell r="C657" t="str">
            <v xml:space="preserve">UN    </v>
          </cell>
          <cell r="D657" t="str">
            <v>CR</v>
          </cell>
          <cell r="E657" t="str">
            <v>73,84</v>
          </cell>
          <cell r="F657" t="str">
            <v>SINAPI</v>
          </cell>
        </row>
        <row r="658">
          <cell r="A658">
            <v>39200</v>
          </cell>
          <cell r="B658" t="str">
            <v>BUCHA DE REDUCAO EM ALUMINIO, COM ROSCA, DE 3" X 1 1/4", PARA ELETRODUTO</v>
          </cell>
          <cell r="C658" t="str">
            <v xml:space="preserve">UN    </v>
          </cell>
          <cell r="D658" t="str">
            <v>CR</v>
          </cell>
          <cell r="E658" t="str">
            <v>74,43</v>
          </cell>
          <cell r="F658" t="str">
            <v>SINAPI</v>
          </cell>
        </row>
        <row r="659">
          <cell r="A659">
            <v>39203</v>
          </cell>
          <cell r="B659" t="str">
            <v>BUCHA DE REDUCAO EM ALUMINIO, COM ROSCA, DE 3" X 2 1/2", PARA ELETRODUTO</v>
          </cell>
          <cell r="C659" t="str">
            <v xml:space="preserve">UN    </v>
          </cell>
          <cell r="D659" t="str">
            <v>CR</v>
          </cell>
          <cell r="E659" t="str">
            <v>60,10</v>
          </cell>
          <cell r="F659" t="str">
            <v>SINAPI</v>
          </cell>
        </row>
        <row r="660">
          <cell r="A660">
            <v>39202</v>
          </cell>
          <cell r="B660" t="str">
            <v>BUCHA DE REDUCAO EM ALUMINIO, COM ROSCA, DE 3" X 2", PARA ELETRODUTO</v>
          </cell>
          <cell r="C660" t="str">
            <v xml:space="preserve">UN    </v>
          </cell>
          <cell r="D660" t="str">
            <v>CR</v>
          </cell>
          <cell r="E660" t="str">
            <v>70,60</v>
          </cell>
          <cell r="F660" t="str">
            <v>SINAPI</v>
          </cell>
        </row>
        <row r="661">
          <cell r="A661">
            <v>39205</v>
          </cell>
          <cell r="B661" t="str">
            <v>BUCHA DE REDUCAO EM ALUMINIO, COM ROSCA, DE 4" X 2 1/2", PARA ELETRODUTO</v>
          </cell>
          <cell r="C661" t="str">
            <v xml:space="preserve">UN    </v>
          </cell>
          <cell r="D661" t="str">
            <v>CR</v>
          </cell>
          <cell r="E661" t="str">
            <v>117,79</v>
          </cell>
          <cell r="F661" t="str">
            <v>SINAPI</v>
          </cell>
        </row>
        <row r="662">
          <cell r="A662">
            <v>39204</v>
          </cell>
          <cell r="B662" t="str">
            <v>BUCHA DE REDUCAO EM ALUMINIO, COM ROSCA, DE 4" X 2", PARA ELETRODUTO</v>
          </cell>
          <cell r="C662" t="str">
            <v xml:space="preserve">UN    </v>
          </cell>
          <cell r="D662" t="str">
            <v>CR</v>
          </cell>
          <cell r="E662" t="str">
            <v>120,64</v>
          </cell>
          <cell r="F662" t="str">
            <v>SINAPI</v>
          </cell>
        </row>
        <row r="663">
          <cell r="A663">
            <v>39206</v>
          </cell>
          <cell r="B663" t="str">
            <v>BUCHA DE REDUCAO EM ALUMINIO, COM ROSCA, DE 4" X 3", PARA ELETRODUTO</v>
          </cell>
          <cell r="C663" t="str">
            <v xml:space="preserve">UN    </v>
          </cell>
          <cell r="D663" t="str">
            <v>CR</v>
          </cell>
          <cell r="E663" t="str">
            <v>114,45</v>
          </cell>
          <cell r="F663" t="str">
            <v>SINAPI</v>
          </cell>
        </row>
        <row r="664">
          <cell r="A664">
            <v>798</v>
          </cell>
          <cell r="B664" t="str">
            <v>BUCHA DE REDUCAO PVC ROSCAVEL 3/4" X 1/2"</v>
          </cell>
          <cell r="C664" t="str">
            <v xml:space="preserve">UN    </v>
          </cell>
          <cell r="D664" t="str">
            <v>CR</v>
          </cell>
          <cell r="E664" t="str">
            <v>1,48</v>
          </cell>
          <cell r="F664" t="str">
            <v>SINAPI</v>
          </cell>
        </row>
        <row r="665">
          <cell r="A665">
            <v>797</v>
          </cell>
          <cell r="B665" t="str">
            <v>BUCHA DE REDUCAO PVC, ROSCAVEL 1 1/2" X 1"</v>
          </cell>
          <cell r="C665" t="str">
            <v xml:space="preserve">UN    </v>
          </cell>
          <cell r="D665" t="str">
            <v>CR</v>
          </cell>
          <cell r="E665" t="str">
            <v>10,76</v>
          </cell>
          <cell r="F665" t="str">
            <v>SINAPI</v>
          </cell>
        </row>
        <row r="666">
          <cell r="A666">
            <v>796</v>
          </cell>
          <cell r="B666" t="str">
            <v>BUCHA DE REDUCAO PVC, ROSCAVEL, 1 1/2" X 3/4"</v>
          </cell>
          <cell r="C666" t="str">
            <v xml:space="preserve">UN    </v>
          </cell>
          <cell r="D666" t="str">
            <v>CR</v>
          </cell>
          <cell r="E666" t="str">
            <v>9,14</v>
          </cell>
          <cell r="F666" t="str">
            <v>SINAPI</v>
          </cell>
        </row>
        <row r="667">
          <cell r="A667">
            <v>799</v>
          </cell>
          <cell r="B667" t="str">
            <v>BUCHA DE REDUCAO PVC, ROSCAVEL, 1" X 1/2"</v>
          </cell>
          <cell r="C667" t="str">
            <v xml:space="preserve">UN    </v>
          </cell>
          <cell r="D667" t="str">
            <v>CR</v>
          </cell>
          <cell r="E667" t="str">
            <v>4,42</v>
          </cell>
          <cell r="F667" t="str">
            <v>SINAPI</v>
          </cell>
        </row>
        <row r="668">
          <cell r="A668">
            <v>792</v>
          </cell>
          <cell r="B668" t="str">
            <v>BUCHA DE REDUCAO PVC, ROSCAVEL, 1" X 3/4"</v>
          </cell>
          <cell r="C668" t="str">
            <v xml:space="preserve">UN    </v>
          </cell>
          <cell r="D668" t="str">
            <v>CR</v>
          </cell>
          <cell r="E668" t="str">
            <v>4,28</v>
          </cell>
          <cell r="F668" t="str">
            <v>SINAPI</v>
          </cell>
        </row>
        <row r="669">
          <cell r="A669">
            <v>38001</v>
          </cell>
          <cell r="B669" t="str">
            <v>BUCHA DE REDUCAO, CPVC, SOLDAVEL, 22 X 15 MM, PARA AGUA QUENTE</v>
          </cell>
          <cell r="C669" t="str">
            <v xml:space="preserve">UN    </v>
          </cell>
          <cell r="D669" t="str">
            <v>CR</v>
          </cell>
          <cell r="E669" t="str">
            <v>1,12</v>
          </cell>
          <cell r="F669" t="str">
            <v>SINAPI</v>
          </cell>
        </row>
        <row r="670">
          <cell r="A670">
            <v>38002</v>
          </cell>
          <cell r="B670" t="str">
            <v>BUCHA DE REDUCAO, CPVC, SOLDAVEL, 28 X 22 MM, PARA AGUA QUENTE</v>
          </cell>
          <cell r="C670" t="str">
            <v xml:space="preserve">UN    </v>
          </cell>
          <cell r="D670" t="str">
            <v>CR</v>
          </cell>
          <cell r="E670" t="str">
            <v>3,89</v>
          </cell>
          <cell r="F670" t="str">
            <v>SINAPI</v>
          </cell>
        </row>
        <row r="671">
          <cell r="A671">
            <v>38003</v>
          </cell>
          <cell r="B671" t="str">
            <v>BUCHA DE REDUCAO, CPVC, SOLDAVEL, 35 X 28 MM, PARA AGUA QUENTE</v>
          </cell>
          <cell r="C671" t="str">
            <v xml:space="preserve">UN    </v>
          </cell>
          <cell r="D671" t="str">
            <v>CR</v>
          </cell>
          <cell r="E671" t="str">
            <v>26,59</v>
          </cell>
          <cell r="F671" t="str">
            <v>SINAPI</v>
          </cell>
        </row>
        <row r="672">
          <cell r="A672">
            <v>38004</v>
          </cell>
          <cell r="B672" t="str">
            <v>BUCHA DE REDUCAO, CPVC, SOLDAVEL, 42 X 22 MM, PARA AGUA QUENTE</v>
          </cell>
          <cell r="C672" t="str">
            <v xml:space="preserve">UN    </v>
          </cell>
          <cell r="D672" t="str">
            <v>CR</v>
          </cell>
          <cell r="E672" t="str">
            <v>30,58</v>
          </cell>
          <cell r="F672" t="str">
            <v>SINAPI</v>
          </cell>
        </row>
        <row r="673">
          <cell r="A673">
            <v>44263</v>
          </cell>
          <cell r="B673" t="str">
            <v>BUCHA DE REDUCAO, CPVC, SOLDAVEL, 54 X 35 MM, PARA AGUA QUENTE</v>
          </cell>
          <cell r="C673" t="str">
            <v xml:space="preserve">UN    </v>
          </cell>
          <cell r="D673" t="str">
            <v>CR</v>
          </cell>
          <cell r="E673" t="str">
            <v>54,90</v>
          </cell>
          <cell r="F673" t="str">
            <v>SINAPI</v>
          </cell>
        </row>
        <row r="674">
          <cell r="A674">
            <v>36327</v>
          </cell>
          <cell r="B674" t="str">
            <v>BUCHA DE REDUCAO, PPR, DN 25 X 20 MM, PARA AGUA QUENTE PREDIAL</v>
          </cell>
          <cell r="C674" t="str">
            <v xml:space="preserve">UN    </v>
          </cell>
          <cell r="D674" t="str">
            <v>AS</v>
          </cell>
          <cell r="E674" t="str">
            <v>3,75</v>
          </cell>
          <cell r="F674" t="str">
            <v>SINAPI</v>
          </cell>
        </row>
        <row r="675">
          <cell r="A675">
            <v>38992</v>
          </cell>
          <cell r="B675" t="str">
            <v>BUCHA DE REDUCAO, PPR, DN 32 X 25 MM, PARA AGUA QUENTE E FRIA PREDIAL</v>
          </cell>
          <cell r="C675" t="str">
            <v xml:space="preserve">UN    </v>
          </cell>
          <cell r="D675" t="str">
            <v>AS</v>
          </cell>
          <cell r="E675" t="str">
            <v>4,56</v>
          </cell>
          <cell r="F675" t="str">
            <v>SINAPI</v>
          </cell>
        </row>
        <row r="676">
          <cell r="A676">
            <v>38993</v>
          </cell>
          <cell r="B676" t="str">
            <v>BUCHA DE REDUCAO, PPR, DN 40 X 25 MM, PARA AGUA QUENTE E FRIA PREDIAL</v>
          </cell>
          <cell r="C676" t="str">
            <v xml:space="preserve">UN    </v>
          </cell>
          <cell r="D676" t="str">
            <v>AS</v>
          </cell>
          <cell r="E676" t="str">
            <v>11,85</v>
          </cell>
          <cell r="F676" t="str">
            <v>SINAPI</v>
          </cell>
        </row>
        <row r="677">
          <cell r="A677">
            <v>44175</v>
          </cell>
          <cell r="B677" t="str">
            <v>BUCHA DE REDUCAO, PPR, DN 50 X 25 MM, PARA AGUA QUENTE E FRIA PREDIAL</v>
          </cell>
          <cell r="C677" t="str">
            <v xml:space="preserve">UN    </v>
          </cell>
          <cell r="D677" t="str">
            <v>AS</v>
          </cell>
          <cell r="E677" t="str">
            <v>20,68</v>
          </cell>
          <cell r="F677" t="str">
            <v>SINAPI</v>
          </cell>
        </row>
        <row r="678">
          <cell r="A678">
            <v>44177</v>
          </cell>
          <cell r="B678" t="str">
            <v>BUCHA DE REDUCAO, PPR, DN 50 X 32 MM, PARA AGUA QUENTE E FRIA PREDIAL</v>
          </cell>
          <cell r="C678" t="str">
            <v xml:space="preserve">UN    </v>
          </cell>
          <cell r="D678" t="str">
            <v>AS</v>
          </cell>
          <cell r="E678" t="str">
            <v>15,45</v>
          </cell>
          <cell r="F678" t="str">
            <v>SINAPI</v>
          </cell>
        </row>
        <row r="679">
          <cell r="A679">
            <v>38418</v>
          </cell>
          <cell r="B679" t="str">
            <v>BUCHA DE REDUCAO, PVC, LONGA, SERIE R, DN 50 X 40 MM, PARA ESGOTO PREDIAL</v>
          </cell>
          <cell r="C679" t="str">
            <v xml:space="preserve">UN    </v>
          </cell>
          <cell r="D679" t="str">
            <v>CR</v>
          </cell>
          <cell r="E679" t="str">
            <v>5,92</v>
          </cell>
          <cell r="F679" t="str">
            <v>SINAPI</v>
          </cell>
        </row>
        <row r="680">
          <cell r="A680">
            <v>39178</v>
          </cell>
          <cell r="B680" t="str">
            <v>BUCHA EM ALUMINIO, COM ROSCA, DE  1 1/2", PARA ELETRODUTO</v>
          </cell>
          <cell r="C680" t="str">
            <v xml:space="preserve">UN    </v>
          </cell>
          <cell r="D680" t="str">
            <v>CR</v>
          </cell>
          <cell r="E680" t="str">
            <v>2,03</v>
          </cell>
          <cell r="F680" t="str">
            <v>SINAPI</v>
          </cell>
        </row>
        <row r="681">
          <cell r="A681">
            <v>39177</v>
          </cell>
          <cell r="B681" t="str">
            <v>BUCHA EM ALUMINIO, COM ROSCA, DE 1 1/4", PARA ELETRODUTO</v>
          </cell>
          <cell r="C681" t="str">
            <v xml:space="preserve">UN    </v>
          </cell>
          <cell r="D681" t="str">
            <v>CR</v>
          </cell>
          <cell r="E681" t="str">
            <v>1,84</v>
          </cell>
          <cell r="F681" t="str">
            <v>SINAPI</v>
          </cell>
        </row>
        <row r="682">
          <cell r="A682">
            <v>39174</v>
          </cell>
          <cell r="B682" t="str">
            <v>BUCHA EM ALUMINIO, COM ROSCA, DE 1/2", PARA ELETRODUTO</v>
          </cell>
          <cell r="C682" t="str">
            <v xml:space="preserve">UN    </v>
          </cell>
          <cell r="D682" t="str">
            <v>CR</v>
          </cell>
          <cell r="E682" t="str">
            <v>0,92</v>
          </cell>
          <cell r="F682" t="str">
            <v>SINAPI</v>
          </cell>
        </row>
        <row r="683">
          <cell r="A683">
            <v>39176</v>
          </cell>
          <cell r="B683" t="str">
            <v>BUCHA EM ALUMINIO, COM ROSCA, DE 1", PARA ELETRODUTO</v>
          </cell>
          <cell r="C683" t="str">
            <v xml:space="preserve">UN    </v>
          </cell>
          <cell r="D683" t="str">
            <v>CR</v>
          </cell>
          <cell r="E683" t="str">
            <v>1,20</v>
          </cell>
          <cell r="F683" t="str">
            <v>SINAPI</v>
          </cell>
        </row>
        <row r="684">
          <cell r="A684">
            <v>39180</v>
          </cell>
          <cell r="B684" t="str">
            <v>BUCHA EM ALUMINIO, COM ROSCA, DE 2 1/2", PARA ELETRODUTO</v>
          </cell>
          <cell r="C684" t="str">
            <v xml:space="preserve">UN    </v>
          </cell>
          <cell r="D684" t="str">
            <v>CR</v>
          </cell>
          <cell r="E684" t="str">
            <v>5,53</v>
          </cell>
          <cell r="F684" t="str">
            <v>SINAPI</v>
          </cell>
        </row>
        <row r="685">
          <cell r="A685">
            <v>39179</v>
          </cell>
          <cell r="B685" t="str">
            <v>BUCHA EM ALUMINIO, COM ROSCA, DE 2", PARA ELETRODUTO</v>
          </cell>
          <cell r="C685" t="str">
            <v xml:space="preserve">UN    </v>
          </cell>
          <cell r="D685" t="str">
            <v>CR</v>
          </cell>
          <cell r="E685" t="str">
            <v>4,89</v>
          </cell>
          <cell r="F685" t="str">
            <v>SINAPI</v>
          </cell>
        </row>
        <row r="686">
          <cell r="A686">
            <v>39175</v>
          </cell>
          <cell r="B686" t="str">
            <v>BUCHA EM ALUMINIO, COM ROSCA, DE 3/4", PARA ELETRODUTO</v>
          </cell>
          <cell r="C686" t="str">
            <v xml:space="preserve">UN    </v>
          </cell>
          <cell r="D686" t="str">
            <v>CR</v>
          </cell>
          <cell r="E686" t="str">
            <v>1,12</v>
          </cell>
          <cell r="F686" t="str">
            <v>SINAPI</v>
          </cell>
        </row>
        <row r="687">
          <cell r="A687">
            <v>39217</v>
          </cell>
          <cell r="B687" t="str">
            <v>BUCHA EM ALUMINIO, COM ROSCA, DE 3/8", PARA ELETRODUTO</v>
          </cell>
          <cell r="C687" t="str">
            <v xml:space="preserve">UN    </v>
          </cell>
          <cell r="D687" t="str">
            <v>CR</v>
          </cell>
          <cell r="E687" t="str">
            <v>0,87</v>
          </cell>
          <cell r="F687" t="str">
            <v>SINAPI</v>
          </cell>
        </row>
        <row r="688">
          <cell r="A688">
            <v>39181</v>
          </cell>
          <cell r="B688" t="str">
            <v>BUCHA EM ALUMINIO, COM ROSCA, DE 3", PARA ELETRODUTO</v>
          </cell>
          <cell r="C688" t="str">
            <v xml:space="preserve">UN    </v>
          </cell>
          <cell r="D688" t="str">
            <v>CR</v>
          </cell>
          <cell r="E688" t="str">
            <v>7,41</v>
          </cell>
          <cell r="F688" t="str">
            <v>SINAPI</v>
          </cell>
        </row>
        <row r="689">
          <cell r="A689">
            <v>39182</v>
          </cell>
          <cell r="B689" t="str">
            <v>BUCHA EM ALUMINIO, COM ROSCA, DE 4", PARA ELETRODUTO</v>
          </cell>
          <cell r="C689" t="str">
            <v xml:space="preserve">UN    </v>
          </cell>
          <cell r="D689" t="str">
            <v>CR</v>
          </cell>
          <cell r="E689" t="str">
            <v>10,42</v>
          </cell>
          <cell r="F689" t="str">
            <v>SINAPI</v>
          </cell>
        </row>
        <row r="690">
          <cell r="A690">
            <v>12616</v>
          </cell>
          <cell r="B690" t="str">
            <v>CABECEIRA DIREITA OU ESQUERDA, PVC, PARA CALHA PLUVIAL, DIAMETRO ENTRE *119 E 170* MM, PARA DRENAGEM PLUVIAL PREDIAL</v>
          </cell>
          <cell r="C690" t="str">
            <v xml:space="preserve">UN    </v>
          </cell>
          <cell r="D690" t="str">
            <v>CR</v>
          </cell>
          <cell r="E690" t="str">
            <v>18,28</v>
          </cell>
          <cell r="F690" t="str">
            <v>SINAPI</v>
          </cell>
        </row>
        <row r="691">
          <cell r="A691">
            <v>1049</v>
          </cell>
          <cell r="B691" t="str">
            <v>CABECOTE PARA ENTRADA DE LINHA DE ALIMENTACAO PARA ELETRODUTO, EM LIGA DE ALUMINIO COM ACABAMENTO ANTI CORROSIVO, COM FIXACAO POR ENCAIXE LISO DE 360 GRAUS, DE 1 1/2"</v>
          </cell>
          <cell r="C691" t="str">
            <v xml:space="preserve">UN    </v>
          </cell>
          <cell r="D691" t="str">
            <v>CR</v>
          </cell>
          <cell r="E691" t="str">
            <v>8,72</v>
          </cell>
          <cell r="F691" t="str">
            <v>SINAPI</v>
          </cell>
        </row>
        <row r="692">
          <cell r="A692">
            <v>1099</v>
          </cell>
          <cell r="B692" t="str">
            <v>CABECOTE PARA ENTRADA DE LINHA DE ALIMENTACAO PARA ELETRODUTO, EM LIGA DE ALUMINIO COM ACABAMENTO ANTI CORROSIVO, COM FIXACAO POR ENCAIXE LISO DE 360 GRAUS, DE 1 1/4"</v>
          </cell>
          <cell r="C692" t="str">
            <v xml:space="preserve">UN    </v>
          </cell>
          <cell r="D692" t="str">
            <v>CR</v>
          </cell>
          <cell r="E692" t="str">
            <v>6,67</v>
          </cell>
          <cell r="F692" t="str">
            <v>SINAPI</v>
          </cell>
        </row>
        <row r="693">
          <cell r="A693">
            <v>39678</v>
          </cell>
          <cell r="B693" t="str">
            <v>CABECOTE PARA ENTRADA DE LINHA DE ALIMENTACAO PARA ELETRODUTO, EM LIGA DE ALUMINIO COM ACABAMENTO ANTI CORROSIVO, COM FIXACAO POR ENCAIXE LISO DE 360 GRAUS, DE 1/2"</v>
          </cell>
          <cell r="C693" t="str">
            <v xml:space="preserve">UN    </v>
          </cell>
          <cell r="D693" t="str">
            <v>CR</v>
          </cell>
          <cell r="E693" t="str">
            <v>2,69</v>
          </cell>
          <cell r="F693" t="str">
            <v>SINAPI</v>
          </cell>
        </row>
        <row r="694">
          <cell r="A694">
            <v>1050</v>
          </cell>
          <cell r="B694" t="str">
            <v>CABECOTE PARA ENTRADA DE LINHA DE ALIMENTACAO PARA ELETRODUTO, EM LIGA DE ALUMINIO COM ACABAMENTO ANTI CORROSIVO, COM FIXACAO POR ENCAIXE LISO DE 360 GRAUS, DE 1"</v>
          </cell>
          <cell r="C694" t="str">
            <v xml:space="preserve">UN    </v>
          </cell>
          <cell r="D694" t="str">
            <v>CR</v>
          </cell>
          <cell r="E694" t="str">
            <v>4,56</v>
          </cell>
          <cell r="F694" t="str">
            <v>SINAPI</v>
          </cell>
        </row>
        <row r="695">
          <cell r="A695">
            <v>1101</v>
          </cell>
          <cell r="B695" t="str">
            <v>CABECOTE PARA ENTRADA DE LINHA DE ALIMENTACAO PARA ELETRODUTO, EM LIGA DE ALUMINIO COM ACABAMENTO ANTI CORROSIVO, COM FIXACAO POR ENCAIXE LISO DE 360 GRAUS, DE 2 1/2"</v>
          </cell>
          <cell r="C695" t="str">
            <v xml:space="preserve">UN    </v>
          </cell>
          <cell r="D695" t="str">
            <v>CR</v>
          </cell>
          <cell r="E695" t="str">
            <v>28,78</v>
          </cell>
          <cell r="F695" t="str">
            <v>SINAPI</v>
          </cell>
        </row>
        <row r="696">
          <cell r="A696">
            <v>1100</v>
          </cell>
          <cell r="B696" t="str">
            <v>CABECOTE PARA ENTRADA DE LINHA DE ALIMENTACAO PARA ELETRODUTO, EM LIGA DE ALUMINIO COM ACABAMENTO ANTI CORROSIVO, COM FIXACAO POR ENCAIXE LISO DE 360 GRAUS, DE 2"</v>
          </cell>
          <cell r="C696" t="str">
            <v xml:space="preserve">UN    </v>
          </cell>
          <cell r="D696" t="str">
            <v>CR</v>
          </cell>
          <cell r="E696" t="str">
            <v>14,85</v>
          </cell>
          <cell r="F696" t="str">
            <v>SINAPI</v>
          </cell>
        </row>
        <row r="697">
          <cell r="A697">
            <v>39679</v>
          </cell>
          <cell r="B697" t="str">
            <v>CABECOTE PARA ENTRADA DE LINHA DE ALIMENTACAO PARA ELETRODUTO, EM LIGA DE ALUMINIO COM ACABAMENTO ANTI CORROSIVO, COM FIXACAO POR ENCAIXE LISO DE 360 GRAUS, DE 3 1/2"</v>
          </cell>
          <cell r="C697" t="str">
            <v xml:space="preserve">UN    </v>
          </cell>
          <cell r="D697" t="str">
            <v>CR</v>
          </cell>
          <cell r="E697" t="str">
            <v>57,37</v>
          </cell>
          <cell r="F697" t="str">
            <v>SINAPI</v>
          </cell>
        </row>
        <row r="698">
          <cell r="A698">
            <v>1098</v>
          </cell>
          <cell r="B698" t="str">
            <v>CABECOTE PARA ENTRADA DE LINHA DE ALIMENTACAO PARA ELETRODUTO, EM LIGA DE ALUMINIO COM ACABAMENTO ANTI CORROSIVO, COM FIXACAO POR ENCAIXE LISO DE 360 GRAUS, DE 3/4"</v>
          </cell>
          <cell r="C698" t="str">
            <v xml:space="preserve">UN    </v>
          </cell>
          <cell r="D698" t="str">
            <v>CR</v>
          </cell>
          <cell r="E698" t="str">
            <v>3,56</v>
          </cell>
          <cell r="F698" t="str">
            <v>SINAPI</v>
          </cell>
        </row>
        <row r="699">
          <cell r="A699">
            <v>1102</v>
          </cell>
          <cell r="B699" t="str">
            <v>CABECOTE PARA ENTRADA DE LINHA DE ALIMENTACAO PARA ELETRODUTO, EM LIGA DE ALUMINIO COM ACABAMENTO ANTI CORROSIVO, COM FIXACAO POR ENCAIXE LISO DE 360 GRAUS, DE 3"</v>
          </cell>
          <cell r="C699" t="str">
            <v xml:space="preserve">UN    </v>
          </cell>
          <cell r="D699" t="str">
            <v>CR</v>
          </cell>
          <cell r="E699" t="str">
            <v>42,92</v>
          </cell>
          <cell r="F699" t="str">
            <v>SINAPI</v>
          </cell>
        </row>
        <row r="700">
          <cell r="A700">
            <v>1051</v>
          </cell>
          <cell r="B700" t="str">
            <v>CABECOTE PARA ENTRADA DE LINHA DE ALIMENTACAO PARA ELETRODUTO, EM LIGA DE ALUMINIO COM ACABAMENTO ANTI CORROSIVO, COM FIXACAO POR ENCAIXE LISO DE 360 GRAUS, DE 4"</v>
          </cell>
          <cell r="C700" t="str">
            <v xml:space="preserve">UN    </v>
          </cell>
          <cell r="D700" t="str">
            <v>CR</v>
          </cell>
          <cell r="E700" t="str">
            <v>62,39</v>
          </cell>
          <cell r="F700" t="str">
            <v>SINAPI</v>
          </cell>
        </row>
        <row r="701">
          <cell r="A701">
            <v>37399</v>
          </cell>
          <cell r="B701" t="str">
            <v>CABIDE/GANCHO DE BANHEIRO SIMPLES EM METAL CROMADO</v>
          </cell>
          <cell r="C701" t="str">
            <v xml:space="preserve">UN    </v>
          </cell>
          <cell r="D701" t="str">
            <v>CR</v>
          </cell>
          <cell r="E701" t="str">
            <v>20,89</v>
          </cell>
          <cell r="F701" t="str">
            <v>SINAPI</v>
          </cell>
        </row>
        <row r="702">
          <cell r="A702">
            <v>43834</v>
          </cell>
          <cell r="B702" t="str">
            <v>CABO COAXIAL RG11 95% DE MALHA</v>
          </cell>
          <cell r="C702" t="str">
            <v xml:space="preserve">M     </v>
          </cell>
          <cell r="D702" t="str">
            <v>CR</v>
          </cell>
          <cell r="E702" t="str">
            <v>16,39</v>
          </cell>
          <cell r="F702" t="str">
            <v>SINAPI</v>
          </cell>
        </row>
        <row r="703">
          <cell r="A703">
            <v>43835</v>
          </cell>
          <cell r="B703" t="str">
            <v>CABO COAXIAL RG59 95% DE MALHA</v>
          </cell>
          <cell r="C703" t="str">
            <v xml:space="preserve">M     </v>
          </cell>
          <cell r="D703" t="str">
            <v>CR</v>
          </cell>
          <cell r="E703" t="str">
            <v>1,47</v>
          </cell>
          <cell r="F703" t="str">
            <v>SINAPI</v>
          </cell>
        </row>
        <row r="704">
          <cell r="A704">
            <v>43833</v>
          </cell>
          <cell r="B704" t="str">
            <v>CABO COAXIAL RG6 95% DE MALHA</v>
          </cell>
          <cell r="C704" t="str">
            <v xml:space="preserve">M     </v>
          </cell>
          <cell r="D704" t="str">
            <v>CR</v>
          </cell>
          <cell r="E704" t="str">
            <v>1,52</v>
          </cell>
          <cell r="F704" t="str">
            <v>SINAPI</v>
          </cell>
        </row>
        <row r="705">
          <cell r="A705">
            <v>41955</v>
          </cell>
          <cell r="B705" t="str">
            <v>CABO DE ACO GALVANIZADO, DIAMETRO 12,7 MM (1/2"), COM ALMA DE ACO CABO INDEPENDENTE 6 X 25 F</v>
          </cell>
          <cell r="C705" t="str">
            <v xml:space="preserve">KG    </v>
          </cell>
          <cell r="D705" t="str">
            <v>CR</v>
          </cell>
          <cell r="E705" t="str">
            <v>84,51</v>
          </cell>
          <cell r="F705" t="str">
            <v>SINAPI</v>
          </cell>
        </row>
        <row r="706">
          <cell r="A706">
            <v>41953</v>
          </cell>
          <cell r="B706" t="str">
            <v>CABO DE ACO GALVANIZADO, DIAMETRO 12,7 MM (1/2"), COM ALMA DE FIBRA 6 X 25 F</v>
          </cell>
          <cell r="C706" t="str">
            <v xml:space="preserve">KG    </v>
          </cell>
          <cell r="D706" t="str">
            <v>CR</v>
          </cell>
          <cell r="E706" t="str">
            <v>80,65</v>
          </cell>
          <cell r="F706" t="str">
            <v>SINAPI</v>
          </cell>
        </row>
        <row r="707">
          <cell r="A707">
            <v>41954</v>
          </cell>
          <cell r="B707" t="str">
            <v>CABO DE ACO GALVANIZADO, DIAMETRO 9,53 MM (3/8"), COM ALMA DE FIBRA 6 X 25 F</v>
          </cell>
          <cell r="C707" t="str">
            <v xml:space="preserve">KG    </v>
          </cell>
          <cell r="D707" t="str">
            <v>CR</v>
          </cell>
          <cell r="E707" t="str">
            <v>79,88</v>
          </cell>
          <cell r="F707" t="str">
            <v>SINAPI</v>
          </cell>
        </row>
        <row r="708">
          <cell r="A708">
            <v>25004</v>
          </cell>
          <cell r="B708" t="str">
            <v>CABO DE ALUMINIO NU COM ALMA DE ACO, BITOLA 1/0 AWG</v>
          </cell>
          <cell r="C708" t="str">
            <v xml:space="preserve">KG    </v>
          </cell>
          <cell r="D708" t="str">
            <v>CR</v>
          </cell>
          <cell r="E708" t="str">
            <v>45,82</v>
          </cell>
          <cell r="F708" t="str">
            <v>SINAPI</v>
          </cell>
        </row>
        <row r="709">
          <cell r="A709">
            <v>25002</v>
          </cell>
          <cell r="B709" t="str">
            <v>CABO DE ALUMINIO NU COM ALMA DE ACO, BITOLA 2 AWG</v>
          </cell>
          <cell r="C709" t="str">
            <v xml:space="preserve">KG    </v>
          </cell>
          <cell r="D709" t="str">
            <v>CR</v>
          </cell>
          <cell r="E709" t="str">
            <v>45,82</v>
          </cell>
          <cell r="F709" t="str">
            <v>SINAPI</v>
          </cell>
        </row>
        <row r="710">
          <cell r="A710">
            <v>37409</v>
          </cell>
          <cell r="B710" t="str">
            <v>CABO DE ALUMINIO NU COM ALMA DE ACO, BITOLA 2/0 AWG</v>
          </cell>
          <cell r="C710" t="str">
            <v xml:space="preserve">KG    </v>
          </cell>
          <cell r="D710" t="str">
            <v>CR</v>
          </cell>
          <cell r="E710" t="str">
            <v>45,82</v>
          </cell>
          <cell r="F710" t="str">
            <v>SINAPI</v>
          </cell>
        </row>
        <row r="711">
          <cell r="A711">
            <v>841</v>
          </cell>
          <cell r="B711" t="str">
            <v>CABO DE ALUMINIO NU COM ALMA DE ACO, BITOLA 4 AWG</v>
          </cell>
          <cell r="C711" t="str">
            <v xml:space="preserve">KG    </v>
          </cell>
          <cell r="D711" t="str">
            <v>CR</v>
          </cell>
          <cell r="E711" t="str">
            <v>46,38</v>
          </cell>
          <cell r="F711" t="str">
            <v>SINAPI</v>
          </cell>
        </row>
        <row r="712">
          <cell r="A712">
            <v>25005</v>
          </cell>
          <cell r="B712" t="str">
            <v>CABO DE ALUMINIO NU SEM ALMA DE ACO, BITOLA 1/0 AWG</v>
          </cell>
          <cell r="C712" t="str">
            <v xml:space="preserve">KG    </v>
          </cell>
          <cell r="D712" t="str">
            <v>CR</v>
          </cell>
          <cell r="E712" t="str">
            <v>50,28</v>
          </cell>
          <cell r="F712" t="str">
            <v>SINAPI</v>
          </cell>
        </row>
        <row r="713">
          <cell r="A713">
            <v>25003</v>
          </cell>
          <cell r="B713" t="str">
            <v>CABO DE ALUMINIO NU SEM ALMA DE ACO, BITOLA 2 AWG</v>
          </cell>
          <cell r="C713" t="str">
            <v xml:space="preserve">KG    </v>
          </cell>
          <cell r="D713" t="str">
            <v>CR</v>
          </cell>
          <cell r="E713" t="str">
            <v>51,04</v>
          </cell>
          <cell r="F713" t="str">
            <v>SINAPI</v>
          </cell>
        </row>
        <row r="714">
          <cell r="A714">
            <v>37410</v>
          </cell>
          <cell r="B714" t="str">
            <v>CABO DE ALUMINIO NU SEM ALMA DE ACO, BITOLA 2/0 AWG</v>
          </cell>
          <cell r="C714" t="str">
            <v xml:space="preserve">KG    </v>
          </cell>
          <cell r="D714" t="str">
            <v>CR</v>
          </cell>
          <cell r="E714" t="str">
            <v>50,28</v>
          </cell>
          <cell r="F714" t="str">
            <v>SINAPI</v>
          </cell>
        </row>
        <row r="715">
          <cell r="A715">
            <v>842</v>
          </cell>
          <cell r="B715" t="str">
            <v>CABO DE ALUMINIO NU SEM ALMA DE ACO, BITOLA 4 AWG</v>
          </cell>
          <cell r="C715" t="str">
            <v xml:space="preserve">KG    </v>
          </cell>
          <cell r="D715" t="str">
            <v>CR</v>
          </cell>
          <cell r="E715" t="str">
            <v>51,00</v>
          </cell>
          <cell r="F715" t="str">
            <v>SINAPI</v>
          </cell>
        </row>
        <row r="716">
          <cell r="A716">
            <v>44391</v>
          </cell>
          <cell r="B716" t="str">
            <v>CABO DE COBRE FLEXIVEL NAO HALOGENADO, SEM EMISSAO DE FUMACA, 750V, SECAO NOMINAL 120 MM</v>
          </cell>
          <cell r="C716" t="str">
            <v xml:space="preserve">M     </v>
          </cell>
          <cell r="D716" t="str">
            <v>CR</v>
          </cell>
          <cell r="E716" t="str">
            <v>108,67</v>
          </cell>
          <cell r="F716" t="str">
            <v>SINAPI</v>
          </cell>
        </row>
        <row r="717">
          <cell r="A717">
            <v>44388</v>
          </cell>
          <cell r="B717" t="str">
            <v>CABO DE COBRE FLEXIVEL NAO HALOGENADO, SEM EMISSAO DE FUMACA, 750V, SECAO NOMINAL 2,5 MM</v>
          </cell>
          <cell r="C717" t="str">
            <v xml:space="preserve">M     </v>
          </cell>
          <cell r="D717" t="str">
            <v>CR</v>
          </cell>
          <cell r="E717" t="str">
            <v>2,35</v>
          </cell>
          <cell r="F717" t="str">
            <v>SINAPI</v>
          </cell>
        </row>
        <row r="718">
          <cell r="A718">
            <v>44392</v>
          </cell>
          <cell r="B718" t="str">
            <v>CABO DE COBRE FLEXIVEL NAO HALOGENADO, SEM EMISSAO DE FUMACA, 750V, SECAO NOMINAL 240 MM</v>
          </cell>
          <cell r="C718" t="str">
            <v xml:space="preserve">M     </v>
          </cell>
          <cell r="D718" t="str">
            <v>CR</v>
          </cell>
          <cell r="E718" t="str">
            <v>216,37</v>
          </cell>
          <cell r="F718" t="str">
            <v>SINAPI</v>
          </cell>
        </row>
        <row r="719">
          <cell r="A719">
            <v>44390</v>
          </cell>
          <cell r="B719" t="str">
            <v>CABO DE COBRE FLEXIVEL NAO HALOGENADO, SEM EMISSAO DE FUMACA, 750V, SECAO NOMINAL 50 MM</v>
          </cell>
          <cell r="C719" t="str">
            <v xml:space="preserve">M     </v>
          </cell>
          <cell r="D719" t="str">
            <v>CR</v>
          </cell>
          <cell r="E719" t="str">
            <v>45,84</v>
          </cell>
          <cell r="F719" t="str">
            <v>SINAPI</v>
          </cell>
        </row>
        <row r="720">
          <cell r="A720">
            <v>44389</v>
          </cell>
          <cell r="B720" t="str">
            <v>CABO DE COBRE FLEXIVEL NAO HALOGENADO, SEM EMISSAO DE FUMACA, 750V, SECAO NOMINAL 6,0 MM</v>
          </cell>
          <cell r="C720" t="str">
            <v xml:space="preserve">M     </v>
          </cell>
          <cell r="D720" t="str">
            <v>CR</v>
          </cell>
          <cell r="E720" t="str">
            <v>5,41</v>
          </cell>
          <cell r="F720" t="str">
            <v>SINAPI</v>
          </cell>
        </row>
        <row r="721">
          <cell r="A721">
            <v>862</v>
          </cell>
          <cell r="B721" t="str">
            <v>CABO DE COBRE NU 10 MM2 MEIO-DURO</v>
          </cell>
          <cell r="C721" t="str">
            <v xml:space="preserve">M     </v>
          </cell>
          <cell r="D721" t="str">
            <v>CR</v>
          </cell>
          <cell r="E721" t="str">
            <v>9,91</v>
          </cell>
          <cell r="F721" t="str">
            <v>SINAPI</v>
          </cell>
        </row>
        <row r="722">
          <cell r="A722">
            <v>866</v>
          </cell>
          <cell r="B722" t="str">
            <v>CABO DE COBRE NU 120 MM2 MEIO-DURO</v>
          </cell>
          <cell r="C722" t="str">
            <v xml:space="preserve">M     </v>
          </cell>
          <cell r="D722" t="str">
            <v>CR</v>
          </cell>
          <cell r="E722" t="str">
            <v>125,99</v>
          </cell>
          <cell r="F722" t="str">
            <v>SINAPI</v>
          </cell>
        </row>
        <row r="723">
          <cell r="A723">
            <v>892</v>
          </cell>
          <cell r="B723" t="str">
            <v>CABO DE COBRE NU 150 MM2 MEIO-DURO</v>
          </cell>
          <cell r="C723" t="str">
            <v xml:space="preserve">M     </v>
          </cell>
          <cell r="D723" t="str">
            <v>CR</v>
          </cell>
          <cell r="E723" t="str">
            <v>152,51</v>
          </cell>
          <cell r="F723" t="str">
            <v>SINAPI</v>
          </cell>
        </row>
        <row r="724">
          <cell r="A724">
            <v>857</v>
          </cell>
          <cell r="B724" t="str">
            <v>CABO DE COBRE NU 16 MM2 MEIO-DURO</v>
          </cell>
          <cell r="C724" t="str">
            <v xml:space="preserve">M     </v>
          </cell>
          <cell r="D724" t="str">
            <v>CR</v>
          </cell>
          <cell r="E724" t="str">
            <v>16,58</v>
          </cell>
          <cell r="F724" t="str">
            <v>SINAPI</v>
          </cell>
        </row>
        <row r="725">
          <cell r="A725">
            <v>37404</v>
          </cell>
          <cell r="B725" t="str">
            <v>CABO DE COBRE NU 185 MM2 MEIO-DURO</v>
          </cell>
          <cell r="C725" t="str">
            <v xml:space="preserve">M     </v>
          </cell>
          <cell r="D725" t="str">
            <v>CR</v>
          </cell>
          <cell r="E725" t="str">
            <v>176,45</v>
          </cell>
          <cell r="F725" t="str">
            <v>SINAPI</v>
          </cell>
        </row>
        <row r="726">
          <cell r="A726">
            <v>868</v>
          </cell>
          <cell r="B726" t="str">
            <v>CABO DE COBRE NU 25 MM2 MEIO-DURO</v>
          </cell>
          <cell r="C726" t="str">
            <v xml:space="preserve">M     </v>
          </cell>
          <cell r="D726" t="str">
            <v>CR</v>
          </cell>
          <cell r="E726" t="str">
            <v>23,64</v>
          </cell>
          <cell r="F726" t="str">
            <v>SINAPI</v>
          </cell>
        </row>
        <row r="727">
          <cell r="A727">
            <v>863</v>
          </cell>
          <cell r="B727" t="str">
            <v>CABO DE COBRE NU 35 MM2 MEIO-DURO</v>
          </cell>
          <cell r="C727" t="str">
            <v xml:space="preserve">M     </v>
          </cell>
          <cell r="D727" t="str">
            <v>CR</v>
          </cell>
          <cell r="E727" t="str">
            <v>34,81</v>
          </cell>
          <cell r="F727" t="str">
            <v>SINAPI</v>
          </cell>
        </row>
        <row r="728">
          <cell r="A728">
            <v>867</v>
          </cell>
          <cell r="B728" t="str">
            <v>CABO DE COBRE NU 50 MM2 MEIO-DURO</v>
          </cell>
          <cell r="C728" t="str">
            <v xml:space="preserve">M     </v>
          </cell>
          <cell r="D728" t="str">
            <v>CR</v>
          </cell>
          <cell r="E728" t="str">
            <v>49,59</v>
          </cell>
          <cell r="F728" t="str">
            <v>SINAPI</v>
          </cell>
        </row>
        <row r="729">
          <cell r="A729">
            <v>864</v>
          </cell>
          <cell r="B729" t="str">
            <v>CABO DE COBRE NU 70 MM2 MEIO-DURO</v>
          </cell>
          <cell r="C729" t="str">
            <v xml:space="preserve">M     </v>
          </cell>
          <cell r="D729" t="str">
            <v>CR</v>
          </cell>
          <cell r="E729" t="str">
            <v>65,51</v>
          </cell>
          <cell r="F729" t="str">
            <v>SINAPI</v>
          </cell>
        </row>
        <row r="730">
          <cell r="A730">
            <v>865</v>
          </cell>
          <cell r="B730" t="str">
            <v>CABO DE COBRE NU 95 MM2 MEIO-DURO</v>
          </cell>
          <cell r="C730" t="str">
            <v xml:space="preserve">M     </v>
          </cell>
          <cell r="D730" t="str">
            <v>CR</v>
          </cell>
          <cell r="E730" t="str">
            <v>94,23</v>
          </cell>
          <cell r="F730" t="str">
            <v>SINAPI</v>
          </cell>
        </row>
        <row r="731">
          <cell r="A731">
            <v>993</v>
          </cell>
          <cell r="B731" t="str">
            <v>CABO DE COBRE, FLEXIVEL, CLASSE 4 OU 5, ISOLACAO EM PVC/A, ANTICHAMA BWF-B, COBERTURA PVC-ST1, ANTICHAMA BWF-B, 1 CONDUTOR, 0,6/1 KV, SECAO NOMINAL 1,5 MM2</v>
          </cell>
          <cell r="C731" t="str">
            <v xml:space="preserve">M     </v>
          </cell>
          <cell r="D731" t="str">
            <v>CR</v>
          </cell>
          <cell r="E731" t="str">
            <v>1,79</v>
          </cell>
          <cell r="F731" t="str">
            <v>SINAPI</v>
          </cell>
        </row>
        <row r="732">
          <cell r="A732">
            <v>1020</v>
          </cell>
          <cell r="B732" t="str">
            <v>CABO DE COBRE, FLEXIVEL, CLASSE 4 OU 5, ISOLACAO EM PVC/A, ANTICHAMA BWF-B, COBERTURA PVC-ST1, ANTICHAMA BWF-B, 1 CONDUTOR, 0,6/1 KV, SECAO NOMINAL 10 MM2</v>
          </cell>
          <cell r="C732" t="str">
            <v xml:space="preserve">M     </v>
          </cell>
          <cell r="D732" t="str">
            <v>CR</v>
          </cell>
          <cell r="E732" t="str">
            <v>9,14</v>
          </cell>
          <cell r="F732" t="str">
            <v>SINAPI</v>
          </cell>
        </row>
        <row r="733">
          <cell r="A733">
            <v>1017</v>
          </cell>
          <cell r="B733" t="str">
            <v>CABO DE COBRE, FLEXIVEL, CLASSE 4 OU 5, ISOLACAO EM PVC/A, ANTICHAMA BWF-B, COBERTURA PVC-ST1, ANTICHAMA BWF-B, 1 CONDUTOR, 0,6/1 KV, SECAO NOMINAL 120 MM2</v>
          </cell>
          <cell r="C733" t="str">
            <v xml:space="preserve">M     </v>
          </cell>
          <cell r="D733" t="str">
            <v>CR</v>
          </cell>
          <cell r="E733" t="str">
            <v>112,04</v>
          </cell>
          <cell r="F733" t="str">
            <v>SINAPI</v>
          </cell>
        </row>
        <row r="734">
          <cell r="A734">
            <v>999</v>
          </cell>
          <cell r="B734" t="str">
            <v>CABO DE COBRE, FLEXIVEL, CLASSE 4 OU 5, ISOLACAO EM PVC/A, ANTICHAMA BWF-B, COBERTURA PVC-ST1, ANTICHAMA BWF-B, 1 CONDUTOR, 0,6/1 KV, SECAO NOMINAL 150 MM2</v>
          </cell>
          <cell r="C734" t="str">
            <v xml:space="preserve">M     </v>
          </cell>
          <cell r="D734" t="str">
            <v>CR</v>
          </cell>
          <cell r="E734" t="str">
            <v>135,74</v>
          </cell>
          <cell r="F734" t="str">
            <v>SINAPI</v>
          </cell>
        </row>
        <row r="735">
          <cell r="A735">
            <v>995</v>
          </cell>
          <cell r="B735" t="str">
            <v>CABO DE COBRE, FLEXIVEL, CLASSE 4 OU 5, ISOLACAO EM PVC/A, ANTICHAMA BWF-B, COBERTURA PVC-ST1, ANTICHAMA BWF-B, 1 CONDUTOR, 0,6/1 KV, SECAO NOMINAL 16 MM2</v>
          </cell>
          <cell r="C735" t="str">
            <v xml:space="preserve">M     </v>
          </cell>
          <cell r="D735" t="str">
            <v>CR</v>
          </cell>
          <cell r="E735" t="str">
            <v>14,56</v>
          </cell>
          <cell r="F735" t="str">
            <v>SINAPI</v>
          </cell>
        </row>
        <row r="736">
          <cell r="A736">
            <v>1000</v>
          </cell>
          <cell r="B736" t="str">
            <v>CABO DE COBRE, FLEXIVEL, CLASSE 4 OU 5, ISOLACAO EM PVC/A, ANTICHAMA BWF-B, COBERTURA PVC-ST1, ANTICHAMA BWF-B, 1 CONDUTOR, 0,6/1 KV, SECAO NOMINAL 185 MM2</v>
          </cell>
          <cell r="C736" t="str">
            <v xml:space="preserve">M     </v>
          </cell>
          <cell r="D736" t="str">
            <v>CR</v>
          </cell>
          <cell r="E736" t="str">
            <v>166,73</v>
          </cell>
          <cell r="F736" t="str">
            <v>SINAPI</v>
          </cell>
        </row>
        <row r="737">
          <cell r="A737">
            <v>1022</v>
          </cell>
          <cell r="B737" t="str">
            <v>CABO DE COBRE, FLEXIVEL, CLASSE 4 OU 5, ISOLACAO EM PVC/A, ANTICHAMA BWF-B, COBERTURA PVC-ST1, ANTICHAMA BWF-B, 1 CONDUTOR, 0,6/1 KV, SECAO NOMINAL 2,5 MM2</v>
          </cell>
          <cell r="C737" t="str">
            <v xml:space="preserve">M     </v>
          </cell>
          <cell r="D737" t="str">
            <v>CR</v>
          </cell>
          <cell r="E737" t="str">
            <v>2,50</v>
          </cell>
          <cell r="F737" t="str">
            <v>SINAPI</v>
          </cell>
        </row>
        <row r="738">
          <cell r="A738">
            <v>1015</v>
          </cell>
          <cell r="B738" t="str">
            <v>CABO DE COBRE, FLEXIVEL, CLASSE 4 OU 5, ISOLACAO EM PVC/A, ANTICHAMA BWF-B, COBERTURA PVC-ST1, ANTICHAMA BWF-B, 1 CONDUTOR, 0,6/1 KV, SECAO NOMINAL 240 MM2</v>
          </cell>
          <cell r="C738" t="str">
            <v xml:space="preserve">M     </v>
          </cell>
          <cell r="D738" t="str">
            <v>CR</v>
          </cell>
          <cell r="E738" t="str">
            <v>221,56</v>
          </cell>
          <cell r="F738" t="str">
            <v>SINAPI</v>
          </cell>
        </row>
        <row r="739">
          <cell r="A739">
            <v>996</v>
          </cell>
          <cell r="B739" t="str">
            <v>CABO DE COBRE, FLEXIVEL, CLASSE 4 OU 5, ISOLACAO EM PVC/A, ANTICHAMA BWF-B, COBERTURA PVC-ST1, ANTICHAMA BWF-B, 1 CONDUTOR, 0,6/1 KV, SECAO NOMINAL 25 MM2</v>
          </cell>
          <cell r="C739" t="str">
            <v xml:space="preserve">M     </v>
          </cell>
          <cell r="D739" t="str">
            <v>CR</v>
          </cell>
          <cell r="E739" t="str">
            <v>22,57</v>
          </cell>
          <cell r="F739" t="str">
            <v>SINAPI</v>
          </cell>
        </row>
        <row r="740">
          <cell r="A740">
            <v>1001</v>
          </cell>
          <cell r="B740" t="str">
            <v>CABO DE COBRE, FLEXIVEL, CLASSE 4 OU 5, ISOLACAO EM PVC/A, ANTICHAMA BWF-B, COBERTURA PVC-ST1, ANTICHAMA BWF-B, 1 CONDUTOR, 0,6/1 KV, SECAO NOMINAL 300 MM2</v>
          </cell>
          <cell r="C740" t="str">
            <v xml:space="preserve">M     </v>
          </cell>
          <cell r="D740" t="str">
            <v>CR</v>
          </cell>
          <cell r="E740" t="str">
            <v>287,47</v>
          </cell>
          <cell r="F740" t="str">
            <v>SINAPI</v>
          </cell>
        </row>
        <row r="741">
          <cell r="A741">
            <v>1019</v>
          </cell>
          <cell r="B741" t="str">
            <v>CABO DE COBRE, FLEXIVEL, CLASSE 4 OU 5, ISOLACAO EM PVC/A, ANTICHAMA BWF-B, COBERTURA PVC-ST1, ANTICHAMA BWF-B, 1 CONDUTOR, 0,6/1 KV, SECAO NOMINAL 35 MM2</v>
          </cell>
          <cell r="C741" t="str">
            <v xml:space="preserve">M     </v>
          </cell>
          <cell r="D741" t="str">
            <v>CR</v>
          </cell>
          <cell r="E741" t="str">
            <v>31,90</v>
          </cell>
          <cell r="F741" t="str">
            <v>SINAPI</v>
          </cell>
        </row>
        <row r="742">
          <cell r="A742">
            <v>1021</v>
          </cell>
          <cell r="B742" t="str">
            <v>CABO DE COBRE, FLEXIVEL, CLASSE 4 OU 5, ISOLACAO EM PVC/A, ANTICHAMA BWF-B, COBERTURA PVC-ST1, ANTICHAMA BWF-B, 1 CONDUTOR, 0,6/1 KV, SECAO NOMINAL 4 MM2</v>
          </cell>
          <cell r="C742" t="str">
            <v xml:space="preserve">M     </v>
          </cell>
          <cell r="D742" t="str">
            <v>CR</v>
          </cell>
          <cell r="E742" t="str">
            <v>3,83</v>
          </cell>
          <cell r="F742" t="str">
            <v>SINAPI</v>
          </cell>
        </row>
        <row r="743">
          <cell r="A743">
            <v>39249</v>
          </cell>
          <cell r="B743" t="str">
            <v>CABO DE COBRE, FLEXIVEL, CLASSE 4 OU 5, ISOLACAO EM PVC/A, ANTICHAMA BWF-B, COBERTURA PVC-ST1, ANTICHAMA BWF-B, 1 CONDUTOR, 0,6/1 KV, SECAO NOMINAL 400 MM2</v>
          </cell>
          <cell r="C743" t="str">
            <v xml:space="preserve">M     </v>
          </cell>
          <cell r="D743" t="str">
            <v>CR</v>
          </cell>
          <cell r="E743" t="str">
            <v>386,52</v>
          </cell>
          <cell r="F743" t="str">
            <v>SINAPI</v>
          </cell>
        </row>
        <row r="744">
          <cell r="A744">
            <v>1018</v>
          </cell>
          <cell r="B744" t="str">
            <v>CABO DE COBRE, FLEXIVEL, CLASSE 4 OU 5, ISOLACAO EM PVC/A, ANTICHAMA BWF-B, COBERTURA PVC-ST1, ANTICHAMA BWF-B, 1 CONDUTOR, 0,6/1 KV, SECAO NOMINAL 50 MM2</v>
          </cell>
          <cell r="C744" t="str">
            <v xml:space="preserve">M     </v>
          </cell>
          <cell r="D744" t="str">
            <v>CR</v>
          </cell>
          <cell r="E744" t="str">
            <v>47,17</v>
          </cell>
          <cell r="F744" t="str">
            <v>SINAPI</v>
          </cell>
        </row>
        <row r="745">
          <cell r="A745">
            <v>39250</v>
          </cell>
          <cell r="B745" t="str">
            <v>CABO DE COBRE, FLEXIVEL, CLASSE 4 OU 5, ISOLACAO EM PVC/A, ANTICHAMA BWF-B, COBERTURA PVC-ST1, ANTICHAMA BWF-B, 1 CONDUTOR, 0,6/1 KV, SECAO NOMINAL 500 MM2</v>
          </cell>
          <cell r="C745" t="str">
            <v xml:space="preserve">M     </v>
          </cell>
          <cell r="D745" t="str">
            <v>CR</v>
          </cell>
          <cell r="E745" t="str">
            <v>462,36</v>
          </cell>
          <cell r="F745" t="str">
            <v>SINAPI</v>
          </cell>
        </row>
        <row r="746">
          <cell r="A746">
            <v>994</v>
          </cell>
          <cell r="B746" t="str">
            <v>CABO DE COBRE, FLEXIVEL, CLASSE 4 OU 5, ISOLACAO EM PVC/A, ANTICHAMA BWF-B, COBERTURA PVC-ST1, ANTICHAMA BWF-B, 1 CONDUTOR, 0,6/1 KV, SECAO NOMINAL 6 MM2</v>
          </cell>
          <cell r="C746" t="str">
            <v xml:space="preserve">M     </v>
          </cell>
          <cell r="D746" t="str">
            <v>CR</v>
          </cell>
          <cell r="E746" t="str">
            <v>5,58</v>
          </cell>
          <cell r="F746" t="str">
            <v>SINAPI</v>
          </cell>
        </row>
        <row r="747">
          <cell r="A747">
            <v>977</v>
          </cell>
          <cell r="B747" t="str">
            <v>CABO DE COBRE, FLEXIVEL, CLASSE 4 OU 5, ISOLACAO EM PVC/A, ANTICHAMA BWF-B, COBERTURA PVC-ST1, ANTICHAMA BWF-B, 1 CONDUTOR, 0,6/1 KV, SECAO NOMINAL 70 MM2</v>
          </cell>
          <cell r="C747" t="str">
            <v xml:space="preserve">M     </v>
          </cell>
          <cell r="D747" t="str">
            <v>CR</v>
          </cell>
          <cell r="E747" t="str">
            <v>65,99</v>
          </cell>
          <cell r="F747" t="str">
            <v>SINAPI</v>
          </cell>
        </row>
        <row r="748">
          <cell r="A748">
            <v>998</v>
          </cell>
          <cell r="B748" t="str">
            <v>CABO DE COBRE, FLEXIVEL, CLASSE 4 OU 5, ISOLACAO EM PVC/A, ANTICHAMA BWF-B, COBERTURA PVC-ST1, ANTICHAMA BWF-B, 1 CONDUTOR, 0,6/1 KV, SECAO NOMINAL 95 MM2</v>
          </cell>
          <cell r="C748" t="str">
            <v xml:space="preserve">M     </v>
          </cell>
          <cell r="D748" t="str">
            <v>CR</v>
          </cell>
          <cell r="E748" t="str">
            <v>85,68</v>
          </cell>
          <cell r="F748" t="str">
            <v>SINAPI</v>
          </cell>
        </row>
        <row r="749">
          <cell r="A749">
            <v>39251</v>
          </cell>
          <cell r="B749" t="str">
            <v>CABO DE COBRE, FLEXIVEL, CLASSE 4 OU 5, ISOLACAO EM PVC/A, ANTICHAMA BWF-B, 1 CONDUTOR, 450/750 V, SECAO NOMINAL 0,5 MM2</v>
          </cell>
          <cell r="C749" t="str">
            <v xml:space="preserve">M     </v>
          </cell>
          <cell r="D749" t="str">
            <v>CR</v>
          </cell>
          <cell r="E749" t="str">
            <v>0,62</v>
          </cell>
          <cell r="F749" t="str">
            <v>SINAPI</v>
          </cell>
        </row>
        <row r="750">
          <cell r="A750">
            <v>1011</v>
          </cell>
          <cell r="B750" t="str">
            <v>CABO DE COBRE, FLEXIVEL, CLASSE 4 OU 5, ISOLACAO EM PVC/A, ANTICHAMA BWF-B, 1 CONDUTOR, 450/750 V, SECAO NOMINAL 0,75 MM2</v>
          </cell>
          <cell r="C750" t="str">
            <v xml:space="preserve">M     </v>
          </cell>
          <cell r="D750" t="str">
            <v>CR</v>
          </cell>
          <cell r="E750" t="str">
            <v>0,84</v>
          </cell>
          <cell r="F750" t="str">
            <v>SINAPI</v>
          </cell>
        </row>
        <row r="751">
          <cell r="A751">
            <v>39252</v>
          </cell>
          <cell r="B751" t="str">
            <v>CABO DE COBRE, FLEXIVEL, CLASSE 4 OU 5, ISOLACAO EM PVC/A, ANTICHAMA BWF-B, 1 CONDUTOR, 450/750 V, SECAO NOMINAL 1,0 MM2</v>
          </cell>
          <cell r="C751" t="str">
            <v xml:space="preserve">M     </v>
          </cell>
          <cell r="D751" t="str">
            <v>CR</v>
          </cell>
          <cell r="E751" t="str">
            <v>1,11</v>
          </cell>
          <cell r="F751" t="str">
            <v>SINAPI</v>
          </cell>
        </row>
        <row r="752">
          <cell r="A752">
            <v>1013</v>
          </cell>
          <cell r="B752" t="str">
            <v>CABO DE COBRE, FLEXIVEL, CLASSE 4 OU 5, ISOLACAO EM PVC/A, ANTICHAMA BWF-B, 1 CONDUTOR, 450/750 V, SECAO NOMINAL 1,5 MM2</v>
          </cell>
          <cell r="C752" t="str">
            <v xml:space="preserve">M     </v>
          </cell>
          <cell r="D752" t="str">
            <v>CR</v>
          </cell>
          <cell r="E752" t="str">
            <v>1,33</v>
          </cell>
          <cell r="F752" t="str">
            <v>SINAPI</v>
          </cell>
        </row>
        <row r="753">
          <cell r="A753">
            <v>980</v>
          </cell>
          <cell r="B753" t="str">
            <v>CABO DE COBRE, FLEXIVEL, CLASSE 4 OU 5, ISOLACAO EM PVC/A, ANTICHAMA BWF-B, 1 CONDUTOR, 450/750 V, SECAO NOMINAL 10 MM2</v>
          </cell>
          <cell r="C753" t="str">
            <v xml:space="preserve">M     </v>
          </cell>
          <cell r="D753" t="str">
            <v>CR</v>
          </cell>
          <cell r="E753" t="str">
            <v>9,59</v>
          </cell>
          <cell r="F753" t="str">
            <v>SINAPI</v>
          </cell>
        </row>
        <row r="754">
          <cell r="A754">
            <v>39237</v>
          </cell>
          <cell r="B754" t="str">
            <v>CABO DE COBRE, FLEXIVEL, CLASSE 4 OU 5, ISOLACAO EM PVC/A, ANTICHAMA BWF-B, 1 CONDUTOR, 450/750 V, SECAO NOMINAL 120 MM2</v>
          </cell>
          <cell r="C754" t="str">
            <v xml:space="preserve">M     </v>
          </cell>
          <cell r="D754" t="str">
            <v>CR</v>
          </cell>
          <cell r="E754" t="str">
            <v>102,00</v>
          </cell>
          <cell r="F754" t="str">
            <v>SINAPI</v>
          </cell>
        </row>
        <row r="755">
          <cell r="A755">
            <v>39238</v>
          </cell>
          <cell r="B755" t="str">
            <v>CABO DE COBRE, FLEXIVEL, CLASSE 4 OU 5, ISOLACAO EM PVC/A, ANTICHAMA BWF-B, 1 CONDUTOR, 450/750 V, SECAO NOMINAL 150 MM2</v>
          </cell>
          <cell r="C755" t="str">
            <v xml:space="preserve">M     </v>
          </cell>
          <cell r="D755" t="str">
            <v>CR</v>
          </cell>
          <cell r="E755" t="str">
            <v>128,64</v>
          </cell>
          <cell r="F755" t="str">
            <v>SINAPI</v>
          </cell>
        </row>
        <row r="756">
          <cell r="A756">
            <v>979</v>
          </cell>
          <cell r="B756" t="str">
            <v>CABO DE COBRE, FLEXIVEL, CLASSE 4 OU 5, ISOLACAO EM PVC/A, ANTICHAMA BWF-B, 1 CONDUTOR, 450/750 V, SECAO NOMINAL 16 MM2</v>
          </cell>
          <cell r="C756" t="str">
            <v xml:space="preserve">M     </v>
          </cell>
          <cell r="D756" t="str">
            <v>CR</v>
          </cell>
          <cell r="E756" t="str">
            <v>13,70</v>
          </cell>
          <cell r="F756" t="str">
            <v>SINAPI</v>
          </cell>
        </row>
        <row r="757">
          <cell r="A757">
            <v>39239</v>
          </cell>
          <cell r="B757" t="str">
            <v>CABO DE COBRE, FLEXIVEL, CLASSE 4 OU 5, ISOLACAO EM PVC/A, ANTICHAMA BWF-B, 1 CONDUTOR, 450/750 V, SECAO NOMINAL 185 MM2</v>
          </cell>
          <cell r="C757" t="str">
            <v xml:space="preserve">M     </v>
          </cell>
          <cell r="D757" t="str">
            <v>CR</v>
          </cell>
          <cell r="E757" t="str">
            <v>155,41</v>
          </cell>
          <cell r="F757" t="str">
            <v>SINAPI</v>
          </cell>
        </row>
        <row r="758">
          <cell r="A758">
            <v>1014</v>
          </cell>
          <cell r="B758" t="str">
            <v>CABO DE COBRE, FLEXIVEL, CLASSE 4 OU 5, ISOLACAO EM PVC/A, ANTICHAMA BWF-B, 1 CONDUTOR, 450/750 V, SECAO NOMINAL 2,5 MM2</v>
          </cell>
          <cell r="C758" t="str">
            <v xml:space="preserve">M     </v>
          </cell>
          <cell r="D758" t="str">
            <v>CR</v>
          </cell>
          <cell r="E758" t="str">
            <v>2,10</v>
          </cell>
          <cell r="F758" t="str">
            <v>SINAPI</v>
          </cell>
        </row>
        <row r="759">
          <cell r="A759">
            <v>39240</v>
          </cell>
          <cell r="B759" t="str">
            <v>CABO DE COBRE, FLEXIVEL, CLASSE 4 OU 5, ISOLACAO EM PVC/A, ANTICHAMA BWF-B, 1 CONDUTOR, 450/750 V, SECAO NOMINAL 240 MM2</v>
          </cell>
          <cell r="C759" t="str">
            <v xml:space="preserve">M     </v>
          </cell>
          <cell r="D759" t="str">
            <v>CR</v>
          </cell>
          <cell r="E759" t="str">
            <v>204,41</v>
          </cell>
          <cell r="F759" t="str">
            <v>SINAPI</v>
          </cell>
        </row>
        <row r="760">
          <cell r="A760">
            <v>39232</v>
          </cell>
          <cell r="B760" t="str">
            <v>CABO DE COBRE, FLEXIVEL, CLASSE 4 OU 5, ISOLACAO EM PVC/A, ANTICHAMA BWF-B, 1 CONDUTOR, 450/750 V, SECAO NOMINAL 25 MM2</v>
          </cell>
          <cell r="C760" t="str">
            <v xml:space="preserve">M     </v>
          </cell>
          <cell r="D760" t="str">
            <v>CR</v>
          </cell>
          <cell r="E760" t="str">
            <v>21,45</v>
          </cell>
          <cell r="F760" t="str">
            <v>SINAPI</v>
          </cell>
        </row>
        <row r="761">
          <cell r="A761">
            <v>39233</v>
          </cell>
          <cell r="B761" t="str">
            <v>CABO DE COBRE, FLEXIVEL, CLASSE 4 OU 5, ISOLACAO EM PVC/A, ANTICHAMA BWF-B, 1 CONDUTOR, 450/750 V, SECAO NOMINAL 35 MM2</v>
          </cell>
          <cell r="C761" t="str">
            <v xml:space="preserve">M     </v>
          </cell>
          <cell r="D761" t="str">
            <v>CR</v>
          </cell>
          <cell r="E761" t="str">
            <v>31,27</v>
          </cell>
          <cell r="F761" t="str">
            <v>SINAPI</v>
          </cell>
        </row>
        <row r="762">
          <cell r="A762">
            <v>981</v>
          </cell>
          <cell r="B762" t="str">
            <v>CABO DE COBRE, FLEXIVEL, CLASSE 4 OU 5, ISOLACAO EM PVC/A, ANTICHAMA BWF-B, 1 CONDUTOR, 450/750 V, SECAO NOMINAL 4 MM2</v>
          </cell>
          <cell r="C762" t="str">
            <v xml:space="preserve">M     </v>
          </cell>
          <cell r="D762" t="str">
            <v xml:space="preserve">C </v>
          </cell>
          <cell r="E762" t="str">
            <v>3,49</v>
          </cell>
          <cell r="F762" t="str">
            <v>SINAPI</v>
          </cell>
        </row>
        <row r="763">
          <cell r="A763">
            <v>39234</v>
          </cell>
          <cell r="B763" t="str">
            <v>CABO DE COBRE, FLEXIVEL, CLASSE 4 OU 5, ISOLACAO EM PVC/A, ANTICHAMA BWF-B, 1 CONDUTOR, 450/750 V, SECAO NOMINAL 50 MM2</v>
          </cell>
          <cell r="C763" t="str">
            <v xml:space="preserve">M     </v>
          </cell>
          <cell r="D763" t="str">
            <v>CR</v>
          </cell>
          <cell r="E763" t="str">
            <v>43,52</v>
          </cell>
          <cell r="F763" t="str">
            <v>SINAPI</v>
          </cell>
        </row>
        <row r="764">
          <cell r="A764">
            <v>982</v>
          </cell>
          <cell r="B764" t="str">
            <v>CABO DE COBRE, FLEXIVEL, CLASSE 4 OU 5, ISOLACAO EM PVC/A, ANTICHAMA BWF-B, 1 CONDUTOR, 450/750 V, SECAO NOMINAL 6 MM2</v>
          </cell>
          <cell r="C764" t="str">
            <v xml:space="preserve">M     </v>
          </cell>
          <cell r="D764" t="str">
            <v>CR</v>
          </cell>
          <cell r="E764" t="str">
            <v>5,02</v>
          </cell>
          <cell r="F764" t="str">
            <v>SINAPI</v>
          </cell>
        </row>
        <row r="765">
          <cell r="A765">
            <v>39235</v>
          </cell>
          <cell r="B765" t="str">
            <v>CABO DE COBRE, FLEXIVEL, CLASSE 4 OU 5, ISOLACAO EM PVC/A, ANTICHAMA BWF-B, 1 CONDUTOR, 450/750 V, SECAO NOMINAL 70 MM2</v>
          </cell>
          <cell r="C765" t="str">
            <v xml:space="preserve">M     </v>
          </cell>
          <cell r="D765" t="str">
            <v>CR</v>
          </cell>
          <cell r="E765" t="str">
            <v>64,19</v>
          </cell>
          <cell r="F765" t="str">
            <v>SINAPI</v>
          </cell>
        </row>
        <row r="766">
          <cell r="A766">
            <v>39236</v>
          </cell>
          <cell r="B766" t="str">
            <v>CABO DE COBRE, FLEXIVEL, CLASSE 4 OU 5, ISOLACAO EM PVC/A, ANTICHAMA BWF-B, 1 CONDUTOR, 450/750 V, SECAO NOMINAL 95 MM2</v>
          </cell>
          <cell r="C766" t="str">
            <v xml:space="preserve">M     </v>
          </cell>
          <cell r="D766" t="str">
            <v>CR</v>
          </cell>
          <cell r="E766" t="str">
            <v>85,07</v>
          </cell>
          <cell r="F766" t="str">
            <v>SINAPI</v>
          </cell>
        </row>
        <row r="767">
          <cell r="A767">
            <v>990</v>
          </cell>
          <cell r="B767" t="str">
            <v>CABO DE COBRE, RIGIDO, CLASSE 2, ISOLACAO EM PVC/A, ANTICHAMA BWF-B, 1 CONDUTOR, 450/750 V, SECAO NOMINAL 150 MM2</v>
          </cell>
          <cell r="C767" t="str">
            <v xml:space="preserve">M     </v>
          </cell>
          <cell r="D767" t="str">
            <v>CR</v>
          </cell>
          <cell r="E767" t="str">
            <v>150,95</v>
          </cell>
          <cell r="F767" t="str">
            <v>SINAPI</v>
          </cell>
        </row>
        <row r="768">
          <cell r="A768">
            <v>39241</v>
          </cell>
          <cell r="B768" t="str">
            <v>CABO DE COBRE, RIGIDO, CLASSE 2, ISOLACAO EM PVC/A, ANTICHAMA BWF-B, 1 CONDUTOR, 450/750 V, SECAO NOMINAL 16 MM2</v>
          </cell>
          <cell r="C768" t="str">
            <v xml:space="preserve">M     </v>
          </cell>
          <cell r="D768" t="str">
            <v>CR</v>
          </cell>
          <cell r="E768" t="str">
            <v>14,86</v>
          </cell>
          <cell r="F768" t="str">
            <v>SINAPI</v>
          </cell>
        </row>
        <row r="769">
          <cell r="A769">
            <v>1005</v>
          </cell>
          <cell r="B769" t="str">
            <v>CABO DE COBRE, RIGIDO, CLASSE 2, ISOLACAO EM PVC/A, ANTICHAMA BWF-B, 1 CONDUTOR, 450/750 V, SECAO NOMINAL 185 MM2</v>
          </cell>
          <cell r="C769" t="str">
            <v xml:space="preserve">M     </v>
          </cell>
          <cell r="D769" t="str">
            <v>CR</v>
          </cell>
          <cell r="E769" t="str">
            <v>187,95</v>
          </cell>
          <cell r="F769" t="str">
            <v>SINAPI</v>
          </cell>
        </row>
        <row r="770">
          <cell r="A770">
            <v>991</v>
          </cell>
          <cell r="B770" t="str">
            <v>CABO DE COBRE, RIGIDO, CLASSE 2, ISOLACAO EM PVC/A, ANTICHAMA BWF-B, 1 CONDUTOR, 450/750 V, SECAO NOMINAL 240 MM2</v>
          </cell>
          <cell r="C770" t="str">
            <v xml:space="preserve">M     </v>
          </cell>
          <cell r="D770" t="str">
            <v>CR</v>
          </cell>
          <cell r="E770" t="str">
            <v>246,17</v>
          </cell>
          <cell r="F770" t="str">
            <v>SINAPI</v>
          </cell>
        </row>
        <row r="771">
          <cell r="A771">
            <v>986</v>
          </cell>
          <cell r="B771" t="str">
            <v>CABO DE COBRE, RIGIDO, CLASSE 2, ISOLACAO EM PVC/A, ANTICHAMA BWF-B, 1 CONDUTOR, 450/750 V, SECAO NOMINAL 25 MM2</v>
          </cell>
          <cell r="C771" t="str">
            <v xml:space="preserve">M     </v>
          </cell>
          <cell r="D771" t="str">
            <v>CR</v>
          </cell>
          <cell r="E771" t="str">
            <v>23,48</v>
          </cell>
          <cell r="F771" t="str">
            <v>SINAPI</v>
          </cell>
        </row>
        <row r="772">
          <cell r="A772">
            <v>987</v>
          </cell>
          <cell r="B772" t="str">
            <v>CABO DE COBRE, RIGIDO, CLASSE 2, ISOLACAO EM PVC/A, ANTICHAMA BWF-B, 1 CONDUTOR, 450/750 V, SECAO NOMINAL 35 MM2</v>
          </cell>
          <cell r="C772" t="str">
            <v xml:space="preserve">M     </v>
          </cell>
          <cell r="D772" t="str">
            <v>CR</v>
          </cell>
          <cell r="E772" t="str">
            <v>32,14</v>
          </cell>
          <cell r="F772" t="str">
            <v>SINAPI</v>
          </cell>
        </row>
        <row r="773">
          <cell r="A773">
            <v>1007</v>
          </cell>
          <cell r="B773" t="str">
            <v>CABO DE COBRE, RIGIDO, CLASSE 2, ISOLACAO EM PVC/A, ANTICHAMA BWF-B, 1 CONDUTOR, 450/750 V, SECAO NOMINAL 50 MM2</v>
          </cell>
          <cell r="C773" t="str">
            <v xml:space="preserve">M     </v>
          </cell>
          <cell r="D773" t="str">
            <v>CR</v>
          </cell>
          <cell r="E773" t="str">
            <v>44,49</v>
          </cell>
          <cell r="F773" t="str">
            <v>SINAPI</v>
          </cell>
        </row>
        <row r="774">
          <cell r="A774">
            <v>1008</v>
          </cell>
          <cell r="B774" t="str">
            <v>CABO DE COBRE, RIGIDO, CLASSE 2, ISOLACAO EM PVC/A, ANTICHAMA BWF-B, 1 CONDUTOR, 450/750 V, SECAO NOMINAL 6 MM2</v>
          </cell>
          <cell r="C774" t="str">
            <v xml:space="preserve">M     </v>
          </cell>
          <cell r="D774" t="str">
            <v>CR</v>
          </cell>
          <cell r="E774" t="str">
            <v>5,65</v>
          </cell>
          <cell r="F774" t="str">
            <v>SINAPI</v>
          </cell>
        </row>
        <row r="775">
          <cell r="A775">
            <v>988</v>
          </cell>
          <cell r="B775" t="str">
            <v>CABO DE COBRE, RIGIDO, CLASSE 2, ISOLACAO EM PVC/A, ANTICHAMA BWF-B, 1 CONDUTOR, 450/750 V, SECAO NOMINAL 70 MM2</v>
          </cell>
          <cell r="C775" t="str">
            <v xml:space="preserve">M     </v>
          </cell>
          <cell r="D775" t="str">
            <v>CR</v>
          </cell>
          <cell r="E775" t="str">
            <v>61,35</v>
          </cell>
          <cell r="F775" t="str">
            <v>SINAPI</v>
          </cell>
        </row>
        <row r="776">
          <cell r="A776">
            <v>989</v>
          </cell>
          <cell r="B776" t="str">
            <v>CABO DE COBRE, RIGIDO, CLASSE 2, ISOLACAO EM PVC/A, ANTICHAMA BWF-B, 1 CONDUTOR, 450/750 V, SECAO NOMINAL 95 MM2</v>
          </cell>
          <cell r="C776" t="str">
            <v xml:space="preserve">M     </v>
          </cell>
          <cell r="D776" t="str">
            <v>CR</v>
          </cell>
          <cell r="E776" t="str">
            <v>84,68</v>
          </cell>
          <cell r="F776" t="str">
            <v>SINAPI</v>
          </cell>
        </row>
        <row r="777">
          <cell r="A777">
            <v>1006</v>
          </cell>
          <cell r="B777" t="str">
            <v>CABO DE COBRE, RIGIDO, CLASSE 2, ISOLACAO EM PVC, ANTI-CHAMA BWF-B, 1 CONDUTOR, 450/750 V, DIAMETRO 120 MM2</v>
          </cell>
          <cell r="C777" t="str">
            <v xml:space="preserve">M     </v>
          </cell>
          <cell r="D777" t="str">
            <v>CR</v>
          </cell>
          <cell r="E777" t="str">
            <v>113,53</v>
          </cell>
          <cell r="F777" t="str">
            <v>SINAPI</v>
          </cell>
        </row>
        <row r="778">
          <cell r="A778">
            <v>43972</v>
          </cell>
          <cell r="B778" t="str">
            <v>CABO DE REDE, PAR TRANCADO U/UTP, 4 PARES, CATEGORIA 5E (CAT 5E), ISOLAMENTO PVC (CM)</v>
          </cell>
          <cell r="C778" t="str">
            <v xml:space="preserve">M     </v>
          </cell>
          <cell r="D778" t="str">
            <v>CR</v>
          </cell>
          <cell r="E778" t="str">
            <v>3,13</v>
          </cell>
          <cell r="F778" t="str">
            <v>SINAPI</v>
          </cell>
        </row>
        <row r="779">
          <cell r="A779">
            <v>43971</v>
          </cell>
          <cell r="B779" t="str">
            <v>CABO DE REDE, PAR TRANCADO U/UTP, 4 PARES, CATEGORIA 5E (CAT 5E), ISOLAMENTO PVC (CMX)</v>
          </cell>
          <cell r="C779" t="str">
            <v xml:space="preserve">M     </v>
          </cell>
          <cell r="D779" t="str">
            <v xml:space="preserve">C </v>
          </cell>
          <cell r="E779" t="str">
            <v>2,39</v>
          </cell>
          <cell r="F779" t="str">
            <v>SINAPI</v>
          </cell>
        </row>
        <row r="780">
          <cell r="A780">
            <v>39598</v>
          </cell>
          <cell r="B780" t="str">
            <v>CABO DE REDE, PAR TRANCADO U/UTP, 4 PARES, CATEGORIA 5E (CAT 5E), ISOLAMENTO PVC (LSZH)</v>
          </cell>
          <cell r="C780" t="str">
            <v xml:space="preserve">M     </v>
          </cell>
          <cell r="D780" t="str">
            <v>CR</v>
          </cell>
          <cell r="E780" t="str">
            <v>4,43</v>
          </cell>
          <cell r="F780" t="str">
            <v>SINAPI</v>
          </cell>
        </row>
        <row r="781">
          <cell r="A781">
            <v>43973</v>
          </cell>
          <cell r="B781" t="str">
            <v>CABO DE REDE, PAR TRANCADO U/UTP, 4 PARES, CATEGORIA 6 (CAT 6), ISOLAMENTO PVC (CM)</v>
          </cell>
          <cell r="C781" t="str">
            <v xml:space="preserve">M     </v>
          </cell>
          <cell r="D781" t="str">
            <v>CR</v>
          </cell>
          <cell r="E781" t="str">
            <v>3,27</v>
          </cell>
          <cell r="F781" t="str">
            <v>SINAPI</v>
          </cell>
        </row>
        <row r="782">
          <cell r="A782">
            <v>39599</v>
          </cell>
          <cell r="B782" t="str">
            <v>CABO DE REDE, PAR TRANCADO UTP, 4 PARES, CATEGORIA 6 (CAT 6), ISOLAMENTO PVC (LSZH)</v>
          </cell>
          <cell r="C782" t="str">
            <v xml:space="preserve">M     </v>
          </cell>
          <cell r="D782" t="str">
            <v>CR</v>
          </cell>
          <cell r="E782" t="str">
            <v>6,37</v>
          </cell>
          <cell r="F782" t="str">
            <v>SINAPI</v>
          </cell>
        </row>
        <row r="783">
          <cell r="A783">
            <v>43832</v>
          </cell>
          <cell r="B783" t="str">
            <v>CABO ELETRONICO CATEGORIA 6A U/UTP 23AWG X 4P</v>
          </cell>
          <cell r="C783" t="str">
            <v xml:space="preserve">M     </v>
          </cell>
          <cell r="D783" t="str">
            <v>CR</v>
          </cell>
          <cell r="E783" t="str">
            <v>16,79</v>
          </cell>
          <cell r="F783" t="str">
            <v>SINAPI</v>
          </cell>
        </row>
        <row r="784">
          <cell r="A784">
            <v>34602</v>
          </cell>
          <cell r="B784" t="str">
            <v>CABO FLEXIVEL PVC 750 V, 2 CONDUTORES DE 1,5 MM2</v>
          </cell>
          <cell r="C784" t="str">
            <v xml:space="preserve">M     </v>
          </cell>
          <cell r="D784" t="str">
            <v>CR</v>
          </cell>
          <cell r="E784" t="str">
            <v>3,88</v>
          </cell>
          <cell r="F784" t="str">
            <v>SINAPI</v>
          </cell>
        </row>
        <row r="785">
          <cell r="A785">
            <v>34607</v>
          </cell>
          <cell r="B785" t="str">
            <v>CABO FLEXIVEL PVC 750 V, 2 CONDUTORES DE 4,0 MM2</v>
          </cell>
          <cell r="C785" t="str">
            <v xml:space="preserve">M     </v>
          </cell>
          <cell r="D785" t="str">
            <v>CR</v>
          </cell>
          <cell r="E785" t="str">
            <v>9,52</v>
          </cell>
          <cell r="F785" t="str">
            <v>SINAPI</v>
          </cell>
        </row>
        <row r="786">
          <cell r="A786">
            <v>34609</v>
          </cell>
          <cell r="B786" t="str">
            <v>CABO FLEXIVEL PVC 750 V, 2 CONDUTORES DE 6,0 MM2</v>
          </cell>
          <cell r="C786" t="str">
            <v xml:space="preserve">M     </v>
          </cell>
          <cell r="D786" t="str">
            <v>CR</v>
          </cell>
          <cell r="E786" t="str">
            <v>13,85</v>
          </cell>
          <cell r="F786" t="str">
            <v>SINAPI</v>
          </cell>
        </row>
        <row r="787">
          <cell r="A787">
            <v>34618</v>
          </cell>
          <cell r="B787" t="str">
            <v>CABO FLEXIVEL PVC 750 V, 3 CONDUTORES DE 1,5 MM2</v>
          </cell>
          <cell r="C787" t="str">
            <v xml:space="preserve">M     </v>
          </cell>
          <cell r="D787" t="str">
            <v>CR</v>
          </cell>
          <cell r="E787" t="str">
            <v>5,29</v>
          </cell>
          <cell r="F787" t="str">
            <v>SINAPI</v>
          </cell>
        </row>
        <row r="788">
          <cell r="A788">
            <v>34621</v>
          </cell>
          <cell r="B788" t="str">
            <v>CABO FLEXIVEL PVC 750 V, 3 CONDUTORES DE 4,0 MM2</v>
          </cell>
          <cell r="C788" t="str">
            <v xml:space="preserve">M     </v>
          </cell>
          <cell r="D788" t="str">
            <v>CR</v>
          </cell>
          <cell r="E788" t="str">
            <v>13,12</v>
          </cell>
          <cell r="F788" t="str">
            <v>SINAPI</v>
          </cell>
        </row>
        <row r="789">
          <cell r="A789">
            <v>34622</v>
          </cell>
          <cell r="B789" t="str">
            <v>CABO FLEXIVEL PVC 750 V, 3 CONDUTORES DE 6,0 MM2</v>
          </cell>
          <cell r="C789" t="str">
            <v xml:space="preserve">M     </v>
          </cell>
          <cell r="D789" t="str">
            <v>CR</v>
          </cell>
          <cell r="E789" t="str">
            <v>19,49</v>
          </cell>
          <cell r="F789" t="str">
            <v>SINAPI</v>
          </cell>
        </row>
        <row r="790">
          <cell r="A790">
            <v>34624</v>
          </cell>
          <cell r="B790" t="str">
            <v>CABO FLEXIVEL PVC 750 V, 4 CONDUTORES DE 1,5 MM2</v>
          </cell>
          <cell r="C790" t="str">
            <v xml:space="preserve">M     </v>
          </cell>
          <cell r="D790" t="str">
            <v>CR</v>
          </cell>
          <cell r="E790" t="str">
            <v>7,07</v>
          </cell>
          <cell r="F790" t="str">
            <v>SINAPI</v>
          </cell>
        </row>
        <row r="791">
          <cell r="A791">
            <v>34627</v>
          </cell>
          <cell r="B791" t="str">
            <v>CABO FLEXIVEL PVC 750 V, 4 CONDUTORES DE 4,0 MM2</v>
          </cell>
          <cell r="C791" t="str">
            <v xml:space="preserve">M     </v>
          </cell>
          <cell r="D791" t="str">
            <v>CR</v>
          </cell>
          <cell r="E791" t="str">
            <v>17,05</v>
          </cell>
          <cell r="F791" t="str">
            <v>SINAPI</v>
          </cell>
        </row>
        <row r="792">
          <cell r="A792">
            <v>34629</v>
          </cell>
          <cell r="B792" t="str">
            <v>CABO FLEXIVEL PVC 750 V, 4 CONDUTORES DE 6,0 MM2</v>
          </cell>
          <cell r="C792" t="str">
            <v xml:space="preserve">M     </v>
          </cell>
          <cell r="D792" t="str">
            <v>CR</v>
          </cell>
          <cell r="E792" t="str">
            <v>26,05</v>
          </cell>
          <cell r="F792" t="str">
            <v>SINAPI</v>
          </cell>
        </row>
        <row r="793">
          <cell r="A793">
            <v>39257</v>
          </cell>
          <cell r="B793" t="str">
            <v>CABO MULTIPOLAR DE COBRE, FLEXIVEL, CLASSE 4 OU 5, ISOLACAO EM HEPR, COBERTURA EM PVC-ST2, ANTICHAMA BWF-B, 0,6/1 KV, 3 CONDUTORES DE 1,5 MM2</v>
          </cell>
          <cell r="C793" t="str">
            <v xml:space="preserve">M     </v>
          </cell>
          <cell r="D793" t="str">
            <v>CR</v>
          </cell>
          <cell r="E793" t="str">
            <v>5,30</v>
          </cell>
          <cell r="F793" t="str">
            <v>SINAPI</v>
          </cell>
        </row>
        <row r="794">
          <cell r="A794">
            <v>39261</v>
          </cell>
          <cell r="B794" t="str">
            <v>CABO MULTIPOLAR DE COBRE, FLEXIVEL, CLASSE 4 OU 5, ISOLACAO EM HEPR, COBERTURA EM PVC-ST2, ANTICHAMA BWF-B, 0,6/1 KV, 3 CONDUTORES DE 10 MM2</v>
          </cell>
          <cell r="C794" t="str">
            <v xml:space="preserve">M     </v>
          </cell>
          <cell r="D794" t="str">
            <v>CR</v>
          </cell>
          <cell r="E794" t="str">
            <v>30,35</v>
          </cell>
          <cell r="F794" t="str">
            <v>SINAPI</v>
          </cell>
        </row>
        <row r="795">
          <cell r="A795">
            <v>39268</v>
          </cell>
          <cell r="B795" t="str">
            <v>CABO MULTIPOLAR DE COBRE, FLEXIVEL, CLASSE 4 OU 5, ISOLACAO EM HEPR, COBERTURA EM PVC-ST2, ANTICHAMA BWF-B, 0,6/1 KV, 3 CONDUTORES DE 120 MM2</v>
          </cell>
          <cell r="C795" t="str">
            <v xml:space="preserve">M     </v>
          </cell>
          <cell r="D795" t="str">
            <v>CR</v>
          </cell>
          <cell r="E795" t="str">
            <v>474,36</v>
          </cell>
          <cell r="F795" t="str">
            <v>SINAPI</v>
          </cell>
        </row>
        <row r="796">
          <cell r="A796">
            <v>39262</v>
          </cell>
          <cell r="B796" t="str">
            <v>CABO MULTIPOLAR DE COBRE, FLEXIVEL, CLASSE 4 OU 5, ISOLACAO EM HEPR, COBERTURA EM PVC-ST2, ANTICHAMA BWF-B, 0,6/1 KV, 3 CONDUTORES DE 16 MM2</v>
          </cell>
          <cell r="C796" t="str">
            <v xml:space="preserve">M     </v>
          </cell>
          <cell r="D796" t="str">
            <v>CR</v>
          </cell>
          <cell r="E796" t="str">
            <v>48,33</v>
          </cell>
          <cell r="F796" t="str">
            <v>SINAPI</v>
          </cell>
        </row>
        <row r="797">
          <cell r="A797">
            <v>39258</v>
          </cell>
          <cell r="B797" t="str">
            <v>CABO MULTIPOLAR DE COBRE, FLEXIVEL, CLASSE 4 OU 5, ISOLACAO EM HEPR, COBERTURA EM PVC-ST2, ANTICHAMA BWF-B, 0,6/1 KV, 3 CONDUTORES DE 2,5 MM2</v>
          </cell>
          <cell r="C797" t="str">
            <v xml:space="preserve">M     </v>
          </cell>
          <cell r="D797" t="str">
            <v>CR</v>
          </cell>
          <cell r="E797" t="str">
            <v>7,99</v>
          </cell>
          <cell r="F797" t="str">
            <v>SINAPI</v>
          </cell>
        </row>
        <row r="798">
          <cell r="A798">
            <v>39263</v>
          </cell>
          <cell r="B798" t="str">
            <v>CABO MULTIPOLAR DE COBRE, FLEXIVEL, CLASSE 4 OU 5, ISOLACAO EM HEPR, COBERTURA EM PVC-ST2, ANTICHAMA BWF-B, 0,6/1 KV, 3 CONDUTORES DE 25 MM2</v>
          </cell>
          <cell r="C798" t="str">
            <v xml:space="preserve">M     </v>
          </cell>
          <cell r="D798" t="str">
            <v>CR</v>
          </cell>
          <cell r="E798" t="str">
            <v>83,57</v>
          </cell>
          <cell r="F798" t="str">
            <v>SINAPI</v>
          </cell>
        </row>
        <row r="799">
          <cell r="A799">
            <v>39264</v>
          </cell>
          <cell r="B799" t="str">
            <v>CABO MULTIPOLAR DE COBRE, FLEXIVEL, CLASSE 4 OU 5, ISOLACAO EM HEPR, COBERTURA EM PVC-ST2, ANTICHAMA BWF-B, 0,6/1 KV, 3 CONDUTORES DE 35 MM2</v>
          </cell>
          <cell r="C799" t="str">
            <v xml:space="preserve">M     </v>
          </cell>
          <cell r="D799" t="str">
            <v>CR</v>
          </cell>
          <cell r="E799" t="str">
            <v>115,76</v>
          </cell>
          <cell r="F799" t="str">
            <v>SINAPI</v>
          </cell>
        </row>
        <row r="800">
          <cell r="A800">
            <v>39259</v>
          </cell>
          <cell r="B800" t="str">
            <v>CABO MULTIPOLAR DE COBRE, FLEXIVEL, CLASSE 4 OU 5, ISOLACAO EM HEPR, COBERTURA EM PVC-ST2, ANTICHAMA BWF-B, 0,6/1 KV, 3 CONDUTORES DE 4 MM2</v>
          </cell>
          <cell r="C800" t="str">
            <v xml:space="preserve">M     </v>
          </cell>
          <cell r="D800" t="str">
            <v>CR</v>
          </cell>
          <cell r="E800" t="str">
            <v>12,30</v>
          </cell>
          <cell r="F800" t="str">
            <v>SINAPI</v>
          </cell>
        </row>
        <row r="801">
          <cell r="A801">
            <v>39265</v>
          </cell>
          <cell r="B801" t="str">
            <v>CABO MULTIPOLAR DE COBRE, FLEXIVEL, CLASSE 4 OU 5, ISOLACAO EM HEPR, COBERTURA EM PVC-ST2, ANTICHAMA BWF-B, 0,6/1 KV, 3 CONDUTORES DE 50 MM2</v>
          </cell>
          <cell r="C801" t="str">
            <v xml:space="preserve">M     </v>
          </cell>
          <cell r="D801" t="str">
            <v>CR</v>
          </cell>
          <cell r="E801" t="str">
            <v>157,17</v>
          </cell>
          <cell r="F801" t="str">
            <v>SINAPI</v>
          </cell>
        </row>
        <row r="802">
          <cell r="A802">
            <v>39260</v>
          </cell>
          <cell r="B802" t="str">
            <v>CABO MULTIPOLAR DE COBRE, FLEXIVEL, CLASSE 4 OU 5, ISOLACAO EM HEPR, COBERTURA EM PVC-ST2, ANTICHAMA BWF-B, 0,6/1 KV, 3 CONDUTORES DE 6 MM2</v>
          </cell>
          <cell r="C802" t="str">
            <v xml:space="preserve">M     </v>
          </cell>
          <cell r="D802" t="str">
            <v>CR</v>
          </cell>
          <cell r="E802" t="str">
            <v>18,84</v>
          </cell>
          <cell r="F802" t="str">
            <v>SINAPI</v>
          </cell>
        </row>
        <row r="803">
          <cell r="A803">
            <v>39266</v>
          </cell>
          <cell r="B803" t="str">
            <v>CABO MULTIPOLAR DE COBRE, FLEXIVEL, CLASSE 4 OU 5, ISOLACAO EM HEPR, COBERTURA EM PVC-ST2, ANTICHAMA BWF-B, 0,6/1 KV, 3 CONDUTORES DE 70 MM2</v>
          </cell>
          <cell r="C803" t="str">
            <v xml:space="preserve">M     </v>
          </cell>
          <cell r="D803" t="str">
            <v>CR</v>
          </cell>
          <cell r="E803" t="str">
            <v>237,16</v>
          </cell>
          <cell r="F803" t="str">
            <v>SINAPI</v>
          </cell>
        </row>
        <row r="804">
          <cell r="A804">
            <v>39267</v>
          </cell>
          <cell r="B804" t="str">
            <v>CABO MULTIPOLAR DE COBRE, FLEXIVEL, CLASSE 4 OU 5, ISOLACAO EM HEPR, COBERTURA EM PVC-ST2, ANTICHAMA BWF-B, 0,6/1 KV, 3 CONDUTORES DE 95 MM2</v>
          </cell>
          <cell r="C804" t="str">
            <v xml:space="preserve">M     </v>
          </cell>
          <cell r="D804" t="str">
            <v>CR</v>
          </cell>
          <cell r="E804" t="str">
            <v>296,51</v>
          </cell>
          <cell r="F804" t="str">
            <v>SINAPI</v>
          </cell>
        </row>
        <row r="805">
          <cell r="A805">
            <v>11901</v>
          </cell>
          <cell r="B805" t="str">
            <v>CABO TELEFONICO CCI 50, 1 PAR, USO INTERNO, SEM BLINDAGEM</v>
          </cell>
          <cell r="C805" t="str">
            <v xml:space="preserve">M     </v>
          </cell>
          <cell r="D805" t="str">
            <v>CR</v>
          </cell>
          <cell r="E805" t="str">
            <v>0,57</v>
          </cell>
          <cell r="F805" t="str">
            <v>SINAPI</v>
          </cell>
        </row>
        <row r="806">
          <cell r="A806">
            <v>11902</v>
          </cell>
          <cell r="B806" t="str">
            <v>CABO TELEFONICO CCI 50, 2 PARES, USO INTERNO, SEM BLINDAGEM</v>
          </cell>
          <cell r="C806" t="str">
            <v xml:space="preserve">M     </v>
          </cell>
          <cell r="D806" t="str">
            <v>CR</v>
          </cell>
          <cell r="E806" t="str">
            <v>1,10</v>
          </cell>
          <cell r="F806" t="str">
            <v>SINAPI</v>
          </cell>
        </row>
        <row r="807">
          <cell r="A807">
            <v>11903</v>
          </cell>
          <cell r="B807" t="str">
            <v>CABO TELEFONICO CCI 50, 3 PARES, USO INTERNO, SEM BLINDAGEM</v>
          </cell>
          <cell r="C807" t="str">
            <v xml:space="preserve">M     </v>
          </cell>
          <cell r="D807" t="str">
            <v>CR</v>
          </cell>
          <cell r="E807" t="str">
            <v>1,16</v>
          </cell>
          <cell r="F807" t="str">
            <v>SINAPI</v>
          </cell>
        </row>
        <row r="808">
          <cell r="A808">
            <v>11904</v>
          </cell>
          <cell r="B808" t="str">
            <v>CABO TELEFONICO CCI 50, 4 PARES, USO INTERNO, SEM BLINDAGEM</v>
          </cell>
          <cell r="C808" t="str">
            <v xml:space="preserve">M     </v>
          </cell>
          <cell r="D808" t="str">
            <v>CR</v>
          </cell>
          <cell r="E808" t="str">
            <v>1,76</v>
          </cell>
          <cell r="F808" t="str">
            <v>SINAPI</v>
          </cell>
        </row>
        <row r="809">
          <cell r="A809">
            <v>11905</v>
          </cell>
          <cell r="B809" t="str">
            <v>CABO TELEFONICO CCI 50, 5 PARES, USO INTERNO, SEM BLINDAGEM</v>
          </cell>
          <cell r="C809" t="str">
            <v xml:space="preserve">M     </v>
          </cell>
          <cell r="D809" t="str">
            <v>CR</v>
          </cell>
          <cell r="E809" t="str">
            <v>2,15</v>
          </cell>
          <cell r="F809" t="str">
            <v>SINAPI</v>
          </cell>
        </row>
        <row r="810">
          <cell r="A810">
            <v>11906</v>
          </cell>
          <cell r="B810" t="str">
            <v>CABO TELEFONICO CCI 50, 6 PARES, USO INTERNO, SEM BLINDAGEM</v>
          </cell>
          <cell r="C810" t="str">
            <v xml:space="preserve">M     </v>
          </cell>
          <cell r="D810" t="str">
            <v>CR</v>
          </cell>
          <cell r="E810" t="str">
            <v>2,73</v>
          </cell>
          <cell r="F810" t="str">
            <v>SINAPI</v>
          </cell>
        </row>
        <row r="811">
          <cell r="A811">
            <v>11919</v>
          </cell>
          <cell r="B811" t="str">
            <v>CABO TELEFONICO CI 50, 10 PARES, USO INTERNO</v>
          </cell>
          <cell r="C811" t="str">
            <v xml:space="preserve">M     </v>
          </cell>
          <cell r="D811" t="str">
            <v>CR</v>
          </cell>
          <cell r="E811" t="str">
            <v>5,01</v>
          </cell>
          <cell r="F811" t="str">
            <v>SINAPI</v>
          </cell>
        </row>
        <row r="812">
          <cell r="A812">
            <v>11920</v>
          </cell>
          <cell r="B812" t="str">
            <v>CABO TELEFONICO CI 50, 20 PARES, USO INTERNO</v>
          </cell>
          <cell r="C812" t="str">
            <v xml:space="preserve">M     </v>
          </cell>
          <cell r="D812" t="str">
            <v>CR</v>
          </cell>
          <cell r="E812" t="str">
            <v>9,52</v>
          </cell>
          <cell r="F812" t="str">
            <v>SINAPI</v>
          </cell>
        </row>
        <row r="813">
          <cell r="A813">
            <v>11924</v>
          </cell>
          <cell r="B813" t="str">
            <v>CABO TELEFONICO CI 50, 200 PARES, USO INTERNO</v>
          </cell>
          <cell r="C813" t="str">
            <v xml:space="preserve">M     </v>
          </cell>
          <cell r="D813" t="str">
            <v>CR</v>
          </cell>
          <cell r="E813" t="str">
            <v>79,96</v>
          </cell>
          <cell r="F813" t="str">
            <v>SINAPI</v>
          </cell>
        </row>
        <row r="814">
          <cell r="A814">
            <v>11921</v>
          </cell>
          <cell r="B814" t="str">
            <v>CABO TELEFONICO CI 50, 30 PARES, USO INTERNO</v>
          </cell>
          <cell r="C814" t="str">
            <v xml:space="preserve">M     </v>
          </cell>
          <cell r="D814" t="str">
            <v>CR</v>
          </cell>
          <cell r="E814" t="str">
            <v>13,93</v>
          </cell>
          <cell r="F814" t="str">
            <v>SINAPI</v>
          </cell>
        </row>
        <row r="815">
          <cell r="A815">
            <v>11922</v>
          </cell>
          <cell r="B815" t="str">
            <v>CABO TELEFONICO CI 50, 50 PARES, USO INTERNO</v>
          </cell>
          <cell r="C815" t="str">
            <v xml:space="preserve">M     </v>
          </cell>
          <cell r="D815" t="str">
            <v>CR</v>
          </cell>
          <cell r="E815" t="str">
            <v>22,53</v>
          </cell>
          <cell r="F815" t="str">
            <v>SINAPI</v>
          </cell>
        </row>
        <row r="816">
          <cell r="A816">
            <v>11923</v>
          </cell>
          <cell r="B816" t="str">
            <v>CABO TELEFONICO CI 50, 75 PARES, USO INTERNO</v>
          </cell>
          <cell r="C816" t="str">
            <v xml:space="preserve">M     </v>
          </cell>
          <cell r="D816" t="str">
            <v>CR</v>
          </cell>
          <cell r="E816" t="str">
            <v>32,99</v>
          </cell>
          <cell r="F816" t="str">
            <v>SINAPI</v>
          </cell>
        </row>
        <row r="817">
          <cell r="A817">
            <v>11916</v>
          </cell>
          <cell r="B817" t="str">
            <v>CABO TELEFONICO CTP - APL - 50, 10 PARES, USO EXTERNO</v>
          </cell>
          <cell r="C817" t="str">
            <v xml:space="preserve">M     </v>
          </cell>
          <cell r="D817" t="str">
            <v>CR</v>
          </cell>
          <cell r="E817" t="str">
            <v>6,86</v>
          </cell>
          <cell r="F817" t="str">
            <v>SINAPI</v>
          </cell>
        </row>
        <row r="818">
          <cell r="A818">
            <v>11914</v>
          </cell>
          <cell r="B818" t="str">
            <v>CABO TELEFONICO CTP - APL - 50, 100 PARES, USO EXTERNO</v>
          </cell>
          <cell r="C818" t="str">
            <v xml:space="preserve">M     </v>
          </cell>
          <cell r="D818" t="str">
            <v>CR</v>
          </cell>
          <cell r="E818" t="str">
            <v>49,42</v>
          </cell>
          <cell r="F818" t="str">
            <v>SINAPI</v>
          </cell>
        </row>
        <row r="819">
          <cell r="A819">
            <v>11917</v>
          </cell>
          <cell r="B819" t="str">
            <v>CABO TELEFONICO CTP - APL - 50, 20 PARES, USO EXTERNO</v>
          </cell>
          <cell r="C819" t="str">
            <v xml:space="preserve">M     </v>
          </cell>
          <cell r="D819" t="str">
            <v>CR</v>
          </cell>
          <cell r="E819" t="str">
            <v>12,08</v>
          </cell>
          <cell r="F819" t="str">
            <v>SINAPI</v>
          </cell>
        </row>
        <row r="820">
          <cell r="A820">
            <v>11918</v>
          </cell>
          <cell r="B820" t="str">
            <v>CABO TELEFONICO CTP - APL - 50, 30 PARES, USO EXTERNO</v>
          </cell>
          <cell r="C820" t="str">
            <v xml:space="preserve">M     </v>
          </cell>
          <cell r="D820" t="str">
            <v>CR</v>
          </cell>
          <cell r="E820" t="str">
            <v>14,33</v>
          </cell>
          <cell r="F820" t="str">
            <v>SINAPI</v>
          </cell>
        </row>
        <row r="821">
          <cell r="A821">
            <v>37734</v>
          </cell>
          <cell r="B821" t="str">
            <v>CACAMBA METALICA BASCULANTE COM CAPACIDADE DE 10 M3 (INCLUI MONTAGEM, NAO INCLUI CAMINHAO)</v>
          </cell>
          <cell r="C821" t="str">
            <v xml:space="preserve">UN    </v>
          </cell>
          <cell r="D821" t="str">
            <v>AS</v>
          </cell>
          <cell r="E821" t="str">
            <v>75.443,33</v>
          </cell>
          <cell r="F821" t="str">
            <v>SINAPI</v>
          </cell>
        </row>
        <row r="822">
          <cell r="A822">
            <v>42251</v>
          </cell>
          <cell r="B822" t="str">
            <v>CACAMBA METALICA BASCULANTE COM CAPACIDADE DE 12 M3 (INCLUI MONTAGEM, NAO INCLUI CAMINHAO)</v>
          </cell>
          <cell r="C822" t="str">
            <v xml:space="preserve">UN    </v>
          </cell>
          <cell r="D822" t="str">
            <v>AS</v>
          </cell>
          <cell r="E822" t="str">
            <v>85.670,51</v>
          </cell>
          <cell r="F822" t="str">
            <v>SINAPI</v>
          </cell>
        </row>
        <row r="823">
          <cell r="A823">
            <v>37733</v>
          </cell>
          <cell r="B823" t="str">
            <v>CACAMBA METALICA BASCULANTE COM CAPACIDADE DE 6 M3 (INCLUI MONTAGEM, NAO INCLUI CAMINHAO)</v>
          </cell>
          <cell r="C823" t="str">
            <v xml:space="preserve">UN    </v>
          </cell>
          <cell r="D823" t="str">
            <v>AS</v>
          </cell>
          <cell r="E823" t="str">
            <v>56.567,13</v>
          </cell>
          <cell r="F823" t="str">
            <v>SINAPI</v>
          </cell>
        </row>
        <row r="824">
          <cell r="A824">
            <v>37735</v>
          </cell>
          <cell r="B824" t="str">
            <v>CACAMBA METALICA BASCULANTE COM CAPACIDADE DE 8 M3 (INCLUI MONTAGEM, NAO INCLUI CAMINHAO)</v>
          </cell>
          <cell r="C824" t="str">
            <v xml:space="preserve">UN    </v>
          </cell>
          <cell r="D824" t="str">
            <v>AS</v>
          </cell>
          <cell r="E824" t="str">
            <v>68.163,39</v>
          </cell>
          <cell r="F824" t="str">
            <v>SINAPI</v>
          </cell>
        </row>
        <row r="825">
          <cell r="A825">
            <v>5090</v>
          </cell>
          <cell r="B825" t="str">
            <v>CADEADO SIMPLES, CORPO EM LATAO MACICO, COM LARGURA DE 25 MM E ALTURA DE APROX 25 MM, HASTE CEMENTADA (NAO LONGA), EM ACO TEMPERADO COM DIAMETRO DE APROX 5,0 MM, INCLUINDO 2 CHAVES</v>
          </cell>
          <cell r="C825" t="str">
            <v xml:space="preserve">UN    </v>
          </cell>
          <cell r="D825" t="str">
            <v xml:space="preserve">C </v>
          </cell>
          <cell r="E825" t="str">
            <v>22,10</v>
          </cell>
          <cell r="F825" t="str">
            <v>SINAPI</v>
          </cell>
        </row>
        <row r="826">
          <cell r="A826">
            <v>5085</v>
          </cell>
          <cell r="B826" t="str">
            <v>CADEADO SIMPLES, CORPO EM LATAO MACICO, COM LARGURA DE 35 MM E ALTURA DE APROX 30 MM, HASTE CEMENTADA (NAO LONGA), EM ACO TEMPERADO COM DIAMETRO DE APROX 6,0 MM, INCLUINDO 2 CHAVES</v>
          </cell>
          <cell r="C826" t="str">
            <v xml:space="preserve">UN    </v>
          </cell>
          <cell r="D826" t="str">
            <v>CR</v>
          </cell>
          <cell r="E826" t="str">
            <v>32,90</v>
          </cell>
          <cell r="F826" t="str">
            <v>SINAPI</v>
          </cell>
        </row>
        <row r="827">
          <cell r="A827">
            <v>43603</v>
          </cell>
          <cell r="B827" t="str">
            <v>CADEADO SIMPLES, CORPO EM LATAO MACICO, COM LARGURA DE 50 MM E ALTURA DE APROX 40 MM, HASTE CEMENTADA EM ACO TEMPERADO COM DIAMETRO DE APROX 8,0 MM, INCLUINDO 2 CHAVES</v>
          </cell>
          <cell r="C827" t="str">
            <v xml:space="preserve">UN    </v>
          </cell>
          <cell r="D827" t="str">
            <v>CR</v>
          </cell>
          <cell r="E827" t="str">
            <v>47,00</v>
          </cell>
          <cell r="F827" t="str">
            <v>SINAPI</v>
          </cell>
        </row>
        <row r="828">
          <cell r="A828">
            <v>38374</v>
          </cell>
          <cell r="B828" t="str">
            <v>CADEIRA SUSPENSA MANUAL / BALANCIM INDIVIDUAL (NBR 14751)</v>
          </cell>
          <cell r="C828" t="str">
            <v xml:space="preserve">UN    </v>
          </cell>
          <cell r="D828" t="str">
            <v>CR</v>
          </cell>
          <cell r="E828" t="str">
            <v>1.147,90</v>
          </cell>
          <cell r="F828" t="str">
            <v>SINAPI</v>
          </cell>
        </row>
        <row r="829">
          <cell r="A829">
            <v>20209</v>
          </cell>
          <cell r="B829" t="str">
            <v>CAIBRO APARELHADO  *7,5 X 7,5* CM, EM MACARANDUBA, ANGELIM OU EQUIVALENTE DA REGIAO</v>
          </cell>
          <cell r="C829" t="str">
            <v xml:space="preserve">M     </v>
          </cell>
          <cell r="D829" t="str">
            <v>CR</v>
          </cell>
          <cell r="E829" t="str">
            <v>24,08</v>
          </cell>
          <cell r="F829" t="str">
            <v>SINAPI</v>
          </cell>
        </row>
        <row r="830">
          <cell r="A830">
            <v>20212</v>
          </cell>
          <cell r="B830" t="str">
            <v>CAIBRO APARELHADO *6 X 8* CM, EM MACARANDUBA, ANGELIM OU EQUIVALENTE DA REGIAO</v>
          </cell>
          <cell r="C830" t="str">
            <v xml:space="preserve">M     </v>
          </cell>
          <cell r="D830" t="str">
            <v>CR</v>
          </cell>
          <cell r="E830" t="str">
            <v>20,16</v>
          </cell>
          <cell r="F830" t="str">
            <v>SINAPI</v>
          </cell>
        </row>
        <row r="831">
          <cell r="A831">
            <v>4430</v>
          </cell>
          <cell r="B831" t="str">
            <v>CAIBRO NAO APARELHADO *5 X 6* CM, EM MACARANDUBA, ANGELIM OU EQUIVALENTE DA REGIAO -  BRUTA</v>
          </cell>
          <cell r="C831" t="str">
            <v xml:space="preserve">M     </v>
          </cell>
          <cell r="D831" t="str">
            <v xml:space="preserve">C </v>
          </cell>
          <cell r="E831" t="str">
            <v>11,80</v>
          </cell>
          <cell r="F831" t="str">
            <v>SINAPI</v>
          </cell>
        </row>
        <row r="832">
          <cell r="A832">
            <v>4433</v>
          </cell>
          <cell r="B832" t="str">
            <v>CAIBRO NAO APARELHADO *6 X 6* CM, EM MACARANDUBA, ANGELIM OU EQUIVALENTE DA REGIAO - BRUTA</v>
          </cell>
          <cell r="C832" t="str">
            <v xml:space="preserve">M     </v>
          </cell>
          <cell r="D832" t="str">
            <v>CR</v>
          </cell>
          <cell r="E832" t="str">
            <v>23,07</v>
          </cell>
          <cell r="F832" t="str">
            <v>SINAPI</v>
          </cell>
        </row>
        <row r="833">
          <cell r="A833">
            <v>4400</v>
          </cell>
          <cell r="B833" t="str">
            <v>CAIBRO NAO APARELHADO,  *6 X 8* CM,  EM MACARANDUBA, ANGELIM OU EQUIVALENTE DA REGIAO -  BRUTA</v>
          </cell>
          <cell r="C833" t="str">
            <v xml:space="preserve">M     </v>
          </cell>
          <cell r="D833" t="str">
            <v>CR</v>
          </cell>
          <cell r="E833" t="str">
            <v>18,78</v>
          </cell>
          <cell r="F833" t="str">
            <v>SINAPI</v>
          </cell>
        </row>
        <row r="834">
          <cell r="A834">
            <v>2729</v>
          </cell>
          <cell r="B834" t="str">
            <v>CAIBRO ROLICO DE MADEIRA TRATADA, D = 4 A 7 CM, H = 3,00 M, EM EUCALIPTO OU EQUIVALENTE DA REGIAO</v>
          </cell>
          <cell r="C834" t="str">
            <v xml:space="preserve">UN    </v>
          </cell>
          <cell r="D834" t="str">
            <v>CR</v>
          </cell>
          <cell r="E834" t="str">
            <v>36,03</v>
          </cell>
          <cell r="F834" t="str">
            <v>SINAPI</v>
          </cell>
        </row>
        <row r="835">
          <cell r="A835">
            <v>4513</v>
          </cell>
          <cell r="B835" t="str">
            <v>CAIBRO 5 X 5 CM EM PINUS, MISTA OU EQUIVALENTE DA REGIAO - BRUTA</v>
          </cell>
          <cell r="C835" t="str">
            <v xml:space="preserve">M     </v>
          </cell>
          <cell r="D835" t="str">
            <v>CR</v>
          </cell>
          <cell r="E835" t="str">
            <v>7,87</v>
          </cell>
          <cell r="F835" t="str">
            <v>SINAPI</v>
          </cell>
        </row>
        <row r="836">
          <cell r="A836">
            <v>37106</v>
          </cell>
          <cell r="B836" t="str">
            <v>CAIXA D'AGUA / RESERVATORIO EM POLIESTER REFORCADO COM FIBRA DE VIDRO, 10000 LITROS, COM TAMPA</v>
          </cell>
          <cell r="C836" t="str">
            <v xml:space="preserve">UN    </v>
          </cell>
          <cell r="D836" t="str">
            <v>CR</v>
          </cell>
          <cell r="E836" t="str">
            <v>4.761,08</v>
          </cell>
          <cell r="F836" t="str">
            <v>SINAPI</v>
          </cell>
        </row>
        <row r="837">
          <cell r="A837">
            <v>11869</v>
          </cell>
          <cell r="B837" t="str">
            <v>CAIXA D'AGUA / RESERVATORIO EM POLIESTER REFORCADO COM FIBRA DE VIDRO, 1500 LITROS, COM TAMPA</v>
          </cell>
          <cell r="C837" t="str">
            <v xml:space="preserve">UN    </v>
          </cell>
          <cell r="D837" t="str">
            <v>CR</v>
          </cell>
          <cell r="E837" t="str">
            <v>952,21</v>
          </cell>
          <cell r="F837" t="str">
            <v>SINAPI</v>
          </cell>
        </row>
        <row r="838">
          <cell r="A838">
            <v>43981</v>
          </cell>
          <cell r="B838" t="str">
            <v>CAIXA D'AGUA / RESERVATORIO EM POLIESTER REFORCADO COM FIBRA DE VIDRO, 15000 LITROS, COM TAMPA</v>
          </cell>
          <cell r="C838" t="str">
            <v xml:space="preserve">UN    </v>
          </cell>
          <cell r="D838" t="str">
            <v>CR</v>
          </cell>
          <cell r="E838" t="str">
            <v>7.174,91</v>
          </cell>
          <cell r="F838" t="str">
            <v>SINAPI</v>
          </cell>
        </row>
        <row r="839">
          <cell r="A839">
            <v>37104</v>
          </cell>
          <cell r="B839" t="str">
            <v>CAIXA D'AGUA / RESERVATORIO EM POLIESTER REFORCADO COM FIBRA DE VIDRO, 2000 LITROS, COM TAMPA</v>
          </cell>
          <cell r="C839" t="str">
            <v xml:space="preserve">UN    </v>
          </cell>
          <cell r="D839" t="str">
            <v>CR</v>
          </cell>
          <cell r="E839" t="str">
            <v>1.195,05</v>
          </cell>
          <cell r="F839" t="str">
            <v>SINAPI</v>
          </cell>
        </row>
        <row r="840">
          <cell r="A840">
            <v>43982</v>
          </cell>
          <cell r="B840" t="str">
            <v>CAIXA D'AGUA / RESERVATORIO EM POLIESTER REFORCADO COM FIBRA DE VIDRO, 20000 LITROS, COM TAMPA</v>
          </cell>
          <cell r="C840" t="str">
            <v xml:space="preserve">UN    </v>
          </cell>
          <cell r="D840" t="str">
            <v>CR</v>
          </cell>
          <cell r="E840" t="str">
            <v>11.334,55</v>
          </cell>
          <cell r="F840" t="str">
            <v>SINAPI</v>
          </cell>
        </row>
        <row r="841">
          <cell r="A841">
            <v>43978</v>
          </cell>
          <cell r="B841" t="str">
            <v>CAIXA D'AGUA / RESERVATORIO EM POLIESTER REFORCADO COM FIBRA DE VIDRO, 3000 LITROS, COM TAMPA</v>
          </cell>
          <cell r="C841" t="str">
            <v xml:space="preserve">UN    </v>
          </cell>
          <cell r="D841" t="str">
            <v>CR</v>
          </cell>
          <cell r="E841" t="str">
            <v>1.771,04</v>
          </cell>
          <cell r="F841" t="str">
            <v>SINAPI</v>
          </cell>
        </row>
        <row r="842">
          <cell r="A842">
            <v>11871</v>
          </cell>
          <cell r="B842" t="str">
            <v>CAIXA D'AGUA / RESERVATORIO EM POLIESTER REFORCADO COM FIBRA DE VIDRO, 500 LITROS, COM TAMPA</v>
          </cell>
          <cell r="C842" t="str">
            <v xml:space="preserve">UN    </v>
          </cell>
          <cell r="D842" t="str">
            <v>CR</v>
          </cell>
          <cell r="E842" t="str">
            <v>443,87</v>
          </cell>
          <cell r="F842" t="str">
            <v>SINAPI</v>
          </cell>
        </row>
        <row r="843">
          <cell r="A843">
            <v>37105</v>
          </cell>
          <cell r="B843" t="str">
            <v>CAIXA D'AGUA / RESERVATORIO EM POLIESTER REFORCADO COM FIBRA DE VIDRO, 5000 LITROS, COM TAMPA</v>
          </cell>
          <cell r="C843" t="str">
            <v xml:space="preserve">UN    </v>
          </cell>
          <cell r="D843" t="str">
            <v>CR</v>
          </cell>
          <cell r="E843" t="str">
            <v>2.731,15</v>
          </cell>
          <cell r="F843" t="str">
            <v>SINAPI</v>
          </cell>
        </row>
        <row r="844">
          <cell r="A844">
            <v>43980</v>
          </cell>
          <cell r="B844" t="str">
            <v>CAIXA D'AGUA / RESERVATORIO EM POLIESTER REFORCADO COM FIBRA DE VIDRO, 7000 LITROS, COM TAMPA</v>
          </cell>
          <cell r="C844" t="str">
            <v xml:space="preserve">UN    </v>
          </cell>
          <cell r="D844" t="str">
            <v>CR</v>
          </cell>
          <cell r="E844" t="str">
            <v>3.401,36</v>
          </cell>
          <cell r="F844" t="str">
            <v>SINAPI</v>
          </cell>
        </row>
        <row r="845">
          <cell r="A845">
            <v>43979</v>
          </cell>
          <cell r="B845" t="str">
            <v>CAIXA D'AGUA / RESERVATORIO EM POLIESTER REFORCADO COM FIBRA DE VIDRO, 750 LITROS, COM TAMPA</v>
          </cell>
          <cell r="C845" t="str">
            <v xml:space="preserve">UN    </v>
          </cell>
          <cell r="D845" t="str">
            <v>CR</v>
          </cell>
          <cell r="E845" t="str">
            <v>639,08</v>
          </cell>
          <cell r="F845" t="str">
            <v>SINAPI</v>
          </cell>
        </row>
        <row r="846">
          <cell r="A846">
            <v>11868</v>
          </cell>
          <cell r="B846" t="str">
            <v>CAIXA D'AGUA / RESERVATORIO EM POLIESTER REFORCADO COM FIBRA DE VIDRO,1000 LITROS, COM TAMPA</v>
          </cell>
          <cell r="C846" t="str">
            <v xml:space="preserve">UN    </v>
          </cell>
          <cell r="D846" t="str">
            <v>CR</v>
          </cell>
          <cell r="E846" t="str">
            <v>618,05</v>
          </cell>
          <cell r="F846" t="str">
            <v>SINAPI</v>
          </cell>
        </row>
        <row r="847">
          <cell r="A847">
            <v>34636</v>
          </cell>
          <cell r="B847" t="str">
            <v>CAIXA D'AGUA / RESERVATORIO EM POLIETILENO, 1000 LITROS, COM TAMPA</v>
          </cell>
          <cell r="C847" t="str">
            <v xml:space="preserve">UN    </v>
          </cell>
          <cell r="D847" t="str">
            <v xml:space="preserve">C </v>
          </cell>
          <cell r="E847" t="str">
            <v>438,90</v>
          </cell>
          <cell r="F847" t="str">
            <v>SINAPI</v>
          </cell>
        </row>
        <row r="848">
          <cell r="A848">
            <v>34639</v>
          </cell>
          <cell r="B848" t="str">
            <v>CAIXA D'AGUA / RESERVATORIO EM POLIETILENO, 1500 LITROS, COM TAMPA</v>
          </cell>
          <cell r="C848" t="str">
            <v xml:space="preserve">UN    </v>
          </cell>
          <cell r="D848" t="str">
            <v>CR</v>
          </cell>
          <cell r="E848" t="str">
            <v>1.013,06</v>
          </cell>
          <cell r="F848" t="str">
            <v>SINAPI</v>
          </cell>
        </row>
        <row r="849">
          <cell r="A849">
            <v>34640</v>
          </cell>
          <cell r="B849" t="str">
            <v>CAIXA D'AGUA / RESERVATORIO EM POLIETILENO, 2000 LITROS, COM TAMPA</v>
          </cell>
          <cell r="C849" t="str">
            <v xml:space="preserve">UN    </v>
          </cell>
          <cell r="D849" t="str">
            <v>CR</v>
          </cell>
          <cell r="E849" t="str">
            <v>1.149,16</v>
          </cell>
          <cell r="F849" t="str">
            <v>SINAPI</v>
          </cell>
        </row>
        <row r="850">
          <cell r="A850">
            <v>43977</v>
          </cell>
          <cell r="B850" t="str">
            <v>CAIXA D'AGUA / RESERVATORIO EM POLIETILENO, 3000 LITROS, COM TAMPA</v>
          </cell>
          <cell r="C850" t="str">
            <v xml:space="preserve">UN    </v>
          </cell>
          <cell r="D850" t="str">
            <v>CR</v>
          </cell>
          <cell r="E850" t="str">
            <v>1.981,07</v>
          </cell>
          <cell r="F850" t="str">
            <v>SINAPI</v>
          </cell>
        </row>
        <row r="851">
          <cell r="A851">
            <v>34637</v>
          </cell>
          <cell r="B851" t="str">
            <v>CAIXA D'AGUA / RESERVATORIO EM POLIETILENO, 500 LITROS, COM TAMPA</v>
          </cell>
          <cell r="C851" t="str">
            <v xml:space="preserve">UN    </v>
          </cell>
          <cell r="D851" t="str">
            <v>CR</v>
          </cell>
          <cell r="E851" t="str">
            <v>265,42</v>
          </cell>
          <cell r="F851" t="str">
            <v>SINAPI</v>
          </cell>
        </row>
        <row r="852">
          <cell r="A852">
            <v>34638</v>
          </cell>
          <cell r="B852" t="str">
            <v>CAIXA D'AGUA / RESERVATORIO EM POLIETILENO, 750 LITROS, COM TAMPA</v>
          </cell>
          <cell r="C852" t="str">
            <v xml:space="preserve">UN    </v>
          </cell>
          <cell r="D852" t="str">
            <v>CR</v>
          </cell>
          <cell r="E852" t="str">
            <v>410,56</v>
          </cell>
          <cell r="F852" t="str">
            <v>SINAPI</v>
          </cell>
        </row>
        <row r="853">
          <cell r="A853">
            <v>34641</v>
          </cell>
          <cell r="B853" t="str">
            <v>CAIXA DE ATERRAMENTO EM CONCRETO PRE-MOLDADO, DIAMETRO DE 0,30 M E ALTURA DE 0,35 M, SEM FUNDO E COM TAMPA</v>
          </cell>
          <cell r="C853" t="str">
            <v xml:space="preserve">UN    </v>
          </cell>
          <cell r="D853" t="str">
            <v>CR</v>
          </cell>
          <cell r="E853" t="str">
            <v>107,25</v>
          </cell>
          <cell r="F853" t="str">
            <v>SINAPI</v>
          </cell>
        </row>
        <row r="854">
          <cell r="A854">
            <v>43434</v>
          </cell>
          <cell r="B854" t="str">
            <v>CAIXA DE CONCRETO ARMADO PRE-MOLDADO, COM FUNDO E SEM TAMPA, DIMENSOES DE 0,30 X 0,30 X 0,30 M</v>
          </cell>
          <cell r="C854" t="str">
            <v xml:space="preserve">UN    </v>
          </cell>
          <cell r="D854" t="str">
            <v>CR</v>
          </cell>
          <cell r="E854" t="str">
            <v>115,96</v>
          </cell>
          <cell r="F854" t="str">
            <v>SINAPI</v>
          </cell>
        </row>
        <row r="855">
          <cell r="A855">
            <v>43435</v>
          </cell>
          <cell r="B855" t="str">
            <v>CAIXA DE CONCRETO ARMADO PRE-MOLDADO, COM FUNDO E SEM TAMPA, DIMENSOES DE 0,40 X 0,40 X 0,40 M</v>
          </cell>
          <cell r="C855" t="str">
            <v xml:space="preserve">UN    </v>
          </cell>
          <cell r="D855" t="str">
            <v>CR</v>
          </cell>
          <cell r="E855" t="str">
            <v>212,60</v>
          </cell>
          <cell r="F855" t="str">
            <v>SINAPI</v>
          </cell>
        </row>
        <row r="856">
          <cell r="A856">
            <v>43436</v>
          </cell>
          <cell r="B856" t="str">
            <v>CAIXA DE CONCRETO ARMADO PRE-MOLDADO, COM FUNDO E SEM TAMPA, DIMENSOES DE 0,60 X 0,60 X 0,50 M</v>
          </cell>
          <cell r="C856" t="str">
            <v xml:space="preserve">UN    </v>
          </cell>
          <cell r="D856" t="str">
            <v>CR</v>
          </cell>
          <cell r="E856" t="str">
            <v>372,05</v>
          </cell>
          <cell r="F856" t="str">
            <v>SINAPI</v>
          </cell>
        </row>
        <row r="857">
          <cell r="A857">
            <v>43437</v>
          </cell>
          <cell r="B857" t="str">
            <v>CAIXA DE CONCRETO ARMADO PRE-MOLDADO, COM FUNDO E SEM TAMPA, DIMENSOES DE 0,80 X 0,80 X 0,50 M</v>
          </cell>
          <cell r="C857" t="str">
            <v xml:space="preserve">UN    </v>
          </cell>
          <cell r="D857" t="str">
            <v>CR</v>
          </cell>
          <cell r="E857" t="str">
            <v>674,53</v>
          </cell>
          <cell r="F857" t="str">
            <v>SINAPI</v>
          </cell>
        </row>
        <row r="858">
          <cell r="A858">
            <v>43438</v>
          </cell>
          <cell r="B858" t="str">
            <v>CAIXA DE CONCRETO ARMADO PRE-MOLDADO, COM FUNDO E SEM TAMPA, DIMENSOES DE 1,00 X 1,00 X 0,50 M</v>
          </cell>
          <cell r="C858" t="str">
            <v xml:space="preserve">UN    </v>
          </cell>
          <cell r="D858" t="str">
            <v>CR</v>
          </cell>
          <cell r="E858" t="str">
            <v>1.207,98</v>
          </cell>
          <cell r="F858" t="str">
            <v>SINAPI</v>
          </cell>
        </row>
        <row r="859">
          <cell r="A859">
            <v>41627</v>
          </cell>
          <cell r="B859" t="str">
            <v>CAIXA DE CONCRETO ARMADO PRE-MOLDADO, COM FUNDO E TAMPA, DIMENSOES DE 0,30 X 0,30 X 0,30 M</v>
          </cell>
          <cell r="C859" t="str">
            <v xml:space="preserve">UN    </v>
          </cell>
          <cell r="D859" t="str">
            <v>CR</v>
          </cell>
          <cell r="E859" t="str">
            <v>178,78</v>
          </cell>
          <cell r="F859" t="str">
            <v>SINAPI</v>
          </cell>
        </row>
        <row r="860">
          <cell r="A860">
            <v>41628</v>
          </cell>
          <cell r="B860" t="str">
            <v>CAIXA DE CONCRETO ARMADO PRE-MOLDADO, COM FUNDO E TAMPA, DIMENSOES DE 0,40 X 0,40 X 0,40 M</v>
          </cell>
          <cell r="C860" t="str">
            <v xml:space="preserve">UN    </v>
          </cell>
          <cell r="D860" t="str">
            <v>CR</v>
          </cell>
          <cell r="E860" t="str">
            <v>328,57</v>
          </cell>
          <cell r="F860" t="str">
            <v>SINAPI</v>
          </cell>
        </row>
        <row r="861">
          <cell r="A861">
            <v>41629</v>
          </cell>
          <cell r="B861" t="str">
            <v>CAIXA DE CONCRETO ARMADO PRE-MOLDADO, COM FUNDO E TAMPA, DIMENSOES DE 0,60 X 0,60 X 0,50 M</v>
          </cell>
          <cell r="C861" t="str">
            <v xml:space="preserve">UN    </v>
          </cell>
          <cell r="D861" t="str">
            <v>CR</v>
          </cell>
          <cell r="E861" t="str">
            <v>417,47</v>
          </cell>
          <cell r="F861" t="str">
            <v>SINAPI</v>
          </cell>
        </row>
        <row r="862">
          <cell r="A862">
            <v>43429</v>
          </cell>
          <cell r="B862" t="str">
            <v>CAIXA DE CONCRETO ARMADO PRE-MOLDADO, SEM FUNDO, QUADRADA, DIMENSOES DE 0,30 X 0,30 X 0,30 M</v>
          </cell>
          <cell r="C862" t="str">
            <v xml:space="preserve">UN    </v>
          </cell>
          <cell r="D862" t="str">
            <v>CR</v>
          </cell>
          <cell r="E862" t="str">
            <v>92,50</v>
          </cell>
          <cell r="F862" t="str">
            <v>SINAPI</v>
          </cell>
        </row>
        <row r="863">
          <cell r="A863">
            <v>43430</v>
          </cell>
          <cell r="B863" t="str">
            <v>CAIXA DE CONCRETO ARMADO PRE-MOLDADO, SEM FUNDO, QUADRADA, DIMENSOES DE 0,40 X 0,40 X 0,40 M</v>
          </cell>
          <cell r="C863" t="str">
            <v xml:space="preserve">UN    </v>
          </cell>
          <cell r="D863" t="str">
            <v>CR</v>
          </cell>
          <cell r="E863" t="str">
            <v>153,65</v>
          </cell>
          <cell r="F863" t="str">
            <v>SINAPI</v>
          </cell>
        </row>
        <row r="864">
          <cell r="A864">
            <v>43431</v>
          </cell>
          <cell r="B864" t="str">
            <v>CAIXA DE CONCRETO ARMADO PRE-MOLDADO, SEM FUNDO, QUADRADA, DIMENSOES DE 0,60 X 0,60 X 0,50 M</v>
          </cell>
          <cell r="C864" t="str">
            <v xml:space="preserve">UN    </v>
          </cell>
          <cell r="D864" t="str">
            <v>CR</v>
          </cell>
          <cell r="E864" t="str">
            <v>297,64</v>
          </cell>
          <cell r="F864" t="str">
            <v>SINAPI</v>
          </cell>
        </row>
        <row r="865">
          <cell r="A865">
            <v>43432</v>
          </cell>
          <cell r="B865" t="str">
            <v>CAIXA DE CONCRETO ARMADO PRE-MOLDADO, SEM FUNDO, QUADRADA, DIMENSOES DE 0,80 X 0,80 X 0,50 M</v>
          </cell>
          <cell r="C865" t="str">
            <v xml:space="preserve">UN    </v>
          </cell>
          <cell r="D865" t="str">
            <v>CR</v>
          </cell>
          <cell r="E865" t="str">
            <v>618,48</v>
          </cell>
          <cell r="F865" t="str">
            <v>SINAPI</v>
          </cell>
        </row>
        <row r="866">
          <cell r="A866">
            <v>43433</v>
          </cell>
          <cell r="B866" t="str">
            <v>CAIXA DE CONCRETO ARMADO PRE-MOLDADO, SEM FUNDO, QUADRADA, DIMENSOES DE 1,00 X 1,00 X 0,50 M</v>
          </cell>
          <cell r="C866" t="str">
            <v xml:space="preserve">UN    </v>
          </cell>
          <cell r="D866" t="str">
            <v>CR</v>
          </cell>
          <cell r="E866" t="str">
            <v>975,08</v>
          </cell>
          <cell r="F866" t="str">
            <v>SINAPI</v>
          </cell>
        </row>
        <row r="867">
          <cell r="A867">
            <v>43094</v>
          </cell>
          <cell r="B867" t="str">
            <v>CAIXA DE DERIVACAO PARA MEDIDOR DE ENERGIA, COM BARRAMENTO MONOFASICO, EM POLICARBONATO / TERMOPLASTICO - MODULO (PADRAO CONCESSIONARIA LOCAL)</v>
          </cell>
          <cell r="C867" t="str">
            <v xml:space="preserve">UN    </v>
          </cell>
          <cell r="D867" t="str">
            <v>CR</v>
          </cell>
          <cell r="E867" t="str">
            <v>294,95</v>
          </cell>
          <cell r="F867" t="str">
            <v>SINAPI</v>
          </cell>
        </row>
        <row r="868">
          <cell r="A868">
            <v>43093</v>
          </cell>
          <cell r="B868" t="str">
            <v>CAIXA DE DERIVACAO PARA MEDIDOR DE ENERGIA, COM BARRAMENTO POLIFASICO, EM POLICARBONATO / TERMOPLASTICO - MODULO (PADRAO CONCESSIONARIA LOCAL)</v>
          </cell>
          <cell r="C868" t="str">
            <v xml:space="preserve">UN    </v>
          </cell>
          <cell r="D868" t="str">
            <v>CR</v>
          </cell>
          <cell r="E868" t="str">
            <v>313,44</v>
          </cell>
          <cell r="F868" t="str">
            <v>SINAPI</v>
          </cell>
        </row>
        <row r="869">
          <cell r="A869">
            <v>1030</v>
          </cell>
          <cell r="B869" t="str">
            <v>CAIXA DE DESCARGA DE PLASTICO EXTERNA, DE *9* L, PUXADOR FIO DE NYLON, NAO INCLUSO CANO, BOLSA, ENGATE</v>
          </cell>
          <cell r="C869" t="str">
            <v xml:space="preserve">UN    </v>
          </cell>
          <cell r="D869" t="str">
            <v xml:space="preserve">C </v>
          </cell>
          <cell r="E869" t="str">
            <v>48,48</v>
          </cell>
          <cell r="F869" t="str">
            <v>SINAPI</v>
          </cell>
        </row>
        <row r="870">
          <cell r="A870">
            <v>11694</v>
          </cell>
          <cell r="B870" t="str">
            <v>CAIXA DE DESCARGA PLASTICA DE EMBUTIR COMPLETA, COM ESPELHO PLASTICO, CAPACIDADE 6 A 10 L, ACESSORIOS INCLUSOS</v>
          </cell>
          <cell r="C870" t="str">
            <v xml:space="preserve">UN    </v>
          </cell>
          <cell r="D870" t="str">
            <v>CR</v>
          </cell>
          <cell r="E870" t="str">
            <v>1.071,66</v>
          </cell>
          <cell r="F870" t="str">
            <v>SINAPI</v>
          </cell>
        </row>
        <row r="871">
          <cell r="A871">
            <v>11881</v>
          </cell>
          <cell r="B871" t="str">
            <v>CAIXA DE GORDURA CILINDRICA EM CONCRETO SIMPLES,  PRE-MOLDADA, COM DIAMETRO DE 40 CM E ALTURA DE 45 CM, COM TAMPA</v>
          </cell>
          <cell r="C871" t="str">
            <v xml:space="preserve">UN    </v>
          </cell>
          <cell r="D871" t="str">
            <v>CR</v>
          </cell>
          <cell r="E871" t="str">
            <v>164,28</v>
          </cell>
          <cell r="F871" t="str">
            <v>SINAPI</v>
          </cell>
        </row>
        <row r="872">
          <cell r="A872">
            <v>35277</v>
          </cell>
          <cell r="B872" t="str">
            <v>CAIXA DE GORDURA EM PVC, DIAMETRO MINIMO 300 MM, DIAMETRO DE SAIDA 100 MM, CAPACIDADE  APROXIMADA 18 LITROS, COM TAMPA E CESTO</v>
          </cell>
          <cell r="C872" t="str">
            <v xml:space="preserve">UN    </v>
          </cell>
          <cell r="D872" t="str">
            <v>CR</v>
          </cell>
          <cell r="E872" t="str">
            <v>354,24</v>
          </cell>
          <cell r="F872" t="str">
            <v>SINAPI</v>
          </cell>
        </row>
        <row r="873">
          <cell r="A873">
            <v>10521</v>
          </cell>
          <cell r="B873" t="str">
            <v>CAIXA DE INCENDIO/ABRIGO PARA MANGUEIRA, DE EMBUTIR/INTERNA, COM 75 X 45 X 17 CM, EM CHAPA DE ACO, PORTA COM VENTILACAO, VISOR COM A INSCRICAO "INCENDIO", SUPORTE/CESTA INTERNA PARA A MANGUEIRA, PINTURA ELETROSTATICA VERMELHA</v>
          </cell>
          <cell r="C873" t="str">
            <v xml:space="preserve">UN    </v>
          </cell>
          <cell r="D873" t="str">
            <v>CR</v>
          </cell>
          <cell r="E873" t="str">
            <v>333,13</v>
          </cell>
          <cell r="F873" t="str">
            <v>SINAPI</v>
          </cell>
        </row>
        <row r="874">
          <cell r="A874">
            <v>10885</v>
          </cell>
          <cell r="B874" t="str">
            <v>CAIXA DE INCENDIO/ABRIGO PARA MANGUEIRA, DE EMBUTIR/INTERNA, COM 90 X 60 X 17 CM, EM CHAPA DE ACO, PORTA COM VENTILACAO, VISOR COM A INSCRICAO "INCENDIO", SUPORTE/CESTA INTERNA PARA A MANGUEIRA, PINTURA ELETROSTATICA VERMELHA</v>
          </cell>
          <cell r="C874" t="str">
            <v xml:space="preserve">UN    </v>
          </cell>
          <cell r="D874" t="str">
            <v>CR</v>
          </cell>
          <cell r="E874" t="str">
            <v>421,37</v>
          </cell>
          <cell r="F874" t="str">
            <v>SINAPI</v>
          </cell>
        </row>
        <row r="875">
          <cell r="A875">
            <v>20962</v>
          </cell>
          <cell r="B875" t="str">
            <v>CAIXA DE INCENDIO/ABRIGO PARA MANGUEIRA, DE SOBREPOR/EXTERNA, COM 75 X 45 X 17 CM, EM CHAPA DE ACO, PORTA COM VENTILACAO, VISOR COM A INSCRICAO "INCENDIO", SUPORTE/CESTA INTERNA PARA A MANGUEIRA, PINTURA ELETROSTATICA VERMELHA</v>
          </cell>
          <cell r="C875" t="str">
            <v xml:space="preserve">UN    </v>
          </cell>
          <cell r="D875" t="str">
            <v xml:space="preserve">C </v>
          </cell>
          <cell r="E875" t="str">
            <v>349,00</v>
          </cell>
          <cell r="F875" t="str">
            <v>SINAPI</v>
          </cell>
        </row>
        <row r="876">
          <cell r="A876">
            <v>20963</v>
          </cell>
          <cell r="B876" t="str">
            <v>CAIXA DE INCENDIO/ABRIGO PARA MANGUEIRA, DE SOBREPOR/EXTERNA, COM 90 X 60 X 17 CM, EM CHAPA DE ACO, PORTA COM VENTILACAO, VISOR COM A INSCRICAO "INCENDIO", SUPORTE/CESTA INTERNA PARA A MANGUEIRA, PINTURA ELETROSTATICA VERMELHA</v>
          </cell>
          <cell r="C876" t="str">
            <v xml:space="preserve">UN    </v>
          </cell>
          <cell r="D876" t="str">
            <v>CR</v>
          </cell>
          <cell r="E876" t="str">
            <v>426,33</v>
          </cell>
          <cell r="F876" t="str">
            <v>SINAPI</v>
          </cell>
        </row>
        <row r="877">
          <cell r="A877">
            <v>34643</v>
          </cell>
          <cell r="B877" t="str">
            <v>CAIXA DE INSPECAO PARA ATERRAMENTO E PARA RAIOS, EM POLIPROPILENO,  DIAMETRO = 300 MM X ALTURA = 400 MM</v>
          </cell>
          <cell r="C877" t="str">
            <v xml:space="preserve">UN    </v>
          </cell>
          <cell r="D877" t="str">
            <v>CR</v>
          </cell>
          <cell r="E877" t="str">
            <v>40,79</v>
          </cell>
          <cell r="F877" t="str">
            <v>SINAPI</v>
          </cell>
        </row>
        <row r="878">
          <cell r="A878">
            <v>41480</v>
          </cell>
          <cell r="B878" t="str">
            <v>CAIXA DE INSPECAO PARA ATERRAMENTO OU OUTRO USO, EM PVC, DN = 250 X 250 MM</v>
          </cell>
          <cell r="C878" t="str">
            <v xml:space="preserve">UN    </v>
          </cell>
          <cell r="D878" t="str">
            <v>CR</v>
          </cell>
          <cell r="E878" t="str">
            <v>47,30</v>
          </cell>
          <cell r="F878" t="str">
            <v>SINAPI</v>
          </cell>
        </row>
        <row r="879">
          <cell r="A879">
            <v>41474</v>
          </cell>
          <cell r="B879" t="str">
            <v>CAIXA DE INSPECAO PARA ATERRAMENTO OU OUTRO USO, EM PVC, DN = 300 X *300* MM</v>
          </cell>
          <cell r="C879" t="str">
            <v xml:space="preserve">UN    </v>
          </cell>
          <cell r="D879" t="str">
            <v>CR</v>
          </cell>
          <cell r="E879" t="str">
            <v>75,56</v>
          </cell>
          <cell r="F879" t="str">
            <v>SINAPI</v>
          </cell>
        </row>
        <row r="880">
          <cell r="A880">
            <v>41475</v>
          </cell>
          <cell r="B880" t="str">
            <v>CAIXA DE INSPECAO PARA ATERRAMENTO OU OUTRO USO, EM PVC, DN = 300 X 250 MM</v>
          </cell>
          <cell r="C880" t="str">
            <v xml:space="preserve">UN    </v>
          </cell>
          <cell r="D880" t="str">
            <v>CR</v>
          </cell>
          <cell r="E880" t="str">
            <v>64,47</v>
          </cell>
          <cell r="F880" t="str">
            <v>SINAPI</v>
          </cell>
        </row>
        <row r="881">
          <cell r="A881">
            <v>41476</v>
          </cell>
          <cell r="B881" t="str">
            <v>CAIXA DE INSPECAO PARA ATERRAMENTO OU OUTRO USO, EM PVC, DN = 300 X 600 MM</v>
          </cell>
          <cell r="C881" t="str">
            <v xml:space="preserve">UN    </v>
          </cell>
          <cell r="D881" t="str">
            <v>CR</v>
          </cell>
          <cell r="E881" t="str">
            <v>141,17</v>
          </cell>
          <cell r="F881" t="str">
            <v>SINAPI</v>
          </cell>
        </row>
        <row r="882">
          <cell r="A882">
            <v>2555</v>
          </cell>
          <cell r="B882" t="str">
            <v>CAIXA DE LUZ "3 X 3" EM ACO ESMALTADA</v>
          </cell>
          <cell r="C882" t="str">
            <v xml:space="preserve">UN    </v>
          </cell>
          <cell r="D882" t="str">
            <v>CR</v>
          </cell>
          <cell r="E882" t="str">
            <v>1,83</v>
          </cell>
          <cell r="F882" t="str">
            <v>SINAPI</v>
          </cell>
        </row>
        <row r="883">
          <cell r="A883">
            <v>2556</v>
          </cell>
          <cell r="B883" t="str">
            <v>CAIXA DE LUZ "4 X 2" EM ACO ESMALTADA</v>
          </cell>
          <cell r="C883" t="str">
            <v xml:space="preserve">UN    </v>
          </cell>
          <cell r="D883" t="str">
            <v>CR</v>
          </cell>
          <cell r="E883" t="str">
            <v>1,89</v>
          </cell>
          <cell r="F883" t="str">
            <v>SINAPI</v>
          </cell>
        </row>
        <row r="884">
          <cell r="A884">
            <v>2557</v>
          </cell>
          <cell r="B884" t="str">
            <v>CAIXA DE LUZ "4 X 4" EM ACO ESMALTADA</v>
          </cell>
          <cell r="C884" t="str">
            <v xml:space="preserve">UN    </v>
          </cell>
          <cell r="D884" t="str">
            <v>CR</v>
          </cell>
          <cell r="E884" t="str">
            <v>3,99</v>
          </cell>
          <cell r="F884" t="str">
            <v>SINAPI</v>
          </cell>
        </row>
        <row r="885">
          <cell r="A885">
            <v>10569</v>
          </cell>
          <cell r="B885" t="str">
            <v>CAIXA DE PASSAGEM / DERIVACAO / LUZ, OCTOGONAL 4 X4, EM ACO ESMALTADA, COM FUNDO MOVEL SIMPLES (FMS)</v>
          </cell>
          <cell r="C885" t="str">
            <v xml:space="preserve">UN    </v>
          </cell>
          <cell r="D885" t="str">
            <v>CR</v>
          </cell>
          <cell r="E885" t="str">
            <v>3,99</v>
          </cell>
          <cell r="F885" t="str">
            <v>SINAPI</v>
          </cell>
        </row>
        <row r="886">
          <cell r="A886">
            <v>39810</v>
          </cell>
          <cell r="B886" t="str">
            <v>CAIXA DE PASSAGEM ELETRICA DE PAREDE, DE EMBUTIR, EM PVC, COM TAMPA APARAFUSADA, DIMENSOES 120 X 120 X *75* MM</v>
          </cell>
          <cell r="C886" t="str">
            <v xml:space="preserve">UN    </v>
          </cell>
          <cell r="D886" t="str">
            <v>CR</v>
          </cell>
          <cell r="E886" t="str">
            <v>39,80</v>
          </cell>
          <cell r="F886" t="str">
            <v>SINAPI</v>
          </cell>
        </row>
        <row r="887">
          <cell r="A887">
            <v>39811</v>
          </cell>
          <cell r="B887" t="str">
            <v>CAIXA DE PASSAGEM ELETRICA DE PAREDE, DE EMBUTIR, EM PVC, COM TAMPA APARAFUSADA, DIMENSOES 150 X 150 X *75* MM</v>
          </cell>
          <cell r="C887" t="str">
            <v xml:space="preserve">UN    </v>
          </cell>
          <cell r="D887" t="str">
            <v>CR</v>
          </cell>
          <cell r="E887" t="str">
            <v>48,69</v>
          </cell>
          <cell r="F887" t="str">
            <v>SINAPI</v>
          </cell>
        </row>
        <row r="888">
          <cell r="A888">
            <v>39812</v>
          </cell>
          <cell r="B888" t="str">
            <v>CAIXA DE PASSAGEM ELETRICA DE PAREDE, DE EMBUTIR, EM PVC, COM TAMPA APARAFUSADA, DIMENSOES 200 X 200 X *90* MM</v>
          </cell>
          <cell r="C888" t="str">
            <v xml:space="preserve">UN    </v>
          </cell>
          <cell r="D888" t="str">
            <v>CR</v>
          </cell>
          <cell r="E888" t="str">
            <v>80,05</v>
          </cell>
          <cell r="F888" t="str">
            <v>SINAPI</v>
          </cell>
        </row>
        <row r="889">
          <cell r="A889">
            <v>43096</v>
          </cell>
          <cell r="B889" t="str">
            <v>CAIXA DE PASSAGEM ELETRICA DE PAREDE, DE EMBUTIR, EM TERMOPLASTICO / PVC, COM TAMPA APARAFUSADA, DIMENSOES 400 X 400 X *120* MM</v>
          </cell>
          <cell r="C889" t="str">
            <v xml:space="preserve">UN    </v>
          </cell>
          <cell r="D889" t="str">
            <v>CR</v>
          </cell>
          <cell r="E889" t="str">
            <v>265,36</v>
          </cell>
          <cell r="F889" t="str">
            <v>SINAPI</v>
          </cell>
        </row>
        <row r="890">
          <cell r="A890">
            <v>43102</v>
          </cell>
          <cell r="B890" t="str">
            <v>CAIXA DE PASSAGEM ELETRICA DE PAREDE, DE SOBREPOR, EM PVC, COM TAMPA APARAFUSADA, DIMENSOES 300 X 300 X *100* MM</v>
          </cell>
          <cell r="C890" t="str">
            <v xml:space="preserve">UN    </v>
          </cell>
          <cell r="D890" t="str">
            <v>CR</v>
          </cell>
          <cell r="E890" t="str">
            <v>161,35</v>
          </cell>
          <cell r="F890" t="str">
            <v>SINAPI</v>
          </cell>
        </row>
        <row r="891">
          <cell r="A891">
            <v>43103</v>
          </cell>
          <cell r="B891" t="str">
            <v>CAIXA DE PASSAGEM ELETRICA DE PAREDE, DE SOBREPOR, EM PVC, COM TAMPA APARAFUSADA, DIMENSOES, 400 X 400 X *120* MM</v>
          </cell>
          <cell r="C891" t="str">
            <v xml:space="preserve">UN    </v>
          </cell>
          <cell r="D891" t="str">
            <v>CR</v>
          </cell>
          <cell r="E891" t="str">
            <v>237,59</v>
          </cell>
          <cell r="F891" t="str">
            <v>SINAPI</v>
          </cell>
        </row>
        <row r="892">
          <cell r="A892">
            <v>43098</v>
          </cell>
          <cell r="B892" t="str">
            <v>CAIXA DE PASSAGEM ELETRICA DE PAREDE, DE SOBREPOR, EM TERMOPLASTICO / PVC, COM TAMPA APARAFUSA, DIMENSOES 200 X 200 X *100* MM</v>
          </cell>
          <cell r="C892" t="str">
            <v xml:space="preserve">UN    </v>
          </cell>
          <cell r="D892" t="str">
            <v>CR</v>
          </cell>
          <cell r="E892" t="str">
            <v>89,88</v>
          </cell>
          <cell r="F892" t="str">
            <v>SINAPI</v>
          </cell>
        </row>
        <row r="893">
          <cell r="A893">
            <v>43097</v>
          </cell>
          <cell r="B893" t="str">
            <v>CAIXA DE PASSAGEM ELETRICA DE PAREDE, DE SOBREPOR, EM TERMOPLASTICO / PVC, COM TAMPA APARAFUSADA, DIMENSOES, 150 X 150 X *100* MM</v>
          </cell>
          <cell r="C893" t="str">
            <v xml:space="preserve">UN    </v>
          </cell>
          <cell r="D893" t="str">
            <v>CR</v>
          </cell>
          <cell r="E893" t="str">
            <v>53,25</v>
          </cell>
          <cell r="F893" t="str">
            <v>SINAPI</v>
          </cell>
        </row>
        <row r="894">
          <cell r="A894">
            <v>43104</v>
          </cell>
          <cell r="B894" t="str">
            <v>CAIXA DE PASSAGEM ELETRICA, PARA PISO, EM PVC, DIMENSOES DE 3/4" A 4"</v>
          </cell>
          <cell r="C894" t="str">
            <v xml:space="preserve">UN    </v>
          </cell>
          <cell r="D894" t="str">
            <v>CR</v>
          </cell>
          <cell r="E894" t="str">
            <v>629,93</v>
          </cell>
          <cell r="F894" t="str">
            <v>SINAPI</v>
          </cell>
        </row>
        <row r="895">
          <cell r="A895">
            <v>39771</v>
          </cell>
          <cell r="B895" t="str">
            <v>CAIXA DE PASSAGEM METALICA DE SOBREPOR COM TAMPA PARAFUSADA, DIMENSOES 20 X 20 X 10 CM</v>
          </cell>
          <cell r="C895" t="str">
            <v xml:space="preserve">UN    </v>
          </cell>
          <cell r="D895" t="str">
            <v>CR</v>
          </cell>
          <cell r="E895" t="str">
            <v>38,38</v>
          </cell>
          <cell r="F895" t="str">
            <v>SINAPI</v>
          </cell>
        </row>
        <row r="896">
          <cell r="A896">
            <v>39772</v>
          </cell>
          <cell r="B896" t="str">
            <v>CAIXA DE PASSAGEM METALICA DE SOBREPOR COM TAMPA PARAFUSADA, DIMENSOES 30 X 30 X 10 CM</v>
          </cell>
          <cell r="C896" t="str">
            <v xml:space="preserve">UN    </v>
          </cell>
          <cell r="D896" t="str">
            <v>CR</v>
          </cell>
          <cell r="E896" t="str">
            <v>75,43</v>
          </cell>
          <cell r="F896" t="str">
            <v>SINAPI</v>
          </cell>
        </row>
        <row r="897">
          <cell r="A897">
            <v>39773</v>
          </cell>
          <cell r="B897" t="str">
            <v>CAIXA DE PASSAGEM METALICA DE SOBREPOR COM TAMPA PARAFUSADA, DIMENSOES 40 X 40 X 15 CM</v>
          </cell>
          <cell r="C897" t="str">
            <v xml:space="preserve">UN    </v>
          </cell>
          <cell r="D897" t="str">
            <v>CR</v>
          </cell>
          <cell r="E897" t="str">
            <v>121,24</v>
          </cell>
          <cell r="F897" t="str">
            <v>SINAPI</v>
          </cell>
        </row>
        <row r="898">
          <cell r="A898">
            <v>39774</v>
          </cell>
          <cell r="B898" t="str">
            <v>CAIXA DE PASSAGEM METALICA DE SOBREPOR COM TAMPA PARAFUSADA, DIMENSOES 50 X 50 X 15 CM</v>
          </cell>
          <cell r="C898" t="str">
            <v xml:space="preserve">UN    </v>
          </cell>
          <cell r="D898" t="str">
            <v>CR</v>
          </cell>
          <cell r="E898" t="str">
            <v>181,35</v>
          </cell>
          <cell r="F898" t="str">
            <v>SINAPI</v>
          </cell>
        </row>
        <row r="899">
          <cell r="A899">
            <v>39775</v>
          </cell>
          <cell r="B899" t="str">
            <v>CAIXA DE PASSAGEM METALICA DE SOBREPOR COM TAMPA PARAFUSADA, DIMENSOES 60 X 60 X 20 CM</v>
          </cell>
          <cell r="C899" t="str">
            <v xml:space="preserve">UN    </v>
          </cell>
          <cell r="D899" t="str">
            <v>CR</v>
          </cell>
          <cell r="E899" t="str">
            <v>242,04</v>
          </cell>
          <cell r="F899" t="str">
            <v>SINAPI</v>
          </cell>
        </row>
        <row r="900">
          <cell r="A900">
            <v>39776</v>
          </cell>
          <cell r="B900" t="str">
            <v>CAIXA DE PASSAGEM METALICA DE SOBREPOR COM TAMPA PARAFUSADA, DIMENSOES 70 X 70 X 20 CM</v>
          </cell>
          <cell r="C900" t="str">
            <v xml:space="preserve">UN    </v>
          </cell>
          <cell r="D900" t="str">
            <v>CR</v>
          </cell>
          <cell r="E900" t="str">
            <v>292,51</v>
          </cell>
          <cell r="F900" t="str">
            <v>SINAPI</v>
          </cell>
        </row>
        <row r="901">
          <cell r="A901">
            <v>39777</v>
          </cell>
          <cell r="B901" t="str">
            <v>CAIXA DE PASSAGEM METALICA DE SOBREPOR COM TAMPA PARAFUSADA, DIMENSOES 80 X 80 X 20 CM</v>
          </cell>
          <cell r="C901" t="str">
            <v xml:space="preserve">UN    </v>
          </cell>
          <cell r="D901" t="str">
            <v>CR</v>
          </cell>
          <cell r="E901" t="str">
            <v>370,75</v>
          </cell>
          <cell r="F901" t="str">
            <v>SINAPI</v>
          </cell>
        </row>
        <row r="902">
          <cell r="A902">
            <v>20254</v>
          </cell>
          <cell r="B902" t="str">
            <v>CAIXA DE PASSAGEM METALICA, DE SOBREPOR, COM TAMPA APARAFUSADA, DIMENSOES 15 X 15 X *10* CM</v>
          </cell>
          <cell r="C902" t="str">
            <v xml:space="preserve">UN    </v>
          </cell>
          <cell r="D902" t="str">
            <v>CR</v>
          </cell>
          <cell r="E902" t="str">
            <v>26,91</v>
          </cell>
          <cell r="F902" t="str">
            <v>SINAPI</v>
          </cell>
        </row>
        <row r="903">
          <cell r="A903">
            <v>20253</v>
          </cell>
          <cell r="B903" t="str">
            <v>CAIXA DE PASSAGEM METALICA, DE SOBREPOR, COM TAMPA APARAFUSADA, DIMENSOES 35 X 35 X *12* CM</v>
          </cell>
          <cell r="C903" t="str">
            <v xml:space="preserve">UN    </v>
          </cell>
          <cell r="D903" t="str">
            <v>CR</v>
          </cell>
          <cell r="E903" t="str">
            <v>88,36</v>
          </cell>
          <cell r="F903" t="str">
            <v>SINAPI</v>
          </cell>
        </row>
        <row r="904">
          <cell r="A904">
            <v>11247</v>
          </cell>
          <cell r="B904" t="str">
            <v>CAIXA DE PASSAGEM/ LUZ / TELEFONIA, DE EMBUTIR,  EM CHAPA DE ACO GALVANIZADO, DIMENSOES 150 X 150 X 15 CM (PADRAO CONCESSIONARIA LOCAL)</v>
          </cell>
          <cell r="C904" t="str">
            <v xml:space="preserve">UN    </v>
          </cell>
          <cell r="D904" t="str">
            <v>CR</v>
          </cell>
          <cell r="E904" t="str">
            <v>1.699,14</v>
          </cell>
          <cell r="F904" t="str">
            <v>SINAPI</v>
          </cell>
        </row>
        <row r="905">
          <cell r="A905">
            <v>11250</v>
          </cell>
          <cell r="B905" t="str">
            <v>CAIXA DE PASSAGEM/ LUZ / TELEFONIA, DE EMBUTIR,  EM CHAPA DE ACO GALVANIZADO, DIMENSOES 20 X 20 X *12* CM (PADRAO CONCESSIONARIA LOCAL)</v>
          </cell>
          <cell r="C905" t="str">
            <v xml:space="preserve">UN    </v>
          </cell>
          <cell r="D905" t="str">
            <v>CR</v>
          </cell>
          <cell r="E905" t="str">
            <v>73,15</v>
          </cell>
          <cell r="F905" t="str">
            <v>SINAPI</v>
          </cell>
        </row>
        <row r="906">
          <cell r="A906">
            <v>11249</v>
          </cell>
          <cell r="B906" t="str">
            <v>CAIXA DE PASSAGEM/ LUZ / TELEFONIA, DE EMBUTIR,  EM CHAPA DE ACO GALVANIZADO, DIMENSOES 200 X 200 X 20 CM (PADRAO CONCESSIONARIA LOCAL)</v>
          </cell>
          <cell r="C906" t="str">
            <v xml:space="preserve">UN    </v>
          </cell>
          <cell r="D906" t="str">
            <v>CR</v>
          </cell>
          <cell r="E906" t="str">
            <v>3.319,02</v>
          </cell>
          <cell r="F906" t="str">
            <v>SINAPI</v>
          </cell>
        </row>
        <row r="907">
          <cell r="A907">
            <v>11251</v>
          </cell>
          <cell r="B907" t="str">
            <v>CAIXA DE PASSAGEM/ LUZ / TELEFONIA, DE EMBUTIR,  EM CHAPA DE ACO GALVANIZADO, DIMENSOES 40 X 40 X *12* CM (PADRAO CONCESSIONARIA LOCAL)</v>
          </cell>
          <cell r="C907" t="str">
            <v xml:space="preserve">UN    </v>
          </cell>
          <cell r="D907" t="str">
            <v>CR</v>
          </cell>
          <cell r="E907" t="str">
            <v>162,03</v>
          </cell>
          <cell r="F907" t="str">
            <v>SINAPI</v>
          </cell>
        </row>
        <row r="908">
          <cell r="A908">
            <v>11253</v>
          </cell>
          <cell r="B908" t="str">
            <v>CAIXA DE PASSAGEM/ LUZ / TELEFONIA, DE EMBUTIR,  EM CHAPA DE ACO GALVANIZADO, DIMENSOES 60 X 60 X *12* CM (PADRAO CONCESSIONARIA LOCAL)</v>
          </cell>
          <cell r="C908" t="str">
            <v xml:space="preserve">UN    </v>
          </cell>
          <cell r="D908" t="str">
            <v>CR</v>
          </cell>
          <cell r="E908" t="str">
            <v>268,50</v>
          </cell>
          <cell r="F908" t="str">
            <v>SINAPI</v>
          </cell>
        </row>
        <row r="909">
          <cell r="A909">
            <v>11255</v>
          </cell>
          <cell r="B909" t="str">
            <v>CAIXA DE PASSAGEM/ LUZ / TELEFONIA, DE EMBUTIR,  EM CHAPA DE ACO GALVANIZADO, DIMENSOES 80 X 80 X *12* CM (PADRAO CONCESSIONARIA LOCAL)</v>
          </cell>
          <cell r="C909" t="str">
            <v xml:space="preserve">UN    </v>
          </cell>
          <cell r="D909" t="str">
            <v>CR</v>
          </cell>
          <cell r="E909" t="str">
            <v>401,41</v>
          </cell>
          <cell r="F909" t="str">
            <v>SINAPI</v>
          </cell>
        </row>
        <row r="910">
          <cell r="A910">
            <v>14055</v>
          </cell>
          <cell r="B910" t="str">
            <v>CAIXA DE PASSAGEM/ LUZ / TELEFONIA, DE EMBUTIR, EM CHAPA DE ACO GALVANIZADO, DIMENSOES 120 X 120 X *12* CM (PADRAO CONCESSIONARIA LOCAL)</v>
          </cell>
          <cell r="C910" t="str">
            <v xml:space="preserve">UN    </v>
          </cell>
          <cell r="D910" t="str">
            <v>CR</v>
          </cell>
          <cell r="E910" t="str">
            <v>807,49</v>
          </cell>
          <cell r="F910" t="str">
            <v>SINAPI</v>
          </cell>
        </row>
        <row r="911">
          <cell r="A911">
            <v>11256</v>
          </cell>
          <cell r="B911" t="str">
            <v>CAIXA DE PASSAGEM/ LUZ / TELEFONIA, DE SOBREPOR,  EM CHAPA DE ACO GALVANIZADO, DIMENSOES 80 X 80 X *12* CM (PADRAO CONCESSIONARIA LOCAL)</v>
          </cell>
          <cell r="C911" t="str">
            <v xml:space="preserve">UN    </v>
          </cell>
          <cell r="D911" t="str">
            <v>CR</v>
          </cell>
          <cell r="E911" t="str">
            <v>502,80</v>
          </cell>
          <cell r="F911" t="str">
            <v>SINAPI</v>
          </cell>
        </row>
        <row r="912">
          <cell r="A912">
            <v>1872</v>
          </cell>
          <cell r="B912" t="str">
            <v>CAIXA DE PASSAGEM, EM PVC, DE 4" X 2", PARA ELETRODUTO FLEXIVEL CORRUGADO</v>
          </cell>
          <cell r="C912" t="str">
            <v xml:space="preserve">UN    </v>
          </cell>
          <cell r="D912" t="str">
            <v>CR</v>
          </cell>
          <cell r="E912" t="str">
            <v>2,62</v>
          </cell>
          <cell r="F912" t="str">
            <v>SINAPI</v>
          </cell>
        </row>
        <row r="913">
          <cell r="A913">
            <v>1873</v>
          </cell>
          <cell r="B913" t="str">
            <v>CAIXA DE PASSAGEM, EM PVC, DE 4" X 4", PARA ELETRODUTO FLEXIVEL CORRUGADO</v>
          </cell>
          <cell r="C913" t="str">
            <v xml:space="preserve">UN    </v>
          </cell>
          <cell r="D913" t="str">
            <v>CR</v>
          </cell>
          <cell r="E913" t="str">
            <v>5,21</v>
          </cell>
          <cell r="F913" t="str">
            <v>SINAPI</v>
          </cell>
        </row>
        <row r="914">
          <cell r="A914">
            <v>39693</v>
          </cell>
          <cell r="B914" t="str">
            <v>CAIXA DE PROTECAO EXTERNA PARA MEDIDOR HOROSAZONAL, DE BAIXA TENSAO, COM MODULO, EM CHAPA DE ACO (PADRAO DA CONCESSIONARIA LOCAL)</v>
          </cell>
          <cell r="C914" t="str">
            <v xml:space="preserve">UN    </v>
          </cell>
          <cell r="D914" t="str">
            <v>CR</v>
          </cell>
          <cell r="E914" t="str">
            <v>3.157,85</v>
          </cell>
          <cell r="F914" t="str">
            <v>SINAPI</v>
          </cell>
        </row>
        <row r="915">
          <cell r="A915">
            <v>39692</v>
          </cell>
          <cell r="B915" t="str">
            <v>CAIXA DE PROTECAO PARA TRANSFORMADOR CORRENTE, EM CHAPA DE ACO 18 USG (PADRAO DA CONCESSIONARIA LOCAL)</v>
          </cell>
          <cell r="C915" t="str">
            <v xml:space="preserve">UN    </v>
          </cell>
          <cell r="D915" t="str">
            <v>CR</v>
          </cell>
          <cell r="E915" t="str">
            <v>1.010,44</v>
          </cell>
          <cell r="F915" t="str">
            <v>SINAPI</v>
          </cell>
        </row>
        <row r="916">
          <cell r="A916">
            <v>1062</v>
          </cell>
          <cell r="B916" t="str">
            <v>CAIXA INTERNA/EXTERNA DE MEDICAO PARA 1 MEDIDOR TRIFASICO, COM VISOR, EM CHAPA DE ACO 18 USG (PADRAO DA CONCESSIONARIA LOCAL)</v>
          </cell>
          <cell r="C916" t="str">
            <v xml:space="preserve">UN    </v>
          </cell>
          <cell r="D916" t="str">
            <v>CR</v>
          </cell>
          <cell r="E916" t="str">
            <v>320,23</v>
          </cell>
          <cell r="F916" t="str">
            <v>SINAPI</v>
          </cell>
        </row>
        <row r="917">
          <cell r="A917">
            <v>39686</v>
          </cell>
          <cell r="B917" t="str">
            <v>CAIXA INTERNA/EXTERNA DE MEDICAO PARA 4 MEDIDORES MONOFASICOS, COM VISOR, EM CHAPA DE ACO 18 USG (PADRAO DA CONCESSIONARIA LOCAL)</v>
          </cell>
          <cell r="C917" t="str">
            <v xml:space="preserve">UN    </v>
          </cell>
          <cell r="D917" t="str">
            <v>CR</v>
          </cell>
          <cell r="E917" t="str">
            <v>518,51</v>
          </cell>
          <cell r="F917" t="str">
            <v>SINAPI</v>
          </cell>
        </row>
        <row r="918">
          <cell r="A918">
            <v>43095</v>
          </cell>
          <cell r="B918" t="str">
            <v>CAIXA MODULAR PARA MEDIDOR DE ENERGIA AGRUPADA, EM POLICARBONATO /  TERMOPLASTICO, COM SUPORTE PARA DISJUNTOR (PADRAO DA CONCESSIONARIA LOCAL)</v>
          </cell>
          <cell r="C918" t="str">
            <v xml:space="preserve">UN    </v>
          </cell>
          <cell r="D918" t="str">
            <v>CR</v>
          </cell>
          <cell r="E918" t="str">
            <v>174,86</v>
          </cell>
          <cell r="F918" t="str">
            <v>SINAPI</v>
          </cell>
        </row>
        <row r="919">
          <cell r="A919">
            <v>1871</v>
          </cell>
          <cell r="B919" t="str">
            <v>CAIXA OCTOGONAL DE FUNDO MOVEL, EM PVC, DE 3" X 3", PARA ELETRODUTO FLEXIVEL CORRUGADO</v>
          </cell>
          <cell r="C919" t="str">
            <v xml:space="preserve">UN    </v>
          </cell>
          <cell r="D919" t="str">
            <v>CR</v>
          </cell>
          <cell r="E919" t="str">
            <v>4,69</v>
          </cell>
          <cell r="F919" t="str">
            <v>SINAPI</v>
          </cell>
        </row>
        <row r="920">
          <cell r="A920">
            <v>12001</v>
          </cell>
          <cell r="B920" t="str">
            <v>CAIXA OCTOGONAL DE FUNDO MOVEL, EM PVC, DE 4" X 4", PARA ELETRODUTO FLEXIVEL CORRUGADO</v>
          </cell>
          <cell r="C920" t="str">
            <v xml:space="preserve">UN    </v>
          </cell>
          <cell r="D920" t="str">
            <v>CR</v>
          </cell>
          <cell r="E920" t="str">
            <v>6,78</v>
          </cell>
          <cell r="F920" t="str">
            <v>SINAPI</v>
          </cell>
        </row>
        <row r="921">
          <cell r="A921">
            <v>11882</v>
          </cell>
          <cell r="B921" t="str">
            <v>CAIXA PARA HIDROMETRO CONCRETO PRE MOLDADO, *0,24 M X 0,45 M X 0,30* M (L X C X A)</v>
          </cell>
          <cell r="C921" t="str">
            <v xml:space="preserve">UN    </v>
          </cell>
          <cell r="D921" t="str">
            <v>CR</v>
          </cell>
          <cell r="E921" t="str">
            <v>117,89</v>
          </cell>
          <cell r="F921" t="str">
            <v>SINAPI</v>
          </cell>
        </row>
        <row r="922">
          <cell r="A922">
            <v>1068</v>
          </cell>
          <cell r="B922" t="str">
            <v>CAIXA PARA MEDICAO COLETIVA TIPO L, PADRAO BIFASICO OU TRIFASICO, PARA ATE 4 MEDIDORES, SEM BARRAMENTO E COM PORTAS INFERIOR E SUPERIOR</v>
          </cell>
          <cell r="C922" t="str">
            <v xml:space="preserve">UN    </v>
          </cell>
          <cell r="D922" t="str">
            <v>CR</v>
          </cell>
          <cell r="E922" t="str">
            <v>2.112,22</v>
          </cell>
          <cell r="F922" t="str">
            <v>SINAPI</v>
          </cell>
        </row>
        <row r="923">
          <cell r="A923">
            <v>39690</v>
          </cell>
          <cell r="B923" t="str">
            <v>CAIXA PARA MEDICAO COLETIVA TIPO M, PADRAO BIFASICO OU TRIFASICO, PARA ATE 8 MEDIDORES, SEM BARRAMENTO E COM PORTAS INFERIOR E SUPERIOR</v>
          </cell>
          <cell r="C923" t="str">
            <v xml:space="preserve">UN    </v>
          </cell>
          <cell r="D923" t="str">
            <v>CR</v>
          </cell>
          <cell r="E923" t="str">
            <v>3.543,61</v>
          </cell>
          <cell r="F923" t="str">
            <v>SINAPI</v>
          </cell>
        </row>
        <row r="924">
          <cell r="A924">
            <v>39691</v>
          </cell>
          <cell r="B924" t="str">
            <v>CAIXA PARA MEDICAO COLETIVA TIPO N, PADRAO BIFASICO OU TRIFASICO, PARA ATE 12 MEDIDORES, SEM BARRAMENTO E COM PORTAS INFERIOR E SUPERIOR</v>
          </cell>
          <cell r="C924" t="str">
            <v xml:space="preserve">UN    </v>
          </cell>
          <cell r="D924" t="str">
            <v>CR</v>
          </cell>
          <cell r="E924" t="str">
            <v>4.456,87</v>
          </cell>
          <cell r="F924" t="str">
            <v>SINAPI</v>
          </cell>
        </row>
        <row r="925">
          <cell r="A925">
            <v>39808</v>
          </cell>
          <cell r="B925" t="str">
            <v>CAIXA PARA MEDIDOR MONOFASICO, EM POLICARBONATO / TERMOPLASTICO, PARA ALOJAR 1 DISJUNTOR (PADRAO DA CONCESSIONARIA LOCAL)</v>
          </cell>
          <cell r="C925" t="str">
            <v xml:space="preserve">UN    </v>
          </cell>
          <cell r="D925" t="str">
            <v>CR</v>
          </cell>
          <cell r="E925" t="str">
            <v>91,29</v>
          </cell>
          <cell r="F925" t="str">
            <v>SINAPI</v>
          </cell>
        </row>
        <row r="926">
          <cell r="A926">
            <v>39809</v>
          </cell>
          <cell r="B926" t="str">
            <v>CAIXA PARA MEDIDOR POLIFASICO, EM POLICARBONATO / TERMOPLASTICO, PARA ALOJAR 1 DISJUNTOR (PADRAO DA CONCESSIONARIA LOCAL)</v>
          </cell>
          <cell r="C926" t="str">
            <v xml:space="preserve">UN    </v>
          </cell>
          <cell r="D926" t="str">
            <v>CR</v>
          </cell>
          <cell r="E926" t="str">
            <v>216,53</v>
          </cell>
          <cell r="F926" t="str">
            <v>SINAPI</v>
          </cell>
        </row>
        <row r="927">
          <cell r="A927">
            <v>43439</v>
          </cell>
          <cell r="B927" t="str">
            <v>CAIXA PRE-MOLDADA PARA BOCA DE LOBO, EM CONCRETO ARMADO, COM FCK DE 25 MPA, COM DIMENSOES 1,10 X 0,65 X 1,00 M (COMPRIMENTO X LARGURA X ALTURA)</v>
          </cell>
          <cell r="C927" t="str">
            <v xml:space="preserve">UN    </v>
          </cell>
          <cell r="D927" t="str">
            <v>CR</v>
          </cell>
          <cell r="E927" t="str">
            <v>541,17</v>
          </cell>
          <cell r="F927" t="str">
            <v>SINAPI</v>
          </cell>
        </row>
        <row r="928">
          <cell r="A928">
            <v>5103</v>
          </cell>
          <cell r="B928" t="str">
            <v>CAIXA SIFONADA PVC, 100 X 100 X 50 MM, COM GRELHA REDONDA, BRANCA</v>
          </cell>
          <cell r="C928" t="str">
            <v xml:space="preserve">UN    </v>
          </cell>
          <cell r="D928" t="str">
            <v>CR</v>
          </cell>
          <cell r="E928" t="str">
            <v>22,42</v>
          </cell>
          <cell r="F928" t="str">
            <v>SINAPI</v>
          </cell>
        </row>
        <row r="929">
          <cell r="A929">
            <v>11880</v>
          </cell>
          <cell r="B929" t="str">
            <v>CAIXA SIFONADA PVC, 250 X 230 X 75 MM, COM TAMPA CEGA QUADRADA, BRANCA</v>
          </cell>
          <cell r="C929" t="str">
            <v xml:space="preserve">UN    </v>
          </cell>
          <cell r="D929" t="str">
            <v>CR</v>
          </cell>
          <cell r="E929" t="str">
            <v>94,32</v>
          </cell>
          <cell r="F929" t="str">
            <v>SINAPI</v>
          </cell>
        </row>
        <row r="930">
          <cell r="A930">
            <v>11714</v>
          </cell>
          <cell r="B930" t="str">
            <v>CAIXA SIFONADA, PVC, 150 X *185* X 75 MM, COM GRELHA QUADRADA, BRANCA</v>
          </cell>
          <cell r="C930" t="str">
            <v xml:space="preserve">UN    </v>
          </cell>
          <cell r="D930" t="str">
            <v>CR</v>
          </cell>
          <cell r="E930" t="str">
            <v>64,26</v>
          </cell>
          <cell r="F930" t="str">
            <v>SINAPI</v>
          </cell>
        </row>
        <row r="931">
          <cell r="A931">
            <v>11712</v>
          </cell>
          <cell r="B931" t="str">
            <v>CAIXA SIFONADA, PVC, 150 X 150 X 50 MM, COM GRELHA QUADRADA, BRANCA (NBR 5688)</v>
          </cell>
          <cell r="C931" t="str">
            <v xml:space="preserve">UN    </v>
          </cell>
          <cell r="D931" t="str">
            <v xml:space="preserve">C </v>
          </cell>
          <cell r="E931" t="str">
            <v>41,96</v>
          </cell>
          <cell r="F931" t="str">
            <v>SINAPI</v>
          </cell>
        </row>
        <row r="932">
          <cell r="A932">
            <v>11717</v>
          </cell>
          <cell r="B932" t="str">
            <v>CAIXA SIFONADA, PVC, 150 X 150 X 50 MM, COM GRELHA REDONDA, BRANCA</v>
          </cell>
          <cell r="C932" t="str">
            <v xml:space="preserve">UN    </v>
          </cell>
          <cell r="D932" t="str">
            <v>CR</v>
          </cell>
          <cell r="E932" t="str">
            <v>50,58</v>
          </cell>
          <cell r="F932" t="str">
            <v>SINAPI</v>
          </cell>
        </row>
        <row r="933">
          <cell r="A933">
            <v>1106</v>
          </cell>
          <cell r="B933" t="str">
            <v>CAL HIDRATADA CH-I PARA ARGAMASSAS</v>
          </cell>
          <cell r="C933" t="str">
            <v xml:space="preserve">KG    </v>
          </cell>
          <cell r="D933" t="str">
            <v xml:space="preserve">C </v>
          </cell>
          <cell r="E933" t="str">
            <v>1,00</v>
          </cell>
          <cell r="F933" t="str">
            <v>SINAPI</v>
          </cell>
        </row>
        <row r="934">
          <cell r="A934">
            <v>11161</v>
          </cell>
          <cell r="B934" t="str">
            <v>CAL HIDRATADA PARA PINTURA</v>
          </cell>
          <cell r="C934" t="str">
            <v xml:space="preserve">KG    </v>
          </cell>
          <cell r="D934" t="str">
            <v>CR</v>
          </cell>
          <cell r="E934" t="str">
            <v>1,67</v>
          </cell>
          <cell r="F934" t="str">
            <v>SINAPI</v>
          </cell>
        </row>
        <row r="935">
          <cell r="A935">
            <v>1107</v>
          </cell>
          <cell r="B935" t="str">
            <v>CAL VIRGEM COMUM PARA ARGAMASSAS (NBR 6453)</v>
          </cell>
          <cell r="C935" t="str">
            <v xml:space="preserve">KG    </v>
          </cell>
          <cell r="D935" t="str">
            <v>CR</v>
          </cell>
          <cell r="E935" t="str">
            <v>0,85</v>
          </cell>
          <cell r="F935" t="str">
            <v>SINAPI</v>
          </cell>
        </row>
        <row r="936">
          <cell r="A936">
            <v>44479</v>
          </cell>
          <cell r="B936" t="str">
            <v>CALCARIO DOLOMITICO A (POSTO PEDREIRA/FORNECEDOR,  SEM FRETE)</v>
          </cell>
          <cell r="C936" t="str">
            <v xml:space="preserve">KG    </v>
          </cell>
          <cell r="D936" t="str">
            <v>CR</v>
          </cell>
          <cell r="E936" t="str">
            <v>0,20</v>
          </cell>
          <cell r="F936" t="str">
            <v>SINAPI</v>
          </cell>
        </row>
        <row r="937">
          <cell r="A937">
            <v>41068</v>
          </cell>
          <cell r="B937" t="str">
            <v>CALCETEIRO  (MENSALISTA)</v>
          </cell>
          <cell r="C937" t="str">
            <v xml:space="preserve">MES   </v>
          </cell>
          <cell r="D937" t="str">
            <v>CR</v>
          </cell>
          <cell r="E937" t="str">
            <v>2.995,72</v>
          </cell>
          <cell r="F937" t="str">
            <v>SINAPI</v>
          </cell>
        </row>
        <row r="938">
          <cell r="A938">
            <v>4759</v>
          </cell>
          <cell r="B938" t="str">
            <v>CALCETEIRO (HORISTA)</v>
          </cell>
          <cell r="C938" t="str">
            <v xml:space="preserve">H     </v>
          </cell>
          <cell r="D938" t="str">
            <v>CR</v>
          </cell>
          <cell r="E938" t="str">
            <v>16,95</v>
          </cell>
          <cell r="F938" t="str">
            <v>SINAPI</v>
          </cell>
        </row>
        <row r="939">
          <cell r="A939">
            <v>12618</v>
          </cell>
          <cell r="B939" t="str">
            <v>CALHA / PERFIL PLUVIAL DE PVC, DIAMETRO ENTRE *119 E 170* MM, COMPRIMENTO DE 3 M, PARA DRENAGEM PLUVIAL PREDIAL</v>
          </cell>
          <cell r="C939" t="str">
            <v xml:space="preserve">UN    </v>
          </cell>
          <cell r="D939" t="str">
            <v>CR</v>
          </cell>
          <cell r="E939" t="str">
            <v>186,54</v>
          </cell>
          <cell r="F939" t="str">
            <v>SINAPI</v>
          </cell>
        </row>
        <row r="940">
          <cell r="A940">
            <v>1108</v>
          </cell>
          <cell r="B940" t="str">
            <v>CALHA MOLDURA AMERICANA DE CHAPA DE ACO GALVANIZADA NUM 26, CORTE 33 CM</v>
          </cell>
          <cell r="C940" t="str">
            <v xml:space="preserve">M     </v>
          </cell>
          <cell r="D940" t="str">
            <v>CR</v>
          </cell>
          <cell r="E940" t="str">
            <v>34,44</v>
          </cell>
          <cell r="F940" t="str">
            <v>SINAPI</v>
          </cell>
        </row>
        <row r="941">
          <cell r="A941">
            <v>1117</v>
          </cell>
          <cell r="B941" t="str">
            <v>CALHA PARA AGUA FURTADA DE CHAPA DE ACO GALVANIZADA NUM 26, CORTE 40 CM</v>
          </cell>
          <cell r="C941" t="str">
            <v xml:space="preserve">M     </v>
          </cell>
          <cell r="D941" t="str">
            <v>CR</v>
          </cell>
          <cell r="E941" t="str">
            <v>34,72</v>
          </cell>
          <cell r="F941" t="str">
            <v>SINAPI</v>
          </cell>
        </row>
        <row r="942">
          <cell r="A942">
            <v>1118</v>
          </cell>
          <cell r="B942" t="str">
            <v>CALHA PARA AGUA FURTADA DE CHAPA DE ACO GALVANIZADA NUM 26, CORTE 50 CM</v>
          </cell>
          <cell r="C942" t="str">
            <v xml:space="preserve">M     </v>
          </cell>
          <cell r="D942" t="str">
            <v>CR</v>
          </cell>
          <cell r="E942" t="str">
            <v>41,03</v>
          </cell>
          <cell r="F942" t="str">
            <v>SINAPI</v>
          </cell>
        </row>
        <row r="943">
          <cell r="A943">
            <v>1110</v>
          </cell>
          <cell r="B943" t="str">
            <v>CALHA PLATIBANDA DE CHAPA DE ACO GALVANIZADA NUM 26, CORTE 45 CM</v>
          </cell>
          <cell r="C943" t="str">
            <v xml:space="preserve">M     </v>
          </cell>
          <cell r="D943" t="str">
            <v>CR</v>
          </cell>
          <cell r="E943" t="str">
            <v>41,03</v>
          </cell>
          <cell r="F943" t="str">
            <v>SINAPI</v>
          </cell>
        </row>
        <row r="944">
          <cell r="A944">
            <v>40784</v>
          </cell>
          <cell r="B944" t="str">
            <v>CALHA QUADRADA DE CHAPA DE ACO GALVANIZADA NUM 24, CORTE 100 CM</v>
          </cell>
          <cell r="C944" t="str">
            <v xml:space="preserve">M     </v>
          </cell>
          <cell r="D944" t="str">
            <v>CR</v>
          </cell>
          <cell r="E944" t="str">
            <v>113,17</v>
          </cell>
          <cell r="F944" t="str">
            <v>SINAPI</v>
          </cell>
        </row>
        <row r="945">
          <cell r="A945">
            <v>40782</v>
          </cell>
          <cell r="B945" t="str">
            <v>CALHA QUADRADA DE CHAPA DE ACO GALVANIZADA NUM 24, CORTE 33 CM</v>
          </cell>
          <cell r="C945" t="str">
            <v xml:space="preserve">M     </v>
          </cell>
          <cell r="D945" t="str">
            <v>CR</v>
          </cell>
          <cell r="E945" t="str">
            <v>44,41</v>
          </cell>
          <cell r="F945" t="str">
            <v>SINAPI</v>
          </cell>
        </row>
        <row r="946">
          <cell r="A946">
            <v>40783</v>
          </cell>
          <cell r="B946" t="str">
            <v>CALHA QUADRADA DE CHAPA DE ACO GALVANIZADA NUM 24, CORTE 50 CM</v>
          </cell>
          <cell r="C946" t="str">
            <v xml:space="preserve">M     </v>
          </cell>
          <cell r="D946" t="str">
            <v>CR</v>
          </cell>
          <cell r="E946" t="str">
            <v>57,85</v>
          </cell>
          <cell r="F946" t="str">
            <v>SINAPI</v>
          </cell>
        </row>
        <row r="947">
          <cell r="A947">
            <v>1109</v>
          </cell>
          <cell r="B947" t="str">
            <v>CALHA QUADRADA DE CHAPA DE ACO GALVANIZADA NUM 26, CORTE 33 CM</v>
          </cell>
          <cell r="C947" t="str">
            <v xml:space="preserve">M     </v>
          </cell>
          <cell r="D947" t="str">
            <v>CR</v>
          </cell>
          <cell r="E947" t="str">
            <v>34,44</v>
          </cell>
          <cell r="F947" t="str">
            <v>SINAPI</v>
          </cell>
        </row>
        <row r="948">
          <cell r="A948">
            <v>1119</v>
          </cell>
          <cell r="B948" t="str">
            <v>CALHA QUADRADA DE CHAPA DE ACO GALVANIZADA NUM 28, CORTE 25 CM</v>
          </cell>
          <cell r="C948" t="str">
            <v xml:space="preserve">M     </v>
          </cell>
          <cell r="D948" t="str">
            <v>CR</v>
          </cell>
          <cell r="E948" t="str">
            <v>22,20</v>
          </cell>
          <cell r="F948" t="str">
            <v>SINAPI</v>
          </cell>
        </row>
        <row r="949">
          <cell r="A949">
            <v>13115</v>
          </cell>
          <cell r="B949" t="str">
            <v>CALHA/CANALETA DE CONCRETO SIMPLES, TIPO MEIA CANA, DIAMETRO DE 20 CM, PARA AGUA PLUVIAL</v>
          </cell>
          <cell r="C949" t="str">
            <v xml:space="preserve">M     </v>
          </cell>
          <cell r="D949" t="str">
            <v>AS</v>
          </cell>
          <cell r="E949" t="str">
            <v>24,32</v>
          </cell>
          <cell r="F949" t="str">
            <v>SINAPI</v>
          </cell>
        </row>
        <row r="950">
          <cell r="A950">
            <v>10541</v>
          </cell>
          <cell r="B950" t="str">
            <v>CALHA/CANALETA DE CONCRETO SIMPLES, TIPO MEIA CANA, DIAMETRO DE 30 CM, PARA AGUA PLUVIAL</v>
          </cell>
          <cell r="C950" t="str">
            <v xml:space="preserve">M     </v>
          </cell>
          <cell r="D950" t="str">
            <v>AS</v>
          </cell>
          <cell r="E950" t="str">
            <v>29,72</v>
          </cell>
          <cell r="F950" t="str">
            <v>SINAPI</v>
          </cell>
        </row>
        <row r="951">
          <cell r="A951">
            <v>10542</v>
          </cell>
          <cell r="B951" t="str">
            <v>CALHA/CANALETA DE CONCRETO SIMPLES, TIPO MEIA CANA, DIAMETRO DE 40 CM, PARA AGUA PLUVIAL</v>
          </cell>
          <cell r="C951" t="str">
            <v xml:space="preserve">M     </v>
          </cell>
          <cell r="D951" t="str">
            <v>AS</v>
          </cell>
          <cell r="E951" t="str">
            <v>38,87</v>
          </cell>
          <cell r="F951" t="str">
            <v>SINAPI</v>
          </cell>
        </row>
        <row r="952">
          <cell r="A952">
            <v>10543</v>
          </cell>
          <cell r="B952" t="str">
            <v>CALHA/CANALETA DE CONCRETO SIMPLES, TIPO MEIA CANA, DIAMETRO DE 50 CM, PARA AGUA PLUVIAL</v>
          </cell>
          <cell r="C952" t="str">
            <v xml:space="preserve">M     </v>
          </cell>
          <cell r="D952" t="str">
            <v>AS</v>
          </cell>
          <cell r="E952" t="str">
            <v>63,06</v>
          </cell>
          <cell r="F952" t="str">
            <v>SINAPI</v>
          </cell>
        </row>
        <row r="953">
          <cell r="A953">
            <v>10544</v>
          </cell>
          <cell r="B953" t="str">
            <v>CALHA/CANALETA DE CONCRETO SIMPLES, TIPO MEIA CANA, DIAMETRO DE 60 CM, PARA AGUA PLUVIAL</v>
          </cell>
          <cell r="C953" t="str">
            <v xml:space="preserve">M     </v>
          </cell>
          <cell r="D953" t="str">
            <v>AS</v>
          </cell>
          <cell r="E953" t="str">
            <v>81,56</v>
          </cell>
          <cell r="F953" t="str">
            <v>SINAPI</v>
          </cell>
        </row>
        <row r="954">
          <cell r="A954">
            <v>10545</v>
          </cell>
          <cell r="B954" t="str">
            <v>CALHA/CANALETA DE CONCRETO SIMPLES, TIPO MEIA CANA, DIAMETRO DE 80 CM, PARA AGUA PLUVIAL</v>
          </cell>
          <cell r="C954" t="str">
            <v xml:space="preserve">M     </v>
          </cell>
          <cell r="D954" t="str">
            <v>AS</v>
          </cell>
          <cell r="E954" t="str">
            <v>152,43</v>
          </cell>
          <cell r="F954" t="str">
            <v>SINAPI</v>
          </cell>
        </row>
        <row r="955">
          <cell r="A955">
            <v>38365</v>
          </cell>
          <cell r="B955" t="str">
            <v>CAMADA SEPARADORA DE FILME DE POLIETILENO 20 A 25 MICRA</v>
          </cell>
          <cell r="C955" t="str">
            <v xml:space="preserve">M2    </v>
          </cell>
          <cell r="D955" t="str">
            <v>AS</v>
          </cell>
          <cell r="E955" t="str">
            <v>2,37</v>
          </cell>
          <cell r="F955" t="str">
            <v>SINAPI</v>
          </cell>
        </row>
        <row r="956">
          <cell r="A956">
            <v>44056</v>
          </cell>
          <cell r="B956" t="str">
            <v>CAMINHAO TOCO, PESO BRUTO TOTAL 10700 KG, CARGA UTIL MAXIMA 7400 KG, DISTANCIA ENTRE EIXOS 4,00 M, POTENCIA 175 CV (INCLUI CABINE E CHASSI, NAO INCLUI CARROCERIA)</v>
          </cell>
          <cell r="C956" t="str">
            <v xml:space="preserve">UN    </v>
          </cell>
          <cell r="D956" t="str">
            <v>AS</v>
          </cell>
          <cell r="E956" t="str">
            <v>485.871,11</v>
          </cell>
          <cell r="F956" t="str">
            <v>SINAPI</v>
          </cell>
        </row>
        <row r="957">
          <cell r="A957">
            <v>44057</v>
          </cell>
          <cell r="B957" t="str">
            <v>CAMINHAO TOCO, PESO BRUTO TOTAL 13200 KG, CARGA UTIL MAXIMA 9200 KG, DISTANCIA ENTRE EIXOS 3,31 M, POTENCIA 175 CV (INCLUI CABINE E CHASSI, NAO INCLUI CARROCERIA)</v>
          </cell>
          <cell r="C957" t="str">
            <v xml:space="preserve">UN    </v>
          </cell>
          <cell r="D957" t="str">
            <v>AS</v>
          </cell>
          <cell r="E957" t="str">
            <v>518.574,00</v>
          </cell>
          <cell r="F957" t="str">
            <v>SINAPI</v>
          </cell>
        </row>
        <row r="958">
          <cell r="A958">
            <v>37754</v>
          </cell>
          <cell r="B958" t="str">
            <v>CAMINHAO TOCO, PESO BRUTO TOTAL 14300 KG, CARGA UTIL MAXIMA 9480 KG, DISTANCIA ENTRE EIXOS 4,80 M, POTENCIA 185 CV (INCLUI CABINE E CHASSI, NAO INCLUI CARROCERIA)</v>
          </cell>
          <cell r="C958" t="str">
            <v xml:space="preserve">UN    </v>
          </cell>
          <cell r="D958" t="str">
            <v>AS</v>
          </cell>
          <cell r="E958" t="str">
            <v>536.140,12</v>
          </cell>
          <cell r="F958" t="str">
            <v>SINAPI</v>
          </cell>
        </row>
        <row r="959">
          <cell r="A959">
            <v>37757</v>
          </cell>
          <cell r="B959" t="str">
            <v>CAMINHAO TOCO, PESO BRUTO TOTAL 16000 KG, CARGA UTIL MAXIMA 10600 KG, DISTANCIA ENTRE EIXOS 4,80 M, POTENCIA 277 CV (INCLUI CABINE E CHASSI, NAO INCLUI CARROCERIA)</v>
          </cell>
          <cell r="C959" t="str">
            <v xml:space="preserve">UN    </v>
          </cell>
          <cell r="D959" t="str">
            <v>AS</v>
          </cell>
          <cell r="E959" t="str">
            <v>597.995,26</v>
          </cell>
          <cell r="F959" t="str">
            <v>SINAPI</v>
          </cell>
        </row>
        <row r="960">
          <cell r="A960">
            <v>44058</v>
          </cell>
          <cell r="B960" t="str">
            <v>CAMINHAO TOCO, PESO BRUTO TOTAL 16000 KG, CARGA UTIL MAXIMA 10830 KG, DISTANCIA ENTRE EIXOS 3,56 M, POTENCIA 226 CV (INCLUI CABINE E CHASSI, NAO INCLUI CARROCERIA)</v>
          </cell>
          <cell r="C960" t="str">
            <v xml:space="preserve">UN    </v>
          </cell>
          <cell r="D960" t="str">
            <v>AS</v>
          </cell>
          <cell r="E960" t="str">
            <v>565.292,38</v>
          </cell>
          <cell r="F960" t="str">
            <v>SINAPI</v>
          </cell>
        </row>
        <row r="961">
          <cell r="A961">
            <v>37752</v>
          </cell>
          <cell r="B961" t="str">
            <v>CAMINHAO TOCO, PESO BRUTO TOTAL 16000 KG, CARGA UTIL MAXIMA 11030 KG, DISTANCIA ENTRE EIXOS 5,41 M, POTENCIA 185 CV (INCLUI CABINE E CHASSI, NAO INCLUI CARROCERIA)</v>
          </cell>
          <cell r="C961" t="str">
            <v xml:space="preserve">UN    </v>
          </cell>
          <cell r="D961" t="str">
            <v>AS</v>
          </cell>
          <cell r="E961" t="str">
            <v>588.651,54</v>
          </cell>
          <cell r="F961" t="str">
            <v>SINAPI</v>
          </cell>
        </row>
        <row r="962">
          <cell r="A962">
            <v>44059</v>
          </cell>
          <cell r="B962" t="str">
            <v>CAMINHAO TOCO, PESO BRUTO TOTAL 8500 KG, CARGA UTIL MAXIMA 5600 KG, DISTANCIA ENTRE EIXOS 3,40 M, POTENCIA 167 CV (INCLUI CABINE E CHASSI, NAO INCLUI CARROCERIA)</v>
          </cell>
          <cell r="C962" t="str">
            <v xml:space="preserve">UN    </v>
          </cell>
          <cell r="D962" t="str">
            <v>AS</v>
          </cell>
          <cell r="E962" t="str">
            <v>465.315,05</v>
          </cell>
          <cell r="F962" t="str">
            <v>SINAPI</v>
          </cell>
        </row>
        <row r="963">
          <cell r="A963">
            <v>37750</v>
          </cell>
          <cell r="B963" t="str">
            <v>CAMINHAO TOCO, PESO BRUTO TOTAL 9600 KG, CARGA UTIL MAXIMA 6190 KG, DISTANCIA ENTRE EIXOS 3,70 M, POTENCIA 156 CV (INCLUI CABINE E CHASSI, NAO INCLUI CARROCERIA)</v>
          </cell>
          <cell r="C963" t="str">
            <v xml:space="preserve">UN    </v>
          </cell>
          <cell r="D963" t="str">
            <v>AS</v>
          </cell>
          <cell r="E963" t="str">
            <v>466.249,41</v>
          </cell>
          <cell r="F963" t="str">
            <v>SINAPI</v>
          </cell>
        </row>
        <row r="964">
          <cell r="A964">
            <v>37758</v>
          </cell>
          <cell r="B964" t="str">
            <v>CAMINHAO TRUCADO, PESO BRUTO TOTAL 23000 KG, CARGA UTIL MAXIMA 15285 KG, DISTANCIA ENTRE EIXOS 4,80 M, POTENCIA 326 CV (INCLUI CABINE E CHASSI, NAO INCLUI CARROCERIA)</v>
          </cell>
          <cell r="C964" t="str">
            <v xml:space="preserve">UN    </v>
          </cell>
          <cell r="D964" t="str">
            <v>AS</v>
          </cell>
          <cell r="E964" t="str">
            <v>741.887,83</v>
          </cell>
          <cell r="F964" t="str">
            <v>SINAPI</v>
          </cell>
        </row>
        <row r="965">
          <cell r="A965">
            <v>44060</v>
          </cell>
          <cell r="B965" t="str">
            <v>CAMINHAO TRUCADO, PESO BRUTO TOTAL 23000 KG, CARGA UTIL MAXIMA 15460 KG, DISTANCIA ENTRE EIXOS 4,80 M, POTENCIA 286 CV (INCLUI CABINE E CHASSI, NAO INCLUI CARROCERIA)</v>
          </cell>
          <cell r="C965" t="str">
            <v xml:space="preserve">UN    </v>
          </cell>
          <cell r="D965" t="str">
            <v>AS</v>
          </cell>
          <cell r="E965" t="str">
            <v>717.594,30</v>
          </cell>
          <cell r="F965" t="str">
            <v>SINAPI</v>
          </cell>
        </row>
        <row r="966">
          <cell r="A966">
            <v>37749</v>
          </cell>
          <cell r="B966" t="str">
            <v>CAMINHAO TRUCADO, PESO BRUTO TOTAL 23000 KG, CARGA UTIL MAXIMA 16360 KG, CABINE ESTENDIDA, DISTANCIA ENTRE EIXOS 3,56 M, POTENCIA 277 CV (INCLUI CABINE E CHASSI, NAO INCLUI CARROCERIA)</v>
          </cell>
          <cell r="C966" t="str">
            <v xml:space="preserve">UN    </v>
          </cell>
          <cell r="D966" t="str">
            <v>AS</v>
          </cell>
          <cell r="E966" t="str">
            <v>766.181,41</v>
          </cell>
          <cell r="F966" t="str">
            <v>SINAPI</v>
          </cell>
        </row>
        <row r="967">
          <cell r="A967">
            <v>44061</v>
          </cell>
          <cell r="B967" t="str">
            <v>CAMINHAO TRUCADO, PESO BRUTO TOTAL 23000 KG, CARGA UTIL MAXIMA 16540 KG, DISTANCIA ENTRE EIXOS 4,80 M, POTENCIA 256 CV (INCLUI CABINE E CHASSI, NAO INCLUI CARROCERIA)</v>
          </cell>
          <cell r="C967" t="str">
            <v xml:space="preserve">UN    </v>
          </cell>
          <cell r="D967" t="str">
            <v>AS</v>
          </cell>
          <cell r="E967" t="str">
            <v>703.578,80</v>
          </cell>
          <cell r="F967" t="str">
            <v>SINAPI</v>
          </cell>
        </row>
        <row r="968">
          <cell r="A968">
            <v>1159</v>
          </cell>
          <cell r="B968" t="str">
            <v>CAMINHONETE COM MOTOR A DIESEL, POTENCIA *160* CV, CABINE DUPLA, 4X4</v>
          </cell>
          <cell r="C968" t="str">
            <v xml:space="preserve">UN    </v>
          </cell>
          <cell r="D968" t="str">
            <v xml:space="preserve">C </v>
          </cell>
          <cell r="E968" t="str">
            <v>272.965,67</v>
          </cell>
          <cell r="F968" t="str">
            <v>SINAPI</v>
          </cell>
        </row>
        <row r="969">
          <cell r="A969">
            <v>12114</v>
          </cell>
          <cell r="B969" t="str">
            <v>CAMPAINHA ALTA POTENCIA 110V / 220V, DIAMETRO 150 MM</v>
          </cell>
          <cell r="C969" t="str">
            <v xml:space="preserve">UN    </v>
          </cell>
          <cell r="D969" t="str">
            <v>CR</v>
          </cell>
          <cell r="E969" t="str">
            <v>126,67</v>
          </cell>
          <cell r="F969" t="str">
            <v>SINAPI</v>
          </cell>
        </row>
        <row r="970">
          <cell r="A970">
            <v>38106</v>
          </cell>
          <cell r="B970" t="str">
            <v>CAMPAINHA CIGARRA 127 V / 220 V (APENAS MODULO)</v>
          </cell>
          <cell r="C970" t="str">
            <v xml:space="preserve">UN    </v>
          </cell>
          <cell r="D970" t="str">
            <v>CR</v>
          </cell>
          <cell r="E970" t="str">
            <v>17,21</v>
          </cell>
          <cell r="F970" t="str">
            <v>SINAPI</v>
          </cell>
        </row>
        <row r="971">
          <cell r="A971">
            <v>38085</v>
          </cell>
          <cell r="B971" t="str">
            <v>CAMPAINHA CIGARRA 127 V / 220 V, CONJUNTO MONTADO PARA EMBUTIR 4" X 2" (PLACA + SUPORTE + MODULO)</v>
          </cell>
          <cell r="C971" t="str">
            <v xml:space="preserve">UN    </v>
          </cell>
          <cell r="D971" t="str">
            <v>CR</v>
          </cell>
          <cell r="E971" t="str">
            <v>20,33</v>
          </cell>
          <cell r="F971" t="str">
            <v>SINAPI</v>
          </cell>
        </row>
        <row r="972">
          <cell r="A972">
            <v>38599</v>
          </cell>
          <cell r="B972" t="str">
            <v>CANALETA DE CONCRETO ESTRUTURAL 14 X 19 X 29 CM, FBK 14 MPA (NBR 6136)</v>
          </cell>
          <cell r="C972" t="str">
            <v xml:space="preserve">UN    </v>
          </cell>
          <cell r="D972" t="str">
            <v>CR</v>
          </cell>
          <cell r="E972" t="str">
            <v>6,10</v>
          </cell>
          <cell r="F972" t="str">
            <v>SINAPI</v>
          </cell>
        </row>
        <row r="973">
          <cell r="A973">
            <v>38596</v>
          </cell>
          <cell r="B973" t="str">
            <v>CANALETA DE CONCRETO ESTRUTURAL 14 X 19 X 29 CM, FBK 4,5 MPA (NBR 6136)</v>
          </cell>
          <cell r="C973" t="str">
            <v xml:space="preserve">UN    </v>
          </cell>
          <cell r="D973" t="str">
            <v>CR</v>
          </cell>
          <cell r="E973" t="str">
            <v>5,06</v>
          </cell>
          <cell r="F973" t="str">
            <v>SINAPI</v>
          </cell>
        </row>
        <row r="974">
          <cell r="A974">
            <v>38600</v>
          </cell>
          <cell r="B974" t="str">
            <v>CANALETA DE CONCRETO ESTRUTURAL 14 X 19 X 39 CM, FBK 14 MPA (NBR 6136)</v>
          </cell>
          <cell r="C974" t="str">
            <v xml:space="preserve">UN    </v>
          </cell>
          <cell r="D974" t="str">
            <v>CR</v>
          </cell>
          <cell r="E974" t="str">
            <v>6,46</v>
          </cell>
          <cell r="F974" t="str">
            <v>SINAPI</v>
          </cell>
        </row>
        <row r="975">
          <cell r="A975">
            <v>38597</v>
          </cell>
          <cell r="B975" t="str">
            <v>CANALETA DE CONCRETO ESTRUTURAL 14 X 19 X 39 CM, FBK 4,5 MPA (NBR 6136)</v>
          </cell>
          <cell r="C975" t="str">
            <v xml:space="preserve">UN    </v>
          </cell>
          <cell r="D975" t="str">
            <v>CR</v>
          </cell>
          <cell r="E975" t="str">
            <v>5,10</v>
          </cell>
          <cell r="F975" t="str">
            <v>SINAPI</v>
          </cell>
        </row>
        <row r="976">
          <cell r="A976">
            <v>659</v>
          </cell>
          <cell r="B976" t="str">
            <v>CANALETA DE CONCRETO 14 X 19 X 19 CM (CLASSE C - NBR 6136)</v>
          </cell>
          <cell r="C976" t="str">
            <v xml:space="preserve">UN    </v>
          </cell>
          <cell r="D976" t="str">
            <v>CR</v>
          </cell>
          <cell r="E976" t="str">
            <v>2,93</v>
          </cell>
          <cell r="F976" t="str">
            <v>SINAPI</v>
          </cell>
        </row>
        <row r="977">
          <cell r="A977">
            <v>660</v>
          </cell>
          <cell r="B977" t="str">
            <v>CANALETA DE CONCRETO 19 X 19 X 19 CM (CLASSE C - NBR 6136)</v>
          </cell>
          <cell r="C977" t="str">
            <v xml:space="preserve">UN    </v>
          </cell>
          <cell r="D977" t="str">
            <v>CR</v>
          </cell>
          <cell r="E977" t="str">
            <v>3,51</v>
          </cell>
          <cell r="F977" t="str">
            <v>SINAPI</v>
          </cell>
        </row>
        <row r="978">
          <cell r="A978">
            <v>658</v>
          </cell>
          <cell r="B978" t="str">
            <v>CANALETA DE CONCRETO 9 X 19 X 19 CM (CLASSE C - NBR 6136)</v>
          </cell>
          <cell r="C978" t="str">
            <v xml:space="preserve">UN    </v>
          </cell>
          <cell r="D978" t="str">
            <v>CR</v>
          </cell>
          <cell r="E978" t="str">
            <v>1,98</v>
          </cell>
          <cell r="F978" t="str">
            <v>SINAPI</v>
          </cell>
        </row>
        <row r="979">
          <cell r="A979">
            <v>38548</v>
          </cell>
          <cell r="B979" t="str">
            <v>CANALETA ESTRUTURAL CERAMICA, 14 X 19 X 19 CM, 6,0 MPA (NBR 15270)</v>
          </cell>
          <cell r="C979" t="str">
            <v xml:space="preserve">UN    </v>
          </cell>
          <cell r="D979" t="str">
            <v>CR</v>
          </cell>
          <cell r="E979" t="str">
            <v>2,24</v>
          </cell>
          <cell r="F979" t="str">
            <v>SINAPI</v>
          </cell>
        </row>
        <row r="980">
          <cell r="A980">
            <v>34649</v>
          </cell>
          <cell r="B980" t="str">
            <v>CANALETA ESTRUTURAL CERAMICA, 14 X 19 X 29 CM, 6,0 MPA (NBR 15270)</v>
          </cell>
          <cell r="C980" t="str">
            <v xml:space="preserve">UN    </v>
          </cell>
          <cell r="D980" t="str">
            <v>CR</v>
          </cell>
          <cell r="E980" t="str">
            <v>3,03</v>
          </cell>
          <cell r="F980" t="str">
            <v>SINAPI</v>
          </cell>
        </row>
        <row r="981">
          <cell r="A981">
            <v>34655</v>
          </cell>
          <cell r="B981" t="str">
            <v>CANALETA ESTRUTURAL CERAMICA, 14 X 19 X 39 CM, 6,0 MPA (NBR 15270)</v>
          </cell>
          <cell r="C981" t="str">
            <v xml:space="preserve">UN    </v>
          </cell>
          <cell r="D981" t="str">
            <v>CR</v>
          </cell>
          <cell r="E981" t="str">
            <v>4,02</v>
          </cell>
          <cell r="F981" t="str">
            <v>SINAPI</v>
          </cell>
        </row>
        <row r="982">
          <cell r="A982">
            <v>40607</v>
          </cell>
          <cell r="B982" t="str">
            <v>CANOPLA ACABAMENTO CROMADO PARA INSTALACAO DE SPRINKLER, SOB FORRO, 15 MM</v>
          </cell>
          <cell r="C982" t="str">
            <v xml:space="preserve">UN    </v>
          </cell>
          <cell r="D982" t="str">
            <v>AS</v>
          </cell>
          <cell r="E982" t="str">
            <v>4,29</v>
          </cell>
          <cell r="F982" t="str">
            <v>SINAPI</v>
          </cell>
        </row>
        <row r="983">
          <cell r="A983">
            <v>567</v>
          </cell>
          <cell r="B983" t="str">
            <v>CANTONEIRA (ABAS IGUAIS) EM ACO CARBONO, 25,4 MM X 3,17 MM (L X E), 1,27KG/M</v>
          </cell>
          <cell r="C983" t="str">
            <v xml:space="preserve">M     </v>
          </cell>
          <cell r="D983" t="str">
            <v>CR</v>
          </cell>
          <cell r="E983" t="str">
            <v>12,09</v>
          </cell>
          <cell r="F983" t="str">
            <v>SINAPI</v>
          </cell>
        </row>
        <row r="984">
          <cell r="A984">
            <v>574</v>
          </cell>
          <cell r="B984" t="str">
            <v>CANTONEIRA (ABAS IGUAIS) EM ACO CARBONO, 38,1 MM X 3,17 MM (L X E), 3,48 KG/M</v>
          </cell>
          <cell r="C984" t="str">
            <v xml:space="preserve">M     </v>
          </cell>
          <cell r="D984" t="str">
            <v>CR</v>
          </cell>
          <cell r="E984" t="str">
            <v>31,77</v>
          </cell>
          <cell r="F984" t="str">
            <v>SINAPI</v>
          </cell>
        </row>
        <row r="985">
          <cell r="A985">
            <v>568</v>
          </cell>
          <cell r="B985" t="str">
            <v>CANTONEIRA (ABAS IGUAIS) EM ACO CARBONO, 50,8 MM X 9,53 MM (L X E), 6,99 KG/M</v>
          </cell>
          <cell r="C985" t="str">
            <v xml:space="preserve">M     </v>
          </cell>
          <cell r="D985" t="str">
            <v>CR</v>
          </cell>
          <cell r="E985" t="str">
            <v>66,95</v>
          </cell>
          <cell r="F985" t="str">
            <v>SINAPI</v>
          </cell>
        </row>
        <row r="986">
          <cell r="A986">
            <v>585</v>
          </cell>
          <cell r="B986" t="str">
            <v>CANTONEIRA "U" ALUMINIO ABAS IGUAIS 1 ", E = 3/32 "</v>
          </cell>
          <cell r="C986" t="str">
            <v xml:space="preserve">KG    </v>
          </cell>
          <cell r="D986" t="str">
            <v>AS</v>
          </cell>
          <cell r="E986" t="str">
            <v>31,31</v>
          </cell>
          <cell r="F986" t="str">
            <v>SINAPI</v>
          </cell>
        </row>
        <row r="987">
          <cell r="A987">
            <v>4777</v>
          </cell>
          <cell r="B987" t="str">
            <v>CANTONEIRA ACO ABAS IGUAIS (QUALQUER BITOLA), ESPESSURA ENTRE 1/8" E 1/4"</v>
          </cell>
          <cell r="C987" t="str">
            <v xml:space="preserve">KG    </v>
          </cell>
          <cell r="D987" t="str">
            <v>AS</v>
          </cell>
          <cell r="E987" t="str">
            <v>10,43</v>
          </cell>
          <cell r="F987" t="str">
            <v>SINAPI</v>
          </cell>
        </row>
        <row r="988">
          <cell r="A988">
            <v>587</v>
          </cell>
          <cell r="B988" t="str">
            <v>CANTONEIRA ALUMINIO ABAS DESIGUAIS 1" X 3/4 ", E = 1/8 "</v>
          </cell>
          <cell r="C988" t="str">
            <v xml:space="preserve">KG    </v>
          </cell>
          <cell r="D988" t="str">
            <v>AS</v>
          </cell>
          <cell r="E988" t="str">
            <v>33,55</v>
          </cell>
          <cell r="F988" t="str">
            <v>SINAPI</v>
          </cell>
        </row>
        <row r="989">
          <cell r="A989">
            <v>590</v>
          </cell>
          <cell r="B989" t="str">
            <v>CANTONEIRA ALUMINIO ABAS DESIGUAIS 2 1/2" X 1/2 ", E = 3/16 "</v>
          </cell>
          <cell r="C989" t="str">
            <v xml:space="preserve">KG    </v>
          </cell>
          <cell r="D989" t="str">
            <v>AS</v>
          </cell>
          <cell r="E989" t="str">
            <v>32,43</v>
          </cell>
          <cell r="F989" t="str">
            <v>SINAPI</v>
          </cell>
        </row>
        <row r="990">
          <cell r="A990">
            <v>592</v>
          </cell>
          <cell r="B990" t="str">
            <v>CANTONEIRA ALUMINIO ABAS IGUAIS 1 ", E = 1/8 ", 25,40 X 3,17 MM (0,408 KG/M)</v>
          </cell>
          <cell r="C990" t="str">
            <v xml:space="preserve">KG    </v>
          </cell>
          <cell r="D990" t="str">
            <v>AS</v>
          </cell>
          <cell r="E990" t="str">
            <v>33,55</v>
          </cell>
          <cell r="F990" t="str">
            <v>SINAPI</v>
          </cell>
        </row>
        <row r="991">
          <cell r="A991">
            <v>586</v>
          </cell>
          <cell r="B991" t="str">
            <v>CANTONEIRA ALUMINIO ABAS IGUAIS 1 ", E = 3 /16 "</v>
          </cell>
          <cell r="C991" t="str">
            <v xml:space="preserve">M     </v>
          </cell>
          <cell r="D991" t="str">
            <v>AS</v>
          </cell>
          <cell r="E991" t="str">
            <v>19,72</v>
          </cell>
          <cell r="F991" t="str">
            <v>SINAPI</v>
          </cell>
        </row>
        <row r="992">
          <cell r="A992">
            <v>591</v>
          </cell>
          <cell r="B992" t="str">
            <v>CANTONEIRA ALUMINIO ABAS IGUAIS 1 1/2 ", E = 3/16 "</v>
          </cell>
          <cell r="C992" t="str">
            <v xml:space="preserve">KG    </v>
          </cell>
          <cell r="D992" t="str">
            <v>AS</v>
          </cell>
          <cell r="E992" t="str">
            <v>31,31</v>
          </cell>
          <cell r="F992" t="str">
            <v>SINAPI</v>
          </cell>
        </row>
        <row r="993">
          <cell r="A993">
            <v>588</v>
          </cell>
          <cell r="B993" t="str">
            <v>CANTONEIRA ALUMINIO ABAS IGUAIS 1 1/4 ", E = 3/16 "</v>
          </cell>
          <cell r="C993" t="str">
            <v xml:space="preserve">M     </v>
          </cell>
          <cell r="D993" t="str">
            <v>AS</v>
          </cell>
          <cell r="E993" t="str">
            <v>31,20</v>
          </cell>
          <cell r="F993" t="str">
            <v>SINAPI</v>
          </cell>
        </row>
        <row r="994">
          <cell r="A994">
            <v>589</v>
          </cell>
          <cell r="B994" t="str">
            <v>CANTONEIRA ALUMINIO ABAS IGUAIS 2 ", E = 1/4 "</v>
          </cell>
          <cell r="C994" t="str">
            <v xml:space="preserve">M     </v>
          </cell>
          <cell r="D994" t="str">
            <v>AS</v>
          </cell>
          <cell r="E994" t="str">
            <v>52,74</v>
          </cell>
          <cell r="F994" t="str">
            <v>SINAPI</v>
          </cell>
        </row>
        <row r="995">
          <cell r="A995">
            <v>584</v>
          </cell>
          <cell r="B995" t="str">
            <v>CANTONEIRA ALUMINIO ABAS IGUAIS 2 ", E = 1/8 "</v>
          </cell>
          <cell r="C995" t="str">
            <v xml:space="preserve">M     </v>
          </cell>
          <cell r="D995" t="str">
            <v>AS</v>
          </cell>
          <cell r="E995" t="str">
            <v>33,32</v>
          </cell>
          <cell r="F995" t="str">
            <v>SINAPI</v>
          </cell>
        </row>
        <row r="996">
          <cell r="A996">
            <v>1165</v>
          </cell>
          <cell r="B996" t="str">
            <v>CAP OU TAMPAO DE FERRO GALVANIZADO, COM ROSCA BSP, DE 1 1/2"</v>
          </cell>
          <cell r="C996" t="str">
            <v xml:space="preserve">UN    </v>
          </cell>
          <cell r="D996" t="str">
            <v>AS</v>
          </cell>
          <cell r="E996" t="str">
            <v>21,42</v>
          </cell>
          <cell r="F996" t="str">
            <v>SINAPI</v>
          </cell>
        </row>
        <row r="997">
          <cell r="A997">
            <v>1164</v>
          </cell>
          <cell r="B997" t="str">
            <v>CAP OU TAMPAO DE FERRO GALVANIZADO, COM ROSCA BSP, DE 1 1/4"</v>
          </cell>
          <cell r="C997" t="str">
            <v xml:space="preserve">UN    </v>
          </cell>
          <cell r="D997" t="str">
            <v>AS</v>
          </cell>
          <cell r="E997" t="str">
            <v>17,35</v>
          </cell>
          <cell r="F997" t="str">
            <v>SINAPI</v>
          </cell>
        </row>
        <row r="998">
          <cell r="A998">
            <v>1162</v>
          </cell>
          <cell r="B998" t="str">
            <v>CAP OU TAMPAO DE FERRO GALVANIZADO, COM ROSCA BSP, DE 1/2"</v>
          </cell>
          <cell r="C998" t="str">
            <v xml:space="preserve">UN    </v>
          </cell>
          <cell r="D998" t="str">
            <v>AS</v>
          </cell>
          <cell r="E998" t="str">
            <v>6,03</v>
          </cell>
          <cell r="F998" t="str">
            <v>SINAPI</v>
          </cell>
        </row>
        <row r="999">
          <cell r="A999">
            <v>12395</v>
          </cell>
          <cell r="B999" t="str">
            <v>CAP OU TAMPAO DE FERRO GALVANIZADO, COM ROSCA BSP, DE 1/4"</v>
          </cell>
          <cell r="C999" t="str">
            <v xml:space="preserve">UN    </v>
          </cell>
          <cell r="D999" t="str">
            <v>AS</v>
          </cell>
          <cell r="E999" t="str">
            <v>5,86</v>
          </cell>
          <cell r="F999" t="str">
            <v>SINAPI</v>
          </cell>
        </row>
        <row r="1000">
          <cell r="A1000">
            <v>1170</v>
          </cell>
          <cell r="B1000" t="str">
            <v>CAP OU TAMPAO DE FERRO GALVANIZADO, COM ROSCA BSP, DE 1"</v>
          </cell>
          <cell r="C1000" t="str">
            <v xml:space="preserve">UN    </v>
          </cell>
          <cell r="D1000" t="str">
            <v>AS</v>
          </cell>
          <cell r="E1000" t="str">
            <v>11,37</v>
          </cell>
          <cell r="F1000" t="str">
            <v>SINAPI</v>
          </cell>
        </row>
        <row r="1001">
          <cell r="A1001">
            <v>1169</v>
          </cell>
          <cell r="B1001" t="str">
            <v>CAP OU TAMPAO DE FERRO GALVANIZADO, COM ROSCA BSP, DE 2 1/2"</v>
          </cell>
          <cell r="C1001" t="str">
            <v xml:space="preserve">UN    </v>
          </cell>
          <cell r="D1001" t="str">
            <v>AS</v>
          </cell>
          <cell r="E1001" t="str">
            <v>55,80</v>
          </cell>
          <cell r="F1001" t="str">
            <v>SINAPI</v>
          </cell>
        </row>
        <row r="1002">
          <cell r="A1002">
            <v>1166</v>
          </cell>
          <cell r="B1002" t="str">
            <v>CAP OU TAMPAO DE FERRO GALVANIZADO, COM ROSCA BSP, DE 2"</v>
          </cell>
          <cell r="C1002" t="str">
            <v xml:space="preserve">UN    </v>
          </cell>
          <cell r="D1002" t="str">
            <v>AS</v>
          </cell>
          <cell r="E1002" t="str">
            <v>30,94</v>
          </cell>
          <cell r="F1002" t="str">
            <v>SINAPI</v>
          </cell>
        </row>
        <row r="1003">
          <cell r="A1003">
            <v>1163</v>
          </cell>
          <cell r="B1003" t="str">
            <v>CAP OU TAMPAO DE FERRO GALVANIZADO, COM ROSCA BSP, DE 3/4"</v>
          </cell>
          <cell r="C1003" t="str">
            <v xml:space="preserve">UN    </v>
          </cell>
          <cell r="D1003" t="str">
            <v>AS</v>
          </cell>
          <cell r="E1003" t="str">
            <v>7,80</v>
          </cell>
          <cell r="F1003" t="str">
            <v>SINAPI</v>
          </cell>
        </row>
        <row r="1004">
          <cell r="A1004">
            <v>12396</v>
          </cell>
          <cell r="B1004" t="str">
            <v>CAP OU TAMPAO DE FERRO GALVANIZADO, COM ROSCA BSP, DE 3/8"</v>
          </cell>
          <cell r="C1004" t="str">
            <v xml:space="preserve">UN    </v>
          </cell>
          <cell r="D1004" t="str">
            <v>AS</v>
          </cell>
          <cell r="E1004" t="str">
            <v>5,86</v>
          </cell>
          <cell r="F1004" t="str">
            <v>SINAPI</v>
          </cell>
        </row>
        <row r="1005">
          <cell r="A1005">
            <v>1168</v>
          </cell>
          <cell r="B1005" t="str">
            <v>CAP OU TAMPAO DE FERRO GALVANIZADO, COM ROSCA BSP, DE 3"</v>
          </cell>
          <cell r="C1005" t="str">
            <v xml:space="preserve">UN    </v>
          </cell>
          <cell r="D1005" t="str">
            <v>AS</v>
          </cell>
          <cell r="E1005" t="str">
            <v>79,55</v>
          </cell>
          <cell r="F1005" t="str">
            <v>SINAPI</v>
          </cell>
        </row>
        <row r="1006">
          <cell r="A1006">
            <v>1167</v>
          </cell>
          <cell r="B1006" t="str">
            <v>CAP OU TAMPAO DE FERRO GALVANIZADO, COM ROSCA BSP, DE 4"</v>
          </cell>
          <cell r="C1006" t="str">
            <v xml:space="preserve">UN    </v>
          </cell>
          <cell r="D1006" t="str">
            <v>AS</v>
          </cell>
          <cell r="E1006" t="str">
            <v>133,06</v>
          </cell>
          <cell r="F1006" t="str">
            <v>SINAPI</v>
          </cell>
        </row>
        <row r="1007">
          <cell r="A1007">
            <v>36331</v>
          </cell>
          <cell r="B1007" t="str">
            <v>CAP PPR DN 20 MM, PARA AGUA QUENTE PREDIAL</v>
          </cell>
          <cell r="C1007" t="str">
            <v xml:space="preserve">UN    </v>
          </cell>
          <cell r="D1007" t="str">
            <v>AS</v>
          </cell>
          <cell r="E1007" t="str">
            <v>2,21</v>
          </cell>
          <cell r="F1007" t="str">
            <v>SINAPI</v>
          </cell>
        </row>
        <row r="1008">
          <cell r="A1008">
            <v>36346</v>
          </cell>
          <cell r="B1008" t="str">
            <v>CAP PPR DN 25 MM, PARA AGUA QUENTE PREDIAL</v>
          </cell>
          <cell r="C1008" t="str">
            <v xml:space="preserve">UN    </v>
          </cell>
          <cell r="D1008" t="str">
            <v>AS</v>
          </cell>
          <cell r="E1008" t="str">
            <v>3,32</v>
          </cell>
          <cell r="F1008" t="str">
            <v>SINAPI</v>
          </cell>
        </row>
        <row r="1009">
          <cell r="A1009">
            <v>1197</v>
          </cell>
          <cell r="B1009" t="str">
            <v>CAP PVC, ROSCAVEL, 1/2", PARA AGUA FRIA PREDIAL</v>
          </cell>
          <cell r="C1009" t="str">
            <v xml:space="preserve">UN    </v>
          </cell>
          <cell r="D1009" t="str">
            <v>CR</v>
          </cell>
          <cell r="E1009" t="str">
            <v>2,21</v>
          </cell>
          <cell r="F1009" t="str">
            <v>SINAPI</v>
          </cell>
        </row>
        <row r="1010">
          <cell r="A1010">
            <v>1202</v>
          </cell>
          <cell r="B1010" t="str">
            <v>CAP PVC, ROSCAVEL, 1",  PARA AGUA FRIA PREDIAL</v>
          </cell>
          <cell r="C1010" t="str">
            <v xml:space="preserve">UN    </v>
          </cell>
          <cell r="D1010" t="str">
            <v>CR</v>
          </cell>
          <cell r="E1010" t="str">
            <v>6,26</v>
          </cell>
          <cell r="F1010" t="str">
            <v>SINAPI</v>
          </cell>
        </row>
        <row r="1011">
          <cell r="A1011">
            <v>1198</v>
          </cell>
          <cell r="B1011" t="str">
            <v>CAP PVC, ROSCAVEL, 3/4",  PARA AGUA FRIA PREDIAL</v>
          </cell>
          <cell r="C1011" t="str">
            <v xml:space="preserve">UN    </v>
          </cell>
          <cell r="D1011" t="str">
            <v>CR</v>
          </cell>
          <cell r="E1011" t="str">
            <v>2,89</v>
          </cell>
          <cell r="F1011" t="str">
            <v>SINAPI</v>
          </cell>
        </row>
        <row r="1012">
          <cell r="A1012">
            <v>20088</v>
          </cell>
          <cell r="B1012" t="str">
            <v>CAP PVC, SERIE R, DN 100 MM, PARA ESGOTO PREDIAL</v>
          </cell>
          <cell r="C1012" t="str">
            <v xml:space="preserve">UN    </v>
          </cell>
          <cell r="D1012" t="str">
            <v>CR</v>
          </cell>
          <cell r="E1012" t="str">
            <v>14,35</v>
          </cell>
          <cell r="F1012" t="str">
            <v>SINAPI</v>
          </cell>
        </row>
        <row r="1013">
          <cell r="A1013">
            <v>20089</v>
          </cell>
          <cell r="B1013" t="str">
            <v>CAP PVC, SERIE R, DN 150 MM, PARA ESGOTO PREDIAL</v>
          </cell>
          <cell r="C1013" t="str">
            <v xml:space="preserve">UN    </v>
          </cell>
          <cell r="D1013" t="str">
            <v>CR</v>
          </cell>
          <cell r="E1013" t="str">
            <v>70,36</v>
          </cell>
          <cell r="F1013" t="str">
            <v>SINAPI</v>
          </cell>
        </row>
        <row r="1014">
          <cell r="A1014">
            <v>20087</v>
          </cell>
          <cell r="B1014" t="str">
            <v>CAP PVC, SERIE R, DN 75 MM, PARA ESGOTO PREDIAL</v>
          </cell>
          <cell r="C1014" t="str">
            <v xml:space="preserve">UN    </v>
          </cell>
          <cell r="D1014" t="str">
            <v>CR</v>
          </cell>
          <cell r="E1014" t="str">
            <v>11,87</v>
          </cell>
          <cell r="F1014" t="str">
            <v>SINAPI</v>
          </cell>
        </row>
        <row r="1015">
          <cell r="A1015">
            <v>1200</v>
          </cell>
          <cell r="B1015" t="str">
            <v>CAP PVC, SOLDAVEL, DN 100 MM, SERIE NORMAL, PARA ESGOTO PREDIAL</v>
          </cell>
          <cell r="C1015" t="str">
            <v xml:space="preserve">UN    </v>
          </cell>
          <cell r="D1015" t="str">
            <v>CR</v>
          </cell>
          <cell r="E1015" t="str">
            <v>10,79</v>
          </cell>
          <cell r="F1015" t="str">
            <v>SINAPI</v>
          </cell>
        </row>
        <row r="1016">
          <cell r="A1016">
            <v>12909</v>
          </cell>
          <cell r="B1016" t="str">
            <v>CAP PVC, SOLDAVEL, DN 50 MM, SERIE NORMAL, PARA ESGOTO PREDIAL</v>
          </cell>
          <cell r="C1016" t="str">
            <v xml:space="preserve">UN    </v>
          </cell>
          <cell r="D1016" t="str">
            <v>CR</v>
          </cell>
          <cell r="E1016" t="str">
            <v>5,00</v>
          </cell>
          <cell r="F1016" t="str">
            <v>SINAPI</v>
          </cell>
        </row>
        <row r="1017">
          <cell r="A1017">
            <v>12910</v>
          </cell>
          <cell r="B1017" t="str">
            <v>CAP PVC, SOLDAVEL, DN 75 MM, SERIE NORMAL, PARA ESGOTO PREDIAL</v>
          </cell>
          <cell r="C1017" t="str">
            <v xml:space="preserve">UN    </v>
          </cell>
          <cell r="D1017" t="str">
            <v>CR</v>
          </cell>
          <cell r="E1017" t="str">
            <v>8,99</v>
          </cell>
          <cell r="F1017" t="str">
            <v>SINAPI</v>
          </cell>
        </row>
        <row r="1018">
          <cell r="A1018">
            <v>1191</v>
          </cell>
          <cell r="B1018" t="str">
            <v>CAP PVC, SOLDAVEL, 20 MM, PARA AGUA FRIA PREDIAL</v>
          </cell>
          <cell r="C1018" t="str">
            <v xml:space="preserve">UN    </v>
          </cell>
          <cell r="D1018" t="str">
            <v>CR</v>
          </cell>
          <cell r="E1018" t="str">
            <v>1,57</v>
          </cell>
          <cell r="F1018" t="str">
            <v>SINAPI</v>
          </cell>
        </row>
        <row r="1019">
          <cell r="A1019">
            <v>1185</v>
          </cell>
          <cell r="B1019" t="str">
            <v>CAP PVC, SOLDAVEL, 25 MM, PARA AGUA FRIA PREDIAL</v>
          </cell>
          <cell r="C1019" t="str">
            <v xml:space="preserve">UN    </v>
          </cell>
          <cell r="D1019" t="str">
            <v>CR</v>
          </cell>
          <cell r="E1019" t="str">
            <v>1,57</v>
          </cell>
          <cell r="F1019" t="str">
            <v>SINAPI</v>
          </cell>
        </row>
        <row r="1020">
          <cell r="A1020">
            <v>1189</v>
          </cell>
          <cell r="B1020" t="str">
            <v>CAP PVC, SOLDAVEL, 32 MM, PARA AGUA FRIA PREDIAL</v>
          </cell>
          <cell r="C1020" t="str">
            <v xml:space="preserve">UN    </v>
          </cell>
          <cell r="D1020" t="str">
            <v>CR</v>
          </cell>
          <cell r="E1020" t="str">
            <v>2,57</v>
          </cell>
          <cell r="F1020" t="str">
            <v>SINAPI</v>
          </cell>
        </row>
        <row r="1021">
          <cell r="A1021">
            <v>1193</v>
          </cell>
          <cell r="B1021" t="str">
            <v>CAP PVC, SOLDAVEL, 40 MM, PARA AGUA FRIA PREDIAL</v>
          </cell>
          <cell r="C1021" t="str">
            <v xml:space="preserve">UN    </v>
          </cell>
          <cell r="D1021" t="str">
            <v>CR</v>
          </cell>
          <cell r="E1021" t="str">
            <v>4,95</v>
          </cell>
          <cell r="F1021" t="str">
            <v>SINAPI</v>
          </cell>
        </row>
        <row r="1022">
          <cell r="A1022">
            <v>1194</v>
          </cell>
          <cell r="B1022" t="str">
            <v>CAP PVC, SOLDAVEL, 50 MM, PARA AGUA FRIA PREDIAL</v>
          </cell>
          <cell r="C1022" t="str">
            <v xml:space="preserve">UN    </v>
          </cell>
          <cell r="D1022" t="str">
            <v>CR</v>
          </cell>
          <cell r="E1022" t="str">
            <v>8,94</v>
          </cell>
          <cell r="F1022" t="str">
            <v>SINAPI</v>
          </cell>
        </row>
        <row r="1023">
          <cell r="A1023">
            <v>1195</v>
          </cell>
          <cell r="B1023" t="str">
            <v>CAP PVC, SOLDAVEL, 60 MM, PARA AGUA FRIA PREDIAL</v>
          </cell>
          <cell r="C1023" t="str">
            <v xml:space="preserve">UN    </v>
          </cell>
          <cell r="D1023" t="str">
            <v>CR</v>
          </cell>
          <cell r="E1023" t="str">
            <v>15,04</v>
          </cell>
          <cell r="F1023" t="str">
            <v>SINAPI</v>
          </cell>
        </row>
        <row r="1024">
          <cell r="A1024">
            <v>1204</v>
          </cell>
          <cell r="B1024" t="str">
            <v>CAP PVC, SOLDAVEL, 75 MM, PARA AGUA FRIA PREDIAL</v>
          </cell>
          <cell r="C1024" t="str">
            <v xml:space="preserve">UN    </v>
          </cell>
          <cell r="D1024" t="str">
            <v>CR</v>
          </cell>
          <cell r="E1024" t="str">
            <v>26,31</v>
          </cell>
          <cell r="F1024" t="str">
            <v>SINAPI</v>
          </cell>
        </row>
        <row r="1025">
          <cell r="A1025">
            <v>1207</v>
          </cell>
          <cell r="B1025" t="str">
            <v>CAP, PVC PBA, JE, DN 100 / DE 110 MM,  PARA REDE DE AGUA (NBR 10351)</v>
          </cell>
          <cell r="C1025" t="str">
            <v xml:space="preserve">UN    </v>
          </cell>
          <cell r="D1025" t="str">
            <v>AS</v>
          </cell>
          <cell r="E1025" t="str">
            <v>30,06</v>
          </cell>
          <cell r="F1025" t="str">
            <v>SINAPI</v>
          </cell>
        </row>
        <row r="1026">
          <cell r="A1026">
            <v>1206</v>
          </cell>
          <cell r="B1026" t="str">
            <v>CAP, PVC PBA, JE, DN 50 / DE 60 MM,  PARA REDE DE AGUA (NBR 10351)</v>
          </cell>
          <cell r="C1026" t="str">
            <v xml:space="preserve">UN    </v>
          </cell>
          <cell r="D1026" t="str">
            <v>AS</v>
          </cell>
          <cell r="E1026" t="str">
            <v>7,53</v>
          </cell>
          <cell r="F1026" t="str">
            <v>SINAPI</v>
          </cell>
        </row>
        <row r="1027">
          <cell r="A1027">
            <v>1183</v>
          </cell>
          <cell r="B1027" t="str">
            <v>CAP, PVC PBA, JE, DN 75 / DE 85 MM,  PARA REDE DE AGUA (NBR 10351)</v>
          </cell>
          <cell r="C1027" t="str">
            <v xml:space="preserve">UN    </v>
          </cell>
          <cell r="D1027" t="str">
            <v>AS</v>
          </cell>
          <cell r="E1027" t="str">
            <v>19,63</v>
          </cell>
          <cell r="F1027" t="str">
            <v>SINAPI</v>
          </cell>
        </row>
        <row r="1028">
          <cell r="A1028">
            <v>42685</v>
          </cell>
          <cell r="B1028" t="str">
            <v>CAP, PVC, JE, OCRE, DN 150 MM (CONEXAO PARA TUBO COLETOR DE ESGOTO)</v>
          </cell>
          <cell r="C1028" t="str">
            <v xml:space="preserve">UN    </v>
          </cell>
          <cell r="D1028" t="str">
            <v>CR</v>
          </cell>
          <cell r="E1028" t="str">
            <v>72,91</v>
          </cell>
          <cell r="F1028" t="str">
            <v>SINAPI</v>
          </cell>
        </row>
        <row r="1029">
          <cell r="A1029">
            <v>42686</v>
          </cell>
          <cell r="B1029" t="str">
            <v>CAP, PVC, JE, OCRE, DN 200 MM (CONEXAO PARA TUBO COLETOR DE ESGOTO)</v>
          </cell>
          <cell r="C1029" t="str">
            <v xml:space="preserve">UN    </v>
          </cell>
          <cell r="D1029" t="str">
            <v>CR</v>
          </cell>
          <cell r="E1029" t="str">
            <v>80,31</v>
          </cell>
          <cell r="F1029" t="str">
            <v>SINAPI</v>
          </cell>
        </row>
        <row r="1030">
          <cell r="A1030">
            <v>12894</v>
          </cell>
          <cell r="B1030" t="str">
            <v>CAPA PARA CHUVA EM PVC COM FORRO DE POLIESTER, COM CAPUZ (AMARELA OU AZUL)</v>
          </cell>
          <cell r="C1030" t="str">
            <v xml:space="preserve">UN    </v>
          </cell>
          <cell r="D1030" t="str">
            <v>CR</v>
          </cell>
          <cell r="E1030" t="str">
            <v>20,67</v>
          </cell>
          <cell r="F1030" t="str">
            <v>SINAPI</v>
          </cell>
        </row>
        <row r="1031">
          <cell r="A1031">
            <v>12895</v>
          </cell>
          <cell r="B1031" t="str">
            <v>CAPACETE DE SEGURANCA ABA FRONTAL COM SUSPENSAO DE POLIETILENO, SEM JUGULAR (CLASSE B)</v>
          </cell>
          <cell r="C1031" t="str">
            <v xml:space="preserve">UN    </v>
          </cell>
          <cell r="D1031" t="str">
            <v xml:space="preserve">C </v>
          </cell>
          <cell r="E1031" t="str">
            <v>15,90</v>
          </cell>
          <cell r="F1031" t="str">
            <v>SINAPI</v>
          </cell>
        </row>
        <row r="1032">
          <cell r="A1032">
            <v>1631</v>
          </cell>
          <cell r="B1032" t="str">
            <v>CAPACITOR TRIFASICO, POTENCIA 2,5 KVAR, TENSAO 220 V, FORNECIDO COM CAPA PROTETORA, RESISTOR INTERNO A UNIDADE CAPACITIVA</v>
          </cell>
          <cell r="C1032" t="str">
            <v xml:space="preserve">UN    </v>
          </cell>
          <cell r="D1032" t="str">
            <v>CR</v>
          </cell>
          <cell r="E1032" t="str">
            <v>139,68</v>
          </cell>
          <cell r="F1032" t="str">
            <v>SINAPI</v>
          </cell>
        </row>
        <row r="1033">
          <cell r="A1033">
            <v>1633</v>
          </cell>
          <cell r="B1033" t="str">
            <v>CAPACITOR TRIFASICO, POTENCIA 5 KVAR, TENSAO 220 V, FORNECIDO COM CAPA PROTETORA, RESISTOR INTERNO A UNIDADE CAPACITIVA</v>
          </cell>
          <cell r="C1033" t="str">
            <v xml:space="preserve">UN    </v>
          </cell>
          <cell r="D1033" t="str">
            <v>CR</v>
          </cell>
          <cell r="E1033" t="str">
            <v>237,33</v>
          </cell>
          <cell r="F1033" t="str">
            <v>SINAPI</v>
          </cell>
        </row>
        <row r="1034">
          <cell r="A1034">
            <v>10818</v>
          </cell>
          <cell r="B1034" t="str">
            <v>CAPIM BRAQUIARIA DECUMBENS/ BRAQUIARINHA, VC *70*% MINIMO</v>
          </cell>
          <cell r="C1034" t="str">
            <v xml:space="preserve">KG    </v>
          </cell>
          <cell r="D1034" t="str">
            <v>CR</v>
          </cell>
          <cell r="E1034" t="str">
            <v>49,28</v>
          </cell>
          <cell r="F1034" t="str">
            <v>SINAPI</v>
          </cell>
        </row>
        <row r="1035">
          <cell r="A1035">
            <v>41410</v>
          </cell>
          <cell r="B1035" t="str">
            <v>CAPTOR FRANKLIN (4 PONTAS), EM LATAO CROMADO, H = 300 MM, DUAS DESCIDAS</v>
          </cell>
          <cell r="C1035" t="str">
            <v xml:space="preserve">UN    </v>
          </cell>
          <cell r="D1035" t="str">
            <v>CR</v>
          </cell>
          <cell r="E1035" t="str">
            <v>84,13</v>
          </cell>
          <cell r="F1035" t="str">
            <v>SINAPI</v>
          </cell>
        </row>
        <row r="1036">
          <cell r="A1036">
            <v>41411</v>
          </cell>
          <cell r="B1036" t="str">
            <v>CAPTOR FRANKLIN (4 PONTAS), EM LATAO CROMADO, H = 300 MM, UMA DESCIDA</v>
          </cell>
          <cell r="C1036" t="str">
            <v xml:space="preserve">UN    </v>
          </cell>
          <cell r="D1036" t="str">
            <v>CR</v>
          </cell>
          <cell r="E1036" t="str">
            <v>76,27</v>
          </cell>
          <cell r="F1036" t="str">
            <v>SINAPI</v>
          </cell>
        </row>
        <row r="1037">
          <cell r="A1037">
            <v>41412</v>
          </cell>
          <cell r="B1037" t="str">
            <v>CAPTOR FRANKLIN (4 PONTAS), EM LATAO CROMADO, H = 350 MM, DUAS DESCIDAS</v>
          </cell>
          <cell r="C1037" t="str">
            <v xml:space="preserve">UN    </v>
          </cell>
          <cell r="D1037" t="str">
            <v>CR</v>
          </cell>
          <cell r="E1037" t="str">
            <v>147,52</v>
          </cell>
          <cell r="F1037" t="str">
            <v>SINAPI</v>
          </cell>
        </row>
        <row r="1038">
          <cell r="A1038">
            <v>41413</v>
          </cell>
          <cell r="B1038" t="str">
            <v>CAPTOR FRANKLIN (4 PONTAS), EM LATAO CROMADO, H=350 MM, UMA DESCIDA</v>
          </cell>
          <cell r="C1038" t="str">
            <v xml:space="preserve">UN    </v>
          </cell>
          <cell r="D1038" t="str">
            <v>CR</v>
          </cell>
          <cell r="E1038" t="str">
            <v>132,74</v>
          </cell>
          <cell r="F1038" t="str">
            <v>SINAPI</v>
          </cell>
        </row>
        <row r="1039">
          <cell r="A1039">
            <v>39359</v>
          </cell>
          <cell r="B1039" t="str">
            <v>CARENAGEM /TAMPA, EM PLASTICO, COR BRANCA, UTILIZADO EM KIT CHASSI METALICO PARA INSTAL. HIDRAULICA DE CUBA SIMPLES SEM MAQUINA DE LAVAR ROUPA, *355* X *670* MM (L X H) (COM FUROS E DEMAIS ENCAIXES)</v>
          </cell>
          <cell r="C1039" t="str">
            <v xml:space="preserve">UN    </v>
          </cell>
          <cell r="D1039" t="str">
            <v>AS</v>
          </cell>
          <cell r="E1039" t="str">
            <v>33,65</v>
          </cell>
          <cell r="F1039" t="str">
            <v>SINAPI</v>
          </cell>
        </row>
        <row r="1040">
          <cell r="A1040">
            <v>39360</v>
          </cell>
          <cell r="B1040" t="str">
            <v>CARENAGEM /TAMPA, EM PLASTICO, COR BRANCA, UTILIZADO EM KIT CHASSI METALICO PARA INSTAL. HIDRAULICA DE TANQUE COM MAQUINA DE LAVAR ROUPA, *360* X *470* MM (L X H) (COM FUROS E DEMAIS ENCAIXES)</v>
          </cell>
          <cell r="C1040" t="str">
            <v xml:space="preserve">UN    </v>
          </cell>
          <cell r="D1040" t="str">
            <v>AS</v>
          </cell>
          <cell r="E1040" t="str">
            <v>33,65</v>
          </cell>
          <cell r="F1040" t="str">
            <v>SINAPI</v>
          </cell>
        </row>
        <row r="1041">
          <cell r="A1041">
            <v>10710</v>
          </cell>
          <cell r="B1041" t="str">
            <v>CARPETE DE NYLON EM MANTA PARA TRAFEGO COMERCIAL PESADO, E = 6 A 7 MM (INSTALADO)</v>
          </cell>
          <cell r="C1041" t="str">
            <v xml:space="preserve">M2    </v>
          </cell>
          <cell r="D1041" t="str">
            <v>AS</v>
          </cell>
          <cell r="E1041" t="str">
            <v>160,00</v>
          </cell>
          <cell r="F1041" t="str">
            <v>SINAPI</v>
          </cell>
        </row>
        <row r="1042">
          <cell r="A1042">
            <v>10709</v>
          </cell>
          <cell r="B1042" t="str">
            <v>CARPETE DE NYLON EM MANTA PARA TRAFEGO COMERCIAL PESADO, E = 9 A 10 MM (INSTALADO)</v>
          </cell>
          <cell r="C1042" t="str">
            <v xml:space="preserve">M2    </v>
          </cell>
          <cell r="D1042" t="str">
            <v>AS</v>
          </cell>
          <cell r="E1042" t="str">
            <v>196,57</v>
          </cell>
          <cell r="F1042" t="str">
            <v>SINAPI</v>
          </cell>
        </row>
        <row r="1043">
          <cell r="A1043">
            <v>39636</v>
          </cell>
          <cell r="B1043" t="str">
            <v>CARPETE DE NYLON EM PLACAS 50 X 50 CM PARA TRAFEGO COMERCIAL PESADO, E = 6,5 MM (INSTALADO)</v>
          </cell>
          <cell r="C1043" t="str">
            <v xml:space="preserve">M2    </v>
          </cell>
          <cell r="D1043" t="str">
            <v>AS</v>
          </cell>
          <cell r="E1043" t="str">
            <v>200,72</v>
          </cell>
          <cell r="F1043" t="str">
            <v>SINAPI</v>
          </cell>
        </row>
        <row r="1044">
          <cell r="A1044">
            <v>10708</v>
          </cell>
          <cell r="B1044" t="str">
            <v>CARPETE DE POLIESTER EM MANTA PARA TRAFEGO COMERCIAL PESADO, E = 4 A 5 MM (INSTALADO)</v>
          </cell>
          <cell r="C1044" t="str">
            <v xml:space="preserve">M2    </v>
          </cell>
          <cell r="D1044" t="str">
            <v>AS</v>
          </cell>
          <cell r="E1044" t="str">
            <v>61,94</v>
          </cell>
          <cell r="F1044" t="str">
            <v>SINAPI</v>
          </cell>
        </row>
        <row r="1045">
          <cell r="A1045">
            <v>39635</v>
          </cell>
          <cell r="B1045" t="str">
            <v>CARPETE DE POLIPROPILENO EM MANTA PARA TRAFEGO COMERCIAL MEDIO, E = 5 A 6 MM (INSTALADO)</v>
          </cell>
          <cell r="C1045" t="str">
            <v xml:space="preserve">M2    </v>
          </cell>
          <cell r="D1045" t="str">
            <v>AS</v>
          </cell>
          <cell r="E1045" t="str">
            <v>105,45</v>
          </cell>
          <cell r="F1045" t="str">
            <v>SINAPI</v>
          </cell>
        </row>
        <row r="1046">
          <cell r="A1046">
            <v>6117</v>
          </cell>
          <cell r="B1046" t="str">
            <v>CARPINTEIRO AUXILIAR (HORISTA)</v>
          </cell>
          <cell r="C1046" t="str">
            <v xml:space="preserve">H     </v>
          </cell>
          <cell r="D1046" t="str">
            <v>CR</v>
          </cell>
          <cell r="E1046" t="str">
            <v>15,09</v>
          </cell>
          <cell r="F1046" t="str">
            <v>SINAPI</v>
          </cell>
        </row>
        <row r="1047">
          <cell r="A1047">
            <v>40913</v>
          </cell>
          <cell r="B1047" t="str">
            <v>CARPINTEIRO AUXILIAR (MENSALISTA)</v>
          </cell>
          <cell r="C1047" t="str">
            <v xml:space="preserve">MES   </v>
          </cell>
          <cell r="D1047" t="str">
            <v>CR</v>
          </cell>
          <cell r="E1047" t="str">
            <v>2.664,93</v>
          </cell>
          <cell r="F1047" t="str">
            <v>SINAPI</v>
          </cell>
        </row>
        <row r="1048">
          <cell r="A1048">
            <v>1214</v>
          </cell>
          <cell r="B1048" t="str">
            <v>CARPINTEIRO DE ESQUADRIAS (HORISTA)</v>
          </cell>
          <cell r="C1048" t="str">
            <v xml:space="preserve">H     </v>
          </cell>
          <cell r="D1048" t="str">
            <v>CR</v>
          </cell>
          <cell r="E1048" t="str">
            <v>17,64</v>
          </cell>
          <cell r="F1048" t="str">
            <v>SINAPI</v>
          </cell>
        </row>
        <row r="1049">
          <cell r="A1049">
            <v>40915</v>
          </cell>
          <cell r="B1049" t="str">
            <v>CARPINTEIRO DE ESQUADRIAS (MENSALISTA)</v>
          </cell>
          <cell r="C1049" t="str">
            <v xml:space="preserve">MES   </v>
          </cell>
          <cell r="D1049" t="str">
            <v>CR</v>
          </cell>
          <cell r="E1049" t="str">
            <v>3.114,49</v>
          </cell>
          <cell r="F1049" t="str">
            <v>SINAPI</v>
          </cell>
        </row>
        <row r="1050">
          <cell r="A1050">
            <v>1213</v>
          </cell>
          <cell r="B1050" t="str">
            <v>CARPINTEIRO DE FORMAS (HORISTA)</v>
          </cell>
          <cell r="C1050" t="str">
            <v xml:space="preserve">H     </v>
          </cell>
          <cell r="D1050" t="str">
            <v xml:space="preserve">C </v>
          </cell>
          <cell r="E1050" t="str">
            <v>18,74</v>
          </cell>
          <cell r="F1050" t="str">
            <v>SINAPI</v>
          </cell>
        </row>
        <row r="1051">
          <cell r="A1051">
            <v>40914</v>
          </cell>
          <cell r="B1051" t="str">
            <v>CARPINTEIRO DE FORMAS (MENSALISTA)</v>
          </cell>
          <cell r="C1051" t="str">
            <v xml:space="preserve">MES   </v>
          </cell>
          <cell r="D1051" t="str">
            <v>CR</v>
          </cell>
          <cell r="E1051" t="str">
            <v>3.307,49</v>
          </cell>
          <cell r="F1051" t="str">
            <v>SINAPI</v>
          </cell>
        </row>
        <row r="1052">
          <cell r="A1052">
            <v>5091</v>
          </cell>
          <cell r="B1052" t="str">
            <v>CARRANCA PARA JANELA VENEZIANA DE ABRIR, EM LATAO CROMADO, SIMPLES, PARA APARAFUSAR NA PAREDE</v>
          </cell>
          <cell r="C1052" t="str">
            <v xml:space="preserve">UN    </v>
          </cell>
          <cell r="D1052" t="str">
            <v>CR</v>
          </cell>
          <cell r="E1052" t="str">
            <v>21,58</v>
          </cell>
          <cell r="F1052" t="str">
            <v>SINAPI</v>
          </cell>
        </row>
        <row r="1053">
          <cell r="A1053">
            <v>14615</v>
          </cell>
          <cell r="B1053" t="str">
            <v>CARRINHO COM 2 PNEUS PARA TRANSPORTAR TUBO CONCRETO, ALTURA ATE 1,0 M E DIAMETRO ATE 1000MM, COM ESTRUTURA EM PERFIL OU TUBO METALICO</v>
          </cell>
          <cell r="C1053" t="str">
            <v xml:space="preserve">UN    </v>
          </cell>
          <cell r="D1053" t="str">
            <v>CR</v>
          </cell>
          <cell r="E1053" t="str">
            <v>3.963,52</v>
          </cell>
          <cell r="F1053" t="str">
            <v>SINAPI</v>
          </cell>
        </row>
        <row r="1054">
          <cell r="A1054">
            <v>2711</v>
          </cell>
          <cell r="B1054" t="str">
            <v>CARRINHO DE MAO DE ACO CAPACIDADE 50 A 60 L, PNEU COM CAMARA</v>
          </cell>
          <cell r="C1054" t="str">
            <v xml:space="preserve">UN    </v>
          </cell>
          <cell r="D1054" t="str">
            <v xml:space="preserve">C </v>
          </cell>
          <cell r="E1054" t="str">
            <v>240,00</v>
          </cell>
          <cell r="F1054" t="str">
            <v>SINAPI</v>
          </cell>
        </row>
        <row r="1055">
          <cell r="A1055">
            <v>37727</v>
          </cell>
          <cell r="B1055" t="str">
            <v>CARROCERIA FIXA ABERTA DE MADEIRA PARA TRANSPORTE GERAL DE CARGA SECA DIMENSOES APROXIMADAS 2,25 X 4,10 X 0,50 M (INCLUI MONTAGEM, NAO INCLUI CAMINHAO)</v>
          </cell>
          <cell r="C1055" t="str">
            <v xml:space="preserve">UN    </v>
          </cell>
          <cell r="D1055" t="str">
            <v>AS</v>
          </cell>
          <cell r="E1055" t="str">
            <v>17.585,00</v>
          </cell>
          <cell r="F1055" t="str">
            <v>SINAPI</v>
          </cell>
        </row>
        <row r="1056">
          <cell r="A1056">
            <v>37728</v>
          </cell>
          <cell r="B1056" t="str">
            <v>CARROCERIA FIXA ABERTA DE MADEIRA PARA TRANSPORTE GERAL DE CARGA SECA DIMENSOES APROXIMADAS 2,5 X 5,5 X 0,50 M (INCLUI MONTAGEM, NAO INCLUI CAMINHAO)</v>
          </cell>
          <cell r="C1056" t="str">
            <v xml:space="preserve">UN    </v>
          </cell>
          <cell r="D1056" t="str">
            <v>AS</v>
          </cell>
          <cell r="E1056" t="str">
            <v>23.856,57</v>
          </cell>
          <cell r="F1056" t="str">
            <v>SINAPI</v>
          </cell>
        </row>
        <row r="1057">
          <cell r="A1057">
            <v>37729</v>
          </cell>
          <cell r="B1057" t="str">
            <v>CARROCERIA FIXA ABERTA DE MADEIRA PARA TRANSPORTE GERAL DE CARGA SECA DIMENSOES APROXIMADAS 2,5 X 6,00 X 0,50 M (INCLUI MONTAGEM, NAO INCLUI CAMINHAO)</v>
          </cell>
          <cell r="C1057" t="str">
            <v xml:space="preserve">UN    </v>
          </cell>
          <cell r="D1057" t="str">
            <v>AS</v>
          </cell>
          <cell r="E1057" t="str">
            <v>25.824,12</v>
          </cell>
          <cell r="F1057" t="str">
            <v>SINAPI</v>
          </cell>
        </row>
        <row r="1058">
          <cell r="A1058">
            <v>37730</v>
          </cell>
          <cell r="B1058" t="str">
            <v>CARROCERIA FIXA ABERTA DE MADEIRA PARA TRANSPORTE GERAL DE CARGA SECA DIMENSOES APROXIMADAS 2,5 X 6,5 X 0,50 M (INCLUI MONTAGEM, NAO INCLUI CAMINHAO)</v>
          </cell>
          <cell r="C1058" t="str">
            <v xml:space="preserve">UN    </v>
          </cell>
          <cell r="D1058" t="str">
            <v>AS</v>
          </cell>
          <cell r="E1058" t="str">
            <v>27.791,67</v>
          </cell>
          <cell r="F1058" t="str">
            <v>SINAPI</v>
          </cell>
        </row>
        <row r="1059">
          <cell r="A1059">
            <v>37731</v>
          </cell>
          <cell r="B1059" t="str">
            <v>CARROCERIA FIXA ABERTA DE MADEIRA PARA TRANSPORTE GERAL DE CARGA SECA DIMENSOES APROXIMADAS 2,5 X 7,00 X 0,50 M (INCLUI MONTAGEM, NAO INCLUI CAMINHAO)</v>
          </cell>
          <cell r="C1059" t="str">
            <v xml:space="preserve">UN    </v>
          </cell>
          <cell r="D1059" t="str">
            <v>AS</v>
          </cell>
          <cell r="E1059" t="str">
            <v>29.759,23</v>
          </cell>
          <cell r="F1059" t="str">
            <v>SINAPI</v>
          </cell>
        </row>
        <row r="1060">
          <cell r="A1060">
            <v>37732</v>
          </cell>
          <cell r="B1060" t="str">
            <v>CARROCERIA FIXA ABERTA DE MADEIRA PARA TRANSPORTE GERAL DE CARGA SECA DIMENSOES APROXIMADAS 2,5 X 7,5 X 0,50 M (INCLUI MONTAGEM, NAO INCLUI CAMINHAO)</v>
          </cell>
          <cell r="C1060" t="str">
            <v xml:space="preserve">UN    </v>
          </cell>
          <cell r="D1060" t="str">
            <v>AS</v>
          </cell>
          <cell r="E1060" t="str">
            <v>33.940,27</v>
          </cell>
          <cell r="F1060" t="str">
            <v>SINAPI</v>
          </cell>
        </row>
        <row r="1061">
          <cell r="A1061">
            <v>42256</v>
          </cell>
          <cell r="B1061" t="str">
            <v>CARVAO ANTRACITO PARA FILTRO, GRAO VARIANDO DE 0,8 ATE 1,1 MM, COEFICIENTE DE UNIFORMIDADE MENOR QUE 1,7 MM (DISTRIBUIDOR)</v>
          </cell>
          <cell r="C1061" t="str">
            <v xml:space="preserve">KG    </v>
          </cell>
          <cell r="D1061" t="str">
            <v>CR</v>
          </cell>
          <cell r="E1061" t="str">
            <v>10,16</v>
          </cell>
          <cell r="F1061" t="str">
            <v>SINAPI</v>
          </cell>
        </row>
        <row r="1062">
          <cell r="A1062">
            <v>42250</v>
          </cell>
          <cell r="B1062" t="str">
            <v>CARVAO ANTRACITO PARA FILTRO, GRAO VARIANDO DE 0,8 ATE 1,1 MM, COEFICIENTE DE UNIFORMIDADE MENOR QUE 1,7 MM (POSTO JAZIDA/PRODUTOR)</v>
          </cell>
          <cell r="C1062" t="str">
            <v xml:space="preserve">T     </v>
          </cell>
          <cell r="D1062" t="str">
            <v>CR</v>
          </cell>
          <cell r="E1062" t="str">
            <v>4.572,20</v>
          </cell>
          <cell r="F1062" t="str">
            <v>SINAPI</v>
          </cell>
        </row>
        <row r="1063">
          <cell r="A1063">
            <v>4743</v>
          </cell>
          <cell r="B1063" t="str">
            <v>CASCALHO DE CAVA</v>
          </cell>
          <cell r="C1063" t="str">
            <v xml:space="preserve">M3    </v>
          </cell>
          <cell r="D1063" t="str">
            <v>CR</v>
          </cell>
          <cell r="E1063" t="str">
            <v>78,30</v>
          </cell>
          <cell r="F1063" t="str">
            <v>SINAPI</v>
          </cell>
        </row>
        <row r="1064">
          <cell r="A1064">
            <v>4744</v>
          </cell>
          <cell r="B1064" t="str">
            <v>CASCALHO DE RIO</v>
          </cell>
          <cell r="C1064" t="str">
            <v xml:space="preserve">M3    </v>
          </cell>
          <cell r="D1064" t="str">
            <v>CR</v>
          </cell>
          <cell r="E1064" t="str">
            <v>125,29</v>
          </cell>
          <cell r="F1064" t="str">
            <v>SINAPI</v>
          </cell>
        </row>
        <row r="1065">
          <cell r="A1065">
            <v>4745</v>
          </cell>
          <cell r="B1065" t="str">
            <v>CASCALHO LAVADO</v>
          </cell>
          <cell r="C1065" t="str">
            <v xml:space="preserve">M3    </v>
          </cell>
          <cell r="D1065" t="str">
            <v>CR</v>
          </cell>
          <cell r="E1065" t="str">
            <v>150,26</v>
          </cell>
          <cell r="F1065" t="str">
            <v>SINAPI</v>
          </cell>
        </row>
        <row r="1066">
          <cell r="A1066">
            <v>36496</v>
          </cell>
          <cell r="B1066" t="str">
            <v>CAVALETE PARA TALHA COM ESTRUTURA EM TUBO METALICO ALTURA MINIMA 3,2 M EQUIPADO COM RODAS DE BORRACHA PARA MOVIMENTACAO DE TUBOS DE CONCRETO NA CENTRAL DE PREMOLDADOS COM CAPACIDADE DE CARGA DE 3 TONELADAS</v>
          </cell>
          <cell r="C1066" t="str">
            <v xml:space="preserve">UN    </v>
          </cell>
          <cell r="D1066" t="str">
            <v>CR</v>
          </cell>
          <cell r="E1066" t="str">
            <v>10.063,30</v>
          </cell>
          <cell r="F1066" t="str">
            <v>SINAPI</v>
          </cell>
        </row>
        <row r="1067">
          <cell r="A1067">
            <v>10630</v>
          </cell>
          <cell r="B1067" t="str">
            <v>CAVALO MECANICO TRACAO 4X2, PESO BRUTO TOTAL COMBINADO 49000 KG, CAPACIDADE MAXIMA DE TRACAO *66000* KG, POTENCIA *360* CV (INCLUI CABINE E CHASSI, NAO INCLUI SEMIRREBOQUE)</v>
          </cell>
          <cell r="C1067" t="str">
            <v xml:space="preserve">UN    </v>
          </cell>
          <cell r="D1067" t="str">
            <v>AS</v>
          </cell>
          <cell r="E1067" t="str">
            <v>849.305,98</v>
          </cell>
          <cell r="F1067" t="str">
            <v>SINAPI</v>
          </cell>
        </row>
        <row r="1068">
          <cell r="A1068">
            <v>37762</v>
          </cell>
          <cell r="B1068" t="str">
            <v>CAVALO MECANICO TRACAO 4X2, PESO BRUTO TOTAL 16000 KG, CAPACIDADE MAXIMA DE TRACAO *36000* KG, DISTANCIA ENTRE EIXOS *3,56* M, POTENCIA *286* CV (INCLUI CABINE E CHASSI, NAO INCLUI SEMIRREBOQUE)</v>
          </cell>
          <cell r="C1068" t="str">
            <v xml:space="preserve">UN    </v>
          </cell>
          <cell r="D1068" t="str">
            <v>AS</v>
          </cell>
          <cell r="E1068" t="str">
            <v>728.397,99</v>
          </cell>
          <cell r="F1068" t="str">
            <v>SINAPI</v>
          </cell>
        </row>
        <row r="1069">
          <cell r="A1069">
            <v>37763</v>
          </cell>
          <cell r="B1069" t="str">
            <v>CAVALO MECANICO TRACAO 4X2, PESO BRUTO TOTAL 16000 KG, CAPACIDADE MAXIMA DE TRACAO *45000* KG, DISTANCIA ENTRE EIXOS *3,56* M, POTENCIA *330* CV (INCLUI CABINE E CHASSI, NAO INCLUI SEMIRREBOQUE)</v>
          </cell>
          <cell r="C1069" t="str">
            <v xml:space="preserve">UN    </v>
          </cell>
          <cell r="D1069" t="str">
            <v>AS</v>
          </cell>
          <cell r="E1069" t="str">
            <v>737.244,80</v>
          </cell>
          <cell r="F1069" t="str">
            <v>SINAPI</v>
          </cell>
        </row>
        <row r="1070">
          <cell r="A1070">
            <v>41992</v>
          </cell>
          <cell r="B1070" t="str">
            <v>CAVALO MECANICO TRACAO 4X2, PESO BRUTO TOTAL 16000 KG, CAPACIDADE MAXIMA DE TRACAO *80000* KG, POTENCIA *380* CV (INCLUI CABINE E CHASSI, NAO INCLUI SEMIRREBOQUE)</v>
          </cell>
          <cell r="C1070" t="str">
            <v xml:space="preserve">UN    </v>
          </cell>
          <cell r="D1070" t="str">
            <v>AS</v>
          </cell>
          <cell r="E1070" t="str">
            <v>838.100,00</v>
          </cell>
          <cell r="F1070" t="str">
            <v>SINAPI</v>
          </cell>
        </row>
        <row r="1071">
          <cell r="A1071">
            <v>13215</v>
          </cell>
          <cell r="B1071" t="str">
            <v>CAVALO MECANICO TRACAO 6X2, PESO BRUTO TOTAL COMBINADO 56000 KG, CAPACIDADE MAXIMA DE TRACAO *66000* KG, POTENCIA *360* CV (INCLUI CABINE E CHASSI, NAO INCLUI SEMIRREBOQUE)</v>
          </cell>
          <cell r="C1071" t="str">
            <v xml:space="preserve">UN    </v>
          </cell>
          <cell r="D1071" t="str">
            <v>AS</v>
          </cell>
          <cell r="E1071" t="str">
            <v>1.027.719,28</v>
          </cell>
          <cell r="F1071" t="str">
            <v>SINAPI</v>
          </cell>
        </row>
        <row r="1072">
          <cell r="A1072">
            <v>4235</v>
          </cell>
          <cell r="B1072" t="str">
            <v>CAVOUQUEIRO OU OPERADOR DE PERFURATRIZ / ROMPEDOR</v>
          </cell>
          <cell r="C1072" t="str">
            <v xml:space="preserve">H     </v>
          </cell>
          <cell r="D1072" t="str">
            <v>CR</v>
          </cell>
          <cell r="E1072" t="str">
            <v>11,52</v>
          </cell>
          <cell r="F1072" t="str">
            <v>SINAPI</v>
          </cell>
        </row>
        <row r="1073">
          <cell r="A1073">
            <v>40976</v>
          </cell>
          <cell r="B1073" t="str">
            <v>CAVOUQUEIRO OU OPERADOR DE PERFURATRIZ / ROMPEDOR (MENSALISTA)</v>
          </cell>
          <cell r="C1073" t="str">
            <v xml:space="preserve">MES   </v>
          </cell>
          <cell r="D1073" t="str">
            <v>CR</v>
          </cell>
          <cell r="E1073" t="str">
            <v>2.035,55</v>
          </cell>
          <cell r="F1073" t="str">
            <v>SINAPI</v>
          </cell>
        </row>
        <row r="1074">
          <cell r="A1074">
            <v>43091</v>
          </cell>
          <cell r="B1074" t="str">
            <v>CENTRO DE MEDICAO AGRUPADA, EM POLICARBONATO / PVC, COM 12 MEDIDORES E PROTECAO GERAL (INCLUI BARRAMENTO, DISJUNTORES E ACESSORIOS DE FIXACAO) (PADRAO CONCESSIONARIA LOCAL)</v>
          </cell>
          <cell r="C1074" t="str">
            <v xml:space="preserve">UN    </v>
          </cell>
          <cell r="D1074" t="str">
            <v>CR</v>
          </cell>
          <cell r="E1074" t="str">
            <v>7.303,55</v>
          </cell>
          <cell r="F1074" t="str">
            <v>SINAPI</v>
          </cell>
        </row>
        <row r="1075">
          <cell r="A1075">
            <v>43092</v>
          </cell>
          <cell r="B1075" t="str">
            <v>CENTRO DE MEDICAO AGRUPADA, EM POLICARBONATO / PVC, COM 16 MEDIDORES E PROTECAO GERAL (INCLUI BARRAMENTO, DISJUNTORES E ACESSORIOS DE FIXACAO) (PADRAO CONCESSIONARIA LOCAL)</v>
          </cell>
          <cell r="C1075" t="str">
            <v xml:space="preserve">UN    </v>
          </cell>
          <cell r="D1075" t="str">
            <v>CR</v>
          </cell>
          <cell r="E1075" t="str">
            <v>9.738,07</v>
          </cell>
          <cell r="F1075" t="str">
            <v>SINAPI</v>
          </cell>
        </row>
        <row r="1076">
          <cell r="A1076">
            <v>43089</v>
          </cell>
          <cell r="B1076" t="str">
            <v>CENTRO DE MEDICAO AGRUPADA, EM POLICARBONATO / PVC, COM 4 MEDIDORES E PROTECAO GERAL (INCLUI BARRAMENTO, DISJUNTORES E ACESSORIOS DE FIXACAO) (PADRAO CONCESSIONARIA LOCAL)</v>
          </cell>
          <cell r="C1076" t="str">
            <v xml:space="preserve">UN    </v>
          </cell>
          <cell r="D1076" t="str">
            <v>CR</v>
          </cell>
          <cell r="E1076" t="str">
            <v>1.697,14</v>
          </cell>
          <cell r="F1076" t="str">
            <v>SINAPI</v>
          </cell>
        </row>
        <row r="1077">
          <cell r="A1077">
            <v>43090</v>
          </cell>
          <cell r="B1077" t="str">
            <v>CENTRO DE MEDICAO AGRUPADA, EM POLICARBONATO / PVC, COM 8 MEDIDORES E PROTECAO GERAL (INCLUI BARRAMENTO, DISJUNTORES E ACESSORIOS DE FIXACAO) (PADRAO CONCESSIONARIA LOCAL)</v>
          </cell>
          <cell r="C1077" t="str">
            <v xml:space="preserve">UN    </v>
          </cell>
          <cell r="D1077" t="str">
            <v>CR</v>
          </cell>
          <cell r="E1077" t="str">
            <v>3.745,41</v>
          </cell>
          <cell r="F1077" t="str">
            <v>SINAPI</v>
          </cell>
        </row>
        <row r="1078">
          <cell r="A1078">
            <v>41967</v>
          </cell>
          <cell r="B1078" t="str">
            <v>CERA LIQUIDA INCOLOR MULTIPISO</v>
          </cell>
          <cell r="C1078" t="str">
            <v xml:space="preserve">L     </v>
          </cell>
          <cell r="D1078" t="str">
            <v>CR</v>
          </cell>
          <cell r="E1078" t="str">
            <v>20,04</v>
          </cell>
          <cell r="F1078" t="str">
            <v>SINAPI</v>
          </cell>
        </row>
        <row r="1079">
          <cell r="A1079">
            <v>12760</v>
          </cell>
          <cell r="B1079" t="str">
            <v>CHAPA ACO INOX AISI 304 NUMERO 4 (E = 6 MM), ACABAMENTO NUMERO 1 (LAMINADO A QUENTE, FOSCO)</v>
          </cell>
          <cell r="C1079" t="str">
            <v xml:space="preserve">M2    </v>
          </cell>
          <cell r="D1079" t="str">
            <v>CR</v>
          </cell>
          <cell r="E1079" t="str">
            <v>1.738,68</v>
          </cell>
          <cell r="F1079" t="str">
            <v>SINAPI</v>
          </cell>
        </row>
        <row r="1080">
          <cell r="A1080">
            <v>12759</v>
          </cell>
          <cell r="B1080" t="str">
            <v>CHAPA ACO INOX AISI 304 NUMERO 9 (E = 4 MM), ACABAMENTO NUMERO 1 (LAMINADO A QUENTE, FOSCO)</v>
          </cell>
          <cell r="C1080" t="str">
            <v xml:space="preserve">M2    </v>
          </cell>
          <cell r="D1080" t="str">
            <v>CR</v>
          </cell>
          <cell r="E1080" t="str">
            <v>1.159,10</v>
          </cell>
          <cell r="F1080" t="str">
            <v>SINAPI</v>
          </cell>
        </row>
        <row r="1081">
          <cell r="A1081">
            <v>43105</v>
          </cell>
          <cell r="B1081" t="str">
            <v>CHAPA DE ACO CARBONO GALVANIZADA, PERFURADA (GRADE FUROS) E = 1,5 MM, DIAMETRO DO FURO = 9,52 MM (FUROS ALTERNADOS HORIZ.)</v>
          </cell>
          <cell r="C1081" t="str">
            <v xml:space="preserve">KG    </v>
          </cell>
          <cell r="D1081" t="str">
            <v>CR</v>
          </cell>
          <cell r="E1081" t="str">
            <v>44,80</v>
          </cell>
          <cell r="F1081" t="str">
            <v>SINAPI</v>
          </cell>
        </row>
        <row r="1082">
          <cell r="A1082">
            <v>40424</v>
          </cell>
          <cell r="B1082" t="str">
            <v>CHAPA DE ACO CARBONO LAMINADO A QUENTE, QUALIDADE ESTRUTURAL, BITOLA 3/16", E =4,75 MM (37,29 KG/M2)</v>
          </cell>
          <cell r="C1082" t="str">
            <v xml:space="preserve">KG    </v>
          </cell>
          <cell r="D1082" t="str">
            <v>CR</v>
          </cell>
          <cell r="E1082" t="str">
            <v>11,38</v>
          </cell>
          <cell r="F1082" t="str">
            <v>SINAPI</v>
          </cell>
        </row>
        <row r="1083">
          <cell r="A1083">
            <v>1325</v>
          </cell>
          <cell r="B1083" t="str">
            <v>CHAPA DE ACO FINA A FRIO BITOLA MSG 20, E = 0,90 MM (7,20 KG/M2)</v>
          </cell>
          <cell r="C1083" t="str">
            <v xml:space="preserve">KG    </v>
          </cell>
          <cell r="D1083" t="str">
            <v>CR</v>
          </cell>
          <cell r="E1083" t="str">
            <v>12,46</v>
          </cell>
          <cell r="F1083" t="str">
            <v>SINAPI</v>
          </cell>
        </row>
        <row r="1084">
          <cell r="A1084">
            <v>1327</v>
          </cell>
          <cell r="B1084" t="str">
            <v>CHAPA DE ACO FINA A FRIO BITOLA MSG 24, E = 0,60 MM (4,80 KG/M2)</v>
          </cell>
          <cell r="C1084" t="str">
            <v xml:space="preserve">KG    </v>
          </cell>
          <cell r="D1084" t="str">
            <v>CR</v>
          </cell>
          <cell r="E1084" t="str">
            <v>13,27</v>
          </cell>
          <cell r="F1084" t="str">
            <v>SINAPI</v>
          </cell>
        </row>
        <row r="1085">
          <cell r="A1085">
            <v>1328</v>
          </cell>
          <cell r="B1085" t="str">
            <v>CHAPA DE ACO FINA A FRIO BITOLA MSG 26, E = 0,45 MM (3,60 KG/M2)</v>
          </cell>
          <cell r="C1085" t="str">
            <v xml:space="preserve">KG    </v>
          </cell>
          <cell r="D1085" t="str">
            <v>CR</v>
          </cell>
          <cell r="E1085" t="str">
            <v>12,49</v>
          </cell>
          <cell r="F1085" t="str">
            <v>SINAPI</v>
          </cell>
        </row>
        <row r="1086">
          <cell r="A1086">
            <v>1321</v>
          </cell>
          <cell r="B1086" t="str">
            <v>CHAPA DE ACO FINA A QUENTE BITOLA MSG 13, E = 2,25 MM (18,00 KG/M2)</v>
          </cell>
          <cell r="C1086" t="str">
            <v xml:space="preserve">KG    </v>
          </cell>
          <cell r="D1086" t="str">
            <v>CR</v>
          </cell>
          <cell r="E1086" t="str">
            <v>11,57</v>
          </cell>
          <cell r="F1086" t="str">
            <v>SINAPI</v>
          </cell>
        </row>
        <row r="1087">
          <cell r="A1087">
            <v>1318</v>
          </cell>
          <cell r="B1087" t="str">
            <v>CHAPA DE ACO FINA A QUENTE BITOLA MSG 14, E = 2,00 MM (16,0 KG/M2)</v>
          </cell>
          <cell r="C1087" t="str">
            <v xml:space="preserve">KG    </v>
          </cell>
          <cell r="D1087" t="str">
            <v>CR</v>
          </cell>
          <cell r="E1087" t="str">
            <v>11,58</v>
          </cell>
          <cell r="F1087" t="str">
            <v>SINAPI</v>
          </cell>
        </row>
        <row r="1088">
          <cell r="A1088">
            <v>1322</v>
          </cell>
          <cell r="B1088" t="str">
            <v>CHAPA DE ACO FINA A QUENTE BITOLA MSG 16, E = 1,50 MM (12,00 KG/M2)</v>
          </cell>
          <cell r="C1088" t="str">
            <v xml:space="preserve">KG    </v>
          </cell>
          <cell r="D1088" t="str">
            <v>CR</v>
          </cell>
          <cell r="E1088" t="str">
            <v>12,23</v>
          </cell>
          <cell r="F1088" t="str">
            <v>SINAPI</v>
          </cell>
        </row>
        <row r="1089">
          <cell r="A1089">
            <v>1323</v>
          </cell>
          <cell r="B1089" t="str">
            <v>CHAPA DE ACO FINA A QUENTE BITOLA MSG 18, E = 1,20 MM (9,60 KG/M2)</v>
          </cell>
          <cell r="C1089" t="str">
            <v xml:space="preserve">KG    </v>
          </cell>
          <cell r="D1089" t="str">
            <v>CR</v>
          </cell>
          <cell r="E1089" t="str">
            <v>12,23</v>
          </cell>
          <cell r="F1089" t="str">
            <v>SINAPI</v>
          </cell>
        </row>
        <row r="1090">
          <cell r="A1090">
            <v>1319</v>
          </cell>
          <cell r="B1090" t="str">
            <v>CHAPA DE ACO FINA A QUENTE BITOLA MSG 3/16 ", E = 4,75 MM (38,00 KG/M2)</v>
          </cell>
          <cell r="C1090" t="str">
            <v xml:space="preserve">KG    </v>
          </cell>
          <cell r="D1090" t="str">
            <v>CR</v>
          </cell>
          <cell r="E1090" t="str">
            <v>10,31</v>
          </cell>
          <cell r="F1090" t="str">
            <v>SINAPI</v>
          </cell>
        </row>
        <row r="1091">
          <cell r="A1091">
            <v>11026</v>
          </cell>
          <cell r="B1091" t="str">
            <v>CHAPA DE ACO GALVANIZADA BITOLA GSG 14, E = 1,95 MM (15,60 KG/M2)</v>
          </cell>
          <cell r="C1091" t="str">
            <v xml:space="preserve">KG    </v>
          </cell>
          <cell r="D1091" t="str">
            <v>CR</v>
          </cell>
          <cell r="E1091" t="str">
            <v>14,18</v>
          </cell>
          <cell r="F1091" t="str">
            <v>SINAPI</v>
          </cell>
        </row>
        <row r="1092">
          <cell r="A1092">
            <v>11027</v>
          </cell>
          <cell r="B1092" t="str">
            <v>CHAPA DE ACO GALVANIZADA BITOLA GSG 16, E = 1,55 MM (12,40 KG/M2)</v>
          </cell>
          <cell r="C1092" t="str">
            <v xml:space="preserve">KG    </v>
          </cell>
          <cell r="D1092" t="str">
            <v>CR</v>
          </cell>
          <cell r="E1092" t="str">
            <v>14,76</v>
          </cell>
          <cell r="F1092" t="str">
            <v>SINAPI</v>
          </cell>
        </row>
        <row r="1093">
          <cell r="A1093">
            <v>11046</v>
          </cell>
          <cell r="B1093" t="str">
            <v>CHAPA DE ACO GALVANIZADA BITOLA GSG 18, E = 1,25 MM (10,00 KG/M2)</v>
          </cell>
          <cell r="C1093" t="str">
            <v xml:space="preserve">KG    </v>
          </cell>
          <cell r="D1093" t="str">
            <v>CR</v>
          </cell>
          <cell r="E1093" t="str">
            <v>14,14</v>
          </cell>
          <cell r="F1093" t="str">
            <v>SINAPI</v>
          </cell>
        </row>
        <row r="1094">
          <cell r="A1094">
            <v>11047</v>
          </cell>
          <cell r="B1094" t="str">
            <v>CHAPA DE ACO GALVANIZADA BITOLA GSG 19, E = 1,11 MM (8,88 KG/M2)</v>
          </cell>
          <cell r="C1094" t="str">
            <v xml:space="preserve">KG    </v>
          </cell>
          <cell r="D1094" t="str">
            <v>CR</v>
          </cell>
          <cell r="E1094" t="str">
            <v>15,41</v>
          </cell>
          <cell r="F1094" t="str">
            <v>SINAPI</v>
          </cell>
        </row>
        <row r="1095">
          <cell r="A1095">
            <v>43668</v>
          </cell>
          <cell r="B1095" t="str">
            <v>CHAPA DE ACO GALVANIZADA BITOLA GSG 20, E = 0,95 MM (7,60 KG/M2)</v>
          </cell>
          <cell r="C1095" t="str">
            <v xml:space="preserve">KG    </v>
          </cell>
          <cell r="D1095" t="str">
            <v>CR</v>
          </cell>
          <cell r="E1095" t="str">
            <v>13,60</v>
          </cell>
          <cell r="F1095" t="str">
            <v>SINAPI</v>
          </cell>
        </row>
        <row r="1096">
          <cell r="A1096">
            <v>11049</v>
          </cell>
          <cell r="B1096" t="str">
            <v>CHAPA DE ACO GALVANIZADA BITOLA GSG 22, E = 0,80 MM (6,40 KG/M2)</v>
          </cell>
          <cell r="C1096" t="str">
            <v xml:space="preserve">KG    </v>
          </cell>
          <cell r="D1096" t="str">
            <v xml:space="preserve">C </v>
          </cell>
          <cell r="E1096" t="str">
            <v>14,73</v>
          </cell>
          <cell r="F1096" t="str">
            <v>SINAPI</v>
          </cell>
        </row>
        <row r="1097">
          <cell r="A1097">
            <v>43106</v>
          </cell>
          <cell r="B1097" t="str">
            <v>CHAPA DE ACO GALVANIZADA BITOLA GSG 24, E = 0,64 (5,12 KG/M2)</v>
          </cell>
          <cell r="C1097" t="str">
            <v xml:space="preserve">KG    </v>
          </cell>
          <cell r="D1097" t="str">
            <v>CR</v>
          </cell>
          <cell r="E1097" t="str">
            <v>14,82</v>
          </cell>
          <cell r="F1097" t="str">
            <v>SINAPI</v>
          </cell>
        </row>
        <row r="1098">
          <cell r="A1098">
            <v>11051</v>
          </cell>
          <cell r="B1098" t="str">
            <v>CHAPA DE ACO GALVANIZADA BITOLA GSG 26, E = 0,50 MM (4,00 KG/M2)</v>
          </cell>
          <cell r="C1098" t="str">
            <v xml:space="preserve">KG    </v>
          </cell>
          <cell r="D1098" t="str">
            <v>CR</v>
          </cell>
          <cell r="E1098" t="str">
            <v>15,46</v>
          </cell>
          <cell r="F1098" t="str">
            <v>SINAPI</v>
          </cell>
        </row>
        <row r="1099">
          <cell r="A1099">
            <v>11061</v>
          </cell>
          <cell r="B1099" t="str">
            <v>CHAPA DE ACO GALVANIZADA BITOLA GSG 30, E = 0,35 MM (2,80 KG/M2)</v>
          </cell>
          <cell r="C1099" t="str">
            <v xml:space="preserve">KG    </v>
          </cell>
          <cell r="D1099" t="str">
            <v>CR</v>
          </cell>
          <cell r="E1099" t="str">
            <v>18,55</v>
          </cell>
          <cell r="F1099" t="str">
            <v>SINAPI</v>
          </cell>
        </row>
        <row r="1100">
          <cell r="A1100">
            <v>43667</v>
          </cell>
          <cell r="B1100" t="str">
            <v>CHAPA DE ACO GROSSA, ASTM A36, E = 1 " (25,40 MM) 199,18 KG/M2</v>
          </cell>
          <cell r="C1100" t="str">
            <v xml:space="preserve">KG    </v>
          </cell>
          <cell r="D1100" t="str">
            <v>CR</v>
          </cell>
          <cell r="E1100" t="str">
            <v>13,48</v>
          </cell>
          <cell r="F1100" t="str">
            <v>SINAPI</v>
          </cell>
        </row>
        <row r="1101">
          <cell r="A1101">
            <v>1333</v>
          </cell>
          <cell r="B1101" t="str">
            <v>CHAPA DE ACO GROSSA, ASTM A36, E = 1/2 " (12,70 MM) 99,59 KG/M2</v>
          </cell>
          <cell r="C1101" t="str">
            <v xml:space="preserve">KG    </v>
          </cell>
          <cell r="D1101" t="str">
            <v>CR</v>
          </cell>
          <cell r="E1101" t="str">
            <v>11,23</v>
          </cell>
          <cell r="F1101" t="str">
            <v>SINAPI</v>
          </cell>
        </row>
        <row r="1102">
          <cell r="A1102">
            <v>1330</v>
          </cell>
          <cell r="B1102" t="str">
            <v>CHAPA DE ACO GROSSA, ASTM A36, E = 1/4 " (6,35 MM) 49,79 KG/M2</v>
          </cell>
          <cell r="C1102" t="str">
            <v xml:space="preserve">KG    </v>
          </cell>
          <cell r="D1102" t="str">
            <v>CR</v>
          </cell>
          <cell r="E1102" t="str">
            <v>11,13</v>
          </cell>
          <cell r="F1102" t="str">
            <v>SINAPI</v>
          </cell>
        </row>
        <row r="1103">
          <cell r="A1103">
            <v>10957</v>
          </cell>
          <cell r="B1103" t="str">
            <v>CHAPA DE ACO GROSSA, ASTM A36, E = 3/4 " (19,05 MM) 149,39 KG/M2</v>
          </cell>
          <cell r="C1103" t="str">
            <v xml:space="preserve">KG    </v>
          </cell>
          <cell r="D1103" t="str">
            <v>CR</v>
          </cell>
          <cell r="E1103" t="str">
            <v>12,83</v>
          </cell>
          <cell r="F1103" t="str">
            <v>SINAPI</v>
          </cell>
        </row>
        <row r="1104">
          <cell r="A1104">
            <v>1332</v>
          </cell>
          <cell r="B1104" t="str">
            <v>CHAPA DE ACO GROSSA, ASTM A36, E = 3/8 " (9,53 MM) 74,69 KG/M2</v>
          </cell>
          <cell r="C1104" t="str">
            <v xml:space="preserve">KG    </v>
          </cell>
          <cell r="D1104" t="str">
            <v>CR</v>
          </cell>
          <cell r="E1104" t="str">
            <v>11,41</v>
          </cell>
          <cell r="F1104" t="str">
            <v>SINAPI</v>
          </cell>
        </row>
        <row r="1105">
          <cell r="A1105">
            <v>1334</v>
          </cell>
          <cell r="B1105" t="str">
            <v>CHAPA DE ACO GROSSA, ASTM A36, E = 5/8 " (15,88 MM) 124,49 KG/M2</v>
          </cell>
          <cell r="C1105" t="str">
            <v xml:space="preserve">KG    </v>
          </cell>
          <cell r="D1105" t="str">
            <v>CR</v>
          </cell>
          <cell r="E1105" t="str">
            <v>12,65</v>
          </cell>
          <cell r="F1105" t="str">
            <v>SINAPI</v>
          </cell>
        </row>
        <row r="1106">
          <cell r="A1106">
            <v>1335</v>
          </cell>
          <cell r="B1106" t="str">
            <v>CHAPA DE ACO GROSSA, ASTM A36, E = 7/8 " (22,23 MM) 174,28 KG/M2</v>
          </cell>
          <cell r="C1106" t="str">
            <v xml:space="preserve">KG    </v>
          </cell>
          <cell r="D1106" t="str">
            <v>CR</v>
          </cell>
          <cell r="E1106" t="str">
            <v>13,07</v>
          </cell>
          <cell r="F1106" t="str">
            <v>SINAPI</v>
          </cell>
        </row>
        <row r="1107">
          <cell r="A1107">
            <v>40425</v>
          </cell>
          <cell r="B1107" t="str">
            <v>CHAPA DE ACO GROSSA, SAE 1020, BITOLA 1/4", E = 6,35 MM (49,85 KG/M2)</v>
          </cell>
          <cell r="C1107" t="str">
            <v xml:space="preserve">KG    </v>
          </cell>
          <cell r="D1107" t="str">
            <v>CR</v>
          </cell>
          <cell r="E1107" t="str">
            <v>11,19</v>
          </cell>
          <cell r="F1107" t="str">
            <v>SINAPI</v>
          </cell>
        </row>
        <row r="1108">
          <cell r="A1108">
            <v>1337</v>
          </cell>
          <cell r="B1108" t="str">
            <v>CHAPA DE ACO XADREZ PARA PISOS, E = 1/4 " (6,30 MM) 54,53 KG/M2</v>
          </cell>
          <cell r="C1108" t="str">
            <v xml:space="preserve">KG    </v>
          </cell>
          <cell r="D1108" t="str">
            <v>CR</v>
          </cell>
          <cell r="E1108" t="str">
            <v>12,83</v>
          </cell>
          <cell r="F1108" t="str">
            <v>SINAPI</v>
          </cell>
        </row>
        <row r="1109">
          <cell r="A1109">
            <v>1338</v>
          </cell>
          <cell r="B1109" t="str">
            <v>CHAPA DE LAMINADO MELAMINICO, LISO BRILHANTE, DE *1,25 X 3,08* M, E = 0,8 MM</v>
          </cell>
          <cell r="C1109" t="str">
            <v xml:space="preserve">M2    </v>
          </cell>
          <cell r="D1109" t="str">
            <v>AS</v>
          </cell>
          <cell r="E1109" t="str">
            <v>62,14</v>
          </cell>
          <cell r="F1109" t="str">
            <v>SINAPI</v>
          </cell>
        </row>
        <row r="1110">
          <cell r="A1110">
            <v>1340</v>
          </cell>
          <cell r="B1110" t="str">
            <v>CHAPA DE LAMINADO MELAMINICO, LISO FOSCO, DE *1,25 X 3,08* M, E = 0,8 MM</v>
          </cell>
          <cell r="C1110" t="str">
            <v xml:space="preserve">M2    </v>
          </cell>
          <cell r="D1110" t="str">
            <v>AS</v>
          </cell>
          <cell r="E1110" t="str">
            <v>71,84</v>
          </cell>
          <cell r="F1110" t="str">
            <v>SINAPI</v>
          </cell>
        </row>
        <row r="1111">
          <cell r="A1111">
            <v>1341</v>
          </cell>
          <cell r="B1111" t="str">
            <v>CHAPA DE LAMINADO MELAMINICO, TEXTURIZADO, DE *1,25 X 3,08* M, E = 0,8 MM</v>
          </cell>
          <cell r="C1111" t="str">
            <v xml:space="preserve">M2    </v>
          </cell>
          <cell r="D1111" t="str">
            <v>AS</v>
          </cell>
          <cell r="E1111" t="str">
            <v>69,19</v>
          </cell>
          <cell r="F1111" t="str">
            <v>SINAPI</v>
          </cell>
        </row>
        <row r="1112">
          <cell r="A1112">
            <v>34659</v>
          </cell>
          <cell r="B1112" t="str">
            <v>CHAPA DE MDF BRANCO LISO 1 FACE, E = 12 MM, DE *2,75 X 1,85* M</v>
          </cell>
          <cell r="C1112" t="str">
            <v xml:space="preserve">M2    </v>
          </cell>
          <cell r="D1112" t="str">
            <v>AS</v>
          </cell>
          <cell r="E1112" t="str">
            <v>41,16</v>
          </cell>
          <cell r="F1112" t="str">
            <v>SINAPI</v>
          </cell>
        </row>
        <row r="1113">
          <cell r="A1113">
            <v>34514</v>
          </cell>
          <cell r="B1113" t="str">
            <v>CHAPA DE MDF BRANCO LISO 1 FACE, E = 15 MM, DE *2,75 X 1,85* M</v>
          </cell>
          <cell r="C1113" t="str">
            <v xml:space="preserve">M2    </v>
          </cell>
          <cell r="D1113" t="str">
            <v>AS</v>
          </cell>
          <cell r="E1113" t="str">
            <v>45,59</v>
          </cell>
          <cell r="F1113" t="str">
            <v>SINAPI</v>
          </cell>
        </row>
        <row r="1114">
          <cell r="A1114">
            <v>34660</v>
          </cell>
          <cell r="B1114" t="str">
            <v>CHAPA DE MDF BRANCO LISO 1 FACE, E = 18 MM, DE *2,75 X 1,85* M</v>
          </cell>
          <cell r="C1114" t="str">
            <v xml:space="preserve">M2    </v>
          </cell>
          <cell r="D1114" t="str">
            <v>AS</v>
          </cell>
          <cell r="E1114" t="str">
            <v>57,86</v>
          </cell>
          <cell r="F1114" t="str">
            <v>SINAPI</v>
          </cell>
        </row>
        <row r="1115">
          <cell r="A1115">
            <v>34661</v>
          </cell>
          <cell r="B1115" t="str">
            <v>CHAPA DE MDF BRANCO LISO 1 FACE, E = 25 MM, DE *2,75 X 1,85* M</v>
          </cell>
          <cell r="C1115" t="str">
            <v xml:space="preserve">M2    </v>
          </cell>
          <cell r="D1115" t="str">
            <v>AS</v>
          </cell>
          <cell r="E1115" t="str">
            <v>83,10</v>
          </cell>
          <cell r="F1115" t="str">
            <v>SINAPI</v>
          </cell>
        </row>
        <row r="1116">
          <cell r="A1116">
            <v>34667</v>
          </cell>
          <cell r="B1116" t="str">
            <v>CHAPA DE MDF BRANCO LISO 1 FACE, E = 6 MM, DE *2,75 X 1,85* M</v>
          </cell>
          <cell r="C1116" t="str">
            <v xml:space="preserve">M2    </v>
          </cell>
          <cell r="D1116" t="str">
            <v>AS</v>
          </cell>
          <cell r="E1116" t="str">
            <v>30,09</v>
          </cell>
          <cell r="F1116" t="str">
            <v>SINAPI</v>
          </cell>
        </row>
        <row r="1117">
          <cell r="A1117">
            <v>34668</v>
          </cell>
          <cell r="B1117" t="str">
            <v>CHAPA DE MDF BRANCO LISO 1 FACE, E = 9 MM, DE *2,75 X 1,85* M</v>
          </cell>
          <cell r="C1117" t="str">
            <v xml:space="preserve">M2    </v>
          </cell>
          <cell r="D1117" t="str">
            <v>AS</v>
          </cell>
          <cell r="E1117" t="str">
            <v>39,32</v>
          </cell>
          <cell r="F1117" t="str">
            <v>SINAPI</v>
          </cell>
        </row>
        <row r="1118">
          <cell r="A1118">
            <v>34741</v>
          </cell>
          <cell r="B1118" t="str">
            <v>CHAPA DE MDF BRANCO LISO 2 FACES, E = 12 MM, DE *2,75 X 1,85* M</v>
          </cell>
          <cell r="C1118" t="str">
            <v xml:space="preserve">M2    </v>
          </cell>
          <cell r="D1118" t="str">
            <v>AS</v>
          </cell>
          <cell r="E1118" t="str">
            <v>43,27</v>
          </cell>
          <cell r="F1118" t="str">
            <v>SINAPI</v>
          </cell>
        </row>
        <row r="1119">
          <cell r="A1119">
            <v>34664</v>
          </cell>
          <cell r="B1119" t="str">
            <v>CHAPA DE MDF BRANCO LISO 2 FACES, E = 15 MM, DE *2,75 X 1,85* M</v>
          </cell>
          <cell r="C1119" t="str">
            <v xml:space="preserve">M2    </v>
          </cell>
          <cell r="D1119" t="str">
            <v>AS</v>
          </cell>
          <cell r="E1119" t="str">
            <v>47,22</v>
          </cell>
          <cell r="F1119" t="str">
            <v>SINAPI</v>
          </cell>
        </row>
        <row r="1120">
          <cell r="A1120">
            <v>34665</v>
          </cell>
          <cell r="B1120" t="str">
            <v>CHAPA DE MDF BRANCO LISO 2 FACES, E = 18 MM, DE *2,75 X 1,85* M</v>
          </cell>
          <cell r="C1120" t="str">
            <v xml:space="preserve">M2    </v>
          </cell>
          <cell r="D1120" t="str">
            <v>AS</v>
          </cell>
          <cell r="E1120" t="str">
            <v>58,61</v>
          </cell>
          <cell r="F1120" t="str">
            <v>SINAPI</v>
          </cell>
        </row>
        <row r="1121">
          <cell r="A1121">
            <v>34666</v>
          </cell>
          <cell r="B1121" t="str">
            <v>CHAPA DE MDF BRANCO LISO 2 FACES, E = 25 MM, DE *2,75 X 1,85* M</v>
          </cell>
          <cell r="C1121" t="str">
            <v xml:space="preserve">M2    </v>
          </cell>
          <cell r="D1121" t="str">
            <v>AS</v>
          </cell>
          <cell r="E1121" t="str">
            <v>88,53</v>
          </cell>
          <cell r="F1121" t="str">
            <v>SINAPI</v>
          </cell>
        </row>
        <row r="1122">
          <cell r="A1122">
            <v>34669</v>
          </cell>
          <cell r="B1122" t="str">
            <v>CHAPA DE MDF BRANCO LISO 2 FACES, E = 6 MM, DE *2,75 X 1,85* M</v>
          </cell>
          <cell r="C1122" t="str">
            <v xml:space="preserve">M2    </v>
          </cell>
          <cell r="D1122" t="str">
            <v>AS</v>
          </cell>
          <cell r="E1122" t="str">
            <v>32,46</v>
          </cell>
          <cell r="F1122" t="str">
            <v>SINAPI</v>
          </cell>
        </row>
        <row r="1123">
          <cell r="A1123">
            <v>34670</v>
          </cell>
          <cell r="B1123" t="str">
            <v>CHAPA DE MDF BRANCO LISO 2 FACES, E = 9 MM, DE *2,75 X 1,85* M</v>
          </cell>
          <cell r="C1123" t="str">
            <v xml:space="preserve">M2    </v>
          </cell>
          <cell r="D1123" t="str">
            <v>AS</v>
          </cell>
          <cell r="E1123" t="str">
            <v>39,70</v>
          </cell>
          <cell r="F1123" t="str">
            <v>SINAPI</v>
          </cell>
        </row>
        <row r="1124">
          <cell r="A1124">
            <v>34671</v>
          </cell>
          <cell r="B1124" t="str">
            <v>CHAPA DE MDF CRU, E = 12 MM, DE *2,75 X 1,85* M</v>
          </cell>
          <cell r="C1124" t="str">
            <v xml:space="preserve">M2    </v>
          </cell>
          <cell r="D1124" t="str">
            <v>AS</v>
          </cell>
          <cell r="E1124" t="str">
            <v>33,14</v>
          </cell>
          <cell r="F1124" t="str">
            <v>SINAPI</v>
          </cell>
        </row>
        <row r="1125">
          <cell r="A1125">
            <v>34672</v>
          </cell>
          <cell r="B1125" t="str">
            <v>CHAPA DE MDF CRU, E = 15 MM, DE *2,75 X 1,85* M</v>
          </cell>
          <cell r="C1125" t="str">
            <v xml:space="preserve">M2    </v>
          </cell>
          <cell r="D1125" t="str">
            <v>AS</v>
          </cell>
          <cell r="E1125" t="str">
            <v>34,94</v>
          </cell>
          <cell r="F1125" t="str">
            <v>SINAPI</v>
          </cell>
        </row>
        <row r="1126">
          <cell r="A1126">
            <v>34673</v>
          </cell>
          <cell r="B1126" t="str">
            <v>CHAPA DE MDF CRU, E = 18 MM, DE *2,75 X 1,85* M</v>
          </cell>
          <cell r="C1126" t="str">
            <v xml:space="preserve">M2    </v>
          </cell>
          <cell r="D1126" t="str">
            <v>AS</v>
          </cell>
          <cell r="E1126" t="str">
            <v>42,64</v>
          </cell>
          <cell r="F1126" t="str">
            <v>SINAPI</v>
          </cell>
        </row>
        <row r="1127">
          <cell r="A1127">
            <v>34674</v>
          </cell>
          <cell r="B1127" t="str">
            <v>CHAPA DE MDF CRU, E = 20 MM, DE *2,75 X 1,85* M</v>
          </cell>
          <cell r="C1127" t="str">
            <v xml:space="preserve">M2    </v>
          </cell>
          <cell r="D1127" t="str">
            <v>AS</v>
          </cell>
          <cell r="E1127" t="str">
            <v>56,69</v>
          </cell>
          <cell r="F1127" t="str">
            <v>SINAPI</v>
          </cell>
        </row>
        <row r="1128">
          <cell r="A1128">
            <v>34675</v>
          </cell>
          <cell r="B1128" t="str">
            <v>CHAPA DE MDF CRU, E = 25 MM, DE *2,75 X 1,85* M</v>
          </cell>
          <cell r="C1128" t="str">
            <v xml:space="preserve">M2    </v>
          </cell>
          <cell r="D1128" t="str">
            <v>AS</v>
          </cell>
          <cell r="E1128" t="str">
            <v>69,12</v>
          </cell>
          <cell r="F1128" t="str">
            <v>SINAPI</v>
          </cell>
        </row>
        <row r="1129">
          <cell r="A1129">
            <v>34676</v>
          </cell>
          <cell r="B1129" t="str">
            <v>CHAPA DE MDF CRU, E = 6 MM, DE *2,75 X 1,85* M</v>
          </cell>
          <cell r="C1129" t="str">
            <v xml:space="preserve">M2    </v>
          </cell>
          <cell r="D1129" t="str">
            <v>AS</v>
          </cell>
          <cell r="E1129" t="str">
            <v>19,90</v>
          </cell>
          <cell r="F1129" t="str">
            <v>SINAPI</v>
          </cell>
        </row>
        <row r="1130">
          <cell r="A1130">
            <v>34677</v>
          </cell>
          <cell r="B1130" t="str">
            <v>CHAPA DE MDF CRU, E = 9 MM, DE *2,75 X 1,85* M</v>
          </cell>
          <cell r="C1130" t="str">
            <v xml:space="preserve">M2    </v>
          </cell>
          <cell r="D1130" t="str">
            <v>AS</v>
          </cell>
          <cell r="E1130" t="str">
            <v>26,75</v>
          </cell>
          <cell r="F1130" t="str">
            <v>SINAPI</v>
          </cell>
        </row>
        <row r="1131">
          <cell r="A1131">
            <v>43126</v>
          </cell>
          <cell r="B1131" t="str">
            <v>CHAPA EM ACO GALVANIZADO PARA STEEL DECK, COM NERVURAS TRAPEZOIDAIS, LARGURA UTIL DE 915 MM E ESPESSURA DE 0,80 MM</v>
          </cell>
          <cell r="C1131" t="str">
            <v xml:space="preserve">M2    </v>
          </cell>
          <cell r="D1131" t="str">
            <v>CR</v>
          </cell>
          <cell r="E1131" t="str">
            <v>104,92</v>
          </cell>
          <cell r="F1131" t="str">
            <v>SINAPI</v>
          </cell>
        </row>
        <row r="1132">
          <cell r="A1132">
            <v>43124</v>
          </cell>
          <cell r="B1132" t="str">
            <v>CHAPA EM ACO GALVANIZADO PARA STEEL DECK, COM NERVURAS TRAPEZOIDAIS, LARGURA UTIL DE 915 MM E ESPESSURA DE 0,95 MM</v>
          </cell>
          <cell r="C1132" t="str">
            <v xml:space="preserve">M2    </v>
          </cell>
          <cell r="D1132" t="str">
            <v>CR</v>
          </cell>
          <cell r="E1132" t="str">
            <v>122,51</v>
          </cell>
          <cell r="F1132" t="str">
            <v>SINAPI</v>
          </cell>
        </row>
        <row r="1133">
          <cell r="A1133">
            <v>43125</v>
          </cell>
          <cell r="B1133" t="str">
            <v>CHAPA EM ACO GALVANIZADO PARA STEEL DECK, COM NERVURAS TRAPEZOIDAIS, LARGURA UTIL DE 915 MM E ESPESSURA DE 1,25 MM</v>
          </cell>
          <cell r="C1133" t="str">
            <v xml:space="preserve">M2    </v>
          </cell>
          <cell r="D1133" t="str">
            <v>CR</v>
          </cell>
          <cell r="E1133" t="str">
            <v>158,88</v>
          </cell>
          <cell r="F1133" t="str">
            <v>SINAPI</v>
          </cell>
        </row>
        <row r="1134">
          <cell r="A1134">
            <v>40623</v>
          </cell>
          <cell r="B1134" t="str">
            <v>CHAPA PARA EMENDA DE VIGA, EM ACO GROSSO, QUALIDADE ESTRUTURAL, BITOLA 3/16 ", E= 4,75 MM, 4 FUROS, LARGURA 45 MM, COMPRIMENTO 500 MM</v>
          </cell>
          <cell r="C1134" t="str">
            <v xml:space="preserve">PAR   </v>
          </cell>
          <cell r="D1134" t="str">
            <v>CR</v>
          </cell>
          <cell r="E1134" t="str">
            <v>124,94</v>
          </cell>
          <cell r="F1134" t="str">
            <v>SINAPI</v>
          </cell>
        </row>
        <row r="1135">
          <cell r="A1135">
            <v>43701</v>
          </cell>
          <cell r="B1135" t="str">
            <v>CHAPA/BOBINA LISA EM ALUMINIO, LIGA 1.200 - H14, QUALQUER ESPESSURA, QUALQUER LARGURA</v>
          </cell>
          <cell r="C1135" t="str">
            <v xml:space="preserve">KG    </v>
          </cell>
          <cell r="D1135" t="str">
            <v>AS</v>
          </cell>
          <cell r="E1135" t="str">
            <v>35,00</v>
          </cell>
          <cell r="F1135" t="str">
            <v>SINAPI</v>
          </cell>
        </row>
        <row r="1136">
          <cell r="A1136">
            <v>1345</v>
          </cell>
          <cell r="B1136" t="str">
            <v>CHAPA/PAINEL DE MADEIRA COMPENSADA PLASTIFICADA (MADEIRITE PLASTIFICADO) PARA FORMA DE CONCRETO, DE 2200 x 1100 MM, E = *17* MM</v>
          </cell>
          <cell r="C1136" t="str">
            <v xml:space="preserve">M2    </v>
          </cell>
          <cell r="D1136" t="str">
            <v>CR</v>
          </cell>
          <cell r="E1136" t="str">
            <v>102,17</v>
          </cell>
          <cell r="F1136" t="str">
            <v>SINAPI</v>
          </cell>
        </row>
        <row r="1137">
          <cell r="A1137">
            <v>1346</v>
          </cell>
          <cell r="B1137" t="str">
            <v>CHAPA/PAINEL DE MADEIRA COMPENSADA PLASTIFICADA (MADEIRITE PLASTIFICADO) PARA FORMA DE CONCRETO, DE 2200 x 1100 MM, E = 10 MM</v>
          </cell>
          <cell r="C1137" t="str">
            <v xml:space="preserve">M2    </v>
          </cell>
          <cell r="D1137" t="str">
            <v>CR</v>
          </cell>
          <cell r="E1137" t="str">
            <v>59,43</v>
          </cell>
          <cell r="F1137" t="str">
            <v>SINAPI</v>
          </cell>
        </row>
        <row r="1138">
          <cell r="A1138">
            <v>1347</v>
          </cell>
          <cell r="B1138" t="str">
            <v>CHAPA/PAINEL DE MADEIRA COMPENSADA PLASTIFICADA (MADEIRITE PLASTIFICADO) PARA FORMA DE CONCRETO, DE 2200 x 1100 MM, E = 12 MM</v>
          </cell>
          <cell r="C1138" t="str">
            <v xml:space="preserve">M2    </v>
          </cell>
          <cell r="D1138" t="str">
            <v>CR</v>
          </cell>
          <cell r="E1138" t="str">
            <v>73,64</v>
          </cell>
          <cell r="F1138" t="str">
            <v>SINAPI</v>
          </cell>
        </row>
        <row r="1139">
          <cell r="A1139">
            <v>43678</v>
          </cell>
          <cell r="B1139" t="str">
            <v>CHAPA/PAINEL DE MADEIRA COMPENSADA PLASTIFICADA (MADEIRITE PLASTIFICADO) PARA FORMA DE CONCRETO, DE 2200 X 1100 MM, E = 14 MM</v>
          </cell>
          <cell r="C1139" t="str">
            <v xml:space="preserve">M2    </v>
          </cell>
          <cell r="D1139" t="str">
            <v>CR</v>
          </cell>
          <cell r="E1139" t="str">
            <v>85,41</v>
          </cell>
          <cell r="F1139" t="str">
            <v>SINAPI</v>
          </cell>
        </row>
        <row r="1140">
          <cell r="A1140">
            <v>43680</v>
          </cell>
          <cell r="B1140" t="str">
            <v>CHAPA/PAINEL DE MADEIRA COMPENSADA PLASTIFICADA (MADEIRITE PLASTIFICADO) PARA FORMA DE CONCRETO, DE 2200 X 1100 MM, E = 20 MM</v>
          </cell>
          <cell r="C1140" t="str">
            <v xml:space="preserve">M2    </v>
          </cell>
          <cell r="D1140" t="str">
            <v>CR</v>
          </cell>
          <cell r="E1140" t="str">
            <v>123,05</v>
          </cell>
          <cell r="F1140" t="str">
            <v>SINAPI</v>
          </cell>
        </row>
        <row r="1141">
          <cell r="A1141">
            <v>43679</v>
          </cell>
          <cell r="B1141" t="str">
            <v>CHAPA/PAINEL DE MADEIRA COMPENSADA PLASTIFICADA (MADEIRITE PLASTIFICADO) PARA FORMA DE CONCRETO, DE 2200 X 1100 MM, E = 6 MM</v>
          </cell>
          <cell r="C1141" t="str">
            <v xml:space="preserve">M2    </v>
          </cell>
          <cell r="D1141" t="str">
            <v>CR</v>
          </cell>
          <cell r="E1141" t="str">
            <v>43,18</v>
          </cell>
          <cell r="F1141" t="str">
            <v>SINAPI</v>
          </cell>
        </row>
        <row r="1142">
          <cell r="A1142">
            <v>1355</v>
          </cell>
          <cell r="B1142" t="str">
            <v>CHAPA/PAINEL DE MADEIRA COMPENSADA RESINADA (MADEIRITE RESINADO ROSA) PARA FORMA DE CONCRETO, DE 2200 x 1100 MM, E = 14 MM</v>
          </cell>
          <cell r="C1142" t="str">
            <v xml:space="preserve">M2    </v>
          </cell>
          <cell r="D1142" t="str">
            <v>CR</v>
          </cell>
          <cell r="E1142" t="str">
            <v>49,14</v>
          </cell>
          <cell r="F1142" t="str">
            <v>SINAPI</v>
          </cell>
        </row>
        <row r="1143">
          <cell r="A1143">
            <v>1358</v>
          </cell>
          <cell r="B1143" t="str">
            <v>CHAPA/PAINEL DE MADEIRA COMPENSADA RESINADA (MADEIRITE RESINADO ROSA) PARA FORMA DE CONCRETO, DE 2200 x 1100 MM, E = 17 MM</v>
          </cell>
          <cell r="C1143" t="str">
            <v xml:space="preserve">M2    </v>
          </cell>
          <cell r="D1143" t="str">
            <v>CR</v>
          </cell>
          <cell r="E1143" t="str">
            <v>60,33</v>
          </cell>
          <cell r="F1143" t="str">
            <v>SINAPI</v>
          </cell>
        </row>
        <row r="1144">
          <cell r="A1144">
            <v>43681</v>
          </cell>
          <cell r="B1144" t="str">
            <v>CHAPA/PAINEL DE MADEIRA COMPENSADA RESINADA (MADEIRITE RESINADO ROSA) PARA FORMA DE CONCRETO, DE 2200 x 1100 MM, E = 8 A 12 MM</v>
          </cell>
          <cell r="C1144" t="str">
            <v xml:space="preserve">M2    </v>
          </cell>
          <cell r="D1144" t="str">
            <v xml:space="preserve">C </v>
          </cell>
          <cell r="E1144" t="str">
            <v>38,01</v>
          </cell>
          <cell r="F1144" t="str">
            <v>SINAPI</v>
          </cell>
        </row>
        <row r="1145">
          <cell r="A1145">
            <v>43677</v>
          </cell>
          <cell r="B1145" t="str">
            <v>CHAPA/PAINEL DE MADEIRA COMPENSADA RESINADA (MADEIRITE RESINADO ROSA) PARA FORMA DE CONCRETO, DE 2200 X 1100 MM, E = 20 MM</v>
          </cell>
          <cell r="C1145" t="str">
            <v xml:space="preserve">M2    </v>
          </cell>
          <cell r="D1145" t="str">
            <v>CR</v>
          </cell>
          <cell r="E1145" t="str">
            <v>74,85</v>
          </cell>
          <cell r="F1145" t="str">
            <v>SINAPI</v>
          </cell>
        </row>
        <row r="1146">
          <cell r="A1146">
            <v>43682</v>
          </cell>
          <cell r="B1146" t="str">
            <v>CHAPA/PAINEL DE MADEIRA COMPENSADA RESINADA (MADEIRITE RESINADO ROSA) PARA FORMA DE CONCRETO, DE 2200 X 1100 MM, E = 6 MM</v>
          </cell>
          <cell r="C1146" t="str">
            <v xml:space="preserve">M2    </v>
          </cell>
          <cell r="D1146" t="str">
            <v>CR</v>
          </cell>
          <cell r="E1146" t="str">
            <v>22,94</v>
          </cell>
          <cell r="F1146" t="str">
            <v>SINAPI</v>
          </cell>
        </row>
        <row r="1147">
          <cell r="A1147">
            <v>20971</v>
          </cell>
          <cell r="B1147" t="str">
            <v>CHAVE DUPLA PARA CONEXOES TIPO STORZ, ENGATE RAPIDO 1 1/2" X 2 1/2", EM LATAO, PARA INSTALACAO PREDIAL COMBATE A INCENDIO</v>
          </cell>
          <cell r="C1147" t="str">
            <v xml:space="preserve">UN    </v>
          </cell>
          <cell r="D1147" t="str">
            <v>CR</v>
          </cell>
          <cell r="E1147" t="str">
            <v>18,09</v>
          </cell>
          <cell r="F1147" t="str">
            <v>SINAPI</v>
          </cell>
        </row>
        <row r="1148">
          <cell r="A1148">
            <v>13279</v>
          </cell>
          <cell r="B1148" t="str">
            <v>CHUMBADOR DE ACO TIPO PARABOLT, * 5/8" X 200* MM,  COM PORCA E ARRUELA</v>
          </cell>
          <cell r="C1148" t="str">
            <v xml:space="preserve">KG    </v>
          </cell>
          <cell r="D1148" t="str">
            <v>AS</v>
          </cell>
          <cell r="E1148" t="str">
            <v>23,81</v>
          </cell>
          <cell r="F1148" t="str">
            <v>SINAPI</v>
          </cell>
        </row>
        <row r="1149">
          <cell r="A1149">
            <v>11977</v>
          </cell>
          <cell r="B1149" t="str">
            <v>CHUMBADOR DE ACO, DIAMETRO 1/2", COMPRIMENTO 75 MM</v>
          </cell>
          <cell r="C1149" t="str">
            <v xml:space="preserve">UN    </v>
          </cell>
          <cell r="D1149" t="str">
            <v>AS</v>
          </cell>
          <cell r="E1149" t="str">
            <v>12,34</v>
          </cell>
          <cell r="F1149" t="str">
            <v>SINAPI</v>
          </cell>
        </row>
        <row r="1150">
          <cell r="A1150">
            <v>11975</v>
          </cell>
          <cell r="B1150" t="str">
            <v>CHUMBADOR DE ACO, DIAMETRO 5/8", COMPRIMENTO 6", COM PORCA</v>
          </cell>
          <cell r="C1150" t="str">
            <v xml:space="preserve">UN    </v>
          </cell>
          <cell r="D1150" t="str">
            <v>AS</v>
          </cell>
          <cell r="E1150" t="str">
            <v>27,04</v>
          </cell>
          <cell r="F1150" t="str">
            <v>SINAPI</v>
          </cell>
        </row>
        <row r="1151">
          <cell r="A1151">
            <v>39746</v>
          </cell>
          <cell r="B1151" t="str">
            <v>CHUMBADOR DE ACO, 1" X 600 MM, PARA POSTES DE ACO COM BASE, INCLUSO PORCA E ARRUELA</v>
          </cell>
          <cell r="C1151" t="str">
            <v xml:space="preserve">UN    </v>
          </cell>
          <cell r="D1151" t="str">
            <v>AS</v>
          </cell>
          <cell r="E1151" t="str">
            <v>94,06</v>
          </cell>
          <cell r="F1151" t="str">
            <v>SINAPI</v>
          </cell>
        </row>
        <row r="1152">
          <cell r="A1152">
            <v>11976</v>
          </cell>
          <cell r="B1152" t="str">
            <v>CHUMBADOR, DIAMETRO 1/4" COM PARAFUSO 1/4" X 40 MM</v>
          </cell>
          <cell r="C1152" t="str">
            <v xml:space="preserve">UN    </v>
          </cell>
          <cell r="D1152" t="str">
            <v>AS</v>
          </cell>
          <cell r="E1152" t="str">
            <v>1,38</v>
          </cell>
          <cell r="F1152" t="str">
            <v>SINAPI</v>
          </cell>
        </row>
        <row r="1153">
          <cell r="A1153">
            <v>1368</v>
          </cell>
          <cell r="B1153" t="str">
            <v>CHUVEIRO COMUM EM PLASTICO BRANCO, COM CANO, 3 TEMPERATURAS, 5500 W (110/220 V)</v>
          </cell>
          <cell r="C1153" t="str">
            <v xml:space="preserve">UN    </v>
          </cell>
          <cell r="D1153" t="str">
            <v xml:space="preserve">C </v>
          </cell>
          <cell r="E1153" t="str">
            <v>89,90</v>
          </cell>
          <cell r="F1153" t="str">
            <v>SINAPI</v>
          </cell>
        </row>
        <row r="1154">
          <cell r="A1154">
            <v>1367</v>
          </cell>
          <cell r="B1154" t="str">
            <v>CHUVEIRO COMUM EM PLASTICO CROMADO, COM CANO, 4 TEMPERATURAS (110/220 V)</v>
          </cell>
          <cell r="C1154" t="str">
            <v xml:space="preserve">UN    </v>
          </cell>
          <cell r="D1154" t="str">
            <v>CR</v>
          </cell>
          <cell r="E1154" t="str">
            <v>290,80</v>
          </cell>
          <cell r="F1154" t="str">
            <v>SINAPI</v>
          </cell>
        </row>
        <row r="1155">
          <cell r="A1155">
            <v>1380</v>
          </cell>
          <cell r="B1155" t="str">
            <v>CIMENTO BRANCO NAO ESTRUTURAL (CPB - NAO ESTRUTURAL)</v>
          </cell>
          <cell r="C1155" t="str">
            <v xml:space="preserve">KG    </v>
          </cell>
          <cell r="D1155" t="str">
            <v>CR</v>
          </cell>
          <cell r="E1155" t="str">
            <v>5,75</v>
          </cell>
          <cell r="F1155" t="str">
            <v>SINAPI</v>
          </cell>
        </row>
        <row r="1156">
          <cell r="A1156">
            <v>1375</v>
          </cell>
          <cell r="B1156" t="str">
            <v>CIMENTO IMPERMEABILIZANTE DE PEGA ULTRARRAPIDA PARA TAMPONAMENTOS</v>
          </cell>
          <cell r="C1156" t="str">
            <v xml:space="preserve">KG    </v>
          </cell>
          <cell r="D1156" t="str">
            <v>CR</v>
          </cell>
          <cell r="E1156" t="str">
            <v>19,10</v>
          </cell>
          <cell r="F1156" t="str">
            <v>SINAPI</v>
          </cell>
        </row>
        <row r="1157">
          <cell r="A1157">
            <v>1379</v>
          </cell>
          <cell r="B1157" t="str">
            <v>CIMENTO PORTLAND COMPOSTO CP II-32</v>
          </cell>
          <cell r="C1157" t="str">
            <v xml:space="preserve">KG    </v>
          </cell>
          <cell r="D1157" t="str">
            <v xml:space="preserve">C </v>
          </cell>
          <cell r="E1157" t="str">
            <v>0,86</v>
          </cell>
          <cell r="F1157" t="str">
            <v>SINAPI</v>
          </cell>
        </row>
        <row r="1158">
          <cell r="A1158">
            <v>13284</v>
          </cell>
          <cell r="B1158" t="str">
            <v>CIMENTO PORTLAND DE ALTO FORNO (AF) CP III-40</v>
          </cell>
          <cell r="C1158" t="str">
            <v xml:space="preserve">KG    </v>
          </cell>
          <cell r="D1158" t="str">
            <v>CR</v>
          </cell>
          <cell r="E1158" t="str">
            <v>0,77</v>
          </cell>
          <cell r="F1158" t="str">
            <v>SINAPI</v>
          </cell>
        </row>
        <row r="1159">
          <cell r="A1159">
            <v>44528</v>
          </cell>
          <cell r="B1159" t="str">
            <v>CIMENTO PORTLAND ESTRUTURAL BRANCO CPB - 32 ou CPB - 40</v>
          </cell>
          <cell r="C1159" t="str">
            <v xml:space="preserve">KG    </v>
          </cell>
          <cell r="D1159" t="str">
            <v>CR</v>
          </cell>
          <cell r="E1159" t="str">
            <v>4,58</v>
          </cell>
          <cell r="F1159" t="str">
            <v>SINAPI</v>
          </cell>
        </row>
        <row r="1160">
          <cell r="A1160">
            <v>34753</v>
          </cell>
          <cell r="B1160" t="str">
            <v>CIMENTO PORTLAND POZOLANICO CP IV-32</v>
          </cell>
          <cell r="C1160" t="str">
            <v xml:space="preserve">KG    </v>
          </cell>
          <cell r="D1160" t="str">
            <v>CR</v>
          </cell>
          <cell r="E1160" t="str">
            <v>0,83</v>
          </cell>
          <cell r="F1160" t="str">
            <v>SINAPI</v>
          </cell>
        </row>
        <row r="1161">
          <cell r="A1161">
            <v>420</v>
          </cell>
          <cell r="B1161" t="str">
            <v>CINTA CIRCULAR EM ACO GALVANIZADO DE 150 MM DE DIAMETRO PARA FIXACAO DE CAIXA MEDICAO, INCLUI PARAFUSOS E PORCAS</v>
          </cell>
          <cell r="C1161" t="str">
            <v xml:space="preserve">UN    </v>
          </cell>
          <cell r="D1161" t="str">
            <v>CR</v>
          </cell>
          <cell r="E1161" t="str">
            <v>53,60</v>
          </cell>
          <cell r="F1161" t="str">
            <v>SINAPI</v>
          </cell>
        </row>
        <row r="1162">
          <cell r="A1162">
            <v>12327</v>
          </cell>
          <cell r="B1162" t="str">
            <v>CINTA CIRCULAR EM ACO GALVANIZADO DE 210 MM DE DIAMETRO PARA INSTALACAO DE TRANSFORMADOR EM POSTE DE CONCRETO</v>
          </cell>
          <cell r="C1162" t="str">
            <v xml:space="preserve">UN    </v>
          </cell>
          <cell r="D1162" t="str">
            <v>CR</v>
          </cell>
          <cell r="E1162" t="str">
            <v>63,85</v>
          </cell>
          <cell r="F1162" t="str">
            <v>SINAPI</v>
          </cell>
        </row>
        <row r="1163">
          <cell r="A1163">
            <v>36148</v>
          </cell>
          <cell r="B1163" t="str">
            <v>CINTURAO DE SEGURANCA TIPO PARAQUEDISTA, FIVELA EM ACO, AJUSTE NO SUSPENSARIO, CINTURA E PERNAS</v>
          </cell>
          <cell r="C1163" t="str">
            <v xml:space="preserve">UN    </v>
          </cell>
          <cell r="D1163" t="str">
            <v>CR</v>
          </cell>
          <cell r="E1163" t="str">
            <v>76,32</v>
          </cell>
          <cell r="F1163" t="str">
            <v>SINAPI</v>
          </cell>
        </row>
        <row r="1164">
          <cell r="A1164">
            <v>12329</v>
          </cell>
          <cell r="B1164" t="str">
            <v>COBRE ELETROLITICO EM BARRA OU CHAPA</v>
          </cell>
          <cell r="C1164" t="str">
            <v xml:space="preserve">KG    </v>
          </cell>
          <cell r="D1164" t="str">
            <v>CR</v>
          </cell>
          <cell r="E1164" t="str">
            <v>119,89</v>
          </cell>
          <cell r="F1164" t="str">
            <v>SINAPI</v>
          </cell>
        </row>
        <row r="1165">
          <cell r="A1165">
            <v>1339</v>
          </cell>
          <cell r="B1165" t="str">
            <v>COLA A BASE DE RESINA SINTETICA PARA CHAPA DE LAMINADO MELAMINICO</v>
          </cell>
          <cell r="C1165" t="str">
            <v xml:space="preserve">KG    </v>
          </cell>
          <cell r="D1165" t="str">
            <v>AS</v>
          </cell>
          <cell r="E1165" t="str">
            <v>62,30</v>
          </cell>
          <cell r="F1165" t="str">
            <v>SINAPI</v>
          </cell>
        </row>
        <row r="1166">
          <cell r="A1166">
            <v>44396</v>
          </cell>
          <cell r="B1166" t="str">
            <v>COLA BRANCA BASE PVA</v>
          </cell>
          <cell r="C1166" t="str">
            <v xml:space="preserve">KG    </v>
          </cell>
          <cell r="D1166" t="str">
            <v>CR</v>
          </cell>
          <cell r="E1166" t="str">
            <v>21,53</v>
          </cell>
          <cell r="F1166" t="str">
            <v>SINAPI</v>
          </cell>
        </row>
        <row r="1167">
          <cell r="A1167">
            <v>44327</v>
          </cell>
          <cell r="B1167" t="str">
            <v>COLA PARA TUBOS E MANTAS ELASTOMERICAS, A BASE DE SOLVENTE</v>
          </cell>
          <cell r="C1167" t="str">
            <v xml:space="preserve">L     </v>
          </cell>
          <cell r="D1167" t="str">
            <v>CR</v>
          </cell>
          <cell r="E1167" t="str">
            <v>73,23</v>
          </cell>
          <cell r="F1167" t="str">
            <v>SINAPI</v>
          </cell>
        </row>
        <row r="1168">
          <cell r="A1168">
            <v>37418</v>
          </cell>
          <cell r="B1168" t="str">
            <v>COLAR DE TOMADA EM POLIPROPILENO, PP, COM PARAFUSOS, PARA PEAD, 63 X 1/2" - LIGACAO PREDIAL DE AGUA</v>
          </cell>
          <cell r="C1168" t="str">
            <v xml:space="preserve">UN    </v>
          </cell>
          <cell r="D1168" t="str">
            <v>AS</v>
          </cell>
          <cell r="E1168" t="str">
            <v>15,44</v>
          </cell>
          <cell r="F1168" t="str">
            <v>SINAPI</v>
          </cell>
        </row>
        <row r="1169">
          <cell r="A1169">
            <v>37419</v>
          </cell>
          <cell r="B1169" t="str">
            <v>COLAR DE TOMADA EM POLIPROPILENO, PP, COM PARAFUSOS, PARA PEAD, 63 X 3/4" - LIGACAO PREDIAL DE AGUA</v>
          </cell>
          <cell r="C1169" t="str">
            <v xml:space="preserve">UN    </v>
          </cell>
          <cell r="D1169" t="str">
            <v>AS</v>
          </cell>
          <cell r="E1169" t="str">
            <v>15,85</v>
          </cell>
          <cell r="F1169" t="str">
            <v>SINAPI</v>
          </cell>
        </row>
        <row r="1170">
          <cell r="A1170">
            <v>1427</v>
          </cell>
          <cell r="B1170" t="str">
            <v>COLAR TOMADA PVC, COM TRAVAS, SAIDA COM ROSCA, DE 110 MM X 1/2" OU 110 MM X 3/4", PARA LIGACAO PREDIAL DE AGUA</v>
          </cell>
          <cell r="C1170" t="str">
            <v xml:space="preserve">UN    </v>
          </cell>
          <cell r="D1170" t="str">
            <v>AS</v>
          </cell>
          <cell r="E1170" t="str">
            <v>17,68</v>
          </cell>
          <cell r="F1170" t="str">
            <v>SINAPI</v>
          </cell>
        </row>
        <row r="1171">
          <cell r="A1171">
            <v>1402</v>
          </cell>
          <cell r="B1171" t="str">
            <v>COLAR TOMADA PVC, COM TRAVAS, SAIDA COM ROSCA, DE 32 MM X 1/2" OU 32 MM X 3/4", PARA LIGACAO PREDIAL DE AGUA</v>
          </cell>
          <cell r="C1171" t="str">
            <v xml:space="preserve">UN    </v>
          </cell>
          <cell r="D1171" t="str">
            <v>AS</v>
          </cell>
          <cell r="E1171" t="str">
            <v>6,12</v>
          </cell>
          <cell r="F1171" t="str">
            <v>SINAPI</v>
          </cell>
        </row>
        <row r="1172">
          <cell r="A1172">
            <v>1420</v>
          </cell>
          <cell r="B1172" t="str">
            <v>COLAR TOMADA PVC, COM TRAVAS, SAIDA COM ROSCA, DE 40 MM X 1/2" OU 40 MM X 3/4", PARA LIGACAO PREDIAL DE AGUA</v>
          </cell>
          <cell r="C1172" t="str">
            <v xml:space="preserve">UN    </v>
          </cell>
          <cell r="D1172" t="str">
            <v>AS</v>
          </cell>
          <cell r="E1172" t="str">
            <v>7,87</v>
          </cell>
          <cell r="F1172" t="str">
            <v>SINAPI</v>
          </cell>
        </row>
        <row r="1173">
          <cell r="A1173">
            <v>1419</v>
          </cell>
          <cell r="B1173" t="str">
            <v>COLAR TOMADA PVC, COM TRAVAS, SAIDA COM ROSCA, DE 50 MM X 1/2" OU 50 MM X 3/4", PARA LIGACAO PREDIAL DE AGUA</v>
          </cell>
          <cell r="C1173" t="str">
            <v xml:space="preserve">UN    </v>
          </cell>
          <cell r="D1173" t="str">
            <v>AS</v>
          </cell>
          <cell r="E1173" t="str">
            <v>9,50</v>
          </cell>
          <cell r="F1173" t="str">
            <v>SINAPI</v>
          </cell>
        </row>
        <row r="1174">
          <cell r="A1174">
            <v>1414</v>
          </cell>
          <cell r="B1174" t="str">
            <v>COLAR TOMADA PVC, COM TRAVAS, SAIDA COM ROSCA, DE 60 MM X 1/2" OU 60 MM X 3/4", PARA LIGACAO PREDIAL DE AGUA</v>
          </cell>
          <cell r="C1174" t="str">
            <v xml:space="preserve">UN    </v>
          </cell>
          <cell r="D1174" t="str">
            <v>AS</v>
          </cell>
          <cell r="E1174" t="str">
            <v>9,29</v>
          </cell>
          <cell r="F1174" t="str">
            <v>SINAPI</v>
          </cell>
        </row>
        <row r="1175">
          <cell r="A1175">
            <v>1413</v>
          </cell>
          <cell r="B1175" t="str">
            <v>COLAR TOMADA PVC, COM TRAVAS, SAIDA COM ROSCA, DE 75 MM X 1/2" OU 75 MM X 3/4", PARA LIGACAO PREDIAL DE AGUA</v>
          </cell>
          <cell r="C1175" t="str">
            <v xml:space="preserve">UN    </v>
          </cell>
          <cell r="D1175" t="str">
            <v>AS</v>
          </cell>
          <cell r="E1175" t="str">
            <v>13,73</v>
          </cell>
          <cell r="F1175" t="str">
            <v>SINAPI</v>
          </cell>
        </row>
        <row r="1176">
          <cell r="A1176">
            <v>1412</v>
          </cell>
          <cell r="B1176" t="str">
            <v>COLAR TOMADA PVC, COM TRAVAS, SAIDA COM ROSCA, DE 85 MM X 1/2" OU 85 MM X 3/4", PARA LIGACAO PREDIAL DE AGUA</v>
          </cell>
          <cell r="C1176" t="str">
            <v xml:space="preserve">UN    </v>
          </cell>
          <cell r="D1176" t="str">
            <v>AS</v>
          </cell>
          <cell r="E1176" t="str">
            <v>11,63</v>
          </cell>
          <cell r="F1176" t="str">
            <v>SINAPI</v>
          </cell>
        </row>
        <row r="1177">
          <cell r="A1177">
            <v>1406</v>
          </cell>
          <cell r="B1177" t="str">
            <v>COLAR TOMADA PVC, COM TRAVAS, SAIDA ROSCAVEL COM BUCHA DE LATAO, DE 60 MM X 1/2" OU 60 MM X 3/4", PARA LIGACAO PREDIAL DE AGUA</v>
          </cell>
          <cell r="C1177" t="str">
            <v xml:space="preserve">UN    </v>
          </cell>
          <cell r="D1177" t="str">
            <v>AS</v>
          </cell>
          <cell r="E1177" t="str">
            <v>14,04</v>
          </cell>
          <cell r="F1177" t="str">
            <v>SINAPI</v>
          </cell>
        </row>
        <row r="1178">
          <cell r="A1178">
            <v>11281</v>
          </cell>
          <cell r="B1178" t="str">
            <v>COMPACTADOR DE SOLO A PERCUSSAO (SOQUETE), A GASOLINA 4 TEMPOS, PESO 55 A 65 KG, FORCA DE IMPACTO 1.000 A 1.500 KGF, FREQ. 600 A 700 GOLPES P/ MINUTO, VELOCIDADE TRABALHO DE 10 A 15 M/MIN, POT. DE 2,00 A 3,00 HP</v>
          </cell>
          <cell r="C1178" t="str">
            <v xml:space="preserve">UN    </v>
          </cell>
          <cell r="D1178" t="str">
            <v>AS</v>
          </cell>
          <cell r="E1178" t="str">
            <v>10.199,00</v>
          </cell>
          <cell r="F1178" t="str">
            <v>SINAPI</v>
          </cell>
        </row>
        <row r="1179">
          <cell r="A1179">
            <v>1442</v>
          </cell>
          <cell r="B1179" t="str">
            <v>COMPACTADOR DE SOLO TIPO PLACA VIBRATORIA REVERSIVEL, A GASOLINA 4 TEMPOS, PESO 125 A 150 KG, FORCA CENTRIF. 2500 A 2800 KGF, LARG. TRABALHO 400 A 450 MM, FREQ. VIBRACAO 4300 A 4500 RPM, VELOC. TRABALHO 15 A 20 M/MIN, POT. 5,5 A 6,0 HP</v>
          </cell>
          <cell r="C1179" t="str">
            <v xml:space="preserve">UN    </v>
          </cell>
          <cell r="D1179" t="str">
            <v>AS</v>
          </cell>
          <cell r="E1179" t="str">
            <v>8.561,98</v>
          </cell>
          <cell r="F1179" t="str">
            <v>SINAPI</v>
          </cell>
        </row>
        <row r="1180">
          <cell r="A1180">
            <v>13457</v>
          </cell>
          <cell r="B1180" t="str">
            <v>COMPACTADOR DE SOLO TIPO PLACA VIBRATORIA REVERSIVEL, A GASOLINA 4 TEMPOS, PESO 150 A 175 KG, FORCA CENTRIF. 2800 A 3100 KGF, LARG. TRABALHO DE 450 A 520 MM, FREQ. VIBRACAO 4000 A 4300 RPM, VELOC. TRABALHO DE 15 A 20 M/MIN, POT. DE 6,0 A 7,0 HP</v>
          </cell>
          <cell r="C1180" t="str">
            <v xml:space="preserve">UN    </v>
          </cell>
          <cell r="D1180" t="str">
            <v>AS</v>
          </cell>
          <cell r="E1180" t="str">
            <v>7.390,57</v>
          </cell>
          <cell r="F1180" t="str">
            <v>SINAPI</v>
          </cell>
        </row>
        <row r="1181">
          <cell r="A1181">
            <v>40699</v>
          </cell>
          <cell r="B1181" t="str">
            <v>COMPACTADOR DE SOLO, TIPO PLACA VIBRATORIA NAO REVERSIVEL, A GASOLINA 4 TEMPOS, PESO 80 A 120 KG, FORCA CENTRIF. DE 1300 A 2000 KGF, LARG. TRABALHO DE 400 A 500 MM, FREQ. VIBRACAO DE 4800 A 6000 RPM, VELOCIDADE TRABALHO DE 20 A 30 M/MIN, POT. DE 5,0 A 6,0 HP</v>
          </cell>
          <cell r="C1181" t="str">
            <v xml:space="preserve">UN    </v>
          </cell>
          <cell r="D1181" t="str">
            <v>AS</v>
          </cell>
          <cell r="E1181" t="str">
            <v>5.713,20</v>
          </cell>
          <cell r="F1181" t="str">
            <v>SINAPI</v>
          </cell>
        </row>
        <row r="1182">
          <cell r="A1182">
            <v>40701</v>
          </cell>
          <cell r="B1182" t="str">
            <v>COMPACTADOR DE SOLO, TIPO PLACA VIBRATORIA REVERSIVEL, A DIESEL, PESO 700 A 820 KG, FORCA CENTRIF. DE 6.200 A 10.000 KGF, LARG. TRABALHO DE 650 A 720 MM, FREQ. VIBRACAO DE 3.000 A 3.500 RPM, VELOCIDADE TRABALHO DE 25 A 30 M/MIN, POT. DE 13,0 A 15,0 HP</v>
          </cell>
          <cell r="C1182" t="str">
            <v xml:space="preserve">UN    </v>
          </cell>
          <cell r="D1182" t="str">
            <v>AS</v>
          </cell>
          <cell r="E1182" t="str">
            <v>101.017,17</v>
          </cell>
          <cell r="F1182" t="str">
            <v>SINAPI</v>
          </cell>
        </row>
        <row r="1183">
          <cell r="A1183">
            <v>40700</v>
          </cell>
          <cell r="B1183" t="str">
            <v>COMPACTADOR DE SOLO, TIPO PLACA VIBRATORIA REVERSIVEL, A GASOLINA 4 TEMPOS, PESO 160 A 265 KG, FORCA CENTRIF. DE 2750 A 4000 KGF, LARG. TRABALHO DE 430 A 550 MM, FREQ. VIBRACAO DE 4000 A 5500 RPM, VELOCIDADE TRABALHO DE 20 A 25 M/MIN, POT. DE 7,5 A 9,0 HP</v>
          </cell>
          <cell r="C1183" t="str">
            <v xml:space="preserve">UN    </v>
          </cell>
          <cell r="D1183" t="str">
            <v>AS</v>
          </cell>
          <cell r="E1183" t="str">
            <v>13.299,58</v>
          </cell>
          <cell r="F1183" t="str">
            <v>SINAPI</v>
          </cell>
        </row>
        <row r="1184">
          <cell r="A1184">
            <v>13458</v>
          </cell>
          <cell r="B1184" t="str">
            <v>COMPACTADOR DE SOLOS DE PERCURSAO (SOQUETE) COM MOTOR A GASOLINA 4 TEMPOS DE 4 HP (4 CV)</v>
          </cell>
          <cell r="C1184" t="str">
            <v xml:space="preserve">UN    </v>
          </cell>
          <cell r="D1184" t="str">
            <v>AS</v>
          </cell>
          <cell r="E1184" t="str">
            <v>12.637,89</v>
          </cell>
          <cell r="F1184" t="str">
            <v>SINAPI</v>
          </cell>
        </row>
        <row r="1185">
          <cell r="A1185">
            <v>11134</v>
          </cell>
          <cell r="B1185" t="str">
            <v>COMPENSADO NAVAL - CHAPA/PAINEL EM MADEIRA COMPENSADA PRENSADA, DE 2200 X 1600 MM, E = 10 MM</v>
          </cell>
          <cell r="C1185" t="str">
            <v xml:space="preserve">M2    </v>
          </cell>
          <cell r="D1185" t="str">
            <v>CR</v>
          </cell>
          <cell r="E1185" t="str">
            <v>84,66</v>
          </cell>
          <cell r="F1185" t="str">
            <v>SINAPI</v>
          </cell>
        </row>
        <row r="1186">
          <cell r="A1186">
            <v>11135</v>
          </cell>
          <cell r="B1186" t="str">
            <v>COMPENSADO NAVAL - CHAPA/PAINEL EM MADEIRA COMPENSADA PRENSADA, DE 2200 X 1600 MM, E = 12 MM</v>
          </cell>
          <cell r="C1186" t="str">
            <v xml:space="preserve">M2    </v>
          </cell>
          <cell r="D1186" t="str">
            <v>CR</v>
          </cell>
          <cell r="E1186" t="str">
            <v>91,40</v>
          </cell>
          <cell r="F1186" t="str">
            <v>SINAPI</v>
          </cell>
        </row>
        <row r="1187">
          <cell r="A1187">
            <v>11136</v>
          </cell>
          <cell r="B1187" t="str">
            <v>COMPENSADO NAVAL - CHAPA/PAINEL EM MADEIRA COMPENSADA PRENSADA, DE 2200 X 1600 MM, E = 15 MM</v>
          </cell>
          <cell r="C1187" t="str">
            <v xml:space="preserve">M2    </v>
          </cell>
          <cell r="D1187" t="str">
            <v>CR</v>
          </cell>
          <cell r="E1187" t="str">
            <v>104,66</v>
          </cell>
          <cell r="F1187" t="str">
            <v>SINAPI</v>
          </cell>
        </row>
        <row r="1188">
          <cell r="A1188">
            <v>34743</v>
          </cell>
          <cell r="B1188" t="str">
            <v>COMPENSADO NAVAL - CHAPA/PAINEL EM MADEIRA COMPENSADA PRENSADA, DE 2200 X 1600 MM, E = 18 MM</v>
          </cell>
          <cell r="C1188" t="str">
            <v xml:space="preserve">M2    </v>
          </cell>
          <cell r="D1188" t="str">
            <v>CR</v>
          </cell>
          <cell r="E1188" t="str">
            <v>126,28</v>
          </cell>
          <cell r="F1188" t="str">
            <v>SINAPI</v>
          </cell>
        </row>
        <row r="1189">
          <cell r="A1189">
            <v>11137</v>
          </cell>
          <cell r="B1189" t="str">
            <v>COMPENSADO NAVAL - CHAPA/PAINEL EM MADEIRA COMPENSADA PRENSADA, DE 2200 X 1600 MM, E = 20 MM</v>
          </cell>
          <cell r="C1189" t="str">
            <v xml:space="preserve">M2    </v>
          </cell>
          <cell r="D1189" t="str">
            <v>CR</v>
          </cell>
          <cell r="E1189" t="str">
            <v>143,43</v>
          </cell>
          <cell r="F1189" t="str">
            <v>SINAPI</v>
          </cell>
        </row>
        <row r="1190">
          <cell r="A1190">
            <v>34745</v>
          </cell>
          <cell r="B1190" t="str">
            <v>COMPENSADO NAVAL - CHAPA/PAINEL EM MADEIRA COMPENSADA PRENSADA, DE 2200 X 1600 MM, E = 25 MM</v>
          </cell>
          <cell r="C1190" t="str">
            <v xml:space="preserve">M2    </v>
          </cell>
          <cell r="D1190" t="str">
            <v>CR</v>
          </cell>
          <cell r="E1190" t="str">
            <v>170,56</v>
          </cell>
          <cell r="F1190" t="str">
            <v>SINAPI</v>
          </cell>
        </row>
        <row r="1191">
          <cell r="A1191">
            <v>34746</v>
          </cell>
          <cell r="B1191" t="str">
            <v>COMPENSADO NAVAL - CHAPA/PAINEL EM MADEIRA COMPENSADA PRENSADA, DE 2200 X 1600 MM, E = 4 MM</v>
          </cell>
          <cell r="C1191" t="str">
            <v xml:space="preserve">M2    </v>
          </cell>
          <cell r="D1191" t="str">
            <v>CR</v>
          </cell>
          <cell r="E1191" t="str">
            <v>46,51</v>
          </cell>
          <cell r="F1191" t="str">
            <v>SINAPI</v>
          </cell>
        </row>
        <row r="1192">
          <cell r="A1192">
            <v>1360</v>
          </cell>
          <cell r="B1192" t="str">
            <v>COMPENSADO NAVAL - CHAPA/PAINEL EM MADEIRA COMPENSADA PRENSADA, DE 2200 X 1600 MM, E = 6 MM</v>
          </cell>
          <cell r="C1192" t="str">
            <v xml:space="preserve">M2    </v>
          </cell>
          <cell r="D1192" t="str">
            <v>CR</v>
          </cell>
          <cell r="E1192" t="str">
            <v>54,27</v>
          </cell>
          <cell r="F1192" t="str">
            <v>SINAPI</v>
          </cell>
        </row>
        <row r="1193">
          <cell r="A1193">
            <v>36524</v>
          </cell>
          <cell r="B1193" t="str">
            <v>COMPRESSOR DE AR ESTACIONARIO, VAZAO 620 PCM, PRESSAO EFETIVA DE TRABALHO 109 PSI, MOTOR ELETRICO, POTENCIA 127 CV</v>
          </cell>
          <cell r="C1193" t="str">
            <v xml:space="preserve">UN    </v>
          </cell>
          <cell r="D1193" t="str">
            <v>AS</v>
          </cell>
          <cell r="E1193" t="str">
            <v>183.803,46</v>
          </cell>
          <cell r="F1193" t="str">
            <v>SINAPI</v>
          </cell>
        </row>
        <row r="1194">
          <cell r="A1194">
            <v>36526</v>
          </cell>
          <cell r="B1194" t="str">
            <v>COMPRESSOR DE AR REBOCAVEL VAZAO 400 PCM, PRESSAO EFETIVA DE TRABALHO 102 PSI, MOTOR DIESEL, POTENCIA 110 CV</v>
          </cell>
          <cell r="C1194" t="str">
            <v xml:space="preserve">UN    </v>
          </cell>
          <cell r="D1194" t="str">
            <v>AS</v>
          </cell>
          <cell r="E1194" t="str">
            <v>148.116,31</v>
          </cell>
          <cell r="F1194" t="str">
            <v>SINAPI</v>
          </cell>
        </row>
        <row r="1195">
          <cell r="A1195">
            <v>36523</v>
          </cell>
          <cell r="B1195" t="str">
            <v>COMPRESSOR DE AR REBOCAVEL VAZAO 748 PCM, PRESSAO EFETIVA DE TRABALHO 102 PSI, MOTOR DIESEL, POTENCIA 210 CV</v>
          </cell>
          <cell r="C1195" t="str">
            <v xml:space="preserve">UN    </v>
          </cell>
          <cell r="D1195" t="str">
            <v>AS</v>
          </cell>
          <cell r="E1195" t="str">
            <v>317.097,03</v>
          </cell>
          <cell r="F1195" t="str">
            <v>SINAPI</v>
          </cell>
        </row>
        <row r="1196">
          <cell r="A1196">
            <v>36527</v>
          </cell>
          <cell r="B1196" t="str">
            <v>COMPRESSOR DE AR REBOCAVEL VAZAO 860 PCM, PRESSAO EFETIVA DE TRABALHO 102 PSI, MOTOR DIESEL, POTENCIA 250 CV</v>
          </cell>
          <cell r="C1196" t="str">
            <v xml:space="preserve">UN    </v>
          </cell>
          <cell r="D1196" t="str">
            <v>AS</v>
          </cell>
          <cell r="E1196" t="str">
            <v>344.432,69</v>
          </cell>
          <cell r="F1196" t="str">
            <v>SINAPI</v>
          </cell>
        </row>
        <row r="1197">
          <cell r="A1197">
            <v>38642</v>
          </cell>
          <cell r="B1197" t="str">
            <v>COMPRESSOR DE AR REBOCAVEL, VAZAO 152 PCM, PRESSAO EFETIVA DE TRABALHO 102 PSI, MOTOR DIESEL, POTENCIA 31,5 KW</v>
          </cell>
          <cell r="C1197" t="str">
            <v xml:space="preserve">UN    </v>
          </cell>
          <cell r="D1197" t="str">
            <v>AS</v>
          </cell>
          <cell r="E1197" t="str">
            <v>80.192,77</v>
          </cell>
          <cell r="F1197" t="str">
            <v>SINAPI</v>
          </cell>
        </row>
        <row r="1198">
          <cell r="A1198">
            <v>36522</v>
          </cell>
          <cell r="B1198" t="str">
            <v>COMPRESSOR DE AR REBOCAVEL, VAZAO 189 PCM, PRESSAO EFETIVA DE TRABALHO 102 PSI, MOTOR DIESEL, POTENCIA 63 CV</v>
          </cell>
          <cell r="C1198" t="str">
            <v xml:space="preserve">UN    </v>
          </cell>
          <cell r="D1198" t="str">
            <v>AS</v>
          </cell>
          <cell r="E1198" t="str">
            <v>93.263,23</v>
          </cell>
          <cell r="F1198" t="str">
            <v>SINAPI</v>
          </cell>
        </row>
        <row r="1199">
          <cell r="A1199">
            <v>36525</v>
          </cell>
          <cell r="B1199" t="str">
            <v>COMPRESSOR DE AR REBOCAVEL, VAZAO 250 PCM, PRESSAO EFETIVA DE TRABALHO 102 PSI, MOTOR DIESEL, POTENCIA 81 CV</v>
          </cell>
          <cell r="C1199" t="str">
            <v xml:space="preserve">UN    </v>
          </cell>
          <cell r="D1199" t="str">
            <v>AS</v>
          </cell>
          <cell r="E1199" t="str">
            <v>124.901,25</v>
          </cell>
          <cell r="F1199" t="str">
            <v>SINAPI</v>
          </cell>
        </row>
        <row r="1200">
          <cell r="A1200">
            <v>13803</v>
          </cell>
          <cell r="B1200" t="str">
            <v>COMPRESSOR DE AR REBOCAVEL, VAZAO 89 PCM, PRESSAO EFETIVA DE TRABALHO *102* PSI, MOTOR DIESEL, POTENCIA *20* CV</v>
          </cell>
          <cell r="C1200" t="str">
            <v xml:space="preserve">UN    </v>
          </cell>
          <cell r="D1200" t="str">
            <v>AS</v>
          </cell>
          <cell r="E1200" t="str">
            <v>124.543,86</v>
          </cell>
          <cell r="F1200" t="str">
            <v>SINAPI</v>
          </cell>
        </row>
        <row r="1201">
          <cell r="A1201">
            <v>34348</v>
          </cell>
          <cell r="B1201" t="str">
            <v>CONCERTINA CLIPADA (DUPLA) EM ACO GALVANIZADO DE ALTA RESISTENCIA, COM ESPIRAL DE 300 MM, D = 2,76 MM</v>
          </cell>
          <cell r="C1201" t="str">
            <v xml:space="preserve">M     </v>
          </cell>
          <cell r="D1201" t="str">
            <v>CR</v>
          </cell>
          <cell r="E1201" t="str">
            <v>26,45</v>
          </cell>
          <cell r="F1201" t="str">
            <v>SINAPI</v>
          </cell>
        </row>
        <row r="1202">
          <cell r="A1202">
            <v>34347</v>
          </cell>
          <cell r="B1202" t="str">
            <v>CONCERTINA SIMPLES EM ACO GALVANIZADO DE ALTA RESISTENCIA, COM ESPIRAL DE 300 MM, D = 2,76 MM</v>
          </cell>
          <cell r="C1202" t="str">
            <v xml:space="preserve">M     </v>
          </cell>
          <cell r="D1202" t="str">
            <v>CR</v>
          </cell>
          <cell r="E1202" t="str">
            <v>18,91</v>
          </cell>
          <cell r="F1202" t="str">
            <v>SINAPI</v>
          </cell>
        </row>
        <row r="1203">
          <cell r="A1203">
            <v>11146</v>
          </cell>
          <cell r="B1203" t="str">
            <v>CONCRETO AUTOADENSAVEL (CAA) CLASSE DE RESISTENCIA C15, ESPALHAMENTO SF2, COM BOMBEAMENTO (DISPONIBILIZACAO DE BOMBA), SEM O LANCAMENTO (NBR 15823)</v>
          </cell>
          <cell r="C1203" t="str">
            <v xml:space="preserve">M3    </v>
          </cell>
          <cell r="D1203" t="str">
            <v>CR</v>
          </cell>
          <cell r="E1203" t="str">
            <v>733,66</v>
          </cell>
          <cell r="F1203" t="str">
            <v>SINAPI</v>
          </cell>
        </row>
        <row r="1204">
          <cell r="A1204">
            <v>11147</v>
          </cell>
          <cell r="B1204" t="str">
            <v>CONCRETO AUTOADENSAVEL (CAA) CLASSE DE RESISTENCIA C20, ESPALHAMENTO SF2, COM BOMBEAMENTO (DISPONIBILIZACAO DE BOMBA), SEM O LANCAMENTO (NBR 15823)</v>
          </cell>
          <cell r="C1204" t="str">
            <v xml:space="preserve">M3    </v>
          </cell>
          <cell r="D1204" t="str">
            <v>CR</v>
          </cell>
          <cell r="E1204" t="str">
            <v>762,37</v>
          </cell>
          <cell r="F1204" t="str">
            <v>SINAPI</v>
          </cell>
        </row>
        <row r="1205">
          <cell r="A1205">
            <v>34872</v>
          </cell>
          <cell r="B1205" t="str">
            <v>CONCRETO AUTOADENSAVEL (CAA) CLASSE DE RESISTENCIA C25, ESPALHAMENTO SF2, COM BOMBEAMENTO (DISPONIBILIZACAO DE BOMBA), SEM O LANCAMENTO (NBR 15823)</v>
          </cell>
          <cell r="C1205" t="str">
            <v xml:space="preserve">M3    </v>
          </cell>
          <cell r="D1205" t="str">
            <v>CR</v>
          </cell>
          <cell r="E1205" t="str">
            <v>770,93</v>
          </cell>
          <cell r="F1205" t="str">
            <v>SINAPI</v>
          </cell>
        </row>
        <row r="1206">
          <cell r="A1206">
            <v>34491</v>
          </cell>
          <cell r="B1206" t="str">
            <v>CONCRETO AUTOADENSAVEL (CAA) CLASSE DE RESISTENCIA C30, ESPALHAMENTO SF2, COM BOMBEAMENTO (DISPONIBILIZACAO DE BOMBA), SEM O LANCAMENTO (NBR 15823)</v>
          </cell>
          <cell r="C1206" t="str">
            <v xml:space="preserve">M3    </v>
          </cell>
          <cell r="D1206" t="str">
            <v>CR</v>
          </cell>
          <cell r="E1206" t="str">
            <v>793,27</v>
          </cell>
          <cell r="F1206" t="str">
            <v>SINAPI</v>
          </cell>
        </row>
        <row r="1207">
          <cell r="A1207">
            <v>34770</v>
          </cell>
          <cell r="B1207" t="str">
            <v>CONCRETO BETUMINOSO USINADO A QUENTE (CBUQ) PARA PAVIMENTACAO ASFALTICA, PADRAO DNIT, FAIXA C, COM CAP 30/45 - AQUISICAO POSTO USINA</v>
          </cell>
          <cell r="C1207" t="str">
            <v xml:space="preserve">T     </v>
          </cell>
          <cell r="D1207" t="str">
            <v>AS</v>
          </cell>
          <cell r="E1207" t="str">
            <v>490,44</v>
          </cell>
          <cell r="F1207" t="str">
            <v>SINAPI</v>
          </cell>
        </row>
        <row r="1208">
          <cell r="A1208">
            <v>1518</v>
          </cell>
          <cell r="B1208" t="str">
            <v>CONCRETO BETUMINOSO USINADO A QUENTE (CBUQ) PARA PAVIMENTACAO ASFALTICA, PADRAO DNIT, FAIXA C, COM CAP 50/70 - AQUISICAO POSTO USINA</v>
          </cell>
          <cell r="C1208" t="str">
            <v xml:space="preserve">T     </v>
          </cell>
          <cell r="D1208" t="str">
            <v>AS</v>
          </cell>
          <cell r="E1208" t="str">
            <v>500,00</v>
          </cell>
          <cell r="F1208" t="str">
            <v>SINAPI</v>
          </cell>
        </row>
        <row r="1209">
          <cell r="A1209">
            <v>41965</v>
          </cell>
          <cell r="B1209" t="str">
            <v>CONCRETO BETUMINOSO USINADO A QUENTE (CBUQ) PARA PAVIMENTACAO ASFALTICA, PADRAO DNIT, PARA BINDER, COM CAP 50/70 - AQUISICAO POSTO USINA</v>
          </cell>
          <cell r="C1209" t="str">
            <v xml:space="preserve">T     </v>
          </cell>
          <cell r="D1209" t="str">
            <v>AS</v>
          </cell>
          <cell r="E1209" t="str">
            <v>438,42</v>
          </cell>
          <cell r="F1209" t="str">
            <v>SINAPI</v>
          </cell>
        </row>
        <row r="1210">
          <cell r="A1210">
            <v>1524</v>
          </cell>
          <cell r="B1210" t="str">
            <v>CONCRETO USINADO BOMBEAVEL, CLASSE DE RESISTENCIA C20, BRITA 0 E 1, SLUMP = 100 +/- 20 MM, COM BOMBEAMENTO (DISPONIBILIZACAO DE BOMBA), SEM O LANCAMENTO (NBR 8953)</v>
          </cell>
          <cell r="C1210" t="str">
            <v xml:space="preserve">M3    </v>
          </cell>
          <cell r="D1210" t="str">
            <v>CR</v>
          </cell>
          <cell r="E1210" t="str">
            <v>703,89</v>
          </cell>
          <cell r="F1210" t="str">
            <v>SINAPI</v>
          </cell>
        </row>
        <row r="1211">
          <cell r="A1211">
            <v>34492</v>
          </cell>
          <cell r="B1211" t="str">
            <v>CONCRETO USINADO BOMBEAVEL, CLASSE DE RESISTENCIA C20, COM BRITA 0 E 1, SLUMP = 100 +/- 20 MM, EXCLUI SERVICO DE BOMBEAMENTO (NBR 8953)</v>
          </cell>
          <cell r="C1211" t="str">
            <v xml:space="preserve">M3    </v>
          </cell>
          <cell r="D1211" t="str">
            <v xml:space="preserve">C </v>
          </cell>
          <cell r="E1211" t="str">
            <v>652,00</v>
          </cell>
          <cell r="F1211" t="str">
            <v>SINAPI</v>
          </cell>
        </row>
        <row r="1212">
          <cell r="A1212">
            <v>38404</v>
          </cell>
          <cell r="B1212" t="str">
            <v>CONCRETO USINADO BOMBEAVEL, CLASSE DE RESISTENCIA C20, COM BRITA 0 E 1, SLUMP = 130 +/- 20 MM, EXCLUI SERVICO DE BOMBEAMENTO (NBR 8953)</v>
          </cell>
          <cell r="C1212" t="str">
            <v xml:space="preserve">M3    </v>
          </cell>
          <cell r="D1212" t="str">
            <v>CR</v>
          </cell>
          <cell r="E1212" t="str">
            <v>675,34</v>
          </cell>
          <cell r="F1212" t="str">
            <v>SINAPI</v>
          </cell>
        </row>
        <row r="1213">
          <cell r="A1213">
            <v>39849</v>
          </cell>
          <cell r="B1213" t="str">
            <v>CONCRETO USINADO BOMBEAVEL, CLASSE DE RESISTENCIA C20, COM BRITA 0 E 1, SLUMP = 190 +/- 20 MM, COM BOMBEAMENTO (DISPONIBILIZACAO DE BOMBA), SEM O LANCAMENTO (NBR 8953)</v>
          </cell>
          <cell r="C1213" t="str">
            <v xml:space="preserve">M3    </v>
          </cell>
          <cell r="D1213" t="str">
            <v>CR</v>
          </cell>
          <cell r="E1213" t="str">
            <v>773,95</v>
          </cell>
          <cell r="F1213" t="str">
            <v>SINAPI</v>
          </cell>
        </row>
        <row r="1214">
          <cell r="A1214">
            <v>38464</v>
          </cell>
          <cell r="B1214" t="str">
            <v>CONCRETO USINADO BOMBEAVEL, CLASSE DE RESISTENCIA C20, COM BRITA 0, SLUMP = 220 +/- 20 MM, COM BOMBEAMENTO (DISPONIBILIZACAO DE BOMBA), SEM O LANCAMENTO (NBR 8953)</v>
          </cell>
          <cell r="C1214" t="str">
            <v xml:space="preserve">M3    </v>
          </cell>
          <cell r="D1214" t="str">
            <v>CR</v>
          </cell>
          <cell r="E1214" t="str">
            <v>785,18</v>
          </cell>
          <cell r="F1214" t="str">
            <v>SINAPI</v>
          </cell>
        </row>
        <row r="1215">
          <cell r="A1215">
            <v>1527</v>
          </cell>
          <cell r="B1215" t="str">
            <v>CONCRETO USINADO BOMBEAVEL, CLASSE DE RESISTENCIA C25, BRITA 0 E 1, SLUMP = 100 +/- 20 MM, COM BOMBEAMENTO (DISPONIBILIZACAO DE BOMBA), SEM O LANCAMENTO (NBR 8953)</v>
          </cell>
          <cell r="C1215" t="str">
            <v xml:space="preserve">M3    </v>
          </cell>
          <cell r="D1215" t="str">
            <v>CR</v>
          </cell>
          <cell r="E1215" t="str">
            <v>726,24</v>
          </cell>
          <cell r="F1215" t="str">
            <v>SINAPI</v>
          </cell>
        </row>
        <row r="1216">
          <cell r="A1216">
            <v>34493</v>
          </cell>
          <cell r="B1216" t="str">
            <v>CONCRETO USINADO BOMBEAVEL, CLASSE DE RESISTENCIA C25, COM BRITA 0 E 1, SLUMP = 100 +/- 20 MM, EXCLUI SERVICO DE BOMBEAMENTO (NBR 8953)</v>
          </cell>
          <cell r="C1216" t="str">
            <v xml:space="preserve">M3    </v>
          </cell>
          <cell r="D1216" t="str">
            <v>CR</v>
          </cell>
          <cell r="E1216" t="str">
            <v>670,37</v>
          </cell>
          <cell r="F1216" t="str">
            <v>SINAPI</v>
          </cell>
        </row>
        <row r="1217">
          <cell r="A1217">
            <v>38405</v>
          </cell>
          <cell r="B1217" t="str">
            <v>CONCRETO USINADO BOMBEAVEL, CLASSE DE RESISTENCIA C25, COM BRITA 0 E 1, SLUMP = 130 +/- 20 MM, EXCLUI SERVICO DE BOMBEAMENTO (NBR 8953)</v>
          </cell>
          <cell r="C1217" t="str">
            <v xml:space="preserve">M3    </v>
          </cell>
          <cell r="D1217" t="str">
            <v>CR</v>
          </cell>
          <cell r="E1217" t="str">
            <v>696,17</v>
          </cell>
          <cell r="F1217" t="str">
            <v>SINAPI</v>
          </cell>
        </row>
        <row r="1218">
          <cell r="A1218">
            <v>38408</v>
          </cell>
          <cell r="B1218" t="str">
            <v>CONCRETO USINADO BOMBEAVEL, CLASSE DE RESISTENCIA C25, COM BRITA 0 E 1, SLUMP = 190 +/- 20 MM, EXCLUI SERVICO DE BOMBEAMENTO (NBR 8953)</v>
          </cell>
          <cell r="C1218" t="str">
            <v xml:space="preserve">M3    </v>
          </cell>
          <cell r="D1218" t="str">
            <v>CR</v>
          </cell>
          <cell r="E1218" t="str">
            <v>770,59</v>
          </cell>
          <cell r="F1218" t="str">
            <v>SINAPI</v>
          </cell>
        </row>
        <row r="1219">
          <cell r="A1219">
            <v>1525</v>
          </cell>
          <cell r="B1219" t="str">
            <v>CONCRETO USINADO BOMBEAVEL, CLASSE DE RESISTENCIA C30, BRITA 0 E 1, SLUMP = 100 +/- 20 MM, COM BOMBEAMENTO (DISPONIBILIZACAO DE BOMBA), SEM O LANCAMENTO (NBR 8953)</v>
          </cell>
          <cell r="C1219" t="str">
            <v xml:space="preserve">M3    </v>
          </cell>
          <cell r="D1219" t="str">
            <v>CR</v>
          </cell>
          <cell r="E1219" t="str">
            <v>748,58</v>
          </cell>
          <cell r="F1219" t="str">
            <v>SINAPI</v>
          </cell>
        </row>
        <row r="1220">
          <cell r="A1220">
            <v>34494</v>
          </cell>
          <cell r="B1220" t="str">
            <v>CONCRETO USINADO BOMBEAVEL, CLASSE DE RESISTENCIA C30, COM BRITA 0 E 1, SLUMP = 100 +/- 20 MM, EXCLUI SERVICO DE BOMBEAMENTO (NBR 8953)</v>
          </cell>
          <cell r="C1220" t="str">
            <v xml:space="preserve">M3    </v>
          </cell>
          <cell r="D1220" t="str">
            <v>CR</v>
          </cell>
          <cell r="E1220" t="str">
            <v>692,72</v>
          </cell>
          <cell r="F1220" t="str">
            <v>SINAPI</v>
          </cell>
        </row>
        <row r="1221">
          <cell r="A1221">
            <v>38406</v>
          </cell>
          <cell r="B1221" t="str">
            <v>CONCRETO USINADO BOMBEAVEL, CLASSE DE RESISTENCIA C30, COM BRITA 0 E 1, SLUMP = 130 +/- 20 MM, EXCLUI SERVICO DE BOMBEAMENTO (NBR 8953)</v>
          </cell>
          <cell r="C1221" t="str">
            <v xml:space="preserve">M3    </v>
          </cell>
          <cell r="D1221" t="str">
            <v>CR</v>
          </cell>
          <cell r="E1221" t="str">
            <v>735,11</v>
          </cell>
          <cell r="F1221" t="str">
            <v>SINAPI</v>
          </cell>
        </row>
        <row r="1222">
          <cell r="A1222">
            <v>38409</v>
          </cell>
          <cell r="B1222" t="str">
            <v>CONCRETO USINADO BOMBEAVEL, CLASSE DE RESISTENCIA C30, COM BRITA 0 E 1, SLUMP = 190 +/- 20 MM, EXCLUI SERVICO DE BOMBEAMENTO (NBR 8953)</v>
          </cell>
          <cell r="C1222" t="str">
            <v xml:space="preserve">M3    </v>
          </cell>
          <cell r="D1222" t="str">
            <v>CR</v>
          </cell>
          <cell r="E1222" t="str">
            <v>775,85</v>
          </cell>
          <cell r="F1222" t="str">
            <v>SINAPI</v>
          </cell>
        </row>
        <row r="1223">
          <cell r="A1223">
            <v>43360</v>
          </cell>
          <cell r="B1223" t="str">
            <v>CONCRETO USINADO BOMBEAVEL, CLASSE DE RESISTENCIA C30, COM BRITA 0 E 1, SLUMP = 220 +/- 30 MM, EXCLUI SERVICO DE BOMBEAMENTO (NBR 8953)</v>
          </cell>
          <cell r="C1223" t="str">
            <v xml:space="preserve">M3    </v>
          </cell>
          <cell r="D1223" t="str">
            <v>CR</v>
          </cell>
          <cell r="E1223" t="str">
            <v>808,99</v>
          </cell>
          <cell r="F1223" t="str">
            <v>SINAPI</v>
          </cell>
        </row>
        <row r="1224">
          <cell r="A1224">
            <v>11145</v>
          </cell>
          <cell r="B1224" t="str">
            <v>CONCRETO USINADO BOMBEAVEL, CLASSE DE RESISTENCIA C35, BRITA 0 E 1, SLUMP = 100 +/- 20 MM, COM BOMBEAMENTO (DISPONIBILIZACAO DE BOMBA), SEM O LANCAMENTO (NBR 8953)</v>
          </cell>
          <cell r="C1224" t="str">
            <v xml:space="preserve">M3    </v>
          </cell>
          <cell r="D1224" t="str">
            <v>CR</v>
          </cell>
          <cell r="E1224" t="str">
            <v>770,93</v>
          </cell>
          <cell r="F1224" t="str">
            <v>SINAPI</v>
          </cell>
        </row>
        <row r="1225">
          <cell r="A1225">
            <v>34495</v>
          </cell>
          <cell r="B1225" t="str">
            <v>CONCRETO USINADO BOMBEAVEL, CLASSE DE RESISTENCIA C35, COM BRITA 0 E 1, SLUMP = 100 +/- 20 MM, EXCLUI SERVICO DE BOMBEAMENTO (NBR 8953)</v>
          </cell>
          <cell r="C1225" t="str">
            <v xml:space="preserve">M3    </v>
          </cell>
          <cell r="D1225" t="str">
            <v>CR</v>
          </cell>
          <cell r="E1225" t="str">
            <v>715,06</v>
          </cell>
          <cell r="F1225" t="str">
            <v>SINAPI</v>
          </cell>
        </row>
        <row r="1226">
          <cell r="A1226">
            <v>34479</v>
          </cell>
          <cell r="B1226" t="str">
            <v>CONCRETO USINADO BOMBEAVEL, CLASSE DE RESISTENCIA C40, BRITA 0 E 1, SLUMP = 100 +/- 20 MM, COM BOMBEAMENTO (DISPONIBILIZACAO DE BOMBA), SEM O LANCAMENTO (NBR 8953)</v>
          </cell>
          <cell r="C1226" t="str">
            <v xml:space="preserve">M3    </v>
          </cell>
          <cell r="D1226" t="str">
            <v>CR</v>
          </cell>
          <cell r="E1226" t="str">
            <v>793,27</v>
          </cell>
          <cell r="F1226" t="str">
            <v>SINAPI</v>
          </cell>
        </row>
        <row r="1227">
          <cell r="A1227">
            <v>34496</v>
          </cell>
          <cell r="B1227" t="str">
            <v>CONCRETO USINADO BOMBEAVEL, CLASSE DE RESISTENCIA C40, COM BRITA 0 E 1, SLUMP = 100 +/- 20 MM, EXCLUI SERVICO DE BOMBEAMENTO (NBR 8953)</v>
          </cell>
          <cell r="C1227" t="str">
            <v xml:space="preserve">M3    </v>
          </cell>
          <cell r="D1227" t="str">
            <v>CR</v>
          </cell>
          <cell r="E1227" t="str">
            <v>745,94</v>
          </cell>
          <cell r="F1227" t="str">
            <v>SINAPI</v>
          </cell>
        </row>
        <row r="1228">
          <cell r="A1228">
            <v>34481</v>
          </cell>
          <cell r="B1228" t="str">
            <v>CONCRETO USINADO BOMBEAVEL, CLASSE DE RESISTENCIA C45, BRITA 0 E 1, SLUMP = 100 +/- 20 MM, COM BOMBEAMENTO (DISPONIBILIZACAO DE BOMBA), SEM O LANCAMENTO (NBR 8953)</v>
          </cell>
          <cell r="C1228" t="str">
            <v xml:space="preserve">M3    </v>
          </cell>
          <cell r="D1228" t="str">
            <v>CR</v>
          </cell>
          <cell r="E1228" t="str">
            <v>828,88</v>
          </cell>
          <cell r="F1228" t="str">
            <v>SINAPI</v>
          </cell>
        </row>
        <row r="1229">
          <cell r="A1229">
            <v>34483</v>
          </cell>
          <cell r="B1229" t="str">
            <v>CONCRETO USINADO BOMBEAVEL, CLASSE DE RESISTENCIA C50, BRITA 0 E 1, SLUMP = 100 +/- 20 MM, COM BOMBEAMENTO (DISPONIBILIZACAO DE BOMBA), SEM O LANCAMENTO (NBR 8953)</v>
          </cell>
          <cell r="C1229" t="str">
            <v xml:space="preserve">M3    </v>
          </cell>
          <cell r="D1229" t="str">
            <v>CR</v>
          </cell>
          <cell r="E1229" t="str">
            <v>885,60</v>
          </cell>
          <cell r="F1229" t="str">
            <v>SINAPI</v>
          </cell>
        </row>
        <row r="1230">
          <cell r="A1230">
            <v>34485</v>
          </cell>
          <cell r="B1230" t="str">
            <v>CONCRETO USINADO BOMBEAVEL, CLASSE DE RESISTENCIA C60, COM BRITA 0 E 1, SLUMP = 100 +/- 20 MM, COM BOMBEAMENTO (DISPONIBILIZACAO DE BOMBA), SEM O LANCAMENTO (NBR 8953)</v>
          </cell>
          <cell r="C1230" t="str">
            <v xml:space="preserve">M3    </v>
          </cell>
          <cell r="D1230" t="str">
            <v>CR</v>
          </cell>
          <cell r="E1230" t="str">
            <v>947,05</v>
          </cell>
          <cell r="F1230" t="str">
            <v>SINAPI</v>
          </cell>
        </row>
        <row r="1231">
          <cell r="A1231">
            <v>14041</v>
          </cell>
          <cell r="B1231" t="str">
            <v>CONCRETO USINADO CONVENCIONAL (NAO BOMBEAVEL) CLASSE DE RESISTENCIA C10, COM BRITA 1 E 2, SLUMP = 80 MM +/- 10 MM (NBR 8953)</v>
          </cell>
          <cell r="C1231" t="str">
            <v xml:space="preserve">M3    </v>
          </cell>
          <cell r="D1231" t="str">
            <v>CR</v>
          </cell>
          <cell r="E1231" t="str">
            <v>615,62</v>
          </cell>
          <cell r="F1231" t="str">
            <v>SINAPI</v>
          </cell>
        </row>
        <row r="1232">
          <cell r="A1232">
            <v>1523</v>
          </cell>
          <cell r="B1232" t="str">
            <v>CONCRETO USINADO CONVENCIONAL (NAO BOMBEAVEL) CLASSE DE RESISTENCIA C15, COM BRITA 1 E 2, SLUMP = 80 MM +/- 10 MM (NBR 8953)</v>
          </cell>
          <cell r="C1232" t="str">
            <v xml:space="preserve">M3    </v>
          </cell>
          <cell r="D1232" t="str">
            <v>CR</v>
          </cell>
          <cell r="E1232" t="str">
            <v>625,68</v>
          </cell>
          <cell r="F1232" t="str">
            <v>SINAPI</v>
          </cell>
        </row>
        <row r="1233">
          <cell r="A1233">
            <v>14052</v>
          </cell>
          <cell r="B1233" t="str">
            <v>CONDULETE DE ALUMINIO TIPO B, PARA ELETRODUTO ROSCAVEL DE 1/2", COM TAMPA CEGA</v>
          </cell>
          <cell r="C1233" t="str">
            <v xml:space="preserve">UN    </v>
          </cell>
          <cell r="D1233" t="str">
            <v>CR</v>
          </cell>
          <cell r="E1233" t="str">
            <v>12,05</v>
          </cell>
          <cell r="F1233" t="str">
            <v>SINAPI</v>
          </cell>
        </row>
        <row r="1234">
          <cell r="A1234">
            <v>14054</v>
          </cell>
          <cell r="B1234" t="str">
            <v>CONDULETE DE ALUMINIO TIPO B, PARA ELETRODUTO ROSCAVEL DE 1", COM TAMPA CEGA</v>
          </cell>
          <cell r="C1234" t="str">
            <v xml:space="preserve">UN    </v>
          </cell>
          <cell r="D1234" t="str">
            <v>CR</v>
          </cell>
          <cell r="E1234" t="str">
            <v>15,67</v>
          </cell>
          <cell r="F1234" t="str">
            <v>SINAPI</v>
          </cell>
        </row>
        <row r="1235">
          <cell r="A1235">
            <v>14053</v>
          </cell>
          <cell r="B1235" t="str">
            <v>CONDULETE DE ALUMINIO TIPO B, PARA ELETRODUTO ROSCAVEL DE 3/4", COM TAMPA CEGA</v>
          </cell>
          <cell r="C1235" t="str">
            <v xml:space="preserve">UN    </v>
          </cell>
          <cell r="D1235" t="str">
            <v>CR</v>
          </cell>
          <cell r="E1235" t="str">
            <v>12,24</v>
          </cell>
          <cell r="F1235" t="str">
            <v>SINAPI</v>
          </cell>
        </row>
        <row r="1236">
          <cell r="A1236">
            <v>2558</v>
          </cell>
          <cell r="B1236" t="str">
            <v>CONDULETE DE ALUMINIO TIPO C, PARA ELETRODUTO ROSCAVEL DE 1/2", COM TAMPA CEGA</v>
          </cell>
          <cell r="C1236" t="str">
            <v xml:space="preserve">UN    </v>
          </cell>
          <cell r="D1236" t="str">
            <v>CR</v>
          </cell>
          <cell r="E1236" t="str">
            <v>9,21</v>
          </cell>
          <cell r="F1236" t="str">
            <v>SINAPI</v>
          </cell>
        </row>
        <row r="1237">
          <cell r="A1237">
            <v>2560</v>
          </cell>
          <cell r="B1237" t="str">
            <v>CONDULETE DE ALUMINIO TIPO C, PARA ELETRODUTO ROSCAVEL DE 1", COM TAMPA CEGA</v>
          </cell>
          <cell r="C1237" t="str">
            <v xml:space="preserve">UN    </v>
          </cell>
          <cell r="D1237" t="str">
            <v>CR</v>
          </cell>
          <cell r="E1237" t="str">
            <v>16,22</v>
          </cell>
          <cell r="F1237" t="str">
            <v>SINAPI</v>
          </cell>
        </row>
        <row r="1238">
          <cell r="A1238">
            <v>2559</v>
          </cell>
          <cell r="B1238" t="str">
            <v>CONDULETE DE ALUMINIO TIPO C, PARA ELETRODUTO ROSCAVEL DE 3/4", COM TAMPA CEGA</v>
          </cell>
          <cell r="C1238" t="str">
            <v xml:space="preserve">UN    </v>
          </cell>
          <cell r="D1238" t="str">
            <v xml:space="preserve">C </v>
          </cell>
          <cell r="E1238" t="str">
            <v>12,97</v>
          </cell>
          <cell r="F1238" t="str">
            <v>SINAPI</v>
          </cell>
        </row>
        <row r="1239">
          <cell r="A1239">
            <v>2592</v>
          </cell>
          <cell r="B1239" t="str">
            <v>CONDULETE DE ALUMINIO TIPO C, PARA ELETRODUTO ROSCAVEL DE 4", COM TAMPA CEGA</v>
          </cell>
          <cell r="C1239" t="str">
            <v xml:space="preserve">UN    </v>
          </cell>
          <cell r="D1239" t="str">
            <v>CR</v>
          </cell>
          <cell r="E1239" t="str">
            <v>215,01</v>
          </cell>
          <cell r="F1239" t="str">
            <v>SINAPI</v>
          </cell>
        </row>
        <row r="1240">
          <cell r="A1240">
            <v>2566</v>
          </cell>
          <cell r="B1240" t="str">
            <v>CONDULETE DE ALUMINIO TIPO E, PARA ELETRODUTO ROSCAVEL DE 1  1/4", COM TAMPA CEGA</v>
          </cell>
          <cell r="C1240" t="str">
            <v xml:space="preserve">UN    </v>
          </cell>
          <cell r="D1240" t="str">
            <v>CR</v>
          </cell>
          <cell r="E1240" t="str">
            <v>21,64</v>
          </cell>
          <cell r="F1240" t="str">
            <v>SINAPI</v>
          </cell>
        </row>
        <row r="1241">
          <cell r="A1241">
            <v>2589</v>
          </cell>
          <cell r="B1241" t="str">
            <v>CONDULETE DE ALUMINIO TIPO E, PARA ELETRODUTO ROSCAVEL DE 1 1/2", COM TAMPA CEGA</v>
          </cell>
          <cell r="C1241" t="str">
            <v xml:space="preserve">UN    </v>
          </cell>
          <cell r="D1241" t="str">
            <v>CR</v>
          </cell>
          <cell r="E1241" t="str">
            <v>28,76</v>
          </cell>
          <cell r="F1241" t="str">
            <v>SINAPI</v>
          </cell>
        </row>
        <row r="1242">
          <cell r="A1242">
            <v>2591</v>
          </cell>
          <cell r="B1242" t="str">
            <v>CONDULETE DE ALUMINIO TIPO E, PARA ELETRODUTO ROSCAVEL DE 1/2", COM TAMPA CEGA</v>
          </cell>
          <cell r="C1242" t="str">
            <v xml:space="preserve">UN    </v>
          </cell>
          <cell r="D1242" t="str">
            <v>CR</v>
          </cell>
          <cell r="E1242" t="str">
            <v>10,49</v>
          </cell>
          <cell r="F1242" t="str">
            <v>SINAPI</v>
          </cell>
        </row>
        <row r="1243">
          <cell r="A1243">
            <v>2590</v>
          </cell>
          <cell r="B1243" t="str">
            <v>CONDULETE DE ALUMINIO TIPO E, PARA ELETRODUTO ROSCAVEL DE 1", COM TAMPA CEGA</v>
          </cell>
          <cell r="C1243" t="str">
            <v xml:space="preserve">UN    </v>
          </cell>
          <cell r="D1243" t="str">
            <v>CR</v>
          </cell>
          <cell r="E1243" t="str">
            <v>17,65</v>
          </cell>
          <cell r="F1243" t="str">
            <v>SINAPI</v>
          </cell>
        </row>
        <row r="1244">
          <cell r="A1244">
            <v>2567</v>
          </cell>
          <cell r="B1244" t="str">
            <v>CONDULETE DE ALUMINIO TIPO E, PARA ELETRODUTO ROSCAVEL DE 2", COM TAMPA CEGA</v>
          </cell>
          <cell r="C1244" t="str">
            <v xml:space="preserve">UN    </v>
          </cell>
          <cell r="D1244" t="str">
            <v>CR</v>
          </cell>
          <cell r="E1244" t="str">
            <v>42,18</v>
          </cell>
          <cell r="F1244" t="str">
            <v>SINAPI</v>
          </cell>
        </row>
        <row r="1245">
          <cell r="A1245">
            <v>2565</v>
          </cell>
          <cell r="B1245" t="str">
            <v>CONDULETE DE ALUMINIO TIPO E, PARA ELETRODUTO ROSCAVEL DE 3/4", COM TAMPA CEGA</v>
          </cell>
          <cell r="C1245" t="str">
            <v xml:space="preserve">UN    </v>
          </cell>
          <cell r="D1245" t="str">
            <v>CR</v>
          </cell>
          <cell r="E1245" t="str">
            <v>10,51</v>
          </cell>
          <cell r="F1245" t="str">
            <v>SINAPI</v>
          </cell>
        </row>
        <row r="1246">
          <cell r="A1246">
            <v>2568</v>
          </cell>
          <cell r="B1246" t="str">
            <v>CONDULETE DE ALUMINIO TIPO E, PARA ELETRODUTO ROSCAVEL DE 3", COM TAMPA CEGA</v>
          </cell>
          <cell r="C1246" t="str">
            <v xml:space="preserve">UN    </v>
          </cell>
          <cell r="D1246" t="str">
            <v>CR</v>
          </cell>
          <cell r="E1246" t="str">
            <v>117,14</v>
          </cell>
          <cell r="F1246" t="str">
            <v>SINAPI</v>
          </cell>
        </row>
        <row r="1247">
          <cell r="A1247">
            <v>2594</v>
          </cell>
          <cell r="B1247" t="str">
            <v>CONDULETE DE ALUMINIO TIPO E, PARA ELETRODUTO ROSCAVEL DE 4", COM TAMPA CEGA</v>
          </cell>
          <cell r="C1247" t="str">
            <v xml:space="preserve">UN    </v>
          </cell>
          <cell r="D1247" t="str">
            <v>CR</v>
          </cell>
          <cell r="E1247" t="str">
            <v>195,16</v>
          </cell>
          <cell r="F1247" t="str">
            <v>SINAPI</v>
          </cell>
        </row>
        <row r="1248">
          <cell r="A1248">
            <v>2587</v>
          </cell>
          <cell r="B1248" t="str">
            <v>CONDULETE DE ALUMINIO TIPO LR, PARA ELETRODUTO ROSCAVEL DE 1 1/2", COM TAMPA CEGA</v>
          </cell>
          <cell r="C1248" t="str">
            <v xml:space="preserve">UN    </v>
          </cell>
          <cell r="D1248" t="str">
            <v>CR</v>
          </cell>
          <cell r="E1248" t="str">
            <v>33,26</v>
          </cell>
          <cell r="F1248" t="str">
            <v>SINAPI</v>
          </cell>
        </row>
        <row r="1249">
          <cell r="A1249">
            <v>2588</v>
          </cell>
          <cell r="B1249" t="str">
            <v>CONDULETE DE ALUMINIO TIPO LR, PARA ELETRODUTO ROSCAVEL DE 1 1/4", COM TAMPA CEGA</v>
          </cell>
          <cell r="C1249" t="str">
            <v xml:space="preserve">UN    </v>
          </cell>
          <cell r="D1249" t="str">
            <v>CR</v>
          </cell>
          <cell r="E1249" t="str">
            <v>26,42</v>
          </cell>
          <cell r="F1249" t="str">
            <v>SINAPI</v>
          </cell>
        </row>
        <row r="1250">
          <cell r="A1250">
            <v>2569</v>
          </cell>
          <cell r="B1250" t="str">
            <v>CONDULETE DE ALUMINIO TIPO LR, PARA ELETRODUTO ROSCAVEL DE 1/2", COM TAMPA CEGA</v>
          </cell>
          <cell r="C1250" t="str">
            <v xml:space="preserve">UN    </v>
          </cell>
          <cell r="D1250" t="str">
            <v>CR</v>
          </cell>
          <cell r="E1250" t="str">
            <v>10,18</v>
          </cell>
          <cell r="F1250" t="str">
            <v>SINAPI</v>
          </cell>
        </row>
        <row r="1251">
          <cell r="A1251">
            <v>2570</v>
          </cell>
          <cell r="B1251" t="str">
            <v>CONDULETE DE ALUMINIO TIPO LR, PARA ELETRODUTO ROSCAVEL DE 1", COM TAMPA CEGA</v>
          </cell>
          <cell r="C1251" t="str">
            <v xml:space="preserve">UN    </v>
          </cell>
          <cell r="D1251" t="str">
            <v>CR</v>
          </cell>
          <cell r="E1251" t="str">
            <v>17,06</v>
          </cell>
          <cell r="F1251" t="str">
            <v>SINAPI</v>
          </cell>
        </row>
        <row r="1252">
          <cell r="A1252">
            <v>2571</v>
          </cell>
          <cell r="B1252" t="str">
            <v>CONDULETE DE ALUMINIO TIPO LR, PARA ELETRODUTO ROSCAVEL DE 2", COM TAMPA CEGA</v>
          </cell>
          <cell r="C1252" t="str">
            <v xml:space="preserve">UN    </v>
          </cell>
          <cell r="D1252" t="str">
            <v>CR</v>
          </cell>
          <cell r="E1252" t="str">
            <v>50,65</v>
          </cell>
          <cell r="F1252" t="str">
            <v>SINAPI</v>
          </cell>
        </row>
        <row r="1253">
          <cell r="A1253">
            <v>2593</v>
          </cell>
          <cell r="B1253" t="str">
            <v>CONDULETE DE ALUMINIO TIPO LR, PARA ELETRODUTO ROSCAVEL DE 3/4", COM TAMPA CEGA</v>
          </cell>
          <cell r="C1253" t="str">
            <v xml:space="preserve">UN    </v>
          </cell>
          <cell r="D1253" t="str">
            <v>CR</v>
          </cell>
          <cell r="E1253" t="str">
            <v>10,85</v>
          </cell>
          <cell r="F1253" t="str">
            <v>SINAPI</v>
          </cell>
        </row>
        <row r="1254">
          <cell r="A1254">
            <v>2572</v>
          </cell>
          <cell r="B1254" t="str">
            <v>CONDULETE DE ALUMINIO TIPO LR, PARA ELETRODUTO ROSCAVEL DE 3", COM TAMPA CEGA</v>
          </cell>
          <cell r="C1254" t="str">
            <v xml:space="preserve">UN    </v>
          </cell>
          <cell r="D1254" t="str">
            <v>CR</v>
          </cell>
          <cell r="E1254" t="str">
            <v>149,81</v>
          </cell>
          <cell r="F1254" t="str">
            <v>SINAPI</v>
          </cell>
        </row>
        <row r="1255">
          <cell r="A1255">
            <v>2595</v>
          </cell>
          <cell r="B1255" t="str">
            <v>CONDULETE DE ALUMINIO TIPO LR, PARA ELETRODUTO ROSCAVEL DE 4", COM TAMPA CEGA</v>
          </cell>
          <cell r="C1255" t="str">
            <v xml:space="preserve">UN    </v>
          </cell>
          <cell r="D1255" t="str">
            <v>CR</v>
          </cell>
          <cell r="E1255" t="str">
            <v>233,73</v>
          </cell>
          <cell r="F1255" t="str">
            <v>SINAPI</v>
          </cell>
        </row>
        <row r="1256">
          <cell r="A1256">
            <v>2576</v>
          </cell>
          <cell r="B1256" t="str">
            <v>CONDULETE DE ALUMINIO TIPO T, PARA ELETRODUTO ROSCAVEL DE 1 1/2", COM TAMPA CEGA</v>
          </cell>
          <cell r="C1256" t="str">
            <v xml:space="preserve">UN    </v>
          </cell>
          <cell r="D1256" t="str">
            <v>CR</v>
          </cell>
          <cell r="E1256" t="str">
            <v>39,84</v>
          </cell>
          <cell r="F1256" t="str">
            <v>SINAPI</v>
          </cell>
        </row>
        <row r="1257">
          <cell r="A1257">
            <v>2575</v>
          </cell>
          <cell r="B1257" t="str">
            <v>CONDULETE DE ALUMINIO TIPO T, PARA ELETRODUTO ROSCAVEL DE 1 1/4", COM TAMPA CEGA</v>
          </cell>
          <cell r="C1257" t="str">
            <v xml:space="preserve">UN    </v>
          </cell>
          <cell r="D1257" t="str">
            <v>CR</v>
          </cell>
          <cell r="E1257" t="str">
            <v>29,95</v>
          </cell>
          <cell r="F1257" t="str">
            <v>SINAPI</v>
          </cell>
        </row>
        <row r="1258">
          <cell r="A1258">
            <v>2573</v>
          </cell>
          <cell r="B1258" t="str">
            <v>CONDULETE DE ALUMINIO TIPO T, PARA ELETRODUTO ROSCAVEL DE 1/2", COM TAMPA CEGA</v>
          </cell>
          <cell r="C1258" t="str">
            <v xml:space="preserve">UN    </v>
          </cell>
          <cell r="D1258" t="str">
            <v>CR</v>
          </cell>
          <cell r="E1258" t="str">
            <v>12,44</v>
          </cell>
          <cell r="F1258" t="str">
            <v>SINAPI</v>
          </cell>
        </row>
        <row r="1259">
          <cell r="A1259">
            <v>2586</v>
          </cell>
          <cell r="B1259" t="str">
            <v>CONDULETE DE ALUMINIO TIPO T, PARA ELETRODUTO ROSCAVEL DE 1", COM TAMPA CEGA</v>
          </cell>
          <cell r="C1259" t="str">
            <v xml:space="preserve">UN    </v>
          </cell>
          <cell r="D1259" t="str">
            <v>CR</v>
          </cell>
          <cell r="E1259" t="str">
            <v>20,16</v>
          </cell>
          <cell r="F1259" t="str">
            <v>SINAPI</v>
          </cell>
        </row>
        <row r="1260">
          <cell r="A1260">
            <v>2577</v>
          </cell>
          <cell r="B1260" t="str">
            <v>CONDULETE DE ALUMINIO TIPO T, PARA ELETRODUTO ROSCAVEL DE 2", COM TAMPA CEGA</v>
          </cell>
          <cell r="C1260" t="str">
            <v xml:space="preserve">UN    </v>
          </cell>
          <cell r="D1260" t="str">
            <v>CR</v>
          </cell>
          <cell r="E1260" t="str">
            <v>53,99</v>
          </cell>
          <cell r="F1260" t="str">
            <v>SINAPI</v>
          </cell>
        </row>
        <row r="1261">
          <cell r="A1261">
            <v>2574</v>
          </cell>
          <cell r="B1261" t="str">
            <v>CONDULETE DE ALUMINIO TIPO T, PARA ELETRODUTO ROSCAVEL DE 3/4", COM TAMPA CEGA</v>
          </cell>
          <cell r="C1261" t="str">
            <v xml:space="preserve">UN    </v>
          </cell>
          <cell r="D1261" t="str">
            <v>CR</v>
          </cell>
          <cell r="E1261" t="str">
            <v>12,52</v>
          </cell>
          <cell r="F1261" t="str">
            <v>SINAPI</v>
          </cell>
        </row>
        <row r="1262">
          <cell r="A1262">
            <v>2578</v>
          </cell>
          <cell r="B1262" t="str">
            <v>CONDULETE DE ALUMINIO TIPO T, PARA ELETRODUTO ROSCAVEL DE 3", COM TAMPA CEGA</v>
          </cell>
          <cell r="C1262" t="str">
            <v xml:space="preserve">UN    </v>
          </cell>
          <cell r="D1262" t="str">
            <v>CR</v>
          </cell>
          <cell r="E1262" t="str">
            <v>168,56</v>
          </cell>
          <cell r="F1262" t="str">
            <v>SINAPI</v>
          </cell>
        </row>
        <row r="1263">
          <cell r="A1263">
            <v>2585</v>
          </cell>
          <cell r="B1263" t="str">
            <v>CONDULETE DE ALUMINIO TIPO T, PARA ELETRODUTO ROSCAVEL DE 4", COM TAMPA CEGA</v>
          </cell>
          <cell r="C1263" t="str">
            <v xml:space="preserve">UN    </v>
          </cell>
          <cell r="D1263" t="str">
            <v>CR</v>
          </cell>
          <cell r="E1263" t="str">
            <v>231,31</v>
          </cell>
          <cell r="F1263" t="str">
            <v>SINAPI</v>
          </cell>
        </row>
        <row r="1264">
          <cell r="A1264">
            <v>12008</v>
          </cell>
          <cell r="B1264" t="str">
            <v>CONDULETE DE ALUMINIO TIPO TB, PARA ELETRODUTO ROSCAVEL DE 3", COM TAMPA CEGA</v>
          </cell>
          <cell r="C1264" t="str">
            <v xml:space="preserve">UN    </v>
          </cell>
          <cell r="D1264" t="str">
            <v>CR</v>
          </cell>
          <cell r="E1264" t="str">
            <v>124,10</v>
          </cell>
          <cell r="F1264" t="str">
            <v>SINAPI</v>
          </cell>
        </row>
        <row r="1265">
          <cell r="A1265">
            <v>2582</v>
          </cell>
          <cell r="B1265" t="str">
            <v>CONDULETE DE ALUMINIO TIPO X, PARA ELETRODUTO ROSCAVEL DE 1 1/2", COM TAMPA CEGA</v>
          </cell>
          <cell r="C1265" t="str">
            <v xml:space="preserve">UN    </v>
          </cell>
          <cell r="D1265" t="str">
            <v>CR</v>
          </cell>
          <cell r="E1265" t="str">
            <v>36,96</v>
          </cell>
          <cell r="F1265" t="str">
            <v>SINAPI</v>
          </cell>
        </row>
        <row r="1266">
          <cell r="A1266">
            <v>2597</v>
          </cell>
          <cell r="B1266" t="str">
            <v>CONDULETE DE ALUMINIO TIPO X, PARA ELETRODUTO ROSCAVEL DE 1 1/4", COM TAMPA CEGA</v>
          </cell>
          <cell r="C1266" t="str">
            <v xml:space="preserve">UN    </v>
          </cell>
          <cell r="D1266" t="str">
            <v>CR</v>
          </cell>
          <cell r="E1266" t="str">
            <v>31,67</v>
          </cell>
          <cell r="F1266" t="str">
            <v>SINAPI</v>
          </cell>
        </row>
        <row r="1267">
          <cell r="A1267">
            <v>2579</v>
          </cell>
          <cell r="B1267" t="str">
            <v>CONDULETE DE ALUMINIO TIPO X, PARA ELETRODUTO ROSCAVEL DE 1/2", COM TAMPA CEGA</v>
          </cell>
          <cell r="C1267" t="str">
            <v xml:space="preserve">UN    </v>
          </cell>
          <cell r="D1267" t="str">
            <v>CR</v>
          </cell>
          <cell r="E1267" t="str">
            <v>15,08</v>
          </cell>
          <cell r="F1267" t="str">
            <v>SINAPI</v>
          </cell>
        </row>
        <row r="1268">
          <cell r="A1268">
            <v>2581</v>
          </cell>
          <cell r="B1268" t="str">
            <v>CONDULETE DE ALUMINIO TIPO X, PARA ELETRODUTO ROSCAVEL DE 1", COM TAMPA CEGA</v>
          </cell>
          <cell r="C1268" t="str">
            <v xml:space="preserve">UN    </v>
          </cell>
          <cell r="D1268" t="str">
            <v>CR</v>
          </cell>
          <cell r="E1268" t="str">
            <v>19,30</v>
          </cell>
          <cell r="F1268" t="str">
            <v>SINAPI</v>
          </cell>
        </row>
        <row r="1269">
          <cell r="A1269">
            <v>2596</v>
          </cell>
          <cell r="B1269" t="str">
            <v>CONDULETE DE ALUMINIO TIPO X, PARA ELETRODUTO ROSCAVEL DE 2", COM TAMPA CEGA</v>
          </cell>
          <cell r="C1269" t="str">
            <v xml:space="preserve">UN    </v>
          </cell>
          <cell r="D1269" t="str">
            <v>CR</v>
          </cell>
          <cell r="E1269" t="str">
            <v>57,07</v>
          </cell>
          <cell r="F1269" t="str">
            <v>SINAPI</v>
          </cell>
        </row>
        <row r="1270">
          <cell r="A1270">
            <v>2580</v>
          </cell>
          <cell r="B1270" t="str">
            <v>CONDULETE DE ALUMINIO TIPO X, PARA ELETRODUTO ROSCAVEL DE 3/4", COM TAMPA CEGA</v>
          </cell>
          <cell r="C1270" t="str">
            <v xml:space="preserve">UN    </v>
          </cell>
          <cell r="D1270" t="str">
            <v>CR</v>
          </cell>
          <cell r="E1270" t="str">
            <v>16,53</v>
          </cell>
          <cell r="F1270" t="str">
            <v>SINAPI</v>
          </cell>
        </row>
        <row r="1271">
          <cell r="A1271">
            <v>2583</v>
          </cell>
          <cell r="B1271" t="str">
            <v>CONDULETE DE ALUMINIO TIPO X, PARA ELETRODUTO ROSCAVEL DE 3", COM TAMPA CEGA</v>
          </cell>
          <cell r="C1271" t="str">
            <v xml:space="preserve">UN    </v>
          </cell>
          <cell r="D1271" t="str">
            <v>CR</v>
          </cell>
          <cell r="E1271" t="str">
            <v>138,80</v>
          </cell>
          <cell r="F1271" t="str">
            <v>SINAPI</v>
          </cell>
        </row>
        <row r="1272">
          <cell r="A1272">
            <v>2584</v>
          </cell>
          <cell r="B1272" t="str">
            <v>CONDULETE DE ALUMINIO TIPO X, PARA ELETRODUTO ROSCAVEL DE 4", COM TAMPA CEGA</v>
          </cell>
          <cell r="C1272" t="str">
            <v xml:space="preserve">UN    </v>
          </cell>
          <cell r="D1272" t="str">
            <v>CR</v>
          </cell>
          <cell r="E1272" t="str">
            <v>231,07</v>
          </cell>
          <cell r="F1272" t="str">
            <v>SINAPI</v>
          </cell>
        </row>
        <row r="1273">
          <cell r="A1273">
            <v>12010</v>
          </cell>
          <cell r="B1273" t="str">
            <v>CONDULETE EM PVC, TIPO "B", SEM TAMPA, DE 1/2" OU 3/4"</v>
          </cell>
          <cell r="C1273" t="str">
            <v xml:space="preserve">UN    </v>
          </cell>
          <cell r="D1273" t="str">
            <v>CR</v>
          </cell>
          <cell r="E1273" t="str">
            <v>11,02</v>
          </cell>
          <cell r="F1273" t="str">
            <v>SINAPI</v>
          </cell>
        </row>
        <row r="1274">
          <cell r="A1274">
            <v>39329</v>
          </cell>
          <cell r="B1274" t="str">
            <v>CONDULETE EM PVC, TIPO "B", SEM TAMPA, DE 1"</v>
          </cell>
          <cell r="C1274" t="str">
            <v xml:space="preserve">UN    </v>
          </cell>
          <cell r="D1274" t="str">
            <v>CR</v>
          </cell>
          <cell r="E1274" t="str">
            <v>11,53</v>
          </cell>
          <cell r="F1274" t="str">
            <v>SINAPI</v>
          </cell>
        </row>
        <row r="1275">
          <cell r="A1275">
            <v>39330</v>
          </cell>
          <cell r="B1275" t="str">
            <v>CONDULETE EM PVC, TIPO "C", SEM TAMPA, DE 1/2"</v>
          </cell>
          <cell r="C1275" t="str">
            <v xml:space="preserve">UN    </v>
          </cell>
          <cell r="D1275" t="str">
            <v>CR</v>
          </cell>
          <cell r="E1275" t="str">
            <v>12,13</v>
          </cell>
          <cell r="F1275" t="str">
            <v>SINAPI</v>
          </cell>
        </row>
        <row r="1276">
          <cell r="A1276">
            <v>39332</v>
          </cell>
          <cell r="B1276" t="str">
            <v>CONDULETE EM PVC, TIPO "C", SEM TAMPA, DE 1"</v>
          </cell>
          <cell r="C1276" t="str">
            <v xml:space="preserve">UN    </v>
          </cell>
          <cell r="D1276" t="str">
            <v>CR</v>
          </cell>
          <cell r="E1276" t="str">
            <v>13,55</v>
          </cell>
          <cell r="F1276" t="str">
            <v>SINAPI</v>
          </cell>
        </row>
        <row r="1277">
          <cell r="A1277">
            <v>39331</v>
          </cell>
          <cell r="B1277" t="str">
            <v>CONDULETE EM PVC, TIPO "C", SEM TAMPA, DE 3/4"</v>
          </cell>
          <cell r="C1277" t="str">
            <v xml:space="preserve">UN    </v>
          </cell>
          <cell r="D1277" t="str">
            <v>CR</v>
          </cell>
          <cell r="E1277" t="str">
            <v>10,79</v>
          </cell>
          <cell r="F1277" t="str">
            <v>SINAPI</v>
          </cell>
        </row>
        <row r="1278">
          <cell r="A1278">
            <v>39333</v>
          </cell>
          <cell r="B1278" t="str">
            <v>CONDULETE EM PVC, TIPO "E", SEM TAMPA, DE 1/2"</v>
          </cell>
          <cell r="C1278" t="str">
            <v xml:space="preserve">UN    </v>
          </cell>
          <cell r="D1278" t="str">
            <v>CR</v>
          </cell>
          <cell r="E1278" t="str">
            <v>10,52</v>
          </cell>
          <cell r="F1278" t="str">
            <v>SINAPI</v>
          </cell>
        </row>
        <row r="1279">
          <cell r="A1279">
            <v>39335</v>
          </cell>
          <cell r="B1279" t="str">
            <v>CONDULETE EM PVC, TIPO "E", SEM TAMPA, DE 1"</v>
          </cell>
          <cell r="C1279" t="str">
            <v xml:space="preserve">UN    </v>
          </cell>
          <cell r="D1279" t="str">
            <v>CR</v>
          </cell>
          <cell r="E1279" t="str">
            <v>12,17</v>
          </cell>
          <cell r="F1279" t="str">
            <v>SINAPI</v>
          </cell>
        </row>
        <row r="1280">
          <cell r="A1280">
            <v>39334</v>
          </cell>
          <cell r="B1280" t="str">
            <v>CONDULETE EM PVC, TIPO "E", SEM TAMPA, DE 3/4"</v>
          </cell>
          <cell r="C1280" t="str">
            <v xml:space="preserve">UN    </v>
          </cell>
          <cell r="D1280" t="str">
            <v>CR</v>
          </cell>
          <cell r="E1280" t="str">
            <v>9,67</v>
          </cell>
          <cell r="F1280" t="str">
            <v>SINAPI</v>
          </cell>
        </row>
        <row r="1281">
          <cell r="A1281">
            <v>12016</v>
          </cell>
          <cell r="B1281" t="str">
            <v>CONDULETE EM PVC, TIPO "LB", SEM TAMPA, DE 1/2" OU 3/4"</v>
          </cell>
          <cell r="C1281" t="str">
            <v xml:space="preserve">UN    </v>
          </cell>
          <cell r="D1281" t="str">
            <v>CR</v>
          </cell>
          <cell r="E1281" t="str">
            <v>12,14</v>
          </cell>
          <cell r="F1281" t="str">
            <v>SINAPI</v>
          </cell>
        </row>
        <row r="1282">
          <cell r="A1282">
            <v>12015</v>
          </cell>
          <cell r="B1282" t="str">
            <v>CONDULETE EM PVC, TIPO "LB", SEM TAMPA, DE 1"</v>
          </cell>
          <cell r="C1282" t="str">
            <v xml:space="preserve">UN    </v>
          </cell>
          <cell r="D1282" t="str">
            <v>CR</v>
          </cell>
          <cell r="E1282" t="str">
            <v>14,13</v>
          </cell>
          <cell r="F1282" t="str">
            <v>SINAPI</v>
          </cell>
        </row>
        <row r="1283">
          <cell r="A1283">
            <v>12020</v>
          </cell>
          <cell r="B1283" t="str">
            <v>CONDULETE EM PVC, TIPO "LL", SEM TAMPA, DE 1/2" OU 3/4"</v>
          </cell>
          <cell r="C1283" t="str">
            <v xml:space="preserve">UN    </v>
          </cell>
          <cell r="D1283" t="str">
            <v>CR</v>
          </cell>
          <cell r="E1283" t="str">
            <v>12,14</v>
          </cell>
          <cell r="F1283" t="str">
            <v>SINAPI</v>
          </cell>
        </row>
        <row r="1284">
          <cell r="A1284">
            <v>12019</v>
          </cell>
          <cell r="B1284" t="str">
            <v>CONDULETE EM PVC, TIPO "LL", SEM TAMPA, DE 1"</v>
          </cell>
          <cell r="C1284" t="str">
            <v xml:space="preserve">UN    </v>
          </cell>
          <cell r="D1284" t="str">
            <v>CR</v>
          </cell>
          <cell r="E1284" t="str">
            <v>14,13</v>
          </cell>
          <cell r="F1284" t="str">
            <v>SINAPI</v>
          </cell>
        </row>
        <row r="1285">
          <cell r="A1285">
            <v>39336</v>
          </cell>
          <cell r="B1285" t="str">
            <v>CONDULETE EM PVC, TIPO "LR", SEM TAMPA, DE 1/2"</v>
          </cell>
          <cell r="C1285" t="str">
            <v xml:space="preserve">UN    </v>
          </cell>
          <cell r="D1285" t="str">
            <v>CR</v>
          </cell>
          <cell r="E1285" t="str">
            <v>12,13</v>
          </cell>
          <cell r="F1285" t="str">
            <v>SINAPI</v>
          </cell>
        </row>
        <row r="1286">
          <cell r="A1286">
            <v>39338</v>
          </cell>
          <cell r="B1286" t="str">
            <v>CONDULETE EM PVC, TIPO "LR", SEM TAMPA, DE 1"</v>
          </cell>
          <cell r="C1286" t="str">
            <v xml:space="preserve">UN    </v>
          </cell>
          <cell r="D1286" t="str">
            <v>CR</v>
          </cell>
          <cell r="E1286" t="str">
            <v>13,55</v>
          </cell>
          <cell r="F1286" t="str">
            <v>SINAPI</v>
          </cell>
        </row>
        <row r="1287">
          <cell r="A1287">
            <v>39337</v>
          </cell>
          <cell r="B1287" t="str">
            <v>CONDULETE EM PVC, TIPO "LR", SEM TAMPA, DE 3/4"</v>
          </cell>
          <cell r="C1287" t="str">
            <v xml:space="preserve">UN    </v>
          </cell>
          <cell r="D1287" t="str">
            <v>CR</v>
          </cell>
          <cell r="E1287" t="str">
            <v>10,79</v>
          </cell>
          <cell r="F1287" t="str">
            <v>SINAPI</v>
          </cell>
        </row>
        <row r="1288">
          <cell r="A1288">
            <v>39341</v>
          </cell>
          <cell r="B1288" t="str">
            <v>CONDULETE EM PVC, TIPO "T", SEM TAMPA, DE 1"</v>
          </cell>
          <cell r="C1288" t="str">
            <v xml:space="preserve">UN    </v>
          </cell>
          <cell r="D1288" t="str">
            <v>CR</v>
          </cell>
          <cell r="E1288" t="str">
            <v>17,66</v>
          </cell>
          <cell r="F1288" t="str">
            <v>SINAPI</v>
          </cell>
        </row>
        <row r="1289">
          <cell r="A1289">
            <v>39340</v>
          </cell>
          <cell r="B1289" t="str">
            <v>CONDULETE EM PVC, TIPO "T", SEM TAMPA, DE 3/4"</v>
          </cell>
          <cell r="C1289" t="str">
            <v xml:space="preserve">UN    </v>
          </cell>
          <cell r="D1289" t="str">
            <v>CR</v>
          </cell>
          <cell r="E1289" t="str">
            <v>12,97</v>
          </cell>
          <cell r="F1289" t="str">
            <v>SINAPI</v>
          </cell>
        </row>
        <row r="1290">
          <cell r="A1290">
            <v>12025</v>
          </cell>
          <cell r="B1290" t="str">
            <v>CONDULETE EM PVC, TIPO "TB", SEM TAMPA, DE 1/2" OU 3/4"</v>
          </cell>
          <cell r="C1290" t="str">
            <v xml:space="preserve">UN    </v>
          </cell>
          <cell r="D1290" t="str">
            <v>CR</v>
          </cell>
          <cell r="E1290" t="str">
            <v>13,40</v>
          </cell>
          <cell r="F1290" t="str">
            <v>SINAPI</v>
          </cell>
        </row>
        <row r="1291">
          <cell r="A1291">
            <v>39342</v>
          </cell>
          <cell r="B1291" t="str">
            <v>CONDULETE EM PVC, TIPO "TB", SEM TAMPA, DE 1"</v>
          </cell>
          <cell r="C1291" t="str">
            <v xml:space="preserve">UN    </v>
          </cell>
          <cell r="D1291" t="str">
            <v>CR</v>
          </cell>
          <cell r="E1291" t="str">
            <v>17,66</v>
          </cell>
          <cell r="F1291" t="str">
            <v>SINAPI</v>
          </cell>
        </row>
        <row r="1292">
          <cell r="A1292">
            <v>39343</v>
          </cell>
          <cell r="B1292" t="str">
            <v>CONDULETE EM PVC, TIPO "X", SEM TAMPA, DE 1/2"</v>
          </cell>
          <cell r="C1292" t="str">
            <v xml:space="preserve">UN    </v>
          </cell>
          <cell r="D1292" t="str">
            <v>CR</v>
          </cell>
          <cell r="E1292" t="str">
            <v>14,92</v>
          </cell>
          <cell r="F1292" t="str">
            <v>SINAPI</v>
          </cell>
        </row>
        <row r="1293">
          <cell r="A1293">
            <v>39345</v>
          </cell>
          <cell r="B1293" t="str">
            <v>CONDULETE EM PVC, TIPO "X", SEM TAMPA, DE 1"</v>
          </cell>
          <cell r="C1293" t="str">
            <v xml:space="preserve">UN    </v>
          </cell>
          <cell r="D1293" t="str">
            <v>CR</v>
          </cell>
          <cell r="E1293" t="str">
            <v>20,19</v>
          </cell>
          <cell r="F1293" t="str">
            <v>SINAPI</v>
          </cell>
        </row>
        <row r="1294">
          <cell r="A1294">
            <v>39344</v>
          </cell>
          <cell r="B1294" t="str">
            <v>CONDULETE EM PVC, TIPO "X", SEM TAMPA, DE 3/4"</v>
          </cell>
          <cell r="C1294" t="str">
            <v xml:space="preserve">UN    </v>
          </cell>
          <cell r="D1294" t="str">
            <v>CR</v>
          </cell>
          <cell r="E1294" t="str">
            <v>14,42</v>
          </cell>
          <cell r="F1294" t="str">
            <v>SINAPI</v>
          </cell>
        </row>
        <row r="1295">
          <cell r="A1295">
            <v>12623</v>
          </cell>
          <cell r="B1295" t="str">
            <v>CONDUTOR PLUVIAL, PVC, CIRCULAR, DIAMETRO ENTRE 80 E 100 MM, PARA DRENAGEM PLUVIAL PREDIAL</v>
          </cell>
          <cell r="C1295" t="str">
            <v xml:space="preserve">M     </v>
          </cell>
          <cell r="D1295" t="str">
            <v>CR</v>
          </cell>
          <cell r="E1295" t="str">
            <v>49,18</v>
          </cell>
          <cell r="F1295" t="str">
            <v>SINAPI</v>
          </cell>
        </row>
        <row r="1296">
          <cell r="A1296">
            <v>34498</v>
          </cell>
          <cell r="B1296" t="str">
            <v>CONE DE SINALIZACAO EM PVC FLEXIVEL, H = 70 / 76 CM (NBR 15071)</v>
          </cell>
          <cell r="C1296" t="str">
            <v xml:space="preserve">UN    </v>
          </cell>
          <cell r="D1296" t="str">
            <v>CR</v>
          </cell>
          <cell r="E1296" t="str">
            <v>123,53</v>
          </cell>
          <cell r="F1296" t="str">
            <v>SINAPI</v>
          </cell>
        </row>
        <row r="1297">
          <cell r="A1297">
            <v>13244</v>
          </cell>
          <cell r="B1297" t="str">
            <v>CONE DE SINALIZACAO EM PVC RIGIDO COM FAIXA REFLETIVA, H = 70 / 76 CM</v>
          </cell>
          <cell r="C1297" t="str">
            <v xml:space="preserve">UN    </v>
          </cell>
          <cell r="D1297" t="str">
            <v xml:space="preserve">C </v>
          </cell>
          <cell r="E1297" t="str">
            <v>52,00</v>
          </cell>
          <cell r="F1297" t="str">
            <v>SINAPI</v>
          </cell>
        </row>
        <row r="1298">
          <cell r="A1298">
            <v>38998</v>
          </cell>
          <cell r="B1298" t="str">
            <v>CONECTOR / ADAPTADOR F/F, COM INSERTO METALICO, PPR, DN 25 MM X 1/2", PARA AGUA QUENTE E FRIA PREDIAL</v>
          </cell>
          <cell r="C1298" t="str">
            <v xml:space="preserve">UN    </v>
          </cell>
          <cell r="D1298" t="str">
            <v>AS</v>
          </cell>
          <cell r="E1298" t="str">
            <v>9,97</v>
          </cell>
          <cell r="F1298" t="str">
            <v>SINAPI</v>
          </cell>
        </row>
        <row r="1299">
          <cell r="A1299">
            <v>38999</v>
          </cell>
          <cell r="B1299" t="str">
            <v>CONECTOR / ADAPTADOR F/F, COM INSERTO METALICO, PPR, DN 32 MM X 3/4", PARA AGUA QUENTE E FRIA PREDIAL</v>
          </cell>
          <cell r="C1299" t="str">
            <v xml:space="preserve">UN    </v>
          </cell>
          <cell r="D1299" t="str">
            <v>AS</v>
          </cell>
          <cell r="E1299" t="str">
            <v>25,20</v>
          </cell>
          <cell r="F1299" t="str">
            <v>SINAPI</v>
          </cell>
        </row>
        <row r="1300">
          <cell r="A1300">
            <v>38996</v>
          </cell>
          <cell r="B1300" t="str">
            <v>CONECTOR / ADAPTADOR F/M, COM INSERTO METALICO, PPR, DN 25 MM X 1/2", PARA AGUA QUENTE E FRIA PREDIAL</v>
          </cell>
          <cell r="C1300" t="str">
            <v xml:space="preserve">UN    </v>
          </cell>
          <cell r="D1300" t="str">
            <v>AS</v>
          </cell>
          <cell r="E1300" t="str">
            <v>17,81</v>
          </cell>
          <cell r="F1300" t="str">
            <v>SINAPI</v>
          </cell>
        </row>
        <row r="1301">
          <cell r="A1301">
            <v>44173</v>
          </cell>
          <cell r="B1301" t="str">
            <v>CONECTOR / ADAPTADOR F/M, COM INSERTO METALICO, PPR, DN 25 MM X 3/4", PARA AGUA QUENTE E FRIA PREDIAL</v>
          </cell>
          <cell r="C1301" t="str">
            <v xml:space="preserve">UN    </v>
          </cell>
          <cell r="D1301" t="str">
            <v>AS</v>
          </cell>
          <cell r="E1301" t="str">
            <v>17,32</v>
          </cell>
          <cell r="F1301" t="str">
            <v>SINAPI</v>
          </cell>
        </row>
        <row r="1302">
          <cell r="A1302">
            <v>44174</v>
          </cell>
          <cell r="B1302" t="str">
            <v>CONECTOR / ADAPTADOR F/M, COM INSERTO METALICO, PPR, DN 32 MM X 1", PARA AGUA QUENTE E FRIA PREDIAL</v>
          </cell>
          <cell r="C1302" t="str">
            <v xml:space="preserve">UN    </v>
          </cell>
          <cell r="D1302" t="str">
            <v>AS</v>
          </cell>
          <cell r="E1302" t="str">
            <v>28,36</v>
          </cell>
          <cell r="F1302" t="str">
            <v>SINAPI</v>
          </cell>
        </row>
        <row r="1303">
          <cell r="A1303">
            <v>38997</v>
          </cell>
          <cell r="B1303" t="str">
            <v>CONECTOR / ADAPTADOR F/M, COM INSERTO METALICO, PPR, DN 32 MM X 3/4", PARA AGUA QUENTE E FRIA PREDIAL</v>
          </cell>
          <cell r="C1303" t="str">
            <v xml:space="preserve">UN    </v>
          </cell>
          <cell r="D1303" t="str">
            <v>AS</v>
          </cell>
          <cell r="E1303" t="str">
            <v>25,48</v>
          </cell>
          <cell r="F1303" t="str">
            <v>SINAPI</v>
          </cell>
        </row>
        <row r="1304">
          <cell r="A1304">
            <v>39600</v>
          </cell>
          <cell r="B1304" t="str">
            <v>CONECTOR / TOMADA FEMEA RJ 45, CATEGORIA 5 E (CAT 5E) PARA CABOS</v>
          </cell>
          <cell r="C1304" t="str">
            <v xml:space="preserve">UN    </v>
          </cell>
          <cell r="D1304" t="str">
            <v>CR</v>
          </cell>
          <cell r="E1304" t="str">
            <v>12,53</v>
          </cell>
          <cell r="F1304" t="str">
            <v>SINAPI</v>
          </cell>
        </row>
        <row r="1305">
          <cell r="A1305">
            <v>39601</v>
          </cell>
          <cell r="B1305" t="str">
            <v>CONECTOR / TOMADA FEMEA RJ 45, CATEGORIA 6 (CAT 6) PARA CABOS</v>
          </cell>
          <cell r="C1305" t="str">
            <v xml:space="preserve">UN    </v>
          </cell>
          <cell r="D1305" t="str">
            <v>CR</v>
          </cell>
          <cell r="E1305" t="str">
            <v>26,58</v>
          </cell>
          <cell r="F1305" t="str">
            <v>SINAPI</v>
          </cell>
        </row>
        <row r="1306">
          <cell r="A1306">
            <v>39862</v>
          </cell>
          <cell r="B1306" t="str">
            <v>CONECTOR BRONZE/LATAO (REF 603) SEM ANEL DE SOLDA, BOLSA X ROSCA F, 15 MM X 1/2"</v>
          </cell>
          <cell r="C1306" t="str">
            <v xml:space="preserve">UN    </v>
          </cell>
          <cell r="D1306" t="str">
            <v>AS</v>
          </cell>
          <cell r="E1306" t="str">
            <v>13,61</v>
          </cell>
          <cell r="F1306" t="str">
            <v>SINAPI</v>
          </cell>
        </row>
        <row r="1307">
          <cell r="A1307">
            <v>39863</v>
          </cell>
          <cell r="B1307" t="str">
            <v>CONECTOR BRONZE/LATAO (REF 603) SEM ANEL DE SOLDA, BOLSA X ROSCA F, 22 MM X 1/2"</v>
          </cell>
          <cell r="C1307" t="str">
            <v xml:space="preserve">UN    </v>
          </cell>
          <cell r="D1307" t="str">
            <v>AS</v>
          </cell>
          <cell r="E1307" t="str">
            <v>13,80</v>
          </cell>
          <cell r="F1307" t="str">
            <v>SINAPI</v>
          </cell>
        </row>
        <row r="1308">
          <cell r="A1308">
            <v>39864</v>
          </cell>
          <cell r="B1308" t="str">
            <v>CONECTOR BRONZE/LATAO (REF 603) SEM ANEL DE SOLDA, BOLSA X ROSCA F, 22 MM X 3/4"</v>
          </cell>
          <cell r="C1308" t="str">
            <v xml:space="preserve">UN    </v>
          </cell>
          <cell r="D1308" t="str">
            <v>AS</v>
          </cell>
          <cell r="E1308" t="str">
            <v>17,12</v>
          </cell>
          <cell r="F1308" t="str">
            <v>SINAPI</v>
          </cell>
        </row>
        <row r="1309">
          <cell r="A1309">
            <v>39865</v>
          </cell>
          <cell r="B1309" t="str">
            <v>CONECTOR BRONZE/LATAO (REF 603) SEM ANEL DE SOLDA, BOLSA X ROSCA F, 28 MM X 1/2"</v>
          </cell>
          <cell r="C1309" t="str">
            <v xml:space="preserve">UN    </v>
          </cell>
          <cell r="D1309" t="str">
            <v>AS</v>
          </cell>
          <cell r="E1309" t="str">
            <v>24,13</v>
          </cell>
          <cell r="F1309" t="str">
            <v>SINAPI</v>
          </cell>
        </row>
        <row r="1310">
          <cell r="A1310">
            <v>2517</v>
          </cell>
          <cell r="B1310" t="str">
            <v>CONECTOR CURVO 90 GRAUS DE ALUMINIO, BITOLA 1 1/2", PARA ADAPTAR ENTRADA DE ELETRODUTO METALICO FLEXIVEL EM QUADROS</v>
          </cell>
          <cell r="C1310" t="str">
            <v xml:space="preserve">UN    </v>
          </cell>
          <cell r="D1310" t="str">
            <v>CR</v>
          </cell>
          <cell r="E1310" t="str">
            <v>23,02</v>
          </cell>
          <cell r="F1310" t="str">
            <v>SINAPI</v>
          </cell>
        </row>
        <row r="1311">
          <cell r="A1311">
            <v>2522</v>
          </cell>
          <cell r="B1311" t="str">
            <v>CONECTOR CURVO 90 GRAUS DE ALUMINIO, BITOLA 1 1/4", PARA ADAPTAR ENTRADA DE ELETRODUTO METALICO FLEXIVEL EM QUADROS</v>
          </cell>
          <cell r="C1311" t="str">
            <v xml:space="preserve">UN    </v>
          </cell>
          <cell r="D1311" t="str">
            <v>CR</v>
          </cell>
          <cell r="E1311" t="str">
            <v>14,88</v>
          </cell>
          <cell r="F1311" t="str">
            <v>SINAPI</v>
          </cell>
        </row>
        <row r="1312">
          <cell r="A1312">
            <v>2548</v>
          </cell>
          <cell r="B1312" t="str">
            <v>CONECTOR CURVO 90 GRAUS DE ALUMINIO, BITOLA 1/2", PARA ADAPTAR ENTRADA DE ELETRODUTO METALICO FLEXIVEL EM QUADROS</v>
          </cell>
          <cell r="C1312" t="str">
            <v xml:space="preserve">UN    </v>
          </cell>
          <cell r="D1312" t="str">
            <v>CR</v>
          </cell>
          <cell r="E1312" t="str">
            <v>9,15</v>
          </cell>
          <cell r="F1312" t="str">
            <v>SINAPI</v>
          </cell>
        </row>
        <row r="1313">
          <cell r="A1313">
            <v>2516</v>
          </cell>
          <cell r="B1313" t="str">
            <v>CONECTOR CURVO 90 GRAUS DE ALUMINIO, BITOLA 1", PARA ADAPTAR ENTRADA DE ELETRODUTO METALICO FLEXIVEL EM QUADROS</v>
          </cell>
          <cell r="C1313" t="str">
            <v xml:space="preserve">UN    </v>
          </cell>
          <cell r="D1313" t="str">
            <v>CR</v>
          </cell>
          <cell r="E1313" t="str">
            <v>11,94</v>
          </cell>
          <cell r="F1313" t="str">
            <v>SINAPI</v>
          </cell>
        </row>
        <row r="1314">
          <cell r="A1314">
            <v>2518</v>
          </cell>
          <cell r="B1314" t="str">
            <v>CONECTOR CURVO 90 GRAUS DE ALUMINIO, BITOLA 2 1/2", PARA ADAPTAR ENTRADA DE ELETRODUTO METALICO FLEXIVEL EM QUADROS</v>
          </cell>
          <cell r="C1314" t="str">
            <v xml:space="preserve">UN    </v>
          </cell>
          <cell r="D1314" t="str">
            <v>CR</v>
          </cell>
          <cell r="E1314" t="str">
            <v>109,58</v>
          </cell>
          <cell r="F1314" t="str">
            <v>SINAPI</v>
          </cell>
        </row>
        <row r="1315">
          <cell r="A1315">
            <v>2521</v>
          </cell>
          <cell r="B1315" t="str">
            <v>CONECTOR CURVO 90 GRAUS DE ALUMINIO, BITOLA 2", PARA ADAPTAR ENTRADA DE ELETRODUTO METALICO FLEXIVEL EM QUADROS</v>
          </cell>
          <cell r="C1315" t="str">
            <v xml:space="preserve">UN    </v>
          </cell>
          <cell r="D1315" t="str">
            <v>CR</v>
          </cell>
          <cell r="E1315" t="str">
            <v>46,65</v>
          </cell>
          <cell r="F1315" t="str">
            <v>SINAPI</v>
          </cell>
        </row>
        <row r="1316">
          <cell r="A1316">
            <v>2515</v>
          </cell>
          <cell r="B1316" t="str">
            <v>CONECTOR CURVO 90 GRAUS DE ALUMINIO, BITOLA 3/4", PARA ADAPTAR ENTRADA DE ELETRODUTO METALICO FLEXIVEL EM QUADROS</v>
          </cell>
          <cell r="C1316" t="str">
            <v xml:space="preserve">UN    </v>
          </cell>
          <cell r="D1316" t="str">
            <v>CR</v>
          </cell>
          <cell r="E1316" t="str">
            <v>9,94</v>
          </cell>
          <cell r="F1316" t="str">
            <v>SINAPI</v>
          </cell>
        </row>
        <row r="1317">
          <cell r="A1317">
            <v>2519</v>
          </cell>
          <cell r="B1317" t="str">
            <v>CONECTOR CURVO 90 GRAUS DE ALUMINIO, BITOLA 3", PARA ADAPTAR ENTRADA DE ELETRODUTO METALICO FLEXIVEL EM QUADROS</v>
          </cell>
          <cell r="C1317" t="str">
            <v xml:space="preserve">UN    </v>
          </cell>
          <cell r="D1317" t="str">
            <v>CR</v>
          </cell>
          <cell r="E1317" t="str">
            <v>132,14</v>
          </cell>
          <cell r="F1317" t="str">
            <v>SINAPI</v>
          </cell>
        </row>
        <row r="1318">
          <cell r="A1318">
            <v>2520</v>
          </cell>
          <cell r="B1318" t="str">
            <v>CONECTOR CURVO 90 GRAUS DE ALUMINIO, BITOLA 4", PARA ADAPTAR ENTRADA DE ELETRODUTO METALICO FLEXIVEL EM QUADROS</v>
          </cell>
          <cell r="C1318" t="str">
            <v xml:space="preserve">UN    </v>
          </cell>
          <cell r="D1318" t="str">
            <v>CR</v>
          </cell>
          <cell r="E1318" t="str">
            <v>243,20</v>
          </cell>
          <cell r="F1318" t="str">
            <v>SINAPI</v>
          </cell>
        </row>
        <row r="1319">
          <cell r="A1319">
            <v>1602</v>
          </cell>
          <cell r="B1319" t="str">
            <v>CONECTOR DE ALUMINIO TIPO PRENSA CABO, BITOLA 1 1/2", PARA CABOS DE DIAMETRO DE 37 A 40 MM</v>
          </cell>
          <cell r="C1319" t="str">
            <v xml:space="preserve">UN    </v>
          </cell>
          <cell r="D1319" t="str">
            <v>CR</v>
          </cell>
          <cell r="E1319" t="str">
            <v>56,43</v>
          </cell>
          <cell r="F1319" t="str">
            <v>SINAPI</v>
          </cell>
        </row>
        <row r="1320">
          <cell r="A1320">
            <v>1601</v>
          </cell>
          <cell r="B1320" t="str">
            <v>CONECTOR DE ALUMINIO TIPO PRENSA CABO, BITOLA 1 1/4", PARA CABOS DE DIAMETRO DE 31 A 34 MM</v>
          </cell>
          <cell r="C1320" t="str">
            <v xml:space="preserve">UN    </v>
          </cell>
          <cell r="D1320" t="str">
            <v>CR</v>
          </cell>
          <cell r="E1320" t="str">
            <v>50,29</v>
          </cell>
          <cell r="F1320" t="str">
            <v>SINAPI</v>
          </cell>
        </row>
        <row r="1321">
          <cell r="A1321">
            <v>1598</v>
          </cell>
          <cell r="B1321" t="str">
            <v>CONECTOR DE ALUMINIO TIPO PRENSA CABO, BITOLA 1/2", PARA CABOS DE DIAMETRO DE 12,5 A 15 MM</v>
          </cell>
          <cell r="C1321" t="str">
            <v xml:space="preserve">UN    </v>
          </cell>
          <cell r="D1321" t="str">
            <v>CR</v>
          </cell>
          <cell r="E1321" t="str">
            <v>14,88</v>
          </cell>
          <cell r="F1321" t="str">
            <v>SINAPI</v>
          </cell>
        </row>
        <row r="1322">
          <cell r="A1322">
            <v>1600</v>
          </cell>
          <cell r="B1322" t="str">
            <v>CONECTOR DE ALUMINIO TIPO PRENSA CABO, BITOLA 1", PARA CABOS DE DIAMETRO DE 22,5 A 25 MM</v>
          </cell>
          <cell r="C1322" t="str">
            <v xml:space="preserve">UN    </v>
          </cell>
          <cell r="D1322" t="str">
            <v>CR</v>
          </cell>
          <cell r="E1322" t="str">
            <v>21,97</v>
          </cell>
          <cell r="F1322" t="str">
            <v>SINAPI</v>
          </cell>
        </row>
        <row r="1323">
          <cell r="A1323">
            <v>1603</v>
          </cell>
          <cell r="B1323" t="str">
            <v>CONECTOR DE ALUMINIO TIPO PRENSA CABO, BITOLA 2", PARA CABOS DE DIAMETRO DE 47,5 A 50 MM</v>
          </cell>
          <cell r="C1323" t="str">
            <v xml:space="preserve">UN    </v>
          </cell>
          <cell r="D1323" t="str">
            <v>CR</v>
          </cell>
          <cell r="E1323" t="str">
            <v>85,20</v>
          </cell>
          <cell r="F1323" t="str">
            <v>SINAPI</v>
          </cell>
        </row>
        <row r="1324">
          <cell r="A1324">
            <v>1599</v>
          </cell>
          <cell r="B1324" t="str">
            <v>CONECTOR DE ALUMINIO TIPO PRENSA CABO, BITOLA 3/4", PARA CABOS DE DIAMETRO DE 17,5 A 20 MM</v>
          </cell>
          <cell r="C1324" t="str">
            <v xml:space="preserve">UN    </v>
          </cell>
          <cell r="D1324" t="str">
            <v>CR</v>
          </cell>
          <cell r="E1324" t="str">
            <v>17,27</v>
          </cell>
          <cell r="F1324" t="str">
            <v>SINAPI</v>
          </cell>
        </row>
        <row r="1325">
          <cell r="A1325">
            <v>1597</v>
          </cell>
          <cell r="B1325" t="str">
            <v>CONECTOR DE ALUMINIO TIPO PRENSA CABO, BITOLA 3/8", PARA CABOS DE DIAMETRO DE 9 A 10 MM</v>
          </cell>
          <cell r="C1325" t="str">
            <v xml:space="preserve">UN    </v>
          </cell>
          <cell r="D1325" t="str">
            <v>CR</v>
          </cell>
          <cell r="E1325" t="str">
            <v>13,99</v>
          </cell>
          <cell r="F1325" t="str">
            <v>SINAPI</v>
          </cell>
        </row>
        <row r="1326">
          <cell r="A1326">
            <v>39602</v>
          </cell>
          <cell r="B1326" t="str">
            <v>CONECTOR MACHO RJ 45, CATEGORIA 5 E (CAT 5E) PARA CABOS</v>
          </cell>
          <cell r="C1326" t="str">
            <v xml:space="preserve">UN    </v>
          </cell>
          <cell r="D1326" t="str">
            <v>CR</v>
          </cell>
          <cell r="E1326" t="str">
            <v>1,33</v>
          </cell>
          <cell r="F1326" t="str">
            <v>SINAPI</v>
          </cell>
        </row>
        <row r="1327">
          <cell r="A1327">
            <v>39603</v>
          </cell>
          <cell r="B1327" t="str">
            <v>CONECTOR MACHO RJ 45, CATEGORIA 6 (CAT 6) PARA CABOS</v>
          </cell>
          <cell r="C1327" t="str">
            <v xml:space="preserve">UN    </v>
          </cell>
          <cell r="D1327" t="str">
            <v>CR</v>
          </cell>
          <cell r="E1327" t="str">
            <v>2,83</v>
          </cell>
          <cell r="F1327" t="str">
            <v>SINAPI</v>
          </cell>
        </row>
        <row r="1328">
          <cell r="A1328">
            <v>11821</v>
          </cell>
          <cell r="B1328" t="str">
            <v>CONECTOR METALICO TIPO PARAFUSO FENDIDO (SPLIT BOLT), COM SEPARADOR DE CABOS BIMETALICOS, PARA CABOS ATE 25 MM2</v>
          </cell>
          <cell r="C1328" t="str">
            <v xml:space="preserve">UN    </v>
          </cell>
          <cell r="D1328" t="str">
            <v>CR</v>
          </cell>
          <cell r="E1328" t="str">
            <v>11,49</v>
          </cell>
          <cell r="F1328" t="str">
            <v>SINAPI</v>
          </cell>
        </row>
        <row r="1329">
          <cell r="A1329">
            <v>1562</v>
          </cell>
          <cell r="B1329" t="str">
            <v>CONECTOR METALICO TIPO PARAFUSO FENDIDO (SPLIT BOLT), COM SEPARADOR DE CABOS BIMETALICOS, PARA CABOS ATE 50 MM2</v>
          </cell>
          <cell r="C1329" t="str">
            <v xml:space="preserve">UN    </v>
          </cell>
          <cell r="D1329" t="str">
            <v>CR</v>
          </cell>
          <cell r="E1329" t="str">
            <v>18,82</v>
          </cell>
          <cell r="F1329" t="str">
            <v>SINAPI</v>
          </cell>
        </row>
        <row r="1330">
          <cell r="A1330">
            <v>1563</v>
          </cell>
          <cell r="B1330" t="str">
            <v>CONECTOR METALICO TIPO PARAFUSO FENDIDO (SPLIT BOLT), COM SEPARADOR DE CABOS BIMETALICOS, PARA CABOS ATE 70 MM2</v>
          </cell>
          <cell r="C1330" t="str">
            <v xml:space="preserve">UN    </v>
          </cell>
          <cell r="D1330" t="str">
            <v>CR</v>
          </cell>
          <cell r="E1330" t="str">
            <v>25,26</v>
          </cell>
          <cell r="F1330" t="str">
            <v>SINAPI</v>
          </cell>
        </row>
        <row r="1331">
          <cell r="A1331">
            <v>11856</v>
          </cell>
          <cell r="B1331" t="str">
            <v>CONECTOR METALICO TIPO PARAFUSO FENDIDO (SPLIT BOLT), PARA CABOS ATE 10 MM2</v>
          </cell>
          <cell r="C1331" t="str">
            <v xml:space="preserve">UN    </v>
          </cell>
          <cell r="D1331" t="str">
            <v xml:space="preserve">C </v>
          </cell>
          <cell r="E1331" t="str">
            <v>7,53</v>
          </cell>
          <cell r="F1331" t="str">
            <v>SINAPI</v>
          </cell>
        </row>
        <row r="1332">
          <cell r="A1332">
            <v>11857</v>
          </cell>
          <cell r="B1332" t="str">
            <v>CONECTOR METALICO TIPO PARAFUSO FENDIDO (SPLIT BOLT), PARA CABOS ATE 120 MM2</v>
          </cell>
          <cell r="C1332" t="str">
            <v xml:space="preserve">UN    </v>
          </cell>
          <cell r="D1332" t="str">
            <v>CR</v>
          </cell>
          <cell r="E1332" t="str">
            <v>39,63</v>
          </cell>
          <cell r="F1332" t="str">
            <v>SINAPI</v>
          </cell>
        </row>
        <row r="1333">
          <cell r="A1333">
            <v>11858</v>
          </cell>
          <cell r="B1333" t="str">
            <v>CONECTOR METALICO TIPO PARAFUSO FENDIDO (SPLIT BOLT), PARA CABOS ATE 150 MM2</v>
          </cell>
          <cell r="C1333" t="str">
            <v xml:space="preserve">UN    </v>
          </cell>
          <cell r="D1333" t="str">
            <v>CR</v>
          </cell>
          <cell r="E1333" t="str">
            <v>49,18</v>
          </cell>
          <cell r="F1333" t="str">
            <v>SINAPI</v>
          </cell>
        </row>
        <row r="1334">
          <cell r="A1334">
            <v>1539</v>
          </cell>
          <cell r="B1334" t="str">
            <v>CONECTOR METALICO TIPO PARAFUSO FENDIDO (SPLIT BOLT), PARA CABOS ATE 16 MM2</v>
          </cell>
          <cell r="C1334" t="str">
            <v xml:space="preserve">UN    </v>
          </cell>
          <cell r="D1334" t="str">
            <v>CR</v>
          </cell>
          <cell r="E1334" t="str">
            <v>8,85</v>
          </cell>
          <cell r="F1334" t="str">
            <v>SINAPI</v>
          </cell>
        </row>
        <row r="1335">
          <cell r="A1335">
            <v>11859</v>
          </cell>
          <cell r="B1335" t="str">
            <v>CONECTOR METALICO TIPO PARAFUSO FENDIDO (SPLIT BOLT), PARA CABOS ATE 185 MM2</v>
          </cell>
          <cell r="C1335" t="str">
            <v xml:space="preserve">UN    </v>
          </cell>
          <cell r="D1335" t="str">
            <v>CR</v>
          </cell>
          <cell r="E1335" t="str">
            <v>66,92</v>
          </cell>
          <cell r="F1335" t="str">
            <v>SINAPI</v>
          </cell>
        </row>
        <row r="1336">
          <cell r="A1336">
            <v>1550</v>
          </cell>
          <cell r="B1336" t="str">
            <v>CONECTOR METALICO TIPO PARAFUSO FENDIDO (SPLIT BOLT), PARA CABOS ATE 25 MM2</v>
          </cell>
          <cell r="C1336" t="str">
            <v xml:space="preserve">UN    </v>
          </cell>
          <cell r="D1336" t="str">
            <v>CR</v>
          </cell>
          <cell r="E1336" t="str">
            <v>9,34</v>
          </cell>
          <cell r="F1336" t="str">
            <v>SINAPI</v>
          </cell>
        </row>
        <row r="1337">
          <cell r="A1337">
            <v>11854</v>
          </cell>
          <cell r="B1337" t="str">
            <v>CONECTOR METALICO TIPO PARAFUSO FENDIDO (SPLIT BOLT), PARA CABOS ATE 35 MM2</v>
          </cell>
          <cell r="C1337" t="str">
            <v xml:space="preserve">UN    </v>
          </cell>
          <cell r="D1337" t="str">
            <v>CR</v>
          </cell>
          <cell r="E1337" t="str">
            <v>11,66</v>
          </cell>
          <cell r="F1337" t="str">
            <v>SINAPI</v>
          </cell>
        </row>
        <row r="1338">
          <cell r="A1338">
            <v>11862</v>
          </cell>
          <cell r="B1338" t="str">
            <v>CONECTOR METALICO TIPO PARAFUSO FENDIDO (SPLIT BOLT), PARA CABOS ATE 50 MM2</v>
          </cell>
          <cell r="C1338" t="str">
            <v xml:space="preserve">UN    </v>
          </cell>
          <cell r="D1338" t="str">
            <v>CR</v>
          </cell>
          <cell r="E1338" t="str">
            <v>16,36</v>
          </cell>
          <cell r="F1338" t="str">
            <v>SINAPI</v>
          </cell>
        </row>
        <row r="1339">
          <cell r="A1339">
            <v>11863</v>
          </cell>
          <cell r="B1339" t="str">
            <v>CONECTOR METALICO TIPO PARAFUSO FENDIDO (SPLIT BOLT), PARA CABOS ATE 6 MM2</v>
          </cell>
          <cell r="C1339" t="str">
            <v xml:space="preserve">UN    </v>
          </cell>
          <cell r="D1339" t="str">
            <v>CR</v>
          </cell>
          <cell r="E1339" t="str">
            <v>6,61</v>
          </cell>
          <cell r="F1339" t="str">
            <v>SINAPI</v>
          </cell>
        </row>
        <row r="1340">
          <cell r="A1340">
            <v>11855</v>
          </cell>
          <cell r="B1340" t="str">
            <v>CONECTOR METALICO TIPO PARAFUSO FENDIDO (SPLIT BOLT), PARA CABOS ATE 70 MM2</v>
          </cell>
          <cell r="C1340" t="str">
            <v xml:space="preserve">UN    </v>
          </cell>
          <cell r="D1340" t="str">
            <v>CR</v>
          </cell>
          <cell r="E1340" t="str">
            <v>24,42</v>
          </cell>
          <cell r="F1340" t="str">
            <v>SINAPI</v>
          </cell>
        </row>
        <row r="1341">
          <cell r="A1341">
            <v>11864</v>
          </cell>
          <cell r="B1341" t="str">
            <v>CONECTOR METALICO TIPO PARAFUSO FENDIDO (SPLIT BOLT), PARA CABOS ATE 95 MM2</v>
          </cell>
          <cell r="C1341" t="str">
            <v xml:space="preserve">UN    </v>
          </cell>
          <cell r="D1341" t="str">
            <v>CR</v>
          </cell>
          <cell r="E1341" t="str">
            <v>36,93</v>
          </cell>
          <cell r="F1341" t="str">
            <v>SINAPI</v>
          </cell>
        </row>
        <row r="1342">
          <cell r="A1342">
            <v>2527</v>
          </cell>
          <cell r="B1342" t="str">
            <v>CONECTOR RETO DE ALUMINIO PARA ELETRODUTO DE 1 1/2", PARA ADAPTAR ENTRADA DE ELETRODUTO METALICO FLEXIVEL EM QUADROS</v>
          </cell>
          <cell r="C1342" t="str">
            <v xml:space="preserve">UN    </v>
          </cell>
          <cell r="D1342" t="str">
            <v>CR</v>
          </cell>
          <cell r="E1342" t="str">
            <v>8,24</v>
          </cell>
          <cell r="F1342" t="str">
            <v>SINAPI</v>
          </cell>
        </row>
        <row r="1343">
          <cell r="A1343">
            <v>2526</v>
          </cell>
          <cell r="B1343" t="str">
            <v>CONECTOR RETO DE ALUMINIO PARA ELETRODUTO DE 1 1/4", PARA ADAPTAR ENTRADA DE ELETRODUTO METALICO FLEXIVEL EM QUADROS</v>
          </cell>
          <cell r="C1343" t="str">
            <v xml:space="preserve">UN    </v>
          </cell>
          <cell r="D1343" t="str">
            <v>CR</v>
          </cell>
          <cell r="E1343" t="str">
            <v>5,28</v>
          </cell>
          <cell r="F1343" t="str">
            <v>SINAPI</v>
          </cell>
        </row>
        <row r="1344">
          <cell r="A1344">
            <v>2487</v>
          </cell>
          <cell r="B1344" t="str">
            <v>CONECTOR RETO DE ALUMINIO PARA ELETRODUTO DE 1/2", PARA ADAPTAR ENTRADA DE ELETRODUTO METALICO FLEXIVEL EM QUADROS</v>
          </cell>
          <cell r="C1344" t="str">
            <v xml:space="preserve">UN    </v>
          </cell>
          <cell r="D1344" t="str">
            <v>CR</v>
          </cell>
          <cell r="E1344" t="str">
            <v>1,80</v>
          </cell>
          <cell r="F1344" t="str">
            <v>SINAPI</v>
          </cell>
        </row>
        <row r="1345">
          <cell r="A1345">
            <v>2483</v>
          </cell>
          <cell r="B1345" t="str">
            <v>CONECTOR RETO DE ALUMINIO PARA ELETRODUTO DE 1", PARA ADAPTAR ENTRADA DE ELETRODUTO METALICO FLEXIVEL EM QUADROS</v>
          </cell>
          <cell r="C1345" t="str">
            <v xml:space="preserve">UN    </v>
          </cell>
          <cell r="D1345" t="str">
            <v>CR</v>
          </cell>
          <cell r="E1345" t="str">
            <v>3,76</v>
          </cell>
          <cell r="F1345" t="str">
            <v>SINAPI</v>
          </cell>
        </row>
        <row r="1346">
          <cell r="A1346">
            <v>2528</v>
          </cell>
          <cell r="B1346" t="str">
            <v>CONECTOR RETO DE ALUMINIO PARA ELETRODUTO DE 2 1/2", PARA ADAPTAR ENTRADA DE ELETRODUTO METALICO FLEXIVEL EM QUADROS</v>
          </cell>
          <cell r="C1346" t="str">
            <v xml:space="preserve">UN    </v>
          </cell>
          <cell r="D1346" t="str">
            <v>CR</v>
          </cell>
          <cell r="E1346" t="str">
            <v>20,73</v>
          </cell>
          <cell r="F1346" t="str">
            <v>SINAPI</v>
          </cell>
        </row>
        <row r="1347">
          <cell r="A1347">
            <v>2489</v>
          </cell>
          <cell r="B1347" t="str">
            <v>CONECTOR RETO DE ALUMINIO PARA ELETRODUTO DE 2", PARA ADAPTAR ENTRADA DE ELETRODUTO METALICO FLEXIVEL EM QUADROS</v>
          </cell>
          <cell r="C1347" t="str">
            <v xml:space="preserve">UN    </v>
          </cell>
          <cell r="D1347" t="str">
            <v>CR</v>
          </cell>
          <cell r="E1347" t="str">
            <v>9,13</v>
          </cell>
          <cell r="F1347" t="str">
            <v>SINAPI</v>
          </cell>
        </row>
        <row r="1348">
          <cell r="A1348">
            <v>2488</v>
          </cell>
          <cell r="B1348" t="str">
            <v>CONECTOR RETO DE ALUMINIO PARA ELETRODUTO DE 3/4", PARA ADAPTAR ENTRADA DE ELETRODUTO METALICO FLEXIVEL EM QUADROS</v>
          </cell>
          <cell r="C1348" t="str">
            <v xml:space="preserve">UN    </v>
          </cell>
          <cell r="D1348" t="str">
            <v>CR</v>
          </cell>
          <cell r="E1348" t="str">
            <v>2,11</v>
          </cell>
          <cell r="F1348" t="str">
            <v>SINAPI</v>
          </cell>
        </row>
        <row r="1349">
          <cell r="A1349">
            <v>2484</v>
          </cell>
          <cell r="B1349" t="str">
            <v>CONECTOR RETO DE ALUMINIO PARA ELETRODUTO DE 3", PARA ADAPTAR ENTRADA DE ELETRODUTO METALICO FLEXIVEL EM QUADROS</v>
          </cell>
          <cell r="C1349" t="str">
            <v xml:space="preserve">UN    </v>
          </cell>
          <cell r="D1349" t="str">
            <v>CR</v>
          </cell>
          <cell r="E1349" t="str">
            <v>30,12</v>
          </cell>
          <cell r="F1349" t="str">
            <v>SINAPI</v>
          </cell>
        </row>
        <row r="1350">
          <cell r="A1350">
            <v>2485</v>
          </cell>
          <cell r="B1350" t="str">
            <v>CONECTOR RETO DE ALUMINIO PARA ELETRODUTO DE 4", PARA ADAPTAR ENTRADA DE ELETRODUTO METALICO FLEXIVEL EM QUADROS</v>
          </cell>
          <cell r="C1350" t="str">
            <v xml:space="preserve">UN    </v>
          </cell>
          <cell r="D1350" t="str">
            <v>CR</v>
          </cell>
          <cell r="E1350" t="str">
            <v>47,20</v>
          </cell>
          <cell r="F1350" t="str">
            <v>SINAPI</v>
          </cell>
        </row>
        <row r="1351">
          <cell r="A1351">
            <v>39279</v>
          </cell>
          <cell r="B1351" t="str">
            <v>CONECTOR/ADAPTADOR FIXO, ROSCA FEMEA, EM PLASTICO, DN 16 MM X 1/2", PARA CONEXAO COM CRIMPAGEM, EM TUBO PEX PARA INST. AGUA QUENTE/FRIA</v>
          </cell>
          <cell r="C1351" t="str">
            <v xml:space="preserve">UN    </v>
          </cell>
          <cell r="D1351" t="str">
            <v>AS</v>
          </cell>
          <cell r="E1351" t="str">
            <v>8,35</v>
          </cell>
          <cell r="F1351" t="str">
            <v>SINAPI</v>
          </cell>
        </row>
        <row r="1352">
          <cell r="A1352">
            <v>39280</v>
          </cell>
          <cell r="B1352" t="str">
            <v>CONECTOR/ADAPTADOR FIXO, ROSCA FEMEA, EM PLASTICO, DN 20 MM X 1/2", PARA CONEXAO COM CRIMPAGEM, EM TUBO PEX PARA INST. AGUA QUENTE/FRIA</v>
          </cell>
          <cell r="C1352" t="str">
            <v xml:space="preserve">UN    </v>
          </cell>
          <cell r="D1352" t="str">
            <v>AS</v>
          </cell>
          <cell r="E1352" t="str">
            <v>9,36</v>
          </cell>
          <cell r="F1352" t="str">
            <v>SINAPI</v>
          </cell>
        </row>
        <row r="1353">
          <cell r="A1353">
            <v>39281</v>
          </cell>
          <cell r="B1353" t="str">
            <v>CONECTOR/ADAPTADOR FIXO, ROSCA FEMEA, EM PLASTICO, DN 20 MM X 3/4", PARA CONEXAO COM CRIMPAGEM, EM TUBO PEX PARA INST. AGUA QUENTE/FRIA</v>
          </cell>
          <cell r="C1353" t="str">
            <v xml:space="preserve">UN    </v>
          </cell>
          <cell r="D1353" t="str">
            <v>AS</v>
          </cell>
          <cell r="E1353" t="str">
            <v>12,37</v>
          </cell>
          <cell r="F1353" t="str">
            <v>SINAPI</v>
          </cell>
        </row>
        <row r="1354">
          <cell r="A1354">
            <v>39282</v>
          </cell>
          <cell r="B1354" t="str">
            <v>CONECTOR/ADAPTADOR FIXO, ROSCA FEMEA, EM PLASTICO, DN 25 MM X 3/4", PARA CONEXAO COM CRIMPAGEM, EM TUBO PEX PARA INST. AGUA QUENTE/FRIA</v>
          </cell>
          <cell r="C1354" t="str">
            <v xml:space="preserve">UN    </v>
          </cell>
          <cell r="D1354" t="str">
            <v>AS</v>
          </cell>
          <cell r="E1354" t="str">
            <v>17,26</v>
          </cell>
          <cell r="F1354" t="str">
            <v>SINAPI</v>
          </cell>
        </row>
        <row r="1355">
          <cell r="A1355">
            <v>38844</v>
          </cell>
          <cell r="B1355" t="str">
            <v>CONECTOR/ADAPTADOR FIXO, ROSCA FEMEA, METALICA, COM ANEL DESLIZANTE, DN 16 MM X 1/2", PARA TUBO PEX PARA INST. AGUA QUENTE/FRIA</v>
          </cell>
          <cell r="C1355" t="str">
            <v xml:space="preserve">UN    </v>
          </cell>
          <cell r="D1355" t="str">
            <v>AS</v>
          </cell>
          <cell r="E1355" t="str">
            <v>8,47</v>
          </cell>
          <cell r="F1355" t="str">
            <v>SINAPI</v>
          </cell>
        </row>
        <row r="1356">
          <cell r="A1356">
            <v>38846</v>
          </cell>
          <cell r="B1356" t="str">
            <v>CONECTOR/ADAPTADOR FIXO, ROSCA FEMEA, METALICA, COM ANEL DESLIZANTE, DN 20 MM X 1/2", PARA TUBO PEX PARA INST. AGUA QUENTE/FRIA</v>
          </cell>
          <cell r="C1356" t="str">
            <v xml:space="preserve">UN    </v>
          </cell>
          <cell r="D1356" t="str">
            <v>AS</v>
          </cell>
          <cell r="E1356" t="str">
            <v>8,62</v>
          </cell>
          <cell r="F1356" t="str">
            <v>SINAPI</v>
          </cell>
        </row>
        <row r="1357">
          <cell r="A1357">
            <v>38847</v>
          </cell>
          <cell r="B1357" t="str">
            <v>CONECTOR/ADAPTADOR FIXO, ROSCA FEMEA, METALICA, COM ANEL DESLIZANTE, DN 20 MM X 3/4", PARA TUBO PEX PARA INST. AGUA QUENTE/FRIA</v>
          </cell>
          <cell r="C1357" t="str">
            <v xml:space="preserve">UN    </v>
          </cell>
          <cell r="D1357" t="str">
            <v>AS</v>
          </cell>
          <cell r="E1357" t="str">
            <v>10,09</v>
          </cell>
          <cell r="F1357" t="str">
            <v>SINAPI</v>
          </cell>
        </row>
        <row r="1358">
          <cell r="A1358">
            <v>38850</v>
          </cell>
          <cell r="B1358" t="str">
            <v>CONECTOR/ADAPTADOR FIXO, ROSCA FEMEA, METALICA, COM ANEL DESLIZANTE, DN 25 MM X 1", PARA TUBO PEX PARA INST. AGUA QUENTE/FRIA</v>
          </cell>
          <cell r="C1358" t="str">
            <v xml:space="preserve">UN    </v>
          </cell>
          <cell r="D1358" t="str">
            <v>AS</v>
          </cell>
          <cell r="E1358" t="str">
            <v>18,23</v>
          </cell>
          <cell r="F1358" t="str">
            <v>SINAPI</v>
          </cell>
        </row>
        <row r="1359">
          <cell r="A1359">
            <v>38848</v>
          </cell>
          <cell r="B1359" t="str">
            <v>CONECTOR/ADAPTADOR FIXO, ROSCA FEMEA, METALICA, COM ANEL DESLIZANTE, DN 25 MM X 3/4", PARA TUBO PEX PARA INST. AGUA QUENTE/FRIA</v>
          </cell>
          <cell r="C1359" t="str">
            <v xml:space="preserve">UN    </v>
          </cell>
          <cell r="D1359" t="str">
            <v>AS</v>
          </cell>
          <cell r="E1359" t="str">
            <v>11,95</v>
          </cell>
          <cell r="F1359" t="str">
            <v>SINAPI</v>
          </cell>
        </row>
        <row r="1360">
          <cell r="A1360">
            <v>38851</v>
          </cell>
          <cell r="B1360" t="str">
            <v>CONECTOR/ADAPTADOR FIXO, ROSCA FEMEA, METALICA, COM ANEL DESLIZANTE, DN 32 MM X 1", PARA TUBO PEX PARA INST. AGUA QUENTE/FRIA</v>
          </cell>
          <cell r="C1360" t="str">
            <v xml:space="preserve">UN    </v>
          </cell>
          <cell r="D1360" t="str">
            <v>AS</v>
          </cell>
          <cell r="E1360" t="str">
            <v>20,61</v>
          </cell>
          <cell r="F1360" t="str">
            <v>SINAPI</v>
          </cell>
        </row>
        <row r="1361">
          <cell r="A1361">
            <v>38854</v>
          </cell>
          <cell r="B1361" t="str">
            <v>CONECTOR/ADAPTADOR MOVEL, ROSCA FEMEA, METALICA, COM ANEL DESLIZANTE, DN 16 MM X 3/4", PARA TUBO PEX PARA INST. AGUA QUENTE/FRIA</v>
          </cell>
          <cell r="C1361" t="str">
            <v xml:space="preserve">UN    </v>
          </cell>
          <cell r="D1361" t="str">
            <v>AS</v>
          </cell>
          <cell r="E1361" t="str">
            <v>8,95</v>
          </cell>
          <cell r="F1361" t="str">
            <v>SINAPI</v>
          </cell>
        </row>
        <row r="1362">
          <cell r="A1362">
            <v>44247</v>
          </cell>
          <cell r="B1362" t="str">
            <v>CONECTOR, CPVC, SOLDAVEL, 114 MM X 4"â, PARA AGUA QUENTE</v>
          </cell>
          <cell r="C1362" t="str">
            <v xml:space="preserve">UN    </v>
          </cell>
          <cell r="D1362" t="str">
            <v>CR</v>
          </cell>
          <cell r="E1362" t="str">
            <v>1.499,80</v>
          </cell>
          <cell r="F1362" t="str">
            <v>SINAPI</v>
          </cell>
        </row>
        <row r="1363">
          <cell r="A1363">
            <v>38005</v>
          </cell>
          <cell r="B1363" t="str">
            <v>CONECTOR, CPVC, SOLDAVEL, 15 MM X 1/2", PARA AGUA QUENTE</v>
          </cell>
          <cell r="C1363" t="str">
            <v xml:space="preserve">UN    </v>
          </cell>
          <cell r="D1363" t="str">
            <v>CR</v>
          </cell>
          <cell r="E1363" t="str">
            <v>17,83</v>
          </cell>
          <cell r="F1363" t="str">
            <v>SINAPI</v>
          </cell>
        </row>
        <row r="1364">
          <cell r="A1364">
            <v>38006</v>
          </cell>
          <cell r="B1364" t="str">
            <v>CONECTOR, CPVC, SOLDAVEL, 22 MM X 1/2", PARA AGUA QUENTE</v>
          </cell>
          <cell r="C1364" t="str">
            <v xml:space="preserve">UN    </v>
          </cell>
          <cell r="D1364" t="str">
            <v>CR</v>
          </cell>
          <cell r="E1364" t="str">
            <v>23,70</v>
          </cell>
          <cell r="F1364" t="str">
            <v>SINAPI</v>
          </cell>
        </row>
        <row r="1365">
          <cell r="A1365">
            <v>38428</v>
          </cell>
          <cell r="B1365" t="str">
            <v>CONECTOR, CPVC, SOLDAVEL, 22 MM X 3/4", PARA AGUA QUENTE</v>
          </cell>
          <cell r="C1365" t="str">
            <v xml:space="preserve">UN    </v>
          </cell>
          <cell r="D1365" t="str">
            <v>CR</v>
          </cell>
          <cell r="E1365" t="str">
            <v>21,22</v>
          </cell>
          <cell r="F1365" t="str">
            <v>SINAPI</v>
          </cell>
        </row>
        <row r="1366">
          <cell r="A1366">
            <v>38007</v>
          </cell>
          <cell r="B1366" t="str">
            <v>CONECTOR, CPVC, SOLDAVEL, 28 MM X 1", PARA AGUA QUENTE</v>
          </cell>
          <cell r="C1366" t="str">
            <v xml:space="preserve">UN    </v>
          </cell>
          <cell r="D1366" t="str">
            <v>CR</v>
          </cell>
          <cell r="E1366" t="str">
            <v>27,34</v>
          </cell>
          <cell r="F1366" t="str">
            <v>SINAPI</v>
          </cell>
        </row>
        <row r="1367">
          <cell r="A1367">
            <v>38008</v>
          </cell>
          <cell r="B1367" t="str">
            <v>CONECTOR, CPVC, SOLDAVEL, 35 MM X 1 1/4", PARA AGUA QUENTE</v>
          </cell>
          <cell r="C1367" t="str">
            <v xml:space="preserve">UN    </v>
          </cell>
          <cell r="D1367" t="str">
            <v>CR</v>
          </cell>
          <cell r="E1367" t="str">
            <v>43,75</v>
          </cell>
          <cell r="F1367" t="str">
            <v>SINAPI</v>
          </cell>
        </row>
        <row r="1368">
          <cell r="A1368">
            <v>38009</v>
          </cell>
          <cell r="B1368" t="str">
            <v>CONECTOR, CPVC, SOLDAVEL, 42 MM X 1 1/2", PARA AGUA QUENTE</v>
          </cell>
          <cell r="C1368" t="str">
            <v xml:space="preserve">UN    </v>
          </cell>
          <cell r="D1368" t="str">
            <v>CR</v>
          </cell>
          <cell r="E1368" t="str">
            <v>53,56</v>
          </cell>
          <cell r="F1368" t="str">
            <v>SINAPI</v>
          </cell>
        </row>
        <row r="1369">
          <cell r="A1369">
            <v>44248</v>
          </cell>
          <cell r="B1369" t="str">
            <v>CONECTOR, CPVC, SOLDAVEL, 54 MM X 2"â, PARA AGUA QUENTE</v>
          </cell>
          <cell r="C1369" t="str">
            <v xml:space="preserve">UN    </v>
          </cell>
          <cell r="D1369" t="str">
            <v>CR</v>
          </cell>
          <cell r="E1369" t="str">
            <v>87,30</v>
          </cell>
          <cell r="F1369" t="str">
            <v>SINAPI</v>
          </cell>
        </row>
        <row r="1370">
          <cell r="A1370">
            <v>44249</v>
          </cell>
          <cell r="B1370" t="str">
            <v>CONECTOR, CPVC, SOLDAVEL, 73 MM X 2 1/2"â, PARA AGUA QUENTE</v>
          </cell>
          <cell r="C1370" t="str">
            <v xml:space="preserve">UN    </v>
          </cell>
          <cell r="D1370" t="str">
            <v>CR</v>
          </cell>
          <cell r="E1370" t="str">
            <v>336,84</v>
          </cell>
          <cell r="F1370" t="str">
            <v>SINAPI</v>
          </cell>
        </row>
        <row r="1371">
          <cell r="A1371">
            <v>44250</v>
          </cell>
          <cell r="B1371" t="str">
            <v>CONECTOR, CPVC, SOLDAVEL, 89 MM X 3"â, PARA AGUA QUENTE</v>
          </cell>
          <cell r="C1371" t="str">
            <v xml:space="preserve">UN    </v>
          </cell>
          <cell r="D1371" t="str">
            <v>CR</v>
          </cell>
          <cell r="E1371" t="str">
            <v>489,16</v>
          </cell>
          <cell r="F1371" t="str">
            <v>SINAPI</v>
          </cell>
        </row>
        <row r="1372">
          <cell r="A1372">
            <v>3104</v>
          </cell>
          <cell r="B1372" t="str">
            <v>CONJ. DE FERRAGENS PARA PORTA DE VIDRO TEMPERADO, EM ZAMAC CROMADO, CONTEMPLANDO DOBRADICA INF., DOBRADICA SUP., PIVO PARA DOBRADICA INF., PIVO PARA DOBRADICA SUP., FECHADURA CENTRAL EM ZAMC. CROMADO, CONTRA FECHADURA DE PRESSAO</v>
          </cell>
          <cell r="C1372" t="str">
            <v xml:space="preserve">CJ    </v>
          </cell>
          <cell r="D1372" t="str">
            <v>CR</v>
          </cell>
          <cell r="E1372" t="str">
            <v>182,98</v>
          </cell>
          <cell r="F1372" t="str">
            <v>SINAPI</v>
          </cell>
        </row>
        <row r="1373">
          <cell r="A1373">
            <v>1607</v>
          </cell>
          <cell r="B1373" t="str">
            <v>CONJUNTO ARRUELAS DE VEDACAO 5/16" PARA TELHA FIBROCIMENTO (UMA ARRUELA METALICA E UMA ARRUELA PVC - CONICAS)</v>
          </cell>
          <cell r="C1373" t="str">
            <v xml:space="preserve">CJ    </v>
          </cell>
          <cell r="D1373" t="str">
            <v>CR</v>
          </cell>
          <cell r="E1373" t="str">
            <v>0,22</v>
          </cell>
          <cell r="F1373" t="str">
            <v>SINAPI</v>
          </cell>
        </row>
        <row r="1374">
          <cell r="A1374">
            <v>38169</v>
          </cell>
          <cell r="B1374" t="str">
            <v>CONJUNTO DE FERRAGENS PIVO, PARA PORTA PIVOTANTE DE ATE 100 KG, REGULAVEL COM ESFERA , CROMADO - SUPERIOR E INFERIOR - COMPLETO</v>
          </cell>
          <cell r="C1374" t="str">
            <v xml:space="preserve">CJ    </v>
          </cell>
          <cell r="D1374" t="str">
            <v>CR</v>
          </cell>
          <cell r="E1374" t="str">
            <v>87,34</v>
          </cell>
          <cell r="F1374" t="str">
            <v>SINAPI</v>
          </cell>
        </row>
        <row r="1375">
          <cell r="A1375">
            <v>6142</v>
          </cell>
          <cell r="B1375" t="str">
            <v>CONJUNTO DE LIGACAO PARA BACIA SANITARIA AJUSTAVEL, EM PLASTICO BRANCO, COM TUBO, CANOPLA E ESPUDE</v>
          </cell>
          <cell r="C1375" t="str">
            <v xml:space="preserve">UN    </v>
          </cell>
          <cell r="D1375" t="str">
            <v>CR</v>
          </cell>
          <cell r="E1375" t="str">
            <v>9,17</v>
          </cell>
          <cell r="F1375" t="str">
            <v>SINAPI</v>
          </cell>
        </row>
        <row r="1376">
          <cell r="A1376">
            <v>11686</v>
          </cell>
          <cell r="B1376" t="str">
            <v>CONJUNTO DE LIGACAO PARA BACIA SANITARIA EM PLASTICO BRANCO COM TUBO, CANOPLA E ANEL DE EXPANSAO (TUBO 1.1/2 '' X 20 CM)</v>
          </cell>
          <cell r="C1376" t="str">
            <v xml:space="preserve">UN    </v>
          </cell>
          <cell r="D1376" t="str">
            <v>CR</v>
          </cell>
          <cell r="E1376" t="str">
            <v>12,73</v>
          </cell>
          <cell r="F1376" t="str">
            <v>SINAPI</v>
          </cell>
        </row>
        <row r="1377">
          <cell r="A1377">
            <v>37598</v>
          </cell>
          <cell r="B1377" t="str">
            <v>CONJUNTO MONTADO ESTOPIM COM ESPOLETA COMUM NUMERO 8, COM CABECA ACENDEDORA, 1,5 M</v>
          </cell>
          <cell r="C1377" t="str">
            <v xml:space="preserve">UN    </v>
          </cell>
          <cell r="D1377" t="str">
            <v>AS</v>
          </cell>
          <cell r="E1377" t="str">
            <v>40,08</v>
          </cell>
          <cell r="F1377" t="str">
            <v>SINAPI</v>
          </cell>
        </row>
        <row r="1378">
          <cell r="A1378">
            <v>25398</v>
          </cell>
          <cell r="B1378" t="str">
            <v>CONJUNTO PARA FUTSAL COM PAR DE TRAVES OFICIAIS DE 3,00 X 2,00 M EM TUBO DE ACO GALVANIZADO 3" COM REQUADROS EM TUBO DE 1", PINTURA EM PRIMER COM TINTA ESMALTE SINTETICO E REDES DE POLIETILENO FIO 4 MM</v>
          </cell>
          <cell r="C1378" t="str">
            <v xml:space="preserve">UN    </v>
          </cell>
          <cell r="D1378" t="str">
            <v>AS</v>
          </cell>
          <cell r="E1378" t="str">
            <v>4.452,67</v>
          </cell>
          <cell r="F1378" t="str">
            <v>SINAPI</v>
          </cell>
        </row>
        <row r="1379">
          <cell r="A1379">
            <v>25399</v>
          </cell>
          <cell r="B1379" t="str">
            <v>CONJUNTO PARA QUADRA DE  VOLEI COM POSTES EM TUBO DE ACO GALVANIZADO 3", H = *255* CM, PINTURA EM TINTA ESMALTE SINTETICO, REDE DE NYLON COM 2 MM, MALHA 10 X 10 CM E ANTENAS OFICIAIS EM FIBRA DE VIDRO</v>
          </cell>
          <cell r="C1379" t="str">
            <v xml:space="preserve">UN    </v>
          </cell>
          <cell r="D1379" t="str">
            <v>AS</v>
          </cell>
          <cell r="E1379" t="str">
            <v>2.703,16</v>
          </cell>
          <cell r="F1379" t="str">
            <v>SINAPI</v>
          </cell>
        </row>
        <row r="1380">
          <cell r="A1380">
            <v>43440</v>
          </cell>
          <cell r="B1380" t="str">
            <v>CONJUNTO PRE-MOLDADO COMPOSTO POR GRELHA (0,99 X 0,45 M), QUADRO (1,10 X 0,52 M) E CANTONEIRA (1,10 X 0,35 M), EM CONCRETO ARMADO, COM FCK DE 21 MPA</v>
          </cell>
          <cell r="C1380" t="str">
            <v xml:space="preserve">UN    </v>
          </cell>
          <cell r="D1380" t="str">
            <v>CR</v>
          </cell>
          <cell r="E1380" t="str">
            <v>466,76</v>
          </cell>
          <cell r="F1380" t="str">
            <v>SINAPI</v>
          </cell>
        </row>
        <row r="1381">
          <cell r="A1381">
            <v>10667</v>
          </cell>
          <cell r="B1381" t="str">
            <v>CONTAINER ALMOXARIFADO, DE *2,40* X *6,00* M, PADRAO SIMPLES, SEM REVESTIMENTO E SEM DIVISORIAS INTERNOS E SEM SANITARIO, PARA USO EM CANTEIRO DE OBRAS</v>
          </cell>
          <cell r="C1381" t="str">
            <v xml:space="preserve">UN    </v>
          </cell>
          <cell r="D1381" t="str">
            <v>AS</v>
          </cell>
          <cell r="E1381" t="str">
            <v>22.500,00</v>
          </cell>
          <cell r="F1381" t="str">
            <v>SINAPI</v>
          </cell>
        </row>
        <row r="1382">
          <cell r="A1382">
            <v>1613</v>
          </cell>
          <cell r="B1382" t="str">
            <v>CONTATOR TRIPOLAR, CORRENTE DE *110* A, TENSAO NOMINAL DE *500* V, CATEGORIA AC-2 E AC-3</v>
          </cell>
          <cell r="C1382" t="str">
            <v xml:space="preserve">UN    </v>
          </cell>
          <cell r="D1382" t="str">
            <v>CR</v>
          </cell>
          <cell r="E1382" t="str">
            <v>1.401,98</v>
          </cell>
          <cell r="F1382" t="str">
            <v>SINAPI</v>
          </cell>
        </row>
        <row r="1383">
          <cell r="A1383">
            <v>1626</v>
          </cell>
          <cell r="B1383" t="str">
            <v>CONTATOR TRIPOLAR, CORRENTE DE *185* A, TENSAO NOMINAL DE *500* V, CATEGORIA AC-2 E AC-3</v>
          </cell>
          <cell r="C1383" t="str">
            <v xml:space="preserve">UN    </v>
          </cell>
          <cell r="D1383" t="str">
            <v>CR</v>
          </cell>
          <cell r="E1383" t="str">
            <v>2.096,83</v>
          </cell>
          <cell r="F1383" t="str">
            <v>SINAPI</v>
          </cell>
        </row>
        <row r="1384">
          <cell r="A1384">
            <v>1625</v>
          </cell>
          <cell r="B1384" t="str">
            <v>CONTATOR TRIPOLAR, CORRENTE DE *22* A, TENSAO NOMINAL DE *500* V, CATEGORIA AC-2 E AC-3</v>
          </cell>
          <cell r="C1384" t="str">
            <v xml:space="preserve">UN    </v>
          </cell>
          <cell r="D1384" t="str">
            <v>CR</v>
          </cell>
          <cell r="E1384" t="str">
            <v>146,45</v>
          </cell>
          <cell r="F1384" t="str">
            <v>SINAPI</v>
          </cell>
        </row>
        <row r="1385">
          <cell r="A1385">
            <v>1622</v>
          </cell>
          <cell r="B1385" t="str">
            <v>CONTATOR TRIPOLAR, CORRENTE DE *265* A, TENSAO NOMINAL DE *500* V, CATEGORIA AC-2 E AC-3</v>
          </cell>
          <cell r="C1385" t="str">
            <v xml:space="preserve">UN    </v>
          </cell>
          <cell r="D1385" t="str">
            <v>CR</v>
          </cell>
          <cell r="E1385" t="str">
            <v>4.731,69</v>
          </cell>
          <cell r="F1385" t="str">
            <v>SINAPI</v>
          </cell>
        </row>
        <row r="1386">
          <cell r="A1386">
            <v>1620</v>
          </cell>
          <cell r="B1386" t="str">
            <v>CONTATOR TRIPOLAR, CORRENTE DE *38* A, TENSAO NOMINAL DE *500* V, CATEGORIA AC-2 E AC-3</v>
          </cell>
          <cell r="C1386" t="str">
            <v xml:space="preserve">UN    </v>
          </cell>
          <cell r="D1386" t="str">
            <v>CR</v>
          </cell>
          <cell r="E1386" t="str">
            <v>308,51</v>
          </cell>
          <cell r="F1386" t="str">
            <v>SINAPI</v>
          </cell>
        </row>
        <row r="1387">
          <cell r="A1387">
            <v>1629</v>
          </cell>
          <cell r="B1387" t="str">
            <v>CONTATOR TRIPOLAR, CORRENTE DE *500* A, TENSAO NOMINAL DE *500* V, CATEGORIA AC-2 E AC-3</v>
          </cell>
          <cell r="C1387" t="str">
            <v xml:space="preserve">UN    </v>
          </cell>
          <cell r="D1387" t="str">
            <v>CR</v>
          </cell>
          <cell r="E1387" t="str">
            <v>11.515,80</v>
          </cell>
          <cell r="F1387" t="str">
            <v>SINAPI</v>
          </cell>
        </row>
        <row r="1388">
          <cell r="A1388">
            <v>1627</v>
          </cell>
          <cell r="B1388" t="str">
            <v>CONTATOR TRIPOLAR, CORRENTE DE *65* A, TENSAO NOMINAL DE *500* V, CATEGORIA AC-2 E AC-3</v>
          </cell>
          <cell r="C1388" t="str">
            <v xml:space="preserve">UN    </v>
          </cell>
          <cell r="D1388" t="str">
            <v>CR</v>
          </cell>
          <cell r="E1388" t="str">
            <v>589,71</v>
          </cell>
          <cell r="F1388" t="str">
            <v>SINAPI</v>
          </cell>
        </row>
        <row r="1389">
          <cell r="A1389">
            <v>1623</v>
          </cell>
          <cell r="B1389" t="str">
            <v>CONTATOR TRIPOLAR, CORRENTE DE 12 A, TENSAO NOMINAL DE *500* V, CATEGORIA AC-2 E AC-3</v>
          </cell>
          <cell r="C1389" t="str">
            <v xml:space="preserve">UN    </v>
          </cell>
          <cell r="D1389" t="str">
            <v>CR</v>
          </cell>
          <cell r="E1389" t="str">
            <v>119,44</v>
          </cell>
          <cell r="F1389" t="str">
            <v>SINAPI</v>
          </cell>
        </row>
        <row r="1390">
          <cell r="A1390">
            <v>1619</v>
          </cell>
          <cell r="B1390" t="str">
            <v>CONTATOR TRIPOLAR, CORRENTE DE 25 A, TENSAO NOMINAL DE *500* V, CATEGORIA AC-2 E AC-3</v>
          </cell>
          <cell r="C1390" t="str">
            <v xml:space="preserve">UN    </v>
          </cell>
          <cell r="D1390" t="str">
            <v>CR</v>
          </cell>
          <cell r="E1390" t="str">
            <v>164,30</v>
          </cell>
          <cell r="F1390" t="str">
            <v>SINAPI</v>
          </cell>
        </row>
        <row r="1391">
          <cell r="A1391">
            <v>1630</v>
          </cell>
          <cell r="B1391" t="str">
            <v>CONTATOR TRIPOLAR, CORRENTE DE 250 A, TENSAO NOMINAL DE *500* V, PARA ACIONAMENTO DE CAPACITORES</v>
          </cell>
          <cell r="C1391" t="str">
            <v xml:space="preserve">UN    </v>
          </cell>
          <cell r="D1391" t="str">
            <v>CR</v>
          </cell>
          <cell r="E1391" t="str">
            <v>3.617,47</v>
          </cell>
          <cell r="F1391" t="str">
            <v>SINAPI</v>
          </cell>
        </row>
        <row r="1392">
          <cell r="A1392">
            <v>1616</v>
          </cell>
          <cell r="B1392" t="str">
            <v>CONTATOR TRIPOLAR, CORRENTE DE 300 A, TENSAO NOMINAL DE *500* V, CATEGORIA AC-2 E AC-3</v>
          </cell>
          <cell r="C1392" t="str">
            <v xml:space="preserve">UN    </v>
          </cell>
          <cell r="D1392" t="str">
            <v>CR</v>
          </cell>
          <cell r="E1392" t="str">
            <v>5.563,74</v>
          </cell>
          <cell r="F1392" t="str">
            <v>SINAPI</v>
          </cell>
        </row>
        <row r="1393">
          <cell r="A1393">
            <v>1614</v>
          </cell>
          <cell r="B1393" t="str">
            <v>CONTATOR TRIPOLAR, CORRENTE DE 32 A, TENSAO NOMINAL DE *500* V, CATEGORIA AC-2 E AC-3</v>
          </cell>
          <cell r="C1393" t="str">
            <v xml:space="preserve">UN    </v>
          </cell>
          <cell r="D1393" t="str">
            <v>CR</v>
          </cell>
          <cell r="E1393" t="str">
            <v>254,28</v>
          </cell>
          <cell r="F1393" t="str">
            <v>SINAPI</v>
          </cell>
        </row>
        <row r="1394">
          <cell r="A1394">
            <v>1617</v>
          </cell>
          <cell r="B1394" t="str">
            <v>CONTATOR TRIPOLAR, CORRENTE DE 400 A, TENSAO NOMINAL DE *500* V, CATEGORIA AC-2 E AC-3</v>
          </cell>
          <cell r="C1394" t="str">
            <v xml:space="preserve">UN    </v>
          </cell>
          <cell r="D1394" t="str">
            <v>CR</v>
          </cell>
          <cell r="E1394" t="str">
            <v>6.641,90</v>
          </cell>
          <cell r="F1394" t="str">
            <v>SINAPI</v>
          </cell>
        </row>
        <row r="1395">
          <cell r="A1395">
            <v>1621</v>
          </cell>
          <cell r="B1395" t="str">
            <v>CONTATOR TRIPOLAR, CORRENTE DE 45 A, TENSAO NOMINAL DE *500* V, CATEGORIA AC-2 E AC-3</v>
          </cell>
          <cell r="C1395" t="str">
            <v xml:space="preserve">UN    </v>
          </cell>
          <cell r="D1395" t="str">
            <v>CR</v>
          </cell>
          <cell r="E1395" t="str">
            <v>454,78</v>
          </cell>
          <cell r="F1395" t="str">
            <v>SINAPI</v>
          </cell>
        </row>
        <row r="1396">
          <cell r="A1396">
            <v>1624</v>
          </cell>
          <cell r="B1396" t="str">
            <v>CONTATOR TRIPOLAR, CORRENTE DE 630 A, TENSAO NOMINAL DE *500* V, CATEGORIA AC-2 E AC-3</v>
          </cell>
          <cell r="C1396" t="str">
            <v xml:space="preserve">UN    </v>
          </cell>
          <cell r="D1396" t="str">
            <v>CR</v>
          </cell>
          <cell r="E1396" t="str">
            <v>16.326,11</v>
          </cell>
          <cell r="F1396" t="str">
            <v>SINAPI</v>
          </cell>
        </row>
        <row r="1397">
          <cell r="A1397">
            <v>1615</v>
          </cell>
          <cell r="B1397" t="str">
            <v>CONTATOR TRIPOLAR, CORRENTE DE 75 A, TENSAO NOMINAL DE *500* V, CATEGORIA AC-2 E AC-3</v>
          </cell>
          <cell r="C1397" t="str">
            <v xml:space="preserve">UN    </v>
          </cell>
          <cell r="D1397" t="str">
            <v>CR</v>
          </cell>
          <cell r="E1397" t="str">
            <v>854,00</v>
          </cell>
          <cell r="F1397" t="str">
            <v>SINAPI</v>
          </cell>
        </row>
        <row r="1398">
          <cell r="A1398">
            <v>1612</v>
          </cell>
          <cell r="B1398" t="str">
            <v>CONTATOR TRIPOLAR, CORRENTE DE 9 A, TENSAO NOMINAL DE *500* V, CATEGORIA AC-2 E AC-3</v>
          </cell>
          <cell r="C1398" t="str">
            <v xml:space="preserve">UN    </v>
          </cell>
          <cell r="D1398" t="str">
            <v xml:space="preserve">C </v>
          </cell>
          <cell r="E1398" t="str">
            <v>112,48</v>
          </cell>
          <cell r="F1398" t="str">
            <v>SINAPI</v>
          </cell>
        </row>
        <row r="1399">
          <cell r="A1399">
            <v>1618</v>
          </cell>
          <cell r="B1399" t="str">
            <v>CONTATOR TRIPOLAR, CORRENTE DE 95 A, TENSAO NOMINAL DE *500* V, CATEGORIA AC-2 E AC-3</v>
          </cell>
          <cell r="C1399" t="str">
            <v xml:space="preserve">UN    </v>
          </cell>
          <cell r="D1399" t="str">
            <v>CR</v>
          </cell>
          <cell r="E1399" t="str">
            <v>1.173,52</v>
          </cell>
          <cell r="F1399" t="str">
            <v>SINAPI</v>
          </cell>
        </row>
        <row r="1400">
          <cell r="A1400">
            <v>14211</v>
          </cell>
          <cell r="B1400" t="str">
            <v>CONTRA-PORCA SEXTAVADA, DIAMETRO NOMINAL 1 3/8", ALTURA 35 MM</v>
          </cell>
          <cell r="C1400" t="str">
            <v xml:space="preserve">UN    </v>
          </cell>
          <cell r="D1400" t="str">
            <v>AS</v>
          </cell>
          <cell r="E1400" t="str">
            <v>51,53</v>
          </cell>
          <cell r="F1400" t="str">
            <v>SINAPI</v>
          </cell>
        </row>
        <row r="1401">
          <cell r="A1401">
            <v>43657</v>
          </cell>
          <cell r="B1401" t="str">
            <v>CONTRAMARCO DE ALUMINIO (PERFIL 25) PARA ESQUADRIAS, TIPO CONVENCIONAL / CADEIRINHA, 60 MM (CM-060), INCLUSO CONEXOES, GRAPAS E TRAVAMENTOS</v>
          </cell>
          <cell r="C1401" t="str">
            <v xml:space="preserve">M     </v>
          </cell>
          <cell r="D1401" t="str">
            <v>CR</v>
          </cell>
          <cell r="E1401" t="str">
            <v>7,33</v>
          </cell>
          <cell r="F1401" t="str">
            <v>SINAPI</v>
          </cell>
        </row>
        <row r="1402">
          <cell r="A1402">
            <v>34500</v>
          </cell>
          <cell r="B1402" t="str">
            <v>COORDENADOR / GERENTE DE OBRA</v>
          </cell>
          <cell r="C1402" t="str">
            <v xml:space="preserve">H     </v>
          </cell>
          <cell r="D1402" t="str">
            <v>CR</v>
          </cell>
          <cell r="E1402" t="str">
            <v>155,18</v>
          </cell>
          <cell r="F1402" t="str">
            <v>SINAPI</v>
          </cell>
        </row>
        <row r="1403">
          <cell r="A1403">
            <v>40934</v>
          </cell>
          <cell r="B1403" t="str">
            <v>COORDENADOR / GERENTE DE OBRA (MENSALISTA)</v>
          </cell>
          <cell r="C1403" t="str">
            <v xml:space="preserve">MES   </v>
          </cell>
          <cell r="D1403" t="str">
            <v>CR</v>
          </cell>
          <cell r="E1403" t="str">
            <v>27.383,44</v>
          </cell>
          <cell r="F1403" t="str">
            <v>SINAPI</v>
          </cell>
        </row>
        <row r="1404">
          <cell r="A1404">
            <v>38200</v>
          </cell>
          <cell r="B1404" t="str">
            <v>CORDA DE POLIAMIDA 12 MM TIPO BOMBEIRO, PARA TRABALHO EM ALTURA</v>
          </cell>
          <cell r="C1404" t="str">
            <v xml:space="preserve">100M  </v>
          </cell>
          <cell r="D1404" t="str">
            <v>CR</v>
          </cell>
          <cell r="E1404" t="str">
            <v>678,65</v>
          </cell>
          <cell r="F1404" t="str">
            <v>SINAPI</v>
          </cell>
        </row>
        <row r="1405">
          <cell r="A1405">
            <v>39269</v>
          </cell>
          <cell r="B1405" t="str">
            <v>CORDAO DE COBRE, FLEXIVEL, TORCIDO, CLASSE 4 OU 5, ISOLACAO EM PVC/D, 300 V, 2 CONDUTORES DE 0,5 MM2</v>
          </cell>
          <cell r="C1405" t="str">
            <v xml:space="preserve">M     </v>
          </cell>
          <cell r="D1405" t="str">
            <v>CR</v>
          </cell>
          <cell r="E1405" t="str">
            <v>1,26</v>
          </cell>
          <cell r="F1405" t="str">
            <v>SINAPI</v>
          </cell>
        </row>
        <row r="1406">
          <cell r="A1406">
            <v>11889</v>
          </cell>
          <cell r="B1406" t="str">
            <v>CORDAO DE COBRE, FLEXIVEL, TORCIDO, CLASSE 4 OU 5, ISOLACAO EM PVC/D, 300 V, 2 CONDUTORES DE 0,75 MM2</v>
          </cell>
          <cell r="C1406" t="str">
            <v xml:space="preserve">M     </v>
          </cell>
          <cell r="D1406" t="str">
            <v>CR</v>
          </cell>
          <cell r="E1406" t="str">
            <v>1,73</v>
          </cell>
          <cell r="F1406" t="str">
            <v>SINAPI</v>
          </cell>
        </row>
        <row r="1407">
          <cell r="A1407">
            <v>39270</v>
          </cell>
          <cell r="B1407" t="str">
            <v>CORDAO DE COBRE, FLEXIVEL, TORCIDO, CLASSE 4 OU 5, ISOLACAO EM PVC/D, 300 V, 2 CONDUTORES DE 1,0 MM2</v>
          </cell>
          <cell r="C1407" t="str">
            <v xml:space="preserve">M     </v>
          </cell>
          <cell r="D1407" t="str">
            <v>CR</v>
          </cell>
          <cell r="E1407" t="str">
            <v>2,25</v>
          </cell>
          <cell r="F1407" t="str">
            <v>SINAPI</v>
          </cell>
        </row>
        <row r="1408">
          <cell r="A1408">
            <v>11890</v>
          </cell>
          <cell r="B1408" t="str">
            <v>CORDAO DE COBRE, FLEXIVEL, TORCIDO, CLASSE 4 OU 5, ISOLACAO EM PVC/D, 300 V, 2 CONDUTORES DE 1,5 MM2</v>
          </cell>
          <cell r="C1408" t="str">
            <v xml:space="preserve">M     </v>
          </cell>
          <cell r="D1408" t="str">
            <v>CR</v>
          </cell>
          <cell r="E1408" t="str">
            <v>3,07</v>
          </cell>
          <cell r="F1408" t="str">
            <v>SINAPI</v>
          </cell>
        </row>
        <row r="1409">
          <cell r="A1409">
            <v>11891</v>
          </cell>
          <cell r="B1409" t="str">
            <v>CORDAO DE COBRE, FLEXIVEL, TORCIDO, CLASSE 4 OU 5, ISOLACAO EM PVC/D, 300 V, 2 CONDUTORES DE 2,5 MM2</v>
          </cell>
          <cell r="C1409" t="str">
            <v xml:space="preserve">M     </v>
          </cell>
          <cell r="D1409" t="str">
            <v>CR</v>
          </cell>
          <cell r="E1409" t="str">
            <v>4,97</v>
          </cell>
          <cell r="F1409" t="str">
            <v>SINAPI</v>
          </cell>
        </row>
        <row r="1410">
          <cell r="A1410">
            <v>11892</v>
          </cell>
          <cell r="B1410" t="str">
            <v>CORDAO DE COBRE, FLEXIVEL, TORCIDO, CLASSE 4 OU 5, ISOLACAO EM PVC/D, 300 V, 2 CONDUTORES DE 4 MM2</v>
          </cell>
          <cell r="C1410" t="str">
            <v xml:space="preserve">M     </v>
          </cell>
          <cell r="D1410" t="str">
            <v>CR</v>
          </cell>
          <cell r="E1410" t="str">
            <v>8,13</v>
          </cell>
          <cell r="F1410" t="str">
            <v>SINAPI</v>
          </cell>
        </row>
        <row r="1411">
          <cell r="A1411">
            <v>37601</v>
          </cell>
          <cell r="B1411" t="str">
            <v>CORDEL DETONANTE, NP 05 G/M</v>
          </cell>
          <cell r="C1411" t="str">
            <v xml:space="preserve">M     </v>
          </cell>
          <cell r="D1411" t="str">
            <v>AS</v>
          </cell>
          <cell r="E1411" t="str">
            <v>8,90</v>
          </cell>
          <cell r="F1411" t="str">
            <v>SINAPI</v>
          </cell>
        </row>
        <row r="1412">
          <cell r="A1412">
            <v>1634</v>
          </cell>
          <cell r="B1412" t="str">
            <v>CORDEL DETONANTE, NP 10 G/M</v>
          </cell>
          <cell r="C1412" t="str">
            <v xml:space="preserve">M     </v>
          </cell>
          <cell r="D1412" t="str">
            <v>AS</v>
          </cell>
          <cell r="E1412" t="str">
            <v>9,20</v>
          </cell>
          <cell r="F1412" t="str">
            <v>SINAPI</v>
          </cell>
        </row>
        <row r="1413">
          <cell r="A1413">
            <v>5086</v>
          </cell>
          <cell r="B1413" t="str">
            <v>CORRENTE DE ELO CURTO COMUM, SOLDADA, GALVANIZADA, ESPESSURA DO ELO = 1/2" (12,5 MM)</v>
          </cell>
          <cell r="C1413" t="str">
            <v xml:space="preserve">KG    </v>
          </cell>
          <cell r="D1413" t="str">
            <v>CR</v>
          </cell>
          <cell r="E1413" t="str">
            <v>36,16</v>
          </cell>
          <cell r="F1413" t="str">
            <v>SINAPI</v>
          </cell>
        </row>
        <row r="1414">
          <cell r="A1414">
            <v>11280</v>
          </cell>
          <cell r="B1414" t="str">
            <v>CORTADEIRA DE PISO DE CONCRETO E ASFALTO, PARA DISCO PADRAO DE DIAMETRO 350 MM (14") OU 450 MM (18") , MOTOR A GASOLINA, POTENCIA 13 HP, SEM DISCO</v>
          </cell>
          <cell r="C1414" t="str">
            <v xml:space="preserve">UN    </v>
          </cell>
          <cell r="D1414" t="str">
            <v>CR</v>
          </cell>
          <cell r="E1414" t="str">
            <v>16.026,05</v>
          </cell>
          <cell r="F1414" t="str">
            <v>SINAPI</v>
          </cell>
        </row>
        <row r="1415">
          <cell r="A1415">
            <v>40519</v>
          </cell>
          <cell r="B1415" t="str">
            <v>CORTADEIRA HIDRAULICA DE VERGALHAO, PARA ACO DE DIAMETRO ATE 50 MM, MOTOR ELETRICO TRIFASICO, POTENCIA DE 5,5 HP A 7,5 HP</v>
          </cell>
          <cell r="C1415" t="str">
            <v xml:space="preserve">UN    </v>
          </cell>
          <cell r="D1415" t="str">
            <v>CR</v>
          </cell>
          <cell r="E1415" t="str">
            <v>132.113,27</v>
          </cell>
          <cell r="F1415" t="str">
            <v>SINAPI</v>
          </cell>
        </row>
        <row r="1416">
          <cell r="A1416">
            <v>39869</v>
          </cell>
          <cell r="B1416" t="str">
            <v>COTOVELO BRONZE/LATAO (REF 707-3) SEM ANEL DE SOLDA, BOLSA X ROSCA F, 15MM X 1/2"</v>
          </cell>
          <cell r="C1416" t="str">
            <v xml:space="preserve">UN    </v>
          </cell>
          <cell r="D1416" t="str">
            <v>AS</v>
          </cell>
          <cell r="E1416" t="str">
            <v>13,51</v>
          </cell>
          <cell r="F1416" t="str">
            <v>SINAPI</v>
          </cell>
        </row>
        <row r="1417">
          <cell r="A1417">
            <v>39870</v>
          </cell>
          <cell r="B1417" t="str">
            <v>COTOVELO BRONZE/LATAO (REF 707-3) SEM ANEL DE SOLDA, BOLSA X ROSCA F, 22MM X 1/2"</v>
          </cell>
          <cell r="C1417" t="str">
            <v xml:space="preserve">UN    </v>
          </cell>
          <cell r="D1417" t="str">
            <v>AS</v>
          </cell>
          <cell r="E1417" t="str">
            <v>20,66</v>
          </cell>
          <cell r="F1417" t="str">
            <v>SINAPI</v>
          </cell>
        </row>
        <row r="1418">
          <cell r="A1418">
            <v>39871</v>
          </cell>
          <cell r="B1418" t="str">
            <v>COTOVELO BRONZE/LATAO (REF 707-3) SEM ANEL DE SOLDA, BOLSA X ROSCA F, 22MM X 3/4"</v>
          </cell>
          <cell r="C1418" t="str">
            <v xml:space="preserve">UN    </v>
          </cell>
          <cell r="D1418" t="str">
            <v>AS</v>
          </cell>
          <cell r="E1418" t="str">
            <v>23,16</v>
          </cell>
          <cell r="F1418" t="str">
            <v>SINAPI</v>
          </cell>
        </row>
        <row r="1419">
          <cell r="A1419">
            <v>12722</v>
          </cell>
          <cell r="B1419" t="str">
            <v>COTOVELO DE COBRE 90 GRAUS (REF 607) SEM ANEL DE SOLDA, BOLSA X BOLSA, 104 MM</v>
          </cell>
          <cell r="C1419" t="str">
            <v xml:space="preserve">UN    </v>
          </cell>
          <cell r="D1419" t="str">
            <v>AS</v>
          </cell>
          <cell r="E1419" t="str">
            <v>775,20</v>
          </cell>
          <cell r="F1419" t="str">
            <v>SINAPI</v>
          </cell>
        </row>
        <row r="1420">
          <cell r="A1420">
            <v>12714</v>
          </cell>
          <cell r="B1420" t="str">
            <v>COTOVELO DE COBRE 90 GRAUS (REF 607) SEM ANEL DE SOLDA, BOLSA X BOLSA, 15 MM</v>
          </cell>
          <cell r="C1420" t="str">
            <v xml:space="preserve">UN    </v>
          </cell>
          <cell r="D1420" t="str">
            <v>AS</v>
          </cell>
          <cell r="E1420" t="str">
            <v>5,06</v>
          </cell>
          <cell r="F1420" t="str">
            <v>SINAPI</v>
          </cell>
        </row>
        <row r="1421">
          <cell r="A1421">
            <v>12715</v>
          </cell>
          <cell r="B1421" t="str">
            <v>COTOVELO DE COBRE 90 GRAUS (REF 607) SEM ANEL DE SOLDA, BOLSA X BOLSA, 22 MM</v>
          </cell>
          <cell r="C1421" t="str">
            <v xml:space="preserve">UN    </v>
          </cell>
          <cell r="D1421" t="str">
            <v>AS</v>
          </cell>
          <cell r="E1421" t="str">
            <v>11,42</v>
          </cell>
          <cell r="F1421" t="str">
            <v>SINAPI</v>
          </cell>
        </row>
        <row r="1422">
          <cell r="A1422">
            <v>12716</v>
          </cell>
          <cell r="B1422" t="str">
            <v>COTOVELO DE COBRE 90 GRAUS (REF 607) SEM ANEL DE SOLDA, BOLSA X BOLSA, 28 MM</v>
          </cell>
          <cell r="C1422" t="str">
            <v xml:space="preserve">UN    </v>
          </cell>
          <cell r="D1422" t="str">
            <v>AS</v>
          </cell>
          <cell r="E1422" t="str">
            <v>19,62</v>
          </cell>
          <cell r="F1422" t="str">
            <v>SINAPI</v>
          </cell>
        </row>
        <row r="1423">
          <cell r="A1423">
            <v>12717</v>
          </cell>
          <cell r="B1423" t="str">
            <v>COTOVELO DE COBRE 90 GRAUS (REF 607) SEM ANEL DE SOLDA, BOLSA X BOLSA, 35 MM</v>
          </cell>
          <cell r="C1423" t="str">
            <v xml:space="preserve">UN    </v>
          </cell>
          <cell r="D1423" t="str">
            <v>AS</v>
          </cell>
          <cell r="E1423" t="str">
            <v>38,56</v>
          </cell>
          <cell r="F1423" t="str">
            <v>SINAPI</v>
          </cell>
        </row>
        <row r="1424">
          <cell r="A1424">
            <v>12718</v>
          </cell>
          <cell r="B1424" t="str">
            <v>COTOVELO DE COBRE 90 GRAUS (REF 607) SEM ANEL DE SOLDA, BOLSA X BOLSA, 42 MM</v>
          </cell>
          <cell r="C1424" t="str">
            <v xml:space="preserve">UN    </v>
          </cell>
          <cell r="D1424" t="str">
            <v>AS</v>
          </cell>
          <cell r="E1424" t="str">
            <v>59,19</v>
          </cell>
          <cell r="F1424" t="str">
            <v>SINAPI</v>
          </cell>
        </row>
        <row r="1425">
          <cell r="A1425">
            <v>12719</v>
          </cell>
          <cell r="B1425" t="str">
            <v>COTOVELO DE COBRE 90 GRAUS (REF 607) SEM ANEL DE SOLDA, BOLSA X BOLSA, 54 MM</v>
          </cell>
          <cell r="C1425" t="str">
            <v xml:space="preserve">UN    </v>
          </cell>
          <cell r="D1425" t="str">
            <v>AS</v>
          </cell>
          <cell r="E1425" t="str">
            <v>93,96</v>
          </cell>
          <cell r="F1425" t="str">
            <v>SINAPI</v>
          </cell>
        </row>
        <row r="1426">
          <cell r="A1426">
            <v>12720</v>
          </cell>
          <cell r="B1426" t="str">
            <v>COTOVELO DE COBRE 90 GRAUS (REF 607) SEM ANEL DE SOLDA, BOLSA X BOLSA, 66 MM</v>
          </cell>
          <cell r="C1426" t="str">
            <v xml:space="preserve">UN    </v>
          </cell>
          <cell r="D1426" t="str">
            <v>AS</v>
          </cell>
          <cell r="E1426" t="str">
            <v>327,16</v>
          </cell>
          <cell r="F1426" t="str">
            <v>SINAPI</v>
          </cell>
        </row>
        <row r="1427">
          <cell r="A1427">
            <v>12721</v>
          </cell>
          <cell r="B1427" t="str">
            <v>COTOVELO DE COBRE 90 GRAUS (REF 607) SEM ANEL DE SOLDA, BOLSA X BOLSA, 79 MM</v>
          </cell>
          <cell r="C1427" t="str">
            <v xml:space="preserve">UN    </v>
          </cell>
          <cell r="D1427" t="str">
            <v>AS</v>
          </cell>
          <cell r="E1427" t="str">
            <v>313,72</v>
          </cell>
          <cell r="F1427" t="str">
            <v>SINAPI</v>
          </cell>
        </row>
        <row r="1428">
          <cell r="A1428">
            <v>3468</v>
          </cell>
          <cell r="B1428" t="str">
            <v>COTOVELO DE REDUCAO 90 GRAUS DE FERRO GALVANIZADO, COM ROSCA BSP, DE 1 1/2" X 1"</v>
          </cell>
          <cell r="C1428" t="str">
            <v xml:space="preserve">UN    </v>
          </cell>
          <cell r="D1428" t="str">
            <v>AS</v>
          </cell>
          <cell r="E1428" t="str">
            <v>47,39</v>
          </cell>
          <cell r="F1428" t="str">
            <v>SINAPI</v>
          </cell>
        </row>
        <row r="1429">
          <cell r="A1429">
            <v>3465</v>
          </cell>
          <cell r="B1429" t="str">
            <v>COTOVELO DE REDUCAO 90 GRAUS DE FERRO GALVANIZADO, COM ROSCA BSP, DE 1 1/2" X 3/4"</v>
          </cell>
          <cell r="C1429" t="str">
            <v xml:space="preserve">UN    </v>
          </cell>
          <cell r="D1429" t="str">
            <v>AS</v>
          </cell>
          <cell r="E1429" t="str">
            <v>47,37</v>
          </cell>
          <cell r="F1429" t="str">
            <v>SINAPI</v>
          </cell>
        </row>
        <row r="1430">
          <cell r="A1430">
            <v>12403</v>
          </cell>
          <cell r="B1430" t="str">
            <v>COTOVELO DE REDUCAO 90 GRAUS DE FERRO GALVANIZADO, COM ROSCA BSP, DE 1 1/4" X 1"</v>
          </cell>
          <cell r="C1430" t="str">
            <v xml:space="preserve">UN    </v>
          </cell>
          <cell r="D1430" t="str">
            <v>AS</v>
          </cell>
          <cell r="E1430" t="str">
            <v>33,76</v>
          </cell>
          <cell r="F1430" t="str">
            <v>SINAPI</v>
          </cell>
        </row>
        <row r="1431">
          <cell r="A1431">
            <v>3463</v>
          </cell>
          <cell r="B1431" t="str">
            <v>COTOVELO DE REDUCAO 90 GRAUS DE FERRO GALVANIZADO, COM ROSCA BSP, DE 1" X 1/2"</v>
          </cell>
          <cell r="C1431" t="str">
            <v xml:space="preserve">UN    </v>
          </cell>
          <cell r="D1431" t="str">
            <v>AS</v>
          </cell>
          <cell r="E1431" t="str">
            <v>19,73</v>
          </cell>
          <cell r="F1431" t="str">
            <v>SINAPI</v>
          </cell>
        </row>
        <row r="1432">
          <cell r="A1432">
            <v>3464</v>
          </cell>
          <cell r="B1432" t="str">
            <v>COTOVELO DE REDUCAO 90 GRAUS DE FERRO GALVANIZADO, COM ROSCA BSP, DE 1" X 3/4"</v>
          </cell>
          <cell r="C1432" t="str">
            <v xml:space="preserve">UN    </v>
          </cell>
          <cell r="D1432" t="str">
            <v>AS</v>
          </cell>
          <cell r="E1432" t="str">
            <v>19,73</v>
          </cell>
          <cell r="F1432" t="str">
            <v>SINAPI</v>
          </cell>
        </row>
        <row r="1433">
          <cell r="A1433">
            <v>3466</v>
          </cell>
          <cell r="B1433" t="str">
            <v>COTOVELO DE REDUCAO 90 GRAUS DE FERRO GALVANIZADO, COM ROSCA BSP, DE 2 1/2" X 2"</v>
          </cell>
          <cell r="C1433" t="str">
            <v xml:space="preserve">UN    </v>
          </cell>
          <cell r="D1433" t="str">
            <v>AS</v>
          </cell>
          <cell r="E1433" t="str">
            <v>120,31</v>
          </cell>
          <cell r="F1433" t="str">
            <v>SINAPI</v>
          </cell>
        </row>
        <row r="1434">
          <cell r="A1434">
            <v>3467</v>
          </cell>
          <cell r="B1434" t="str">
            <v>COTOVELO DE REDUCAO 90 GRAUS DE FERRO GALVANIZADO, COM ROSCA BSP, DE 2" X 1 1/2"</v>
          </cell>
          <cell r="C1434" t="str">
            <v xml:space="preserve">UN    </v>
          </cell>
          <cell r="D1434" t="str">
            <v>AS</v>
          </cell>
          <cell r="E1434" t="str">
            <v>67,95</v>
          </cell>
          <cell r="F1434" t="str">
            <v>SINAPI</v>
          </cell>
        </row>
        <row r="1435">
          <cell r="A1435">
            <v>3462</v>
          </cell>
          <cell r="B1435" t="str">
            <v>COTOVELO DE REDUCAO 90 GRAUS DE FERRO GALVANIZADO, COM ROSCA BSP, DE 3/4" X 1/2"</v>
          </cell>
          <cell r="C1435" t="str">
            <v xml:space="preserve">UN    </v>
          </cell>
          <cell r="D1435" t="str">
            <v>AS</v>
          </cell>
          <cell r="E1435" t="str">
            <v>13,01</v>
          </cell>
          <cell r="F1435" t="str">
            <v>SINAPI</v>
          </cell>
        </row>
        <row r="1436">
          <cell r="A1436">
            <v>3446</v>
          </cell>
          <cell r="B1436" t="str">
            <v>COTOVELO 45 GRAUS DE FERRO GALVANIZADO, COM ROSCA BSP, DE 1 1/2"</v>
          </cell>
          <cell r="C1436" t="str">
            <v xml:space="preserve">UN    </v>
          </cell>
          <cell r="D1436" t="str">
            <v>AS</v>
          </cell>
          <cell r="E1436" t="str">
            <v>40,06</v>
          </cell>
          <cell r="F1436" t="str">
            <v>SINAPI</v>
          </cell>
        </row>
        <row r="1437">
          <cell r="A1437">
            <v>3445</v>
          </cell>
          <cell r="B1437" t="str">
            <v>COTOVELO 45 GRAUS DE FERRO GALVANIZADO, COM ROSCA BSP, DE 1 1/4"</v>
          </cell>
          <cell r="C1437" t="str">
            <v xml:space="preserve">UN    </v>
          </cell>
          <cell r="D1437" t="str">
            <v>AS</v>
          </cell>
          <cell r="E1437" t="str">
            <v>32,70</v>
          </cell>
          <cell r="F1437" t="str">
            <v>SINAPI</v>
          </cell>
        </row>
        <row r="1438">
          <cell r="A1438">
            <v>3441</v>
          </cell>
          <cell r="B1438" t="str">
            <v>COTOVELO 45 GRAUS DE FERRO GALVANIZADO, COM ROSCA BSP, DE 1/2"</v>
          </cell>
          <cell r="C1438" t="str">
            <v xml:space="preserve">UN    </v>
          </cell>
          <cell r="D1438" t="str">
            <v>AS</v>
          </cell>
          <cell r="E1438" t="str">
            <v>9,23</v>
          </cell>
          <cell r="F1438" t="str">
            <v>SINAPI</v>
          </cell>
        </row>
        <row r="1439">
          <cell r="A1439">
            <v>3444</v>
          </cell>
          <cell r="B1439" t="str">
            <v>COTOVELO 45 GRAUS DE FERRO GALVANIZADO, COM ROSCA BSP, DE 1"</v>
          </cell>
          <cell r="C1439" t="str">
            <v xml:space="preserve">UN    </v>
          </cell>
          <cell r="D1439" t="str">
            <v>AS</v>
          </cell>
          <cell r="E1439" t="str">
            <v>20,13</v>
          </cell>
          <cell r="F1439" t="str">
            <v>SINAPI</v>
          </cell>
        </row>
        <row r="1440">
          <cell r="A1440">
            <v>12402</v>
          </cell>
          <cell r="B1440" t="str">
            <v>COTOVELO 45 GRAUS DE FERRO GALVANIZADO, COM ROSCA BSP, DE 2 1/2"</v>
          </cell>
          <cell r="C1440" t="str">
            <v xml:space="preserve">UN    </v>
          </cell>
          <cell r="D1440" t="str">
            <v>AS</v>
          </cell>
          <cell r="E1440" t="str">
            <v>112,60</v>
          </cell>
          <cell r="F1440" t="str">
            <v>SINAPI</v>
          </cell>
        </row>
        <row r="1441">
          <cell r="A1441">
            <v>3447</v>
          </cell>
          <cell r="B1441" t="str">
            <v>COTOVELO 45 GRAUS DE FERRO GALVANIZADO, COM ROSCA BSP, DE 2"</v>
          </cell>
          <cell r="C1441" t="str">
            <v xml:space="preserve">UN    </v>
          </cell>
          <cell r="D1441" t="str">
            <v>AS</v>
          </cell>
          <cell r="E1441" t="str">
            <v>58,25</v>
          </cell>
          <cell r="F1441" t="str">
            <v>SINAPI</v>
          </cell>
        </row>
        <row r="1442">
          <cell r="A1442">
            <v>3442</v>
          </cell>
          <cell r="B1442" t="str">
            <v>COTOVELO 45 GRAUS DE FERRO GALVANIZADO, COM ROSCA BSP, DE 3/4"</v>
          </cell>
          <cell r="C1442" t="str">
            <v xml:space="preserve">UN    </v>
          </cell>
          <cell r="D1442" t="str">
            <v>AS</v>
          </cell>
          <cell r="E1442" t="str">
            <v>13,80</v>
          </cell>
          <cell r="F1442" t="str">
            <v>SINAPI</v>
          </cell>
        </row>
        <row r="1443">
          <cell r="A1443">
            <v>3448</v>
          </cell>
          <cell r="B1443" t="str">
            <v>COTOVELO 45 GRAUS DE FERRO GALVANIZADO, COM ROSCA BSP, DE 3"</v>
          </cell>
          <cell r="C1443" t="str">
            <v xml:space="preserve">UN    </v>
          </cell>
          <cell r="D1443" t="str">
            <v>AS</v>
          </cell>
          <cell r="E1443" t="str">
            <v>164,62</v>
          </cell>
          <cell r="F1443" t="str">
            <v>SINAPI</v>
          </cell>
        </row>
        <row r="1444">
          <cell r="A1444">
            <v>3449</v>
          </cell>
          <cell r="B1444" t="str">
            <v>COTOVELO 45 GRAUS DE FERRO GALVANIZADO, COM ROSCA BSP, DE 4"</v>
          </cell>
          <cell r="C1444" t="str">
            <v xml:space="preserve">UN    </v>
          </cell>
          <cell r="D1444" t="str">
            <v>AS</v>
          </cell>
          <cell r="E1444" t="str">
            <v>288,45</v>
          </cell>
          <cell r="F1444" t="str">
            <v>SINAPI</v>
          </cell>
        </row>
        <row r="1445">
          <cell r="A1445">
            <v>37438</v>
          </cell>
          <cell r="B1445" t="str">
            <v>COTOVELO 45 GRAUS, PEAD PE 100, DE 125 MM, PARA ELETROFUSAO</v>
          </cell>
          <cell r="C1445" t="str">
            <v xml:space="preserve">UN    </v>
          </cell>
          <cell r="D1445" t="str">
            <v>AS</v>
          </cell>
          <cell r="E1445" t="str">
            <v>243,40</v>
          </cell>
          <cell r="F1445" t="str">
            <v>SINAPI</v>
          </cell>
        </row>
        <row r="1446">
          <cell r="A1446">
            <v>37439</v>
          </cell>
          <cell r="B1446" t="str">
            <v>COTOVELO 45 GRAUS, PEAD PE 100, DE 200 MM, PARA ELETROFUSAO</v>
          </cell>
          <cell r="C1446" t="str">
            <v xml:space="preserve">UN    </v>
          </cell>
          <cell r="D1446" t="str">
            <v>AS</v>
          </cell>
          <cell r="E1446" t="str">
            <v>1.591,32</v>
          </cell>
          <cell r="F1446" t="str">
            <v>SINAPI</v>
          </cell>
        </row>
        <row r="1447">
          <cell r="A1447">
            <v>37435</v>
          </cell>
          <cell r="B1447" t="str">
            <v>COTOVELO 45 GRAUS, PEAD PE 100, DE 32 MM, PARA ELETROFUSAO</v>
          </cell>
          <cell r="C1447" t="str">
            <v xml:space="preserve">UN    </v>
          </cell>
          <cell r="D1447" t="str">
            <v>AS</v>
          </cell>
          <cell r="E1447" t="str">
            <v>28,60</v>
          </cell>
          <cell r="F1447" t="str">
            <v>SINAPI</v>
          </cell>
        </row>
        <row r="1448">
          <cell r="A1448">
            <v>37436</v>
          </cell>
          <cell r="B1448" t="str">
            <v>COTOVELO 45 GRAUS, PEAD PE 100, DE 40 MM, PARA ELETROFUSAO</v>
          </cell>
          <cell r="C1448" t="str">
            <v xml:space="preserve">UN    </v>
          </cell>
          <cell r="D1448" t="str">
            <v>AS</v>
          </cell>
          <cell r="E1448" t="str">
            <v>33,76</v>
          </cell>
          <cell r="F1448" t="str">
            <v>SINAPI</v>
          </cell>
        </row>
        <row r="1449">
          <cell r="A1449">
            <v>37437</v>
          </cell>
          <cell r="B1449" t="str">
            <v>COTOVELO 45 GRAUS, PEAD PE 100, DE 63 MM, PARA ELETROFUSAO</v>
          </cell>
          <cell r="C1449" t="str">
            <v xml:space="preserve">UN    </v>
          </cell>
          <cell r="D1449" t="str">
            <v>AS</v>
          </cell>
          <cell r="E1449" t="str">
            <v>48,82</v>
          </cell>
          <cell r="F1449" t="str">
            <v>SINAPI</v>
          </cell>
        </row>
        <row r="1450">
          <cell r="A1450">
            <v>3473</v>
          </cell>
          <cell r="B1450" t="str">
            <v>COTOVELO 90 GRAUS DE FERRO GALVANIZADO, COM ROSCA BSP MACHO/FEMEA, DE 1 1/2"</v>
          </cell>
          <cell r="C1450" t="str">
            <v xml:space="preserve">UN    </v>
          </cell>
          <cell r="D1450" t="str">
            <v>AS</v>
          </cell>
          <cell r="E1450" t="str">
            <v>45,29</v>
          </cell>
          <cell r="F1450" t="str">
            <v>SINAPI</v>
          </cell>
        </row>
        <row r="1451">
          <cell r="A1451">
            <v>3474</v>
          </cell>
          <cell r="B1451" t="str">
            <v>COTOVELO 90 GRAUS DE FERRO GALVANIZADO, COM ROSCA BSP MACHO/FEMEA, DE 1 1/4"</v>
          </cell>
          <cell r="C1451" t="str">
            <v xml:space="preserve">UN    </v>
          </cell>
          <cell r="D1451" t="str">
            <v>AS</v>
          </cell>
          <cell r="E1451" t="str">
            <v>37,33</v>
          </cell>
          <cell r="F1451" t="str">
            <v>SINAPI</v>
          </cell>
        </row>
        <row r="1452">
          <cell r="A1452">
            <v>3450</v>
          </cell>
          <cell r="B1452" t="str">
            <v>COTOVELO 90 GRAUS DE FERRO GALVANIZADO, COM ROSCA BSP MACHO/FEMEA, DE 1/2"</v>
          </cell>
          <cell r="C1452" t="str">
            <v xml:space="preserve">UN    </v>
          </cell>
          <cell r="D1452" t="str">
            <v>AS</v>
          </cell>
          <cell r="E1452" t="str">
            <v>10,82</v>
          </cell>
          <cell r="F1452" t="str">
            <v>SINAPI</v>
          </cell>
        </row>
        <row r="1453">
          <cell r="A1453">
            <v>3443</v>
          </cell>
          <cell r="B1453" t="str">
            <v>COTOVELO 90 GRAUS DE FERRO GALVANIZADO, COM ROSCA BSP MACHO/FEMEA, DE 1"</v>
          </cell>
          <cell r="C1453" t="str">
            <v xml:space="preserve">UN    </v>
          </cell>
          <cell r="D1453" t="str">
            <v>AS</v>
          </cell>
          <cell r="E1453" t="str">
            <v>23,22</v>
          </cell>
          <cell r="F1453" t="str">
            <v>SINAPI</v>
          </cell>
        </row>
        <row r="1454">
          <cell r="A1454">
            <v>3453</v>
          </cell>
          <cell r="B1454" t="str">
            <v>COTOVELO 90 GRAUS DE FERRO GALVANIZADO, COM ROSCA BSP MACHO/FEMEA, DE 2 1/2"</v>
          </cell>
          <cell r="C1454" t="str">
            <v xml:space="preserve">UN    </v>
          </cell>
          <cell r="D1454" t="str">
            <v>AS</v>
          </cell>
          <cell r="E1454" t="str">
            <v>132,20</v>
          </cell>
          <cell r="F1454" t="str">
            <v>SINAPI</v>
          </cell>
        </row>
        <row r="1455">
          <cell r="A1455">
            <v>3452</v>
          </cell>
          <cell r="B1455" t="str">
            <v>COTOVELO 90 GRAUS DE FERRO GALVANIZADO, COM ROSCA BSP MACHO/FEMEA, DE 2"</v>
          </cell>
          <cell r="C1455" t="str">
            <v xml:space="preserve">UN    </v>
          </cell>
          <cell r="D1455" t="str">
            <v>AS</v>
          </cell>
          <cell r="E1455" t="str">
            <v>65,25</v>
          </cell>
          <cell r="F1455" t="str">
            <v>SINAPI</v>
          </cell>
        </row>
        <row r="1456">
          <cell r="A1456">
            <v>3451</v>
          </cell>
          <cell r="B1456" t="str">
            <v>COTOVELO 90 GRAUS DE FERRO GALVANIZADO, COM ROSCA BSP MACHO/FEMEA, DE 3/4"</v>
          </cell>
          <cell r="C1456" t="str">
            <v xml:space="preserve">UN    </v>
          </cell>
          <cell r="D1456" t="str">
            <v>AS</v>
          </cell>
          <cell r="E1456" t="str">
            <v>12,94</v>
          </cell>
          <cell r="F1456" t="str">
            <v>SINAPI</v>
          </cell>
        </row>
        <row r="1457">
          <cell r="A1457">
            <v>3454</v>
          </cell>
          <cell r="B1457" t="str">
            <v>COTOVELO 90 GRAUS DE FERRO GALVANIZADO, COM ROSCA BSP MACHO/FEMEA, DE 3"</v>
          </cell>
          <cell r="C1457" t="str">
            <v xml:space="preserve">UN    </v>
          </cell>
          <cell r="D1457" t="str">
            <v>AS</v>
          </cell>
          <cell r="E1457" t="str">
            <v>201,07</v>
          </cell>
          <cell r="F1457" t="str">
            <v>SINAPI</v>
          </cell>
        </row>
        <row r="1458">
          <cell r="A1458">
            <v>3458</v>
          </cell>
          <cell r="B1458" t="str">
            <v>COTOVELO 90 GRAUS DE FERRO GALVANIZADO, COM ROSCA BSP, DE 1 1/2"</v>
          </cell>
          <cell r="C1458" t="str">
            <v xml:space="preserve">UN    </v>
          </cell>
          <cell r="D1458" t="str">
            <v>AS</v>
          </cell>
          <cell r="E1458" t="str">
            <v>36,30</v>
          </cell>
          <cell r="F1458" t="str">
            <v>SINAPI</v>
          </cell>
        </row>
        <row r="1459">
          <cell r="A1459">
            <v>3457</v>
          </cell>
          <cell r="B1459" t="str">
            <v>COTOVELO 90 GRAUS DE FERRO GALVANIZADO, COM ROSCA BSP, DE 1 1/4"</v>
          </cell>
          <cell r="C1459" t="str">
            <v xml:space="preserve">UN    </v>
          </cell>
          <cell r="D1459" t="str">
            <v>AS</v>
          </cell>
          <cell r="E1459" t="str">
            <v>27,25</v>
          </cell>
          <cell r="F1459" t="str">
            <v>SINAPI</v>
          </cell>
        </row>
        <row r="1460">
          <cell r="A1460">
            <v>3455</v>
          </cell>
          <cell r="B1460" t="str">
            <v>COTOVELO 90 GRAUS DE FERRO GALVANIZADO, COM ROSCA BSP, DE 1/2"</v>
          </cell>
          <cell r="C1460" t="str">
            <v xml:space="preserve">UN    </v>
          </cell>
          <cell r="D1460" t="str">
            <v>AS</v>
          </cell>
          <cell r="E1460" t="str">
            <v>7,74</v>
          </cell>
          <cell r="F1460" t="str">
            <v>SINAPI</v>
          </cell>
        </row>
        <row r="1461">
          <cell r="A1461">
            <v>3472</v>
          </cell>
          <cell r="B1461" t="str">
            <v>COTOVELO 90 GRAUS DE FERRO GALVANIZADO, COM ROSCA BSP, DE 1"</v>
          </cell>
          <cell r="C1461" t="str">
            <v xml:space="preserve">UN    </v>
          </cell>
          <cell r="D1461" t="str">
            <v>AS</v>
          </cell>
          <cell r="E1461" t="str">
            <v>17,39</v>
          </cell>
          <cell r="F1461" t="str">
            <v>SINAPI</v>
          </cell>
        </row>
        <row r="1462">
          <cell r="A1462">
            <v>3470</v>
          </cell>
          <cell r="B1462" t="str">
            <v>COTOVELO 90 GRAUS DE FERRO GALVANIZADO, COM ROSCA BSP, DE 2 1/2"</v>
          </cell>
          <cell r="C1462" t="str">
            <v xml:space="preserve">UN    </v>
          </cell>
          <cell r="D1462" t="str">
            <v>AS</v>
          </cell>
          <cell r="E1462" t="str">
            <v>101,37</v>
          </cell>
          <cell r="F1462" t="str">
            <v>SINAPI</v>
          </cell>
        </row>
        <row r="1463">
          <cell r="A1463">
            <v>3471</v>
          </cell>
          <cell r="B1463" t="str">
            <v>COTOVELO 90 GRAUS DE FERRO GALVANIZADO, COM ROSCA BSP, DE 2"</v>
          </cell>
          <cell r="C1463" t="str">
            <v xml:space="preserve">UN    </v>
          </cell>
          <cell r="D1463" t="str">
            <v>AS</v>
          </cell>
          <cell r="E1463" t="str">
            <v>55,70</v>
          </cell>
          <cell r="F1463" t="str">
            <v>SINAPI</v>
          </cell>
        </row>
        <row r="1464">
          <cell r="A1464">
            <v>3456</v>
          </cell>
          <cell r="B1464" t="str">
            <v>COTOVELO 90 GRAUS DE FERRO GALVANIZADO, COM ROSCA BSP, DE 3/4"</v>
          </cell>
          <cell r="C1464" t="str">
            <v xml:space="preserve">UN    </v>
          </cell>
          <cell r="D1464" t="str">
            <v>AS</v>
          </cell>
          <cell r="E1464" t="str">
            <v>11,58</v>
          </cell>
          <cell r="F1464" t="str">
            <v>SINAPI</v>
          </cell>
        </row>
        <row r="1465">
          <cell r="A1465">
            <v>3459</v>
          </cell>
          <cell r="B1465" t="str">
            <v>COTOVELO 90 GRAUS DE FERRO GALVANIZADO, COM ROSCA BSP, DE 3"</v>
          </cell>
          <cell r="C1465" t="str">
            <v xml:space="preserve">UN    </v>
          </cell>
          <cell r="D1465" t="str">
            <v>AS</v>
          </cell>
          <cell r="E1465" t="str">
            <v>142,98</v>
          </cell>
          <cell r="F1465" t="str">
            <v>SINAPI</v>
          </cell>
        </row>
        <row r="1466">
          <cell r="A1466">
            <v>3469</v>
          </cell>
          <cell r="B1466" t="str">
            <v>COTOVELO 90 GRAUS DE FERRO GALVANIZADO, COM ROSCA BSP, DE 4"</v>
          </cell>
          <cell r="C1466" t="str">
            <v xml:space="preserve">UN    </v>
          </cell>
          <cell r="D1466" t="str">
            <v>AS</v>
          </cell>
          <cell r="E1466" t="str">
            <v>271,92</v>
          </cell>
          <cell r="F1466" t="str">
            <v>SINAPI</v>
          </cell>
        </row>
        <row r="1467">
          <cell r="A1467">
            <v>3460</v>
          </cell>
          <cell r="B1467" t="str">
            <v>COTOVELO 90 GRAUS DE FERRO GALVANIZADO, COM ROSCA BSP, DE 5"</v>
          </cell>
          <cell r="C1467" t="str">
            <v xml:space="preserve">UN    </v>
          </cell>
          <cell r="D1467" t="str">
            <v>AS</v>
          </cell>
          <cell r="E1467" t="str">
            <v>396,77</v>
          </cell>
          <cell r="F1467" t="str">
            <v>SINAPI</v>
          </cell>
        </row>
        <row r="1468">
          <cell r="A1468">
            <v>3461</v>
          </cell>
          <cell r="B1468" t="str">
            <v>COTOVELO 90 GRAUS DE FERRO GALVANIZADO, COM ROSCA BSP, DE 6"</v>
          </cell>
          <cell r="C1468" t="str">
            <v xml:space="preserve">UN    </v>
          </cell>
          <cell r="D1468" t="str">
            <v>AS</v>
          </cell>
          <cell r="E1468" t="str">
            <v>1.014,11</v>
          </cell>
          <cell r="F1468" t="str">
            <v>SINAPI</v>
          </cell>
        </row>
        <row r="1469">
          <cell r="A1469">
            <v>37433</v>
          </cell>
          <cell r="B1469" t="str">
            <v>COTOVELO 90 GRAUS, PEAD PE 100, DE 125 MM, PARA ELETROFUSAO</v>
          </cell>
          <cell r="C1469" t="str">
            <v xml:space="preserve">UN    </v>
          </cell>
          <cell r="D1469" t="str">
            <v>AS</v>
          </cell>
          <cell r="E1469" t="str">
            <v>243,40</v>
          </cell>
          <cell r="F1469" t="str">
            <v>SINAPI</v>
          </cell>
        </row>
        <row r="1470">
          <cell r="A1470">
            <v>37430</v>
          </cell>
          <cell r="B1470" t="str">
            <v>COTOVELO 90 GRAUS, PEAD PE 100, DE 20 MM, PARA ELETROFUSAO</v>
          </cell>
          <cell r="C1470" t="str">
            <v xml:space="preserve">UN    </v>
          </cell>
          <cell r="D1470" t="str">
            <v>AS</v>
          </cell>
          <cell r="E1470" t="str">
            <v>30,50</v>
          </cell>
          <cell r="F1470" t="str">
            <v>SINAPI</v>
          </cell>
        </row>
        <row r="1471">
          <cell r="A1471">
            <v>37434</v>
          </cell>
          <cell r="B1471" t="str">
            <v>COTOVELO 90 GRAUS, PEAD PE 100, DE 200 MM, PARA ELETROFUSAO</v>
          </cell>
          <cell r="C1471" t="str">
            <v xml:space="preserve">UN    </v>
          </cell>
          <cell r="D1471" t="str">
            <v>AS</v>
          </cell>
          <cell r="E1471" t="str">
            <v>2.269,44</v>
          </cell>
          <cell r="F1471" t="str">
            <v>SINAPI</v>
          </cell>
        </row>
        <row r="1472">
          <cell r="A1472">
            <v>37431</v>
          </cell>
          <cell r="B1472" t="str">
            <v>COTOVELO 90 GRAUS, PEAD PE 100, DE 32 MM, PARA ELETROFUSAO</v>
          </cell>
          <cell r="C1472" t="str">
            <v xml:space="preserve">UN    </v>
          </cell>
          <cell r="D1472" t="str">
            <v>AS</v>
          </cell>
          <cell r="E1472" t="str">
            <v>41,38</v>
          </cell>
          <cell r="F1472" t="str">
            <v>SINAPI</v>
          </cell>
        </row>
        <row r="1473">
          <cell r="A1473">
            <v>37432</v>
          </cell>
          <cell r="B1473" t="str">
            <v>COTOVELO 90 GRAUS, PEAD PE 100, DE 63 MM, PARA ELETROFUSAO</v>
          </cell>
          <cell r="C1473" t="str">
            <v xml:space="preserve">UN    </v>
          </cell>
          <cell r="D1473" t="str">
            <v>AS</v>
          </cell>
          <cell r="E1473" t="str">
            <v>76,32</v>
          </cell>
          <cell r="F1473" t="str">
            <v>SINAPI</v>
          </cell>
        </row>
        <row r="1474">
          <cell r="A1474">
            <v>37413</v>
          </cell>
          <cell r="B1474" t="str">
            <v>COTOVELO/JOELHO COM ADAPTADOR, 90 GRAUS, EM POLIPROPILENO, PN 16, PARA TUBOS PEAD, 20 MM X 1/2" - LIGACAO PREDIAL DE AGUA</v>
          </cell>
          <cell r="C1474" t="str">
            <v xml:space="preserve">UN    </v>
          </cell>
          <cell r="D1474" t="str">
            <v>AS</v>
          </cell>
          <cell r="E1474" t="str">
            <v>3,54</v>
          </cell>
          <cell r="F1474" t="str">
            <v>SINAPI</v>
          </cell>
        </row>
        <row r="1475">
          <cell r="A1475">
            <v>37414</v>
          </cell>
          <cell r="B1475" t="str">
            <v>COTOVELO/JOELHO COM ADAPTADOR, 90 GRAUS, EM POLIPROPILENO, PN 16, PARA TUBOS PEAD, 20 MM X 3/4" - LIGACAO PREDIAL DE AGUA</v>
          </cell>
          <cell r="C1475" t="str">
            <v xml:space="preserve">UN    </v>
          </cell>
          <cell r="D1475" t="str">
            <v>AS</v>
          </cell>
          <cell r="E1475" t="str">
            <v>4,01</v>
          </cell>
          <cell r="F1475" t="str">
            <v>SINAPI</v>
          </cell>
        </row>
        <row r="1476">
          <cell r="A1476">
            <v>37415</v>
          </cell>
          <cell r="B1476" t="str">
            <v>COTOVELO/JOELHO COM ADAPTADOR, 90 GRAUS, EM POLIPROPILENO, PN 16, PARA TUBOS PEAD, 32 MM X 1" - LIGACAO PREDIAL DE AGUA</v>
          </cell>
          <cell r="C1476" t="str">
            <v xml:space="preserve">UN    </v>
          </cell>
          <cell r="D1476" t="str">
            <v>AS</v>
          </cell>
          <cell r="E1476" t="str">
            <v>7,30</v>
          </cell>
          <cell r="F1476" t="str">
            <v>SINAPI</v>
          </cell>
        </row>
        <row r="1477">
          <cell r="A1477">
            <v>37416</v>
          </cell>
          <cell r="B1477" t="str">
            <v>COTOVELO/JOELHO 90 GRAUS, EM POLIPROPILENO, PN 16, PARA TUBOS PEAD, 20 X 20 MM - LIGACAO PREDIAL DE AGUA</v>
          </cell>
          <cell r="C1477" t="str">
            <v xml:space="preserve">UN    </v>
          </cell>
          <cell r="D1477" t="str">
            <v>AS</v>
          </cell>
          <cell r="E1477" t="str">
            <v>3,31</v>
          </cell>
          <cell r="F1477" t="str">
            <v>SINAPI</v>
          </cell>
        </row>
        <row r="1478">
          <cell r="A1478">
            <v>37417</v>
          </cell>
          <cell r="B1478" t="str">
            <v>COTOVELO/JOELHO 90 GRAUS, EM POLIPROPILENO, PN 16, PARA TUBOS PEAD, 32 X 32 MM - LIGACAO PREDIAL DE AGUA</v>
          </cell>
          <cell r="C1478" t="str">
            <v xml:space="preserve">UN    </v>
          </cell>
          <cell r="D1478" t="str">
            <v>AS</v>
          </cell>
          <cell r="E1478" t="str">
            <v>4,75</v>
          </cell>
          <cell r="F1478" t="str">
            <v>SINAPI</v>
          </cell>
        </row>
        <row r="1479">
          <cell r="A1479">
            <v>43590</v>
          </cell>
          <cell r="B1479" t="str">
            <v>CREMONA RETANGULAR INJETADA LISA COM CHAVE, COM CASTANHA / ALCA, EM LATAO, COM ACABAMENTO CROMADO, DE SOBREPOR / EMBUTIR</v>
          </cell>
          <cell r="C1479" t="str">
            <v xml:space="preserve">UN    </v>
          </cell>
          <cell r="D1479" t="str">
            <v>CR</v>
          </cell>
          <cell r="E1479" t="str">
            <v>168,10</v>
          </cell>
          <cell r="F1479" t="str">
            <v>SINAPI</v>
          </cell>
        </row>
        <row r="1480">
          <cell r="A1480">
            <v>43589</v>
          </cell>
          <cell r="B1480" t="str">
            <v>CREMONA RETANGULAR INJETADA LISA, COM CASTANHA / ALCA, EM LATAO, COM ACABAMENTO CROMADO, DE SOBREPOR / EMBUTIR</v>
          </cell>
          <cell r="C1480" t="str">
            <v xml:space="preserve">UN    </v>
          </cell>
          <cell r="D1480" t="str">
            <v>CR</v>
          </cell>
          <cell r="E1480" t="str">
            <v>30,41</v>
          </cell>
          <cell r="F1480" t="str">
            <v>SINAPI</v>
          </cell>
        </row>
        <row r="1481">
          <cell r="A1481">
            <v>34519</v>
          </cell>
          <cell r="B1481" t="str">
            <v>CRUZETA DE CONCRETO LEVE, COMP. 2000 MM SECAO, 90 X 90 MM</v>
          </cell>
          <cell r="C1481" t="str">
            <v xml:space="preserve">UN    </v>
          </cell>
          <cell r="D1481" t="str">
            <v>AS</v>
          </cell>
          <cell r="E1481" t="str">
            <v>80,01</v>
          </cell>
          <cell r="F1481" t="str">
            <v>SINAPI</v>
          </cell>
        </row>
        <row r="1482">
          <cell r="A1482">
            <v>1649</v>
          </cell>
          <cell r="B1482" t="str">
            <v>CRUZETA DE FERRO GALVANIZADO, COM ROSCA BSP, DE 1 1/2"</v>
          </cell>
          <cell r="C1482" t="str">
            <v xml:space="preserve">UN    </v>
          </cell>
          <cell r="D1482" t="str">
            <v>AS</v>
          </cell>
          <cell r="E1482" t="str">
            <v>85,61</v>
          </cell>
          <cell r="F1482" t="str">
            <v>SINAPI</v>
          </cell>
        </row>
        <row r="1483">
          <cell r="A1483">
            <v>1653</v>
          </cell>
          <cell r="B1483" t="str">
            <v>CRUZETA DE FERRO GALVANIZADO, COM ROSCA BSP, DE 1 1/4"</v>
          </cell>
          <cell r="C1483" t="str">
            <v xml:space="preserve">UN    </v>
          </cell>
          <cell r="D1483" t="str">
            <v>AS</v>
          </cell>
          <cell r="E1483" t="str">
            <v>67,06</v>
          </cell>
          <cell r="F1483" t="str">
            <v>SINAPI</v>
          </cell>
        </row>
        <row r="1484">
          <cell r="A1484">
            <v>1647</v>
          </cell>
          <cell r="B1484" t="str">
            <v>CRUZETA DE FERRO GALVANIZADO, COM ROSCA BSP, DE 1/2"</v>
          </cell>
          <cell r="C1484" t="str">
            <v xml:space="preserve">UN    </v>
          </cell>
          <cell r="D1484" t="str">
            <v>AS</v>
          </cell>
          <cell r="E1484" t="str">
            <v>24,01</v>
          </cell>
          <cell r="F1484" t="str">
            <v>SINAPI</v>
          </cell>
        </row>
        <row r="1485">
          <cell r="A1485">
            <v>1648</v>
          </cell>
          <cell r="B1485" t="str">
            <v>CRUZETA DE FERRO GALVANIZADO, COM ROSCA BSP, DE 1"</v>
          </cell>
          <cell r="C1485" t="str">
            <v xml:space="preserve">UN    </v>
          </cell>
          <cell r="D1485" t="str">
            <v>AS</v>
          </cell>
          <cell r="E1485" t="str">
            <v>46,11</v>
          </cell>
          <cell r="F1485" t="str">
            <v>SINAPI</v>
          </cell>
        </row>
        <row r="1486">
          <cell r="A1486">
            <v>1651</v>
          </cell>
          <cell r="B1486" t="str">
            <v>CRUZETA DE FERRO GALVANIZADO, COM ROSCA BSP, DE 2 1/2"</v>
          </cell>
          <cell r="C1486" t="str">
            <v xml:space="preserve">UN    </v>
          </cell>
          <cell r="D1486" t="str">
            <v>AS</v>
          </cell>
          <cell r="E1486" t="str">
            <v>213,90</v>
          </cell>
          <cell r="F1486" t="str">
            <v>SINAPI</v>
          </cell>
        </row>
        <row r="1487">
          <cell r="A1487">
            <v>1650</v>
          </cell>
          <cell r="B1487" t="str">
            <v>CRUZETA DE FERRO GALVANIZADO, COM ROSCA BSP, DE 2"</v>
          </cell>
          <cell r="C1487" t="str">
            <v xml:space="preserve">UN    </v>
          </cell>
          <cell r="D1487" t="str">
            <v>AS</v>
          </cell>
          <cell r="E1487" t="str">
            <v>118,23</v>
          </cell>
          <cell r="F1487" t="str">
            <v>SINAPI</v>
          </cell>
        </row>
        <row r="1488">
          <cell r="A1488">
            <v>1654</v>
          </cell>
          <cell r="B1488" t="str">
            <v>CRUZETA DE FERRO GALVANIZADO, COM ROSCA BSP, DE 3/4"</v>
          </cell>
          <cell r="C1488" t="str">
            <v xml:space="preserve">UN    </v>
          </cell>
          <cell r="D1488" t="str">
            <v>AS</v>
          </cell>
          <cell r="E1488" t="str">
            <v>32,96</v>
          </cell>
          <cell r="F1488" t="str">
            <v>SINAPI</v>
          </cell>
        </row>
        <row r="1489">
          <cell r="A1489">
            <v>1652</v>
          </cell>
          <cell r="B1489" t="str">
            <v>CRUZETA DE FERRO GALVANIZADO, COM ROSCA BSP, DE 3"</v>
          </cell>
          <cell r="C1489" t="str">
            <v xml:space="preserve">UN    </v>
          </cell>
          <cell r="D1489" t="str">
            <v>AS</v>
          </cell>
          <cell r="E1489" t="str">
            <v>307,01</v>
          </cell>
          <cell r="F1489" t="str">
            <v>SINAPI</v>
          </cell>
        </row>
        <row r="1490">
          <cell r="A1490">
            <v>10510</v>
          </cell>
          <cell r="B1490" t="str">
            <v>CRUZETA DE MADEIRA TRATADA, *90 X 115 X 2400* MM, EM EUCALIPTO OU EQUIVALENTE DA REGIAO</v>
          </cell>
          <cell r="C1490" t="str">
            <v xml:space="preserve">UN    </v>
          </cell>
          <cell r="D1490" t="str">
            <v>CR</v>
          </cell>
          <cell r="E1490" t="str">
            <v>186,60</v>
          </cell>
          <cell r="F1490" t="str">
            <v>SINAPI</v>
          </cell>
        </row>
        <row r="1491">
          <cell r="A1491">
            <v>1747</v>
          </cell>
          <cell r="B1491" t="str">
            <v>CUBA ACO INOX (AISI 304) DE EMBUTIR COM VALVULA DE 3 1/2 ", DE *56 X 33 X 12* CM</v>
          </cell>
          <cell r="C1491" t="str">
            <v xml:space="preserve">UN    </v>
          </cell>
          <cell r="D1491" t="str">
            <v>CR</v>
          </cell>
          <cell r="E1491" t="str">
            <v>238,50</v>
          </cell>
          <cell r="F1491" t="str">
            <v>SINAPI</v>
          </cell>
        </row>
        <row r="1492">
          <cell r="A1492">
            <v>1744</v>
          </cell>
          <cell r="B1492" t="str">
            <v>CUBA ACO INOX (AISI 304) DE EMBUTIR COM VALVULA 3 1/2 ", DE *40 X 34 X 12* CM</v>
          </cell>
          <cell r="C1492" t="str">
            <v xml:space="preserve">UN    </v>
          </cell>
          <cell r="D1492" t="str">
            <v>CR</v>
          </cell>
          <cell r="E1492" t="str">
            <v>165,20</v>
          </cell>
          <cell r="F1492" t="str">
            <v>SINAPI</v>
          </cell>
        </row>
        <row r="1493">
          <cell r="A1493">
            <v>1743</v>
          </cell>
          <cell r="B1493" t="str">
            <v>CUBA ACO INOX (AISI 304) DE EMBUTIR COM VALVULA 3 1/2 ", DE *46 X 30 X 12* CM</v>
          </cell>
          <cell r="C1493" t="str">
            <v xml:space="preserve">UN    </v>
          </cell>
          <cell r="D1493" t="str">
            <v>CR</v>
          </cell>
          <cell r="E1493" t="str">
            <v>216,94</v>
          </cell>
          <cell r="F1493" t="str">
            <v>SINAPI</v>
          </cell>
        </row>
        <row r="1494">
          <cell r="A1494">
            <v>39640</v>
          </cell>
          <cell r="B1494" t="str">
            <v>CUMEEIRA ARTICULADA (ABA INFERIOR) PARA TELHA ONDULADA DE FIBROCIMENTO E = 4 MM, ABA *330* MM, COMPRIMENTO 500 MM (SEM AMIANTO)</v>
          </cell>
          <cell r="C1494" t="str">
            <v xml:space="preserve">UN    </v>
          </cell>
          <cell r="D1494" t="str">
            <v>CR</v>
          </cell>
          <cell r="E1494" t="str">
            <v>14,86</v>
          </cell>
          <cell r="F1494" t="str">
            <v>SINAPI</v>
          </cell>
        </row>
        <row r="1495">
          <cell r="A1495">
            <v>7216</v>
          </cell>
          <cell r="B1495" t="str">
            <v>CUMEEIRA NORMAL PARA TELHA ESTRUTURAL DE FIBROCIMENTO 2 ABAS, E = 6 MM, DE 1050 X 935 MM (SEM AMIANTO)</v>
          </cell>
          <cell r="C1495" t="str">
            <v xml:space="preserve">UN    </v>
          </cell>
          <cell r="D1495" t="str">
            <v>CR</v>
          </cell>
          <cell r="E1495" t="str">
            <v>79,85</v>
          </cell>
          <cell r="F1495" t="str">
            <v>SINAPI</v>
          </cell>
        </row>
        <row r="1496">
          <cell r="A1496">
            <v>20235</v>
          </cell>
          <cell r="B1496" t="str">
            <v>CUMEEIRA NORMAL PARA TELHA ONDULADA DE FIBROCIMENTO, E = 6 MM, ABA 300 MM, COMPRIMENTO 1100 MM (SEM AMIANTO)</v>
          </cell>
          <cell r="C1496" t="str">
            <v xml:space="preserve">UN    </v>
          </cell>
          <cell r="D1496" t="str">
            <v>CR</v>
          </cell>
          <cell r="E1496" t="str">
            <v>64,19</v>
          </cell>
          <cell r="F1496" t="str">
            <v>SINAPI</v>
          </cell>
        </row>
        <row r="1497">
          <cell r="A1497">
            <v>7181</v>
          </cell>
          <cell r="B1497" t="str">
            <v>CUMEEIRA PARA TELHA CERAMICA, COMPRIMENTO DE *41* CM, RENDIMENTO DE *3* TELHAS/M</v>
          </cell>
          <cell r="C1497" t="str">
            <v xml:space="preserve">UN    </v>
          </cell>
          <cell r="D1497" t="str">
            <v>CR</v>
          </cell>
          <cell r="E1497" t="str">
            <v>5,43</v>
          </cell>
          <cell r="F1497" t="str">
            <v>SINAPI</v>
          </cell>
        </row>
        <row r="1498">
          <cell r="A1498">
            <v>40742</v>
          </cell>
          <cell r="B1498" t="str">
            <v>CUMEEIRA PARA TELHA DE CONCRETO, PARA 2 AGUAS DE TELHADO, COR CINZA, RENDIMENTO DE *3* TELHAS/M</v>
          </cell>
          <cell r="C1498" t="str">
            <v xml:space="preserve">UN    </v>
          </cell>
          <cell r="D1498" t="str">
            <v>CR</v>
          </cell>
          <cell r="E1498" t="str">
            <v>11,86</v>
          </cell>
          <cell r="F1498" t="str">
            <v>SINAPI</v>
          </cell>
        </row>
        <row r="1499">
          <cell r="A1499">
            <v>7214</v>
          </cell>
          <cell r="B1499" t="str">
            <v>CUMEEIRA SHED PARA TELHA ONDULADA DE FIBROCIMENTO, E = 6 MM, ABA 280 MM, COMPRIMENTO 1100 MM (SEM AMIANTO)</v>
          </cell>
          <cell r="C1499" t="str">
            <v xml:space="preserve">UN    </v>
          </cell>
          <cell r="D1499" t="str">
            <v>CR</v>
          </cell>
          <cell r="E1499" t="str">
            <v>77,97</v>
          </cell>
          <cell r="F1499" t="str">
            <v>SINAPI</v>
          </cell>
        </row>
        <row r="1500">
          <cell r="A1500">
            <v>7219</v>
          </cell>
          <cell r="B1500" t="str">
            <v>CUMEEIRA UNIVERSAL PARA TELHA ONDULADA DE FIBROCIMENTO, E = 6 MM, ABA 210 MM, COMPRIMENTO 1100 MM (SEM AMIANTO)</v>
          </cell>
          <cell r="C1500" t="str">
            <v xml:space="preserve">UN    </v>
          </cell>
          <cell r="D1500" t="str">
            <v>CR</v>
          </cell>
          <cell r="E1500" t="str">
            <v>69,16</v>
          </cell>
          <cell r="F1500" t="str">
            <v>SINAPI</v>
          </cell>
        </row>
        <row r="1501">
          <cell r="A1501">
            <v>37971</v>
          </cell>
          <cell r="B1501" t="str">
            <v>CURVA CPVC, 90 GRAUS, SOLDAVEL, 15 MM, PARA AGUA QUENTE</v>
          </cell>
          <cell r="C1501" t="str">
            <v xml:space="preserve">UN    </v>
          </cell>
          <cell r="D1501" t="str">
            <v>CR</v>
          </cell>
          <cell r="E1501" t="str">
            <v>4,84</v>
          </cell>
          <cell r="F1501" t="str">
            <v>SINAPI</v>
          </cell>
        </row>
        <row r="1502">
          <cell r="A1502">
            <v>37972</v>
          </cell>
          <cell r="B1502" t="str">
            <v>CURVA CPVC, 90 GRAUS, SOLDAVEL, 22 MM, PARA AGUA QUENTE</v>
          </cell>
          <cell r="C1502" t="str">
            <v xml:space="preserve">UN    </v>
          </cell>
          <cell r="D1502" t="str">
            <v>CR</v>
          </cell>
          <cell r="E1502" t="str">
            <v>6,87</v>
          </cell>
          <cell r="F1502" t="str">
            <v>SINAPI</v>
          </cell>
        </row>
        <row r="1503">
          <cell r="A1503">
            <v>37973</v>
          </cell>
          <cell r="B1503" t="str">
            <v>CURVA CPVC, 90 GRAUS, SOLDAVEL, 28 MM, PARA AGUA QUENTE</v>
          </cell>
          <cell r="C1503" t="str">
            <v xml:space="preserve">UN    </v>
          </cell>
          <cell r="D1503" t="str">
            <v>CR</v>
          </cell>
          <cell r="E1503" t="str">
            <v>12,92</v>
          </cell>
          <cell r="F1503" t="str">
            <v>SINAPI</v>
          </cell>
        </row>
        <row r="1504">
          <cell r="A1504">
            <v>1926</v>
          </cell>
          <cell r="B1504" t="str">
            <v>CURVA DE PVC 45 GRAUS, SOLDAVEL, 20 MM, COR MARROM, PARA AGUA FRIA PREDIAL</v>
          </cell>
          <cell r="C1504" t="str">
            <v xml:space="preserve">UN    </v>
          </cell>
          <cell r="D1504" t="str">
            <v>CR</v>
          </cell>
          <cell r="E1504" t="str">
            <v>2,75</v>
          </cell>
          <cell r="F1504" t="str">
            <v>SINAPI</v>
          </cell>
        </row>
        <row r="1505">
          <cell r="A1505">
            <v>1927</v>
          </cell>
          <cell r="B1505" t="str">
            <v>CURVA DE PVC 45 GRAUS, SOLDAVEL, 25 MM, COR MARROM, PARA AGUA FRIA PREDIAL</v>
          </cell>
          <cell r="C1505" t="str">
            <v xml:space="preserve">UN    </v>
          </cell>
          <cell r="D1505" t="str">
            <v>CR</v>
          </cell>
          <cell r="E1505" t="str">
            <v>3,09</v>
          </cell>
          <cell r="F1505" t="str">
            <v>SINAPI</v>
          </cell>
        </row>
        <row r="1506">
          <cell r="A1506">
            <v>1923</v>
          </cell>
          <cell r="B1506" t="str">
            <v>CURVA DE PVC 45 GRAUS, SOLDAVEL, 32 MM, COR MARROM, PARA AGUA FRIA PREDIAL</v>
          </cell>
          <cell r="C1506" t="str">
            <v xml:space="preserve">UN    </v>
          </cell>
          <cell r="D1506" t="str">
            <v>CR</v>
          </cell>
          <cell r="E1506" t="str">
            <v>5,63</v>
          </cell>
          <cell r="F1506" t="str">
            <v>SINAPI</v>
          </cell>
        </row>
        <row r="1507">
          <cell r="A1507">
            <v>1929</v>
          </cell>
          <cell r="B1507" t="str">
            <v>CURVA DE PVC 45 GRAUS, SOLDAVEL, 40 MM, COR MARROM, PARA AGUA FRIA PREDIAL</v>
          </cell>
          <cell r="C1507" t="str">
            <v xml:space="preserve">UN    </v>
          </cell>
          <cell r="D1507" t="str">
            <v>CR</v>
          </cell>
          <cell r="E1507" t="str">
            <v>6,83</v>
          </cell>
          <cell r="F1507" t="str">
            <v>SINAPI</v>
          </cell>
        </row>
        <row r="1508">
          <cell r="A1508">
            <v>1930</v>
          </cell>
          <cell r="B1508" t="str">
            <v>CURVA DE PVC 45 GRAUS, SOLDAVEL, 50 MM, COR MARROM, PARA AGUA FRIA PREDIAL</v>
          </cell>
          <cell r="C1508" t="str">
            <v xml:space="preserve">UN    </v>
          </cell>
          <cell r="D1508" t="str">
            <v>CR</v>
          </cell>
          <cell r="E1508" t="str">
            <v>11,68</v>
          </cell>
          <cell r="F1508" t="str">
            <v>SINAPI</v>
          </cell>
        </row>
        <row r="1509">
          <cell r="A1509">
            <v>1924</v>
          </cell>
          <cell r="B1509" t="str">
            <v>CURVA DE PVC 45 GRAUS, SOLDAVEL, 60 MM, COR MARROM, PARA AGUA FRIA PREDIAL</v>
          </cell>
          <cell r="C1509" t="str">
            <v xml:space="preserve">UN    </v>
          </cell>
          <cell r="D1509" t="str">
            <v>CR</v>
          </cell>
          <cell r="E1509" t="str">
            <v>18,85</v>
          </cell>
          <cell r="F1509" t="str">
            <v>SINAPI</v>
          </cell>
        </row>
        <row r="1510">
          <cell r="A1510">
            <v>1922</v>
          </cell>
          <cell r="B1510" t="str">
            <v>CURVA DE PVC 45 GRAUS, SOLDAVEL, 75 MM, COR MARROM, PARA AGUA FRIA PREDIAL</v>
          </cell>
          <cell r="C1510" t="str">
            <v xml:space="preserve">UN    </v>
          </cell>
          <cell r="D1510" t="str">
            <v>CR</v>
          </cell>
          <cell r="E1510" t="str">
            <v>38,98</v>
          </cell>
          <cell r="F1510" t="str">
            <v>SINAPI</v>
          </cell>
        </row>
        <row r="1511">
          <cell r="A1511">
            <v>1953</v>
          </cell>
          <cell r="B1511" t="str">
            <v>CURVA DE PVC 45 GRAUS, SOLDAVEL, 85 MM, COR MARROM, PARA AGUA FRIA PREDIAL</v>
          </cell>
          <cell r="C1511" t="str">
            <v xml:space="preserve">UN    </v>
          </cell>
          <cell r="D1511" t="str">
            <v>CR</v>
          </cell>
          <cell r="E1511" t="str">
            <v>47,59</v>
          </cell>
          <cell r="F1511" t="str">
            <v>SINAPI</v>
          </cell>
        </row>
        <row r="1512">
          <cell r="A1512">
            <v>1962</v>
          </cell>
          <cell r="B1512" t="str">
            <v>CURVA DE PVC 90 GRAUS, SOLDAVEL, 110 MM, COR MARROM, PARA AGUA FRIA PREDIAL</v>
          </cell>
          <cell r="C1512" t="str">
            <v xml:space="preserve">UN    </v>
          </cell>
          <cell r="D1512" t="str">
            <v>CR</v>
          </cell>
          <cell r="E1512" t="str">
            <v>231,20</v>
          </cell>
          <cell r="F1512" t="str">
            <v>SINAPI</v>
          </cell>
        </row>
        <row r="1513">
          <cell r="A1513">
            <v>1955</v>
          </cell>
          <cell r="B1513" t="str">
            <v>CURVA DE PVC 90 GRAUS, SOLDAVEL, 20 MM, COR MARROM, PARA AGUA FRIA PREDIAL</v>
          </cell>
          <cell r="C1513" t="str">
            <v xml:space="preserve">UN    </v>
          </cell>
          <cell r="D1513" t="str">
            <v>CR</v>
          </cell>
          <cell r="E1513" t="str">
            <v>2,66</v>
          </cell>
          <cell r="F1513" t="str">
            <v>SINAPI</v>
          </cell>
        </row>
        <row r="1514">
          <cell r="A1514">
            <v>1956</v>
          </cell>
          <cell r="B1514" t="str">
            <v>CURVA DE PVC 90 GRAUS, SOLDAVEL, 25 MM, COR MARROM, PARA AGUA FRIA PREDIAL</v>
          </cell>
          <cell r="C1514" t="str">
            <v xml:space="preserve">UN    </v>
          </cell>
          <cell r="D1514" t="str">
            <v>CR</v>
          </cell>
          <cell r="E1514" t="str">
            <v>3,76</v>
          </cell>
          <cell r="F1514" t="str">
            <v>SINAPI</v>
          </cell>
        </row>
        <row r="1515">
          <cell r="A1515">
            <v>1957</v>
          </cell>
          <cell r="B1515" t="str">
            <v>CURVA DE PVC 90 GRAUS, SOLDAVEL, 32 MM, COR MARROM, PARA AGUA FRIA PREDIAL</v>
          </cell>
          <cell r="C1515" t="str">
            <v xml:space="preserve">UN    </v>
          </cell>
          <cell r="D1515" t="str">
            <v>CR</v>
          </cell>
          <cell r="E1515" t="str">
            <v>8,13</v>
          </cell>
          <cell r="F1515" t="str">
            <v>SINAPI</v>
          </cell>
        </row>
        <row r="1516">
          <cell r="A1516">
            <v>1958</v>
          </cell>
          <cell r="B1516" t="str">
            <v>CURVA DE PVC 90 GRAUS, SOLDAVEL, 40 MM, COR MARROM, PARA AGUA FRIA PREDIAL</v>
          </cell>
          <cell r="C1516" t="str">
            <v xml:space="preserve">UN    </v>
          </cell>
          <cell r="D1516" t="str">
            <v>CR</v>
          </cell>
          <cell r="E1516" t="str">
            <v>15,14</v>
          </cell>
          <cell r="F1516" t="str">
            <v>SINAPI</v>
          </cell>
        </row>
        <row r="1517">
          <cell r="A1517">
            <v>1959</v>
          </cell>
          <cell r="B1517" t="str">
            <v>CURVA DE PVC 90 GRAUS, SOLDAVEL, 50 MM, COR MARROM, PARA AGUA FRIA PREDIAL</v>
          </cell>
          <cell r="C1517" t="str">
            <v xml:space="preserve">UN    </v>
          </cell>
          <cell r="D1517" t="str">
            <v>CR</v>
          </cell>
          <cell r="E1517" t="str">
            <v>16,43</v>
          </cell>
          <cell r="F1517" t="str">
            <v>SINAPI</v>
          </cell>
        </row>
        <row r="1518">
          <cell r="A1518">
            <v>1925</v>
          </cell>
          <cell r="B1518" t="str">
            <v>CURVA DE PVC 90 GRAUS, SOLDAVEL, 60 MM, COR MARROM, PARA AGUA FRIA PREDIAL</v>
          </cell>
          <cell r="C1518" t="str">
            <v xml:space="preserve">UN    </v>
          </cell>
          <cell r="D1518" t="str">
            <v>CR</v>
          </cell>
          <cell r="E1518" t="str">
            <v>42,93</v>
          </cell>
          <cell r="F1518" t="str">
            <v>SINAPI</v>
          </cell>
        </row>
        <row r="1519">
          <cell r="A1519">
            <v>1960</v>
          </cell>
          <cell r="B1519" t="str">
            <v>CURVA DE PVC 90 GRAUS, SOLDAVEL, 75 MM, COR MARROM, PARA AGUA FRIA PREDIAL</v>
          </cell>
          <cell r="C1519" t="str">
            <v xml:space="preserve">UN    </v>
          </cell>
          <cell r="D1519" t="str">
            <v>CR</v>
          </cell>
          <cell r="E1519" t="str">
            <v>65,93</v>
          </cell>
          <cell r="F1519" t="str">
            <v>SINAPI</v>
          </cell>
        </row>
        <row r="1520">
          <cell r="A1520">
            <v>1961</v>
          </cell>
          <cell r="B1520" t="str">
            <v>CURVA DE PVC 90 GRAUS, SOLDAVEL, 85 MM, COR MARROM, PARA AGUA FRIA PREDIAL</v>
          </cell>
          <cell r="C1520" t="str">
            <v xml:space="preserve">UN    </v>
          </cell>
          <cell r="D1520" t="str">
            <v>CR</v>
          </cell>
          <cell r="E1520" t="str">
            <v>84,46</v>
          </cell>
          <cell r="F1520" t="str">
            <v>SINAPI</v>
          </cell>
        </row>
        <row r="1521">
          <cell r="A1521">
            <v>38423</v>
          </cell>
          <cell r="B1521" t="str">
            <v>CURVA DE PVC, 90 GRAUS, SERIE R, DN 100 MM, PARA ESGOTO PREDIAL</v>
          </cell>
          <cell r="C1521" t="str">
            <v xml:space="preserve">UN    </v>
          </cell>
          <cell r="D1521" t="str">
            <v>CR</v>
          </cell>
          <cell r="E1521" t="str">
            <v>39,62</v>
          </cell>
          <cell r="F1521" t="str">
            <v>SINAPI</v>
          </cell>
        </row>
        <row r="1522">
          <cell r="A1522">
            <v>39866</v>
          </cell>
          <cell r="B1522" t="str">
            <v>CURVA DE TRANSPOSICAO BRONZE/LATAO (REF 736) SEM ANEL DE SOLDA, BOLSA X BOLSA, 15 MM</v>
          </cell>
          <cell r="C1522" t="str">
            <v xml:space="preserve">UN    </v>
          </cell>
          <cell r="D1522" t="str">
            <v>AS</v>
          </cell>
          <cell r="E1522" t="str">
            <v>17,89</v>
          </cell>
          <cell r="F1522" t="str">
            <v>SINAPI</v>
          </cell>
        </row>
        <row r="1523">
          <cell r="A1523">
            <v>39867</v>
          </cell>
          <cell r="B1523" t="str">
            <v>CURVA DE TRANSPOSICAO BRONZE/LATAO (REF 736) SEM ANEL DE SOLDA, BOLSA X BOLSA, 22 MM</v>
          </cell>
          <cell r="C1523" t="str">
            <v xml:space="preserve">UN    </v>
          </cell>
          <cell r="D1523" t="str">
            <v>AS</v>
          </cell>
          <cell r="E1523" t="str">
            <v>39,78</v>
          </cell>
          <cell r="F1523" t="str">
            <v>SINAPI</v>
          </cell>
        </row>
        <row r="1524">
          <cell r="A1524">
            <v>39868</v>
          </cell>
          <cell r="B1524" t="str">
            <v>CURVA DE TRANSPOSICAO BRONZE/LATAO (REF 736) SEM ANEL DE SOLDA, BOLSA X BOLSA, 28 MM</v>
          </cell>
          <cell r="C1524" t="str">
            <v xml:space="preserve">UN    </v>
          </cell>
          <cell r="D1524" t="str">
            <v>AS</v>
          </cell>
          <cell r="E1524" t="str">
            <v>71,67</v>
          </cell>
          <cell r="F1524" t="str">
            <v>SINAPI</v>
          </cell>
        </row>
        <row r="1525">
          <cell r="A1525">
            <v>37999</v>
          </cell>
          <cell r="B1525" t="str">
            <v>CURVA DE TRANSPOSICAO, CPVC, SOLDAVEL, 15 MM</v>
          </cell>
          <cell r="C1525" t="str">
            <v xml:space="preserve">UN    </v>
          </cell>
          <cell r="D1525" t="str">
            <v>CR</v>
          </cell>
          <cell r="E1525" t="str">
            <v>8,17</v>
          </cell>
          <cell r="F1525" t="str">
            <v>SINAPI</v>
          </cell>
        </row>
        <row r="1526">
          <cell r="A1526">
            <v>38000</v>
          </cell>
          <cell r="B1526" t="str">
            <v>CURVA DE TRANSPOSICAO, CPVC, SOLDAVEL, 22 MM</v>
          </cell>
          <cell r="C1526" t="str">
            <v xml:space="preserve">UN    </v>
          </cell>
          <cell r="D1526" t="str">
            <v>CR</v>
          </cell>
          <cell r="E1526" t="str">
            <v>9,54</v>
          </cell>
          <cell r="F1526" t="str">
            <v>SINAPI</v>
          </cell>
        </row>
        <row r="1527">
          <cell r="A1527">
            <v>38129</v>
          </cell>
          <cell r="B1527" t="str">
            <v>CURVA DE TRANSPOSICAO, PVC SOLDAVEL, 20 MM, COR MARROM, PARA AGUA FRIA PREDIAL</v>
          </cell>
          <cell r="C1527" t="str">
            <v xml:space="preserve">UN    </v>
          </cell>
          <cell r="D1527" t="str">
            <v>CR</v>
          </cell>
          <cell r="E1527" t="str">
            <v>6,20</v>
          </cell>
          <cell r="F1527" t="str">
            <v>SINAPI</v>
          </cell>
        </row>
        <row r="1528">
          <cell r="A1528">
            <v>38025</v>
          </cell>
          <cell r="B1528" t="str">
            <v>CURVA DE TRANSPOSICAO, PVC, SOLDAVEL, 25 MM, COR MARROM, PARA AGUA FRIA PREDIAL</v>
          </cell>
          <cell r="C1528" t="str">
            <v xml:space="preserve">UN    </v>
          </cell>
          <cell r="D1528" t="str">
            <v>CR</v>
          </cell>
          <cell r="E1528" t="str">
            <v>8,42</v>
          </cell>
          <cell r="F1528" t="str">
            <v>SINAPI</v>
          </cell>
        </row>
        <row r="1529">
          <cell r="A1529">
            <v>38026</v>
          </cell>
          <cell r="B1529" t="str">
            <v>CURVA DE TRANSPOSICAO, PVC, SOLDAVEL, 32 MM, COR MARROM, PARA AGUA FRIA PREDIAL</v>
          </cell>
          <cell r="C1529" t="str">
            <v xml:space="preserve">UN    </v>
          </cell>
          <cell r="D1529" t="str">
            <v>CR</v>
          </cell>
          <cell r="E1529" t="str">
            <v>20,78</v>
          </cell>
          <cell r="F1529" t="str">
            <v>SINAPI</v>
          </cell>
        </row>
        <row r="1530">
          <cell r="A1530">
            <v>1858</v>
          </cell>
          <cell r="B1530" t="str">
            <v>CURVA LONGA PVC, PB, JE, 45 GRAUS, DN 100 MM, PARA REDE COLETORA ESGOTO</v>
          </cell>
          <cell r="C1530" t="str">
            <v xml:space="preserve">UN    </v>
          </cell>
          <cell r="D1530" t="str">
            <v>CR</v>
          </cell>
          <cell r="E1530" t="str">
            <v>61,39</v>
          </cell>
          <cell r="F1530" t="str">
            <v>SINAPI</v>
          </cell>
        </row>
        <row r="1531">
          <cell r="A1531">
            <v>1844</v>
          </cell>
          <cell r="B1531" t="str">
            <v>CURVA LONGA PVC, PB, JE, 45 GRAUS, DN 150 MM, PARA REDE COLETORA ESGOTO</v>
          </cell>
          <cell r="C1531" t="str">
            <v xml:space="preserve">UN    </v>
          </cell>
          <cell r="D1531" t="str">
            <v>CR</v>
          </cell>
          <cell r="E1531" t="str">
            <v>140,59</v>
          </cell>
          <cell r="F1531" t="str">
            <v>SINAPI</v>
          </cell>
        </row>
        <row r="1532">
          <cell r="A1532">
            <v>1863</v>
          </cell>
          <cell r="B1532" t="str">
            <v>CURVA LONGA PVC, PB, JE, 90 GRAUS, DN 100 MM, PARA REDE COLETORA ESGOTO</v>
          </cell>
          <cell r="C1532" t="str">
            <v xml:space="preserve">UN    </v>
          </cell>
          <cell r="D1532" t="str">
            <v>CR</v>
          </cell>
          <cell r="E1532" t="str">
            <v>65,33</v>
          </cell>
          <cell r="F1532" t="str">
            <v>SINAPI</v>
          </cell>
        </row>
        <row r="1533">
          <cell r="A1533">
            <v>1865</v>
          </cell>
          <cell r="B1533" t="str">
            <v>CURVA LONGA PVC, PB, JE, 90 GRAUS, DN 150 MM, PARA REDE COLETORA ESGOTO</v>
          </cell>
          <cell r="C1533" t="str">
            <v xml:space="preserve">UN    </v>
          </cell>
          <cell r="D1533" t="str">
            <v>CR</v>
          </cell>
          <cell r="E1533" t="str">
            <v>170,21</v>
          </cell>
          <cell r="F1533" t="str">
            <v>SINAPI</v>
          </cell>
        </row>
        <row r="1534">
          <cell r="A1534">
            <v>36355</v>
          </cell>
          <cell r="B1534" t="str">
            <v>CURVA PPR 90 GRAUS, F/F, DN 20 MM, PARA AGUA QUENTE PREDIAL</v>
          </cell>
          <cell r="C1534" t="str">
            <v xml:space="preserve">UN    </v>
          </cell>
          <cell r="D1534" t="str">
            <v>AS</v>
          </cell>
          <cell r="E1534" t="str">
            <v>9,46</v>
          </cell>
          <cell r="F1534" t="str">
            <v>SINAPI</v>
          </cell>
        </row>
        <row r="1535">
          <cell r="A1535">
            <v>36356</v>
          </cell>
          <cell r="B1535" t="str">
            <v>CURVA PPR 90 GRAUS, F/F, DN 25 MM, PARA AGUA QUENTE PREDIAL</v>
          </cell>
          <cell r="C1535" t="str">
            <v xml:space="preserve">UN    </v>
          </cell>
          <cell r="D1535" t="str">
            <v>AS</v>
          </cell>
          <cell r="E1535" t="str">
            <v>15,22</v>
          </cell>
          <cell r="F1535" t="str">
            <v>SINAPI</v>
          </cell>
        </row>
        <row r="1536">
          <cell r="A1536">
            <v>1966</v>
          </cell>
          <cell r="B1536" t="str">
            <v>CURVA PVC CURTA 90 GRAUS, DN 100 MM, PARA ESGOTO PREDIAL</v>
          </cell>
          <cell r="C1536" t="str">
            <v xml:space="preserve">UN    </v>
          </cell>
          <cell r="D1536" t="str">
            <v>CR</v>
          </cell>
          <cell r="E1536" t="str">
            <v>26,05</v>
          </cell>
          <cell r="F1536" t="str">
            <v>SINAPI</v>
          </cell>
        </row>
        <row r="1537">
          <cell r="A1537">
            <v>1933</v>
          </cell>
          <cell r="B1537" t="str">
            <v>CURVA PVC CURTA 90 GRAUS, DN 40 MM, PARA ESGOTO PREDIAL</v>
          </cell>
          <cell r="C1537" t="str">
            <v xml:space="preserve">UN    </v>
          </cell>
          <cell r="D1537" t="str">
            <v>CR</v>
          </cell>
          <cell r="E1537" t="str">
            <v>5,61</v>
          </cell>
          <cell r="F1537" t="str">
            <v>SINAPI</v>
          </cell>
        </row>
        <row r="1538">
          <cell r="A1538">
            <v>1932</v>
          </cell>
          <cell r="B1538" t="str">
            <v>CURVA PVC CURTA 90 GRAUS, DN 50 MM, PARA ESGOTO PREDIAL</v>
          </cell>
          <cell r="C1538" t="str">
            <v xml:space="preserve">UN    </v>
          </cell>
          <cell r="D1538" t="str">
            <v>CR</v>
          </cell>
          <cell r="E1538" t="str">
            <v>12,85</v>
          </cell>
          <cell r="F1538" t="str">
            <v>SINAPI</v>
          </cell>
        </row>
        <row r="1539">
          <cell r="A1539">
            <v>1951</v>
          </cell>
          <cell r="B1539" t="str">
            <v>CURVA PVC CURTA 90 GRAUS, DN 75 MM, PARA ESGOTO PREDIAL</v>
          </cell>
          <cell r="C1539" t="str">
            <v xml:space="preserve">UN    </v>
          </cell>
          <cell r="D1539" t="str">
            <v>CR</v>
          </cell>
          <cell r="E1539" t="str">
            <v>26,80</v>
          </cell>
          <cell r="F1539" t="str">
            <v>SINAPI</v>
          </cell>
        </row>
        <row r="1540">
          <cell r="A1540">
            <v>1970</v>
          </cell>
          <cell r="B1540" t="str">
            <v>CURVA PVC LONGA 90 GRAUS, DN 100 MM, PARA ESGOTO PREDIAL</v>
          </cell>
          <cell r="C1540" t="str">
            <v xml:space="preserve">UN    </v>
          </cell>
          <cell r="D1540" t="str">
            <v>CR</v>
          </cell>
          <cell r="E1540" t="str">
            <v>65,12</v>
          </cell>
          <cell r="F1540" t="str">
            <v>SINAPI</v>
          </cell>
        </row>
        <row r="1541">
          <cell r="A1541">
            <v>1967</v>
          </cell>
          <cell r="B1541" t="str">
            <v>CURVA PVC LONGA 90 GRAUS, DN 40 MM, PARA ESGOTO PREDIAL</v>
          </cell>
          <cell r="C1541" t="str">
            <v xml:space="preserve">UN    </v>
          </cell>
          <cell r="D1541" t="str">
            <v>CR</v>
          </cell>
          <cell r="E1541" t="str">
            <v>7,73</v>
          </cell>
          <cell r="F1541" t="str">
            <v>SINAPI</v>
          </cell>
        </row>
        <row r="1542">
          <cell r="A1542">
            <v>1968</v>
          </cell>
          <cell r="B1542" t="str">
            <v>CURVA PVC LONGA 90 GRAUS, DN 50 MM, PARA ESGOTO PREDIAL</v>
          </cell>
          <cell r="C1542" t="str">
            <v xml:space="preserve">UN    </v>
          </cell>
          <cell r="D1542" t="str">
            <v>CR</v>
          </cell>
          <cell r="E1542" t="str">
            <v>15,28</v>
          </cell>
          <cell r="F1542" t="str">
            <v>SINAPI</v>
          </cell>
        </row>
        <row r="1543">
          <cell r="A1543">
            <v>1969</v>
          </cell>
          <cell r="B1543" t="str">
            <v>CURVA PVC LONGA 90 GRAUS, DN 75 MM, PARA ESGOTO PREDIAL</v>
          </cell>
          <cell r="C1543" t="str">
            <v xml:space="preserve">UN    </v>
          </cell>
          <cell r="D1543" t="str">
            <v>CR</v>
          </cell>
          <cell r="E1543" t="str">
            <v>49,75</v>
          </cell>
          <cell r="F1543" t="str">
            <v>SINAPI</v>
          </cell>
        </row>
        <row r="1544">
          <cell r="A1544">
            <v>1827</v>
          </cell>
          <cell r="B1544" t="str">
            <v>CURVA PVC PBA, JE, PB, 45 GRAUS, DN 100 / DE 110 MM, PARA REDE AGUA (NBR 10351)</v>
          </cell>
          <cell r="C1544" t="str">
            <v xml:space="preserve">UN    </v>
          </cell>
          <cell r="D1544" t="str">
            <v>AS</v>
          </cell>
          <cell r="E1544" t="str">
            <v>125,44</v>
          </cell>
          <cell r="F1544" t="str">
            <v>SINAPI</v>
          </cell>
        </row>
        <row r="1545">
          <cell r="A1545">
            <v>1831</v>
          </cell>
          <cell r="B1545" t="str">
            <v>CURVA PVC PBA, JE, PB, 45 GRAUS, DN 50 / DE 60 MM, PARA REDE AGUA (NBR 10351)</v>
          </cell>
          <cell r="C1545" t="str">
            <v xml:space="preserve">UN    </v>
          </cell>
          <cell r="D1545" t="str">
            <v>AS</v>
          </cell>
          <cell r="E1545" t="str">
            <v>27,38</v>
          </cell>
          <cell r="F1545" t="str">
            <v>SINAPI</v>
          </cell>
        </row>
        <row r="1546">
          <cell r="A1546">
            <v>1825</v>
          </cell>
          <cell r="B1546" t="str">
            <v>CURVA PVC PBA, JE, PB, 45 GRAUS, DN 75 / DE 85 MM, PARA REDE AGUA (NBR 10351)</v>
          </cell>
          <cell r="C1546" t="str">
            <v xml:space="preserve">UN    </v>
          </cell>
          <cell r="D1546" t="str">
            <v>AS</v>
          </cell>
          <cell r="E1546" t="str">
            <v>67,58</v>
          </cell>
          <cell r="F1546" t="str">
            <v>SINAPI</v>
          </cell>
        </row>
        <row r="1547">
          <cell r="A1547">
            <v>1828</v>
          </cell>
          <cell r="B1547" t="str">
            <v>CURVA PVC PBA, JE, PB, 90 GRAUS, DN 100 / DE 110 MM, PARA REDE AGUA (NBR 10351)</v>
          </cell>
          <cell r="C1547" t="str">
            <v xml:space="preserve">UN    </v>
          </cell>
          <cell r="D1547" t="str">
            <v>AS</v>
          </cell>
          <cell r="E1547" t="str">
            <v>153,08</v>
          </cell>
          <cell r="F1547" t="str">
            <v>SINAPI</v>
          </cell>
        </row>
        <row r="1548">
          <cell r="A1548">
            <v>1845</v>
          </cell>
          <cell r="B1548" t="str">
            <v>CURVA PVC PBA, JE, PB, 90 GRAUS, DN 50 / DE 60 MM, PARA REDE AGUA (NBR 10351)</v>
          </cell>
          <cell r="C1548" t="str">
            <v xml:space="preserve">UN    </v>
          </cell>
          <cell r="D1548" t="str">
            <v>AS</v>
          </cell>
          <cell r="E1548" t="str">
            <v>34,32</v>
          </cell>
          <cell r="F1548" t="str">
            <v>SINAPI</v>
          </cell>
        </row>
        <row r="1549">
          <cell r="A1549">
            <v>1824</v>
          </cell>
          <cell r="B1549" t="str">
            <v>CURVA PVC PBA, JE, PB, 90 GRAUS, DN 75 / DE 85 MM, PARA REDE AGUA (NBR 10351)</v>
          </cell>
          <cell r="C1549" t="str">
            <v xml:space="preserve">UN    </v>
          </cell>
          <cell r="D1549" t="str">
            <v>AS</v>
          </cell>
          <cell r="E1549" t="str">
            <v>81,02</v>
          </cell>
          <cell r="F1549" t="str">
            <v>SINAPI</v>
          </cell>
        </row>
        <row r="1550">
          <cell r="A1550">
            <v>1940</v>
          </cell>
          <cell r="B1550" t="str">
            <v>CURVA PVC 90 GRAUS, ROSCAVEL, 1 1/4", COR BRANCA, AGUA FRIA PREDIAL</v>
          </cell>
          <cell r="C1550" t="str">
            <v xml:space="preserve">UN    </v>
          </cell>
          <cell r="D1550" t="str">
            <v>CR</v>
          </cell>
          <cell r="E1550" t="str">
            <v>41,95</v>
          </cell>
          <cell r="F1550" t="str">
            <v>SINAPI</v>
          </cell>
        </row>
        <row r="1551">
          <cell r="A1551">
            <v>1937</v>
          </cell>
          <cell r="B1551" t="str">
            <v>CURVA PVC 90 GRAUS, ROSCAVEL, 1/2", COR BRANCA, AGUA FRIA PREDIAL</v>
          </cell>
          <cell r="C1551" t="str">
            <v xml:space="preserve">UN    </v>
          </cell>
          <cell r="D1551" t="str">
            <v>CR</v>
          </cell>
          <cell r="E1551" t="str">
            <v>7,08</v>
          </cell>
          <cell r="F1551" t="str">
            <v>SINAPI</v>
          </cell>
        </row>
        <row r="1552">
          <cell r="A1552">
            <v>1939</v>
          </cell>
          <cell r="B1552" t="str">
            <v>CURVA PVC 90 GRAUS, ROSCAVEL, 1", COR BRANCA, AGUA FRIA PREDIAL</v>
          </cell>
          <cell r="C1552" t="str">
            <v xml:space="preserve">UN    </v>
          </cell>
          <cell r="D1552" t="str">
            <v>CR</v>
          </cell>
          <cell r="E1552" t="str">
            <v>11,51</v>
          </cell>
          <cell r="F1552" t="str">
            <v>SINAPI</v>
          </cell>
        </row>
        <row r="1553">
          <cell r="A1553">
            <v>1938</v>
          </cell>
          <cell r="B1553" t="str">
            <v>CURVA PVC 90 GRAUS, ROSCAVEL, 3/4", COR BRANCA, AGUA FRIA PREDIAL</v>
          </cell>
          <cell r="C1553" t="str">
            <v xml:space="preserve">UN    </v>
          </cell>
          <cell r="D1553" t="str">
            <v>CR</v>
          </cell>
          <cell r="E1553" t="str">
            <v>8,05</v>
          </cell>
          <cell r="F1553" t="str">
            <v>SINAPI</v>
          </cell>
        </row>
        <row r="1554">
          <cell r="A1554">
            <v>42693</v>
          </cell>
          <cell r="B1554" t="str">
            <v>CURVA PVC, BB, JE, 45 GRAUS, DN 250 MM, PARA TUBO CORRUGADO E/OU LISO, REDE COLETORA ESGOTO</v>
          </cell>
          <cell r="C1554" t="str">
            <v xml:space="preserve">UN    </v>
          </cell>
          <cell r="D1554" t="str">
            <v>CR</v>
          </cell>
          <cell r="E1554" t="str">
            <v>478,16</v>
          </cell>
          <cell r="F1554" t="str">
            <v>SINAPI</v>
          </cell>
        </row>
        <row r="1555">
          <cell r="A1555">
            <v>42695</v>
          </cell>
          <cell r="B1555" t="str">
            <v>CURVA PVC, BB, JE, 90 GRAUS, DN 200 MM, PARA TUBO CORRUGADO E/OU LISO, REDE COLETORA ESGOTO</v>
          </cell>
          <cell r="C1555" t="str">
            <v xml:space="preserve">UN    </v>
          </cell>
          <cell r="D1555" t="str">
            <v>CR</v>
          </cell>
          <cell r="E1555" t="str">
            <v>334,06</v>
          </cell>
          <cell r="F1555" t="str">
            <v>SINAPI</v>
          </cell>
        </row>
        <row r="1556">
          <cell r="A1556">
            <v>42694</v>
          </cell>
          <cell r="B1556" t="str">
            <v>CURVA PVC, BB, JE, 90 GRAUS, DN 250 MM, PARA TUBO CORRUGADO E/OU LISO, REDE COLETORA ESGOTO</v>
          </cell>
          <cell r="C1556" t="str">
            <v xml:space="preserve">UN    </v>
          </cell>
          <cell r="D1556" t="str">
            <v>CR</v>
          </cell>
          <cell r="E1556" t="str">
            <v>639,87</v>
          </cell>
          <cell r="F1556" t="str">
            <v>SINAPI</v>
          </cell>
        </row>
        <row r="1557">
          <cell r="A1557">
            <v>20097</v>
          </cell>
          <cell r="B1557" t="str">
            <v>CURVA PVC, SERIE R, 87.30 GRAUS, CURTA, PARA PE-DE-COLUNA, DN 100 MM, PARA ESGOTO PREDIAL</v>
          </cell>
          <cell r="C1557" t="str">
            <v xml:space="preserve">UN    </v>
          </cell>
          <cell r="D1557" t="str">
            <v>CR</v>
          </cell>
          <cell r="E1557" t="str">
            <v>27,74</v>
          </cell>
          <cell r="F1557" t="str">
            <v>SINAPI</v>
          </cell>
        </row>
        <row r="1558">
          <cell r="A1558">
            <v>20098</v>
          </cell>
          <cell r="B1558" t="str">
            <v>CURVA PVC, SERIE R, 87.30 GRAUS, CURTA, PARA PE-DE-COLUNA, DN 150 MM, PARA ESGOTO PREDIAL</v>
          </cell>
          <cell r="C1558" t="str">
            <v xml:space="preserve">UN    </v>
          </cell>
          <cell r="D1558" t="str">
            <v>CR</v>
          </cell>
          <cell r="E1558" t="str">
            <v>113,39</v>
          </cell>
          <cell r="F1558" t="str">
            <v>SINAPI</v>
          </cell>
        </row>
        <row r="1559">
          <cell r="A1559">
            <v>20096</v>
          </cell>
          <cell r="B1559" t="str">
            <v>CURVA PVC, SERIE R, 87.30 GRAUS, CURTA, PARA PE-DE-COLUNA, DN 75 MM, PARA ESGOTO PREDIAL</v>
          </cell>
          <cell r="C1559" t="str">
            <v xml:space="preserve">UN    </v>
          </cell>
          <cell r="D1559" t="str">
            <v>CR</v>
          </cell>
          <cell r="E1559" t="str">
            <v>28,72</v>
          </cell>
          <cell r="F1559" t="str">
            <v>SINAPI</v>
          </cell>
        </row>
        <row r="1560">
          <cell r="A1560">
            <v>1880</v>
          </cell>
          <cell r="B1560" t="str">
            <v>CURVA 135 GRAUS, DE PVC RIGIDO ROSCAVEL, DE 1", PARA ELETRODUTO</v>
          </cell>
          <cell r="C1560" t="str">
            <v xml:space="preserve">UN    </v>
          </cell>
          <cell r="D1560" t="str">
            <v>CR</v>
          </cell>
          <cell r="E1560" t="str">
            <v>3,60</v>
          </cell>
          <cell r="F1560" t="str">
            <v>SINAPI</v>
          </cell>
        </row>
        <row r="1561">
          <cell r="A1561">
            <v>39274</v>
          </cell>
          <cell r="B1561" t="str">
            <v>CURVA 135 GRAUS, DE PVC RIGIDO ROSCAVEL, DE 3/4", PARA ELETRODUTO</v>
          </cell>
          <cell r="C1561" t="str">
            <v xml:space="preserve">UN    </v>
          </cell>
          <cell r="D1561" t="str">
            <v>CR</v>
          </cell>
          <cell r="E1561" t="str">
            <v>2,79</v>
          </cell>
          <cell r="F1561" t="str">
            <v>SINAPI</v>
          </cell>
        </row>
        <row r="1562">
          <cell r="A1562">
            <v>2628</v>
          </cell>
          <cell r="B1562" t="str">
            <v>CURVA 135 GRAUS, PARA ELETRODUTO, EM ACO GALVANIZADO ELETROLITICO, DIAMETRO DE 100 MM (4")</v>
          </cell>
          <cell r="C1562" t="str">
            <v xml:space="preserve">UN    </v>
          </cell>
          <cell r="D1562" t="str">
            <v>CR</v>
          </cell>
          <cell r="E1562" t="str">
            <v>225,98</v>
          </cell>
          <cell r="F1562" t="str">
            <v>SINAPI</v>
          </cell>
        </row>
        <row r="1563">
          <cell r="A1563">
            <v>2622</v>
          </cell>
          <cell r="B1563" t="str">
            <v>CURVA 135 GRAUS, PARA ELETRODUTO, EM ACO GALVANIZADO ELETROLITICO, DIAMETRO DE 15 MM (1/2")</v>
          </cell>
          <cell r="C1563" t="str">
            <v xml:space="preserve">UN    </v>
          </cell>
          <cell r="D1563" t="str">
            <v>CR</v>
          </cell>
          <cell r="E1563" t="str">
            <v>5,36</v>
          </cell>
          <cell r="F1563" t="str">
            <v>SINAPI</v>
          </cell>
        </row>
        <row r="1564">
          <cell r="A1564">
            <v>2623</v>
          </cell>
          <cell r="B1564" t="str">
            <v>CURVA 135 GRAUS, PARA ELETRODUTO, EM ACO GALVANIZADO ELETROLITICO, DIAMETRO DE 20 MM (3/4")</v>
          </cell>
          <cell r="C1564" t="str">
            <v xml:space="preserve">UN    </v>
          </cell>
          <cell r="D1564" t="str">
            <v>CR</v>
          </cell>
          <cell r="E1564" t="str">
            <v>6,46</v>
          </cell>
          <cell r="F1564" t="str">
            <v>SINAPI</v>
          </cell>
        </row>
        <row r="1565">
          <cell r="A1565">
            <v>2624</v>
          </cell>
          <cell r="B1565" t="str">
            <v>CURVA 135 GRAUS, PARA ELETRODUTO, EM ACO GALVANIZADO ELETROLITICO, DIAMETRO DE 25 MM (1")</v>
          </cell>
          <cell r="C1565" t="str">
            <v xml:space="preserve">UN    </v>
          </cell>
          <cell r="D1565" t="str">
            <v>CR</v>
          </cell>
          <cell r="E1565" t="str">
            <v>10,27</v>
          </cell>
          <cell r="F1565" t="str">
            <v>SINAPI</v>
          </cell>
        </row>
        <row r="1566">
          <cell r="A1566">
            <v>2625</v>
          </cell>
          <cell r="B1566" t="str">
            <v>CURVA 135 GRAUS, PARA ELETRODUTO, EM ACO GALVANIZADO ELETROLITICO, DIAMETRO DE 32 MM (1 1/4")</v>
          </cell>
          <cell r="C1566" t="str">
            <v xml:space="preserve">UN    </v>
          </cell>
          <cell r="D1566" t="str">
            <v>CR</v>
          </cell>
          <cell r="E1566" t="str">
            <v>21,68</v>
          </cell>
          <cell r="F1566" t="str">
            <v>SINAPI</v>
          </cell>
        </row>
        <row r="1567">
          <cell r="A1567">
            <v>2626</v>
          </cell>
          <cell r="B1567" t="str">
            <v>CURVA 135 GRAUS, PARA ELETRODUTO, EM ACO GALVANIZADO ELETROLITICO, DIAMETRO DE 40 MM (1 1/2")</v>
          </cell>
          <cell r="C1567" t="str">
            <v xml:space="preserve">UN    </v>
          </cell>
          <cell r="D1567" t="str">
            <v>CR</v>
          </cell>
          <cell r="E1567" t="str">
            <v>31,77</v>
          </cell>
          <cell r="F1567" t="str">
            <v>SINAPI</v>
          </cell>
        </row>
        <row r="1568">
          <cell r="A1568">
            <v>2630</v>
          </cell>
          <cell r="B1568" t="str">
            <v>CURVA 135 GRAUS, PARA ELETRODUTO, EM ACO GALVANIZADO ELETROLITICO, DIAMETRO DE 50 MM (2")</v>
          </cell>
          <cell r="C1568" t="str">
            <v xml:space="preserve">UN    </v>
          </cell>
          <cell r="D1568" t="str">
            <v>CR</v>
          </cell>
          <cell r="E1568" t="str">
            <v>48,32</v>
          </cell>
          <cell r="F1568" t="str">
            <v>SINAPI</v>
          </cell>
        </row>
        <row r="1569">
          <cell r="A1569">
            <v>2627</v>
          </cell>
          <cell r="B1569" t="str">
            <v>CURVA 135 GRAUS, PARA ELETRODUTO, EM ACO GALVANIZADO ELETROLITICO, DIAMETRO DE 65 MM (2 1/2")</v>
          </cell>
          <cell r="C1569" t="str">
            <v xml:space="preserve">UN    </v>
          </cell>
          <cell r="D1569" t="str">
            <v>CR</v>
          </cell>
          <cell r="E1569" t="str">
            <v>85,12</v>
          </cell>
          <cell r="F1569" t="str">
            <v>SINAPI</v>
          </cell>
        </row>
        <row r="1570">
          <cell r="A1570">
            <v>2629</v>
          </cell>
          <cell r="B1570" t="str">
            <v>CURVA 135 GRAUS, PARA ELETRODUTO, EM ACO GALVANIZADO ELETROLITICO, DIAMETRO DE 80 MM (3")</v>
          </cell>
          <cell r="C1570" t="str">
            <v xml:space="preserve">UN    </v>
          </cell>
          <cell r="D1570" t="str">
            <v>CR</v>
          </cell>
          <cell r="E1570" t="str">
            <v>115,13</v>
          </cell>
          <cell r="F1570" t="str">
            <v>SINAPI</v>
          </cell>
        </row>
        <row r="1571">
          <cell r="A1571">
            <v>12033</v>
          </cell>
          <cell r="B1571" t="str">
            <v>CURVA 180 GRAUS, DE PVC RIGIDO ROSCAVEL, DE 1 1/2", PARA ELETRODUTO</v>
          </cell>
          <cell r="C1571" t="str">
            <v xml:space="preserve">UN    </v>
          </cell>
          <cell r="D1571" t="str">
            <v>CR</v>
          </cell>
          <cell r="E1571" t="str">
            <v>11,51</v>
          </cell>
          <cell r="F1571" t="str">
            <v>SINAPI</v>
          </cell>
        </row>
        <row r="1572">
          <cell r="A1572">
            <v>40408</v>
          </cell>
          <cell r="B1572" t="str">
            <v>CURVA 180 GRAUS, DE PVC RIGIDO ROSCAVEL, DE 1 1/4", PARA ELETRODUTO</v>
          </cell>
          <cell r="C1572" t="str">
            <v xml:space="preserve">UN    </v>
          </cell>
          <cell r="D1572" t="str">
            <v>CR</v>
          </cell>
          <cell r="E1572" t="str">
            <v>7,56</v>
          </cell>
          <cell r="F1572" t="str">
            <v>SINAPI</v>
          </cell>
        </row>
        <row r="1573">
          <cell r="A1573">
            <v>40409</v>
          </cell>
          <cell r="B1573" t="str">
            <v>CURVA 180 GRAUS, DE PVC RIGIDO ROSCAVEL, DE 1/2", PARA ELETRODUTO</v>
          </cell>
          <cell r="C1573" t="str">
            <v xml:space="preserve">UN    </v>
          </cell>
          <cell r="D1573" t="str">
            <v>CR</v>
          </cell>
          <cell r="E1573" t="str">
            <v>2,67</v>
          </cell>
          <cell r="F1573" t="str">
            <v>SINAPI</v>
          </cell>
        </row>
        <row r="1574">
          <cell r="A1574">
            <v>39276</v>
          </cell>
          <cell r="B1574" t="str">
            <v>CURVA 180 GRAUS, DE PVC RIGIDO ROSCAVEL, DE 1", PARA ELETRODUTO</v>
          </cell>
          <cell r="C1574" t="str">
            <v xml:space="preserve">UN    </v>
          </cell>
          <cell r="D1574" t="str">
            <v>CR</v>
          </cell>
          <cell r="E1574" t="str">
            <v>6,81</v>
          </cell>
          <cell r="F1574" t="str">
            <v>SINAPI</v>
          </cell>
        </row>
        <row r="1575">
          <cell r="A1575">
            <v>39277</v>
          </cell>
          <cell r="B1575" t="str">
            <v>CURVA 180 GRAUS, DE PVC RIGIDO ROSCAVEL, DE 2", PARA ELETRODUTO</v>
          </cell>
          <cell r="C1575" t="str">
            <v xml:space="preserve">UN    </v>
          </cell>
          <cell r="D1575" t="str">
            <v>CR</v>
          </cell>
          <cell r="E1575" t="str">
            <v>18,39</v>
          </cell>
          <cell r="F1575" t="str">
            <v>SINAPI</v>
          </cell>
        </row>
        <row r="1576">
          <cell r="A1576">
            <v>12034</v>
          </cell>
          <cell r="B1576" t="str">
            <v>CURVA 180 GRAUS, DE PVC RIGIDO ROSCAVEL, DE 3/4", PARA ELETRODUTO</v>
          </cell>
          <cell r="C1576" t="str">
            <v xml:space="preserve">UN    </v>
          </cell>
          <cell r="D1576" t="str">
            <v>CR</v>
          </cell>
          <cell r="E1576" t="str">
            <v>5,21</v>
          </cell>
          <cell r="F1576" t="str">
            <v>SINAPI</v>
          </cell>
        </row>
        <row r="1577">
          <cell r="A1577">
            <v>39879</v>
          </cell>
          <cell r="B1577" t="str">
            <v>CURVA 45 GRAUS DE COBRE (REF 606) SEM ANEL DE SOLDA, BOLSA X BOLSA, 15 MM</v>
          </cell>
          <cell r="C1577" t="str">
            <v xml:space="preserve">UN    </v>
          </cell>
          <cell r="D1577" t="str">
            <v>AS</v>
          </cell>
          <cell r="E1577" t="str">
            <v>5,03</v>
          </cell>
          <cell r="F1577" t="str">
            <v>SINAPI</v>
          </cell>
        </row>
        <row r="1578">
          <cell r="A1578">
            <v>39880</v>
          </cell>
          <cell r="B1578" t="str">
            <v>CURVA 45 GRAUS DE COBRE (REF 606) SEM ANEL DE SOLDA, BOLSA X BOLSA, 22 MM</v>
          </cell>
          <cell r="C1578" t="str">
            <v xml:space="preserve">UN    </v>
          </cell>
          <cell r="D1578" t="str">
            <v>AS</v>
          </cell>
          <cell r="E1578" t="str">
            <v>11,14</v>
          </cell>
          <cell r="F1578" t="str">
            <v>SINAPI</v>
          </cell>
        </row>
        <row r="1579">
          <cell r="A1579">
            <v>39881</v>
          </cell>
          <cell r="B1579" t="str">
            <v>CURVA 45 GRAUS DE COBRE (REF 606) SEM ANEL DE SOLDA, BOLSA X BOLSA, 28 MM</v>
          </cell>
          <cell r="C1579" t="str">
            <v xml:space="preserve">UN    </v>
          </cell>
          <cell r="D1579" t="str">
            <v>AS</v>
          </cell>
          <cell r="E1579" t="str">
            <v>17,88</v>
          </cell>
          <cell r="F1579" t="str">
            <v>SINAPI</v>
          </cell>
        </row>
        <row r="1580">
          <cell r="A1580">
            <v>39882</v>
          </cell>
          <cell r="B1580" t="str">
            <v>CURVA 45 GRAUS DE COBRE (REF 606) SEM ANEL DE SOLDA, BOLSA X BOLSA, 35 MM</v>
          </cell>
          <cell r="C1580" t="str">
            <v xml:space="preserve">UN    </v>
          </cell>
          <cell r="D1580" t="str">
            <v>AS</v>
          </cell>
          <cell r="E1580" t="str">
            <v>47,09</v>
          </cell>
          <cell r="F1580" t="str">
            <v>SINAPI</v>
          </cell>
        </row>
        <row r="1581">
          <cell r="A1581">
            <v>39883</v>
          </cell>
          <cell r="B1581" t="str">
            <v>CURVA 45 GRAUS DE COBRE (REF 606) SEM ANEL DE SOLDA, BOLSA X BOLSA, 42 MM</v>
          </cell>
          <cell r="C1581" t="str">
            <v xml:space="preserve">UN    </v>
          </cell>
          <cell r="D1581" t="str">
            <v>AS</v>
          </cell>
          <cell r="E1581" t="str">
            <v>75,20</v>
          </cell>
          <cell r="F1581" t="str">
            <v>SINAPI</v>
          </cell>
        </row>
        <row r="1582">
          <cell r="A1582">
            <v>39884</v>
          </cell>
          <cell r="B1582" t="str">
            <v>CURVA 45 GRAUS DE COBRE (REF 606) SEM ANEL DE SOLDA, BOLSA X BOLSA, 54 MM</v>
          </cell>
          <cell r="C1582" t="str">
            <v xml:space="preserve">UN    </v>
          </cell>
          <cell r="D1582" t="str">
            <v>AS</v>
          </cell>
          <cell r="E1582" t="str">
            <v>111,70</v>
          </cell>
          <cell r="F1582" t="str">
            <v>SINAPI</v>
          </cell>
        </row>
        <row r="1583">
          <cell r="A1583">
            <v>39885</v>
          </cell>
          <cell r="B1583" t="str">
            <v>CURVA 45 GRAUS DE COBRE (REF 606) SEM ANEL DE SOLDA, BOLSA X BOLSA, 66 MM</v>
          </cell>
          <cell r="C1583" t="str">
            <v xml:space="preserve">UN    </v>
          </cell>
          <cell r="D1583" t="str">
            <v>AS</v>
          </cell>
          <cell r="E1583" t="str">
            <v>265,46</v>
          </cell>
          <cell r="F1583" t="str">
            <v>SINAPI</v>
          </cell>
        </row>
        <row r="1584">
          <cell r="A1584">
            <v>1777</v>
          </cell>
          <cell r="B1584" t="str">
            <v>CURVA 45 GRAUS DE FERRO GALVANIZADO, COM ROSCA BSP FEMEA, DE 1 1/2"</v>
          </cell>
          <cell r="C1584" t="str">
            <v xml:space="preserve">UN    </v>
          </cell>
          <cell r="D1584" t="str">
            <v>AS</v>
          </cell>
          <cell r="E1584" t="str">
            <v>92,31</v>
          </cell>
          <cell r="F1584" t="str">
            <v>SINAPI</v>
          </cell>
        </row>
        <row r="1585">
          <cell r="A1585">
            <v>1819</v>
          </cell>
          <cell r="B1585" t="str">
            <v>CURVA 45 GRAUS DE FERRO GALVANIZADO, COM ROSCA BSP FEMEA, DE 1 1/4"</v>
          </cell>
          <cell r="C1585" t="str">
            <v xml:space="preserve">UN    </v>
          </cell>
          <cell r="D1585" t="str">
            <v>AS</v>
          </cell>
          <cell r="E1585" t="str">
            <v>67,16</v>
          </cell>
          <cell r="F1585" t="str">
            <v>SINAPI</v>
          </cell>
        </row>
        <row r="1586">
          <cell r="A1586">
            <v>1775</v>
          </cell>
          <cell r="B1586" t="str">
            <v>CURVA 45 GRAUS DE FERRO GALVANIZADO, COM ROSCA BSP FEMEA, DE 1/2"</v>
          </cell>
          <cell r="C1586" t="str">
            <v xml:space="preserve">UN    </v>
          </cell>
          <cell r="D1586" t="str">
            <v>AS</v>
          </cell>
          <cell r="E1586" t="str">
            <v>20,08</v>
          </cell>
          <cell r="F1586" t="str">
            <v>SINAPI</v>
          </cell>
        </row>
        <row r="1587">
          <cell r="A1587">
            <v>1776</v>
          </cell>
          <cell r="B1587" t="str">
            <v>CURVA 45 GRAUS DE FERRO GALVANIZADO, COM ROSCA BSP FEMEA, DE 1"</v>
          </cell>
          <cell r="C1587" t="str">
            <v xml:space="preserve">UN    </v>
          </cell>
          <cell r="D1587" t="str">
            <v>AS</v>
          </cell>
          <cell r="E1587" t="str">
            <v>54,64</v>
          </cell>
          <cell r="F1587" t="str">
            <v>SINAPI</v>
          </cell>
        </row>
        <row r="1588">
          <cell r="A1588">
            <v>1778</v>
          </cell>
          <cell r="B1588" t="str">
            <v>CURVA 45 GRAUS DE FERRO GALVANIZADO, COM ROSCA BSP FEMEA, DE 2 1/2"</v>
          </cell>
          <cell r="C1588" t="str">
            <v xml:space="preserve">UN    </v>
          </cell>
          <cell r="D1588" t="str">
            <v>AS</v>
          </cell>
          <cell r="E1588" t="str">
            <v>223,44</v>
          </cell>
          <cell r="F1588" t="str">
            <v>SINAPI</v>
          </cell>
        </row>
        <row r="1589">
          <cell r="A1589">
            <v>1818</v>
          </cell>
          <cell r="B1589" t="str">
            <v>CURVA 45 GRAUS DE FERRO GALVANIZADO, COM ROSCA BSP FEMEA, DE 2"</v>
          </cell>
          <cell r="C1589" t="str">
            <v xml:space="preserve">UN    </v>
          </cell>
          <cell r="D1589" t="str">
            <v>AS</v>
          </cell>
          <cell r="E1589" t="str">
            <v>148,32</v>
          </cell>
          <cell r="F1589" t="str">
            <v>SINAPI</v>
          </cell>
        </row>
        <row r="1590">
          <cell r="A1590">
            <v>1820</v>
          </cell>
          <cell r="B1590" t="str">
            <v>CURVA 45 GRAUS DE FERRO GALVANIZADO, COM ROSCA BSP FEMEA, DE 3/4"</v>
          </cell>
          <cell r="C1590" t="str">
            <v xml:space="preserve">UN    </v>
          </cell>
          <cell r="D1590" t="str">
            <v>AS</v>
          </cell>
          <cell r="E1590" t="str">
            <v>29,00</v>
          </cell>
          <cell r="F1590" t="str">
            <v>SINAPI</v>
          </cell>
        </row>
        <row r="1591">
          <cell r="A1591">
            <v>1779</v>
          </cell>
          <cell r="B1591" t="str">
            <v>CURVA 45 GRAUS DE FERRO GALVANIZADO, COM ROSCA BSP FEMEA, DE 3"</v>
          </cell>
          <cell r="C1591" t="str">
            <v xml:space="preserve">UN    </v>
          </cell>
          <cell r="D1591" t="str">
            <v>AS</v>
          </cell>
          <cell r="E1591" t="str">
            <v>324,96</v>
          </cell>
          <cell r="F1591" t="str">
            <v>SINAPI</v>
          </cell>
        </row>
        <row r="1592">
          <cell r="A1592">
            <v>1780</v>
          </cell>
          <cell r="B1592" t="str">
            <v>CURVA 45 GRAUS DE FERRO GALVANIZADO, COM ROSCA BSP FEMEA, DE 4"</v>
          </cell>
          <cell r="C1592" t="str">
            <v xml:space="preserve">UN    </v>
          </cell>
          <cell r="D1592" t="str">
            <v>AS</v>
          </cell>
          <cell r="E1592" t="str">
            <v>669,91</v>
          </cell>
          <cell r="F1592" t="str">
            <v>SINAPI</v>
          </cell>
        </row>
        <row r="1593">
          <cell r="A1593">
            <v>1783</v>
          </cell>
          <cell r="B1593" t="str">
            <v>CURVA 45 GRAUS DE FERRO GALVANIZADO, COM ROSCA BSP MACHO/FEMEA, DE 1 1/2"</v>
          </cell>
          <cell r="C1593" t="str">
            <v xml:space="preserve">UN    </v>
          </cell>
          <cell r="D1593" t="str">
            <v>AS</v>
          </cell>
          <cell r="E1593" t="str">
            <v>70,83</v>
          </cell>
          <cell r="F1593" t="str">
            <v>SINAPI</v>
          </cell>
        </row>
        <row r="1594">
          <cell r="A1594">
            <v>1782</v>
          </cell>
          <cell r="B1594" t="str">
            <v>CURVA 45 GRAUS DE FERRO GALVANIZADO, COM ROSCA BSP MACHO/FEMEA, DE 1 1/4"</v>
          </cell>
          <cell r="C1594" t="str">
            <v xml:space="preserve">UN    </v>
          </cell>
          <cell r="D1594" t="str">
            <v>AS</v>
          </cell>
          <cell r="E1594" t="str">
            <v>56,00</v>
          </cell>
          <cell r="F1594" t="str">
            <v>SINAPI</v>
          </cell>
        </row>
        <row r="1595">
          <cell r="A1595">
            <v>1817</v>
          </cell>
          <cell r="B1595" t="str">
            <v>CURVA 45 GRAUS DE FERRO GALVANIZADO, COM ROSCA BSP MACHO/FEMEA, DE 1/2"</v>
          </cell>
          <cell r="C1595" t="str">
            <v xml:space="preserve">UN    </v>
          </cell>
          <cell r="D1595" t="str">
            <v>AS</v>
          </cell>
          <cell r="E1595" t="str">
            <v>16,69</v>
          </cell>
          <cell r="F1595" t="str">
            <v>SINAPI</v>
          </cell>
        </row>
        <row r="1596">
          <cell r="A1596">
            <v>1781</v>
          </cell>
          <cell r="B1596" t="str">
            <v>CURVA 45 GRAUS DE FERRO GALVANIZADO, COM ROSCA BSP MACHO/FEMEA, DE 1"</v>
          </cell>
          <cell r="C1596" t="str">
            <v xml:space="preserve">UN    </v>
          </cell>
          <cell r="D1596" t="str">
            <v>AS</v>
          </cell>
          <cell r="E1596" t="str">
            <v>36,49</v>
          </cell>
          <cell r="F1596" t="str">
            <v>SINAPI</v>
          </cell>
        </row>
        <row r="1597">
          <cell r="A1597">
            <v>1784</v>
          </cell>
          <cell r="B1597" t="str">
            <v>CURVA 45 GRAUS DE FERRO GALVANIZADO, COM ROSCA BSP MACHO/FEMEA, DE 2 1/2"</v>
          </cell>
          <cell r="C1597" t="str">
            <v xml:space="preserve">UN    </v>
          </cell>
          <cell r="D1597" t="str">
            <v>AS</v>
          </cell>
          <cell r="E1597" t="str">
            <v>200,01</v>
          </cell>
          <cell r="F1597" t="str">
            <v>SINAPI</v>
          </cell>
        </row>
        <row r="1598">
          <cell r="A1598">
            <v>1810</v>
          </cell>
          <cell r="B1598" t="str">
            <v>CURVA 45 GRAUS DE FERRO GALVANIZADO, COM ROSCA BSP MACHO/FEMEA, DE 2"</v>
          </cell>
          <cell r="C1598" t="str">
            <v xml:space="preserve">UN    </v>
          </cell>
          <cell r="D1598" t="str">
            <v>AS</v>
          </cell>
          <cell r="E1598" t="str">
            <v>110,94</v>
          </cell>
          <cell r="F1598" t="str">
            <v>SINAPI</v>
          </cell>
        </row>
        <row r="1599">
          <cell r="A1599">
            <v>1811</v>
          </cell>
          <cell r="B1599" t="str">
            <v>CURVA 45 GRAUS DE FERRO GALVANIZADO, COM ROSCA BSP MACHO/FEMEA, DE 3/4"</v>
          </cell>
          <cell r="C1599" t="str">
            <v xml:space="preserve">UN    </v>
          </cell>
          <cell r="D1599" t="str">
            <v>AS</v>
          </cell>
          <cell r="E1599" t="str">
            <v>24,00</v>
          </cell>
          <cell r="F1599" t="str">
            <v>SINAPI</v>
          </cell>
        </row>
        <row r="1600">
          <cell r="A1600">
            <v>1812</v>
          </cell>
          <cell r="B1600" t="str">
            <v>CURVA 45 GRAUS DE FERRO GALVANIZADO, COM ROSCA BSP MACHO/FEMEA, DE 3"</v>
          </cell>
          <cell r="C1600" t="str">
            <v xml:space="preserve">UN    </v>
          </cell>
          <cell r="D1600" t="str">
            <v>AS</v>
          </cell>
          <cell r="E1600" t="str">
            <v>280,05</v>
          </cell>
          <cell r="F1600" t="str">
            <v>SINAPI</v>
          </cell>
        </row>
        <row r="1601">
          <cell r="A1601">
            <v>40386</v>
          </cell>
          <cell r="B1601" t="str">
            <v>CURVA 45 GRAUS EM ACO CARBONO, SOLDAVEL, PRESSAO 3.000 LBS, DN 1 1/2"</v>
          </cell>
          <cell r="C1601" t="str">
            <v xml:space="preserve">UN    </v>
          </cell>
          <cell r="D1601" t="str">
            <v>AS</v>
          </cell>
          <cell r="E1601" t="str">
            <v>88,26</v>
          </cell>
          <cell r="F1601" t="str">
            <v>SINAPI</v>
          </cell>
        </row>
        <row r="1602">
          <cell r="A1602">
            <v>40384</v>
          </cell>
          <cell r="B1602" t="str">
            <v>CURVA 45 GRAUS EM ACO CARBONO, SOLDAVEL, PRESSAO 3.000 LBS, DN 1 1/4"</v>
          </cell>
          <cell r="C1602" t="str">
            <v xml:space="preserve">UN    </v>
          </cell>
          <cell r="D1602" t="str">
            <v>AS</v>
          </cell>
          <cell r="E1602" t="str">
            <v>60,42</v>
          </cell>
          <cell r="F1602" t="str">
            <v>SINAPI</v>
          </cell>
        </row>
        <row r="1603">
          <cell r="A1603">
            <v>40379</v>
          </cell>
          <cell r="B1603" t="str">
            <v>CURVA 45 GRAUS EM ACO CARBONO, SOLDAVEL, PRESSAO 3.000 LBS, DN 1/2"</v>
          </cell>
          <cell r="C1603" t="str">
            <v xml:space="preserve">UN    </v>
          </cell>
          <cell r="D1603" t="str">
            <v>AS</v>
          </cell>
          <cell r="E1603" t="str">
            <v>20,89</v>
          </cell>
          <cell r="F1603" t="str">
            <v>SINAPI</v>
          </cell>
        </row>
        <row r="1604">
          <cell r="A1604">
            <v>40423</v>
          </cell>
          <cell r="B1604" t="str">
            <v>CURVA 45 GRAUS EM ACO CARBONO, SOLDAVEL, PRESSAO 3.000 LBS, DN 1"</v>
          </cell>
          <cell r="C1604" t="str">
            <v xml:space="preserve">UN    </v>
          </cell>
          <cell r="D1604" t="str">
            <v>AS</v>
          </cell>
          <cell r="E1604" t="str">
            <v>39,53</v>
          </cell>
          <cell r="F1604" t="str">
            <v>SINAPI</v>
          </cell>
        </row>
        <row r="1605">
          <cell r="A1605">
            <v>40389</v>
          </cell>
          <cell r="B1605" t="str">
            <v>CURVA 45 GRAUS EM ACO CARBONO, SOLDAVEL, PRESSAO 3.000 LBS, DN 2 1/2"</v>
          </cell>
          <cell r="C1605" t="str">
            <v xml:space="preserve">UN    </v>
          </cell>
          <cell r="D1605" t="str">
            <v>AS</v>
          </cell>
          <cell r="E1605" t="str">
            <v>250,69</v>
          </cell>
          <cell r="F1605" t="str">
            <v>SINAPI</v>
          </cell>
        </row>
        <row r="1606">
          <cell r="A1606">
            <v>40388</v>
          </cell>
          <cell r="B1606" t="str">
            <v>CURVA 45 GRAUS EM ACO CARBONO, SOLDAVEL, PRESSAO 3.000 LBS, DN 2"</v>
          </cell>
          <cell r="C1606" t="str">
            <v xml:space="preserve">UN    </v>
          </cell>
          <cell r="D1606" t="str">
            <v>AS</v>
          </cell>
          <cell r="E1606" t="str">
            <v>125,48</v>
          </cell>
          <cell r="F1606" t="str">
            <v>SINAPI</v>
          </cell>
        </row>
        <row r="1607">
          <cell r="A1607">
            <v>40381</v>
          </cell>
          <cell r="B1607" t="str">
            <v>CURVA 45 GRAUS EM ACO CARBONO, SOLDAVEL, PRESSAO 3.000 LBS, DN 3/4"</v>
          </cell>
          <cell r="C1607" t="str">
            <v xml:space="preserve">UN    </v>
          </cell>
          <cell r="D1607" t="str">
            <v>AS</v>
          </cell>
          <cell r="E1607" t="str">
            <v>27,85</v>
          </cell>
          <cell r="F1607" t="str">
            <v>SINAPI</v>
          </cell>
        </row>
        <row r="1608">
          <cell r="A1608">
            <v>40391</v>
          </cell>
          <cell r="B1608" t="str">
            <v>CURVA 45 GRAUS EM ACO CARBONO, SOLDAVEL, PRESSAO 3.000 LBS, DN 3"</v>
          </cell>
          <cell r="C1608" t="str">
            <v xml:space="preserve">UN    </v>
          </cell>
          <cell r="D1608" t="str">
            <v>AS</v>
          </cell>
          <cell r="E1608" t="str">
            <v>650,67</v>
          </cell>
          <cell r="F1608" t="str">
            <v>SINAPI</v>
          </cell>
        </row>
        <row r="1609">
          <cell r="A1609">
            <v>40414</v>
          </cell>
          <cell r="B1609" t="str">
            <v>CURVA 45 GRAUS RANHURADA EM FERRO FUNDIDO, DN 50 MM (2")</v>
          </cell>
          <cell r="C1609" t="str">
            <v xml:space="preserve">UN    </v>
          </cell>
          <cell r="D1609" t="str">
            <v>AS</v>
          </cell>
          <cell r="E1609" t="str">
            <v>20,76</v>
          </cell>
          <cell r="F1609" t="str">
            <v>SINAPI</v>
          </cell>
        </row>
        <row r="1610">
          <cell r="A1610">
            <v>40416</v>
          </cell>
          <cell r="B1610" t="str">
            <v>CURVA 45 GRAUS RANHURADA EM FERRO FUNDIDO, DN 65 MM (2 1/2")</v>
          </cell>
          <cell r="C1610" t="str">
            <v xml:space="preserve">UN    </v>
          </cell>
          <cell r="D1610" t="str">
            <v>AS</v>
          </cell>
          <cell r="E1610" t="str">
            <v>28,69</v>
          </cell>
          <cell r="F1610" t="str">
            <v>SINAPI</v>
          </cell>
        </row>
        <row r="1611">
          <cell r="A1611">
            <v>40418</v>
          </cell>
          <cell r="B1611" t="str">
            <v>CURVA 45 GRAUS RANHURADA EM FERRO FUNDIDO, DN 80 MM (3")</v>
          </cell>
          <cell r="C1611" t="str">
            <v xml:space="preserve">UN    </v>
          </cell>
          <cell r="D1611" t="str">
            <v>AS</v>
          </cell>
          <cell r="E1611" t="str">
            <v>34,22</v>
          </cell>
          <cell r="F1611" t="str">
            <v>SINAPI</v>
          </cell>
        </row>
        <row r="1612">
          <cell r="A1612">
            <v>2609</v>
          </cell>
          <cell r="B1612" t="str">
            <v>CURVA 45 GRAUS, PARA ELETRODUTO, EM ACO GALVANIZADO ELETROLITICO, DIAMETRO DE 20 MM (3/4")</v>
          </cell>
          <cell r="C1612" t="str">
            <v xml:space="preserve">UN    </v>
          </cell>
          <cell r="D1612" t="str">
            <v>CR</v>
          </cell>
          <cell r="E1612" t="str">
            <v>5,04</v>
          </cell>
          <cell r="F1612" t="str">
            <v>SINAPI</v>
          </cell>
        </row>
        <row r="1613">
          <cell r="A1613">
            <v>2634</v>
          </cell>
          <cell r="B1613" t="str">
            <v>CURVA 45 GRAUS, PARA ELETRODUTO, EM ACO GALVANIZADO ELETROLITICO, DIAMETRO DE 25 MM (1")</v>
          </cell>
          <cell r="C1613" t="str">
            <v xml:space="preserve">UN    </v>
          </cell>
          <cell r="D1613" t="str">
            <v>CR</v>
          </cell>
          <cell r="E1613" t="str">
            <v>6,62</v>
          </cell>
          <cell r="F1613" t="str">
            <v>SINAPI</v>
          </cell>
        </row>
        <row r="1614">
          <cell r="A1614">
            <v>2611</v>
          </cell>
          <cell r="B1614" t="str">
            <v>CURVA 45 GRAUS, PARA ELETRODUTO, EM ACO GALVANIZADO ELETROLITICO, DIAMETRO DE 40 MM (1 1/2")</v>
          </cell>
          <cell r="C1614" t="str">
            <v xml:space="preserve">UN    </v>
          </cell>
          <cell r="D1614" t="str">
            <v>CR</v>
          </cell>
          <cell r="E1614" t="str">
            <v>18,66</v>
          </cell>
          <cell r="F1614" t="str">
            <v>SINAPI</v>
          </cell>
        </row>
        <row r="1615">
          <cell r="A1615">
            <v>34359</v>
          </cell>
          <cell r="B1615" t="str">
            <v>CURVA 90 GRAUS DE BARRA CHATA EM ALUMINIO 3/4 " X 1/4 " X 300 MM</v>
          </cell>
          <cell r="C1615" t="str">
            <v xml:space="preserve">UN    </v>
          </cell>
          <cell r="D1615" t="str">
            <v>AS</v>
          </cell>
          <cell r="E1615" t="str">
            <v>9,95</v>
          </cell>
          <cell r="F1615" t="str">
            <v>SINAPI</v>
          </cell>
        </row>
        <row r="1616">
          <cell r="A1616">
            <v>1789</v>
          </cell>
          <cell r="B1616" t="str">
            <v>CURVA 90 GRAUS DE FERRO GALVANIZADO, COM ROSCA BSP FEMEA, DE 1 1/2"</v>
          </cell>
          <cell r="C1616" t="str">
            <v xml:space="preserve">UN    </v>
          </cell>
          <cell r="D1616" t="str">
            <v>AS</v>
          </cell>
          <cell r="E1616" t="str">
            <v>88,60</v>
          </cell>
          <cell r="F1616" t="str">
            <v>SINAPI</v>
          </cell>
        </row>
        <row r="1617">
          <cell r="A1617">
            <v>1788</v>
          </cell>
          <cell r="B1617" t="str">
            <v>CURVA 90 GRAUS DE FERRO GALVANIZADO, COM ROSCA BSP FEMEA, DE 1 1/4"</v>
          </cell>
          <cell r="C1617" t="str">
            <v xml:space="preserve">UN    </v>
          </cell>
          <cell r="D1617" t="str">
            <v>AS</v>
          </cell>
          <cell r="E1617" t="str">
            <v>71,02</v>
          </cell>
          <cell r="F1617" t="str">
            <v>SINAPI</v>
          </cell>
        </row>
        <row r="1618">
          <cell r="A1618">
            <v>1786</v>
          </cell>
          <cell r="B1618" t="str">
            <v>CURVA 90 GRAUS DE FERRO GALVANIZADO, COM ROSCA BSP FEMEA, DE 1/2"</v>
          </cell>
          <cell r="C1618" t="str">
            <v xml:space="preserve">UN    </v>
          </cell>
          <cell r="D1618" t="str">
            <v>AS</v>
          </cell>
          <cell r="E1618" t="str">
            <v>17,63</v>
          </cell>
          <cell r="F1618" t="str">
            <v>SINAPI</v>
          </cell>
        </row>
        <row r="1619">
          <cell r="A1619">
            <v>1787</v>
          </cell>
          <cell r="B1619" t="str">
            <v>CURVA 90 GRAUS DE FERRO GALVANIZADO, COM ROSCA BSP FEMEA, DE 1"</v>
          </cell>
          <cell r="C1619" t="str">
            <v xml:space="preserve">UN    </v>
          </cell>
          <cell r="D1619" t="str">
            <v>AS</v>
          </cell>
          <cell r="E1619" t="str">
            <v>42,22</v>
          </cell>
          <cell r="F1619" t="str">
            <v>SINAPI</v>
          </cell>
        </row>
        <row r="1620">
          <cell r="A1620">
            <v>1791</v>
          </cell>
          <cell r="B1620" t="str">
            <v>CURVA 90 GRAUS DE FERRO GALVANIZADO, COM ROSCA BSP FEMEA, DE 2 1/2"</v>
          </cell>
          <cell r="C1620" t="str">
            <v xml:space="preserve">UN    </v>
          </cell>
          <cell r="D1620" t="str">
            <v>AS</v>
          </cell>
          <cell r="E1620" t="str">
            <v>256,04</v>
          </cell>
          <cell r="F1620" t="str">
            <v>SINAPI</v>
          </cell>
        </row>
        <row r="1621">
          <cell r="A1621">
            <v>1790</v>
          </cell>
          <cell r="B1621" t="str">
            <v>CURVA 90 GRAUS DE FERRO GALVANIZADO, COM ROSCA BSP FEMEA, DE 2"</v>
          </cell>
          <cell r="C1621" t="str">
            <v xml:space="preserve">UN    </v>
          </cell>
          <cell r="D1621" t="str">
            <v>AS</v>
          </cell>
          <cell r="E1621" t="str">
            <v>147,54</v>
          </cell>
          <cell r="F1621" t="str">
            <v>SINAPI</v>
          </cell>
        </row>
        <row r="1622">
          <cell r="A1622">
            <v>1813</v>
          </cell>
          <cell r="B1622" t="str">
            <v>CURVA 90 GRAUS DE FERRO GALVANIZADO, COM ROSCA BSP FEMEA, DE 3/4"</v>
          </cell>
          <cell r="C1622" t="str">
            <v xml:space="preserve">UN    </v>
          </cell>
          <cell r="D1622" t="str">
            <v>AS</v>
          </cell>
          <cell r="E1622" t="str">
            <v>27,98</v>
          </cell>
          <cell r="F1622" t="str">
            <v>SINAPI</v>
          </cell>
        </row>
        <row r="1623">
          <cell r="A1623">
            <v>1792</v>
          </cell>
          <cell r="B1623" t="str">
            <v>CURVA 90 GRAUS DE FERRO GALVANIZADO, COM ROSCA BSP FEMEA, DE 3"</v>
          </cell>
          <cell r="C1623" t="str">
            <v xml:space="preserve">UN    </v>
          </cell>
          <cell r="D1623" t="str">
            <v>AS</v>
          </cell>
          <cell r="E1623" t="str">
            <v>345,62</v>
          </cell>
          <cell r="F1623" t="str">
            <v>SINAPI</v>
          </cell>
        </row>
        <row r="1624">
          <cell r="A1624">
            <v>1793</v>
          </cell>
          <cell r="B1624" t="str">
            <v>CURVA 90 GRAUS DE FERRO GALVANIZADO, COM ROSCA BSP FEMEA, DE 4"</v>
          </cell>
          <cell r="C1624" t="str">
            <v xml:space="preserve">UN    </v>
          </cell>
          <cell r="D1624" t="str">
            <v>AS</v>
          </cell>
          <cell r="E1624" t="str">
            <v>698,39</v>
          </cell>
          <cell r="F1624" t="str">
            <v>SINAPI</v>
          </cell>
        </row>
        <row r="1625">
          <cell r="A1625">
            <v>1809</v>
          </cell>
          <cell r="B1625" t="str">
            <v>CURVA 90 GRAUS DE FERRO GALVANIZADO, COM ROSCA BSP MACHO/FEMEA, DE 1 1/2"</v>
          </cell>
          <cell r="C1625" t="str">
            <v xml:space="preserve">UN    </v>
          </cell>
          <cell r="D1625" t="str">
            <v>AS</v>
          </cell>
          <cell r="E1625" t="str">
            <v>83,06</v>
          </cell>
          <cell r="F1625" t="str">
            <v>SINAPI</v>
          </cell>
        </row>
        <row r="1626">
          <cell r="A1626">
            <v>1814</v>
          </cell>
          <cell r="B1626" t="str">
            <v>CURVA 90 GRAUS DE FERRO GALVANIZADO, COM ROSCA BSP MACHO/FEMEA, DE 1 1/4"</v>
          </cell>
          <cell r="C1626" t="str">
            <v xml:space="preserve">UN    </v>
          </cell>
          <cell r="D1626" t="str">
            <v>AS</v>
          </cell>
          <cell r="E1626" t="str">
            <v>68,23</v>
          </cell>
          <cell r="F1626" t="str">
            <v>SINAPI</v>
          </cell>
        </row>
        <row r="1627">
          <cell r="A1627">
            <v>1803</v>
          </cell>
          <cell r="B1627" t="str">
            <v>CURVA 90 GRAUS DE FERRO GALVANIZADO, COM ROSCA BSP MACHO/FEMEA, DE 1/2"</v>
          </cell>
          <cell r="C1627" t="str">
            <v xml:space="preserve">UN    </v>
          </cell>
          <cell r="D1627" t="str">
            <v>AS</v>
          </cell>
          <cell r="E1627" t="str">
            <v>17,24</v>
          </cell>
          <cell r="F1627" t="str">
            <v>SINAPI</v>
          </cell>
        </row>
        <row r="1628">
          <cell r="A1628">
            <v>1805</v>
          </cell>
          <cell r="B1628" t="str">
            <v>CURVA 90 GRAUS DE FERRO GALVANIZADO, COM ROSCA BSP MACHO/FEMEA, DE 1"</v>
          </cell>
          <cell r="C1628" t="str">
            <v xml:space="preserve">UN    </v>
          </cell>
          <cell r="D1628" t="str">
            <v>AS</v>
          </cell>
          <cell r="E1628" t="str">
            <v>39,60</v>
          </cell>
          <cell r="F1628" t="str">
            <v>SINAPI</v>
          </cell>
        </row>
        <row r="1629">
          <cell r="A1629">
            <v>1821</v>
          </cell>
          <cell r="B1629" t="str">
            <v>CURVA 90 GRAUS DE FERRO GALVANIZADO, COM ROSCA BSP MACHO/FEMEA, DE 2 1/2"</v>
          </cell>
          <cell r="C1629" t="str">
            <v xml:space="preserve">UN    </v>
          </cell>
          <cell r="D1629" t="str">
            <v>AS</v>
          </cell>
          <cell r="E1629" t="str">
            <v>233,93</v>
          </cell>
          <cell r="F1629" t="str">
            <v>SINAPI</v>
          </cell>
        </row>
        <row r="1630">
          <cell r="A1630">
            <v>1806</v>
          </cell>
          <cell r="B1630" t="str">
            <v>CURVA 90 GRAUS DE FERRO GALVANIZADO, COM ROSCA BSP MACHO/FEMEA, DE 2"</v>
          </cell>
          <cell r="C1630" t="str">
            <v xml:space="preserve">UN    </v>
          </cell>
          <cell r="D1630" t="str">
            <v>AS</v>
          </cell>
          <cell r="E1630" t="str">
            <v>139,24</v>
          </cell>
          <cell r="F1630" t="str">
            <v>SINAPI</v>
          </cell>
        </row>
        <row r="1631">
          <cell r="A1631">
            <v>1804</v>
          </cell>
          <cell r="B1631" t="str">
            <v>CURVA 90 GRAUS DE FERRO GALVANIZADO, COM ROSCA BSP MACHO/FEMEA, DE 3/4"</v>
          </cell>
          <cell r="C1631" t="str">
            <v xml:space="preserve">UN    </v>
          </cell>
          <cell r="D1631" t="str">
            <v>AS</v>
          </cell>
          <cell r="E1631" t="str">
            <v>24,54</v>
          </cell>
          <cell r="F1631" t="str">
            <v>SINAPI</v>
          </cell>
        </row>
        <row r="1632">
          <cell r="A1632">
            <v>1807</v>
          </cell>
          <cell r="B1632" t="str">
            <v>CURVA 90 GRAUS DE FERRO GALVANIZADO, COM ROSCA BSP MACHO/FEMEA, DE 3"</v>
          </cell>
          <cell r="C1632" t="str">
            <v xml:space="preserve">UN    </v>
          </cell>
          <cell r="D1632" t="str">
            <v>AS</v>
          </cell>
          <cell r="E1632" t="str">
            <v>334,56</v>
          </cell>
          <cell r="F1632" t="str">
            <v>SINAPI</v>
          </cell>
        </row>
        <row r="1633">
          <cell r="A1633">
            <v>1808</v>
          </cell>
          <cell r="B1633" t="str">
            <v>CURVA 90 GRAUS DE FERRO GALVANIZADO, COM ROSCA BSP MACHO/FEMEA, DE 4"</v>
          </cell>
          <cell r="C1633" t="str">
            <v xml:space="preserve">UN    </v>
          </cell>
          <cell r="D1633" t="str">
            <v>AS</v>
          </cell>
          <cell r="E1633" t="str">
            <v>670,74</v>
          </cell>
          <cell r="F1633" t="str">
            <v>SINAPI</v>
          </cell>
        </row>
        <row r="1634">
          <cell r="A1634">
            <v>1797</v>
          </cell>
          <cell r="B1634" t="str">
            <v>CURVA 90 GRAUS DE FERRO GALVANIZADO, COM ROSCA BSP MACHO, DE 1 1/2"</v>
          </cell>
          <cell r="C1634" t="str">
            <v xml:space="preserve">UN    </v>
          </cell>
          <cell r="D1634" t="str">
            <v>AS</v>
          </cell>
          <cell r="E1634" t="str">
            <v>100,60</v>
          </cell>
          <cell r="F1634" t="str">
            <v>SINAPI</v>
          </cell>
        </row>
        <row r="1635">
          <cell r="A1635">
            <v>1796</v>
          </cell>
          <cell r="B1635" t="str">
            <v>CURVA 90 GRAUS DE FERRO GALVANIZADO, COM ROSCA BSP MACHO, DE 1 1/4"</v>
          </cell>
          <cell r="C1635" t="str">
            <v xml:space="preserve">UN    </v>
          </cell>
          <cell r="D1635" t="str">
            <v>AS</v>
          </cell>
          <cell r="E1635" t="str">
            <v>77,17</v>
          </cell>
          <cell r="F1635" t="str">
            <v>SINAPI</v>
          </cell>
        </row>
        <row r="1636">
          <cell r="A1636">
            <v>1794</v>
          </cell>
          <cell r="B1636" t="str">
            <v>CURVA 90 GRAUS DE FERRO GALVANIZADO, COM ROSCA BSP MACHO, DE 1/2"</v>
          </cell>
          <cell r="C1636" t="str">
            <v xml:space="preserve">UN    </v>
          </cell>
          <cell r="D1636" t="str">
            <v>AS</v>
          </cell>
          <cell r="E1636" t="str">
            <v>18,42</v>
          </cell>
          <cell r="F1636" t="str">
            <v>SINAPI</v>
          </cell>
        </row>
        <row r="1637">
          <cell r="A1637">
            <v>1816</v>
          </cell>
          <cell r="B1637" t="str">
            <v>CURVA 90 GRAUS DE FERRO GALVANIZADO, COM ROSCA BSP MACHO, DE 1"</v>
          </cell>
          <cell r="C1637" t="str">
            <v xml:space="preserve">UN    </v>
          </cell>
          <cell r="D1637" t="str">
            <v>AS</v>
          </cell>
          <cell r="E1637" t="str">
            <v>41,53</v>
          </cell>
          <cell r="F1637" t="str">
            <v>SINAPI</v>
          </cell>
        </row>
        <row r="1638">
          <cell r="A1638">
            <v>1815</v>
          </cell>
          <cell r="B1638" t="str">
            <v>CURVA 90 GRAUS DE FERRO GALVANIZADO, COM ROSCA BSP MACHO, DE 2 1/2"</v>
          </cell>
          <cell r="C1638" t="str">
            <v xml:space="preserve">UN    </v>
          </cell>
          <cell r="D1638" t="str">
            <v>AS</v>
          </cell>
          <cell r="E1638" t="str">
            <v>318,96</v>
          </cell>
          <cell r="F1638" t="str">
            <v>SINAPI</v>
          </cell>
        </row>
        <row r="1639">
          <cell r="A1639">
            <v>1798</v>
          </cell>
          <cell r="B1639" t="str">
            <v>CURVA 90 GRAUS DE FERRO GALVANIZADO, COM ROSCA BSP MACHO, DE 2"</v>
          </cell>
          <cell r="C1639" t="str">
            <v xml:space="preserve">UN    </v>
          </cell>
          <cell r="D1639" t="str">
            <v>AS</v>
          </cell>
          <cell r="E1639" t="str">
            <v>142,72</v>
          </cell>
          <cell r="F1639" t="str">
            <v>SINAPI</v>
          </cell>
        </row>
        <row r="1640">
          <cell r="A1640">
            <v>1795</v>
          </cell>
          <cell r="B1640" t="str">
            <v>CURVA 90 GRAUS DE FERRO GALVANIZADO, COM ROSCA BSP MACHO, DE 3/4"</v>
          </cell>
          <cell r="C1640" t="str">
            <v xml:space="preserve">UN    </v>
          </cell>
          <cell r="D1640" t="str">
            <v>AS</v>
          </cell>
          <cell r="E1640" t="str">
            <v>25,52</v>
          </cell>
          <cell r="F1640" t="str">
            <v>SINAPI</v>
          </cell>
        </row>
        <row r="1641">
          <cell r="A1641">
            <v>1799</v>
          </cell>
          <cell r="B1641" t="str">
            <v>CURVA 90 GRAUS DE FERRO GALVANIZADO, COM ROSCA BSP MACHO, DE 3"</v>
          </cell>
          <cell r="C1641" t="str">
            <v xml:space="preserve">UN    </v>
          </cell>
          <cell r="D1641" t="str">
            <v>AS</v>
          </cell>
          <cell r="E1641" t="str">
            <v>415,42</v>
          </cell>
          <cell r="F1641" t="str">
            <v>SINAPI</v>
          </cell>
        </row>
        <row r="1642">
          <cell r="A1642">
            <v>1800</v>
          </cell>
          <cell r="B1642" t="str">
            <v>CURVA 90 GRAUS DE FERRO GALVANIZADO, COM ROSCA BSP MACHO, DE 4"</v>
          </cell>
          <cell r="C1642" t="str">
            <v xml:space="preserve">UN    </v>
          </cell>
          <cell r="D1642" t="str">
            <v>AS</v>
          </cell>
          <cell r="E1642" t="str">
            <v>793,11</v>
          </cell>
          <cell r="F1642" t="str">
            <v>SINAPI</v>
          </cell>
        </row>
        <row r="1643">
          <cell r="A1643">
            <v>1802</v>
          </cell>
          <cell r="B1643" t="str">
            <v>CURVA 90 GRAUS DE FERRO GALVANIZADO, COM ROSCA BSP MACHO, DE 6"</v>
          </cell>
          <cell r="C1643" t="str">
            <v xml:space="preserve">UN    </v>
          </cell>
          <cell r="D1643" t="str">
            <v>AS</v>
          </cell>
          <cell r="E1643" t="str">
            <v>1.983,88</v>
          </cell>
          <cell r="F1643" t="str">
            <v>SINAPI</v>
          </cell>
        </row>
        <row r="1644">
          <cell r="A1644">
            <v>40385</v>
          </cell>
          <cell r="B1644" t="str">
            <v>CURVA 90 GRAUS EM ACO CARBONO, RAIO CURTO, SOLDAVEL, PRESSAO 3.000 LBS, DN 1 1/2"</v>
          </cell>
          <cell r="C1644" t="str">
            <v xml:space="preserve">UN    </v>
          </cell>
          <cell r="D1644" t="str">
            <v>AS</v>
          </cell>
          <cell r="E1644" t="str">
            <v>88,26</v>
          </cell>
          <cell r="F1644" t="str">
            <v>SINAPI</v>
          </cell>
        </row>
        <row r="1645">
          <cell r="A1645">
            <v>40383</v>
          </cell>
          <cell r="B1645" t="str">
            <v>CURVA 90 GRAUS EM ACO CARBONO, RAIO CURTO, SOLDAVEL, PRESSAO 3.000 LBS, DN 1 1/4"</v>
          </cell>
          <cell r="C1645" t="str">
            <v xml:space="preserve">UN    </v>
          </cell>
          <cell r="D1645" t="str">
            <v>AS</v>
          </cell>
          <cell r="E1645" t="str">
            <v>60,42</v>
          </cell>
          <cell r="F1645" t="str">
            <v>SINAPI</v>
          </cell>
        </row>
        <row r="1646">
          <cell r="A1646">
            <v>40378</v>
          </cell>
          <cell r="B1646" t="str">
            <v>CURVA 90 GRAUS EM ACO CARBONO, RAIO CURTO, SOLDAVEL, PRESSAO 3.000 LBS, DN 1/2"</v>
          </cell>
          <cell r="C1646" t="str">
            <v xml:space="preserve">UN    </v>
          </cell>
          <cell r="D1646" t="str">
            <v>AS</v>
          </cell>
          <cell r="E1646" t="str">
            <v>20,89</v>
          </cell>
          <cell r="F1646" t="str">
            <v>SINAPI</v>
          </cell>
        </row>
        <row r="1647">
          <cell r="A1647">
            <v>40382</v>
          </cell>
          <cell r="B1647" t="str">
            <v>CURVA 90 GRAUS EM ACO CARBONO, RAIO CURTO, SOLDAVEL, PRESSAO 3.000 LBS, DN 1"</v>
          </cell>
          <cell r="C1647" t="str">
            <v xml:space="preserve">UN    </v>
          </cell>
          <cell r="D1647" t="str">
            <v>AS</v>
          </cell>
          <cell r="E1647" t="str">
            <v>39,53</v>
          </cell>
          <cell r="F1647" t="str">
            <v>SINAPI</v>
          </cell>
        </row>
        <row r="1648">
          <cell r="A1648">
            <v>40422</v>
          </cell>
          <cell r="B1648" t="str">
            <v>CURVA 90 GRAUS EM ACO CARBONO, RAIO CURTO, SOLDAVEL, PRESSAO 3.000 LBS, DN 2 1/2"</v>
          </cell>
          <cell r="C1648" t="str">
            <v xml:space="preserve">UN    </v>
          </cell>
          <cell r="D1648" t="str">
            <v>AS</v>
          </cell>
          <cell r="E1648" t="str">
            <v>269,30</v>
          </cell>
          <cell r="F1648" t="str">
            <v>SINAPI</v>
          </cell>
        </row>
        <row r="1649">
          <cell r="A1649">
            <v>40387</v>
          </cell>
          <cell r="B1649" t="str">
            <v>CURVA 90 GRAUS EM ACO CARBONO, RAIO CURTO, SOLDAVEL, PRESSAO 3.000 LBS, DN 2"</v>
          </cell>
          <cell r="C1649" t="str">
            <v xml:space="preserve">UN    </v>
          </cell>
          <cell r="D1649" t="str">
            <v>AS</v>
          </cell>
          <cell r="E1649" t="str">
            <v>137,12</v>
          </cell>
          <cell r="F1649" t="str">
            <v>SINAPI</v>
          </cell>
        </row>
        <row r="1650">
          <cell r="A1650">
            <v>40380</v>
          </cell>
          <cell r="B1650" t="str">
            <v>CURVA 90 GRAUS EM ACO CARBONO, RAIO CURTO, SOLDAVEL, PRESSAO 3.000 LBS, DN 3/4"</v>
          </cell>
          <cell r="C1650" t="str">
            <v xml:space="preserve">UN    </v>
          </cell>
          <cell r="D1650" t="str">
            <v>AS</v>
          </cell>
          <cell r="E1650" t="str">
            <v>27,85</v>
          </cell>
          <cell r="F1650" t="str">
            <v>SINAPI</v>
          </cell>
        </row>
        <row r="1651">
          <cell r="A1651">
            <v>40390</v>
          </cell>
          <cell r="B1651" t="str">
            <v>CURVA 90 GRAUS EM ACO CARBONO, RAIO CURTO, SOLDAVEL, PRESSAO 3.000 LBS, DN 3"</v>
          </cell>
          <cell r="C1651" t="str">
            <v xml:space="preserve">UN    </v>
          </cell>
          <cell r="D1651" t="str">
            <v>AS</v>
          </cell>
          <cell r="E1651" t="str">
            <v>567,18</v>
          </cell>
          <cell r="F1651" t="str">
            <v>SINAPI</v>
          </cell>
        </row>
        <row r="1652">
          <cell r="A1652">
            <v>40413</v>
          </cell>
          <cell r="B1652" t="str">
            <v>CURVA 90 GRAUS RANHURADA EM FERRO FUNDIDO, DN 50 MM (2")</v>
          </cell>
          <cell r="C1652" t="str">
            <v xml:space="preserve">UN    </v>
          </cell>
          <cell r="D1652" t="str">
            <v>AS</v>
          </cell>
          <cell r="E1652" t="str">
            <v>22,55</v>
          </cell>
          <cell r="F1652" t="str">
            <v>SINAPI</v>
          </cell>
        </row>
        <row r="1653">
          <cell r="A1653">
            <v>40415</v>
          </cell>
          <cell r="B1653" t="str">
            <v>CURVA 90 GRAUS RANHURADA EM FERRO FUNDIDO, DN 65 MM (2 1/2")</v>
          </cell>
          <cell r="C1653" t="str">
            <v xml:space="preserve">UN    </v>
          </cell>
          <cell r="D1653" t="str">
            <v>AS</v>
          </cell>
          <cell r="E1653" t="str">
            <v>32,13</v>
          </cell>
          <cell r="F1653" t="str">
            <v>SINAPI</v>
          </cell>
        </row>
        <row r="1654">
          <cell r="A1654">
            <v>40417</v>
          </cell>
          <cell r="B1654" t="str">
            <v>CURVA 90 GRAUS RANHURADA EM FERRO FUNDIDO, DN 80 MM (3")</v>
          </cell>
          <cell r="C1654" t="str">
            <v xml:space="preserve">UN    </v>
          </cell>
          <cell r="D1654" t="str">
            <v>AS</v>
          </cell>
          <cell r="E1654" t="str">
            <v>37,90</v>
          </cell>
          <cell r="F1654" t="str">
            <v>SINAPI</v>
          </cell>
        </row>
        <row r="1655">
          <cell r="A1655">
            <v>39271</v>
          </cell>
          <cell r="B1655" t="str">
            <v>CURVA 90 GRAUS, CURTA, DE PVC RIGIDO ROSCAVEL, DE 1/2", PARA ELETRODUTO</v>
          </cell>
          <cell r="C1655" t="str">
            <v xml:space="preserve">UN    </v>
          </cell>
          <cell r="D1655" t="str">
            <v>CR</v>
          </cell>
          <cell r="E1655" t="str">
            <v>2,32</v>
          </cell>
          <cell r="F1655" t="str">
            <v>SINAPI</v>
          </cell>
        </row>
        <row r="1656">
          <cell r="A1656">
            <v>39273</v>
          </cell>
          <cell r="B1656" t="str">
            <v>CURVA 90 GRAUS, CURTA, DE PVC RIGIDO ROSCAVEL, DE 1", PARA ELETRODUTO</v>
          </cell>
          <cell r="C1656" t="str">
            <v xml:space="preserve">UN    </v>
          </cell>
          <cell r="D1656" t="str">
            <v>CR</v>
          </cell>
          <cell r="E1656" t="str">
            <v>3,93</v>
          </cell>
          <cell r="F1656" t="str">
            <v>SINAPI</v>
          </cell>
        </row>
        <row r="1657">
          <cell r="A1657">
            <v>39272</v>
          </cell>
          <cell r="B1657" t="str">
            <v>CURVA 90 GRAUS, CURTA, DE PVC RIGIDO ROSCAVEL, DE 3/4", PARA ELETRODUTO</v>
          </cell>
          <cell r="C1657" t="str">
            <v xml:space="preserve">UN    </v>
          </cell>
          <cell r="D1657" t="str">
            <v>CR</v>
          </cell>
          <cell r="E1657" t="str">
            <v>2,85</v>
          </cell>
          <cell r="F1657" t="str">
            <v>SINAPI</v>
          </cell>
        </row>
        <row r="1658">
          <cell r="A1658">
            <v>1875</v>
          </cell>
          <cell r="B1658" t="str">
            <v>CURVA 90 GRAUS, LONGA, DE PVC RIGIDO ROSCAVEL, DE 1 1/2", PARA ELETRODUTO</v>
          </cell>
          <cell r="C1658" t="str">
            <v xml:space="preserve">UN    </v>
          </cell>
          <cell r="D1658" t="str">
            <v>CR</v>
          </cell>
          <cell r="E1658" t="str">
            <v>6,29</v>
          </cell>
          <cell r="F1658" t="str">
            <v>SINAPI</v>
          </cell>
        </row>
        <row r="1659">
          <cell r="A1659">
            <v>1874</v>
          </cell>
          <cell r="B1659" t="str">
            <v>CURVA 90 GRAUS, LONGA, DE PVC RIGIDO ROSCAVEL, DE 1 1/4", PARA ELETRODUTO</v>
          </cell>
          <cell r="C1659" t="str">
            <v xml:space="preserve">UN    </v>
          </cell>
          <cell r="D1659" t="str">
            <v>CR</v>
          </cell>
          <cell r="E1659" t="str">
            <v>5,19</v>
          </cell>
          <cell r="F1659" t="str">
            <v>SINAPI</v>
          </cell>
        </row>
        <row r="1660">
          <cell r="A1660">
            <v>1870</v>
          </cell>
          <cell r="B1660" t="str">
            <v>CURVA 90 GRAUS, LONGA, DE PVC RIGIDO ROSCAVEL, DE 1/2", PARA ELETRODUTO</v>
          </cell>
          <cell r="C1660" t="str">
            <v xml:space="preserve">UN    </v>
          </cell>
          <cell r="D1660" t="str">
            <v xml:space="preserve">C </v>
          </cell>
          <cell r="E1660" t="str">
            <v>3,00</v>
          </cell>
          <cell r="F1660" t="str">
            <v>SINAPI</v>
          </cell>
        </row>
        <row r="1661">
          <cell r="A1661">
            <v>1884</v>
          </cell>
          <cell r="B1661" t="str">
            <v>CURVA 90 GRAUS, LONGA, DE PVC RIGIDO ROSCAVEL, DE 1", PARA ELETRODUTO</v>
          </cell>
          <cell r="C1661" t="str">
            <v xml:space="preserve">UN    </v>
          </cell>
          <cell r="D1661" t="str">
            <v>CR</v>
          </cell>
          <cell r="E1661" t="str">
            <v>4,60</v>
          </cell>
          <cell r="F1661" t="str">
            <v>SINAPI</v>
          </cell>
        </row>
        <row r="1662">
          <cell r="A1662">
            <v>1887</v>
          </cell>
          <cell r="B1662" t="str">
            <v>CURVA 90 GRAUS, LONGA, DE PVC RIGIDO ROSCAVEL, DE 2 1/2", PARA ELETRODUTO</v>
          </cell>
          <cell r="C1662" t="str">
            <v xml:space="preserve">UN    </v>
          </cell>
          <cell r="D1662" t="str">
            <v>CR</v>
          </cell>
          <cell r="E1662" t="str">
            <v>26,08</v>
          </cell>
          <cell r="F1662" t="str">
            <v>SINAPI</v>
          </cell>
        </row>
        <row r="1663">
          <cell r="A1663">
            <v>1876</v>
          </cell>
          <cell r="B1663" t="str">
            <v>CURVA 90 GRAUS, LONGA, DE PVC RIGIDO ROSCAVEL, DE 2", PARA ELETRODUTO</v>
          </cell>
          <cell r="C1663" t="str">
            <v xml:space="preserve">UN    </v>
          </cell>
          <cell r="D1663" t="str">
            <v>CR</v>
          </cell>
          <cell r="E1663" t="str">
            <v>10,22</v>
          </cell>
          <cell r="F1663" t="str">
            <v>SINAPI</v>
          </cell>
        </row>
        <row r="1664">
          <cell r="A1664">
            <v>1879</v>
          </cell>
          <cell r="B1664" t="str">
            <v>CURVA 90 GRAUS, LONGA, DE PVC RIGIDO ROSCAVEL, DE 3/4", PARA ELETRODUTO</v>
          </cell>
          <cell r="C1664" t="str">
            <v xml:space="preserve">UN    </v>
          </cell>
          <cell r="D1664" t="str">
            <v>CR</v>
          </cell>
          <cell r="E1664" t="str">
            <v>3,04</v>
          </cell>
          <cell r="F1664" t="str">
            <v>SINAPI</v>
          </cell>
        </row>
        <row r="1665">
          <cell r="A1665">
            <v>1877</v>
          </cell>
          <cell r="B1665" t="str">
            <v>CURVA 90 GRAUS, LONGA, DE PVC RIGIDO ROSCAVEL, DE 3", PARA ELETRODUTO</v>
          </cell>
          <cell r="C1665" t="str">
            <v xml:space="preserve">UN    </v>
          </cell>
          <cell r="D1665" t="str">
            <v>CR</v>
          </cell>
          <cell r="E1665" t="str">
            <v>26,12</v>
          </cell>
          <cell r="F1665" t="str">
            <v>SINAPI</v>
          </cell>
        </row>
        <row r="1666">
          <cell r="A1666">
            <v>1878</v>
          </cell>
          <cell r="B1666" t="str">
            <v>CURVA 90 GRAUS, LONGA, DE PVC RIGIDO ROSCAVEL, DE 4", PARA ELETRODUTO</v>
          </cell>
          <cell r="C1666" t="str">
            <v xml:space="preserve">UN    </v>
          </cell>
          <cell r="D1666" t="str">
            <v>CR</v>
          </cell>
          <cell r="E1666" t="str">
            <v>52,47</v>
          </cell>
          <cell r="F1666" t="str">
            <v>SINAPI</v>
          </cell>
        </row>
        <row r="1667">
          <cell r="A1667">
            <v>2621</v>
          </cell>
          <cell r="B1667" t="str">
            <v>CURVA 90 GRAUS, PARA ELETRODUTO, EM ACO GALVANIZADO ELETROLITICO, DIAMETRO DE 100 MM (4")</v>
          </cell>
          <cell r="C1667" t="str">
            <v xml:space="preserve">UN    </v>
          </cell>
          <cell r="D1667" t="str">
            <v>CR</v>
          </cell>
          <cell r="E1667" t="str">
            <v>159,66</v>
          </cell>
          <cell r="F1667" t="str">
            <v>SINAPI</v>
          </cell>
        </row>
        <row r="1668">
          <cell r="A1668">
            <v>2616</v>
          </cell>
          <cell r="B1668" t="str">
            <v>CURVA 90 GRAUS, PARA ELETRODUTO, EM ACO GALVANIZADO ELETROLITICO, DIAMETRO DE 15 MM (1/2")</v>
          </cell>
          <cell r="C1668" t="str">
            <v xml:space="preserve">UN    </v>
          </cell>
          <cell r="D1668" t="str">
            <v>CR</v>
          </cell>
          <cell r="E1668" t="str">
            <v>4,52</v>
          </cell>
          <cell r="F1668" t="str">
            <v>SINAPI</v>
          </cell>
        </row>
        <row r="1669">
          <cell r="A1669">
            <v>2633</v>
          </cell>
          <cell r="B1669" t="str">
            <v>CURVA 90 GRAUS, PARA ELETRODUTO, EM ACO GALVANIZADO ELETROLITICO, DIAMETRO DE 20 MM (3/4")</v>
          </cell>
          <cell r="C1669" t="str">
            <v xml:space="preserve">UN    </v>
          </cell>
          <cell r="D1669" t="str">
            <v>CR</v>
          </cell>
          <cell r="E1669" t="str">
            <v>5,11</v>
          </cell>
          <cell r="F1669" t="str">
            <v>SINAPI</v>
          </cell>
        </row>
        <row r="1670">
          <cell r="A1670">
            <v>2617</v>
          </cell>
          <cell r="B1670" t="str">
            <v>CURVA 90 GRAUS, PARA ELETRODUTO, EM ACO GALVANIZADO ELETROLITICO, DIAMETRO DE 25 MM (1")</v>
          </cell>
          <cell r="C1670" t="str">
            <v xml:space="preserve">UN    </v>
          </cell>
          <cell r="D1670" t="str">
            <v>CR</v>
          </cell>
          <cell r="E1670" t="str">
            <v>6,95</v>
          </cell>
          <cell r="F1670" t="str">
            <v>SINAPI</v>
          </cell>
        </row>
        <row r="1671">
          <cell r="A1671">
            <v>2618</v>
          </cell>
          <cell r="B1671" t="str">
            <v>CURVA 90 GRAUS, PARA ELETRODUTO, EM ACO GALVANIZADO ELETROLITICO, DIAMETRO DE 32 MM (1 1/4")</v>
          </cell>
          <cell r="C1671" t="str">
            <v xml:space="preserve">UN    </v>
          </cell>
          <cell r="D1671" t="str">
            <v>CR</v>
          </cell>
          <cell r="E1671" t="str">
            <v>15,81</v>
          </cell>
          <cell r="F1671" t="str">
            <v>SINAPI</v>
          </cell>
        </row>
        <row r="1672">
          <cell r="A1672">
            <v>2632</v>
          </cell>
          <cell r="B1672" t="str">
            <v>CURVA 90 GRAUS, PARA ELETRODUTO, EM ACO GALVANIZADO ELETROLITICO, DIAMETRO DE 40 MM (1 1/2")</v>
          </cell>
          <cell r="C1672" t="str">
            <v xml:space="preserve">UN    </v>
          </cell>
          <cell r="D1672" t="str">
            <v>CR</v>
          </cell>
          <cell r="E1672" t="str">
            <v>19,29</v>
          </cell>
          <cell r="F1672" t="str">
            <v>SINAPI</v>
          </cell>
        </row>
        <row r="1673">
          <cell r="A1673">
            <v>2631</v>
          </cell>
          <cell r="B1673" t="str">
            <v>CURVA 90 GRAUS, PARA ELETRODUTO, EM ACO GALVANIZADO ELETROLITICO, DIAMETRO DE 50 MM (2")</v>
          </cell>
          <cell r="C1673" t="str">
            <v xml:space="preserve">UN    </v>
          </cell>
          <cell r="D1673" t="str">
            <v>CR</v>
          </cell>
          <cell r="E1673" t="str">
            <v>28,32</v>
          </cell>
          <cell r="F1673" t="str">
            <v>SINAPI</v>
          </cell>
        </row>
        <row r="1674">
          <cell r="A1674">
            <v>2619</v>
          </cell>
          <cell r="B1674" t="str">
            <v>CURVA 90 GRAUS, PARA ELETRODUTO, EM ACO GALVANIZADO ELETROLITICO, DIAMETRO DE 65 MM (2 1/2")</v>
          </cell>
          <cell r="C1674" t="str">
            <v xml:space="preserve">UN    </v>
          </cell>
          <cell r="D1674" t="str">
            <v>CR</v>
          </cell>
          <cell r="E1674" t="str">
            <v>71,70</v>
          </cell>
          <cell r="F1674" t="str">
            <v>SINAPI</v>
          </cell>
        </row>
        <row r="1675">
          <cell r="A1675">
            <v>2620</v>
          </cell>
          <cell r="B1675" t="str">
            <v>CURVA 90 GRAUS, PARA ELETRODUTO, EM ACO GALVANIZADO ELETROLITICO, DIAMETRO DE 80 MM (3")</v>
          </cell>
          <cell r="C1675" t="str">
            <v xml:space="preserve">UN    </v>
          </cell>
          <cell r="D1675" t="str">
            <v>CR</v>
          </cell>
          <cell r="E1675" t="str">
            <v>94,14</v>
          </cell>
          <cell r="F1675" t="str">
            <v>SINAPI</v>
          </cell>
        </row>
        <row r="1676">
          <cell r="A1676">
            <v>44472</v>
          </cell>
          <cell r="B1676" t="str">
            <v>DENTE PARA  FRESADORA</v>
          </cell>
          <cell r="C1676" t="str">
            <v xml:space="preserve">UN    </v>
          </cell>
          <cell r="D1676" t="str">
            <v>AS</v>
          </cell>
          <cell r="E1676" t="str">
            <v>59,75</v>
          </cell>
          <cell r="F1676" t="str">
            <v>SINAPI</v>
          </cell>
        </row>
        <row r="1677">
          <cell r="A1677">
            <v>38369</v>
          </cell>
          <cell r="B1677" t="str">
            <v>DESEMPENADEIRA DE ACO DENTADA 12 X *25* CM, DENTES 8 X 8 MM, CABO FECHADO DE MADEIRA</v>
          </cell>
          <cell r="C1677" t="str">
            <v xml:space="preserve">UN    </v>
          </cell>
          <cell r="D1677" t="str">
            <v>CR</v>
          </cell>
          <cell r="E1677" t="str">
            <v>24,02</v>
          </cell>
          <cell r="F1677" t="str">
            <v>SINAPI</v>
          </cell>
        </row>
        <row r="1678">
          <cell r="A1678">
            <v>38370</v>
          </cell>
          <cell r="B1678" t="str">
            <v>DESEMPENADEIRA DE ACO LISA 12 X *25* CM COM CABO FECHADO DE MADEIRA</v>
          </cell>
          <cell r="C1678" t="str">
            <v xml:space="preserve">UN    </v>
          </cell>
          <cell r="D1678" t="str">
            <v>CR</v>
          </cell>
          <cell r="E1678" t="str">
            <v>24,02</v>
          </cell>
          <cell r="F1678" t="str">
            <v>SINAPI</v>
          </cell>
        </row>
        <row r="1679">
          <cell r="A1679">
            <v>38372</v>
          </cell>
          <cell r="B1679" t="str">
            <v>DESEMPENADEIRA PLASTICA LISA *14 X 27* CM</v>
          </cell>
          <cell r="C1679" t="str">
            <v xml:space="preserve">UN    </v>
          </cell>
          <cell r="D1679" t="str">
            <v>CR</v>
          </cell>
          <cell r="E1679" t="str">
            <v>26,71</v>
          </cell>
          <cell r="F1679" t="str">
            <v>SINAPI</v>
          </cell>
        </row>
        <row r="1680">
          <cell r="A1680">
            <v>2357</v>
          </cell>
          <cell r="B1680" t="str">
            <v>DESENHISTA COPISTA (HORISTA)</v>
          </cell>
          <cell r="C1680" t="str">
            <v xml:space="preserve">H     </v>
          </cell>
          <cell r="D1680" t="str">
            <v>CR</v>
          </cell>
          <cell r="E1680" t="str">
            <v>8,24</v>
          </cell>
          <cell r="F1680" t="str">
            <v>SINAPI</v>
          </cell>
        </row>
        <row r="1681">
          <cell r="A1681">
            <v>40806</v>
          </cell>
          <cell r="B1681" t="str">
            <v>DESENHISTA COPISTA (MENSALISTA)</v>
          </cell>
          <cell r="C1681" t="str">
            <v xml:space="preserve">MES   </v>
          </cell>
          <cell r="D1681" t="str">
            <v>CR</v>
          </cell>
          <cell r="E1681" t="str">
            <v>1.457,37</v>
          </cell>
          <cell r="F1681" t="str">
            <v>SINAPI</v>
          </cell>
        </row>
        <row r="1682">
          <cell r="A1682">
            <v>2355</v>
          </cell>
          <cell r="B1682" t="str">
            <v>DESENHISTA DETALHISTA (HORISTA)</v>
          </cell>
          <cell r="C1682" t="str">
            <v xml:space="preserve">H     </v>
          </cell>
          <cell r="D1682" t="str">
            <v>CR</v>
          </cell>
          <cell r="E1682" t="str">
            <v>17,76</v>
          </cell>
          <cell r="F1682" t="str">
            <v>SINAPI</v>
          </cell>
        </row>
        <row r="1683">
          <cell r="A1683">
            <v>40805</v>
          </cell>
          <cell r="B1683" t="str">
            <v>DESENHISTA DETALHISTA (MENSALISTA)</v>
          </cell>
          <cell r="C1683" t="str">
            <v xml:space="preserve">MES   </v>
          </cell>
          <cell r="D1683" t="str">
            <v>CR</v>
          </cell>
          <cell r="E1683" t="str">
            <v>3.136,60</v>
          </cell>
          <cell r="F1683" t="str">
            <v>SINAPI</v>
          </cell>
        </row>
        <row r="1684">
          <cell r="A1684">
            <v>2358</v>
          </cell>
          <cell r="B1684" t="str">
            <v>DESENHISTA PROJETISTA (HORISTA)</v>
          </cell>
          <cell r="C1684" t="str">
            <v xml:space="preserve">H     </v>
          </cell>
          <cell r="D1684" t="str">
            <v>CR</v>
          </cell>
          <cell r="E1684" t="str">
            <v>19,20</v>
          </cell>
          <cell r="F1684" t="str">
            <v>SINAPI</v>
          </cell>
        </row>
        <row r="1685">
          <cell r="A1685">
            <v>40807</v>
          </cell>
          <cell r="B1685" t="str">
            <v>DESENHISTA PROJETISTA (MENSALISTA)</v>
          </cell>
          <cell r="C1685" t="str">
            <v xml:space="preserve">MES   </v>
          </cell>
          <cell r="D1685" t="str">
            <v>CR</v>
          </cell>
          <cell r="E1685" t="str">
            <v>3.389,55</v>
          </cell>
          <cell r="F1685" t="str">
            <v>SINAPI</v>
          </cell>
        </row>
        <row r="1686">
          <cell r="A1686">
            <v>2359</v>
          </cell>
          <cell r="B1686" t="str">
            <v>DESENHISTA TECNICO AUXILIAR (HORISTA)</v>
          </cell>
          <cell r="C1686" t="str">
            <v xml:space="preserve">H     </v>
          </cell>
          <cell r="D1686" t="str">
            <v>CR</v>
          </cell>
          <cell r="E1686" t="str">
            <v>12,10</v>
          </cell>
          <cell r="F1686" t="str">
            <v>SINAPI</v>
          </cell>
        </row>
        <row r="1687">
          <cell r="A1687">
            <v>40808</v>
          </cell>
          <cell r="B1687" t="str">
            <v>DESENHISTA TECNICO AUXILIAR (MENSALISTA)</v>
          </cell>
          <cell r="C1687" t="str">
            <v xml:space="preserve">MES   </v>
          </cell>
          <cell r="D1687" t="str">
            <v>CR</v>
          </cell>
          <cell r="E1687" t="str">
            <v>2.138,18</v>
          </cell>
          <cell r="F1687" t="str">
            <v>SINAPI</v>
          </cell>
        </row>
        <row r="1688">
          <cell r="A1688">
            <v>44330</v>
          </cell>
          <cell r="B1688" t="str">
            <v>DESINFETANTE PRONTO USO</v>
          </cell>
          <cell r="C1688" t="str">
            <v xml:space="preserve">L     </v>
          </cell>
          <cell r="D1688" t="str">
            <v>CR</v>
          </cell>
          <cell r="E1688" t="str">
            <v>9,06</v>
          </cell>
          <cell r="F1688" t="str">
            <v>SINAPI</v>
          </cell>
        </row>
        <row r="1689">
          <cell r="A1689">
            <v>43144</v>
          </cell>
          <cell r="B1689" t="str">
            <v>DESMOLDANTE PARA CONCRETO ESTAMPADO</v>
          </cell>
          <cell r="C1689" t="str">
            <v xml:space="preserve">KG    </v>
          </cell>
          <cell r="D1689" t="str">
            <v>CR</v>
          </cell>
          <cell r="E1689" t="str">
            <v>42,38</v>
          </cell>
          <cell r="F1689" t="str">
            <v>SINAPI</v>
          </cell>
        </row>
        <row r="1690">
          <cell r="A1690">
            <v>39397</v>
          </cell>
          <cell r="B1690" t="str">
            <v>DESMOLDANTE PARA FORMAS METALICAS A BASE DE OLEO VEGETAL</v>
          </cell>
          <cell r="C1690" t="str">
            <v xml:space="preserve">L     </v>
          </cell>
          <cell r="D1690" t="str">
            <v>CR</v>
          </cell>
          <cell r="E1690" t="str">
            <v>19,32</v>
          </cell>
          <cell r="F1690" t="str">
            <v>SINAPI</v>
          </cell>
        </row>
        <row r="1691">
          <cell r="A1691">
            <v>2692</v>
          </cell>
          <cell r="B1691" t="str">
            <v>DESMOLDANTE PROTETOR PARA FORMAS DE MADEIRA, DE BASE OLEOSA EMULSIONADA EM AGUA</v>
          </cell>
          <cell r="C1691" t="str">
            <v xml:space="preserve">L     </v>
          </cell>
          <cell r="D1691" t="str">
            <v>CR</v>
          </cell>
          <cell r="E1691" t="str">
            <v>7,79</v>
          </cell>
          <cell r="F1691" t="str">
            <v>SINAPI</v>
          </cell>
        </row>
        <row r="1692">
          <cell r="A1692">
            <v>44329</v>
          </cell>
          <cell r="B1692" t="str">
            <v>DETERGENTE NEUTRO USO GERAL, CONCENTRADO</v>
          </cell>
          <cell r="C1692" t="str">
            <v xml:space="preserve">L     </v>
          </cell>
          <cell r="D1692" t="str">
            <v>CR</v>
          </cell>
          <cell r="E1692" t="str">
            <v>11,87</v>
          </cell>
          <cell r="F1692" t="str">
            <v>SINAPI</v>
          </cell>
        </row>
        <row r="1693">
          <cell r="A1693">
            <v>5318</v>
          </cell>
          <cell r="B1693" t="str">
            <v>DILUENTE AGUARRAS</v>
          </cell>
          <cell r="C1693" t="str">
            <v xml:space="preserve">L     </v>
          </cell>
          <cell r="D1693" t="str">
            <v xml:space="preserve">C </v>
          </cell>
          <cell r="E1693" t="str">
            <v>19,20</v>
          </cell>
          <cell r="F1693" t="str">
            <v>SINAPI</v>
          </cell>
        </row>
        <row r="1694">
          <cell r="A1694">
            <v>5330</v>
          </cell>
          <cell r="B1694" t="str">
            <v>DILUENTE EPOXI</v>
          </cell>
          <cell r="C1694" t="str">
            <v xml:space="preserve">L     </v>
          </cell>
          <cell r="D1694" t="str">
            <v>CR</v>
          </cell>
          <cell r="E1694" t="str">
            <v>43,76</v>
          </cell>
          <cell r="F1694" t="str">
            <v>SINAPI</v>
          </cell>
        </row>
        <row r="1695">
          <cell r="A1695">
            <v>44532</v>
          </cell>
          <cell r="B1695" t="str">
            <v>DISCO DE BORRACHA PARA LIXADEIRA RIGIDO 7 " COM ARRUELA  CENTRAL</v>
          </cell>
          <cell r="C1695" t="str">
            <v xml:space="preserve">UN    </v>
          </cell>
          <cell r="D1695" t="str">
            <v>CR</v>
          </cell>
          <cell r="E1695" t="str">
            <v>55,01</v>
          </cell>
          <cell r="F1695" t="str">
            <v>SINAPI</v>
          </cell>
        </row>
        <row r="1696">
          <cell r="A1696">
            <v>44531</v>
          </cell>
          <cell r="B1696" t="str">
            <v>DISCO DE CORTE DIAMANTADO SEGMENTADO DIAMETRO DE 180 MM PARA ESMERILHADEIRA  7 "</v>
          </cell>
          <cell r="C1696" t="str">
            <v xml:space="preserve">UN    </v>
          </cell>
          <cell r="D1696" t="str">
            <v>CR</v>
          </cell>
          <cell r="E1696" t="str">
            <v>174,84</v>
          </cell>
          <cell r="F1696" t="str">
            <v>SINAPI</v>
          </cell>
        </row>
        <row r="1697">
          <cell r="A1697">
            <v>38140</v>
          </cell>
          <cell r="B1697" t="str">
            <v>DISCO DE CORTE DIAMANTADO SEGMENTADO PARA CONCRETO, DIAMETRO DE 110 MM, FURO DE 20 MM</v>
          </cell>
          <cell r="C1697" t="str">
            <v xml:space="preserve">UN    </v>
          </cell>
          <cell r="D1697" t="str">
            <v xml:space="preserve">C </v>
          </cell>
          <cell r="E1697" t="str">
            <v>42,40</v>
          </cell>
          <cell r="F1697" t="str">
            <v>SINAPI</v>
          </cell>
        </row>
        <row r="1698">
          <cell r="A1698">
            <v>13887</v>
          </cell>
          <cell r="B1698" t="str">
            <v>DISCO DE CORTE DIAMANTADO SEGMENTADO PARA CONCRETO, DIAMETRO DE 350 MM, FURO DE 1 " (14 X 1 ")</v>
          </cell>
          <cell r="C1698" t="str">
            <v xml:space="preserve">UN    </v>
          </cell>
          <cell r="D1698" t="str">
            <v>CR</v>
          </cell>
          <cell r="E1698" t="str">
            <v>1.003,85</v>
          </cell>
          <cell r="F1698" t="str">
            <v>SINAPI</v>
          </cell>
        </row>
        <row r="1699">
          <cell r="A1699">
            <v>44495</v>
          </cell>
          <cell r="B1699" t="str">
            <v>DISCO DE CORTE PARA METAL COM DUAS TELAS 12 X 1/8 X 3/4 "  (300 X 3,2 X 19,05 MM)</v>
          </cell>
          <cell r="C1699" t="str">
            <v xml:space="preserve">UN    </v>
          </cell>
          <cell r="D1699" t="str">
            <v>CR</v>
          </cell>
          <cell r="E1699" t="str">
            <v>44,69</v>
          </cell>
          <cell r="F1699" t="str">
            <v>SINAPI</v>
          </cell>
        </row>
        <row r="1700">
          <cell r="A1700">
            <v>44533</v>
          </cell>
          <cell r="B1700" t="str">
            <v>DISCO DE DESBASTE PARA METAL FERROSO EM GERAL, COM TRES TELAS,  9 X 1/4 X 7/8 " ( 228,6 X 6,4 X 22,2 MM)</v>
          </cell>
          <cell r="C1700" t="str">
            <v xml:space="preserve">UN    </v>
          </cell>
          <cell r="D1700" t="str">
            <v>CR</v>
          </cell>
          <cell r="E1700" t="str">
            <v>42,20</v>
          </cell>
          <cell r="F1700" t="str">
            <v>SINAPI</v>
          </cell>
        </row>
        <row r="1701">
          <cell r="A1701">
            <v>44534</v>
          </cell>
          <cell r="B1701" t="str">
            <v>DISCO DE LIXA PARA METAL, DIAMETRO = 180 MM, GRAO  120</v>
          </cell>
          <cell r="C1701" t="str">
            <v xml:space="preserve">UN    </v>
          </cell>
          <cell r="D1701" t="str">
            <v>CR</v>
          </cell>
          <cell r="E1701" t="str">
            <v>11,00</v>
          </cell>
          <cell r="F1701" t="str">
            <v>SINAPI</v>
          </cell>
        </row>
        <row r="1702">
          <cell r="A1702">
            <v>34544</v>
          </cell>
          <cell r="B1702" t="str">
            <v>DISJUNTOR  TERMOMAGNETICO TRIPOLAR 3 X 400 A / ICC - 25 KA</v>
          </cell>
          <cell r="C1702" t="str">
            <v xml:space="preserve">UN    </v>
          </cell>
          <cell r="D1702" t="str">
            <v>CR</v>
          </cell>
          <cell r="E1702" t="str">
            <v>1.468,39</v>
          </cell>
          <cell r="F1702" t="str">
            <v>SINAPI</v>
          </cell>
        </row>
        <row r="1703">
          <cell r="A1703">
            <v>34729</v>
          </cell>
          <cell r="B1703" t="str">
            <v>DISJUNTOR TERMICO E MAGNETICO AJUSTAVEIS, TRIPOLAR DE 100 ATE 250A, CAPACIDADE DE INTERRUPCAO DE 35KA</v>
          </cell>
          <cell r="C1703" t="str">
            <v xml:space="preserve">UN    </v>
          </cell>
          <cell r="D1703" t="str">
            <v>CR</v>
          </cell>
          <cell r="E1703" t="str">
            <v>1.155,11</v>
          </cell>
          <cell r="F1703" t="str">
            <v>SINAPI</v>
          </cell>
        </row>
        <row r="1704">
          <cell r="A1704">
            <v>34734</v>
          </cell>
          <cell r="B1704" t="str">
            <v>DISJUNTOR TERMICO E MAGNETICO AJUSTAVEIS, TRIPOLAR DE 300 ATE 400A, CAPACIDADE DE INTERRUPCAO DE 35KA</v>
          </cell>
          <cell r="C1704" t="str">
            <v xml:space="preserve">UN    </v>
          </cell>
          <cell r="D1704" t="str">
            <v>CR</v>
          </cell>
          <cell r="E1704" t="str">
            <v>1.788,49</v>
          </cell>
          <cell r="F1704" t="str">
            <v>SINAPI</v>
          </cell>
        </row>
        <row r="1705">
          <cell r="A1705">
            <v>34738</v>
          </cell>
          <cell r="B1705" t="str">
            <v>DISJUNTOR TERMICO E MAGNETICO AJUSTAVEIS, TRIPOLAR DE 450 ATE 600A, CAPACIDADE DE INTERRUPCAO DE 35KA</v>
          </cell>
          <cell r="C1705" t="str">
            <v xml:space="preserve">UN    </v>
          </cell>
          <cell r="D1705" t="str">
            <v>CR</v>
          </cell>
          <cell r="E1705" t="str">
            <v>4.178,47</v>
          </cell>
          <cell r="F1705" t="str">
            <v>SINAPI</v>
          </cell>
        </row>
        <row r="1706">
          <cell r="A1706">
            <v>2391</v>
          </cell>
          <cell r="B1706" t="str">
            <v>DISJUNTOR TERMOMAGNETICO TRIPOLAR 125A</v>
          </cell>
          <cell r="C1706" t="str">
            <v xml:space="preserve">UN    </v>
          </cell>
          <cell r="D1706" t="str">
            <v>CR</v>
          </cell>
          <cell r="E1706" t="str">
            <v>339,85</v>
          </cell>
          <cell r="F1706" t="str">
            <v>SINAPI</v>
          </cell>
        </row>
        <row r="1707">
          <cell r="A1707">
            <v>2374</v>
          </cell>
          <cell r="B1707" t="str">
            <v>DISJUNTOR TERMOMAGNETICO TRIPOLAR 150 A / 600 V, TIPO FXD / ICC - 35 KA</v>
          </cell>
          <cell r="C1707" t="str">
            <v xml:space="preserve">UN    </v>
          </cell>
          <cell r="D1707" t="str">
            <v>CR</v>
          </cell>
          <cell r="E1707" t="str">
            <v>385,54</v>
          </cell>
          <cell r="F1707" t="str">
            <v>SINAPI</v>
          </cell>
        </row>
        <row r="1708">
          <cell r="A1708">
            <v>2377</v>
          </cell>
          <cell r="B1708" t="str">
            <v>DISJUNTOR TERMOMAGNETICO TRIPOLAR 200 A / 600 V, TIPO FXD / ICC - 35 KA</v>
          </cell>
          <cell r="C1708" t="str">
            <v xml:space="preserve">UN    </v>
          </cell>
          <cell r="D1708" t="str">
            <v>CR</v>
          </cell>
          <cell r="E1708" t="str">
            <v>541,07</v>
          </cell>
          <cell r="F1708" t="str">
            <v>SINAPI</v>
          </cell>
        </row>
        <row r="1709">
          <cell r="A1709">
            <v>2393</v>
          </cell>
          <cell r="B1709" t="str">
            <v>DISJUNTOR TERMOMAGNETICO TRIPOLAR 250 A / 600 V, TIPO FXD</v>
          </cell>
          <cell r="C1709" t="str">
            <v xml:space="preserve">UN    </v>
          </cell>
          <cell r="D1709" t="str">
            <v>CR</v>
          </cell>
          <cell r="E1709" t="str">
            <v>906,10</v>
          </cell>
          <cell r="F1709" t="str">
            <v>SINAPI</v>
          </cell>
        </row>
        <row r="1710">
          <cell r="A1710">
            <v>34705</v>
          </cell>
          <cell r="B1710" t="str">
            <v>DISJUNTOR TERMOMAGNETICO TRIPOLAR 3  X 250 A/ICC - 25 KA</v>
          </cell>
          <cell r="C1710" t="str">
            <v xml:space="preserve">UN    </v>
          </cell>
          <cell r="D1710" t="str">
            <v>CR</v>
          </cell>
          <cell r="E1710" t="str">
            <v>792,51</v>
          </cell>
          <cell r="F1710" t="str">
            <v>SINAPI</v>
          </cell>
        </row>
        <row r="1711">
          <cell r="A1711">
            <v>34707</v>
          </cell>
          <cell r="B1711" t="str">
            <v>DISJUNTOR TERMOMAGNETICO TRIPOLAR 3 X 350 A/ICC - 25 KA</v>
          </cell>
          <cell r="C1711" t="str">
            <v xml:space="preserve">UN    </v>
          </cell>
          <cell r="D1711" t="str">
            <v>CR</v>
          </cell>
          <cell r="E1711" t="str">
            <v>1.468,54</v>
          </cell>
          <cell r="F1711" t="str">
            <v>SINAPI</v>
          </cell>
        </row>
        <row r="1712">
          <cell r="A1712">
            <v>2378</v>
          </cell>
          <cell r="B1712" t="str">
            <v>DISJUNTOR TERMOMAGNETICO TRIPOLAR 300 A / 600 V, TIPO JXD / ICC - 40 KA</v>
          </cell>
          <cell r="C1712" t="str">
            <v xml:space="preserve">UN    </v>
          </cell>
          <cell r="D1712" t="str">
            <v>CR</v>
          </cell>
          <cell r="E1712" t="str">
            <v>1.244,65</v>
          </cell>
          <cell r="F1712" t="str">
            <v>SINAPI</v>
          </cell>
        </row>
        <row r="1713">
          <cell r="A1713">
            <v>2379</v>
          </cell>
          <cell r="B1713" t="str">
            <v>DISJUNTOR TERMOMAGNETICO TRIPOLAR 400 A / 600 V, TIPO JXD / ICC - 40 KA</v>
          </cell>
          <cell r="C1713" t="str">
            <v xml:space="preserve">UN    </v>
          </cell>
          <cell r="D1713" t="str">
            <v>CR</v>
          </cell>
          <cell r="E1713" t="str">
            <v>1.244,65</v>
          </cell>
          <cell r="F1713" t="str">
            <v>SINAPI</v>
          </cell>
        </row>
        <row r="1714">
          <cell r="A1714">
            <v>2376</v>
          </cell>
          <cell r="B1714" t="str">
            <v>DISJUNTOR TERMOMAGNETICO TRIPOLAR 600 A / 600 V, TIPO LXD / ICC - 40 KA</v>
          </cell>
          <cell r="C1714" t="str">
            <v xml:space="preserve">UN    </v>
          </cell>
          <cell r="D1714" t="str">
            <v>CR</v>
          </cell>
          <cell r="E1714" t="str">
            <v>2.049,93</v>
          </cell>
          <cell r="F1714" t="str">
            <v>SINAPI</v>
          </cell>
        </row>
        <row r="1715">
          <cell r="A1715">
            <v>2394</v>
          </cell>
          <cell r="B1715" t="str">
            <v>DISJUNTOR TERMOMAGNETICO TRIPOLAR 800 A / 600 V, TIPO LMXD</v>
          </cell>
          <cell r="C1715" t="str">
            <v xml:space="preserve">UN    </v>
          </cell>
          <cell r="D1715" t="str">
            <v>CR</v>
          </cell>
          <cell r="E1715" t="str">
            <v>4.382,37</v>
          </cell>
          <cell r="F1715" t="str">
            <v>SINAPI</v>
          </cell>
        </row>
        <row r="1716">
          <cell r="A1716">
            <v>34686</v>
          </cell>
          <cell r="B1716" t="str">
            <v>DISJUNTOR TIPO DIN / IEC, MONOPOLAR DE 40  ATE 50A</v>
          </cell>
          <cell r="C1716" t="str">
            <v xml:space="preserve">UN    </v>
          </cell>
          <cell r="D1716" t="str">
            <v>CR</v>
          </cell>
          <cell r="E1716" t="str">
            <v>13,15</v>
          </cell>
          <cell r="F1716" t="str">
            <v>SINAPI</v>
          </cell>
        </row>
        <row r="1717">
          <cell r="A1717">
            <v>34616</v>
          </cell>
          <cell r="B1717" t="str">
            <v>DISJUNTOR TIPO DIN/IEC, BIPOLAR DE 6 ATE 32A</v>
          </cell>
          <cell r="C1717" t="str">
            <v xml:space="preserve">UN    </v>
          </cell>
          <cell r="D1717" t="str">
            <v>CR</v>
          </cell>
          <cell r="E1717" t="str">
            <v>50,85</v>
          </cell>
          <cell r="F1717" t="str">
            <v>SINAPI</v>
          </cell>
        </row>
        <row r="1718">
          <cell r="A1718">
            <v>34623</v>
          </cell>
          <cell r="B1718" t="str">
            <v>DISJUNTOR TIPO DIN/IEC, BIPOLAR 40 ATE 50A</v>
          </cell>
          <cell r="C1718" t="str">
            <v xml:space="preserve">UN    </v>
          </cell>
          <cell r="D1718" t="str">
            <v>CR</v>
          </cell>
          <cell r="E1718" t="str">
            <v>50,07</v>
          </cell>
          <cell r="F1718" t="str">
            <v>SINAPI</v>
          </cell>
        </row>
        <row r="1719">
          <cell r="A1719">
            <v>34628</v>
          </cell>
          <cell r="B1719" t="str">
            <v>DISJUNTOR TIPO DIN/IEC, BIPOLAR 63 A</v>
          </cell>
          <cell r="C1719" t="str">
            <v xml:space="preserve">UN    </v>
          </cell>
          <cell r="D1719" t="str">
            <v>CR</v>
          </cell>
          <cell r="E1719" t="str">
            <v>71,72</v>
          </cell>
          <cell r="F1719" t="str">
            <v>SINAPI</v>
          </cell>
        </row>
        <row r="1720">
          <cell r="A1720">
            <v>34653</v>
          </cell>
          <cell r="B1720" t="str">
            <v>DISJUNTOR TIPO DIN/IEC, MONOPOLAR DE 6  ATE  32A</v>
          </cell>
          <cell r="C1720" t="str">
            <v xml:space="preserve">UN    </v>
          </cell>
          <cell r="D1720" t="str">
            <v>CR</v>
          </cell>
          <cell r="E1720" t="str">
            <v>8,87</v>
          </cell>
          <cell r="F1720" t="str">
            <v>SINAPI</v>
          </cell>
        </row>
        <row r="1721">
          <cell r="A1721">
            <v>34688</v>
          </cell>
          <cell r="B1721" t="str">
            <v>DISJUNTOR TIPO DIN/IEC, MONOPOLAR DE 63 A</v>
          </cell>
          <cell r="C1721" t="str">
            <v xml:space="preserve">UN    </v>
          </cell>
          <cell r="D1721" t="str">
            <v>CR</v>
          </cell>
          <cell r="E1721" t="str">
            <v>16,07</v>
          </cell>
          <cell r="F1721" t="str">
            <v>SINAPI</v>
          </cell>
        </row>
        <row r="1722">
          <cell r="A1722">
            <v>34709</v>
          </cell>
          <cell r="B1722" t="str">
            <v>DISJUNTOR TIPO DIN/IEC, TRIPOLAR DE 10 ATE 50A</v>
          </cell>
          <cell r="C1722" t="str">
            <v xml:space="preserve">UN    </v>
          </cell>
          <cell r="D1722" t="str">
            <v>CR</v>
          </cell>
          <cell r="E1722" t="str">
            <v>62,30</v>
          </cell>
          <cell r="F1722" t="str">
            <v>SINAPI</v>
          </cell>
        </row>
        <row r="1723">
          <cell r="A1723">
            <v>34714</v>
          </cell>
          <cell r="B1723" t="str">
            <v>DISJUNTOR TIPO DIN/IEC, TRIPOLAR 63 A</v>
          </cell>
          <cell r="C1723" t="str">
            <v xml:space="preserve">UN    </v>
          </cell>
          <cell r="D1723" t="str">
            <v>CR</v>
          </cell>
          <cell r="E1723" t="str">
            <v>74,41</v>
          </cell>
          <cell r="F1723" t="str">
            <v>SINAPI</v>
          </cell>
        </row>
        <row r="1724">
          <cell r="A1724">
            <v>2388</v>
          </cell>
          <cell r="B1724" t="str">
            <v>DISJUNTOR TIPO NEMA, BIPOLAR 10  ATE  50 A, TENSAO MAXIMA 415 V</v>
          </cell>
          <cell r="C1724" t="str">
            <v xml:space="preserve">UN    </v>
          </cell>
          <cell r="D1724" t="str">
            <v>CR</v>
          </cell>
          <cell r="E1724" t="str">
            <v>61,84</v>
          </cell>
          <cell r="F1724" t="str">
            <v>SINAPI</v>
          </cell>
        </row>
        <row r="1725">
          <cell r="A1725">
            <v>34606</v>
          </cell>
          <cell r="B1725" t="str">
            <v>DISJUNTOR TIPO NEMA, BIPOLAR 60 ATE 100A, TENSAO MAXIMA 415 V</v>
          </cell>
          <cell r="C1725" t="str">
            <v xml:space="preserve">UN    </v>
          </cell>
          <cell r="D1725" t="str">
            <v>CR</v>
          </cell>
          <cell r="E1725" t="str">
            <v>94,85</v>
          </cell>
          <cell r="F1725" t="str">
            <v>SINAPI</v>
          </cell>
        </row>
        <row r="1726">
          <cell r="A1726">
            <v>34689</v>
          </cell>
          <cell r="B1726" t="str">
            <v>DISJUNTOR TIPO NEMA, MONOPOLAR DE 60 ATE 70A, TENSAO MAXIMA DE 240 V</v>
          </cell>
          <cell r="C1726" t="str">
            <v xml:space="preserve">UN    </v>
          </cell>
          <cell r="D1726" t="str">
            <v>CR</v>
          </cell>
          <cell r="E1726" t="str">
            <v>30,20</v>
          </cell>
          <cell r="F1726" t="str">
            <v>SINAPI</v>
          </cell>
        </row>
        <row r="1727">
          <cell r="A1727">
            <v>2370</v>
          </cell>
          <cell r="B1727" t="str">
            <v>DISJUNTOR TIPO NEMA, MONOPOLAR 10 ATE 30A, TENSAO MAXIMA DE 240 V</v>
          </cell>
          <cell r="C1727" t="str">
            <v xml:space="preserve">UN    </v>
          </cell>
          <cell r="D1727" t="str">
            <v xml:space="preserve">C </v>
          </cell>
          <cell r="E1727" t="str">
            <v>11,49</v>
          </cell>
          <cell r="F1727" t="str">
            <v>SINAPI</v>
          </cell>
        </row>
        <row r="1728">
          <cell r="A1728">
            <v>2386</v>
          </cell>
          <cell r="B1728" t="str">
            <v>DISJUNTOR TIPO NEMA, MONOPOLAR 35  ATE  50 A, TENSAO MAXIMA DE 240 V</v>
          </cell>
          <cell r="C1728" t="str">
            <v xml:space="preserve">UN    </v>
          </cell>
          <cell r="D1728" t="str">
            <v>CR</v>
          </cell>
          <cell r="E1728" t="str">
            <v>19,27</v>
          </cell>
          <cell r="F1728" t="str">
            <v>SINAPI</v>
          </cell>
        </row>
        <row r="1729">
          <cell r="A1729">
            <v>2392</v>
          </cell>
          <cell r="B1729" t="str">
            <v>DISJUNTOR TIPO NEMA, TRIPOLAR 10  ATE  50A, TENSAO MAXIMA DE 415 V</v>
          </cell>
          <cell r="C1729" t="str">
            <v xml:space="preserve">UN    </v>
          </cell>
          <cell r="D1729" t="str">
            <v>CR</v>
          </cell>
          <cell r="E1729" t="str">
            <v>77,13</v>
          </cell>
          <cell r="F1729" t="str">
            <v>SINAPI</v>
          </cell>
        </row>
        <row r="1730">
          <cell r="A1730">
            <v>2373</v>
          </cell>
          <cell r="B1730" t="str">
            <v>DISJUNTOR TIPO NEMA, TRIPOLAR 60 ATE 100 A, TENSAO MAXIMA DE 415 V</v>
          </cell>
          <cell r="C1730" t="str">
            <v xml:space="preserve">UN    </v>
          </cell>
          <cell r="D1730" t="str">
            <v>CR</v>
          </cell>
          <cell r="E1730" t="str">
            <v>108,67</v>
          </cell>
          <cell r="F1730" t="str">
            <v>SINAPI</v>
          </cell>
        </row>
        <row r="1731">
          <cell r="A1731">
            <v>39465</v>
          </cell>
          <cell r="B1731" t="str">
            <v>DISPOSITIVO DPS CLASSE II, 1 POLO, TENSAO MAXIMA DE 175 V, CORRENTE MAXIMA DE *20* KA (TIPO AC)</v>
          </cell>
          <cell r="C1731" t="str">
            <v xml:space="preserve">UN    </v>
          </cell>
          <cell r="D1731" t="str">
            <v>CR</v>
          </cell>
          <cell r="E1731" t="str">
            <v>66,38</v>
          </cell>
          <cell r="F1731" t="str">
            <v>SINAPI</v>
          </cell>
        </row>
        <row r="1732">
          <cell r="A1732">
            <v>39466</v>
          </cell>
          <cell r="B1732" t="str">
            <v>DISPOSITIVO DPS CLASSE II, 1 POLO, TENSAO MAXIMA DE 175 V, CORRENTE MAXIMA DE *30* KA (TIPO AC)</v>
          </cell>
          <cell r="C1732" t="str">
            <v xml:space="preserve">UN    </v>
          </cell>
          <cell r="D1732" t="str">
            <v>CR</v>
          </cell>
          <cell r="E1732" t="str">
            <v>74,68</v>
          </cell>
          <cell r="F1732" t="str">
            <v>SINAPI</v>
          </cell>
        </row>
        <row r="1733">
          <cell r="A1733">
            <v>39467</v>
          </cell>
          <cell r="B1733" t="str">
            <v>DISPOSITIVO DPS CLASSE II, 1 POLO, TENSAO MAXIMA DE 175 V, CORRENTE MAXIMA DE *45* KA (TIPO AC)</v>
          </cell>
          <cell r="C1733" t="str">
            <v xml:space="preserve">UN    </v>
          </cell>
          <cell r="D1733" t="str">
            <v>CR</v>
          </cell>
          <cell r="E1733" t="str">
            <v>95,53</v>
          </cell>
          <cell r="F1733" t="str">
            <v>SINAPI</v>
          </cell>
        </row>
        <row r="1734">
          <cell r="A1734">
            <v>39468</v>
          </cell>
          <cell r="B1734" t="str">
            <v>DISPOSITIVO DPS CLASSE II, 1 POLO, TENSAO MAXIMA DE 175 V, CORRENTE MAXIMA DE *90* KA (TIPO AC)</v>
          </cell>
          <cell r="C1734" t="str">
            <v xml:space="preserve">UN    </v>
          </cell>
          <cell r="D1734" t="str">
            <v>CR</v>
          </cell>
          <cell r="E1734" t="str">
            <v>169,80</v>
          </cell>
          <cell r="F1734" t="str">
            <v>SINAPI</v>
          </cell>
        </row>
        <row r="1735">
          <cell r="A1735">
            <v>39469</v>
          </cell>
          <cell r="B1735" t="str">
            <v>DISPOSITIVO DPS CLASSE II, 1 POLO, TENSAO MAXIMA DE 275 V, CORRENTE MAXIMA DE *20* KA (TIPO AC)</v>
          </cell>
          <cell r="C1735" t="str">
            <v xml:space="preserve">UN    </v>
          </cell>
          <cell r="D1735" t="str">
            <v>CR</v>
          </cell>
          <cell r="E1735" t="str">
            <v>69,16</v>
          </cell>
          <cell r="F1735" t="str">
            <v>SINAPI</v>
          </cell>
        </row>
        <row r="1736">
          <cell r="A1736">
            <v>39470</v>
          </cell>
          <cell r="B1736" t="str">
            <v>DISPOSITIVO DPS CLASSE II, 1 POLO, TENSAO MAXIMA DE 275 V, CORRENTE MAXIMA DE *30* KA (TIPO AC)</v>
          </cell>
          <cell r="C1736" t="str">
            <v xml:space="preserve">UN    </v>
          </cell>
          <cell r="D1736" t="str">
            <v>CR</v>
          </cell>
          <cell r="E1736" t="str">
            <v>84,98</v>
          </cell>
          <cell r="F1736" t="str">
            <v>SINAPI</v>
          </cell>
        </row>
        <row r="1737">
          <cell r="A1737">
            <v>39471</v>
          </cell>
          <cell r="B1737" t="str">
            <v>DISPOSITIVO DPS CLASSE II, 1 POLO, TENSAO MAXIMA DE 275 V, CORRENTE MAXIMA DE *45* KA (TIPO AC)</v>
          </cell>
          <cell r="C1737" t="str">
            <v xml:space="preserve">UN    </v>
          </cell>
          <cell r="D1737" t="str">
            <v>CR</v>
          </cell>
          <cell r="E1737" t="str">
            <v>102,13</v>
          </cell>
          <cell r="F1737" t="str">
            <v>SINAPI</v>
          </cell>
        </row>
        <row r="1738">
          <cell r="A1738">
            <v>39472</v>
          </cell>
          <cell r="B1738" t="str">
            <v>DISPOSITIVO DPS CLASSE II, 1 POLO, TENSAO MAXIMA DE 275 V, CORRENTE MAXIMA DE *90* KA (TIPO AC)</v>
          </cell>
          <cell r="C1738" t="str">
            <v xml:space="preserve">UN    </v>
          </cell>
          <cell r="D1738" t="str">
            <v>CR</v>
          </cell>
          <cell r="E1738" t="str">
            <v>177,45</v>
          </cell>
          <cell r="F1738" t="str">
            <v>SINAPI</v>
          </cell>
        </row>
        <row r="1739">
          <cell r="A1739">
            <v>39473</v>
          </cell>
          <cell r="B1739" t="str">
            <v>DISPOSITIVO DPS CLASSE II, 1 POLO, TENSAO MAXIMA DE 385 V, CORRENTE MAXIMA DE *20* KA (TIPO AC)</v>
          </cell>
          <cell r="C1739" t="str">
            <v xml:space="preserve">UN    </v>
          </cell>
          <cell r="D1739" t="str">
            <v>CR</v>
          </cell>
          <cell r="E1739" t="str">
            <v>114,63</v>
          </cell>
          <cell r="F1739" t="str">
            <v>SINAPI</v>
          </cell>
        </row>
        <row r="1740">
          <cell r="A1740">
            <v>39474</v>
          </cell>
          <cell r="B1740" t="str">
            <v>DISPOSITIVO DPS CLASSE II, 1 POLO, TENSAO MAXIMA DE 385 V, CORRENTE MAXIMA DE *30* KA (TIPO AC)</v>
          </cell>
          <cell r="C1740" t="str">
            <v xml:space="preserve">UN    </v>
          </cell>
          <cell r="D1740" t="str">
            <v>CR</v>
          </cell>
          <cell r="E1740" t="str">
            <v>122,20</v>
          </cell>
          <cell r="F1740" t="str">
            <v>SINAPI</v>
          </cell>
        </row>
        <row r="1741">
          <cell r="A1741">
            <v>39475</v>
          </cell>
          <cell r="B1741" t="str">
            <v>DISPOSITIVO DPS CLASSE II, 1 POLO, TENSAO MAXIMA DE 385 V, CORRENTE MAXIMA DE *45* KA (TIPO AC)</v>
          </cell>
          <cell r="C1741" t="str">
            <v xml:space="preserve">UN    </v>
          </cell>
          <cell r="D1741" t="str">
            <v>CR</v>
          </cell>
          <cell r="E1741" t="str">
            <v>138,65</v>
          </cell>
          <cell r="F1741" t="str">
            <v>SINAPI</v>
          </cell>
        </row>
        <row r="1742">
          <cell r="A1742">
            <v>39476</v>
          </cell>
          <cell r="B1742" t="str">
            <v>DISPOSITIVO DPS CLASSE II, 1 POLO, TENSAO MAXIMA DE 385 V, CORRENTE MAXIMA DE *90* KA (TIPO AC)</v>
          </cell>
          <cell r="C1742" t="str">
            <v xml:space="preserve">UN    </v>
          </cell>
          <cell r="D1742" t="str">
            <v>CR</v>
          </cell>
          <cell r="E1742" t="str">
            <v>261,01</v>
          </cell>
          <cell r="F1742" t="str">
            <v>SINAPI</v>
          </cell>
        </row>
        <row r="1743">
          <cell r="A1743">
            <v>39477</v>
          </cell>
          <cell r="B1743" t="str">
            <v>DISPOSITIVO DPS CLASSE II, 1 POLO, TENSAO MAXIMA DE 460 V, CORRENTE MAXIMA DE *20* KA (TIPO AC)</v>
          </cell>
          <cell r="C1743" t="str">
            <v xml:space="preserve">UN    </v>
          </cell>
          <cell r="D1743" t="str">
            <v>CR</v>
          </cell>
          <cell r="E1743" t="str">
            <v>127,89</v>
          </cell>
          <cell r="F1743" t="str">
            <v>SINAPI</v>
          </cell>
        </row>
        <row r="1744">
          <cell r="A1744">
            <v>39478</v>
          </cell>
          <cell r="B1744" t="str">
            <v>DISPOSITIVO DPS CLASSE II, 1 POLO, TENSAO MAXIMA DE 460 V, CORRENTE MAXIMA DE *30* KA (TIPO AC)</v>
          </cell>
          <cell r="C1744" t="str">
            <v xml:space="preserve">UN    </v>
          </cell>
          <cell r="D1744" t="str">
            <v>CR</v>
          </cell>
          <cell r="E1744" t="str">
            <v>131,84</v>
          </cell>
          <cell r="F1744" t="str">
            <v>SINAPI</v>
          </cell>
        </row>
        <row r="1745">
          <cell r="A1745">
            <v>39479</v>
          </cell>
          <cell r="B1745" t="str">
            <v>DISPOSITIVO DPS CLASSE II, 1 POLO, TENSAO MAXIMA DE 460 V, CORRENTE MAXIMA DE *45* KA (TIPO AC)</v>
          </cell>
          <cell r="C1745" t="str">
            <v xml:space="preserve">UN    </v>
          </cell>
          <cell r="D1745" t="str">
            <v>CR</v>
          </cell>
          <cell r="E1745" t="str">
            <v>155,34</v>
          </cell>
          <cell r="F1745" t="str">
            <v>SINAPI</v>
          </cell>
        </row>
        <row r="1746">
          <cell r="A1746">
            <v>39480</v>
          </cell>
          <cell r="B1746" t="str">
            <v>DISPOSITIVO DPS CLASSE II, 1 POLO, TENSAO MAXIMA DE 460 V, CORRENTE MAXIMA DE *90* KA (TIPO AC)</v>
          </cell>
          <cell r="C1746" t="str">
            <v xml:space="preserve">UN    </v>
          </cell>
          <cell r="D1746" t="str">
            <v>CR</v>
          </cell>
          <cell r="E1746" t="str">
            <v>320,54</v>
          </cell>
          <cell r="F1746" t="str">
            <v>SINAPI</v>
          </cell>
        </row>
        <row r="1747">
          <cell r="A1747">
            <v>39459</v>
          </cell>
          <cell r="B1747" t="str">
            <v>DISPOSITIVO DR, 2 POLOS, SENSIBILIDADE DE 30 MA, CORRENTE DE 100 A, TIPO AC</v>
          </cell>
          <cell r="C1747" t="str">
            <v xml:space="preserve">UN    </v>
          </cell>
          <cell r="D1747" t="str">
            <v>CR</v>
          </cell>
          <cell r="E1747" t="str">
            <v>272,06</v>
          </cell>
          <cell r="F1747" t="str">
            <v>SINAPI</v>
          </cell>
        </row>
        <row r="1748">
          <cell r="A1748">
            <v>39445</v>
          </cell>
          <cell r="B1748" t="str">
            <v>DISPOSITIVO DR, 2 POLOS, SENSIBILIDADE DE 30 MA, CORRENTE DE 25 A, TIPO AC</v>
          </cell>
          <cell r="C1748" t="str">
            <v xml:space="preserve">UN    </v>
          </cell>
          <cell r="D1748" t="str">
            <v>CR</v>
          </cell>
          <cell r="E1748" t="str">
            <v>136,60</v>
          </cell>
          <cell r="F1748" t="str">
            <v>SINAPI</v>
          </cell>
        </row>
        <row r="1749">
          <cell r="A1749">
            <v>39446</v>
          </cell>
          <cell r="B1749" t="str">
            <v>DISPOSITIVO DR, 2 POLOS, SENSIBILIDADE DE 30 MA, CORRENTE DE 40 A, TIPO AC</v>
          </cell>
          <cell r="C1749" t="str">
            <v xml:space="preserve">UN    </v>
          </cell>
          <cell r="D1749" t="str">
            <v>CR</v>
          </cell>
          <cell r="E1749" t="str">
            <v>139,03</v>
          </cell>
          <cell r="F1749" t="str">
            <v>SINAPI</v>
          </cell>
        </row>
        <row r="1750">
          <cell r="A1750">
            <v>39447</v>
          </cell>
          <cell r="B1750" t="str">
            <v>DISPOSITIVO DR, 2 POLOS, SENSIBILIDADE DE 30 MA, CORRENTE DE 63 A, TIPO AC</v>
          </cell>
          <cell r="C1750" t="str">
            <v xml:space="preserve">UN    </v>
          </cell>
          <cell r="D1750" t="str">
            <v>CR</v>
          </cell>
          <cell r="E1750" t="str">
            <v>148,68</v>
          </cell>
          <cell r="F1750" t="str">
            <v>SINAPI</v>
          </cell>
        </row>
        <row r="1751">
          <cell r="A1751">
            <v>39448</v>
          </cell>
          <cell r="B1751" t="str">
            <v>DISPOSITIVO DR, 2 POLOS, SENSIBILIDADE DE 30 MA, CORRENTE DE 80 A, TIPO AC</v>
          </cell>
          <cell r="C1751" t="str">
            <v xml:space="preserve">UN    </v>
          </cell>
          <cell r="D1751" t="str">
            <v>CR</v>
          </cell>
          <cell r="E1751" t="str">
            <v>253,52</v>
          </cell>
          <cell r="F1751" t="str">
            <v>SINAPI</v>
          </cell>
        </row>
        <row r="1752">
          <cell r="A1752">
            <v>39450</v>
          </cell>
          <cell r="B1752" t="str">
            <v>DISPOSITIVO DR, 2 POLOS, SENSIBILIDADE DE 300 MA, CORRENTE DE 25 A, TIPO AC</v>
          </cell>
          <cell r="C1752" t="str">
            <v xml:space="preserve">UN    </v>
          </cell>
          <cell r="D1752" t="str">
            <v>CR</v>
          </cell>
          <cell r="E1752" t="str">
            <v>154,68</v>
          </cell>
          <cell r="F1752" t="str">
            <v>SINAPI</v>
          </cell>
        </row>
        <row r="1753">
          <cell r="A1753">
            <v>39451</v>
          </cell>
          <cell r="B1753" t="str">
            <v>DISPOSITIVO DR, 2 POLOS, SENSIBILIDADE DE 300 MA, CORRENTE DE 40 A, TIPO AC</v>
          </cell>
          <cell r="C1753" t="str">
            <v xml:space="preserve">UN    </v>
          </cell>
          <cell r="D1753" t="str">
            <v>CR</v>
          </cell>
          <cell r="E1753" t="str">
            <v>168,71</v>
          </cell>
          <cell r="F1753" t="str">
            <v>SINAPI</v>
          </cell>
        </row>
        <row r="1754">
          <cell r="A1754">
            <v>39452</v>
          </cell>
          <cell r="B1754" t="str">
            <v>DISPOSITIVO DR, 2 POLOS, SENSIBILIDADE DE 300 MA, CORRENTE DE 63 A, TIPO AC</v>
          </cell>
          <cell r="C1754" t="str">
            <v xml:space="preserve">UN    </v>
          </cell>
          <cell r="D1754" t="str">
            <v>CR</v>
          </cell>
          <cell r="E1754" t="str">
            <v>169,72</v>
          </cell>
          <cell r="F1754" t="str">
            <v>SINAPI</v>
          </cell>
        </row>
        <row r="1755">
          <cell r="A1755">
            <v>39523</v>
          </cell>
          <cell r="B1755" t="str">
            <v>DISPOSITIVO DR, 2 POLOS, SENSIBILIDADE DE 300 MA, CORRENTE DE 80 A, TIPO  AC</v>
          </cell>
          <cell r="C1755" t="str">
            <v xml:space="preserve">UN    </v>
          </cell>
          <cell r="D1755" t="str">
            <v>CR</v>
          </cell>
          <cell r="E1755" t="str">
            <v>284,02</v>
          </cell>
          <cell r="F1755" t="str">
            <v>SINAPI</v>
          </cell>
        </row>
        <row r="1756">
          <cell r="A1756">
            <v>39449</v>
          </cell>
          <cell r="B1756" t="str">
            <v>DISPOSITIVO DR, 4 POLOS, SENSIBILIDADE DE 30 MA, CORRENTE DE 100 A, TIPO AC</v>
          </cell>
          <cell r="C1756" t="str">
            <v xml:space="preserve">UN    </v>
          </cell>
          <cell r="D1756" t="str">
            <v>CR</v>
          </cell>
          <cell r="E1756" t="str">
            <v>314,53</v>
          </cell>
          <cell r="F1756" t="str">
            <v>SINAPI</v>
          </cell>
        </row>
        <row r="1757">
          <cell r="A1757">
            <v>39455</v>
          </cell>
          <cell r="B1757" t="str">
            <v>DISPOSITIVO DR, 4 POLOS, SENSIBILIDADE DE 30 MA, CORRENTE DE 25 A, TIPO AC</v>
          </cell>
          <cell r="C1757" t="str">
            <v xml:space="preserve">UN    </v>
          </cell>
          <cell r="D1757" t="str">
            <v>CR</v>
          </cell>
          <cell r="E1757" t="str">
            <v>155,63</v>
          </cell>
          <cell r="F1757" t="str">
            <v>SINAPI</v>
          </cell>
        </row>
        <row r="1758">
          <cell r="A1758">
            <v>39456</v>
          </cell>
          <cell r="B1758" t="str">
            <v>DISPOSITIVO DR, 4 POLOS, SENSIBILIDADE DE 30 MA, CORRENTE DE 40 A, TIPO AC</v>
          </cell>
          <cell r="C1758" t="str">
            <v xml:space="preserve">UN    </v>
          </cell>
          <cell r="D1758" t="str">
            <v>CR</v>
          </cell>
          <cell r="E1758" t="str">
            <v>155,75</v>
          </cell>
          <cell r="F1758" t="str">
            <v>SINAPI</v>
          </cell>
        </row>
        <row r="1759">
          <cell r="A1759">
            <v>39457</v>
          </cell>
          <cell r="B1759" t="str">
            <v>DISPOSITIVO DR, 4 POLOS, SENSIBILIDADE DE 30 MA, CORRENTE DE 63 A, TIPO AC</v>
          </cell>
          <cell r="C1759" t="str">
            <v xml:space="preserve">UN    </v>
          </cell>
          <cell r="D1759" t="str">
            <v>CR</v>
          </cell>
          <cell r="E1759" t="str">
            <v>169,79</v>
          </cell>
          <cell r="F1759" t="str">
            <v>SINAPI</v>
          </cell>
        </row>
        <row r="1760">
          <cell r="A1760">
            <v>39458</v>
          </cell>
          <cell r="B1760" t="str">
            <v>DISPOSITIVO DR, 4 POLOS, SENSIBILIDADE DE 30 MA, CORRENTE DE 80 A, TIPO AC</v>
          </cell>
          <cell r="C1760" t="str">
            <v xml:space="preserve">UN    </v>
          </cell>
          <cell r="D1760" t="str">
            <v>CR</v>
          </cell>
          <cell r="E1760" t="str">
            <v>316,84</v>
          </cell>
          <cell r="F1760" t="str">
            <v>SINAPI</v>
          </cell>
        </row>
        <row r="1761">
          <cell r="A1761">
            <v>39464</v>
          </cell>
          <cell r="B1761" t="str">
            <v>DISPOSITIVO DR, 4 POLOS, SENSIBILIDADE DE 300 MA, CORRENTE DE 100 A, TIPO AC</v>
          </cell>
          <cell r="C1761" t="str">
            <v xml:space="preserve">UN    </v>
          </cell>
          <cell r="D1761" t="str">
            <v>CR</v>
          </cell>
          <cell r="E1761" t="str">
            <v>509,51</v>
          </cell>
          <cell r="F1761" t="str">
            <v>SINAPI</v>
          </cell>
        </row>
        <row r="1762">
          <cell r="A1762">
            <v>39460</v>
          </cell>
          <cell r="B1762" t="str">
            <v>DISPOSITIVO DR, 4 POLOS, SENSIBILIDADE DE 300 MA, CORRENTE DE 25 A, TIPO AC</v>
          </cell>
          <cell r="C1762" t="str">
            <v xml:space="preserve">UN    </v>
          </cell>
          <cell r="D1762" t="str">
            <v>CR</v>
          </cell>
          <cell r="E1762" t="str">
            <v>193,24</v>
          </cell>
          <cell r="F1762" t="str">
            <v>SINAPI</v>
          </cell>
        </row>
        <row r="1763">
          <cell r="A1763">
            <v>39461</v>
          </cell>
          <cell r="B1763" t="str">
            <v>DISPOSITIVO DR, 4 POLOS, SENSIBILIDADE DE 300 MA, CORRENTE DE 40 A, TIPO AC</v>
          </cell>
          <cell r="C1763" t="str">
            <v xml:space="preserve">UN    </v>
          </cell>
          <cell r="D1763" t="str">
            <v>CR</v>
          </cell>
          <cell r="E1763" t="str">
            <v>226,44</v>
          </cell>
          <cell r="F1763" t="str">
            <v>SINAPI</v>
          </cell>
        </row>
        <row r="1764">
          <cell r="A1764">
            <v>39462</v>
          </cell>
          <cell r="B1764" t="str">
            <v>DISPOSITIVO DR, 4 POLOS, SENSIBILIDADE DE 300 MA, CORRENTE DE 63 A, TIPO AC</v>
          </cell>
          <cell r="C1764" t="str">
            <v xml:space="preserve">UN    </v>
          </cell>
          <cell r="D1764" t="str">
            <v>CR</v>
          </cell>
          <cell r="E1764" t="str">
            <v>218,23</v>
          </cell>
          <cell r="F1764" t="str">
            <v>SINAPI</v>
          </cell>
        </row>
        <row r="1765">
          <cell r="A1765">
            <v>39463</v>
          </cell>
          <cell r="B1765" t="str">
            <v>DISPOSITIVO DR, 4 POLOS, SENSIBILIDADE DE 300 MA, CORRENTE DE 80 A, TIPO AC</v>
          </cell>
          <cell r="C1765" t="str">
            <v xml:space="preserve">UN    </v>
          </cell>
          <cell r="D1765" t="str">
            <v>CR</v>
          </cell>
          <cell r="E1765" t="str">
            <v>505,56</v>
          </cell>
          <cell r="F1765" t="str">
            <v>SINAPI</v>
          </cell>
        </row>
        <row r="1766">
          <cell r="A1766">
            <v>26039</v>
          </cell>
          <cell r="B1766" t="str">
            <v>DISTRIBUIDOR DE AGREGADOS AUTOPROPELIDO, CAP 3 M3, A DIESEL, 6 CC, 176 CV</v>
          </cell>
          <cell r="C1766" t="str">
            <v xml:space="preserve">UN    </v>
          </cell>
          <cell r="D1766" t="str">
            <v>AS</v>
          </cell>
          <cell r="E1766" t="str">
            <v>391.246,87</v>
          </cell>
          <cell r="F1766" t="str">
            <v>SINAPI</v>
          </cell>
        </row>
        <row r="1767">
          <cell r="A1767">
            <v>2401</v>
          </cell>
          <cell r="B1767" t="str">
            <v>DISTRIBUIDOR DE AGREGADOS REBOCAVEL, CAPACIDADE 1,9 M3, LARGURA DE TRABALHO 3,66 M</v>
          </cell>
          <cell r="C1767" t="str">
            <v xml:space="preserve">UN    </v>
          </cell>
          <cell r="D1767" t="str">
            <v>AS</v>
          </cell>
          <cell r="E1767" t="str">
            <v>89.991,11</v>
          </cell>
          <cell r="F1767" t="str">
            <v>SINAPI</v>
          </cell>
        </row>
        <row r="1768">
          <cell r="A1768">
            <v>38870</v>
          </cell>
          <cell r="B1768" t="str">
            <v>DISTRIBUIDOR METALICO, COM ROSCA, 2 SAIDAS, DN 1" X 1/2", PARA CONEXAO COM ANEL DESLIZANTE EM TUBO PEX PARA INST. AGUA QUENTE/FRIA</v>
          </cell>
          <cell r="C1768" t="str">
            <v xml:space="preserve">UN    </v>
          </cell>
          <cell r="D1768" t="str">
            <v>AS</v>
          </cell>
          <cell r="E1768" t="str">
            <v>29,51</v>
          </cell>
          <cell r="F1768" t="str">
            <v>SINAPI</v>
          </cell>
        </row>
        <row r="1769">
          <cell r="A1769">
            <v>38869</v>
          </cell>
          <cell r="B1769" t="str">
            <v>DISTRIBUIDOR METALICO, COM ROSCA, 2 SAIDAS, DN 3/4" X 1/2", PARA CONEXAO COM ANEL DESLIZANTE EM TUBO PEX PARA INST. AGUA QUENTE/FRIA</v>
          </cell>
          <cell r="C1769" t="str">
            <v xml:space="preserve">UN    </v>
          </cell>
          <cell r="D1769" t="str">
            <v>AS</v>
          </cell>
          <cell r="E1769" t="str">
            <v>19,91</v>
          </cell>
          <cell r="F1769" t="str">
            <v>SINAPI</v>
          </cell>
        </row>
        <row r="1770">
          <cell r="A1770">
            <v>38872</v>
          </cell>
          <cell r="B1770" t="str">
            <v>DISTRIBUIDOR METALICO, COM ROSCA, 3 SAIDAS, DN 1" X 1/2", PARA CONEXAO COM ANEL DESLIZANTE EM TUBO PEX PARA INST. AGUA QUENTE/FRIA</v>
          </cell>
          <cell r="C1770" t="str">
            <v xml:space="preserve">UN    </v>
          </cell>
          <cell r="D1770" t="str">
            <v>AS</v>
          </cell>
          <cell r="E1770" t="str">
            <v>37,59</v>
          </cell>
          <cell r="F1770" t="str">
            <v>SINAPI</v>
          </cell>
        </row>
        <row r="1771">
          <cell r="A1771">
            <v>38871</v>
          </cell>
          <cell r="B1771" t="str">
            <v>DISTRIBUIDOR METALICO, COM ROSCA, 3 SAIDAS, DN 3/4" X 1/2", PARA CONEXAO COM ANEL DESLIZANTE EM TUBO PEX PARA INST. AGUA QUENTE/FRIA</v>
          </cell>
          <cell r="C1771" t="str">
            <v xml:space="preserve">UN    </v>
          </cell>
          <cell r="D1771" t="str">
            <v>AS</v>
          </cell>
          <cell r="E1771" t="str">
            <v>25,99</v>
          </cell>
          <cell r="F1771" t="str">
            <v>SINAPI</v>
          </cell>
        </row>
        <row r="1772">
          <cell r="A1772">
            <v>39283</v>
          </cell>
          <cell r="B1772" t="str">
            <v>DISTRIBUIDOR, PLASTICO, 2 SAIDAS, DN 32 X 16 MM, PARA CONEXAO COM CRIMPAGEM, EM TUBO PEX PARA INST. AGUA QUENTE/FRIA</v>
          </cell>
          <cell r="C1772" t="str">
            <v xml:space="preserve">UN    </v>
          </cell>
          <cell r="D1772" t="str">
            <v>AS</v>
          </cell>
          <cell r="E1772" t="str">
            <v>121,76</v>
          </cell>
          <cell r="F1772" t="str">
            <v>SINAPI</v>
          </cell>
        </row>
        <row r="1773">
          <cell r="A1773">
            <v>39285</v>
          </cell>
          <cell r="B1773" t="str">
            <v>DISTRIBUIDOR, PLASTICO, 2 SAIDAS, DN 32 X 25 MM, PARA CONEXAO COM CRIMPAGEM, EM TUBO PEX PARA INST. AGUA QUENTE/FRIA</v>
          </cell>
          <cell r="C1773" t="str">
            <v xml:space="preserve">UN    </v>
          </cell>
          <cell r="D1773" t="str">
            <v>AS</v>
          </cell>
          <cell r="E1773" t="str">
            <v>139,16</v>
          </cell>
          <cell r="F1773" t="str">
            <v>SINAPI</v>
          </cell>
        </row>
        <row r="1774">
          <cell r="A1774">
            <v>39286</v>
          </cell>
          <cell r="B1774" t="str">
            <v>DISTRIBUIDOR, PLASTICO, 3 SAIDAS, DN 32 X 16 MM, PARA CONEXAO COM CRIMPAGEM, EM TUBO PEX PARA INST. AGUA QUENTE/FRIA</v>
          </cell>
          <cell r="C1774" t="str">
            <v xml:space="preserve">UN    </v>
          </cell>
          <cell r="D1774" t="str">
            <v>AS</v>
          </cell>
          <cell r="E1774" t="str">
            <v>133,37</v>
          </cell>
          <cell r="F1774" t="str">
            <v>SINAPI</v>
          </cell>
        </row>
        <row r="1775">
          <cell r="A1775">
            <v>39288</v>
          </cell>
          <cell r="B1775" t="str">
            <v>DISTRIBUIDOR, PLASTICO, 3 SAIDAS, DN 32 X 25 MM, PARA CONEXAO COM CRIMPAGEM, EM TUBO PEX PARA INST. AGUA QUENTE/FRIA</v>
          </cell>
          <cell r="C1775" t="str">
            <v xml:space="preserve">UN    </v>
          </cell>
          <cell r="D1775" t="str">
            <v>AS</v>
          </cell>
          <cell r="E1775" t="str">
            <v>162,34</v>
          </cell>
          <cell r="F1775" t="str">
            <v>SINAPI</v>
          </cell>
        </row>
        <row r="1776">
          <cell r="A1776">
            <v>44476</v>
          </cell>
          <cell r="B1776" t="str">
            <v>DIVISORIA EM GRANITO, COM DUAS FACES POLIDAS, TIPO ANDORINHA/ QUARTZ/ CASTELO/ CORUMBA OU OUTROS EQUIVALENTES DA REGIAO, E=  *3,0*  CM</v>
          </cell>
          <cell r="C1776" t="str">
            <v xml:space="preserve">M2    </v>
          </cell>
          <cell r="D1776" t="str">
            <v>CR</v>
          </cell>
          <cell r="E1776" t="str">
            <v>699,29</v>
          </cell>
          <cell r="F1776" t="str">
            <v>SINAPI</v>
          </cell>
        </row>
        <row r="1777">
          <cell r="A1777">
            <v>10629</v>
          </cell>
          <cell r="B1777" t="str">
            <v>DIVISORIA EM MARMORE, COM DUAS FACES POLIDAS, BRANCO COMUM, E=  *3,0* CM</v>
          </cell>
          <cell r="C1777" t="str">
            <v xml:space="preserve">M2    </v>
          </cell>
          <cell r="D1777" t="str">
            <v>CR</v>
          </cell>
          <cell r="E1777" t="str">
            <v>609,72</v>
          </cell>
          <cell r="F1777" t="str">
            <v>SINAPI</v>
          </cell>
        </row>
        <row r="1778">
          <cell r="A1778">
            <v>10698</v>
          </cell>
          <cell r="B1778" t="str">
            <v>DIVISORIA, PLACA  PRE-MOLDADA EM GRANILITE, MARMORITE OU GRANITINA,  E = *3 CM</v>
          </cell>
          <cell r="C1778" t="str">
            <v xml:space="preserve">M2    </v>
          </cell>
          <cell r="D1778" t="str">
            <v>AS</v>
          </cell>
          <cell r="E1778" t="str">
            <v>207,56</v>
          </cell>
          <cell r="F1778" t="str">
            <v>SINAPI</v>
          </cell>
        </row>
        <row r="1779">
          <cell r="A1779">
            <v>40521</v>
          </cell>
          <cell r="B1779" t="str">
            <v>DOBRADEIRA ELETROMECANICA DE VERGALHAO, PARA ACO DE DIAMETRO ATE 1 1/2 "Â, MOTOR ELETRICO TRIFASICO, POTENCIA DE 3 HP ATE 5 HP</v>
          </cell>
          <cell r="C1779" t="str">
            <v xml:space="preserve">UN    </v>
          </cell>
          <cell r="D1779" t="str">
            <v>CR</v>
          </cell>
          <cell r="E1779" t="str">
            <v>140.018,82</v>
          </cell>
          <cell r="F1779" t="str">
            <v>SINAPI</v>
          </cell>
        </row>
        <row r="1780">
          <cell r="A1780">
            <v>2432</v>
          </cell>
          <cell r="B1780" t="str">
            <v>DOBRADICA EM ACO/FERRO, 3 1/2" X  3", E= 1,9  A 2 MM, COM ANEL,  CROMADO OU ZINCADO, TAMPA BOLA, COM PARAFUSOS</v>
          </cell>
          <cell r="C1780" t="str">
            <v xml:space="preserve">UN    </v>
          </cell>
          <cell r="D1780" t="str">
            <v>CR</v>
          </cell>
          <cell r="E1780" t="str">
            <v>23,26</v>
          </cell>
          <cell r="F1780" t="str">
            <v>SINAPI</v>
          </cell>
        </row>
        <row r="1781">
          <cell r="A1781">
            <v>2433</v>
          </cell>
          <cell r="B1781" t="str">
            <v>DOBRADICA EM ACO/FERRO, 3" X 2 1/2", E= 1,2 A 1,8 MM, SEM ANEL,  CROMADO OU ZINCADO, TAMPA CHATA, COM PARAFUSOS</v>
          </cell>
          <cell r="C1781" t="str">
            <v xml:space="preserve">UN    </v>
          </cell>
          <cell r="D1781" t="str">
            <v>CR</v>
          </cell>
          <cell r="E1781" t="str">
            <v>7,88</v>
          </cell>
          <cell r="F1781" t="str">
            <v>SINAPI</v>
          </cell>
        </row>
        <row r="1782">
          <cell r="A1782">
            <v>2418</v>
          </cell>
          <cell r="B1782" t="str">
            <v>DOBRADICA EM ACO/FERRO, 3" X 2 1/2", E= 1,2 A 1,8 MM, SEM ANEL, CROMADO OU ZINCADO, TAMPA BOLA, COM PARAFUSOS</v>
          </cell>
          <cell r="C1782" t="str">
            <v xml:space="preserve">UN    </v>
          </cell>
          <cell r="D1782" t="str">
            <v xml:space="preserve">C </v>
          </cell>
          <cell r="E1782" t="str">
            <v>10,79</v>
          </cell>
          <cell r="F1782" t="str">
            <v>SINAPI</v>
          </cell>
        </row>
        <row r="1783">
          <cell r="A1783">
            <v>2420</v>
          </cell>
          <cell r="B1783" t="str">
            <v>DOBRADICA EM ACO/FERRO, 3" X 2 1/2", E= 1,9 A 2 MM, SEM ANEL,  CROMADO OU ZINCADO, TAMPA BOLA, COM PARAFUSOS</v>
          </cell>
          <cell r="C1783" t="str">
            <v xml:space="preserve">UN    </v>
          </cell>
          <cell r="D1783" t="str">
            <v>CR</v>
          </cell>
          <cell r="E1783" t="str">
            <v>13,53</v>
          </cell>
          <cell r="F1783" t="str">
            <v>SINAPI</v>
          </cell>
        </row>
        <row r="1784">
          <cell r="A1784">
            <v>11447</v>
          </cell>
          <cell r="B1784" t="str">
            <v>DOBRADICA EM LATAO, 3 " X 2 1/2 ", E= 1,9 A 2 MM, COM ANEL, CROMADO, TAMPA BOLA, COM PARAFUSOS</v>
          </cell>
          <cell r="C1784" t="str">
            <v xml:space="preserve">UN    </v>
          </cell>
          <cell r="D1784" t="str">
            <v>CR</v>
          </cell>
          <cell r="E1784" t="str">
            <v>26,74</v>
          </cell>
          <cell r="F1784" t="str">
            <v>SINAPI</v>
          </cell>
        </row>
        <row r="1785">
          <cell r="A1785">
            <v>11451</v>
          </cell>
          <cell r="B1785" t="str">
            <v>DOBRADICA TIPO VAI-E-VEM EM ACO/FERRO, TAMANHO 3'', GALVANIZADO, COM PARAFUSOS</v>
          </cell>
          <cell r="C1785" t="str">
            <v xml:space="preserve">UN    </v>
          </cell>
          <cell r="D1785" t="str">
            <v>CR</v>
          </cell>
          <cell r="E1785" t="str">
            <v>71,70</v>
          </cell>
          <cell r="F1785" t="str">
            <v>SINAPI</v>
          </cell>
        </row>
        <row r="1786">
          <cell r="A1786">
            <v>11116</v>
          </cell>
          <cell r="B1786" t="str">
            <v>DOMOS INDIVIDUAL EM ACRILICO BRANCO *95 X 95* CM, SEM INSTALACAO</v>
          </cell>
          <cell r="C1786" t="str">
            <v xml:space="preserve">UN    </v>
          </cell>
          <cell r="D1786" t="str">
            <v>CR</v>
          </cell>
          <cell r="E1786" t="str">
            <v>885,19</v>
          </cell>
          <cell r="F1786" t="str">
            <v>SINAPI</v>
          </cell>
        </row>
        <row r="1787">
          <cell r="A1787">
            <v>38411</v>
          </cell>
          <cell r="B1787" t="str">
            <v>DOSADOR DE AREIA, CAPACIDADE DE *26* LITROS</v>
          </cell>
          <cell r="C1787" t="str">
            <v xml:space="preserve">UN    </v>
          </cell>
          <cell r="D1787" t="str">
            <v>CR</v>
          </cell>
          <cell r="E1787" t="str">
            <v>2.058,29</v>
          </cell>
          <cell r="F1787" t="str">
            <v>SINAPI</v>
          </cell>
        </row>
        <row r="1788">
          <cell r="A1788">
            <v>38189</v>
          </cell>
          <cell r="B1788" t="str">
            <v>DUCHA / CHUVEIRO METALICO, DE PAREDE, ARTICULAVEL, COM BRACO/CANO, SEM DESVIADOR</v>
          </cell>
          <cell r="C1788" t="str">
            <v xml:space="preserve">UN    </v>
          </cell>
          <cell r="D1788" t="str">
            <v>CR</v>
          </cell>
          <cell r="E1788" t="str">
            <v>193,14</v>
          </cell>
          <cell r="F1788" t="str">
            <v>SINAPI</v>
          </cell>
        </row>
        <row r="1789">
          <cell r="A1789">
            <v>38190</v>
          </cell>
          <cell r="B1789" t="str">
            <v>DUCHA / CHUVEIRO METALICO, DE PAREDE, ARTICULAVEL, COM DESVIADOR E DUCHA MANUAL</v>
          </cell>
          <cell r="C1789" t="str">
            <v xml:space="preserve">UN    </v>
          </cell>
          <cell r="D1789" t="str">
            <v>CR</v>
          </cell>
          <cell r="E1789" t="str">
            <v>406,89</v>
          </cell>
          <cell r="F1789" t="str">
            <v>SINAPI</v>
          </cell>
        </row>
        <row r="1790">
          <cell r="A1790">
            <v>7608</v>
          </cell>
          <cell r="B1790" t="str">
            <v>DUCHA / CHUVEIRO PLASTICO SIMPLES, 5 '', BRANCO, PARA ACOPLAR EM HASTE 1/2 ", AGUA FRIA</v>
          </cell>
          <cell r="C1790" t="str">
            <v xml:space="preserve">UN    </v>
          </cell>
          <cell r="D1790" t="str">
            <v>CR</v>
          </cell>
          <cell r="E1790" t="str">
            <v>11,48</v>
          </cell>
          <cell r="F1790" t="str">
            <v>SINAPI</v>
          </cell>
        </row>
        <row r="1791">
          <cell r="A1791">
            <v>1370</v>
          </cell>
          <cell r="B1791" t="str">
            <v>DUCHA HIGIENICA PLASTICA COM REGISTRO METALICO 1/2 "</v>
          </cell>
          <cell r="C1791" t="str">
            <v xml:space="preserve">UN    </v>
          </cell>
          <cell r="D1791" t="str">
            <v>CR</v>
          </cell>
          <cell r="E1791" t="str">
            <v>122,42</v>
          </cell>
          <cell r="F1791" t="str">
            <v>SINAPI</v>
          </cell>
        </row>
        <row r="1792">
          <cell r="A1792">
            <v>36516</v>
          </cell>
          <cell r="B1792" t="str">
            <v>DUMPER COM CAPACIDADE DE CARGA DE 1700 KG, PARTIDA ELETRICA, MOTOR DIESEL COM POTENCIA DE 16 CV</v>
          </cell>
          <cell r="C1792" t="str">
            <v xml:space="preserve">UN    </v>
          </cell>
          <cell r="D1792" t="str">
            <v>AS</v>
          </cell>
          <cell r="E1792" t="str">
            <v>143.280,28</v>
          </cell>
          <cell r="F1792" t="str">
            <v>SINAPI</v>
          </cell>
        </row>
        <row r="1793">
          <cell r="A1793">
            <v>34777</v>
          </cell>
          <cell r="B1793" t="str">
            <v>ELEMENTO VAZADO CERAMICO DIAGONAL (TIPO FLOR/QUADRADO/XIS) 25 X 18 X 7 CM</v>
          </cell>
          <cell r="C1793" t="str">
            <v xml:space="preserve">UN    </v>
          </cell>
          <cell r="D1793" t="str">
            <v>CR</v>
          </cell>
          <cell r="E1793" t="str">
            <v>3,43</v>
          </cell>
          <cell r="F1793" t="str">
            <v>SINAPI</v>
          </cell>
        </row>
        <row r="1794">
          <cell r="A1794">
            <v>7272</v>
          </cell>
          <cell r="B1794" t="str">
            <v>ELEMENTO VAZADO CERAMICO QUADRADO (TIPO RETO OU REDONDO), *7 A 9 X 20 X 20* CM (L X A X C)</v>
          </cell>
          <cell r="C1794" t="str">
            <v xml:space="preserve">UN    </v>
          </cell>
          <cell r="D1794" t="str">
            <v>CR</v>
          </cell>
          <cell r="E1794" t="str">
            <v>2,89</v>
          </cell>
          <cell r="F1794" t="str">
            <v>SINAPI</v>
          </cell>
        </row>
        <row r="1795">
          <cell r="A1795">
            <v>10605</v>
          </cell>
          <cell r="B1795" t="str">
            <v>ELEMENTO VAZADO DE CONCRETO, QUADRICULADO, 1 FURO *10 X 10 X 10* CM</v>
          </cell>
          <cell r="C1795" t="str">
            <v xml:space="preserve">UN    </v>
          </cell>
          <cell r="D1795" t="str">
            <v>CR</v>
          </cell>
          <cell r="E1795" t="str">
            <v>5,55</v>
          </cell>
          <cell r="F1795" t="str">
            <v>SINAPI</v>
          </cell>
        </row>
        <row r="1796">
          <cell r="A1796">
            <v>10604</v>
          </cell>
          <cell r="B1796" t="str">
            <v>ELEMENTO VAZADO DE CONCRETO, QUADRICULADO, 1 FURO *20 X 10 X 7* CM</v>
          </cell>
          <cell r="C1796" t="str">
            <v xml:space="preserve">UN    </v>
          </cell>
          <cell r="D1796" t="str">
            <v>CR</v>
          </cell>
          <cell r="E1796" t="str">
            <v>12,93</v>
          </cell>
          <cell r="F1796" t="str">
            <v>SINAPI</v>
          </cell>
        </row>
        <row r="1797">
          <cell r="A1797">
            <v>672</v>
          </cell>
          <cell r="B1797" t="str">
            <v>ELEMENTO VAZADO DE CONCRETO, QUADRICULADO, 1 FURO *20 X 20 X 6,5* CM</v>
          </cell>
          <cell r="C1797" t="str">
            <v xml:space="preserve">UN    </v>
          </cell>
          <cell r="D1797" t="str">
            <v>CR</v>
          </cell>
          <cell r="E1797" t="str">
            <v>17,79</v>
          </cell>
          <cell r="F1797" t="str">
            <v>SINAPI</v>
          </cell>
        </row>
        <row r="1798">
          <cell r="A1798">
            <v>668</v>
          </cell>
          <cell r="B1798" t="str">
            <v>ELEMENTO VAZADO DE CONCRETO, QUADRICULADO, 16 FUROS *29 X 29 X 6* CM</v>
          </cell>
          <cell r="C1798" t="str">
            <v xml:space="preserve">UN    </v>
          </cell>
          <cell r="D1798" t="str">
            <v>CR</v>
          </cell>
          <cell r="E1798" t="str">
            <v>21,47</v>
          </cell>
          <cell r="F1798" t="str">
            <v>SINAPI</v>
          </cell>
        </row>
        <row r="1799">
          <cell r="A1799">
            <v>10578</v>
          </cell>
          <cell r="B1799" t="str">
            <v>ELEMENTO VAZADO DE CONCRETO, QUADRICULADO, 16 FUROS *33 X 33 X 10* CM</v>
          </cell>
          <cell r="C1799" t="str">
            <v xml:space="preserve">UN    </v>
          </cell>
          <cell r="D1799" t="str">
            <v>CR</v>
          </cell>
          <cell r="E1799" t="str">
            <v>25,01</v>
          </cell>
          <cell r="F1799" t="str">
            <v>SINAPI</v>
          </cell>
        </row>
        <row r="1800">
          <cell r="A1800">
            <v>666</v>
          </cell>
          <cell r="B1800" t="str">
            <v>ELEMENTO VAZADO DE CONCRETO, QUADRICULADO, 16 FUROS *40 X 40 X 7* CM</v>
          </cell>
          <cell r="C1800" t="str">
            <v xml:space="preserve">UN    </v>
          </cell>
          <cell r="D1800" t="str">
            <v>CR</v>
          </cell>
          <cell r="E1800" t="str">
            <v>27,81</v>
          </cell>
          <cell r="F1800" t="str">
            <v>SINAPI</v>
          </cell>
        </row>
        <row r="1801">
          <cell r="A1801">
            <v>665</v>
          </cell>
          <cell r="B1801" t="str">
            <v>ELEMENTO VAZADO DE CONCRETO, QUADRICULADO, 16 FUROS *50 X 50 X 7* CM</v>
          </cell>
          <cell r="C1801" t="str">
            <v xml:space="preserve">UN    </v>
          </cell>
          <cell r="D1801" t="str">
            <v>CR</v>
          </cell>
          <cell r="E1801" t="str">
            <v>37,19</v>
          </cell>
          <cell r="F1801" t="str">
            <v>SINAPI</v>
          </cell>
        </row>
        <row r="1802">
          <cell r="A1802">
            <v>10577</v>
          </cell>
          <cell r="B1802" t="str">
            <v>ELEMENTO VAZADO DE CONCRETO, QUADRICULADO, 25 FUROS *50 X 50 X 5* CM</v>
          </cell>
          <cell r="C1802" t="str">
            <v xml:space="preserve">UN    </v>
          </cell>
          <cell r="D1802" t="str">
            <v>CR</v>
          </cell>
          <cell r="E1802" t="str">
            <v>32,99</v>
          </cell>
          <cell r="F1802" t="str">
            <v>SINAPI</v>
          </cell>
        </row>
        <row r="1803">
          <cell r="A1803">
            <v>10583</v>
          </cell>
          <cell r="B1803" t="str">
            <v>ELEMENTO VAZADO DE CONCRETO, VENEZIANA *39 X 22 X 15* CM</v>
          </cell>
          <cell r="C1803" t="str">
            <v xml:space="preserve">UN    </v>
          </cell>
          <cell r="D1803" t="str">
            <v>CR</v>
          </cell>
          <cell r="E1803" t="str">
            <v>17,14</v>
          </cell>
          <cell r="F1803" t="str">
            <v>SINAPI</v>
          </cell>
        </row>
        <row r="1804">
          <cell r="A1804">
            <v>10579</v>
          </cell>
          <cell r="B1804" t="str">
            <v>ELEMENTO VAZADO DE CONCRETO, VENEZIANA *39 X 29 X 10* CM</v>
          </cell>
          <cell r="C1804" t="str">
            <v xml:space="preserve">UN    </v>
          </cell>
          <cell r="D1804" t="str">
            <v>CR</v>
          </cell>
          <cell r="E1804" t="str">
            <v>29,87</v>
          </cell>
          <cell r="F1804" t="str">
            <v>SINAPI</v>
          </cell>
        </row>
        <row r="1805">
          <cell r="A1805">
            <v>10582</v>
          </cell>
          <cell r="B1805" t="str">
            <v>ELEMENTO VAZADO DE CONCRETO, VENEZIANA *40 X 10 X 10* CM</v>
          </cell>
          <cell r="C1805" t="str">
            <v xml:space="preserve">UN    </v>
          </cell>
          <cell r="D1805" t="str">
            <v>CR</v>
          </cell>
          <cell r="E1805" t="str">
            <v>15,09</v>
          </cell>
          <cell r="F1805" t="str">
            <v>SINAPI</v>
          </cell>
        </row>
        <row r="1806">
          <cell r="A1806">
            <v>2436</v>
          </cell>
          <cell r="B1806" t="str">
            <v>ELETRICISTA (HORISTA)</v>
          </cell>
          <cell r="C1806" t="str">
            <v xml:space="preserve">H     </v>
          </cell>
          <cell r="D1806" t="str">
            <v xml:space="preserve">C </v>
          </cell>
          <cell r="E1806" t="str">
            <v>19,38</v>
          </cell>
          <cell r="F1806" t="str">
            <v>SINAPI</v>
          </cell>
        </row>
        <row r="1807">
          <cell r="A1807">
            <v>40918</v>
          </cell>
          <cell r="B1807" t="str">
            <v>ELETRICISTA (MENSALISTA)</v>
          </cell>
          <cell r="C1807" t="str">
            <v xml:space="preserve">MES   </v>
          </cell>
          <cell r="D1807" t="str">
            <v>CR</v>
          </cell>
          <cell r="E1807" t="str">
            <v>3.421,03</v>
          </cell>
          <cell r="F1807" t="str">
            <v>SINAPI</v>
          </cell>
        </row>
        <row r="1808">
          <cell r="A1808">
            <v>2439</v>
          </cell>
          <cell r="B1808" t="str">
            <v>ELETRICISTA DE MANUTENCAO INDUSTRIAL (HORISTA)</v>
          </cell>
          <cell r="C1808" t="str">
            <v xml:space="preserve">H     </v>
          </cell>
          <cell r="D1808" t="str">
            <v>CR</v>
          </cell>
          <cell r="E1808" t="str">
            <v>19,38</v>
          </cell>
          <cell r="F1808" t="str">
            <v>SINAPI</v>
          </cell>
        </row>
        <row r="1809">
          <cell r="A1809">
            <v>40923</v>
          </cell>
          <cell r="B1809" t="str">
            <v>ELETRICISTA DE MANUTENCAO INDUSTRIAL (MENSALISTA)</v>
          </cell>
          <cell r="C1809" t="str">
            <v xml:space="preserve">MES   </v>
          </cell>
          <cell r="D1809" t="str">
            <v>CR</v>
          </cell>
          <cell r="E1809" t="str">
            <v>3.421,03</v>
          </cell>
          <cell r="F1809" t="str">
            <v>SINAPI</v>
          </cell>
        </row>
        <row r="1810">
          <cell r="A1810">
            <v>10998</v>
          </cell>
          <cell r="B1810" t="str">
            <v>ELETRODO REVESTIDO AWS - E-6010, DIAMETRO IGUAL A 4,00 MM</v>
          </cell>
          <cell r="C1810" t="str">
            <v xml:space="preserve">KG    </v>
          </cell>
          <cell r="D1810" t="str">
            <v>CR</v>
          </cell>
          <cell r="E1810" t="str">
            <v>31,18</v>
          </cell>
          <cell r="F1810" t="str">
            <v>SINAPI</v>
          </cell>
        </row>
        <row r="1811">
          <cell r="A1811">
            <v>11002</v>
          </cell>
          <cell r="B1811" t="str">
            <v>ELETRODO REVESTIDO AWS - E6013, DIAMETRO IGUAL A 2,50 MM</v>
          </cell>
          <cell r="C1811" t="str">
            <v xml:space="preserve">KG    </v>
          </cell>
          <cell r="D1811" t="str">
            <v>CR</v>
          </cell>
          <cell r="E1811" t="str">
            <v>28,57</v>
          </cell>
          <cell r="F1811" t="str">
            <v>SINAPI</v>
          </cell>
        </row>
        <row r="1812">
          <cell r="A1812">
            <v>10999</v>
          </cell>
          <cell r="B1812" t="str">
            <v>ELETRODO REVESTIDO AWS - E6013, DIAMETRO IGUAL A 4,00 MM</v>
          </cell>
          <cell r="C1812" t="str">
            <v xml:space="preserve">KG    </v>
          </cell>
          <cell r="D1812" t="str">
            <v>CR</v>
          </cell>
          <cell r="E1812" t="str">
            <v>27,45</v>
          </cell>
          <cell r="F1812" t="str">
            <v>SINAPI</v>
          </cell>
        </row>
        <row r="1813">
          <cell r="A1813">
            <v>10997</v>
          </cell>
          <cell r="B1813" t="str">
            <v>ELETRODO REVESTIDO AWS - E7018, DIAMETRO IGUAL A 4,00 MM</v>
          </cell>
          <cell r="C1813" t="str">
            <v xml:space="preserve">KG    </v>
          </cell>
          <cell r="D1813" t="str">
            <v xml:space="preserve">C </v>
          </cell>
          <cell r="E1813" t="str">
            <v>29,75</v>
          </cell>
          <cell r="F1813" t="str">
            <v>SINAPI</v>
          </cell>
        </row>
        <row r="1814">
          <cell r="A1814">
            <v>2685</v>
          </cell>
          <cell r="B1814" t="str">
            <v>ELETRODUTO DE PVC RIGIDO ROSCAVEL DE 1 ", SEM LUVA</v>
          </cell>
          <cell r="C1814" t="str">
            <v xml:space="preserve">M     </v>
          </cell>
          <cell r="D1814" t="str">
            <v>CR</v>
          </cell>
          <cell r="E1814" t="str">
            <v>8,40</v>
          </cell>
          <cell r="F1814" t="str">
            <v>SINAPI</v>
          </cell>
        </row>
        <row r="1815">
          <cell r="A1815">
            <v>2680</v>
          </cell>
          <cell r="B1815" t="str">
            <v>ELETRODUTO DE PVC RIGIDO ROSCAVEL DE 1 1/2 ", SEM LUVA</v>
          </cell>
          <cell r="C1815" t="str">
            <v xml:space="preserve">M     </v>
          </cell>
          <cell r="D1815" t="str">
            <v>CR</v>
          </cell>
          <cell r="E1815" t="str">
            <v>12,30</v>
          </cell>
          <cell r="F1815" t="str">
            <v>SINAPI</v>
          </cell>
        </row>
        <row r="1816">
          <cell r="A1816">
            <v>2684</v>
          </cell>
          <cell r="B1816" t="str">
            <v>ELETRODUTO DE PVC RIGIDO ROSCAVEL DE 1 1/4 ", SEM LUVA</v>
          </cell>
          <cell r="C1816" t="str">
            <v xml:space="preserve">M     </v>
          </cell>
          <cell r="D1816" t="str">
            <v>CR</v>
          </cell>
          <cell r="E1816" t="str">
            <v>11,19</v>
          </cell>
          <cell r="F1816" t="str">
            <v>SINAPI</v>
          </cell>
        </row>
        <row r="1817">
          <cell r="A1817">
            <v>2673</v>
          </cell>
          <cell r="B1817" t="str">
            <v>ELETRODUTO DE PVC RIGIDO ROSCAVEL DE 1/2 ", SEM LUVA</v>
          </cell>
          <cell r="C1817" t="str">
            <v xml:space="preserve">M     </v>
          </cell>
          <cell r="D1817" t="str">
            <v xml:space="preserve">C </v>
          </cell>
          <cell r="E1817" t="str">
            <v>4,32</v>
          </cell>
          <cell r="F1817" t="str">
            <v>SINAPI</v>
          </cell>
        </row>
        <row r="1818">
          <cell r="A1818">
            <v>2681</v>
          </cell>
          <cell r="B1818" t="str">
            <v>ELETRODUTO DE PVC RIGIDO ROSCAVEL DE 2 ", SEM LUVA</v>
          </cell>
          <cell r="C1818" t="str">
            <v xml:space="preserve">M     </v>
          </cell>
          <cell r="D1818" t="str">
            <v>CR</v>
          </cell>
          <cell r="E1818" t="str">
            <v>20,10</v>
          </cell>
          <cell r="F1818" t="str">
            <v>SINAPI</v>
          </cell>
        </row>
        <row r="1819">
          <cell r="A1819">
            <v>2682</v>
          </cell>
          <cell r="B1819" t="str">
            <v>ELETRODUTO DE PVC RIGIDO ROSCAVEL DE 2 1/2 ", SEM LUVA</v>
          </cell>
          <cell r="C1819" t="str">
            <v xml:space="preserve">M     </v>
          </cell>
          <cell r="D1819" t="str">
            <v>CR</v>
          </cell>
          <cell r="E1819" t="str">
            <v>29,33</v>
          </cell>
          <cell r="F1819" t="str">
            <v>SINAPI</v>
          </cell>
        </row>
        <row r="1820">
          <cell r="A1820">
            <v>2686</v>
          </cell>
          <cell r="B1820" t="str">
            <v>ELETRODUTO DE PVC RIGIDO ROSCAVEL DE 3 ", SEM LUVA</v>
          </cell>
          <cell r="C1820" t="str">
            <v xml:space="preserve">M     </v>
          </cell>
          <cell r="D1820" t="str">
            <v>CR</v>
          </cell>
          <cell r="E1820" t="str">
            <v>36,78</v>
          </cell>
          <cell r="F1820" t="str">
            <v>SINAPI</v>
          </cell>
        </row>
        <row r="1821">
          <cell r="A1821">
            <v>2674</v>
          </cell>
          <cell r="B1821" t="str">
            <v>ELETRODUTO DE PVC RIGIDO ROSCAVEL DE 3/4 ", SEM LUVA</v>
          </cell>
          <cell r="C1821" t="str">
            <v xml:space="preserve">M     </v>
          </cell>
          <cell r="D1821" t="str">
            <v>CR</v>
          </cell>
          <cell r="E1821" t="str">
            <v>5,38</v>
          </cell>
          <cell r="F1821" t="str">
            <v>SINAPI</v>
          </cell>
        </row>
        <row r="1822">
          <cell r="A1822">
            <v>2683</v>
          </cell>
          <cell r="B1822" t="str">
            <v>ELETRODUTO DE PVC RIGIDO ROSCAVEL DE 4 ", SEM LUVA</v>
          </cell>
          <cell r="C1822" t="str">
            <v xml:space="preserve">M     </v>
          </cell>
          <cell r="D1822" t="str">
            <v>CR</v>
          </cell>
          <cell r="E1822" t="str">
            <v>57,95</v>
          </cell>
          <cell r="F1822" t="str">
            <v>SINAPI</v>
          </cell>
        </row>
        <row r="1823">
          <cell r="A1823">
            <v>2676</v>
          </cell>
          <cell r="B1823" t="str">
            <v>ELETRODUTO DE PVC RIGIDO SOLDAVEL, CLASSE B, DE 20 MM</v>
          </cell>
          <cell r="C1823" t="str">
            <v xml:space="preserve">M     </v>
          </cell>
          <cell r="D1823" t="str">
            <v>CR</v>
          </cell>
          <cell r="E1823" t="str">
            <v>2,51</v>
          </cell>
          <cell r="F1823" t="str">
            <v>SINAPI</v>
          </cell>
        </row>
        <row r="1824">
          <cell r="A1824">
            <v>2678</v>
          </cell>
          <cell r="B1824" t="str">
            <v>ELETRODUTO DE PVC RIGIDO SOLDAVEL, CLASSE B, DE 25 MM</v>
          </cell>
          <cell r="C1824" t="str">
            <v xml:space="preserve">M     </v>
          </cell>
          <cell r="D1824" t="str">
            <v>CR</v>
          </cell>
          <cell r="E1824" t="str">
            <v>3,14</v>
          </cell>
          <cell r="F1824" t="str">
            <v>SINAPI</v>
          </cell>
        </row>
        <row r="1825">
          <cell r="A1825">
            <v>2679</v>
          </cell>
          <cell r="B1825" t="str">
            <v>ELETRODUTO DE PVC RIGIDO SOLDAVEL, CLASSE B, DE 32 MM</v>
          </cell>
          <cell r="C1825" t="str">
            <v xml:space="preserve">M     </v>
          </cell>
          <cell r="D1825" t="str">
            <v>CR</v>
          </cell>
          <cell r="E1825" t="str">
            <v>4,85</v>
          </cell>
          <cell r="F1825" t="str">
            <v>SINAPI</v>
          </cell>
        </row>
        <row r="1826">
          <cell r="A1826">
            <v>12070</v>
          </cell>
          <cell r="B1826" t="str">
            <v>ELETRODUTO DE PVC RIGIDO SOLDAVEL, CLASSE B, DE 40 MM</v>
          </cell>
          <cell r="C1826" t="str">
            <v xml:space="preserve">M     </v>
          </cell>
          <cell r="D1826" t="str">
            <v>CR</v>
          </cell>
          <cell r="E1826" t="str">
            <v>6,75</v>
          </cell>
          <cell r="F1826" t="str">
            <v>SINAPI</v>
          </cell>
        </row>
        <row r="1827">
          <cell r="A1827">
            <v>2675</v>
          </cell>
          <cell r="B1827" t="str">
            <v>ELETRODUTO DE PVC RIGIDO SOLDAVEL, CLASSE B, DE 50 MM</v>
          </cell>
          <cell r="C1827" t="str">
            <v xml:space="preserve">M     </v>
          </cell>
          <cell r="D1827" t="str">
            <v>CR</v>
          </cell>
          <cell r="E1827" t="str">
            <v>8,77</v>
          </cell>
          <cell r="F1827" t="str">
            <v>SINAPI</v>
          </cell>
        </row>
        <row r="1828">
          <cell r="A1828">
            <v>12067</v>
          </cell>
          <cell r="B1828" t="str">
            <v>ELETRODUTO DE PVC RIGIDO SOLDAVEL, CLASSE B, DE 60 MM</v>
          </cell>
          <cell r="C1828" t="str">
            <v xml:space="preserve">M     </v>
          </cell>
          <cell r="D1828" t="str">
            <v>CR</v>
          </cell>
          <cell r="E1828" t="str">
            <v>11,90</v>
          </cell>
          <cell r="F1828" t="str">
            <v>SINAPI</v>
          </cell>
        </row>
        <row r="1829">
          <cell r="A1829">
            <v>21136</v>
          </cell>
          <cell r="B1829" t="str">
            <v>ELETRODUTO EM ACO GALVANIZADO ELETROLITICO, LEVE, DIAMETRO 1", PAREDE DE 0,90 MM</v>
          </cell>
          <cell r="C1829" t="str">
            <v xml:space="preserve">M     </v>
          </cell>
          <cell r="D1829" t="str">
            <v>CR</v>
          </cell>
          <cell r="E1829" t="str">
            <v>13,52</v>
          </cell>
          <cell r="F1829" t="str">
            <v>SINAPI</v>
          </cell>
        </row>
        <row r="1830">
          <cell r="A1830">
            <v>21128</v>
          </cell>
          <cell r="B1830" t="str">
            <v>ELETRODUTO EM ACO GALVANIZADO ELETROLITICO, LEVE, DIAMETRO 3/4", PAREDE DE 0,90 MM</v>
          </cell>
          <cell r="C1830" t="str">
            <v xml:space="preserve">M     </v>
          </cell>
          <cell r="D1830" t="str">
            <v xml:space="preserve">C </v>
          </cell>
          <cell r="E1830" t="str">
            <v>10,46</v>
          </cell>
          <cell r="F1830" t="str">
            <v>SINAPI</v>
          </cell>
        </row>
        <row r="1831">
          <cell r="A1831">
            <v>21130</v>
          </cell>
          <cell r="B1831" t="str">
            <v>ELETRODUTO EM ACO GALVANIZADO ELETROLITICO, SEMI-PESADO, DIAMETRO 1 1/2", PAREDE DE 1,20 MM</v>
          </cell>
          <cell r="C1831" t="str">
            <v xml:space="preserve">M     </v>
          </cell>
          <cell r="D1831" t="str">
            <v>CR</v>
          </cell>
          <cell r="E1831" t="str">
            <v>26,42</v>
          </cell>
          <cell r="F1831" t="str">
            <v>SINAPI</v>
          </cell>
        </row>
        <row r="1832">
          <cell r="A1832">
            <v>21135</v>
          </cell>
          <cell r="B1832" t="str">
            <v>ELETRODUTO EM ACO GALVANIZADO ELETROLITICO, SEMI-PESADO, DIAMETRO 1 1/4", PAREDE DE 1,20 MM</v>
          </cell>
          <cell r="C1832" t="str">
            <v xml:space="preserve">M     </v>
          </cell>
          <cell r="D1832" t="str">
            <v>CR</v>
          </cell>
          <cell r="E1832" t="str">
            <v>26,01</v>
          </cell>
          <cell r="F1832" t="str">
            <v>SINAPI</v>
          </cell>
        </row>
        <row r="1833">
          <cell r="A1833">
            <v>40401</v>
          </cell>
          <cell r="B1833" t="str">
            <v>ELETRODUTO FLEXIVEL PLANO EM PEAD, COR PRETA E LARANJA,  DIAMETRO 32 MM</v>
          </cell>
          <cell r="C1833" t="str">
            <v xml:space="preserve">M     </v>
          </cell>
          <cell r="D1833" t="str">
            <v>CR</v>
          </cell>
          <cell r="E1833" t="str">
            <v>3,02</v>
          </cell>
          <cell r="F1833" t="str">
            <v>SINAPI</v>
          </cell>
        </row>
        <row r="1834">
          <cell r="A1834">
            <v>40402</v>
          </cell>
          <cell r="B1834" t="str">
            <v>ELETRODUTO FLEXIVEL PLANO EM PEAD, COR PRETA E LARANJA,  DIAMETRO 40 MM</v>
          </cell>
          <cell r="C1834" t="str">
            <v xml:space="preserve">M     </v>
          </cell>
          <cell r="D1834" t="str">
            <v>CR</v>
          </cell>
          <cell r="E1834" t="str">
            <v>3,87</v>
          </cell>
          <cell r="F1834" t="str">
            <v>SINAPI</v>
          </cell>
        </row>
        <row r="1835">
          <cell r="A1835">
            <v>40400</v>
          </cell>
          <cell r="B1835" t="str">
            <v>ELETRODUTO FLEXIVEL PLANO EM PEAD, COR PRETA E LARANJA, DIAMETRO 25 MM</v>
          </cell>
          <cell r="C1835" t="str">
            <v xml:space="preserve">M     </v>
          </cell>
          <cell r="D1835" t="str">
            <v>CR</v>
          </cell>
          <cell r="E1835" t="str">
            <v>2,05</v>
          </cell>
          <cell r="F1835" t="str">
            <v>SINAPI</v>
          </cell>
        </row>
        <row r="1836">
          <cell r="A1836">
            <v>2504</v>
          </cell>
          <cell r="B1836" t="str">
            <v>ELETRODUTO FLEXIVEL, EM ACO GALVANIZADO, REVESTIDO EXTERNAMENTE COM PVC PRETO, DIAMETRO EXTERNO DE 25 MM (3/4"), TIPO SEALTUBO</v>
          </cell>
          <cell r="C1836" t="str">
            <v xml:space="preserve">M     </v>
          </cell>
          <cell r="D1836" t="str">
            <v>CR</v>
          </cell>
          <cell r="E1836" t="str">
            <v>11,60</v>
          </cell>
          <cell r="F1836" t="str">
            <v>SINAPI</v>
          </cell>
        </row>
        <row r="1837">
          <cell r="A1837">
            <v>2501</v>
          </cell>
          <cell r="B1837" t="str">
            <v>ELETRODUTO FLEXIVEL, EM ACO GALVANIZADO, REVESTIDO EXTERNAMENTE COM PVC PRETO, DIAMETRO EXTERNO DE 32 MM (1"), TIPO SEALTUBO</v>
          </cell>
          <cell r="C1837" t="str">
            <v xml:space="preserve">M     </v>
          </cell>
          <cell r="D1837" t="str">
            <v>CR</v>
          </cell>
          <cell r="E1837" t="str">
            <v>15,22</v>
          </cell>
          <cell r="F1837" t="str">
            <v>SINAPI</v>
          </cell>
        </row>
        <row r="1838">
          <cell r="A1838">
            <v>2502</v>
          </cell>
          <cell r="B1838" t="str">
            <v>ELETRODUTO FLEXIVEL, EM ACO GALVANIZADO, REVESTIDO EXTERNAMENTE COM PVC PRETO, DIAMETRO EXTERNO DE 40 MM (1 1/4"), TIPO SEALTUBO</v>
          </cell>
          <cell r="C1838" t="str">
            <v xml:space="preserve">M     </v>
          </cell>
          <cell r="D1838" t="str">
            <v>CR</v>
          </cell>
          <cell r="E1838" t="str">
            <v>22,96</v>
          </cell>
          <cell r="F1838" t="str">
            <v>SINAPI</v>
          </cell>
        </row>
        <row r="1839">
          <cell r="A1839">
            <v>2503</v>
          </cell>
          <cell r="B1839" t="str">
            <v>ELETRODUTO FLEXIVEL, EM ACO GALVANIZADO, REVESTIDO EXTERNAMENTE COM PVC PRETO, DIAMETRO EXTERNO DE 50 MM( 1 1/2"), TIPO SEALTUBO</v>
          </cell>
          <cell r="C1839" t="str">
            <v xml:space="preserve">M     </v>
          </cell>
          <cell r="D1839" t="str">
            <v>CR</v>
          </cell>
          <cell r="E1839" t="str">
            <v>29,56</v>
          </cell>
          <cell r="F1839" t="str">
            <v>SINAPI</v>
          </cell>
        </row>
        <row r="1840">
          <cell r="A1840">
            <v>2500</v>
          </cell>
          <cell r="B1840" t="str">
            <v>ELETRODUTO FLEXIVEL, EM ACO GALVANIZADO, REVESTIDO EXTERNAMENTE COM PVC PRETO, DIAMETRO EXTERNO DE 60 MM (2"), TIPO SEALTUBO</v>
          </cell>
          <cell r="C1840" t="str">
            <v xml:space="preserve">M     </v>
          </cell>
          <cell r="D1840" t="str">
            <v>CR</v>
          </cell>
          <cell r="E1840" t="str">
            <v>39,37</v>
          </cell>
          <cell r="F1840" t="str">
            <v>SINAPI</v>
          </cell>
        </row>
        <row r="1841">
          <cell r="A1841">
            <v>2505</v>
          </cell>
          <cell r="B1841" t="str">
            <v>ELETRODUTO FLEXIVEL, EM ACO GALVANIZADO, REVESTIDO EXTERNAMENTE COM PVC PRETO, DIAMETRO EXTERNO DE 75 MM (2 1/2"), TIPO SEALTUBO</v>
          </cell>
          <cell r="C1841" t="str">
            <v xml:space="preserve">M     </v>
          </cell>
          <cell r="D1841" t="str">
            <v>CR</v>
          </cell>
          <cell r="E1841" t="str">
            <v>61,35</v>
          </cell>
          <cell r="F1841" t="str">
            <v>SINAPI</v>
          </cell>
        </row>
        <row r="1842">
          <cell r="A1842">
            <v>12056</v>
          </cell>
          <cell r="B1842" t="str">
            <v>ELETRODUTO FLEXIVEL, EM ACO, TIPO CONDUITE, DIAMETRO DE 1 1/2"</v>
          </cell>
          <cell r="C1842" t="str">
            <v xml:space="preserve">M     </v>
          </cell>
          <cell r="D1842" t="str">
            <v>CR</v>
          </cell>
          <cell r="E1842" t="str">
            <v>24,79</v>
          </cell>
          <cell r="F1842" t="str">
            <v>SINAPI</v>
          </cell>
        </row>
        <row r="1843">
          <cell r="A1843">
            <v>12057</v>
          </cell>
          <cell r="B1843" t="str">
            <v>ELETRODUTO FLEXIVEL, EM ACO, TIPO CONDUITE, DIAMETRO DE 1 1/4"</v>
          </cell>
          <cell r="C1843" t="str">
            <v xml:space="preserve">M     </v>
          </cell>
          <cell r="D1843" t="str">
            <v>CR</v>
          </cell>
          <cell r="E1843" t="str">
            <v>21,06</v>
          </cell>
          <cell r="F1843" t="str">
            <v>SINAPI</v>
          </cell>
        </row>
        <row r="1844">
          <cell r="A1844">
            <v>12059</v>
          </cell>
          <cell r="B1844" t="str">
            <v>ELETRODUTO FLEXIVEL, EM ACO, TIPO CONDUITE, DIAMETRO DE 1/2"</v>
          </cell>
          <cell r="C1844" t="str">
            <v xml:space="preserve">M     </v>
          </cell>
          <cell r="D1844" t="str">
            <v>CR</v>
          </cell>
          <cell r="E1844" t="str">
            <v>7,39</v>
          </cell>
          <cell r="F1844" t="str">
            <v>SINAPI</v>
          </cell>
        </row>
        <row r="1845">
          <cell r="A1845">
            <v>12058</v>
          </cell>
          <cell r="B1845" t="str">
            <v>ELETRODUTO FLEXIVEL, EM ACO, TIPO CONDUITE, DIAMETRO DE 1"</v>
          </cell>
          <cell r="C1845" t="str">
            <v xml:space="preserve">M     </v>
          </cell>
          <cell r="D1845" t="str">
            <v>CR</v>
          </cell>
          <cell r="E1845" t="str">
            <v>13,12</v>
          </cell>
          <cell r="F1845" t="str">
            <v>SINAPI</v>
          </cell>
        </row>
        <row r="1846">
          <cell r="A1846">
            <v>12060</v>
          </cell>
          <cell r="B1846" t="str">
            <v>ELETRODUTO FLEXIVEL, EM ACO, TIPO CONDUITE, DIAMETRO DE 2 1/2"</v>
          </cell>
          <cell r="C1846" t="str">
            <v xml:space="preserve">M     </v>
          </cell>
          <cell r="D1846" t="str">
            <v>CR</v>
          </cell>
          <cell r="E1846" t="str">
            <v>54,71</v>
          </cell>
          <cell r="F1846" t="str">
            <v>SINAPI</v>
          </cell>
        </row>
        <row r="1847">
          <cell r="A1847">
            <v>12061</v>
          </cell>
          <cell r="B1847" t="str">
            <v>ELETRODUTO FLEXIVEL, EM ACO, TIPO CONDUITE, DIAMETRO DE 2"</v>
          </cell>
          <cell r="C1847" t="str">
            <v xml:space="preserve">M     </v>
          </cell>
          <cell r="D1847" t="str">
            <v>CR</v>
          </cell>
          <cell r="E1847" t="str">
            <v>33,41</v>
          </cell>
          <cell r="F1847" t="str">
            <v>SINAPI</v>
          </cell>
        </row>
        <row r="1848">
          <cell r="A1848">
            <v>12062</v>
          </cell>
          <cell r="B1848" t="str">
            <v>ELETRODUTO FLEXIVEL, EM ACO, TIPO CONDUITE, DIAMETRO DE 3"</v>
          </cell>
          <cell r="C1848" t="str">
            <v xml:space="preserve">M     </v>
          </cell>
          <cell r="D1848" t="str">
            <v>CR</v>
          </cell>
          <cell r="E1848" t="str">
            <v>61,61</v>
          </cell>
          <cell r="F1848" t="str">
            <v>SINAPI</v>
          </cell>
        </row>
        <row r="1849">
          <cell r="A1849">
            <v>21137</v>
          </cell>
          <cell r="B1849" t="str">
            <v>ELETRODUTO METALICO FLEXIVEL REVESTIDO COM PVC PRETO, DIAMETRO EXTERNO DE 15 MM (3/8"), TIPO COPEX</v>
          </cell>
          <cell r="C1849" t="str">
            <v xml:space="preserve">M     </v>
          </cell>
          <cell r="D1849" t="str">
            <v>CR</v>
          </cell>
          <cell r="E1849" t="str">
            <v>10,70</v>
          </cell>
          <cell r="F1849" t="str">
            <v>SINAPI</v>
          </cell>
        </row>
        <row r="1850">
          <cell r="A1850">
            <v>2687</v>
          </cell>
          <cell r="B1850" t="str">
            <v>ELETRODUTO PVC FLEXIVEL CORRUGADO, COR AMARELA, DE 16 MM</v>
          </cell>
          <cell r="C1850" t="str">
            <v xml:space="preserve">M     </v>
          </cell>
          <cell r="D1850" t="str">
            <v>CR</v>
          </cell>
          <cell r="E1850" t="str">
            <v>2,19</v>
          </cell>
          <cell r="F1850" t="str">
            <v>SINAPI</v>
          </cell>
        </row>
        <row r="1851">
          <cell r="A1851">
            <v>2689</v>
          </cell>
          <cell r="B1851" t="str">
            <v>ELETRODUTO PVC FLEXIVEL CORRUGADO, COR AMARELA, DE 20 MM</v>
          </cell>
          <cell r="C1851" t="str">
            <v xml:space="preserve">M     </v>
          </cell>
          <cell r="D1851" t="str">
            <v>CR</v>
          </cell>
          <cell r="E1851" t="str">
            <v>2,61</v>
          </cell>
          <cell r="F1851" t="str">
            <v>SINAPI</v>
          </cell>
        </row>
        <row r="1852">
          <cell r="A1852">
            <v>2688</v>
          </cell>
          <cell r="B1852" t="str">
            <v>ELETRODUTO PVC FLEXIVEL CORRUGADO, COR AMARELA, DE 25 MM</v>
          </cell>
          <cell r="C1852" t="str">
            <v xml:space="preserve">M     </v>
          </cell>
          <cell r="D1852" t="str">
            <v>CR</v>
          </cell>
          <cell r="E1852" t="str">
            <v>2,83</v>
          </cell>
          <cell r="F1852" t="str">
            <v>SINAPI</v>
          </cell>
        </row>
        <row r="1853">
          <cell r="A1853">
            <v>2690</v>
          </cell>
          <cell r="B1853" t="str">
            <v>ELETRODUTO PVC FLEXIVEL CORRUGADO, COR AMARELA, DE 32 MM</v>
          </cell>
          <cell r="C1853" t="str">
            <v xml:space="preserve">M     </v>
          </cell>
          <cell r="D1853" t="str">
            <v>CR</v>
          </cell>
          <cell r="E1853" t="str">
            <v>4,84</v>
          </cell>
          <cell r="F1853" t="str">
            <v>SINAPI</v>
          </cell>
        </row>
        <row r="1854">
          <cell r="A1854">
            <v>39243</v>
          </cell>
          <cell r="B1854" t="str">
            <v>ELETRODUTO PVC FLEXIVEL CORRUGADO, REFORCADO, COR LARANJA, DE 20 MM, PARA LAJES E PISOS</v>
          </cell>
          <cell r="C1854" t="str">
            <v xml:space="preserve">M     </v>
          </cell>
          <cell r="D1854" t="str">
            <v>CR</v>
          </cell>
          <cell r="E1854" t="str">
            <v>3,19</v>
          </cell>
          <cell r="F1854" t="str">
            <v>SINAPI</v>
          </cell>
        </row>
        <row r="1855">
          <cell r="A1855">
            <v>39244</v>
          </cell>
          <cell r="B1855" t="str">
            <v>ELETRODUTO PVC FLEXIVEL CORRUGADO, REFORCADO, COR LARANJA, DE 25 MM, PARA LAJES E PISOS</v>
          </cell>
          <cell r="C1855" t="str">
            <v xml:space="preserve">M     </v>
          </cell>
          <cell r="D1855" t="str">
            <v>CR</v>
          </cell>
          <cell r="E1855" t="str">
            <v>4,31</v>
          </cell>
          <cell r="F1855" t="str">
            <v>SINAPI</v>
          </cell>
        </row>
        <row r="1856">
          <cell r="A1856">
            <v>39245</v>
          </cell>
          <cell r="B1856" t="str">
            <v>ELETRODUTO PVC FLEXIVEL CORRUGADO, REFORCADO, COR LARANJA, DE 32 MM, PARA LAJES E PISOS</v>
          </cell>
          <cell r="C1856" t="str">
            <v xml:space="preserve">M     </v>
          </cell>
          <cell r="D1856" t="str">
            <v>CR</v>
          </cell>
          <cell r="E1856" t="str">
            <v>8,29</v>
          </cell>
          <cell r="F1856" t="str">
            <v>SINAPI</v>
          </cell>
        </row>
        <row r="1857">
          <cell r="A1857">
            <v>39254</v>
          </cell>
          <cell r="B1857" t="str">
            <v>ELETRODUTO/CONDULETE DE PVC RIGIDO, LISO, COR CINZA, DE 1/2", PARA INSTALACOES APARENTES (NBR 5410)</v>
          </cell>
          <cell r="C1857" t="str">
            <v xml:space="preserve">M     </v>
          </cell>
          <cell r="D1857" t="str">
            <v>CR</v>
          </cell>
          <cell r="E1857" t="str">
            <v>12,41</v>
          </cell>
          <cell r="F1857" t="str">
            <v>SINAPI</v>
          </cell>
        </row>
        <row r="1858">
          <cell r="A1858">
            <v>39255</v>
          </cell>
          <cell r="B1858" t="str">
            <v>ELETRODUTO/CONDULETE DE PVC RIGIDO, LISO, COR CINZA, DE 1", PARA INSTALACOES APARENTES (NBR 5410)</v>
          </cell>
          <cell r="C1858" t="str">
            <v xml:space="preserve">M     </v>
          </cell>
          <cell r="D1858" t="str">
            <v>CR</v>
          </cell>
          <cell r="E1858" t="str">
            <v>22,96</v>
          </cell>
          <cell r="F1858" t="str">
            <v>SINAPI</v>
          </cell>
        </row>
        <row r="1859">
          <cell r="A1859">
            <v>39253</v>
          </cell>
          <cell r="B1859" t="str">
            <v>ELETRODUTO/CONDULETE DE PVC RIGIDO, LISO, COR CINZA, DE 3/4", PARA INSTALACOES APARENTES (NBR 5410)</v>
          </cell>
          <cell r="C1859" t="str">
            <v xml:space="preserve">M     </v>
          </cell>
          <cell r="D1859" t="str">
            <v>CR</v>
          </cell>
          <cell r="E1859" t="str">
            <v>15,81</v>
          </cell>
          <cell r="F1859" t="str">
            <v>SINAPI</v>
          </cell>
        </row>
        <row r="1860">
          <cell r="A1860">
            <v>39246</v>
          </cell>
          <cell r="B1860" t="str">
            <v>ELETRODUTO/DUTO PEAD FLEXIVEL PAREDE SIMPLES, CORRUGACAO HELICOIDAL, COR PRETA, SEM ROSCA, DE 1 1/2", PARA CABEAMENTO SUBTERRANEO (NBR 15715)</v>
          </cell>
          <cell r="C1860" t="str">
            <v xml:space="preserve">M     </v>
          </cell>
          <cell r="D1860" t="str">
            <v>CR</v>
          </cell>
          <cell r="E1860" t="str">
            <v>5,24</v>
          </cell>
          <cell r="F1860" t="str">
            <v>SINAPI</v>
          </cell>
        </row>
        <row r="1861">
          <cell r="A1861">
            <v>39247</v>
          </cell>
          <cell r="B1861" t="str">
            <v>ELETRODUTO/DUTO PEAD FLEXIVEL PAREDE SIMPLES, CORRUGACAO HELICOIDAL, COR PRETA, SEM ROSCA, DE 1 1/4", PARA CABEAMENTO SUBTERRANEO (NBR 15715)</v>
          </cell>
          <cell r="C1861" t="str">
            <v xml:space="preserve">M     </v>
          </cell>
          <cell r="D1861" t="str">
            <v>CR</v>
          </cell>
          <cell r="E1861" t="str">
            <v>4,57</v>
          </cell>
          <cell r="F1861" t="str">
            <v>SINAPI</v>
          </cell>
        </row>
        <row r="1862">
          <cell r="A1862">
            <v>2446</v>
          </cell>
          <cell r="B1862" t="str">
            <v>ELETRODUTO/DUTO PEAD FLEXIVEL PAREDE SIMPLES, CORRUGACAO HELICOIDAL, COR PRETA, SEM ROSCA, DE 2",  PARA CABEAMENTO SUBTERRANEO (NBR 15715)</v>
          </cell>
          <cell r="C1862" t="str">
            <v xml:space="preserve">M     </v>
          </cell>
          <cell r="D1862" t="str">
            <v xml:space="preserve">C </v>
          </cell>
          <cell r="E1862" t="str">
            <v>7,53</v>
          </cell>
          <cell r="F1862" t="str">
            <v>SINAPI</v>
          </cell>
        </row>
        <row r="1863">
          <cell r="A1863">
            <v>2442</v>
          </cell>
          <cell r="B1863" t="str">
            <v>ELETRODUTO/DUTO PEAD FLEXIVEL PAREDE SIMPLES, CORRUGACAO HELICOIDAL, COR PRETA, SEM ROSCA, DE 3",  PARA CABEAMENTO SUBTERRANEO (NBR 15715)</v>
          </cell>
          <cell r="C1863" t="str">
            <v xml:space="preserve">M     </v>
          </cell>
          <cell r="D1863" t="str">
            <v>CR</v>
          </cell>
          <cell r="E1863" t="str">
            <v>10,55</v>
          </cell>
          <cell r="F1863" t="str">
            <v>SINAPI</v>
          </cell>
        </row>
        <row r="1864">
          <cell r="A1864">
            <v>39248</v>
          </cell>
          <cell r="B1864" t="str">
            <v>ELETRODUTO/DUTO PEAD FLEXIVEL PAREDE SIMPLES, CORRUGACAO HELICOIDAL, COR PRETA, SEM ROSCA, DE 4", PARA CABEAMENTO SUBTERRANEO (NBR 15715)</v>
          </cell>
          <cell r="C1864" t="str">
            <v xml:space="preserve">M     </v>
          </cell>
          <cell r="D1864" t="str">
            <v>CR</v>
          </cell>
          <cell r="E1864" t="str">
            <v>14,70</v>
          </cell>
          <cell r="F1864" t="str">
            <v>SINAPI</v>
          </cell>
        </row>
        <row r="1865">
          <cell r="A1865">
            <v>2438</v>
          </cell>
          <cell r="B1865" t="str">
            <v>ELETROTECNICO (HORISTA)</v>
          </cell>
          <cell r="C1865" t="str">
            <v xml:space="preserve">H     </v>
          </cell>
          <cell r="D1865" t="str">
            <v>CR</v>
          </cell>
          <cell r="E1865" t="str">
            <v>25,15</v>
          </cell>
          <cell r="F1865" t="str">
            <v>SINAPI</v>
          </cell>
        </row>
        <row r="1866">
          <cell r="A1866">
            <v>40922</v>
          </cell>
          <cell r="B1866" t="str">
            <v>ELETROTECNICO (MENSALISTA)</v>
          </cell>
          <cell r="C1866" t="str">
            <v xml:space="preserve">MES   </v>
          </cell>
          <cell r="D1866" t="str">
            <v>CR</v>
          </cell>
          <cell r="E1866" t="str">
            <v>4.441,13</v>
          </cell>
          <cell r="F1866" t="str">
            <v>SINAPI</v>
          </cell>
        </row>
        <row r="1867">
          <cell r="A1867">
            <v>36486</v>
          </cell>
          <cell r="B1867" t="str">
            <v>ELEVADOR DE CARGA A CABO, CABINE SEMI FECHADA 2,0 X 1,5 X 2,0 M, CAPACIDADE DE CARGA 1000 KG, TORRE  2,38 X 2,21 X 15 M, GUINCHO DE EMBREAGEM, FREIO DE SEGURANCA, LIMITADOR DE VELOCIDADE E CANCELA</v>
          </cell>
          <cell r="C1867" t="str">
            <v xml:space="preserve">UN    </v>
          </cell>
          <cell r="D1867" t="str">
            <v>AS</v>
          </cell>
          <cell r="E1867" t="str">
            <v>68.406,98</v>
          </cell>
          <cell r="F1867" t="str">
            <v>SINAPI</v>
          </cell>
        </row>
        <row r="1868">
          <cell r="A1868">
            <v>37777</v>
          </cell>
          <cell r="B1868" t="str">
            <v>ELEVADOR DE CREMALHEIRA CABINE FECHADA 1,5 X 2,5 X 2,35 M (UMA POR TORRE), CAPACIDADE DE CARGA 1200 KG (15 PESSOAS), TORRE  24 M (16 MODULOS), FREIO DE SEGURANCA, LIMITADOR DE CARGA</v>
          </cell>
          <cell r="C1868" t="str">
            <v xml:space="preserve">UN    </v>
          </cell>
          <cell r="D1868" t="str">
            <v>AS</v>
          </cell>
          <cell r="E1868" t="str">
            <v>322.058,73</v>
          </cell>
          <cell r="F1868" t="str">
            <v>SINAPI</v>
          </cell>
        </row>
        <row r="1869">
          <cell r="A1869">
            <v>12624</v>
          </cell>
          <cell r="B1869" t="str">
            <v>EMENDA PARA CALHA PLUVIAL, PVC, DIAMETRO ENTRE 119 E 170 MM, PARA DRENAGEM PLUVIAL PREDIAL</v>
          </cell>
          <cell r="C1869" t="str">
            <v xml:space="preserve">UN    </v>
          </cell>
          <cell r="D1869" t="str">
            <v>CR</v>
          </cell>
          <cell r="E1869" t="str">
            <v>35,82</v>
          </cell>
          <cell r="F1869" t="str">
            <v>SINAPI</v>
          </cell>
        </row>
        <row r="1870">
          <cell r="A1870">
            <v>517</v>
          </cell>
          <cell r="B1870" t="str">
            <v>EMULSAO ASFALTICA ANIONICA</v>
          </cell>
          <cell r="C1870" t="str">
            <v xml:space="preserve">L     </v>
          </cell>
          <cell r="D1870" t="str">
            <v>CR</v>
          </cell>
          <cell r="E1870" t="str">
            <v>15,08</v>
          </cell>
          <cell r="F1870" t="str">
            <v>SINAPI</v>
          </cell>
        </row>
        <row r="1871">
          <cell r="A1871">
            <v>37534</v>
          </cell>
          <cell r="B1871" t="str">
            <v>EMULSAO EXPLOSIVA EM CARTUCHOS DE 1" X 12", DENSIDADE 1.15 G/CM3, INICIACAO ESPOLETA N. 8 / CORDEL</v>
          </cell>
          <cell r="C1871" t="str">
            <v xml:space="preserve">KG    </v>
          </cell>
          <cell r="D1871" t="str">
            <v>AS</v>
          </cell>
          <cell r="E1871" t="str">
            <v>18,00</v>
          </cell>
          <cell r="F1871" t="str">
            <v>SINAPI</v>
          </cell>
        </row>
        <row r="1872">
          <cell r="A1872">
            <v>37535</v>
          </cell>
          <cell r="B1872" t="str">
            <v>EMULSAO EXPLOSIVA EM CARTUCHOS DE 1" X 24", DENSIDADE 1.15 G/CM3, INICIACAO ESPOLETA N. 8 / CORDEL</v>
          </cell>
          <cell r="C1872" t="str">
            <v xml:space="preserve">KG    </v>
          </cell>
          <cell r="D1872" t="str">
            <v>AS</v>
          </cell>
          <cell r="E1872" t="str">
            <v>18,00</v>
          </cell>
          <cell r="F1872" t="str">
            <v>SINAPI</v>
          </cell>
        </row>
        <row r="1873">
          <cell r="A1873">
            <v>37533</v>
          </cell>
          <cell r="B1873" t="str">
            <v>EMULSAO EXPLOSIVA EM CARTUCHOS DE 1" X 8", DENSIDADE 1.15 G/CM3, INICIACAO ESPOLETA N. 8 / CORDEL</v>
          </cell>
          <cell r="C1873" t="str">
            <v xml:space="preserve">KG    </v>
          </cell>
          <cell r="D1873" t="str">
            <v>AS</v>
          </cell>
          <cell r="E1873" t="str">
            <v>18,00</v>
          </cell>
          <cell r="F1873" t="str">
            <v>SINAPI</v>
          </cell>
        </row>
        <row r="1874">
          <cell r="A1874">
            <v>37537</v>
          </cell>
          <cell r="B1874" t="str">
            <v>EMULSAO EXPLOSIVA EM CARTUCHOS DE 2 1/2" X 24", DENSIDADE 1.15 G/CM3, INICIACAO ESPOLETA N. 8 / CORDEL</v>
          </cell>
          <cell r="C1874" t="str">
            <v xml:space="preserve">KG    </v>
          </cell>
          <cell r="D1874" t="str">
            <v>AS</v>
          </cell>
          <cell r="E1874" t="str">
            <v>13,62</v>
          </cell>
          <cell r="F1874" t="str">
            <v>SINAPI</v>
          </cell>
        </row>
        <row r="1875">
          <cell r="A1875">
            <v>37536</v>
          </cell>
          <cell r="B1875" t="str">
            <v>EMULSAO EXPLOSIVA EM CARTUCHOS DE 2 1/4" X 24", DENSIDADE 1.15 G/CM3, INICIACAO ESPOLETA N. 8 / CORDEL</v>
          </cell>
          <cell r="C1875" t="str">
            <v xml:space="preserve">KG    </v>
          </cell>
          <cell r="D1875" t="str">
            <v>AS</v>
          </cell>
          <cell r="E1875" t="str">
            <v>13,62</v>
          </cell>
          <cell r="F1875" t="str">
            <v>SINAPI</v>
          </cell>
        </row>
        <row r="1876">
          <cell r="A1876">
            <v>37532</v>
          </cell>
          <cell r="B1876" t="str">
            <v>EMULSAO EXPLOSIVA EM CARTUCHOS DE 2" X 24", DENSIDADE 1.15 G/CM3, INICIACAO ESPOLETA N. 8 / CORDEL</v>
          </cell>
          <cell r="C1876" t="str">
            <v xml:space="preserve">KG    </v>
          </cell>
          <cell r="D1876" t="str">
            <v>AS</v>
          </cell>
          <cell r="E1876" t="str">
            <v>13,62</v>
          </cell>
          <cell r="F1876" t="str">
            <v>SINAPI</v>
          </cell>
        </row>
        <row r="1877">
          <cell r="A1877">
            <v>2696</v>
          </cell>
          <cell r="B1877" t="str">
            <v>ENCANADOR OU BOMBEIRO HIDRAULICO (HORISTA)</v>
          </cell>
          <cell r="C1877" t="str">
            <v xml:space="preserve">H     </v>
          </cell>
          <cell r="D1877" t="str">
            <v xml:space="preserve">C </v>
          </cell>
          <cell r="E1877" t="str">
            <v>19,38</v>
          </cell>
          <cell r="F1877" t="str">
            <v>SINAPI</v>
          </cell>
        </row>
        <row r="1878">
          <cell r="A1878">
            <v>40928</v>
          </cell>
          <cell r="B1878" t="str">
            <v>ENCANADOR OU BOMBEIRO HIDRAULICO (MENSALISTA)</v>
          </cell>
          <cell r="C1878" t="str">
            <v xml:space="preserve">MES   </v>
          </cell>
          <cell r="D1878" t="str">
            <v>CR</v>
          </cell>
          <cell r="E1878" t="str">
            <v>3.421,03</v>
          </cell>
          <cell r="F1878" t="str">
            <v>SINAPI</v>
          </cell>
        </row>
        <row r="1879">
          <cell r="A1879">
            <v>4083</v>
          </cell>
          <cell r="B1879" t="str">
            <v>ENCARREGADO GERAL DE OBRAS (HORISTA)</v>
          </cell>
          <cell r="C1879" t="str">
            <v xml:space="preserve">H     </v>
          </cell>
          <cell r="D1879" t="str">
            <v xml:space="preserve">C </v>
          </cell>
          <cell r="E1879" t="str">
            <v>25,07</v>
          </cell>
          <cell r="F1879" t="str">
            <v>SINAPI</v>
          </cell>
        </row>
        <row r="1880">
          <cell r="A1880">
            <v>40818</v>
          </cell>
          <cell r="B1880" t="str">
            <v>ENCARREGADO GERAL DE OBRAS (MENSALISTA)</v>
          </cell>
          <cell r="C1880" t="str">
            <v xml:space="preserve">MES   </v>
          </cell>
          <cell r="D1880" t="str">
            <v>CR</v>
          </cell>
          <cell r="E1880" t="str">
            <v>4.424,63</v>
          </cell>
          <cell r="F1880" t="str">
            <v>SINAPI</v>
          </cell>
        </row>
        <row r="1881">
          <cell r="A1881">
            <v>43146</v>
          </cell>
          <cell r="B1881" t="str">
            <v>ENDURECEDOR MINERAL DE BASE CIMENTICIA PARA PISO DE CONCRETO</v>
          </cell>
          <cell r="C1881" t="str">
            <v xml:space="preserve">KG    </v>
          </cell>
          <cell r="D1881" t="str">
            <v>CR</v>
          </cell>
          <cell r="E1881" t="str">
            <v>9,98</v>
          </cell>
          <cell r="F1881" t="str">
            <v>SINAPI</v>
          </cell>
        </row>
        <row r="1882">
          <cell r="A1882">
            <v>2705</v>
          </cell>
          <cell r="B1882" t="str">
            <v>ENERGIA ELETRICA ATE 2000 KWH INDUSTRIAL, SEM DEMANDA</v>
          </cell>
          <cell r="C1882" t="str">
            <v xml:space="preserve">KWH   </v>
          </cell>
          <cell r="D1882" t="str">
            <v>CR</v>
          </cell>
          <cell r="E1882" t="str">
            <v>1,15</v>
          </cell>
          <cell r="F1882" t="str">
            <v>SINAPI</v>
          </cell>
        </row>
        <row r="1883">
          <cell r="A1883">
            <v>14250</v>
          </cell>
          <cell r="B1883" t="str">
            <v>ENERGIA ELETRICA COMERCIAL, BAIXA TENSAO, RELATIVA AO CONSUMO DE ATE 100 KWH, INCLUINDO ICMS, PIS/PASEP E COFINS</v>
          </cell>
          <cell r="C1883" t="str">
            <v xml:space="preserve">KWH   </v>
          </cell>
          <cell r="D1883" t="str">
            <v xml:space="preserve">C </v>
          </cell>
          <cell r="E1883" t="str">
            <v>1,17</v>
          </cell>
          <cell r="F1883" t="str">
            <v>SINAPI</v>
          </cell>
        </row>
        <row r="1884">
          <cell r="A1884">
            <v>11683</v>
          </cell>
          <cell r="B1884" t="str">
            <v>ENGATE / RABICHO FLEXIVEL INOX 1/2 " X 30 CM</v>
          </cell>
          <cell r="C1884" t="str">
            <v xml:space="preserve">UN    </v>
          </cell>
          <cell r="D1884" t="str">
            <v>CR</v>
          </cell>
          <cell r="E1884" t="str">
            <v>45,92</v>
          </cell>
          <cell r="F1884" t="str">
            <v>SINAPI</v>
          </cell>
        </row>
        <row r="1885">
          <cell r="A1885">
            <v>11684</v>
          </cell>
          <cell r="B1885" t="str">
            <v>ENGATE / RABICHO FLEXIVEL INOX 1/2 " X 40 CM</v>
          </cell>
          <cell r="C1885" t="str">
            <v xml:space="preserve">UN    </v>
          </cell>
          <cell r="D1885" t="str">
            <v>CR</v>
          </cell>
          <cell r="E1885" t="str">
            <v>50,26</v>
          </cell>
          <cell r="F1885" t="str">
            <v>SINAPI</v>
          </cell>
        </row>
        <row r="1886">
          <cell r="A1886">
            <v>6141</v>
          </cell>
          <cell r="B1886" t="str">
            <v>ENGATE/RABICHO FLEXIVEL PLASTICO (PVC OU ABS) BRANCO 1/2 " X 30 CM</v>
          </cell>
          <cell r="C1886" t="str">
            <v xml:space="preserve">UN    </v>
          </cell>
          <cell r="D1886" t="str">
            <v>CR</v>
          </cell>
          <cell r="E1886" t="str">
            <v>7,86</v>
          </cell>
          <cell r="F1886" t="str">
            <v>SINAPI</v>
          </cell>
        </row>
        <row r="1887">
          <cell r="A1887">
            <v>11681</v>
          </cell>
          <cell r="B1887" t="str">
            <v>ENGATE/RABICHO FLEXIVEL PLASTICO (PVC OU ABS) BRANCO 1/2 " X 40 CM</v>
          </cell>
          <cell r="C1887" t="str">
            <v xml:space="preserve">UN    </v>
          </cell>
          <cell r="D1887" t="str">
            <v>CR</v>
          </cell>
          <cell r="E1887" t="str">
            <v>9,91</v>
          </cell>
          <cell r="F1887" t="str">
            <v>SINAPI</v>
          </cell>
        </row>
        <row r="1888">
          <cell r="A1888">
            <v>2706</v>
          </cell>
          <cell r="B1888" t="str">
            <v>ENGENHEIRO CIVIL DE OBRA JUNIOR</v>
          </cell>
          <cell r="C1888" t="str">
            <v xml:space="preserve">H     </v>
          </cell>
          <cell r="D1888" t="str">
            <v xml:space="preserve">C </v>
          </cell>
          <cell r="E1888" t="str">
            <v>105,86</v>
          </cell>
          <cell r="F1888" t="str">
            <v>SINAPI</v>
          </cell>
        </row>
        <row r="1889">
          <cell r="A1889">
            <v>40811</v>
          </cell>
          <cell r="B1889" t="str">
            <v>ENGENHEIRO CIVIL DE OBRA JUNIOR (MENSALISTA)</v>
          </cell>
          <cell r="C1889" t="str">
            <v xml:space="preserve">MES   </v>
          </cell>
          <cell r="D1889" t="str">
            <v>CR</v>
          </cell>
          <cell r="E1889" t="str">
            <v>18.680,17</v>
          </cell>
          <cell r="F1889" t="str">
            <v>SINAPI</v>
          </cell>
        </row>
        <row r="1890">
          <cell r="A1890">
            <v>2707</v>
          </cell>
          <cell r="B1890" t="str">
            <v>ENGENHEIRO CIVIL DE OBRA PLENO</v>
          </cell>
          <cell r="C1890" t="str">
            <v xml:space="preserve">H     </v>
          </cell>
          <cell r="D1890" t="str">
            <v>CR</v>
          </cell>
          <cell r="E1890" t="str">
            <v>120,47</v>
          </cell>
          <cell r="F1890" t="str">
            <v>SINAPI</v>
          </cell>
        </row>
        <row r="1891">
          <cell r="A1891">
            <v>40813</v>
          </cell>
          <cell r="B1891" t="str">
            <v>ENGENHEIRO CIVIL DE OBRA PLENO (MENSALISTA)</v>
          </cell>
          <cell r="C1891" t="str">
            <v xml:space="preserve">MES   </v>
          </cell>
          <cell r="D1891" t="str">
            <v>CR</v>
          </cell>
          <cell r="E1891" t="str">
            <v>21.261,88</v>
          </cell>
          <cell r="F1891" t="str">
            <v>SINAPI</v>
          </cell>
        </row>
        <row r="1892">
          <cell r="A1892">
            <v>2708</v>
          </cell>
          <cell r="B1892" t="str">
            <v>ENGENHEIRO CIVIL DE OBRA SENIOR</v>
          </cell>
          <cell r="C1892" t="str">
            <v xml:space="preserve">H     </v>
          </cell>
          <cell r="D1892" t="str">
            <v>CR</v>
          </cell>
          <cell r="E1892" t="str">
            <v>164,71</v>
          </cell>
          <cell r="F1892" t="str">
            <v>SINAPI</v>
          </cell>
        </row>
        <row r="1893">
          <cell r="A1893">
            <v>40814</v>
          </cell>
          <cell r="B1893" t="str">
            <v>ENGENHEIRO CIVIL DE OBRA SENIOR (MENSALISTA)</v>
          </cell>
          <cell r="C1893" t="str">
            <v xml:space="preserve">MES   </v>
          </cell>
          <cell r="D1893" t="str">
            <v>CR</v>
          </cell>
          <cell r="E1893" t="str">
            <v>29.064,42</v>
          </cell>
          <cell r="F1893" t="str">
            <v>SINAPI</v>
          </cell>
        </row>
        <row r="1894">
          <cell r="A1894">
            <v>34779</v>
          </cell>
          <cell r="B1894" t="str">
            <v>ENGENHEIRO CIVIL JUNIOR</v>
          </cell>
          <cell r="C1894" t="str">
            <v xml:space="preserve">H     </v>
          </cell>
          <cell r="D1894" t="str">
            <v>CR</v>
          </cell>
          <cell r="E1894" t="str">
            <v>107,40</v>
          </cell>
          <cell r="F1894" t="str">
            <v>SINAPI</v>
          </cell>
        </row>
        <row r="1895">
          <cell r="A1895">
            <v>40936</v>
          </cell>
          <cell r="B1895" t="str">
            <v>ENGENHEIRO CIVIL JUNIOR (MENSALISTA)</v>
          </cell>
          <cell r="C1895" t="str">
            <v xml:space="preserve">MES   </v>
          </cell>
          <cell r="D1895" t="str">
            <v>CR</v>
          </cell>
          <cell r="E1895" t="str">
            <v>18.952,68</v>
          </cell>
          <cell r="F1895" t="str">
            <v>SINAPI</v>
          </cell>
        </row>
        <row r="1896">
          <cell r="A1896">
            <v>34780</v>
          </cell>
          <cell r="B1896" t="str">
            <v>ENGENHEIRO CIVIL PLENO</v>
          </cell>
          <cell r="C1896" t="str">
            <v xml:space="preserve">H     </v>
          </cell>
          <cell r="D1896" t="str">
            <v>CR</v>
          </cell>
          <cell r="E1896" t="str">
            <v>121,16</v>
          </cell>
          <cell r="F1896" t="str">
            <v>SINAPI</v>
          </cell>
        </row>
        <row r="1897">
          <cell r="A1897">
            <v>40937</v>
          </cell>
          <cell r="B1897" t="str">
            <v>ENGENHEIRO CIVIL PLENO (MENSALISTA)</v>
          </cell>
          <cell r="C1897" t="str">
            <v xml:space="preserve">MES   </v>
          </cell>
          <cell r="D1897" t="str">
            <v>CR</v>
          </cell>
          <cell r="E1897" t="str">
            <v>21.382,37</v>
          </cell>
          <cell r="F1897" t="str">
            <v>SINAPI</v>
          </cell>
        </row>
        <row r="1898">
          <cell r="A1898">
            <v>34782</v>
          </cell>
          <cell r="B1898" t="str">
            <v>ENGENHEIRO CIVIL SENIOR</v>
          </cell>
          <cell r="C1898" t="str">
            <v xml:space="preserve">H     </v>
          </cell>
          <cell r="D1898" t="str">
            <v>CR</v>
          </cell>
          <cell r="E1898" t="str">
            <v>166,06</v>
          </cell>
          <cell r="F1898" t="str">
            <v>SINAPI</v>
          </cell>
        </row>
        <row r="1899">
          <cell r="A1899">
            <v>40938</v>
          </cell>
          <cell r="B1899" t="str">
            <v>ENGENHEIRO CIVIL SENIOR (MENSALISTA)</v>
          </cell>
          <cell r="C1899" t="str">
            <v xml:space="preserve">MES   </v>
          </cell>
          <cell r="D1899" t="str">
            <v>CR</v>
          </cell>
          <cell r="E1899" t="str">
            <v>29.302,50</v>
          </cell>
          <cell r="F1899" t="str">
            <v>SINAPI</v>
          </cell>
        </row>
        <row r="1900">
          <cell r="A1900">
            <v>34783</v>
          </cell>
          <cell r="B1900" t="str">
            <v>ENGENHEIRO ELETRICISTA</v>
          </cell>
          <cell r="C1900" t="str">
            <v xml:space="preserve">H     </v>
          </cell>
          <cell r="D1900" t="str">
            <v>CR</v>
          </cell>
          <cell r="E1900" t="str">
            <v>100,96</v>
          </cell>
          <cell r="F1900" t="str">
            <v>SINAPI</v>
          </cell>
        </row>
        <row r="1901">
          <cell r="A1901">
            <v>40939</v>
          </cell>
          <cell r="B1901" t="str">
            <v>ENGENHEIRO ELETRICISTA (MENSALISTA)</v>
          </cell>
          <cell r="C1901" t="str">
            <v xml:space="preserve">MES   </v>
          </cell>
          <cell r="D1901" t="str">
            <v>CR</v>
          </cell>
          <cell r="E1901" t="str">
            <v>17.817,85</v>
          </cell>
          <cell r="F1901" t="str">
            <v>SINAPI</v>
          </cell>
        </row>
        <row r="1902">
          <cell r="A1902">
            <v>34785</v>
          </cell>
          <cell r="B1902" t="str">
            <v>ENGENHEIRO SANITARISTA</v>
          </cell>
          <cell r="C1902" t="str">
            <v xml:space="preserve">H     </v>
          </cell>
          <cell r="D1902" t="str">
            <v>CR</v>
          </cell>
          <cell r="E1902" t="str">
            <v>99,97</v>
          </cell>
          <cell r="F1902" t="str">
            <v>SINAPI</v>
          </cell>
        </row>
        <row r="1903">
          <cell r="A1903">
            <v>40940</v>
          </cell>
          <cell r="B1903" t="str">
            <v>ENGENHEIRO SANITARISTA (MENSALISTA)</v>
          </cell>
          <cell r="C1903" t="str">
            <v xml:space="preserve">MES   </v>
          </cell>
          <cell r="D1903" t="str">
            <v>CR</v>
          </cell>
          <cell r="E1903" t="str">
            <v>17.642,37</v>
          </cell>
          <cell r="F1903" t="str">
            <v>SINAPI</v>
          </cell>
        </row>
        <row r="1904">
          <cell r="A1904">
            <v>38403</v>
          </cell>
          <cell r="B1904" t="str">
            <v>ENXADA ESTREITA *25 X 23* CM COM CABO</v>
          </cell>
          <cell r="C1904" t="str">
            <v xml:space="preserve">UN    </v>
          </cell>
          <cell r="D1904" t="str">
            <v>CR</v>
          </cell>
          <cell r="E1904" t="str">
            <v>59,45</v>
          </cell>
          <cell r="F1904" t="str">
            <v>SINAPI</v>
          </cell>
        </row>
        <row r="1905">
          <cell r="A1905">
            <v>43482</v>
          </cell>
          <cell r="B1905" t="str">
            <v>EPI - FAMILIA ALMOXARIFE - HORISTA (ENCARGOS COMPLEMENTARES - COLETADO CAIXA)</v>
          </cell>
          <cell r="C1905" t="str">
            <v xml:space="preserve">H     </v>
          </cell>
          <cell r="D1905" t="str">
            <v xml:space="preserve">C </v>
          </cell>
          <cell r="E1905" t="str">
            <v>0,75</v>
          </cell>
          <cell r="F1905" t="str">
            <v>SINAPI</v>
          </cell>
        </row>
        <row r="1906">
          <cell r="A1906">
            <v>43494</v>
          </cell>
          <cell r="B1906" t="str">
            <v>EPI - FAMILIA ALMOXARIFE - MENSALISTA (ENCARGOS COMPLEMENTARES - COLETADO CAIXA)</v>
          </cell>
          <cell r="C1906" t="str">
            <v xml:space="preserve">MES   </v>
          </cell>
          <cell r="D1906" t="str">
            <v xml:space="preserve">C </v>
          </cell>
          <cell r="E1906" t="str">
            <v>140,69</v>
          </cell>
          <cell r="F1906" t="str">
            <v>SINAPI</v>
          </cell>
        </row>
        <row r="1907">
          <cell r="A1907">
            <v>43483</v>
          </cell>
          <cell r="B1907" t="str">
            <v>EPI - FAMILIA CARPINTEIRO DE FORMAS - HORISTA (ENCARGOS COMPLEMENTARES - COLETADO CAIXA)</v>
          </cell>
          <cell r="C1907" t="str">
            <v xml:space="preserve">H     </v>
          </cell>
          <cell r="D1907" t="str">
            <v xml:space="preserve">C </v>
          </cell>
          <cell r="E1907" t="str">
            <v>1,34</v>
          </cell>
          <cell r="F1907" t="str">
            <v>SINAPI</v>
          </cell>
        </row>
        <row r="1908">
          <cell r="A1908">
            <v>43495</v>
          </cell>
          <cell r="B1908" t="str">
            <v>EPI - FAMILIA CARPINTEIRO DE FORMAS - MENSALISTA (ENCARGOS COMPLEMENTARES - COLETADO CAIXA)</v>
          </cell>
          <cell r="C1908" t="str">
            <v xml:space="preserve">MES   </v>
          </cell>
          <cell r="D1908" t="str">
            <v xml:space="preserve">C </v>
          </cell>
          <cell r="E1908" t="str">
            <v>253,46</v>
          </cell>
          <cell r="F1908" t="str">
            <v>SINAPI</v>
          </cell>
        </row>
        <row r="1909">
          <cell r="A1909">
            <v>43484</v>
          </cell>
          <cell r="B1909" t="str">
            <v>EPI - FAMILIA ELETRICISTA - HORISTA (ENCARGOS COMPLEMENTARES - COLETADO CAIXA)</v>
          </cell>
          <cell r="C1909" t="str">
            <v xml:space="preserve">H     </v>
          </cell>
          <cell r="D1909" t="str">
            <v xml:space="preserve">C </v>
          </cell>
          <cell r="E1909" t="str">
            <v>1,14</v>
          </cell>
          <cell r="F1909" t="str">
            <v>SINAPI</v>
          </cell>
        </row>
        <row r="1910">
          <cell r="A1910">
            <v>43496</v>
          </cell>
          <cell r="B1910" t="str">
            <v>EPI - FAMILIA ELETRICISTA - MENSALISTA (ENCARGOS COMPLEMENTARES - COLETADO CAIXA)</v>
          </cell>
          <cell r="C1910" t="str">
            <v xml:space="preserve">MES   </v>
          </cell>
          <cell r="D1910" t="str">
            <v xml:space="preserve">C </v>
          </cell>
          <cell r="E1910" t="str">
            <v>214,40</v>
          </cell>
          <cell r="F1910" t="str">
            <v>SINAPI</v>
          </cell>
        </row>
        <row r="1911">
          <cell r="A1911">
            <v>43485</v>
          </cell>
          <cell r="B1911" t="str">
            <v>EPI - FAMILIA ENCANADOR - HORISTA (ENCARGOS COMPLEMENTARES - COLETADO CAIXA)</v>
          </cell>
          <cell r="C1911" t="str">
            <v xml:space="preserve">H     </v>
          </cell>
          <cell r="D1911" t="str">
            <v xml:space="preserve">C </v>
          </cell>
          <cell r="E1911" t="str">
            <v>1,01</v>
          </cell>
          <cell r="F1911" t="str">
            <v>SINAPI</v>
          </cell>
        </row>
        <row r="1912">
          <cell r="A1912">
            <v>43497</v>
          </cell>
          <cell r="B1912" t="str">
            <v>EPI - FAMILIA ENCANADOR - MENSALISTA (ENCARGOS COMPLEMENTARES - COLETADO CAIXA)</v>
          </cell>
          <cell r="C1912" t="str">
            <v xml:space="preserve">MES   </v>
          </cell>
          <cell r="D1912" t="str">
            <v xml:space="preserve">C </v>
          </cell>
          <cell r="E1912" t="str">
            <v>189,52</v>
          </cell>
          <cell r="F1912" t="str">
            <v>SINAPI</v>
          </cell>
        </row>
        <row r="1913">
          <cell r="A1913">
            <v>43487</v>
          </cell>
          <cell r="B1913" t="str">
            <v>EPI - FAMILIA ENCARREGADO GERAL - HORISTA (ENCARGOS COMPLEMENTARES - COLETADO CAIXA)</v>
          </cell>
          <cell r="C1913" t="str">
            <v xml:space="preserve">H     </v>
          </cell>
          <cell r="D1913" t="str">
            <v xml:space="preserve">C </v>
          </cell>
          <cell r="E1913" t="str">
            <v>1,17</v>
          </cell>
          <cell r="F1913" t="str">
            <v>SINAPI</v>
          </cell>
        </row>
        <row r="1914">
          <cell r="A1914">
            <v>43499</v>
          </cell>
          <cell r="B1914" t="str">
            <v>EPI - FAMILIA ENCARREGADO GERAL - MENSALISTA (ENCARGOS COMPLEMENTARES - COLETADO CAIXA)</v>
          </cell>
          <cell r="C1914" t="str">
            <v xml:space="preserve">MES   </v>
          </cell>
          <cell r="D1914" t="str">
            <v xml:space="preserve">C </v>
          </cell>
          <cell r="E1914" t="str">
            <v>221,51</v>
          </cell>
          <cell r="F1914" t="str">
            <v>SINAPI</v>
          </cell>
        </row>
        <row r="1915">
          <cell r="A1915">
            <v>43486</v>
          </cell>
          <cell r="B1915" t="str">
            <v>EPI - FAMILIA ENGENHEIRO CIVIL - HORISTA (ENCARGOS COMPLEMENTARES - COLETADO CAIXA)</v>
          </cell>
          <cell r="C1915" t="str">
            <v xml:space="preserve">H     </v>
          </cell>
          <cell r="D1915" t="str">
            <v xml:space="preserve">C </v>
          </cell>
          <cell r="E1915" t="str">
            <v>0,71</v>
          </cell>
          <cell r="F1915" t="str">
            <v>SINAPI</v>
          </cell>
        </row>
        <row r="1916">
          <cell r="A1916">
            <v>43498</v>
          </cell>
          <cell r="B1916" t="str">
            <v>EPI - FAMILIA ENGENHEIRO CIVIL - MENSALISTA (ENCARGOS COMPLEMENTARES - COLETADO CAIXA)</v>
          </cell>
          <cell r="C1916" t="str">
            <v xml:space="preserve">MES   </v>
          </cell>
          <cell r="D1916" t="str">
            <v xml:space="preserve">C </v>
          </cell>
          <cell r="E1916" t="str">
            <v>133,45</v>
          </cell>
          <cell r="F1916" t="str">
            <v>SINAPI</v>
          </cell>
        </row>
        <row r="1917">
          <cell r="A1917">
            <v>43488</v>
          </cell>
          <cell r="B1917" t="str">
            <v>EPI - FAMILIA OPERADOR ESCAVADEIRA - HORISTA (ENCARGOS COMPLEMENTARES - COLETADO CAIXA)</v>
          </cell>
          <cell r="C1917" t="str">
            <v xml:space="preserve">H     </v>
          </cell>
          <cell r="D1917" t="str">
            <v xml:space="preserve">C </v>
          </cell>
          <cell r="E1917" t="str">
            <v>0,82</v>
          </cell>
          <cell r="F1917" t="str">
            <v>SINAPI</v>
          </cell>
        </row>
        <row r="1918">
          <cell r="A1918">
            <v>43500</v>
          </cell>
          <cell r="B1918" t="str">
            <v>EPI - FAMILIA OPERADOR ESCAVADEIRA - MENSALISTA (ENCARGOS COMPLEMENTARES - COLETADO CAIXA)</v>
          </cell>
          <cell r="C1918" t="str">
            <v xml:space="preserve">MES   </v>
          </cell>
          <cell r="D1918" t="str">
            <v xml:space="preserve">C </v>
          </cell>
          <cell r="E1918" t="str">
            <v>154,53</v>
          </cell>
          <cell r="F1918" t="str">
            <v>SINAPI</v>
          </cell>
        </row>
        <row r="1919">
          <cell r="A1919">
            <v>43489</v>
          </cell>
          <cell r="B1919" t="str">
            <v>EPI - FAMILIA PEDREIRO - HORISTA (ENCARGOS COMPLEMENTARES - COLETADO CAIXA)</v>
          </cell>
          <cell r="C1919" t="str">
            <v xml:space="preserve">H     </v>
          </cell>
          <cell r="D1919" t="str">
            <v xml:space="preserve">C </v>
          </cell>
          <cell r="E1919" t="str">
            <v>1,17</v>
          </cell>
          <cell r="F1919" t="str">
            <v>SINAPI</v>
          </cell>
        </row>
        <row r="1920">
          <cell r="A1920">
            <v>43501</v>
          </cell>
          <cell r="B1920" t="str">
            <v>EPI - FAMILIA PEDREIRO - MENSALISTA (ENCARGOS COMPLEMENTARES - COLETADO CAIXA)</v>
          </cell>
          <cell r="C1920" t="str">
            <v xml:space="preserve">MES   </v>
          </cell>
          <cell r="D1920" t="str">
            <v xml:space="preserve">C </v>
          </cell>
          <cell r="E1920" t="str">
            <v>220,75</v>
          </cell>
          <cell r="F1920" t="str">
            <v>SINAPI</v>
          </cell>
        </row>
        <row r="1921">
          <cell r="A1921">
            <v>43490</v>
          </cell>
          <cell r="B1921" t="str">
            <v>EPI - FAMILIA PINTOR - HORISTA (ENCARGOS COMPLEMENTARES - COLETADO CAIXA)</v>
          </cell>
          <cell r="C1921" t="str">
            <v xml:space="preserve">H     </v>
          </cell>
          <cell r="D1921" t="str">
            <v xml:space="preserve">C </v>
          </cell>
          <cell r="E1921" t="str">
            <v>1,68</v>
          </cell>
          <cell r="F1921" t="str">
            <v>SINAPI</v>
          </cell>
        </row>
        <row r="1922">
          <cell r="A1922">
            <v>43502</v>
          </cell>
          <cell r="B1922" t="str">
            <v>EPI - FAMILIA PINTOR - MENSALISTA (ENCARGOS COMPLEMENTARES - COLETADO CAIXA)</v>
          </cell>
          <cell r="C1922" t="str">
            <v xml:space="preserve">MES   </v>
          </cell>
          <cell r="D1922" t="str">
            <v xml:space="preserve">C </v>
          </cell>
          <cell r="E1922" t="str">
            <v>316,25</v>
          </cell>
          <cell r="F1922" t="str">
            <v>SINAPI</v>
          </cell>
        </row>
        <row r="1923">
          <cell r="A1923">
            <v>43491</v>
          </cell>
          <cell r="B1923" t="str">
            <v>EPI - FAMILIA SERVENTE - HORISTA (ENCARGOS COMPLEMENTARES - COLETADO CAIXA)</v>
          </cell>
          <cell r="C1923" t="str">
            <v xml:space="preserve">H     </v>
          </cell>
          <cell r="D1923" t="str">
            <v xml:space="preserve">C </v>
          </cell>
          <cell r="E1923" t="str">
            <v>1,25</v>
          </cell>
          <cell r="F1923" t="str">
            <v>SINAPI</v>
          </cell>
        </row>
        <row r="1924">
          <cell r="A1924">
            <v>43503</v>
          </cell>
          <cell r="B1924" t="str">
            <v>EPI - FAMILIA SERVENTE - MENSALISTA (ENCARGOS COMPLEMENTARES - COLETADO CAIXA)</v>
          </cell>
          <cell r="C1924" t="str">
            <v xml:space="preserve">MES   </v>
          </cell>
          <cell r="D1924" t="str">
            <v xml:space="preserve">C </v>
          </cell>
          <cell r="E1924" t="str">
            <v>235,50</v>
          </cell>
          <cell r="F1924" t="str">
            <v>SINAPI</v>
          </cell>
        </row>
        <row r="1925">
          <cell r="A1925">
            <v>43492</v>
          </cell>
          <cell r="B1925" t="str">
            <v>EPI - FAMILIA SOLDADOR - HORISTA (ENCARGOS COMPLEMENTARES - COLETADO CAIXA)</v>
          </cell>
          <cell r="C1925" t="str">
            <v xml:space="preserve">H     </v>
          </cell>
          <cell r="D1925" t="str">
            <v xml:space="preserve">C </v>
          </cell>
          <cell r="E1925" t="str">
            <v>1,68</v>
          </cell>
          <cell r="F1925" t="str">
            <v>SINAPI</v>
          </cell>
        </row>
        <row r="1926">
          <cell r="A1926">
            <v>43504</v>
          </cell>
          <cell r="B1926" t="str">
            <v>EPI - FAMILIA SOLDADOR - MENSALISTA (ENCARGOS COMPLEMENTARES - COLETADO CAIXA)</v>
          </cell>
          <cell r="C1926" t="str">
            <v xml:space="preserve">MES   </v>
          </cell>
          <cell r="D1926" t="str">
            <v xml:space="preserve">C </v>
          </cell>
          <cell r="E1926" t="str">
            <v>317,67</v>
          </cell>
          <cell r="F1926" t="str">
            <v>SINAPI</v>
          </cell>
        </row>
        <row r="1927">
          <cell r="A1927">
            <v>43493</v>
          </cell>
          <cell r="B1927" t="str">
            <v>EPI - FAMILIA TOPOGRAFO - HORISTA (ENCARGOS COMPLEMENTARES - COLETADO CAIXA)</v>
          </cell>
          <cell r="C1927" t="str">
            <v xml:space="preserve">H     </v>
          </cell>
          <cell r="D1927" t="str">
            <v xml:space="preserve">C </v>
          </cell>
          <cell r="E1927" t="str">
            <v>0,67</v>
          </cell>
          <cell r="F1927" t="str">
            <v>SINAPI</v>
          </cell>
        </row>
        <row r="1928">
          <cell r="A1928">
            <v>43505</v>
          </cell>
          <cell r="B1928" t="str">
            <v>EPI - FAMILIA TOPOGRAFO - MENSALISTA (ENCARGOS COMPLEMENTARES - COLETADO CAIXA)</v>
          </cell>
          <cell r="C1928" t="str">
            <v xml:space="preserve">MES   </v>
          </cell>
          <cell r="D1928" t="str">
            <v xml:space="preserve">C </v>
          </cell>
          <cell r="E1928" t="str">
            <v>126,70</v>
          </cell>
          <cell r="F1928" t="str">
            <v>SINAPI</v>
          </cell>
        </row>
        <row r="1929">
          <cell r="A1929">
            <v>37774</v>
          </cell>
          <cell r="B1929" t="str">
            <v>EQUIPAMENTO DE LIMPEZA COMBINADO (VACUO/ALTA PRESSAO) 95% VACUO, TANQUE 7000 L, BOMBA 140 KGF/CM2 66 L/MIN COM MOTOR INDEPENDENTE A DIESEL DE 60 CV (INCLUI MONTAGEM, NAO INCLUI CAMINHAO)</v>
          </cell>
          <cell r="C1929" t="str">
            <v xml:space="preserve">UN    </v>
          </cell>
          <cell r="D1929" t="str">
            <v>AS</v>
          </cell>
          <cell r="E1929" t="str">
            <v>450.184,09</v>
          </cell>
          <cell r="F1929" t="str">
            <v>SINAPI</v>
          </cell>
        </row>
        <row r="1930">
          <cell r="A1930">
            <v>38629</v>
          </cell>
          <cell r="B1930" t="str">
            <v>EQUIPAMENTO P/ DEMARCACAO DE FAIXAS DE TRAFEGO A QUENTE, A SER MONTADO SOBRE CAMINHAO DE PBT MIN. DE 17 T, DIST. MIN. ENTRE EIXOS 5,2 M, CAPACIDADE PARA 1.000 KG DE MATERIAL TERMOPLASTICO (INCLUI MONTAGEM, NAO INCLUI CAMINHAO, NEM COMPRESSOR DE AR)</v>
          </cell>
          <cell r="C1930" t="str">
            <v xml:space="preserve">UN    </v>
          </cell>
          <cell r="D1930" t="str">
            <v>AS</v>
          </cell>
          <cell r="E1930" t="str">
            <v>2.678.964,84</v>
          </cell>
          <cell r="F1930" t="str">
            <v>SINAPI</v>
          </cell>
        </row>
        <row r="1931">
          <cell r="A1931">
            <v>38630</v>
          </cell>
          <cell r="B1931" t="str">
            <v>EQUIPAMENTO PARA DEMARCACAO DE FAIXAS DE TRAFEGO A FRIO, A SER MONTADO SOBRE CAMINHAO DE PBT MINIMO DE 9 T E DISTANCIA MINIMA ENTRE EIXOS DE 4,3 M, CAPACIDADE PARA 800 L DE TINTA (INCLUI MONTAGEM, NAO INCLUI CAMINHAO)</v>
          </cell>
          <cell r="C1931" t="str">
            <v xml:space="preserve">UN    </v>
          </cell>
          <cell r="D1931" t="str">
            <v>AS</v>
          </cell>
          <cell r="E1931" t="str">
            <v>1.799.714,84</v>
          </cell>
          <cell r="F1931" t="str">
            <v>SINAPI</v>
          </cell>
        </row>
        <row r="1932">
          <cell r="A1932">
            <v>38476</v>
          </cell>
          <cell r="B1932" t="str">
            <v>ESCADA DUPLA DE ABRIR EM ALUMINIO, MODELO PINTOR, 8 DEGRAUS</v>
          </cell>
          <cell r="C1932" t="str">
            <v xml:space="preserve">UN    </v>
          </cell>
          <cell r="D1932" t="str">
            <v>CR</v>
          </cell>
          <cell r="E1932" t="str">
            <v>446,84</v>
          </cell>
          <cell r="F1932" t="str">
            <v>SINAPI</v>
          </cell>
        </row>
        <row r="1933">
          <cell r="A1933">
            <v>38477</v>
          </cell>
          <cell r="B1933" t="str">
            <v>ESCADA EXTENSIVEL EM ALUMINIO COM 6,00 M ESTENDIDA</v>
          </cell>
          <cell r="C1933" t="str">
            <v xml:space="preserve">UN    </v>
          </cell>
          <cell r="D1933" t="str">
            <v>CR</v>
          </cell>
          <cell r="E1933" t="str">
            <v>1.265,46</v>
          </cell>
          <cell r="F1933" t="str">
            <v>SINAPI</v>
          </cell>
        </row>
        <row r="1934">
          <cell r="A1934">
            <v>40635</v>
          </cell>
          <cell r="B1934" t="str">
            <v>ESCAVADEIRA HIDRAULICA SOBRE ESTEIRA, COM GARRA GIRATORIA DE MANDIBULAS, PESO OPERACIONAL ENTRE 22,00 E 25,50 TON, POTENCIA LIQUIDA ENTRE 150 E 160 HP</v>
          </cell>
          <cell r="C1934" t="str">
            <v xml:space="preserve">UN    </v>
          </cell>
          <cell r="D1934" t="str">
            <v>AS</v>
          </cell>
          <cell r="E1934" t="str">
            <v>960.573,90</v>
          </cell>
          <cell r="F1934" t="str">
            <v>SINAPI</v>
          </cell>
        </row>
        <row r="1935">
          <cell r="A1935">
            <v>36483</v>
          </cell>
          <cell r="B1935" t="str">
            <v>ESCAVADEIRA HIDRAULICA SOBRE ESTEIRAS CACAMBA 0,40 A 1,20 M3, PESO OPERACIONAL 21,19 T, POTENCIA LIQUIDA 173 HP</v>
          </cell>
          <cell r="C1935" t="str">
            <v xml:space="preserve">UN    </v>
          </cell>
          <cell r="D1935" t="str">
            <v>AS</v>
          </cell>
          <cell r="E1935" t="str">
            <v>870.433,83</v>
          </cell>
          <cell r="F1935" t="str">
            <v>SINAPI</v>
          </cell>
        </row>
        <row r="1936">
          <cell r="A1936">
            <v>14525</v>
          </cell>
          <cell r="B1936" t="str">
            <v>ESCAVADEIRA HIDRAULICA SOBRE ESTEIRAS COM CACAMBA DE 1,20 M3, PESO OPERACIONAL 21 T, POTENCIA BRUTA 155 HP</v>
          </cell>
          <cell r="C1936" t="str">
            <v xml:space="preserve">UN    </v>
          </cell>
          <cell r="D1936" t="str">
            <v>AS</v>
          </cell>
          <cell r="E1936" t="str">
            <v>911.395,42</v>
          </cell>
          <cell r="F1936" t="str">
            <v>SINAPI</v>
          </cell>
        </row>
        <row r="1937">
          <cell r="A1937">
            <v>36482</v>
          </cell>
          <cell r="B1937" t="str">
            <v>ESCAVADEIRA HIDRAULICA SOBRE ESTEIRAS, CACAMBA  0,80 M3, PESO OPERACIONAL 17,8 T, POTENCIA LIQUIDA 110 HP</v>
          </cell>
          <cell r="C1937" t="str">
            <v xml:space="preserve">UN    </v>
          </cell>
          <cell r="D1937" t="str">
            <v>AS</v>
          </cell>
          <cell r="E1937" t="str">
            <v>781.648,51</v>
          </cell>
          <cell r="F1937" t="str">
            <v>SINAPI</v>
          </cell>
        </row>
        <row r="1938">
          <cell r="A1938">
            <v>36408</v>
          </cell>
          <cell r="B1938" t="str">
            <v>ESCAVADEIRA HIDRAULICA SOBRE ESTEIRAS, CACAMBA 0,4 A 1,70 M3, PESO OPERACIONAL 23,2 T, POTENCIA BRUTA 183 HP</v>
          </cell>
          <cell r="C1938" t="str">
            <v xml:space="preserve">UN    </v>
          </cell>
          <cell r="D1938" t="str">
            <v>AS</v>
          </cell>
          <cell r="E1938" t="str">
            <v>933.924,29</v>
          </cell>
          <cell r="F1938" t="str">
            <v>SINAPI</v>
          </cell>
        </row>
        <row r="1939">
          <cell r="A1939">
            <v>2723</v>
          </cell>
          <cell r="B1939" t="str">
            <v>ESCAVADEIRA HIDRAULICA SOBRE ESTEIRAS, CACAMBA 0,62M3, PESO OPERACIONAL 12,61T, POTENCIA LIQUIDA 95HP</v>
          </cell>
          <cell r="C1939" t="str">
            <v xml:space="preserve">UN    </v>
          </cell>
          <cell r="D1939" t="str">
            <v>AS</v>
          </cell>
          <cell r="E1939" t="str">
            <v>716.827,86</v>
          </cell>
          <cell r="F1939" t="str">
            <v>SINAPI</v>
          </cell>
        </row>
        <row r="1940">
          <cell r="A1940">
            <v>36481</v>
          </cell>
          <cell r="B1940" t="str">
            <v>ESCAVADEIRA HIDRAULICA SOBRE ESTEIRAS, CACAMBA 0,80 A 1,30 M3, PESO OPERACIONAL 22,18 T, POTENCIA LIQUIDA 170 HP</v>
          </cell>
          <cell r="C1940" t="str">
            <v xml:space="preserve">UN    </v>
          </cell>
          <cell r="D1940" t="str">
            <v>AS</v>
          </cell>
          <cell r="E1940" t="str">
            <v>855.073,23</v>
          </cell>
          <cell r="F1940" t="str">
            <v>SINAPI</v>
          </cell>
        </row>
        <row r="1941">
          <cell r="A1941">
            <v>10685</v>
          </cell>
          <cell r="B1941" t="str">
            <v>ESCAVADEIRA HIDRAULICA SOBRE ESTEIRAS, CACAMBA 0,80M3, PESO OPERACIONAL 17T, POTENCIA BRUTA 111HP</v>
          </cell>
          <cell r="C1941" t="str">
            <v xml:space="preserve">UN    </v>
          </cell>
          <cell r="D1941" t="str">
            <v>AS</v>
          </cell>
          <cell r="E1941" t="str">
            <v>819.231,84</v>
          </cell>
          <cell r="F1941" t="str">
            <v>SINAPI</v>
          </cell>
        </row>
        <row r="1942">
          <cell r="A1942">
            <v>40636</v>
          </cell>
          <cell r="B1942" t="str">
            <v>ESCAVADEIRA HIDRAULICA SOBRE ESTEIRAS, CAPACIDADE DA CACAMBA ENTRE 1,20 E 1,50 M3, PESO OPERACIONAL ENTRE 20,00 E 22,00 TON, POTENCIA LIQUIDA ENTRE 150 E 155 HP, EQUIPADA COM CLAMSHELL</v>
          </cell>
          <cell r="C1942" t="str">
            <v xml:space="preserve">UN    </v>
          </cell>
          <cell r="D1942" t="str">
            <v>AS</v>
          </cell>
          <cell r="E1942" t="str">
            <v>924.732,51</v>
          </cell>
          <cell r="F1942" t="str">
            <v>SINAPI</v>
          </cell>
        </row>
        <row r="1943">
          <cell r="A1943">
            <v>4111</v>
          </cell>
          <cell r="B1943" t="str">
            <v>ESCORA PRE-MOLDADA EM CONCRETO, *10 X 10* CM, H = 2,30M</v>
          </cell>
          <cell r="C1943" t="str">
            <v xml:space="preserve">UN    </v>
          </cell>
          <cell r="D1943" t="str">
            <v>CR</v>
          </cell>
          <cell r="E1943" t="str">
            <v>61,87</v>
          </cell>
          <cell r="F1943" t="str">
            <v>SINAPI</v>
          </cell>
        </row>
        <row r="1944">
          <cell r="A1944">
            <v>44538</v>
          </cell>
          <cell r="B1944" t="str">
            <v>ESCOVA CIRCULAR EM ACO LATONADO, 6 X 1 " (DIAMETRO X ESPESSURA), FURO DE 1 1/4 ", FIO ONDULADO *0,30*  MM</v>
          </cell>
          <cell r="C1944" t="str">
            <v xml:space="preserve">UN    </v>
          </cell>
          <cell r="D1944" t="str">
            <v>CR</v>
          </cell>
          <cell r="E1944" t="str">
            <v>101,59</v>
          </cell>
          <cell r="F1944" t="str">
            <v>SINAPI</v>
          </cell>
        </row>
        <row r="1945">
          <cell r="A1945">
            <v>12</v>
          </cell>
          <cell r="B1945" t="str">
            <v>ESCOVA DE ACO, COM CABO, *4  X 15* FILEIRAS DE CERDAS</v>
          </cell>
          <cell r="C1945" t="str">
            <v xml:space="preserve">UN    </v>
          </cell>
          <cell r="D1945" t="str">
            <v xml:space="preserve">C </v>
          </cell>
          <cell r="E1945" t="str">
            <v>20,93</v>
          </cell>
          <cell r="F1945" t="str">
            <v>SINAPI</v>
          </cell>
        </row>
        <row r="1946">
          <cell r="A1946">
            <v>37554</v>
          </cell>
          <cell r="B1946" t="str">
            <v>ESGUICHO JATO REGULAVEL, TIPO ELKHART, ENGATE RAPIDO 1 1/2", PARA COMBATE A INCENDIO</v>
          </cell>
          <cell r="C1946" t="str">
            <v xml:space="preserve">UN    </v>
          </cell>
          <cell r="D1946" t="str">
            <v>CR</v>
          </cell>
          <cell r="E1946" t="str">
            <v>223,13</v>
          </cell>
          <cell r="F1946" t="str">
            <v>SINAPI</v>
          </cell>
        </row>
        <row r="1947">
          <cell r="A1947">
            <v>37555</v>
          </cell>
          <cell r="B1947" t="str">
            <v>ESGUICHO JATO REGULAVEL, TIPO ELKHART, ENGATE RAPIDO 2 1/2", PARA COMBATE A INCENDIO</v>
          </cell>
          <cell r="C1947" t="str">
            <v xml:space="preserve">UN    </v>
          </cell>
          <cell r="D1947" t="str">
            <v>CR</v>
          </cell>
          <cell r="E1947" t="str">
            <v>271,42</v>
          </cell>
          <cell r="F1947" t="str">
            <v>SINAPI</v>
          </cell>
        </row>
        <row r="1948">
          <cell r="A1948">
            <v>10902</v>
          </cell>
          <cell r="B1948" t="str">
            <v>ESGUICHO TIPO JATO SOLIDO, EM LATAO, ENGATE RAPIDO 1 1/2" X 13 MM, PARA MANGUEIRA EM INSTALACAO PREDIAL COMBATE A INCENDIO</v>
          </cell>
          <cell r="C1948" t="str">
            <v xml:space="preserve">UN    </v>
          </cell>
          <cell r="D1948" t="str">
            <v>CR</v>
          </cell>
          <cell r="E1948" t="str">
            <v>68,11</v>
          </cell>
          <cell r="F1948" t="str">
            <v>SINAPI</v>
          </cell>
        </row>
        <row r="1949">
          <cell r="A1949">
            <v>20965</v>
          </cell>
          <cell r="B1949" t="str">
            <v>ESGUICHO TIPO JATO SOLIDO, EM LATAO, ENGATE RAPIDO 1 1/2" X 16 MM, PARA MANGUEIRA EM INSTALACAO PREDIAL COMBATE A INCENDIO</v>
          </cell>
          <cell r="C1949" t="str">
            <v xml:space="preserve">UN    </v>
          </cell>
          <cell r="D1949" t="str">
            <v>CR</v>
          </cell>
          <cell r="E1949" t="str">
            <v>68,74</v>
          </cell>
          <cell r="F1949" t="str">
            <v>SINAPI</v>
          </cell>
        </row>
        <row r="1950">
          <cell r="A1950">
            <v>20966</v>
          </cell>
          <cell r="B1950" t="str">
            <v>ESGUICHO TIPO JATO SOLIDO, EM LATAO, ENGATE RAPIDO 1 1/2" X 19 MM, PARA MANGUEIRA EM INSTALACAO PREDIAL COMBATE A INCENDIO</v>
          </cell>
          <cell r="C1950" t="str">
            <v xml:space="preserve">UN    </v>
          </cell>
          <cell r="D1950" t="str">
            <v>CR</v>
          </cell>
          <cell r="E1950" t="str">
            <v>74,01</v>
          </cell>
          <cell r="F1950" t="str">
            <v>SINAPI</v>
          </cell>
        </row>
        <row r="1951">
          <cell r="A1951">
            <v>10903</v>
          </cell>
          <cell r="B1951" t="str">
            <v>ESGUICHO TIPO JATO SOLIDO, EM LATAO, ENGATE RAPIDO 2 1/2" X 13 MM, PARA MANGUEIRA EM INSTALACAO PREDIAL COMBATE A INCENDIO</v>
          </cell>
          <cell r="C1951" t="str">
            <v xml:space="preserve">UN    </v>
          </cell>
          <cell r="D1951" t="str">
            <v>CR</v>
          </cell>
          <cell r="E1951" t="str">
            <v>112,19</v>
          </cell>
          <cell r="F1951" t="str">
            <v>SINAPI</v>
          </cell>
        </row>
        <row r="1952">
          <cell r="A1952">
            <v>20967</v>
          </cell>
          <cell r="B1952" t="str">
            <v>ESGUICHO TIPO JATO SOLIDO, EM LATAO, ENGATE RAPIDO 2 1/2" X 16 MM, PARA MANGUEIRA EM INSTALACAO PREDIAL COMBATE A INCENDIO</v>
          </cell>
          <cell r="C1952" t="str">
            <v xml:space="preserve">UN    </v>
          </cell>
          <cell r="D1952" t="str">
            <v>CR</v>
          </cell>
          <cell r="E1952" t="str">
            <v>112,19</v>
          </cell>
          <cell r="F1952" t="str">
            <v>SINAPI</v>
          </cell>
        </row>
        <row r="1953">
          <cell r="A1953">
            <v>20968</v>
          </cell>
          <cell r="B1953" t="str">
            <v>ESGUICHO TIPO JATO SOLIDO, EM LATAO, ENGATE RAPIDO 2 1/2" X 19 MM, PARA MANGUEIRA EM INSTALACAO PREDIAL COMBATE A INCENDIO</v>
          </cell>
          <cell r="C1953" t="str">
            <v xml:space="preserve">UN    </v>
          </cell>
          <cell r="D1953" t="str">
            <v>CR</v>
          </cell>
          <cell r="E1953" t="str">
            <v>123,04</v>
          </cell>
          <cell r="F1953" t="str">
            <v>SINAPI</v>
          </cell>
        </row>
        <row r="1954">
          <cell r="A1954">
            <v>11359</v>
          </cell>
          <cell r="B1954" t="str">
            <v>ESMERILHADEIRA ANGULAR ELETRICA, DIAMETRO DO DISCO 7 '' (180 MM), ROTACAO 8500 RPM, POTENCIA 2400 W</v>
          </cell>
          <cell r="C1954" t="str">
            <v xml:space="preserve">UN    </v>
          </cell>
          <cell r="D1954" t="str">
            <v xml:space="preserve">C </v>
          </cell>
          <cell r="E1954" t="str">
            <v>1.160,00</v>
          </cell>
          <cell r="F1954" t="str">
            <v>SINAPI</v>
          </cell>
        </row>
        <row r="1955">
          <cell r="A1955">
            <v>39017</v>
          </cell>
          <cell r="B1955" t="str">
            <v>ESPACADOR / DISTANCIADOR CIRCULAR COM ENTRADA LATERAL, EM PLASTICO, PARA VERGALHAO *4,2 A 12,5* MM, COBRIMENTO 20 MM</v>
          </cell>
          <cell r="C1955" t="str">
            <v xml:space="preserve">UN    </v>
          </cell>
          <cell r="D1955" t="str">
            <v>AS</v>
          </cell>
          <cell r="E1955" t="str">
            <v>0,22</v>
          </cell>
          <cell r="F1955" t="str">
            <v>SINAPI</v>
          </cell>
        </row>
        <row r="1956">
          <cell r="A1956">
            <v>39315</v>
          </cell>
          <cell r="B1956" t="str">
            <v>ESPACADOR / DISTANCIADOR TIPO GARRA DUPLA, EM PLASTICO, COBRIMENTO *20* MM, PARA FERRAGENS DE LAJES E FUNDO DE VIGAS</v>
          </cell>
          <cell r="C1956" t="str">
            <v xml:space="preserve">UN    </v>
          </cell>
          <cell r="D1956" t="str">
            <v>AS</v>
          </cell>
          <cell r="E1956" t="str">
            <v>0,35</v>
          </cell>
          <cell r="F1956" t="str">
            <v>SINAPI</v>
          </cell>
        </row>
        <row r="1957">
          <cell r="A1957">
            <v>39016</v>
          </cell>
          <cell r="B1957" t="str">
            <v>ESPACADOR / DISTANCIADOR TIPO PINO EM PLASTICO, PARA VERGALHAO ATE 10 MM, PARA APOIO DE ARMADURA</v>
          </cell>
          <cell r="C1957" t="str">
            <v xml:space="preserve">UN    </v>
          </cell>
          <cell r="D1957" t="str">
            <v>AS</v>
          </cell>
          <cell r="E1957" t="str">
            <v>0,36</v>
          </cell>
          <cell r="F1957" t="str">
            <v>SINAPI</v>
          </cell>
        </row>
        <row r="1958">
          <cell r="A1958">
            <v>39481</v>
          </cell>
          <cell r="B1958" t="str">
            <v>ESPACADOR OU DISTANCIADOR, EM PLASTICO, TIPO APOIO DE CORDOALHA (CARANGUEJO), PARA ARMADURA NEGATIVA E PROTENSAO, COBRIMENTO 50 MM</v>
          </cell>
          <cell r="C1958" t="str">
            <v xml:space="preserve">UN    </v>
          </cell>
          <cell r="D1958" t="str">
            <v>AS</v>
          </cell>
          <cell r="E1958" t="str">
            <v>1,74</v>
          </cell>
          <cell r="F1958" t="str">
            <v>SINAPI</v>
          </cell>
        </row>
        <row r="1959">
          <cell r="A1959">
            <v>39013</v>
          </cell>
          <cell r="B1959" t="str">
            <v>ESPACADOR/SEPARADOR /CENTRALIZADOR DE BARRA DE ACO, PLASTICO, (CHUMBADOR TIPO CARAMBOLA - CB), DIAMETRO INTERNO ATE 20 MM</v>
          </cell>
          <cell r="C1959" t="str">
            <v xml:space="preserve">UN    </v>
          </cell>
          <cell r="D1959" t="str">
            <v>AS</v>
          </cell>
          <cell r="E1959" t="str">
            <v>1,48</v>
          </cell>
          <cell r="F1959" t="str">
            <v>SINAPI</v>
          </cell>
        </row>
        <row r="1960">
          <cell r="A1960">
            <v>44919</v>
          </cell>
          <cell r="B1960" t="str">
            <v>ESPACADOR/SEPARADOR /CENTRALIZADOR DE BARRA DE ACO, PLASTICO, (CHUMBADOR TIPO CARAMBOLA - CB), DIAMETRO INTERNO ENTRE 25 A 32 MM</v>
          </cell>
          <cell r="C1960" t="str">
            <v xml:space="preserve">UN    </v>
          </cell>
          <cell r="D1960" t="str">
            <v>AS</v>
          </cell>
          <cell r="E1960" t="str">
            <v>2,77</v>
          </cell>
          <cell r="F1960" t="str">
            <v>SINAPI</v>
          </cell>
        </row>
        <row r="1961">
          <cell r="A1961">
            <v>40433</v>
          </cell>
          <cell r="B1961" t="str">
            <v>ESPACADOR/SEPARADOR DE CORDOALHA TIPO DISCO 12 FUROS DE 14 MM, PARA TIRANTES</v>
          </cell>
          <cell r="C1961" t="str">
            <v xml:space="preserve">UN    </v>
          </cell>
          <cell r="D1961" t="str">
            <v>AS</v>
          </cell>
          <cell r="E1961" t="str">
            <v>1,53</v>
          </cell>
          <cell r="F1961" t="str">
            <v>SINAPI</v>
          </cell>
        </row>
        <row r="1962">
          <cell r="A1962">
            <v>20219</v>
          </cell>
          <cell r="B1962" t="str">
            <v>ESPARGIDOR DE ASFALTO PRESSURIZADO, REBOCAVEL, TANQUE DE 2500 L, PNEUMATICO,  COM MOTOR A GASOLINA 3,4HP</v>
          </cell>
          <cell r="C1962" t="str">
            <v xml:space="preserve">UN    </v>
          </cell>
          <cell r="D1962" t="str">
            <v>AS</v>
          </cell>
          <cell r="E1962" t="str">
            <v>116.000,00</v>
          </cell>
          <cell r="F1962" t="str">
            <v>SINAPI</v>
          </cell>
        </row>
        <row r="1963">
          <cell r="A1963">
            <v>36484</v>
          </cell>
          <cell r="B1963" t="str">
            <v>ESPARGIDOR DE ASFALTO PRESSURIZADO, TANQUE 6 M3 COM ISOLACAO TERMICA, AQUECIDO COM 2 MACARICOS, COM BARRA ESPARGIDORA 3,60 M, A SER MONTADO SOBRE CAMINHAO</v>
          </cell>
          <cell r="C1963" t="str">
            <v xml:space="preserve">UN    </v>
          </cell>
          <cell r="D1963" t="str">
            <v>AS</v>
          </cell>
          <cell r="E1963" t="str">
            <v>246.246,87</v>
          </cell>
          <cell r="F1963" t="str">
            <v>SINAPI</v>
          </cell>
        </row>
        <row r="1964">
          <cell r="A1964">
            <v>38367</v>
          </cell>
          <cell r="B1964" t="str">
            <v>ESPATULA DE ACO INOX COM CABO DE MADEIRA, LARGURA 8 CM</v>
          </cell>
          <cell r="C1964" t="str">
            <v xml:space="preserve">UN    </v>
          </cell>
          <cell r="D1964" t="str">
            <v>CR</v>
          </cell>
          <cell r="E1964" t="str">
            <v>24,01</v>
          </cell>
          <cell r="F1964" t="str">
            <v>SINAPI</v>
          </cell>
        </row>
        <row r="1965">
          <cell r="A1965">
            <v>38368</v>
          </cell>
          <cell r="B1965" t="str">
            <v>ESPATULA DE PLASTICO LISA, LARGURA 10 CM</v>
          </cell>
          <cell r="C1965" t="str">
            <v xml:space="preserve">UN    </v>
          </cell>
          <cell r="D1965" t="str">
            <v>CR</v>
          </cell>
          <cell r="E1965" t="str">
            <v>10,38</v>
          </cell>
          <cell r="F1965" t="str">
            <v>SINAPI</v>
          </cell>
        </row>
        <row r="1966">
          <cell r="A1966">
            <v>38091</v>
          </cell>
          <cell r="B1966" t="str">
            <v>ESPELHO / PLACA CEGA 4" X 2", PARA INSTALACAO DE TOMADAS E INTERRUPTORES</v>
          </cell>
          <cell r="C1966" t="str">
            <v xml:space="preserve">UN    </v>
          </cell>
          <cell r="D1966" t="str">
            <v>CR</v>
          </cell>
          <cell r="E1966" t="str">
            <v>2,26</v>
          </cell>
          <cell r="F1966" t="str">
            <v>SINAPI</v>
          </cell>
        </row>
        <row r="1967">
          <cell r="A1967">
            <v>38095</v>
          </cell>
          <cell r="B1967" t="str">
            <v>ESPELHO / PLACA CEGA 4" X 4", PARA INSTALACAO DE TOMADAS E INTERRUPTORES</v>
          </cell>
          <cell r="C1967" t="str">
            <v xml:space="preserve">UN    </v>
          </cell>
          <cell r="D1967" t="str">
            <v>CR</v>
          </cell>
          <cell r="E1967" t="str">
            <v>4,79</v>
          </cell>
          <cell r="F1967" t="str">
            <v>SINAPI</v>
          </cell>
        </row>
        <row r="1968">
          <cell r="A1968">
            <v>38092</v>
          </cell>
          <cell r="B1968" t="str">
            <v>ESPELHO / PLACA DE 1 POSTO 4" X 2", PARA INSTALACAO DE TOMADAS E INTERRUPTORES</v>
          </cell>
          <cell r="C1968" t="str">
            <v xml:space="preserve">UN    </v>
          </cell>
          <cell r="D1968" t="str">
            <v>CR</v>
          </cell>
          <cell r="E1968" t="str">
            <v>2,15</v>
          </cell>
          <cell r="F1968" t="str">
            <v>SINAPI</v>
          </cell>
        </row>
        <row r="1969">
          <cell r="A1969">
            <v>38093</v>
          </cell>
          <cell r="B1969" t="str">
            <v>ESPELHO / PLACA DE 2 POSTOS 4" X 2", PARA INSTALACAO DE TOMADAS E INTERRUPTORES</v>
          </cell>
          <cell r="C1969" t="str">
            <v xml:space="preserve">UN    </v>
          </cell>
          <cell r="D1969" t="str">
            <v>CR</v>
          </cell>
          <cell r="E1969" t="str">
            <v>2,22</v>
          </cell>
          <cell r="F1969" t="str">
            <v>SINAPI</v>
          </cell>
        </row>
        <row r="1970">
          <cell r="A1970">
            <v>38096</v>
          </cell>
          <cell r="B1970" t="str">
            <v>ESPELHO / PLACA DE 2 POSTOS 4" X 4", PARA INSTALACAO DE TOMADAS E INTERRUPTORES</v>
          </cell>
          <cell r="C1970" t="str">
            <v xml:space="preserve">UN    </v>
          </cell>
          <cell r="D1970" t="str">
            <v>CR</v>
          </cell>
          <cell r="E1970" t="str">
            <v>5,16</v>
          </cell>
          <cell r="F1970" t="str">
            <v>SINAPI</v>
          </cell>
        </row>
        <row r="1971">
          <cell r="A1971">
            <v>38094</v>
          </cell>
          <cell r="B1971" t="str">
            <v>ESPELHO / PLACA DE 3 POSTOS 4" X 2", PARA INSTALACAO DE TOMADAS E INTERRUPTORES</v>
          </cell>
          <cell r="C1971" t="str">
            <v xml:space="preserve">UN    </v>
          </cell>
          <cell r="D1971" t="str">
            <v>CR</v>
          </cell>
          <cell r="E1971" t="str">
            <v>2,72</v>
          </cell>
          <cell r="F1971" t="str">
            <v>SINAPI</v>
          </cell>
        </row>
        <row r="1972">
          <cell r="A1972">
            <v>38097</v>
          </cell>
          <cell r="B1972" t="str">
            <v>ESPELHO / PLACA DE 4 POSTOS 4" X 4", PARA INSTALACAO DE TOMADAS E INTERRUPTORES</v>
          </cell>
          <cell r="C1972" t="str">
            <v xml:space="preserve">UN    </v>
          </cell>
          <cell r="D1972" t="str">
            <v>CR</v>
          </cell>
          <cell r="E1972" t="str">
            <v>5,53</v>
          </cell>
          <cell r="F1972" t="str">
            <v>SINAPI</v>
          </cell>
        </row>
        <row r="1973">
          <cell r="A1973">
            <v>38098</v>
          </cell>
          <cell r="B1973" t="str">
            <v>ESPELHO / PLACA DE 6 POSTOS 4" X 4", PARA INSTALACAO DE TOMADAS E INTERRUPTORES</v>
          </cell>
          <cell r="C1973" t="str">
            <v xml:space="preserve">UN    </v>
          </cell>
          <cell r="D1973" t="str">
            <v>CR</v>
          </cell>
          <cell r="E1973" t="str">
            <v>5,53</v>
          </cell>
          <cell r="F1973" t="str">
            <v>SINAPI</v>
          </cell>
        </row>
        <row r="1974">
          <cell r="A1974">
            <v>11186</v>
          </cell>
          <cell r="B1974" t="str">
            <v>ESPELHO CRISTAL E = 4 MM</v>
          </cell>
          <cell r="C1974" t="str">
            <v xml:space="preserve">M2    </v>
          </cell>
          <cell r="D1974" t="str">
            <v>CR</v>
          </cell>
          <cell r="E1974" t="str">
            <v>573,33</v>
          </cell>
          <cell r="F1974" t="str">
            <v>SINAPI</v>
          </cell>
        </row>
        <row r="1975">
          <cell r="A1975">
            <v>11558</v>
          </cell>
          <cell r="B1975" t="str">
            <v>ESPELHO, RETO OU CURVO, EM LATAO CROMADO, ESPESSURA ATE 6 MM, LARGURA *40*MM, ALTURA *180*MM - PARA FECHADURA DE EMBUTIR</v>
          </cell>
          <cell r="C1975" t="str">
            <v xml:space="preserve">PAR   </v>
          </cell>
          <cell r="D1975" t="str">
            <v>CR</v>
          </cell>
          <cell r="E1975" t="str">
            <v>15,84</v>
          </cell>
          <cell r="F1975" t="str">
            <v>SINAPI</v>
          </cell>
        </row>
        <row r="1976">
          <cell r="A1976">
            <v>11557</v>
          </cell>
          <cell r="B1976" t="str">
            <v>ESPELHO, RETO OU CURVO, EM LATAO CROMADO, ESPESSURA MINIMA 6 MM, LARGURA *43*MM, ALTURA *230*MM - PARA FECHADURA DE EMBUTIR</v>
          </cell>
          <cell r="C1976" t="str">
            <v xml:space="preserve">PAR   </v>
          </cell>
          <cell r="D1976" t="str">
            <v>CR</v>
          </cell>
          <cell r="E1976" t="str">
            <v>40,10</v>
          </cell>
          <cell r="F1976" t="str">
            <v>SINAPI</v>
          </cell>
        </row>
        <row r="1977">
          <cell r="A1977">
            <v>2759</v>
          </cell>
          <cell r="B1977" t="str">
            <v>ESPOLETA SIMPLES N 8.</v>
          </cell>
          <cell r="C1977" t="str">
            <v xml:space="preserve">UN    </v>
          </cell>
          <cell r="D1977" t="str">
            <v>AS</v>
          </cell>
          <cell r="E1977" t="str">
            <v>10,18</v>
          </cell>
          <cell r="F1977" t="str">
            <v>SINAPI</v>
          </cell>
        </row>
        <row r="1978">
          <cell r="A1978">
            <v>38124</v>
          </cell>
          <cell r="B1978" t="str">
            <v>ESPUMA EXPANSIVA DE POLIURETANO, APLICACAO MANUAL - 500 ML</v>
          </cell>
          <cell r="C1978" t="str">
            <v xml:space="preserve">UN    </v>
          </cell>
          <cell r="D1978" t="str">
            <v xml:space="preserve">C </v>
          </cell>
          <cell r="E1978" t="str">
            <v>45,99</v>
          </cell>
          <cell r="F1978" t="str">
            <v>SINAPI</v>
          </cell>
        </row>
        <row r="1979">
          <cell r="A1979">
            <v>38380</v>
          </cell>
          <cell r="B1979" t="str">
            <v>ESQUADRO DE ACO 12 " (300 MM), CABO DE ALUMINIO</v>
          </cell>
          <cell r="C1979" t="str">
            <v xml:space="preserve">UN    </v>
          </cell>
          <cell r="D1979" t="str">
            <v>CR</v>
          </cell>
          <cell r="E1979" t="str">
            <v>38,15</v>
          </cell>
          <cell r="F1979" t="str">
            <v>SINAPI</v>
          </cell>
        </row>
        <row r="1980">
          <cell r="A1980">
            <v>42429</v>
          </cell>
          <cell r="B1980" t="str">
            <v>ESQUI TRIPLO, EM TUBO DE ACO CARBONO, PINTURA NO PROCESSO ELETROSTATICO - EQUIPAMENTO DE GINASTICA PARA ACADEMIA AO AR LIVRE / ACADEMIA DA TERCEIRA IDADE - ATI</v>
          </cell>
          <cell r="C1980" t="str">
            <v xml:space="preserve">UN    </v>
          </cell>
          <cell r="D1980" t="str">
            <v>AS</v>
          </cell>
          <cell r="E1980" t="str">
            <v>6.025,10</v>
          </cell>
          <cell r="F1980" t="str">
            <v>SINAPI</v>
          </cell>
        </row>
        <row r="1981">
          <cell r="A1981">
            <v>39616</v>
          </cell>
          <cell r="B1981" t="str">
            <v>ESTABILIZADOR BIVOLT AUTOMATICO, 1000 VA</v>
          </cell>
          <cell r="C1981" t="str">
            <v xml:space="preserve">UN    </v>
          </cell>
          <cell r="D1981" t="str">
            <v xml:space="preserve">C </v>
          </cell>
          <cell r="E1981" t="str">
            <v>480,90</v>
          </cell>
          <cell r="F1981" t="str">
            <v>SINAPI</v>
          </cell>
        </row>
        <row r="1982">
          <cell r="A1982">
            <v>39618</v>
          </cell>
          <cell r="B1982" t="str">
            <v>ESTABILIZADOR BIVOLT AUTOMATICO, 1500 VA</v>
          </cell>
          <cell r="C1982" t="str">
            <v xml:space="preserve">UN    </v>
          </cell>
          <cell r="D1982" t="str">
            <v>CR</v>
          </cell>
          <cell r="E1982" t="str">
            <v>872,27</v>
          </cell>
          <cell r="F1982" t="str">
            <v>SINAPI</v>
          </cell>
        </row>
        <row r="1983">
          <cell r="A1983">
            <v>39619</v>
          </cell>
          <cell r="B1983" t="str">
            <v>ESTABILIZADOR BIVOLT AUTOMATICO, 2000 VA</v>
          </cell>
          <cell r="C1983" t="str">
            <v xml:space="preserve">UN    </v>
          </cell>
          <cell r="D1983" t="str">
            <v>CR</v>
          </cell>
          <cell r="E1983" t="str">
            <v>1.194,66</v>
          </cell>
          <cell r="F1983" t="str">
            <v>SINAPI</v>
          </cell>
        </row>
        <row r="1984">
          <cell r="A1984">
            <v>39613</v>
          </cell>
          <cell r="B1984" t="str">
            <v>ESTABILIZADOR BIVOLT AUTOMATICO, 300 VA</v>
          </cell>
          <cell r="C1984" t="str">
            <v xml:space="preserve">UN    </v>
          </cell>
          <cell r="D1984" t="str">
            <v>CR</v>
          </cell>
          <cell r="E1984" t="str">
            <v>191,02</v>
          </cell>
          <cell r="F1984" t="str">
            <v>SINAPI</v>
          </cell>
        </row>
        <row r="1985">
          <cell r="A1985">
            <v>39614</v>
          </cell>
          <cell r="B1985" t="str">
            <v>ESTABILIZADOR BIVOLT AUTOMATICO, 500 VA</v>
          </cell>
          <cell r="C1985" t="str">
            <v xml:space="preserve">UN    </v>
          </cell>
          <cell r="D1985" t="str">
            <v>CR</v>
          </cell>
          <cell r="E1985" t="str">
            <v>278,69</v>
          </cell>
          <cell r="F1985" t="str">
            <v>SINAPI</v>
          </cell>
        </row>
        <row r="1986">
          <cell r="A1986">
            <v>38538</v>
          </cell>
          <cell r="B1986" t="str">
            <v>ESTACA PRE-MOLDADA MACICA DE CONCRETO VIBRADO ARMADO, PARA CARGA DE 25 T, SECAO QUADRADA DE *16 X 16*, COM ANEL METALICO INCORPORADO A PECA (SOMENTE FORNECIMENTO)</v>
          </cell>
          <cell r="C1986" t="str">
            <v xml:space="preserve">M     </v>
          </cell>
          <cell r="D1986" t="str">
            <v>AS</v>
          </cell>
          <cell r="E1986" t="str">
            <v>81,80</v>
          </cell>
          <cell r="F1986" t="str">
            <v>SINAPI</v>
          </cell>
        </row>
        <row r="1987">
          <cell r="A1987">
            <v>38539</v>
          </cell>
          <cell r="B1987" t="str">
            <v>ESTACA PRE-MOLDADA MACICA DE CONCRETO VIBRADO ARMADO, PARA CARGA DE 50 T, SECAO QUADRADA, COM ANEL METALICO INCORPORADO A PECA (SOMENTE FORNECIMENTO)</v>
          </cell>
          <cell r="C1987" t="str">
            <v xml:space="preserve">M     </v>
          </cell>
          <cell r="D1987" t="str">
            <v>AS</v>
          </cell>
          <cell r="E1987" t="str">
            <v>111,23</v>
          </cell>
          <cell r="F1987" t="str">
            <v>SINAPI</v>
          </cell>
        </row>
        <row r="1988">
          <cell r="A1988">
            <v>38540</v>
          </cell>
          <cell r="B1988" t="str">
            <v>ESTACA PRE-MOLDADA VAZADA DE CONCRETO CENTRIFUGADO, PARA CARGA DE 100 T, SECAO CIRCULAR, COM ANEL METALICO INCORPORADO A PECA (SOMENTE FORNECIMENTO)</v>
          </cell>
          <cell r="C1988" t="str">
            <v xml:space="preserve">M     </v>
          </cell>
          <cell r="D1988" t="str">
            <v>AS</v>
          </cell>
          <cell r="E1988" t="str">
            <v>285,07</v>
          </cell>
          <cell r="F1988" t="str">
            <v>SINAPI</v>
          </cell>
        </row>
        <row r="1989">
          <cell r="A1989">
            <v>38384</v>
          </cell>
          <cell r="B1989" t="str">
            <v>ESTILETE DE METAL, LAMINA 18 MM</v>
          </cell>
          <cell r="C1989" t="str">
            <v xml:space="preserve">UN    </v>
          </cell>
          <cell r="D1989" t="str">
            <v>CR</v>
          </cell>
          <cell r="E1989" t="str">
            <v>26,91</v>
          </cell>
          <cell r="F1989" t="str">
            <v>SINAPI</v>
          </cell>
        </row>
        <row r="1990">
          <cell r="A1990">
            <v>13</v>
          </cell>
          <cell r="B1990" t="str">
            <v>ESTOPA</v>
          </cell>
          <cell r="C1990" t="str">
            <v xml:space="preserve">KG    </v>
          </cell>
          <cell r="D1990" t="str">
            <v>CR</v>
          </cell>
          <cell r="E1990" t="str">
            <v>32,23</v>
          </cell>
          <cell r="F1990" t="str">
            <v>SINAPI</v>
          </cell>
        </row>
        <row r="1991">
          <cell r="A1991">
            <v>2762</v>
          </cell>
          <cell r="B1991" t="str">
            <v>ESTOPIM SIMPLES</v>
          </cell>
          <cell r="C1991" t="str">
            <v xml:space="preserve">M     </v>
          </cell>
          <cell r="D1991" t="str">
            <v>AS</v>
          </cell>
          <cell r="E1991" t="str">
            <v>12,72</v>
          </cell>
          <cell r="F1991" t="str">
            <v>SINAPI</v>
          </cell>
        </row>
        <row r="1992">
          <cell r="A1992">
            <v>21142</v>
          </cell>
          <cell r="B1992" t="str">
            <v>ESTRIBO COM PARAFUSO EM CHAPA DE FERRO FUNDIDO DE 2" X 3/16" X 35 CM, SECAO "U", PARA MADEIRAMENTO DE TELHADO</v>
          </cell>
          <cell r="C1992" t="str">
            <v xml:space="preserve">UN    </v>
          </cell>
          <cell r="D1992" t="str">
            <v>CR</v>
          </cell>
          <cell r="E1992" t="str">
            <v>28,28</v>
          </cell>
          <cell r="F1992" t="str">
            <v>SINAPI</v>
          </cell>
        </row>
        <row r="1993">
          <cell r="A1993">
            <v>4223</v>
          </cell>
          <cell r="B1993" t="str">
            <v>ETANOL</v>
          </cell>
          <cell r="C1993" t="str">
            <v xml:space="preserve">L     </v>
          </cell>
          <cell r="D1993" t="str">
            <v xml:space="preserve">C </v>
          </cell>
          <cell r="E1993" t="str">
            <v>3,46</v>
          </cell>
          <cell r="F1993" t="str">
            <v>SINAPI</v>
          </cell>
        </row>
        <row r="1994">
          <cell r="A1994">
            <v>37372</v>
          </cell>
          <cell r="B1994" t="str">
            <v>EXAMES - HORISTA (COLETADO CAIXA - ENCARGOS COMPLEMENTARES)</v>
          </cell>
          <cell r="C1994" t="str">
            <v xml:space="preserve">H     </v>
          </cell>
          <cell r="D1994" t="str">
            <v xml:space="preserve">C </v>
          </cell>
          <cell r="E1994" t="str">
            <v>1,14</v>
          </cell>
          <cell r="F1994" t="str">
            <v>SINAPI</v>
          </cell>
        </row>
        <row r="1995">
          <cell r="A1995">
            <v>40863</v>
          </cell>
          <cell r="B1995" t="str">
            <v>EXAMES - MENSALISTA (COLETADO CAIXA - ENCARGOS COMPLEMENTARES)</v>
          </cell>
          <cell r="C1995" t="str">
            <v xml:space="preserve">MES   </v>
          </cell>
          <cell r="D1995" t="str">
            <v xml:space="preserve">C </v>
          </cell>
          <cell r="E1995" t="str">
            <v>215,56</v>
          </cell>
          <cell r="F1995" t="str">
            <v>SINAPI</v>
          </cell>
        </row>
        <row r="1996">
          <cell r="A1996">
            <v>38475</v>
          </cell>
          <cell r="B1996" t="str">
            <v>EXTENSAO DE SOLDA 201 ACETILENO, E = *1,5 A 2,5* MM</v>
          </cell>
          <cell r="C1996" t="str">
            <v xml:space="preserve">UN    </v>
          </cell>
          <cell r="D1996" t="str">
            <v>CR</v>
          </cell>
          <cell r="E1996" t="str">
            <v>32,67</v>
          </cell>
          <cell r="F1996" t="str">
            <v>SINAPI</v>
          </cell>
        </row>
        <row r="1997">
          <cell r="A1997">
            <v>38474</v>
          </cell>
          <cell r="B1997" t="str">
            <v>EXTENSAO DE SOLDA 201 GLP, E = *2,5 A 4,0* MM</v>
          </cell>
          <cell r="C1997" t="str">
            <v xml:space="preserve">UN    </v>
          </cell>
          <cell r="D1997" t="str">
            <v>CR</v>
          </cell>
          <cell r="E1997" t="str">
            <v>40,39</v>
          </cell>
          <cell r="F1997" t="str">
            <v>SINAPI</v>
          </cell>
        </row>
        <row r="1998">
          <cell r="A1998">
            <v>10886</v>
          </cell>
          <cell r="B1998" t="str">
            <v>EXTINTOR DE INCENDIO PORTATIL COM CARGA DE AGUA PRESSURIZADA DE 10 L, CLASSE A</v>
          </cell>
          <cell r="C1998" t="str">
            <v xml:space="preserve">UN    </v>
          </cell>
          <cell r="D1998" t="str">
            <v>AS</v>
          </cell>
          <cell r="E1998" t="str">
            <v>196,52</v>
          </cell>
          <cell r="F1998" t="str">
            <v>SINAPI</v>
          </cell>
        </row>
        <row r="1999">
          <cell r="A1999">
            <v>10888</v>
          </cell>
          <cell r="B1999" t="str">
            <v>EXTINTOR DE INCENDIO PORTATIL COM CARGA DE GAS CARBONICO CO2 DE 4 KG, CLASSE BC</v>
          </cell>
          <cell r="C1999" t="str">
            <v xml:space="preserve">UN    </v>
          </cell>
          <cell r="D1999" t="str">
            <v>AS</v>
          </cell>
          <cell r="E1999" t="str">
            <v>621,96</v>
          </cell>
          <cell r="F1999" t="str">
            <v>SINAPI</v>
          </cell>
        </row>
        <row r="2000">
          <cell r="A2000">
            <v>10889</v>
          </cell>
          <cell r="B2000" t="str">
            <v>EXTINTOR DE INCENDIO PORTATIL COM CARGA DE GAS CARBONICO CO2 DE 6 KG, CLASSE BC</v>
          </cell>
          <cell r="C2000" t="str">
            <v xml:space="preserve">UN    </v>
          </cell>
          <cell r="D2000" t="str">
            <v>AS</v>
          </cell>
          <cell r="E2000" t="str">
            <v>673,80</v>
          </cell>
          <cell r="F2000" t="str">
            <v>SINAPI</v>
          </cell>
        </row>
        <row r="2001">
          <cell r="A2001">
            <v>10890</v>
          </cell>
          <cell r="B2001" t="str">
            <v>EXTINTOR DE INCENDIO PORTATIL COM CARGA DE PO QUIMICO SECO (PQS) DE 12 KG, CLASSE BC</v>
          </cell>
          <cell r="C2001" t="str">
            <v xml:space="preserve">UN    </v>
          </cell>
          <cell r="D2001" t="str">
            <v>AS</v>
          </cell>
          <cell r="E2001" t="str">
            <v>310,98</v>
          </cell>
          <cell r="F2001" t="str">
            <v>SINAPI</v>
          </cell>
        </row>
        <row r="2002">
          <cell r="A2002">
            <v>10891</v>
          </cell>
          <cell r="B2002" t="str">
            <v>EXTINTOR DE INCENDIO PORTATIL COM CARGA DE PO QUIMICO SECO (PQS) DE 4 KG, CLASSE BC</v>
          </cell>
          <cell r="C2002" t="str">
            <v xml:space="preserve">UN    </v>
          </cell>
          <cell r="D2002" t="str">
            <v>AS</v>
          </cell>
          <cell r="E2002" t="str">
            <v>190,04</v>
          </cell>
          <cell r="F2002" t="str">
            <v>SINAPI</v>
          </cell>
        </row>
        <row r="2003">
          <cell r="A2003">
            <v>10892</v>
          </cell>
          <cell r="B2003" t="str">
            <v>EXTINTOR DE INCENDIO PORTATIL COM CARGA DE PO QUIMICO SECO (PQS) DE 6 KG, CLASSE BC</v>
          </cell>
          <cell r="C2003" t="str">
            <v xml:space="preserve">UN    </v>
          </cell>
          <cell r="D2003" t="str">
            <v>AS</v>
          </cell>
          <cell r="E2003" t="str">
            <v>224,60</v>
          </cell>
          <cell r="F2003" t="str">
            <v>SINAPI</v>
          </cell>
        </row>
        <row r="2004">
          <cell r="A2004">
            <v>20977</v>
          </cell>
          <cell r="B2004" t="str">
            <v>EXTINTOR DE INCENDIO PORTATIL COM CARGA DE PO QUIMICO SECO (PQS) DE 8 KG, CLASSE BC</v>
          </cell>
          <cell r="C2004" t="str">
            <v xml:space="preserve">UN    </v>
          </cell>
          <cell r="D2004" t="str">
            <v>AS</v>
          </cell>
          <cell r="E2004" t="str">
            <v>267,79</v>
          </cell>
          <cell r="F2004" t="str">
            <v>SINAPI</v>
          </cell>
        </row>
        <row r="2005">
          <cell r="A2005">
            <v>3073</v>
          </cell>
          <cell r="B2005" t="str">
            <v>EXTREMIDADE PVC PBA, BF, JE, DN 100/ DE 110 MM (NBR 10351)</v>
          </cell>
          <cell r="C2005" t="str">
            <v xml:space="preserve">UN    </v>
          </cell>
          <cell r="D2005" t="str">
            <v>AS</v>
          </cell>
          <cell r="E2005" t="str">
            <v>184,50</v>
          </cell>
          <cell r="F2005" t="str">
            <v>SINAPI</v>
          </cell>
        </row>
        <row r="2006">
          <cell r="A2006">
            <v>3074</v>
          </cell>
          <cell r="B2006" t="str">
            <v>EXTREMIDADE PVC PBA, BF, JE, DN 75/ DE 85 MM (NBR 10351)</v>
          </cell>
          <cell r="C2006" t="str">
            <v xml:space="preserve">UN    </v>
          </cell>
          <cell r="D2006" t="str">
            <v>AS</v>
          </cell>
          <cell r="E2006" t="str">
            <v>116,48</v>
          </cell>
          <cell r="F2006" t="str">
            <v>SINAPI</v>
          </cell>
        </row>
        <row r="2007">
          <cell r="A2007">
            <v>3076</v>
          </cell>
          <cell r="B2007" t="str">
            <v>EXTREMIDADE PVC PBA, PF, JE, DN 100 / DE 110 MM (NBR 10351)</v>
          </cell>
          <cell r="C2007" t="str">
            <v xml:space="preserve">UN    </v>
          </cell>
          <cell r="D2007" t="str">
            <v>AS</v>
          </cell>
          <cell r="E2007" t="str">
            <v>151,68</v>
          </cell>
          <cell r="F2007" t="str">
            <v>SINAPI</v>
          </cell>
        </row>
        <row r="2008">
          <cell r="A2008">
            <v>3075</v>
          </cell>
          <cell r="B2008" t="str">
            <v>EXTREMIDADE PVC PBA, PF, JE, DN 75 / DE 85 MM (NBR 10351)</v>
          </cell>
          <cell r="C2008" t="str">
            <v xml:space="preserve">UN    </v>
          </cell>
          <cell r="D2008" t="str">
            <v>AS</v>
          </cell>
          <cell r="E2008" t="str">
            <v>95,85</v>
          </cell>
          <cell r="F2008" t="str">
            <v>SINAPI</v>
          </cell>
        </row>
        <row r="2009">
          <cell r="A2009">
            <v>10781</v>
          </cell>
          <cell r="B2009" t="str">
            <v>EXTREMIDADE/TUBETE PARA HIDROMETRO PVC, COM ROSCA, CURTA, COM BUCHA LATAO, 3/4"</v>
          </cell>
          <cell r="C2009" t="str">
            <v xml:space="preserve">UN    </v>
          </cell>
          <cell r="D2009" t="str">
            <v>AS</v>
          </cell>
          <cell r="E2009" t="str">
            <v>13,00</v>
          </cell>
          <cell r="F2009" t="str">
            <v>SINAPI</v>
          </cell>
        </row>
        <row r="2010">
          <cell r="A2010">
            <v>43612</v>
          </cell>
          <cell r="B2010" t="str">
            <v>FECHADRUA BICO DE PAPAGAIO PARA PORTA DE CORRER EXTERNA, EM ACO INOX COM ACABAMENTO CROMADO, MAQUINA COM 45 MM, INCLUINDO CHAVE TIPO CILINDRO</v>
          </cell>
          <cell r="C2010" t="str">
            <v xml:space="preserve">CJ    </v>
          </cell>
          <cell r="D2010" t="str">
            <v>CR</v>
          </cell>
          <cell r="E2010" t="str">
            <v>115,57</v>
          </cell>
          <cell r="F2010" t="str">
            <v>SINAPI</v>
          </cell>
        </row>
        <row r="2011">
          <cell r="A2011">
            <v>43613</v>
          </cell>
          <cell r="B2011" t="str">
            <v>FECHADRUA BICO DE PAPAGAIO PARA PORTA DE CORRER INTERNA, EM ACO INOX COM ACABAMENTO CROMADO, MAQUINA COM 45 MM, INCLUINDO CHAVE TIPO BIPARTIDA</v>
          </cell>
          <cell r="C2011" t="str">
            <v xml:space="preserve">CJ    </v>
          </cell>
          <cell r="D2011" t="str">
            <v>CR</v>
          </cell>
          <cell r="E2011" t="str">
            <v>95,68</v>
          </cell>
          <cell r="F2011" t="str">
            <v>SINAPI</v>
          </cell>
        </row>
        <row r="2012">
          <cell r="A2012">
            <v>11480</v>
          </cell>
          <cell r="B2012" t="str">
            <v>FECHADURA AUXILIAR DE SEGURANCA PARA PORTA EXTERNA, EM ACO INOX, BROCA DE 45 A 55 MM, LINGUETA COM 3 AVANCOS, INCLUINDO 2 CHAVES TIPO CILINDRO</v>
          </cell>
          <cell r="C2012" t="str">
            <v xml:space="preserve">CJ    </v>
          </cell>
          <cell r="D2012" t="str">
            <v>CR</v>
          </cell>
          <cell r="E2012" t="str">
            <v>146,84</v>
          </cell>
          <cell r="F2012" t="str">
            <v>SINAPI</v>
          </cell>
        </row>
        <row r="2013">
          <cell r="A2013">
            <v>11469</v>
          </cell>
          <cell r="B2013" t="str">
            <v>FECHADURA DE EMBUTIR PARA GAVETA E MOVEIS DE MADEIRA, EM ACO INOX COM ACABAMENTO CROMADO, COM ABAS LATERAIS, CILINDRO COM 22 MM DE DIAMETRO, INCLUINDO CHAVE COM PERFIL METALICO E CAPA ESCAMOTEAVEL</v>
          </cell>
          <cell r="C2013" t="str">
            <v xml:space="preserve">UN    </v>
          </cell>
          <cell r="D2013" t="str">
            <v>CR</v>
          </cell>
          <cell r="E2013" t="str">
            <v>15,67</v>
          </cell>
          <cell r="F2013" t="str">
            <v>SINAPI</v>
          </cell>
        </row>
        <row r="2014">
          <cell r="A2014">
            <v>11468</v>
          </cell>
          <cell r="B2014" t="str">
            <v>FECHADURA DE SOBREPOR PARA GAVETAS E ARMARIOS, EM ACO INOX COM ACABAMENTO CROMADO, COM CILINDRO DE APROX 20 MM</v>
          </cell>
          <cell r="C2014" t="str">
            <v xml:space="preserve">UN    </v>
          </cell>
          <cell r="D2014" t="str">
            <v>CR</v>
          </cell>
          <cell r="E2014" t="str">
            <v>15,68</v>
          </cell>
          <cell r="F2014" t="str">
            <v>SINAPI</v>
          </cell>
        </row>
        <row r="2015">
          <cell r="A2015">
            <v>11484</v>
          </cell>
          <cell r="B2015" t="str">
            <v>FECHADURA DE SOBREPOR PARA PORTAO, EM ACO INOX COM ACABAMENTO CROMADO, CAIXA DE 100 MM, INCLUINDO CHAVE TIPO CILINDRO</v>
          </cell>
          <cell r="C2015" t="str">
            <v xml:space="preserve">UN    </v>
          </cell>
          <cell r="D2015" t="str">
            <v>CR</v>
          </cell>
          <cell r="E2015" t="str">
            <v>68,89</v>
          </cell>
          <cell r="F2015" t="str">
            <v>SINAPI</v>
          </cell>
        </row>
        <row r="2016">
          <cell r="A2016">
            <v>38155</v>
          </cell>
          <cell r="B2016" t="str">
            <v>FECHADURA DE SOBREPOR PARA PORTAO, EM ACO INOX COM ACABAMENTO CROMADO, CAIXA DE 100 MM, INCLUINDO CHAVE TIPO TETRA</v>
          </cell>
          <cell r="C2016" t="str">
            <v xml:space="preserve">UN    </v>
          </cell>
          <cell r="D2016" t="str">
            <v>CR</v>
          </cell>
          <cell r="E2016" t="str">
            <v>106,95</v>
          </cell>
          <cell r="F2016" t="str">
            <v>SINAPI</v>
          </cell>
        </row>
        <row r="2017">
          <cell r="A2017">
            <v>11467</v>
          </cell>
          <cell r="B2017" t="str">
            <v>FECHADURA DE SOBREPOR TIPO CAIXAO, EM FERRO COM ACABAMENTO RESINADO, SEM MACANETA, SEM CILINDRO, INCLUINDO CHAVE TIPO SIMPLES</v>
          </cell>
          <cell r="C2017" t="str">
            <v xml:space="preserve">UN    </v>
          </cell>
          <cell r="D2017" t="str">
            <v>CR</v>
          </cell>
          <cell r="E2017" t="str">
            <v>24,44</v>
          </cell>
          <cell r="F2017" t="str">
            <v>SINAPI</v>
          </cell>
        </row>
        <row r="2018">
          <cell r="A2018">
            <v>38153</v>
          </cell>
          <cell r="B2018" t="str">
            <v>FECHADURA ESPELHO PARA PORTA DE BANHEIRO, EM ACO INOX (MAQUINA, TESTA E CONTRA-TESTA) E EM ZAMAC (MACANETA, LINGUETA E TRINCOS) COM ACABAMENTO CROMADO, MAQUINA DE 40 MM, INCLUINDO CHAVE TIPO TRANQUETA</v>
          </cell>
          <cell r="C2018" t="str">
            <v xml:space="preserve">CJ    </v>
          </cell>
          <cell r="D2018" t="str">
            <v>CR</v>
          </cell>
          <cell r="E2018" t="str">
            <v>62,43</v>
          </cell>
          <cell r="F2018" t="str">
            <v>SINAPI</v>
          </cell>
        </row>
        <row r="2019">
          <cell r="A2019">
            <v>43607</v>
          </cell>
          <cell r="B2019" t="str">
            <v>FECHADURA ESPELHO PARA PORTA DE BANHEIRO, EM ACO INOX (MAQUINA, TESTA E CONTRA-TESTA) E EM ZAMAC (MACANETA, LINGUETA E TRINCOS) COM ACABAMENTO CROMADO, MAQUINA DE 55 MM, INCLUINDO CHAVE TIPO TRANQUETA  (CONJUNTO DE FECHADURAS)</v>
          </cell>
          <cell r="C2019" t="str">
            <v xml:space="preserve">CJ    </v>
          </cell>
          <cell r="D2019" t="str">
            <v>CR</v>
          </cell>
          <cell r="E2019" t="str">
            <v>118,08</v>
          </cell>
          <cell r="F2019" t="str">
            <v>SINAPI</v>
          </cell>
        </row>
        <row r="2020">
          <cell r="A2020">
            <v>3080</v>
          </cell>
          <cell r="B2020" t="str">
            <v>FECHADURA ESPELHO PARA PORTA EXTERNA, EM ACO INOX (MAQUINA, TESTA E CONTRA-TESTA) E EM ZAMAC (MACANETA, LINGUETA E TRINCOS) COM ACABAMENTO CROMADO, MAQUINA DE 40 MM, INCLUINDO CHAVE TIPO CILINDRO</v>
          </cell>
          <cell r="C2020" t="str">
            <v xml:space="preserve">CJ    </v>
          </cell>
          <cell r="D2020" t="str">
            <v xml:space="preserve">C </v>
          </cell>
          <cell r="E2020" t="str">
            <v>79,39</v>
          </cell>
          <cell r="F2020" t="str">
            <v>SINAPI</v>
          </cell>
        </row>
        <row r="2021">
          <cell r="A2021">
            <v>3081</v>
          </cell>
          <cell r="B2021" t="str">
            <v>FECHADURA ESPELHO PARA PORTA EXTERNA, EM ACO INOX (MAQUINA, TESTA E CONTRA-TESTA) E EM ZAMAC (MACANETA, LINGUETA E TRINCOS) COM ACABAMENTO CROMADO, MAQUINA DE 55 MM, INCLUINDO CHAVE TIPO CILINDRO</v>
          </cell>
          <cell r="C2021" t="str">
            <v xml:space="preserve">CJ    </v>
          </cell>
          <cell r="D2021" t="str">
            <v>CR</v>
          </cell>
          <cell r="E2021" t="str">
            <v>157,07</v>
          </cell>
          <cell r="F2021" t="str">
            <v>SINAPI</v>
          </cell>
        </row>
        <row r="2022">
          <cell r="A2022">
            <v>3090</v>
          </cell>
          <cell r="B2022" t="str">
            <v>FECHADURA ESPELHO PARA PORTA INTERNA, EM ACO INOX (MAQUINA, TESTA E CONTRA-TESTA) E EM ZAMAC (MACANETA, LINGUETA E TRINCOS) COM ACABAMENTO CROMADO, MAQUINA DE 40 MM, INCLUINDO CHAVE TIPO INTERNA</v>
          </cell>
          <cell r="C2022" t="str">
            <v xml:space="preserve">CJ    </v>
          </cell>
          <cell r="D2022" t="str">
            <v>CR</v>
          </cell>
          <cell r="E2022" t="str">
            <v>70,86</v>
          </cell>
          <cell r="F2022" t="str">
            <v>SINAPI</v>
          </cell>
        </row>
        <row r="2023">
          <cell r="A2023">
            <v>43611</v>
          </cell>
          <cell r="B2023" t="str">
            <v>FECHADURA ESPELHO PARA PORTA INTERNA, EM ACO INOX (MAQUINA, TESTA E CONTRA-TESTA) E EM ZAMAC (MACANETA, LINGUETA E TRINCOS) COM ACABAMENTO CROMADO, MAQUINA DE 55 MM, INCLUINDO CHAVE TIPO INTERNA</v>
          </cell>
          <cell r="C2023" t="str">
            <v xml:space="preserve">CJ    </v>
          </cell>
          <cell r="D2023" t="str">
            <v>CR</v>
          </cell>
          <cell r="E2023" t="str">
            <v>117,58</v>
          </cell>
          <cell r="F2023" t="str">
            <v>SINAPI</v>
          </cell>
        </row>
        <row r="2024">
          <cell r="A2024">
            <v>3103</v>
          </cell>
          <cell r="B2024" t="str">
            <v>FECHADURA PARA PORTA PIVOTANTE DE VIDRO TEMPERADO, EM ACO INOX COM ACABAMENTO CROMADO, RECORTE PADRAO SANTA MARINA, COM CILINDRO EM LATAO, INCLUINDO CHAVE TIPO CILINDRO</v>
          </cell>
          <cell r="C2024" t="str">
            <v xml:space="preserve">UN    </v>
          </cell>
          <cell r="D2024" t="str">
            <v>CR</v>
          </cell>
          <cell r="E2024" t="str">
            <v>58,75</v>
          </cell>
          <cell r="F2024" t="str">
            <v>SINAPI</v>
          </cell>
        </row>
        <row r="2025">
          <cell r="A2025">
            <v>3097</v>
          </cell>
          <cell r="B2025" t="str">
            <v>FECHADURA ROSETA REDONDA PARA PORTA DE BANHEIRO, EM ACO INOX (MAQUINA, TESTA E CONTRA-TESTA) E EM ZAMAC (MACANETA, LINGUETA E TRINCOS) COM ACABAMENTO CROMADO, MAQUINA DE 40 MM, INCLUINDO CHAVE TIPO TRANQUETA</v>
          </cell>
          <cell r="C2025" t="str">
            <v xml:space="preserve">CJ    </v>
          </cell>
          <cell r="D2025" t="str">
            <v>CR</v>
          </cell>
          <cell r="E2025" t="str">
            <v>88,89</v>
          </cell>
          <cell r="F2025" t="str">
            <v>SINAPI</v>
          </cell>
        </row>
        <row r="2026">
          <cell r="A2026">
            <v>3099</v>
          </cell>
          <cell r="B2026" t="str">
            <v>FECHADURA ROSETA REDONDA PARA PORTA DE BANHEIRO, EM ACO INOX (MAQUINA, TESTA E CONTRA-TESTA) E EM ZAMAC (MACANETA, LINGUETA E TRINCOS) COM ACABAMENTO CROMADO, MAQUINA DE 55 MM, INCLUINDO CHAVE TIPO TRANQUETA</v>
          </cell>
          <cell r="C2026" t="str">
            <v xml:space="preserve">CJ    </v>
          </cell>
          <cell r="D2026" t="str">
            <v>CR</v>
          </cell>
          <cell r="E2026" t="str">
            <v>142,33</v>
          </cell>
          <cell r="F2026" t="str">
            <v>SINAPI</v>
          </cell>
        </row>
        <row r="2027">
          <cell r="A2027">
            <v>38151</v>
          </cell>
          <cell r="B2027" t="str">
            <v>FECHADURA ROSETA REDONDA PARA PORTA EXTERNA, EM ACO INOX (MAQUINA, TESTA E CONTRA-TESTA) E EM ZAMAC (MACANETA, LINGUETA E TRINCOS) COM ACABAMENTO CROMADO, MAQUINA DE 40 MM, INCLUINDO CHAVE TIPO CILINDRO</v>
          </cell>
          <cell r="C2027" t="str">
            <v xml:space="preserve">CJ    </v>
          </cell>
          <cell r="D2027" t="str">
            <v>CR</v>
          </cell>
          <cell r="E2027" t="str">
            <v>103,18</v>
          </cell>
          <cell r="F2027" t="str">
            <v>SINAPI</v>
          </cell>
        </row>
        <row r="2028">
          <cell r="A2028">
            <v>38152</v>
          </cell>
          <cell r="B2028" t="str">
            <v>FECHADURA ROSETA REDONDA PARA PORTA EXTERNA, EM ACO INOX (MAQUINA, TESTA E CONTRA-TESTA) E EM ZAMAC (MACANETA, LINGUETA E TRINCOS) COM ACABAMENTO CROMADO, MAQUINA DE 55 MM, INCLUINDO CHAVE TIPO CILINDRO</v>
          </cell>
          <cell r="C2028" t="str">
            <v xml:space="preserve">CJ    </v>
          </cell>
          <cell r="D2028" t="str">
            <v>CR</v>
          </cell>
          <cell r="E2028" t="str">
            <v>166,45</v>
          </cell>
          <cell r="F2028" t="str">
            <v>SINAPI</v>
          </cell>
        </row>
        <row r="2029">
          <cell r="A2029">
            <v>43610</v>
          </cell>
          <cell r="B2029" t="str">
            <v>FECHADURA ROSETA REDONDA PARA PORTA INTERNA, EM ACO INOX (MAQUINA, TESTA E CONTRA-TESTA) E EM ZAMAC (MACANETA, LINGUETA E TRINCOS) COM ACABAMENTO CROMADO, MAQUINA DE 40 MM, INCLUINDO CHAVE TIPO INTERNA (CONJUNTO DE FECHADURAS)</v>
          </cell>
          <cell r="C2029" t="str">
            <v xml:space="preserve">CJ    </v>
          </cell>
          <cell r="D2029" t="str">
            <v>CR</v>
          </cell>
          <cell r="E2029" t="str">
            <v>88,20</v>
          </cell>
          <cell r="F2029" t="str">
            <v>SINAPI</v>
          </cell>
        </row>
        <row r="2030">
          <cell r="A2030">
            <v>3093</v>
          </cell>
          <cell r="B2030" t="str">
            <v>FECHADURA ROSETA REDONDA PARA PORTA INTERNA, EM ACO INOX (MAQUINA, TESTA E CONTRA-TESTA) E EM ZAMAC (MACANETA, LINGUETA E TRINCOS) COM ACABAMENTO CROMADO, MAQUINA DE 55 MM, INCLUINDO CHAVE TIPO INTERNA</v>
          </cell>
          <cell r="C2030" t="str">
            <v xml:space="preserve">CJ    </v>
          </cell>
          <cell r="D2030" t="str">
            <v>CR</v>
          </cell>
          <cell r="E2030" t="str">
            <v>142,33</v>
          </cell>
          <cell r="F2030" t="str">
            <v>SINAPI</v>
          </cell>
        </row>
        <row r="2031">
          <cell r="A2031">
            <v>38165</v>
          </cell>
          <cell r="B2031" t="str">
            <v>FECHO / FECHADURA COM PUXADOR CONCHA, COM TRANCA TIPO TRAVA, PARA JANELA / PORTA DE CORRER (INCLUI TESTA, FECHADURA, PUXADOR) - COMPLETA</v>
          </cell>
          <cell r="C2031" t="str">
            <v xml:space="preserve">CJ    </v>
          </cell>
          <cell r="D2031" t="str">
            <v>CR</v>
          </cell>
          <cell r="E2031" t="str">
            <v>76,21</v>
          </cell>
          <cell r="F2031" t="str">
            <v>SINAPI</v>
          </cell>
        </row>
        <row r="2032">
          <cell r="A2032">
            <v>38177</v>
          </cell>
          <cell r="B2032" t="str">
            <v>FECHO / TRINCO TIPO AVIAO, EM ZAMAC CROMADO, *60* MM, PARA JANELAS - INCLUI PARAFUSOS</v>
          </cell>
          <cell r="C2032" t="str">
            <v xml:space="preserve">UN    </v>
          </cell>
          <cell r="D2032" t="str">
            <v>CR</v>
          </cell>
          <cell r="E2032" t="str">
            <v>22,64</v>
          </cell>
          <cell r="F2032" t="str">
            <v>SINAPI</v>
          </cell>
        </row>
        <row r="2033">
          <cell r="A2033">
            <v>11458</v>
          </cell>
          <cell r="B2033" t="str">
            <v>FECHO DE SEGURANCA, TIPO BATOM, EM LATAO / ZAMAC, CROMADO, PARA PORTAS E JANELAS - INCLUI PARAFUSOS</v>
          </cell>
          <cell r="C2033" t="str">
            <v xml:space="preserve">UN    </v>
          </cell>
          <cell r="D2033" t="str">
            <v>CR</v>
          </cell>
          <cell r="E2033" t="str">
            <v>27,04</v>
          </cell>
          <cell r="F2033" t="str">
            <v>SINAPI</v>
          </cell>
        </row>
        <row r="2034">
          <cell r="A2034">
            <v>3108</v>
          </cell>
          <cell r="B2034" t="str">
            <v>FECHO QUEBRA UNHA, EM LATAO COM ACABAMENTO CROMADO, DE EMBUTIR, COM COMANDO ALAVANCA, ALTURA DE DE 22 CM, LARGURA MINIMA DE 1,90 CM E ESPESSURA MINIMA DE 1,90 MM, PARA PORTAS E JANELAS (INCLUI PARAFUSOS)</v>
          </cell>
          <cell r="C2034" t="str">
            <v xml:space="preserve">UN    </v>
          </cell>
          <cell r="D2034" t="str">
            <v>CR</v>
          </cell>
          <cell r="E2034" t="str">
            <v>114,94</v>
          </cell>
          <cell r="F2034" t="str">
            <v>SINAPI</v>
          </cell>
        </row>
        <row r="2035">
          <cell r="A2035">
            <v>3105</v>
          </cell>
          <cell r="B2035" t="str">
            <v>FECHO QUEBRA UNHA, EM LATAO COM ACABAMENTO CROMADO, DE EMBUTIR, COM COMANDO ALAVANCA, ALTURA DE DE 40 CM, LARGURA MINIMA DE 1,90 CM E ESPESSURA MINIMA DE 1,90 MM, PARA PORTAS E JANELAS (INCLUI PARAFUSOS)</v>
          </cell>
          <cell r="C2035" t="str">
            <v xml:space="preserve">UN    </v>
          </cell>
          <cell r="D2035" t="str">
            <v>CR</v>
          </cell>
          <cell r="E2035" t="str">
            <v>150,33</v>
          </cell>
          <cell r="F2035" t="str">
            <v>SINAPI</v>
          </cell>
        </row>
        <row r="2036">
          <cell r="A2036">
            <v>38178</v>
          </cell>
          <cell r="B2036" t="str">
            <v>FECHO QUEBRA UNHA, EM LATAO COM ACABAMENTO CROMADO, DE EMBUTIR, COM COMANDO DESLIZANTE, ALTURA DE 12 CM, LARGURA MINIMA DE 1,90 CM E ESPESSURA MINIMA DE 1,90 MM</v>
          </cell>
          <cell r="C2036" t="str">
            <v xml:space="preserve">UN    </v>
          </cell>
          <cell r="D2036" t="str">
            <v>CR</v>
          </cell>
          <cell r="E2036" t="str">
            <v>24,92</v>
          </cell>
          <cell r="F2036" t="str">
            <v>SINAPI</v>
          </cell>
        </row>
        <row r="2037">
          <cell r="A2037">
            <v>43575</v>
          </cell>
          <cell r="B2037" t="str">
            <v>FECHO QUEBRA UNHA, EM LATAO COM ACABAMENTO CROMADO, DE EMBUTIR, COM COMANDO DESLIZANTE, ALTURA DE 22 CM, LARGURA MINIMA DE 1,90 CM E ESPESSURA MINIMA DE 1,90 MM</v>
          </cell>
          <cell r="C2037" t="str">
            <v xml:space="preserve">UN    </v>
          </cell>
          <cell r="D2037" t="str">
            <v>CR</v>
          </cell>
          <cell r="E2037" t="str">
            <v>53,99</v>
          </cell>
          <cell r="F2037" t="str">
            <v>SINAPI</v>
          </cell>
        </row>
        <row r="2038">
          <cell r="A2038">
            <v>43577</v>
          </cell>
          <cell r="B2038" t="str">
            <v>FECHO QUEBRA UNHA, EM LATAO COM ACABAMENTO CROMADO, DE EMBUTIR, COM COMANDO DESLIZANTE, ALTURA DE 40 CM, LARGURA MINIMA DE 1,90 CM E ESPESSURA MINIMA DE 1,90 MM</v>
          </cell>
          <cell r="C2038" t="str">
            <v xml:space="preserve">UN    </v>
          </cell>
          <cell r="D2038" t="str">
            <v>CR</v>
          </cell>
          <cell r="E2038" t="str">
            <v>93,86</v>
          </cell>
          <cell r="F2038" t="str">
            <v>SINAPI</v>
          </cell>
        </row>
        <row r="2039">
          <cell r="A2039">
            <v>43458</v>
          </cell>
          <cell r="B2039" t="str">
            <v>FERRAMENTAS - FAMILIA ALMOXARIFE - HORISTA (ENCARGOS COMPLEMENTARES - COLETADO CAIXA)</v>
          </cell>
          <cell r="C2039" t="str">
            <v xml:space="preserve">H     </v>
          </cell>
          <cell r="D2039" t="str">
            <v xml:space="preserve">C </v>
          </cell>
          <cell r="E2039" t="str">
            <v>0,06</v>
          </cell>
          <cell r="F2039" t="str">
            <v>SINAPI</v>
          </cell>
        </row>
        <row r="2040">
          <cell r="A2040">
            <v>43470</v>
          </cell>
          <cell r="B2040" t="str">
            <v>FERRAMENTAS - FAMILIA ALMOXARIFE - MENSALISTA (ENCARGOS COMPLEMENTARES - COLETADO CAIXA)</v>
          </cell>
          <cell r="C2040" t="str">
            <v xml:space="preserve">MES   </v>
          </cell>
          <cell r="D2040" t="str">
            <v xml:space="preserve">C </v>
          </cell>
          <cell r="E2040" t="str">
            <v>10,60</v>
          </cell>
          <cell r="F2040" t="str">
            <v>SINAPI</v>
          </cell>
        </row>
        <row r="2041">
          <cell r="A2041">
            <v>43459</v>
          </cell>
          <cell r="B2041" t="str">
            <v>FERRAMENTAS - FAMILIA CARPINTEIRO DE FORMAS - HORISTA (ENCARGOS COMPLEMENTARES - COLETADO CAIXA)</v>
          </cell>
          <cell r="C2041" t="str">
            <v xml:space="preserve">H     </v>
          </cell>
          <cell r="D2041" t="str">
            <v xml:space="preserve">C </v>
          </cell>
          <cell r="E2041" t="str">
            <v>0,49</v>
          </cell>
          <cell r="F2041" t="str">
            <v>SINAPI</v>
          </cell>
        </row>
        <row r="2042">
          <cell r="A2042">
            <v>43471</v>
          </cell>
          <cell r="B2042" t="str">
            <v>FERRAMENTAS - FAMILIA CARPINTEIRO DE FORMAS - MENSALISTA (ENCARGOS COMPLEMENTARES - COLETADO CAIXA)</v>
          </cell>
          <cell r="C2042" t="str">
            <v xml:space="preserve">MES   </v>
          </cell>
          <cell r="D2042" t="str">
            <v xml:space="preserve">C </v>
          </cell>
          <cell r="E2042" t="str">
            <v>92,90</v>
          </cell>
          <cell r="F2042" t="str">
            <v>SINAPI</v>
          </cell>
        </row>
        <row r="2043">
          <cell r="A2043">
            <v>43460</v>
          </cell>
          <cell r="B2043" t="str">
            <v>FERRAMENTAS - FAMILIA ELETRICISTA - HORISTA (ENCARGOS COMPLEMENTARES - COLETADO CAIXA)</v>
          </cell>
          <cell r="C2043" t="str">
            <v xml:space="preserve">H     </v>
          </cell>
          <cell r="D2043" t="str">
            <v xml:space="preserve">C </v>
          </cell>
          <cell r="E2043" t="str">
            <v>0,86</v>
          </cell>
          <cell r="F2043" t="str">
            <v>SINAPI</v>
          </cell>
        </row>
        <row r="2044">
          <cell r="A2044">
            <v>43472</v>
          </cell>
          <cell r="B2044" t="str">
            <v>FERRAMENTAS - FAMILIA ELETRICISTA - MENSALISTA (ENCARGOS COMPLEMENTARES - COLETADO CAIXA)</v>
          </cell>
          <cell r="C2044" t="str">
            <v xml:space="preserve">MES   </v>
          </cell>
          <cell r="D2044" t="str">
            <v xml:space="preserve">C </v>
          </cell>
          <cell r="E2044" t="str">
            <v>161,79</v>
          </cell>
          <cell r="F2044" t="str">
            <v>SINAPI</v>
          </cell>
        </row>
        <row r="2045">
          <cell r="A2045">
            <v>43461</v>
          </cell>
          <cell r="B2045" t="str">
            <v>FERRAMENTAS - FAMILIA ENCANADOR - HORISTA (ENCARGOS COMPLEMENTARES - COLETADO CAIXA)</v>
          </cell>
          <cell r="C2045" t="str">
            <v xml:space="preserve">H     </v>
          </cell>
          <cell r="D2045" t="str">
            <v xml:space="preserve">C </v>
          </cell>
          <cell r="E2045" t="str">
            <v>0,32</v>
          </cell>
          <cell r="F2045" t="str">
            <v>SINAPI</v>
          </cell>
        </row>
        <row r="2046">
          <cell r="A2046">
            <v>43473</v>
          </cell>
          <cell r="B2046" t="str">
            <v>FERRAMENTAS - FAMILIA ENCANADOR - MENSALISTA (ENCARGOS COMPLEMENTARES - COLETADO CAIXA)</v>
          </cell>
          <cell r="C2046" t="str">
            <v xml:space="preserve">MES   </v>
          </cell>
          <cell r="D2046" t="str">
            <v xml:space="preserve">C </v>
          </cell>
          <cell r="E2046" t="str">
            <v>60,76</v>
          </cell>
          <cell r="F2046" t="str">
            <v>SINAPI</v>
          </cell>
        </row>
        <row r="2047">
          <cell r="A2047">
            <v>43463</v>
          </cell>
          <cell r="B2047" t="str">
            <v>FERRAMENTAS - FAMILIA ENCARREGADO GERAL - HORISTA (ENCARGOS COMPLEMENTARES - COLETADO CAIXA)</v>
          </cell>
          <cell r="C2047" t="str">
            <v xml:space="preserve">H     </v>
          </cell>
          <cell r="D2047" t="str">
            <v xml:space="preserve">C </v>
          </cell>
          <cell r="E2047" t="str">
            <v>0,11</v>
          </cell>
          <cell r="F2047" t="str">
            <v>SINAPI</v>
          </cell>
        </row>
        <row r="2048">
          <cell r="A2048">
            <v>43475</v>
          </cell>
          <cell r="B2048" t="str">
            <v>FERRAMENTAS - FAMILIA ENCARREGADO GERAL - MENSALISTA (ENCARGOS COMPLEMENTARES - COLETADO CAIXA)</v>
          </cell>
          <cell r="C2048" t="str">
            <v xml:space="preserve">MES   </v>
          </cell>
          <cell r="D2048" t="str">
            <v xml:space="preserve">C </v>
          </cell>
          <cell r="E2048" t="str">
            <v>21,49</v>
          </cell>
          <cell r="F2048" t="str">
            <v>SINAPI</v>
          </cell>
        </row>
        <row r="2049">
          <cell r="A2049">
            <v>43462</v>
          </cell>
          <cell r="B2049" t="str">
            <v>FERRAMENTAS - FAMILIA ENGENHEIRO CIVIL - HORISTA (ENCARGOS COMPLEMENTARES - COLETADO CAIXA)</v>
          </cell>
          <cell r="C2049" t="str">
            <v xml:space="preserve">H     </v>
          </cell>
          <cell r="D2049" t="str">
            <v xml:space="preserve">C </v>
          </cell>
          <cell r="E2049" t="str">
            <v>0,01</v>
          </cell>
          <cell r="F2049" t="str">
            <v>SINAPI</v>
          </cell>
        </row>
        <row r="2050">
          <cell r="A2050">
            <v>43474</v>
          </cell>
          <cell r="B2050" t="str">
            <v>FERRAMENTAS - FAMILIA ENGENHEIRO CIVIL - MENSALISTA (ENCARGOS COMPLEMENTARES - COLETADO CAIXA)</v>
          </cell>
          <cell r="C2050" t="str">
            <v xml:space="preserve">MES   </v>
          </cell>
          <cell r="D2050" t="str">
            <v xml:space="preserve">C </v>
          </cell>
          <cell r="E2050" t="str">
            <v>2,54</v>
          </cell>
          <cell r="F2050" t="str">
            <v>SINAPI</v>
          </cell>
        </row>
        <row r="2051">
          <cell r="A2051">
            <v>43464</v>
          </cell>
          <cell r="B2051" t="str">
            <v>FERRAMENTAS - FAMILIA OPERADOR ESCAVADEIRA - HORISTA (ENCARGOS COMPLEMENTARES - COLETADO CAIXA)</v>
          </cell>
          <cell r="C2051" t="str">
            <v xml:space="preserve">H     </v>
          </cell>
          <cell r="D2051" t="str">
            <v xml:space="preserve">C </v>
          </cell>
          <cell r="E2051" t="str">
            <v>0,01</v>
          </cell>
          <cell r="F2051" t="str">
            <v>SINAPI</v>
          </cell>
        </row>
        <row r="2052">
          <cell r="A2052">
            <v>43476</v>
          </cell>
          <cell r="B2052" t="str">
            <v>FERRAMENTAS - FAMILIA OPERADOR ESCAVADEIRA - MENSALISTA (ENCARGOS COMPLEMENTARES - COLETADO CAIXA)</v>
          </cell>
          <cell r="C2052" t="str">
            <v xml:space="preserve">MES   </v>
          </cell>
          <cell r="D2052" t="str">
            <v xml:space="preserve">C </v>
          </cell>
          <cell r="E2052" t="str">
            <v>0,01</v>
          </cell>
          <cell r="F2052" t="str">
            <v>SINAPI</v>
          </cell>
        </row>
        <row r="2053">
          <cell r="A2053">
            <v>43465</v>
          </cell>
          <cell r="B2053" t="str">
            <v>FERRAMENTAS - FAMILIA PEDREIRO - HORISTA (ENCARGOS COMPLEMENTARES - COLETADO CAIXA)</v>
          </cell>
          <cell r="C2053" t="str">
            <v xml:space="preserve">H     </v>
          </cell>
          <cell r="D2053" t="str">
            <v xml:space="preserve">C </v>
          </cell>
          <cell r="E2053" t="str">
            <v>0,84</v>
          </cell>
          <cell r="F2053" t="str">
            <v>SINAPI</v>
          </cell>
        </row>
        <row r="2054">
          <cell r="A2054">
            <v>43477</v>
          </cell>
          <cell r="B2054" t="str">
            <v>FERRAMENTAS - FAMILIA PEDREIRO - MENSALISTA (ENCARGOS COMPLEMENTARES - COLETADO CAIXA)</v>
          </cell>
          <cell r="C2054" t="str">
            <v xml:space="preserve">MES   </v>
          </cell>
          <cell r="D2054" t="str">
            <v xml:space="preserve">C </v>
          </cell>
          <cell r="E2054" t="str">
            <v>158,88</v>
          </cell>
          <cell r="F2054" t="str">
            <v>SINAPI</v>
          </cell>
        </row>
        <row r="2055">
          <cell r="A2055">
            <v>43466</v>
          </cell>
          <cell r="B2055" t="str">
            <v>FERRAMENTAS - FAMILIA PINTOR - HORISTA (ENCARGOS COMPLEMENTARES - COLETADO CAIXA)</v>
          </cell>
          <cell r="C2055" t="str">
            <v xml:space="preserve">H     </v>
          </cell>
          <cell r="D2055" t="str">
            <v xml:space="preserve">C </v>
          </cell>
          <cell r="E2055" t="str">
            <v>1,68</v>
          </cell>
          <cell r="F2055" t="str">
            <v>SINAPI</v>
          </cell>
        </row>
        <row r="2056">
          <cell r="A2056">
            <v>43478</v>
          </cell>
          <cell r="B2056" t="str">
            <v>FERRAMENTAS - FAMILIA PINTOR - MENSALISTA (ENCARGOS COMPLEMENTARES - COLETADO CAIXA)</v>
          </cell>
          <cell r="C2056" t="str">
            <v xml:space="preserve">MES   </v>
          </cell>
          <cell r="D2056" t="str">
            <v xml:space="preserve">C </v>
          </cell>
          <cell r="E2056" t="str">
            <v>315,88</v>
          </cell>
          <cell r="F2056" t="str">
            <v>SINAPI</v>
          </cell>
        </row>
        <row r="2057">
          <cell r="A2057">
            <v>43467</v>
          </cell>
          <cell r="B2057" t="str">
            <v>FERRAMENTAS - FAMILIA SERVENTE - HORISTA (ENCARGOS COMPLEMENTARES - COLETADO CAIXA)</v>
          </cell>
          <cell r="C2057" t="str">
            <v xml:space="preserve">H     </v>
          </cell>
          <cell r="D2057" t="str">
            <v xml:space="preserve">C </v>
          </cell>
          <cell r="E2057" t="str">
            <v>0,59</v>
          </cell>
          <cell r="F2057" t="str">
            <v>SINAPI</v>
          </cell>
        </row>
        <row r="2058">
          <cell r="A2058">
            <v>43479</v>
          </cell>
          <cell r="B2058" t="str">
            <v>FERRAMENTAS - FAMILIA SERVENTE - MENSALISTA (ENCARGOS COMPLEMENTARES - COLETADO CAIXA)</v>
          </cell>
          <cell r="C2058" t="str">
            <v xml:space="preserve">MES   </v>
          </cell>
          <cell r="D2058" t="str">
            <v xml:space="preserve">C </v>
          </cell>
          <cell r="E2058" t="str">
            <v>110,64</v>
          </cell>
          <cell r="F2058" t="str">
            <v>SINAPI</v>
          </cell>
        </row>
        <row r="2059">
          <cell r="A2059">
            <v>43468</v>
          </cell>
          <cell r="B2059" t="str">
            <v>FERRAMENTAS - FAMILIA SOLDADOR - HORISTA (ENCARGOS COMPLEMENTARES - COLETADO CAIXA)</v>
          </cell>
          <cell r="C2059" t="str">
            <v xml:space="preserve">H     </v>
          </cell>
          <cell r="D2059" t="str">
            <v xml:space="preserve">C </v>
          </cell>
          <cell r="E2059" t="str">
            <v>1,17</v>
          </cell>
          <cell r="F2059" t="str">
            <v>SINAPI</v>
          </cell>
        </row>
        <row r="2060">
          <cell r="A2060">
            <v>43480</v>
          </cell>
          <cell r="B2060" t="str">
            <v>FERRAMENTAS - FAMILIA SOLDADOR - MENSALISTA (ENCARGOS COMPLEMENTARES - COLETADO CAIXA)</v>
          </cell>
          <cell r="C2060" t="str">
            <v xml:space="preserve">MES   </v>
          </cell>
          <cell r="D2060" t="str">
            <v xml:space="preserve">C </v>
          </cell>
          <cell r="E2060" t="str">
            <v>220,75</v>
          </cell>
          <cell r="F2060" t="str">
            <v>SINAPI</v>
          </cell>
        </row>
        <row r="2061">
          <cell r="A2061">
            <v>43469</v>
          </cell>
          <cell r="B2061" t="str">
            <v>FERRAMENTAS - FAMILIA TOPOGRAFO - HORISTA (ENCARGOS COMPLEMENTARES - COLETADO CAIXA)</v>
          </cell>
          <cell r="C2061" t="str">
            <v xml:space="preserve">H     </v>
          </cell>
          <cell r="D2061" t="str">
            <v xml:space="preserve">C </v>
          </cell>
          <cell r="E2061" t="str">
            <v>0,08</v>
          </cell>
          <cell r="F2061" t="str">
            <v>SINAPI</v>
          </cell>
        </row>
        <row r="2062">
          <cell r="A2062">
            <v>43481</v>
          </cell>
          <cell r="B2062" t="str">
            <v>FERRAMENTAS - FAMILIA TOPOGRAFO - MENSALISTA (ENCARGOS COMPLEMENTARES - COLETADO CAIXA)</v>
          </cell>
          <cell r="C2062" t="str">
            <v xml:space="preserve">MES   </v>
          </cell>
          <cell r="D2062" t="str">
            <v xml:space="preserve">C </v>
          </cell>
          <cell r="E2062" t="str">
            <v>15,18</v>
          </cell>
          <cell r="F2062" t="str">
            <v>SINAPI</v>
          </cell>
        </row>
        <row r="2063">
          <cell r="A2063">
            <v>3119</v>
          </cell>
          <cell r="B2063" t="str">
            <v>FERROLHO COM FECHO / TRINCO REDONDO, EM ACO GALVANIZADO / ZINCADO, DE SOBREPOR, COM COMPRIMENTO DE 2" E ESPESSURA MINIMA DA CHAPA DE 0,90 MM, PARA PORTAS E JANELAS</v>
          </cell>
          <cell r="C2063" t="str">
            <v xml:space="preserve">UN    </v>
          </cell>
          <cell r="D2063" t="str">
            <v>CR</v>
          </cell>
          <cell r="E2063" t="str">
            <v>2,92</v>
          </cell>
          <cell r="F2063" t="str">
            <v>SINAPI</v>
          </cell>
        </row>
        <row r="2064">
          <cell r="A2064">
            <v>3122</v>
          </cell>
          <cell r="B2064" t="str">
            <v>FERROLHO COM FECHO / TRINCO REDONDO, EM ACO GALVANIZADO / ZINCADO, DE SOBREPOR, COM COMPRIMENTO DE 3" A 4" E ESPESSURA MINIMA DA CHAPA DE 0,90 MM</v>
          </cell>
          <cell r="C2064" t="str">
            <v xml:space="preserve">UN    </v>
          </cell>
          <cell r="D2064" t="str">
            <v>CR</v>
          </cell>
          <cell r="E2064" t="str">
            <v>5,95</v>
          </cell>
          <cell r="F2064" t="str">
            <v>SINAPI</v>
          </cell>
        </row>
        <row r="2065">
          <cell r="A2065">
            <v>3121</v>
          </cell>
          <cell r="B2065" t="str">
            <v>FERROLHO COM FECHO / TRINCO REDONDO, EM ACO GALVANIZADO / ZINCADO, DE SOBREPOR, COM COMPRIMENTO DE 5" E ESPESSURA MINIMA DA CHAPA DE 0,90 MM</v>
          </cell>
          <cell r="C2065" t="str">
            <v xml:space="preserve">UN    </v>
          </cell>
          <cell r="D2065" t="str">
            <v>CR</v>
          </cell>
          <cell r="E2065" t="str">
            <v>6,75</v>
          </cell>
          <cell r="F2065" t="str">
            <v>SINAPI</v>
          </cell>
        </row>
        <row r="2066">
          <cell r="A2066">
            <v>3120</v>
          </cell>
          <cell r="B2066" t="str">
            <v>FERROLHO COM FECHO / TRINCO REDONDO, EM ACO GALVANIZADO / ZINCADO, DE SOBREPOR, COM COMPRIMENTO DE 6" E ESPESSURA MINIMA DA CHAPA DE 1,50 MM</v>
          </cell>
          <cell r="C2066" t="str">
            <v xml:space="preserve">UN    </v>
          </cell>
          <cell r="D2066" t="str">
            <v>CR</v>
          </cell>
          <cell r="E2066" t="str">
            <v>12,80</v>
          </cell>
          <cell r="F2066" t="str">
            <v>SINAPI</v>
          </cell>
        </row>
        <row r="2067">
          <cell r="A2067">
            <v>11455</v>
          </cell>
          <cell r="B2067" t="str">
            <v>FERROLHO COM FECHO / TRINCO REDONDO, EM ACO GALVANIZADO / ZINCADO, DE SOBREPOR, COM COMPRIMENTO DE 8" E ESPESSURA MINIMA DA CHAPA DE 1,50 MM</v>
          </cell>
          <cell r="C2067" t="str">
            <v xml:space="preserve">UN    </v>
          </cell>
          <cell r="D2067" t="str">
            <v>CR</v>
          </cell>
          <cell r="E2067" t="str">
            <v>18,51</v>
          </cell>
          <cell r="F2067" t="str">
            <v>SINAPI</v>
          </cell>
        </row>
        <row r="2068">
          <cell r="A2068">
            <v>11456</v>
          </cell>
          <cell r="B2068" t="str">
            <v>FERROLHO COM FECHO /TRINCO REDONDO, EM ACO GALVANIZADO / ZINCADO, DE SOBREPOR, COM COMPRIMENTO DE 10" A 12" E ESPESSURA MINIMA DA CHAPA DE 1,50 MM</v>
          </cell>
          <cell r="C2068" t="str">
            <v xml:space="preserve">UN    </v>
          </cell>
          <cell r="D2068" t="str">
            <v>CR</v>
          </cell>
          <cell r="E2068" t="str">
            <v>22,12</v>
          </cell>
          <cell r="F2068" t="str">
            <v>SINAPI</v>
          </cell>
        </row>
        <row r="2069">
          <cell r="A2069">
            <v>3107</v>
          </cell>
          <cell r="B2069" t="str">
            <v>FERROLHO COM FECHO CHATO E PORTA CADEADO , EM ACO GALVANIZADO / ZINCADO, DE SOBREPOR, COM COMPRIMENTO DE 3" A 4", CHAPA COM ESPESSURA MINIMA DE 0,90 MM E LARGURA MINIMA DE 3,20 CM (FECHO SIMPLES / LEVE) (INCLUI PARAFUSOS)</v>
          </cell>
          <cell r="C2069" t="str">
            <v xml:space="preserve">UN    </v>
          </cell>
          <cell r="D2069" t="str">
            <v>CR</v>
          </cell>
          <cell r="E2069" t="str">
            <v>9,33</v>
          </cell>
          <cell r="F2069" t="str">
            <v>SINAPI</v>
          </cell>
        </row>
        <row r="2070">
          <cell r="A2070">
            <v>43583</v>
          </cell>
          <cell r="B2070" t="str">
            <v>FERROLHO COM FECHO CHATO E PORTA CADEADO , EM ACO GALVANIZADO / ZINCADO, DE SOBREPOR, COM COMPRIMENTO DE 3" A 4", CHAPA COM ESPESSURA MINIMA DE 1,70 MM E LARGURA MINIMA DE 5,00 CM (FECHO REFORCADO)</v>
          </cell>
          <cell r="C2070" t="str">
            <v xml:space="preserve">UN    </v>
          </cell>
          <cell r="D2070" t="str">
            <v>CR</v>
          </cell>
          <cell r="E2070" t="str">
            <v>10,52</v>
          </cell>
          <cell r="F2070" t="str">
            <v>SINAPI</v>
          </cell>
        </row>
        <row r="2071">
          <cell r="A2071">
            <v>43586</v>
          </cell>
          <cell r="B2071" t="str">
            <v>FERROLHO COM FECHO CHATO E PORTA CADEADO , EM ACO GALVANIZADO / ZINCADO, DE SOBREPOR, COM COMPRIMENTO DE 5", CHAPA COM ESPESSURA MINIMA DE 0,90 MM E LARGURA MINIMA DE 3,20 CM (FECHO SIMPLES)</v>
          </cell>
          <cell r="C2071" t="str">
            <v xml:space="preserve">UN    </v>
          </cell>
          <cell r="D2071" t="str">
            <v>CR</v>
          </cell>
          <cell r="E2071" t="str">
            <v>10,78</v>
          </cell>
          <cell r="F2071" t="str">
            <v>SINAPI</v>
          </cell>
        </row>
        <row r="2072">
          <cell r="A2072">
            <v>11461</v>
          </cell>
          <cell r="B2072" t="str">
            <v>FERROLHO COM FECHO CHATO E PORTA CADEADO , EM ACO GALVANIZADO / ZINCADO, DE SOBREPOR, COM COMPRIMENTO DE 5", CHAPA COM ESPESSURA MINIMA DE 1,70 MM E LARGURA MINIMA DE 5,00 CM (FECHO REFORCADO)</v>
          </cell>
          <cell r="C2072" t="str">
            <v xml:space="preserve">UN    </v>
          </cell>
          <cell r="D2072" t="str">
            <v>CR</v>
          </cell>
          <cell r="E2072" t="str">
            <v>11,75</v>
          </cell>
          <cell r="F2072" t="str">
            <v>SINAPI</v>
          </cell>
        </row>
        <row r="2073">
          <cell r="A2073">
            <v>43587</v>
          </cell>
          <cell r="B2073" t="str">
            <v>FERROLHO COM FECHO CHATO E PORTA CADEADO , EM ACO GALVANIZADO / ZINCADO, DE SOBREPOR, COM COMPRIMENTO DE 6", CHAPA COM ESPESSURA MINIMA DE 0,90 MM E LARGURA MINIMA DE 3,80 CM (FECHO SIMPLES)</v>
          </cell>
          <cell r="C2073" t="str">
            <v xml:space="preserve">UN    </v>
          </cell>
          <cell r="D2073" t="str">
            <v>CR</v>
          </cell>
          <cell r="E2073" t="str">
            <v>13,56</v>
          </cell>
          <cell r="F2073" t="str">
            <v>SINAPI</v>
          </cell>
        </row>
        <row r="2074">
          <cell r="A2074">
            <v>3106</v>
          </cell>
          <cell r="B2074" t="str">
            <v>FERROLHO COM FECHO CHATO E PORTA CADEADO , EM ACO GALVANIZADO / ZINCADO, DE SOBREPOR, COM COMPRIMENTO DE 6", CHAPA COM ESPESSURA MINIMA DE 1,70 MM E LARGURA /MINIMA DE 5,00 CM (FECHO REFORCADO) (INCLUI PARAFUSOS)</v>
          </cell>
          <cell r="C2074" t="str">
            <v xml:space="preserve">UN    </v>
          </cell>
          <cell r="D2074" t="str">
            <v>CR</v>
          </cell>
          <cell r="E2074" t="str">
            <v>17,21</v>
          </cell>
          <cell r="F2074" t="str">
            <v>SINAPI</v>
          </cell>
        </row>
        <row r="2075">
          <cell r="A2075">
            <v>44539</v>
          </cell>
          <cell r="B2075" t="str">
            <v>FERTILIZANTE NPK -  10:10:10</v>
          </cell>
          <cell r="C2075" t="str">
            <v xml:space="preserve">KG    </v>
          </cell>
          <cell r="D2075" t="str">
            <v>AS</v>
          </cell>
          <cell r="E2075" t="str">
            <v>2,84</v>
          </cell>
          <cell r="F2075" t="str">
            <v>SINAPI</v>
          </cell>
        </row>
        <row r="2076">
          <cell r="A2076">
            <v>3123</v>
          </cell>
          <cell r="B2076" t="str">
            <v>FERTILIZANTE NPK - 4: 14: 8</v>
          </cell>
          <cell r="C2076" t="str">
            <v xml:space="preserve">KG    </v>
          </cell>
          <cell r="D2076" t="str">
            <v>AS</v>
          </cell>
          <cell r="E2076" t="str">
            <v>2,65</v>
          </cell>
          <cell r="F2076" t="str">
            <v>SINAPI</v>
          </cell>
        </row>
        <row r="2077">
          <cell r="A2077">
            <v>38125</v>
          </cell>
          <cell r="B2077" t="str">
            <v>FERTILIZANTE ORGANICO COMPOSTO, CLASSE A</v>
          </cell>
          <cell r="C2077" t="str">
            <v xml:space="preserve">KG    </v>
          </cell>
          <cell r="D2077" t="str">
            <v>CR</v>
          </cell>
          <cell r="E2077" t="str">
            <v>1,14</v>
          </cell>
          <cell r="F2077" t="str">
            <v>SINAPI</v>
          </cell>
        </row>
        <row r="2078">
          <cell r="A2078">
            <v>39014</v>
          </cell>
          <cell r="B2078" t="str">
            <v>FIBRA DE ACO PARA REFORCO DO CONCRETO, SOLTA, TIPO A-I, FATOR DE FORMA *50* L / D, COMPRIMENTO DE *30* MM E RESISTENCIA A TRACAO DO ACO MAIOR 1000 MPA</v>
          </cell>
          <cell r="C2078" t="str">
            <v xml:space="preserve">KG    </v>
          </cell>
          <cell r="D2078" t="str">
            <v>CR</v>
          </cell>
          <cell r="E2078" t="str">
            <v>13,99</v>
          </cell>
          <cell r="F2078" t="str">
            <v>SINAPI</v>
          </cell>
        </row>
        <row r="2079">
          <cell r="A2079">
            <v>39365</v>
          </cell>
          <cell r="B2079" t="str">
            <v>FILTRO ANAEROBIO, EM POLIETILENO DE ALTA DENSIDADE (PEAD), CAPACIDADE *1100* LITROS (NBR 13969)</v>
          </cell>
          <cell r="C2079" t="str">
            <v xml:space="preserve">UN    </v>
          </cell>
          <cell r="D2079" t="str">
            <v>CR</v>
          </cell>
          <cell r="E2079" t="str">
            <v>1.882,11</v>
          </cell>
          <cell r="F2079" t="str">
            <v>SINAPI</v>
          </cell>
        </row>
        <row r="2080">
          <cell r="A2080">
            <v>39366</v>
          </cell>
          <cell r="B2080" t="str">
            <v>FILTRO ANAEROBIO, EM POLIETILENO DE ALTA DENSIDADE (PEAD), CAPACIDADE *2800* LITROS (NBR 13969)</v>
          </cell>
          <cell r="C2080" t="str">
            <v xml:space="preserve">UN    </v>
          </cell>
          <cell r="D2080" t="str">
            <v>CR</v>
          </cell>
          <cell r="E2080" t="str">
            <v>2.855,47</v>
          </cell>
          <cell r="F2080" t="str">
            <v>SINAPI</v>
          </cell>
        </row>
        <row r="2081">
          <cell r="A2081">
            <v>39367</v>
          </cell>
          <cell r="B2081" t="str">
            <v>FILTRO ANAEROBIO, EM POLIETILENO DE ALTA DENSIDADE (PEAD), CAPACIDADE *5000* LITROS (NBR 13969)</v>
          </cell>
          <cell r="C2081" t="str">
            <v xml:space="preserve">UN    </v>
          </cell>
          <cell r="D2081" t="str">
            <v>CR</v>
          </cell>
          <cell r="E2081" t="str">
            <v>4.892,66</v>
          </cell>
          <cell r="F2081" t="str">
            <v>SINAPI</v>
          </cell>
        </row>
        <row r="2082">
          <cell r="A2082">
            <v>37394</v>
          </cell>
          <cell r="B2082" t="str">
            <v>FINCAPINO CURTO CALIBRE 22, CARGA MEDIA POTENCIA 5 (PARA FERRAMENTA DE ACAO DIRETA) COR VERMELHA</v>
          </cell>
          <cell r="C2082" t="str">
            <v xml:space="preserve">CENTO </v>
          </cell>
          <cell r="D2082" t="str">
            <v>AS</v>
          </cell>
          <cell r="E2082" t="str">
            <v>40,79</v>
          </cell>
          <cell r="F2082" t="str">
            <v>SINAPI</v>
          </cell>
        </row>
        <row r="2083">
          <cell r="A2083">
            <v>14146</v>
          </cell>
          <cell r="B2083" t="str">
            <v>FINCAPINO LONGO CALIBRE 22, CARGA FORTE POTENCIA 7 (PARA FERRAMENTA DE ACAO DIRETA), COR AMARELA</v>
          </cell>
          <cell r="C2083" t="str">
            <v xml:space="preserve">CENTO </v>
          </cell>
          <cell r="D2083" t="str">
            <v>AS</v>
          </cell>
          <cell r="E2083" t="str">
            <v>65,60</v>
          </cell>
          <cell r="F2083" t="str">
            <v>SINAPI</v>
          </cell>
        </row>
        <row r="2084">
          <cell r="A2084">
            <v>938</v>
          </cell>
          <cell r="B2084" t="str">
            <v>FIO DE COBRE, SOLIDO, CLASSE 1, ISOLACAO EM PVC/A, ANTICHAMA BWF-B, 450/750V, SECAO NOMINAL 1,5 MM2</v>
          </cell>
          <cell r="C2084" t="str">
            <v xml:space="preserve">M     </v>
          </cell>
          <cell r="D2084" t="str">
            <v>CR</v>
          </cell>
          <cell r="E2084" t="str">
            <v>1,45</v>
          </cell>
          <cell r="F2084" t="str">
            <v>SINAPI</v>
          </cell>
        </row>
        <row r="2085">
          <cell r="A2085">
            <v>937</v>
          </cell>
          <cell r="B2085" t="str">
            <v>FIO DE COBRE, SOLIDO, CLASSE 1, ISOLACAO EM PVC/A, ANTICHAMA BWF-B, 450/750V, SECAO NOMINAL 10 MM2</v>
          </cell>
          <cell r="C2085" t="str">
            <v xml:space="preserve">M     </v>
          </cell>
          <cell r="D2085" t="str">
            <v>CR</v>
          </cell>
          <cell r="E2085" t="str">
            <v>8,47</v>
          </cell>
          <cell r="F2085" t="str">
            <v>SINAPI</v>
          </cell>
        </row>
        <row r="2086">
          <cell r="A2086">
            <v>939</v>
          </cell>
          <cell r="B2086" t="str">
            <v>FIO DE COBRE, SOLIDO, CLASSE 1, ISOLACAO EM PVC/A, ANTICHAMA BWF-B, 450/750V, SECAO NOMINAL 2,5 MM2</v>
          </cell>
          <cell r="C2086" t="str">
            <v xml:space="preserve">M     </v>
          </cell>
          <cell r="D2086" t="str">
            <v>CR</v>
          </cell>
          <cell r="E2086" t="str">
            <v>2,35</v>
          </cell>
          <cell r="F2086" t="str">
            <v>SINAPI</v>
          </cell>
        </row>
        <row r="2087">
          <cell r="A2087">
            <v>944</v>
          </cell>
          <cell r="B2087" t="str">
            <v>FIO DE COBRE, SOLIDO, CLASSE 1, ISOLACAO EM PVC/A, ANTICHAMA BWF-B, 450/750V, SECAO NOMINAL 4 MM2</v>
          </cell>
          <cell r="C2087" t="str">
            <v xml:space="preserve">M     </v>
          </cell>
          <cell r="D2087" t="str">
            <v>CR</v>
          </cell>
          <cell r="E2087" t="str">
            <v>3,71</v>
          </cell>
          <cell r="F2087" t="str">
            <v>SINAPI</v>
          </cell>
        </row>
        <row r="2088">
          <cell r="A2088">
            <v>940</v>
          </cell>
          <cell r="B2088" t="str">
            <v>FIO DE COBRE, SOLIDO, CLASSE 1, ISOLACAO EM PVC/A, ANTICHAMA BWF-B, 450/750V, SECAO NOMINAL 6 MM2</v>
          </cell>
          <cell r="C2088" t="str">
            <v xml:space="preserve">M     </v>
          </cell>
          <cell r="D2088" t="str">
            <v>CR</v>
          </cell>
          <cell r="E2088" t="str">
            <v>5,36</v>
          </cell>
          <cell r="F2088" t="str">
            <v>SINAPI</v>
          </cell>
        </row>
        <row r="2089">
          <cell r="A2089">
            <v>44397</v>
          </cell>
          <cell r="B2089" t="str">
            <v>FITA / CINTA AUTOADESIVA ELASTOMERICA PARA VEDACAO, L= 50 MM, E = 3 MM</v>
          </cell>
          <cell r="C2089" t="str">
            <v xml:space="preserve">M     </v>
          </cell>
          <cell r="D2089" t="str">
            <v>CR</v>
          </cell>
          <cell r="E2089" t="str">
            <v>1,89</v>
          </cell>
          <cell r="F2089" t="str">
            <v>SINAPI</v>
          </cell>
        </row>
        <row r="2090">
          <cell r="A2090">
            <v>406</v>
          </cell>
          <cell r="B2090" t="str">
            <v>FITA ACO INOX PARA CINTAR POSTE, L = 19 MM, E = 0,5 MM (ROLO DE 30M)</v>
          </cell>
          <cell r="C2090" t="str">
            <v xml:space="preserve">UN    </v>
          </cell>
          <cell r="D2090" t="str">
            <v>CR</v>
          </cell>
          <cell r="E2090" t="str">
            <v>103,06</v>
          </cell>
          <cell r="F2090" t="str">
            <v>SINAPI</v>
          </cell>
        </row>
        <row r="2091">
          <cell r="A2091">
            <v>42529</v>
          </cell>
          <cell r="B2091" t="str">
            <v>FITA ADESIVA ALUMINIZADA, PARA INSTALACAO DE MANTAS DE SUBCOBERTURA,  L = *5* CM</v>
          </cell>
          <cell r="C2091" t="str">
            <v xml:space="preserve">M     </v>
          </cell>
          <cell r="D2091" t="str">
            <v>CR</v>
          </cell>
          <cell r="E2091" t="str">
            <v>1,36</v>
          </cell>
          <cell r="F2091" t="str">
            <v>SINAPI</v>
          </cell>
        </row>
        <row r="2092">
          <cell r="A2092">
            <v>39634</v>
          </cell>
          <cell r="B2092" t="str">
            <v>FITA ADESIVA ANTICORROSIVA DE PVC FLEXIVEL, COR PRETA, PARA PROTECAO TUBULACAO, 50 MM X 30 M (L X C), E= *0,25* MM</v>
          </cell>
          <cell r="C2092" t="str">
            <v xml:space="preserve">M     </v>
          </cell>
          <cell r="D2092" t="str">
            <v>CR</v>
          </cell>
          <cell r="E2092" t="str">
            <v>8,77</v>
          </cell>
          <cell r="F2092" t="str">
            <v>SINAPI</v>
          </cell>
        </row>
        <row r="2093">
          <cell r="A2093">
            <v>39701</v>
          </cell>
          <cell r="B2093" t="str">
            <v>FITA ADESIVA ASFALTICA ALUMINIZADA MULTIUSO, L = 10 CM, ROLO DE 10 M</v>
          </cell>
          <cell r="C2093" t="str">
            <v xml:space="preserve">UN    </v>
          </cell>
          <cell r="D2093" t="str">
            <v>AS</v>
          </cell>
          <cell r="E2093" t="str">
            <v>109,89</v>
          </cell>
          <cell r="F2093" t="str">
            <v>SINAPI</v>
          </cell>
        </row>
        <row r="2094">
          <cell r="A2094">
            <v>12815</v>
          </cell>
          <cell r="B2094" t="str">
            <v>FITA CREPE ROLO DE 25 MM X 50 M</v>
          </cell>
          <cell r="C2094" t="str">
            <v xml:space="preserve">UN    </v>
          </cell>
          <cell r="D2094" t="str">
            <v>CR</v>
          </cell>
          <cell r="E2094" t="str">
            <v>11,85</v>
          </cell>
          <cell r="F2094" t="str">
            <v>SINAPI</v>
          </cell>
        </row>
        <row r="2095">
          <cell r="A2095">
            <v>407</v>
          </cell>
          <cell r="B2095" t="str">
            <v>FITA DE ALUMINIO PARA PROTECAO DO CONDUTOR LARGURA 10 MM</v>
          </cell>
          <cell r="C2095" t="str">
            <v xml:space="preserve">KG    </v>
          </cell>
          <cell r="D2095" t="str">
            <v>AS</v>
          </cell>
          <cell r="E2095" t="str">
            <v>53,68</v>
          </cell>
          <cell r="F2095" t="str">
            <v>SINAPI</v>
          </cell>
        </row>
        <row r="2096">
          <cell r="A2096">
            <v>39431</v>
          </cell>
          <cell r="B2096" t="str">
            <v>FITA DE PAPEL MICROPERFURADO, 50 X 150 MM, PARA TRATAMENTO DE JUNTAS DE CHAPA DE GESSO PARA DRYWALL</v>
          </cell>
          <cell r="C2096" t="str">
            <v xml:space="preserve">M     </v>
          </cell>
          <cell r="D2096" t="str">
            <v>CR</v>
          </cell>
          <cell r="E2096" t="str">
            <v>0,37</v>
          </cell>
          <cell r="F2096" t="str">
            <v>SINAPI</v>
          </cell>
        </row>
        <row r="2097">
          <cell r="A2097">
            <v>39432</v>
          </cell>
          <cell r="B2097" t="str">
            <v>FITA DE PAPEL REFORCADA COM LAMINA DE METAL PARA REFORCO DE CANTOS DE CHAPA DE GESSO PARA DRYWALL</v>
          </cell>
          <cell r="C2097" t="str">
            <v xml:space="preserve">M     </v>
          </cell>
          <cell r="D2097" t="str">
            <v>CR</v>
          </cell>
          <cell r="E2097" t="str">
            <v>3,31</v>
          </cell>
          <cell r="F2097" t="str">
            <v>SINAPI</v>
          </cell>
        </row>
        <row r="2098">
          <cell r="A2098">
            <v>20111</v>
          </cell>
          <cell r="B2098" t="str">
            <v>FITA ISOLANTE ADESIVA ANTICHAMA, USO ATE 750 V, EM ROLO DE 19 MM X 20 M</v>
          </cell>
          <cell r="C2098" t="str">
            <v xml:space="preserve">UN    </v>
          </cell>
          <cell r="D2098" t="str">
            <v xml:space="preserve">C </v>
          </cell>
          <cell r="E2098" t="str">
            <v>11,90</v>
          </cell>
          <cell r="F2098" t="str">
            <v>SINAPI</v>
          </cell>
        </row>
        <row r="2099">
          <cell r="A2099">
            <v>21127</v>
          </cell>
          <cell r="B2099" t="str">
            <v>FITA ISOLANTE ADESIVA ANTICHAMA, USO ATE 750 V, EM ROLO DE 19 MM X 5 M</v>
          </cell>
          <cell r="C2099" t="str">
            <v xml:space="preserve">UN    </v>
          </cell>
          <cell r="D2099" t="str">
            <v>CR</v>
          </cell>
          <cell r="E2099" t="str">
            <v>4,50</v>
          </cell>
          <cell r="F2099" t="str">
            <v>SINAPI</v>
          </cell>
        </row>
        <row r="2100">
          <cell r="A2100">
            <v>404</v>
          </cell>
          <cell r="B2100" t="str">
            <v>FITA ISOLANTE DE BORRACHA AUTOFUSAO, USO ATE 69 KV (ALTA TENSAO)</v>
          </cell>
          <cell r="C2100" t="str">
            <v xml:space="preserve">M     </v>
          </cell>
          <cell r="D2100" t="str">
            <v>CR</v>
          </cell>
          <cell r="E2100" t="str">
            <v>1,62</v>
          </cell>
          <cell r="F2100" t="str">
            <v>SINAPI</v>
          </cell>
        </row>
        <row r="2101">
          <cell r="A2101">
            <v>14151</v>
          </cell>
          <cell r="B2101" t="str">
            <v>FITA METALICA GRAVADA, L = 17 MM, ROLO DE 25 M, CARGA RECOMENDADA = *120* KGF</v>
          </cell>
          <cell r="C2101" t="str">
            <v xml:space="preserve">UN    </v>
          </cell>
          <cell r="D2101" t="str">
            <v>AS</v>
          </cell>
          <cell r="E2101" t="str">
            <v>47,15</v>
          </cell>
          <cell r="F2101" t="str">
            <v>SINAPI</v>
          </cell>
        </row>
        <row r="2102">
          <cell r="A2102">
            <v>14153</v>
          </cell>
          <cell r="B2102" t="str">
            <v>FITA METALICA PERFURADA, L = *18* MM, ROLO DE 30 M, CARGA RECOMENDADA = *30* KGF</v>
          </cell>
          <cell r="C2102" t="str">
            <v xml:space="preserve">UN    </v>
          </cell>
          <cell r="D2102" t="str">
            <v>AS</v>
          </cell>
          <cell r="E2102" t="str">
            <v>53,30</v>
          </cell>
          <cell r="F2102" t="str">
            <v>SINAPI</v>
          </cell>
        </row>
        <row r="2103">
          <cell r="A2103">
            <v>14152</v>
          </cell>
          <cell r="B2103" t="str">
            <v>FITA METALICA PERFURADA, L = 17 MM, ROLO DE 30 M, CARGA RECOMENDADA = *19* KGF</v>
          </cell>
          <cell r="C2103" t="str">
            <v xml:space="preserve">UN    </v>
          </cell>
          <cell r="D2103" t="str">
            <v>AS</v>
          </cell>
          <cell r="E2103" t="str">
            <v>40,91</v>
          </cell>
          <cell r="F2103" t="str">
            <v>SINAPI</v>
          </cell>
        </row>
        <row r="2104">
          <cell r="A2104">
            <v>14154</v>
          </cell>
          <cell r="B2104" t="str">
            <v>FITA METALICA PERFURADA, L = 25 MM, ROLO DE 30 M, CARGA RECOMENDADA = *222,5* KGF</v>
          </cell>
          <cell r="C2104" t="str">
            <v xml:space="preserve">UN    </v>
          </cell>
          <cell r="D2104" t="str">
            <v>AS</v>
          </cell>
          <cell r="E2104" t="str">
            <v>143,21</v>
          </cell>
          <cell r="F2104" t="str">
            <v>SINAPI</v>
          </cell>
        </row>
        <row r="2105">
          <cell r="A2105">
            <v>3146</v>
          </cell>
          <cell r="B2105" t="str">
            <v>FITA VEDA ROSCA EM ROLOS DE 18 MM X 10 M (L X C)</v>
          </cell>
          <cell r="C2105" t="str">
            <v xml:space="preserve">UN    </v>
          </cell>
          <cell r="D2105" t="str">
            <v xml:space="preserve">C </v>
          </cell>
          <cell r="E2105" t="str">
            <v>4,50</v>
          </cell>
          <cell r="F2105" t="str">
            <v>SINAPI</v>
          </cell>
        </row>
        <row r="2106">
          <cell r="A2106">
            <v>3143</v>
          </cell>
          <cell r="B2106" t="str">
            <v>FITA VEDA ROSCA EM ROLOS DE 18 MM X 25 M (L X C)</v>
          </cell>
          <cell r="C2106" t="str">
            <v xml:space="preserve">UN    </v>
          </cell>
          <cell r="D2106" t="str">
            <v>CR</v>
          </cell>
          <cell r="E2106" t="str">
            <v>10,23</v>
          </cell>
          <cell r="F2106" t="str">
            <v>SINAPI</v>
          </cell>
        </row>
        <row r="2107">
          <cell r="A2107">
            <v>3148</v>
          </cell>
          <cell r="B2107" t="str">
            <v>FITA VEDA ROSCA EM ROLOS DE 18 MM X 50 M (L X C)</v>
          </cell>
          <cell r="C2107" t="str">
            <v xml:space="preserve">UN    </v>
          </cell>
          <cell r="D2107" t="str">
            <v>CR</v>
          </cell>
          <cell r="E2107" t="str">
            <v>16,59</v>
          </cell>
          <cell r="F2107" t="str">
            <v>SINAPI</v>
          </cell>
        </row>
        <row r="2108">
          <cell r="A2108">
            <v>4310</v>
          </cell>
          <cell r="B2108" t="str">
            <v>FIXADOR DE ABA AUTOTRAVANTE PARA TELHA DE FIBROCIMENTO, TIPO CANALETE 90 OU KALHETAO</v>
          </cell>
          <cell r="C2108" t="str">
            <v xml:space="preserve">UN    </v>
          </cell>
          <cell r="D2108" t="str">
            <v>CR</v>
          </cell>
          <cell r="E2108" t="str">
            <v>2,70</v>
          </cell>
          <cell r="F2108" t="str">
            <v>SINAPI</v>
          </cell>
        </row>
        <row r="2109">
          <cell r="A2109">
            <v>4311</v>
          </cell>
          <cell r="B2109" t="str">
            <v>FIXADOR DE ABA SIMPLES PARA TELHA DE FIBROCIMENTO, TIPO CANALETA 49 OU KALHETA</v>
          </cell>
          <cell r="C2109" t="str">
            <v xml:space="preserve">UN    </v>
          </cell>
          <cell r="D2109" t="str">
            <v>CR</v>
          </cell>
          <cell r="E2109" t="str">
            <v>1,90</v>
          </cell>
          <cell r="F2109" t="str">
            <v>SINAPI</v>
          </cell>
        </row>
        <row r="2110">
          <cell r="A2110">
            <v>4312</v>
          </cell>
          <cell r="B2110" t="str">
            <v>FIXADOR DE ABA SIMPLES PARA TELHA DE FIBROCIMENTO, TIPO CANALETA 90 OU KALHETAO</v>
          </cell>
          <cell r="C2110" t="str">
            <v xml:space="preserve">UN    </v>
          </cell>
          <cell r="D2110" t="str">
            <v>CR</v>
          </cell>
          <cell r="E2110" t="str">
            <v>2,66</v>
          </cell>
          <cell r="F2110" t="str">
            <v>SINAPI</v>
          </cell>
        </row>
        <row r="2111">
          <cell r="A2111">
            <v>13261</v>
          </cell>
          <cell r="B2111" t="str">
            <v>FLANELA *30 X 40* CM</v>
          </cell>
          <cell r="C2111" t="str">
            <v xml:space="preserve">UN    </v>
          </cell>
          <cell r="D2111" t="str">
            <v>CR</v>
          </cell>
          <cell r="E2111" t="str">
            <v>4,96</v>
          </cell>
          <cell r="F2111" t="str">
            <v>SINAPI</v>
          </cell>
        </row>
        <row r="2112">
          <cell r="A2112">
            <v>3272</v>
          </cell>
          <cell r="B2112" t="str">
            <v>FLANGE SEXTAVADO DE FERRO GALVANIZADO, COM ROSCA BSP, DE 1 1/2"</v>
          </cell>
          <cell r="C2112" t="str">
            <v xml:space="preserve">UN    </v>
          </cell>
          <cell r="D2112" t="str">
            <v>AS</v>
          </cell>
          <cell r="E2112" t="str">
            <v>59,03</v>
          </cell>
          <cell r="F2112" t="str">
            <v>SINAPI</v>
          </cell>
        </row>
        <row r="2113">
          <cell r="A2113">
            <v>3265</v>
          </cell>
          <cell r="B2113" t="str">
            <v>FLANGE SEXTAVADO DE FERRO GALVANIZADO, COM ROSCA BSP, DE 1 1/4"</v>
          </cell>
          <cell r="C2113" t="str">
            <v xml:space="preserve">UN    </v>
          </cell>
          <cell r="D2113" t="str">
            <v>AS</v>
          </cell>
          <cell r="E2113" t="str">
            <v>46,90</v>
          </cell>
          <cell r="F2113" t="str">
            <v>SINAPI</v>
          </cell>
        </row>
        <row r="2114">
          <cell r="A2114">
            <v>3262</v>
          </cell>
          <cell r="B2114" t="str">
            <v>FLANGE SEXTAVADO DE FERRO GALVANIZADO, COM ROSCA BSP, DE 1/2"</v>
          </cell>
          <cell r="C2114" t="str">
            <v xml:space="preserve">UN    </v>
          </cell>
          <cell r="D2114" t="str">
            <v>AS</v>
          </cell>
          <cell r="E2114" t="str">
            <v>20,53</v>
          </cell>
          <cell r="F2114" t="str">
            <v>SINAPI</v>
          </cell>
        </row>
        <row r="2115">
          <cell r="A2115">
            <v>3264</v>
          </cell>
          <cell r="B2115" t="str">
            <v>FLANGE SEXTAVADO DE FERRO GALVANIZADO, COM ROSCA BSP, DE 1"</v>
          </cell>
          <cell r="C2115" t="str">
            <v xml:space="preserve">UN    </v>
          </cell>
          <cell r="D2115" t="str">
            <v>AS</v>
          </cell>
          <cell r="E2115" t="str">
            <v>33,72</v>
          </cell>
          <cell r="F2115" t="str">
            <v>SINAPI</v>
          </cell>
        </row>
        <row r="2116">
          <cell r="A2116">
            <v>3267</v>
          </cell>
          <cell r="B2116" t="str">
            <v>FLANGE SEXTAVADO DE FERRO GALVANIZADO, COM ROSCA BSP, DE 2 1/2"</v>
          </cell>
          <cell r="C2116" t="str">
            <v xml:space="preserve">UN    </v>
          </cell>
          <cell r="D2116" t="str">
            <v>AS</v>
          </cell>
          <cell r="E2116" t="str">
            <v>110,13</v>
          </cell>
          <cell r="F2116" t="str">
            <v>SINAPI</v>
          </cell>
        </row>
        <row r="2117">
          <cell r="A2117">
            <v>3266</v>
          </cell>
          <cell r="B2117" t="str">
            <v>FLANGE SEXTAVADO DE FERRO GALVANIZADO, COM ROSCA BSP, DE 2"</v>
          </cell>
          <cell r="C2117" t="str">
            <v xml:space="preserve">UN    </v>
          </cell>
          <cell r="D2117" t="str">
            <v>AS</v>
          </cell>
          <cell r="E2117" t="str">
            <v>70,07</v>
          </cell>
          <cell r="F2117" t="str">
            <v>SINAPI</v>
          </cell>
        </row>
        <row r="2118">
          <cell r="A2118">
            <v>3263</v>
          </cell>
          <cell r="B2118" t="str">
            <v>FLANGE SEXTAVADO DE FERRO GALVANIZADO, COM ROSCA BSP, DE 3/4"</v>
          </cell>
          <cell r="C2118" t="str">
            <v xml:space="preserve">UN    </v>
          </cell>
          <cell r="D2118" t="str">
            <v>AS</v>
          </cell>
          <cell r="E2118" t="str">
            <v>28,04</v>
          </cell>
          <cell r="F2118" t="str">
            <v>SINAPI</v>
          </cell>
        </row>
        <row r="2119">
          <cell r="A2119">
            <v>3268</v>
          </cell>
          <cell r="B2119" t="str">
            <v>FLANGE SEXTAVADO DE FERRO GALVANIZADO, COM ROSCA BSP, DE 3"</v>
          </cell>
          <cell r="C2119" t="str">
            <v xml:space="preserve">UN    </v>
          </cell>
          <cell r="D2119" t="str">
            <v>AS</v>
          </cell>
          <cell r="E2119" t="str">
            <v>148,90</v>
          </cell>
          <cell r="F2119" t="str">
            <v>SINAPI</v>
          </cell>
        </row>
        <row r="2120">
          <cell r="A2120">
            <v>3271</v>
          </cell>
          <cell r="B2120" t="str">
            <v>FLANGE SEXTAVADO DE FERRO GALVANIZADO, COM ROSCA BSP, DE 4"</v>
          </cell>
          <cell r="C2120" t="str">
            <v xml:space="preserve">UN    </v>
          </cell>
          <cell r="D2120" t="str">
            <v>AS</v>
          </cell>
          <cell r="E2120" t="str">
            <v>220,14</v>
          </cell>
          <cell r="F2120" t="str">
            <v>SINAPI</v>
          </cell>
        </row>
        <row r="2121">
          <cell r="A2121">
            <v>3270</v>
          </cell>
          <cell r="B2121" t="str">
            <v>FLANGE SEXTAVADO DE FERRO GALVANIZADO, COM ROSCA BSP, DE 6"</v>
          </cell>
          <cell r="C2121" t="str">
            <v xml:space="preserve">UN    </v>
          </cell>
          <cell r="D2121" t="str">
            <v>AS</v>
          </cell>
          <cell r="E2121" t="str">
            <v>369,85</v>
          </cell>
          <cell r="F2121" t="str">
            <v>SINAPI</v>
          </cell>
        </row>
        <row r="2122">
          <cell r="A2122">
            <v>3275</v>
          </cell>
          <cell r="B2122" t="str">
            <v>FORRO COMPOSTO POR PAINEIS DE LA DE VIDRO, REVESTIDOS EM PVC MICROPERFURADO, DE *1250 X 625* MM, ESPESSURA 15 MM (COM COLOCACAO)</v>
          </cell>
          <cell r="C2122" t="str">
            <v xml:space="preserve">M2    </v>
          </cell>
          <cell r="D2122" t="str">
            <v>CR</v>
          </cell>
          <cell r="E2122" t="str">
            <v>131,93</v>
          </cell>
          <cell r="F2122" t="str">
            <v>SINAPI</v>
          </cell>
        </row>
        <row r="2123">
          <cell r="A2123">
            <v>39512</v>
          </cell>
          <cell r="B2123" t="str">
            <v>FORRO DE FIBRA MINERAL EM PLACAS DE 1250 X 625 MM, E = 15 MM, BORDA RETA, COM PINTURA ANTIMOFO, APOIADO EM PERFIL DE ACO GALVANIZADO COM 24 MM DE BASE - INSTALADO</v>
          </cell>
          <cell r="C2123" t="str">
            <v xml:space="preserve">M2    </v>
          </cell>
          <cell r="D2123" t="str">
            <v>AS</v>
          </cell>
          <cell r="E2123" t="str">
            <v>134,79</v>
          </cell>
          <cell r="F2123" t="str">
            <v>SINAPI</v>
          </cell>
        </row>
        <row r="2124">
          <cell r="A2124">
            <v>39511</v>
          </cell>
          <cell r="B2124" t="str">
            <v>FORRO DE FIBRA MINERAL EM PLACAS DE 625 X 625 MM, E = 15 MM, BORDA RETA, COM PINTURA ANTIMOFO, APOIADO EM PERFIL DE ACO GALVANIZADO COM 24 MM DE BASE - INSTALADO</v>
          </cell>
          <cell r="C2124" t="str">
            <v xml:space="preserve">M2    </v>
          </cell>
          <cell r="D2124" t="str">
            <v>AS</v>
          </cell>
          <cell r="E2124" t="str">
            <v>147,02</v>
          </cell>
          <cell r="F2124" t="str">
            <v>SINAPI</v>
          </cell>
        </row>
        <row r="2125">
          <cell r="A2125">
            <v>39513</v>
          </cell>
          <cell r="B2125" t="str">
            <v>FORRO DE FIBRA MINERAL EM PLACAS DE 625 X 625 MM, E = 15/16 MM, BORDA REBAIXADA, COM PINTURA ANTIMOFO, APOIADO EM PERFIL DE ACO GALVANIZADO COM 24 MM DE BASE - INSTALADO</v>
          </cell>
          <cell r="C2125" t="str">
            <v xml:space="preserve">M2    </v>
          </cell>
          <cell r="D2125" t="str">
            <v>AS</v>
          </cell>
          <cell r="E2125" t="str">
            <v>157,69</v>
          </cell>
          <cell r="F2125" t="str">
            <v>SINAPI</v>
          </cell>
        </row>
        <row r="2126">
          <cell r="A2126">
            <v>3286</v>
          </cell>
          <cell r="B2126" t="str">
            <v>FORRO DE MADEIRA CEDRINHO OU EQUIVALENTE DA REGIAO, ENCAIXE MACHO/FEMEA COM FRISO, *10 X 1* CM (SEM COLOCACAO)</v>
          </cell>
          <cell r="C2126" t="str">
            <v xml:space="preserve">M2    </v>
          </cell>
          <cell r="D2126" t="str">
            <v>CR</v>
          </cell>
          <cell r="E2126" t="str">
            <v>89,33</v>
          </cell>
          <cell r="F2126" t="str">
            <v>SINAPI</v>
          </cell>
        </row>
        <row r="2127">
          <cell r="A2127">
            <v>3287</v>
          </cell>
          <cell r="B2127" t="str">
            <v>FORRO DE MADEIRA CUMARU/IPE CHAMPANHE OU EQUIVALENTE DA REGIAO, ENCAIXE MACHO/FEMEA COM FRISO, *10 X 1* CM (SEM COLOCACAO)</v>
          </cell>
          <cell r="C2127" t="str">
            <v xml:space="preserve">M2    </v>
          </cell>
          <cell r="D2127" t="str">
            <v>CR</v>
          </cell>
          <cell r="E2127" t="str">
            <v>135,00</v>
          </cell>
          <cell r="F2127" t="str">
            <v>SINAPI</v>
          </cell>
        </row>
        <row r="2128">
          <cell r="A2128">
            <v>3283</v>
          </cell>
          <cell r="B2128" t="str">
            <v>FORRO DE MADEIRA PINUS OU EQUIVALENTE DA REGIAO, ENCAIXE MACHO/FEMEA COM FRISO, *10 X 1* CM (SEM COLOCACAO)</v>
          </cell>
          <cell r="C2128" t="str">
            <v xml:space="preserve">M2    </v>
          </cell>
          <cell r="D2128" t="str">
            <v>CR</v>
          </cell>
          <cell r="E2128" t="str">
            <v>28,35</v>
          </cell>
          <cell r="F2128" t="str">
            <v>SINAPI</v>
          </cell>
        </row>
        <row r="2129">
          <cell r="A2129">
            <v>11587</v>
          </cell>
          <cell r="B2129" t="str">
            <v>FORRO DE PVC LISO, BRANCO, REGUA DE 10 CM, ESPESSURA DE 8 MM A 10 MM (COM COLOCACAO / SEM ESTRUTURA METALICA)</v>
          </cell>
          <cell r="C2129" t="str">
            <v xml:space="preserve">M2    </v>
          </cell>
          <cell r="D2129" t="str">
            <v>CR</v>
          </cell>
          <cell r="E2129" t="str">
            <v>90,47</v>
          </cell>
          <cell r="F2129" t="str">
            <v>SINAPI</v>
          </cell>
        </row>
        <row r="2130">
          <cell r="A2130">
            <v>36225</v>
          </cell>
          <cell r="B2130" t="str">
            <v>FORRO DE PVC LISO, BRANCO, REGUA DE 20 CM, ESPESSURA DE 8 MM A 10 MM, COMPRIMENTO 6 M (SEM COLOCACAO)</v>
          </cell>
          <cell r="C2130" t="str">
            <v xml:space="preserve">M2    </v>
          </cell>
          <cell r="D2130" t="str">
            <v>CR</v>
          </cell>
          <cell r="E2130" t="str">
            <v>36,75</v>
          </cell>
          <cell r="F2130" t="str">
            <v>SINAPI</v>
          </cell>
        </row>
        <row r="2131">
          <cell r="A2131">
            <v>36230</v>
          </cell>
          <cell r="B2131" t="str">
            <v>FORRO DE PVC, FRISADO, BRANCO, REGUA DE 10 CM, ESPESSURA DE 8 MM A 10 MM E COMPRIMENTO 6 M (SEM COLOCACAO)</v>
          </cell>
          <cell r="C2131" t="str">
            <v xml:space="preserve">M2    </v>
          </cell>
          <cell r="D2131" t="str">
            <v xml:space="preserve">C </v>
          </cell>
          <cell r="E2131" t="str">
            <v>27,00</v>
          </cell>
          <cell r="F2131" t="str">
            <v>SINAPI</v>
          </cell>
        </row>
        <row r="2132">
          <cell r="A2132">
            <v>36238</v>
          </cell>
          <cell r="B2132" t="str">
            <v>FORRO DE PVC, FRISADO, BRANCO, REGUA DE 20 CM, ESPESSURA DE 8 MM A 10 MM E COMPRIMENTO 6 M (SEM COLOCACAO)</v>
          </cell>
          <cell r="C2132" t="str">
            <v xml:space="preserve">M2    </v>
          </cell>
          <cell r="D2132" t="str">
            <v>CR</v>
          </cell>
          <cell r="E2132" t="str">
            <v>26,38</v>
          </cell>
          <cell r="F2132" t="str">
            <v>SINAPI</v>
          </cell>
        </row>
        <row r="2133">
          <cell r="A2133">
            <v>39363</v>
          </cell>
          <cell r="B2133" t="str">
            <v>FOSSA SEPTICA, SEM FILTRO, EM POLIETILENO DE ALTA DENSIDADE (PEAD), PARA 15 A 30 CONTRIBUINTES, CILINDRICA, COM TAMPA, CAPACIDADE APROXIMADA DE *5500* LITROS (NBR 7229)</v>
          </cell>
          <cell r="C2133" t="str">
            <v xml:space="preserve">UN    </v>
          </cell>
          <cell r="D2133" t="str">
            <v>CR</v>
          </cell>
          <cell r="E2133" t="str">
            <v>5.547,83</v>
          </cell>
          <cell r="F2133" t="str">
            <v>SINAPI</v>
          </cell>
        </row>
        <row r="2134">
          <cell r="A2134">
            <v>39361</v>
          </cell>
          <cell r="B2134" t="str">
            <v>FOSSA SEPTICA, SEM FILTRO, EM POLIETILENO DE ALTA DENSIDADE (PEAD), PARA 4 A 7 CONTRIBUINTES, CILINDRICA, COM TAMPA, CAPACIDADE APROXIMADA DE *1100* LITROS (NBR 7229)</v>
          </cell>
          <cell r="C2134" t="str">
            <v xml:space="preserve">UN    </v>
          </cell>
          <cell r="D2134" t="str">
            <v>CR</v>
          </cell>
          <cell r="E2134" t="str">
            <v>1.694,90</v>
          </cell>
          <cell r="F2134" t="str">
            <v>SINAPI</v>
          </cell>
        </row>
        <row r="2135">
          <cell r="A2135">
            <v>39362</v>
          </cell>
          <cell r="B2135" t="str">
            <v>FOSSA SEPTICA, SEM FILTRO, EM POLIETILENO DE ALTA DENSIDADE (PEAD), PARA 8 A 14 CONTRIBUINTES, CILINDRICA, COM TAMPA, CAPACIDADE APROXIMADA DE *3000* LITROS (NBR 7229)</v>
          </cell>
          <cell r="C2135" t="str">
            <v xml:space="preserve">UN    </v>
          </cell>
          <cell r="D2135" t="str">
            <v>CR</v>
          </cell>
          <cell r="E2135" t="str">
            <v>2.994,13</v>
          </cell>
          <cell r="F2135" t="str">
            <v>SINAPI</v>
          </cell>
        </row>
        <row r="2136">
          <cell r="A2136">
            <v>39364</v>
          </cell>
          <cell r="B2136" t="str">
            <v>FOSSA SEPTICA,SEM FILTRO, EM POLIETILENO DE ALTA DENSIDADE (PEAD), PARA 40 A 52 CONTRIBUINTES, CILINDRICA, COM TAMPA, CAPACIDADE APROXIMADA DE *10000* LITROS (NBR 7229)</v>
          </cell>
          <cell r="C2136" t="str">
            <v xml:space="preserve">UN    </v>
          </cell>
          <cell r="D2136" t="str">
            <v>CR</v>
          </cell>
          <cell r="E2136" t="str">
            <v>11.701,84</v>
          </cell>
          <cell r="F2136" t="str">
            <v>SINAPI</v>
          </cell>
        </row>
        <row r="2137">
          <cell r="A2137">
            <v>14576</v>
          </cell>
          <cell r="B2137" t="str">
            <v>FRESADORA DE ASFALTO A FRIO SOBRE ESTEIRAS, LARG. FRESAGEM 2,00 M, POT. 410 KW/550 HP</v>
          </cell>
          <cell r="C2137" t="str">
            <v xml:space="preserve">UN    </v>
          </cell>
          <cell r="D2137" t="str">
            <v>AS</v>
          </cell>
          <cell r="E2137" t="str">
            <v>6.540.097,51</v>
          </cell>
          <cell r="F2137" t="str">
            <v>SINAPI</v>
          </cell>
        </row>
        <row r="2138">
          <cell r="A2138">
            <v>13877</v>
          </cell>
          <cell r="B2138" t="str">
            <v>FRESADORA DE ASFALTO A FRIO SOBRE RODAS, LARG. FRESAGEM 1,00 M, POT. 155 KW/208 HP</v>
          </cell>
          <cell r="C2138" t="str">
            <v xml:space="preserve">UN    </v>
          </cell>
          <cell r="D2138" t="str">
            <v>AS</v>
          </cell>
          <cell r="E2138" t="str">
            <v>2.799.718,20</v>
          </cell>
          <cell r="F2138" t="str">
            <v>SINAPI</v>
          </cell>
        </row>
        <row r="2139">
          <cell r="A2139">
            <v>7307</v>
          </cell>
          <cell r="B2139" t="str">
            <v>FUNDO ANTICORROSIVO PARA METAIS FERROSOS (ZARCAO)</v>
          </cell>
          <cell r="C2139" t="str">
            <v xml:space="preserve">L     </v>
          </cell>
          <cell r="D2139" t="str">
            <v>CR</v>
          </cell>
          <cell r="E2139" t="str">
            <v>40,44</v>
          </cell>
          <cell r="F2139" t="str">
            <v>SINAPI</v>
          </cell>
        </row>
        <row r="2140">
          <cell r="A2140">
            <v>38122</v>
          </cell>
          <cell r="B2140" t="str">
            <v>FUNDO PREPARADOR ACRILICO BASE AGUA</v>
          </cell>
          <cell r="C2140" t="str">
            <v xml:space="preserve">L     </v>
          </cell>
          <cell r="D2140" t="str">
            <v>CR</v>
          </cell>
          <cell r="E2140" t="str">
            <v>9,90</v>
          </cell>
          <cell r="F2140" t="str">
            <v>SINAPI</v>
          </cell>
        </row>
        <row r="2141">
          <cell r="A2141">
            <v>43653</v>
          </cell>
          <cell r="B2141" t="str">
            <v>FUNDO SINTETICO NIVELADOR BRANCO FOSCO PARA MADEIRA</v>
          </cell>
          <cell r="C2141" t="str">
            <v xml:space="preserve">L     </v>
          </cell>
          <cell r="D2141" t="str">
            <v>CR</v>
          </cell>
          <cell r="E2141" t="str">
            <v>43,28</v>
          </cell>
          <cell r="F2141" t="str">
            <v>SINAPI</v>
          </cell>
        </row>
        <row r="2142">
          <cell r="A2142">
            <v>38633</v>
          </cell>
          <cell r="B2142" t="str">
            <v>FURO PARA TORNEIRA OU OUTROS ACESSORIOS  EM BANCADA DE MARMORE/ GRANITO OU OUTRO TIPO DE PEDRA NATURAL</v>
          </cell>
          <cell r="C2142" t="str">
            <v xml:space="preserve">UN    </v>
          </cell>
          <cell r="D2142" t="str">
            <v>CR</v>
          </cell>
          <cell r="E2142" t="str">
            <v>21,32</v>
          </cell>
          <cell r="F2142" t="str">
            <v>SINAPI</v>
          </cell>
        </row>
        <row r="2143">
          <cell r="A2143">
            <v>12344</v>
          </cell>
          <cell r="B2143" t="str">
            <v>FUSIVEL DIAZED 20 A TAMANHO DII, CAPACIDADE DE INTERRUPCAO DE 50 KA EM VCA E 8 KA EM VCC, TENSAO NOMIMNAL DE 500 V</v>
          </cell>
          <cell r="C2143" t="str">
            <v xml:space="preserve">UN    </v>
          </cell>
          <cell r="D2143" t="str">
            <v>CR</v>
          </cell>
          <cell r="E2143" t="str">
            <v>6,54</v>
          </cell>
          <cell r="F2143" t="str">
            <v>SINAPI</v>
          </cell>
        </row>
        <row r="2144">
          <cell r="A2144">
            <v>12343</v>
          </cell>
          <cell r="B2144" t="str">
            <v>FUSIVEL DIAZED 35 A TAMANHO DIII, CAPACIDADE DE INTERRUPCAO DE 50 KA EM VCA E 8 KA EM VCC, TENSAO NOMIMNAL DE 500 V</v>
          </cell>
          <cell r="C2144" t="str">
            <v xml:space="preserve">UN    </v>
          </cell>
          <cell r="D2144" t="str">
            <v>CR</v>
          </cell>
          <cell r="E2144" t="str">
            <v>10,14</v>
          </cell>
          <cell r="F2144" t="str">
            <v>SINAPI</v>
          </cell>
        </row>
        <row r="2145">
          <cell r="A2145">
            <v>3295</v>
          </cell>
          <cell r="B2145" t="str">
            <v>FUSIVEL NH *36* A 80 AMPERES, TAMANHO 00, CAPACIDADE DE INTERRUPCAO DE 120 KA, TENSAO NOMIMNAL DE 500 V</v>
          </cell>
          <cell r="C2145" t="str">
            <v xml:space="preserve">UN    </v>
          </cell>
          <cell r="D2145" t="str">
            <v>CR</v>
          </cell>
          <cell r="E2145" t="str">
            <v>35,43</v>
          </cell>
          <cell r="F2145" t="str">
            <v>SINAPI</v>
          </cell>
        </row>
        <row r="2146">
          <cell r="A2146">
            <v>3302</v>
          </cell>
          <cell r="B2146" t="str">
            <v>FUSIVEL NH 100 A TAMANHO 00, CAPACIDADE DE INTERRUPCAO DE 120 KA, TENSAO NOMIMNAL DE 500 V</v>
          </cell>
          <cell r="C2146" t="str">
            <v xml:space="preserve">UN    </v>
          </cell>
          <cell r="D2146" t="str">
            <v>CR</v>
          </cell>
          <cell r="E2146" t="str">
            <v>37,04</v>
          </cell>
          <cell r="F2146" t="str">
            <v>SINAPI</v>
          </cell>
        </row>
        <row r="2147">
          <cell r="A2147">
            <v>3297</v>
          </cell>
          <cell r="B2147" t="str">
            <v>FUSIVEL NH 125 A TAMANHO 00, CAPACIDADE DE INTERRUPCAO DE 120 KA, TENSAO NOMIMNAL DE 500 V</v>
          </cell>
          <cell r="C2147" t="str">
            <v xml:space="preserve">UN    </v>
          </cell>
          <cell r="D2147" t="str">
            <v>CR</v>
          </cell>
          <cell r="E2147" t="str">
            <v>39,54</v>
          </cell>
          <cell r="F2147" t="str">
            <v>SINAPI</v>
          </cell>
        </row>
        <row r="2148">
          <cell r="A2148">
            <v>3294</v>
          </cell>
          <cell r="B2148" t="str">
            <v>FUSIVEL NH 160 A TAMANHO 00, CAPACIDADE DE INTERRUPCAO DE 120 KA, TENSAO NOMIMNAL DE 500 V</v>
          </cell>
          <cell r="C2148" t="str">
            <v xml:space="preserve">UN    </v>
          </cell>
          <cell r="D2148" t="str">
            <v>CR</v>
          </cell>
          <cell r="E2148" t="str">
            <v>40,14</v>
          </cell>
          <cell r="F2148" t="str">
            <v>SINAPI</v>
          </cell>
        </row>
        <row r="2149">
          <cell r="A2149">
            <v>3292</v>
          </cell>
          <cell r="B2149" t="str">
            <v>FUSIVEL NH 20 A TAMANHO 000, CAPACIDADE DE INTERRUPCAO DE 120 KA, TENSAO NOMIMNAL DE 500 V</v>
          </cell>
          <cell r="C2149" t="str">
            <v xml:space="preserve">UN    </v>
          </cell>
          <cell r="D2149" t="str">
            <v xml:space="preserve">C </v>
          </cell>
          <cell r="E2149" t="str">
            <v>37,71</v>
          </cell>
          <cell r="F2149" t="str">
            <v>SINAPI</v>
          </cell>
        </row>
        <row r="2150">
          <cell r="A2150">
            <v>3298</v>
          </cell>
          <cell r="B2150" t="str">
            <v>FUSIVEL NH 200 A 250 AMPERES, TAMANHO 1, CAPACIDADE DE INTERRUPCAO DE 120 KA, TENSAO NOMIMNAL DE 500 V</v>
          </cell>
          <cell r="C2150" t="str">
            <v xml:space="preserve">UN    </v>
          </cell>
          <cell r="D2150" t="str">
            <v>CR</v>
          </cell>
          <cell r="E2150" t="str">
            <v>88,38</v>
          </cell>
          <cell r="F2150" t="str">
            <v>SINAPI</v>
          </cell>
        </row>
        <row r="2151">
          <cell r="A2151">
            <v>11596</v>
          </cell>
          <cell r="B2151" t="str">
            <v>GABIAO  TIPO CAIXA, MALHA HEXAGONAL 8 X 10 CM (ZN/AL), FIO 2,7 MM, DIMENSOES 2,0 X 1,0 X 0,5 M (C X L X A)</v>
          </cell>
          <cell r="C2151" t="str">
            <v xml:space="preserve">UN    </v>
          </cell>
          <cell r="D2151" t="str">
            <v>CR</v>
          </cell>
          <cell r="E2151" t="str">
            <v>536,05</v>
          </cell>
          <cell r="F2151" t="str">
            <v>SINAPI</v>
          </cell>
        </row>
        <row r="2152">
          <cell r="A2152">
            <v>34802</v>
          </cell>
          <cell r="B2152" t="str">
            <v>GABIAO MANTA (COLCHAO) MALHA HEXAGONAL 6 X 8 CM (ZN/AL REVESTIDO COM POLIMERO), DIMENSOES 4,0 X 2,0 X 0,17 M (C X L X A) FIO 2 MM</v>
          </cell>
          <cell r="C2152" t="str">
            <v xml:space="preserve">UN    </v>
          </cell>
          <cell r="D2152" t="str">
            <v>CR</v>
          </cell>
          <cell r="E2152" t="str">
            <v>1.472,19</v>
          </cell>
          <cell r="F2152" t="str">
            <v>SINAPI</v>
          </cell>
        </row>
        <row r="2153">
          <cell r="A2153">
            <v>11588</v>
          </cell>
          <cell r="B2153" t="str">
            <v>GABIAO MANTA (COLCHAO) MALHA HEXAGONAL 6 X 8 CM (ZN/AL REVESTIDO COM POLIMERO), FIO 2 MM, DIMENSOES 4,0 X 2,0 X 0,23 M (C X L X A)</v>
          </cell>
          <cell r="C2153" t="str">
            <v xml:space="preserve">UN    </v>
          </cell>
          <cell r="D2153" t="str">
            <v>CR</v>
          </cell>
          <cell r="E2153" t="str">
            <v>1.588,25</v>
          </cell>
          <cell r="F2153" t="str">
            <v>SINAPI</v>
          </cell>
        </row>
        <row r="2154">
          <cell r="A2154">
            <v>34383</v>
          </cell>
          <cell r="B2154" t="str">
            <v>GABIAO MANTA (COLCHAO) MALHA HEXAGONAL 6 X 8 CM (ZN/AL REVESTIDO COM POLIMERO), FIO 2 MM, DIMENSOES 4,0 X 2,0 X 0,3 M (C X L X A)</v>
          </cell>
          <cell r="C2154" t="str">
            <v xml:space="preserve">UN    </v>
          </cell>
          <cell r="D2154" t="str">
            <v>CR</v>
          </cell>
          <cell r="E2154" t="str">
            <v>1.747,19</v>
          </cell>
          <cell r="F2154" t="str">
            <v>SINAPI</v>
          </cell>
        </row>
        <row r="2155">
          <cell r="A2155">
            <v>40451</v>
          </cell>
          <cell r="B2155" t="str">
            <v>GABIAO MANTA (COLCHAO) MALHA HEXAGONAL 6 X 8 CM (ZN/AL REVESTIDO COM POLIMERO), FIO 2,0 MM, DIMENSOES 5,0 X 2,0 X 0,17 M (C X L X A)</v>
          </cell>
          <cell r="C2155" t="str">
            <v xml:space="preserve">M2    </v>
          </cell>
          <cell r="D2155" t="str">
            <v>CR</v>
          </cell>
          <cell r="E2155" t="str">
            <v>141,23</v>
          </cell>
          <cell r="F2155" t="str">
            <v>SINAPI</v>
          </cell>
        </row>
        <row r="2156">
          <cell r="A2156">
            <v>40453</v>
          </cell>
          <cell r="B2156" t="str">
            <v>GABIAO MANTA (COLCHAO) MALHA HEXAGONAL 6 X 8 CM (ZN/AL REVESTIDO COM POLIMERO), FIO 2,0 MM, DIMENSOES 5,0 X 2,0 X 0,23 M (C X L X A)</v>
          </cell>
          <cell r="C2156" t="str">
            <v xml:space="preserve">M2    </v>
          </cell>
          <cell r="D2156" t="str">
            <v>CR</v>
          </cell>
          <cell r="E2156" t="str">
            <v>152,81</v>
          </cell>
          <cell r="F2156" t="str">
            <v>SINAPI</v>
          </cell>
        </row>
        <row r="2157">
          <cell r="A2157">
            <v>40452</v>
          </cell>
          <cell r="B2157" t="str">
            <v>GABIAO MANTA (COLCHAO) MALHA HEXAGONAL 6 X 8 CM (ZN/AL REVESTIDO COM POLIMERO), FIO 2,0 MM, DIMENSOES 5,0 X 2,0 X 0,30 M (C X L X A)</v>
          </cell>
          <cell r="C2157" t="str">
            <v xml:space="preserve">M2    </v>
          </cell>
          <cell r="D2157" t="str">
            <v>CR</v>
          </cell>
          <cell r="E2157" t="str">
            <v>167,61</v>
          </cell>
          <cell r="F2157" t="str">
            <v>SINAPI</v>
          </cell>
        </row>
        <row r="2158">
          <cell r="A2158">
            <v>11594</v>
          </cell>
          <cell r="B2158" t="str">
            <v>GABIAO SACO MALHA HEXAGONAL 8 X 10 CM (ZN/AL REVESTIDO COM POLIMERO),  FIO 2,4 MM, DIMENSOES 3,0 X 0,65 M</v>
          </cell>
          <cell r="C2158" t="str">
            <v xml:space="preserve">UN    </v>
          </cell>
          <cell r="D2158" t="str">
            <v>CR</v>
          </cell>
          <cell r="E2158" t="str">
            <v>506,22</v>
          </cell>
          <cell r="F2158" t="str">
            <v>SINAPI</v>
          </cell>
        </row>
        <row r="2159">
          <cell r="A2159">
            <v>3311</v>
          </cell>
          <cell r="B2159" t="str">
            <v>GABIAO SACO MALHA HEXAGONAL 8 X 10 CM (ZN/AL REVESTIDO COM POLIMERO), FIO 2,4 MM, H = 0,65 M</v>
          </cell>
          <cell r="C2159" t="str">
            <v xml:space="preserve">M3    </v>
          </cell>
          <cell r="D2159" t="str">
            <v>CR</v>
          </cell>
          <cell r="E2159" t="str">
            <v>506,22</v>
          </cell>
          <cell r="F2159" t="str">
            <v>SINAPI</v>
          </cell>
        </row>
        <row r="2160">
          <cell r="A2160">
            <v>11599</v>
          </cell>
          <cell r="B2160" t="str">
            <v>GABIAO SACO MALHA HEXAGONAL 8 X 10 CM (ZN/AL), FIO 2,7 MM, DIMENSOES 4,0 X 0,65 M</v>
          </cell>
          <cell r="C2160" t="str">
            <v xml:space="preserve">UN    </v>
          </cell>
          <cell r="D2160" t="str">
            <v>CR</v>
          </cell>
          <cell r="E2160" t="str">
            <v>673,21</v>
          </cell>
          <cell r="F2160" t="str">
            <v>SINAPI</v>
          </cell>
        </row>
        <row r="2161">
          <cell r="A2161">
            <v>11593</v>
          </cell>
          <cell r="B2161" t="str">
            <v>GABIAO TIPO CAIXA MALHA HEXAGONAL 8 X 10 CM (ZN/AL REVESTIDO COM POLIMERO),  FIO 2,4 MM, DIMENSOES 2,0 X 1,0 X 1,0 M (C X L X A)</v>
          </cell>
          <cell r="C2161" t="str">
            <v xml:space="preserve">UN    </v>
          </cell>
          <cell r="D2161" t="str">
            <v>CR</v>
          </cell>
          <cell r="E2161" t="str">
            <v>943,80</v>
          </cell>
          <cell r="F2161" t="str">
            <v>SINAPI</v>
          </cell>
        </row>
        <row r="2162">
          <cell r="A2162">
            <v>3314</v>
          </cell>
          <cell r="B2162" t="str">
            <v>GABIAO TIPO CAIXA MALHA HEXAGONAL 8 X 10 CM (ZN/AL REVESTIDO COM POLIMERO),  FIO 2,4 MM, H = 0,50 M</v>
          </cell>
          <cell r="C2162" t="str">
            <v xml:space="preserve">M3    </v>
          </cell>
          <cell r="D2162" t="str">
            <v>CR</v>
          </cell>
          <cell r="E2162" t="str">
            <v>675,01</v>
          </cell>
          <cell r="F2162" t="str">
            <v>SINAPI</v>
          </cell>
        </row>
        <row r="2163">
          <cell r="A2163">
            <v>11597</v>
          </cell>
          <cell r="B2163" t="str">
            <v>GABIAO TIPO CAIXA MALHA HEXAGONAL 8 X 10 CM (ZN/AL), FIO 2,7 MM, DIMENSOES 2,0 X 1,0 X 1,0 M (C X L X A)</v>
          </cell>
          <cell r="C2163" t="str">
            <v xml:space="preserve">UN    </v>
          </cell>
          <cell r="D2163" t="str">
            <v>CR</v>
          </cell>
          <cell r="E2163" t="str">
            <v>784,95</v>
          </cell>
          <cell r="F2163" t="str">
            <v>SINAPI</v>
          </cell>
        </row>
        <row r="2164">
          <cell r="A2164">
            <v>3309</v>
          </cell>
          <cell r="B2164" t="str">
            <v>GABIAO TIPO CAIXA MALHA HEXAGONAL 8 X 10 CM (ZN/AL), FIO 2,7 MM, H = 0,50 M</v>
          </cell>
          <cell r="C2164" t="str">
            <v xml:space="preserve">M3    </v>
          </cell>
          <cell r="D2164" t="str">
            <v>CR</v>
          </cell>
          <cell r="E2164" t="str">
            <v>536,05</v>
          </cell>
          <cell r="F2164" t="str">
            <v>SINAPI</v>
          </cell>
        </row>
        <row r="2165">
          <cell r="A2165">
            <v>34612</v>
          </cell>
          <cell r="B2165" t="str">
            <v>GABIAO TIPO CAIXA PARA SOLO REFORCADO, MALHA HEXAGONAL DE DUPLA TORCAO 8 X 10 CM (ZN/AL REVESTIDO COM POLIMERO), FIO 2,7 MM, DIMENSOES 2,0 X 1,0 X 0,5 M, COM CAUDA DE 3,0 M</v>
          </cell>
          <cell r="C2165" t="str">
            <v xml:space="preserve">UN    </v>
          </cell>
          <cell r="D2165" t="str">
            <v>CR</v>
          </cell>
          <cell r="E2165" t="str">
            <v>970,85</v>
          </cell>
          <cell r="F2165" t="str">
            <v>SINAPI</v>
          </cell>
        </row>
        <row r="2166">
          <cell r="A2166">
            <v>34635</v>
          </cell>
          <cell r="B2166" t="str">
            <v>GABIAO TIPO CAIXA PARA SOLO REFORCADO, MALHA HEXAGONAL DE DUPLA TORCAO 8 X 10 CM (ZN/AL REVESTIDO COM POLIMERO), FIO 2,7 MM, DIMENSOES 2,0 X 1,0 X 1,0 M, COM CAUDA DE 3,0 M</v>
          </cell>
          <cell r="C2166" t="str">
            <v xml:space="preserve">UN    </v>
          </cell>
          <cell r="D2166" t="str">
            <v>CR</v>
          </cell>
          <cell r="E2166" t="str">
            <v>1.248,47</v>
          </cell>
          <cell r="F2166" t="str">
            <v>SINAPI</v>
          </cell>
        </row>
        <row r="2167">
          <cell r="A2167">
            <v>34633</v>
          </cell>
          <cell r="B2167" t="str">
            <v>GABIAO TIPO CAIXA PARA SOLO REFORCADO, MALHA HEXAGONAL DE DUPLA TORCAO 8 X 10 CM (ZN/AL REVESTIDO COM POLIMERO), FIO 2,7 MM, DIMENSOES 2,0 X 1,0 X 1,0 M, COM CAUDA DE 4,0 M</v>
          </cell>
          <cell r="C2167" t="str">
            <v xml:space="preserve">UN    </v>
          </cell>
          <cell r="D2167" t="str">
            <v>CR</v>
          </cell>
          <cell r="E2167" t="str">
            <v>1.376,15</v>
          </cell>
          <cell r="F2167" t="str">
            <v>SINAPI</v>
          </cell>
        </row>
        <row r="2168">
          <cell r="A2168">
            <v>40440</v>
          </cell>
          <cell r="B2168" t="str">
            <v>GABIAO TIPO CAIXA PARA SOLO REFORCADO, MALHA HEXAGONAL 8 X 10 CM (ZN/AL REVESTIDO COM POLIMERO), FIO 2,7 MM, DIMENSOES 2,0 X 1,0 X 0,5 M, COM CAUDA DE 4,0 M</v>
          </cell>
          <cell r="C2168" t="str">
            <v xml:space="preserve">M3    </v>
          </cell>
          <cell r="D2168" t="str">
            <v>CR</v>
          </cell>
          <cell r="E2168" t="str">
            <v>703,09</v>
          </cell>
          <cell r="F2168" t="str">
            <v>SINAPI</v>
          </cell>
        </row>
        <row r="2169">
          <cell r="A2169">
            <v>40441</v>
          </cell>
          <cell r="B2169" t="str">
            <v>GABIAO TIPO CAIXA PARA SOLO REFORCADO, MALHA HEXAGONAL 8 X 10 CM (ZN/AL REVESTIDO COM POLIMERO), FIO 2,7 MM, DIMENSOES 2,0 X 1,0 X 1,0 M, COM CAUDA DE 4,0 M</v>
          </cell>
          <cell r="C2169" t="str">
            <v xml:space="preserve">M3    </v>
          </cell>
          <cell r="D2169" t="str">
            <v>CR</v>
          </cell>
          <cell r="E2169" t="str">
            <v>448,88</v>
          </cell>
          <cell r="F2169" t="str">
            <v>SINAPI</v>
          </cell>
        </row>
        <row r="2170">
          <cell r="A2170">
            <v>40449</v>
          </cell>
          <cell r="B2170" t="str">
            <v>GABIAO TIPO CAIXA TRAPEZOIDAL, MALHA HEXAGONAL 10 X 12 CM (ZN/AL REVESTIDO COM POLIMERO) FIO 2,7 MM, FACE COM 65 GRAUS, COM GEOSSINTETICO, DIMENSOES 2,0 X 1,5 X 1,0 M (C X L X A)</v>
          </cell>
          <cell r="C2170" t="str">
            <v xml:space="preserve">M3    </v>
          </cell>
          <cell r="D2170" t="str">
            <v>CR</v>
          </cell>
          <cell r="E2170" t="str">
            <v>377,36</v>
          </cell>
          <cell r="F2170" t="str">
            <v>SINAPI</v>
          </cell>
        </row>
        <row r="2171">
          <cell r="A2171">
            <v>34800</v>
          </cell>
          <cell r="B2171" t="str">
            <v>GABIAO TIPO CAIXA, MALHA HEXAGONAL 8 X 10 CM (ZN/AL REVESTIDO COM POLIMERO), FIO DE 2,4 MM, DIMENSOES 2,0 x 1,0 x 1,0 M (C X L X A)</v>
          </cell>
          <cell r="C2171" t="str">
            <v xml:space="preserve">M3    </v>
          </cell>
          <cell r="D2171" t="str">
            <v>CR</v>
          </cell>
          <cell r="E2171" t="str">
            <v>471,90</v>
          </cell>
          <cell r="F2171" t="str">
            <v>SINAPI</v>
          </cell>
        </row>
        <row r="2172">
          <cell r="A2172">
            <v>11592</v>
          </cell>
          <cell r="B2172" t="str">
            <v>GABIAO TIPO CAIXA, MALHA HEXAGONAL 8 X 10 CM (ZN/AL REVESTIDO COM POLIMERO), FIO 2,4 MM, DIMENSOES 2,0 X 1,0 X 0,5 M (C X L X A)</v>
          </cell>
          <cell r="C2172" t="str">
            <v xml:space="preserve">UN    </v>
          </cell>
          <cell r="D2172" t="str">
            <v>CR</v>
          </cell>
          <cell r="E2172" t="str">
            <v>675,01</v>
          </cell>
          <cell r="F2172" t="str">
            <v>SINAPI</v>
          </cell>
        </row>
        <row r="2173">
          <cell r="A2173">
            <v>40438</v>
          </cell>
          <cell r="B2173" t="str">
            <v>GABIAO TIPO CAIXA, MALHA HEXAGONAL 8 X 10 CM (ZN/AL), FIO DE 2,7 MM, DIMENSOES 2,0 X 1,0 X 1,0 M (C X L X A)</v>
          </cell>
          <cell r="C2173" t="str">
            <v xml:space="preserve">M3    </v>
          </cell>
          <cell r="D2173" t="str">
            <v>CR</v>
          </cell>
          <cell r="E2173" t="str">
            <v>314,39</v>
          </cell>
          <cell r="F2173" t="str">
            <v>SINAPI</v>
          </cell>
        </row>
        <row r="2174">
          <cell r="A2174">
            <v>40436</v>
          </cell>
          <cell r="B2174" t="str">
            <v>GABIAO TIPO CAIXA, MALHA HEXAGONAL 8 X 10 CM (ZN/AL), FIO DE 2,7 MM, DIMENSOES 5,0 X 1,0 X 1,0 M (C X L X A)</v>
          </cell>
          <cell r="C2174" t="str">
            <v xml:space="preserve">M3    </v>
          </cell>
          <cell r="D2174" t="str">
            <v>CR</v>
          </cell>
          <cell r="E2174" t="str">
            <v>392,01</v>
          </cell>
          <cell r="F2174" t="str">
            <v>SINAPI</v>
          </cell>
        </row>
        <row r="2175">
          <cell r="A2175">
            <v>4315</v>
          </cell>
          <cell r="B2175" t="str">
            <v>GANCHO CHATO EM FERRO GALVANIZADO,  L = 110 MM, RECOBRIMENTO = 100MM, SECAO 1/8 X 1/2" (3 MM X 12 MM), PARA FIXAR TELHA DE FIBROCIMENTO ONDULADA</v>
          </cell>
          <cell r="C2175" t="str">
            <v xml:space="preserve">UN    </v>
          </cell>
          <cell r="D2175" t="str">
            <v>CR</v>
          </cell>
          <cell r="E2175" t="str">
            <v>1,96</v>
          </cell>
          <cell r="F2175" t="str">
            <v>SINAPI</v>
          </cell>
        </row>
        <row r="2176">
          <cell r="A2176">
            <v>402</v>
          </cell>
          <cell r="B2176" t="str">
            <v>GANCHO OLHAL EM ACO GALVANIZADO, ESPESSURA 16MM, ABERTURA 21MM</v>
          </cell>
          <cell r="C2176" t="str">
            <v xml:space="preserve">UN    </v>
          </cell>
          <cell r="D2176" t="str">
            <v>CR</v>
          </cell>
          <cell r="E2176" t="str">
            <v>23,87</v>
          </cell>
          <cell r="F2176" t="str">
            <v>SINAPI</v>
          </cell>
        </row>
        <row r="2177">
          <cell r="A2177">
            <v>4226</v>
          </cell>
          <cell r="B2177" t="str">
            <v>GAS DE COZINHA - GLP</v>
          </cell>
          <cell r="C2177" t="str">
            <v xml:space="preserve">KG    </v>
          </cell>
          <cell r="D2177" t="str">
            <v xml:space="preserve">C </v>
          </cell>
          <cell r="E2177" t="str">
            <v>9,09</v>
          </cell>
          <cell r="F2177" t="str">
            <v>SINAPI</v>
          </cell>
        </row>
        <row r="2178">
          <cell r="A2178">
            <v>4222</v>
          </cell>
          <cell r="B2178" t="str">
            <v>GASOLINA COMUM</v>
          </cell>
          <cell r="C2178" t="str">
            <v xml:space="preserve">L     </v>
          </cell>
          <cell r="D2178" t="str">
            <v xml:space="preserve">C </v>
          </cell>
          <cell r="E2178" t="str">
            <v>5,47</v>
          </cell>
          <cell r="F2178" t="str">
            <v>SINAPI</v>
          </cell>
        </row>
        <row r="2179">
          <cell r="A2179">
            <v>34804</v>
          </cell>
          <cell r="B2179" t="str">
            <v>GEOGRELHA TECIDA COM FILAMENTOS DE POLIESTER + PVC, RESISTENCIA LONGITUDINAL: 90 KN/M, RESISTENCIA TRANSVERSAL: 30 KN/M, ALONGAMENTO = 12 POR CENTO</v>
          </cell>
          <cell r="C2179" t="str">
            <v xml:space="preserve">M2    </v>
          </cell>
          <cell r="D2179" t="str">
            <v>CR</v>
          </cell>
          <cell r="E2179" t="str">
            <v>56,98</v>
          </cell>
          <cell r="F2179" t="str">
            <v>SINAPI</v>
          </cell>
        </row>
        <row r="2180">
          <cell r="A2180">
            <v>4013</v>
          </cell>
          <cell r="B2180" t="str">
            <v>GEOTEXTIL NAO TECIDO AGULHADO DE FILAMENTOS CONTINUOS 100% POLIESTER, RESITENCIA A TRACAO = 09 KN/M</v>
          </cell>
          <cell r="C2180" t="str">
            <v xml:space="preserve">M2    </v>
          </cell>
          <cell r="D2180" t="str">
            <v>AS</v>
          </cell>
          <cell r="E2180" t="str">
            <v>7,75</v>
          </cell>
          <cell r="F2180" t="str">
            <v>SINAPI</v>
          </cell>
        </row>
        <row r="2181">
          <cell r="A2181">
            <v>4011</v>
          </cell>
          <cell r="B2181" t="str">
            <v>GEOTEXTIL NAO TECIDO AGULHADO DE FILAMENTOS CONTINUOS 100% POLIESTER, RESITENCIA A TRACAO = 10 KN/M</v>
          </cell>
          <cell r="C2181" t="str">
            <v xml:space="preserve">M2    </v>
          </cell>
          <cell r="D2181" t="str">
            <v>AS</v>
          </cell>
          <cell r="E2181" t="str">
            <v>8,66</v>
          </cell>
          <cell r="F2181" t="str">
            <v>SINAPI</v>
          </cell>
        </row>
        <row r="2182">
          <cell r="A2182">
            <v>4021</v>
          </cell>
          <cell r="B2182" t="str">
            <v>GEOTEXTIL NAO TECIDO AGULHADO DE FILAMENTOS CONTINUOS 100% POLIESTER, RESITENCIA A TRACAO = 14 KN/M</v>
          </cell>
          <cell r="C2182" t="str">
            <v xml:space="preserve">M2    </v>
          </cell>
          <cell r="D2182" t="str">
            <v>AS</v>
          </cell>
          <cell r="E2182" t="str">
            <v>10,80</v>
          </cell>
          <cell r="F2182" t="str">
            <v>SINAPI</v>
          </cell>
        </row>
        <row r="2183">
          <cell r="A2183">
            <v>4019</v>
          </cell>
          <cell r="B2183" t="str">
            <v>GEOTEXTIL NAO TECIDO AGULHADO DE FILAMENTOS CONTINUOS 100% POLIESTER, RESITENCIA A TRACAO = 16 KN/M</v>
          </cell>
          <cell r="C2183" t="str">
            <v xml:space="preserve">M2    </v>
          </cell>
          <cell r="D2183" t="str">
            <v>AS</v>
          </cell>
          <cell r="E2183" t="str">
            <v>12,96</v>
          </cell>
          <cell r="F2183" t="str">
            <v>SINAPI</v>
          </cell>
        </row>
        <row r="2184">
          <cell r="A2184">
            <v>4012</v>
          </cell>
          <cell r="B2184" t="str">
            <v>GEOTEXTIL NAO TECIDO AGULHADO DE FILAMENTOS CONTINUOS 100% POLIESTER, RESITENCIA A TRACAO = 21 KN/M</v>
          </cell>
          <cell r="C2184" t="str">
            <v xml:space="preserve">M2    </v>
          </cell>
          <cell r="D2184" t="str">
            <v>AS</v>
          </cell>
          <cell r="E2184" t="str">
            <v>17,37</v>
          </cell>
          <cell r="F2184" t="str">
            <v>SINAPI</v>
          </cell>
        </row>
        <row r="2185">
          <cell r="A2185">
            <v>4020</v>
          </cell>
          <cell r="B2185" t="str">
            <v>GEOTEXTIL NAO TECIDO AGULHADO DE FILAMENTOS CONTINUOS 100% POLIESTER, RESITENCIA A TRACAO = 26 KN/M</v>
          </cell>
          <cell r="C2185" t="str">
            <v xml:space="preserve">M2    </v>
          </cell>
          <cell r="D2185" t="str">
            <v>AS</v>
          </cell>
          <cell r="E2185" t="str">
            <v>21,75</v>
          </cell>
          <cell r="F2185" t="str">
            <v>SINAPI</v>
          </cell>
        </row>
        <row r="2186">
          <cell r="A2186">
            <v>4018</v>
          </cell>
          <cell r="B2186" t="str">
            <v>GEOTEXTIL NAO TECIDO AGULHADO DE FILAMENTOS CONTINUOS 100% POLIESTER, RESITENCIA A TRACAO = 31 KN/M</v>
          </cell>
          <cell r="C2186" t="str">
            <v xml:space="preserve">M2    </v>
          </cell>
          <cell r="D2186" t="str">
            <v>AS</v>
          </cell>
          <cell r="E2186" t="str">
            <v>26,05</v>
          </cell>
          <cell r="F2186" t="str">
            <v>SINAPI</v>
          </cell>
        </row>
        <row r="2187">
          <cell r="A2187">
            <v>36498</v>
          </cell>
          <cell r="B2187" t="str">
            <v>GERADOR PORTATIL MONOFASICO, POTENCIA 5500 VA, MOTOR A GASOLINA, POTENCIA DO MOTOR 13 CV</v>
          </cell>
          <cell r="C2187" t="str">
            <v xml:space="preserve">UN    </v>
          </cell>
          <cell r="D2187" t="str">
            <v>AS</v>
          </cell>
          <cell r="E2187" t="str">
            <v>7.072,91</v>
          </cell>
          <cell r="F2187" t="str">
            <v>SINAPI</v>
          </cell>
        </row>
        <row r="2188">
          <cell r="A2188">
            <v>12872</v>
          </cell>
          <cell r="B2188" t="str">
            <v>GESSEIRO (HORISTA)</v>
          </cell>
          <cell r="C2188" t="str">
            <v xml:space="preserve">H     </v>
          </cell>
          <cell r="D2188" t="str">
            <v>CR</v>
          </cell>
          <cell r="E2188" t="str">
            <v>17,91</v>
          </cell>
          <cell r="F2188" t="str">
            <v>SINAPI</v>
          </cell>
        </row>
        <row r="2189">
          <cell r="A2189">
            <v>41075</v>
          </cell>
          <cell r="B2189" t="str">
            <v>GESSEIRO (MENSALISTA)</v>
          </cell>
          <cell r="C2189" t="str">
            <v xml:space="preserve">MES   </v>
          </cell>
          <cell r="D2189" t="str">
            <v>CR</v>
          </cell>
          <cell r="E2189" t="str">
            <v>3.161,42</v>
          </cell>
          <cell r="F2189" t="str">
            <v>SINAPI</v>
          </cell>
        </row>
        <row r="2190">
          <cell r="A2190">
            <v>44324</v>
          </cell>
          <cell r="B2190" t="str">
            <v>GESSO COLA, EM PO, PARA FIXACAO DE MOLDURAS, SANCAS E BLOCOS DE GESSO</v>
          </cell>
          <cell r="C2190" t="str">
            <v xml:space="preserve">KG    </v>
          </cell>
          <cell r="D2190" t="str">
            <v>CR</v>
          </cell>
          <cell r="E2190" t="str">
            <v>3,28</v>
          </cell>
          <cell r="F2190" t="str">
            <v>SINAPI</v>
          </cell>
        </row>
        <row r="2191">
          <cell r="A2191">
            <v>3315</v>
          </cell>
          <cell r="B2191" t="str">
            <v>GESSO EM PO PARA REVESTIMENTOS/MOLDURAS/SANCAS E USO GERAL</v>
          </cell>
          <cell r="C2191" t="str">
            <v xml:space="preserve">KG    </v>
          </cell>
          <cell r="D2191" t="str">
            <v>CR</v>
          </cell>
          <cell r="E2191" t="str">
            <v>0,95</v>
          </cell>
          <cell r="F2191" t="str">
            <v>SINAPI</v>
          </cell>
        </row>
        <row r="2192">
          <cell r="A2192">
            <v>36870</v>
          </cell>
          <cell r="B2192" t="str">
            <v>GESSO PROJETADO</v>
          </cell>
          <cell r="C2192" t="str">
            <v xml:space="preserve">KG    </v>
          </cell>
          <cell r="D2192" t="str">
            <v>CR</v>
          </cell>
          <cell r="E2192" t="str">
            <v>0,73</v>
          </cell>
          <cell r="F2192" t="str">
            <v>SINAPI</v>
          </cell>
        </row>
        <row r="2193">
          <cell r="A2193">
            <v>5092</v>
          </cell>
          <cell r="B2193" t="str">
            <v>GONZO DE EMBUTIR, EM LATAO / ZAMAC, *20 X 48* MM, PARA JANELA BASCULANTE / PIVOTANTE, JOGO COM 4 PECAS (PAR)  - INCLUI PARAFUSOS</v>
          </cell>
          <cell r="C2193" t="str">
            <v xml:space="preserve">PAR   </v>
          </cell>
          <cell r="D2193" t="str">
            <v>CR</v>
          </cell>
          <cell r="E2193" t="str">
            <v>19,39</v>
          </cell>
          <cell r="F2193" t="str">
            <v>SINAPI</v>
          </cell>
        </row>
        <row r="2194">
          <cell r="A2194">
            <v>11462</v>
          </cell>
          <cell r="B2194" t="str">
            <v>GONZO DE SOBREPOR, EM LATAO / ZAMAC, PARA JANELA PIVOTANTE - INCLUI PARAFUSOS</v>
          </cell>
          <cell r="C2194" t="str">
            <v xml:space="preserve">PAR   </v>
          </cell>
          <cell r="D2194" t="str">
            <v>CR</v>
          </cell>
          <cell r="E2194" t="str">
            <v>19,83</v>
          </cell>
          <cell r="F2194" t="str">
            <v>SINAPI</v>
          </cell>
        </row>
        <row r="2195">
          <cell r="A2195">
            <v>36529</v>
          </cell>
          <cell r="B2195" t="str">
            <v>GRADE DE DISCOS COM CONTROLE REMOTO, REBOCAVEL, COM 24 DISCOS 24" X 6 MM, COM PNEUS PARA TRANSPORTE</v>
          </cell>
          <cell r="C2195" t="str">
            <v xml:space="preserve">UN    </v>
          </cell>
          <cell r="D2195" t="str">
            <v>AS</v>
          </cell>
          <cell r="E2195" t="str">
            <v>69.132,65</v>
          </cell>
          <cell r="F2195" t="str">
            <v>SINAPI</v>
          </cell>
        </row>
        <row r="2196">
          <cell r="A2196">
            <v>3318</v>
          </cell>
          <cell r="B2196" t="str">
            <v>GRADE DE DISCOS MECANICA 20X24" COM 20 DISCOS 24" X 6MM  COM PNEUS PARA TRANSPORTE</v>
          </cell>
          <cell r="C2196" t="str">
            <v xml:space="preserve">UN    </v>
          </cell>
          <cell r="D2196" t="str">
            <v>AS</v>
          </cell>
          <cell r="E2196" t="str">
            <v>54.200,00</v>
          </cell>
          <cell r="F2196" t="str">
            <v>SINAPI</v>
          </cell>
        </row>
        <row r="2197">
          <cell r="A2197">
            <v>3324</v>
          </cell>
          <cell r="B2197" t="str">
            <v>GRAMA BATATAIS EM PLACAS, SEM PLANTIO</v>
          </cell>
          <cell r="C2197" t="str">
            <v xml:space="preserve">M2    </v>
          </cell>
          <cell r="D2197" t="str">
            <v>CR</v>
          </cell>
          <cell r="E2197" t="str">
            <v>10,71</v>
          </cell>
          <cell r="F2197" t="str">
            <v>SINAPI</v>
          </cell>
        </row>
        <row r="2198">
          <cell r="A2198">
            <v>3322</v>
          </cell>
          <cell r="B2198" t="str">
            <v>GRAMA ESMERALDA OU SAO CARLOS OU CURITIBANA, EM PLACAS, SEM PLANTIO</v>
          </cell>
          <cell r="C2198" t="str">
            <v xml:space="preserve">M2    </v>
          </cell>
          <cell r="D2198" t="str">
            <v xml:space="preserve">C </v>
          </cell>
          <cell r="E2198" t="str">
            <v>15,00</v>
          </cell>
          <cell r="F2198" t="str">
            <v>SINAPI</v>
          </cell>
        </row>
        <row r="2199">
          <cell r="A2199">
            <v>5076</v>
          </cell>
          <cell r="B2199" t="str">
            <v>GRAMPO DE ACO POLIDO 1 " X 9</v>
          </cell>
          <cell r="C2199" t="str">
            <v xml:space="preserve">KG    </v>
          </cell>
          <cell r="D2199" t="str">
            <v>CR</v>
          </cell>
          <cell r="E2199" t="str">
            <v>25,64</v>
          </cell>
          <cell r="F2199" t="str">
            <v>SINAPI</v>
          </cell>
        </row>
        <row r="2200">
          <cell r="A2200">
            <v>5077</v>
          </cell>
          <cell r="B2200" t="str">
            <v>GRAMPO DE ACO POLIDO 7/8 " X 9</v>
          </cell>
          <cell r="C2200" t="str">
            <v xml:space="preserve">KG    </v>
          </cell>
          <cell r="D2200" t="str">
            <v>CR</v>
          </cell>
          <cell r="E2200" t="str">
            <v>28,33</v>
          </cell>
          <cell r="F2200" t="str">
            <v>SINAPI</v>
          </cell>
        </row>
        <row r="2201">
          <cell r="A2201">
            <v>11837</v>
          </cell>
          <cell r="B2201" t="str">
            <v>GRAMPO LINHA VIVA DE LATAO ESTANHADO, DIAMETRO DO CONDUTOR PRINCIPAL DE 10 A 120 MM2, DIAMETRO DA DERIVACAO DE 10 A 70 MM2</v>
          </cell>
          <cell r="C2201" t="str">
            <v xml:space="preserve">UN    </v>
          </cell>
          <cell r="D2201" t="str">
            <v>CR</v>
          </cell>
          <cell r="E2201" t="str">
            <v>73,27</v>
          </cell>
          <cell r="F2201" t="str">
            <v>SINAPI</v>
          </cell>
        </row>
        <row r="2202">
          <cell r="A2202">
            <v>38055</v>
          </cell>
          <cell r="B2202" t="str">
            <v>GRAMPO METALICO TIPO OLHAL PARA HASTE DE ATERRAMENTO DE 1/2'', CONDUTOR DE *10* A 50 MM2</v>
          </cell>
          <cell r="C2202" t="str">
            <v xml:space="preserve">UN    </v>
          </cell>
          <cell r="D2202" t="str">
            <v>CR</v>
          </cell>
          <cell r="E2202" t="str">
            <v>6,65</v>
          </cell>
          <cell r="F2202" t="str">
            <v>SINAPI</v>
          </cell>
        </row>
        <row r="2203">
          <cell r="A2203">
            <v>415</v>
          </cell>
          <cell r="B2203" t="str">
            <v>GRAMPO METALICO TIPO OLHAL PARA HASTE DE ATERRAMENTO DE 1'', CONDUTOR DE *10* A 50 MM2</v>
          </cell>
          <cell r="C2203" t="str">
            <v xml:space="preserve">UN    </v>
          </cell>
          <cell r="D2203" t="str">
            <v>CR</v>
          </cell>
          <cell r="E2203" t="str">
            <v>30,04</v>
          </cell>
          <cell r="F2203" t="str">
            <v>SINAPI</v>
          </cell>
        </row>
        <row r="2204">
          <cell r="A2204">
            <v>416</v>
          </cell>
          <cell r="B2204" t="str">
            <v>GRAMPO METALICO TIPO OLHAL PARA HASTE DE ATERRAMENTO DE 3/4'', CONDUTOR DE *10* A 50 MM2</v>
          </cell>
          <cell r="C2204" t="str">
            <v xml:space="preserve">UN    </v>
          </cell>
          <cell r="D2204" t="str">
            <v>CR</v>
          </cell>
          <cell r="E2204" t="str">
            <v>11,00</v>
          </cell>
          <cell r="F2204" t="str">
            <v>SINAPI</v>
          </cell>
        </row>
        <row r="2205">
          <cell r="A2205">
            <v>425</v>
          </cell>
          <cell r="B2205" t="str">
            <v>GRAMPO METALICO TIPO OLHAL PARA HASTE DE ATERRAMENTO DE 5/8'', CONDUTOR DE *10* A 50 MM2</v>
          </cell>
          <cell r="C2205" t="str">
            <v xml:space="preserve">UN    </v>
          </cell>
          <cell r="D2205" t="str">
            <v>CR</v>
          </cell>
          <cell r="E2205" t="str">
            <v>6,82</v>
          </cell>
          <cell r="F2205" t="str">
            <v>SINAPI</v>
          </cell>
        </row>
        <row r="2206">
          <cell r="A2206">
            <v>426</v>
          </cell>
          <cell r="B2206" t="str">
            <v>GRAMPO METALICO TIPO U PARA HASTE DE ATERRAMENTO DE ATE 3/4'', CONDUTOR DE 10 A 25 MM2</v>
          </cell>
          <cell r="C2206" t="str">
            <v xml:space="preserve">UN    </v>
          </cell>
          <cell r="D2206" t="str">
            <v>CR</v>
          </cell>
          <cell r="E2206" t="str">
            <v>37,55</v>
          </cell>
          <cell r="F2206" t="str">
            <v>SINAPI</v>
          </cell>
        </row>
        <row r="2207">
          <cell r="A2207">
            <v>38056</v>
          </cell>
          <cell r="B2207" t="str">
            <v>GRAMPO METALICO TIPO U PARA HASTE DE ATERRAMENTO DE ATE 5/8'', CONDUTOR DE 10 A 25 MM2</v>
          </cell>
          <cell r="C2207" t="str">
            <v xml:space="preserve">UN    </v>
          </cell>
          <cell r="D2207" t="str">
            <v>CR</v>
          </cell>
          <cell r="E2207" t="str">
            <v>36,67</v>
          </cell>
          <cell r="F2207" t="str">
            <v>SINAPI</v>
          </cell>
        </row>
        <row r="2208">
          <cell r="A2208">
            <v>1564</v>
          </cell>
          <cell r="B2208" t="str">
            <v>GRAMPO PARALELO METALICO PARA CABO DE 6 A 50 MM2, COM 2 PARAFUSOS</v>
          </cell>
          <cell r="C2208" t="str">
            <v xml:space="preserve">UN    </v>
          </cell>
          <cell r="D2208" t="str">
            <v>CR</v>
          </cell>
          <cell r="E2208" t="str">
            <v>13,99</v>
          </cell>
          <cell r="F2208" t="str">
            <v>SINAPI</v>
          </cell>
        </row>
        <row r="2209">
          <cell r="A2209">
            <v>11032</v>
          </cell>
          <cell r="B2209" t="str">
            <v>GRAMPO U DE 5/8 " N8 EM FERRO GALVANIZADO</v>
          </cell>
          <cell r="C2209" t="str">
            <v xml:space="preserve">UN    </v>
          </cell>
          <cell r="D2209" t="str">
            <v>CR</v>
          </cell>
          <cell r="E2209" t="str">
            <v>11,04</v>
          </cell>
          <cell r="F2209" t="str">
            <v>SINAPI</v>
          </cell>
        </row>
        <row r="2210">
          <cell r="A2210">
            <v>36786</v>
          </cell>
          <cell r="B2210" t="str">
            <v>GRANALHA DE ACO, ANGULAR (GRIT), PARA JATEAMENTO, PENEIRA 0,117 A 1,00 MM, (SAE G-40 A G-80)</v>
          </cell>
          <cell r="C2210" t="str">
            <v>SC25KG</v>
          </cell>
          <cell r="D2210" t="str">
            <v>AS</v>
          </cell>
          <cell r="E2210" t="str">
            <v>158,34</v>
          </cell>
          <cell r="F2210" t="str">
            <v>SINAPI</v>
          </cell>
        </row>
        <row r="2211">
          <cell r="A2211">
            <v>36785</v>
          </cell>
          <cell r="B2211" t="str">
            <v>GRANALHA DE ACO, ANGULAR (GRIT), PARA JATEAMENTO, PENEIRA 1,41 A 1,19 MM (SAE G16)</v>
          </cell>
          <cell r="C2211" t="str">
            <v>SC25KG</v>
          </cell>
          <cell r="D2211" t="str">
            <v>AS</v>
          </cell>
          <cell r="E2211" t="str">
            <v>137,59</v>
          </cell>
          <cell r="F2211" t="str">
            <v>SINAPI</v>
          </cell>
        </row>
        <row r="2212">
          <cell r="A2212">
            <v>36782</v>
          </cell>
          <cell r="B2212" t="str">
            <v>GRANALHA DE ACO, ESFERICA (SHOT), PARA JATEAMENTO, PENEIRA 0,40 A 1,00 MM (SAE S-170 A S-280)</v>
          </cell>
          <cell r="C2212" t="str">
            <v>SC25KG</v>
          </cell>
          <cell r="D2212" t="str">
            <v>AS</v>
          </cell>
          <cell r="E2212" t="str">
            <v>164,24</v>
          </cell>
          <cell r="F2212" t="str">
            <v>SINAPI</v>
          </cell>
        </row>
        <row r="2213">
          <cell r="A2213">
            <v>44481</v>
          </cell>
          <cell r="B2213" t="str">
            <v>GRANALHA DE ACO, ESFERICA (SHOT), PARA JATEAMENTO, PENEIRA 1,19 A 1,00 MM  (SAE S390)</v>
          </cell>
          <cell r="C2213" t="str">
            <v>SC25KG</v>
          </cell>
          <cell r="D2213" t="str">
            <v>AS</v>
          </cell>
          <cell r="E2213" t="str">
            <v>185,00</v>
          </cell>
          <cell r="F2213" t="str">
            <v>SINAPI</v>
          </cell>
        </row>
        <row r="2214">
          <cell r="A2214">
            <v>4824</v>
          </cell>
          <cell r="B2214" t="str">
            <v>GRANILHA/ GRANA/ PEDRISCO OU AGREGADO EM MARMORE/ GRANITO/ QUARTZO E CALCARIO, PRETO, CINZA, PALHA OU BRANCO</v>
          </cell>
          <cell r="C2214" t="str">
            <v xml:space="preserve">KG    </v>
          </cell>
          <cell r="D2214" t="str">
            <v>CR</v>
          </cell>
          <cell r="E2214" t="str">
            <v>0,56</v>
          </cell>
          <cell r="F2214" t="str">
            <v>SINAPI</v>
          </cell>
        </row>
        <row r="2215">
          <cell r="A2215">
            <v>11795</v>
          </cell>
          <cell r="B2215" t="str">
            <v>GRANITO PARA BANCADA, POLIDO, TIPO ANDORINHA/ QUARTZ/ CASTELO/ CORUMBA OU OUTROS EQUIVALENTES DA REGIAO, E=  *2,5* CM</v>
          </cell>
          <cell r="C2215" t="str">
            <v xml:space="preserve">M2    </v>
          </cell>
          <cell r="D2215" t="str">
            <v>CR</v>
          </cell>
          <cell r="E2215" t="str">
            <v>630,94</v>
          </cell>
          <cell r="F2215" t="str">
            <v>SINAPI</v>
          </cell>
        </row>
        <row r="2216">
          <cell r="A2216">
            <v>134</v>
          </cell>
          <cell r="B2216" t="str">
            <v>GRAUTE CIMENTICIO PARA USO GERAL</v>
          </cell>
          <cell r="C2216" t="str">
            <v xml:space="preserve">KG    </v>
          </cell>
          <cell r="D2216" t="str">
            <v>CR</v>
          </cell>
          <cell r="E2216" t="str">
            <v>1,91</v>
          </cell>
          <cell r="F2216" t="str">
            <v>SINAPI</v>
          </cell>
        </row>
        <row r="2217">
          <cell r="A2217">
            <v>4229</v>
          </cell>
          <cell r="B2217" t="str">
            <v>GRAXA LUBRIFICANTE</v>
          </cell>
          <cell r="C2217" t="str">
            <v xml:space="preserve">KG    </v>
          </cell>
          <cell r="D2217" t="str">
            <v>CR</v>
          </cell>
          <cell r="E2217" t="str">
            <v>34,86</v>
          </cell>
          <cell r="F2217" t="str">
            <v>SINAPI</v>
          </cell>
        </row>
        <row r="2218">
          <cell r="A2218">
            <v>11731</v>
          </cell>
          <cell r="B2218" t="str">
            <v>GRELHA FIXA, EM PVC BRANCA, QUADRADA, 150 X 150 MM, PARA RALOS E CAIXAS</v>
          </cell>
          <cell r="C2218" t="str">
            <v xml:space="preserve">UN    </v>
          </cell>
          <cell r="D2218" t="str">
            <v>CR</v>
          </cell>
          <cell r="E2218" t="str">
            <v>9,58</v>
          </cell>
          <cell r="F2218" t="str">
            <v>SINAPI</v>
          </cell>
        </row>
        <row r="2219">
          <cell r="A2219">
            <v>11732</v>
          </cell>
          <cell r="B2219" t="str">
            <v>GRELHA FIXA, PVC CROMADA, REDONDA, 150 MM, PARA RALOS E CAIXAS</v>
          </cell>
          <cell r="C2219" t="str">
            <v xml:space="preserve">UN    </v>
          </cell>
          <cell r="D2219" t="str">
            <v>CR</v>
          </cell>
          <cell r="E2219" t="str">
            <v>25,11</v>
          </cell>
          <cell r="F2219" t="str">
            <v>SINAPI</v>
          </cell>
        </row>
        <row r="2220">
          <cell r="A2220">
            <v>11244</v>
          </cell>
          <cell r="B2220" t="str">
            <v>GRELHA FOFO ARTICULADA, CARGA MAXIMA 1,5 T, *300 X 1000* MM, E= *15* MM</v>
          </cell>
          <cell r="C2220" t="str">
            <v xml:space="preserve">UN    </v>
          </cell>
          <cell r="D2220" t="str">
            <v>AS</v>
          </cell>
          <cell r="E2220" t="str">
            <v>278,66</v>
          </cell>
          <cell r="F2220" t="str">
            <v>SINAPI</v>
          </cell>
        </row>
        <row r="2221">
          <cell r="A2221">
            <v>11245</v>
          </cell>
          <cell r="B2221" t="str">
            <v>GRELHA FOFO SIMPLES COM REQUADRO, CARGA MAXIMA  12,5 T, *300 X 1000* MM, E= *15* MM, AREA ESTACIONAMENTO CARRO PASSEIO</v>
          </cell>
          <cell r="C2221" t="str">
            <v xml:space="preserve">UN    </v>
          </cell>
          <cell r="D2221" t="str">
            <v>AS</v>
          </cell>
          <cell r="E2221" t="str">
            <v>385,43</v>
          </cell>
          <cell r="F2221" t="str">
            <v>SINAPI</v>
          </cell>
        </row>
        <row r="2222">
          <cell r="A2222">
            <v>11235</v>
          </cell>
          <cell r="B2222" t="str">
            <v>GRELHA FOFO SIMPLES COM REQUADRO, CARGA MAXIMA 1,5 T, 150 X 1000 MM, E= *15* MM</v>
          </cell>
          <cell r="C2222" t="str">
            <v xml:space="preserve">UN    </v>
          </cell>
          <cell r="D2222" t="str">
            <v>AS</v>
          </cell>
          <cell r="E2222" t="str">
            <v>212,65</v>
          </cell>
          <cell r="F2222" t="str">
            <v>SINAPI</v>
          </cell>
        </row>
        <row r="2223">
          <cell r="A2223">
            <v>11236</v>
          </cell>
          <cell r="B2223" t="str">
            <v>GRELHA FOFO SIMPLES COM REQUADRO, CARGA MAXIMA 1,5 T, 200 X 1000 MM, E= *15* MM</v>
          </cell>
          <cell r="C2223" t="str">
            <v xml:space="preserve">UN    </v>
          </cell>
          <cell r="D2223" t="str">
            <v>AS</v>
          </cell>
          <cell r="E2223" t="str">
            <v>270,24</v>
          </cell>
          <cell r="F2223" t="str">
            <v>SINAPI</v>
          </cell>
        </row>
        <row r="2224">
          <cell r="A2224">
            <v>36494</v>
          </cell>
          <cell r="B2224" t="str">
            <v>GRUA ASCENCIONAL, LANCA DE 30 M, CAPACIDADE DE 1,0 T A 30 M, ALTURA ATE 39 M</v>
          </cell>
          <cell r="C2224" t="str">
            <v xml:space="preserve">UN    </v>
          </cell>
          <cell r="D2224" t="str">
            <v>AS</v>
          </cell>
          <cell r="E2224" t="str">
            <v>701.855,62</v>
          </cell>
          <cell r="F2224" t="str">
            <v>SINAPI</v>
          </cell>
        </row>
        <row r="2225">
          <cell r="A2225">
            <v>36493</v>
          </cell>
          <cell r="B2225" t="str">
            <v>GRUA ASCENCIONAL, LANCA DE 42 M, CAPACIDADE DE 1,5 T A 30 M, ALTURA ATE 39 M</v>
          </cell>
          <cell r="C2225" t="str">
            <v xml:space="preserve">UN    </v>
          </cell>
          <cell r="D2225" t="str">
            <v>AS</v>
          </cell>
          <cell r="E2225" t="str">
            <v>795.173,91</v>
          </cell>
          <cell r="F2225" t="str">
            <v>SINAPI</v>
          </cell>
        </row>
        <row r="2226">
          <cell r="A2226">
            <v>36492</v>
          </cell>
          <cell r="B2226" t="str">
            <v>GRUA ASCENCIONAL, LANCA DE 50 M, CAPACIDADE DE 2,33 T A 30 M, ALTURA ATE 48 M</v>
          </cell>
          <cell r="C2226" t="str">
            <v xml:space="preserve">UN    </v>
          </cell>
          <cell r="D2226" t="str">
            <v>AS</v>
          </cell>
          <cell r="E2226" t="str">
            <v>1.477.131,56</v>
          </cell>
          <cell r="F2226" t="str">
            <v>SINAPI</v>
          </cell>
        </row>
        <row r="2227">
          <cell r="A2227">
            <v>36499</v>
          </cell>
          <cell r="B2227" t="str">
            <v>GRUPO GERADOR A GASOLINA, POTENCIA NOMINAL 2,2 KW, TENSAO DE SAIDA 110/220 V, MOTOR POTENCIA 6,5 HP</v>
          </cell>
          <cell r="C2227" t="str">
            <v xml:space="preserve">UN    </v>
          </cell>
          <cell r="D2227" t="str">
            <v>AS</v>
          </cell>
          <cell r="E2227" t="str">
            <v>3.819,37</v>
          </cell>
          <cell r="F2227" t="str">
            <v>SINAPI</v>
          </cell>
        </row>
        <row r="2228">
          <cell r="A2228">
            <v>13533</v>
          </cell>
          <cell r="B2228" t="str">
            <v>GRUPO GERADOR DE SOLDA ELETRICA, COM MAQUINA DE SOLDA, ATE 400 AMPERES E GERADOR A DIESEL 30 CV, MOTOR 4 CILINDROS, TANQUE COMBUST., CARENAGEM DE PROTECAO SOBRE RODAS</v>
          </cell>
          <cell r="C2228" t="str">
            <v xml:space="preserve">UN    </v>
          </cell>
          <cell r="D2228" t="str">
            <v>AS</v>
          </cell>
          <cell r="E2228" t="str">
            <v>175.081,61</v>
          </cell>
          <cell r="F2228" t="str">
            <v>SINAPI</v>
          </cell>
        </row>
        <row r="2229">
          <cell r="A2229">
            <v>13333</v>
          </cell>
          <cell r="B2229" t="str">
            <v>GRUPO GERADOR DE SOLDA ELETRICA, COM MAQUINA DE SOLDA, ATE 400 AMPERES E GERADOR A DIESEL 60 CV, MOTOR 4 CILINDROS, TANQUE COMBUST., CARENAGEM DE PROTECAO SOBRE RODAS</v>
          </cell>
          <cell r="C2229" t="str">
            <v xml:space="preserve">UN    </v>
          </cell>
          <cell r="D2229" t="str">
            <v>AS</v>
          </cell>
          <cell r="E2229" t="str">
            <v>195.865,07</v>
          </cell>
          <cell r="F2229" t="str">
            <v>SINAPI</v>
          </cell>
        </row>
        <row r="2230">
          <cell r="A2230">
            <v>39585</v>
          </cell>
          <cell r="B2230" t="str">
            <v>GRUPO GERADOR DIESEL, COM CARENAGEM, POTENCIA STANDART ENTRE 100 E 110 KVA, VELOCIDADE DE 1800 RPM, FREQUENCIA DE 60 HZ</v>
          </cell>
          <cell r="C2230" t="str">
            <v xml:space="preserve">UN    </v>
          </cell>
          <cell r="D2230" t="str">
            <v>AS</v>
          </cell>
          <cell r="E2230" t="str">
            <v>126.470,07</v>
          </cell>
          <cell r="F2230" t="str">
            <v>SINAPI</v>
          </cell>
        </row>
        <row r="2231">
          <cell r="A2231">
            <v>39586</v>
          </cell>
          <cell r="B2231" t="str">
            <v>GRUPO GERADOR DIESEL, COM CARENAGEM, POTENCIA STANDART ENTRE 140 E 150 KVA, VELOCIDADE DE 1800 RPM, FREQUENCIA DE 60 HZ</v>
          </cell>
          <cell r="C2231" t="str">
            <v xml:space="preserve">UN    </v>
          </cell>
          <cell r="D2231" t="str">
            <v>AS</v>
          </cell>
          <cell r="E2231" t="str">
            <v>148.340,82</v>
          </cell>
          <cell r="F2231" t="str">
            <v>SINAPI</v>
          </cell>
        </row>
        <row r="2232">
          <cell r="A2232">
            <v>39587</v>
          </cell>
          <cell r="B2232" t="str">
            <v>GRUPO GERADOR DIESEL, COM CARENAGEM, POTENCIA STANDART ENTRE 210 E 220 KVA, VELOCIDADE DE 1800 RPM, FREQUENCIA DE 60 HZ</v>
          </cell>
          <cell r="C2232" t="str">
            <v xml:space="preserve">UN    </v>
          </cell>
          <cell r="D2232" t="str">
            <v>AS</v>
          </cell>
          <cell r="E2232" t="str">
            <v>180.671,53</v>
          </cell>
          <cell r="F2232" t="str">
            <v>SINAPI</v>
          </cell>
        </row>
        <row r="2233">
          <cell r="A2233">
            <v>39588</v>
          </cell>
          <cell r="B2233" t="str">
            <v>GRUPO GERADOR DIESEL, COM CARENAGEM, POTENCIA STANDART ENTRE 250 E 260 KVA, VELOCIDADE DE 1800 RPM, FREQUENCIA DE 60 HZ</v>
          </cell>
          <cell r="C2233" t="str">
            <v xml:space="preserve">UN    </v>
          </cell>
          <cell r="D2233" t="str">
            <v>AS</v>
          </cell>
          <cell r="E2233" t="str">
            <v>209.198,60</v>
          </cell>
          <cell r="F2233" t="str">
            <v>SINAPI</v>
          </cell>
        </row>
        <row r="2234">
          <cell r="A2234">
            <v>39584</v>
          </cell>
          <cell r="B2234" t="str">
            <v>GRUPO GERADOR DIESEL, COM CARENAGEM, POTENCIA STANDART ENTRE 50 E 55 KVA, VELOCIDADE DE 1800 RPM, FREQUENCIA DE 60 HZ</v>
          </cell>
          <cell r="C2234" t="str">
            <v xml:space="preserve">UN    </v>
          </cell>
          <cell r="D2234" t="str">
            <v>AS</v>
          </cell>
          <cell r="E2234" t="str">
            <v>112.624,92</v>
          </cell>
          <cell r="F2234" t="str">
            <v>SINAPI</v>
          </cell>
        </row>
        <row r="2235">
          <cell r="A2235">
            <v>39590</v>
          </cell>
          <cell r="B2235" t="str">
            <v>GRUPO GERADOR DIESEL, SEM CARENAGEM, POTENCIA STANDART ENTRE 100 E 110 KVA, VELOCIDADE DE 1800 RPM, FREQUENCIA DE 60 HZ</v>
          </cell>
          <cell r="C2235" t="str">
            <v xml:space="preserve">UN    </v>
          </cell>
          <cell r="D2235" t="str">
            <v>AS</v>
          </cell>
          <cell r="E2235" t="str">
            <v>109.924,36</v>
          </cell>
          <cell r="F2235" t="str">
            <v>SINAPI</v>
          </cell>
        </row>
        <row r="2236">
          <cell r="A2236">
            <v>39592</v>
          </cell>
          <cell r="B2236" t="str">
            <v>GRUPO GERADOR DIESEL, SEM CARENAGEM, POTENCIA STANDART ENTRE 210 E 220 KVA, VELOCIDADE DE 1800 RPM, FREQUENCIA DE 60 HZ</v>
          </cell>
          <cell r="C2236" t="str">
            <v xml:space="preserve">UN    </v>
          </cell>
          <cell r="D2236" t="str">
            <v>AS</v>
          </cell>
          <cell r="E2236" t="str">
            <v>157.963,96</v>
          </cell>
          <cell r="F2236" t="str">
            <v>SINAPI</v>
          </cell>
        </row>
        <row r="2237">
          <cell r="A2237">
            <v>39593</v>
          </cell>
          <cell r="B2237" t="str">
            <v>GRUPO GERADOR DIESEL, SEM CARENAGEM, POTENCIA STANDART ENTRE 250 E 260 KVA, VELOCIDADE DE 1800 RPM, FREQUENCIA DE 60 HZ</v>
          </cell>
          <cell r="C2237" t="str">
            <v xml:space="preserve">UN    </v>
          </cell>
          <cell r="D2237" t="str">
            <v>AS</v>
          </cell>
          <cell r="E2237" t="str">
            <v>180.671,53</v>
          </cell>
          <cell r="F2237" t="str">
            <v>SINAPI</v>
          </cell>
        </row>
        <row r="2238">
          <cell r="A2238">
            <v>14254</v>
          </cell>
          <cell r="B2238" t="str">
            <v>GRUPO GERADOR DIESEL, SEM CARENAGEM, POTENCIA STANDART ENTRE 80 E 90 KVA, VELOCIDADE DE 1800 RPM, FREQUENCIA DE 60 HZ</v>
          </cell>
          <cell r="C2238" t="str">
            <v xml:space="preserve">UN    </v>
          </cell>
          <cell r="D2238" t="str">
            <v>AS</v>
          </cell>
          <cell r="E2238" t="str">
            <v>102.697,50</v>
          </cell>
          <cell r="F2238" t="str">
            <v>SINAPI</v>
          </cell>
        </row>
        <row r="2239">
          <cell r="A2239">
            <v>44494</v>
          </cell>
          <cell r="B2239" t="str">
            <v>GRUPO GERADOR ESTACIONARIO SILENCIADO, POTENCIA 50 KVA, MOTOR  DIESEL</v>
          </cell>
          <cell r="C2239" t="str">
            <v xml:space="preserve">UN    </v>
          </cell>
          <cell r="D2239" t="str">
            <v>AS</v>
          </cell>
          <cell r="E2239" t="str">
            <v>85.760,60</v>
          </cell>
          <cell r="F2239" t="str">
            <v>SINAPI</v>
          </cell>
        </row>
        <row r="2240">
          <cell r="A2240">
            <v>25019</v>
          </cell>
          <cell r="B2240" t="str">
            <v>GRUPO GERADOR ESTACIONARIO, MOTOR DIESEL POTENCIA 170 KVA</v>
          </cell>
          <cell r="C2240" t="str">
            <v xml:space="preserve">UN    </v>
          </cell>
          <cell r="D2240" t="str">
            <v>AS</v>
          </cell>
          <cell r="E2240" t="str">
            <v>147.003,26</v>
          </cell>
          <cell r="F2240" t="str">
            <v>SINAPI</v>
          </cell>
        </row>
        <row r="2241">
          <cell r="A2241">
            <v>36501</v>
          </cell>
          <cell r="B2241" t="str">
            <v>GRUPO GERADOR ESTACIONARIO, POTENCIA 150 KVA, MOTOR DIESEL</v>
          </cell>
          <cell r="C2241" t="str">
            <v xml:space="preserve">UN    </v>
          </cell>
          <cell r="D2241" t="str">
            <v>AS</v>
          </cell>
          <cell r="E2241" t="str">
            <v>130.883,56</v>
          </cell>
          <cell r="F2241" t="str">
            <v>SINAPI</v>
          </cell>
        </row>
        <row r="2242">
          <cell r="A2242">
            <v>44493</v>
          </cell>
          <cell r="B2242" t="str">
            <v>GRUPO GERADOR ESTACIONARIO, SILENCIADO, POTENCIA 180 KVA, MOTOR  DIESEL</v>
          </cell>
          <cell r="C2242" t="str">
            <v xml:space="preserve">UN    </v>
          </cell>
          <cell r="D2242" t="str">
            <v>AS</v>
          </cell>
          <cell r="E2242" t="str">
            <v>157.347,12</v>
          </cell>
          <cell r="F2242" t="str">
            <v>SINAPI</v>
          </cell>
        </row>
        <row r="2243">
          <cell r="A2243">
            <v>36500</v>
          </cell>
          <cell r="B2243" t="str">
            <v>GRUPO GERADOR REBOCAVEL, POTENCIA *66* KVA, MOTOR A DIESEL</v>
          </cell>
          <cell r="C2243" t="str">
            <v xml:space="preserve">UN    </v>
          </cell>
          <cell r="D2243" t="str">
            <v>AS</v>
          </cell>
          <cell r="E2243" t="str">
            <v>92.491,84</v>
          </cell>
          <cell r="F2243" t="str">
            <v>SINAPI</v>
          </cell>
        </row>
        <row r="2244">
          <cell r="A2244">
            <v>20017</v>
          </cell>
          <cell r="B2244" t="str">
            <v>GUARNICAO / ALIZAR / VISTA LISA EM MADEIRA MACICA, PARA PORTA  , E = *1* CM, L = *5* CM, CEDRINHO / ANGELIM COMERCIAL / TAURI/ CURUPIXA / PEROBA / CUMARU OU EQUIVALENTE DA REGIAO</v>
          </cell>
          <cell r="C2244" t="str">
            <v xml:space="preserve">M     </v>
          </cell>
          <cell r="D2244" t="str">
            <v>CR</v>
          </cell>
          <cell r="E2244" t="str">
            <v>8,03</v>
          </cell>
          <cell r="F2244" t="str">
            <v>SINAPI</v>
          </cell>
        </row>
        <row r="2245">
          <cell r="A2245">
            <v>20007</v>
          </cell>
          <cell r="B2245" t="str">
            <v>GUARNICAO / ALIZAR / VISTA LISA EM MADEIRA MACICA, PARA PORTA , E = *1* CM, L = *5* CM,  PINUS /EUCALIPTO / VIROLA OU EQUIVALENTE DA REGIAO</v>
          </cell>
          <cell r="C2245" t="str">
            <v xml:space="preserve">M     </v>
          </cell>
          <cell r="D2245" t="str">
            <v>CR</v>
          </cell>
          <cell r="E2245" t="str">
            <v>4,79</v>
          </cell>
          <cell r="F2245" t="str">
            <v>SINAPI</v>
          </cell>
        </row>
        <row r="2246">
          <cell r="A2246">
            <v>39831</v>
          </cell>
          <cell r="B2246" t="str">
            <v>GUARNICAO / ALIZAR / VISTA, E = *1,5* CM, L = *5,0* CM, EM POLIESTIRENO, BRANCO (JOGO PARA 1 FACE)</v>
          </cell>
          <cell r="C2246" t="str">
            <v xml:space="preserve">JG    </v>
          </cell>
          <cell r="D2246" t="str">
            <v>CR</v>
          </cell>
          <cell r="E2246" t="str">
            <v>421,76</v>
          </cell>
          <cell r="F2246" t="str">
            <v>SINAPI</v>
          </cell>
        </row>
        <row r="2247">
          <cell r="A2247">
            <v>36888</v>
          </cell>
          <cell r="B2247" t="str">
            <v>GUARNICAO / MOLDURA / ARREMATE DE ACABAMENTO PARA ESQUADRIA, EM ALUMINIO PERFIL 25, ACABAMENTO ANODIZADO BRANCO OU BRILHANTE, PARA 1 FACE</v>
          </cell>
          <cell r="C2247" t="str">
            <v xml:space="preserve">M     </v>
          </cell>
          <cell r="D2247" t="str">
            <v>CR</v>
          </cell>
          <cell r="E2247" t="str">
            <v>27,95</v>
          </cell>
          <cell r="F2247" t="str">
            <v>SINAPI</v>
          </cell>
        </row>
        <row r="2248">
          <cell r="A2248">
            <v>39836</v>
          </cell>
          <cell r="B2248" t="str">
            <v>GUARNICAO/ALIZAR/VISTA, E = *1,3* CM, L = *5,0* CM HASTE REGULAVEL = *35* MM, EM MDF/PVC WOOD/ POLIESTIRENO OU MADEIRA LAMINADA, PRIMER BRANCO (JOGO PARA 1 FACE)</v>
          </cell>
          <cell r="C2248" t="str">
            <v xml:space="preserve">JG    </v>
          </cell>
          <cell r="D2248" t="str">
            <v>CR</v>
          </cell>
          <cell r="E2248" t="str">
            <v>370,60</v>
          </cell>
          <cell r="F2248" t="str">
            <v>SINAPI</v>
          </cell>
        </row>
        <row r="2249">
          <cell r="A2249">
            <v>39830</v>
          </cell>
          <cell r="B2249" t="str">
            <v>GUARNICAO/ALIZAR/VISTA, E = *1,3* CM, L = *7,0* CM, EM POLIESTIRENO, BRANCO (JOGO PARA 1 FACE)</v>
          </cell>
          <cell r="C2249" t="str">
            <v xml:space="preserve">JG    </v>
          </cell>
          <cell r="D2249" t="str">
            <v>CR</v>
          </cell>
          <cell r="E2249" t="str">
            <v>422,66</v>
          </cell>
          <cell r="F2249" t="str">
            <v>SINAPI</v>
          </cell>
        </row>
        <row r="2250">
          <cell r="A2250">
            <v>40527</v>
          </cell>
          <cell r="B2250" t="str">
            <v>GUINCHO DE ALAVANCA MANUAL, CAPACIDADE DE 1,6 T, COM 20 M DE CABO DE ACO (AQUISICAO)</v>
          </cell>
          <cell r="C2250" t="str">
            <v xml:space="preserve">UN    </v>
          </cell>
          <cell r="D2250" t="str">
            <v>CR</v>
          </cell>
          <cell r="E2250" t="str">
            <v>2.587,03</v>
          </cell>
          <cell r="F2250" t="str">
            <v>SINAPI</v>
          </cell>
        </row>
        <row r="2251">
          <cell r="A2251">
            <v>36497</v>
          </cell>
          <cell r="B2251" t="str">
            <v>GUINCHO DE ALAVANCA MANUAL, CAPACIDADE 3,2 T COM 20 M DE CABO DE ACO DIAMETRO 16,3 MM</v>
          </cell>
          <cell r="C2251" t="str">
            <v xml:space="preserve">UN    </v>
          </cell>
          <cell r="D2251" t="str">
            <v>CR</v>
          </cell>
          <cell r="E2251" t="str">
            <v>2.953,37</v>
          </cell>
          <cell r="F2251" t="str">
            <v>SINAPI</v>
          </cell>
        </row>
        <row r="2252">
          <cell r="A2252">
            <v>36487</v>
          </cell>
          <cell r="B2252" t="str">
            <v>GUINCHO ELETRICO DE COLUNA, CAPACIDADE 400 KG, COM MOTO FREIO, MOTOR TRIFASICO DE 1,25 CV</v>
          </cell>
          <cell r="C2252" t="str">
            <v xml:space="preserve">UN    </v>
          </cell>
          <cell r="D2252" t="str">
            <v>CR</v>
          </cell>
          <cell r="E2252" t="str">
            <v>5.142,28</v>
          </cell>
          <cell r="F2252" t="str">
            <v>SINAPI</v>
          </cell>
        </row>
        <row r="2253">
          <cell r="A2253">
            <v>44475</v>
          </cell>
          <cell r="B2253" t="str">
            <v>GUINDASTE HIDRAULICO AUTOPROPELIDO, COM LANCA TELESCOPICA 28,80 M, CAPACIDADE MAXIMA 30 T, POTENCIA 97 KW, TRACAO  4 X 4</v>
          </cell>
          <cell r="C2253" t="str">
            <v xml:space="preserve">UN    </v>
          </cell>
          <cell r="D2253" t="str">
            <v>AS</v>
          </cell>
          <cell r="E2253" t="str">
            <v>1.227.302,46</v>
          </cell>
          <cell r="F2253" t="str">
            <v>SINAPI</v>
          </cell>
        </row>
        <row r="2254">
          <cell r="A2254">
            <v>44474</v>
          </cell>
          <cell r="B2254" t="str">
            <v>GUINDASTE HIDRAULICO AUTOPROPELIDO, COM LANCA TELESCOPICA 40 M, CAPACIDADE MAXIMA 60 T, POTENCIA 260 KW, TRACAO  6 X 6</v>
          </cell>
          <cell r="C2254" t="str">
            <v xml:space="preserve">UN    </v>
          </cell>
          <cell r="D2254" t="str">
            <v>AS</v>
          </cell>
          <cell r="E2254" t="str">
            <v>2.360.197,03</v>
          </cell>
          <cell r="F2254" t="str">
            <v>SINAPI</v>
          </cell>
        </row>
        <row r="2255">
          <cell r="A2255">
            <v>44490</v>
          </cell>
          <cell r="B2255" t="str">
            <v>GUINDASTE HIDRAULICO AUTOPROPELIDO, COM LANCA TELESCOPICA 50 M, CAPACIDADE MAXIMA 100 T, POTENCIA 350 KW,  TRACAO 10 X 6</v>
          </cell>
          <cell r="C2255" t="str">
            <v xml:space="preserve">UN    </v>
          </cell>
          <cell r="D2255" t="str">
            <v>AS</v>
          </cell>
          <cell r="E2255" t="str">
            <v>4.012.334,94</v>
          </cell>
          <cell r="F2255" t="str">
            <v>SINAPI</v>
          </cell>
        </row>
        <row r="2256">
          <cell r="A2256">
            <v>37776</v>
          </cell>
          <cell r="B2256" t="str">
            <v>GUINDAUTO HIDRAULICO, CAPACIDADE MAXIMA DE CARGA 10000 KG, MOMENTO MAXIMO DE CARGA 23 TM , ALCANCE MAXIMO HORIZONTAL 11,80 M, PARA MONTAGEM SOBRE CHASSI DE CAMINHAO PBT MINIMO 15000 KG (INCLUI MONTAGEM, NAO INCLUI CAMINHAO)</v>
          </cell>
          <cell r="C2256" t="str">
            <v xml:space="preserve">UN    </v>
          </cell>
          <cell r="D2256" t="str">
            <v>AS</v>
          </cell>
          <cell r="E2256" t="str">
            <v>245.904,85</v>
          </cell>
          <cell r="F2256" t="str">
            <v>SINAPI</v>
          </cell>
        </row>
        <row r="2257">
          <cell r="A2257">
            <v>37775</v>
          </cell>
          <cell r="B2257" t="str">
            <v>GUINDAUTO HIDRAULICO, CAPACIDADE MAXIMA DE CARGA 14340 KG, MOMENTO MAXIMO DE CARGA 42,3 TM, ALCANCE MAXIMO HORIZONTAL 16,80 M, PARA MONTAGEM SOBRE CHASSI DE CAMINHAO PBT MINIMO 23000 KG (INCLUI MONTAGEM, NAO INCLUI CAMINHAO)</v>
          </cell>
          <cell r="C2257" t="str">
            <v xml:space="preserve">UN    </v>
          </cell>
          <cell r="D2257" t="str">
            <v>AS</v>
          </cell>
          <cell r="E2257" t="str">
            <v>387.318,75</v>
          </cell>
          <cell r="F2257" t="str">
            <v>SINAPI</v>
          </cell>
        </row>
        <row r="2258">
          <cell r="A2258">
            <v>36491</v>
          </cell>
          <cell r="B2258" t="str">
            <v>GUINDAUTO HIDRAULICO, CAPACIDADE MAXIMA DE CARGA 30000 KG, MOMENTO MAXIMO DE CARGA 92,2 TM , ALCANCE MAXIMO HORIZONTAL  22,00 M, PARA MONTAGEM SOBRE CHASSI DE CAMINHAO PBT MINIMO 30000 KG (INCLUI MONTAGEM, NAO INCLUI CAMINHAO)</v>
          </cell>
          <cell r="C2258" t="str">
            <v xml:space="preserve">UN    </v>
          </cell>
          <cell r="D2258" t="str">
            <v>AS</v>
          </cell>
          <cell r="E2258" t="str">
            <v>1.434.356,25</v>
          </cell>
          <cell r="F2258" t="str">
            <v>SINAPI</v>
          </cell>
        </row>
        <row r="2259">
          <cell r="A2259">
            <v>10712</v>
          </cell>
          <cell r="B2259" t="str">
            <v>GUINDAUTO HIDRAULICO, CAPACIDADE MAXIMA DE CARGA 3300 KG, MOMENTO MAXIMO DE CARGA 5,8 TM , ALCANCE MAXIMO HORIZONTAL  7,60 M, PARA MONTAGEM SOBRE CHASSI DE CAMINHAO PBT MINIMO 8000 KG (INCLUI MONTAGEM, NAO INCLUI CAMINHAO)</v>
          </cell>
          <cell r="C2259" t="str">
            <v xml:space="preserve">UN    </v>
          </cell>
          <cell r="D2259" t="str">
            <v>AS</v>
          </cell>
          <cell r="E2259" t="str">
            <v>96.829,68</v>
          </cell>
          <cell r="F2259" t="str">
            <v>SINAPI</v>
          </cell>
        </row>
        <row r="2260">
          <cell r="A2260">
            <v>3363</v>
          </cell>
          <cell r="B2260" t="str">
            <v>GUINDAUTO HIDRAULICO, CAPACIDADE MAXIMA DE CARGA 6200 KG, MOMENTO MAXIMO DE CARGA 11,7 TM , ALCANCE MAXIMO HORIZONTAL  9,70 M, PARA MONTAGEM SOBRE CHASSI DE CAMINHAO PBT MINIMO 13000 KG (INCLUI MONTAGEM, NAO INCLUI CAMINHAO)</v>
          </cell>
          <cell r="C2260" t="str">
            <v xml:space="preserve">UN    </v>
          </cell>
          <cell r="D2260" t="str">
            <v>AS</v>
          </cell>
          <cell r="E2260" t="str">
            <v>136.200,00</v>
          </cell>
          <cell r="F2260" t="str">
            <v>SINAPI</v>
          </cell>
        </row>
        <row r="2261">
          <cell r="A2261">
            <v>3365</v>
          </cell>
          <cell r="B2261" t="str">
            <v>GUINDAUTO HIDRAULICO, CAPACIDADE MAXIMA DE CARGA 8500 KG, MOMENTO MAXIMO DE CARGA 30,4 TM , ALCANCE MAXIMO HORIZONTAL  14,30 M, PARA MONTAGEM SOBRE CHASSI DE CAMINHAO PBT MINIMO 23000 KG (INCLUI MONTAGEM, NAO INCLUI CAMINHAO)</v>
          </cell>
          <cell r="C2261" t="str">
            <v xml:space="preserve">UN    </v>
          </cell>
          <cell r="D2261" t="str">
            <v>AS</v>
          </cell>
          <cell r="E2261" t="str">
            <v>318.367,50</v>
          </cell>
          <cell r="F2261" t="str">
            <v>SINAPI</v>
          </cell>
        </row>
        <row r="2262">
          <cell r="A2262">
            <v>7569</v>
          </cell>
          <cell r="B2262" t="str">
            <v>HASTE ANCORA EM ACO GALVANIZADO, DIMENSOES 16 MM X 2000 MM</v>
          </cell>
          <cell r="C2262" t="str">
            <v xml:space="preserve">UN    </v>
          </cell>
          <cell r="D2262" t="str">
            <v>CR</v>
          </cell>
          <cell r="E2262" t="str">
            <v>111,49</v>
          </cell>
          <cell r="F2262" t="str">
            <v>SINAPI</v>
          </cell>
        </row>
        <row r="2263">
          <cell r="A2263">
            <v>34349</v>
          </cell>
          <cell r="B2263" t="str">
            <v>HASTE DE ACO GALVANIZADO PARA FIXACAO DE CONCERTINA 2 "/3 M</v>
          </cell>
          <cell r="C2263" t="str">
            <v xml:space="preserve">UN    </v>
          </cell>
          <cell r="D2263" t="str">
            <v>CR</v>
          </cell>
          <cell r="E2263" t="str">
            <v>32,37</v>
          </cell>
          <cell r="F2263" t="str">
            <v>SINAPI</v>
          </cell>
        </row>
        <row r="2264">
          <cell r="A2264">
            <v>3378</v>
          </cell>
          <cell r="B2264" t="str">
            <v>HASTE DE ATERRAMENTO EM ACO COM 3,00 M DE COMPRIMENTO E DN = 3/4", REVESTIDA COM BAIXA CAMADA DE COBRE, SEM CONECTOR</v>
          </cell>
          <cell r="C2264" t="str">
            <v xml:space="preserve">UN    </v>
          </cell>
          <cell r="D2264" t="str">
            <v>CR</v>
          </cell>
          <cell r="E2264" t="str">
            <v>106,35</v>
          </cell>
          <cell r="F2264" t="str">
            <v>SINAPI</v>
          </cell>
        </row>
        <row r="2265">
          <cell r="A2265">
            <v>3380</v>
          </cell>
          <cell r="B2265" t="str">
            <v>HASTE DE ATERRAMENTO EM ACO COM 3,00 M DE COMPRIMENTO E DN = 5/8", REVESTIDA COM BAIXA CAMADA DE COBRE, COM CONECTOR TIPO GRAMPO</v>
          </cell>
          <cell r="C2265" t="str">
            <v xml:space="preserve">UN    </v>
          </cell>
          <cell r="D2265" t="str">
            <v xml:space="preserve">C </v>
          </cell>
          <cell r="E2265" t="str">
            <v>74,45</v>
          </cell>
          <cell r="F2265" t="str">
            <v>SINAPI</v>
          </cell>
        </row>
        <row r="2266">
          <cell r="A2266">
            <v>3379</v>
          </cell>
          <cell r="B2266" t="str">
            <v>HASTE DE ATERRAMENTO EM ACO COM 3,00 M DE COMPRIMENTO E DN = 5/8", REVESTIDA COM BAIXA CAMADA DE COBRE, SEM CONECTOR</v>
          </cell>
          <cell r="C2266" t="str">
            <v xml:space="preserve">UN    </v>
          </cell>
          <cell r="D2266" t="str">
            <v>CR</v>
          </cell>
          <cell r="E2266" t="str">
            <v>71,88</v>
          </cell>
          <cell r="F2266" t="str">
            <v>SINAPI</v>
          </cell>
        </row>
        <row r="2267">
          <cell r="A2267">
            <v>11991</v>
          </cell>
          <cell r="B2267" t="str">
            <v>HASTE DE ATERRAMENTO EM ACO GALVANIZADO TIPO CANTONEIRA COM 2,00 M DE COMPRIMENTO, 25 X 25 MM E CHAPA DE 3/16"</v>
          </cell>
          <cell r="C2267" t="str">
            <v xml:space="preserve">UN    </v>
          </cell>
          <cell r="D2267" t="str">
            <v>CR</v>
          </cell>
          <cell r="E2267" t="str">
            <v>83,45</v>
          </cell>
          <cell r="F2267" t="str">
            <v>SINAPI</v>
          </cell>
        </row>
        <row r="2268">
          <cell r="A2268">
            <v>11029</v>
          </cell>
          <cell r="B2268" t="str">
            <v>HASTE RETA PARA GANCHO DE FERRO GALVANIZADO, COM ROSCA 1/4 " X 30 CM PARA FIXACAO DE TELHA METALICA, INCLUI PORCA E ARRUELAS DE VEDACAO</v>
          </cell>
          <cell r="C2268" t="str">
            <v xml:space="preserve">CJ    </v>
          </cell>
          <cell r="D2268" t="str">
            <v>CR</v>
          </cell>
          <cell r="E2268" t="str">
            <v>1,69</v>
          </cell>
          <cell r="F2268" t="str">
            <v>SINAPI</v>
          </cell>
        </row>
        <row r="2269">
          <cell r="A2269">
            <v>4316</v>
          </cell>
          <cell r="B2269" t="str">
            <v>HASTE RETA PARA GANCHO DE FERRO GALVANIZADO, COM ROSCA 1/4 " X 40 CM PARA FIXACAO DE TELHA DE FIBROCIMENTO, INCLUI PORCA SEXTAVADA DE  ZINCO</v>
          </cell>
          <cell r="C2269" t="str">
            <v xml:space="preserve">UN    </v>
          </cell>
          <cell r="D2269" t="str">
            <v>CR</v>
          </cell>
          <cell r="E2269" t="str">
            <v>1,71</v>
          </cell>
          <cell r="F2269" t="str">
            <v>SINAPI</v>
          </cell>
        </row>
        <row r="2270">
          <cell r="A2270">
            <v>4313</v>
          </cell>
          <cell r="B2270" t="str">
            <v>HASTE RETA PARA GANCHO DE FERRO GALVANIZADO, COM ROSCA 5/16" X 35 CM PARA FIXACAO DE TELHA DE FIBROCIMENTO, INCLUI PORCA E ARRUELAS DE VEDACAO</v>
          </cell>
          <cell r="C2270" t="str">
            <v xml:space="preserve">CJ    </v>
          </cell>
          <cell r="D2270" t="str">
            <v>CR</v>
          </cell>
          <cell r="E2270" t="str">
            <v>2,45</v>
          </cell>
          <cell r="F2270" t="str">
            <v>SINAPI</v>
          </cell>
        </row>
        <row r="2271">
          <cell r="A2271">
            <v>4317</v>
          </cell>
          <cell r="B2271" t="str">
            <v>HASTE RETA PARA GANCHO DE FERRO GALVANIZADO, COM ROSCA 5/16" X 40 CM PARA FIXACAO DE TELHA DE FIBROCIMENTO, INCLUI PORCA SEXTAVADA DE  ZINCO</v>
          </cell>
          <cell r="C2271" t="str">
            <v xml:space="preserve">UN    </v>
          </cell>
          <cell r="D2271" t="str">
            <v>CR</v>
          </cell>
          <cell r="E2271" t="str">
            <v>2,79</v>
          </cell>
          <cell r="F2271" t="str">
            <v>SINAPI</v>
          </cell>
        </row>
        <row r="2272">
          <cell r="A2272">
            <v>4314</v>
          </cell>
          <cell r="B2272" t="str">
            <v>HASTE RETA PARA GANCHO DE FERRO GALVANIZADO, COM ROSCA 5/16" X 45 CM PARA FIXACAO DE TELHA DE FIBROCIMENTO, INCLUI PORCA E ARRUELAS DE VEDACAO</v>
          </cell>
          <cell r="C2272" t="str">
            <v xml:space="preserve">CJ    </v>
          </cell>
          <cell r="D2272" t="str">
            <v>CR</v>
          </cell>
          <cell r="E2272" t="str">
            <v>3,27</v>
          </cell>
          <cell r="F2272" t="str">
            <v>SINAPI</v>
          </cell>
        </row>
        <row r="2273">
          <cell r="A2273">
            <v>10921</v>
          </cell>
          <cell r="B2273" t="str">
            <v>HIDRANTE DE COLUNA COMPLETO, EM FERRO FUNDIDO, DN = 100 MM, COM REGISTRO, CUNHA DE BORRACHA, CURVA DESSIMETRICA, EXTREMIDADE E TAMPAS (INCLUI KIT FIXACAO)</v>
          </cell>
          <cell r="C2273" t="str">
            <v xml:space="preserve">UN    </v>
          </cell>
          <cell r="D2273" t="str">
            <v>AS</v>
          </cell>
          <cell r="E2273" t="str">
            <v>5.920,00</v>
          </cell>
          <cell r="F2273" t="str">
            <v>SINAPI</v>
          </cell>
        </row>
        <row r="2274">
          <cell r="A2274">
            <v>10922</v>
          </cell>
          <cell r="B2274" t="str">
            <v>HIDRANTE DE COLUNA COMPLETO, EM FERRO FUNDIDO, DN = 75 MM, COM REGISTRO, CUNHA DE BORRACHA, CURVA DESSIMETRICA, EXTREMIDADE E TAMPAS (INCLUI KIT FIXACAO)</v>
          </cell>
          <cell r="C2274" t="str">
            <v xml:space="preserve">UN    </v>
          </cell>
          <cell r="D2274" t="str">
            <v>AS</v>
          </cell>
          <cell r="E2274" t="str">
            <v>5.362,18</v>
          </cell>
          <cell r="F2274" t="str">
            <v>SINAPI</v>
          </cell>
        </row>
        <row r="2275">
          <cell r="A2275">
            <v>10923</v>
          </cell>
          <cell r="B2275" t="str">
            <v>HIDRANTE SUBTERRANEO, EM FERRO FUNDIDO, COM CURVA CURTA E CAIXA, DN 75 MM</v>
          </cell>
          <cell r="C2275" t="str">
            <v xml:space="preserve">UN    </v>
          </cell>
          <cell r="D2275" t="str">
            <v>AS</v>
          </cell>
          <cell r="E2275" t="str">
            <v>3.169,28</v>
          </cell>
          <cell r="F2275" t="str">
            <v>SINAPI</v>
          </cell>
        </row>
        <row r="2276">
          <cell r="A2276">
            <v>10924</v>
          </cell>
          <cell r="B2276" t="str">
            <v>HIDRANTE SUBTERRANEO, EM FERRO FUNDIDO, COM CURVA LONGA E CAIXA, DN 75 MM</v>
          </cell>
          <cell r="C2276" t="str">
            <v xml:space="preserve">UN    </v>
          </cell>
          <cell r="D2276" t="str">
            <v>AS</v>
          </cell>
          <cell r="E2276" t="str">
            <v>3.337,87</v>
          </cell>
          <cell r="F2276" t="str">
            <v>SINAPI</v>
          </cell>
        </row>
        <row r="2277">
          <cell r="A2277">
            <v>37772</v>
          </cell>
          <cell r="B2277" t="str">
            <v>HIDROJATEADORA PARA DESOBSTRUCAO DE REDES E GALERIAS, TANQUE 7000 L, BOMBA TRIPLEX 120 KGF/CM2 128 L/MIN (INCLUI MONTAGEM, NAO INCLUI CAMINHAO)</v>
          </cell>
          <cell r="C2277" t="str">
            <v xml:space="preserve">UN    </v>
          </cell>
          <cell r="D2277" t="str">
            <v>AS</v>
          </cell>
          <cell r="E2277" t="str">
            <v>273.236,33</v>
          </cell>
          <cell r="F2277" t="str">
            <v>SINAPI</v>
          </cell>
        </row>
        <row r="2278">
          <cell r="A2278">
            <v>37771</v>
          </cell>
          <cell r="B2278" t="str">
            <v>HIDROJATEADORA PARA DESOBSTRUCAO DE REDES E GALERIAS, TANQUE 7000 L, BOMBA TRIPLEX 140 KGF/CM2 260 L/MIN ALIMENTADA POR MOTOR INDEPENDENTE A DIESEL POTENCIA 125 CV (INCLUI MONTAGEM, NAO INCLUI CAMINHAO)</v>
          </cell>
          <cell r="C2278" t="str">
            <v xml:space="preserve">UN    </v>
          </cell>
          <cell r="D2278" t="str">
            <v>AS</v>
          </cell>
          <cell r="E2278" t="str">
            <v>290.679,93</v>
          </cell>
          <cell r="F2278" t="str">
            <v>SINAPI</v>
          </cell>
        </row>
        <row r="2279">
          <cell r="A2279">
            <v>12772</v>
          </cell>
          <cell r="B2279" t="str">
            <v>HIDROMETRO MULTIJATO / MEDIDOR DE AGUA, DN 1 1/2", VAZAO MAXIMA DE 20 M3/H, PARA AGUA POTAVEL FRIA, RELOJOARIA PLANA, CLASSE B, HORIZONTAL (SEM CONEXOES)</v>
          </cell>
          <cell r="C2279" t="str">
            <v xml:space="preserve">UN    </v>
          </cell>
          <cell r="D2279" t="str">
            <v>AS</v>
          </cell>
          <cell r="E2279" t="str">
            <v>801,27</v>
          </cell>
          <cell r="F2279" t="str">
            <v>SINAPI</v>
          </cell>
        </row>
        <row r="2280">
          <cell r="A2280">
            <v>12770</v>
          </cell>
          <cell r="B2280" t="str">
            <v>HIDROMETRO MULTIJATO / MEDIDOR DE AGUA, DN 1", VAZAO MAXIMA DE 10 M3/H, PARA AGUA POTAVEL FRIA, RELOJOARIA PLANA, CLASSE B, HORIZONTAL (SEM CONEXOES)</v>
          </cell>
          <cell r="C2280" t="str">
            <v xml:space="preserve">UN    </v>
          </cell>
          <cell r="D2280" t="str">
            <v>AS</v>
          </cell>
          <cell r="E2280" t="str">
            <v>482,12</v>
          </cell>
          <cell r="F2280" t="str">
            <v>SINAPI</v>
          </cell>
        </row>
        <row r="2281">
          <cell r="A2281">
            <v>12775</v>
          </cell>
          <cell r="B2281" t="str">
            <v>HIDROMETRO MULTIJATO / MEDIDOR DE AGUA, DN 1", VAZAO MAXIMA DE 7 M3/H, PARA AGUA POTAVEL FRIA, RELOJOARIA PLANA, CLASSE B, HORIZONTAL (SEM CONEXOES)</v>
          </cell>
          <cell r="C2281" t="str">
            <v xml:space="preserve">UN    </v>
          </cell>
          <cell r="D2281" t="str">
            <v>AS</v>
          </cell>
          <cell r="E2281" t="str">
            <v>353,10</v>
          </cell>
          <cell r="F2281" t="str">
            <v>SINAPI</v>
          </cell>
        </row>
        <row r="2282">
          <cell r="A2282">
            <v>12768</v>
          </cell>
          <cell r="B2282" t="str">
            <v>HIDROMETRO MULTIJATO / MEDIDOR DE AGUA, DN 2", VAZAO MAXIMA DE 30 M3/H, PARA AGUA POTAVEL FRIA, RELOJOARIA PLANA, CLASSE B, HORIZONTAL (SEM CONEXOES)</v>
          </cell>
          <cell r="C2282" t="str">
            <v xml:space="preserve">UN    </v>
          </cell>
          <cell r="D2282" t="str">
            <v>AS</v>
          </cell>
          <cell r="E2282" t="str">
            <v>1.127,21</v>
          </cell>
          <cell r="F2282" t="str">
            <v>SINAPI</v>
          </cell>
        </row>
        <row r="2283">
          <cell r="A2283">
            <v>12769</v>
          </cell>
          <cell r="B2283" t="str">
            <v>HIDROMETRO UNIJATO / MEDIDOR DE AGUA, DN 1/2", VAZAO MAXIMA DE 1,5 M3/H, PARA AGUA POTAVEL FRIA, RELOJOARIA PLANA, CLASSE B, HORIZONTAL (SEM CONEXOES)</v>
          </cell>
          <cell r="C2283" t="str">
            <v xml:space="preserve">UN    </v>
          </cell>
          <cell r="D2283" t="str">
            <v>AS</v>
          </cell>
          <cell r="E2283" t="str">
            <v>92,35</v>
          </cell>
          <cell r="F2283" t="str">
            <v>SINAPI</v>
          </cell>
        </row>
        <row r="2284">
          <cell r="A2284">
            <v>12773</v>
          </cell>
          <cell r="B2284" t="str">
            <v>HIDROMETRO UNIJATO / MEDIDOR DE AGUA, DN 1/2", VAZAO MAXIMA DE 3 M3/H, PARA AGUA POTAVEL FRIA, RELOJOARIA PLANA, CLASSE B, HORIZONTAL (SEM CONEXOES)</v>
          </cell>
          <cell r="C2284" t="str">
            <v xml:space="preserve">UN    </v>
          </cell>
          <cell r="D2284" t="str">
            <v>AS</v>
          </cell>
          <cell r="E2284" t="str">
            <v>99,14</v>
          </cell>
          <cell r="F2284" t="str">
            <v>SINAPI</v>
          </cell>
        </row>
        <row r="2285">
          <cell r="A2285">
            <v>12774</v>
          </cell>
          <cell r="B2285" t="str">
            <v>HIDROMETRO UNIJATO / MEDIDOR DE AGUA, DN 3/4", VAZAO MAXIMA DE 5 M3/H, PARA AGUA POTAVEL FRIA, RELOJOARIA PLANA, CLASSE B, HORIZONTAL (SEM CONEXOES)0,</v>
          </cell>
          <cell r="C2285" t="str">
            <v xml:space="preserve">UN    </v>
          </cell>
          <cell r="D2285" t="str">
            <v>AS</v>
          </cell>
          <cell r="E2285" t="str">
            <v>122,22</v>
          </cell>
          <cell r="F2285" t="str">
            <v>SINAPI</v>
          </cell>
        </row>
        <row r="2286">
          <cell r="A2286">
            <v>12776</v>
          </cell>
          <cell r="B2286" t="str">
            <v>HIDROMETRO WOLTMANN, DN 2", VAZAO MAXIMA DE 50 M3/H, PARA AGUA POTAVEL FRIA, RELOJOARIA PLANA, TURBINA HORIZONTAL, EQUIPADO COM TELIMETRIA (SEM CONEXOES)</v>
          </cell>
          <cell r="C2286" t="str">
            <v xml:space="preserve">UN    </v>
          </cell>
          <cell r="D2286" t="str">
            <v>AS</v>
          </cell>
          <cell r="E2286" t="str">
            <v>1.819,83</v>
          </cell>
          <cell r="F2286" t="str">
            <v>SINAPI</v>
          </cell>
        </row>
        <row r="2287">
          <cell r="A2287">
            <v>12777</v>
          </cell>
          <cell r="B2287" t="str">
            <v>HIDROMETRO WOLTMANN, DN 3", VAZAO MAXIMA DE 80 M3/H, PARA AGUA POTAVEL FRIA, RELOJOARIA PLANA, TURBINA HORIZONTAL, EQUIPADO COM TELIMETRIA (SEM CONEXOES)</v>
          </cell>
          <cell r="C2287" t="str">
            <v xml:space="preserve">UN    </v>
          </cell>
          <cell r="D2287" t="str">
            <v>AS</v>
          </cell>
          <cell r="E2287" t="str">
            <v>2.376,65</v>
          </cell>
          <cell r="F2287" t="str">
            <v>SINAPI</v>
          </cell>
        </row>
        <row r="2288">
          <cell r="A2288">
            <v>3391</v>
          </cell>
          <cell r="B2288" t="str">
            <v>IGNITOR PARA LAMPADA DE VAPOR DE SODIO / VAPOR METALICO ATE 2000 W, TENSAO DE PULSO ENTRE 600 A 750 V</v>
          </cell>
          <cell r="C2288" t="str">
            <v xml:space="preserve">UN    </v>
          </cell>
          <cell r="D2288" t="str">
            <v>CR</v>
          </cell>
          <cell r="E2288" t="str">
            <v>40,82</v>
          </cell>
          <cell r="F2288" t="str">
            <v>SINAPI</v>
          </cell>
        </row>
        <row r="2289">
          <cell r="A2289">
            <v>3389</v>
          </cell>
          <cell r="B2289" t="str">
            <v>IGNITOR PARA LAMPADA DE VAPOR DE SODIO / VAPOR METALICO ATE 400 W, TENSAO DE PULSO ENTRE 3000 A 4500 V</v>
          </cell>
          <cell r="C2289" t="str">
            <v xml:space="preserve">UN    </v>
          </cell>
          <cell r="D2289" t="str">
            <v xml:space="preserve">C </v>
          </cell>
          <cell r="E2289" t="str">
            <v>21,18</v>
          </cell>
          <cell r="F2289" t="str">
            <v>SINAPI</v>
          </cell>
        </row>
        <row r="2290">
          <cell r="A2290">
            <v>3390</v>
          </cell>
          <cell r="B2290" t="str">
            <v>IGNITOR PARA LAMPADA DE VAPOR DE SODIO / VAPOR METALICO ATE 400 W, TENSAO DE PULSO ENTRE 580 A 750 V</v>
          </cell>
          <cell r="C2290" t="str">
            <v xml:space="preserve">UN    </v>
          </cell>
          <cell r="D2290" t="str">
            <v>CR</v>
          </cell>
          <cell r="E2290" t="str">
            <v>23,83</v>
          </cell>
          <cell r="F2290" t="str">
            <v>SINAPI</v>
          </cell>
        </row>
        <row r="2291">
          <cell r="A2291">
            <v>12873</v>
          </cell>
          <cell r="B2291" t="str">
            <v>IMPERMEABILIZADOR (HORISTA)</v>
          </cell>
          <cell r="C2291" t="str">
            <v xml:space="preserve">H     </v>
          </cell>
          <cell r="D2291" t="str">
            <v>CR</v>
          </cell>
          <cell r="E2291" t="str">
            <v>16,44</v>
          </cell>
          <cell r="F2291" t="str">
            <v>SINAPI</v>
          </cell>
        </row>
        <row r="2292">
          <cell r="A2292">
            <v>41076</v>
          </cell>
          <cell r="B2292" t="str">
            <v>IMPERMEABILIZADOR (MENSALISTA)</v>
          </cell>
          <cell r="C2292" t="str">
            <v xml:space="preserve">MES   </v>
          </cell>
          <cell r="D2292" t="str">
            <v>CR</v>
          </cell>
          <cell r="E2292" t="str">
            <v>2.904,11</v>
          </cell>
          <cell r="F2292" t="str">
            <v>SINAPI</v>
          </cell>
        </row>
        <row r="2293">
          <cell r="A2293">
            <v>140</v>
          </cell>
          <cell r="B2293" t="str">
            <v>IMPERMEABILIZANTE FLEXIVEL BRANCO DE BASE ACRILICA PARA COBERTURAS</v>
          </cell>
          <cell r="C2293" t="str">
            <v xml:space="preserve">KG    </v>
          </cell>
          <cell r="D2293" t="str">
            <v>CR</v>
          </cell>
          <cell r="E2293" t="str">
            <v>21,32</v>
          </cell>
          <cell r="F2293" t="str">
            <v>SINAPI</v>
          </cell>
        </row>
        <row r="2294">
          <cell r="A2294">
            <v>151</v>
          </cell>
          <cell r="B2294" t="str">
            <v>IMPERMEABILIZANTE INCOLOR,  BASE SILICONE, PARA TRATAMENTO DE FACHADAS, TELHAS, PEDRAS E OUTRAS SUPERFICIES</v>
          </cell>
          <cell r="C2294" t="str">
            <v xml:space="preserve">L     </v>
          </cell>
          <cell r="D2294" t="str">
            <v>CR</v>
          </cell>
          <cell r="E2294" t="str">
            <v>31,47</v>
          </cell>
          <cell r="F2294" t="str">
            <v>SINAPI</v>
          </cell>
        </row>
        <row r="2295">
          <cell r="A2295">
            <v>7340</v>
          </cell>
          <cell r="B2295" t="str">
            <v>IMUNIZANTE PARA MADEIRA, INCOLOR</v>
          </cell>
          <cell r="C2295" t="str">
            <v xml:space="preserve">L     </v>
          </cell>
          <cell r="D2295" t="str">
            <v>CR</v>
          </cell>
          <cell r="E2295" t="str">
            <v>54,94</v>
          </cell>
          <cell r="F2295" t="str">
            <v>SINAPI</v>
          </cell>
        </row>
        <row r="2296">
          <cell r="A2296">
            <v>2701</v>
          </cell>
          <cell r="B2296" t="str">
            <v>INSTALADOR DE TUBULACOES (TUBOS/EQUIPAMENTOS)</v>
          </cell>
          <cell r="C2296" t="str">
            <v xml:space="preserve">H     </v>
          </cell>
          <cell r="D2296" t="str">
            <v>CR</v>
          </cell>
          <cell r="E2296" t="str">
            <v>14,38</v>
          </cell>
          <cell r="F2296" t="str">
            <v>SINAPI</v>
          </cell>
        </row>
        <row r="2297">
          <cell r="A2297">
            <v>40929</v>
          </cell>
          <cell r="B2297" t="str">
            <v>INSTALADOR DE TUBULACOES (TUBOS/EQUIPAMENTOS) (MENSALISTA)</v>
          </cell>
          <cell r="C2297" t="str">
            <v xml:space="preserve">MES   </v>
          </cell>
          <cell r="D2297" t="str">
            <v>CR</v>
          </cell>
          <cell r="E2297" t="str">
            <v>2.541,15</v>
          </cell>
          <cell r="F2297" t="str">
            <v>SINAPI</v>
          </cell>
        </row>
        <row r="2298">
          <cell r="A2298">
            <v>38114</v>
          </cell>
          <cell r="B2298" t="str">
            <v>INTERRUPTOR BIPOLAR SIMPLES 10 A, 250 V (APENAS MODULO)</v>
          </cell>
          <cell r="C2298" t="str">
            <v xml:space="preserve">UN    </v>
          </cell>
          <cell r="D2298" t="str">
            <v>CR</v>
          </cell>
          <cell r="E2298" t="str">
            <v>16,64</v>
          </cell>
          <cell r="F2298" t="str">
            <v>SINAPI</v>
          </cell>
        </row>
        <row r="2299">
          <cell r="A2299">
            <v>38064</v>
          </cell>
          <cell r="B2299" t="str">
            <v>INTERRUPTOR BIPOLAR 10A, 250V, CONJUNTO MONTADO PARA EMBUTIR 4" X 2" (PLACA + SUPORTE + MODULO)</v>
          </cell>
          <cell r="C2299" t="str">
            <v xml:space="preserve">UN    </v>
          </cell>
          <cell r="D2299" t="str">
            <v>CR</v>
          </cell>
          <cell r="E2299" t="str">
            <v>18,61</v>
          </cell>
          <cell r="F2299" t="str">
            <v>SINAPI</v>
          </cell>
        </row>
        <row r="2300">
          <cell r="A2300">
            <v>38115</v>
          </cell>
          <cell r="B2300" t="str">
            <v>INTERRUPTOR INTERMEDIARIO 10 A, 250 V (APENAS MODULO)</v>
          </cell>
          <cell r="C2300" t="str">
            <v xml:space="preserve">UN    </v>
          </cell>
          <cell r="D2300" t="str">
            <v>CR</v>
          </cell>
          <cell r="E2300" t="str">
            <v>17,77</v>
          </cell>
          <cell r="F2300" t="str">
            <v>SINAPI</v>
          </cell>
        </row>
        <row r="2301">
          <cell r="A2301">
            <v>38065</v>
          </cell>
          <cell r="B2301" t="str">
            <v>INTERRUPTOR INTERMEDIARIO 10A, 250V, CONJUNTO MONTADO PARA EMBUTIR 4" X 2" (PLACA + SUPORTE + MODULO)</v>
          </cell>
          <cell r="C2301" t="str">
            <v xml:space="preserve">UN    </v>
          </cell>
          <cell r="D2301" t="str">
            <v>CR</v>
          </cell>
          <cell r="E2301" t="str">
            <v>26,40</v>
          </cell>
          <cell r="F2301" t="str">
            <v>SINAPI</v>
          </cell>
        </row>
        <row r="2302">
          <cell r="A2302">
            <v>38078</v>
          </cell>
          <cell r="B2302" t="str">
            <v>INTERRUPTOR PARALELO + TOMADA 2P+T 10A, 250V, CONJUNTO MONTADO PARA EMBUTIR 4" X 2" (PLACA + SUPORTE + MODULOS)</v>
          </cell>
          <cell r="C2302" t="str">
            <v xml:space="preserve">UN    </v>
          </cell>
          <cell r="D2302" t="str">
            <v>CR</v>
          </cell>
          <cell r="E2302" t="str">
            <v>15,40</v>
          </cell>
          <cell r="F2302" t="str">
            <v>SINAPI</v>
          </cell>
        </row>
        <row r="2303">
          <cell r="A2303">
            <v>38113</v>
          </cell>
          <cell r="B2303" t="str">
            <v>INTERRUPTOR PARALELO 10A, 250V (APENAS MODULO)</v>
          </cell>
          <cell r="C2303" t="str">
            <v xml:space="preserve">UN    </v>
          </cell>
          <cell r="D2303" t="str">
            <v>CR</v>
          </cell>
          <cell r="E2303" t="str">
            <v>8,37</v>
          </cell>
          <cell r="F2303" t="str">
            <v>SINAPI</v>
          </cell>
        </row>
        <row r="2304">
          <cell r="A2304">
            <v>38063</v>
          </cell>
          <cell r="B2304" t="str">
            <v>INTERRUPTOR PARALELO 10A, 250V, CONJUNTO MONTADO PARA EMBUTIR 4" X 2" (PLACA + SUPORTE + MODULO)</v>
          </cell>
          <cell r="C2304" t="str">
            <v xml:space="preserve">UN    </v>
          </cell>
          <cell r="D2304" t="str">
            <v>CR</v>
          </cell>
          <cell r="E2304" t="str">
            <v>8,98</v>
          </cell>
          <cell r="F2304" t="str">
            <v>SINAPI</v>
          </cell>
        </row>
        <row r="2305">
          <cell r="A2305">
            <v>38080</v>
          </cell>
          <cell r="B2305" t="str">
            <v>INTERRUPTOR SIMPLES + INTERRUPTOR PARALELO + TOMADA 2P+T 10A, 250V, CONJUNTO MONTADO PARA EMBUTIR 4" X 2" (PLACA + SUPORTE + MODULOS)</v>
          </cell>
          <cell r="C2305" t="str">
            <v xml:space="preserve">UN    </v>
          </cell>
          <cell r="D2305" t="str">
            <v>CR</v>
          </cell>
          <cell r="E2305" t="str">
            <v>26,75</v>
          </cell>
          <cell r="F2305" t="str">
            <v>SINAPI</v>
          </cell>
        </row>
        <row r="2306">
          <cell r="A2306">
            <v>38069</v>
          </cell>
          <cell r="B2306" t="str">
            <v>INTERRUPTOR SIMPLES + INTERRUPTOR PARALELO 10A, 250V, CONJUNTO MONTADO PARA EMBUTIR 4" X 2" (PLACA + SUPORTE + MODULOS)</v>
          </cell>
          <cell r="C2306" t="str">
            <v xml:space="preserve">UN    </v>
          </cell>
          <cell r="D2306" t="str">
            <v>CR</v>
          </cell>
          <cell r="E2306" t="str">
            <v>14,63</v>
          </cell>
          <cell r="F2306" t="str">
            <v>SINAPI</v>
          </cell>
        </row>
        <row r="2307">
          <cell r="A2307">
            <v>38077</v>
          </cell>
          <cell r="B2307" t="str">
            <v>INTERRUPTOR SIMPLES + TOMADA 2P+T 10A, 250V, CONJUNTO MONTADO PARA EMBUTIR 4" X 2" (PLACA + SUPORTE + MODULOS)</v>
          </cell>
          <cell r="C2307" t="str">
            <v xml:space="preserve">UN    </v>
          </cell>
          <cell r="D2307" t="str">
            <v>CR</v>
          </cell>
          <cell r="E2307" t="str">
            <v>14,30</v>
          </cell>
          <cell r="F2307" t="str">
            <v>SINAPI</v>
          </cell>
        </row>
        <row r="2308">
          <cell r="A2308">
            <v>38073</v>
          </cell>
          <cell r="B2308" t="str">
            <v>INTERRUPTOR SIMPLES + 2 INTERRUPTORES PARALELOS 10A, 250V, CONJUNTO MONTADO PARA EMBUTIR 4" X 2" (PLACA + SUPORTE + MODULOS)</v>
          </cell>
          <cell r="C2308" t="str">
            <v xml:space="preserve">UN    </v>
          </cell>
          <cell r="D2308" t="str">
            <v>CR</v>
          </cell>
          <cell r="E2308" t="str">
            <v>21,78</v>
          </cell>
          <cell r="F2308" t="str">
            <v>SINAPI</v>
          </cell>
        </row>
        <row r="2309">
          <cell r="A2309">
            <v>38112</v>
          </cell>
          <cell r="B2309" t="str">
            <v>INTERRUPTOR SIMPLES 10A, 250V (APENAS MODULO)</v>
          </cell>
          <cell r="C2309" t="str">
            <v xml:space="preserve">UN    </v>
          </cell>
          <cell r="D2309" t="str">
            <v>CR</v>
          </cell>
          <cell r="E2309" t="str">
            <v>6,42</v>
          </cell>
          <cell r="F2309" t="str">
            <v>SINAPI</v>
          </cell>
        </row>
        <row r="2310">
          <cell r="A2310">
            <v>38062</v>
          </cell>
          <cell r="B2310" t="str">
            <v>INTERRUPTOR SIMPLES 10A, 250V, CONJUNTO MONTADO PARA EMBUTIR 4" X 2" (PLACA + SUPORTE + MODULO)</v>
          </cell>
          <cell r="C2310" t="str">
            <v xml:space="preserve">UN    </v>
          </cell>
          <cell r="D2310" t="str">
            <v>CR</v>
          </cell>
          <cell r="E2310" t="str">
            <v>6,59</v>
          </cell>
          <cell r="F2310" t="str">
            <v>SINAPI</v>
          </cell>
        </row>
        <row r="2311">
          <cell r="A2311">
            <v>12128</v>
          </cell>
          <cell r="B2311" t="str">
            <v>INTERRUPTOR SIMPLES 10A, 250V, CONJUNTO MONTADO PARA SOBREPOR 4" X 2" (CAIXA + MODULO)</v>
          </cell>
          <cell r="C2311" t="str">
            <v xml:space="preserve">UN    </v>
          </cell>
          <cell r="D2311" t="str">
            <v>CR</v>
          </cell>
          <cell r="E2311" t="str">
            <v>8,81</v>
          </cell>
          <cell r="F2311" t="str">
            <v>SINAPI</v>
          </cell>
        </row>
        <row r="2312">
          <cell r="A2312">
            <v>12129</v>
          </cell>
          <cell r="B2312" t="str">
            <v>INTERRUPTOR SIMPLES 10A, 250V, CONJUNTO MONTADO PARA SOBREPOR 4" X 2" (CAIXA + 2 MODULOS)</v>
          </cell>
          <cell r="C2312" t="str">
            <v xml:space="preserve">UN    </v>
          </cell>
          <cell r="D2312" t="str">
            <v>CR</v>
          </cell>
          <cell r="E2312" t="str">
            <v>11,65</v>
          </cell>
          <cell r="F2312" t="str">
            <v>SINAPI</v>
          </cell>
        </row>
        <row r="2313">
          <cell r="A2313">
            <v>38081</v>
          </cell>
          <cell r="B2313" t="str">
            <v>INTERRUPTORES PARALELOS (2 MODULOS) + TOMADA 2P+T 10A, 250V, CONJUNTO MONTADO PARA EMBUTIR 4" X 2" (PLACA + SUPORTE + MODULOS)</v>
          </cell>
          <cell r="C2313" t="str">
            <v xml:space="preserve">UN    </v>
          </cell>
          <cell r="D2313" t="str">
            <v>CR</v>
          </cell>
          <cell r="E2313" t="str">
            <v>22,69</v>
          </cell>
          <cell r="F2313" t="str">
            <v>SINAPI</v>
          </cell>
        </row>
        <row r="2314">
          <cell r="A2314">
            <v>38070</v>
          </cell>
          <cell r="B2314" t="str">
            <v>INTERRUPTORES PARALELOS (2 MODULOS) 10A, 250V, CONJUNTO MONTADO PARA EMBUTIR 4" X 2" (PLACA + SUPORTE + MODULOS)</v>
          </cell>
          <cell r="C2314" t="str">
            <v xml:space="preserve">UN    </v>
          </cell>
          <cell r="D2314" t="str">
            <v>CR</v>
          </cell>
          <cell r="E2314" t="str">
            <v>15,63</v>
          </cell>
          <cell r="F2314" t="str">
            <v>SINAPI</v>
          </cell>
        </row>
        <row r="2315">
          <cell r="A2315">
            <v>38074</v>
          </cell>
          <cell r="B2315" t="str">
            <v>INTERRUPTORES PARALELOS (3 MODULOS) 10A, 250V, CONJUNTO MONTADO PARA EMBUTIR 4" X 2" (PLACA + SUPORTE + MODULO)</v>
          </cell>
          <cell r="C2315" t="str">
            <v xml:space="preserve">UN    </v>
          </cell>
          <cell r="D2315" t="str">
            <v>CR</v>
          </cell>
          <cell r="E2315" t="str">
            <v>23,77</v>
          </cell>
          <cell r="F2315" t="str">
            <v>SINAPI</v>
          </cell>
        </row>
        <row r="2316">
          <cell r="A2316">
            <v>38079</v>
          </cell>
          <cell r="B2316" t="str">
            <v>INTERRUPTORES SIMPLES (2 MODULOS) + TOMADA 2P+T 10A, 250V, CONJUNTO MONTADO PARA EMBUTIR 4" X 2" (PLACA + SUPORTE + MODULOS)</v>
          </cell>
          <cell r="C2316" t="str">
            <v xml:space="preserve">UN    </v>
          </cell>
          <cell r="D2316" t="str">
            <v>CR</v>
          </cell>
          <cell r="E2316" t="str">
            <v>20,40</v>
          </cell>
          <cell r="F2316" t="str">
            <v>SINAPI</v>
          </cell>
        </row>
        <row r="2317">
          <cell r="A2317">
            <v>38072</v>
          </cell>
          <cell r="B2317" t="str">
            <v>INTERRUPTORES SIMPLES (2 MODULOS) + 1 INTERRUPTOR PARALELO 10A, 250V, CONJUNTO MONTADO PARA EMBUTIR 4" X 2" (PLACA + SUPORTE + MODULOS)</v>
          </cell>
          <cell r="C2317" t="str">
            <v xml:space="preserve">UN    </v>
          </cell>
          <cell r="D2317" t="str">
            <v>CR</v>
          </cell>
          <cell r="E2317" t="str">
            <v>19,61</v>
          </cell>
          <cell r="F2317" t="str">
            <v>SINAPI</v>
          </cell>
        </row>
        <row r="2318">
          <cell r="A2318">
            <v>38068</v>
          </cell>
          <cell r="B2318" t="str">
            <v>INTERRUPTORES SIMPLES (2 MODULOS) 10A, 250V, CONJUNTO MONTADO PARA EMBUTIR 4" X 2" (PLACA + SUPORTE + MODULOS)</v>
          </cell>
          <cell r="C2318" t="str">
            <v xml:space="preserve">UN    </v>
          </cell>
          <cell r="D2318" t="str">
            <v>CR</v>
          </cell>
          <cell r="E2318" t="str">
            <v>13,53</v>
          </cell>
          <cell r="F2318" t="str">
            <v>SINAPI</v>
          </cell>
        </row>
        <row r="2319">
          <cell r="A2319">
            <v>38071</v>
          </cell>
          <cell r="B2319" t="str">
            <v>INTERRUPTORES SIMPLES (3 MODULOS) 10A, 250V, CONJUNTO MONTADO PARA EMBUTIR 4" X 2" (PLACA + SUPORTE + MODULOS)</v>
          </cell>
          <cell r="C2319" t="str">
            <v xml:space="preserve">UN    </v>
          </cell>
          <cell r="D2319" t="str">
            <v>CR</v>
          </cell>
          <cell r="E2319" t="str">
            <v>16,18</v>
          </cell>
          <cell r="F2319" t="str">
            <v>SINAPI</v>
          </cell>
        </row>
        <row r="2320">
          <cell r="A2320">
            <v>38412</v>
          </cell>
          <cell r="B2320" t="str">
            <v>INVERSOR DE SOLDA MONOFASICO DE 160 A, POTENCIA DE 5400 W, TENSAO DE 220 V, TURBO VENTILADO, PROTECAO POR FUSIVEL TERMICO, PARA ELETRODOS DE 2,0 A 4,0 MM</v>
          </cell>
          <cell r="C2320" t="str">
            <v xml:space="preserve">UN    </v>
          </cell>
          <cell r="D2320" t="str">
            <v xml:space="preserve">C </v>
          </cell>
          <cell r="E2320" t="str">
            <v>1.576,00</v>
          </cell>
          <cell r="F2320" t="str">
            <v>SINAPI</v>
          </cell>
        </row>
        <row r="2321">
          <cell r="A2321">
            <v>3405</v>
          </cell>
          <cell r="B2321" t="str">
            <v>ISOLADOR DE PORCELANA SUSPENSO, DISCO TIPO GARFO OLHAL, DIAMETRO DE 152 MM, PARA TENSAO DE *15* KV</v>
          </cell>
          <cell r="C2321" t="str">
            <v xml:space="preserve">UN    </v>
          </cell>
          <cell r="D2321" t="str">
            <v>CR</v>
          </cell>
          <cell r="E2321" t="str">
            <v>97,35</v>
          </cell>
          <cell r="F2321" t="str">
            <v>SINAPI</v>
          </cell>
        </row>
        <row r="2322">
          <cell r="A2322">
            <v>3394</v>
          </cell>
          <cell r="B2322" t="str">
            <v>ISOLADOR DE PORCELANA, TIPO BUCHA, PARA TENSAO DE *15* KV</v>
          </cell>
          <cell r="C2322" t="str">
            <v xml:space="preserve">UN    </v>
          </cell>
          <cell r="D2322" t="str">
            <v>CR</v>
          </cell>
          <cell r="E2322" t="str">
            <v>513,91</v>
          </cell>
          <cell r="F2322" t="str">
            <v>SINAPI</v>
          </cell>
        </row>
        <row r="2323">
          <cell r="A2323">
            <v>3393</v>
          </cell>
          <cell r="B2323" t="str">
            <v>ISOLADOR DE PORCELANA, TIPO BUCHA, PARA TENSAO DE *35* KV</v>
          </cell>
          <cell r="C2323" t="str">
            <v xml:space="preserve">UN    </v>
          </cell>
          <cell r="D2323" t="str">
            <v>CR</v>
          </cell>
          <cell r="E2323" t="str">
            <v>874,99</v>
          </cell>
          <cell r="F2323" t="str">
            <v>SINAPI</v>
          </cell>
        </row>
        <row r="2324">
          <cell r="A2324">
            <v>3406</v>
          </cell>
          <cell r="B2324" t="str">
            <v>ISOLADOR DE PORCELANA, TIPO PINO MONOCORPO, PARA TENSAO DE *15* KV</v>
          </cell>
          <cell r="C2324" t="str">
            <v xml:space="preserve">UN    </v>
          </cell>
          <cell r="D2324" t="str">
            <v xml:space="preserve">C </v>
          </cell>
          <cell r="E2324" t="str">
            <v>29,80</v>
          </cell>
          <cell r="F2324" t="str">
            <v>SINAPI</v>
          </cell>
        </row>
        <row r="2325">
          <cell r="A2325">
            <v>3395</v>
          </cell>
          <cell r="B2325" t="str">
            <v>ISOLADOR DE PORCELANA, TIPO PINO MONOCORPO, PARA TENSAO DE *35* KV</v>
          </cell>
          <cell r="C2325" t="str">
            <v xml:space="preserve">UN    </v>
          </cell>
          <cell r="D2325" t="str">
            <v>CR</v>
          </cell>
          <cell r="E2325" t="str">
            <v>125,71</v>
          </cell>
          <cell r="F2325" t="str">
            <v>SINAPI</v>
          </cell>
        </row>
        <row r="2326">
          <cell r="A2326">
            <v>3398</v>
          </cell>
          <cell r="B2326" t="str">
            <v>ISOLADOR DE PORCELANA, TIPO ROLDANA, DIMENSOES DE *72* X *72* MM, PARA USO EM BAIXA TENSAO</v>
          </cell>
          <cell r="C2326" t="str">
            <v xml:space="preserve">UN    </v>
          </cell>
          <cell r="D2326" t="str">
            <v>CR</v>
          </cell>
          <cell r="E2326" t="str">
            <v>5,97</v>
          </cell>
          <cell r="F2326" t="str">
            <v>SINAPI</v>
          </cell>
        </row>
        <row r="2327">
          <cell r="A2327">
            <v>40662</v>
          </cell>
          <cell r="B2327" t="str">
            <v>JANELA BASCULANTE EM MADEIRA PINUS/ EUCALIPTO/ TAUARI/ VIROLA OU EQUIVALENTE DA REGIAO, *60 X 60*, CAIXA DO BATENTE/ MARCO E = *10* CM, 2 BASCULAS PARA VIDRO, COM FERRAGENS (SEM VIDRO, SEM GUARNICAO/ALIZAR E SEM ACABAMENTO)</v>
          </cell>
          <cell r="C2327" t="str">
            <v xml:space="preserve">UN    </v>
          </cell>
          <cell r="D2327" t="str">
            <v>AS</v>
          </cell>
          <cell r="E2327" t="str">
            <v>348,79</v>
          </cell>
          <cell r="F2327" t="str">
            <v>SINAPI</v>
          </cell>
        </row>
        <row r="2328">
          <cell r="A2328">
            <v>3437</v>
          </cell>
          <cell r="B2328" t="str">
            <v>JANELA BASCULANTE EM MADEIRA PINUS/ EUCALIPTO/ TAUARI/ VIROLA OU EQUIVALENTE DA REGIAO, CAIXA DO BATENTE/ MARCO *10* CM, *2* FOLHAS BASCULANTES PARA VIDRO, COM FERRAGENS (SEM VIDRO, SEM GUARNICAO/ALIZAR E SEM ACABAMENTO)</v>
          </cell>
          <cell r="C2328" t="str">
            <v xml:space="preserve">M2    </v>
          </cell>
          <cell r="D2328" t="str">
            <v>AS</v>
          </cell>
          <cell r="E2328" t="str">
            <v>968,87</v>
          </cell>
          <cell r="F2328" t="str">
            <v>SINAPI</v>
          </cell>
        </row>
        <row r="2329">
          <cell r="A2329">
            <v>11190</v>
          </cell>
          <cell r="B2329" t="str">
            <v>JANELA BASCULANTE, ACO, COM BATENTE/REQUADRO, 60 X 60 CM (SEM VIDROS)</v>
          </cell>
          <cell r="C2329" t="str">
            <v xml:space="preserve">UN    </v>
          </cell>
          <cell r="D2329" t="str">
            <v>AS</v>
          </cell>
          <cell r="E2329" t="str">
            <v>168,13</v>
          </cell>
          <cell r="F2329" t="str">
            <v>SINAPI</v>
          </cell>
        </row>
        <row r="2330">
          <cell r="A2330">
            <v>34377</v>
          </cell>
          <cell r="B2330" t="str">
            <v>JANELA BASCULANTE, EM ALUMINIO PERFIL 20, 80 X 60 CM (A X L), 4 FLS (1 FIXA E 3 MOVEIS), ACABAMENTO BRANCO OU BRILHANTE, BATENTE DE 3 A 4 CM, COM VIDRO 4 MM, SEM GUARNICAO</v>
          </cell>
          <cell r="C2330" t="str">
            <v xml:space="preserve">UN    </v>
          </cell>
          <cell r="D2330" t="str">
            <v>CR</v>
          </cell>
          <cell r="E2330" t="str">
            <v>196,84</v>
          </cell>
          <cell r="F2330" t="str">
            <v>SINAPI</v>
          </cell>
        </row>
        <row r="2331">
          <cell r="A2331">
            <v>3428</v>
          </cell>
          <cell r="B2331" t="str">
            <v>JANELA DE ABRIR EM MADEIRA IMBUIA/CEDRO ARANA/CEDRO ROSA OU EQUIVALENTE DA REGIAO, CAIXA DO BATENTE/MARCO *10* CM, 2 FOLHAS DE ABRIR TIPO VENEZIANA E 2 FOLHAS DE ABRIR PARA VIDRO, COM GUARNICAO/ALIZAR, COM FERRAGENS, (SEM VIDRO E SEM ACABAMENTO)</v>
          </cell>
          <cell r="C2331" t="str">
            <v xml:space="preserve">M2    </v>
          </cell>
          <cell r="D2331" t="str">
            <v>AS</v>
          </cell>
          <cell r="E2331" t="str">
            <v>1.437,16</v>
          </cell>
          <cell r="F2331" t="str">
            <v>SINAPI</v>
          </cell>
        </row>
        <row r="2332">
          <cell r="A2332">
            <v>3429</v>
          </cell>
          <cell r="B2332" t="str">
            <v>JANELA DE ABRIR EM MADEIRA PINUS/EUCALIPTO/ TAUARI/ VIROLA OU EQUIVALENTE DA REGIAO, CAIXA DO BATENTE/MARCO *10* CM, 2 FOLHAS DE ABRIR TIPO VENEZIANA E 2 FOLHAS GUILHOTINA PARA VIDRO, COM FERRAGENS (SEM VIDRO,SEM GUARNICAO/ALIZAR E SEM ACABAMENTO)</v>
          </cell>
          <cell r="C2332" t="str">
            <v xml:space="preserve">M2    </v>
          </cell>
          <cell r="D2332" t="str">
            <v>AS</v>
          </cell>
          <cell r="E2332" t="str">
            <v>821,11</v>
          </cell>
          <cell r="F2332" t="str">
            <v>SINAPI</v>
          </cell>
        </row>
        <row r="2333">
          <cell r="A2333">
            <v>11199</v>
          </cell>
          <cell r="B2333" t="str">
            <v>JANELA DE CORRER, ACO, BATENTE/REQUADRO DE 6 A 14 CM, COM DIVISAO HORIZ , PINT ANTICORROSIVA, SEM VIDRO, BANDEIRA COM BASCULA, 4 FLS, 120 X 150 CM (A X L)</v>
          </cell>
          <cell r="C2333" t="str">
            <v xml:space="preserve">UN    </v>
          </cell>
          <cell r="D2333" t="str">
            <v>AS</v>
          </cell>
          <cell r="E2333" t="str">
            <v>928,55</v>
          </cell>
          <cell r="F2333" t="str">
            <v>SINAPI</v>
          </cell>
        </row>
        <row r="2334">
          <cell r="A2334">
            <v>34369</v>
          </cell>
          <cell r="B2334" t="str">
            <v>JANELA DE CORRER, EM ALUMINIO PEFIL 25, 100 X 200 CM (A X L), 4 FLS, SEM BANDEIRA, ACABAMENTO BRANCO OU BRILHANTE, BATENTE DE 6 A 7 CM, COM VIDRO 4 MM, SEM GUARNICAO/ALIZAR</v>
          </cell>
          <cell r="C2334" t="str">
            <v xml:space="preserve">UN    </v>
          </cell>
          <cell r="D2334" t="str">
            <v>CR</v>
          </cell>
          <cell r="E2334" t="str">
            <v>684,64</v>
          </cell>
          <cell r="F2334" t="str">
            <v>SINAPI</v>
          </cell>
        </row>
        <row r="2335">
          <cell r="A2335">
            <v>36896</v>
          </cell>
          <cell r="B2335" t="str">
            <v>JANELA DE CORRER, EM ALUMINIO PERFIL 25, 100 X 120 CM (A X L), 2 FLS MOVEIS, SEM BANDEIRA, ACABAMENTO BRANCO OU BRILHANTE, BATENTE DE 6 A 7 CM, COM VIDRO 4 MM, SEM GUARNICAO</v>
          </cell>
          <cell r="C2335" t="str">
            <v xml:space="preserve">UN    </v>
          </cell>
          <cell r="D2335" t="str">
            <v xml:space="preserve">C </v>
          </cell>
          <cell r="E2335" t="str">
            <v>381,24</v>
          </cell>
          <cell r="F2335" t="str">
            <v>SINAPI</v>
          </cell>
        </row>
        <row r="2336">
          <cell r="A2336">
            <v>34367</v>
          </cell>
          <cell r="B2336" t="str">
            <v>JANELA DE CORRER, EM ALUMINIO PERFIL 25, 100 X 150 CM (A X L), 2 FLS MOVEIS, SEM BANDEIRA, ACABAMENTO BRANCO OU BRILHANTE, BATENTE DE 6 A 7 CM, COM VIDRO 4 MM, SEM GUARNICAO</v>
          </cell>
          <cell r="C2336" t="str">
            <v xml:space="preserve">UN    </v>
          </cell>
          <cell r="D2336" t="str">
            <v>CR</v>
          </cell>
          <cell r="E2336" t="str">
            <v>491,36</v>
          </cell>
          <cell r="F2336" t="str">
            <v>SINAPI</v>
          </cell>
        </row>
        <row r="2337">
          <cell r="A2337">
            <v>36897</v>
          </cell>
          <cell r="B2337" t="str">
            <v>JANELA DE CORRER, EM ALUMINIO PERFIL 25, 100 X 150 CM (A X L), 4 FLS MOVEIS, SEM BANDEIRA, ACABAMENTO BRANCO OU BRILHANTE, BATENTE DE 6 A 7 CM, COM VIDRO 4 MM, SEM GUARNICAO/ALIZAR</v>
          </cell>
          <cell r="C2337" t="str">
            <v xml:space="preserve">UN    </v>
          </cell>
          <cell r="D2337" t="str">
            <v>CR</v>
          </cell>
          <cell r="E2337" t="str">
            <v>594,91</v>
          </cell>
          <cell r="F2337" t="str">
            <v>SINAPI</v>
          </cell>
        </row>
        <row r="2338">
          <cell r="A2338">
            <v>34364</v>
          </cell>
          <cell r="B2338" t="str">
            <v>JANELA DE CORRER, EM ALUMINIO PERFIL 25, 120 X 150 CM (A X L), 4 FLS, BANDEIRA COM BASCULA, ACABAMENTO BRANCO OU BRILHANTE, BATENTE/REQUADRO DE 6 A 14 CM, COM VIDRO 4 MM, SEM GUARNICAO/ALIZAR</v>
          </cell>
          <cell r="C2338" t="str">
            <v xml:space="preserve">UN    </v>
          </cell>
          <cell r="D2338" t="str">
            <v>CR</v>
          </cell>
          <cell r="E2338" t="str">
            <v>645,87</v>
          </cell>
          <cell r="F2338" t="str">
            <v>SINAPI</v>
          </cell>
        </row>
        <row r="2339">
          <cell r="A2339">
            <v>40659</v>
          </cell>
          <cell r="B2339" t="str">
            <v>JANELA DE 6 FOLHAS DE CORRER EM MADEIRA CEDRINHO/ ANGELIM COMERCIAL/ CURUPIXA/ CUMARU OU EQUIVALENTE DA REGIAO, CAIXA DO BATENTE/MARCO *10* CM, 2 FOLHAS DE CORRER VENEZIANA, 2 FOLHAS FIXAS VENEZIANA E 2 FOLHAS DE CORRER PARA VIDRO, COM FERRAGENS (SEM VIDRO, SEM ACABAMENTO E SEM GUARNICAO/ALIZAR)</v>
          </cell>
          <cell r="C2339" t="str">
            <v xml:space="preserve">M2    </v>
          </cell>
          <cell r="D2339" t="str">
            <v>AS</v>
          </cell>
          <cell r="E2339" t="str">
            <v>1.370,82</v>
          </cell>
          <cell r="F2339" t="str">
            <v>SINAPI</v>
          </cell>
        </row>
        <row r="2340">
          <cell r="A2340">
            <v>40660</v>
          </cell>
          <cell r="B2340" t="str">
            <v>JANELA DE 6 FOLHAS DE CORRER EM MADEIRA IMBUIA/CEDRO ARANA/CEDRO ROSA OU EQUIVALENTE DA REGIAO, CAIXA DO BATENTE/MARCO *10* CM, 2 FOLHAS DE CORRER VENEZIANA, 2 FOLHAS FIXAS VENEZIANA E 2 FOLHAS DE CORRER PARA VIDRO, COM FERRAGENS (SEM VIDRO, SEM ACABAMENTO E SEM GUARNICAO/ALIZAR)</v>
          </cell>
          <cell r="C2340" t="str">
            <v xml:space="preserve">M2    </v>
          </cell>
          <cell r="D2340" t="str">
            <v>AS</v>
          </cell>
          <cell r="E2340" t="str">
            <v>1.737,35</v>
          </cell>
          <cell r="F2340" t="str">
            <v>SINAPI</v>
          </cell>
        </row>
        <row r="2341">
          <cell r="A2341">
            <v>40661</v>
          </cell>
          <cell r="B2341" t="str">
            <v>JANELA DE 6 FOLHAS DE CORRER EM MADEIRA PINUS/ EUCALIPTO/ TAUARI/ VIROLA OU  EQUIVALENTE DA REGIAO, CAIXA DO BATENTE/MARCO *10* CM, 2 FOLHAS DE CORRER VENEZIANA, 2 FOLHAS FIXAS VENEZIANA E 2 FOLHAS DE CORRER PARA VIDRO, COM FERRAGENS (SEM VIDRO, SEM ACABAMENTO E SEM GUARNICAO/ALIZAR)</v>
          </cell>
          <cell r="C2341" t="str">
            <v xml:space="preserve">M2    </v>
          </cell>
          <cell r="D2341" t="str">
            <v>AS</v>
          </cell>
          <cell r="E2341" t="str">
            <v>1.068,17</v>
          </cell>
          <cell r="F2341" t="str">
            <v>SINAPI</v>
          </cell>
        </row>
        <row r="2342">
          <cell r="A2342">
            <v>3421</v>
          </cell>
          <cell r="B2342" t="str">
            <v>JANELA EM MADEIRA CEDRINHO/ ANGELIM COMERCIAL/ CURUPIXA/ CUMARU OU EQUIVALENTE DA REGIAO, CAIXA DO BATENTE/MARCO *10* CM, 2 FOLHAS DE ABRIR TIPO VENEZIANA E 2 FOLHAS GUILHOTINA PARA VIDRO, COM GUARNICAO/ALIZAR, COM FERRAGENS (SEM VIDRO E SEM ACABAMENTO)</v>
          </cell>
          <cell r="C2342" t="str">
            <v xml:space="preserve">M2    </v>
          </cell>
          <cell r="D2342" t="str">
            <v>AS</v>
          </cell>
          <cell r="E2342" t="str">
            <v>1.076,34</v>
          </cell>
          <cell r="F2342" t="str">
            <v>SINAPI</v>
          </cell>
        </row>
        <row r="2343">
          <cell r="A2343">
            <v>599</v>
          </cell>
          <cell r="B2343" t="str">
            <v>JANELA FIXA, EM ALUMINIO PERFIL 20, 60  X 80 CM (A X L), BATENTE/REQUADRO DE 3 A 14 CM, COM VIDRO 4 MM, SEM GUARNICAO/ALIZAR, ACABAMENTO ALUM BRANCO OU BRILHANTE</v>
          </cell>
          <cell r="C2343" t="str">
            <v xml:space="preserve">M2    </v>
          </cell>
          <cell r="D2343" t="str">
            <v>CR</v>
          </cell>
          <cell r="E2343" t="str">
            <v>695,30</v>
          </cell>
          <cell r="F2343" t="str">
            <v>SINAPI</v>
          </cell>
        </row>
        <row r="2344">
          <cell r="A2344">
            <v>44053</v>
          </cell>
          <cell r="B2344" t="str">
            <v>JANELA INTEGRADA VENEZIANA EM ALUMINIO PERFIL 25, 120 X 120 CM (A X L), 2 FLS ( 2 VIDROS) E VENEZIANA COM ACIONAMENTO MANUAL, SEM BANDEIRA, ACABAMENTO BRILHANTE, BATENTE DE 11,50 A 12,50 CM, COM VIDRO 4 MM, INCLUSO GUARNICAO</v>
          </cell>
          <cell r="C2344" t="str">
            <v xml:space="preserve">UN    </v>
          </cell>
          <cell r="D2344" t="str">
            <v>CR</v>
          </cell>
          <cell r="E2344" t="str">
            <v>1.543,24</v>
          </cell>
          <cell r="F2344" t="str">
            <v>SINAPI</v>
          </cell>
        </row>
        <row r="2345">
          <cell r="A2345">
            <v>3423</v>
          </cell>
          <cell r="B2345" t="str">
            <v>JANELA MAXIM AR EM MADEIRA CEDRINHO/ ANGELIM COMERCIAL/ CURUPIXA/ CUMARU OU EQUIVALENTE DA REGIAO, CAIXA DO BATENTE/MARCO *10* CM, 1 FOLHA  PARA VIDRO, COM GUARNICAO/ALIZAR, COM FERRAGENS, (SEM VIDRO E SEM ACABAMENTO)</v>
          </cell>
          <cell r="C2345" t="str">
            <v xml:space="preserve">M2    </v>
          </cell>
          <cell r="D2345" t="str">
            <v>AS</v>
          </cell>
          <cell r="E2345" t="str">
            <v>1.517,90</v>
          </cell>
          <cell r="F2345" t="str">
            <v>SINAPI</v>
          </cell>
        </row>
        <row r="2346">
          <cell r="A2346">
            <v>34381</v>
          </cell>
          <cell r="B2346" t="str">
            <v>JANELA MAXIM AR, EM ALUMINIO PERFIL 25, 60 X 80 CM (A X L), ACABAMENTO BRANCO OU BRILHANTE, BATENTE DE 4 A 5 CM, COM VIDRO 4 MM, SEM GUARNICAO/ALIZAR</v>
          </cell>
          <cell r="C2346" t="str">
            <v xml:space="preserve">UN    </v>
          </cell>
          <cell r="D2346" t="str">
            <v>CR</v>
          </cell>
          <cell r="E2346" t="str">
            <v>280,74</v>
          </cell>
          <cell r="F2346" t="str">
            <v>SINAPI</v>
          </cell>
        </row>
        <row r="2347">
          <cell r="A2347">
            <v>34797</v>
          </cell>
          <cell r="B2347" t="str">
            <v>JANELA MAXIMO AR, ACO, BATENTE / REQUADRO DE 6 A 14 CM, PINT ANTICORROSIVA, SEM VIDRO, COM GRADE, 1 FL, 60  X 80 CM (A X L)</v>
          </cell>
          <cell r="C2347" t="str">
            <v xml:space="preserve">UN    </v>
          </cell>
          <cell r="D2347" t="str">
            <v>AS</v>
          </cell>
          <cell r="E2347" t="str">
            <v>366,21</v>
          </cell>
          <cell r="F2347" t="str">
            <v>SINAPI</v>
          </cell>
        </row>
        <row r="2348">
          <cell r="A2348">
            <v>44054</v>
          </cell>
          <cell r="B2348" t="str">
            <v>JANELA VENEZIANA DE CORRER, EM ALUMINIO PERFIL 25, 100 X 120 CM (A X L), 3 FLS (2 VENEZIANAS E 1 VIDRO), SEM BANDEIRA, ACABAMENTO BRANCO OU BRILHANTE, BATENTE DE 8 A 9 CM, COM VIDRO 4 MM, SEM GUARNICAO/ALIZAR</v>
          </cell>
          <cell r="C2348" t="str">
            <v xml:space="preserve">UN    </v>
          </cell>
          <cell r="D2348" t="str">
            <v>CR</v>
          </cell>
          <cell r="E2348" t="str">
            <v>553,62</v>
          </cell>
          <cell r="F2348" t="str">
            <v>SINAPI</v>
          </cell>
        </row>
        <row r="2349">
          <cell r="A2349">
            <v>44399</v>
          </cell>
          <cell r="B2349" t="str">
            <v>JANELA VENEZIANA DE CORRER, EM ALUMINIO PERFIL 25, 100 X 150 CM (A X L), 6 FLS (4 VENEZIANAS E 2 VIDROS), SEM BANDEIRA, ACABAMENTO BRANCO OU BRILHANTE, BATENTE DE 8 A 9 CM, COM VIDRO 4 MM, SEM GUARNICAO / ALIZAR</v>
          </cell>
          <cell r="C2349" t="str">
            <v xml:space="preserve">UN    </v>
          </cell>
          <cell r="D2349" t="str">
            <v>CR</v>
          </cell>
          <cell r="E2349" t="str">
            <v>756,42</v>
          </cell>
          <cell r="F2349" t="str">
            <v>SINAPI</v>
          </cell>
        </row>
        <row r="2350">
          <cell r="A2350">
            <v>44503</v>
          </cell>
          <cell r="B2350" t="str">
            <v>JARDINEIRO (HORISTA)</v>
          </cell>
          <cell r="C2350" t="str">
            <v xml:space="preserve">H     </v>
          </cell>
          <cell r="D2350" t="str">
            <v>CR</v>
          </cell>
          <cell r="E2350" t="str">
            <v>15,67</v>
          </cell>
          <cell r="F2350" t="str">
            <v>SINAPI</v>
          </cell>
        </row>
        <row r="2351">
          <cell r="A2351">
            <v>41077</v>
          </cell>
          <cell r="B2351" t="str">
            <v>JARDINEIRO (MENSALISTA)</v>
          </cell>
          <cell r="C2351" t="str">
            <v xml:space="preserve">MES   </v>
          </cell>
          <cell r="D2351" t="str">
            <v>CR</v>
          </cell>
          <cell r="E2351" t="str">
            <v>2.768,36</v>
          </cell>
          <cell r="F2351" t="str">
            <v>SINAPI</v>
          </cell>
        </row>
        <row r="2352">
          <cell r="A2352">
            <v>37963</v>
          </cell>
          <cell r="B2352" t="str">
            <v>JOELHO CPVC, SOLDAVEL, 45 GRAUS, 15 MM, PARA AGUA QUENTE</v>
          </cell>
          <cell r="C2352" t="str">
            <v xml:space="preserve">UN    </v>
          </cell>
          <cell r="D2352" t="str">
            <v>CR</v>
          </cell>
          <cell r="E2352" t="str">
            <v>4,23</v>
          </cell>
          <cell r="F2352" t="str">
            <v>SINAPI</v>
          </cell>
        </row>
        <row r="2353">
          <cell r="A2353">
            <v>37964</v>
          </cell>
          <cell r="B2353" t="str">
            <v>JOELHO CPVC, SOLDAVEL, 45 GRAUS, 22 MM, PARA AGUA QUENTE</v>
          </cell>
          <cell r="C2353" t="str">
            <v xml:space="preserve">UN    </v>
          </cell>
          <cell r="D2353" t="str">
            <v>CR</v>
          </cell>
          <cell r="E2353" t="str">
            <v>5,66</v>
          </cell>
          <cell r="F2353" t="str">
            <v>SINAPI</v>
          </cell>
        </row>
        <row r="2354">
          <cell r="A2354">
            <v>37965</v>
          </cell>
          <cell r="B2354" t="str">
            <v>JOELHO CPVC, SOLDAVEL, 45 GRAUS, 28 MM, PARA AGUA QUENTE</v>
          </cell>
          <cell r="C2354" t="str">
            <v xml:space="preserve">UN    </v>
          </cell>
          <cell r="D2354" t="str">
            <v>CR</v>
          </cell>
          <cell r="E2354" t="str">
            <v>8,16</v>
          </cell>
          <cell r="F2354" t="str">
            <v>SINAPI</v>
          </cell>
        </row>
        <row r="2355">
          <cell r="A2355">
            <v>37966</v>
          </cell>
          <cell r="B2355" t="str">
            <v>JOELHO CPVC, SOLDAVEL, 45 GRAUS, 35 MM, PARA AGUA QUENTE</v>
          </cell>
          <cell r="C2355" t="str">
            <v xml:space="preserve">UN    </v>
          </cell>
          <cell r="D2355" t="str">
            <v>CR</v>
          </cell>
          <cell r="E2355" t="str">
            <v>14,33</v>
          </cell>
          <cell r="F2355" t="str">
            <v>SINAPI</v>
          </cell>
        </row>
        <row r="2356">
          <cell r="A2356">
            <v>37967</v>
          </cell>
          <cell r="B2356" t="str">
            <v>JOELHO CPVC, SOLDAVEL, 45 GRAUS, 42 MM, PARA AGUA QUENTE</v>
          </cell>
          <cell r="C2356" t="str">
            <v xml:space="preserve">UN    </v>
          </cell>
          <cell r="D2356" t="str">
            <v>CR</v>
          </cell>
          <cell r="E2356" t="str">
            <v>24,08</v>
          </cell>
          <cell r="F2356" t="str">
            <v>SINAPI</v>
          </cell>
        </row>
        <row r="2357">
          <cell r="A2357">
            <v>37968</v>
          </cell>
          <cell r="B2357" t="str">
            <v>JOELHO CPVC, SOLDAVEL, 45 GRAUS, 54 MM, PARA AGUA QUENTE</v>
          </cell>
          <cell r="C2357" t="str">
            <v xml:space="preserve">UN    </v>
          </cell>
          <cell r="D2357" t="str">
            <v>CR</v>
          </cell>
          <cell r="E2357" t="str">
            <v>51,13</v>
          </cell>
          <cell r="F2357" t="str">
            <v>SINAPI</v>
          </cell>
        </row>
        <row r="2358">
          <cell r="A2358">
            <v>37969</v>
          </cell>
          <cell r="B2358" t="str">
            <v>JOELHO CPVC, SOLDAVEL, 45 GRAUS, 73 MM, PARA AGUA QUENTE</v>
          </cell>
          <cell r="C2358" t="str">
            <v xml:space="preserve">UN    </v>
          </cell>
          <cell r="D2358" t="str">
            <v>CR</v>
          </cell>
          <cell r="E2358" t="str">
            <v>129,20</v>
          </cell>
          <cell r="F2358" t="str">
            <v>SINAPI</v>
          </cell>
        </row>
        <row r="2359">
          <cell r="A2359">
            <v>37970</v>
          </cell>
          <cell r="B2359" t="str">
            <v>JOELHO CPVC, SOLDAVEL, 45 GRAUS, 89 MM, PARA AGUA QUENTE</v>
          </cell>
          <cell r="C2359" t="str">
            <v xml:space="preserve">UN    </v>
          </cell>
          <cell r="D2359" t="str">
            <v>CR</v>
          </cell>
          <cell r="E2359" t="str">
            <v>186,92</v>
          </cell>
          <cell r="F2359" t="str">
            <v>SINAPI</v>
          </cell>
        </row>
        <row r="2360">
          <cell r="A2360">
            <v>44251</v>
          </cell>
          <cell r="B2360" t="str">
            <v>JOELHO CPVC, SOLDAVEL, 90 GRAUS, 114 MM, PARA AGUA QUENTE</v>
          </cell>
          <cell r="C2360" t="str">
            <v xml:space="preserve">UN    </v>
          </cell>
          <cell r="D2360" t="str">
            <v>CR</v>
          </cell>
          <cell r="E2360" t="str">
            <v>215,90</v>
          </cell>
          <cell r="F2360" t="str">
            <v>SINAPI</v>
          </cell>
        </row>
        <row r="2361">
          <cell r="A2361">
            <v>21118</v>
          </cell>
          <cell r="B2361" t="str">
            <v>JOELHO CPVC, SOLDAVEL, 90 GRAUS, 15 MM, PARA AGUA QUENTE</v>
          </cell>
          <cell r="C2361" t="str">
            <v xml:space="preserve">UN    </v>
          </cell>
          <cell r="D2361" t="str">
            <v>CR</v>
          </cell>
          <cell r="E2361" t="str">
            <v>3,36</v>
          </cell>
          <cell r="F2361" t="str">
            <v>SINAPI</v>
          </cell>
        </row>
        <row r="2362">
          <cell r="A2362">
            <v>37956</v>
          </cell>
          <cell r="B2362" t="str">
            <v>JOELHO CPVC, SOLDAVEL, 90 GRAUS, 22 MM, PARA AGUA QUENTE</v>
          </cell>
          <cell r="C2362" t="str">
            <v xml:space="preserve">UN    </v>
          </cell>
          <cell r="D2362" t="str">
            <v>CR</v>
          </cell>
          <cell r="E2362" t="str">
            <v>4,13</v>
          </cell>
          <cell r="F2362" t="str">
            <v>SINAPI</v>
          </cell>
        </row>
        <row r="2363">
          <cell r="A2363">
            <v>37957</v>
          </cell>
          <cell r="B2363" t="str">
            <v>JOELHO CPVC, SOLDAVEL, 90 GRAUS, 28 MM, PARA AGUA QUENTE</v>
          </cell>
          <cell r="C2363" t="str">
            <v xml:space="preserve">UN    </v>
          </cell>
          <cell r="D2363" t="str">
            <v>CR</v>
          </cell>
          <cell r="E2363" t="str">
            <v>8,79</v>
          </cell>
          <cell r="F2363" t="str">
            <v>SINAPI</v>
          </cell>
        </row>
        <row r="2364">
          <cell r="A2364">
            <v>37958</v>
          </cell>
          <cell r="B2364" t="str">
            <v>JOELHO CPVC, SOLDAVEL, 90 GRAUS, 35 MM, PARA AGUA QUENTE</v>
          </cell>
          <cell r="C2364" t="str">
            <v xml:space="preserve">UN    </v>
          </cell>
          <cell r="D2364" t="str">
            <v>CR</v>
          </cell>
          <cell r="E2364" t="str">
            <v>15,89</v>
          </cell>
          <cell r="F2364" t="str">
            <v>SINAPI</v>
          </cell>
        </row>
        <row r="2365">
          <cell r="A2365">
            <v>37959</v>
          </cell>
          <cell r="B2365" t="str">
            <v>JOELHO CPVC, SOLDAVEL, 90 GRAUS, 42 MM, PARA AGUA QUENTE</v>
          </cell>
          <cell r="C2365" t="str">
            <v xml:space="preserve">UN    </v>
          </cell>
          <cell r="D2365" t="str">
            <v>CR</v>
          </cell>
          <cell r="E2365" t="str">
            <v>24,46</v>
          </cell>
          <cell r="F2365" t="str">
            <v>SINAPI</v>
          </cell>
        </row>
        <row r="2366">
          <cell r="A2366">
            <v>37960</v>
          </cell>
          <cell r="B2366" t="str">
            <v>JOELHO CPVC, SOLDAVEL, 90 GRAUS, 54 MM, PARA AGUA QUENTE</v>
          </cell>
          <cell r="C2366" t="str">
            <v xml:space="preserve">UN    </v>
          </cell>
          <cell r="D2366" t="str">
            <v>CR</v>
          </cell>
          <cell r="E2366" t="str">
            <v>62,51</v>
          </cell>
          <cell r="F2366" t="str">
            <v>SINAPI</v>
          </cell>
        </row>
        <row r="2367">
          <cell r="A2367">
            <v>37961</v>
          </cell>
          <cell r="B2367" t="str">
            <v>JOELHO CPVC, SOLDAVEL, 90 GRAUS, 73 MM, PARA AGUA QUENTE</v>
          </cell>
          <cell r="C2367" t="str">
            <v xml:space="preserve">UN    </v>
          </cell>
          <cell r="D2367" t="str">
            <v>CR</v>
          </cell>
          <cell r="E2367" t="str">
            <v>134,35</v>
          </cell>
          <cell r="F2367" t="str">
            <v>SINAPI</v>
          </cell>
        </row>
        <row r="2368">
          <cell r="A2368">
            <v>37962</v>
          </cell>
          <cell r="B2368" t="str">
            <v>JOELHO CPVC, SOLDAVEL, 90 GRAUS, 89 MM, PARA AGUA QUENTE</v>
          </cell>
          <cell r="C2368" t="str">
            <v xml:space="preserve">UN    </v>
          </cell>
          <cell r="D2368" t="str">
            <v>CR</v>
          </cell>
          <cell r="E2368" t="str">
            <v>154,88</v>
          </cell>
          <cell r="F2368" t="str">
            <v>SINAPI</v>
          </cell>
        </row>
        <row r="2369">
          <cell r="A2369">
            <v>3533</v>
          </cell>
          <cell r="B2369" t="str">
            <v>JOELHO DE REDUCAO, PVC SOLDAVEL, 90 GRAUS, 25 MM X 20 MM, COR MARROM, PARA AGUA FRIA PREDIAL</v>
          </cell>
          <cell r="C2369" t="str">
            <v xml:space="preserve">UN    </v>
          </cell>
          <cell r="D2369" t="str">
            <v>CR</v>
          </cell>
          <cell r="E2369" t="str">
            <v>3,45</v>
          </cell>
          <cell r="F2369" t="str">
            <v>SINAPI</v>
          </cell>
        </row>
        <row r="2370">
          <cell r="A2370">
            <v>3538</v>
          </cell>
          <cell r="B2370" t="str">
            <v>JOELHO DE REDUCAO, PVC SOLDAVEL, 90 GRAUS, 32 MM X 25 MM, COR MARROM, PARA AGUA FRIA PREDIAL</v>
          </cell>
          <cell r="C2370" t="str">
            <v xml:space="preserve">UN    </v>
          </cell>
          <cell r="D2370" t="str">
            <v>CR</v>
          </cell>
          <cell r="E2370" t="str">
            <v>6,52</v>
          </cell>
          <cell r="F2370" t="str">
            <v>SINAPI</v>
          </cell>
        </row>
        <row r="2371">
          <cell r="A2371">
            <v>3498</v>
          </cell>
          <cell r="B2371" t="str">
            <v>JOELHO DE REDUCAO, PVC, ROSCAVEL, 90 GRAUS, 1" X 3/4", COR BRANCA, PARA AGUA FRIA PREDIAL</v>
          </cell>
          <cell r="C2371" t="str">
            <v xml:space="preserve">UN    </v>
          </cell>
          <cell r="D2371" t="str">
            <v>CR</v>
          </cell>
          <cell r="E2371" t="str">
            <v>6,32</v>
          </cell>
          <cell r="F2371" t="str">
            <v>SINAPI</v>
          </cell>
        </row>
        <row r="2372">
          <cell r="A2372">
            <v>3496</v>
          </cell>
          <cell r="B2372" t="str">
            <v>JOELHO DE REDUCAO, PVC, ROSCAVEL, 90 GRAUS, 3/4" X 1/2", COR BRANCA, PARA AGUA FRIA PREDIAL</v>
          </cell>
          <cell r="C2372" t="str">
            <v xml:space="preserve">UN    </v>
          </cell>
          <cell r="D2372" t="str">
            <v>CR</v>
          </cell>
          <cell r="E2372" t="str">
            <v>4,23</v>
          </cell>
          <cell r="F2372" t="str">
            <v>SINAPI</v>
          </cell>
        </row>
        <row r="2373">
          <cell r="A2373">
            <v>38429</v>
          </cell>
          <cell r="B2373" t="str">
            <v>JOELHO DE TRANSICAO, CPVC, SOLDAVEL, 90 GRAUS, 15 MM X 1/2", PARA AGUA QUENTE</v>
          </cell>
          <cell r="C2373" t="str">
            <v xml:space="preserve">UN    </v>
          </cell>
          <cell r="D2373" t="str">
            <v>CR</v>
          </cell>
          <cell r="E2373" t="str">
            <v>11,44</v>
          </cell>
          <cell r="F2373" t="str">
            <v>SINAPI</v>
          </cell>
        </row>
        <row r="2374">
          <cell r="A2374">
            <v>38431</v>
          </cell>
          <cell r="B2374" t="str">
            <v>JOELHO DE TRANSICAO, CPVC, SOLDAVEL, 90 GRAUS, 22 MM X 1/2", PARA AGUA QUENTE</v>
          </cell>
          <cell r="C2374" t="str">
            <v xml:space="preserve">UN    </v>
          </cell>
          <cell r="D2374" t="str">
            <v>CR</v>
          </cell>
          <cell r="E2374" t="str">
            <v>14,35</v>
          </cell>
          <cell r="F2374" t="str">
            <v>SINAPI</v>
          </cell>
        </row>
        <row r="2375">
          <cell r="A2375">
            <v>38430</v>
          </cell>
          <cell r="B2375" t="str">
            <v>JOELHO DE TRANSICAO, CPVC, SOLDAVEL, 90 GRAUS, 22 MM X 3/4", PARA AGUA QUENTE</v>
          </cell>
          <cell r="C2375" t="str">
            <v xml:space="preserve">UN    </v>
          </cell>
          <cell r="D2375" t="str">
            <v>CR</v>
          </cell>
          <cell r="E2375" t="str">
            <v>22,25</v>
          </cell>
          <cell r="F2375" t="str">
            <v>SINAPI</v>
          </cell>
        </row>
        <row r="2376">
          <cell r="A2376">
            <v>36348</v>
          </cell>
          <cell r="B2376" t="str">
            <v>JOELHO PPR 45 GRAUS, SOLDAVEL, F/F, DN 20 MM, PARA AGUA QUENTE PREDIAL</v>
          </cell>
          <cell r="C2376" t="str">
            <v xml:space="preserve">UN    </v>
          </cell>
          <cell r="D2376" t="str">
            <v>AS</v>
          </cell>
          <cell r="E2376" t="str">
            <v>1,96</v>
          </cell>
          <cell r="F2376" t="str">
            <v>SINAPI</v>
          </cell>
        </row>
        <row r="2377">
          <cell r="A2377">
            <v>36349</v>
          </cell>
          <cell r="B2377" t="str">
            <v>JOELHO PPR 45 GRAUS, SOLDAVEL, F/F, DN 25 MM, PARA AGUA QUENTE PREDIAL</v>
          </cell>
          <cell r="C2377" t="str">
            <v xml:space="preserve">UN    </v>
          </cell>
          <cell r="D2377" t="str">
            <v>AS</v>
          </cell>
          <cell r="E2377" t="str">
            <v>2,70</v>
          </cell>
          <cell r="F2377" t="str">
            <v>SINAPI</v>
          </cell>
        </row>
        <row r="2378">
          <cell r="A2378">
            <v>38987</v>
          </cell>
          <cell r="B2378" t="str">
            <v>JOELHO PPR 45 GRAUS, SOLDAVEL, F/F, DN 40 MM, PARA AQUA QUENTE E FRIA PREDIAL</v>
          </cell>
          <cell r="C2378" t="str">
            <v xml:space="preserve">UN    </v>
          </cell>
          <cell r="D2378" t="str">
            <v>AS</v>
          </cell>
          <cell r="E2378" t="str">
            <v>12,98</v>
          </cell>
          <cell r="F2378" t="str">
            <v>SINAPI</v>
          </cell>
        </row>
        <row r="2379">
          <cell r="A2379">
            <v>38988</v>
          </cell>
          <cell r="B2379" t="str">
            <v>JOELHO PPR 45 GRAUS, SOLDAVEL, F/F, DN 50 MM, PARA AQUA QUENTE E FRIA PREDIAL</v>
          </cell>
          <cell r="C2379" t="str">
            <v xml:space="preserve">UN    </v>
          </cell>
          <cell r="D2379" t="str">
            <v>AS</v>
          </cell>
          <cell r="E2379" t="str">
            <v>21,15</v>
          </cell>
          <cell r="F2379" t="str">
            <v>SINAPI</v>
          </cell>
        </row>
        <row r="2380">
          <cell r="A2380">
            <v>38989</v>
          </cell>
          <cell r="B2380" t="str">
            <v>JOELHO PPR 45 GRAUS, SOLDAVEL, F/F, DN 63 MM, PARA AQUA QUENTE E FRIA PREDIAL</v>
          </cell>
          <cell r="C2380" t="str">
            <v xml:space="preserve">UN    </v>
          </cell>
          <cell r="D2380" t="str">
            <v>AS</v>
          </cell>
          <cell r="E2380" t="str">
            <v>35,59</v>
          </cell>
          <cell r="F2380" t="str">
            <v>SINAPI</v>
          </cell>
        </row>
        <row r="2381">
          <cell r="A2381">
            <v>38990</v>
          </cell>
          <cell r="B2381" t="str">
            <v>JOELHO PPR 45 GRAUS, SOLDAVEL, F/F, DN 75 MM, PARA AQUA QUENTE E FRIA PREDIAL</v>
          </cell>
          <cell r="C2381" t="str">
            <v xml:space="preserve">UN    </v>
          </cell>
          <cell r="D2381" t="str">
            <v>AS</v>
          </cell>
          <cell r="E2381" t="str">
            <v>71,12</v>
          </cell>
          <cell r="F2381" t="str">
            <v>SINAPI</v>
          </cell>
        </row>
        <row r="2382">
          <cell r="A2382">
            <v>38991</v>
          </cell>
          <cell r="B2382" t="str">
            <v>JOELHO PPR 45 GRAUS, SOLDAVEL, F/F, DN 90 MM, PARA AQUA QUENTE E FRIA PREDIAL</v>
          </cell>
          <cell r="C2382" t="str">
            <v xml:space="preserve">UN    </v>
          </cell>
          <cell r="D2382" t="str">
            <v>AS</v>
          </cell>
          <cell r="E2382" t="str">
            <v>127,97</v>
          </cell>
          <cell r="F2382" t="str">
            <v>SINAPI</v>
          </cell>
        </row>
        <row r="2383">
          <cell r="A2383">
            <v>38433</v>
          </cell>
          <cell r="B2383" t="str">
            <v>JOELHO PPR, 45 GRAUS, SOLDAVEL, F/F, DN 32 MM, PARA AGUA QUENTE PREDIAL</v>
          </cell>
          <cell r="C2383" t="str">
            <v xml:space="preserve">UN    </v>
          </cell>
          <cell r="D2383" t="str">
            <v>AS</v>
          </cell>
          <cell r="E2383" t="str">
            <v>6,61</v>
          </cell>
          <cell r="F2383" t="str">
            <v>SINAPI</v>
          </cell>
        </row>
        <row r="2384">
          <cell r="A2384">
            <v>38440</v>
          </cell>
          <cell r="B2384" t="str">
            <v>JOELHO PPR, 90 GRAUS, SOLDAVEL, F/F, DN 110 MM, PARA AGUA QUENTE PREDIAL</v>
          </cell>
          <cell r="C2384" t="str">
            <v xml:space="preserve">UN    </v>
          </cell>
          <cell r="D2384" t="str">
            <v>AS</v>
          </cell>
          <cell r="E2384" t="str">
            <v>278,90</v>
          </cell>
          <cell r="F2384" t="str">
            <v>SINAPI</v>
          </cell>
        </row>
        <row r="2385">
          <cell r="A2385">
            <v>36359</v>
          </cell>
          <cell r="B2385" t="str">
            <v>JOELHO PPR, 90 GRAUS, SOLDAVEL, F/F, DN 20 MM, PARA AGUA QUENTE PREDIAL</v>
          </cell>
          <cell r="C2385" t="str">
            <v xml:space="preserve">UN    </v>
          </cell>
          <cell r="D2385" t="str">
            <v>AS</v>
          </cell>
          <cell r="E2385" t="str">
            <v>1,74</v>
          </cell>
          <cell r="F2385" t="str">
            <v>SINAPI</v>
          </cell>
        </row>
        <row r="2386">
          <cell r="A2386">
            <v>36360</v>
          </cell>
          <cell r="B2386" t="str">
            <v>JOELHO PPR, 90 GRAUS, SOLDAVEL, F/F, DN 25 MM, PARA AGUA QUENTE PREDIAL</v>
          </cell>
          <cell r="C2386" t="str">
            <v xml:space="preserve">UN    </v>
          </cell>
          <cell r="D2386" t="str">
            <v>AS</v>
          </cell>
          <cell r="E2386" t="str">
            <v>2,34</v>
          </cell>
          <cell r="F2386" t="str">
            <v>SINAPI</v>
          </cell>
        </row>
        <row r="2387">
          <cell r="A2387">
            <v>38434</v>
          </cell>
          <cell r="B2387" t="str">
            <v>JOELHO PPR, 90 GRAUS, SOLDAVEL, F/F, DN 32 MM, PARA AGUA QUENTE PREDIAL</v>
          </cell>
          <cell r="C2387" t="str">
            <v xml:space="preserve">UN    </v>
          </cell>
          <cell r="D2387" t="str">
            <v>AS</v>
          </cell>
          <cell r="E2387" t="str">
            <v>3,56</v>
          </cell>
          <cell r="F2387" t="str">
            <v>SINAPI</v>
          </cell>
        </row>
        <row r="2388">
          <cell r="A2388">
            <v>38435</v>
          </cell>
          <cell r="B2388" t="str">
            <v>JOELHO PPR, 90 GRAUS, SOLDAVEL, F/F, DN 40 MM, PARA AGUA QUENTE PREDIAL</v>
          </cell>
          <cell r="C2388" t="str">
            <v xml:space="preserve">UN    </v>
          </cell>
          <cell r="D2388" t="str">
            <v>AS</v>
          </cell>
          <cell r="E2388" t="str">
            <v>8,02</v>
          </cell>
          <cell r="F2388" t="str">
            <v>SINAPI</v>
          </cell>
        </row>
        <row r="2389">
          <cell r="A2389">
            <v>38436</v>
          </cell>
          <cell r="B2389" t="str">
            <v>JOELHO PPR, 90 GRAUS, SOLDAVEL, F/F, DN 50 MM, PARA AGUA QUENTE PREDIAL</v>
          </cell>
          <cell r="C2389" t="str">
            <v xml:space="preserve">UN    </v>
          </cell>
          <cell r="D2389" t="str">
            <v>AS</v>
          </cell>
          <cell r="E2389" t="str">
            <v>13,30</v>
          </cell>
          <cell r="F2389" t="str">
            <v>SINAPI</v>
          </cell>
        </row>
        <row r="2390">
          <cell r="A2390">
            <v>38437</v>
          </cell>
          <cell r="B2390" t="str">
            <v>JOELHO PPR, 90 GRAUS, SOLDAVEL, F/F, DN 63 MM, PARA AGUA QUENTE PREDIAL</v>
          </cell>
          <cell r="C2390" t="str">
            <v xml:space="preserve">UN    </v>
          </cell>
          <cell r="D2390" t="str">
            <v>AS</v>
          </cell>
          <cell r="E2390" t="str">
            <v>21,57</v>
          </cell>
          <cell r="F2390" t="str">
            <v>SINAPI</v>
          </cell>
        </row>
        <row r="2391">
          <cell r="A2391">
            <v>38438</v>
          </cell>
          <cell r="B2391" t="str">
            <v>JOELHO PPR, 90 GRAUS, SOLDAVEL, F/F, DN 75 MM, PARA AGUA QUENTE PREDIAL</v>
          </cell>
          <cell r="C2391" t="str">
            <v xml:space="preserve">UN    </v>
          </cell>
          <cell r="D2391" t="str">
            <v>AS</v>
          </cell>
          <cell r="E2391" t="str">
            <v>62,57</v>
          </cell>
          <cell r="F2391" t="str">
            <v>SINAPI</v>
          </cell>
        </row>
        <row r="2392">
          <cell r="A2392">
            <v>38439</v>
          </cell>
          <cell r="B2392" t="str">
            <v>JOELHO PPR, 90 GRAUS, SOLDAVEL, F/F, DN 90 MM, PARA AGUA QUENTE PREDIAL</v>
          </cell>
          <cell r="C2392" t="str">
            <v xml:space="preserve">UN    </v>
          </cell>
          <cell r="D2392" t="str">
            <v>AS</v>
          </cell>
          <cell r="E2392" t="str">
            <v>79,50</v>
          </cell>
          <cell r="F2392" t="str">
            <v>SINAPI</v>
          </cell>
        </row>
        <row r="2393">
          <cell r="A2393">
            <v>10836</v>
          </cell>
          <cell r="B2393" t="str">
            <v>JOELHO PVC COM VISITA, 90 GRAUS, DN 100 X 50 MM, SERIE NORMAL, PARA ESGOTO PREDIAL</v>
          </cell>
          <cell r="C2393" t="str">
            <v xml:space="preserve">UN    </v>
          </cell>
          <cell r="D2393" t="str">
            <v>CR</v>
          </cell>
          <cell r="E2393" t="str">
            <v>22,68</v>
          </cell>
          <cell r="F2393" t="str">
            <v>SINAPI</v>
          </cell>
        </row>
        <row r="2394">
          <cell r="A2394">
            <v>10835</v>
          </cell>
          <cell r="B2394" t="str">
            <v>JOELHO PVC, COM BOLSA E ANEL, 90 GRAUS, DN 40 X *38* MM, SERIE NORMAL, PARA ESGOTO PREDIAL</v>
          </cell>
          <cell r="C2394" t="str">
            <v xml:space="preserve">UN    </v>
          </cell>
          <cell r="D2394" t="str">
            <v>CR</v>
          </cell>
          <cell r="E2394" t="str">
            <v>6,33</v>
          </cell>
          <cell r="F2394" t="str">
            <v>SINAPI</v>
          </cell>
        </row>
        <row r="2395">
          <cell r="A2395">
            <v>3475</v>
          </cell>
          <cell r="B2395" t="str">
            <v>JOELHO PVC, ROSCAVEL, 45 GRAUS, 1/2", COR BRANCA, PARA AGUA FRIA PREDIAL</v>
          </cell>
          <cell r="C2395" t="str">
            <v xml:space="preserve">UN    </v>
          </cell>
          <cell r="D2395" t="str">
            <v>CR</v>
          </cell>
          <cell r="E2395" t="str">
            <v>6,04</v>
          </cell>
          <cell r="F2395" t="str">
            <v>SINAPI</v>
          </cell>
        </row>
        <row r="2396">
          <cell r="A2396">
            <v>3485</v>
          </cell>
          <cell r="B2396" t="str">
            <v>JOELHO PVC, ROSCAVEL, 45 GRAUS, 1", COR BRANCA, PARA AGUA FRIA PREDIAL</v>
          </cell>
          <cell r="C2396" t="str">
            <v xml:space="preserve">UN    </v>
          </cell>
          <cell r="D2396" t="str">
            <v>CR</v>
          </cell>
          <cell r="E2396" t="str">
            <v>16,69</v>
          </cell>
          <cell r="F2396" t="str">
            <v>SINAPI</v>
          </cell>
        </row>
        <row r="2397">
          <cell r="A2397">
            <v>3534</v>
          </cell>
          <cell r="B2397" t="str">
            <v>JOELHO PVC, ROSCAVEL, 45 GRAUS, 3/4", COR BRANCA, PARA AGUA FRIA PREDIAL</v>
          </cell>
          <cell r="C2397" t="str">
            <v xml:space="preserve">UN    </v>
          </cell>
          <cell r="D2397" t="str">
            <v>CR</v>
          </cell>
          <cell r="E2397" t="str">
            <v>9,57</v>
          </cell>
          <cell r="F2397" t="str">
            <v>SINAPI</v>
          </cell>
        </row>
        <row r="2398">
          <cell r="A2398">
            <v>3543</v>
          </cell>
          <cell r="B2398" t="str">
            <v>JOELHO PVC, ROSCAVEL, 90 GRAUS, 1/2", COR BRANCA, PARA AGUA FRIA PREDIAL</v>
          </cell>
          <cell r="C2398" t="str">
            <v xml:space="preserve">UN    </v>
          </cell>
          <cell r="D2398" t="str">
            <v>CR</v>
          </cell>
          <cell r="E2398" t="str">
            <v>2,22</v>
          </cell>
          <cell r="F2398" t="str">
            <v>SINAPI</v>
          </cell>
        </row>
        <row r="2399">
          <cell r="A2399">
            <v>3482</v>
          </cell>
          <cell r="B2399" t="str">
            <v>JOELHO PVC, ROSCAVEL, 90 GRAUS, 1", COR BRANCA, PARA AGUA FRIA PREDIAL</v>
          </cell>
          <cell r="C2399" t="str">
            <v xml:space="preserve">UN    </v>
          </cell>
          <cell r="D2399" t="str">
            <v>CR</v>
          </cell>
          <cell r="E2399" t="str">
            <v>6,84</v>
          </cell>
          <cell r="F2399" t="str">
            <v>SINAPI</v>
          </cell>
        </row>
        <row r="2400">
          <cell r="A2400">
            <v>3505</v>
          </cell>
          <cell r="B2400" t="str">
            <v>JOELHO PVC, ROSCAVEL, 90 GRAUS, 3/4", COR BRANCA, PARA AGUA FRIA PREDIAL</v>
          </cell>
          <cell r="C2400" t="str">
            <v xml:space="preserve">UN    </v>
          </cell>
          <cell r="D2400" t="str">
            <v>CR</v>
          </cell>
          <cell r="E2400" t="str">
            <v>3,30</v>
          </cell>
          <cell r="F2400" t="str">
            <v>SINAPI</v>
          </cell>
        </row>
        <row r="2401">
          <cell r="A2401">
            <v>3521</v>
          </cell>
          <cell r="B2401" t="str">
            <v>JOELHO PVC, SOLDAVEL COM ROSCA, 90 GRAUS, 20 MM X 1/2", COR MARROM, PARA AGUA FRIA PREDIAL</v>
          </cell>
          <cell r="C2401" t="str">
            <v xml:space="preserve">UN    </v>
          </cell>
          <cell r="D2401" t="str">
            <v>CR</v>
          </cell>
          <cell r="E2401" t="str">
            <v>2,49</v>
          </cell>
          <cell r="F2401" t="str">
            <v>SINAPI</v>
          </cell>
        </row>
        <row r="2402">
          <cell r="A2402">
            <v>3531</v>
          </cell>
          <cell r="B2402" t="str">
            <v>JOELHO PVC, SOLDAVEL COM ROSCA, 90 GRAUS, 25 MM X 1/2", COR MARROM, PARA AGUA FRIA PREDIAL</v>
          </cell>
          <cell r="C2402" t="str">
            <v xml:space="preserve">UN    </v>
          </cell>
          <cell r="D2402" t="str">
            <v>CR</v>
          </cell>
          <cell r="E2402" t="str">
            <v>4,74</v>
          </cell>
          <cell r="F2402" t="str">
            <v>SINAPI</v>
          </cell>
        </row>
        <row r="2403">
          <cell r="A2403">
            <v>3522</v>
          </cell>
          <cell r="B2403" t="str">
            <v>JOELHO PVC, SOLDAVEL COM ROSCA, 90 GRAUS, 25 MM X 3/4", COR MARROM, PARA AGUA FRIA PREDIAL</v>
          </cell>
          <cell r="C2403" t="str">
            <v xml:space="preserve">UN    </v>
          </cell>
          <cell r="D2403" t="str">
            <v>CR</v>
          </cell>
          <cell r="E2403" t="str">
            <v>3,06</v>
          </cell>
          <cell r="F2403" t="str">
            <v>SINAPI</v>
          </cell>
        </row>
        <row r="2404">
          <cell r="A2404">
            <v>3527</v>
          </cell>
          <cell r="B2404" t="str">
            <v>JOELHO PVC, SOLDAVEL COM ROSCA, 90 GRAUS, 32 MM X 3/4", COR MARROM, PARA AGUA FRIA PREDIAL</v>
          </cell>
          <cell r="C2404" t="str">
            <v xml:space="preserve">UN    </v>
          </cell>
          <cell r="D2404" t="str">
            <v>CR</v>
          </cell>
          <cell r="E2404" t="str">
            <v>16,08</v>
          </cell>
          <cell r="F2404" t="str">
            <v>SINAPI</v>
          </cell>
        </row>
        <row r="2405">
          <cell r="A2405">
            <v>3516</v>
          </cell>
          <cell r="B2405" t="str">
            <v>JOELHO PVC, SOLDAVEL, BB, 45 GRAUS, DN 40 MM, PARA ESGOTO PREDIAL</v>
          </cell>
          <cell r="C2405" t="str">
            <v xml:space="preserve">UN    </v>
          </cell>
          <cell r="D2405" t="str">
            <v>CR</v>
          </cell>
          <cell r="E2405" t="str">
            <v>2,61</v>
          </cell>
          <cell r="F2405" t="str">
            <v>SINAPI</v>
          </cell>
        </row>
        <row r="2406">
          <cell r="A2406">
            <v>3517</v>
          </cell>
          <cell r="B2406" t="str">
            <v>JOELHO PVC, SOLDAVEL, BB, 90 GRAUS, SEM ANEL, DN 40 MM, PARA ESGOTO PREDIAL SECUNDARIO</v>
          </cell>
          <cell r="C2406" t="str">
            <v xml:space="preserve">UN    </v>
          </cell>
          <cell r="D2406" t="str">
            <v>CR</v>
          </cell>
          <cell r="E2406" t="str">
            <v>2,36</v>
          </cell>
          <cell r="F2406" t="str">
            <v>SINAPI</v>
          </cell>
        </row>
        <row r="2407">
          <cell r="A2407">
            <v>3515</v>
          </cell>
          <cell r="B2407" t="str">
            <v>JOELHO PVC, SOLDAVEL, COM BUCHA DE LATAO, 90 GRAUS, 20 MM X 1/2", PARA AGUA FRIA PREDIAL</v>
          </cell>
          <cell r="C2407" t="str">
            <v xml:space="preserve">UN    </v>
          </cell>
          <cell r="D2407" t="str">
            <v>CR</v>
          </cell>
          <cell r="E2407" t="str">
            <v>8,20</v>
          </cell>
          <cell r="F2407" t="str">
            <v>SINAPI</v>
          </cell>
        </row>
        <row r="2408">
          <cell r="A2408">
            <v>20147</v>
          </cell>
          <cell r="B2408" t="str">
            <v>JOELHO PVC, SOLDAVEL, COM BUCHA DE LATAO, 90 GRAUS, 25 MM X 1/2", PARA AGUA FRIA PREDIAL</v>
          </cell>
          <cell r="C2408" t="str">
            <v xml:space="preserve">UN    </v>
          </cell>
          <cell r="D2408" t="str">
            <v>CR</v>
          </cell>
          <cell r="E2408" t="str">
            <v>6,74</v>
          </cell>
          <cell r="F2408" t="str">
            <v>SINAPI</v>
          </cell>
        </row>
        <row r="2409">
          <cell r="A2409">
            <v>3524</v>
          </cell>
          <cell r="B2409" t="str">
            <v>JOELHO PVC, SOLDAVEL, COM BUCHA DE LATAO, 90 GRAUS, 25 MM X 3/4", PARA AGUA FRIA PREDIAL</v>
          </cell>
          <cell r="C2409" t="str">
            <v xml:space="preserve">UN    </v>
          </cell>
          <cell r="D2409" t="str">
            <v>CR</v>
          </cell>
          <cell r="E2409" t="str">
            <v>10,15</v>
          </cell>
          <cell r="F2409" t="str">
            <v>SINAPI</v>
          </cell>
        </row>
        <row r="2410">
          <cell r="A2410">
            <v>3532</v>
          </cell>
          <cell r="B2410" t="str">
            <v>JOELHO PVC, SOLDAVEL, COM BUCHA DE LATAO, 90 GRAUS, 32 MM X 3/4", PARA AGUA FRIA PREDIAL</v>
          </cell>
          <cell r="C2410" t="str">
            <v xml:space="preserve">UN    </v>
          </cell>
          <cell r="D2410" t="str">
            <v>CR</v>
          </cell>
          <cell r="E2410" t="str">
            <v>23,46</v>
          </cell>
          <cell r="F2410" t="str">
            <v>SINAPI</v>
          </cell>
        </row>
        <row r="2411">
          <cell r="A2411">
            <v>3528</v>
          </cell>
          <cell r="B2411" t="str">
            <v>JOELHO PVC, SOLDAVEL, PB, 45 GRAUS, DN 100 MM, PARA ESGOTO PREDIAL</v>
          </cell>
          <cell r="C2411" t="str">
            <v xml:space="preserve">UN    </v>
          </cell>
          <cell r="D2411" t="str">
            <v>CR</v>
          </cell>
          <cell r="E2411" t="str">
            <v>10,21</v>
          </cell>
          <cell r="F2411" t="str">
            <v>SINAPI</v>
          </cell>
        </row>
        <row r="2412">
          <cell r="A2412">
            <v>37952</v>
          </cell>
          <cell r="B2412" t="str">
            <v>JOELHO PVC, SOLDAVEL, PB, 45 GRAUS, DN 150 MM, PARA ESGOTO PREDIAL</v>
          </cell>
          <cell r="C2412" t="str">
            <v xml:space="preserve">UN    </v>
          </cell>
          <cell r="D2412" t="str">
            <v>CR</v>
          </cell>
          <cell r="E2412" t="str">
            <v>73,20</v>
          </cell>
          <cell r="F2412" t="str">
            <v>SINAPI</v>
          </cell>
        </row>
        <row r="2413">
          <cell r="A2413">
            <v>37951</v>
          </cell>
          <cell r="B2413" t="str">
            <v>JOELHO PVC, SOLDAVEL, PB, 45 GRAUS, DN 40 MM, PARA ESGOTO PREDIAL</v>
          </cell>
          <cell r="C2413" t="str">
            <v xml:space="preserve">UN    </v>
          </cell>
          <cell r="D2413" t="str">
            <v>CR</v>
          </cell>
          <cell r="E2413" t="str">
            <v>2,75</v>
          </cell>
          <cell r="F2413" t="str">
            <v>SINAPI</v>
          </cell>
        </row>
        <row r="2414">
          <cell r="A2414">
            <v>3518</v>
          </cell>
          <cell r="B2414" t="str">
            <v>JOELHO PVC, SOLDAVEL, PB, 45 GRAUS, DN 50 MM, PARA ESGOTO PREDIAL</v>
          </cell>
          <cell r="C2414" t="str">
            <v xml:space="preserve">UN    </v>
          </cell>
          <cell r="D2414" t="str">
            <v>CR</v>
          </cell>
          <cell r="E2414" t="str">
            <v>4,23</v>
          </cell>
          <cell r="F2414" t="str">
            <v>SINAPI</v>
          </cell>
        </row>
        <row r="2415">
          <cell r="A2415">
            <v>3519</v>
          </cell>
          <cell r="B2415" t="str">
            <v>JOELHO PVC, SOLDAVEL, PB, 45 GRAUS, DN 75 MM, PARA ESGOTO PREDIAL</v>
          </cell>
          <cell r="C2415" t="str">
            <v xml:space="preserve">UN    </v>
          </cell>
          <cell r="D2415" t="str">
            <v>CR</v>
          </cell>
          <cell r="E2415" t="str">
            <v>8,86</v>
          </cell>
          <cell r="F2415" t="str">
            <v>SINAPI</v>
          </cell>
        </row>
        <row r="2416">
          <cell r="A2416">
            <v>3520</v>
          </cell>
          <cell r="B2416" t="str">
            <v>JOELHO PVC, SOLDAVEL, PB, 90 GRAUS, DN 100 MM, PARA ESGOTO PREDIAL</v>
          </cell>
          <cell r="C2416" t="str">
            <v xml:space="preserve">UN    </v>
          </cell>
          <cell r="D2416" t="str">
            <v>CR</v>
          </cell>
          <cell r="E2416" t="str">
            <v>9,28</v>
          </cell>
          <cell r="F2416" t="str">
            <v>SINAPI</v>
          </cell>
        </row>
        <row r="2417">
          <cell r="A2417">
            <v>37950</v>
          </cell>
          <cell r="B2417" t="str">
            <v>JOELHO PVC, SOLDAVEL, PB, 90 GRAUS, DN 150 MM, PARA ESGOTO PREDIAL</v>
          </cell>
          <cell r="C2417" t="str">
            <v xml:space="preserve">UN    </v>
          </cell>
          <cell r="D2417" t="str">
            <v>CR</v>
          </cell>
          <cell r="E2417" t="str">
            <v>67,38</v>
          </cell>
          <cell r="F2417" t="str">
            <v>SINAPI</v>
          </cell>
        </row>
        <row r="2418">
          <cell r="A2418">
            <v>37949</v>
          </cell>
          <cell r="B2418" t="str">
            <v>JOELHO PVC, SOLDAVEL, PB, 90 GRAUS, DN 40 MM, PARA ESGOTO PREDIAL</v>
          </cell>
          <cell r="C2418" t="str">
            <v xml:space="preserve">UN    </v>
          </cell>
          <cell r="D2418" t="str">
            <v>CR</v>
          </cell>
          <cell r="E2418" t="str">
            <v>2,48</v>
          </cell>
          <cell r="F2418" t="str">
            <v>SINAPI</v>
          </cell>
        </row>
        <row r="2419">
          <cell r="A2419">
            <v>3526</v>
          </cell>
          <cell r="B2419" t="str">
            <v>JOELHO PVC, SOLDAVEL, PB, 90 GRAUS, DN 50 MM, PARA ESGOTO PREDIAL</v>
          </cell>
          <cell r="C2419" t="str">
            <v xml:space="preserve">UN    </v>
          </cell>
          <cell r="D2419" t="str">
            <v>CR</v>
          </cell>
          <cell r="E2419" t="str">
            <v>3,42</v>
          </cell>
          <cell r="F2419" t="str">
            <v>SINAPI</v>
          </cell>
        </row>
        <row r="2420">
          <cell r="A2420">
            <v>3509</v>
          </cell>
          <cell r="B2420" t="str">
            <v>JOELHO PVC, SOLDAVEL, PB, 90 GRAUS, DN 75 MM, PARA ESGOTO PREDIAL</v>
          </cell>
          <cell r="C2420" t="str">
            <v xml:space="preserve">UN    </v>
          </cell>
          <cell r="D2420" t="str">
            <v>CR</v>
          </cell>
          <cell r="E2420" t="str">
            <v>7,77</v>
          </cell>
          <cell r="F2420" t="str">
            <v>SINAPI</v>
          </cell>
        </row>
        <row r="2421">
          <cell r="A2421">
            <v>3530</v>
          </cell>
          <cell r="B2421" t="str">
            <v>JOELHO PVC, SOLDAVEL, 90 GRAUS, 110 MM, COR MARROM, PARA AGUA FRIA PREDIAL</v>
          </cell>
          <cell r="C2421" t="str">
            <v xml:space="preserve">UN    </v>
          </cell>
          <cell r="D2421" t="str">
            <v>CR</v>
          </cell>
          <cell r="E2421" t="str">
            <v>260,45</v>
          </cell>
          <cell r="F2421" t="str">
            <v>SINAPI</v>
          </cell>
        </row>
        <row r="2422">
          <cell r="A2422">
            <v>3542</v>
          </cell>
          <cell r="B2422" t="str">
            <v>JOELHO PVC, SOLDAVEL, 90 GRAUS, 20 MM, COR MARROM, PARA AGUA FRIA PREDIAL</v>
          </cell>
          <cell r="C2422" t="str">
            <v xml:space="preserve">UN    </v>
          </cell>
          <cell r="D2422" t="str">
            <v>CR</v>
          </cell>
          <cell r="E2422" t="str">
            <v>0,75</v>
          </cell>
          <cell r="F2422" t="str">
            <v>SINAPI</v>
          </cell>
        </row>
        <row r="2423">
          <cell r="A2423">
            <v>3529</v>
          </cell>
          <cell r="B2423" t="str">
            <v>JOELHO PVC, SOLDAVEL, 90 GRAUS, 25 MM, COR MARROM, PARA AGUA FRIA PREDIAL</v>
          </cell>
          <cell r="C2423" t="str">
            <v xml:space="preserve">UN    </v>
          </cell>
          <cell r="D2423" t="str">
            <v>CR</v>
          </cell>
          <cell r="E2423" t="str">
            <v>0,92</v>
          </cell>
          <cell r="F2423" t="str">
            <v>SINAPI</v>
          </cell>
        </row>
        <row r="2424">
          <cell r="A2424">
            <v>3536</v>
          </cell>
          <cell r="B2424" t="str">
            <v>JOELHO PVC, SOLDAVEL, 90 GRAUS, 32 MM, COR MARROM, PARA AGUA FRIA PREDIAL</v>
          </cell>
          <cell r="C2424" t="str">
            <v xml:space="preserve">UN    </v>
          </cell>
          <cell r="D2424" t="str">
            <v>CR</v>
          </cell>
          <cell r="E2424" t="str">
            <v>3,05</v>
          </cell>
          <cell r="F2424" t="str">
            <v>SINAPI</v>
          </cell>
        </row>
        <row r="2425">
          <cell r="A2425">
            <v>3535</v>
          </cell>
          <cell r="B2425" t="str">
            <v>JOELHO PVC, SOLDAVEL, 90 GRAUS, 40 MM, COR MARROM, PARA AGUA FRIA PREDIAL</v>
          </cell>
          <cell r="C2425" t="str">
            <v xml:space="preserve">UN    </v>
          </cell>
          <cell r="D2425" t="str">
            <v>CR</v>
          </cell>
          <cell r="E2425" t="str">
            <v>7,43</v>
          </cell>
          <cell r="F2425" t="str">
            <v>SINAPI</v>
          </cell>
        </row>
        <row r="2426">
          <cell r="A2426">
            <v>3540</v>
          </cell>
          <cell r="B2426" t="str">
            <v>JOELHO PVC, SOLDAVEL, 90 GRAUS, 50 MM, COR MARROM, PARA AGUA FRIA PREDIAL</v>
          </cell>
          <cell r="C2426" t="str">
            <v xml:space="preserve">UN    </v>
          </cell>
          <cell r="D2426" t="str">
            <v>CR</v>
          </cell>
          <cell r="E2426" t="str">
            <v>6,29</v>
          </cell>
          <cell r="F2426" t="str">
            <v>SINAPI</v>
          </cell>
        </row>
        <row r="2427">
          <cell r="A2427">
            <v>3539</v>
          </cell>
          <cell r="B2427" t="str">
            <v>JOELHO PVC, SOLDAVEL, 90 GRAUS, 60 MM, COR MARROM, PARA AGUA FRIA PREDIAL</v>
          </cell>
          <cell r="C2427" t="str">
            <v xml:space="preserve">UN    </v>
          </cell>
          <cell r="D2427" t="str">
            <v>CR</v>
          </cell>
          <cell r="E2427" t="str">
            <v>36,45</v>
          </cell>
          <cell r="F2427" t="str">
            <v>SINAPI</v>
          </cell>
        </row>
        <row r="2428">
          <cell r="A2428">
            <v>3513</v>
          </cell>
          <cell r="B2428" t="str">
            <v>JOELHO PVC, SOLDAVEL, 90 GRAUS, 85 MM, COR MARROM, PARA AGUA FRIA PREDIAL</v>
          </cell>
          <cell r="C2428" t="str">
            <v xml:space="preserve">UN    </v>
          </cell>
          <cell r="D2428" t="str">
            <v>CR</v>
          </cell>
          <cell r="E2428" t="str">
            <v>128,54</v>
          </cell>
          <cell r="F2428" t="str">
            <v>SINAPI</v>
          </cell>
        </row>
        <row r="2429">
          <cell r="A2429">
            <v>3510</v>
          </cell>
          <cell r="B2429" t="str">
            <v>JOELHO PVC, 90 GRAUS, ROSCAVEL, 1 1/4", COR BRANCA, AGUA FRIA PREDIAL</v>
          </cell>
          <cell r="C2429" t="str">
            <v xml:space="preserve">UN    </v>
          </cell>
          <cell r="D2429" t="str">
            <v>CR</v>
          </cell>
          <cell r="E2429" t="str">
            <v>15,87</v>
          </cell>
          <cell r="F2429" t="str">
            <v>SINAPI</v>
          </cell>
        </row>
        <row r="2430">
          <cell r="A2430">
            <v>38913</v>
          </cell>
          <cell r="B2430" t="str">
            <v>JOELHO/COTOVELO 90 GRAUS, METALICO, PARA CONEXAO COM ANEL DESLIZANTE, DN 16 MM, EM TUBO PEX PARA INST. AGUA QUENTE/FRIA</v>
          </cell>
          <cell r="C2430" t="str">
            <v xml:space="preserve">UN    </v>
          </cell>
          <cell r="D2430" t="str">
            <v>AS</v>
          </cell>
          <cell r="E2430" t="str">
            <v>9,42</v>
          </cell>
          <cell r="F2430" t="str">
            <v>SINAPI</v>
          </cell>
        </row>
        <row r="2431">
          <cell r="A2431">
            <v>38914</v>
          </cell>
          <cell r="B2431" t="str">
            <v>JOELHO/COTOVELO 90 GRAUS, METALICO, PARA CONEXAO COM ANEL DESLIZANTE, DN 20 MM, EM TUBO PEX PARA INST. AGUA QUENTE/FRIA</v>
          </cell>
          <cell r="C2431" t="str">
            <v xml:space="preserve">UN    </v>
          </cell>
          <cell r="D2431" t="str">
            <v>AS</v>
          </cell>
          <cell r="E2431" t="str">
            <v>11,57</v>
          </cell>
          <cell r="F2431" t="str">
            <v>SINAPI</v>
          </cell>
        </row>
        <row r="2432">
          <cell r="A2432">
            <v>38915</v>
          </cell>
          <cell r="B2432" t="str">
            <v>JOELHO/COTOVELO 90 GRAUS, METALICO, PARA CONEXAO COM ANEL DESLIZANTE, DN 25 MM, EM TUBO PEX PARA INST. AGUA QUENTE/FRIA</v>
          </cell>
          <cell r="C2432" t="str">
            <v xml:space="preserve">UN    </v>
          </cell>
          <cell r="D2432" t="str">
            <v>AS</v>
          </cell>
          <cell r="E2432" t="str">
            <v>22,29</v>
          </cell>
          <cell r="F2432" t="str">
            <v>SINAPI</v>
          </cell>
        </row>
        <row r="2433">
          <cell r="A2433">
            <v>38916</v>
          </cell>
          <cell r="B2433" t="str">
            <v>JOELHO/COTOVELO 90 GRAUS, METALICO, PARA CONEXAO COM ANEL DESLIZANTE, DN 32 MM, EM TUBO PEX PARA INST. AGUA QUENTE/FRIA</v>
          </cell>
          <cell r="C2433" t="str">
            <v xml:space="preserve">UN    </v>
          </cell>
          <cell r="D2433" t="str">
            <v>AS</v>
          </cell>
          <cell r="E2433" t="str">
            <v>30,85</v>
          </cell>
          <cell r="F2433" t="str">
            <v>SINAPI</v>
          </cell>
        </row>
        <row r="2434">
          <cell r="A2434">
            <v>39300</v>
          </cell>
          <cell r="B2434" t="str">
            <v>JOELHO/COTOVELO 90 GRAUS, PLASTICO, PARA CONEXAO COM CRIMPAGEM, DN 16 MM, EM TUBO PEX PARA INST. AGUA QUENTE/FRIA</v>
          </cell>
          <cell r="C2434" t="str">
            <v xml:space="preserve">UN    </v>
          </cell>
          <cell r="D2434" t="str">
            <v>AS</v>
          </cell>
          <cell r="E2434" t="str">
            <v>8,41</v>
          </cell>
          <cell r="F2434" t="str">
            <v>SINAPI</v>
          </cell>
        </row>
        <row r="2435">
          <cell r="A2435">
            <v>39301</v>
          </cell>
          <cell r="B2435" t="str">
            <v>JOELHO/COTOVELO 90 GRAUS, PLASTICO, PARA CONEXAO COM CRIMPAGEM, DN 20 MM, EM TUBO PEX PARA INST. AGUA QUENTE/FRIA</v>
          </cell>
          <cell r="C2435" t="str">
            <v xml:space="preserve">UN    </v>
          </cell>
          <cell r="D2435" t="str">
            <v>AS</v>
          </cell>
          <cell r="E2435" t="str">
            <v>11,26</v>
          </cell>
          <cell r="F2435" t="str">
            <v>SINAPI</v>
          </cell>
        </row>
        <row r="2436">
          <cell r="A2436">
            <v>39302</v>
          </cell>
          <cell r="B2436" t="str">
            <v>JOELHO/COTOVELO 90 GRAUS, PLASTICO, PARA CONEXAO COM CRIMPAGEM, DN 25 MM, EM TUBO PEX PARA INST. AGUA QUENTE/FRIA</v>
          </cell>
          <cell r="C2436" t="str">
            <v xml:space="preserve">UN    </v>
          </cell>
          <cell r="D2436" t="str">
            <v>AS</v>
          </cell>
          <cell r="E2436" t="str">
            <v>20,47</v>
          </cell>
          <cell r="F2436" t="str">
            <v>SINAPI</v>
          </cell>
        </row>
        <row r="2437">
          <cell r="A2437">
            <v>38923</v>
          </cell>
          <cell r="B2437" t="str">
            <v>JOELHO/COTOVELO 90 GRAUS, ROSCA FEMEA TERMINAL, METALICO, PARA CONEXAO COM ANEL DESLIZANTE, DN 16 MM X 1/2", EM TUBO PEX PARA INST. AGUA QUENTE/FRIA</v>
          </cell>
          <cell r="C2437" t="str">
            <v xml:space="preserve">UN    </v>
          </cell>
          <cell r="D2437" t="str">
            <v>AS</v>
          </cell>
          <cell r="E2437" t="str">
            <v>10,08</v>
          </cell>
          <cell r="F2437" t="str">
            <v>SINAPI</v>
          </cell>
        </row>
        <row r="2438">
          <cell r="A2438">
            <v>38925</v>
          </cell>
          <cell r="B2438" t="str">
            <v>JOELHO/COTOVELO 90 GRAUS, ROSCA FEMEA TERMINAL, METALICO, PARA CONEXAO COM ANEL DESLIZANTE, DN 20 MM X 1/2", EM TUBO PEX PARA INST. AGUA QUENTE/FRIA</v>
          </cell>
          <cell r="C2438" t="str">
            <v xml:space="preserve">UN    </v>
          </cell>
          <cell r="D2438" t="str">
            <v>AS</v>
          </cell>
          <cell r="E2438" t="str">
            <v>11,70</v>
          </cell>
          <cell r="F2438" t="str">
            <v>SINAPI</v>
          </cell>
        </row>
        <row r="2439">
          <cell r="A2439">
            <v>38926</v>
          </cell>
          <cell r="B2439" t="str">
            <v>JOELHO/COTOVELO 90 GRAUS, ROSCA FEMEA TERMINAL, METALICO, PARA CONEXAO COM ANEL DESLIZANTE, DN 20 MM X 3/4", EM TUBO PEX PARA INST. AGUA QUENTE/FRIA</v>
          </cell>
          <cell r="C2439" t="str">
            <v xml:space="preserve">UN    </v>
          </cell>
          <cell r="D2439" t="str">
            <v>AS</v>
          </cell>
          <cell r="E2439" t="str">
            <v>13,87</v>
          </cell>
          <cell r="F2439" t="str">
            <v>SINAPI</v>
          </cell>
        </row>
        <row r="2440">
          <cell r="A2440">
            <v>38927</v>
          </cell>
          <cell r="B2440" t="str">
            <v>JOELHO/COTOVELO 90 GRAUS, ROSCA FEMEA TERMINAL, METALICO, PARA CONEXAO COM ANEL DESLIZANTE, DN 25 MM X 3/4", EM TUBO PEX PARA INST. AGUA QUENTE/FRIA</v>
          </cell>
          <cell r="C2440" t="str">
            <v xml:space="preserve">UN    </v>
          </cell>
          <cell r="D2440" t="str">
            <v>AS</v>
          </cell>
          <cell r="E2440" t="str">
            <v>17,52</v>
          </cell>
          <cell r="F2440" t="str">
            <v>SINAPI</v>
          </cell>
        </row>
        <row r="2441">
          <cell r="A2441">
            <v>39304</v>
          </cell>
          <cell r="B2441" t="str">
            <v>JOELHO/COTOVELO 90 GRAUS, ROSCA FEMEA TERMINAL, PLASTICO, PARA CONEXAO COM CRIMPAGEM, DN 16 MM X 1/2", EM TUBO PEX PARA INST. AGUA QUENTE/FRIA</v>
          </cell>
          <cell r="C2441" t="str">
            <v xml:space="preserve">UN    </v>
          </cell>
          <cell r="D2441" t="str">
            <v>AS</v>
          </cell>
          <cell r="E2441" t="str">
            <v>9,95</v>
          </cell>
          <cell r="F2441" t="str">
            <v>SINAPI</v>
          </cell>
        </row>
        <row r="2442">
          <cell r="A2442">
            <v>39305</v>
          </cell>
          <cell r="B2442" t="str">
            <v>JOELHO/COTOVELO 90 GRAUS, ROSCA FEMEA TERMINAL, PLASTICO, PARA CONEXAO COM CRIMPAGEM, DN 20 MM X 1/2", EM TUBO PEX PARA INST. AGUA QUENTE/FRIA</v>
          </cell>
          <cell r="C2442" t="str">
            <v xml:space="preserve">UN    </v>
          </cell>
          <cell r="D2442" t="str">
            <v>AS</v>
          </cell>
          <cell r="E2442" t="str">
            <v>10,91</v>
          </cell>
          <cell r="F2442" t="str">
            <v>SINAPI</v>
          </cell>
        </row>
        <row r="2443">
          <cell r="A2443">
            <v>39306</v>
          </cell>
          <cell r="B2443" t="str">
            <v>JOELHO/COTOVELO 90 GRAUS, ROSCA FEMEA TERMINAL, PLASTICO, PARA CONEXAO COM CRIMPAGEM, DN 20 MM X 3/4", EM TUBO PEX PARA INST. AGUA QUENTE/FRIA</v>
          </cell>
          <cell r="C2443" t="str">
            <v xml:space="preserve">UN    </v>
          </cell>
          <cell r="D2443" t="str">
            <v>AS</v>
          </cell>
          <cell r="E2443" t="str">
            <v>14,67</v>
          </cell>
          <cell r="F2443" t="str">
            <v>SINAPI</v>
          </cell>
        </row>
        <row r="2444">
          <cell r="A2444">
            <v>38928</v>
          </cell>
          <cell r="B2444" t="str">
            <v>JOELHO/COTOVELO 90 GRAUS, ROSCA FEMEA TERMINAL, PLASTICO, PARA CONEXAO COM CRIMPAGEM, DN 25 MM X 1/2", EM TUBO PEX PARA INST. AGUA QUENTE/FRIA</v>
          </cell>
          <cell r="C2444" t="str">
            <v xml:space="preserve">UN    </v>
          </cell>
          <cell r="D2444" t="str">
            <v>AS</v>
          </cell>
          <cell r="E2444" t="str">
            <v>19,39</v>
          </cell>
          <cell r="F2444" t="str">
            <v>SINAPI</v>
          </cell>
        </row>
        <row r="2445">
          <cell r="A2445">
            <v>38941</v>
          </cell>
          <cell r="B2445" t="str">
            <v>JOELHO/COTOVELO, ROSCA FEMEA MOVEL, METALICO, PARA CONEXAO COM ANEL DESLIZANTE, DN 20 MM X 3/4", EM TUBO PEX PARA INST. AGUA QUENTE/FRIA</v>
          </cell>
          <cell r="C2445" t="str">
            <v xml:space="preserve">UN    </v>
          </cell>
          <cell r="D2445" t="str">
            <v>AS</v>
          </cell>
          <cell r="E2445" t="str">
            <v>15,20</v>
          </cell>
          <cell r="F2445" t="str">
            <v>SINAPI</v>
          </cell>
        </row>
        <row r="2446">
          <cell r="A2446">
            <v>38917</v>
          </cell>
          <cell r="B2446" t="str">
            <v>JOELHO/COTOVELO, ROSCA FEMEA, COM BASE FIXA, METALICO, PARA CONEXAO COM ANEL DESLIZANTE, DN 16 MM X 1/2", EM TUBO PEX PARA INST. AGUA QUENTE/FRIA</v>
          </cell>
          <cell r="C2446" t="str">
            <v xml:space="preserve">UN    </v>
          </cell>
          <cell r="D2446" t="str">
            <v>AS</v>
          </cell>
          <cell r="E2446" t="str">
            <v>10,84</v>
          </cell>
          <cell r="F2446" t="str">
            <v>SINAPI</v>
          </cell>
        </row>
        <row r="2447">
          <cell r="A2447">
            <v>38919</v>
          </cell>
          <cell r="B2447" t="str">
            <v>JOELHO/COTOVELO, ROSCA FEMEA, COM BASE FIXA, METALICO, PARA CONEXAO COM ANEL DESLIZANTE, DN 20 MM X 1/2", EM TUBO PEX PARA INST. AGUA QUENTE/FRIA</v>
          </cell>
          <cell r="C2447" t="str">
            <v xml:space="preserve">UN    </v>
          </cell>
          <cell r="D2447" t="str">
            <v>AS</v>
          </cell>
          <cell r="E2447" t="str">
            <v>12,72</v>
          </cell>
          <cell r="F2447" t="str">
            <v>SINAPI</v>
          </cell>
        </row>
        <row r="2448">
          <cell r="A2448">
            <v>38922</v>
          </cell>
          <cell r="B2448" t="str">
            <v>JOELHO/COTOVELO, ROSCA FEMEA, COM BASE FIXA, METALICO, PARA CONEXAO COM ANEL DESLIZANTE, DN 25 MM X 3/4", EM TUBO PEX PARA INST. AGUA QUENTE/FRIA</v>
          </cell>
          <cell r="C2448" t="str">
            <v xml:space="preserve">UN    </v>
          </cell>
          <cell r="D2448" t="str">
            <v>AS</v>
          </cell>
          <cell r="E2448" t="str">
            <v>17,07</v>
          </cell>
          <cell r="F2448" t="str">
            <v>SINAPI</v>
          </cell>
        </row>
        <row r="2449">
          <cell r="A2449">
            <v>20151</v>
          </cell>
          <cell r="B2449" t="str">
            <v>JOELHO, PVC SERIE R, 45 GRAUS, DN 100 MM, PARA ESGOTO PREDIAL</v>
          </cell>
          <cell r="C2449" t="str">
            <v xml:space="preserve">UN    </v>
          </cell>
          <cell r="D2449" t="str">
            <v>CR</v>
          </cell>
          <cell r="E2449" t="str">
            <v>22,83</v>
          </cell>
          <cell r="F2449" t="str">
            <v>SINAPI</v>
          </cell>
        </row>
        <row r="2450">
          <cell r="A2450">
            <v>20152</v>
          </cell>
          <cell r="B2450" t="str">
            <v>JOELHO, PVC SERIE R, 45 GRAUS, DN 150 MM, PARA ESGOTO PREDIAL</v>
          </cell>
          <cell r="C2450" t="str">
            <v xml:space="preserve">UN    </v>
          </cell>
          <cell r="D2450" t="str">
            <v>CR</v>
          </cell>
          <cell r="E2450" t="str">
            <v>82,60</v>
          </cell>
          <cell r="F2450" t="str">
            <v>SINAPI</v>
          </cell>
        </row>
        <row r="2451">
          <cell r="A2451">
            <v>20148</v>
          </cell>
          <cell r="B2451" t="str">
            <v>JOELHO, PVC SERIE R, 45 GRAUS, DN 40 MM, PARA ESGOTO PREDIAL</v>
          </cell>
          <cell r="C2451" t="str">
            <v xml:space="preserve">UN    </v>
          </cell>
          <cell r="D2451" t="str">
            <v>CR</v>
          </cell>
          <cell r="E2451" t="str">
            <v>4,49</v>
          </cell>
          <cell r="F2451" t="str">
            <v>SINAPI</v>
          </cell>
        </row>
        <row r="2452">
          <cell r="A2452">
            <v>20149</v>
          </cell>
          <cell r="B2452" t="str">
            <v>JOELHO, PVC SERIE R, 45 GRAUS, DN 50 MM, PARA ESGOTO PREDIAL</v>
          </cell>
          <cell r="C2452" t="str">
            <v xml:space="preserve">UN    </v>
          </cell>
          <cell r="D2452" t="str">
            <v>CR</v>
          </cell>
          <cell r="E2452" t="str">
            <v>7,49</v>
          </cell>
          <cell r="F2452" t="str">
            <v>SINAPI</v>
          </cell>
        </row>
        <row r="2453">
          <cell r="A2453">
            <v>20150</v>
          </cell>
          <cell r="B2453" t="str">
            <v>JOELHO, PVC SERIE R, 45 GRAUS, DN 75 MM, PARA ESGOTO PREDIAL</v>
          </cell>
          <cell r="C2453" t="str">
            <v xml:space="preserve">UN    </v>
          </cell>
          <cell r="D2453" t="str">
            <v>CR</v>
          </cell>
          <cell r="E2453" t="str">
            <v>19,32</v>
          </cell>
          <cell r="F2453" t="str">
            <v>SINAPI</v>
          </cell>
        </row>
        <row r="2454">
          <cell r="A2454">
            <v>20157</v>
          </cell>
          <cell r="B2454" t="str">
            <v>JOELHO, PVC SERIE R, 90 GRAUS, DN 100 MM, PARA ESGOTO PREDIAL</v>
          </cell>
          <cell r="C2454" t="str">
            <v xml:space="preserve">UN    </v>
          </cell>
          <cell r="D2454" t="str">
            <v>CR</v>
          </cell>
          <cell r="E2454" t="str">
            <v>21,68</v>
          </cell>
          <cell r="F2454" t="str">
            <v>SINAPI</v>
          </cell>
        </row>
        <row r="2455">
          <cell r="A2455">
            <v>20158</v>
          </cell>
          <cell r="B2455" t="str">
            <v>JOELHO, PVC SERIE R, 90 GRAUS, DN 150 MM, PARA ESGOTO PREDIAL</v>
          </cell>
          <cell r="C2455" t="str">
            <v xml:space="preserve">UN    </v>
          </cell>
          <cell r="D2455" t="str">
            <v>CR</v>
          </cell>
          <cell r="E2455" t="str">
            <v>86,10</v>
          </cell>
          <cell r="F2455" t="str">
            <v>SINAPI</v>
          </cell>
        </row>
        <row r="2456">
          <cell r="A2456">
            <v>20154</v>
          </cell>
          <cell r="B2456" t="str">
            <v>JOELHO, PVC SERIE R, 90 GRAUS, DN 40 MM, PARA ESGOTO PREDIAL</v>
          </cell>
          <cell r="C2456" t="str">
            <v xml:space="preserve">UN    </v>
          </cell>
          <cell r="D2456" t="str">
            <v>CR</v>
          </cell>
          <cell r="E2456" t="str">
            <v>4,39</v>
          </cell>
          <cell r="F2456" t="str">
            <v>SINAPI</v>
          </cell>
        </row>
        <row r="2457">
          <cell r="A2457">
            <v>20155</v>
          </cell>
          <cell r="B2457" t="str">
            <v>JOELHO, PVC SERIE R, 90 GRAUS, DN 50 MM, PARA ESGOTO PREDIAL</v>
          </cell>
          <cell r="C2457" t="str">
            <v xml:space="preserve">UN    </v>
          </cell>
          <cell r="D2457" t="str">
            <v>CR</v>
          </cell>
          <cell r="E2457" t="str">
            <v>6,69</v>
          </cell>
          <cell r="F2457" t="str">
            <v>SINAPI</v>
          </cell>
        </row>
        <row r="2458">
          <cell r="A2458">
            <v>20156</v>
          </cell>
          <cell r="B2458" t="str">
            <v>JOELHO, PVC SERIE R, 90 GRAUS, DN 75 MM, PARA ESGOTO PREDIAL</v>
          </cell>
          <cell r="C2458" t="str">
            <v xml:space="preserve">UN    </v>
          </cell>
          <cell r="D2458" t="str">
            <v>CR</v>
          </cell>
          <cell r="E2458" t="str">
            <v>18,81</v>
          </cell>
          <cell r="F2458" t="str">
            <v>SINAPI</v>
          </cell>
        </row>
        <row r="2459">
          <cell r="A2459">
            <v>3499</v>
          </cell>
          <cell r="B2459" t="str">
            <v>JOELHO, PVC SOLDAVEL, 45 GRAUS, 20 MM, COR MARROM, PARA AGUA FRIA PREDIAL</v>
          </cell>
          <cell r="C2459" t="str">
            <v xml:space="preserve">UN    </v>
          </cell>
          <cell r="D2459" t="str">
            <v>CR</v>
          </cell>
          <cell r="E2459" t="str">
            <v>1,43</v>
          </cell>
          <cell r="F2459" t="str">
            <v>SINAPI</v>
          </cell>
        </row>
        <row r="2460">
          <cell r="A2460">
            <v>3500</v>
          </cell>
          <cell r="B2460" t="str">
            <v>JOELHO, PVC SOLDAVEL, 45 GRAUS, 25 MM, COR MARROM, PARA AGUA FRIA PREDIAL</v>
          </cell>
          <cell r="C2460" t="str">
            <v xml:space="preserve">UN    </v>
          </cell>
          <cell r="D2460" t="str">
            <v>CR</v>
          </cell>
          <cell r="E2460" t="str">
            <v>1,89</v>
          </cell>
          <cell r="F2460" t="str">
            <v>SINAPI</v>
          </cell>
        </row>
        <row r="2461">
          <cell r="A2461">
            <v>3501</v>
          </cell>
          <cell r="B2461" t="str">
            <v>JOELHO, PVC SOLDAVEL, 45 GRAUS, 32 MM, COR MARROM, PARA AGUA FRIA PREDIAL</v>
          </cell>
          <cell r="C2461" t="str">
            <v xml:space="preserve">UN    </v>
          </cell>
          <cell r="D2461" t="str">
            <v>CR</v>
          </cell>
          <cell r="E2461" t="str">
            <v>5,22</v>
          </cell>
          <cell r="F2461" t="str">
            <v>SINAPI</v>
          </cell>
        </row>
        <row r="2462">
          <cell r="A2462">
            <v>3502</v>
          </cell>
          <cell r="B2462" t="str">
            <v>JOELHO, PVC SOLDAVEL, 45 GRAUS, 40 MM, COR MARROM, PARA AGUA FRIA PREDIAL</v>
          </cell>
          <cell r="C2462" t="str">
            <v xml:space="preserve">UN    </v>
          </cell>
          <cell r="D2462" t="str">
            <v>CR</v>
          </cell>
          <cell r="E2462" t="str">
            <v>7,50</v>
          </cell>
          <cell r="F2462" t="str">
            <v>SINAPI</v>
          </cell>
        </row>
        <row r="2463">
          <cell r="A2463">
            <v>3503</v>
          </cell>
          <cell r="B2463" t="str">
            <v>JOELHO, PVC SOLDAVEL, 45 GRAUS, 50 MM, COR MARROM, PARA AGUA FRIA PREDIAL</v>
          </cell>
          <cell r="C2463" t="str">
            <v xml:space="preserve">UN    </v>
          </cell>
          <cell r="D2463" t="str">
            <v>CR</v>
          </cell>
          <cell r="E2463" t="str">
            <v>9,43</v>
          </cell>
          <cell r="F2463" t="str">
            <v>SINAPI</v>
          </cell>
        </row>
        <row r="2464">
          <cell r="A2464">
            <v>3477</v>
          </cell>
          <cell r="B2464" t="str">
            <v>JOELHO, PVC SOLDAVEL, 45 GRAUS, 60 MM, COR MARROM, PARA AGUA FRIA PREDIAL</v>
          </cell>
          <cell r="C2464" t="str">
            <v xml:space="preserve">UN    </v>
          </cell>
          <cell r="D2464" t="str">
            <v>CR</v>
          </cell>
          <cell r="E2464" t="str">
            <v>34,25</v>
          </cell>
          <cell r="F2464" t="str">
            <v>SINAPI</v>
          </cell>
        </row>
        <row r="2465">
          <cell r="A2465">
            <v>3478</v>
          </cell>
          <cell r="B2465" t="str">
            <v>JOELHO, PVC SOLDAVEL, 45 GRAUS, 75 MM, COR MARROM, PARA AGUA FRIA PREDIAL</v>
          </cell>
          <cell r="C2465" t="str">
            <v xml:space="preserve">UN    </v>
          </cell>
          <cell r="D2465" t="str">
            <v>CR</v>
          </cell>
          <cell r="E2465" t="str">
            <v>82,13</v>
          </cell>
          <cell r="F2465" t="str">
            <v>SINAPI</v>
          </cell>
        </row>
        <row r="2466">
          <cell r="A2466">
            <v>3525</v>
          </cell>
          <cell r="B2466" t="str">
            <v>JOELHO, PVC SOLDAVEL, 45 GRAUS, 85 MM, COR MARROM, PARA AGUA FRIA PREDIAL</v>
          </cell>
          <cell r="C2466" t="str">
            <v xml:space="preserve">UN    </v>
          </cell>
          <cell r="D2466" t="str">
            <v>CR</v>
          </cell>
          <cell r="E2466" t="str">
            <v>101,36</v>
          </cell>
          <cell r="F2466" t="str">
            <v>SINAPI</v>
          </cell>
        </row>
        <row r="2467">
          <cell r="A2467">
            <v>3511</v>
          </cell>
          <cell r="B2467" t="str">
            <v>JOELHO, PVC SOLDAVEL, 90 GRAUS, 75 MM, COR MARROM, PARA AGUA FRIA PREDIAL</v>
          </cell>
          <cell r="C2467" t="str">
            <v xml:space="preserve">UN    </v>
          </cell>
          <cell r="D2467" t="str">
            <v>CR</v>
          </cell>
          <cell r="E2467" t="str">
            <v>107,51</v>
          </cell>
          <cell r="F2467" t="str">
            <v>SINAPI</v>
          </cell>
        </row>
        <row r="2468">
          <cell r="A2468">
            <v>12032</v>
          </cell>
          <cell r="B2468" t="str">
            <v>JOGO DE TRANQUETA E ROSETA QUADRADA DE SOBREPOR SEM FUROS, EM LATAO CROMADO, *50 X 50* MM, PARA FECHADURA DE PORTA DE BANHEIRO</v>
          </cell>
          <cell r="C2468" t="str">
            <v xml:space="preserve">JG    </v>
          </cell>
          <cell r="D2468" t="str">
            <v>CR</v>
          </cell>
          <cell r="E2468" t="str">
            <v>60,35</v>
          </cell>
          <cell r="F2468" t="str">
            <v>SINAPI</v>
          </cell>
        </row>
        <row r="2469">
          <cell r="A2469">
            <v>12030</v>
          </cell>
          <cell r="B2469" t="str">
            <v>JOGO DE TRANQUETA E ROSETA REDONDA DE SOBREPOR SEM FUROS, EM LATAO CROMADO, DIAMETRO *50* MM, PARA FECHADURA DE PORTA DE BANHEIRO</v>
          </cell>
          <cell r="C2469" t="str">
            <v xml:space="preserve">JG    </v>
          </cell>
          <cell r="D2469" t="str">
            <v>CR</v>
          </cell>
          <cell r="E2469" t="str">
            <v>56,70</v>
          </cell>
          <cell r="F2469" t="str">
            <v>SINAPI</v>
          </cell>
        </row>
        <row r="2470">
          <cell r="A2470">
            <v>10908</v>
          </cell>
          <cell r="B2470" t="str">
            <v>JUNCAO DE REDUCAO INVERTIDA, PVC SOLDAVEL, 100 X 50 MM, SERIE NORMAL PARA ESGOTO PREDIAL</v>
          </cell>
          <cell r="C2470" t="str">
            <v xml:space="preserve">UN    </v>
          </cell>
          <cell r="D2470" t="str">
            <v>CR</v>
          </cell>
          <cell r="E2470" t="str">
            <v>21,31</v>
          </cell>
          <cell r="F2470" t="str">
            <v>SINAPI</v>
          </cell>
        </row>
        <row r="2471">
          <cell r="A2471">
            <v>10909</v>
          </cell>
          <cell r="B2471" t="str">
            <v>JUNCAO DE REDUCAO INVERTIDA, PVC SOLDAVEL, 100 X 75 MM, SERIE NORMAL PARA ESGOTO PREDIAL</v>
          </cell>
          <cell r="C2471" t="str">
            <v xml:space="preserve">UN    </v>
          </cell>
          <cell r="D2471" t="str">
            <v>CR</v>
          </cell>
          <cell r="E2471" t="str">
            <v>24,79</v>
          </cell>
          <cell r="F2471" t="str">
            <v>SINAPI</v>
          </cell>
        </row>
        <row r="2472">
          <cell r="A2472">
            <v>3669</v>
          </cell>
          <cell r="B2472" t="str">
            <v>JUNCAO DE REDUCAO INVERTIDA, PVC SOLDAVEL, 75 X 50 MM, SERIE NORMAL PARA ESGOTO PREDIAL</v>
          </cell>
          <cell r="C2472" t="str">
            <v xml:space="preserve">UN    </v>
          </cell>
          <cell r="D2472" t="str">
            <v>CR</v>
          </cell>
          <cell r="E2472" t="str">
            <v>15,23</v>
          </cell>
          <cell r="F2472" t="str">
            <v>SINAPI</v>
          </cell>
        </row>
        <row r="2473">
          <cell r="A2473">
            <v>20139</v>
          </cell>
          <cell r="B2473" t="str">
            <v>JUNCAO DUPLA, PVC SERIE R, DN 100 X 100 X 100 MM, PARA ESGOTO PREDIAL</v>
          </cell>
          <cell r="C2473" t="str">
            <v xml:space="preserve">UN    </v>
          </cell>
          <cell r="D2473" t="str">
            <v>CR</v>
          </cell>
          <cell r="E2473" t="str">
            <v>130,99</v>
          </cell>
          <cell r="F2473" t="str">
            <v>SINAPI</v>
          </cell>
        </row>
        <row r="2474">
          <cell r="A2474">
            <v>3668</v>
          </cell>
          <cell r="B2474" t="str">
            <v>JUNCAO DUPLA, PVC SOLDAVEL, DN 100 X 100 X 100 MM , SERIE NORMAL PARA ESGOTO PREDIAL</v>
          </cell>
          <cell r="C2474" t="str">
            <v xml:space="preserve">UN    </v>
          </cell>
          <cell r="D2474" t="str">
            <v>CR</v>
          </cell>
          <cell r="E2474" t="str">
            <v>46,79</v>
          </cell>
          <cell r="F2474" t="str">
            <v>SINAPI</v>
          </cell>
        </row>
        <row r="2475">
          <cell r="A2475">
            <v>10911</v>
          </cell>
          <cell r="B2475" t="str">
            <v>JUNCAO INVERTIDA, PVC SOLDAVEL, 75 X 75 MM, SERIE NORMAL PARA ESGOTO PREDIAL</v>
          </cell>
          <cell r="C2475" t="str">
            <v xml:space="preserve">UN    </v>
          </cell>
          <cell r="D2475" t="str">
            <v>CR</v>
          </cell>
          <cell r="E2475" t="str">
            <v>20,51</v>
          </cell>
          <cell r="F2475" t="str">
            <v>SINAPI</v>
          </cell>
        </row>
        <row r="2476">
          <cell r="A2476">
            <v>3659</v>
          </cell>
          <cell r="B2476" t="str">
            <v>JUNCAO SIMPLES DE REDUCAO, PVC, DN 100 X 50 MM, SERIE NORMAL PARA ESGOTO PREDIAL</v>
          </cell>
          <cell r="C2476" t="str">
            <v xml:space="preserve">UN    </v>
          </cell>
          <cell r="D2476" t="str">
            <v>CR</v>
          </cell>
          <cell r="E2476" t="str">
            <v>20,90</v>
          </cell>
          <cell r="F2476" t="str">
            <v>SINAPI</v>
          </cell>
        </row>
        <row r="2477">
          <cell r="A2477">
            <v>3660</v>
          </cell>
          <cell r="B2477" t="str">
            <v>JUNCAO SIMPLES DE REDUCAO, PVC, DN 100 X 75 MM, SERIE NORMAL PARA ESGOTO PREDIAL</v>
          </cell>
          <cell r="C2477" t="str">
            <v xml:space="preserve">UN    </v>
          </cell>
          <cell r="D2477" t="str">
            <v>CR</v>
          </cell>
          <cell r="E2477" t="str">
            <v>27,02</v>
          </cell>
          <cell r="F2477" t="str">
            <v>SINAPI</v>
          </cell>
        </row>
        <row r="2478">
          <cell r="A2478">
            <v>20144</v>
          </cell>
          <cell r="B2478" t="str">
            <v>JUNCAO SIMPLES, PVC SERIE R, DN 100 X 100 MM, PARA ESGOTO PREDIAL</v>
          </cell>
          <cell r="C2478" t="str">
            <v xml:space="preserve">UN    </v>
          </cell>
          <cell r="D2478" t="str">
            <v>CR</v>
          </cell>
          <cell r="E2478" t="str">
            <v>60,52</v>
          </cell>
          <cell r="F2478" t="str">
            <v>SINAPI</v>
          </cell>
        </row>
        <row r="2479">
          <cell r="A2479">
            <v>20143</v>
          </cell>
          <cell r="B2479" t="str">
            <v>JUNCAO SIMPLES, PVC SERIE R, DN 100 X 75 MM, PARA ESGOTO PREDIAL</v>
          </cell>
          <cell r="C2479" t="str">
            <v xml:space="preserve">UN    </v>
          </cell>
          <cell r="D2479" t="str">
            <v>CR</v>
          </cell>
          <cell r="E2479" t="str">
            <v>77,43</v>
          </cell>
          <cell r="F2479" t="str">
            <v>SINAPI</v>
          </cell>
        </row>
        <row r="2480">
          <cell r="A2480">
            <v>20145</v>
          </cell>
          <cell r="B2480" t="str">
            <v>JUNCAO SIMPLES, PVC SERIE R, DN 150 X 100 MM, PARA ESGOTO PREDIAL</v>
          </cell>
          <cell r="C2480" t="str">
            <v xml:space="preserve">UN    </v>
          </cell>
          <cell r="D2480" t="str">
            <v>CR</v>
          </cell>
          <cell r="E2480" t="str">
            <v>149,37</v>
          </cell>
          <cell r="F2480" t="str">
            <v>SINAPI</v>
          </cell>
        </row>
        <row r="2481">
          <cell r="A2481">
            <v>20146</v>
          </cell>
          <cell r="B2481" t="str">
            <v>JUNCAO SIMPLES, PVC SERIE R, DN 150 X 150 MM, PARA ESGOTO PREDIAL</v>
          </cell>
          <cell r="C2481" t="str">
            <v xml:space="preserve">UN    </v>
          </cell>
          <cell r="D2481" t="str">
            <v>CR</v>
          </cell>
          <cell r="E2481" t="str">
            <v>204,18</v>
          </cell>
          <cell r="F2481" t="str">
            <v>SINAPI</v>
          </cell>
        </row>
        <row r="2482">
          <cell r="A2482">
            <v>20140</v>
          </cell>
          <cell r="B2482" t="str">
            <v>JUNCAO SIMPLES, PVC SERIE R, DN 40 X 40 MM, PARA ESGOTO PREDIAL</v>
          </cell>
          <cell r="C2482" t="str">
            <v xml:space="preserve">UN    </v>
          </cell>
          <cell r="D2482" t="str">
            <v>CR</v>
          </cell>
          <cell r="E2482" t="str">
            <v>9,58</v>
          </cell>
          <cell r="F2482" t="str">
            <v>SINAPI</v>
          </cell>
        </row>
        <row r="2483">
          <cell r="A2483">
            <v>20141</v>
          </cell>
          <cell r="B2483" t="str">
            <v>JUNCAO SIMPLES, PVC SERIE R, DN 50 X 50 MM, PARA ESGOTO PREDIAL</v>
          </cell>
          <cell r="C2483" t="str">
            <v xml:space="preserve">UN    </v>
          </cell>
          <cell r="D2483" t="str">
            <v>CR</v>
          </cell>
          <cell r="E2483" t="str">
            <v>23,46</v>
          </cell>
          <cell r="F2483" t="str">
            <v>SINAPI</v>
          </cell>
        </row>
        <row r="2484">
          <cell r="A2484">
            <v>20142</v>
          </cell>
          <cell r="B2484" t="str">
            <v>JUNCAO SIMPLES, PVC SERIE R, DN 75 X 75 MM, PARA ESGOTO PREDIAL</v>
          </cell>
          <cell r="C2484" t="str">
            <v xml:space="preserve">UN    </v>
          </cell>
          <cell r="D2484" t="str">
            <v>CR</v>
          </cell>
          <cell r="E2484" t="str">
            <v>41,27</v>
          </cell>
          <cell r="F2484" t="str">
            <v>SINAPI</v>
          </cell>
        </row>
        <row r="2485">
          <cell r="A2485">
            <v>3670</v>
          </cell>
          <cell r="B2485" t="str">
            <v>JUNCAO SIMPLES, PVC, 45 GRAUS, DN 100 X 100 MM, SERIE NORMAL PARA ESGOTO PREDIAL</v>
          </cell>
          <cell r="C2485" t="str">
            <v xml:space="preserve">UN    </v>
          </cell>
          <cell r="D2485" t="str">
            <v>CR</v>
          </cell>
          <cell r="E2485" t="str">
            <v>26,84</v>
          </cell>
          <cell r="F2485" t="str">
            <v>SINAPI</v>
          </cell>
        </row>
        <row r="2486">
          <cell r="A2486">
            <v>3666</v>
          </cell>
          <cell r="B2486" t="str">
            <v>JUNCAO SIMPLES, PVC, 45 GRAUS, DN 40 X 40 MM, SERIE NORMAL PARA ESGOTO PREDIAL</v>
          </cell>
          <cell r="C2486" t="str">
            <v xml:space="preserve">UN    </v>
          </cell>
          <cell r="D2486" t="str">
            <v>CR</v>
          </cell>
          <cell r="E2486" t="str">
            <v>4,22</v>
          </cell>
          <cell r="F2486" t="str">
            <v>SINAPI</v>
          </cell>
        </row>
        <row r="2487">
          <cell r="A2487">
            <v>3662</v>
          </cell>
          <cell r="B2487" t="str">
            <v>JUNCAO SIMPLES, PVC, 45 GRAUS, DN 50 X 50 MM, SERIE NORMAL PARA ESGOTO PREDIAL</v>
          </cell>
          <cell r="C2487" t="str">
            <v xml:space="preserve">UN    </v>
          </cell>
          <cell r="D2487" t="str">
            <v>CR</v>
          </cell>
          <cell r="E2487" t="str">
            <v>11,01</v>
          </cell>
          <cell r="F2487" t="str">
            <v>SINAPI</v>
          </cell>
        </row>
        <row r="2488">
          <cell r="A2488">
            <v>3658</v>
          </cell>
          <cell r="B2488" t="str">
            <v>JUNCAO SIMPLES, PVC, 45 GRAUS, DN 75 X 75 MM, SERIE NORMAL PARA ESGOTO PREDIAL</v>
          </cell>
          <cell r="C2488" t="str">
            <v xml:space="preserve">UN    </v>
          </cell>
          <cell r="D2488" t="str">
            <v>CR</v>
          </cell>
          <cell r="E2488" t="str">
            <v>20,86</v>
          </cell>
          <cell r="F2488" t="str">
            <v>SINAPI</v>
          </cell>
        </row>
        <row r="2489">
          <cell r="A2489">
            <v>14157</v>
          </cell>
          <cell r="B2489" t="str">
            <v>JUNCAO 2 GARRAS PARA FITA PERFURADA</v>
          </cell>
          <cell r="C2489" t="str">
            <v xml:space="preserve">UN    </v>
          </cell>
          <cell r="D2489" t="str">
            <v>AS</v>
          </cell>
          <cell r="E2489" t="str">
            <v>1,22</v>
          </cell>
          <cell r="F2489" t="str">
            <v>SINAPI</v>
          </cell>
        </row>
        <row r="2490">
          <cell r="A2490">
            <v>42696</v>
          </cell>
          <cell r="B2490" t="str">
            <v>JUNCAO, PVC, 45 GRAUS, JE, BBB, DN 150 MM, PARA TUBO CORRUGADO E/OU LISO, REDE COLETORA DE ESGOTO</v>
          </cell>
          <cell r="C2490" t="str">
            <v xml:space="preserve">UN    </v>
          </cell>
          <cell r="D2490" t="str">
            <v>CR</v>
          </cell>
          <cell r="E2490" t="str">
            <v>165,45</v>
          </cell>
          <cell r="F2490" t="str">
            <v>SINAPI</v>
          </cell>
        </row>
        <row r="2491">
          <cell r="A2491">
            <v>39875</v>
          </cell>
          <cell r="B2491" t="str">
            <v>JUNTA DE EXPANSAO BRONZE/LATAO (REF 900), PONTA X PONTA, 35 MM</v>
          </cell>
          <cell r="C2491" t="str">
            <v xml:space="preserve">UN    </v>
          </cell>
          <cell r="D2491" t="str">
            <v>AS</v>
          </cell>
          <cell r="E2491" t="str">
            <v>636,32</v>
          </cell>
          <cell r="F2491" t="str">
            <v>SINAPI</v>
          </cell>
        </row>
        <row r="2492">
          <cell r="A2492">
            <v>39876</v>
          </cell>
          <cell r="B2492" t="str">
            <v>JUNTA DE EXPANSAO BRONZE/LATAO (REF 900), PONTA X PONTA, 42 MM</v>
          </cell>
          <cell r="C2492" t="str">
            <v xml:space="preserve">UN    </v>
          </cell>
          <cell r="D2492" t="str">
            <v>AS</v>
          </cell>
          <cell r="E2492" t="str">
            <v>796,67</v>
          </cell>
          <cell r="F2492" t="str">
            <v>SINAPI</v>
          </cell>
        </row>
        <row r="2493">
          <cell r="A2493">
            <v>39877</v>
          </cell>
          <cell r="B2493" t="str">
            <v>JUNTA DE EXPANSAO BRONZE/LATAO (REF 900), PONTA X PONTA, 54 MM</v>
          </cell>
          <cell r="C2493" t="str">
            <v xml:space="preserve">UN    </v>
          </cell>
          <cell r="D2493" t="str">
            <v>AS</v>
          </cell>
          <cell r="E2493" t="str">
            <v>1.104,95</v>
          </cell>
          <cell r="F2493" t="str">
            <v>SINAPI</v>
          </cell>
        </row>
        <row r="2494">
          <cell r="A2494">
            <v>39878</v>
          </cell>
          <cell r="B2494" t="str">
            <v>JUNTA DE EXPANSAO BRONZE/LATAO (REF 900), PONTA X PONTA, 66 MM</v>
          </cell>
          <cell r="C2494" t="str">
            <v xml:space="preserve">UN    </v>
          </cell>
          <cell r="D2494" t="str">
            <v>AS</v>
          </cell>
          <cell r="E2494" t="str">
            <v>1.459,46</v>
          </cell>
          <cell r="F2494" t="str">
            <v>SINAPI</v>
          </cell>
        </row>
        <row r="2495">
          <cell r="A2495">
            <v>39872</v>
          </cell>
          <cell r="B2495" t="str">
            <v>JUNTA DE EXPANSAO DE COBRE (REF 900), PONTA X PONTA, 15 MM</v>
          </cell>
          <cell r="C2495" t="str">
            <v xml:space="preserve">UN    </v>
          </cell>
          <cell r="D2495" t="str">
            <v>AS</v>
          </cell>
          <cell r="E2495" t="str">
            <v>436,37</v>
          </cell>
          <cell r="F2495" t="str">
            <v>SINAPI</v>
          </cell>
        </row>
        <row r="2496">
          <cell r="A2496">
            <v>39873</v>
          </cell>
          <cell r="B2496" t="str">
            <v>JUNTA DE EXPANSAO DE COBRE (REF 900), PONTA X PONTA, 22 MM</v>
          </cell>
          <cell r="C2496" t="str">
            <v xml:space="preserve">UN    </v>
          </cell>
          <cell r="D2496" t="str">
            <v>AS</v>
          </cell>
          <cell r="E2496" t="str">
            <v>506,17</v>
          </cell>
          <cell r="F2496" t="str">
            <v>SINAPI</v>
          </cell>
        </row>
        <row r="2497">
          <cell r="A2497">
            <v>39874</v>
          </cell>
          <cell r="B2497" t="str">
            <v>JUNTA DE EXPANSAO DE COBRE (REF 900), PONTA X PONTA, 28 MM</v>
          </cell>
          <cell r="C2497" t="str">
            <v xml:space="preserve">UN    </v>
          </cell>
          <cell r="D2497" t="str">
            <v>AS</v>
          </cell>
          <cell r="E2497" t="str">
            <v>555,96</v>
          </cell>
          <cell r="F2497" t="str">
            <v>SINAPI</v>
          </cell>
        </row>
        <row r="2498">
          <cell r="A2498">
            <v>3674</v>
          </cell>
          <cell r="B2498" t="str">
            <v>JUNTA DILATACAO ELASTICA PARA CONCRETO (FUGENBAND) O-12, ATE 5 MCA</v>
          </cell>
          <cell r="C2498" t="str">
            <v xml:space="preserve">M     </v>
          </cell>
          <cell r="D2498" t="str">
            <v>AS</v>
          </cell>
          <cell r="E2498" t="str">
            <v>86,56</v>
          </cell>
          <cell r="F2498" t="str">
            <v>SINAPI</v>
          </cell>
        </row>
        <row r="2499">
          <cell r="A2499">
            <v>3681</v>
          </cell>
          <cell r="B2499" t="str">
            <v>JUNTA DILATACAO ELASTICA PARA CONCRETO (FUGENBAND) O-22, ATE 30 MCA</v>
          </cell>
          <cell r="C2499" t="str">
            <v xml:space="preserve">M     </v>
          </cell>
          <cell r="D2499" t="str">
            <v>AS</v>
          </cell>
          <cell r="E2499" t="str">
            <v>128,78</v>
          </cell>
          <cell r="F2499" t="str">
            <v>SINAPI</v>
          </cell>
        </row>
        <row r="2500">
          <cell r="A2500">
            <v>3676</v>
          </cell>
          <cell r="B2500" t="str">
            <v>JUNTA DILATACAO ELASTICA PARA CONCRETO (FUGENBAND) O-35/10, ATE 100 MCA</v>
          </cell>
          <cell r="C2500" t="str">
            <v xml:space="preserve">M     </v>
          </cell>
          <cell r="D2500" t="str">
            <v>AS</v>
          </cell>
          <cell r="E2500" t="str">
            <v>484,67</v>
          </cell>
          <cell r="F2500" t="str">
            <v>SINAPI</v>
          </cell>
        </row>
        <row r="2501">
          <cell r="A2501">
            <v>3679</v>
          </cell>
          <cell r="B2501" t="str">
            <v>JUNTA DILATACAO ELASTICA PARA CONCRETO (FUGENBAND) O-35/6, ATE 100 MCA</v>
          </cell>
          <cell r="C2501" t="str">
            <v xml:space="preserve">M     </v>
          </cell>
          <cell r="D2501" t="str">
            <v>AS</v>
          </cell>
          <cell r="E2501" t="str">
            <v>400,97</v>
          </cell>
          <cell r="F2501" t="str">
            <v>SINAPI</v>
          </cell>
        </row>
        <row r="2502">
          <cell r="A2502">
            <v>3672</v>
          </cell>
          <cell r="B2502" t="str">
            <v>JUNTA PLASTICA DE DILATACAO PARA PISOS, COR CINZA, 10 X 4,5 MM (ALTURA X ESPESSURA)</v>
          </cell>
          <cell r="C2502" t="str">
            <v xml:space="preserve">M     </v>
          </cell>
          <cell r="D2502" t="str">
            <v>AS</v>
          </cell>
          <cell r="E2502" t="str">
            <v>1,36</v>
          </cell>
          <cell r="F2502" t="str">
            <v>SINAPI</v>
          </cell>
        </row>
        <row r="2503">
          <cell r="A2503">
            <v>3671</v>
          </cell>
          <cell r="B2503" t="str">
            <v>JUNTA PLASTICA DE DILATACAO PARA PISOS, COR CINZA, 17 X 3 MM (ALTURA X ESPESSURA)</v>
          </cell>
          <cell r="C2503" t="str">
            <v xml:space="preserve">M     </v>
          </cell>
          <cell r="D2503" t="str">
            <v>AS</v>
          </cell>
          <cell r="E2503" t="str">
            <v>1,29</v>
          </cell>
          <cell r="F2503" t="str">
            <v>SINAPI</v>
          </cell>
        </row>
        <row r="2504">
          <cell r="A2504">
            <v>3673</v>
          </cell>
          <cell r="B2504" t="str">
            <v>JUNTA PLASTICA DE DILATACAO PARA PISOS, COR CINZA, 27 X 3 MM (ALTURA X ESPESSURA)</v>
          </cell>
          <cell r="C2504" t="str">
            <v xml:space="preserve">M     </v>
          </cell>
          <cell r="D2504" t="str">
            <v>AS</v>
          </cell>
          <cell r="E2504" t="str">
            <v>2,02</v>
          </cell>
          <cell r="F2504" t="str">
            <v>SINAPI</v>
          </cell>
        </row>
        <row r="2505">
          <cell r="A2505">
            <v>38394</v>
          </cell>
          <cell r="B2505" t="str">
            <v>KIT ACESSORIOS PARA COMPRESSOR DE AR, 5 PECAS (PISTOLAS PINTURA, LIMPEZA E PULVERIZACAO, CALIBRADOR E MANGUEIRA)</v>
          </cell>
          <cell r="C2505" t="str">
            <v xml:space="preserve">UN    </v>
          </cell>
          <cell r="D2505" t="str">
            <v>CR</v>
          </cell>
          <cell r="E2505" t="str">
            <v>424,72</v>
          </cell>
          <cell r="F2505" t="str">
            <v>SINAPI</v>
          </cell>
        </row>
        <row r="2506">
          <cell r="A2506">
            <v>3729</v>
          </cell>
          <cell r="B2506" t="str">
            <v>KIT CAVALETE, PVC, COM REGISTRO, PARA HIDROMETRO, BITOLAS 1/2" OU 3/4" - COMPLETO</v>
          </cell>
          <cell r="C2506" t="str">
            <v xml:space="preserve">UN    </v>
          </cell>
          <cell r="D2506" t="str">
            <v>CR</v>
          </cell>
          <cell r="E2506" t="str">
            <v>174,64</v>
          </cell>
          <cell r="F2506" t="str">
            <v>SINAPI</v>
          </cell>
        </row>
        <row r="2507">
          <cell r="A2507">
            <v>39357</v>
          </cell>
          <cell r="B2507" t="str">
            <v>KIT CHASSI COZINHA, CUBA SIMPLES SEM MAQUINA LAVAR LOUCA, INSTAL. PEX, QUADRO METALICO C/ TRAVESSA C/ FURO P/ESGOTO DN 50 MM E FUROS SUPERIORES P/AGUA, *340* X *650* MM (L X H), P/ CONEXAO COM ANEL DESLIZANTE (CONJUNTO COMPLETO)</v>
          </cell>
          <cell r="C2507" t="str">
            <v xml:space="preserve">UN    </v>
          </cell>
          <cell r="D2507" t="str">
            <v>AS</v>
          </cell>
          <cell r="E2507" t="str">
            <v>52,21</v>
          </cell>
          <cell r="F2507" t="str">
            <v>SINAPI</v>
          </cell>
        </row>
        <row r="2508">
          <cell r="A2508">
            <v>39358</v>
          </cell>
          <cell r="B2508" t="str">
            <v>KIT CHASSI COZINHA, CUBA SIMPLES SEM MAQUINA LAVAR LOUCA, INSTAL. PEX, QUADRO METALICO C/ TRAVESSA COM FURO P/ESGOTO DN 50 MM E FUROS SUPERIORES P/AGUA, *340* X *650* MM (L X H), P/ CONEXAO COM CRIMPAGEM (CONJUNTO COMPLETO)</v>
          </cell>
          <cell r="C2508" t="str">
            <v xml:space="preserve">UN    </v>
          </cell>
          <cell r="D2508" t="str">
            <v>AS</v>
          </cell>
          <cell r="E2508" t="str">
            <v>52,21</v>
          </cell>
          <cell r="F2508" t="str">
            <v>SINAPI</v>
          </cell>
        </row>
        <row r="2509">
          <cell r="A2509">
            <v>39355</v>
          </cell>
          <cell r="B2509" t="str">
            <v>KIT CHASSI TANQUE E MAQUINA LAVAR ROUPA, INSTAL. PEX, QUADRO METALICO C/ TRAVESSA C/ FURO P/ ESGOTO DN 50 MM, FURO LATERAL P/ MAQUINA E FUROS SUPERIORES P/ AGUA, *344* X *442* MM (L X H), P/ CONEXAO COM ANEL DESLIZANTE (CONJUNTO COMPLETO)</v>
          </cell>
          <cell r="C2509" t="str">
            <v xml:space="preserve">UN    </v>
          </cell>
          <cell r="D2509" t="str">
            <v>AS</v>
          </cell>
          <cell r="E2509" t="str">
            <v>76,07</v>
          </cell>
          <cell r="F2509" t="str">
            <v>SINAPI</v>
          </cell>
        </row>
        <row r="2510">
          <cell r="A2510">
            <v>39356</v>
          </cell>
          <cell r="B2510" t="str">
            <v>KIT CHASSI TANQUE E MAQUINA LAVAR ROUPA, INSTAL. PEX, QUADRO METALICO C/ TRAVESSA C/ FURO P/ ESGOTO DN 50 MM, FURO LATERAL P/MAQUINA E FUROS SUPERIORES P/AGUA, *344* X *442* MM (L X H), P/ CONEXAO COM CRIMPAGEM (CONJUNTO COMPLETO)</v>
          </cell>
          <cell r="C2510" t="str">
            <v xml:space="preserve">UN    </v>
          </cell>
          <cell r="D2510" t="str">
            <v>AS</v>
          </cell>
          <cell r="E2510" t="str">
            <v>72,60</v>
          </cell>
          <cell r="F2510" t="str">
            <v>SINAPI</v>
          </cell>
        </row>
        <row r="2511">
          <cell r="A2511">
            <v>39353</v>
          </cell>
          <cell r="B2511" t="str">
            <v>KIT CHUVEIRO, INSTAL. PEX, QUADRO METALICO C/ 2 TRAVESSAS, SUPERIOR C/ ESPERA P/ CHUVEIRO, INFERIOR C/ 2 REGISTROS DE PRESSAO 1/2 ", *390* X *900* MM (L X H), CONEXAO COM ANEL DESLIZANTE (CONJUNTO COMPLETO)</v>
          </cell>
          <cell r="C2511" t="str">
            <v xml:space="preserve">UN    </v>
          </cell>
          <cell r="D2511" t="str">
            <v>AS</v>
          </cell>
          <cell r="E2511" t="str">
            <v>166,66</v>
          </cell>
          <cell r="F2511" t="str">
            <v>SINAPI</v>
          </cell>
        </row>
        <row r="2512">
          <cell r="A2512">
            <v>39354</v>
          </cell>
          <cell r="B2512" t="str">
            <v>KIT CHUVEIRO, INSTAL. PEX, QUADRO METALICO C/2 TRAVESSAS, SUPERIOR C/ ESPERA P/ CHUVEIRO E INFERIOR C/2 REGISTROS DE PRESSAO 1/2 ", *390* X *900* MM (L X H), CONEXAO COM CRIMPAGEM (CONJUNTO COMPLETO)</v>
          </cell>
          <cell r="C2512" t="str">
            <v xml:space="preserve">UN    </v>
          </cell>
          <cell r="D2512" t="str">
            <v>AS</v>
          </cell>
          <cell r="E2512" t="str">
            <v>351,63</v>
          </cell>
          <cell r="F2512" t="str">
            <v>SINAPI</v>
          </cell>
        </row>
        <row r="2513">
          <cell r="A2513">
            <v>39398</v>
          </cell>
          <cell r="B2513" t="str">
            <v>KIT DE ACESSORIOS PARA BANHEIRO EM METAL CROMADO, 5 PECAS</v>
          </cell>
          <cell r="C2513" t="str">
            <v xml:space="preserve">UN    </v>
          </cell>
          <cell r="D2513" t="str">
            <v>CR</v>
          </cell>
          <cell r="E2513" t="str">
            <v>81,06</v>
          </cell>
          <cell r="F2513" t="str">
            <v>SINAPI</v>
          </cell>
        </row>
        <row r="2514">
          <cell r="A2514">
            <v>13343</v>
          </cell>
          <cell r="B2514" t="str">
            <v>KIT DE MATERIAIS PARA BRACADEIRA PARA FIXACAO EM POSTE CIRCULAR, CONTEM TRES FIXADORES E UM ROLO DE FITA DE 3 M EM ACO CARBONO</v>
          </cell>
          <cell r="C2514" t="str">
            <v xml:space="preserve">UN    </v>
          </cell>
          <cell r="D2514" t="str">
            <v>AS</v>
          </cell>
          <cell r="E2514" t="str">
            <v>51,31</v>
          </cell>
          <cell r="F2514" t="str">
            <v>SINAPI</v>
          </cell>
        </row>
        <row r="2515">
          <cell r="A2515">
            <v>12118</v>
          </cell>
          <cell r="B2515" t="str">
            <v>KIT DE PROTECAO ARSTOP PARA AR CONDICIONADO, TOMADA PADRAO 2P+T 20 A, COM DISJUNTOR UNIPOLAR DIN 20A</v>
          </cell>
          <cell r="C2515" t="str">
            <v xml:space="preserve">UN    </v>
          </cell>
          <cell r="D2515" t="str">
            <v>CR</v>
          </cell>
          <cell r="E2515" t="str">
            <v>21,14</v>
          </cell>
          <cell r="F2515" t="str">
            <v>SINAPI</v>
          </cell>
        </row>
        <row r="2516">
          <cell r="A2516">
            <v>39482</v>
          </cell>
          <cell r="B2516" t="str">
            <v>KIT PORTA PRONTA DE MADEIRA, FOLHA LEVE (NBR 15930) DE 600 X 2100 MM OU 700 X 2100 MM, DE 35 MM A 40 MM DE ESPESSURA, COM MARCO EM ACO, NUCLEO COLMEIA, CAPA LISA EM HDF, ACABAMENTO MELAMINICO BRANCO (INCLUI MARCO, ALIZARES, DOBRADICAS E FECHADURA)</v>
          </cell>
          <cell r="C2516" t="str">
            <v xml:space="preserve">UN    </v>
          </cell>
          <cell r="D2516" t="str">
            <v>CR</v>
          </cell>
          <cell r="E2516" t="str">
            <v>836,14</v>
          </cell>
          <cell r="F2516" t="str">
            <v>SINAPI</v>
          </cell>
        </row>
        <row r="2517">
          <cell r="A2517">
            <v>39486</v>
          </cell>
          <cell r="B2517" t="str">
            <v>KIT PORTA PRONTA DE MADEIRA, FOLHA LEVE (NBR 15930) DE 600 X 2100 MM OU 700 X 2100 MM, DE 35 MM A 40 MM DE ESPESSURA, NUCLEO COLMEIA, ESTRUTURA USINADA PARA FECHADURA, CAPA LISA EM HDF, ACABAMENTO EM PRIMER PARA PINTURA (INCLUI MARCO, ALIZARES E DOBRADICAS)</v>
          </cell>
          <cell r="C2517" t="str">
            <v xml:space="preserve">UN    </v>
          </cell>
          <cell r="D2517" t="str">
            <v>CR</v>
          </cell>
          <cell r="E2517" t="str">
            <v>682,41</v>
          </cell>
          <cell r="F2517" t="str">
            <v>SINAPI</v>
          </cell>
        </row>
        <row r="2518">
          <cell r="A2518">
            <v>39484</v>
          </cell>
          <cell r="B2518" t="str">
            <v>KIT PORTA PRONTA DE MADEIRA, FOLHA LEVE (NBR 15930) DE 800 X 2100 MM, DE 35 MM A 40 MM DE ESPESSURA, COM MARCO EM ACO, NUCLEO COLMEIA, CAPA LISA EM HDF, ACABAMENTO MELAMINICO BRANCO (INCLUI MARCO, ALIZARES, DOBRADICAS E FECHADURA)</v>
          </cell>
          <cell r="C2518" t="str">
            <v xml:space="preserve">UN    </v>
          </cell>
          <cell r="D2518" t="str">
            <v>CR</v>
          </cell>
          <cell r="E2518" t="str">
            <v>836,14</v>
          </cell>
          <cell r="F2518" t="str">
            <v>SINAPI</v>
          </cell>
        </row>
        <row r="2519">
          <cell r="A2519">
            <v>39488</v>
          </cell>
          <cell r="B2519" t="str">
            <v>KIT PORTA PRONTA DE MADEIRA, FOLHA LEVE (NBR 15930) DE 800 X 2100 MM, DE 35 MM A 40 MM DE ESPESSURA, NUCLEO COLMEIA, ESTRUTURA USINADA PARA FECHADURA, CAPA LISA EM HDF, ACABAMENTO EM PRIMER PARA PINTURA (INCLUI MARCO, ALIZARES E DOBRADICAS)</v>
          </cell>
          <cell r="C2519" t="str">
            <v xml:space="preserve">UN    </v>
          </cell>
          <cell r="D2519" t="str">
            <v>CR</v>
          </cell>
          <cell r="E2519" t="str">
            <v>693,58</v>
          </cell>
          <cell r="F2519" t="str">
            <v>SINAPI</v>
          </cell>
        </row>
        <row r="2520">
          <cell r="A2520">
            <v>39485</v>
          </cell>
          <cell r="B2520" t="str">
            <v>KIT PORTA PRONTA DE MADEIRA, FOLHA LEVE (NBR 15930) DE 900 X 2100 MM, DE 35 MM A 40 MM DE ESPESSURA, COM MARCO EM ACO, NUCLEO COLMEIA, CAPA LISA EM HDF, ACABAMENTO MELAMINICO BRANCO (INCLUI MARCO, ALIZARES, DOBRADICAS E FECHADURA)</v>
          </cell>
          <cell r="C2520" t="str">
            <v xml:space="preserve">UN    </v>
          </cell>
          <cell r="D2520" t="str">
            <v>CR</v>
          </cell>
          <cell r="E2520" t="str">
            <v>836,14</v>
          </cell>
          <cell r="F2520" t="str">
            <v>SINAPI</v>
          </cell>
        </row>
        <row r="2521">
          <cell r="A2521">
            <v>39489</v>
          </cell>
          <cell r="B2521" t="str">
            <v>KIT PORTA PRONTA DE MADEIRA, FOLHA LEVE (NBR 15930) DE 900 X 2100 MM, DE 35 MM A 40 MM DE ESPESSURA, NUCLEO COLMEIA, ESTRUTURA USINADA PARA FECHADURA, CAPA LISA EM HDF, ACABAMENTO EM PRIMER PARA PINTURA (INCLUI MARCO, ALIZARES E DOBRADICAS)</v>
          </cell>
          <cell r="C2521" t="str">
            <v xml:space="preserve">UN    </v>
          </cell>
          <cell r="D2521" t="str">
            <v>CR</v>
          </cell>
          <cell r="E2521" t="str">
            <v>705,34</v>
          </cell>
          <cell r="F2521" t="str">
            <v>SINAPI</v>
          </cell>
        </row>
        <row r="2522">
          <cell r="A2522">
            <v>39490</v>
          </cell>
          <cell r="B2522" t="str">
            <v>KIT PORTA PRONTA DE MADEIRA, FOLHA MEDIA (NBR 15930) DE 600 X 2100 MM OU 700 X 2100 MM, DE 35 MM A 40 MM DE ESPESSURA, NUCLEO SEMI-SOLIDO (SARRAFEADO), ESTRUTURA USINADA PARA FECHADURA, CAPA LISA EM HDF, ACABAMENTO MELAMINICO BRANCO (INCLUI MARCO, ALIZARES E DOBRADICAS)</v>
          </cell>
          <cell r="C2522" t="str">
            <v xml:space="preserve">UN    </v>
          </cell>
          <cell r="D2522" t="str">
            <v>CR</v>
          </cell>
          <cell r="E2522" t="str">
            <v>1.051,04</v>
          </cell>
          <cell r="F2522" t="str">
            <v>SINAPI</v>
          </cell>
        </row>
        <row r="2523">
          <cell r="A2523">
            <v>39494</v>
          </cell>
          <cell r="B2523" t="str">
            <v>KIT PORTA PRONTA DE MADEIRA, FOLHA MEDIA (NBR 15930) DE 600 X 2100 MM, DE 35 MM A 40 MM DE ESPESSURA, NUCLEO SEMI-SOLIDO (SARRAFEADO), ESTRUTURA USINADA PARA FECHADURA, CAPA LISA EM HDF, ACABAMENTO EM PRIMER PARA PINTURA (INCLUI MARCO, ALIZARES E DOBRADICAS)</v>
          </cell>
          <cell r="C2523" t="str">
            <v xml:space="preserve">UN    </v>
          </cell>
          <cell r="D2523" t="str">
            <v>CR</v>
          </cell>
          <cell r="E2523" t="str">
            <v>754,74</v>
          </cell>
          <cell r="F2523" t="str">
            <v>SINAPI</v>
          </cell>
        </row>
        <row r="2524">
          <cell r="A2524">
            <v>39495</v>
          </cell>
          <cell r="B2524" t="str">
            <v>KIT PORTA PRONTA DE MADEIRA, FOLHA MEDIA (NBR 15930) DE 700 X 2100 MM, DE 35 MM A 40 MM DE ESPESSURA, NUCLEO SEMI-SOLIDO (SARRAFEADO), ESTRUTURA USINADA PARA FECHADURA, CAPA LISA EM HDF, ACABAMENTO EM PRIMER PARA PINTURA (INCLUI MARCO, ALIZARES E DOBRADICAS)</v>
          </cell>
          <cell r="C2524" t="str">
            <v xml:space="preserve">UN    </v>
          </cell>
          <cell r="D2524" t="str">
            <v>CR</v>
          </cell>
          <cell r="E2524" t="str">
            <v>850,49</v>
          </cell>
          <cell r="F2524" t="str">
            <v>SINAPI</v>
          </cell>
        </row>
        <row r="2525">
          <cell r="A2525">
            <v>39496</v>
          </cell>
          <cell r="B2525" t="str">
            <v>KIT PORTA PRONTA DE MADEIRA, FOLHA MEDIA (NBR 15930) DE 800 X 2100 MM, DE 35 MM A 40 MM DE ESPESSURA,  NUCLEO SEMI-SOLIDO (SARRAFEADO), ESTRUTURA USINADA PARA FECHADURA, CAPA LISA EM HDF, ACABAMENTO EM PRIMER PARA PINTURA (INCLUI MARCO, ALIZARES E DOBRADICAS)</v>
          </cell>
          <cell r="C2525" t="str">
            <v xml:space="preserve">UN    </v>
          </cell>
          <cell r="D2525" t="str">
            <v>CR</v>
          </cell>
          <cell r="E2525" t="str">
            <v>935,53</v>
          </cell>
          <cell r="F2525" t="str">
            <v>SINAPI</v>
          </cell>
        </row>
        <row r="2526">
          <cell r="A2526">
            <v>39492</v>
          </cell>
          <cell r="B2526" t="str">
            <v>KIT PORTA PRONTA DE MADEIRA, FOLHA MEDIA (NBR 15930) DE 800 X 2100 MM, DE 35 MM A 40 MM DE ESPESSURA, NUCLEO SEMI-SOLIDO (SARRAFEADO), ESTRUTURA USINADA PARA FECHADURA, CAPA LISA EM HDF, ACABAMENTO MELAMINICO BRANCO (INCLUI MARCO, ALIZARES E DOBRADICAS)</v>
          </cell>
          <cell r="C2526" t="str">
            <v xml:space="preserve">UN    </v>
          </cell>
          <cell r="D2526" t="str">
            <v>CR</v>
          </cell>
          <cell r="E2526" t="str">
            <v>1.083,09</v>
          </cell>
          <cell r="F2526" t="str">
            <v>SINAPI</v>
          </cell>
        </row>
        <row r="2527">
          <cell r="A2527">
            <v>39497</v>
          </cell>
          <cell r="B2527" t="str">
            <v>KIT PORTA PRONTA DE MADEIRA, FOLHA MEDIA (NBR 15930) DE 900 X 2100 MM, DE 35 MM A 40 MM DE ESPESSURA, NUCLEO SEMI-SOLIDO (SARRAFEADO), ESTRUTURA USINADA PARA FECHADURA, CAPA LISA EM HDF, ACABAMENTO EM PRIMER PARA PINTURA (INCLUI MARCO, ALIZARES E DOBRADICAS)</v>
          </cell>
          <cell r="C2527" t="str">
            <v xml:space="preserve">UN    </v>
          </cell>
          <cell r="D2527" t="str">
            <v>CR</v>
          </cell>
          <cell r="E2527" t="str">
            <v>978,32</v>
          </cell>
          <cell r="F2527" t="str">
            <v>SINAPI</v>
          </cell>
        </row>
        <row r="2528">
          <cell r="A2528">
            <v>39493</v>
          </cell>
          <cell r="B2528" t="str">
            <v>KIT PORTA PRONTA DE MADEIRA, FOLHA MEDIA (NBR 15930) DE 900 X 2100 MM, DE 35 MM A 40 MM DE ESPESSURA, NUCLEO SEMI-SOLIDO (SARRAFEADO), ESTRUTURA USINADA PARA FECHADURA, CAPA LISA EM HDF, ACABAMENTO MELAMINICO BRANCO (INCLUI MARCO, ALIZARES E DOBRADICAS)</v>
          </cell>
          <cell r="C2528" t="str">
            <v xml:space="preserve">UN    </v>
          </cell>
          <cell r="D2528" t="str">
            <v>CR</v>
          </cell>
          <cell r="E2528" t="str">
            <v>1.161,72</v>
          </cell>
          <cell r="F2528" t="str">
            <v>SINAPI</v>
          </cell>
        </row>
        <row r="2529">
          <cell r="A2529">
            <v>39500</v>
          </cell>
          <cell r="B2529" t="str">
            <v>KIT PORTA PRONTA DE MADEIRA, FOLHA PESADA (NBR 15930) DE 800 X 2100 MM, DE 40 MM  A 45 MM DE ESPESSURA, NUCLEO SOLIDO, CAPA LISA EM HDF, ACABAMENTO MELAMINICO BRANCO (INCLUI MARCO, ALIZARES, DOBRADICAS E FECHADURA EXTERNA)</v>
          </cell>
          <cell r="C2529" t="str">
            <v xml:space="preserve">UN    </v>
          </cell>
          <cell r="D2529" t="str">
            <v>CR</v>
          </cell>
          <cell r="E2529" t="str">
            <v>1.267,54</v>
          </cell>
          <cell r="F2529" t="str">
            <v>SINAPI</v>
          </cell>
        </row>
        <row r="2530">
          <cell r="A2530">
            <v>39498</v>
          </cell>
          <cell r="B2530" t="str">
            <v>KIT PORTA PRONTA DE MADEIRA, FOLHA PESADA (NBR 15930) DE 800 X 2100 MM, DE 40 MM A 45 MM DE ESPESSURA , NUCLEO SOLIDO, ESTRUTURA USINADA PARA FECHADURA, CAPA LISA EM HDF, ACABAMENTO EM LAMINADO NATURAL COM VERNIZ (INCLUI MARCO, ALIZARES E DOBRADICAS)</v>
          </cell>
          <cell r="C2530" t="str">
            <v xml:space="preserve">UN    </v>
          </cell>
          <cell r="D2530" t="str">
            <v>CR</v>
          </cell>
          <cell r="E2530" t="str">
            <v>1.563,29</v>
          </cell>
          <cell r="F2530" t="str">
            <v>SINAPI</v>
          </cell>
        </row>
        <row r="2531">
          <cell r="A2531">
            <v>43628</v>
          </cell>
          <cell r="B2531" t="str">
            <v>KIT PORTA PRONTA DE MADEIRA, FOLHA PESADA (NBR 15930) DE 800 X 2100 MM, DE 40 MM A 45 MM DE ESPESSURA, COM MARCO EM ACO, NUCLEO SOLIDO, CAPA LISA EM HDF, ACABAMENTO MELAMINICO BRANCO (INCLUI MARCO, ALIZARES, DOBRADICAS E FECHADURA)</v>
          </cell>
          <cell r="C2531" t="str">
            <v xml:space="preserve">UN    </v>
          </cell>
          <cell r="D2531" t="str">
            <v>CR</v>
          </cell>
          <cell r="E2531" t="str">
            <v>1.232,21</v>
          </cell>
          <cell r="F2531" t="str">
            <v>SINAPI</v>
          </cell>
        </row>
        <row r="2532">
          <cell r="A2532">
            <v>39501</v>
          </cell>
          <cell r="B2532" t="str">
            <v>KIT PORTA PRONTA DE MADEIRA, FOLHA PESADA (NBR 15930) DE 900 X 2100 MM, DE 40 MM  A 45 MM DE ESPESSURA, NUCLEO SOLIDO, CAPA LISA EM HDF, ACABAMENTO MELAMINICO BRANCO (INCLUI MARCO, ALIZARES, DOBRADICAS E FECHADURA EXTERNA)</v>
          </cell>
          <cell r="C2532" t="str">
            <v xml:space="preserve">UN    </v>
          </cell>
          <cell r="D2532" t="str">
            <v>CR</v>
          </cell>
          <cell r="E2532" t="str">
            <v>1.301,86</v>
          </cell>
          <cell r="F2532" t="str">
            <v>SINAPI</v>
          </cell>
        </row>
        <row r="2533">
          <cell r="A2533">
            <v>39499</v>
          </cell>
          <cell r="B2533" t="str">
            <v>KIT PORTA PRONTA DE MADEIRA, FOLHA PESADA (NBR 15930) DE 900 X 2100 MM, DE 40 MM A 45 MM DE ESPESSURA , NUCLEO SOLIDO, ESTRUTURA USINADA PARA FECHADURA, CAPA LISA EM HDF, ACABAMENTO EM LAMINADO NATURAL COM VERNIZ (INCLUI MARCO, ALIZARES E DOBRADICAS)</v>
          </cell>
          <cell r="C2533" t="str">
            <v xml:space="preserve">UN    </v>
          </cell>
          <cell r="D2533" t="str">
            <v>CR</v>
          </cell>
          <cell r="E2533" t="str">
            <v>1.585,49</v>
          </cell>
          <cell r="F2533" t="str">
            <v>SINAPI</v>
          </cell>
        </row>
        <row r="2534">
          <cell r="A2534">
            <v>43621</v>
          </cell>
          <cell r="B2534" t="str">
            <v>KIT PORTA PRONTA DE MADEIRA, FOLHA PESADA (NBR 15930) DE 900 X 2100 MM, DE 40 MM A 45 MM DE ESPESSURA, COM MARCO EM ACO, NUCLEO SOLIDO, CAPA LISA EM HDF, ACABAMENTO MELAMINICO BRANCO (INCLUI MARCO, ALIZARES, DOBRADICAS E FECHADURA)</v>
          </cell>
          <cell r="C2534" t="str">
            <v xml:space="preserve">UN    </v>
          </cell>
          <cell r="D2534" t="str">
            <v>CR</v>
          </cell>
          <cell r="E2534" t="str">
            <v>1.309,22</v>
          </cell>
          <cell r="F2534" t="str">
            <v>SINAPI</v>
          </cell>
        </row>
        <row r="2535">
          <cell r="A2535">
            <v>3733</v>
          </cell>
          <cell r="B2535" t="str">
            <v>LADRILHO HIDRAULICO, *20 x 20* CM, E= 2 CM, PADRAO COPACABANA, 2 CORES (PRETO E BRANCO)</v>
          </cell>
          <cell r="C2535" t="str">
            <v xml:space="preserve">M2    </v>
          </cell>
          <cell r="D2535" t="str">
            <v>AS</v>
          </cell>
          <cell r="E2535" t="str">
            <v>76,92</v>
          </cell>
          <cell r="F2535" t="str">
            <v>SINAPI</v>
          </cell>
        </row>
        <row r="2536">
          <cell r="A2536">
            <v>3731</v>
          </cell>
          <cell r="B2536" t="str">
            <v>LADRILHO HIDRAULICO, *20 X 20* CM, E= 2 CM, DADOS, COR NATURAL</v>
          </cell>
          <cell r="C2536" t="str">
            <v xml:space="preserve">M2    </v>
          </cell>
          <cell r="D2536" t="str">
            <v>AS</v>
          </cell>
          <cell r="E2536" t="str">
            <v>71,40</v>
          </cell>
          <cell r="F2536" t="str">
            <v>SINAPI</v>
          </cell>
        </row>
        <row r="2537">
          <cell r="A2537">
            <v>38137</v>
          </cell>
          <cell r="B2537" t="str">
            <v>LADRILHO HIDRAULICO, *20 X 20* CM, E= 2 CM, RAMPA, NATURAL</v>
          </cell>
          <cell r="C2537" t="str">
            <v xml:space="preserve">M2    </v>
          </cell>
          <cell r="D2537" t="str">
            <v>AS</v>
          </cell>
          <cell r="E2537" t="str">
            <v>71,82</v>
          </cell>
          <cell r="F2537" t="str">
            <v>SINAPI</v>
          </cell>
        </row>
        <row r="2538">
          <cell r="A2538">
            <v>38135</v>
          </cell>
          <cell r="B2538" t="str">
            <v>LADRILHO HIDRAULICO, *20 X 20* CM, E= 2 CM, TATIL ALERTA OU DIRECIONAL, AMARELO</v>
          </cell>
          <cell r="C2538" t="str">
            <v xml:space="preserve">M2    </v>
          </cell>
          <cell r="D2538" t="str">
            <v>AS</v>
          </cell>
          <cell r="E2538" t="str">
            <v>91,04</v>
          </cell>
          <cell r="F2538" t="str">
            <v>SINAPI</v>
          </cell>
        </row>
        <row r="2539">
          <cell r="A2539">
            <v>38138</v>
          </cell>
          <cell r="B2539" t="str">
            <v>LADRILHO HIDRAULICO, *30 X 30* CM, E= 2 CM, MILANO, NATURAL</v>
          </cell>
          <cell r="C2539" t="str">
            <v xml:space="preserve">M2    </v>
          </cell>
          <cell r="D2539" t="str">
            <v>AS</v>
          </cell>
          <cell r="E2539" t="str">
            <v>70,53</v>
          </cell>
          <cell r="F2539" t="str">
            <v>SINAPI</v>
          </cell>
        </row>
        <row r="2540">
          <cell r="A2540">
            <v>3736</v>
          </cell>
          <cell r="B2540" t="str">
            <v>LAJE PRE-MOLDADA CONVENCIONAL (LAJOTAS + VIGOTAS) PARA FORRO, UNIDIRECIONAL, SOBRECARGA DE 100 KG/M2, VAO ATE 4,00 M (SEM COLOCACAO)</v>
          </cell>
          <cell r="C2540" t="str">
            <v xml:space="preserve">M2    </v>
          </cell>
          <cell r="D2540" t="str">
            <v xml:space="preserve">C </v>
          </cell>
          <cell r="E2540" t="str">
            <v>61,09</v>
          </cell>
          <cell r="F2540" t="str">
            <v>SINAPI</v>
          </cell>
        </row>
        <row r="2541">
          <cell r="A2541">
            <v>3741</v>
          </cell>
          <cell r="B2541" t="str">
            <v>LAJE PRE-MOLDADA CONVENCIONAL (LAJOTAS + VIGOTAS) PARA FORRO, UNIDIRECIONAL, SOBRECARGA DE 100 KG/M2, VAO ATE 4,50 M (SEM COLOCACAO)</v>
          </cell>
          <cell r="C2541" t="str">
            <v xml:space="preserve">M2    </v>
          </cell>
          <cell r="D2541" t="str">
            <v>CR</v>
          </cell>
          <cell r="E2541" t="str">
            <v>63,68</v>
          </cell>
          <cell r="F2541" t="str">
            <v>SINAPI</v>
          </cell>
        </row>
        <row r="2542">
          <cell r="A2542">
            <v>3745</v>
          </cell>
          <cell r="B2542" t="str">
            <v>LAJE PRE-MOLDADA CONVENCIONAL (LAJOTAS + VIGOTAS) PARA FORRO, UNIDIRECIONAL, SOBRECARGA 100 KG/M2, VAO ATE 5,00 M (SEM COLOCACAO)</v>
          </cell>
          <cell r="C2542" t="str">
            <v xml:space="preserve">M2    </v>
          </cell>
          <cell r="D2542" t="str">
            <v>CR</v>
          </cell>
          <cell r="E2542" t="str">
            <v>68,66</v>
          </cell>
          <cell r="F2542" t="str">
            <v>SINAPI</v>
          </cell>
        </row>
        <row r="2543">
          <cell r="A2543">
            <v>3743</v>
          </cell>
          <cell r="B2543" t="str">
            <v>LAJE PRE-MOLDADA CONVENCIONAL (LAJOTAS + VIGOTAS) PARA PISO, UNIDIRECIONAL, SOBRECARGA DE 200 KG/M2, VAO ATE 3,50 M (SEM COLOCACAO)</v>
          </cell>
          <cell r="C2543" t="str">
            <v xml:space="preserve">M2    </v>
          </cell>
          <cell r="D2543" t="str">
            <v>CR</v>
          </cell>
          <cell r="E2543" t="str">
            <v>63,45</v>
          </cell>
          <cell r="F2543" t="str">
            <v>SINAPI</v>
          </cell>
        </row>
        <row r="2544">
          <cell r="A2544">
            <v>3744</v>
          </cell>
          <cell r="B2544" t="str">
            <v>LAJE PRE-MOLDADA CONVENCIONAL (LAJOTAS + VIGOTAS) PARA PISO, UNIDIRECIONAL, SOBRECARGA DE 200 KG/M2, VAO ATE 4,50 M (SEM COLOCACAO)</v>
          </cell>
          <cell r="C2544" t="str">
            <v xml:space="preserve">M2    </v>
          </cell>
          <cell r="D2544" t="str">
            <v>CR</v>
          </cell>
          <cell r="E2544" t="str">
            <v>69,85</v>
          </cell>
          <cell r="F2544" t="str">
            <v>SINAPI</v>
          </cell>
        </row>
        <row r="2545">
          <cell r="A2545">
            <v>3739</v>
          </cell>
          <cell r="B2545" t="str">
            <v>LAJE PRE-MOLDADA CONVENCIONAL (LAJOTAS + VIGOTAS) PARA PISO, UNIDIRECIONAL, SOBRECARGA DE 200 KG/M2, VAO ATE 5,00 M (SEM COLOCACAO)</v>
          </cell>
          <cell r="C2545" t="str">
            <v xml:space="preserve">M2    </v>
          </cell>
          <cell r="D2545" t="str">
            <v>CR</v>
          </cell>
          <cell r="E2545" t="str">
            <v>73,40</v>
          </cell>
          <cell r="F2545" t="str">
            <v>SINAPI</v>
          </cell>
        </row>
        <row r="2546">
          <cell r="A2546">
            <v>3737</v>
          </cell>
          <cell r="B2546" t="str">
            <v>LAJE PRE-MOLDADA CONVENCIONAL (LAJOTAS + VIGOTAS) PARA PISO, UNIDIRECIONAL, SOBRECARGA DE 350 KG/M2, VAO ATE 4,50 M (SEM COLOCACAO)</v>
          </cell>
          <cell r="C2546" t="str">
            <v xml:space="preserve">M2    </v>
          </cell>
          <cell r="D2546" t="str">
            <v>CR</v>
          </cell>
          <cell r="E2546" t="str">
            <v>76,95</v>
          </cell>
          <cell r="F2546" t="str">
            <v>SINAPI</v>
          </cell>
        </row>
        <row r="2547">
          <cell r="A2547">
            <v>3738</v>
          </cell>
          <cell r="B2547" t="str">
            <v>LAJE PRE-MOLDADA CONVENCIONAL (LAJOTAS + VIGOTAS) PARA PISO, UNIDIRECIONAL, SOBRECARGA DE 350 KG/M2, VAO ATE 5,00 M (SEM COLOCACAO)</v>
          </cell>
          <cell r="C2547" t="str">
            <v xml:space="preserve">M2    </v>
          </cell>
          <cell r="D2547" t="str">
            <v>CR</v>
          </cell>
          <cell r="E2547" t="str">
            <v>88,79</v>
          </cell>
          <cell r="F2547" t="str">
            <v>SINAPI</v>
          </cell>
        </row>
        <row r="2548">
          <cell r="A2548">
            <v>3747</v>
          </cell>
          <cell r="B2548" t="str">
            <v>LAJE PRE-MOLDADA CONVENCIONAL (LAJOTAS + VIGOTAS) PARA PISO, UNIDIRECIONAL, SOBRECARGA 350 KG/M2 VAO ATE 3,50 M (SEM COLOCACAO)</v>
          </cell>
          <cell r="C2548" t="str">
            <v xml:space="preserve">M2    </v>
          </cell>
          <cell r="D2548" t="str">
            <v>CR</v>
          </cell>
          <cell r="E2548" t="str">
            <v>69,85</v>
          </cell>
          <cell r="F2548" t="str">
            <v>SINAPI</v>
          </cell>
        </row>
        <row r="2549">
          <cell r="A2549">
            <v>11649</v>
          </cell>
          <cell r="B2549" t="str">
            <v>LAJE PRE-MOLDADA DE TRANSICAO EXCENTRICA EM CONCRETO ARMADO, DN 1200 MM, FURO CIRCULAR DN 600 MM, ESPESSURA 12 CM</v>
          </cell>
          <cell r="C2549" t="str">
            <v xml:space="preserve">UN    </v>
          </cell>
          <cell r="D2549" t="str">
            <v>CR</v>
          </cell>
          <cell r="E2549" t="str">
            <v>506,71</v>
          </cell>
          <cell r="F2549" t="str">
            <v>SINAPI</v>
          </cell>
        </row>
        <row r="2550">
          <cell r="A2550">
            <v>11650</v>
          </cell>
          <cell r="B2550" t="str">
            <v>LAJE PRE-MOLDADA DE TRANSICAO EXCENTRICA EM CONCRETO ARMADO, DN 1500 MM, FURO CIRCULAR DN 530 MM, ESPESSURA 15 CM</v>
          </cell>
          <cell r="C2550" t="str">
            <v xml:space="preserve">UN    </v>
          </cell>
          <cell r="D2550" t="str">
            <v>CR</v>
          </cell>
          <cell r="E2550" t="str">
            <v>863,66</v>
          </cell>
          <cell r="F2550" t="str">
            <v>SINAPI</v>
          </cell>
        </row>
        <row r="2551">
          <cell r="A2551">
            <v>3742</v>
          </cell>
          <cell r="B2551" t="str">
            <v>LAJE PRE-MOLDADA TRELICADA (LAJOTAS + VIGOTAS) PARA FORRO, UNIDIRECIONAL, SOBRECARGA DE 100 KG/M2, VAO ATE 6,00 M (SEM COLOCACAO)</v>
          </cell>
          <cell r="C2551" t="str">
            <v xml:space="preserve">M2    </v>
          </cell>
          <cell r="D2551" t="str">
            <v>CR</v>
          </cell>
          <cell r="E2551" t="str">
            <v>92,10</v>
          </cell>
          <cell r="F2551" t="str">
            <v>SINAPI</v>
          </cell>
        </row>
        <row r="2552">
          <cell r="A2552">
            <v>3746</v>
          </cell>
          <cell r="B2552" t="str">
            <v>LAJE PRE-MOLDADA TRELICADA (LAJOTAS + VIGOTAS) PARA PISO, UNIDIRECIONAL, SOBRECARGA DE 200 KG/M2, VAO ATE 6,00 M (SEM COLOCACAO)</v>
          </cell>
          <cell r="C2552" t="str">
            <v xml:space="preserve">M2    </v>
          </cell>
          <cell r="D2552" t="str">
            <v>CR</v>
          </cell>
          <cell r="E2552" t="str">
            <v>107,54</v>
          </cell>
          <cell r="F2552" t="str">
            <v>SINAPI</v>
          </cell>
        </row>
        <row r="2553">
          <cell r="A2553">
            <v>21106</v>
          </cell>
          <cell r="B2553" t="str">
            <v>LAMBRI EM ALUMINIO, DE APROXIMADAMENTE 0,6 KG/M, COM APROXIMADAMENTE 168,0 MM DE LARGURA, 6,0 MM DE ALTURA E 6,0 M DE EXTENSAO</v>
          </cell>
          <cell r="C2553" t="str">
            <v xml:space="preserve">KG    </v>
          </cell>
          <cell r="D2553" t="str">
            <v>AS</v>
          </cell>
          <cell r="E2553" t="str">
            <v>34,59</v>
          </cell>
          <cell r="F2553" t="str">
            <v>SINAPI</v>
          </cell>
        </row>
        <row r="2554">
          <cell r="A2554">
            <v>3755</v>
          </cell>
          <cell r="B2554" t="str">
            <v>LAMPADA DE LUZ MISTA 160 W, BASE E27 (220 V)</v>
          </cell>
          <cell r="C2554" t="str">
            <v xml:space="preserve">UN    </v>
          </cell>
          <cell r="D2554" t="str">
            <v>CR</v>
          </cell>
          <cell r="E2554" t="str">
            <v>17,55</v>
          </cell>
          <cell r="F2554" t="str">
            <v>SINAPI</v>
          </cell>
        </row>
        <row r="2555">
          <cell r="A2555">
            <v>3750</v>
          </cell>
          <cell r="B2555" t="str">
            <v>LAMPADA DE LUZ MISTA 250 W, BASE E27 (220 V)</v>
          </cell>
          <cell r="C2555" t="str">
            <v xml:space="preserve">UN    </v>
          </cell>
          <cell r="D2555" t="str">
            <v>CR</v>
          </cell>
          <cell r="E2555" t="str">
            <v>23,60</v>
          </cell>
          <cell r="F2555" t="str">
            <v>SINAPI</v>
          </cell>
        </row>
        <row r="2556">
          <cell r="A2556">
            <v>3756</v>
          </cell>
          <cell r="B2556" t="str">
            <v>LAMPADA DE LUZ MISTA 500 W, BASE E40 (220 V)</v>
          </cell>
          <cell r="C2556" t="str">
            <v xml:space="preserve">UN    </v>
          </cell>
          <cell r="D2556" t="str">
            <v>CR</v>
          </cell>
          <cell r="E2556" t="str">
            <v>44,10</v>
          </cell>
          <cell r="F2556" t="str">
            <v>SINAPI</v>
          </cell>
        </row>
        <row r="2557">
          <cell r="A2557">
            <v>39377</v>
          </cell>
          <cell r="B2557" t="str">
            <v>LAMPADA FLUORESCENTE COMPACTA BRANCA 135 W, BASE E40 (127/220 V)</v>
          </cell>
          <cell r="C2557" t="str">
            <v xml:space="preserve">UN    </v>
          </cell>
          <cell r="D2557" t="str">
            <v>CR</v>
          </cell>
          <cell r="E2557" t="str">
            <v>130,64</v>
          </cell>
          <cell r="F2557" t="str">
            <v>SINAPI</v>
          </cell>
        </row>
        <row r="2558">
          <cell r="A2558">
            <v>38191</v>
          </cell>
          <cell r="B2558" t="str">
            <v>LAMPADA FLUORESCENTE COMPACTA 2U BRANCA 15 W, BASE E27 (127/220 V)</v>
          </cell>
          <cell r="C2558" t="str">
            <v xml:space="preserve">UN    </v>
          </cell>
          <cell r="D2558" t="str">
            <v>CR</v>
          </cell>
          <cell r="E2558" t="str">
            <v>9,72</v>
          </cell>
          <cell r="F2558" t="str">
            <v>SINAPI</v>
          </cell>
        </row>
        <row r="2559">
          <cell r="A2559">
            <v>39381</v>
          </cell>
          <cell r="B2559" t="str">
            <v>LAMPADA FLUORESCENTE COMPACTA 2U/3U BRANCA 9/10 W, BASE E27 (127/220 V)</v>
          </cell>
          <cell r="C2559" t="str">
            <v xml:space="preserve">UN    </v>
          </cell>
          <cell r="D2559" t="str">
            <v>CR</v>
          </cell>
          <cell r="E2559" t="str">
            <v>9,07</v>
          </cell>
          <cell r="F2559" t="str">
            <v>SINAPI</v>
          </cell>
        </row>
        <row r="2560">
          <cell r="A2560">
            <v>38780</v>
          </cell>
          <cell r="B2560" t="str">
            <v>LAMPADA FLUORESCENTE COMPACTA 3U BRANCA 20 W, BASE E27 (127/220 V)</v>
          </cell>
          <cell r="C2560" t="str">
            <v xml:space="preserve">UN    </v>
          </cell>
          <cell r="D2560" t="str">
            <v>CR</v>
          </cell>
          <cell r="E2560" t="str">
            <v>11,10</v>
          </cell>
          <cell r="F2560" t="str">
            <v>SINAPI</v>
          </cell>
        </row>
        <row r="2561">
          <cell r="A2561">
            <v>38781</v>
          </cell>
          <cell r="B2561" t="str">
            <v>LAMPADA FLUORESCENTE ESPIRAL BRANCA 45 W, BASE E27 (127/220 V)</v>
          </cell>
          <cell r="C2561" t="str">
            <v xml:space="preserve">UN    </v>
          </cell>
          <cell r="D2561" t="str">
            <v>CR</v>
          </cell>
          <cell r="E2561" t="str">
            <v>37,47</v>
          </cell>
          <cell r="F2561" t="str">
            <v>SINAPI</v>
          </cell>
        </row>
        <row r="2562">
          <cell r="A2562">
            <v>38192</v>
          </cell>
          <cell r="B2562" t="str">
            <v>LAMPADA FLUORESCENTE ESPIRAL BRANCA 65 W, BASE E27 (127/220 V)</v>
          </cell>
          <cell r="C2562" t="str">
            <v xml:space="preserve">UN    </v>
          </cell>
          <cell r="D2562" t="str">
            <v>CR</v>
          </cell>
          <cell r="E2562" t="str">
            <v>67,80</v>
          </cell>
          <cell r="F2562" t="str">
            <v>SINAPI</v>
          </cell>
        </row>
        <row r="2563">
          <cell r="A2563">
            <v>3753</v>
          </cell>
          <cell r="B2563" t="str">
            <v>LAMPADA FLUORESCENTE TUBULAR T10, DE 20 OU 40 W, BIVOLT</v>
          </cell>
          <cell r="C2563" t="str">
            <v xml:space="preserve">UN    </v>
          </cell>
          <cell r="D2563" t="str">
            <v>CR</v>
          </cell>
          <cell r="E2563" t="str">
            <v>5,93</v>
          </cell>
          <cell r="F2563" t="str">
            <v>SINAPI</v>
          </cell>
        </row>
        <row r="2564">
          <cell r="A2564">
            <v>38782</v>
          </cell>
          <cell r="B2564" t="str">
            <v>LAMPADA FLUORESCENTE TUBULAR T5 DE 14 W, BIVOLT</v>
          </cell>
          <cell r="C2564" t="str">
            <v xml:space="preserve">UN    </v>
          </cell>
          <cell r="D2564" t="str">
            <v>CR</v>
          </cell>
          <cell r="E2564" t="str">
            <v>7,72</v>
          </cell>
          <cell r="F2564" t="str">
            <v>SINAPI</v>
          </cell>
        </row>
        <row r="2565">
          <cell r="A2565">
            <v>38778</v>
          </cell>
          <cell r="B2565" t="str">
            <v>LAMPADA FLUORESCENTE TUBULAR T8 DE 16/18 W, BIVOLT</v>
          </cell>
          <cell r="C2565" t="str">
            <v xml:space="preserve">UN    </v>
          </cell>
          <cell r="D2565" t="str">
            <v>CR</v>
          </cell>
          <cell r="E2565" t="str">
            <v>5,80</v>
          </cell>
          <cell r="F2565" t="str">
            <v>SINAPI</v>
          </cell>
        </row>
        <row r="2566">
          <cell r="A2566">
            <v>38779</v>
          </cell>
          <cell r="B2566" t="str">
            <v>LAMPADA FLUORESCENTE TUBULAR T8 DE 32/36 W, BIVOLT</v>
          </cell>
          <cell r="C2566" t="str">
            <v xml:space="preserve">UN    </v>
          </cell>
          <cell r="D2566" t="str">
            <v>CR</v>
          </cell>
          <cell r="E2566" t="str">
            <v>6,15</v>
          </cell>
          <cell r="F2566" t="str">
            <v>SINAPI</v>
          </cell>
        </row>
        <row r="2567">
          <cell r="A2567">
            <v>39388</v>
          </cell>
          <cell r="B2567" t="str">
            <v>LAMPADA LED TIPO DICROICA BIVOLT, LUZ BRANCA, 5 W (BASE GU10)</v>
          </cell>
          <cell r="C2567" t="str">
            <v xml:space="preserve">UN    </v>
          </cell>
          <cell r="D2567" t="str">
            <v>CR</v>
          </cell>
          <cell r="E2567" t="str">
            <v>7,36</v>
          </cell>
          <cell r="F2567" t="str">
            <v>SINAPI</v>
          </cell>
        </row>
        <row r="2568">
          <cell r="A2568">
            <v>39387</v>
          </cell>
          <cell r="B2568" t="str">
            <v>LAMPADA LED TUBULAR BIVOLT 18/20 W, BASE G13</v>
          </cell>
          <cell r="C2568" t="str">
            <v xml:space="preserve">UN    </v>
          </cell>
          <cell r="D2568" t="str">
            <v>CR</v>
          </cell>
          <cell r="E2568" t="str">
            <v>11,48</v>
          </cell>
          <cell r="F2568" t="str">
            <v>SINAPI</v>
          </cell>
        </row>
        <row r="2569">
          <cell r="A2569">
            <v>39386</v>
          </cell>
          <cell r="B2569" t="str">
            <v>LAMPADA LED TUBULAR BIVOLT 9/10 W, BASE G13</v>
          </cell>
          <cell r="C2569" t="str">
            <v xml:space="preserve">UN    </v>
          </cell>
          <cell r="D2569" t="str">
            <v>CR</v>
          </cell>
          <cell r="E2569" t="str">
            <v>8,00</v>
          </cell>
          <cell r="F2569" t="str">
            <v>SINAPI</v>
          </cell>
        </row>
        <row r="2570">
          <cell r="A2570">
            <v>38194</v>
          </cell>
          <cell r="B2570" t="str">
            <v>LAMPADA LED 10 W BIVOLT BRANCA, FORMATO TRADICIONAL (BASE E27)</v>
          </cell>
          <cell r="C2570" t="str">
            <v xml:space="preserve">UN    </v>
          </cell>
          <cell r="D2570" t="str">
            <v xml:space="preserve">C </v>
          </cell>
          <cell r="E2570" t="str">
            <v>5,99</v>
          </cell>
          <cell r="F2570" t="str">
            <v>SINAPI</v>
          </cell>
        </row>
        <row r="2571">
          <cell r="A2571">
            <v>38193</v>
          </cell>
          <cell r="B2571" t="str">
            <v>LAMPADA LED 6 W BIVOLT BRANCA, FORMATO TRADICIONAL (BASE E27)</v>
          </cell>
          <cell r="C2571" t="str">
            <v xml:space="preserve">UN    </v>
          </cell>
          <cell r="D2571" t="str">
            <v>CR</v>
          </cell>
          <cell r="E2571" t="str">
            <v>5,20</v>
          </cell>
          <cell r="F2571" t="str">
            <v>SINAPI</v>
          </cell>
        </row>
        <row r="2572">
          <cell r="A2572">
            <v>12216</v>
          </cell>
          <cell r="B2572" t="str">
            <v>LAMPADA VAPOR DE SODIO OVOIDE 150 W (BASE E40)</v>
          </cell>
          <cell r="C2572" t="str">
            <v xml:space="preserve">UN    </v>
          </cell>
          <cell r="D2572" t="str">
            <v>CR</v>
          </cell>
          <cell r="E2572" t="str">
            <v>33,91</v>
          </cell>
          <cell r="F2572" t="str">
            <v>SINAPI</v>
          </cell>
        </row>
        <row r="2573">
          <cell r="A2573">
            <v>3757</v>
          </cell>
          <cell r="B2573" t="str">
            <v>LAMPADA VAPOR DE SODIO OVOIDE 250 W (BASE E40)</v>
          </cell>
          <cell r="C2573" t="str">
            <v xml:space="preserve">UN    </v>
          </cell>
          <cell r="D2573" t="str">
            <v>CR</v>
          </cell>
          <cell r="E2573" t="str">
            <v>39,20</v>
          </cell>
          <cell r="F2573" t="str">
            <v>SINAPI</v>
          </cell>
        </row>
        <row r="2574">
          <cell r="A2574">
            <v>3758</v>
          </cell>
          <cell r="B2574" t="str">
            <v>LAMPADA VAPOR DE SODIO OVOIDE 400 W (BASE E40)</v>
          </cell>
          <cell r="C2574" t="str">
            <v xml:space="preserve">UN    </v>
          </cell>
          <cell r="D2574" t="str">
            <v>CR</v>
          </cell>
          <cell r="E2574" t="str">
            <v>45,71</v>
          </cell>
          <cell r="F2574" t="str">
            <v>SINAPI</v>
          </cell>
        </row>
        <row r="2575">
          <cell r="A2575">
            <v>12214</v>
          </cell>
          <cell r="B2575" t="str">
            <v>LAMPADA VAPOR MERCURIO 125 W (BASE E27)</v>
          </cell>
          <cell r="C2575" t="str">
            <v xml:space="preserve">UN    </v>
          </cell>
          <cell r="D2575" t="str">
            <v>CR</v>
          </cell>
          <cell r="E2575" t="str">
            <v>15,65</v>
          </cell>
          <cell r="F2575" t="str">
            <v>SINAPI</v>
          </cell>
        </row>
        <row r="2576">
          <cell r="A2576">
            <v>3749</v>
          </cell>
          <cell r="B2576" t="str">
            <v>LAMPADA VAPOR MERCURIO 250 W (BASE E40)</v>
          </cell>
          <cell r="C2576" t="str">
            <v xml:space="preserve">UN    </v>
          </cell>
          <cell r="D2576" t="str">
            <v xml:space="preserve">C </v>
          </cell>
          <cell r="E2576" t="str">
            <v>27,90</v>
          </cell>
          <cell r="F2576" t="str">
            <v>SINAPI</v>
          </cell>
        </row>
        <row r="2577">
          <cell r="A2577">
            <v>3751</v>
          </cell>
          <cell r="B2577" t="str">
            <v>LAMPADA VAPOR MERCURIO 400 W (BASE E40)</v>
          </cell>
          <cell r="C2577" t="str">
            <v xml:space="preserve">UN    </v>
          </cell>
          <cell r="D2577" t="str">
            <v>CR</v>
          </cell>
          <cell r="E2577" t="str">
            <v>38,07</v>
          </cell>
          <cell r="F2577" t="str">
            <v>SINAPI</v>
          </cell>
        </row>
        <row r="2578">
          <cell r="A2578">
            <v>39376</v>
          </cell>
          <cell r="B2578" t="str">
            <v>LAMPADA VAPOR METALICO OVOIDE 150 W, BASE E27/E40</v>
          </cell>
          <cell r="C2578" t="str">
            <v xml:space="preserve">UN    </v>
          </cell>
          <cell r="D2578" t="str">
            <v>CR</v>
          </cell>
          <cell r="E2578" t="str">
            <v>32,10</v>
          </cell>
          <cell r="F2578" t="str">
            <v>SINAPI</v>
          </cell>
        </row>
        <row r="2579">
          <cell r="A2579">
            <v>3752</v>
          </cell>
          <cell r="B2579" t="str">
            <v>LAMPADA VAPOR METALICO TUBULAR 400 W (BASE E40)</v>
          </cell>
          <cell r="C2579" t="str">
            <v xml:space="preserve">UN    </v>
          </cell>
          <cell r="D2579" t="str">
            <v>CR</v>
          </cell>
          <cell r="E2579" t="str">
            <v>62,81</v>
          </cell>
          <cell r="F2579" t="str">
            <v>SINAPI</v>
          </cell>
        </row>
        <row r="2580">
          <cell r="A2580">
            <v>746</v>
          </cell>
          <cell r="B2580" t="str">
            <v>LAVADORA DE ALTA PRESSAO (LAVA - JATO) PARA AGUA FRIA, PRESSAO DE OPERACAO ENTRE 1400 E 1900 LIB/POL2, VAZAO MAXIMA ENTRE  400 E 700 L/H, POTENCIA DE OPERACAO ENTRE 2,50 E 3,00 CV</v>
          </cell>
          <cell r="C2580" t="str">
            <v xml:space="preserve">UN    </v>
          </cell>
          <cell r="D2580" t="str">
            <v xml:space="preserve">C </v>
          </cell>
          <cell r="E2580" t="str">
            <v>2.995,00</v>
          </cell>
          <cell r="F2580" t="str">
            <v>SINAPI</v>
          </cell>
        </row>
        <row r="2581">
          <cell r="A2581">
            <v>20269</v>
          </cell>
          <cell r="B2581" t="str">
            <v>LAVATORIO / CUBA DE EMBUTIR, OVAL, DE LOUCA BRANCA, SEM LADRAO, DIMENSOES *50 X 35* CM (L X C)</v>
          </cell>
          <cell r="C2581" t="str">
            <v xml:space="preserve">UN    </v>
          </cell>
          <cell r="D2581" t="str">
            <v>CR</v>
          </cell>
          <cell r="E2581" t="str">
            <v>96,44</v>
          </cell>
          <cell r="F2581" t="str">
            <v>SINAPI</v>
          </cell>
        </row>
        <row r="2582">
          <cell r="A2582">
            <v>20270</v>
          </cell>
          <cell r="B2582" t="str">
            <v>LAVATORIO / CUBA DE EMBUTIR, OVAL, DE LOUCA COLORIDA, SEM LADRAO, DIMENSOES *50 X 35* CM (L X C)</v>
          </cell>
          <cell r="C2582" t="str">
            <v xml:space="preserve">UN    </v>
          </cell>
          <cell r="D2582" t="str">
            <v>CR</v>
          </cell>
          <cell r="E2582" t="str">
            <v>106,57</v>
          </cell>
          <cell r="F2582" t="str">
            <v>SINAPI</v>
          </cell>
        </row>
        <row r="2583">
          <cell r="A2583">
            <v>11696</v>
          </cell>
          <cell r="B2583" t="str">
            <v>LAVATORIO / CUBA DE SOBREPOR, OVAL PEQUENA, DE LOUCA BRANCA, SEM LADRAO, DIMENSOES *44 X 31* CM (L X C)</v>
          </cell>
          <cell r="C2583" t="str">
            <v xml:space="preserve">UN    </v>
          </cell>
          <cell r="D2583" t="str">
            <v>CR</v>
          </cell>
          <cell r="E2583" t="str">
            <v>170,59</v>
          </cell>
          <cell r="F2583" t="str">
            <v>SINAPI</v>
          </cell>
        </row>
        <row r="2584">
          <cell r="A2584">
            <v>10427</v>
          </cell>
          <cell r="B2584" t="str">
            <v>LAVATORIO / CUBA DE SOBREPOR, RETANGULAR, DE LOUCA BRANCA, COM LADRAO, DIMENSOES *52 X 45* CM (L X C)</v>
          </cell>
          <cell r="C2584" t="str">
            <v xml:space="preserve">UN    </v>
          </cell>
          <cell r="D2584" t="str">
            <v>CR</v>
          </cell>
          <cell r="E2584" t="str">
            <v>477,38</v>
          </cell>
          <cell r="F2584" t="str">
            <v>SINAPI</v>
          </cell>
        </row>
        <row r="2585">
          <cell r="A2585">
            <v>10428</v>
          </cell>
          <cell r="B2585" t="str">
            <v>LAVATORIO / CUBA DE SOBREPOR, RETANGULAR, DE LOUCA COLORIDA, COM LADRAO, DIMENSOES *52 X 45* CM (L X C)</v>
          </cell>
          <cell r="C2585" t="str">
            <v xml:space="preserve">UN    </v>
          </cell>
          <cell r="D2585" t="str">
            <v>CR</v>
          </cell>
          <cell r="E2585" t="str">
            <v>491,85</v>
          </cell>
          <cell r="F2585" t="str">
            <v>SINAPI</v>
          </cell>
        </row>
        <row r="2586">
          <cell r="A2586">
            <v>36521</v>
          </cell>
          <cell r="B2586" t="str">
            <v>LAVATORIO DE CANTO DE LOUCA BRANCA, SUSPENSO (SEM COLUNA), DIMENSOES *40 X 30* CM (L X C)</v>
          </cell>
          <cell r="C2586" t="str">
            <v xml:space="preserve">UN    </v>
          </cell>
          <cell r="D2586" t="str">
            <v>CR</v>
          </cell>
          <cell r="E2586" t="str">
            <v>153,46</v>
          </cell>
          <cell r="F2586" t="str">
            <v>SINAPI</v>
          </cell>
        </row>
        <row r="2587">
          <cell r="A2587">
            <v>36794</v>
          </cell>
          <cell r="B2587" t="str">
            <v>LAVATORIO DE LOUCA BRANCA, COM COLUNA, DIMENSOES *44 X 35* CM (L X C)</v>
          </cell>
          <cell r="C2587" t="str">
            <v xml:space="preserve">UN    </v>
          </cell>
          <cell r="D2587" t="str">
            <v>CR</v>
          </cell>
          <cell r="E2587" t="str">
            <v>163,37</v>
          </cell>
          <cell r="F2587" t="str">
            <v>SINAPI</v>
          </cell>
        </row>
        <row r="2588">
          <cell r="A2588">
            <v>10426</v>
          </cell>
          <cell r="B2588" t="str">
            <v>LAVATORIO DE LOUCA BRANCA, COM COLUNA, DIMENSOES *54 X 44* CM (L X C)</v>
          </cell>
          <cell r="C2588" t="str">
            <v xml:space="preserve">UN    </v>
          </cell>
          <cell r="D2588" t="str">
            <v>CR</v>
          </cell>
          <cell r="E2588" t="str">
            <v>182,94</v>
          </cell>
          <cell r="F2588" t="str">
            <v>SINAPI</v>
          </cell>
        </row>
        <row r="2589">
          <cell r="A2589">
            <v>10425</v>
          </cell>
          <cell r="B2589" t="str">
            <v>LAVATORIO DE LOUCA BRANCA, SUSPENSO (SEM COLUNA), DIMENSOES *40 X 30* CM</v>
          </cell>
          <cell r="C2589" t="str">
            <v xml:space="preserve">UN    </v>
          </cell>
          <cell r="D2589" t="str">
            <v>CR</v>
          </cell>
          <cell r="E2589" t="str">
            <v>92,81</v>
          </cell>
          <cell r="F2589" t="str">
            <v>SINAPI</v>
          </cell>
        </row>
        <row r="2590">
          <cell r="A2590">
            <v>10431</v>
          </cell>
          <cell r="B2590" t="str">
            <v>LAVATORIO DE LOUCA COLORIDA, COM COLUNA, DIMENSOES *54 X 44* CM (L X C)</v>
          </cell>
          <cell r="C2590" t="str">
            <v xml:space="preserve">UN    </v>
          </cell>
          <cell r="D2590" t="str">
            <v>CR</v>
          </cell>
          <cell r="E2590" t="str">
            <v>317,75</v>
          </cell>
          <cell r="F2590" t="str">
            <v>SINAPI</v>
          </cell>
        </row>
        <row r="2591">
          <cell r="A2591">
            <v>10429</v>
          </cell>
          <cell r="B2591" t="str">
            <v>LAVATORIO DE LOUCA COLORIDA, SUSPENSO (SEM COLUNA), DIMENSOES *40 X 30* CM (L X C)</v>
          </cell>
          <cell r="C2591" t="str">
            <v xml:space="preserve">UN    </v>
          </cell>
          <cell r="D2591" t="str">
            <v>CR</v>
          </cell>
          <cell r="E2591" t="str">
            <v>156,75</v>
          </cell>
          <cell r="F2591" t="str">
            <v>SINAPI</v>
          </cell>
        </row>
        <row r="2592">
          <cell r="A2592">
            <v>2354</v>
          </cell>
          <cell r="B2592" t="str">
            <v>LEITURISTA OU CADASTRISTA DE REDES DE AGUA E ESGOTO (HORISTA)</v>
          </cell>
          <cell r="C2592" t="str">
            <v xml:space="preserve">H     </v>
          </cell>
          <cell r="D2592" t="str">
            <v>CR</v>
          </cell>
          <cell r="E2592" t="str">
            <v>14,94</v>
          </cell>
          <cell r="F2592" t="str">
            <v>SINAPI</v>
          </cell>
        </row>
        <row r="2593">
          <cell r="A2593">
            <v>40932</v>
          </cell>
          <cell r="B2593" t="str">
            <v>LEITURISTA OU CADASTRISTA DE REDES DE AGUA E ESGOTO (MENSALISTA)</v>
          </cell>
          <cell r="C2593" t="str">
            <v xml:space="preserve">MES   </v>
          </cell>
          <cell r="D2593" t="str">
            <v>CR</v>
          </cell>
          <cell r="E2593" t="str">
            <v>2.637,58</v>
          </cell>
          <cell r="F2593" t="str">
            <v>SINAPI</v>
          </cell>
        </row>
        <row r="2594">
          <cell r="A2594">
            <v>10853</v>
          </cell>
          <cell r="B2594" t="str">
            <v>LETRA ACO INOX (AISI 304), CHAPA NUM. 22, RECORTADO, H= 20 CM (SEM RELEVO)</v>
          </cell>
          <cell r="C2594" t="str">
            <v xml:space="preserve">UN    </v>
          </cell>
          <cell r="D2594" t="str">
            <v>CR</v>
          </cell>
          <cell r="E2594" t="str">
            <v>121,79</v>
          </cell>
          <cell r="F2594" t="str">
            <v>SINAPI</v>
          </cell>
        </row>
        <row r="2595">
          <cell r="A2595">
            <v>5093</v>
          </cell>
          <cell r="B2595" t="str">
            <v>LEVANTADOR DE JANELA GUILHOTINA, EM LATAO CROMADO</v>
          </cell>
          <cell r="C2595" t="str">
            <v xml:space="preserve">PAR   </v>
          </cell>
          <cell r="D2595" t="str">
            <v>CR</v>
          </cell>
          <cell r="E2595" t="str">
            <v>19,18</v>
          </cell>
          <cell r="F2595" t="str">
            <v>SINAPI</v>
          </cell>
        </row>
        <row r="2596">
          <cell r="A2596">
            <v>44331</v>
          </cell>
          <cell r="B2596" t="str">
            <v>LIMPA VIDROS COM PULVERIZADOR</v>
          </cell>
          <cell r="C2596" t="str">
            <v xml:space="preserve">L     </v>
          </cell>
          <cell r="D2596" t="str">
            <v>CR</v>
          </cell>
          <cell r="E2596" t="str">
            <v>47,30</v>
          </cell>
          <cell r="F2596" t="str">
            <v>SINAPI</v>
          </cell>
        </row>
        <row r="2597">
          <cell r="A2597">
            <v>37768</v>
          </cell>
          <cell r="B2597" t="str">
            <v>LIMPADORA A SUCCAO, TANQUE 12000 L, BASCULAMENTO HIDRAULICO, BOMBA 12 M3/MIN 95% VACUO (INCLUI MONTAGEM, NAO INCLUI CAMINHAO)</v>
          </cell>
          <cell r="C2597" t="str">
            <v xml:space="preserve">UN    </v>
          </cell>
          <cell r="D2597" t="str">
            <v>AS</v>
          </cell>
          <cell r="E2597" t="str">
            <v>235.000,00</v>
          </cell>
          <cell r="F2597" t="str">
            <v>SINAPI</v>
          </cell>
        </row>
        <row r="2598">
          <cell r="A2598">
            <v>37773</v>
          </cell>
          <cell r="B2598" t="str">
            <v>LIMPADORA DE SUCCAO TANQUE 7000 L, BOMBA 12 M3/MIN 95% VACUO (INCLUI MONTAGEM, NAO INCLUI CAMINHAO)</v>
          </cell>
          <cell r="C2598" t="str">
            <v xml:space="preserve">UN    </v>
          </cell>
          <cell r="D2598" t="str">
            <v>AS</v>
          </cell>
          <cell r="E2598" t="str">
            <v>199.554,62</v>
          </cell>
          <cell r="F2598" t="str">
            <v>SINAPI</v>
          </cell>
        </row>
        <row r="2599">
          <cell r="A2599">
            <v>37769</v>
          </cell>
          <cell r="B2599" t="str">
            <v>LIMPADORA DE SUCCAO, TANQUE 11000 L, BOMBA 340 M3/MIN (INCLUI MONTAGEM, NAO INCLUI CAMINHAO)</v>
          </cell>
          <cell r="C2599" t="str">
            <v xml:space="preserve">UN    </v>
          </cell>
          <cell r="D2599" t="str">
            <v>AS</v>
          </cell>
          <cell r="E2599" t="str">
            <v>334.079,57</v>
          </cell>
          <cell r="F2599" t="str">
            <v>SINAPI</v>
          </cell>
        </row>
        <row r="2600">
          <cell r="A2600">
            <v>37770</v>
          </cell>
          <cell r="B2600" t="str">
            <v>LIMPADORA DE SUCCAO, TANQUE 5500 L, BOMBA 60M3/MIN, VACUO 500 MBAR (INCLUI MONTAGEM, NAO INCLUI CAMINHAO)</v>
          </cell>
          <cell r="C2600" t="str">
            <v xml:space="preserve">UN    </v>
          </cell>
          <cell r="D2600" t="str">
            <v>AS</v>
          </cell>
          <cell r="E2600" t="str">
            <v>566.986,33</v>
          </cell>
          <cell r="F2600" t="str">
            <v>SINAPI</v>
          </cell>
        </row>
        <row r="2601">
          <cell r="A2601">
            <v>38382</v>
          </cell>
          <cell r="B2601" t="str">
            <v>LINHA DE PEDREIRO LISA 100 M</v>
          </cell>
          <cell r="C2601" t="str">
            <v xml:space="preserve">UN    </v>
          </cell>
          <cell r="D2601" t="str">
            <v>CR</v>
          </cell>
          <cell r="E2601" t="str">
            <v>15,45</v>
          </cell>
          <cell r="F2601" t="str">
            <v>SINAPI</v>
          </cell>
        </row>
        <row r="2602">
          <cell r="A2602">
            <v>38383</v>
          </cell>
          <cell r="B2602" t="str">
            <v>LIXA D'AGUA EM FOLHA, GRAO 100</v>
          </cell>
          <cell r="C2602" t="str">
            <v xml:space="preserve">UN    </v>
          </cell>
          <cell r="D2602" t="str">
            <v>CR</v>
          </cell>
          <cell r="E2602" t="str">
            <v>2,89</v>
          </cell>
          <cell r="F2602" t="str">
            <v>SINAPI</v>
          </cell>
        </row>
        <row r="2603">
          <cell r="A2603">
            <v>3768</v>
          </cell>
          <cell r="B2603" t="str">
            <v>LIXA EM FOLHA PARA FERRO, NUMERO 150</v>
          </cell>
          <cell r="C2603" t="str">
            <v xml:space="preserve">UN    </v>
          </cell>
          <cell r="D2603" t="str">
            <v>CR</v>
          </cell>
          <cell r="E2603" t="str">
            <v>4,44</v>
          </cell>
          <cell r="F2603" t="str">
            <v>SINAPI</v>
          </cell>
        </row>
        <row r="2604">
          <cell r="A2604">
            <v>3767</v>
          </cell>
          <cell r="B2604" t="str">
            <v>LIXA EM FOLHA PARA PAREDE OU MADEIRA, NUMERO 120, COR VERMELHA</v>
          </cell>
          <cell r="C2604" t="str">
            <v xml:space="preserve">UN    </v>
          </cell>
          <cell r="D2604" t="str">
            <v>CR</v>
          </cell>
          <cell r="E2604" t="str">
            <v>1,48</v>
          </cell>
          <cell r="F2604" t="str">
            <v>SINAPI</v>
          </cell>
        </row>
        <row r="2605">
          <cell r="A2605">
            <v>13192</v>
          </cell>
          <cell r="B2605" t="str">
            <v>LIXADEIRA ELETRICA ANGULAR PARA CONCRETO, POTENCIA 1.400 W, PRATO DIAMANTADO DE 5''</v>
          </cell>
          <cell r="C2605" t="str">
            <v xml:space="preserve">UN    </v>
          </cell>
          <cell r="D2605" t="str">
            <v>CR</v>
          </cell>
          <cell r="E2605" t="str">
            <v>7.231,29</v>
          </cell>
          <cell r="F2605" t="str">
            <v>SINAPI</v>
          </cell>
        </row>
        <row r="2606">
          <cell r="A2606">
            <v>38413</v>
          </cell>
          <cell r="B2606" t="str">
            <v>LIXADEIRA ELETRICA ANGULAR, PARA DISCO DE 7 " (180 MM), POTENCIA DE 2.200 W, *5.000* RPM, 220 V</v>
          </cell>
          <cell r="C2606" t="str">
            <v xml:space="preserve">UN    </v>
          </cell>
          <cell r="D2606" t="str">
            <v>CR</v>
          </cell>
          <cell r="E2606" t="str">
            <v>1.195,95</v>
          </cell>
          <cell r="F2606" t="str">
            <v>SINAPI</v>
          </cell>
        </row>
        <row r="2607">
          <cell r="A2607">
            <v>42440</v>
          </cell>
          <cell r="B2607" t="str">
            <v>LIXEIRA DUPLA, COM CAPACIDADE VOLUMETRICA DE 60L*, FABRICADA EM TUBO DE ACO CARBONO, CESTOS EM CHAPA DE ACO E PINTURA NO PROCESSO ELETROSTATICO - PARA ACADEMIA AO AR LIVRE / ACADEMIA DA TERCEIRA IDADE - ATI</v>
          </cell>
          <cell r="C2607" t="str">
            <v xml:space="preserve">UN    </v>
          </cell>
          <cell r="D2607" t="str">
            <v>AS</v>
          </cell>
          <cell r="E2607" t="str">
            <v>1.235,91</v>
          </cell>
          <cell r="F2607" t="str">
            <v>SINAPI</v>
          </cell>
        </row>
        <row r="2608">
          <cell r="A2608">
            <v>20193</v>
          </cell>
          <cell r="B2608" t="str">
            <v>LOCACAO DE ANDAIME METALICO TIPO FACHADEIRO, PECAS COM APROXIMADAMENTE 1,20 M DE LARGURA E 2,0 M DE ALTURA, INCLUINDO DIAGONAIS EM X, BARRAS DE LIGACAO, SAPATAS E DEMAIS ITENS NECESSARIOS A MONTAGEM (NAO INCLUI INSTALACAO)</v>
          </cell>
          <cell r="C2608" t="str">
            <v>M2XMES</v>
          </cell>
          <cell r="D2608" t="str">
            <v>CR</v>
          </cell>
          <cell r="E2608" t="str">
            <v>27,00</v>
          </cell>
          <cell r="F2608" t="str">
            <v>SINAPI</v>
          </cell>
        </row>
        <row r="2609">
          <cell r="A2609">
            <v>10527</v>
          </cell>
          <cell r="B2609" t="str">
            <v>LOCACAO DE ANDAIME METALICO TUBULAR DE ENCAIXE, TIPO DE TORRE, CADA PAINEL COM LARGURA DE 1 ATE 1,5 M E ALTURA DE *1,00* M, INCLUINDO DIAGONAL, BARRAS DE LIGACAO, SAPATAS OU RODIZIOS E DEMAIS ITENS NECESSARIOS A MONTAGEM (NAO INCLUI INSTALACAO)</v>
          </cell>
          <cell r="C2609" t="str">
            <v xml:space="preserve">MXMES </v>
          </cell>
          <cell r="D2609" t="str">
            <v xml:space="preserve">C </v>
          </cell>
          <cell r="E2609" t="str">
            <v>36,00</v>
          </cell>
          <cell r="F2609" t="str">
            <v>SINAPI</v>
          </cell>
        </row>
        <row r="2610">
          <cell r="A2610">
            <v>41805</v>
          </cell>
          <cell r="B2610" t="str">
            <v>LOCACAO DE ANDAIME SUSPENSO OU BALANCIM MANUAL, CAPACIDADE DE CARGA TOTAL DE APROXIMADAMENTE 250 KG/M2, PLATAFORMA DE 1,50 M X 0,80 M (C X L), CABO DE 45 M</v>
          </cell>
          <cell r="C2610" t="str">
            <v xml:space="preserve">MES   </v>
          </cell>
          <cell r="D2610" t="str">
            <v>CR</v>
          </cell>
          <cell r="E2610" t="str">
            <v>1.035,00</v>
          </cell>
          <cell r="F2610" t="str">
            <v>SINAPI</v>
          </cell>
        </row>
        <row r="2611">
          <cell r="A2611">
            <v>40271</v>
          </cell>
          <cell r="B2611" t="str">
            <v>LOCACAO DE APRUMADOR METALICO DE PILAR, COM ALTURA E ANGULO REGULAVEIS, EXTENSAO DE *1,50* A *2,80* M</v>
          </cell>
          <cell r="C2611" t="str">
            <v>UNXMES</v>
          </cell>
          <cell r="D2611" t="str">
            <v>CR</v>
          </cell>
          <cell r="E2611" t="str">
            <v>27,55</v>
          </cell>
          <cell r="F2611" t="str">
            <v>SINAPI</v>
          </cell>
        </row>
        <row r="2612">
          <cell r="A2612">
            <v>40287</v>
          </cell>
          <cell r="B2612" t="str">
            <v>LOCACAO DE BARRA DE ANCORAGEM DE 0,80 A 1,20 M DE EXTENSAO, COM ROSCA DE 5/8", INCLUINDO PORCA E FLANGE</v>
          </cell>
          <cell r="C2612" t="str">
            <v xml:space="preserve">MES   </v>
          </cell>
          <cell r="D2612" t="str">
            <v>CR</v>
          </cell>
          <cell r="E2612" t="str">
            <v>10,61</v>
          </cell>
          <cell r="F2612" t="str">
            <v>SINAPI</v>
          </cell>
        </row>
        <row r="2613">
          <cell r="A2613">
            <v>4084</v>
          </cell>
          <cell r="B2613" t="str">
            <v>LOCACAO DE BOMBA SUBMERSIVEL PARA DRENAGEM E ESGOTAMENTO, MOTOR ELETRICO TRIFASICO, POTENCIA DE 1 CV, DIAMETRO DE RECALQUE DE 2". FAIXA DE OPERACAO Q=25 M3/H (+ OU - 1 M3/H) E AMT=2 M, Q=12 M3/H (+ OU - 2 M3/H) E AMT = 12 M (+ OU - 2 M)</v>
          </cell>
          <cell r="C2613" t="str">
            <v xml:space="preserve">H     </v>
          </cell>
          <cell r="D2613" t="str">
            <v>CR</v>
          </cell>
          <cell r="E2613" t="str">
            <v>2,81</v>
          </cell>
          <cell r="F2613" t="str">
            <v>SINAPI</v>
          </cell>
        </row>
        <row r="2614">
          <cell r="A2614">
            <v>743</v>
          </cell>
          <cell r="B2614" t="str">
            <v>LOCACAO DE BOMBA SUBMERSIVEL PARA DRENAGEM E ESGOTAMENTO, MOTOR ELETRICO TRIFASICO, POTENCIA DE 2 CV, DIAMETRO DE RECALQUE DE 2", FAIXA DE OPERACAO Q=35 M3/H (+ OU - 3 M3/H) E AMT=2 M, Q=13 M3/H (+ OU - 3 M3/H) E AMT = 17 M (+ OU - 3 M)</v>
          </cell>
          <cell r="C2614" t="str">
            <v xml:space="preserve">H     </v>
          </cell>
          <cell r="D2614" t="str">
            <v xml:space="preserve">C </v>
          </cell>
          <cell r="E2614" t="str">
            <v>2,81</v>
          </cell>
          <cell r="F2614" t="str">
            <v>SINAPI</v>
          </cell>
        </row>
        <row r="2615">
          <cell r="A2615">
            <v>40293</v>
          </cell>
          <cell r="B2615" t="str">
            <v>LOCACAO DE BOMBA SUBMERSIVEL PARA DRENAGEM E ESGOTAMENTO, MOTOR ELETRICO TRIFASICO, POTENCIA DE 2 CV, DIAMETRO DE RECALQUE DE 3". FAIXA DE OPERACAO Q=70 M3/H (+ OU - 2 M3/H) E AMT=2 M, Q=9,5 M3/H (+ OU - 3,5 M3/H) E AMT = 10 M (+ OU - 2 M)</v>
          </cell>
          <cell r="C2615" t="str">
            <v xml:space="preserve">H     </v>
          </cell>
          <cell r="D2615" t="str">
            <v>CR</v>
          </cell>
          <cell r="E2615" t="str">
            <v>3,37</v>
          </cell>
          <cell r="F2615" t="str">
            <v>SINAPI</v>
          </cell>
        </row>
        <row r="2616">
          <cell r="A2616">
            <v>40294</v>
          </cell>
          <cell r="B2616" t="str">
            <v>LOCACAO DE BOMBA SUBMERSIVEL PARA DRENAGEM E ESGOTAMENTO, MOTOR ELETRICO TRIFASICO, POTENCIA DE 3 CV, DIAMETRO DE RECALQUE DE 2", FAIXA DE OPERACAO Q=84 M3/H (+ OU - 2,5 M3/H) E AMT=2 M, Q=9,1 M3/H (+ OU - 2 M3/H) E AMT = 12 M (+ OU - 2 M)</v>
          </cell>
          <cell r="C2616" t="str">
            <v xml:space="preserve">H     </v>
          </cell>
          <cell r="D2616" t="str">
            <v>CR</v>
          </cell>
          <cell r="E2616" t="str">
            <v>2,81</v>
          </cell>
          <cell r="F2616" t="str">
            <v>SINAPI</v>
          </cell>
        </row>
        <row r="2617">
          <cell r="A2617">
            <v>4085</v>
          </cell>
          <cell r="B2617" t="str">
            <v>LOCACAO DE BOMBA SUBMERSIVEL PARA DRENAGEM E ESGOTAMENTO, MOTOR ELETRICO TRIFASICO, POTENCIA DE 4 CV, DIAMETRO DE RECALQUE DE 3". FAIXA DE OPERACAO Q=60 M3/H (+ OU - 1 M3/H) E AMT=2 M, Q=11 M3/H (+ OU - 1 M3/H) E AMT = 23 M (+ OU - 1 M)</v>
          </cell>
          <cell r="C2617" t="str">
            <v xml:space="preserve">H     </v>
          </cell>
          <cell r="D2617" t="str">
            <v>CR</v>
          </cell>
          <cell r="E2617" t="str">
            <v>3,93</v>
          </cell>
          <cell r="F2617" t="str">
            <v>SINAPI</v>
          </cell>
        </row>
        <row r="2618">
          <cell r="A2618">
            <v>10779</v>
          </cell>
          <cell r="B2618" t="str">
            <v>LOCACAO DE CONTAINER 2,30 X 4,30 M, ALT. 2,50 M, P/ SANITARIO, C/ 5 BACIAS, 1 LAVATORIO E 4 MICTORIOS (NAO INCLUI MOBILIZACAO/DESMOBILIZACAO)</v>
          </cell>
          <cell r="C2618" t="str">
            <v xml:space="preserve">MES   </v>
          </cell>
          <cell r="D2618" t="str">
            <v>AS</v>
          </cell>
          <cell r="E2618" t="str">
            <v>1.118,75</v>
          </cell>
          <cell r="F2618" t="str">
            <v>SINAPI</v>
          </cell>
        </row>
        <row r="2619">
          <cell r="A2619">
            <v>10777</v>
          </cell>
          <cell r="B2619" t="str">
            <v>LOCACAO DE CONTAINER 2,30 X 4,30 M, ALT. 2,50 M, PARA SANITARIO, COM 3 BACIAS, 4 CHUVEIROS, 1 LAVATORIO E 1 MICTORIO (NAO INCLUI MOBILIZACAO/DESMOBILIZACAO)</v>
          </cell>
          <cell r="C2619" t="str">
            <v xml:space="preserve">MES   </v>
          </cell>
          <cell r="D2619" t="str">
            <v>AS</v>
          </cell>
          <cell r="E2619" t="str">
            <v>1.016,19</v>
          </cell>
          <cell r="F2619" t="str">
            <v>SINAPI</v>
          </cell>
        </row>
        <row r="2620">
          <cell r="A2620">
            <v>10775</v>
          </cell>
          <cell r="B2620" t="str">
            <v>LOCACAO DE CONTAINER 2,30 X 6,00 M, ALT. 2,50 M, COM 1 SANITARIO, PARA ESCRITORIO, COMPLETO, SEM DIVISORIAS INTERNAS (NAO INCLUI MOBILIZACAO/DESMOBILIZACAO)</v>
          </cell>
          <cell r="C2620" t="str">
            <v xml:space="preserve">MES   </v>
          </cell>
          <cell r="D2620" t="str">
            <v>AS</v>
          </cell>
          <cell r="E2620" t="str">
            <v>895,00</v>
          </cell>
          <cell r="F2620" t="str">
            <v>SINAPI</v>
          </cell>
        </row>
        <row r="2621">
          <cell r="A2621">
            <v>10776</v>
          </cell>
          <cell r="B2621" t="str">
            <v>LOCACAO DE CONTAINER 2,30 X 6,00 M, ALT. 2,50 M, PARA ESCRITORIO, SEM DIVISORIAS INTERNAS E SEM SANITARIO (NAO INCLUI MOBILIZACAO/DESMOBILIZACAO)</v>
          </cell>
          <cell r="C2621" t="str">
            <v xml:space="preserve">MES   </v>
          </cell>
          <cell r="D2621" t="str">
            <v>AS</v>
          </cell>
          <cell r="E2621" t="str">
            <v>699,21</v>
          </cell>
          <cell r="F2621" t="str">
            <v>SINAPI</v>
          </cell>
        </row>
        <row r="2622">
          <cell r="A2622">
            <v>10778</v>
          </cell>
          <cell r="B2622" t="str">
            <v>LOCACAO DE CONTAINER 2,30 X 6,00 M, ALT. 2,50 M, PARA SANITARIO, COM 4 BACIAS, 8 CHUVEIROS,1 LAVATORIO E 1 MICTORIO (NAO INCLUI MOBILIZACAO/DESMOBILIZACAO)</v>
          </cell>
          <cell r="C2622" t="str">
            <v xml:space="preserve">MES   </v>
          </cell>
          <cell r="D2622" t="str">
            <v>AS</v>
          </cell>
          <cell r="E2622" t="str">
            <v>1.118,75</v>
          </cell>
          <cell r="F2622" t="str">
            <v>SINAPI</v>
          </cell>
        </row>
        <row r="2623">
          <cell r="A2623">
            <v>40339</v>
          </cell>
          <cell r="B2623" t="str">
            <v>LOCACAO DE CRUZETA PARA ESCORA METALICA</v>
          </cell>
          <cell r="C2623" t="str">
            <v>UNXMES</v>
          </cell>
          <cell r="D2623" t="str">
            <v>CR</v>
          </cell>
          <cell r="E2623" t="str">
            <v>9,66</v>
          </cell>
          <cell r="F2623" t="str">
            <v>SINAPI</v>
          </cell>
        </row>
        <row r="2624">
          <cell r="A2624">
            <v>10749</v>
          </cell>
          <cell r="B2624" t="str">
            <v>LOCACAO DE ESCORA METALICA TELESCOPICA, COM ALTURA REGULAVEL DE *1,80* A *3,20* M, COM CAPACIDADE DE CARGA DE NO MINIMO 1000 KGF (10 KN), INCLUSO TRIPE E FORCADO</v>
          </cell>
          <cell r="C2624" t="str">
            <v>UNXMES</v>
          </cell>
          <cell r="D2624" t="str">
            <v>CR</v>
          </cell>
          <cell r="E2624" t="str">
            <v>31,95</v>
          </cell>
          <cell r="F2624" t="str">
            <v>SINAPI</v>
          </cell>
        </row>
        <row r="2625">
          <cell r="A2625">
            <v>40290</v>
          </cell>
          <cell r="B2625" t="str">
            <v>LOCACAO DE FORMA PLASTICA PARA LAJE NERVURADA, DIMENSOES *60* X *60* X *16* CM</v>
          </cell>
          <cell r="C2625" t="str">
            <v>UNXMES</v>
          </cell>
          <cell r="D2625" t="str">
            <v>CR</v>
          </cell>
          <cell r="E2625" t="str">
            <v>17,28</v>
          </cell>
          <cell r="F2625" t="str">
            <v>SINAPI</v>
          </cell>
        </row>
        <row r="2626">
          <cell r="A2626">
            <v>3346</v>
          </cell>
          <cell r="B2626" t="str">
            <v>LOCACAO DE GRUPO GERADOR *80 A 125* KVA, MOTOR DIESEL, REBOCAVEL, ACIONAMENTO MANUAL</v>
          </cell>
          <cell r="C2626" t="str">
            <v xml:space="preserve">H     </v>
          </cell>
          <cell r="D2626" t="str">
            <v>AS</v>
          </cell>
          <cell r="E2626" t="str">
            <v>17,33</v>
          </cell>
          <cell r="F2626" t="str">
            <v>SINAPI</v>
          </cell>
        </row>
        <row r="2627">
          <cell r="A2627">
            <v>3348</v>
          </cell>
          <cell r="B2627" t="str">
            <v>LOCACAO DE GRUPO GERADOR ACIMA DE * 125 ATE 180* KVA, MOTOR DIESEL, REBOCAVEL, ACIONAMENTO MANUAL</v>
          </cell>
          <cell r="C2627" t="str">
            <v xml:space="preserve">H     </v>
          </cell>
          <cell r="D2627" t="str">
            <v>AS</v>
          </cell>
          <cell r="E2627" t="str">
            <v>20,73</v>
          </cell>
          <cell r="F2627" t="str">
            <v>SINAPI</v>
          </cell>
        </row>
        <row r="2628">
          <cell r="A2628">
            <v>39833</v>
          </cell>
          <cell r="B2628" t="str">
            <v>LOCACAO DE GRUPO GERADOR DE *260* KVA, DIESEL REBOCAVEL, ACIONAMENTO MANUAL</v>
          </cell>
          <cell r="C2628" t="str">
            <v xml:space="preserve">H     </v>
          </cell>
          <cell r="D2628" t="str">
            <v>AS</v>
          </cell>
          <cell r="E2628" t="str">
            <v>28,39</v>
          </cell>
          <cell r="F2628" t="str">
            <v>SINAPI</v>
          </cell>
        </row>
        <row r="2629">
          <cell r="A2629">
            <v>7252</v>
          </cell>
          <cell r="B2629" t="str">
            <v>LOCACAO DE NIVEL OPTICO, COM PRECISAO DE 0,7 MM, AUMENTO DE 32X</v>
          </cell>
          <cell r="C2629" t="str">
            <v xml:space="preserve">H     </v>
          </cell>
          <cell r="D2629" t="str">
            <v>AS</v>
          </cell>
          <cell r="E2629" t="str">
            <v>2,25</v>
          </cell>
          <cell r="F2629" t="str">
            <v>SINAPI</v>
          </cell>
        </row>
        <row r="2630">
          <cell r="A2630">
            <v>7247</v>
          </cell>
          <cell r="B2630" t="str">
            <v>LOCACAO DE TEODOLITO ELETRONICO, PRECISAO ANGULAR DE 5 A 7 SEGUNDOS, INCLUINDO TRIPE</v>
          </cell>
          <cell r="C2630" t="str">
            <v xml:space="preserve">H     </v>
          </cell>
          <cell r="D2630" t="str">
            <v>AS</v>
          </cell>
          <cell r="E2630" t="str">
            <v>2,25</v>
          </cell>
          <cell r="F2630" t="str">
            <v>SINAPI</v>
          </cell>
        </row>
        <row r="2631">
          <cell r="A2631">
            <v>40291</v>
          </cell>
          <cell r="B2631" t="str">
            <v>LOCACAO DE TORRE METALICA COMPLETA PARA UMA CARGA DE 8 TF (80 KN)  E PE DIREITO DE 6 M, INCLUINDO MODULOS , DIAGONAIS, SAPATAS E FORCADOS</v>
          </cell>
          <cell r="C2631" t="str">
            <v>UNXMES</v>
          </cell>
          <cell r="D2631" t="str">
            <v>CR</v>
          </cell>
          <cell r="E2631" t="str">
            <v>900,00</v>
          </cell>
          <cell r="F2631" t="str">
            <v>SINAPI</v>
          </cell>
        </row>
        <row r="2632">
          <cell r="A2632">
            <v>40275</v>
          </cell>
          <cell r="B2632" t="str">
            <v>LOCACAO DE VIGA SANDUICHE METALICA VAZADA PARA TRAVAMENTO DE PILARES, ALTURA DE *8* CM, LARGURA DE *6* CM E EXTENSAO DE 2 M</v>
          </cell>
          <cell r="C2632" t="str">
            <v>UNXMES</v>
          </cell>
          <cell r="D2632" t="str">
            <v>CR</v>
          </cell>
          <cell r="E2632" t="str">
            <v>28,80</v>
          </cell>
          <cell r="F2632" t="str">
            <v>SINAPI</v>
          </cell>
        </row>
        <row r="2633">
          <cell r="A2633">
            <v>42408</v>
          </cell>
          <cell r="B2633" t="str">
            <v>LONA PLASTICA EXTRA FORTE PRETA, E = 200 MICRA</v>
          </cell>
          <cell r="C2633" t="str">
            <v xml:space="preserve">M2    </v>
          </cell>
          <cell r="D2633" t="str">
            <v>CR</v>
          </cell>
          <cell r="E2633" t="str">
            <v>1,67</v>
          </cell>
          <cell r="F2633" t="str">
            <v>SINAPI</v>
          </cell>
        </row>
        <row r="2634">
          <cell r="A2634">
            <v>3777</v>
          </cell>
          <cell r="B2634" t="str">
            <v>LONA PLASTICA PESADA PRETA, E = 150 MICRA</v>
          </cell>
          <cell r="C2634" t="str">
            <v xml:space="preserve">M2    </v>
          </cell>
          <cell r="D2634" t="str">
            <v xml:space="preserve">C </v>
          </cell>
          <cell r="E2634" t="str">
            <v>1,21</v>
          </cell>
          <cell r="F2634" t="str">
            <v>SINAPI</v>
          </cell>
        </row>
        <row r="2635">
          <cell r="A2635">
            <v>3798</v>
          </cell>
          <cell r="B2635" t="str">
            <v>LUMINARIA ABERTA P/ ILUMINACAO PUBLICA, TIPO X-57 PETERCO OU EQUIV</v>
          </cell>
          <cell r="C2635" t="str">
            <v xml:space="preserve">UN    </v>
          </cell>
          <cell r="D2635" t="str">
            <v>AS</v>
          </cell>
          <cell r="E2635" t="str">
            <v>87,98</v>
          </cell>
          <cell r="F2635" t="str">
            <v>SINAPI</v>
          </cell>
        </row>
        <row r="2636">
          <cell r="A2636">
            <v>38769</v>
          </cell>
          <cell r="B2636" t="str">
            <v>LUMINARIA ARANDELA TIPO MEIA-LUA COM VIDRO FOSCO *30 X 15* CM, PARA 1 LAMPADA, BASE E27, POTENCIA MAXIMA 40/60 W (NAO INCLUI LAMPADA)</v>
          </cell>
          <cell r="C2636" t="str">
            <v xml:space="preserve">UN    </v>
          </cell>
          <cell r="D2636" t="str">
            <v>AS</v>
          </cell>
          <cell r="E2636" t="str">
            <v>68,71</v>
          </cell>
          <cell r="F2636" t="str">
            <v>SINAPI</v>
          </cell>
        </row>
        <row r="2637">
          <cell r="A2637">
            <v>39510</v>
          </cell>
          <cell r="B2637" t="str">
            <v>LUMINARIA DE EMBUTIR EM CHAPA DE ACO PARA 2 LAMPADAS FLUORESCENTES DE 14 W COM REFLETOR E ALETAS EM ALUMINIO, COMPLETA (INCLUI REATOR E LAMPADAS)</v>
          </cell>
          <cell r="C2637" t="str">
            <v xml:space="preserve">UN    </v>
          </cell>
          <cell r="D2637" t="str">
            <v>AS</v>
          </cell>
          <cell r="E2637" t="str">
            <v>278,08</v>
          </cell>
          <cell r="F2637" t="str">
            <v>SINAPI</v>
          </cell>
        </row>
        <row r="2638">
          <cell r="A2638">
            <v>38776</v>
          </cell>
          <cell r="B2638" t="str">
            <v>LUMINARIA DE EMBUTIR EM CHAPA DE ACO PARA 4 LAMPADAS FLUORESCENTES DE 14 W *60 X 60 CM* ALETADA (NAO INCLUI REATOR E LAMPADAS)</v>
          </cell>
          <cell r="C2638" t="str">
            <v xml:space="preserve">UN    </v>
          </cell>
          <cell r="D2638" t="str">
            <v>AS</v>
          </cell>
          <cell r="E2638" t="str">
            <v>295,13</v>
          </cell>
          <cell r="F2638" t="str">
            <v>SINAPI</v>
          </cell>
        </row>
        <row r="2639">
          <cell r="A2639">
            <v>38774</v>
          </cell>
          <cell r="B2639" t="str">
            <v>LUMINARIA DE EMERGENCIA 30 LEDS, POTENCIA 2 W, BATERIA DE LITIO, AUTONOMIA DE 6 HORAS</v>
          </cell>
          <cell r="C2639" t="str">
            <v xml:space="preserve">UN    </v>
          </cell>
          <cell r="D2639" t="str">
            <v>CR</v>
          </cell>
          <cell r="E2639" t="str">
            <v>15,05</v>
          </cell>
          <cell r="F2639" t="str">
            <v>SINAPI</v>
          </cell>
        </row>
        <row r="2640">
          <cell r="A2640">
            <v>42247</v>
          </cell>
          <cell r="B2640" t="str">
            <v>LUMINARIA DE LED PARA ILUMINACAO PUBLICA, DE 138 W ATE 180 W, INVOLUCRO EM ALUMINIO OU ACO INOX</v>
          </cell>
          <cell r="C2640" t="str">
            <v xml:space="preserve">UN    </v>
          </cell>
          <cell r="D2640" t="str">
            <v>CR</v>
          </cell>
          <cell r="E2640" t="str">
            <v>513,63</v>
          </cell>
          <cell r="F2640" t="str">
            <v>SINAPI</v>
          </cell>
        </row>
        <row r="2641">
          <cell r="A2641">
            <v>42248</v>
          </cell>
          <cell r="B2641" t="str">
            <v>LUMINARIA DE LED PARA ILUMINACAO PUBLICA, DE 181 W ATE 239 W, INVOLUCRO EM ALUMINIO OU ACO INOX</v>
          </cell>
          <cell r="C2641" t="str">
            <v xml:space="preserve">UN    </v>
          </cell>
          <cell r="D2641" t="str">
            <v>CR</v>
          </cell>
          <cell r="E2641" t="str">
            <v>596,62</v>
          </cell>
          <cell r="F2641" t="str">
            <v>SINAPI</v>
          </cell>
        </row>
        <row r="2642">
          <cell r="A2642">
            <v>42249</v>
          </cell>
          <cell r="B2642" t="str">
            <v>LUMINARIA DE LED PARA ILUMINACAO PUBLICA, DE 240 W ATE 350 W, INVOLUCRO EM ALUMINIO OU ACO INOX</v>
          </cell>
          <cell r="C2642" t="str">
            <v xml:space="preserve">UN    </v>
          </cell>
          <cell r="D2642" t="str">
            <v>CR</v>
          </cell>
          <cell r="E2642" t="str">
            <v>988,40</v>
          </cell>
          <cell r="F2642" t="str">
            <v>SINAPI</v>
          </cell>
        </row>
        <row r="2643">
          <cell r="A2643">
            <v>42244</v>
          </cell>
          <cell r="B2643" t="str">
            <v>LUMINARIA DE LED PARA ILUMINACAO PUBLICA, DE 33 W ATE 50 W, INVOLUCRO EM ALUMINIO OU ACO INOX</v>
          </cell>
          <cell r="C2643" t="str">
            <v xml:space="preserve">UN    </v>
          </cell>
          <cell r="D2643" t="str">
            <v>CR</v>
          </cell>
          <cell r="E2643" t="str">
            <v>154,36</v>
          </cell>
          <cell r="F2643" t="str">
            <v>SINAPI</v>
          </cell>
        </row>
        <row r="2644">
          <cell r="A2644">
            <v>42245</v>
          </cell>
          <cell r="B2644" t="str">
            <v>LUMINARIA DE LED PARA ILUMINACAO PUBLICA, DE 51 W ATE 67 W, INVOLUCRO EM ALUMINIO OU ACO INOX</v>
          </cell>
          <cell r="C2644" t="str">
            <v xml:space="preserve">UN    </v>
          </cell>
          <cell r="D2644" t="str">
            <v>CR</v>
          </cell>
          <cell r="E2644" t="str">
            <v>284,84</v>
          </cell>
          <cell r="F2644" t="str">
            <v>SINAPI</v>
          </cell>
        </row>
        <row r="2645">
          <cell r="A2645">
            <v>42246</v>
          </cell>
          <cell r="B2645" t="str">
            <v>LUMINARIA DE LED PARA ILUMINACAO PUBLICA, DE 68 W ATE 97 W, INVOLUCRO EM ALUMINIO OU ACO INOX</v>
          </cell>
          <cell r="C2645" t="str">
            <v xml:space="preserve">UN    </v>
          </cell>
          <cell r="D2645" t="str">
            <v>CR</v>
          </cell>
          <cell r="E2645" t="str">
            <v>315,30</v>
          </cell>
          <cell r="F2645" t="str">
            <v>SINAPI</v>
          </cell>
        </row>
        <row r="2646">
          <cell r="A2646">
            <v>42243</v>
          </cell>
          <cell r="B2646" t="str">
            <v>LUMINARIA DE LED PARA ILUMINACAO PUBLICA, DE 98 W ATE 137 W, INVOLUCRO EM ALUMINIO OU ACO INOX</v>
          </cell>
          <cell r="C2646" t="str">
            <v xml:space="preserve">UN    </v>
          </cell>
          <cell r="D2646" t="str">
            <v>CR</v>
          </cell>
          <cell r="E2646" t="str">
            <v>380,19</v>
          </cell>
          <cell r="F2646" t="str">
            <v>SINAPI</v>
          </cell>
        </row>
        <row r="2647">
          <cell r="A2647">
            <v>38889</v>
          </cell>
          <cell r="B2647" t="str">
            <v>LUMINARIA DE SOBREPOR EM CHAPA DE ACO COM ALETAS PLASTICAS, PARA 1 LAMPADA, BASE E27, POTENCIA MAXIMA 40/60 W (NAO INCLUI LAMPADA)</v>
          </cell>
          <cell r="C2647" t="str">
            <v xml:space="preserve">UN    </v>
          </cell>
          <cell r="D2647" t="str">
            <v>AS</v>
          </cell>
          <cell r="E2647" t="str">
            <v>52,66</v>
          </cell>
          <cell r="F2647" t="str">
            <v>SINAPI</v>
          </cell>
        </row>
        <row r="2648">
          <cell r="A2648">
            <v>38784</v>
          </cell>
          <cell r="B2648" t="str">
            <v>LUMINARIA DE SOBREPOR EM CHAPA DE ACO COM ALETAS PLASTICAS, PARA 2 LAMPADAS, BASE E27, POTENCIA MAXIMA 40/60 W (NAO INCLUI LAMPADAS)</v>
          </cell>
          <cell r="C2648" t="str">
            <v xml:space="preserve">UN    </v>
          </cell>
          <cell r="D2648" t="str">
            <v>AS</v>
          </cell>
          <cell r="E2648" t="str">
            <v>70,45</v>
          </cell>
          <cell r="F2648" t="str">
            <v>SINAPI</v>
          </cell>
        </row>
        <row r="2649">
          <cell r="A2649">
            <v>3788</v>
          </cell>
          <cell r="B2649" t="str">
            <v>LUMINARIA DE SOBREPOR EM CHAPA DE ACO PARA 1 LAMPADA FLUORESCENTE DE *18* W, ALETADA, COMPLETA (LAMPADA E REATOR INCLUSOS)</v>
          </cell>
          <cell r="C2649" t="str">
            <v xml:space="preserve">UN    </v>
          </cell>
          <cell r="D2649" t="str">
            <v>AS</v>
          </cell>
          <cell r="E2649" t="str">
            <v>73,42</v>
          </cell>
          <cell r="F2649" t="str">
            <v>SINAPI</v>
          </cell>
        </row>
        <row r="2650">
          <cell r="A2650">
            <v>12230</v>
          </cell>
          <cell r="B2650" t="str">
            <v>LUMINARIA DE SOBREPOR EM CHAPA DE ACO PARA 1 LAMPADA FLUORESCENTE DE *18* W, PERFIL COMERCIAL (NAO INCLUI REATOR E LAMPADA)</v>
          </cell>
          <cell r="C2650" t="str">
            <v xml:space="preserve">UN    </v>
          </cell>
          <cell r="D2650" t="str">
            <v>AS</v>
          </cell>
          <cell r="E2650" t="str">
            <v>18,88</v>
          </cell>
          <cell r="F2650" t="str">
            <v>SINAPI</v>
          </cell>
        </row>
        <row r="2651">
          <cell r="A2651">
            <v>3780</v>
          </cell>
          <cell r="B2651" t="str">
            <v>LUMINARIA DE SOBREPOR EM CHAPA DE ACO PARA 1 LAMPADA FLUORESCENTE DE *36* W, ALETADA, COMPLETA (LAMPADA E REATOR INCLUSOS)</v>
          </cell>
          <cell r="C2651" t="str">
            <v xml:space="preserve">UN    </v>
          </cell>
          <cell r="D2651" t="str">
            <v>AS</v>
          </cell>
          <cell r="E2651" t="str">
            <v>108,33</v>
          </cell>
          <cell r="F2651" t="str">
            <v>SINAPI</v>
          </cell>
        </row>
        <row r="2652">
          <cell r="A2652">
            <v>12231</v>
          </cell>
          <cell r="B2652" t="str">
            <v>LUMINARIA DE SOBREPOR EM CHAPA DE ACO PARA 1 LAMPADA FLUORESCENTE DE *36* W, PERFIL COMERCIAL (NAO INCLUI REATOR E LAMPADA)</v>
          </cell>
          <cell r="C2652" t="str">
            <v xml:space="preserve">UN    </v>
          </cell>
          <cell r="D2652" t="str">
            <v>AS</v>
          </cell>
          <cell r="E2652" t="str">
            <v>31,41</v>
          </cell>
          <cell r="F2652" t="str">
            <v>SINAPI</v>
          </cell>
        </row>
        <row r="2653">
          <cell r="A2653">
            <v>3811</v>
          </cell>
          <cell r="B2653" t="str">
            <v>LUMINARIA DE SOBREPOR EM CHAPA DE ACO PARA 2 LAMPADAS FLUORESCENTES DE *18* W, ALETADA, COMPLETA (LAMPADAS E REATOR INCLUSOS)</v>
          </cell>
          <cell r="C2653" t="str">
            <v xml:space="preserve">UN    </v>
          </cell>
          <cell r="D2653" t="str">
            <v>AS</v>
          </cell>
          <cell r="E2653" t="str">
            <v>101,75</v>
          </cell>
          <cell r="F2653" t="str">
            <v>SINAPI</v>
          </cell>
        </row>
        <row r="2654">
          <cell r="A2654">
            <v>12232</v>
          </cell>
          <cell r="B2654" t="str">
            <v>LUMINARIA DE SOBREPOR EM CHAPA DE ACO PARA 2 LAMPADAS FLUORESCENTES DE *18* W, PERFIL COMERCIAL (NAO INCLUI REATOR E LAMPADAS)</v>
          </cell>
          <cell r="C2654" t="str">
            <v xml:space="preserve">UN    </v>
          </cell>
          <cell r="D2654" t="str">
            <v>AS</v>
          </cell>
          <cell r="E2654" t="str">
            <v>32,90</v>
          </cell>
          <cell r="F2654" t="str">
            <v>SINAPI</v>
          </cell>
        </row>
        <row r="2655">
          <cell r="A2655">
            <v>3799</v>
          </cell>
          <cell r="B2655" t="str">
            <v>LUMINARIA DE SOBREPOR EM CHAPA DE ACO PARA 2 LAMPADAS FLUORESCENTES DE *36* W, ALETADA, COMPLETA (LAMPADAS E REATOR INCLUSOS)</v>
          </cell>
          <cell r="C2655" t="str">
            <v xml:space="preserve">UN    </v>
          </cell>
          <cell r="D2655" t="str">
            <v>AS</v>
          </cell>
          <cell r="E2655" t="str">
            <v>143,91</v>
          </cell>
          <cell r="F2655" t="str">
            <v>SINAPI</v>
          </cell>
        </row>
        <row r="2656">
          <cell r="A2656">
            <v>12239</v>
          </cell>
          <cell r="B2656" t="str">
            <v>LUMINARIA DE SOBREPOR EM CHAPA DE ACO PARA 2 LAMPADAS FLUORESCENTES DE *36* W, PERFIL COMERCIAL (NAO INCLUI REATOR E LAMPADAS)</v>
          </cell>
          <cell r="C2656" t="str">
            <v xml:space="preserve">UN    </v>
          </cell>
          <cell r="D2656" t="str">
            <v>AS</v>
          </cell>
          <cell r="E2656" t="str">
            <v>43,08</v>
          </cell>
          <cell r="F2656" t="str">
            <v>SINAPI</v>
          </cell>
        </row>
        <row r="2657">
          <cell r="A2657">
            <v>38773</v>
          </cell>
          <cell r="B2657" t="str">
            <v>LUMINARIA DE TETO PLAFON/PLAFONIER EM PLASTICO COM BASE E27, POTENCIA MAXIMA 60 W (NAO INCLUI LAMPADA)</v>
          </cell>
          <cell r="C2657" t="str">
            <v xml:space="preserve">UN    </v>
          </cell>
          <cell r="D2657" t="str">
            <v>AS</v>
          </cell>
          <cell r="E2657" t="str">
            <v>6,91</v>
          </cell>
          <cell r="F2657" t="str">
            <v>SINAPI</v>
          </cell>
        </row>
        <row r="2658">
          <cell r="A2658">
            <v>12271</v>
          </cell>
          <cell r="B2658" t="str">
            <v>LUMINARIA DUPLA P/SINALIZACAO, TIPO WETZEL AS-2/110 OU EQUIV</v>
          </cell>
          <cell r="C2658" t="str">
            <v xml:space="preserve">UN    </v>
          </cell>
          <cell r="D2658" t="str">
            <v>AS</v>
          </cell>
          <cell r="E2658" t="str">
            <v>385,31</v>
          </cell>
          <cell r="F2658" t="str">
            <v>SINAPI</v>
          </cell>
        </row>
        <row r="2659">
          <cell r="A2659">
            <v>13382</v>
          </cell>
          <cell r="B2659" t="str">
            <v>LUMINARIA FECHADA P/ ILUMINACAO PUBLICA, TIPO ABL 50/F OU EQUIV, P/ LAMPADA A VAPOR DE MERCURIO 400W</v>
          </cell>
          <cell r="C2659" t="str">
            <v xml:space="preserve">UN    </v>
          </cell>
          <cell r="D2659" t="str">
            <v>AS</v>
          </cell>
          <cell r="E2659" t="str">
            <v>410,58</v>
          </cell>
          <cell r="F2659" t="str">
            <v>SINAPI</v>
          </cell>
        </row>
        <row r="2660">
          <cell r="A2660">
            <v>38785</v>
          </cell>
          <cell r="B2660" t="str">
            <v>LUMINARIA HERMETICA IP-65 PARA 2 DUAS LAMPADAS DE 14/16/18/20 W (NAO INCLUI REATOR E LAMPADAS)</v>
          </cell>
          <cell r="C2660" t="str">
            <v xml:space="preserve">UN    </v>
          </cell>
          <cell r="D2660" t="str">
            <v>AS</v>
          </cell>
          <cell r="E2660" t="str">
            <v>182,42</v>
          </cell>
          <cell r="F2660" t="str">
            <v>SINAPI</v>
          </cell>
        </row>
        <row r="2661">
          <cell r="A2661">
            <v>38786</v>
          </cell>
          <cell r="B2661" t="str">
            <v>LUMINARIA HERMETICA IP-65 PARA 2 DUAS LAMPADAS DE 28/32/36/40 W (NAO INCLUI REATOR E LAMPADAS)</v>
          </cell>
          <cell r="C2661" t="str">
            <v xml:space="preserve">UN    </v>
          </cell>
          <cell r="D2661" t="str">
            <v>AS</v>
          </cell>
          <cell r="E2661" t="str">
            <v>224,70</v>
          </cell>
          <cell r="F2661" t="str">
            <v>SINAPI</v>
          </cell>
        </row>
        <row r="2662">
          <cell r="A2662">
            <v>39385</v>
          </cell>
          <cell r="B2662" t="str">
            <v>LUMINARIA LED PLAFON REDONDO DE SOBREPOR BIVOLT 12/13 W,  D = *17* CM</v>
          </cell>
          <cell r="C2662" t="str">
            <v xml:space="preserve">UN    </v>
          </cell>
          <cell r="D2662" t="str">
            <v>CR</v>
          </cell>
          <cell r="E2662" t="str">
            <v>13,76</v>
          </cell>
          <cell r="F2662" t="str">
            <v>SINAPI</v>
          </cell>
        </row>
        <row r="2663">
          <cell r="A2663">
            <v>39389</v>
          </cell>
          <cell r="B2663" t="str">
            <v>LUMINARIA LED REFLETOR RETANGULAR BIVOLT, LUZ BRANCA, 10 W</v>
          </cell>
          <cell r="C2663" t="str">
            <v xml:space="preserve">UN    </v>
          </cell>
          <cell r="D2663" t="str">
            <v>CR</v>
          </cell>
          <cell r="E2663" t="str">
            <v>14,93</v>
          </cell>
          <cell r="F2663" t="str">
            <v>SINAPI</v>
          </cell>
        </row>
        <row r="2664">
          <cell r="A2664">
            <v>39390</v>
          </cell>
          <cell r="B2664" t="str">
            <v>LUMINARIA LED REFLETOR RETANGULAR BIVOLT, LUZ BRANCA, 30 W</v>
          </cell>
          <cell r="C2664" t="str">
            <v xml:space="preserve">UN    </v>
          </cell>
          <cell r="D2664" t="str">
            <v>CR</v>
          </cell>
          <cell r="E2664" t="str">
            <v>31,30</v>
          </cell>
          <cell r="F2664" t="str">
            <v>SINAPI</v>
          </cell>
        </row>
        <row r="2665">
          <cell r="A2665">
            <v>39391</v>
          </cell>
          <cell r="B2665" t="str">
            <v>LUMINARIA LED REFLETOR RETANGULAR BIVOLT, LUZ BRANCA, 50 W</v>
          </cell>
          <cell r="C2665" t="str">
            <v xml:space="preserve">UN    </v>
          </cell>
          <cell r="D2665" t="str">
            <v>CR</v>
          </cell>
          <cell r="E2665" t="str">
            <v>35,14</v>
          </cell>
          <cell r="F2665" t="str">
            <v>SINAPI</v>
          </cell>
        </row>
        <row r="2666">
          <cell r="A2666">
            <v>3803</v>
          </cell>
          <cell r="B2666" t="str">
            <v>LUMINARIA PLAFON REDONDO COM VIDRO FOSCO DIAMETRO *25* CM, PARA 1 LAMPADA, BASE E27, POTENCIA MAXIMA 40/60 W (NAO INCLUI LAMPADA)</v>
          </cell>
          <cell r="C2666" t="str">
            <v xml:space="preserve">UN    </v>
          </cell>
          <cell r="D2666" t="str">
            <v>AS</v>
          </cell>
          <cell r="E2666" t="str">
            <v>65,15</v>
          </cell>
          <cell r="F2666" t="str">
            <v>SINAPI</v>
          </cell>
        </row>
        <row r="2667">
          <cell r="A2667">
            <v>38770</v>
          </cell>
          <cell r="B2667" t="str">
            <v>LUMINARIA PLAFON REDONDO COM VIDRO FOSCO DIAMETRO *30* CM, PARA 2 LAMPADAS, BASE E27, POTENCIA MAXIMA 40/60 W (NAO INCLUI LAMPADAS)</v>
          </cell>
          <cell r="C2667" t="str">
            <v xml:space="preserve">UN    </v>
          </cell>
          <cell r="D2667" t="str">
            <v>AS</v>
          </cell>
          <cell r="E2667" t="str">
            <v>75,44</v>
          </cell>
          <cell r="F2667" t="str">
            <v>SINAPI</v>
          </cell>
        </row>
        <row r="2668">
          <cell r="A2668">
            <v>12267</v>
          </cell>
          <cell r="B2668" t="str">
            <v>LUMINARIA PROVA DE TEMPO PETERCO Y.31/1</v>
          </cell>
          <cell r="C2668" t="str">
            <v xml:space="preserve">UN    </v>
          </cell>
          <cell r="D2668" t="str">
            <v>AS</v>
          </cell>
          <cell r="E2668" t="str">
            <v>221,08</v>
          </cell>
          <cell r="F2668" t="str">
            <v>SINAPI</v>
          </cell>
        </row>
        <row r="2669">
          <cell r="A2669">
            <v>43265</v>
          </cell>
          <cell r="B2669" t="str">
            <v>LUMINARIA SOLAR LED EXTERNA, TIPO ARANDELA DE PAREDE, EM ALUMINIO, 16 LEDS, LUZ BRANCA, *180* LUMENS, CAPACIDADE DE ILUMINACAO ATE 36 H, RETANGULAR, *13 X 9 X 7* (C X L X A), COM SENSOR DE MOVIMENTO / PRESENCA, BATERIA RECARREGAVEL COM LUZ SOLAR, RESISTENTE AO CALOR, A PROVA DE AGUA E POEIRA/ IMPERMEAVEL, IP65</v>
          </cell>
          <cell r="C2669" t="str">
            <v xml:space="preserve">UN    </v>
          </cell>
          <cell r="D2669" t="str">
            <v>CR</v>
          </cell>
          <cell r="E2669" t="str">
            <v>43,04</v>
          </cell>
          <cell r="F2669" t="str">
            <v>SINAPI</v>
          </cell>
        </row>
        <row r="2670">
          <cell r="A2670">
            <v>12266</v>
          </cell>
          <cell r="B2670" t="str">
            <v>LUMINARIA SPOT DE SOBREPOR EM ALUMINIO COM ALETA PLASTICA PARA 1 LAMPADA, BASE E27, POTENCIA MAXIMA 40/60 W (NAO INCLUI LAMPADA)</v>
          </cell>
          <cell r="C2670" t="str">
            <v xml:space="preserve">UN    </v>
          </cell>
          <cell r="D2670" t="str">
            <v>AS</v>
          </cell>
          <cell r="E2670" t="str">
            <v>113,15</v>
          </cell>
          <cell r="F2670" t="str">
            <v>SINAPI</v>
          </cell>
        </row>
        <row r="2671">
          <cell r="A2671">
            <v>39378</v>
          </cell>
          <cell r="B2671" t="str">
            <v>LUMINARIA SPOT DE SOBREPOR EM ALUMINIO COM ALETA PLASTICA PARA 2 LAMPADAS, BASE E27, POTENCIA MAXIMA 40/60 W (NAO INCLUI LAMPADA)</v>
          </cell>
          <cell r="C2671" t="str">
            <v xml:space="preserve">UN    </v>
          </cell>
          <cell r="D2671" t="str">
            <v>AS</v>
          </cell>
          <cell r="E2671" t="str">
            <v>80,22</v>
          </cell>
          <cell r="F2671" t="str">
            <v>SINAPI</v>
          </cell>
        </row>
        <row r="2672">
          <cell r="A2672">
            <v>43543</v>
          </cell>
          <cell r="B2672" t="str">
            <v>LUMINARIA TIPO TARTARUGA A PROVA DE TEMPO, GASES, VAPOR E PO, EM ALUMINIO, COM GRADE, BASE E27, POTENCIA MAXIMA 100 W - REF Y 25/1 (NAO INCLUI LAMPADA)</v>
          </cell>
          <cell r="C2672" t="str">
            <v xml:space="preserve">UN    </v>
          </cell>
          <cell r="D2672" t="str">
            <v>AS</v>
          </cell>
          <cell r="E2672" t="str">
            <v>167,13</v>
          </cell>
          <cell r="F2672" t="str">
            <v>SINAPI</v>
          </cell>
        </row>
        <row r="2673">
          <cell r="A2673">
            <v>38775</v>
          </cell>
          <cell r="B2673" t="str">
            <v>LUMINARIA TIPO TARTARUGA PARA AREA EXTERNA EM ALUMINIO, COM GRADE, PARA 1 LAMPADA, BASE E27, POTENCIA MAXIMA 40/60 W (NAO INCLUI LAMPADA)</v>
          </cell>
          <cell r="C2673" t="str">
            <v xml:space="preserve">UN    </v>
          </cell>
          <cell r="D2673" t="str">
            <v>AS</v>
          </cell>
          <cell r="E2673" t="str">
            <v>85,05</v>
          </cell>
          <cell r="F2673" t="str">
            <v>SINAPI</v>
          </cell>
        </row>
        <row r="2674">
          <cell r="A2674">
            <v>44252</v>
          </cell>
          <cell r="B2674" t="str">
            <v>LUVA CPVC, SOLDAVEL, 114 MM, PARA AGUA QUENTE PREDIAL</v>
          </cell>
          <cell r="C2674" t="str">
            <v xml:space="preserve">UN    </v>
          </cell>
          <cell r="D2674" t="str">
            <v>CR</v>
          </cell>
          <cell r="E2674" t="str">
            <v>176,70</v>
          </cell>
          <cell r="F2674" t="str">
            <v>SINAPI</v>
          </cell>
        </row>
        <row r="2675">
          <cell r="A2675">
            <v>21119</v>
          </cell>
          <cell r="B2675" t="str">
            <v>LUVA CPVC, SOLDAVEL, 15 MM, PARA AGUA QUENTE PREDIAL</v>
          </cell>
          <cell r="C2675" t="str">
            <v xml:space="preserve">UN    </v>
          </cell>
          <cell r="D2675" t="str">
            <v>CR</v>
          </cell>
          <cell r="E2675" t="str">
            <v>1,77</v>
          </cell>
          <cell r="F2675" t="str">
            <v>SINAPI</v>
          </cell>
        </row>
        <row r="2676">
          <cell r="A2676">
            <v>37974</v>
          </cell>
          <cell r="B2676" t="str">
            <v>LUVA CPVC, SOLDAVEL, 22 MM, PARA AGUA QUENTE PREDIAL</v>
          </cell>
          <cell r="C2676" t="str">
            <v xml:space="preserve">UN    </v>
          </cell>
          <cell r="D2676" t="str">
            <v>CR</v>
          </cell>
          <cell r="E2676" t="str">
            <v>2,29</v>
          </cell>
          <cell r="F2676" t="str">
            <v>SINAPI</v>
          </cell>
        </row>
        <row r="2677">
          <cell r="A2677">
            <v>37975</v>
          </cell>
          <cell r="B2677" t="str">
            <v>LUVA CPVC, SOLDAVEL, 28 MM, PARA AGUA QUENTE PREDIAL</v>
          </cell>
          <cell r="C2677" t="str">
            <v xml:space="preserve">UN    </v>
          </cell>
          <cell r="D2677" t="str">
            <v>CR</v>
          </cell>
          <cell r="E2677" t="str">
            <v>5,10</v>
          </cell>
          <cell r="F2677" t="str">
            <v>SINAPI</v>
          </cell>
        </row>
        <row r="2678">
          <cell r="A2678">
            <v>37976</v>
          </cell>
          <cell r="B2678" t="str">
            <v>LUVA CPVC, SOLDAVEL, 35 MM, PARA AGUA QUENTE PREDIAL</v>
          </cell>
          <cell r="C2678" t="str">
            <v xml:space="preserve">UN    </v>
          </cell>
          <cell r="D2678" t="str">
            <v>CR</v>
          </cell>
          <cell r="E2678" t="str">
            <v>11,36</v>
          </cell>
          <cell r="F2678" t="str">
            <v>SINAPI</v>
          </cell>
        </row>
        <row r="2679">
          <cell r="A2679">
            <v>37977</v>
          </cell>
          <cell r="B2679" t="str">
            <v>LUVA CPVC, SOLDAVEL, 42 MM, PARA AGUA QUENTE PREDIAL</v>
          </cell>
          <cell r="C2679" t="str">
            <v xml:space="preserve">UN    </v>
          </cell>
          <cell r="D2679" t="str">
            <v>CR</v>
          </cell>
          <cell r="E2679" t="str">
            <v>15,72</v>
          </cell>
          <cell r="F2679" t="str">
            <v>SINAPI</v>
          </cell>
        </row>
        <row r="2680">
          <cell r="A2680">
            <v>37978</v>
          </cell>
          <cell r="B2680" t="str">
            <v>LUVA CPVC, SOLDAVEL, 54 MM, PARA AGUA QUENTE PREDIAL</v>
          </cell>
          <cell r="C2680" t="str">
            <v xml:space="preserve">UN    </v>
          </cell>
          <cell r="D2680" t="str">
            <v>CR</v>
          </cell>
          <cell r="E2680" t="str">
            <v>31,17</v>
          </cell>
          <cell r="F2680" t="str">
            <v>SINAPI</v>
          </cell>
        </row>
        <row r="2681">
          <cell r="A2681">
            <v>37979</v>
          </cell>
          <cell r="B2681" t="str">
            <v>LUVA CPVC, SOLDAVEL, 73 MM, PARA AGUA QUENTE PREDIAL</v>
          </cell>
          <cell r="C2681" t="str">
            <v xml:space="preserve">UN    </v>
          </cell>
          <cell r="D2681" t="str">
            <v>CR</v>
          </cell>
          <cell r="E2681" t="str">
            <v>132,29</v>
          </cell>
          <cell r="F2681" t="str">
            <v>SINAPI</v>
          </cell>
        </row>
        <row r="2682">
          <cell r="A2682">
            <v>37980</v>
          </cell>
          <cell r="B2682" t="str">
            <v>LUVA CPVC, SOLDAVEL, 89 MM, PARA AGUA QUENTE PREDIAL</v>
          </cell>
          <cell r="C2682" t="str">
            <v xml:space="preserve">UN    </v>
          </cell>
          <cell r="D2682" t="str">
            <v>CR</v>
          </cell>
          <cell r="E2682" t="str">
            <v>151,96</v>
          </cell>
          <cell r="F2682" t="str">
            <v>SINAPI</v>
          </cell>
        </row>
        <row r="2683">
          <cell r="A2683">
            <v>36147</v>
          </cell>
          <cell r="B2683" t="str">
            <v>LUVA DE BORRACHA ISOLANTE PARA ALTA TENSAO, RESISTENTE A OZONIO, TENSAO DE ENSAIO 2,5 KV (PAR)</v>
          </cell>
          <cell r="C2683" t="str">
            <v xml:space="preserve">PAR   </v>
          </cell>
          <cell r="D2683" t="str">
            <v>CR</v>
          </cell>
          <cell r="E2683" t="str">
            <v>411,43</v>
          </cell>
          <cell r="F2683" t="str">
            <v>SINAPI</v>
          </cell>
        </row>
        <row r="2684">
          <cell r="A2684">
            <v>12731</v>
          </cell>
          <cell r="B2684" t="str">
            <v>LUVA DE COBRE (REF 600) SEM ANEL DE SOLDA, BOLSA X BOLSA, 104 MM</v>
          </cell>
          <cell r="C2684" t="str">
            <v xml:space="preserve">UN    </v>
          </cell>
          <cell r="D2684" t="str">
            <v>AS</v>
          </cell>
          <cell r="E2684" t="str">
            <v>363,14</v>
          </cell>
          <cell r="F2684" t="str">
            <v>SINAPI</v>
          </cell>
        </row>
        <row r="2685">
          <cell r="A2685">
            <v>12723</v>
          </cell>
          <cell r="B2685" t="str">
            <v>LUVA DE COBRE (REF 600) SEM ANEL DE SOLDA, BOLSA X BOLSA, 15 MM</v>
          </cell>
          <cell r="C2685" t="str">
            <v xml:space="preserve">UN    </v>
          </cell>
          <cell r="D2685" t="str">
            <v>AS</v>
          </cell>
          <cell r="E2685" t="str">
            <v>2,81</v>
          </cell>
          <cell r="F2685" t="str">
            <v>SINAPI</v>
          </cell>
        </row>
        <row r="2686">
          <cell r="A2686">
            <v>12724</v>
          </cell>
          <cell r="B2686" t="str">
            <v>LUVA DE COBRE (REF 600) SEM ANEL DE SOLDA, BOLSA X BOLSA, 22 MM</v>
          </cell>
          <cell r="C2686" t="str">
            <v xml:space="preserve">UN    </v>
          </cell>
          <cell r="D2686" t="str">
            <v>AS</v>
          </cell>
          <cell r="E2686" t="str">
            <v>5,41</v>
          </cell>
          <cell r="F2686" t="str">
            <v>SINAPI</v>
          </cell>
        </row>
        <row r="2687">
          <cell r="A2687">
            <v>12725</v>
          </cell>
          <cell r="B2687" t="str">
            <v>LUVA DE COBRE (REF 600) SEM ANEL DE SOLDA, BOLSA X BOLSA, 28 MM</v>
          </cell>
          <cell r="C2687" t="str">
            <v xml:space="preserve">UN    </v>
          </cell>
          <cell r="D2687" t="str">
            <v>AS</v>
          </cell>
          <cell r="E2687" t="str">
            <v>10,85</v>
          </cell>
          <cell r="F2687" t="str">
            <v>SINAPI</v>
          </cell>
        </row>
        <row r="2688">
          <cell r="A2688">
            <v>12726</v>
          </cell>
          <cell r="B2688" t="str">
            <v>LUVA DE COBRE (REF 600) SEM ANEL DE SOLDA, BOLSA X BOLSA, 35 MM</v>
          </cell>
          <cell r="C2688" t="str">
            <v xml:space="preserve">UN    </v>
          </cell>
          <cell r="D2688" t="str">
            <v>AS</v>
          </cell>
          <cell r="E2688" t="str">
            <v>23,96</v>
          </cell>
          <cell r="F2688" t="str">
            <v>SINAPI</v>
          </cell>
        </row>
        <row r="2689">
          <cell r="A2689">
            <v>12727</v>
          </cell>
          <cell r="B2689" t="str">
            <v>LUVA DE COBRE (REF 600) SEM ANEL DE SOLDA, BOLSA X BOLSA, 42 MM</v>
          </cell>
          <cell r="C2689" t="str">
            <v xml:space="preserve">UN    </v>
          </cell>
          <cell r="D2689" t="str">
            <v>AS</v>
          </cell>
          <cell r="E2689" t="str">
            <v>30,38</v>
          </cell>
          <cell r="F2689" t="str">
            <v>SINAPI</v>
          </cell>
        </row>
        <row r="2690">
          <cell r="A2690">
            <v>12728</v>
          </cell>
          <cell r="B2690" t="str">
            <v>LUVA DE COBRE (REF 600) SEM ANEL DE SOLDA, BOLSA X BOLSA, 54 MM</v>
          </cell>
          <cell r="C2690" t="str">
            <v xml:space="preserve">UN    </v>
          </cell>
          <cell r="D2690" t="str">
            <v>AS</v>
          </cell>
          <cell r="E2690" t="str">
            <v>49,63</v>
          </cell>
          <cell r="F2690" t="str">
            <v>SINAPI</v>
          </cell>
        </row>
        <row r="2691">
          <cell r="A2691">
            <v>12729</v>
          </cell>
          <cell r="B2691" t="str">
            <v>LUVA DE COBRE (REF 600) SEM ANEL DE SOLDA, BOLSA X BOLSA, 66 MM</v>
          </cell>
          <cell r="C2691" t="str">
            <v xml:space="preserve">UN    </v>
          </cell>
          <cell r="D2691" t="str">
            <v>AS</v>
          </cell>
          <cell r="E2691" t="str">
            <v>162,66</v>
          </cell>
          <cell r="F2691" t="str">
            <v>SINAPI</v>
          </cell>
        </row>
        <row r="2692">
          <cell r="A2692">
            <v>12730</v>
          </cell>
          <cell r="B2692" t="str">
            <v>LUVA DE COBRE (REF 600) SEM ANEL DE SOLDA, BOLSA X BOLSA, 79 MM</v>
          </cell>
          <cell r="C2692" t="str">
            <v xml:space="preserve">UN    </v>
          </cell>
          <cell r="D2692" t="str">
            <v>AS</v>
          </cell>
          <cell r="E2692" t="str">
            <v>249,04</v>
          </cell>
          <cell r="F2692" t="str">
            <v>SINAPI</v>
          </cell>
        </row>
        <row r="2693">
          <cell r="A2693">
            <v>3840</v>
          </cell>
          <cell r="B2693" t="str">
            <v>LUVA DE CORRER DEFOFO, PVC, JE, DN 100 MM</v>
          </cell>
          <cell r="C2693" t="str">
            <v xml:space="preserve">UN    </v>
          </cell>
          <cell r="D2693" t="str">
            <v>AS</v>
          </cell>
          <cell r="E2693" t="str">
            <v>48,50</v>
          </cell>
          <cell r="F2693" t="str">
            <v>SINAPI</v>
          </cell>
        </row>
        <row r="2694">
          <cell r="A2694">
            <v>3838</v>
          </cell>
          <cell r="B2694" t="str">
            <v>LUVA DE CORRER DEFOFO, PVC, JE, DN 150 MM</v>
          </cell>
          <cell r="C2694" t="str">
            <v xml:space="preserve">UN    </v>
          </cell>
          <cell r="D2694" t="str">
            <v>AS</v>
          </cell>
          <cell r="E2694" t="str">
            <v>107,05</v>
          </cell>
          <cell r="F2694" t="str">
            <v>SINAPI</v>
          </cell>
        </row>
        <row r="2695">
          <cell r="A2695">
            <v>3844</v>
          </cell>
          <cell r="B2695" t="str">
            <v>LUVA DE CORRER DEFOFO, PVC, JE, DN 200 MM</v>
          </cell>
          <cell r="C2695" t="str">
            <v xml:space="preserve">UN    </v>
          </cell>
          <cell r="D2695" t="str">
            <v>AS</v>
          </cell>
          <cell r="E2695" t="str">
            <v>190,94</v>
          </cell>
          <cell r="F2695" t="str">
            <v>SINAPI</v>
          </cell>
        </row>
        <row r="2696">
          <cell r="A2696">
            <v>3839</v>
          </cell>
          <cell r="B2696" t="str">
            <v>LUVA DE CORRER DEFOFO, PVC, JE, DN 250 MM</v>
          </cell>
          <cell r="C2696" t="str">
            <v xml:space="preserve">UN    </v>
          </cell>
          <cell r="D2696" t="str">
            <v>AS</v>
          </cell>
          <cell r="E2696" t="str">
            <v>347,79</v>
          </cell>
          <cell r="F2696" t="str">
            <v>SINAPI</v>
          </cell>
        </row>
        <row r="2697">
          <cell r="A2697">
            <v>3843</v>
          </cell>
          <cell r="B2697" t="str">
            <v>LUVA DE CORRER DEFOFO, PVC, JE, DN 300 MM</v>
          </cell>
          <cell r="C2697" t="str">
            <v xml:space="preserve">UN    </v>
          </cell>
          <cell r="D2697" t="str">
            <v>AS</v>
          </cell>
          <cell r="E2697" t="str">
            <v>477,35</v>
          </cell>
          <cell r="F2697" t="str">
            <v>SINAPI</v>
          </cell>
        </row>
        <row r="2698">
          <cell r="A2698">
            <v>3900</v>
          </cell>
          <cell r="B2698" t="str">
            <v>LUVA DE CORRER PARA TUBO ROSCAVEL, PVC, 1 1/2", PARA AGUA FRIA PREDIAL</v>
          </cell>
          <cell r="C2698" t="str">
            <v xml:space="preserve">UN    </v>
          </cell>
          <cell r="D2698" t="str">
            <v>CR</v>
          </cell>
          <cell r="E2698" t="str">
            <v>58,72</v>
          </cell>
          <cell r="F2698" t="str">
            <v>SINAPI</v>
          </cell>
        </row>
        <row r="2699">
          <cell r="A2699">
            <v>3846</v>
          </cell>
          <cell r="B2699" t="str">
            <v>LUVA DE CORRER PARA TUBO ROSCAVEL, PVC, 1/2", PARA AGUA FRIA PREDIAL</v>
          </cell>
          <cell r="C2699" t="str">
            <v xml:space="preserve">UN    </v>
          </cell>
          <cell r="D2699" t="str">
            <v>CR</v>
          </cell>
          <cell r="E2699" t="str">
            <v>17,64</v>
          </cell>
          <cell r="F2699" t="str">
            <v>SINAPI</v>
          </cell>
        </row>
        <row r="2700">
          <cell r="A2700">
            <v>3886</v>
          </cell>
          <cell r="B2700" t="str">
            <v>LUVA DE CORRER PARA TUBO ROSCAVEL, PVC, 3/4", PARA AGUA FRIA PREDIAL</v>
          </cell>
          <cell r="C2700" t="str">
            <v xml:space="preserve">UN    </v>
          </cell>
          <cell r="D2700" t="str">
            <v>CR</v>
          </cell>
          <cell r="E2700" t="str">
            <v>23,42</v>
          </cell>
          <cell r="F2700" t="str">
            <v>SINAPI</v>
          </cell>
        </row>
        <row r="2701">
          <cell r="A2701">
            <v>3854</v>
          </cell>
          <cell r="B2701" t="str">
            <v>LUVA DE CORRER PARA TUBO SOLDAVEL, PVC, 20 MM, PARA AGUA FRIA PREDIAL</v>
          </cell>
          <cell r="C2701" t="str">
            <v xml:space="preserve">UN    </v>
          </cell>
          <cell r="D2701" t="str">
            <v>CR</v>
          </cell>
          <cell r="E2701" t="str">
            <v>13,35</v>
          </cell>
          <cell r="F2701" t="str">
            <v>SINAPI</v>
          </cell>
        </row>
        <row r="2702">
          <cell r="A2702">
            <v>3873</v>
          </cell>
          <cell r="B2702" t="str">
            <v>LUVA DE CORRER PARA TUBO SOLDAVEL, PVC, 25 MM, PARA AGUA FRIA PREDIAL</v>
          </cell>
          <cell r="C2702" t="str">
            <v xml:space="preserve">UN    </v>
          </cell>
          <cell r="D2702" t="str">
            <v>CR</v>
          </cell>
          <cell r="E2702" t="str">
            <v>15,54</v>
          </cell>
          <cell r="F2702" t="str">
            <v>SINAPI</v>
          </cell>
        </row>
        <row r="2703">
          <cell r="A2703">
            <v>38021</v>
          </cell>
          <cell r="B2703" t="str">
            <v>LUVA DE CORRER PARA TUBO SOLDAVEL, PVC, 32 MM, PARA AGUA FRIA PREDIAL</v>
          </cell>
          <cell r="C2703" t="str">
            <v xml:space="preserve">UN    </v>
          </cell>
          <cell r="D2703" t="str">
            <v>CR</v>
          </cell>
          <cell r="E2703" t="str">
            <v>27,59</v>
          </cell>
          <cell r="F2703" t="str">
            <v>SINAPI</v>
          </cell>
        </row>
        <row r="2704">
          <cell r="A2704">
            <v>43838</v>
          </cell>
          <cell r="B2704" t="str">
            <v>LUVA DE CORRER PARA TUBO SOLDAVEL, PVC, 40 MM, PARA AGUA FRIA PREDIAL</v>
          </cell>
          <cell r="C2704" t="str">
            <v xml:space="preserve">UN    </v>
          </cell>
          <cell r="D2704" t="str">
            <v>CR</v>
          </cell>
          <cell r="E2704" t="str">
            <v>35,67</v>
          </cell>
          <cell r="F2704" t="str">
            <v>SINAPI</v>
          </cell>
        </row>
        <row r="2705">
          <cell r="A2705">
            <v>3847</v>
          </cell>
          <cell r="B2705" t="str">
            <v>LUVA DE CORRER PARA TUBO SOLDAVEL, PVC, 50 MM, PARA AGUA FRIA PREDIAL</v>
          </cell>
          <cell r="C2705" t="str">
            <v xml:space="preserve">UN    </v>
          </cell>
          <cell r="D2705" t="str">
            <v>CR</v>
          </cell>
          <cell r="E2705" t="str">
            <v>35,97</v>
          </cell>
          <cell r="F2705" t="str">
            <v>SINAPI</v>
          </cell>
        </row>
        <row r="2706">
          <cell r="A2706">
            <v>38022</v>
          </cell>
          <cell r="B2706" t="str">
            <v>LUVA DE CORRER PARA TUBO SOLDAVEL, PVC, 60 MM, PARA AGUA FRIA PREDIAL</v>
          </cell>
          <cell r="C2706" t="str">
            <v xml:space="preserve">UN    </v>
          </cell>
          <cell r="D2706" t="str">
            <v>CR</v>
          </cell>
          <cell r="E2706" t="str">
            <v>49,43</v>
          </cell>
          <cell r="F2706" t="str">
            <v>SINAPI</v>
          </cell>
        </row>
        <row r="2707">
          <cell r="A2707">
            <v>3830</v>
          </cell>
          <cell r="B2707" t="str">
            <v>LUVA DE CORRER PVC, JE, DN 250 MM, PARA REDE COLETORA DE ESGOTO</v>
          </cell>
          <cell r="C2707" t="str">
            <v xml:space="preserve">UN    </v>
          </cell>
          <cell r="D2707" t="str">
            <v>CR</v>
          </cell>
          <cell r="E2707" t="str">
            <v>220,84</v>
          </cell>
          <cell r="F2707" t="str">
            <v>SINAPI</v>
          </cell>
        </row>
        <row r="2708">
          <cell r="A2708">
            <v>37981</v>
          </cell>
          <cell r="B2708" t="str">
            <v>LUVA DE CORRER, CPVC, SOLDAVEL, 15 MM, PARA AGUA QUENTE PREDIAL</v>
          </cell>
          <cell r="C2708" t="str">
            <v xml:space="preserve">UN    </v>
          </cell>
          <cell r="D2708" t="str">
            <v>CR</v>
          </cell>
          <cell r="E2708" t="str">
            <v>6,62</v>
          </cell>
          <cell r="F2708" t="str">
            <v>SINAPI</v>
          </cell>
        </row>
        <row r="2709">
          <cell r="A2709">
            <v>37982</v>
          </cell>
          <cell r="B2709" t="str">
            <v>LUVA DE CORRER, CPVC, SOLDAVEL, 22 MM, PARA AGUA QUENTE PREDIAL</v>
          </cell>
          <cell r="C2709" t="str">
            <v xml:space="preserve">UN    </v>
          </cell>
          <cell r="D2709" t="str">
            <v>CR</v>
          </cell>
          <cell r="E2709" t="str">
            <v>9,60</v>
          </cell>
          <cell r="F2709" t="str">
            <v>SINAPI</v>
          </cell>
        </row>
        <row r="2710">
          <cell r="A2710">
            <v>37983</v>
          </cell>
          <cell r="B2710" t="str">
            <v>LUVA DE CORRER, CPVC, SOLDAVEL, 28 MM, PARA AGUA QUENTE PREDIAL</v>
          </cell>
          <cell r="C2710" t="str">
            <v xml:space="preserve">UN    </v>
          </cell>
          <cell r="D2710" t="str">
            <v>CR</v>
          </cell>
          <cell r="E2710" t="str">
            <v>14,20</v>
          </cell>
          <cell r="F2710" t="str">
            <v>SINAPI</v>
          </cell>
        </row>
        <row r="2711">
          <cell r="A2711">
            <v>37984</v>
          </cell>
          <cell r="B2711" t="str">
            <v>LUVA DE CORRER, CPVC, SOLDAVEL, 35 MM, PARA AGUA QUENTE PREDIAL</v>
          </cell>
          <cell r="C2711" t="str">
            <v xml:space="preserve">UN    </v>
          </cell>
          <cell r="D2711" t="str">
            <v>CR</v>
          </cell>
          <cell r="E2711" t="str">
            <v>19,94</v>
          </cell>
          <cell r="F2711" t="str">
            <v>SINAPI</v>
          </cell>
        </row>
        <row r="2712">
          <cell r="A2712">
            <v>37985</v>
          </cell>
          <cell r="B2712" t="str">
            <v>LUVA DE CORRER, CPVC, SOLDAVEL, 42 MM, PARA AGUA QUENTE PREDIAL</v>
          </cell>
          <cell r="C2712" t="str">
            <v xml:space="preserve">UN    </v>
          </cell>
          <cell r="D2712" t="str">
            <v>CR</v>
          </cell>
          <cell r="E2712" t="str">
            <v>28,34</v>
          </cell>
          <cell r="F2712" t="str">
            <v>SINAPI</v>
          </cell>
        </row>
        <row r="2713">
          <cell r="A2713">
            <v>3826</v>
          </cell>
          <cell r="B2713" t="str">
            <v>LUVA DE CORRER, PVC PBA, JE, DN 100 / DE 110 MM, PARA REDE AGUA (NBR 10351)</v>
          </cell>
          <cell r="C2713" t="str">
            <v xml:space="preserve">UN    </v>
          </cell>
          <cell r="D2713" t="str">
            <v>AS</v>
          </cell>
          <cell r="E2713" t="str">
            <v>48,13</v>
          </cell>
          <cell r="F2713" t="str">
            <v>SINAPI</v>
          </cell>
        </row>
        <row r="2714">
          <cell r="A2714">
            <v>3825</v>
          </cell>
          <cell r="B2714" t="str">
            <v>LUVA DE CORRER, PVC PBA, JE, DN 50 / DE 60 MM, PARA REDE AGUA (NBR 10351)</v>
          </cell>
          <cell r="C2714" t="str">
            <v xml:space="preserve">UN    </v>
          </cell>
          <cell r="D2714" t="str">
            <v>AS</v>
          </cell>
          <cell r="E2714" t="str">
            <v>13,84</v>
          </cell>
          <cell r="F2714" t="str">
            <v>SINAPI</v>
          </cell>
        </row>
        <row r="2715">
          <cell r="A2715">
            <v>3827</v>
          </cell>
          <cell r="B2715" t="str">
            <v>LUVA DE CORRER, PVC PBA, JE, DN 75 / DE 85 MM, PARA REDE AGUA (NBR 10351)</v>
          </cell>
          <cell r="C2715" t="str">
            <v xml:space="preserve">UN    </v>
          </cell>
          <cell r="D2715" t="str">
            <v>AS</v>
          </cell>
          <cell r="E2715" t="str">
            <v>30,24</v>
          </cell>
          <cell r="F2715" t="str">
            <v>SINAPI</v>
          </cell>
        </row>
        <row r="2716">
          <cell r="A2716">
            <v>20165</v>
          </cell>
          <cell r="B2716" t="str">
            <v>LUVA DE CORRER, PVC SERIE R, 100 MM, PARA ESGOTO PREDIAL</v>
          </cell>
          <cell r="C2716" t="str">
            <v xml:space="preserve">UN    </v>
          </cell>
          <cell r="D2716" t="str">
            <v>CR</v>
          </cell>
          <cell r="E2716" t="str">
            <v>27,37</v>
          </cell>
          <cell r="F2716" t="str">
            <v>SINAPI</v>
          </cell>
        </row>
        <row r="2717">
          <cell r="A2717">
            <v>20166</v>
          </cell>
          <cell r="B2717" t="str">
            <v>LUVA DE CORRER, PVC SERIE R, 150 MM, PARA ESGOTO PREDIAL</v>
          </cell>
          <cell r="C2717" t="str">
            <v xml:space="preserve">UN    </v>
          </cell>
          <cell r="D2717" t="str">
            <v>CR</v>
          </cell>
          <cell r="E2717" t="str">
            <v>83,61</v>
          </cell>
          <cell r="F2717" t="str">
            <v>SINAPI</v>
          </cell>
        </row>
        <row r="2718">
          <cell r="A2718">
            <v>20164</v>
          </cell>
          <cell r="B2718" t="str">
            <v>LUVA DE CORRER, PVC SERIE R, 75 MM, PARA ESGOTO PREDIAL</v>
          </cell>
          <cell r="C2718" t="str">
            <v xml:space="preserve">UN    </v>
          </cell>
          <cell r="D2718" t="str">
            <v>CR</v>
          </cell>
          <cell r="E2718" t="str">
            <v>13,15</v>
          </cell>
          <cell r="F2718" t="str">
            <v>SINAPI</v>
          </cell>
        </row>
        <row r="2719">
          <cell r="A2719">
            <v>3893</v>
          </cell>
          <cell r="B2719" t="str">
            <v>LUVA DE CORRER, PVC, DN 100 MM, PARA ESGOTO PREDIAL</v>
          </cell>
          <cell r="C2719" t="str">
            <v xml:space="preserve">UN    </v>
          </cell>
          <cell r="D2719" t="str">
            <v>CR</v>
          </cell>
          <cell r="E2719" t="str">
            <v>20,61</v>
          </cell>
          <cell r="F2719" t="str">
            <v>SINAPI</v>
          </cell>
        </row>
        <row r="2720">
          <cell r="A2720">
            <v>3848</v>
          </cell>
          <cell r="B2720" t="str">
            <v>LUVA DE CORRER, PVC, DN 50 MM, PARA ESGOTO PREDIAL</v>
          </cell>
          <cell r="C2720" t="str">
            <v xml:space="preserve">UN    </v>
          </cell>
          <cell r="D2720" t="str">
            <v>CR</v>
          </cell>
          <cell r="E2720" t="str">
            <v>12,57</v>
          </cell>
          <cell r="F2720" t="str">
            <v>SINAPI</v>
          </cell>
        </row>
        <row r="2721">
          <cell r="A2721">
            <v>3895</v>
          </cell>
          <cell r="B2721" t="str">
            <v>LUVA DE CORRER, PVC, DN 75 MM, PARA ESGOTO PREDIAL</v>
          </cell>
          <cell r="C2721" t="str">
            <v xml:space="preserve">UN    </v>
          </cell>
          <cell r="D2721" t="str">
            <v>CR</v>
          </cell>
          <cell r="E2721" t="str">
            <v>13,96</v>
          </cell>
          <cell r="F2721" t="str">
            <v>SINAPI</v>
          </cell>
        </row>
        <row r="2722">
          <cell r="A2722">
            <v>12404</v>
          </cell>
          <cell r="B2722" t="str">
            <v>LUVA DE FERRO GALVANIZADO, COM ROSCA BSP MACHO/FEMEA, DE 3/4"</v>
          </cell>
          <cell r="C2722" t="str">
            <v xml:space="preserve">UN    </v>
          </cell>
          <cell r="D2722" t="str">
            <v>AS</v>
          </cell>
          <cell r="E2722" t="str">
            <v>12,43</v>
          </cell>
          <cell r="F2722" t="str">
            <v>SINAPI</v>
          </cell>
        </row>
        <row r="2723">
          <cell r="A2723">
            <v>3939</v>
          </cell>
          <cell r="B2723" t="str">
            <v>LUVA DE FERRO GALVANIZADO, COM ROSCA BSP, DE 1 1/2"</v>
          </cell>
          <cell r="C2723" t="str">
            <v xml:space="preserve">UN    </v>
          </cell>
          <cell r="D2723" t="str">
            <v>AS</v>
          </cell>
          <cell r="E2723" t="str">
            <v>25,60</v>
          </cell>
          <cell r="F2723" t="str">
            <v>SINAPI</v>
          </cell>
        </row>
        <row r="2724">
          <cell r="A2724">
            <v>3911</v>
          </cell>
          <cell r="B2724" t="str">
            <v>LUVA DE FERRO GALVANIZADO, COM ROSCA BSP, DE 1 1/4"</v>
          </cell>
          <cell r="C2724" t="str">
            <v xml:space="preserve">UN    </v>
          </cell>
          <cell r="D2724" t="str">
            <v>AS</v>
          </cell>
          <cell r="E2724" t="str">
            <v>20,92</v>
          </cell>
          <cell r="F2724" t="str">
            <v>SINAPI</v>
          </cell>
        </row>
        <row r="2725">
          <cell r="A2725">
            <v>3908</v>
          </cell>
          <cell r="B2725" t="str">
            <v>LUVA DE FERRO GALVANIZADO, COM ROSCA BSP, DE 1/2"</v>
          </cell>
          <cell r="C2725" t="str">
            <v xml:space="preserve">UN    </v>
          </cell>
          <cell r="D2725" t="str">
            <v>AS</v>
          </cell>
          <cell r="E2725" t="str">
            <v>6,76</v>
          </cell>
          <cell r="F2725" t="str">
            <v>SINAPI</v>
          </cell>
        </row>
        <row r="2726">
          <cell r="A2726">
            <v>3910</v>
          </cell>
          <cell r="B2726" t="str">
            <v>LUVA DE FERRO GALVANIZADO, COM ROSCA BSP, DE 1"</v>
          </cell>
          <cell r="C2726" t="str">
            <v xml:space="preserve">UN    </v>
          </cell>
          <cell r="D2726" t="str">
            <v>AS</v>
          </cell>
          <cell r="E2726" t="str">
            <v>14,96</v>
          </cell>
          <cell r="F2726" t="str">
            <v>SINAPI</v>
          </cell>
        </row>
        <row r="2727">
          <cell r="A2727">
            <v>3913</v>
          </cell>
          <cell r="B2727" t="str">
            <v>LUVA DE FERRO GALVANIZADO, COM ROSCA BSP, DE 2 1/2"</v>
          </cell>
          <cell r="C2727" t="str">
            <v xml:space="preserve">UN    </v>
          </cell>
          <cell r="D2727" t="str">
            <v>AS</v>
          </cell>
          <cell r="E2727" t="str">
            <v>71,53</v>
          </cell>
          <cell r="F2727" t="str">
            <v>SINAPI</v>
          </cell>
        </row>
        <row r="2728">
          <cell r="A2728">
            <v>3912</v>
          </cell>
          <cell r="B2728" t="str">
            <v>LUVA DE FERRO GALVANIZADO, COM ROSCA BSP, DE 2"</v>
          </cell>
          <cell r="C2728" t="str">
            <v xml:space="preserve">UN    </v>
          </cell>
          <cell r="D2728" t="str">
            <v>AS</v>
          </cell>
          <cell r="E2728" t="str">
            <v>39,21</v>
          </cell>
          <cell r="F2728" t="str">
            <v>SINAPI</v>
          </cell>
        </row>
        <row r="2729">
          <cell r="A2729">
            <v>3909</v>
          </cell>
          <cell r="B2729" t="str">
            <v>LUVA DE FERRO GALVANIZADO, COM ROSCA BSP, DE 3/4"</v>
          </cell>
          <cell r="C2729" t="str">
            <v xml:space="preserve">UN    </v>
          </cell>
          <cell r="D2729" t="str">
            <v>AS</v>
          </cell>
          <cell r="E2729" t="str">
            <v>9,20</v>
          </cell>
          <cell r="F2729" t="str">
            <v>SINAPI</v>
          </cell>
        </row>
        <row r="2730">
          <cell r="A2730">
            <v>3914</v>
          </cell>
          <cell r="B2730" t="str">
            <v>LUVA DE FERRO GALVANIZADO, COM ROSCA BSP, DE 3"</v>
          </cell>
          <cell r="C2730" t="str">
            <v xml:space="preserve">UN    </v>
          </cell>
          <cell r="D2730" t="str">
            <v>AS</v>
          </cell>
          <cell r="E2730" t="str">
            <v>107,91</v>
          </cell>
          <cell r="F2730" t="str">
            <v>SINAPI</v>
          </cell>
        </row>
        <row r="2731">
          <cell r="A2731">
            <v>3915</v>
          </cell>
          <cell r="B2731" t="str">
            <v>LUVA DE FERRO GALVANIZADO, COM ROSCA BSP, DE 4"</v>
          </cell>
          <cell r="C2731" t="str">
            <v xml:space="preserve">UN    </v>
          </cell>
          <cell r="D2731" t="str">
            <v>AS</v>
          </cell>
          <cell r="E2731" t="str">
            <v>170,17</v>
          </cell>
          <cell r="F2731" t="str">
            <v>SINAPI</v>
          </cell>
        </row>
        <row r="2732">
          <cell r="A2732">
            <v>3916</v>
          </cell>
          <cell r="B2732" t="str">
            <v>LUVA DE FERRO GALVANIZADO, COM ROSCA BSP, DE 5"</v>
          </cell>
          <cell r="C2732" t="str">
            <v xml:space="preserve">UN    </v>
          </cell>
          <cell r="D2732" t="str">
            <v>AS</v>
          </cell>
          <cell r="E2732" t="str">
            <v>310,02</v>
          </cell>
          <cell r="F2732" t="str">
            <v>SINAPI</v>
          </cell>
        </row>
        <row r="2733">
          <cell r="A2733">
            <v>3917</v>
          </cell>
          <cell r="B2733" t="str">
            <v>LUVA DE FERRO GALVANIZADO, COM ROSCA BSP, DE 6"</v>
          </cell>
          <cell r="C2733" t="str">
            <v xml:space="preserve">UN    </v>
          </cell>
          <cell r="D2733" t="str">
            <v>AS</v>
          </cell>
          <cell r="E2733" t="str">
            <v>511,33</v>
          </cell>
          <cell r="F2733" t="str">
            <v>SINAPI</v>
          </cell>
        </row>
        <row r="2734">
          <cell r="A2734">
            <v>1904</v>
          </cell>
          <cell r="B2734" t="str">
            <v>LUVA DE PRESSAO, EM PVC, DE 20 MM, PARA ELETRODUTO FLEXIVEL</v>
          </cell>
          <cell r="C2734" t="str">
            <v xml:space="preserve">UN    </v>
          </cell>
          <cell r="D2734" t="str">
            <v>CR</v>
          </cell>
          <cell r="E2734" t="str">
            <v>1,04</v>
          </cell>
          <cell r="F2734" t="str">
            <v>SINAPI</v>
          </cell>
        </row>
        <row r="2735">
          <cell r="A2735">
            <v>1899</v>
          </cell>
          <cell r="B2735" t="str">
            <v>LUVA DE PRESSAO, EM PVC, DE 25 MM, PARA ELETRODUTO FLEXIVEL</v>
          </cell>
          <cell r="C2735" t="str">
            <v xml:space="preserve">UN    </v>
          </cell>
          <cell r="D2735" t="str">
            <v>CR</v>
          </cell>
          <cell r="E2735" t="str">
            <v>1,18</v>
          </cell>
          <cell r="F2735" t="str">
            <v>SINAPI</v>
          </cell>
        </row>
        <row r="2736">
          <cell r="A2736">
            <v>1900</v>
          </cell>
          <cell r="B2736" t="str">
            <v>LUVA DE PRESSAO, EM PVC, DE 32 MM, PARA ELETRODUTO FLEXIVEL</v>
          </cell>
          <cell r="C2736" t="str">
            <v xml:space="preserve">UN    </v>
          </cell>
          <cell r="D2736" t="str">
            <v>CR</v>
          </cell>
          <cell r="E2736" t="str">
            <v>1,91</v>
          </cell>
          <cell r="F2736" t="str">
            <v>SINAPI</v>
          </cell>
        </row>
        <row r="2737">
          <cell r="A2737">
            <v>12407</v>
          </cell>
          <cell r="B2737" t="str">
            <v>LUVA DE REDUCAO DE FERRO GALVANIZADO, COM ROSCA BSP MACHO/FEMEA, DE 1 1/2" X 1"</v>
          </cell>
          <cell r="C2737" t="str">
            <v xml:space="preserve">UN    </v>
          </cell>
          <cell r="D2737" t="str">
            <v>AS</v>
          </cell>
          <cell r="E2737" t="str">
            <v>38,71</v>
          </cell>
          <cell r="F2737" t="str">
            <v>SINAPI</v>
          </cell>
        </row>
        <row r="2738">
          <cell r="A2738">
            <v>12408</v>
          </cell>
          <cell r="B2738" t="str">
            <v>LUVA DE REDUCAO DE FERRO GALVANIZADO, COM ROSCA BSP MACHO/FEMEA, DE 1" X 1/2"</v>
          </cell>
          <cell r="C2738" t="str">
            <v xml:space="preserve">UN    </v>
          </cell>
          <cell r="D2738" t="str">
            <v>AS</v>
          </cell>
          <cell r="E2738" t="str">
            <v>21,85</v>
          </cell>
          <cell r="F2738" t="str">
            <v>SINAPI</v>
          </cell>
        </row>
        <row r="2739">
          <cell r="A2739">
            <v>12409</v>
          </cell>
          <cell r="B2739" t="str">
            <v>LUVA DE REDUCAO DE FERRO GALVANIZADO, COM ROSCA BSP MACHO/FEMEA, DE 1" X 3/4"</v>
          </cell>
          <cell r="C2739" t="str">
            <v xml:space="preserve">UN    </v>
          </cell>
          <cell r="D2739" t="str">
            <v>AS</v>
          </cell>
          <cell r="E2739" t="str">
            <v>21,85</v>
          </cell>
          <cell r="F2739" t="str">
            <v>SINAPI</v>
          </cell>
        </row>
        <row r="2740">
          <cell r="A2740">
            <v>12410</v>
          </cell>
          <cell r="B2740" t="str">
            <v>LUVA DE REDUCAO DE FERRO GALVANIZADO, COM ROSCA BSP MACHO/FEMEA, DE 3/4" X 1/2"</v>
          </cell>
          <cell r="C2740" t="str">
            <v xml:space="preserve">UN    </v>
          </cell>
          <cell r="D2740" t="str">
            <v>AS</v>
          </cell>
          <cell r="E2740" t="str">
            <v>15,05</v>
          </cell>
          <cell r="F2740" t="str">
            <v>SINAPI</v>
          </cell>
        </row>
        <row r="2741">
          <cell r="A2741">
            <v>3936</v>
          </cell>
          <cell r="B2741" t="str">
            <v>LUVA DE REDUCAO DE FERRO GALVANIZADO, COM ROSCA BSP, DE 1 1/2" X 1 1/4"</v>
          </cell>
          <cell r="C2741" t="str">
            <v xml:space="preserve">UN    </v>
          </cell>
          <cell r="D2741" t="str">
            <v>AS</v>
          </cell>
          <cell r="E2741" t="str">
            <v>27,20</v>
          </cell>
          <cell r="F2741" t="str">
            <v>SINAPI</v>
          </cell>
        </row>
        <row r="2742">
          <cell r="A2742">
            <v>3922</v>
          </cell>
          <cell r="B2742" t="str">
            <v>LUVA DE REDUCAO DE FERRO GALVANIZADO, COM ROSCA BSP, DE 1 1/2" X 1/2"</v>
          </cell>
          <cell r="C2742" t="str">
            <v xml:space="preserve">UN    </v>
          </cell>
          <cell r="D2742" t="str">
            <v>AS</v>
          </cell>
          <cell r="E2742" t="str">
            <v>25,02</v>
          </cell>
          <cell r="F2742" t="str">
            <v>SINAPI</v>
          </cell>
        </row>
        <row r="2743">
          <cell r="A2743">
            <v>3924</v>
          </cell>
          <cell r="B2743" t="str">
            <v>LUVA DE REDUCAO DE FERRO GALVANIZADO, COM ROSCA BSP, DE 1 1/2" X 1"</v>
          </cell>
          <cell r="C2743" t="str">
            <v xml:space="preserve">UN    </v>
          </cell>
          <cell r="D2743" t="str">
            <v>AS</v>
          </cell>
          <cell r="E2743" t="str">
            <v>27,20</v>
          </cell>
          <cell r="F2743" t="str">
            <v>SINAPI</v>
          </cell>
        </row>
        <row r="2744">
          <cell r="A2744">
            <v>3923</v>
          </cell>
          <cell r="B2744" t="str">
            <v>LUVA DE REDUCAO DE FERRO GALVANIZADO, COM ROSCA BSP, DE 1 1/2" X 3/4"</v>
          </cell>
          <cell r="C2744" t="str">
            <v xml:space="preserve">UN    </v>
          </cell>
          <cell r="D2744" t="str">
            <v>AS</v>
          </cell>
          <cell r="E2744" t="str">
            <v>27,20</v>
          </cell>
          <cell r="F2744" t="str">
            <v>SINAPI</v>
          </cell>
        </row>
        <row r="2745">
          <cell r="A2745">
            <v>3937</v>
          </cell>
          <cell r="B2745" t="str">
            <v>LUVA DE REDUCAO DE FERRO GALVANIZADO, COM ROSCA BSP, DE 1 1/4" X 1/2"</v>
          </cell>
          <cell r="C2745" t="str">
            <v xml:space="preserve">UN    </v>
          </cell>
          <cell r="D2745" t="str">
            <v>AS</v>
          </cell>
          <cell r="E2745" t="str">
            <v>22,44</v>
          </cell>
          <cell r="F2745" t="str">
            <v>SINAPI</v>
          </cell>
        </row>
        <row r="2746">
          <cell r="A2746">
            <v>3921</v>
          </cell>
          <cell r="B2746" t="str">
            <v>LUVA DE REDUCAO DE FERRO GALVANIZADO, COM ROSCA BSP, DE 1 1/4" X 1"</v>
          </cell>
          <cell r="C2746" t="str">
            <v xml:space="preserve">UN    </v>
          </cell>
          <cell r="D2746" t="str">
            <v>AS</v>
          </cell>
          <cell r="E2746" t="str">
            <v>22,45</v>
          </cell>
          <cell r="F2746" t="str">
            <v>SINAPI</v>
          </cell>
        </row>
        <row r="2747">
          <cell r="A2747">
            <v>3920</v>
          </cell>
          <cell r="B2747" t="str">
            <v>LUVA DE REDUCAO DE FERRO GALVANIZADO, COM ROSCA BSP, DE 1 1/4" X 3/4"</v>
          </cell>
          <cell r="C2747" t="str">
            <v xml:space="preserve">UN    </v>
          </cell>
          <cell r="D2747" t="str">
            <v>AS</v>
          </cell>
          <cell r="E2747" t="str">
            <v>22,44</v>
          </cell>
          <cell r="F2747" t="str">
            <v>SINAPI</v>
          </cell>
        </row>
        <row r="2748">
          <cell r="A2748">
            <v>3938</v>
          </cell>
          <cell r="B2748" t="str">
            <v>LUVA DE REDUCAO DE FERRO GALVANIZADO, COM ROSCA BSP, DE 1" X 1/2"</v>
          </cell>
          <cell r="C2748" t="str">
            <v xml:space="preserve">UN    </v>
          </cell>
          <cell r="D2748" t="str">
            <v>AS</v>
          </cell>
          <cell r="E2748" t="str">
            <v>14,79</v>
          </cell>
          <cell r="F2748" t="str">
            <v>SINAPI</v>
          </cell>
        </row>
        <row r="2749">
          <cell r="A2749">
            <v>3919</v>
          </cell>
          <cell r="B2749" t="str">
            <v>LUVA DE REDUCAO DE FERRO GALVANIZADO, COM ROSCA BSP, DE 1" X 3/4"</v>
          </cell>
          <cell r="C2749" t="str">
            <v xml:space="preserve">UN    </v>
          </cell>
          <cell r="D2749" t="str">
            <v>AS</v>
          </cell>
          <cell r="E2749" t="str">
            <v>15,08</v>
          </cell>
          <cell r="F2749" t="str">
            <v>SINAPI</v>
          </cell>
        </row>
        <row r="2750">
          <cell r="A2750">
            <v>3927</v>
          </cell>
          <cell r="B2750" t="str">
            <v>LUVA DE REDUCAO DE FERRO GALVANIZADO, COM ROSCA BSP, DE 2 1/2" X 1 1/2"</v>
          </cell>
          <cell r="C2750" t="str">
            <v xml:space="preserve">UN    </v>
          </cell>
          <cell r="D2750" t="str">
            <v>AS</v>
          </cell>
          <cell r="E2750" t="str">
            <v>76,38</v>
          </cell>
          <cell r="F2750" t="str">
            <v>SINAPI</v>
          </cell>
        </row>
        <row r="2751">
          <cell r="A2751">
            <v>3928</v>
          </cell>
          <cell r="B2751" t="str">
            <v>LUVA DE REDUCAO DE FERRO GALVANIZADO, COM ROSCA BSP, DE 2 1/2" X 2"</v>
          </cell>
          <cell r="C2751" t="str">
            <v xml:space="preserve">UN    </v>
          </cell>
          <cell r="D2751" t="str">
            <v>AS</v>
          </cell>
          <cell r="E2751" t="str">
            <v>76,38</v>
          </cell>
          <cell r="F2751" t="str">
            <v>SINAPI</v>
          </cell>
        </row>
        <row r="2752">
          <cell r="A2752">
            <v>3926</v>
          </cell>
          <cell r="B2752" t="str">
            <v>LUVA DE REDUCAO DE FERRO GALVANIZADO, COM ROSCA BSP, DE 2" X 1 1/2"</v>
          </cell>
          <cell r="C2752" t="str">
            <v xml:space="preserve">UN    </v>
          </cell>
          <cell r="D2752" t="str">
            <v>AS</v>
          </cell>
          <cell r="E2752" t="str">
            <v>43,54</v>
          </cell>
          <cell r="F2752" t="str">
            <v>SINAPI</v>
          </cell>
        </row>
        <row r="2753">
          <cell r="A2753">
            <v>3935</v>
          </cell>
          <cell r="B2753" t="str">
            <v>LUVA DE REDUCAO DE FERRO GALVANIZADO, COM ROSCA BSP, DE 2" X 1 1/4"</v>
          </cell>
          <cell r="C2753" t="str">
            <v xml:space="preserve">UN    </v>
          </cell>
          <cell r="D2753" t="str">
            <v>AS</v>
          </cell>
          <cell r="E2753" t="str">
            <v>43,54</v>
          </cell>
          <cell r="F2753" t="str">
            <v>SINAPI</v>
          </cell>
        </row>
        <row r="2754">
          <cell r="A2754">
            <v>3925</v>
          </cell>
          <cell r="B2754" t="str">
            <v>LUVA DE REDUCAO DE FERRO GALVANIZADO, COM ROSCA BSP, DE 2" X 1"</v>
          </cell>
          <cell r="C2754" t="str">
            <v xml:space="preserve">UN    </v>
          </cell>
          <cell r="D2754" t="str">
            <v>AS</v>
          </cell>
          <cell r="E2754" t="str">
            <v>43,54</v>
          </cell>
          <cell r="F2754" t="str">
            <v>SINAPI</v>
          </cell>
        </row>
        <row r="2755">
          <cell r="A2755">
            <v>12406</v>
          </cell>
          <cell r="B2755" t="str">
            <v>LUVA DE REDUCAO DE FERRO GALVANIZADO, COM ROSCA BSP, DE 3/4" X 1/2"</v>
          </cell>
          <cell r="C2755" t="str">
            <v xml:space="preserve">UN    </v>
          </cell>
          <cell r="D2755" t="str">
            <v>AS</v>
          </cell>
          <cell r="E2755" t="str">
            <v>10,69</v>
          </cell>
          <cell r="F2755" t="str">
            <v>SINAPI</v>
          </cell>
        </row>
        <row r="2756">
          <cell r="A2756">
            <v>3929</v>
          </cell>
          <cell r="B2756" t="str">
            <v>LUVA DE REDUCAO DE FERRO GALVANIZADO, COM ROSCA BSP, DE 3" X 1 1/2"</v>
          </cell>
          <cell r="C2756" t="str">
            <v xml:space="preserve">UN    </v>
          </cell>
          <cell r="D2756" t="str">
            <v>AS</v>
          </cell>
          <cell r="E2756" t="str">
            <v>116,37</v>
          </cell>
          <cell r="F2756" t="str">
            <v>SINAPI</v>
          </cell>
        </row>
        <row r="2757">
          <cell r="A2757">
            <v>3931</v>
          </cell>
          <cell r="B2757" t="str">
            <v>LUVA DE REDUCAO DE FERRO GALVANIZADO, COM ROSCA BSP, DE 3" X 2 1/2"</v>
          </cell>
          <cell r="C2757" t="str">
            <v xml:space="preserve">UN    </v>
          </cell>
          <cell r="D2757" t="str">
            <v>AS</v>
          </cell>
          <cell r="E2757" t="str">
            <v>116,37</v>
          </cell>
          <cell r="F2757" t="str">
            <v>SINAPI</v>
          </cell>
        </row>
        <row r="2758">
          <cell r="A2758">
            <v>3930</v>
          </cell>
          <cell r="B2758" t="str">
            <v>LUVA DE REDUCAO DE FERRO GALVANIZADO, COM ROSCA BSP, DE 3" X 2"</v>
          </cell>
          <cell r="C2758" t="str">
            <v xml:space="preserve">UN    </v>
          </cell>
          <cell r="D2758" t="str">
            <v>AS</v>
          </cell>
          <cell r="E2758" t="str">
            <v>116,37</v>
          </cell>
          <cell r="F2758" t="str">
            <v>SINAPI</v>
          </cell>
        </row>
        <row r="2759">
          <cell r="A2759">
            <v>3932</v>
          </cell>
          <cell r="B2759" t="str">
            <v>LUVA DE REDUCAO DE FERRO GALVANIZADO, COM ROSCA BSP, DE 4" X 2 1/2"</v>
          </cell>
          <cell r="C2759" t="str">
            <v xml:space="preserve">UN    </v>
          </cell>
          <cell r="D2759" t="str">
            <v>AS</v>
          </cell>
          <cell r="E2759" t="str">
            <v>200,94</v>
          </cell>
          <cell r="F2759" t="str">
            <v>SINAPI</v>
          </cell>
        </row>
        <row r="2760">
          <cell r="A2760">
            <v>3933</v>
          </cell>
          <cell r="B2760" t="str">
            <v>LUVA DE REDUCAO DE FERRO GALVANIZADO, COM ROSCA BSP, DE 4" X 2"</v>
          </cell>
          <cell r="C2760" t="str">
            <v xml:space="preserve">UN    </v>
          </cell>
          <cell r="D2760" t="str">
            <v>AS</v>
          </cell>
          <cell r="E2760" t="str">
            <v>200,94</v>
          </cell>
          <cell r="F2760" t="str">
            <v>SINAPI</v>
          </cell>
        </row>
        <row r="2761">
          <cell r="A2761">
            <v>3934</v>
          </cell>
          <cell r="B2761" t="str">
            <v>LUVA DE REDUCAO DE FERRO GALVANIZADO, COM ROSCA BSP, DE 4" X 3"</v>
          </cell>
          <cell r="C2761" t="str">
            <v xml:space="preserve">UN    </v>
          </cell>
          <cell r="D2761" t="str">
            <v>AS</v>
          </cell>
          <cell r="E2761" t="str">
            <v>200,94</v>
          </cell>
          <cell r="F2761" t="str">
            <v>SINAPI</v>
          </cell>
        </row>
        <row r="2762">
          <cell r="A2762">
            <v>40355</v>
          </cell>
          <cell r="B2762" t="str">
            <v>LUVA DE REDUCAO EM ACO CARBONO, COM ENCAIXE PARA SOLDA DN SW, PRESSAO 3.000 LBS,  3/4 " X 1/2"</v>
          </cell>
          <cell r="C2762" t="str">
            <v xml:space="preserve">UN    </v>
          </cell>
          <cell r="D2762" t="str">
            <v>AS</v>
          </cell>
          <cell r="E2762" t="str">
            <v>12,51</v>
          </cell>
          <cell r="F2762" t="str">
            <v>SINAPI</v>
          </cell>
        </row>
        <row r="2763">
          <cell r="A2763">
            <v>40364</v>
          </cell>
          <cell r="B2763" t="str">
            <v>LUVA DE REDUCAO EM ACO CARBONO, COM ENCAIXE PARA SOLDA DN SW, PRESSAO 3.000 LBS, DN 1 1/2" X 1 1/4"</v>
          </cell>
          <cell r="C2763" t="str">
            <v xml:space="preserve">UN    </v>
          </cell>
          <cell r="D2763" t="str">
            <v>AS</v>
          </cell>
          <cell r="E2763" t="str">
            <v>58,62</v>
          </cell>
          <cell r="F2763" t="str">
            <v>SINAPI</v>
          </cell>
        </row>
        <row r="2764">
          <cell r="A2764">
            <v>40361</v>
          </cell>
          <cell r="B2764" t="str">
            <v>LUVA DE REDUCAO EM ACO CARBONO, COM ENCAIXE PARA SOLDA DN SW, PRESSAO 3.000 LBS, DN 1 1/4"  X 1"</v>
          </cell>
          <cell r="C2764" t="str">
            <v xml:space="preserve">UN    </v>
          </cell>
          <cell r="D2764" t="str">
            <v>AS</v>
          </cell>
          <cell r="E2764" t="str">
            <v>45,83</v>
          </cell>
          <cell r="F2764" t="str">
            <v>SINAPI</v>
          </cell>
        </row>
        <row r="2765">
          <cell r="A2765">
            <v>40358</v>
          </cell>
          <cell r="B2765" t="str">
            <v>LUVA DE REDUCAO EM ACO CARBONO, COM ENCAIXE PARA SOLDA DN SW, PRESSAO 3.000 LBS, DN 1" X 3/4"</v>
          </cell>
          <cell r="C2765" t="str">
            <v xml:space="preserve">UN    </v>
          </cell>
          <cell r="D2765" t="str">
            <v>AS</v>
          </cell>
          <cell r="E2765" t="str">
            <v>17,47</v>
          </cell>
          <cell r="F2765" t="str">
            <v>SINAPI</v>
          </cell>
        </row>
        <row r="2766">
          <cell r="A2766">
            <v>40370</v>
          </cell>
          <cell r="B2766" t="str">
            <v>LUVA DE REDUCAO EM ACO CARBONO, COM ENCAIXE PARA SOLDA DN SW, PRESSAO 3.000 LBS, DN 2 1/2" X 2"</v>
          </cell>
          <cell r="C2766" t="str">
            <v xml:space="preserve">UN    </v>
          </cell>
          <cell r="D2766" t="str">
            <v>AS</v>
          </cell>
          <cell r="E2766" t="str">
            <v>186,00</v>
          </cell>
          <cell r="F2766" t="str">
            <v>SINAPI</v>
          </cell>
        </row>
        <row r="2767">
          <cell r="A2767">
            <v>40367</v>
          </cell>
          <cell r="B2767" t="str">
            <v>LUVA DE REDUCAO EM ACO CARBONO, COM ENCAIXE PARA SOLDA DN SW, PRESSAO 3.000 LBS, DN 2" X 1 1/2"</v>
          </cell>
          <cell r="C2767" t="str">
            <v xml:space="preserve">UN    </v>
          </cell>
          <cell r="D2767" t="str">
            <v>AS</v>
          </cell>
          <cell r="E2767" t="str">
            <v>92,45</v>
          </cell>
          <cell r="F2767" t="str">
            <v>SINAPI</v>
          </cell>
        </row>
        <row r="2768">
          <cell r="A2768">
            <v>40373</v>
          </cell>
          <cell r="B2768" t="str">
            <v>LUVA DE REDUCAO EM ACO CARBONO, COM ENCAIXE PARA SOLDA DN SW, PRESSAO 3.000 LBS, DN 3" X 2 1/2"</v>
          </cell>
          <cell r="C2768" t="str">
            <v xml:space="preserve">UN    </v>
          </cell>
          <cell r="D2768" t="str">
            <v>AS</v>
          </cell>
          <cell r="E2768" t="str">
            <v>251,52</v>
          </cell>
          <cell r="F2768" t="str">
            <v>SINAPI</v>
          </cell>
        </row>
        <row r="2769">
          <cell r="A2769">
            <v>3907</v>
          </cell>
          <cell r="B2769" t="str">
            <v>LUVA DE REDUCAO ROSCAVEL, PVC, 1" X 3/4", PARA AGUA FRIA PREDIAL</v>
          </cell>
          <cell r="C2769" t="str">
            <v xml:space="preserve">UN    </v>
          </cell>
          <cell r="D2769" t="str">
            <v>CR</v>
          </cell>
          <cell r="E2769" t="str">
            <v>6,76</v>
          </cell>
          <cell r="F2769" t="str">
            <v>SINAPI</v>
          </cell>
        </row>
        <row r="2770">
          <cell r="A2770">
            <v>3889</v>
          </cell>
          <cell r="B2770" t="str">
            <v>LUVA DE REDUCAO ROSCAVEL, PVC, 3/4" X 1/2", PARA AGUA FRIA PREDIAL</v>
          </cell>
          <cell r="C2770" t="str">
            <v xml:space="preserve">UN    </v>
          </cell>
          <cell r="D2770" t="str">
            <v>CR</v>
          </cell>
          <cell r="E2770" t="str">
            <v>4,81</v>
          </cell>
          <cell r="F2770" t="str">
            <v>SINAPI</v>
          </cell>
        </row>
        <row r="2771">
          <cell r="A2771">
            <v>3868</v>
          </cell>
          <cell r="B2771" t="str">
            <v>LUVA DE REDUCAO SOLDAVEL, PVC, 25 MM X 20 MM, PARA AGUA FRIA PREDIAL</v>
          </cell>
          <cell r="C2771" t="str">
            <v xml:space="preserve">UN    </v>
          </cell>
          <cell r="D2771" t="str">
            <v>CR</v>
          </cell>
          <cell r="E2771" t="str">
            <v>1,77</v>
          </cell>
          <cell r="F2771" t="str">
            <v>SINAPI</v>
          </cell>
        </row>
        <row r="2772">
          <cell r="A2772">
            <v>3869</v>
          </cell>
          <cell r="B2772" t="str">
            <v>LUVA DE REDUCAO SOLDAVEL, PVC, 32 MM X 25 MM, PARA AGUA FRIA PREDIAL</v>
          </cell>
          <cell r="C2772" t="str">
            <v xml:space="preserve">UN    </v>
          </cell>
          <cell r="D2772" t="str">
            <v>CR</v>
          </cell>
          <cell r="E2772" t="str">
            <v>3,91</v>
          </cell>
          <cell r="F2772" t="str">
            <v>SINAPI</v>
          </cell>
        </row>
        <row r="2773">
          <cell r="A2773">
            <v>3872</v>
          </cell>
          <cell r="B2773" t="str">
            <v>LUVA DE REDUCAO SOLDAVEL, PVC, 40 MM X 32 MM, PARA AGUA FRIA PREDIAL</v>
          </cell>
          <cell r="C2773" t="str">
            <v xml:space="preserve">UN    </v>
          </cell>
          <cell r="D2773" t="str">
            <v>CR</v>
          </cell>
          <cell r="E2773" t="str">
            <v>6,67</v>
          </cell>
          <cell r="F2773" t="str">
            <v>SINAPI</v>
          </cell>
        </row>
        <row r="2774">
          <cell r="A2774">
            <v>3850</v>
          </cell>
          <cell r="B2774" t="str">
            <v>LUVA DE REDUCAO SOLDAVEL, PVC, 60 MM X 50 MM, PARA AGUA FRIA PREDIAL</v>
          </cell>
          <cell r="C2774" t="str">
            <v xml:space="preserve">UN    </v>
          </cell>
          <cell r="D2774" t="str">
            <v>CR</v>
          </cell>
          <cell r="E2774" t="str">
            <v>15,40</v>
          </cell>
          <cell r="F2774" t="str">
            <v>SINAPI</v>
          </cell>
        </row>
        <row r="2775">
          <cell r="A2775">
            <v>38023</v>
          </cell>
          <cell r="B2775" t="str">
            <v>LUVA DE REDUCAO, SOLDAVEL, PVC, 50 X 25 MM, PARA AGUA FRIA PREDIAL</v>
          </cell>
          <cell r="C2775" t="str">
            <v xml:space="preserve">UN    </v>
          </cell>
          <cell r="D2775" t="str">
            <v>CR</v>
          </cell>
          <cell r="E2775" t="str">
            <v>7,84</v>
          </cell>
          <cell r="F2775" t="str">
            <v>SINAPI</v>
          </cell>
        </row>
        <row r="2776">
          <cell r="A2776">
            <v>37986</v>
          </cell>
          <cell r="B2776" t="str">
            <v>LUVA DE TRANSICAO DE CPVC X PVC, SOLDAVEL, 22 X 25 MM, PARA AGUA QUENTE</v>
          </cell>
          <cell r="C2776" t="str">
            <v xml:space="preserve">UN    </v>
          </cell>
          <cell r="D2776" t="str">
            <v>CR</v>
          </cell>
          <cell r="E2776" t="str">
            <v>2,26</v>
          </cell>
          <cell r="F2776" t="str">
            <v>SINAPI</v>
          </cell>
        </row>
        <row r="2777">
          <cell r="A2777">
            <v>37987</v>
          </cell>
          <cell r="B2777" t="str">
            <v>LUVA DE TRANSICAO, CPVC, SOLDAVEL, 42 MM X 1 1/2", PARA AGUA QUENTE</v>
          </cell>
          <cell r="C2777" t="str">
            <v xml:space="preserve">UN    </v>
          </cell>
          <cell r="D2777" t="str">
            <v>CR</v>
          </cell>
          <cell r="E2777" t="str">
            <v>112,72</v>
          </cell>
          <cell r="F2777" t="str">
            <v>SINAPI</v>
          </cell>
        </row>
        <row r="2778">
          <cell r="A2778">
            <v>37988</v>
          </cell>
          <cell r="B2778" t="str">
            <v>LUVA DE TRANSICAO, CPVC, SOLDAVEL, 54 MM X 2", PARA AGUA QUENTE PREDIAL</v>
          </cell>
          <cell r="C2778" t="str">
            <v xml:space="preserve">UN    </v>
          </cell>
          <cell r="D2778" t="str">
            <v>CR</v>
          </cell>
          <cell r="E2778" t="str">
            <v>179,12</v>
          </cell>
          <cell r="F2778" t="str">
            <v>SINAPI</v>
          </cell>
        </row>
        <row r="2779">
          <cell r="A2779">
            <v>21120</v>
          </cell>
          <cell r="B2779" t="str">
            <v>LUVA DE TRANSICAO, CPVC, 15 MM X 1/2", PARA AGUA QUENTE PREDIAL</v>
          </cell>
          <cell r="C2779" t="str">
            <v xml:space="preserve">UN    </v>
          </cell>
          <cell r="D2779" t="str">
            <v>CR</v>
          </cell>
          <cell r="E2779" t="str">
            <v>11,53</v>
          </cell>
          <cell r="F2779" t="str">
            <v>SINAPI</v>
          </cell>
        </row>
        <row r="2780">
          <cell r="A2780">
            <v>39318</v>
          </cell>
          <cell r="B2780" t="str">
            <v>LUVA DE TRANSICAO, CPVC, 22 MM X 1/2", PARA AGUA QUENTE</v>
          </cell>
          <cell r="C2780" t="str">
            <v xml:space="preserve">UN    </v>
          </cell>
          <cell r="D2780" t="str">
            <v>CR</v>
          </cell>
          <cell r="E2780" t="str">
            <v>10,72</v>
          </cell>
          <cell r="F2780" t="str">
            <v>SINAPI</v>
          </cell>
        </row>
        <row r="2781">
          <cell r="A2781">
            <v>40366</v>
          </cell>
          <cell r="B2781" t="str">
            <v>LUVA EM ACO CARBONO, SOLDAVEL, PRESSAO 3.000 LBS, DN 1 1/2"</v>
          </cell>
          <cell r="C2781" t="str">
            <v xml:space="preserve">UN    </v>
          </cell>
          <cell r="D2781" t="str">
            <v>AS</v>
          </cell>
          <cell r="E2781" t="str">
            <v>45,72</v>
          </cell>
          <cell r="F2781" t="str">
            <v>SINAPI</v>
          </cell>
        </row>
        <row r="2782">
          <cell r="A2782">
            <v>40363</v>
          </cell>
          <cell r="B2782" t="str">
            <v>LUVA EM ACO CARBONO, SOLDAVEL, PRESSAO 3.000 LBS, DN 1 1/4"</v>
          </cell>
          <cell r="C2782" t="str">
            <v xml:space="preserve">UN    </v>
          </cell>
          <cell r="D2782" t="str">
            <v>AS</v>
          </cell>
          <cell r="E2782" t="str">
            <v>35,76</v>
          </cell>
          <cell r="F2782" t="str">
            <v>SINAPI</v>
          </cell>
        </row>
        <row r="2783">
          <cell r="A2783">
            <v>40354</v>
          </cell>
          <cell r="B2783" t="str">
            <v>LUVA EM ACO CARBONO, SOLDAVEL, PRESSAO 3.000 LBS, DN 1/2"</v>
          </cell>
          <cell r="C2783" t="str">
            <v xml:space="preserve">UN    </v>
          </cell>
          <cell r="D2783" t="str">
            <v>AS</v>
          </cell>
          <cell r="E2783" t="str">
            <v>15,57</v>
          </cell>
          <cell r="F2783" t="str">
            <v>SINAPI</v>
          </cell>
        </row>
        <row r="2784">
          <cell r="A2784">
            <v>40360</v>
          </cell>
          <cell r="B2784" t="str">
            <v>LUVA EM ACO CARBONO, SOLDAVEL, PRESSAO 3.000 LBS, DN 1"</v>
          </cell>
          <cell r="C2784" t="str">
            <v xml:space="preserve">UN    </v>
          </cell>
          <cell r="D2784" t="str">
            <v>AS</v>
          </cell>
          <cell r="E2784" t="str">
            <v>23,44</v>
          </cell>
          <cell r="F2784" t="str">
            <v>SINAPI</v>
          </cell>
        </row>
        <row r="2785">
          <cell r="A2785">
            <v>40372</v>
          </cell>
          <cell r="B2785" t="str">
            <v>LUVA EM ACO CARBONO, SOLDAVEL, PRESSAO 3.000 LBS, DN 2 1/2"</v>
          </cell>
          <cell r="C2785" t="str">
            <v xml:space="preserve">UN    </v>
          </cell>
          <cell r="D2785" t="str">
            <v>AS</v>
          </cell>
          <cell r="E2785" t="str">
            <v>144,79</v>
          </cell>
          <cell r="F2785" t="str">
            <v>SINAPI</v>
          </cell>
        </row>
        <row r="2786">
          <cell r="A2786">
            <v>40369</v>
          </cell>
          <cell r="B2786" t="str">
            <v>LUVA EM ACO CARBONO, SOLDAVEL, PRESSAO 3.000 LBS, DN 2"</v>
          </cell>
          <cell r="C2786" t="str">
            <v xml:space="preserve">UN    </v>
          </cell>
          <cell r="D2786" t="str">
            <v>AS</v>
          </cell>
          <cell r="E2786" t="str">
            <v>72,06</v>
          </cell>
          <cell r="F2786" t="str">
            <v>SINAPI</v>
          </cell>
        </row>
        <row r="2787">
          <cell r="A2787">
            <v>40357</v>
          </cell>
          <cell r="B2787" t="str">
            <v>LUVA EM ACO CARBONO, SOLDAVEL, PRESSAO 3.000 LBS, DN 3/4"</v>
          </cell>
          <cell r="C2787" t="str">
            <v xml:space="preserve">UN    </v>
          </cell>
          <cell r="D2787" t="str">
            <v>AS</v>
          </cell>
          <cell r="E2787" t="str">
            <v>17,47</v>
          </cell>
          <cell r="F2787" t="str">
            <v>SINAPI</v>
          </cell>
        </row>
        <row r="2788">
          <cell r="A2788">
            <v>40375</v>
          </cell>
          <cell r="B2788" t="str">
            <v>LUVA EM ACO CARBONO, SOLDAVEL, PRESSAO 3.000 LBS, DN 3"</v>
          </cell>
          <cell r="C2788" t="str">
            <v xml:space="preserve">UN    </v>
          </cell>
          <cell r="D2788" t="str">
            <v>AS</v>
          </cell>
          <cell r="E2788" t="str">
            <v>196,00</v>
          </cell>
          <cell r="F2788" t="str">
            <v>SINAPI</v>
          </cell>
        </row>
        <row r="2789">
          <cell r="A2789">
            <v>1893</v>
          </cell>
          <cell r="B2789" t="str">
            <v>LUVA EM PVC RIGIDO ROSCAVEL, DE 1 1/2", PARA ELETRODUTO</v>
          </cell>
          <cell r="C2789" t="str">
            <v xml:space="preserve">UN    </v>
          </cell>
          <cell r="D2789" t="str">
            <v>CR</v>
          </cell>
          <cell r="E2789" t="str">
            <v>3,93</v>
          </cell>
          <cell r="F2789" t="str">
            <v>SINAPI</v>
          </cell>
        </row>
        <row r="2790">
          <cell r="A2790">
            <v>1902</v>
          </cell>
          <cell r="B2790" t="str">
            <v>LUVA EM PVC RIGIDO ROSCAVEL, DE 1 1/4", PARA ELETRODUTO</v>
          </cell>
          <cell r="C2790" t="str">
            <v xml:space="preserve">UN    </v>
          </cell>
          <cell r="D2790" t="str">
            <v>CR</v>
          </cell>
          <cell r="E2790" t="str">
            <v>2,86</v>
          </cell>
          <cell r="F2790" t="str">
            <v>SINAPI</v>
          </cell>
        </row>
        <row r="2791">
          <cell r="A2791">
            <v>1901</v>
          </cell>
          <cell r="B2791" t="str">
            <v>LUVA EM PVC RIGIDO ROSCAVEL, DE 1/2", PARA ELETRODUTO</v>
          </cell>
          <cell r="C2791" t="str">
            <v xml:space="preserve">UN    </v>
          </cell>
          <cell r="D2791" t="str">
            <v>CR</v>
          </cell>
          <cell r="E2791" t="str">
            <v>0,89</v>
          </cell>
          <cell r="F2791" t="str">
            <v>SINAPI</v>
          </cell>
        </row>
        <row r="2792">
          <cell r="A2792">
            <v>1892</v>
          </cell>
          <cell r="B2792" t="str">
            <v>LUVA EM PVC RIGIDO ROSCAVEL, DE 1", PARA ELETRODUTO</v>
          </cell>
          <cell r="C2792" t="str">
            <v xml:space="preserve">UN    </v>
          </cell>
          <cell r="D2792" t="str">
            <v>CR</v>
          </cell>
          <cell r="E2792" t="str">
            <v>1,84</v>
          </cell>
          <cell r="F2792" t="str">
            <v>SINAPI</v>
          </cell>
        </row>
        <row r="2793">
          <cell r="A2793">
            <v>1907</v>
          </cell>
          <cell r="B2793" t="str">
            <v>LUVA EM PVC RIGIDO ROSCAVEL, DE 2 1/2", PARA ELETRODUTO</v>
          </cell>
          <cell r="C2793" t="str">
            <v xml:space="preserve">UN    </v>
          </cell>
          <cell r="D2793" t="str">
            <v>CR</v>
          </cell>
          <cell r="E2793" t="str">
            <v>12,64</v>
          </cell>
          <cell r="F2793" t="str">
            <v>SINAPI</v>
          </cell>
        </row>
        <row r="2794">
          <cell r="A2794">
            <v>1894</v>
          </cell>
          <cell r="B2794" t="str">
            <v>LUVA EM PVC RIGIDO ROSCAVEL, DE 2", PARA ELETRODUTO</v>
          </cell>
          <cell r="C2794" t="str">
            <v xml:space="preserve">UN    </v>
          </cell>
          <cell r="D2794" t="str">
            <v>CR</v>
          </cell>
          <cell r="E2794" t="str">
            <v>5,68</v>
          </cell>
          <cell r="F2794" t="str">
            <v>SINAPI</v>
          </cell>
        </row>
        <row r="2795">
          <cell r="A2795">
            <v>1891</v>
          </cell>
          <cell r="B2795" t="str">
            <v>LUVA EM PVC RIGIDO ROSCAVEL, DE 3/4", PARA ELETRODUTO</v>
          </cell>
          <cell r="C2795" t="str">
            <v xml:space="preserve">UN    </v>
          </cell>
          <cell r="D2795" t="str">
            <v>CR</v>
          </cell>
          <cell r="E2795" t="str">
            <v>1,32</v>
          </cell>
          <cell r="F2795" t="str">
            <v>SINAPI</v>
          </cell>
        </row>
        <row r="2796">
          <cell r="A2796">
            <v>1896</v>
          </cell>
          <cell r="B2796" t="str">
            <v>LUVA EM PVC RIGIDO ROSCAVEL, DE 3", PARA ELETRODUTO</v>
          </cell>
          <cell r="C2796" t="str">
            <v xml:space="preserve">UN    </v>
          </cell>
          <cell r="D2796" t="str">
            <v>CR</v>
          </cell>
          <cell r="E2796" t="str">
            <v>16,97</v>
          </cell>
          <cell r="F2796" t="str">
            <v>SINAPI</v>
          </cell>
        </row>
        <row r="2797">
          <cell r="A2797">
            <v>1895</v>
          </cell>
          <cell r="B2797" t="str">
            <v>LUVA EM PVC RIGIDO ROSCAVEL, DE 4", PARA ELETRODUTO</v>
          </cell>
          <cell r="C2797" t="str">
            <v xml:space="preserve">UN    </v>
          </cell>
          <cell r="D2797" t="str">
            <v>CR</v>
          </cell>
          <cell r="E2797" t="str">
            <v>29,82</v>
          </cell>
          <cell r="F2797" t="str">
            <v>SINAPI</v>
          </cell>
        </row>
        <row r="2798">
          <cell r="A2798">
            <v>2641</v>
          </cell>
          <cell r="B2798" t="str">
            <v>LUVA PARA ELETRODUTO, EM ACO GALVANIZADO ELETROLITICO, DIAMETRO DE 100 MM (4")</v>
          </cell>
          <cell r="C2798" t="str">
            <v xml:space="preserve">UN    </v>
          </cell>
          <cell r="D2798" t="str">
            <v>CR</v>
          </cell>
          <cell r="E2798" t="str">
            <v>28,11</v>
          </cell>
          <cell r="F2798" t="str">
            <v>SINAPI</v>
          </cell>
        </row>
        <row r="2799">
          <cell r="A2799">
            <v>2636</v>
          </cell>
          <cell r="B2799" t="str">
            <v>LUVA PARA ELETRODUTO, EM ACO GALVANIZADO ELETROLITICO, DIAMETRO DE 15 MM (1/2")</v>
          </cell>
          <cell r="C2799" t="str">
            <v xml:space="preserve">UN    </v>
          </cell>
          <cell r="D2799" t="str">
            <v>CR</v>
          </cell>
          <cell r="E2799" t="str">
            <v>1,81</v>
          </cell>
          <cell r="F2799" t="str">
            <v>SINAPI</v>
          </cell>
        </row>
        <row r="2800">
          <cell r="A2800">
            <v>2637</v>
          </cell>
          <cell r="B2800" t="str">
            <v>LUVA PARA ELETRODUTO, EM ACO GALVANIZADO ELETROLITICO, DIAMETRO DE 20 MM (3/4")</v>
          </cell>
          <cell r="C2800" t="str">
            <v xml:space="preserve">UN    </v>
          </cell>
          <cell r="D2800" t="str">
            <v>CR</v>
          </cell>
          <cell r="E2800" t="str">
            <v>1,92</v>
          </cell>
          <cell r="F2800" t="str">
            <v>SINAPI</v>
          </cell>
        </row>
        <row r="2801">
          <cell r="A2801">
            <v>2638</v>
          </cell>
          <cell r="B2801" t="str">
            <v>LUVA PARA ELETRODUTO, EM ACO GALVANIZADO ELETROLITICO, DIAMETRO DE 25 MM (1")</v>
          </cell>
          <cell r="C2801" t="str">
            <v xml:space="preserve">UN    </v>
          </cell>
          <cell r="D2801" t="str">
            <v>CR</v>
          </cell>
          <cell r="E2801" t="str">
            <v>2,24</v>
          </cell>
          <cell r="F2801" t="str">
            <v>SINAPI</v>
          </cell>
        </row>
        <row r="2802">
          <cell r="A2802">
            <v>2639</v>
          </cell>
          <cell r="B2802" t="str">
            <v>LUVA PARA ELETRODUTO, EM ACO GALVANIZADO ELETROLITICO, DIAMETRO DE 32 MM (1 1/4")</v>
          </cell>
          <cell r="C2802" t="str">
            <v xml:space="preserve">UN    </v>
          </cell>
          <cell r="D2802" t="str">
            <v>CR</v>
          </cell>
          <cell r="E2802" t="str">
            <v>3,97</v>
          </cell>
          <cell r="F2802" t="str">
            <v>SINAPI</v>
          </cell>
        </row>
        <row r="2803">
          <cell r="A2803">
            <v>2644</v>
          </cell>
          <cell r="B2803" t="str">
            <v>LUVA PARA ELETRODUTO, EM ACO GALVANIZADO ELETROLITICO, DIAMETRO DE 40 MM (1 1/2")</v>
          </cell>
          <cell r="C2803" t="str">
            <v xml:space="preserve">UN    </v>
          </cell>
          <cell r="D2803" t="str">
            <v>CR</v>
          </cell>
          <cell r="E2803" t="str">
            <v>5,75</v>
          </cell>
          <cell r="F2803" t="str">
            <v>SINAPI</v>
          </cell>
        </row>
        <row r="2804">
          <cell r="A2804">
            <v>2643</v>
          </cell>
          <cell r="B2804" t="str">
            <v>LUVA PARA ELETRODUTO, EM ACO GALVANIZADO ELETROLITICO, DIAMETRO DE 50 MM (2")</v>
          </cell>
          <cell r="C2804" t="str">
            <v xml:space="preserve">UN    </v>
          </cell>
          <cell r="D2804" t="str">
            <v>CR</v>
          </cell>
          <cell r="E2804" t="str">
            <v>8,01</v>
          </cell>
          <cell r="F2804" t="str">
            <v>SINAPI</v>
          </cell>
        </row>
        <row r="2805">
          <cell r="A2805">
            <v>2640</v>
          </cell>
          <cell r="B2805" t="str">
            <v>LUVA PARA ELETRODUTO, EM ACO GALVANIZADO ELETROLITICO, DIAMETRO DE 65 MM (2 1/2")</v>
          </cell>
          <cell r="C2805" t="str">
            <v xml:space="preserve">UN    </v>
          </cell>
          <cell r="D2805" t="str">
            <v>CR</v>
          </cell>
          <cell r="E2805" t="str">
            <v>11,70</v>
          </cell>
          <cell r="F2805" t="str">
            <v>SINAPI</v>
          </cell>
        </row>
        <row r="2806">
          <cell r="A2806">
            <v>2642</v>
          </cell>
          <cell r="B2806" t="str">
            <v>LUVA PARA ELETRODUTO, EM ACO GALVANIZADO ELETROLITICO, DIAMETRO DE 80 MM (3")</v>
          </cell>
          <cell r="C2806" t="str">
            <v xml:space="preserve">UN    </v>
          </cell>
          <cell r="D2806" t="str">
            <v>CR</v>
          </cell>
          <cell r="E2806" t="str">
            <v>17,81</v>
          </cell>
          <cell r="F2806" t="str">
            <v>SINAPI</v>
          </cell>
        </row>
        <row r="2807">
          <cell r="A2807">
            <v>39855</v>
          </cell>
          <cell r="B2807" t="str">
            <v>LUVA PASSANTE DE COBRE (REF 601) SEM ANEL DE SOLDA, BOLSA 15 MM</v>
          </cell>
          <cell r="C2807" t="str">
            <v xml:space="preserve">UN    </v>
          </cell>
          <cell r="D2807" t="str">
            <v>AS</v>
          </cell>
          <cell r="E2807" t="str">
            <v>2,84</v>
          </cell>
          <cell r="F2807" t="str">
            <v>SINAPI</v>
          </cell>
        </row>
        <row r="2808">
          <cell r="A2808">
            <v>39856</v>
          </cell>
          <cell r="B2808" t="str">
            <v>LUVA PASSANTE DE COBRE (REF 601) SEM ANEL DE SOLDA, BOLSA 22 MM</v>
          </cell>
          <cell r="C2808" t="str">
            <v xml:space="preserve">UN    </v>
          </cell>
          <cell r="D2808" t="str">
            <v>AS</v>
          </cell>
          <cell r="E2808" t="str">
            <v>6,71</v>
          </cell>
          <cell r="F2808" t="str">
            <v>SINAPI</v>
          </cell>
        </row>
        <row r="2809">
          <cell r="A2809">
            <v>39857</v>
          </cell>
          <cell r="B2809" t="str">
            <v>LUVA PASSANTE DE COBRE (REF 601) SEM ANEL DE SOLDA, BOLSA 28 MM</v>
          </cell>
          <cell r="C2809" t="str">
            <v xml:space="preserve">UN    </v>
          </cell>
          <cell r="D2809" t="str">
            <v>AS</v>
          </cell>
          <cell r="E2809" t="str">
            <v>10,85</v>
          </cell>
          <cell r="F2809" t="str">
            <v>SINAPI</v>
          </cell>
        </row>
        <row r="2810">
          <cell r="A2810">
            <v>39858</v>
          </cell>
          <cell r="B2810" t="str">
            <v>LUVA PASSANTE DE COBRE (REF 601) SEM ANEL DE SOLDA, BOLSA 35 MM</v>
          </cell>
          <cell r="C2810" t="str">
            <v xml:space="preserve">UN    </v>
          </cell>
          <cell r="D2810" t="str">
            <v>AS</v>
          </cell>
          <cell r="E2810" t="str">
            <v>24,08</v>
          </cell>
          <cell r="F2810" t="str">
            <v>SINAPI</v>
          </cell>
        </row>
        <row r="2811">
          <cell r="A2811">
            <v>39859</v>
          </cell>
          <cell r="B2811" t="str">
            <v>LUVA PASSANTE DE COBRE (REF 601) SEM ANEL DE SOLDA, BOLSA 42 MM</v>
          </cell>
          <cell r="C2811" t="str">
            <v xml:space="preserve">UN    </v>
          </cell>
          <cell r="D2811" t="str">
            <v>AS</v>
          </cell>
          <cell r="E2811" t="str">
            <v>37,12</v>
          </cell>
          <cell r="F2811" t="str">
            <v>SINAPI</v>
          </cell>
        </row>
        <row r="2812">
          <cell r="A2812">
            <v>39860</v>
          </cell>
          <cell r="B2812" t="str">
            <v>LUVA PASSANTE DE COBRE (REF 601) SEM ANEL DE SOLDA, BOLSA 54 MM</v>
          </cell>
          <cell r="C2812" t="str">
            <v xml:space="preserve">UN    </v>
          </cell>
          <cell r="D2812" t="str">
            <v>AS</v>
          </cell>
          <cell r="E2812" t="str">
            <v>56,97</v>
          </cell>
          <cell r="F2812" t="str">
            <v>SINAPI</v>
          </cell>
        </row>
        <row r="2813">
          <cell r="A2813">
            <v>39861</v>
          </cell>
          <cell r="B2813" t="str">
            <v>LUVA PASSANTE DE COBRE (REF 601) SEM ANEL DE SOLDA, BOLSA 66 MM</v>
          </cell>
          <cell r="C2813" t="str">
            <v xml:space="preserve">UN    </v>
          </cell>
          <cell r="D2813" t="str">
            <v>AS</v>
          </cell>
          <cell r="E2813" t="str">
            <v>162,66</v>
          </cell>
          <cell r="F2813" t="str">
            <v>SINAPI</v>
          </cell>
        </row>
        <row r="2814">
          <cell r="A2814">
            <v>3867</v>
          </cell>
          <cell r="B2814" t="str">
            <v>LUVA PVC SOLDAVEL, 110 MM, PARA AGUA FRIA PREDIAL</v>
          </cell>
          <cell r="C2814" t="str">
            <v xml:space="preserve">UN    </v>
          </cell>
          <cell r="D2814" t="str">
            <v>CR</v>
          </cell>
          <cell r="E2814" t="str">
            <v>93,78</v>
          </cell>
          <cell r="F2814" t="str">
            <v>SINAPI</v>
          </cell>
        </row>
        <row r="2815">
          <cell r="A2815">
            <v>3861</v>
          </cell>
          <cell r="B2815" t="str">
            <v>LUVA PVC SOLDAVEL, 20 MM, PARA AGUA FRIA PREDIAL</v>
          </cell>
          <cell r="C2815" t="str">
            <v xml:space="preserve">UN    </v>
          </cell>
          <cell r="D2815" t="str">
            <v>CR</v>
          </cell>
          <cell r="E2815" t="str">
            <v>0,97</v>
          </cell>
          <cell r="F2815" t="str">
            <v>SINAPI</v>
          </cell>
        </row>
        <row r="2816">
          <cell r="A2816">
            <v>3904</v>
          </cell>
          <cell r="B2816" t="str">
            <v>LUVA PVC SOLDAVEL, 25 MM, PARA AGUA FRIA PREDIAL</v>
          </cell>
          <cell r="C2816" t="str">
            <v xml:space="preserve">UN    </v>
          </cell>
          <cell r="D2816" t="str">
            <v>CR</v>
          </cell>
          <cell r="E2816" t="str">
            <v>1,03</v>
          </cell>
          <cell r="F2816" t="str">
            <v>SINAPI</v>
          </cell>
        </row>
        <row r="2817">
          <cell r="A2817">
            <v>3903</v>
          </cell>
          <cell r="B2817" t="str">
            <v>LUVA PVC SOLDAVEL, 32 MM, PARA AGUA FRIA PREDIAL</v>
          </cell>
          <cell r="C2817" t="str">
            <v xml:space="preserve">UN    </v>
          </cell>
          <cell r="D2817" t="str">
            <v>CR</v>
          </cell>
          <cell r="E2817" t="str">
            <v>2,52</v>
          </cell>
          <cell r="F2817" t="str">
            <v>SINAPI</v>
          </cell>
        </row>
        <row r="2818">
          <cell r="A2818">
            <v>3862</v>
          </cell>
          <cell r="B2818" t="str">
            <v>LUVA PVC SOLDAVEL, 40 MM, PARA AGUA FRIA PREDIAL</v>
          </cell>
          <cell r="C2818" t="str">
            <v xml:space="preserve">UN    </v>
          </cell>
          <cell r="D2818" t="str">
            <v>CR</v>
          </cell>
          <cell r="E2818" t="str">
            <v>5,36</v>
          </cell>
          <cell r="F2818" t="str">
            <v>SINAPI</v>
          </cell>
        </row>
        <row r="2819">
          <cell r="A2819">
            <v>3863</v>
          </cell>
          <cell r="B2819" t="str">
            <v>LUVA PVC SOLDAVEL, 50 MM, PARA AGUA FRIA PREDIAL</v>
          </cell>
          <cell r="C2819" t="str">
            <v xml:space="preserve">UN    </v>
          </cell>
          <cell r="D2819" t="str">
            <v>CR</v>
          </cell>
          <cell r="E2819" t="str">
            <v>5,49</v>
          </cell>
          <cell r="F2819" t="str">
            <v>SINAPI</v>
          </cell>
        </row>
        <row r="2820">
          <cell r="A2820">
            <v>3864</v>
          </cell>
          <cell r="B2820" t="str">
            <v>LUVA PVC SOLDAVEL, 60 MM, PARA AGUA FRIA PREDIAL</v>
          </cell>
          <cell r="C2820" t="str">
            <v xml:space="preserve">UN    </v>
          </cell>
          <cell r="D2820" t="str">
            <v>CR</v>
          </cell>
          <cell r="E2820" t="str">
            <v>16,82</v>
          </cell>
          <cell r="F2820" t="str">
            <v>SINAPI</v>
          </cell>
        </row>
        <row r="2821">
          <cell r="A2821">
            <v>3865</v>
          </cell>
          <cell r="B2821" t="str">
            <v>LUVA PVC SOLDAVEL, 75 MM, PARA AGUA FRIA PREDIAL</v>
          </cell>
          <cell r="C2821" t="str">
            <v xml:space="preserve">UN    </v>
          </cell>
          <cell r="D2821" t="str">
            <v>CR</v>
          </cell>
          <cell r="E2821" t="str">
            <v>24,60</v>
          </cell>
          <cell r="F2821" t="str">
            <v>SINAPI</v>
          </cell>
        </row>
        <row r="2822">
          <cell r="A2822">
            <v>3866</v>
          </cell>
          <cell r="B2822" t="str">
            <v>LUVA PVC SOLDAVEL, 85 MM, PARA AGUA FRIA PREDIAL</v>
          </cell>
          <cell r="C2822" t="str">
            <v xml:space="preserve">UN    </v>
          </cell>
          <cell r="D2822" t="str">
            <v>CR</v>
          </cell>
          <cell r="E2822" t="str">
            <v>55,23</v>
          </cell>
          <cell r="F2822" t="str">
            <v>SINAPI</v>
          </cell>
        </row>
        <row r="2823">
          <cell r="A2823">
            <v>3878</v>
          </cell>
          <cell r="B2823" t="str">
            <v>LUVA PVC, ROSCAVEL, 1 1/2",  AGUA FRIA PREDIAL</v>
          </cell>
          <cell r="C2823" t="str">
            <v xml:space="preserve">UN    </v>
          </cell>
          <cell r="D2823" t="str">
            <v>CR</v>
          </cell>
          <cell r="E2823" t="str">
            <v>15,06</v>
          </cell>
          <cell r="F2823" t="str">
            <v>SINAPI</v>
          </cell>
        </row>
        <row r="2824">
          <cell r="A2824">
            <v>3883</v>
          </cell>
          <cell r="B2824" t="str">
            <v>LUVA PVC, ROSCAVEL, 1/2", AGUA FRIA PREDIAL</v>
          </cell>
          <cell r="C2824" t="str">
            <v xml:space="preserve">UN    </v>
          </cell>
          <cell r="D2824" t="str">
            <v>CR</v>
          </cell>
          <cell r="E2824" t="str">
            <v>1,93</v>
          </cell>
          <cell r="F2824" t="str">
            <v>SINAPI</v>
          </cell>
        </row>
        <row r="2825">
          <cell r="A2825">
            <v>3876</v>
          </cell>
          <cell r="B2825" t="str">
            <v>LUVA PVC, ROSCAVEL, 1", AGUA FRIA PREDIAL</v>
          </cell>
          <cell r="C2825" t="str">
            <v xml:space="preserve">UN    </v>
          </cell>
          <cell r="D2825" t="str">
            <v>CR</v>
          </cell>
          <cell r="E2825" t="str">
            <v>5,99</v>
          </cell>
          <cell r="F2825" t="str">
            <v>SINAPI</v>
          </cell>
        </row>
        <row r="2826">
          <cell r="A2826">
            <v>3884</v>
          </cell>
          <cell r="B2826" t="str">
            <v>LUVA PVC, ROSCAVEL, 3/4", AGUA FRIA PREDIAL</v>
          </cell>
          <cell r="C2826" t="str">
            <v xml:space="preserve">UN    </v>
          </cell>
          <cell r="D2826" t="str">
            <v>CR</v>
          </cell>
          <cell r="E2826" t="str">
            <v>3,05</v>
          </cell>
          <cell r="F2826" t="str">
            <v>SINAPI</v>
          </cell>
        </row>
        <row r="2827">
          <cell r="A2827">
            <v>12892</v>
          </cell>
          <cell r="B2827" t="str">
            <v>LUVA RASPA DE COURO, CANO CURTO (PUNHO *7* CM)</v>
          </cell>
          <cell r="C2827" t="str">
            <v xml:space="preserve">PAR   </v>
          </cell>
          <cell r="D2827" t="str">
            <v>CR</v>
          </cell>
          <cell r="E2827" t="str">
            <v>14,31</v>
          </cell>
          <cell r="F2827" t="str">
            <v>SINAPI</v>
          </cell>
        </row>
        <row r="2828">
          <cell r="A2828">
            <v>38447</v>
          </cell>
          <cell r="B2828" t="str">
            <v>LUVA SIMPLES PPR, F/F, SOLDAVEL, DN 110 MM, PARA AGUA QUENTE PREDIAL</v>
          </cell>
          <cell r="C2828" t="str">
            <v xml:space="preserve">UN    </v>
          </cell>
          <cell r="D2828" t="str">
            <v>AS</v>
          </cell>
          <cell r="E2828" t="str">
            <v>81,65</v>
          </cell>
          <cell r="F2828" t="str">
            <v>SINAPI</v>
          </cell>
        </row>
        <row r="2829">
          <cell r="A2829">
            <v>36320</v>
          </cell>
          <cell r="B2829" t="str">
            <v>LUVA SIMPLES PPR, F/F, SOLDAVEL, DN 20 MM, PARA AGUA QUENTE PREDIAL</v>
          </cell>
          <cell r="C2829" t="str">
            <v xml:space="preserve">UN    </v>
          </cell>
          <cell r="D2829" t="str">
            <v>AS</v>
          </cell>
          <cell r="E2829" t="str">
            <v>2,19</v>
          </cell>
          <cell r="F2829" t="str">
            <v>SINAPI</v>
          </cell>
        </row>
        <row r="2830">
          <cell r="A2830">
            <v>36324</v>
          </cell>
          <cell r="B2830" t="str">
            <v>LUVA SIMPLES PPR, F/F, SOLDAVEL, DN 25 MM, PARA AGUA QUENTE PREDIAL</v>
          </cell>
          <cell r="C2830" t="str">
            <v xml:space="preserve">UN    </v>
          </cell>
          <cell r="D2830" t="str">
            <v>AS</v>
          </cell>
          <cell r="E2830" t="str">
            <v>2,00</v>
          </cell>
          <cell r="F2830" t="str">
            <v>SINAPI</v>
          </cell>
        </row>
        <row r="2831">
          <cell r="A2831">
            <v>38441</v>
          </cell>
          <cell r="B2831" t="str">
            <v>LUVA SIMPLES PPR, F/F, SOLDAVEL, DN 32 MM, PARA AGUA QUENTE PREDIAL</v>
          </cell>
          <cell r="C2831" t="str">
            <v xml:space="preserve">UN    </v>
          </cell>
          <cell r="D2831" t="str">
            <v>AS</v>
          </cell>
          <cell r="E2831" t="str">
            <v>3,59</v>
          </cell>
          <cell r="F2831" t="str">
            <v>SINAPI</v>
          </cell>
        </row>
        <row r="2832">
          <cell r="A2832">
            <v>38442</v>
          </cell>
          <cell r="B2832" t="str">
            <v>LUVA SIMPLES PPR, F/F, SOLDAVEL, DN 40 MM, PARA AGUA QUENTE PREDIAL</v>
          </cell>
          <cell r="C2832" t="str">
            <v xml:space="preserve">UN    </v>
          </cell>
          <cell r="D2832" t="str">
            <v>AS</v>
          </cell>
          <cell r="E2832" t="str">
            <v>10,20</v>
          </cell>
          <cell r="F2832" t="str">
            <v>SINAPI</v>
          </cell>
        </row>
        <row r="2833">
          <cell r="A2833">
            <v>38443</v>
          </cell>
          <cell r="B2833" t="str">
            <v>LUVA SIMPLES PPR, F/F, SOLDAVEL, DN 50 MM, PARA AGUA QUENTE PREDIAL</v>
          </cell>
          <cell r="C2833" t="str">
            <v xml:space="preserve">UN    </v>
          </cell>
          <cell r="D2833" t="str">
            <v>AS</v>
          </cell>
          <cell r="E2833" t="str">
            <v>12,38</v>
          </cell>
          <cell r="F2833" t="str">
            <v>SINAPI</v>
          </cell>
        </row>
        <row r="2834">
          <cell r="A2834">
            <v>38444</v>
          </cell>
          <cell r="B2834" t="str">
            <v>LUVA SIMPLES PPR, F/F, SOLDAVEL, DN 63 MM, PARA AGUA QUENTE PREDIAL</v>
          </cell>
          <cell r="C2834" t="str">
            <v xml:space="preserve">UN    </v>
          </cell>
          <cell r="D2834" t="str">
            <v>AS</v>
          </cell>
          <cell r="E2834" t="str">
            <v>20,79</v>
          </cell>
          <cell r="F2834" t="str">
            <v>SINAPI</v>
          </cell>
        </row>
        <row r="2835">
          <cell r="A2835">
            <v>38445</v>
          </cell>
          <cell r="B2835" t="str">
            <v>LUVA SIMPLES PPR, F/F, SOLDAVEL, DN 75 MM, PARA AGUA QUENTE PREDIAL</v>
          </cell>
          <cell r="C2835" t="str">
            <v xml:space="preserve">UN    </v>
          </cell>
          <cell r="D2835" t="str">
            <v>AS</v>
          </cell>
          <cell r="E2835" t="str">
            <v>38,54</v>
          </cell>
          <cell r="F2835" t="str">
            <v>SINAPI</v>
          </cell>
        </row>
        <row r="2836">
          <cell r="A2836">
            <v>38446</v>
          </cell>
          <cell r="B2836" t="str">
            <v>LUVA SIMPLES PPR, F/F, SOLDAVEL, DN 90 MM, PARA AGUA QUENTE PREDIAL</v>
          </cell>
          <cell r="C2836" t="str">
            <v xml:space="preserve">UN    </v>
          </cell>
          <cell r="D2836" t="str">
            <v>AS</v>
          </cell>
          <cell r="E2836" t="str">
            <v>63,08</v>
          </cell>
          <cell r="F2836" t="str">
            <v>SINAPI</v>
          </cell>
        </row>
        <row r="2837">
          <cell r="A2837">
            <v>3837</v>
          </cell>
          <cell r="B2837" t="str">
            <v>LUVA SIMPLES, PVC PBA, JE, DN 100 / DE 110 MM, PARA REDE AGUA (NBR 10351)</v>
          </cell>
          <cell r="C2837" t="str">
            <v xml:space="preserve">UN    </v>
          </cell>
          <cell r="D2837" t="str">
            <v>AS</v>
          </cell>
          <cell r="E2837" t="str">
            <v>41,78</v>
          </cell>
          <cell r="F2837" t="str">
            <v>SINAPI</v>
          </cell>
        </row>
        <row r="2838">
          <cell r="A2838">
            <v>3845</v>
          </cell>
          <cell r="B2838" t="str">
            <v>LUVA SIMPLES, PVC PBA, JE, DN 50 / DE 60 MM, PARA REDE AGUA (NBR 10351)</v>
          </cell>
          <cell r="C2838" t="str">
            <v xml:space="preserve">UN    </v>
          </cell>
          <cell r="D2838" t="str">
            <v>AS</v>
          </cell>
          <cell r="E2838" t="str">
            <v>15,26</v>
          </cell>
          <cell r="F2838" t="str">
            <v>SINAPI</v>
          </cell>
        </row>
        <row r="2839">
          <cell r="A2839">
            <v>11045</v>
          </cell>
          <cell r="B2839" t="str">
            <v>LUVA SIMPLES, PVC PBA, JE, DN 75 / DE 85 MM, PARA REDE AGUA (NBR 10351)</v>
          </cell>
          <cell r="C2839" t="str">
            <v xml:space="preserve">UN    </v>
          </cell>
          <cell r="D2839" t="str">
            <v>AS</v>
          </cell>
          <cell r="E2839" t="str">
            <v>29,44</v>
          </cell>
          <cell r="F2839" t="str">
            <v>SINAPI</v>
          </cell>
        </row>
        <row r="2840">
          <cell r="A2840">
            <v>20170</v>
          </cell>
          <cell r="B2840" t="str">
            <v>LUVA SIMPLES, PVC SERIE R, 100 MM, PARA ESGOTO PREDIAL</v>
          </cell>
          <cell r="C2840" t="str">
            <v xml:space="preserve">UN    </v>
          </cell>
          <cell r="D2840" t="str">
            <v>CR</v>
          </cell>
          <cell r="E2840" t="str">
            <v>15,16</v>
          </cell>
          <cell r="F2840" t="str">
            <v>SINAPI</v>
          </cell>
        </row>
        <row r="2841">
          <cell r="A2841">
            <v>20171</v>
          </cell>
          <cell r="B2841" t="str">
            <v>LUVA SIMPLES, PVC SERIE R, 150 MM, PARA ESGOTO PREDIAL</v>
          </cell>
          <cell r="C2841" t="str">
            <v xml:space="preserve">UN    </v>
          </cell>
          <cell r="D2841" t="str">
            <v>CR</v>
          </cell>
          <cell r="E2841" t="str">
            <v>43,73</v>
          </cell>
          <cell r="F2841" t="str">
            <v>SINAPI</v>
          </cell>
        </row>
        <row r="2842">
          <cell r="A2842">
            <v>20167</v>
          </cell>
          <cell r="B2842" t="str">
            <v>LUVA SIMPLES, PVC SERIE R, 40 MM, PARA ESGOTO PREDIAL</v>
          </cell>
          <cell r="C2842" t="str">
            <v xml:space="preserve">UN    </v>
          </cell>
          <cell r="D2842" t="str">
            <v>CR</v>
          </cell>
          <cell r="E2842" t="str">
            <v>5,50</v>
          </cell>
          <cell r="F2842" t="str">
            <v>SINAPI</v>
          </cell>
        </row>
        <row r="2843">
          <cell r="A2843">
            <v>20168</v>
          </cell>
          <cell r="B2843" t="str">
            <v>LUVA SIMPLES, PVC SERIE R, 50 MM, PARA ESGOTO PREDIAL</v>
          </cell>
          <cell r="C2843" t="str">
            <v xml:space="preserve">UN    </v>
          </cell>
          <cell r="D2843" t="str">
            <v>CR</v>
          </cell>
          <cell r="E2843" t="str">
            <v>11,32</v>
          </cell>
          <cell r="F2843" t="str">
            <v>SINAPI</v>
          </cell>
        </row>
        <row r="2844">
          <cell r="A2844">
            <v>20169</v>
          </cell>
          <cell r="B2844" t="str">
            <v>LUVA SIMPLES, PVC SERIE R, 75 MM, PARA ESGOTO PREDIAL</v>
          </cell>
          <cell r="C2844" t="str">
            <v xml:space="preserve">UN    </v>
          </cell>
          <cell r="D2844" t="str">
            <v>CR</v>
          </cell>
          <cell r="E2844" t="str">
            <v>13,21</v>
          </cell>
          <cell r="F2844" t="str">
            <v>SINAPI</v>
          </cell>
        </row>
        <row r="2845">
          <cell r="A2845">
            <v>3899</v>
          </cell>
          <cell r="B2845" t="str">
            <v>LUVA SIMPLES, PVC, SOLDAVEL, DN 100 MM, SERIE NORMAL, PARA ESGOTO PREDIAL</v>
          </cell>
          <cell r="C2845" t="str">
            <v xml:space="preserve">UN    </v>
          </cell>
          <cell r="D2845" t="str">
            <v>CR</v>
          </cell>
          <cell r="E2845" t="str">
            <v>7,32</v>
          </cell>
          <cell r="F2845" t="str">
            <v>SINAPI</v>
          </cell>
        </row>
        <row r="2846">
          <cell r="A2846">
            <v>38676</v>
          </cell>
          <cell r="B2846" t="str">
            <v>LUVA SIMPLES, PVC, SOLDAVEL, DN 150 MM, SERIE NORMAL, PARA ESGOTO PREDIAL</v>
          </cell>
          <cell r="C2846" t="str">
            <v xml:space="preserve">UN    </v>
          </cell>
          <cell r="D2846" t="str">
            <v>CR</v>
          </cell>
          <cell r="E2846" t="str">
            <v>36,64</v>
          </cell>
          <cell r="F2846" t="str">
            <v>SINAPI</v>
          </cell>
        </row>
        <row r="2847">
          <cell r="A2847">
            <v>3897</v>
          </cell>
          <cell r="B2847" t="str">
            <v>LUVA SIMPLES, PVC, SOLDAVEL, DN 40 MM, SERIE NORMAL, PARA ESGOTO PREDIAL</v>
          </cell>
          <cell r="C2847" t="str">
            <v xml:space="preserve">UN    </v>
          </cell>
          <cell r="D2847" t="str">
            <v>CR</v>
          </cell>
          <cell r="E2847" t="str">
            <v>1,79</v>
          </cell>
          <cell r="F2847" t="str">
            <v>SINAPI</v>
          </cell>
        </row>
        <row r="2848">
          <cell r="A2848">
            <v>3875</v>
          </cell>
          <cell r="B2848" t="str">
            <v>LUVA SIMPLES, PVC, SOLDAVEL, DN 50 MM, SERIE NORMAL, PARA ESGOTO PREDIAL</v>
          </cell>
          <cell r="C2848" t="str">
            <v xml:space="preserve">UN    </v>
          </cell>
          <cell r="D2848" t="str">
            <v>CR</v>
          </cell>
          <cell r="E2848" t="str">
            <v>3,69</v>
          </cell>
          <cell r="F2848" t="str">
            <v>SINAPI</v>
          </cell>
        </row>
        <row r="2849">
          <cell r="A2849">
            <v>3898</v>
          </cell>
          <cell r="B2849" t="str">
            <v>LUVA SIMPLES, PVC, SOLDAVEL, DN 75 MM, SERIE NORMAL, PARA ESGOTO PREDIAL</v>
          </cell>
          <cell r="C2849" t="str">
            <v xml:space="preserve">UN    </v>
          </cell>
          <cell r="D2849" t="str">
            <v>CR</v>
          </cell>
          <cell r="E2849" t="str">
            <v>7,49</v>
          </cell>
          <cell r="F2849" t="str">
            <v>SINAPI</v>
          </cell>
        </row>
        <row r="2850">
          <cell r="A2850">
            <v>3855</v>
          </cell>
          <cell r="B2850" t="str">
            <v>LUVA SOLDAVEL COM BUCHA DE LATAO, PVC, 20 MM X 1/2"</v>
          </cell>
          <cell r="C2850" t="str">
            <v xml:space="preserve">UN    </v>
          </cell>
          <cell r="D2850" t="str">
            <v>CR</v>
          </cell>
          <cell r="E2850" t="str">
            <v>6,50</v>
          </cell>
          <cell r="F2850" t="str">
            <v>SINAPI</v>
          </cell>
        </row>
        <row r="2851">
          <cell r="A2851">
            <v>3874</v>
          </cell>
          <cell r="B2851" t="str">
            <v>LUVA SOLDAVEL COM BUCHA DE LATAO, PVC, 25 MM X 1/2"</v>
          </cell>
          <cell r="C2851" t="str">
            <v xml:space="preserve">UN    </v>
          </cell>
          <cell r="D2851" t="str">
            <v>CR</v>
          </cell>
          <cell r="E2851" t="str">
            <v>7,54</v>
          </cell>
          <cell r="F2851" t="str">
            <v>SINAPI</v>
          </cell>
        </row>
        <row r="2852">
          <cell r="A2852">
            <v>3870</v>
          </cell>
          <cell r="B2852" t="str">
            <v>LUVA SOLDAVEL COM BUCHA DE LATAO, PVC, 25 MM X 3/4"</v>
          </cell>
          <cell r="C2852" t="str">
            <v xml:space="preserve">UN    </v>
          </cell>
          <cell r="D2852" t="str">
            <v>CR</v>
          </cell>
          <cell r="E2852" t="str">
            <v>8,27</v>
          </cell>
          <cell r="F2852" t="str">
            <v>SINAPI</v>
          </cell>
        </row>
        <row r="2853">
          <cell r="A2853">
            <v>38678</v>
          </cell>
          <cell r="B2853" t="str">
            <v>LUVA SOLDAVEL COM BUCHA DE LATAO, PVC, 32 MM X 1"</v>
          </cell>
          <cell r="C2853" t="str">
            <v xml:space="preserve">UN    </v>
          </cell>
          <cell r="D2853" t="str">
            <v>CR</v>
          </cell>
          <cell r="E2853" t="str">
            <v>21,88</v>
          </cell>
          <cell r="F2853" t="str">
            <v>SINAPI</v>
          </cell>
        </row>
        <row r="2854">
          <cell r="A2854">
            <v>3859</v>
          </cell>
          <cell r="B2854" t="str">
            <v>LUVA SOLDAVEL COM ROSCA, PVC, 20 MM X 1/2", PARA AGUA FRIA PREDIAL</v>
          </cell>
          <cell r="C2854" t="str">
            <v xml:space="preserve">UN    </v>
          </cell>
          <cell r="D2854" t="str">
            <v>CR</v>
          </cell>
          <cell r="E2854" t="str">
            <v>1,67</v>
          </cell>
          <cell r="F2854" t="str">
            <v>SINAPI</v>
          </cell>
        </row>
        <row r="2855">
          <cell r="A2855">
            <v>3856</v>
          </cell>
          <cell r="B2855" t="str">
            <v>LUVA SOLDAVEL COM ROSCA, PVC, 25 MM X 1/2", PARA AGUA FRIA PREDIAL</v>
          </cell>
          <cell r="C2855" t="str">
            <v xml:space="preserve">UN    </v>
          </cell>
          <cell r="D2855" t="str">
            <v>CR</v>
          </cell>
          <cell r="E2855" t="str">
            <v>2,31</v>
          </cell>
          <cell r="F2855" t="str">
            <v>SINAPI</v>
          </cell>
        </row>
        <row r="2856">
          <cell r="A2856">
            <v>3906</v>
          </cell>
          <cell r="B2856" t="str">
            <v>LUVA SOLDAVEL COM ROSCA, PVC, 25 MM X 3/4", PARA AGUA FRIA PREDIAL</v>
          </cell>
          <cell r="C2856" t="str">
            <v xml:space="preserve">UN    </v>
          </cell>
          <cell r="D2856" t="str">
            <v>CR</v>
          </cell>
          <cell r="E2856" t="str">
            <v>1,91</v>
          </cell>
          <cell r="F2856" t="str">
            <v>SINAPI</v>
          </cell>
        </row>
        <row r="2857">
          <cell r="A2857">
            <v>3860</v>
          </cell>
          <cell r="B2857" t="str">
            <v>LUVA SOLDAVEL COM ROSCA, PVC, 32 MM X 1", PARA AGUA FRIA PREDIAL</v>
          </cell>
          <cell r="C2857" t="str">
            <v xml:space="preserve">UN    </v>
          </cell>
          <cell r="D2857" t="str">
            <v>CR</v>
          </cell>
          <cell r="E2857" t="str">
            <v>5,67</v>
          </cell>
          <cell r="F2857" t="str">
            <v>SINAPI</v>
          </cell>
        </row>
        <row r="2858">
          <cell r="A2858">
            <v>3905</v>
          </cell>
          <cell r="B2858" t="str">
            <v>LUVA SOLDAVEL COM ROSCA, PVC, 40 MM X 1 1/4", PARA AGUA FRIA PREDIAL</v>
          </cell>
          <cell r="C2858" t="str">
            <v xml:space="preserve">UN    </v>
          </cell>
          <cell r="D2858" t="str">
            <v>CR</v>
          </cell>
          <cell r="E2858" t="str">
            <v>13,00</v>
          </cell>
          <cell r="F2858" t="str">
            <v>SINAPI</v>
          </cell>
        </row>
        <row r="2859">
          <cell r="A2859">
            <v>3871</v>
          </cell>
          <cell r="B2859" t="str">
            <v>LUVA SOLDAVEL COM ROSCA, PVC, 50 MM X 1 1/2", PARA AGUA FRIA PREDIAL</v>
          </cell>
          <cell r="C2859" t="str">
            <v xml:space="preserve">UN    </v>
          </cell>
          <cell r="D2859" t="str">
            <v>CR</v>
          </cell>
          <cell r="E2859" t="str">
            <v>23,01</v>
          </cell>
          <cell r="F2859" t="str">
            <v>SINAPI</v>
          </cell>
        </row>
        <row r="2860">
          <cell r="A2860">
            <v>39292</v>
          </cell>
          <cell r="B2860" t="str">
            <v>LUVA/UNIAO DE REDUCAO METALICA, PARA CONEXAO COM ANEL DESLIZANTE, DN 20 X 16 MM, EM TUBO PEX PARA INST. AGUA QUENTE/FRIA</v>
          </cell>
          <cell r="C2860" t="str">
            <v xml:space="preserve">UN    </v>
          </cell>
          <cell r="D2860" t="str">
            <v>AS</v>
          </cell>
          <cell r="E2860" t="str">
            <v>7,58</v>
          </cell>
          <cell r="F2860" t="str">
            <v>SINAPI</v>
          </cell>
        </row>
        <row r="2861">
          <cell r="A2861">
            <v>39293</v>
          </cell>
          <cell r="B2861" t="str">
            <v>LUVA/UNIAO DE REDUCAO METALICA, PARA CONEXAO COM ANEL DESLIZANTE, DN 25 X 16 MM, EM TUBO PEX PARA INST. AGUA QUENTE/FRIA</v>
          </cell>
          <cell r="C2861" t="str">
            <v xml:space="preserve">UN    </v>
          </cell>
          <cell r="D2861" t="str">
            <v>AS</v>
          </cell>
          <cell r="E2861" t="str">
            <v>11,78</v>
          </cell>
          <cell r="F2861" t="str">
            <v>SINAPI</v>
          </cell>
        </row>
        <row r="2862">
          <cell r="A2862">
            <v>39294</v>
          </cell>
          <cell r="B2862" t="str">
            <v>LUVA/UNIAO DE REDUCAO METALICA, PARA CONEXAO COM ANEL DESLIZANTE, DN 25 X 20 MM, EM TUBO PEX PARA INST. AGUA QUENTE/FRIA</v>
          </cell>
          <cell r="C2862" t="str">
            <v xml:space="preserve">UN    </v>
          </cell>
          <cell r="D2862" t="str">
            <v>AS</v>
          </cell>
          <cell r="E2862" t="str">
            <v>12,59</v>
          </cell>
          <cell r="F2862" t="str">
            <v>SINAPI</v>
          </cell>
        </row>
        <row r="2863">
          <cell r="A2863">
            <v>39295</v>
          </cell>
          <cell r="B2863" t="str">
            <v>LUVA/UNIAO DE REDUCAO METALICA, PARA CONEXAO COM ANEL DESLIZANTE, DN 32 X 25 MM, EM TUBO PEX PARA INST. AGUA QUENTE/FRIA</v>
          </cell>
          <cell r="C2863" t="str">
            <v xml:space="preserve">UN    </v>
          </cell>
          <cell r="D2863" t="str">
            <v>AS</v>
          </cell>
          <cell r="E2863" t="str">
            <v>17,32</v>
          </cell>
          <cell r="F2863" t="str">
            <v>SINAPI</v>
          </cell>
        </row>
        <row r="2864">
          <cell r="A2864">
            <v>39312</v>
          </cell>
          <cell r="B2864" t="str">
            <v>LUVA/UNIAO DE REDUCAO, PLASTICA, PARA CONEXAO COM CRIMPAGEM, DN 20 X 16 MM, EM TUBO PEX PARA INST. AGUA QUENTE/FRIA</v>
          </cell>
          <cell r="C2864" t="str">
            <v xml:space="preserve">UN    </v>
          </cell>
          <cell r="D2864" t="str">
            <v>AS</v>
          </cell>
          <cell r="E2864" t="str">
            <v>11,62</v>
          </cell>
          <cell r="F2864" t="str">
            <v>SINAPI</v>
          </cell>
        </row>
        <row r="2865">
          <cell r="A2865">
            <v>39313</v>
          </cell>
          <cell r="B2865" t="str">
            <v>LUVA/UNIAO DE REDUCAO, PLASTICA, PARA CONEXAO COM CRIMPAGEM, DN 25 X 16 MM, EM TUBO PEX PARA INST. AGUA QUENTE/FRIA</v>
          </cell>
          <cell r="C2865" t="str">
            <v xml:space="preserve">UN    </v>
          </cell>
          <cell r="D2865" t="str">
            <v>AS</v>
          </cell>
          <cell r="E2865" t="str">
            <v>15,61</v>
          </cell>
          <cell r="F2865" t="str">
            <v>SINAPI</v>
          </cell>
        </row>
        <row r="2866">
          <cell r="A2866">
            <v>39314</v>
          </cell>
          <cell r="B2866" t="str">
            <v>LUVA/UNIAO DE REDUCAO, PLASTICA, PARA CONEXAO COM CRIMPAGEM, DN 32 X 25 MM, EM TUBO PEX PARA INST. AGUA QUENTE/FRIA</v>
          </cell>
          <cell r="C2866" t="str">
            <v xml:space="preserve">UN    </v>
          </cell>
          <cell r="D2866" t="str">
            <v>AS</v>
          </cell>
          <cell r="E2866" t="str">
            <v>22,97</v>
          </cell>
          <cell r="F2866" t="str">
            <v>SINAPI</v>
          </cell>
        </row>
        <row r="2867">
          <cell r="A2867">
            <v>39296</v>
          </cell>
          <cell r="B2867" t="str">
            <v>LUVA/UNIAO METALICA, PARA CONEXAO COM ANEL DESLIZANTE, DN 16 MM, EM TUBO PEX PARA INST. AGUA QUENTE/FRIA</v>
          </cell>
          <cell r="C2867" t="str">
            <v xml:space="preserve">UN    </v>
          </cell>
          <cell r="D2867" t="str">
            <v>AS</v>
          </cell>
          <cell r="E2867" t="str">
            <v>6,91</v>
          </cell>
          <cell r="F2867" t="str">
            <v>SINAPI</v>
          </cell>
        </row>
        <row r="2868">
          <cell r="A2868">
            <v>39297</v>
          </cell>
          <cell r="B2868" t="str">
            <v>LUVA/UNIAO METALICA, PARA CONEXAO COM ANEL DESLIZANTE, DN 20 MM, EM TUBO PEX PARA INST. AGUA QUENTE/FRIA</v>
          </cell>
          <cell r="C2868" t="str">
            <v xml:space="preserve">UN    </v>
          </cell>
          <cell r="D2868" t="str">
            <v>AS</v>
          </cell>
          <cell r="E2868" t="str">
            <v>9,37</v>
          </cell>
          <cell r="F2868" t="str">
            <v>SINAPI</v>
          </cell>
        </row>
        <row r="2869">
          <cell r="A2869">
            <v>39298</v>
          </cell>
          <cell r="B2869" t="str">
            <v>LUVA/UNIAO METALICA, PARA CONEXAO COM ANEL DESLIZANTE, DN 25 MM, EM TUBO PEX PARA INST. AGUA QUENTE/FRIA</v>
          </cell>
          <cell r="C2869" t="str">
            <v xml:space="preserve">UN    </v>
          </cell>
          <cell r="D2869" t="str">
            <v>AS</v>
          </cell>
          <cell r="E2869" t="str">
            <v>17,99</v>
          </cell>
          <cell r="F2869" t="str">
            <v>SINAPI</v>
          </cell>
        </row>
        <row r="2870">
          <cell r="A2870">
            <v>39299</v>
          </cell>
          <cell r="B2870" t="str">
            <v>LUVA/UNIAO METALICA, PARA CONEXAO COM ANEL DESLIZANTE, DN 32 MM, EM TUBO PEX PARA INST. AGUA QUENTE/FRIA</v>
          </cell>
          <cell r="C2870" t="str">
            <v xml:space="preserve">UN    </v>
          </cell>
          <cell r="D2870" t="str">
            <v>AS</v>
          </cell>
          <cell r="E2870" t="str">
            <v>21,32</v>
          </cell>
          <cell r="F2870" t="str">
            <v>SINAPI</v>
          </cell>
        </row>
        <row r="2871">
          <cell r="A2871">
            <v>39308</v>
          </cell>
          <cell r="B2871" t="str">
            <v>LUVA/UNIAO, PLASTICA, PARA CONEXAO COM CRIMPAGEM, DN 16 MM, EM TUBO PEX PARA INST. AGUA QUENTE/FRIA</v>
          </cell>
          <cell r="C2871" t="str">
            <v xml:space="preserve">UN    </v>
          </cell>
          <cell r="D2871" t="str">
            <v>AS</v>
          </cell>
          <cell r="E2871" t="str">
            <v>5,76</v>
          </cell>
          <cell r="F2871" t="str">
            <v>SINAPI</v>
          </cell>
        </row>
        <row r="2872">
          <cell r="A2872">
            <v>39309</v>
          </cell>
          <cell r="B2872" t="str">
            <v>LUVA/UNIAO, PLASTICA, PARA CONEXAO COM CRIMPAGEM, DN 20 MM, EM TUBO PEX PARA INST. AGUA QUENTE/FRIA</v>
          </cell>
          <cell r="C2872" t="str">
            <v xml:space="preserve">UN    </v>
          </cell>
          <cell r="D2872" t="str">
            <v>AS</v>
          </cell>
          <cell r="E2872" t="str">
            <v>6,57</v>
          </cell>
          <cell r="F2872" t="str">
            <v>SINAPI</v>
          </cell>
        </row>
        <row r="2873">
          <cell r="A2873">
            <v>39310</v>
          </cell>
          <cell r="B2873" t="str">
            <v>LUVA/UNIAO, PLASTICA, PARA CONEXAO COM CRIMPAGEM, DN 25 MM, EM TUBO PEX PARA INST. AGUA QUENTE/FRIA</v>
          </cell>
          <cell r="C2873" t="str">
            <v xml:space="preserve">UN    </v>
          </cell>
          <cell r="D2873" t="str">
            <v>AS</v>
          </cell>
          <cell r="E2873" t="str">
            <v>12,27</v>
          </cell>
          <cell r="F2873" t="str">
            <v>SINAPI</v>
          </cell>
        </row>
        <row r="2874">
          <cell r="A2874">
            <v>39311</v>
          </cell>
          <cell r="B2874" t="str">
            <v>LUVA/UNIAO, PLASTICA, PARA CONEXAO COM CRIMPAGEM, DN 32 MM, EM TUBO PEX PARA INST. AGUA QUENTE/FRIA</v>
          </cell>
          <cell r="C2874" t="str">
            <v xml:space="preserve">UN    </v>
          </cell>
          <cell r="D2874" t="str">
            <v>AS</v>
          </cell>
          <cell r="E2874" t="str">
            <v>17,37</v>
          </cell>
          <cell r="F2874" t="str">
            <v>SINAPI</v>
          </cell>
        </row>
        <row r="2875">
          <cell r="A2875">
            <v>37429</v>
          </cell>
          <cell r="B2875" t="str">
            <v>LUVA, PEAD PE 100,  DE 400 MM, PARA ELETROFUSAO</v>
          </cell>
          <cell r="C2875" t="str">
            <v xml:space="preserve">UN    </v>
          </cell>
          <cell r="D2875" t="str">
            <v>AS</v>
          </cell>
          <cell r="E2875" t="str">
            <v>2.794,13</v>
          </cell>
          <cell r="F2875" t="str">
            <v>SINAPI</v>
          </cell>
        </row>
        <row r="2876">
          <cell r="A2876">
            <v>37426</v>
          </cell>
          <cell r="B2876" t="str">
            <v>LUVA, PEAD PE 100,  DE 63 MM, PARA ELETROFUSAO</v>
          </cell>
          <cell r="C2876" t="str">
            <v xml:space="preserve">UN    </v>
          </cell>
          <cell r="D2876" t="str">
            <v>AS</v>
          </cell>
          <cell r="E2876" t="str">
            <v>26,88</v>
          </cell>
          <cell r="F2876" t="str">
            <v>SINAPI</v>
          </cell>
        </row>
        <row r="2877">
          <cell r="A2877">
            <v>37427</v>
          </cell>
          <cell r="B2877" t="str">
            <v>LUVA, PEAD PE 100, DE 125 MM, PARA ELETROFUSAO</v>
          </cell>
          <cell r="C2877" t="str">
            <v xml:space="preserve">UN    </v>
          </cell>
          <cell r="D2877" t="str">
            <v>AS</v>
          </cell>
          <cell r="E2877" t="str">
            <v>64,11</v>
          </cell>
          <cell r="F2877" t="str">
            <v>SINAPI</v>
          </cell>
        </row>
        <row r="2878">
          <cell r="A2878">
            <v>37424</v>
          </cell>
          <cell r="B2878" t="str">
            <v>LUVA, PEAD PE 100, DE 20 MM, PARA ELETROFUSAO</v>
          </cell>
          <cell r="C2878" t="str">
            <v xml:space="preserve">UN    </v>
          </cell>
          <cell r="D2878" t="str">
            <v>AS</v>
          </cell>
          <cell r="E2878" t="str">
            <v>12,35</v>
          </cell>
          <cell r="F2878" t="str">
            <v>SINAPI</v>
          </cell>
        </row>
        <row r="2879">
          <cell r="A2879">
            <v>37428</v>
          </cell>
          <cell r="B2879" t="str">
            <v>LUVA, PEAD PE 100, DE 200 MM, PARA ELETROFUSAO</v>
          </cell>
          <cell r="C2879" t="str">
            <v xml:space="preserve">UN    </v>
          </cell>
          <cell r="D2879" t="str">
            <v>AS</v>
          </cell>
          <cell r="E2879" t="str">
            <v>220,95</v>
          </cell>
          <cell r="F2879" t="str">
            <v>SINAPI</v>
          </cell>
        </row>
        <row r="2880">
          <cell r="A2880">
            <v>37425</v>
          </cell>
          <cell r="B2880" t="str">
            <v>LUVA, PEAD PE 100, DE 32 MM, PARA ELETROFUSAO</v>
          </cell>
          <cell r="C2880" t="str">
            <v xml:space="preserve">UN    </v>
          </cell>
          <cell r="D2880" t="str">
            <v>AS</v>
          </cell>
          <cell r="E2880" t="str">
            <v>13,31</v>
          </cell>
          <cell r="F2880" t="str">
            <v>SINAPI</v>
          </cell>
        </row>
        <row r="2881">
          <cell r="A2881">
            <v>11519</v>
          </cell>
          <cell r="B2881" t="str">
            <v>MACANETA ALAVANCA RETA OCA, EM ZAMAC COM ACABAMENTO CROMADO, COMPRIMENTO APROX DE 15 CM</v>
          </cell>
          <cell r="C2881" t="str">
            <v xml:space="preserve">PAR   </v>
          </cell>
          <cell r="D2881" t="str">
            <v>CR</v>
          </cell>
          <cell r="E2881" t="str">
            <v>59,41</v>
          </cell>
          <cell r="F2881" t="str">
            <v>SINAPI</v>
          </cell>
        </row>
        <row r="2882">
          <cell r="A2882">
            <v>11520</v>
          </cell>
          <cell r="B2882" t="str">
            <v>MACANETA ALAVANCA, RETA SIMPLES / OCA, CROMADA, COMPRIMENTO DE 10 A 16 CM, ACABAMENTO PADRAO POPULAR - SOMENTE MACANETAS</v>
          </cell>
          <cell r="C2882" t="str">
            <v xml:space="preserve">PAR   </v>
          </cell>
          <cell r="D2882" t="str">
            <v>CR</v>
          </cell>
          <cell r="E2882" t="str">
            <v>27,47</v>
          </cell>
          <cell r="F2882" t="str">
            <v>SINAPI</v>
          </cell>
        </row>
        <row r="2883">
          <cell r="A2883">
            <v>11518</v>
          </cell>
          <cell r="B2883" t="str">
            <v>MACANETA BOLA, EM ZAMAC COM ACABAMENTO CROMADO, DIAMETRO DE APROX 2 1/2"</v>
          </cell>
          <cell r="C2883" t="str">
            <v xml:space="preserve">PAR   </v>
          </cell>
          <cell r="D2883" t="str">
            <v>CR</v>
          </cell>
          <cell r="E2883" t="str">
            <v>99,88</v>
          </cell>
          <cell r="F2883" t="str">
            <v>SINAPI</v>
          </cell>
        </row>
        <row r="2884">
          <cell r="A2884">
            <v>38473</v>
          </cell>
          <cell r="B2884" t="str">
            <v>MACARICO DE SOLDA 201 PARA EXTENSAO GLP OU ACETILENO</v>
          </cell>
          <cell r="C2884" t="str">
            <v xml:space="preserve">UN    </v>
          </cell>
          <cell r="D2884" t="str">
            <v>CR</v>
          </cell>
          <cell r="E2884" t="str">
            <v>135,95</v>
          </cell>
          <cell r="F2884" t="str">
            <v>SINAPI</v>
          </cell>
        </row>
        <row r="2885">
          <cell r="A2885">
            <v>4244</v>
          </cell>
          <cell r="B2885" t="str">
            <v>MACARIQUEIRO (HORISTA)</v>
          </cell>
          <cell r="C2885" t="str">
            <v xml:space="preserve">H     </v>
          </cell>
          <cell r="D2885" t="str">
            <v>CR</v>
          </cell>
          <cell r="E2885" t="str">
            <v>18,26</v>
          </cell>
          <cell r="F2885" t="str">
            <v>SINAPI</v>
          </cell>
        </row>
        <row r="2886">
          <cell r="A2886">
            <v>40977</v>
          </cell>
          <cell r="B2886" t="str">
            <v>MACARIQUEIRO (MENSALISTA)</v>
          </cell>
          <cell r="C2886" t="str">
            <v xml:space="preserve">MES   </v>
          </cell>
          <cell r="D2886" t="str">
            <v>CR</v>
          </cell>
          <cell r="E2886" t="str">
            <v>3.224,26</v>
          </cell>
          <cell r="F2886" t="str">
            <v>SINAPI</v>
          </cell>
        </row>
        <row r="2887">
          <cell r="A2887">
            <v>4115</v>
          </cell>
          <cell r="B2887" t="str">
            <v>MADEIRA ROLICA TRATADA, D = 12 A 15 CM, H = 3,00 M, EM EUCALIPTO OU EQUIVALENTE DA REGIAO</v>
          </cell>
          <cell r="C2887" t="str">
            <v xml:space="preserve">M     </v>
          </cell>
          <cell r="D2887" t="str">
            <v>CR</v>
          </cell>
          <cell r="E2887" t="str">
            <v>35,26</v>
          </cell>
          <cell r="F2887" t="str">
            <v>SINAPI</v>
          </cell>
        </row>
        <row r="2888">
          <cell r="A2888">
            <v>4119</v>
          </cell>
          <cell r="B2888" t="str">
            <v>MADEIRA ROLICA TRATADA, D = 16 A 20 CM, H = 6,00 M, EM EUCALIPTO OU EQUIVALENTE DA REGIAO</v>
          </cell>
          <cell r="C2888" t="str">
            <v xml:space="preserve">M     </v>
          </cell>
          <cell r="D2888" t="str">
            <v>CR</v>
          </cell>
          <cell r="E2888" t="str">
            <v>71,22</v>
          </cell>
          <cell r="F2888" t="str">
            <v>SINAPI</v>
          </cell>
        </row>
        <row r="2889">
          <cell r="A2889">
            <v>2794</v>
          </cell>
          <cell r="B2889" t="str">
            <v>MADEIRA ROLICA TRATADA, D = 25 A 29 CM, H = 6,50 M, EM EUCALIPTO OU EQUIVALENTE DA REGIAO</v>
          </cell>
          <cell r="C2889" t="str">
            <v xml:space="preserve">M     </v>
          </cell>
          <cell r="D2889" t="str">
            <v>CR</v>
          </cell>
          <cell r="E2889" t="str">
            <v>188,93</v>
          </cell>
          <cell r="F2889" t="str">
            <v>SINAPI</v>
          </cell>
        </row>
        <row r="2890">
          <cell r="A2890">
            <v>2788</v>
          </cell>
          <cell r="B2890" t="str">
            <v>MADEIRA ROLICA TRATADA, D = 30 A 34 CM, H = 6,50 M, EM EUCALIPTO OU EQUIVALENTE DA REGIAO</v>
          </cell>
          <cell r="C2890" t="str">
            <v xml:space="preserve">M     </v>
          </cell>
          <cell r="D2890" t="str">
            <v>CR</v>
          </cell>
          <cell r="E2890" t="str">
            <v>275,24</v>
          </cell>
          <cell r="F2890" t="str">
            <v>SINAPI</v>
          </cell>
        </row>
        <row r="2891">
          <cell r="A2891">
            <v>4006</v>
          </cell>
          <cell r="B2891" t="str">
            <v>MADEIRA SERRADA EM PINUS, MISTA OU EQUIVALENTE DA REGIAO - BRUTA</v>
          </cell>
          <cell r="C2891" t="str">
            <v xml:space="preserve">M3    </v>
          </cell>
          <cell r="D2891" t="str">
            <v>CR</v>
          </cell>
          <cell r="E2891" t="str">
            <v>2.518,01</v>
          </cell>
          <cell r="F2891" t="str">
            <v>SINAPI</v>
          </cell>
        </row>
        <row r="2892">
          <cell r="A2892">
            <v>36151</v>
          </cell>
          <cell r="B2892" t="str">
            <v>MANGOTE DE SEGURANCA EM RASPA DE COURO</v>
          </cell>
          <cell r="C2892" t="str">
            <v xml:space="preserve">UN    </v>
          </cell>
          <cell r="D2892" t="str">
            <v>CR</v>
          </cell>
          <cell r="E2892" t="str">
            <v>31,80</v>
          </cell>
          <cell r="F2892" t="str">
            <v>SINAPI</v>
          </cell>
        </row>
        <row r="2893">
          <cell r="A2893">
            <v>37457</v>
          </cell>
          <cell r="B2893" t="str">
            <v>MANGUEIRA CRISTAL PARA NIVEL, LISA, PVC TRANSPARENTE, 3/8" X1,5 MM</v>
          </cell>
          <cell r="C2893" t="str">
            <v xml:space="preserve">M     </v>
          </cell>
          <cell r="D2893" t="str">
            <v>CR</v>
          </cell>
          <cell r="E2893" t="str">
            <v>3,29</v>
          </cell>
          <cell r="F2893" t="str">
            <v>SINAPI</v>
          </cell>
        </row>
        <row r="2894">
          <cell r="A2894">
            <v>37456</v>
          </cell>
          <cell r="B2894" t="str">
            <v>MANGUEIRA CRISTAL PARA NIVEL, LISA, PVC TRANSPARENTE, 5/16" X1 MM</v>
          </cell>
          <cell r="C2894" t="str">
            <v xml:space="preserve">M     </v>
          </cell>
          <cell r="D2894" t="str">
            <v>CR</v>
          </cell>
          <cell r="E2894" t="str">
            <v>1,74</v>
          </cell>
          <cell r="F2894" t="str">
            <v>SINAPI</v>
          </cell>
        </row>
        <row r="2895">
          <cell r="A2895">
            <v>37461</v>
          </cell>
          <cell r="B2895" t="str">
            <v>MANGUEIRA CRISTAL TRANCADA, PVC COM REFORCO, COM PRESSAO DE TRABALHO (PT) 250 LBS/POL2, DE 3/4" X *2,8* MM</v>
          </cell>
          <cell r="C2895" t="str">
            <v xml:space="preserve">M     </v>
          </cell>
          <cell r="D2895" t="str">
            <v>CR</v>
          </cell>
          <cell r="E2895" t="str">
            <v>12,24</v>
          </cell>
          <cell r="F2895" t="str">
            <v>SINAPI</v>
          </cell>
        </row>
        <row r="2896">
          <cell r="A2896">
            <v>37460</v>
          </cell>
          <cell r="B2896" t="str">
            <v>MANGUEIRA CRISTAL TRANCADA, PVC COM REFORCO, PRESSAO DE TRABALHO (PT) 250 LBS/POL2, DE 1" X *3,4* MM</v>
          </cell>
          <cell r="C2896" t="str">
            <v xml:space="preserve">M     </v>
          </cell>
          <cell r="D2896" t="str">
            <v>CR</v>
          </cell>
          <cell r="E2896" t="str">
            <v>16,72</v>
          </cell>
          <cell r="F2896" t="str">
            <v>SINAPI</v>
          </cell>
        </row>
        <row r="2897">
          <cell r="A2897">
            <v>37458</v>
          </cell>
          <cell r="B2897" t="str">
            <v>MANGUEIRA CRISTAL, LISA, PVC TRANSPARENTE, 1/2" X 2 MM</v>
          </cell>
          <cell r="C2897" t="str">
            <v xml:space="preserve">M     </v>
          </cell>
          <cell r="D2897" t="str">
            <v xml:space="preserve">C </v>
          </cell>
          <cell r="E2897" t="str">
            <v>4,90</v>
          </cell>
          <cell r="F2897" t="str">
            <v>SINAPI</v>
          </cell>
        </row>
        <row r="2898">
          <cell r="A2898">
            <v>37454</v>
          </cell>
          <cell r="B2898" t="str">
            <v>MANGUEIRA CRISTAL, LISA, PVC TRANSPARENTE, 1/4" X1 MM</v>
          </cell>
          <cell r="C2898" t="str">
            <v xml:space="preserve">M     </v>
          </cell>
          <cell r="D2898" t="str">
            <v>CR</v>
          </cell>
          <cell r="E2898" t="str">
            <v>1,28</v>
          </cell>
          <cell r="F2898" t="str">
            <v>SINAPI</v>
          </cell>
        </row>
        <row r="2899">
          <cell r="A2899">
            <v>37455</v>
          </cell>
          <cell r="B2899" t="str">
            <v>MANGUEIRA CRISTAL, LISA, PVC TRANSPARENTE, 1/4" X1,5 MM</v>
          </cell>
          <cell r="C2899" t="str">
            <v xml:space="preserve">M     </v>
          </cell>
          <cell r="D2899" t="str">
            <v>CR</v>
          </cell>
          <cell r="E2899" t="str">
            <v>2,16</v>
          </cell>
          <cell r="F2899" t="str">
            <v>SINAPI</v>
          </cell>
        </row>
        <row r="2900">
          <cell r="A2900">
            <v>37459</v>
          </cell>
          <cell r="B2900" t="str">
            <v>MANGUEIRA CRISTAL, LISA, PVC TRANSPARENTE, 3/4" X 2 MM</v>
          </cell>
          <cell r="C2900" t="str">
            <v xml:space="preserve">M     </v>
          </cell>
          <cell r="D2900" t="str">
            <v>CR</v>
          </cell>
          <cell r="E2900" t="str">
            <v>6,88</v>
          </cell>
          <cell r="F2900" t="str">
            <v>SINAPI</v>
          </cell>
        </row>
        <row r="2901">
          <cell r="A2901">
            <v>21029</v>
          </cell>
          <cell r="B2901" t="str">
            <v>MANGUEIRA DE INCENDIO, TIPO 1, DE 1 1/2", COMPRIMENTO = 15 M, TECIDO EM FIO DE POLIESTER E TUBO INTERNO EM BORRACHA SINTETICA, COM UNIOES ENGATE RAPIDO</v>
          </cell>
          <cell r="C2901" t="str">
            <v xml:space="preserve">UN    </v>
          </cell>
          <cell r="D2901" t="str">
            <v xml:space="preserve">C </v>
          </cell>
          <cell r="E2901" t="str">
            <v>407,04</v>
          </cell>
          <cell r="F2901" t="str">
            <v>SINAPI</v>
          </cell>
        </row>
        <row r="2902">
          <cell r="A2902">
            <v>21030</v>
          </cell>
          <cell r="B2902" t="str">
            <v>MANGUEIRA DE INCENDIO, TIPO 1, DE 1 1/2", COMPRIMENTO = 20 M, TECIDO EM FIO DE POLIESTER E TUBO INTERNO EM BORRACHA SINTETICA, COM UNIOES ENGATE RAPIDO</v>
          </cell>
          <cell r="C2902" t="str">
            <v xml:space="preserve">UN    </v>
          </cell>
          <cell r="D2902" t="str">
            <v>CR</v>
          </cell>
          <cell r="E2902" t="str">
            <v>501,74</v>
          </cell>
          <cell r="F2902" t="str">
            <v>SINAPI</v>
          </cell>
        </row>
        <row r="2903">
          <cell r="A2903">
            <v>21031</v>
          </cell>
          <cell r="B2903" t="str">
            <v>MANGUEIRA DE INCENDIO, TIPO 1, DE 1 1/2", COMPRIMENTO = 25 M, TECIDO EM FIO DE POLIESTER E TUBO INTERNO EM BORRACHA SINTETICA, COM UNIOES ENGATE RAPIDO</v>
          </cell>
          <cell r="C2903" t="str">
            <v xml:space="preserve">UN    </v>
          </cell>
          <cell r="D2903" t="str">
            <v>CR</v>
          </cell>
          <cell r="E2903" t="str">
            <v>624,66</v>
          </cell>
          <cell r="F2903" t="str">
            <v>SINAPI</v>
          </cell>
        </row>
        <row r="2904">
          <cell r="A2904">
            <v>21032</v>
          </cell>
          <cell r="B2904" t="str">
            <v>MANGUEIRA DE INCENDIO, TIPO 1, DE 1 1/2", COMPRIMENTO = 30 M, TECIDO EM FIO DE POLIESTER E TUBO INTERNO EM BORRACHA SINTETICA, COM UNIOES ENGATE RAPIDO</v>
          </cell>
          <cell r="C2904" t="str">
            <v xml:space="preserve">UN    </v>
          </cell>
          <cell r="D2904" t="str">
            <v>CR</v>
          </cell>
          <cell r="E2904" t="str">
            <v>666,98</v>
          </cell>
          <cell r="F2904" t="str">
            <v>SINAPI</v>
          </cell>
        </row>
        <row r="2905">
          <cell r="A2905">
            <v>37527</v>
          </cell>
          <cell r="B2905" t="str">
            <v>MANGUEIRA DE INCENDIO, TIPO 2, DE 1 1/2", COMPRIMENTO = 15 M, TECIDO EM FIO DE POLIESTER E TUBO INTERNO EM BORRACHA SINTETICA, COM UNIOES ENGATE RAPIDO</v>
          </cell>
          <cell r="C2905" t="str">
            <v xml:space="preserve">UN    </v>
          </cell>
          <cell r="D2905" t="str">
            <v>CR</v>
          </cell>
          <cell r="E2905" t="str">
            <v>602,49</v>
          </cell>
          <cell r="F2905" t="str">
            <v>SINAPI</v>
          </cell>
        </row>
        <row r="2906">
          <cell r="A2906">
            <v>37528</v>
          </cell>
          <cell r="B2906" t="str">
            <v>MANGUEIRA DE INCENDIO, TIPO 2, DE 1 1/2", COMPRIMENTO = 20 M, TECIDO EM FIO DE POLIESTER E TUBO INTERNO EM BORRACHA SINTETICA, COM UNIOES</v>
          </cell>
          <cell r="C2906" t="str">
            <v xml:space="preserve">UN    </v>
          </cell>
          <cell r="D2906" t="str">
            <v>CR</v>
          </cell>
          <cell r="E2906" t="str">
            <v>718,36</v>
          </cell>
          <cell r="F2906" t="str">
            <v>SINAPI</v>
          </cell>
        </row>
        <row r="2907">
          <cell r="A2907">
            <v>37529</v>
          </cell>
          <cell r="B2907" t="str">
            <v>MANGUEIRA DE INCENDIO, TIPO 2, DE 1 1/2", COMPRIMENTO = 25 M, TECIDO EM FIO DE POLIESTER E TUBO INTERNO EM BORRACHA SINTETICA, COM UNIOES</v>
          </cell>
          <cell r="C2907" t="str">
            <v xml:space="preserve">UN    </v>
          </cell>
          <cell r="D2907" t="str">
            <v>CR</v>
          </cell>
          <cell r="E2907" t="str">
            <v>725,41</v>
          </cell>
          <cell r="F2907" t="str">
            <v>SINAPI</v>
          </cell>
        </row>
        <row r="2908">
          <cell r="A2908">
            <v>37530</v>
          </cell>
          <cell r="B2908" t="str">
            <v>MANGUEIRA DE INCENDIO, TIPO 2, DE 1 1/2", COMPRIMENTO = 30 M, TECIDO EM FIO DE POLIESTER E TUBO INTERNO EM BORRACHA SINTETICA, COM UNIOES</v>
          </cell>
          <cell r="C2908" t="str">
            <v xml:space="preserve">UN    </v>
          </cell>
          <cell r="D2908" t="str">
            <v>CR</v>
          </cell>
          <cell r="E2908" t="str">
            <v>947,07</v>
          </cell>
          <cell r="F2908" t="str">
            <v>SINAPI</v>
          </cell>
        </row>
        <row r="2909">
          <cell r="A2909">
            <v>21034</v>
          </cell>
          <cell r="B2909" t="str">
            <v>MANGUEIRA DE INCENDIO, TIPO 2, DE 2 1/2", COMPRIMENTO = 15 M, TECIDO EM FIO DE POLIESTER E TUBO INTERNO EM BORRACHA SINTETICA, COM UNIOES ENGATE RAPIDO</v>
          </cell>
          <cell r="C2909" t="str">
            <v xml:space="preserve">UN    </v>
          </cell>
          <cell r="D2909" t="str">
            <v>CR</v>
          </cell>
          <cell r="E2909" t="str">
            <v>808,03</v>
          </cell>
          <cell r="F2909" t="str">
            <v>SINAPI</v>
          </cell>
        </row>
        <row r="2910">
          <cell r="A2910">
            <v>37531</v>
          </cell>
          <cell r="B2910" t="str">
            <v>MANGUEIRA DE INCENDIO, TIPO 2, DE 2 1/2", COMPRIMENTO = 20 M, TECIDO EM FIO DE POLIESTER E TUBO INTERNO EM BORRACHA SINTETICA, COM UNIOES</v>
          </cell>
          <cell r="C2910" t="str">
            <v xml:space="preserve">UN    </v>
          </cell>
          <cell r="D2910" t="str">
            <v>CR</v>
          </cell>
          <cell r="E2910" t="str">
            <v>1.017,60</v>
          </cell>
          <cell r="F2910" t="str">
            <v>SINAPI</v>
          </cell>
        </row>
        <row r="2911">
          <cell r="A2911">
            <v>21036</v>
          </cell>
          <cell r="B2911" t="str">
            <v>MANGUEIRA DE INCENDIO, TIPO 2, DE 2 1/2", COMPRIMENTO = 25 M, TECIDO EM FIO DE POLIESTER E TUBO INTERNO EM BORRACHA SINTETICA, COM UNIOES ENGATE RAPIDO</v>
          </cell>
          <cell r="C2911" t="str">
            <v xml:space="preserve">UN    </v>
          </cell>
          <cell r="D2911" t="str">
            <v>CR</v>
          </cell>
          <cell r="E2911" t="str">
            <v>1.237,24</v>
          </cell>
          <cell r="F2911" t="str">
            <v>SINAPI</v>
          </cell>
        </row>
        <row r="2912">
          <cell r="A2912">
            <v>21037</v>
          </cell>
          <cell r="B2912" t="str">
            <v>MANGUEIRA DE INCENDIO, TIPO 2, DE 2 1/2", COMPRIMENTO = 30 M, TECIDO EM FIO DE POLIESTER E TUBO INTERNO EM BORRACHA SINTETICA, COM UNIOES ENGATE RAPIDO</v>
          </cell>
          <cell r="C2912" t="str">
            <v xml:space="preserve">UN    </v>
          </cell>
          <cell r="D2912" t="str">
            <v>CR</v>
          </cell>
          <cell r="E2912" t="str">
            <v>1.410,53</v>
          </cell>
          <cell r="F2912" t="str">
            <v>SINAPI</v>
          </cell>
        </row>
        <row r="2913">
          <cell r="A2913">
            <v>20185</v>
          </cell>
          <cell r="B2913" t="str">
            <v>MANGUEIRA DE PVC FLEXIVEL,TIPO FLAT/ACHATADA, COR LARANJA, D = 1 1/2" (40 MM), PARA CONDUCAO DE AGUA, SERVICOS LEVES E MEDIOS</v>
          </cell>
          <cell r="C2913" t="str">
            <v xml:space="preserve">M     </v>
          </cell>
          <cell r="D2913" t="str">
            <v>CR</v>
          </cell>
          <cell r="E2913" t="str">
            <v>19,90</v>
          </cell>
          <cell r="F2913" t="str">
            <v>SINAPI</v>
          </cell>
        </row>
        <row r="2914">
          <cell r="A2914">
            <v>20260</v>
          </cell>
          <cell r="B2914" t="str">
            <v>MANGUEIRA PARA GAS - GLP, PVC, TRANCADA, DIAMETRO DE 3/8", COMPRIMENTO DE 1M (NORMATIZADA)</v>
          </cell>
          <cell r="C2914" t="str">
            <v xml:space="preserve">UN    </v>
          </cell>
          <cell r="D2914" t="str">
            <v>CR</v>
          </cell>
          <cell r="E2914" t="str">
            <v>16,00</v>
          </cell>
          <cell r="F2914" t="str">
            <v>SINAPI</v>
          </cell>
        </row>
        <row r="2915">
          <cell r="A2915">
            <v>37523</v>
          </cell>
          <cell r="B2915" t="str">
            <v>MANIPULADOR TELESCOPICO, POTENCIA DE 101 HP, CAPACIDADE DE CARGA DE 3.500 KG, ALTURA MAXIMA DE ELEVACAO DE 12 M</v>
          </cell>
          <cell r="C2915" t="str">
            <v xml:space="preserve">UN    </v>
          </cell>
          <cell r="D2915" t="str">
            <v>AS</v>
          </cell>
          <cell r="E2915" t="str">
            <v>584.893,24</v>
          </cell>
          <cell r="F2915" t="str">
            <v>SINAPI</v>
          </cell>
        </row>
        <row r="2916">
          <cell r="A2916">
            <v>37515</v>
          </cell>
          <cell r="B2916" t="str">
            <v>MANIPULADOR TELESCOPICO, POTENCIA DE 85 HP, CAPACIDADE DE CARGA DE 3.500 KG, ALTURA MAXIMA DE ELEVACAO DE 12,3 M</v>
          </cell>
          <cell r="C2916" t="str">
            <v xml:space="preserve">UN    </v>
          </cell>
          <cell r="D2916" t="str">
            <v>AS</v>
          </cell>
          <cell r="E2916" t="str">
            <v>520.000,00</v>
          </cell>
          <cell r="F2916" t="str">
            <v>SINAPI</v>
          </cell>
        </row>
        <row r="2917">
          <cell r="A2917">
            <v>12899</v>
          </cell>
          <cell r="B2917" t="str">
            <v>MANOMETRO COM CAIXA EM ACO PINTADO, ESCALA *10* KGF/CM2 (*10* BAR), DIAMETRO NOMINAL DE *63* MM, CONEXAO DE 1/4"</v>
          </cell>
          <cell r="C2917" t="str">
            <v xml:space="preserve">UN    </v>
          </cell>
          <cell r="D2917" t="str">
            <v>AS</v>
          </cell>
          <cell r="E2917" t="str">
            <v>119,44</v>
          </cell>
          <cell r="F2917" t="str">
            <v>SINAPI</v>
          </cell>
        </row>
        <row r="2918">
          <cell r="A2918">
            <v>12898</v>
          </cell>
          <cell r="B2918" t="str">
            <v>MANOMETRO COM CAIXA EM ACO PINTADO, ESCALA *10* KGF/CM2 (*10* BAR), DIAMETRO NOMINAL DE 100 MM, CONEXAO DE 1/2"</v>
          </cell>
          <cell r="C2918" t="str">
            <v xml:space="preserve">UN    </v>
          </cell>
          <cell r="D2918" t="str">
            <v>AS</v>
          </cell>
          <cell r="E2918" t="str">
            <v>189,46</v>
          </cell>
          <cell r="F2918" t="str">
            <v>SINAPI</v>
          </cell>
        </row>
        <row r="2919">
          <cell r="A2919">
            <v>39699</v>
          </cell>
          <cell r="B2919" t="str">
            <v>MANTA / LENCOL DE BORRACHA, SBR, ANTIRRUIDO, E = 5 MM</v>
          </cell>
          <cell r="C2919" t="str">
            <v xml:space="preserve">M2    </v>
          </cell>
          <cell r="D2919" t="str">
            <v>CR</v>
          </cell>
          <cell r="E2919" t="str">
            <v>18,36</v>
          </cell>
          <cell r="F2919" t="str">
            <v>SINAPI</v>
          </cell>
        </row>
        <row r="2920">
          <cell r="A2920">
            <v>42528</v>
          </cell>
          <cell r="B2920" t="str">
            <v>MANTA ALUMINIZADA NAS DUAS FACES, PARA SUBCOBERTURA,  E = *2* MM</v>
          </cell>
          <cell r="C2920" t="str">
            <v xml:space="preserve">M2    </v>
          </cell>
          <cell r="D2920" t="str">
            <v>CR</v>
          </cell>
          <cell r="E2920" t="str">
            <v>9,23</v>
          </cell>
          <cell r="F2920" t="str">
            <v>SINAPI</v>
          </cell>
        </row>
        <row r="2921">
          <cell r="A2921">
            <v>39696</v>
          </cell>
          <cell r="B2921" t="str">
            <v>MANTA ALUMINIZADA 1 FACE PARA SUBCOBERTURA, E = *1* MM</v>
          </cell>
          <cell r="C2921" t="str">
            <v xml:space="preserve">M2    </v>
          </cell>
          <cell r="D2921" t="str">
            <v xml:space="preserve">C </v>
          </cell>
          <cell r="E2921" t="str">
            <v>6,49</v>
          </cell>
          <cell r="F2921" t="str">
            <v>SINAPI</v>
          </cell>
        </row>
        <row r="2922">
          <cell r="A2922">
            <v>39700</v>
          </cell>
          <cell r="B2922" t="str">
            <v>MANTA ANTIRRUIDO DE POLIESTER (PET) PARA CONTRAPISO E = *8* MM</v>
          </cell>
          <cell r="C2922" t="str">
            <v xml:space="preserve">M2    </v>
          </cell>
          <cell r="D2922" t="str">
            <v>AS</v>
          </cell>
          <cell r="E2922" t="str">
            <v>29,77</v>
          </cell>
          <cell r="F2922" t="str">
            <v>SINAPI</v>
          </cell>
        </row>
        <row r="2923">
          <cell r="A2923">
            <v>11621</v>
          </cell>
          <cell r="B2923" t="str">
            <v>MANTA ASFALTICA ELASTOMERICA EM POLIESTER ALUMINIZADA 3 MM, TIPO III, CLASSE B (NBR 9952)</v>
          </cell>
          <cell r="C2923" t="str">
            <v xml:space="preserve">M2    </v>
          </cell>
          <cell r="D2923" t="str">
            <v>AS</v>
          </cell>
          <cell r="E2923" t="str">
            <v>59,24</v>
          </cell>
          <cell r="F2923" t="str">
            <v>SINAPI</v>
          </cell>
        </row>
        <row r="2924">
          <cell r="A2924">
            <v>4014</v>
          </cell>
          <cell r="B2924" t="str">
            <v>MANTA ASFALTICA ELASTOMERICA EM POLIESTER 3 MM, TIPO III, CLASSE B, ACABAMENTO PP (NBR 9952)</v>
          </cell>
          <cell r="C2924" t="str">
            <v xml:space="preserve">M2    </v>
          </cell>
          <cell r="D2924" t="str">
            <v>AS</v>
          </cell>
          <cell r="E2924" t="str">
            <v>61,30</v>
          </cell>
          <cell r="F2924" t="str">
            <v>SINAPI</v>
          </cell>
        </row>
        <row r="2925">
          <cell r="A2925">
            <v>4015</v>
          </cell>
          <cell r="B2925" t="str">
            <v>MANTA ASFALTICA ELASTOMERICA EM POLIESTER 4 MM, TIPO III, CLASSE B, ACABAMENTO PP (NBR 9952)</v>
          </cell>
          <cell r="C2925" t="str">
            <v xml:space="preserve">M2    </v>
          </cell>
          <cell r="D2925" t="str">
            <v>AS</v>
          </cell>
          <cell r="E2925" t="str">
            <v>75,27</v>
          </cell>
          <cell r="F2925" t="str">
            <v>SINAPI</v>
          </cell>
        </row>
        <row r="2926">
          <cell r="A2926">
            <v>4017</v>
          </cell>
          <cell r="B2926" t="str">
            <v>MANTA ASFALTICA ELASTOMERICA EM POLIESTER 5 MM, TIPO III, CLASSE B, ACABAMENTO PP (NBR 9952)</v>
          </cell>
          <cell r="C2926" t="str">
            <v xml:space="preserve">M2    </v>
          </cell>
          <cell r="D2926" t="str">
            <v>AS</v>
          </cell>
          <cell r="E2926" t="str">
            <v>109,53</v>
          </cell>
          <cell r="F2926" t="str">
            <v>SINAPI</v>
          </cell>
        </row>
        <row r="2927">
          <cell r="A2927">
            <v>4016</v>
          </cell>
          <cell r="B2927" t="str">
            <v>MANTA ASFALTICA ELASTOMERICA TIPO GLASS 3 MM, TIPO II, CLASSE C, ACABAMENTO PP (NBR 9952)</v>
          </cell>
          <cell r="C2927" t="str">
            <v xml:space="preserve">M2    </v>
          </cell>
          <cell r="D2927" t="str">
            <v>AS</v>
          </cell>
          <cell r="E2927" t="str">
            <v>43,26</v>
          </cell>
          <cell r="F2927" t="str">
            <v>SINAPI</v>
          </cell>
        </row>
        <row r="2928">
          <cell r="A2928">
            <v>38544</v>
          </cell>
          <cell r="B2928" t="str">
            <v>MANTA DE POLIETILENO EXPANDIDO (PEBD) ANTICHAMAS, E = 8 MM</v>
          </cell>
          <cell r="C2928" t="str">
            <v xml:space="preserve">M2    </v>
          </cell>
          <cell r="D2928" t="str">
            <v>AS</v>
          </cell>
          <cell r="E2928" t="str">
            <v>11,10</v>
          </cell>
          <cell r="F2928" t="str">
            <v>SINAPI</v>
          </cell>
        </row>
        <row r="2929">
          <cell r="A2929">
            <v>38545</v>
          </cell>
          <cell r="B2929" t="str">
            <v>MANTA DE POLIETILENO EXPANDIDO (PEBD), E = 5 MM</v>
          </cell>
          <cell r="C2929" t="str">
            <v xml:space="preserve">M2    </v>
          </cell>
          <cell r="D2929" t="str">
            <v>AS</v>
          </cell>
          <cell r="E2929" t="str">
            <v>7,13</v>
          </cell>
          <cell r="F2929" t="str">
            <v>SINAPI</v>
          </cell>
        </row>
        <row r="2930">
          <cell r="A2930">
            <v>42527</v>
          </cell>
          <cell r="B2930" t="str">
            <v>MANTA DE POLIETILENO EXPANDIDO, COM 1 FACE METALIZADA PARA SUBCOBERTURA,  E = *5* MM</v>
          </cell>
          <cell r="C2930" t="str">
            <v xml:space="preserve">M2    </v>
          </cell>
          <cell r="D2930" t="str">
            <v>CR</v>
          </cell>
          <cell r="E2930" t="str">
            <v>24,38</v>
          </cell>
          <cell r="F2930" t="str">
            <v>SINAPI</v>
          </cell>
        </row>
        <row r="2931">
          <cell r="A2931">
            <v>39323</v>
          </cell>
          <cell r="B2931" t="str">
            <v>MANTA GEOTEXTIL TECIDO DE LAMINETES DE POLIPROPILENO, RESISTENCIA A TRACAO = *25* KN/M</v>
          </cell>
          <cell r="C2931" t="str">
            <v xml:space="preserve">M2    </v>
          </cell>
          <cell r="D2931" t="str">
            <v>AS</v>
          </cell>
          <cell r="E2931" t="str">
            <v>27,21</v>
          </cell>
          <cell r="F2931" t="str">
            <v>SINAPI</v>
          </cell>
        </row>
        <row r="2932">
          <cell r="A2932">
            <v>626</v>
          </cell>
          <cell r="B2932" t="str">
            <v>MANTA LIQUIDA DE BASE ASFALTICA MODIFICADA COM A ADICAO DE ELASTOMEROS DILUIDOS EM SOLVENTE ORGANICO, APLICACAO A FRIO (MEMBRANA IMPERMEABILIZANTE ASFASTICA)</v>
          </cell>
          <cell r="C2932" t="str">
            <v xml:space="preserve">KG    </v>
          </cell>
          <cell r="D2932" t="str">
            <v xml:space="preserve">C </v>
          </cell>
          <cell r="E2932" t="str">
            <v>36,34</v>
          </cell>
          <cell r="F2932" t="str">
            <v>SINAPI</v>
          </cell>
        </row>
        <row r="2933">
          <cell r="A2933">
            <v>44504</v>
          </cell>
          <cell r="B2933" t="str">
            <v>MANTA TERMOPLASTICA, PEAD, GEOMEMBRANA LISA, E = 0,50 MM  ( NBR 15352)</v>
          </cell>
          <cell r="C2933" t="str">
            <v xml:space="preserve">M2    </v>
          </cell>
          <cell r="D2933" t="str">
            <v>AS</v>
          </cell>
          <cell r="E2933" t="str">
            <v>14,10</v>
          </cell>
          <cell r="F2933" t="str">
            <v>SINAPI</v>
          </cell>
        </row>
        <row r="2934">
          <cell r="A2934">
            <v>44505</v>
          </cell>
          <cell r="B2934" t="str">
            <v>MANTA TERMOPLASTICA, PEAD, GEOMEMBRANA LISA, E = 0,75 MM (NBR 15352)</v>
          </cell>
          <cell r="C2934" t="str">
            <v xml:space="preserve">M2    </v>
          </cell>
          <cell r="D2934" t="str">
            <v>AS</v>
          </cell>
          <cell r="E2934" t="str">
            <v>21,28</v>
          </cell>
          <cell r="F2934" t="str">
            <v>SINAPI</v>
          </cell>
        </row>
        <row r="2935">
          <cell r="A2935">
            <v>44506</v>
          </cell>
          <cell r="B2935" t="str">
            <v>MANTA TERMOPLASTICA, PEAD, GEOMEMBRANA LISA, E = 0,80 MM (NBR 15352)</v>
          </cell>
          <cell r="C2935" t="str">
            <v xml:space="preserve">M2    </v>
          </cell>
          <cell r="D2935" t="str">
            <v>AS</v>
          </cell>
          <cell r="E2935" t="str">
            <v>22,58</v>
          </cell>
          <cell r="F2935" t="str">
            <v>SINAPI</v>
          </cell>
        </row>
        <row r="2936">
          <cell r="A2936">
            <v>44507</v>
          </cell>
          <cell r="B2936" t="str">
            <v>MANTA TERMOPLASTICA, PEAD, GEOMEMBRANA LISA, E = 1,00 MM (NBR 15352)</v>
          </cell>
          <cell r="C2936" t="str">
            <v xml:space="preserve">M2    </v>
          </cell>
          <cell r="D2936" t="str">
            <v>AS</v>
          </cell>
          <cell r="E2936" t="str">
            <v>28,23</v>
          </cell>
          <cell r="F2936" t="str">
            <v>SINAPI</v>
          </cell>
        </row>
        <row r="2937">
          <cell r="A2937">
            <v>44508</v>
          </cell>
          <cell r="B2937" t="str">
            <v>MANTA TERMOPLASTICA, PEAD, GEOMEMBRANA LISA, E = 1,50 MM (NBR 15352)</v>
          </cell>
          <cell r="C2937" t="str">
            <v xml:space="preserve">M2    </v>
          </cell>
          <cell r="D2937" t="str">
            <v>AS</v>
          </cell>
          <cell r="E2937" t="str">
            <v>42,34</v>
          </cell>
          <cell r="F2937" t="str">
            <v>SINAPI</v>
          </cell>
        </row>
        <row r="2938">
          <cell r="A2938">
            <v>44509</v>
          </cell>
          <cell r="B2938" t="str">
            <v>MANTA TERMOPLASTICA, PEAD, GEOMEMBRANA LISA, E = 2,00 MM (NBR 15352)</v>
          </cell>
          <cell r="C2938" t="str">
            <v xml:space="preserve">M2    </v>
          </cell>
          <cell r="D2938" t="str">
            <v>AS</v>
          </cell>
          <cell r="E2938" t="str">
            <v>56,71</v>
          </cell>
          <cell r="F2938" t="str">
            <v>SINAPI</v>
          </cell>
        </row>
        <row r="2939">
          <cell r="A2939">
            <v>44510</v>
          </cell>
          <cell r="B2939" t="str">
            <v>MANTA TERMOPLASTICA, PEAD, GEOMEMBRANA LISA, E = 2,50 MM (NBR 15352)</v>
          </cell>
          <cell r="C2939" t="str">
            <v xml:space="preserve">M2    </v>
          </cell>
          <cell r="D2939" t="str">
            <v>AS</v>
          </cell>
          <cell r="E2939" t="str">
            <v>70,43</v>
          </cell>
          <cell r="F2939" t="str">
            <v>SINAPI</v>
          </cell>
        </row>
        <row r="2940">
          <cell r="A2940">
            <v>44512</v>
          </cell>
          <cell r="B2940" t="str">
            <v>MANTA TERMOPLASTICA, PEAD, GEOMEMBRANA TEXTURIZADA EM AMBAS AS FACES, E = 0,50 MM ( NBR 15352)</v>
          </cell>
          <cell r="C2940" t="str">
            <v xml:space="preserve">M2    </v>
          </cell>
          <cell r="D2940" t="str">
            <v>AS</v>
          </cell>
          <cell r="E2940" t="str">
            <v>15,72</v>
          </cell>
          <cell r="F2940" t="str">
            <v>SINAPI</v>
          </cell>
        </row>
        <row r="2941">
          <cell r="A2941">
            <v>44513</v>
          </cell>
          <cell r="B2941" t="str">
            <v>MANTA TERMOPLASTICA, PEAD, GEOMEMBRANA TEXTURIZADA EM AMBAS AS FACES, E = 0,75 MM ( NBR 15352)</v>
          </cell>
          <cell r="C2941" t="str">
            <v xml:space="preserve">M2    </v>
          </cell>
          <cell r="D2941" t="str">
            <v>AS</v>
          </cell>
          <cell r="E2941" t="str">
            <v>22,19</v>
          </cell>
          <cell r="F2941" t="str">
            <v>SINAPI</v>
          </cell>
        </row>
        <row r="2942">
          <cell r="A2942">
            <v>44514</v>
          </cell>
          <cell r="B2942" t="str">
            <v>MANTA TERMOPLASTICA, PEAD, GEOMEMBRANA TEXTURIZADA EM AMBAS AS FACES, E = 0,80 MM ( NBR 15352)</v>
          </cell>
          <cell r="C2942" t="str">
            <v xml:space="preserve">M2    </v>
          </cell>
          <cell r="D2942" t="str">
            <v>AS</v>
          </cell>
          <cell r="E2942" t="str">
            <v>25,15</v>
          </cell>
          <cell r="F2942" t="str">
            <v>SINAPI</v>
          </cell>
        </row>
        <row r="2943">
          <cell r="A2943">
            <v>44515</v>
          </cell>
          <cell r="B2943" t="str">
            <v>MANTA TERMOPLASTICA, PEAD, GEOMEMBRANA TEXTURIZADA EM AMBAS AS FACES, E = 1,00 MM ( NBR 15352)</v>
          </cell>
          <cell r="C2943" t="str">
            <v xml:space="preserve">M2    </v>
          </cell>
          <cell r="D2943" t="str">
            <v>AS</v>
          </cell>
          <cell r="E2943" t="str">
            <v>30,88</v>
          </cell>
          <cell r="F2943" t="str">
            <v>SINAPI</v>
          </cell>
        </row>
        <row r="2944">
          <cell r="A2944">
            <v>44511</v>
          </cell>
          <cell r="B2944" t="str">
            <v>MANTA TERMOPLASTICA, PEAD, GEOMEMBRANA TEXTURIZADA EM AMBAS AS FACES, E = 1,50 MM ( NBR 15352)</v>
          </cell>
          <cell r="C2944" t="str">
            <v xml:space="preserve">M2    </v>
          </cell>
          <cell r="D2944" t="str">
            <v>AS</v>
          </cell>
          <cell r="E2944" t="str">
            <v>45,72</v>
          </cell>
          <cell r="F2944" t="str">
            <v>SINAPI</v>
          </cell>
        </row>
        <row r="2945">
          <cell r="A2945">
            <v>44516</v>
          </cell>
          <cell r="B2945" t="str">
            <v>MANTA TERMOPLASTICA, PEAD, GEOMEMBRANA TEXTURIZADA EM AMBAS AS FACES, E = 2,00 MM ( NBR 15352)</v>
          </cell>
          <cell r="C2945" t="str">
            <v xml:space="preserve">M2    </v>
          </cell>
          <cell r="D2945" t="str">
            <v>AS</v>
          </cell>
          <cell r="E2945" t="str">
            <v>61,78</v>
          </cell>
          <cell r="F2945" t="str">
            <v>SINAPI</v>
          </cell>
        </row>
        <row r="2946">
          <cell r="A2946">
            <v>44517</v>
          </cell>
          <cell r="B2946" t="str">
            <v>MANTA TERMOPLASTICA, PEAD, GEOMEMBRANA TEXTURIZADA EM AMBAS AS FACES, E = 2,50 MM ( NBR 15352)</v>
          </cell>
          <cell r="C2946" t="str">
            <v xml:space="preserve">M2    </v>
          </cell>
          <cell r="D2946" t="str">
            <v>AS</v>
          </cell>
          <cell r="E2946" t="str">
            <v>77,06</v>
          </cell>
          <cell r="F2946" t="str">
            <v>SINAPI</v>
          </cell>
        </row>
        <row r="2947">
          <cell r="A2947">
            <v>11479</v>
          </cell>
          <cell r="B2947" t="str">
            <v>MAQUINA DE 40 MM PARA FECHADURA DE EMBUTIR EXTERNA, EM ACO INOX</v>
          </cell>
          <cell r="C2947" t="str">
            <v xml:space="preserve">UN    </v>
          </cell>
          <cell r="D2947" t="str">
            <v>CR</v>
          </cell>
          <cell r="E2947" t="str">
            <v>41,72</v>
          </cell>
          <cell r="F2947" t="str">
            <v>SINAPI</v>
          </cell>
        </row>
        <row r="2948">
          <cell r="A2948">
            <v>11481</v>
          </cell>
          <cell r="B2948" t="str">
            <v>MAQUINA DE 40 MM PARA FECHADURA, PARA PORTA DE BANHEIRO, EM ACO INOX</v>
          </cell>
          <cell r="C2948" t="str">
            <v xml:space="preserve">UN    </v>
          </cell>
          <cell r="D2948" t="str">
            <v>CR</v>
          </cell>
          <cell r="E2948" t="str">
            <v>37,74</v>
          </cell>
          <cell r="F2948" t="str">
            <v>SINAPI</v>
          </cell>
        </row>
        <row r="2949">
          <cell r="A2949">
            <v>43609</v>
          </cell>
          <cell r="B2949" t="str">
            <v>MAQUINA DE 40 MM PARA FECHADURA, PARA PORTA INTERNA, EM ACO INOX</v>
          </cell>
          <cell r="C2949" t="str">
            <v xml:space="preserve">UN    </v>
          </cell>
          <cell r="D2949" t="str">
            <v>CR</v>
          </cell>
          <cell r="E2949" t="str">
            <v>37,74</v>
          </cell>
          <cell r="F2949" t="str">
            <v>SINAPI</v>
          </cell>
        </row>
        <row r="2950">
          <cell r="A2950">
            <v>11478</v>
          </cell>
          <cell r="B2950" t="str">
            <v>MAQUINA DE 55 MM PARA FECHADURA DE EMBUTIR EXTERNA, EM ACO INOX</v>
          </cell>
          <cell r="C2950" t="str">
            <v xml:space="preserve">UN    </v>
          </cell>
          <cell r="D2950" t="str">
            <v>CR</v>
          </cell>
          <cell r="E2950" t="str">
            <v>71,58</v>
          </cell>
          <cell r="F2950" t="str">
            <v>SINAPI</v>
          </cell>
        </row>
        <row r="2951">
          <cell r="A2951">
            <v>43608</v>
          </cell>
          <cell r="B2951" t="str">
            <v>MAQUINA DE 55 MM PARA FECHADURA, PARA PORTA DE BANHEIRO, EM ACO INOX</v>
          </cell>
          <cell r="C2951" t="str">
            <v xml:space="preserve">UN    </v>
          </cell>
          <cell r="D2951" t="str">
            <v>CR</v>
          </cell>
          <cell r="E2951" t="str">
            <v>54,62</v>
          </cell>
          <cell r="F2951" t="str">
            <v>SINAPI</v>
          </cell>
        </row>
        <row r="2952">
          <cell r="A2952">
            <v>11476</v>
          </cell>
          <cell r="B2952" t="str">
            <v>MAQUINA DE 55 MM PARA FECHADURA, PARA PORTA INTERNA, EM ACO INOX</v>
          </cell>
          <cell r="C2952" t="str">
            <v xml:space="preserve">UN    </v>
          </cell>
          <cell r="D2952" t="str">
            <v>CR</v>
          </cell>
          <cell r="E2952" t="str">
            <v>54,62</v>
          </cell>
          <cell r="F2952" t="str">
            <v>SINAPI</v>
          </cell>
        </row>
        <row r="2953">
          <cell r="A2953">
            <v>40637</v>
          </cell>
          <cell r="B2953" t="str">
            <v>MAQUINA DEMARCADORA DE FAIXA DE TRAFEGO A FRIO, AUTOPROPELIDA, MOTOR DIESEL 38 HP</v>
          </cell>
          <cell r="C2953" t="str">
            <v xml:space="preserve">UN    </v>
          </cell>
          <cell r="D2953" t="str">
            <v>AS</v>
          </cell>
          <cell r="E2953" t="str">
            <v>793.072,01</v>
          </cell>
          <cell r="F2953" t="str">
            <v>SINAPI</v>
          </cell>
        </row>
        <row r="2954">
          <cell r="A2954">
            <v>13836</v>
          </cell>
          <cell r="B2954" t="str">
            <v>MAQUINA EXTRUSORA DE CONCRETO PARA GUIAS E SARJETAS, COM MOTOR A DIESEL DE 14 CV</v>
          </cell>
          <cell r="C2954" t="str">
            <v xml:space="preserve">UN    </v>
          </cell>
          <cell r="D2954" t="str">
            <v>AS</v>
          </cell>
          <cell r="E2954" t="str">
            <v>68.434,17</v>
          </cell>
          <cell r="F2954" t="str">
            <v>SINAPI</v>
          </cell>
        </row>
        <row r="2955">
          <cell r="A2955">
            <v>14534</v>
          </cell>
          <cell r="B2955" t="str">
            <v>MAQUINA MANUAL TIPO PRENSA PARA PRODUCAO DE BLOCOS E PAVIMENTOS DE CONCRETO, COM MOTOR ELETRICO TRIFASICO PARA VIBRACAO, POTENCIA TOTAL INSTALADA DE 1,5 KW</v>
          </cell>
          <cell r="C2955" t="str">
            <v xml:space="preserve">UN    </v>
          </cell>
          <cell r="D2955" t="str">
            <v>AS</v>
          </cell>
          <cell r="E2955" t="str">
            <v>28.648,36</v>
          </cell>
          <cell r="F2955" t="str">
            <v>SINAPI</v>
          </cell>
        </row>
        <row r="2956">
          <cell r="A2956">
            <v>14619</v>
          </cell>
          <cell r="B2956" t="str">
            <v>MAQUINA PARA CORTE COM DISCO ABRASIVO DE DIAMETRO DE 18'' (450 MM), COM MOTOR ELETRICO TRIFASICO DE 10 CV</v>
          </cell>
          <cell r="C2956" t="str">
            <v xml:space="preserve">UN    </v>
          </cell>
          <cell r="D2956" t="str">
            <v>CR</v>
          </cell>
          <cell r="E2956" t="str">
            <v>20.440,88</v>
          </cell>
          <cell r="F2956" t="str">
            <v>SINAPI</v>
          </cell>
        </row>
        <row r="2957">
          <cell r="A2957">
            <v>14535</v>
          </cell>
          <cell r="B2957" t="str">
            <v>MAQUINA TIPO PRENSA HIDRAULICA, PARA FABRICACAO DE TUBOS DE CONCRETO PARA AGUAS PLUVIAIS, DN 200 A DN 600 MM X 1000 MM DE COMPRIMENTO, COM MOTOR PRINCIPAL DE 20 CV</v>
          </cell>
          <cell r="C2957" t="str">
            <v xml:space="preserve">UN    </v>
          </cell>
          <cell r="D2957" t="str">
            <v>AS</v>
          </cell>
          <cell r="E2957" t="str">
            <v>284.337,68</v>
          </cell>
          <cell r="F2957" t="str">
            <v>SINAPI</v>
          </cell>
        </row>
        <row r="2958">
          <cell r="A2958">
            <v>39813</v>
          </cell>
          <cell r="B2958" t="str">
            <v>MAQUINA TIPO VASO/TANQUE/JATO DE PRESSAO PORTATIL P/ JATEAMENTO, CONTROLE AUTOMATICO E REMOTO, CAMARA DE 1 SAIDA, 280 L, DIAM. *670* MM, BICO JATO CURTO VENTURI 5/16", MANGUEIRA 1" DE 10 M, COMPLETA (VALVULAS POP UP E DOSADORA, FUNDO CONICO ETC)</v>
          </cell>
          <cell r="C2958" t="str">
            <v xml:space="preserve">UN    </v>
          </cell>
          <cell r="D2958" t="str">
            <v>AS</v>
          </cell>
          <cell r="E2958" t="str">
            <v>36.836,91</v>
          </cell>
          <cell r="F2958" t="str">
            <v>SINAPI</v>
          </cell>
        </row>
        <row r="2959">
          <cell r="A2959">
            <v>40403</v>
          </cell>
          <cell r="B2959" t="str">
            <v>MAQUINA TRANSFORMADORA MONOFASICA PARA SOLDA ELETRICA, TENSAO DE 220 V, FREQUENCIA DE 60 HZ, FAIXA DE CORRENTE ENTRE 80 A (+/- 10 A) E 250 A, POTENCIA ENTRE 14,00 KVA E 15,0 KVA, CICLO DE TRABALHO ENTRE 10% E 20% A 250 A</v>
          </cell>
          <cell r="C2959" t="str">
            <v xml:space="preserve">UN    </v>
          </cell>
          <cell r="D2959" t="str">
            <v>CR</v>
          </cell>
          <cell r="E2959" t="str">
            <v>764,89</v>
          </cell>
          <cell r="F2959" t="str">
            <v>SINAPI</v>
          </cell>
        </row>
        <row r="2960">
          <cell r="A2960">
            <v>12868</v>
          </cell>
          <cell r="B2960" t="str">
            <v>MARCENEIRO (HORISTA)</v>
          </cell>
          <cell r="C2960" t="str">
            <v xml:space="preserve">H     </v>
          </cell>
          <cell r="D2960" t="str">
            <v>CR</v>
          </cell>
          <cell r="E2960" t="str">
            <v>17,35</v>
          </cell>
          <cell r="F2960" t="str">
            <v>SINAPI</v>
          </cell>
        </row>
        <row r="2961">
          <cell r="A2961">
            <v>40916</v>
          </cell>
          <cell r="B2961" t="str">
            <v>MARCENEIRO (MENSALISTA)</v>
          </cell>
          <cell r="C2961" t="str">
            <v xml:space="preserve">MES   </v>
          </cell>
          <cell r="D2961" t="str">
            <v>CR</v>
          </cell>
          <cell r="E2961" t="str">
            <v>3.065,33</v>
          </cell>
          <cell r="F2961" t="str">
            <v>SINAPI</v>
          </cell>
        </row>
        <row r="2962">
          <cell r="A2962">
            <v>4755</v>
          </cell>
          <cell r="B2962" t="str">
            <v>MARMORISTA / GRANITEIRO (HORISTA)</v>
          </cell>
          <cell r="C2962" t="str">
            <v xml:space="preserve">H     </v>
          </cell>
          <cell r="D2962" t="str">
            <v>CR</v>
          </cell>
          <cell r="E2962" t="str">
            <v>18,74</v>
          </cell>
          <cell r="F2962" t="str">
            <v>SINAPI</v>
          </cell>
        </row>
        <row r="2963">
          <cell r="A2963">
            <v>41067</v>
          </cell>
          <cell r="B2963" t="str">
            <v>MARMORISTA / GRANITEIRO (MENSALISTA)</v>
          </cell>
          <cell r="C2963" t="str">
            <v xml:space="preserve">MES   </v>
          </cell>
          <cell r="D2963" t="str">
            <v>CR</v>
          </cell>
          <cell r="E2963" t="str">
            <v>3.307,49</v>
          </cell>
          <cell r="F2963" t="str">
            <v>SINAPI</v>
          </cell>
        </row>
        <row r="2964">
          <cell r="A2964">
            <v>38463</v>
          </cell>
          <cell r="B2964" t="str">
            <v>MARTELO DE SOLDADOR/PICADOR DE SOLDA</v>
          </cell>
          <cell r="C2964" t="str">
            <v xml:space="preserve">UN    </v>
          </cell>
          <cell r="D2964" t="str">
            <v>CR</v>
          </cell>
          <cell r="E2964" t="str">
            <v>33,03</v>
          </cell>
          <cell r="F2964" t="str">
            <v>SINAPI</v>
          </cell>
        </row>
        <row r="2965">
          <cell r="A2965">
            <v>40703</v>
          </cell>
          <cell r="B2965" t="str">
            <v>MARTELO DEMOLIDOR ELETRICO, COM POTENCIA DE 2.000 W, FREQUENCIA DE 1.000 IMPACTOS POR MINUTO, FORÇA DE IMPACTO ENTRE 60 E 65 J, PESO DE 30 KG</v>
          </cell>
          <cell r="C2965" t="str">
            <v xml:space="preserve">UN    </v>
          </cell>
          <cell r="D2965" t="str">
            <v xml:space="preserve">C </v>
          </cell>
          <cell r="E2965" t="str">
            <v>12.446,50</v>
          </cell>
          <cell r="F2965" t="str">
            <v>SINAPI</v>
          </cell>
        </row>
        <row r="2966">
          <cell r="A2966">
            <v>14531</v>
          </cell>
          <cell r="B2966" t="str">
            <v>MARTELO DEMOLIDOR PNEUMATICO MANUAL, COM REDUCAO DE VIBRACAO, PESO DE 21 KG</v>
          </cell>
          <cell r="C2966" t="str">
            <v xml:space="preserve">UN    </v>
          </cell>
          <cell r="D2966" t="str">
            <v>CR</v>
          </cell>
          <cell r="E2966" t="str">
            <v>23.204,96</v>
          </cell>
          <cell r="F2966" t="str">
            <v>SINAPI</v>
          </cell>
        </row>
        <row r="2967">
          <cell r="A2967">
            <v>36533</v>
          </cell>
          <cell r="B2967" t="str">
            <v>MARTELO DEMOLIDOR PNEUMATICO MANUAL, COM REDUCAO DE VIBRACAO, PESO DE 31,5 KG</v>
          </cell>
          <cell r="C2967" t="str">
            <v xml:space="preserve">UN    </v>
          </cell>
          <cell r="D2967" t="str">
            <v>CR</v>
          </cell>
          <cell r="E2967" t="str">
            <v>26.702,98</v>
          </cell>
          <cell r="F2967" t="str">
            <v>SINAPI</v>
          </cell>
        </row>
        <row r="2968">
          <cell r="A2968">
            <v>11616</v>
          </cell>
          <cell r="B2968" t="str">
            <v>MARTELO DEMOLIDOR PNEUMATICO MANUAL, PADRAO, PESO DE 32 KG</v>
          </cell>
          <cell r="C2968" t="str">
            <v xml:space="preserve">UN    </v>
          </cell>
          <cell r="D2968" t="str">
            <v>CR</v>
          </cell>
          <cell r="E2968" t="str">
            <v>25.220,57</v>
          </cell>
          <cell r="F2968" t="str">
            <v>SINAPI</v>
          </cell>
        </row>
        <row r="2969">
          <cell r="A2969">
            <v>41898</v>
          </cell>
          <cell r="B2969" t="str">
            <v>MARTELO DEMOLIDOR PNEUMATICO MANUAL, PESO  DE 28 KG, COM SILENCIADOR</v>
          </cell>
          <cell r="C2969" t="str">
            <v xml:space="preserve">UN    </v>
          </cell>
          <cell r="D2969" t="str">
            <v>CR</v>
          </cell>
          <cell r="E2969" t="str">
            <v>28.376,57</v>
          </cell>
          <cell r="F2969" t="str">
            <v>SINAPI</v>
          </cell>
        </row>
        <row r="2970">
          <cell r="A2970">
            <v>13447</v>
          </cell>
          <cell r="B2970" t="str">
            <v>MARTELO PERFURADOR PNEUMATICO MANUAL, DE SUPERFICIE, COM AVANCO DE COLUNA, PESO DE 22 KG</v>
          </cell>
          <cell r="C2970" t="str">
            <v xml:space="preserve">UN    </v>
          </cell>
          <cell r="D2970" t="str">
            <v>CR</v>
          </cell>
          <cell r="E2970" t="str">
            <v>52.214,84</v>
          </cell>
          <cell r="F2970" t="str">
            <v>SINAPI</v>
          </cell>
        </row>
        <row r="2971">
          <cell r="A2971">
            <v>14529</v>
          </cell>
          <cell r="B2971" t="str">
            <v>MARTELO PERFURADOR PNEUMATICO MANUAL, HASTE 25 X 75 MM, 21 KG</v>
          </cell>
          <cell r="C2971" t="str">
            <v xml:space="preserve">UN    </v>
          </cell>
          <cell r="D2971" t="str">
            <v>CR</v>
          </cell>
          <cell r="E2971" t="str">
            <v>29.202,44</v>
          </cell>
          <cell r="F2971" t="str">
            <v>SINAPI</v>
          </cell>
        </row>
        <row r="2972">
          <cell r="A2972">
            <v>10747</v>
          </cell>
          <cell r="B2972" t="str">
            <v>MARTELO PERFURADOR PNEUMATICO MANUAL, PESO DE 25 KG, COM SILENCIADOR</v>
          </cell>
          <cell r="C2972" t="str">
            <v xml:space="preserve">UN    </v>
          </cell>
          <cell r="D2972" t="str">
            <v>CR</v>
          </cell>
          <cell r="E2972" t="str">
            <v>28.652,05</v>
          </cell>
          <cell r="F2972" t="str">
            <v>SINAPI</v>
          </cell>
        </row>
        <row r="2973">
          <cell r="A2973">
            <v>36141</v>
          </cell>
          <cell r="B2973" t="str">
            <v>MASCARA DE SEGURANCA PARA SOLDA COM ESCUDO DE CELERON E CARNEIRA DE PLASTICO COM REGULAGEM</v>
          </cell>
          <cell r="C2973" t="str">
            <v xml:space="preserve">UN    </v>
          </cell>
          <cell r="D2973" t="str">
            <v>CR</v>
          </cell>
          <cell r="E2973" t="str">
            <v>42,93</v>
          </cell>
          <cell r="F2973" t="str">
            <v>SINAPI</v>
          </cell>
        </row>
        <row r="2974">
          <cell r="A2974">
            <v>43651</v>
          </cell>
          <cell r="B2974" t="str">
            <v>MASSA ACRILICA PARA SUPERFICIES INTERNAS E EXTERNAS</v>
          </cell>
          <cell r="C2974" t="str">
            <v xml:space="preserve">KG    </v>
          </cell>
          <cell r="D2974" t="str">
            <v>CR</v>
          </cell>
          <cell r="E2974" t="str">
            <v>7,91</v>
          </cell>
          <cell r="F2974" t="str">
            <v>SINAPI</v>
          </cell>
        </row>
        <row r="2975">
          <cell r="A2975">
            <v>43626</v>
          </cell>
          <cell r="B2975" t="str">
            <v>MASSA CORRIDA PARA SUPERFICIES DE AMBIENTES INTERNOS</v>
          </cell>
          <cell r="C2975" t="str">
            <v xml:space="preserve">KG    </v>
          </cell>
          <cell r="D2975" t="str">
            <v xml:space="preserve">C </v>
          </cell>
          <cell r="E2975" t="str">
            <v>4,40</v>
          </cell>
          <cell r="F2975" t="str">
            <v>SINAPI</v>
          </cell>
        </row>
        <row r="2976">
          <cell r="A2976">
            <v>39434</v>
          </cell>
          <cell r="B2976" t="str">
            <v>MASSA DE REJUNTE EM PO PARA DRYWALL, A BASE DE GESSO, SECAGEM RAPIDA, PARA TRATAMENTO DE JUNTAS DE CHAPA DE GESSO (NECESSITA ADICAO DE AGUA)</v>
          </cell>
          <cell r="C2976" t="str">
            <v xml:space="preserve">KG    </v>
          </cell>
          <cell r="D2976" t="str">
            <v>CR</v>
          </cell>
          <cell r="E2976" t="str">
            <v>4,14</v>
          </cell>
          <cell r="F2976" t="str">
            <v>SINAPI</v>
          </cell>
        </row>
        <row r="2977">
          <cell r="A2977">
            <v>39433</v>
          </cell>
          <cell r="B2977" t="str">
            <v>MASSA DE REJUNTE PRONTA PARA TRATAMENTO DE JUNTAS DE CHAPA DE GESSO PARA DRYWALL, SEM ADICAO DE AGUA</v>
          </cell>
          <cell r="C2977" t="str">
            <v xml:space="preserve">KG    </v>
          </cell>
          <cell r="D2977" t="str">
            <v>CR</v>
          </cell>
          <cell r="E2977" t="str">
            <v>3,29</v>
          </cell>
          <cell r="F2977" t="str">
            <v>SINAPI</v>
          </cell>
        </row>
        <row r="2978">
          <cell r="A2978">
            <v>4049</v>
          </cell>
          <cell r="B2978" t="str">
            <v>MASSA EPOXI BICOMPONENTE (MASSA + CATALIZADOR)</v>
          </cell>
          <cell r="C2978" t="str">
            <v xml:space="preserve">L     </v>
          </cell>
          <cell r="D2978" t="str">
            <v>CR</v>
          </cell>
          <cell r="E2978" t="str">
            <v>88,31</v>
          </cell>
          <cell r="F2978" t="str">
            <v>SINAPI</v>
          </cell>
        </row>
        <row r="2979">
          <cell r="A2979">
            <v>38120</v>
          </cell>
          <cell r="B2979" t="str">
            <v>MASSA EPOXI BICOMPONENTE PARA REPAROS</v>
          </cell>
          <cell r="C2979" t="str">
            <v xml:space="preserve">KG    </v>
          </cell>
          <cell r="D2979" t="str">
            <v>CR</v>
          </cell>
          <cell r="E2979" t="str">
            <v>258,62</v>
          </cell>
          <cell r="F2979" t="str">
            <v>SINAPI</v>
          </cell>
        </row>
        <row r="2980">
          <cell r="A2980">
            <v>43652</v>
          </cell>
          <cell r="B2980" t="str">
            <v>MASSA PARA MADEIRA - INTERIOR E EXTERIOR</v>
          </cell>
          <cell r="C2980" t="str">
            <v xml:space="preserve">KG    </v>
          </cell>
          <cell r="D2980" t="str">
            <v>CR</v>
          </cell>
          <cell r="E2980" t="str">
            <v>17,73</v>
          </cell>
          <cell r="F2980" t="str">
            <v>SINAPI</v>
          </cell>
        </row>
        <row r="2981">
          <cell r="A2981">
            <v>10498</v>
          </cell>
          <cell r="B2981" t="str">
            <v>MASSA PARA VIDRO</v>
          </cell>
          <cell r="C2981" t="str">
            <v xml:space="preserve">KG    </v>
          </cell>
          <cell r="D2981" t="str">
            <v>CR</v>
          </cell>
          <cell r="E2981" t="str">
            <v>12,73</v>
          </cell>
          <cell r="F2981" t="str">
            <v>SINAPI</v>
          </cell>
        </row>
        <row r="2982">
          <cell r="A2982">
            <v>4823</v>
          </cell>
          <cell r="B2982" t="str">
            <v>MASSA PLASTICA PARA MARMORE/GRANITO</v>
          </cell>
          <cell r="C2982" t="str">
            <v xml:space="preserve">KG    </v>
          </cell>
          <cell r="D2982" t="str">
            <v>CR</v>
          </cell>
          <cell r="E2982" t="str">
            <v>58,73</v>
          </cell>
          <cell r="F2982" t="str">
            <v>SINAPI</v>
          </cell>
        </row>
        <row r="2983">
          <cell r="A2983">
            <v>38877</v>
          </cell>
          <cell r="B2983" t="str">
            <v>MASSA PREMIUM PARA TEXTURA LISA DE BASE ACRILICA, USO INTERNO E EXTERNO</v>
          </cell>
          <cell r="C2983" t="str">
            <v xml:space="preserve">KG    </v>
          </cell>
          <cell r="D2983" t="str">
            <v>CR</v>
          </cell>
          <cell r="E2983" t="str">
            <v>6,28</v>
          </cell>
          <cell r="F2983" t="str">
            <v>SINAPI</v>
          </cell>
        </row>
        <row r="2984">
          <cell r="A2984">
            <v>34546</v>
          </cell>
          <cell r="B2984" t="str">
            <v>MASSA PREMIUM PARA TEXTURA RUSTICA DE BASE ACRILICA, COR BRANCA, USO INTERNO E EXTERNO</v>
          </cell>
          <cell r="C2984" t="str">
            <v xml:space="preserve">KG    </v>
          </cell>
          <cell r="D2984" t="str">
            <v>CR</v>
          </cell>
          <cell r="E2984" t="str">
            <v>6,46</v>
          </cell>
          <cell r="F2984" t="str">
            <v>SINAPI</v>
          </cell>
        </row>
        <row r="2985">
          <cell r="A2985">
            <v>41387</v>
          </cell>
          <cell r="B2985" t="str">
            <v>MASTRO SIMPLES GALVANIZADO DIAMETRO NOMINAL 1 1/2"</v>
          </cell>
          <cell r="C2985" t="str">
            <v xml:space="preserve">M     </v>
          </cell>
          <cell r="D2985" t="str">
            <v>CR</v>
          </cell>
          <cell r="E2985" t="str">
            <v>58,63</v>
          </cell>
          <cell r="F2985" t="str">
            <v>SINAPI</v>
          </cell>
        </row>
        <row r="2986">
          <cell r="A2986">
            <v>41388</v>
          </cell>
          <cell r="B2986" t="str">
            <v>MASTRO SIMPLES GALVANIZADO DIAMETRO NOMINAL 2"</v>
          </cell>
          <cell r="C2986" t="str">
            <v xml:space="preserve">M     </v>
          </cell>
          <cell r="D2986" t="str">
            <v>CR</v>
          </cell>
          <cell r="E2986" t="str">
            <v>70,34</v>
          </cell>
          <cell r="F2986" t="str">
            <v>SINAPI</v>
          </cell>
        </row>
        <row r="2987">
          <cell r="A2987">
            <v>41380</v>
          </cell>
          <cell r="B2987" t="str">
            <v>MASTRO TELESCOPICO DE 4 METROS (3 M X DN= 2" + 1 M X DN= 1 1/2")</v>
          </cell>
          <cell r="C2987" t="str">
            <v xml:space="preserve">UN    </v>
          </cell>
          <cell r="D2987" t="str">
            <v>CR</v>
          </cell>
          <cell r="E2987" t="str">
            <v>468,02</v>
          </cell>
          <cell r="F2987" t="str">
            <v>SINAPI</v>
          </cell>
        </row>
        <row r="2988">
          <cell r="A2988">
            <v>41381</v>
          </cell>
          <cell r="B2988" t="str">
            <v>MASTRO TELESCOPICO GALVANIZADO 5 METROS (3 M X DN= 2" + 2 M X DN= 1 1/2")</v>
          </cell>
          <cell r="C2988" t="str">
            <v xml:space="preserve">UN    </v>
          </cell>
          <cell r="D2988" t="str">
            <v>CR</v>
          </cell>
          <cell r="E2988" t="str">
            <v>490,31</v>
          </cell>
          <cell r="F2988" t="str">
            <v>SINAPI</v>
          </cell>
        </row>
        <row r="2989">
          <cell r="A2989">
            <v>41382</v>
          </cell>
          <cell r="B2989" t="str">
            <v>MASTRO TELESCOPICO GALVANIZADO 6 METROS (3 M X DN= 2" + 3 M X DN= 1Â½")</v>
          </cell>
          <cell r="C2989" t="str">
            <v xml:space="preserve">UN    </v>
          </cell>
          <cell r="D2989" t="str">
            <v>CR</v>
          </cell>
          <cell r="E2989" t="str">
            <v>474,59</v>
          </cell>
          <cell r="F2989" t="str">
            <v>SINAPI</v>
          </cell>
        </row>
        <row r="2990">
          <cell r="A2990">
            <v>41383</v>
          </cell>
          <cell r="B2990" t="str">
            <v>MASTRO TELESCOPICO GALVANIZADO 7 METROS (6 M X DN= 2" + 1 M X DN= 1 1/2")</v>
          </cell>
          <cell r="C2990" t="str">
            <v xml:space="preserve">UN    </v>
          </cell>
          <cell r="D2990" t="str">
            <v>CR</v>
          </cell>
          <cell r="E2990" t="str">
            <v>644,16</v>
          </cell>
          <cell r="F2990" t="str">
            <v>SINAPI</v>
          </cell>
        </row>
        <row r="2991">
          <cell r="A2991">
            <v>41385</v>
          </cell>
          <cell r="B2991" t="str">
            <v>MASTRO TELESCOPICO GALVANIZADO 9 METROS (6 M X DN= 2" + 3 M X DN= 1 1/2")</v>
          </cell>
          <cell r="C2991" t="str">
            <v xml:space="preserve">UN    </v>
          </cell>
          <cell r="D2991" t="str">
            <v>CR</v>
          </cell>
          <cell r="E2991" t="str">
            <v>801,57</v>
          </cell>
          <cell r="F2991" t="str">
            <v>SINAPI</v>
          </cell>
        </row>
        <row r="2992">
          <cell r="A2992">
            <v>11079</v>
          </cell>
          <cell r="B2992" t="str">
            <v>MATERIAL FILTRANTE (PEDREGULHO) 0,6 A 25,46 MM (POSTO PEDREIRA/FORNECEDOR, SEM FRETE)</v>
          </cell>
          <cell r="C2992" t="str">
            <v xml:space="preserve">M3    </v>
          </cell>
          <cell r="D2992" t="str">
            <v>CR</v>
          </cell>
          <cell r="E2992" t="str">
            <v>2.797,09</v>
          </cell>
          <cell r="F2992" t="str">
            <v>SINAPI</v>
          </cell>
        </row>
        <row r="2993">
          <cell r="A2993">
            <v>11082</v>
          </cell>
          <cell r="B2993" t="str">
            <v>MATERIAL FILTRANTE (PEDREGULHO) 38 A 25,4 MM (POSTO PEDREIRA/FORNECEDOR, SEM FRETE)</v>
          </cell>
          <cell r="C2993" t="str">
            <v xml:space="preserve">M3    </v>
          </cell>
          <cell r="D2993" t="str">
            <v>CR</v>
          </cell>
          <cell r="E2993" t="str">
            <v>2.797,09</v>
          </cell>
          <cell r="F2993" t="str">
            <v>SINAPI</v>
          </cell>
        </row>
        <row r="2994">
          <cell r="A2994">
            <v>4058</v>
          </cell>
          <cell r="B2994" t="str">
            <v>MECANICO DE EQUIPAMENTOS PESADOS</v>
          </cell>
          <cell r="C2994" t="str">
            <v xml:space="preserve">H     </v>
          </cell>
          <cell r="D2994" t="str">
            <v>CR</v>
          </cell>
          <cell r="E2994" t="str">
            <v>21,23</v>
          </cell>
          <cell r="F2994" t="str">
            <v>SINAPI</v>
          </cell>
        </row>
        <row r="2995">
          <cell r="A2995">
            <v>40974</v>
          </cell>
          <cell r="B2995" t="str">
            <v>MECANICO DE EQUIPAMENTOS PESADOS (MENSALISTA)</v>
          </cell>
          <cell r="C2995" t="str">
            <v xml:space="preserve">MES   </v>
          </cell>
          <cell r="D2995" t="str">
            <v>CR</v>
          </cell>
          <cell r="E2995" t="str">
            <v>3.748,37</v>
          </cell>
          <cell r="F2995" t="str">
            <v>SINAPI</v>
          </cell>
        </row>
        <row r="2996">
          <cell r="A2996">
            <v>34794</v>
          </cell>
          <cell r="B2996" t="str">
            <v>MECANICO DE REFRIGERACAO (HORISTA)</v>
          </cell>
          <cell r="C2996" t="str">
            <v xml:space="preserve">H     </v>
          </cell>
          <cell r="D2996" t="str">
            <v>CR</v>
          </cell>
          <cell r="E2996" t="str">
            <v>20,63</v>
          </cell>
          <cell r="F2996" t="str">
            <v>SINAPI</v>
          </cell>
        </row>
        <row r="2997">
          <cell r="A2997">
            <v>40925</v>
          </cell>
          <cell r="B2997" t="str">
            <v>MECANICO DE REFRIGERACAO (MENSALISTA)</v>
          </cell>
          <cell r="C2997" t="str">
            <v xml:space="preserve">MES   </v>
          </cell>
          <cell r="D2997" t="str">
            <v>CR</v>
          </cell>
          <cell r="E2997" t="str">
            <v>3.643,35</v>
          </cell>
          <cell r="F2997" t="str">
            <v>SINAPI</v>
          </cell>
        </row>
        <row r="2998">
          <cell r="A2998">
            <v>13741</v>
          </cell>
          <cell r="B2998" t="str">
            <v>MEDIDOR DE NIVEL ESTATICO E DINAMICO PARA POCO, COMPRIMENTO DE 200 M</v>
          </cell>
          <cell r="C2998" t="str">
            <v xml:space="preserve">UN    </v>
          </cell>
          <cell r="D2998" t="str">
            <v>CR</v>
          </cell>
          <cell r="E2998" t="str">
            <v>3.034,09</v>
          </cell>
          <cell r="F2998" t="str">
            <v>SINAPI</v>
          </cell>
        </row>
        <row r="2999">
          <cell r="A2999">
            <v>3288</v>
          </cell>
          <cell r="B2999" t="str">
            <v>MEIA CANA DE MADEIRA CEDRINHO OU EQUIVALENTE DA REGIAO, ACABAMENTO PARA FORRO PAULISTA, *2,5 X 2,5* CM</v>
          </cell>
          <cell r="C2999" t="str">
            <v xml:space="preserve">M     </v>
          </cell>
          <cell r="D2999" t="str">
            <v xml:space="preserve">C </v>
          </cell>
          <cell r="E2999" t="str">
            <v>6,75</v>
          </cell>
          <cell r="F2999" t="str">
            <v>SINAPI</v>
          </cell>
        </row>
        <row r="3000">
          <cell r="A3000">
            <v>13587</v>
          </cell>
          <cell r="B3000" t="str">
            <v>MEIA CANA DE MADEIRA PINUS OU EQUIVALENTE DA REGIAO, ACABAMENTO PARA FORRO PAULISTA, *2,5 X 2,5* CM</v>
          </cell>
          <cell r="C3000" t="str">
            <v xml:space="preserve">M     </v>
          </cell>
          <cell r="D3000" t="str">
            <v>CR</v>
          </cell>
          <cell r="E3000" t="str">
            <v>4,07</v>
          </cell>
          <cell r="F3000" t="str">
            <v>SINAPI</v>
          </cell>
        </row>
        <row r="3001">
          <cell r="A3001">
            <v>38598</v>
          </cell>
          <cell r="B3001" t="str">
            <v>MEIA CANALETA DE CONCRETO ESTRUTURAL 14 X 19 X 19 CM, FBK 14 MPA (NBR 6136)</v>
          </cell>
          <cell r="C3001" t="str">
            <v xml:space="preserve">UN    </v>
          </cell>
          <cell r="D3001" t="str">
            <v>CR</v>
          </cell>
          <cell r="E3001" t="str">
            <v>3,60</v>
          </cell>
          <cell r="F3001" t="str">
            <v>SINAPI</v>
          </cell>
        </row>
        <row r="3002">
          <cell r="A3002">
            <v>38595</v>
          </cell>
          <cell r="B3002" t="str">
            <v>MEIA CANALETA DE CONCRETO ESTRUTURAL 14 X 19 X 19 CM, FBK 4,5 MPA (NBR 6136)</v>
          </cell>
          <cell r="C3002" t="str">
            <v xml:space="preserve">UN    </v>
          </cell>
          <cell r="D3002" t="str">
            <v>CR</v>
          </cell>
          <cell r="E3002" t="str">
            <v>3,05</v>
          </cell>
          <cell r="F3002" t="str">
            <v>SINAPI</v>
          </cell>
        </row>
        <row r="3003">
          <cell r="A3003">
            <v>38592</v>
          </cell>
          <cell r="B3003" t="str">
            <v>MEIO BLOCO DE CONCRETO ESTRUTURAL 14 X 19 X 14 CM, FBK 14 MPA (NBR 6136)</v>
          </cell>
          <cell r="C3003" t="str">
            <v xml:space="preserve">UN    </v>
          </cell>
          <cell r="D3003" t="str">
            <v>CR</v>
          </cell>
          <cell r="E3003" t="str">
            <v>3,08</v>
          </cell>
          <cell r="F3003" t="str">
            <v>SINAPI</v>
          </cell>
        </row>
        <row r="3004">
          <cell r="A3004">
            <v>38588</v>
          </cell>
          <cell r="B3004" t="str">
            <v>MEIO BLOCO DE CONCRETO ESTRUTURAL 14 X 19 X 14 CM, FBK 4,5 MPA (NBR 6136)</v>
          </cell>
          <cell r="C3004" t="str">
            <v xml:space="preserve">UN    </v>
          </cell>
          <cell r="D3004" t="str">
            <v>CR</v>
          </cell>
          <cell r="E3004" t="str">
            <v>2,46</v>
          </cell>
          <cell r="F3004" t="str">
            <v>SINAPI</v>
          </cell>
        </row>
        <row r="3005">
          <cell r="A3005">
            <v>38593</v>
          </cell>
          <cell r="B3005" t="str">
            <v>MEIO BLOCO DE CONCRETO ESTRUTURAL 14 X 19 X 19 CM, FBK 14 MPA (NBR 6136)</v>
          </cell>
          <cell r="C3005" t="str">
            <v xml:space="preserve">UN    </v>
          </cell>
          <cell r="D3005" t="str">
            <v>CR</v>
          </cell>
          <cell r="E3005" t="str">
            <v>3,40</v>
          </cell>
          <cell r="F3005" t="str">
            <v>SINAPI</v>
          </cell>
        </row>
        <row r="3006">
          <cell r="A3006">
            <v>38589</v>
          </cell>
          <cell r="B3006" t="str">
            <v>MEIO BLOCO DE CONCRETO ESTRUTURAL 14 X 19 X 19 CM, FBK 4,5 MPA (NBR 6136)</v>
          </cell>
          <cell r="C3006" t="str">
            <v xml:space="preserve">UN    </v>
          </cell>
          <cell r="D3006" t="str">
            <v>CR</v>
          </cell>
          <cell r="E3006" t="str">
            <v>2,58</v>
          </cell>
          <cell r="F3006" t="str">
            <v>SINAPI</v>
          </cell>
        </row>
        <row r="3007">
          <cell r="A3007">
            <v>38594</v>
          </cell>
          <cell r="B3007" t="str">
            <v>MEIO BLOCO DE CONCRETO ESTRUTURAL 14 X 19 X 34 CM, FBK 14 MPA (NBR 6136)</v>
          </cell>
          <cell r="C3007" t="str">
            <v xml:space="preserve">UN    </v>
          </cell>
          <cell r="D3007" t="str">
            <v>CR</v>
          </cell>
          <cell r="E3007" t="str">
            <v>5,36</v>
          </cell>
          <cell r="F3007" t="str">
            <v>SINAPI</v>
          </cell>
        </row>
        <row r="3008">
          <cell r="A3008">
            <v>34773</v>
          </cell>
          <cell r="B3008" t="str">
            <v>MEIO BLOCO DE VEDACAO DE CONCRETO APARENTE 14 X 19 X 19 CM  (CLASSE C - NBR 6136)</v>
          </cell>
          <cell r="C3008" t="str">
            <v xml:space="preserve">UN    </v>
          </cell>
          <cell r="D3008" t="str">
            <v>CR</v>
          </cell>
          <cell r="E3008" t="str">
            <v>2,54</v>
          </cell>
          <cell r="F3008" t="str">
            <v>SINAPI</v>
          </cell>
        </row>
        <row r="3009">
          <cell r="A3009">
            <v>34769</v>
          </cell>
          <cell r="B3009" t="str">
            <v>MEIO BLOCO DE VEDACAO DE CONCRETO APARENTE 19 X 19 X 19 CM (CLASSE C - NBR 6136)</v>
          </cell>
          <cell r="C3009" t="str">
            <v xml:space="preserve">UN    </v>
          </cell>
          <cell r="D3009" t="str">
            <v>CR</v>
          </cell>
          <cell r="E3009" t="str">
            <v>3,14</v>
          </cell>
          <cell r="F3009" t="str">
            <v>SINAPI</v>
          </cell>
        </row>
        <row r="3010">
          <cell r="A3010">
            <v>34763</v>
          </cell>
          <cell r="B3010" t="str">
            <v>MEIO BLOCO DE VEDACAO DE CONCRETO APARENTE 9  X 19 X 19 CM (CLASSE C - NBR 6136)</v>
          </cell>
          <cell r="C3010" t="str">
            <v xml:space="preserve">UN    </v>
          </cell>
          <cell r="D3010" t="str">
            <v>CR</v>
          </cell>
          <cell r="E3010" t="str">
            <v>1,94</v>
          </cell>
          <cell r="F3010" t="str">
            <v>SINAPI</v>
          </cell>
        </row>
        <row r="3011">
          <cell r="A3011">
            <v>34774</v>
          </cell>
          <cell r="B3011" t="str">
            <v>MEIO BLOCO DE VEDACAO DE CONCRETO 14 X 19 X 19 CM (CLASSE C - NBR 6136)</v>
          </cell>
          <cell r="C3011" t="str">
            <v xml:space="preserve">UN    </v>
          </cell>
          <cell r="D3011" t="str">
            <v>CR</v>
          </cell>
          <cell r="E3011" t="str">
            <v>2,41</v>
          </cell>
          <cell r="F3011" t="str">
            <v>SINAPI</v>
          </cell>
        </row>
        <row r="3012">
          <cell r="A3012">
            <v>34771</v>
          </cell>
          <cell r="B3012" t="str">
            <v>MEIO BLOCO DE VEDACAO DE CONCRETO 19 X 19 X 19 CM (CLASSE C - NBR 6136)</v>
          </cell>
          <cell r="C3012" t="str">
            <v xml:space="preserve">UN    </v>
          </cell>
          <cell r="D3012" t="str">
            <v>CR</v>
          </cell>
          <cell r="E3012" t="str">
            <v>2,91</v>
          </cell>
          <cell r="F3012" t="str">
            <v>SINAPI</v>
          </cell>
        </row>
        <row r="3013">
          <cell r="A3013">
            <v>34764</v>
          </cell>
          <cell r="B3013" t="str">
            <v>MEIO BLOCO DE VEDACAO DE CONCRETO 9 X 19 X 19 CM (CLASSE C - NBR 6136)</v>
          </cell>
          <cell r="C3013" t="str">
            <v xml:space="preserve">UN    </v>
          </cell>
          <cell r="D3013" t="str">
            <v>CR</v>
          </cell>
          <cell r="E3013" t="str">
            <v>1,90</v>
          </cell>
          <cell r="F3013" t="str">
            <v>SINAPI</v>
          </cell>
        </row>
        <row r="3014">
          <cell r="A3014">
            <v>34788</v>
          </cell>
          <cell r="B3014" t="str">
            <v>MEIO BLOCO ESTRUTURAL CERAMICO 14 X 19 X 14 CM, 6,0 MPA (NBR 15270)</v>
          </cell>
          <cell r="C3014" t="str">
            <v xml:space="preserve">UN    </v>
          </cell>
          <cell r="D3014" t="str">
            <v>CR</v>
          </cell>
          <cell r="E3014" t="str">
            <v>1,70</v>
          </cell>
          <cell r="F3014" t="str">
            <v>SINAPI</v>
          </cell>
        </row>
        <row r="3015">
          <cell r="A3015">
            <v>34781</v>
          </cell>
          <cell r="B3015" t="str">
            <v>MEIO BLOCO ESTRUTURAL CERAMICO 14 X 19 X 19 CM, 6,0 MPA (NBR 15270)</v>
          </cell>
          <cell r="C3015" t="str">
            <v xml:space="preserve">UN    </v>
          </cell>
          <cell r="D3015" t="str">
            <v>CR</v>
          </cell>
          <cell r="E3015" t="str">
            <v>1,93</v>
          </cell>
          <cell r="F3015" t="str">
            <v>SINAPI</v>
          </cell>
        </row>
        <row r="3016">
          <cell r="A3016">
            <v>41682</v>
          </cell>
          <cell r="B3016" t="str">
            <v>MEIO-FIO OU GUIA DE CONCRETO PRE MOLDADO, COMP 1 M, *30 X 10/12* CM (H X L1/L2)</v>
          </cell>
          <cell r="C3016" t="str">
            <v xml:space="preserve">UN    </v>
          </cell>
          <cell r="D3016" t="str">
            <v>CR</v>
          </cell>
          <cell r="E3016" t="str">
            <v>38,32</v>
          </cell>
          <cell r="F3016" t="str">
            <v>SINAPI</v>
          </cell>
        </row>
        <row r="3017">
          <cell r="A3017">
            <v>41683</v>
          </cell>
          <cell r="B3017" t="str">
            <v>MEIO-FIO OU GUIA DE CONCRETO PRE MOLDADO, COMP 80 CM, *30 X 10/10* (H X L1/L2)</v>
          </cell>
          <cell r="C3017" t="str">
            <v xml:space="preserve">UN    </v>
          </cell>
          <cell r="D3017" t="str">
            <v>CR</v>
          </cell>
          <cell r="E3017" t="str">
            <v>28,19</v>
          </cell>
          <cell r="F3017" t="str">
            <v>SINAPI</v>
          </cell>
        </row>
        <row r="3018">
          <cell r="A3018">
            <v>41680</v>
          </cell>
          <cell r="B3018" t="str">
            <v>MEIO-FIO OU GUIA DE CONCRETO PRE-MOLDADO, COMP *39* CM, *19 X 6,5/6,5* CM (H X L1/L2)</v>
          </cell>
          <cell r="C3018" t="str">
            <v xml:space="preserve">UN    </v>
          </cell>
          <cell r="D3018" t="str">
            <v>CR</v>
          </cell>
          <cell r="E3018" t="str">
            <v>15,18</v>
          </cell>
          <cell r="F3018" t="str">
            <v>SINAPI</v>
          </cell>
        </row>
        <row r="3019">
          <cell r="A3019">
            <v>41679</v>
          </cell>
          <cell r="B3019" t="str">
            <v>MEIO-FIO OU GUIA DE CONCRETO PRE-MOLDADO, COMP 1 M, *20 X 12/15* CM (H X L1/L2)</v>
          </cell>
          <cell r="C3019" t="str">
            <v xml:space="preserve">UN    </v>
          </cell>
          <cell r="D3019" t="str">
            <v>CR</v>
          </cell>
          <cell r="E3019" t="str">
            <v>34,69</v>
          </cell>
          <cell r="F3019" t="str">
            <v>SINAPI</v>
          </cell>
        </row>
        <row r="3020">
          <cell r="A3020">
            <v>41681</v>
          </cell>
          <cell r="B3020" t="str">
            <v>MEIO-FIO OU GUIA DE CONCRETO PRE-MOLDADO, COMP 80 CM, *25 X 08/08* CM (H X L1/L2)</v>
          </cell>
          <cell r="C3020" t="str">
            <v xml:space="preserve">UN    </v>
          </cell>
          <cell r="D3020" t="str">
            <v>CR</v>
          </cell>
          <cell r="E3020" t="str">
            <v>23,74</v>
          </cell>
          <cell r="F3020" t="str">
            <v>SINAPI</v>
          </cell>
        </row>
        <row r="3021">
          <cell r="A3021">
            <v>43386</v>
          </cell>
          <cell r="B3021" t="str">
            <v>MEIO-FIO OU GUIA DE CONCRETO PRE-MOLDADO, TIPO CHAPEU PARA BOCA DE LOBO,  DIMENSOES *1,20* X 0,15 X 0,30 M</v>
          </cell>
          <cell r="C3021" t="str">
            <v xml:space="preserve">UN    </v>
          </cell>
          <cell r="D3021" t="str">
            <v>CR</v>
          </cell>
          <cell r="E3021" t="str">
            <v>54,21</v>
          </cell>
          <cell r="F3021" t="str">
            <v>SINAPI</v>
          </cell>
        </row>
        <row r="3022">
          <cell r="A3022">
            <v>4059</v>
          </cell>
          <cell r="B3022" t="str">
            <v>MEIO-FIO OU GUIA DE CONCRETO, PRE-MOLDADO, COMP 1 M, *30 X 12/15* CM (H X L1/L2)</v>
          </cell>
          <cell r="C3022" t="str">
            <v xml:space="preserve">M     </v>
          </cell>
          <cell r="D3022" t="str">
            <v>CR</v>
          </cell>
          <cell r="E3022" t="str">
            <v>38,32</v>
          </cell>
          <cell r="F3022" t="str">
            <v>SINAPI</v>
          </cell>
        </row>
        <row r="3023">
          <cell r="A3023">
            <v>4062</v>
          </cell>
          <cell r="B3023" t="str">
            <v>MEIO-FIO OU GUIA DE CONCRETO, PRE-MOLDADO, COMP 1 M, *30 X 15* CM (H X L)</v>
          </cell>
          <cell r="C3023" t="str">
            <v xml:space="preserve">UN    </v>
          </cell>
          <cell r="D3023" t="str">
            <v>CR</v>
          </cell>
          <cell r="E3023" t="str">
            <v>38,32</v>
          </cell>
          <cell r="F3023" t="str">
            <v>SINAPI</v>
          </cell>
        </row>
        <row r="3024">
          <cell r="A3024">
            <v>4061</v>
          </cell>
          <cell r="B3024" t="str">
            <v>MEIO-FIO OU GUIA DE CONCRETO, PRE-MOLDADO, COMP 80 CM, *45 X 12/18* CM (H X L1/L2)</v>
          </cell>
          <cell r="C3024" t="str">
            <v xml:space="preserve">UN    </v>
          </cell>
          <cell r="D3024" t="str">
            <v>CR</v>
          </cell>
          <cell r="E3024" t="str">
            <v>47,71</v>
          </cell>
          <cell r="F3024" t="str">
            <v>SINAPI</v>
          </cell>
        </row>
        <row r="3025">
          <cell r="A3025">
            <v>41315</v>
          </cell>
          <cell r="B3025" t="str">
            <v>MEMBRANA IMPERMEABILIZANTE A BASE DE POLIUREIA, BICOMPONENTE, APLICACAO A FRIO</v>
          </cell>
          <cell r="C3025" t="str">
            <v xml:space="preserve">KG    </v>
          </cell>
          <cell r="D3025" t="str">
            <v>CR</v>
          </cell>
          <cell r="E3025" t="str">
            <v>99,38</v>
          </cell>
          <cell r="F3025" t="str">
            <v>SINAPI</v>
          </cell>
        </row>
        <row r="3026">
          <cell r="A3026">
            <v>43148</v>
          </cell>
          <cell r="B3026" t="str">
            <v>MEMBRANA IMPERMEABILIZANTE A BASE DE POLIURETANO</v>
          </cell>
          <cell r="C3026" t="str">
            <v xml:space="preserve">KG    </v>
          </cell>
          <cell r="D3026" t="str">
            <v>CR</v>
          </cell>
          <cell r="E3026" t="str">
            <v>67,46</v>
          </cell>
          <cell r="F3026" t="str">
            <v>SINAPI</v>
          </cell>
        </row>
        <row r="3027">
          <cell r="A3027">
            <v>43147</v>
          </cell>
          <cell r="B3027" t="str">
            <v>MEMBRANA IMPERMEABILIZANTE ACRILICA MONOCOMPONENTE</v>
          </cell>
          <cell r="C3027" t="str">
            <v xml:space="preserve">KG    </v>
          </cell>
          <cell r="D3027" t="str">
            <v>CR</v>
          </cell>
          <cell r="E3027" t="str">
            <v>26,13</v>
          </cell>
          <cell r="F3027" t="str">
            <v>SINAPI</v>
          </cell>
        </row>
        <row r="3028">
          <cell r="A3028">
            <v>10608</v>
          </cell>
          <cell r="B3028" t="str">
            <v>MESA VIBRATORIA COM DIMENSOES DE 2,0 X 1,0 M, COM MOTOR ELETRICO DE 2 POLOS E POTENCIA DE 3 CV</v>
          </cell>
          <cell r="C3028" t="str">
            <v xml:space="preserve">UN    </v>
          </cell>
          <cell r="D3028" t="str">
            <v>AS</v>
          </cell>
          <cell r="E3028" t="str">
            <v>9.789,80</v>
          </cell>
          <cell r="F3028" t="str">
            <v>SINAPI</v>
          </cell>
        </row>
        <row r="3029">
          <cell r="A3029">
            <v>4069</v>
          </cell>
          <cell r="B3029" t="str">
            <v>MESTRE DE OBRAS (HORISTA)</v>
          </cell>
          <cell r="C3029" t="str">
            <v xml:space="preserve">H     </v>
          </cell>
          <cell r="D3029" t="str">
            <v>CR</v>
          </cell>
          <cell r="E3029" t="str">
            <v>54,11</v>
          </cell>
          <cell r="F3029" t="str">
            <v>SINAPI</v>
          </cell>
        </row>
        <row r="3030">
          <cell r="A3030">
            <v>40819</v>
          </cell>
          <cell r="B3030" t="str">
            <v>MESTRE DE OBRAS (MENSALISTA)</v>
          </cell>
          <cell r="C3030" t="str">
            <v xml:space="preserve">MES   </v>
          </cell>
          <cell r="D3030" t="str">
            <v>CR</v>
          </cell>
          <cell r="E3030" t="str">
            <v>9.549,63</v>
          </cell>
          <cell r="F3030" t="str">
            <v>SINAPI</v>
          </cell>
        </row>
        <row r="3031">
          <cell r="A3031">
            <v>34361</v>
          </cell>
          <cell r="B3031" t="str">
            <v>METACAULIM DE ALTA REATIVIDADE/CAULIM CALCINADO</v>
          </cell>
          <cell r="C3031" t="str">
            <v xml:space="preserve">KG    </v>
          </cell>
          <cell r="D3031" t="str">
            <v>CR</v>
          </cell>
          <cell r="E3031" t="str">
            <v>19,02</v>
          </cell>
          <cell r="F3031" t="str">
            <v>SINAPI</v>
          </cell>
        </row>
        <row r="3032">
          <cell r="A3032">
            <v>36512</v>
          </cell>
          <cell r="B3032" t="str">
            <v>MICRO-TRATOR CORTADOR DE GRAMA COM LARGURA DO CORTE DE 107 CM, COM  2 LAMINAS E DESCARTE LATERAL</v>
          </cell>
          <cell r="C3032" t="str">
            <v xml:space="preserve">UN    </v>
          </cell>
          <cell r="D3032" t="str">
            <v>AS</v>
          </cell>
          <cell r="E3032" t="str">
            <v>21.175,03</v>
          </cell>
          <cell r="F3032" t="str">
            <v>SINAPI</v>
          </cell>
        </row>
        <row r="3033">
          <cell r="A3033">
            <v>44478</v>
          </cell>
          <cell r="B3033" t="str">
            <v>MICROESFERAS DE VIDRO PARA SINALIZACAO HORIZONTAL VIARIA, TIPO I-B (PREMIX) - NBR  16184</v>
          </cell>
          <cell r="C3033" t="str">
            <v xml:space="preserve">KG    </v>
          </cell>
          <cell r="D3033" t="str">
            <v>CR</v>
          </cell>
          <cell r="E3033" t="str">
            <v>16,66</v>
          </cell>
          <cell r="F3033" t="str">
            <v>SINAPI</v>
          </cell>
        </row>
        <row r="3034">
          <cell r="A3034">
            <v>44477</v>
          </cell>
          <cell r="B3034" t="str">
            <v>MICROESFERAS DE VIDRO PARA SINALIZACAO HORIZONTAL VIARIA, TIPO II-A (DROP-ON) - NBR  16184</v>
          </cell>
          <cell r="C3034" t="str">
            <v xml:space="preserve">KG    </v>
          </cell>
          <cell r="D3034" t="str">
            <v>CR</v>
          </cell>
          <cell r="E3034" t="str">
            <v>16,66</v>
          </cell>
          <cell r="F3034" t="str">
            <v>SINAPI</v>
          </cell>
        </row>
        <row r="3035">
          <cell r="A3035">
            <v>11697</v>
          </cell>
          <cell r="B3035" t="str">
            <v>MICTORIO COLETIVO ACO INOX (AISI 304), E = 0,8 MM, DE *100 X 40 X 30* CM (C X A X P)</v>
          </cell>
          <cell r="C3035" t="str">
            <v xml:space="preserve">UN    </v>
          </cell>
          <cell r="D3035" t="str">
            <v>CR</v>
          </cell>
          <cell r="E3035" t="str">
            <v>833,28</v>
          </cell>
          <cell r="F3035" t="str">
            <v>SINAPI</v>
          </cell>
        </row>
        <row r="3036">
          <cell r="A3036">
            <v>11698</v>
          </cell>
          <cell r="B3036" t="str">
            <v>MICTORIO COLETIVO ACO INOX (AISI 304), E = 0,8 MM, DE *100 X 50 X 35* CM (C X A X P)</v>
          </cell>
          <cell r="C3036" t="str">
            <v xml:space="preserve">UN    </v>
          </cell>
          <cell r="D3036" t="str">
            <v>CR</v>
          </cell>
          <cell r="E3036" t="str">
            <v>994,06</v>
          </cell>
          <cell r="F3036" t="str">
            <v>SINAPI</v>
          </cell>
        </row>
        <row r="3037">
          <cell r="A3037">
            <v>10432</v>
          </cell>
          <cell r="B3037" t="str">
            <v>MICTORIO INDICUDUAL, SIFONADO, LOUCA BRANCA, SEM COMPLEMENTOS</v>
          </cell>
          <cell r="C3037" t="str">
            <v xml:space="preserve">UN    </v>
          </cell>
          <cell r="D3037" t="str">
            <v>CR</v>
          </cell>
          <cell r="E3037" t="str">
            <v>356,92</v>
          </cell>
          <cell r="F3037" t="str">
            <v>SINAPI</v>
          </cell>
        </row>
        <row r="3038">
          <cell r="A3038">
            <v>11699</v>
          </cell>
          <cell r="B3038" t="str">
            <v>MICTORIO INDIVIDUAL ACO INOX (AISI 304), E = 0,8 MM, DE *50  X 45  X 35* (C X A X P)</v>
          </cell>
          <cell r="C3038" t="str">
            <v xml:space="preserve">UN    </v>
          </cell>
          <cell r="D3038" t="str">
            <v>CR</v>
          </cell>
          <cell r="E3038" t="str">
            <v>1.098,66</v>
          </cell>
          <cell r="F3038" t="str">
            <v>SINAPI</v>
          </cell>
        </row>
        <row r="3039">
          <cell r="A3039">
            <v>44020</v>
          </cell>
          <cell r="B3039" t="str">
            <v>MICTORIO INDIVIDUAL, SIFONADO, VALVULA EMBUTIDA, DE LOUCA BRANCA, SEM COMPLEMENTOS - PADRAO ALTO</v>
          </cell>
          <cell r="C3039" t="str">
            <v xml:space="preserve">UN    </v>
          </cell>
          <cell r="D3039" t="str">
            <v>CR</v>
          </cell>
          <cell r="E3039" t="str">
            <v>880,56</v>
          </cell>
          <cell r="F3039" t="str">
            <v>SINAPI</v>
          </cell>
        </row>
        <row r="3040">
          <cell r="A3040">
            <v>41420</v>
          </cell>
          <cell r="B3040" t="str">
            <v>MINICAPTOR, EM ACO GALVANIZADO A FOGO, FIXACAO COM ROSCA SOBERBA OU MECANICA, H=600 MM X DN=10 MM</v>
          </cell>
          <cell r="C3040" t="str">
            <v xml:space="preserve">UN    </v>
          </cell>
          <cell r="D3040" t="str">
            <v>CR</v>
          </cell>
          <cell r="E3040" t="str">
            <v>11,93</v>
          </cell>
          <cell r="F3040" t="str">
            <v>SINAPI</v>
          </cell>
        </row>
        <row r="3041">
          <cell r="A3041">
            <v>41422</v>
          </cell>
          <cell r="B3041" t="str">
            <v>MINICAPTOR, EM ACO GALVANIZADO A FOGO, FIXACAO HORIZONTAL COM BANDEIRA A 20 CM, H=600 MM E X DN=10 MM</v>
          </cell>
          <cell r="C3041" t="str">
            <v xml:space="preserve">UN    </v>
          </cell>
          <cell r="D3041" t="str">
            <v>CR</v>
          </cell>
          <cell r="E3041" t="str">
            <v>16,29</v>
          </cell>
          <cell r="F3041" t="str">
            <v>SINAPI</v>
          </cell>
        </row>
        <row r="3042">
          <cell r="A3042">
            <v>41425</v>
          </cell>
          <cell r="B3042" t="str">
            <v>MINICAPTOR, EM ACO GALVANIZADO A FOGO, FIXACAO HORIZONTAL DE 1 FUROS, SEM BANDEIRA, H=300 MM X DN=10 MM</v>
          </cell>
          <cell r="C3042" t="str">
            <v xml:space="preserve">UN    </v>
          </cell>
          <cell r="D3042" t="str">
            <v>CR</v>
          </cell>
          <cell r="E3042" t="str">
            <v>8,34</v>
          </cell>
          <cell r="F3042" t="str">
            <v>SINAPI</v>
          </cell>
        </row>
        <row r="3043">
          <cell r="A3043">
            <v>41426</v>
          </cell>
          <cell r="B3043" t="str">
            <v>MINICAPTOR, EM ACO GALVANIZADO A FOGO, FIXACAO HORIZONTAL DE 2 FUROS, SEM BANDEIRA, H=600 MM X DN=10 MM</v>
          </cell>
          <cell r="C3043" t="str">
            <v xml:space="preserve">UN    </v>
          </cell>
          <cell r="D3043" t="str">
            <v>CR</v>
          </cell>
          <cell r="E3043" t="str">
            <v>15,03</v>
          </cell>
          <cell r="F3043" t="str">
            <v>SINAPI</v>
          </cell>
        </row>
        <row r="3044">
          <cell r="A3044">
            <v>41419</v>
          </cell>
          <cell r="B3044" t="str">
            <v>MINICAPTOR, EM ACO GALVANIZADO A FOGO,Â  FIXACAO COM ROSCA SOBERBA OU MECANICA, H=300 MM X DN=10 MM</v>
          </cell>
          <cell r="C3044" t="str">
            <v xml:space="preserve">UN    </v>
          </cell>
          <cell r="D3044" t="str">
            <v>CR</v>
          </cell>
          <cell r="E3044" t="str">
            <v>8,77</v>
          </cell>
          <cell r="F3044" t="str">
            <v>SINAPI</v>
          </cell>
        </row>
        <row r="3045">
          <cell r="A3045">
            <v>41421</v>
          </cell>
          <cell r="B3045" t="str">
            <v>MINICAPTOR, EM ACO GALVANIZADO A FOGO,Â  FIXACAO HORIZONTAL COM BANDEIRA A 20 CM, H=300 MM E X DN=10 MM</v>
          </cell>
          <cell r="C3045" t="str">
            <v xml:space="preserve">UN    </v>
          </cell>
          <cell r="D3045" t="str">
            <v>CR</v>
          </cell>
          <cell r="E3045" t="str">
            <v>11,90</v>
          </cell>
          <cell r="F3045" t="str">
            <v>SINAPI</v>
          </cell>
        </row>
        <row r="3046">
          <cell r="A3046">
            <v>41414</v>
          </cell>
          <cell r="B3046" t="str">
            <v>MINICAPTORES DE INSERCAO, EM ACO GALVANIZADO A FOGO, H=300 MM X DN=10 MM</v>
          </cell>
          <cell r="C3046" t="str">
            <v xml:space="preserve">UN    </v>
          </cell>
          <cell r="D3046" t="str">
            <v>CR</v>
          </cell>
          <cell r="E3046" t="str">
            <v>27,59</v>
          </cell>
          <cell r="F3046" t="str">
            <v>SINAPI</v>
          </cell>
        </row>
        <row r="3047">
          <cell r="A3047">
            <v>41415</v>
          </cell>
          <cell r="B3047" t="str">
            <v>MINICAPTORES DE INSERCAO, EM ACO GALVANIZADO A FOGO, H=600,MM X DN=10,MM</v>
          </cell>
          <cell r="C3047" t="str">
            <v xml:space="preserve">UN    </v>
          </cell>
          <cell r="D3047" t="str">
            <v>CR</v>
          </cell>
          <cell r="E3047" t="str">
            <v>32,14</v>
          </cell>
          <cell r="F3047" t="str">
            <v>SINAPI</v>
          </cell>
        </row>
        <row r="3048">
          <cell r="A3048">
            <v>37514</v>
          </cell>
          <cell r="B3048" t="str">
            <v>MINICARREGADEIRA SOBRE RODAS, POTENCIA LIQUIDA DE *47* HP, CAPACIDADE NOMINAL DE OPERACAO DE *646* KG</v>
          </cell>
          <cell r="C3048" t="str">
            <v xml:space="preserve">UN    </v>
          </cell>
          <cell r="D3048" t="str">
            <v>AS</v>
          </cell>
          <cell r="E3048" t="str">
            <v>320.000,00</v>
          </cell>
          <cell r="F3048" t="str">
            <v>SINAPI</v>
          </cell>
        </row>
        <row r="3049">
          <cell r="A3049">
            <v>37519</v>
          </cell>
          <cell r="B3049" t="str">
            <v>MINICARREGADEIRA SOBRE RODAS, POTENCIA LIQUIDA DE *72* HP, CAPACIDADE NOMINAL DE OPERACAO DE *1200* KG</v>
          </cell>
          <cell r="C3049" t="str">
            <v xml:space="preserve">UN    </v>
          </cell>
          <cell r="D3049" t="str">
            <v>AS</v>
          </cell>
          <cell r="E3049" t="str">
            <v>493.853,88</v>
          </cell>
          <cell r="F3049" t="str">
            <v>SINAPI</v>
          </cell>
        </row>
        <row r="3050">
          <cell r="A3050">
            <v>37520</v>
          </cell>
          <cell r="B3050" t="str">
            <v>MINIESCAVADEIRA SOBRE ESTEIRAS, POTENCIA LIQUIDA DE *30* HP, PESO OPERACIONAL DE *3.500* KG</v>
          </cell>
          <cell r="C3050" t="str">
            <v xml:space="preserve">UN    </v>
          </cell>
          <cell r="D3050" t="str">
            <v>AS</v>
          </cell>
          <cell r="E3050" t="str">
            <v>485.757,92</v>
          </cell>
          <cell r="F3050" t="str">
            <v>SINAPI</v>
          </cell>
        </row>
        <row r="3051">
          <cell r="A3051">
            <v>37521</v>
          </cell>
          <cell r="B3051" t="str">
            <v>MINIESCAVADEIRA SOBRE ESTEIRAS, POTENCIA LIQUIDA DE *42* HP, PESO OPERACIONAL DE *4.500* KG</v>
          </cell>
          <cell r="C3051" t="str">
            <v xml:space="preserve">UN    </v>
          </cell>
          <cell r="D3051" t="str">
            <v>AS</v>
          </cell>
          <cell r="E3051" t="str">
            <v>592.624,67</v>
          </cell>
          <cell r="F3051" t="str">
            <v>SINAPI</v>
          </cell>
        </row>
        <row r="3052">
          <cell r="A3052">
            <v>37522</v>
          </cell>
          <cell r="B3052" t="str">
            <v>MINIESCAVADEIRA SOBRE ESTEIRAS, POTENCIA LIQUIDA DE *42* HP, PESO OPERACIONAL DE *5.300* KG</v>
          </cell>
          <cell r="C3052" t="str">
            <v xml:space="preserve">UN    </v>
          </cell>
          <cell r="D3052" t="str">
            <v>AS</v>
          </cell>
          <cell r="E3052" t="str">
            <v>610.454,24</v>
          </cell>
          <cell r="F3052" t="str">
            <v>SINAPI</v>
          </cell>
        </row>
        <row r="3053">
          <cell r="A3053">
            <v>21109</v>
          </cell>
          <cell r="B3053" t="str">
            <v>MINUTERIA ELETRONICA COLETIVA COM POTENCIA MAXIMA RESISTIVA PARA LAMPADAS FLUORESCENTES DE *300* W ( 110 V ) / *600* W ( 110 V )</v>
          </cell>
          <cell r="C3053" t="str">
            <v xml:space="preserve">UN    </v>
          </cell>
          <cell r="D3053" t="str">
            <v>CR</v>
          </cell>
          <cell r="E3053" t="str">
            <v>55,05</v>
          </cell>
          <cell r="F3053" t="str">
            <v>SINAPI</v>
          </cell>
        </row>
        <row r="3054">
          <cell r="A3054">
            <v>37546</v>
          </cell>
          <cell r="B3054" t="str">
            <v>MISTURADOR DE ARGAMASSA, EIXO HORIZONTAL, CAPACIDADE DE MISTURA 160 KG, MOTOR ELETRICO TRIFASICO 220/380 V, POTENCIA 3 CV</v>
          </cell>
          <cell r="C3054" t="str">
            <v xml:space="preserve">UN    </v>
          </cell>
          <cell r="D3054" t="str">
            <v>CR</v>
          </cell>
          <cell r="E3054" t="str">
            <v>15.568,59</v>
          </cell>
          <cell r="F3054" t="str">
            <v>SINAPI</v>
          </cell>
        </row>
        <row r="3055">
          <cell r="A3055">
            <v>37544</v>
          </cell>
          <cell r="B3055" t="str">
            <v>MISTURADOR DE ARGAMASSA, EIXO HORIZONTAL, CAPACIDADE DE MISTURA 300 KG, MOTOR ELETRICO TRIFASICO 220/380 V, POTENCIA 5 CV</v>
          </cell>
          <cell r="C3055" t="str">
            <v xml:space="preserve">UN    </v>
          </cell>
          <cell r="D3055" t="str">
            <v>CR</v>
          </cell>
          <cell r="E3055" t="str">
            <v>16.466,40</v>
          </cell>
          <cell r="F3055" t="str">
            <v>SINAPI</v>
          </cell>
        </row>
        <row r="3056">
          <cell r="A3056">
            <v>37545</v>
          </cell>
          <cell r="B3056" t="str">
            <v>MISTURADOR DE ARGAMASSA, EIXO HORIZONTAL, CAPACIDADE DE MISTURA 600 KG, MOTOR ELETRICO TRIFASICO 220/380 V, POTENCIA 7,5 CV</v>
          </cell>
          <cell r="C3056" t="str">
            <v xml:space="preserve">UN    </v>
          </cell>
          <cell r="D3056" t="str">
            <v>CR</v>
          </cell>
          <cell r="E3056" t="str">
            <v>19.592,81</v>
          </cell>
          <cell r="F3056" t="str">
            <v>SINAPI</v>
          </cell>
        </row>
        <row r="3057">
          <cell r="A3057">
            <v>36793</v>
          </cell>
          <cell r="B3057" t="str">
            <v>MISTURADOR DE METAL CROMADO DE PAREDE PARA LAVATORIO (REF 1878)</v>
          </cell>
          <cell r="C3057" t="str">
            <v xml:space="preserve">UN    </v>
          </cell>
          <cell r="D3057" t="str">
            <v>CR</v>
          </cell>
          <cell r="E3057" t="str">
            <v>983,41</v>
          </cell>
          <cell r="F3057" t="str">
            <v>SINAPI</v>
          </cell>
        </row>
        <row r="3058">
          <cell r="A3058">
            <v>11769</v>
          </cell>
          <cell r="B3058" t="str">
            <v>MISTURADOR DE METAL CROMADO, DE MESA/BANCADA, COM BICA BAIXA, PARA LAVATORIO (REF 1875)</v>
          </cell>
          <cell r="C3058" t="str">
            <v xml:space="preserve">UN    </v>
          </cell>
          <cell r="D3058" t="str">
            <v>CR</v>
          </cell>
          <cell r="E3058" t="str">
            <v>434,59</v>
          </cell>
          <cell r="F3058" t="str">
            <v>SINAPI</v>
          </cell>
        </row>
        <row r="3059">
          <cell r="A3059">
            <v>11771</v>
          </cell>
          <cell r="B3059" t="str">
            <v>MISTURADOR DE PAREDE, DE METAL CROMADO, PARA COZINHA, BICA ALTA MOVEL, COM AREJADOR ARTICULADO (REF 1258)</v>
          </cell>
          <cell r="C3059" t="str">
            <v xml:space="preserve">UN    </v>
          </cell>
          <cell r="D3059" t="str">
            <v>CR</v>
          </cell>
          <cell r="E3059" t="str">
            <v>532,32</v>
          </cell>
          <cell r="F3059" t="str">
            <v>SINAPI</v>
          </cell>
        </row>
        <row r="3060">
          <cell r="A3060">
            <v>39919</v>
          </cell>
          <cell r="B3060" t="str">
            <v>MISTURADOR DUPLO HORIZONTAL DE ALTA TURBULENCIA, CAPACIDADE / VOLUME 2 X 500 LITROS, MOTORES ELETRICOS MINIMO 5 CV CADA,  PARA NATA CIMENTO, ARGAMASSA E OUTROS</v>
          </cell>
          <cell r="C3060" t="str">
            <v xml:space="preserve">UN    </v>
          </cell>
          <cell r="D3060" t="str">
            <v>CR</v>
          </cell>
          <cell r="E3060" t="str">
            <v>77.929,40</v>
          </cell>
          <cell r="F3060" t="str">
            <v>SINAPI</v>
          </cell>
        </row>
        <row r="3061">
          <cell r="A3061">
            <v>38385</v>
          </cell>
          <cell r="B3061" t="str">
            <v>MISTURADOR MANUAL DE TINTAS PARA FURADEIRA, HASTE METALICA *60* CM, COM HELICE  (MEXEDOR DE TINTA)</v>
          </cell>
          <cell r="C3061" t="str">
            <v xml:space="preserve">UN    </v>
          </cell>
          <cell r="D3061" t="str">
            <v>CR</v>
          </cell>
          <cell r="E3061" t="str">
            <v>63,34</v>
          </cell>
          <cell r="F3061" t="str">
            <v>SINAPI</v>
          </cell>
        </row>
        <row r="3062">
          <cell r="A3062">
            <v>36800</v>
          </cell>
          <cell r="B3062" t="str">
            <v>MISTURADOR METALICO, BASE PARA CHUVEIRO/BANHEIRA, 1/2 " OU 3/4 ", SOLDAVEL OU ROSCAVEL (NAO INCLUI ACABAMENTOS)</v>
          </cell>
          <cell r="C3062" t="str">
            <v xml:space="preserve">UN    </v>
          </cell>
          <cell r="D3062" t="str">
            <v>CR</v>
          </cell>
          <cell r="E3062" t="str">
            <v>261,13</v>
          </cell>
          <cell r="F3062" t="str">
            <v>SINAPI</v>
          </cell>
        </row>
        <row r="3063">
          <cell r="A3063">
            <v>37587</v>
          </cell>
          <cell r="B3063" t="str">
            <v>MISTURADOR MONOCOMANDO PARA CHUVEIRO, BASE BRUTA, METALICO COM ACABAMENTO CROMADO</v>
          </cell>
          <cell r="C3063" t="str">
            <v xml:space="preserve">UN    </v>
          </cell>
          <cell r="D3063" t="str">
            <v>CR</v>
          </cell>
          <cell r="E3063" t="str">
            <v>573,72</v>
          </cell>
          <cell r="F3063" t="str">
            <v>SINAPI</v>
          </cell>
        </row>
        <row r="3064">
          <cell r="A3064">
            <v>11561</v>
          </cell>
          <cell r="B3064" t="str">
            <v>MOLA HIDRAULICA AEREA, PARA PORTAS DE ATE 1.100 MM E PESO DE ATE 85 KG, COM CORPO EM ALUMINIO E BRACO EM ACO, SEM BRACO DE PARADA</v>
          </cell>
          <cell r="C3064" t="str">
            <v xml:space="preserve">UN    </v>
          </cell>
          <cell r="D3064" t="str">
            <v>CR</v>
          </cell>
          <cell r="E3064" t="str">
            <v>255,91</v>
          </cell>
          <cell r="F3064" t="str">
            <v>SINAPI</v>
          </cell>
        </row>
        <row r="3065">
          <cell r="A3065">
            <v>43604</v>
          </cell>
          <cell r="B3065" t="str">
            <v>MOLA HIDRAULICA AEREA, PARA PORTAS DE ATE 850 MM E PESO DE ATE 50 KG, COM CORPO EM ALUMINIO E BRACO EM ACO, SEM BRACO DE PARADA</v>
          </cell>
          <cell r="C3065" t="str">
            <v xml:space="preserve">UN    </v>
          </cell>
          <cell r="D3065" t="str">
            <v>CR</v>
          </cell>
          <cell r="E3065" t="str">
            <v>136,43</v>
          </cell>
          <cell r="F3065" t="str">
            <v>SINAPI</v>
          </cell>
        </row>
        <row r="3066">
          <cell r="A3066">
            <v>11560</v>
          </cell>
          <cell r="B3066" t="str">
            <v>MOLA HIDRAULICA AEREA, PARA PORTAS DE ATE 950 MM E PESO DE ATE 65 KG, COM CORPO EM ALUMINIO E BRACO EM ACO, SEM BRACO DE PARADA</v>
          </cell>
          <cell r="C3066" t="str">
            <v xml:space="preserve">UN    </v>
          </cell>
          <cell r="D3066" t="str">
            <v>CR</v>
          </cell>
          <cell r="E3066" t="str">
            <v>197,52</v>
          </cell>
          <cell r="F3066" t="str">
            <v>SINAPI</v>
          </cell>
        </row>
        <row r="3067">
          <cell r="A3067">
            <v>11499</v>
          </cell>
          <cell r="B3067" t="str">
            <v>MOLA HIDRAULICA DE PISO, PARA PORTAS DE ATE 1100 MM E PESO DE ATE 120 KG, COM CORPO EM ACO INOX</v>
          </cell>
          <cell r="C3067" t="str">
            <v xml:space="preserve">UN    </v>
          </cell>
          <cell r="D3067" t="str">
            <v>CR</v>
          </cell>
          <cell r="E3067" t="str">
            <v>986,11</v>
          </cell>
          <cell r="F3067" t="str">
            <v>SINAPI</v>
          </cell>
        </row>
        <row r="3068">
          <cell r="A3068">
            <v>34761</v>
          </cell>
          <cell r="B3068" t="str">
            <v>MONTADOR DE ELETROELETRONICOS (HORISTA)</v>
          </cell>
          <cell r="C3068" t="str">
            <v xml:space="preserve">H     </v>
          </cell>
          <cell r="D3068" t="str">
            <v>CR</v>
          </cell>
          <cell r="E3068" t="str">
            <v>16,41</v>
          </cell>
          <cell r="F3068" t="str">
            <v>SINAPI</v>
          </cell>
        </row>
        <row r="3069">
          <cell r="A3069">
            <v>40924</v>
          </cell>
          <cell r="B3069" t="str">
            <v>MONTADOR DE ELETROELETRONICOS (MENSALISTA)</v>
          </cell>
          <cell r="C3069" t="str">
            <v xml:space="preserve">MES   </v>
          </cell>
          <cell r="D3069" t="str">
            <v>CR</v>
          </cell>
          <cell r="E3069" t="str">
            <v>2.897,27</v>
          </cell>
          <cell r="F3069" t="str">
            <v>SINAPI</v>
          </cell>
        </row>
        <row r="3070">
          <cell r="A3070">
            <v>40983</v>
          </cell>
          <cell r="B3070" t="str">
            <v>MONTADOR DE ESTRUTURAS METALICAS (MENSALISTA)</v>
          </cell>
          <cell r="C3070" t="str">
            <v xml:space="preserve">MES   </v>
          </cell>
          <cell r="D3070" t="str">
            <v>CR</v>
          </cell>
          <cell r="E3070" t="str">
            <v>2.343,61</v>
          </cell>
          <cell r="F3070" t="str">
            <v>SINAPI</v>
          </cell>
        </row>
        <row r="3071">
          <cell r="A3071">
            <v>44497</v>
          </cell>
          <cell r="B3071" t="str">
            <v>MONTADOR DE ESTRUTURAS METALICAS HORISTA</v>
          </cell>
          <cell r="C3071" t="str">
            <v xml:space="preserve">H     </v>
          </cell>
          <cell r="D3071" t="str">
            <v>CR</v>
          </cell>
          <cell r="E3071" t="str">
            <v>13,26</v>
          </cell>
          <cell r="F3071" t="str">
            <v>SINAPI</v>
          </cell>
        </row>
        <row r="3072">
          <cell r="A3072">
            <v>2437</v>
          </cell>
          <cell r="B3072" t="str">
            <v>MONTADOR DE MAQUINAS (HORISTA)</v>
          </cell>
          <cell r="C3072" t="str">
            <v xml:space="preserve">H     </v>
          </cell>
          <cell r="D3072" t="str">
            <v>CR</v>
          </cell>
          <cell r="E3072" t="str">
            <v>20,84</v>
          </cell>
          <cell r="F3072" t="str">
            <v>SINAPI</v>
          </cell>
        </row>
        <row r="3073">
          <cell r="A3073">
            <v>40921</v>
          </cell>
          <cell r="B3073" t="str">
            <v>MONTADOR DE MAQUINAS (MENSALISTA)</v>
          </cell>
          <cell r="C3073" t="str">
            <v xml:space="preserve">MES   </v>
          </cell>
          <cell r="D3073" t="str">
            <v>CR</v>
          </cell>
          <cell r="E3073" t="str">
            <v>3.677,63</v>
          </cell>
          <cell r="F3073" t="str">
            <v>SINAPI</v>
          </cell>
        </row>
        <row r="3074">
          <cell r="A3074">
            <v>14252</v>
          </cell>
          <cell r="B3074" t="str">
            <v>MOTOBOMBA AUTOESCORVANTE MOTOR A GASOLINA, POTENCIA 6,0HP, BOCAIS 3" X 3", HM/Q = 5 MCA / 24 M3/H A 52,5 MCA / 5,0 M3/H</v>
          </cell>
          <cell r="C3074" t="str">
            <v xml:space="preserve">UN    </v>
          </cell>
          <cell r="D3074" t="str">
            <v>CR</v>
          </cell>
          <cell r="E3074" t="str">
            <v>3.294,06</v>
          </cell>
          <cell r="F3074" t="str">
            <v>SINAPI</v>
          </cell>
        </row>
        <row r="3075">
          <cell r="A3075">
            <v>730</v>
          </cell>
          <cell r="B3075" t="str">
            <v>MOTOBOMBA AUTOESCORVANTE MOTOR ELETRICO TRIFASICO 7,4HP BOCA DIAMETRO DE SUCCAO X RECLAQUE: 2"X2", HM/ Q = 10 M / 73,5 M3/H A 28 M / 8,2 M3 /H</v>
          </cell>
          <cell r="C3075" t="str">
            <v xml:space="preserve">UN    </v>
          </cell>
          <cell r="D3075" t="str">
            <v>CR</v>
          </cell>
          <cell r="E3075" t="str">
            <v>8.801,12</v>
          </cell>
          <cell r="F3075" t="str">
            <v>SINAPI</v>
          </cell>
        </row>
        <row r="3076">
          <cell r="A3076">
            <v>723</v>
          </cell>
          <cell r="B3076" t="str">
            <v>MOTOBOMBA AUTOESCORVANTE POTENCIA 5,42 HP, BOCAIS SUCCAO X RECALQUE 2" X 2", A GASOLINA, DIAMETRO DO ROTOR 122 MM HM/Q = 6 MCA / 33,0 M3/H A 28 MCA / 8,0 M3/H</v>
          </cell>
          <cell r="C3076" t="str">
            <v xml:space="preserve">UN    </v>
          </cell>
          <cell r="D3076" t="str">
            <v>CR</v>
          </cell>
          <cell r="E3076" t="str">
            <v>4.374,47</v>
          </cell>
          <cell r="F3076" t="str">
            <v>SINAPI</v>
          </cell>
        </row>
        <row r="3077">
          <cell r="A3077">
            <v>36502</v>
          </cell>
          <cell r="B3077" t="str">
            <v>MOTOBOMBA CENTRIFUGA, MOTOR A GASOLINA, POTENCIA 5,42 HP, BOCAIS 1 1/2" X 1", DIAMETRO ROTOR 143 MM HM/Q = 6 MCA / 16,8 M3/H A 38 MCA / 6,6 M3/H</v>
          </cell>
          <cell r="C3077" t="str">
            <v xml:space="preserve">UN    </v>
          </cell>
          <cell r="D3077" t="str">
            <v>CR</v>
          </cell>
          <cell r="E3077" t="str">
            <v>4.111,48</v>
          </cell>
          <cell r="F3077" t="str">
            <v>SINAPI</v>
          </cell>
        </row>
        <row r="3078">
          <cell r="A3078">
            <v>36503</v>
          </cell>
          <cell r="B3078" t="str">
            <v>MOTOBOMBA TRASH (PARA AGUA SUJA) AUTO ESCORVANTE, MOTOR GASOLINA DE 6,41 HP, DIAMETROS DE SUCCAO X RECALQUE: 3" X 3", HM/Q: 10/60 A 23/0</v>
          </cell>
          <cell r="C3078" t="str">
            <v xml:space="preserve">UN    </v>
          </cell>
          <cell r="D3078" t="str">
            <v>CR</v>
          </cell>
          <cell r="E3078" t="str">
            <v>5.069,94</v>
          </cell>
          <cell r="F3078" t="str">
            <v>SINAPI</v>
          </cell>
        </row>
        <row r="3079">
          <cell r="A3079">
            <v>4090</v>
          </cell>
          <cell r="B3079" t="str">
            <v>MOTONIVELADORA POTENCIA BASICA LIQUIDA (PRIMEIRA MARCHA) 125 HP , PESO BRUTO 13843 KG, LARGURA DA LAMINA DE 3,7 M</v>
          </cell>
          <cell r="C3079" t="str">
            <v xml:space="preserve">UN    </v>
          </cell>
          <cell r="D3079" t="str">
            <v>AS</v>
          </cell>
          <cell r="E3079" t="str">
            <v>1.110.000,00</v>
          </cell>
          <cell r="F3079" t="str">
            <v>SINAPI</v>
          </cell>
        </row>
        <row r="3080">
          <cell r="A3080">
            <v>13227</v>
          </cell>
          <cell r="B3080" t="str">
            <v>MOTONIVELADORA POTENCIA BASICA LIQUIDA (PRIMEIRA MARCHA) 171 HP, PESO BRUTO 14768 KG, LARGURA DA LAMINA DE 3,7 M</v>
          </cell>
          <cell r="C3080" t="str">
            <v xml:space="preserve">UN    </v>
          </cell>
          <cell r="D3080" t="str">
            <v>AS</v>
          </cell>
          <cell r="E3080" t="str">
            <v>1.379.313,41</v>
          </cell>
          <cell r="F3080" t="str">
            <v>SINAPI</v>
          </cell>
        </row>
        <row r="3081">
          <cell r="A3081">
            <v>10597</v>
          </cell>
          <cell r="B3081" t="str">
            <v>MOTONIVELADORA POTENCIA BASICA LIQUIDA (PRIMEIRA MARCHA) 186 HP, PESO BRUTO 15785 KG, LARGURA DA LAMINA DE 4,3 M</v>
          </cell>
          <cell r="C3081" t="str">
            <v xml:space="preserve">UN    </v>
          </cell>
          <cell r="D3081" t="str">
            <v>AS</v>
          </cell>
          <cell r="E3081" t="str">
            <v>1.451.905,30</v>
          </cell>
          <cell r="F3081" t="str">
            <v>SINAPI</v>
          </cell>
        </row>
        <row r="3082">
          <cell r="A3082">
            <v>39628</v>
          </cell>
          <cell r="B3082" t="str">
            <v>MOTOR A DIESEL PARA VIBRADOR DE IMERSAO, DE *4,7* CV</v>
          </cell>
          <cell r="C3082" t="str">
            <v xml:space="preserve">UN    </v>
          </cell>
          <cell r="D3082" t="str">
            <v>AS</v>
          </cell>
          <cell r="E3082" t="str">
            <v>4.094,61</v>
          </cell>
          <cell r="F3082" t="str">
            <v>SINAPI</v>
          </cell>
        </row>
        <row r="3083">
          <cell r="A3083">
            <v>39404</v>
          </cell>
          <cell r="B3083" t="str">
            <v>MOTOR A GASOLINA PARA VIBRADOR DE IMERSAO, 4 TEMPOS, DE 5,5 CV</v>
          </cell>
          <cell r="C3083" t="str">
            <v xml:space="preserve">UN    </v>
          </cell>
          <cell r="D3083" t="str">
            <v>AS</v>
          </cell>
          <cell r="E3083" t="str">
            <v>2.030,38</v>
          </cell>
          <cell r="F3083" t="str">
            <v>SINAPI</v>
          </cell>
        </row>
        <row r="3084">
          <cell r="A3084">
            <v>39402</v>
          </cell>
          <cell r="B3084" t="str">
            <v>MOTOR ELETRICO PARA VIBRADOR DE IMERSAO, DE 2 CV, MONOFASICO, 110/220 V</v>
          </cell>
          <cell r="C3084" t="str">
            <v xml:space="preserve">UN    </v>
          </cell>
          <cell r="D3084" t="str">
            <v>AS</v>
          </cell>
          <cell r="E3084" t="str">
            <v>1.672,65</v>
          </cell>
          <cell r="F3084" t="str">
            <v>SINAPI</v>
          </cell>
        </row>
        <row r="3085">
          <cell r="A3085">
            <v>39403</v>
          </cell>
          <cell r="B3085" t="str">
            <v>MOTOR ELETRICO PARA VIBRADOR DE IMERSAO, DE 2 CV, TRIFASICO, 220/380 V</v>
          </cell>
          <cell r="C3085" t="str">
            <v xml:space="preserve">UN    </v>
          </cell>
          <cell r="D3085" t="str">
            <v>AS</v>
          </cell>
          <cell r="E3085" t="str">
            <v>1.636,26</v>
          </cell>
          <cell r="F3085" t="str">
            <v>SINAPI</v>
          </cell>
        </row>
        <row r="3086">
          <cell r="A3086">
            <v>4093</v>
          </cell>
          <cell r="B3086" t="str">
            <v>MOTORISTA DE CAMINHAO (HORISTA)</v>
          </cell>
          <cell r="C3086" t="str">
            <v xml:space="preserve">H     </v>
          </cell>
          <cell r="D3086" t="str">
            <v xml:space="preserve">C </v>
          </cell>
          <cell r="E3086" t="str">
            <v>18,74</v>
          </cell>
          <cell r="F3086" t="str">
            <v>SINAPI</v>
          </cell>
        </row>
        <row r="3087">
          <cell r="A3087">
            <v>10512</v>
          </cell>
          <cell r="B3087" t="str">
            <v>MOTORISTA DE CAMINHAO (MENSALISTA)</v>
          </cell>
          <cell r="C3087" t="str">
            <v xml:space="preserve">MES   </v>
          </cell>
          <cell r="D3087" t="str">
            <v>CR</v>
          </cell>
          <cell r="E3087" t="str">
            <v>3.307,49</v>
          </cell>
          <cell r="F3087" t="str">
            <v>SINAPI</v>
          </cell>
        </row>
        <row r="3088">
          <cell r="A3088">
            <v>20020</v>
          </cell>
          <cell r="B3088" t="str">
            <v>MOTORISTA DE CAMINHAO-BASCULANTE (HORISTA)</v>
          </cell>
          <cell r="C3088" t="str">
            <v xml:space="preserve">H     </v>
          </cell>
          <cell r="D3088" t="str">
            <v>CR</v>
          </cell>
          <cell r="E3088" t="str">
            <v>19,47</v>
          </cell>
          <cell r="F3088" t="str">
            <v>SINAPI</v>
          </cell>
        </row>
        <row r="3089">
          <cell r="A3089">
            <v>41038</v>
          </cell>
          <cell r="B3089" t="str">
            <v>MOTORISTA DE CAMINHAO-BASCULANTE (MENSALISTA)</v>
          </cell>
          <cell r="C3089" t="str">
            <v xml:space="preserve">MES   </v>
          </cell>
          <cell r="D3089" t="str">
            <v>CR</v>
          </cell>
          <cell r="E3089" t="str">
            <v>3.437,15</v>
          </cell>
          <cell r="F3089" t="str">
            <v>SINAPI</v>
          </cell>
        </row>
        <row r="3090">
          <cell r="A3090">
            <v>4094</v>
          </cell>
          <cell r="B3090" t="str">
            <v>MOTORISTA DE CAMINHAO-CARRETA (HORISTA)</v>
          </cell>
          <cell r="C3090" t="str">
            <v xml:space="preserve">H     </v>
          </cell>
          <cell r="D3090" t="str">
            <v>CR</v>
          </cell>
          <cell r="E3090" t="str">
            <v>23,31</v>
          </cell>
          <cell r="F3090" t="str">
            <v>SINAPI</v>
          </cell>
        </row>
        <row r="3091">
          <cell r="A3091">
            <v>40988</v>
          </cell>
          <cell r="B3091" t="str">
            <v>MOTORISTA DE CAMINHAO-CARRETA (MENSALISTA)</v>
          </cell>
          <cell r="C3091" t="str">
            <v xml:space="preserve">MES   </v>
          </cell>
          <cell r="D3091" t="str">
            <v>CR</v>
          </cell>
          <cell r="E3091" t="str">
            <v>4.113,93</v>
          </cell>
          <cell r="F3091" t="str">
            <v>SINAPI</v>
          </cell>
        </row>
        <row r="3092">
          <cell r="A3092">
            <v>4095</v>
          </cell>
          <cell r="B3092" t="str">
            <v>MOTORISTA DE CARRO DE PASSEIO (HORISTA)</v>
          </cell>
          <cell r="C3092" t="str">
            <v xml:space="preserve">H     </v>
          </cell>
          <cell r="D3092" t="str">
            <v>CR</v>
          </cell>
          <cell r="E3092" t="str">
            <v>15,61</v>
          </cell>
          <cell r="F3092" t="str">
            <v>SINAPI</v>
          </cell>
        </row>
        <row r="3093">
          <cell r="A3093">
            <v>40990</v>
          </cell>
          <cell r="B3093" t="str">
            <v>MOTORISTA DE CARRO DE PASSEIO (MENSALISTA)</v>
          </cell>
          <cell r="C3093" t="str">
            <v xml:space="preserve">MES   </v>
          </cell>
          <cell r="D3093" t="str">
            <v>CR</v>
          </cell>
          <cell r="E3093" t="str">
            <v>2.755,04</v>
          </cell>
          <cell r="F3093" t="str">
            <v>SINAPI</v>
          </cell>
        </row>
        <row r="3094">
          <cell r="A3094">
            <v>4097</v>
          </cell>
          <cell r="B3094" t="str">
            <v>MOTORISTA DE ONIBUS / MICRO-ONIBUS (HORISTA)</v>
          </cell>
          <cell r="C3094" t="str">
            <v xml:space="preserve">H     </v>
          </cell>
          <cell r="D3094" t="str">
            <v>CR</v>
          </cell>
          <cell r="E3094" t="str">
            <v>17,45</v>
          </cell>
          <cell r="F3094" t="str">
            <v>SINAPI</v>
          </cell>
        </row>
        <row r="3095">
          <cell r="A3095">
            <v>40994</v>
          </cell>
          <cell r="B3095" t="str">
            <v>MOTORISTA DE ONIBUS / MICRO-ONIBUS (MENSALISTA)</v>
          </cell>
          <cell r="C3095" t="str">
            <v xml:space="preserve">MES   </v>
          </cell>
          <cell r="D3095" t="str">
            <v>CR</v>
          </cell>
          <cell r="E3095" t="str">
            <v>3.083,59</v>
          </cell>
          <cell r="F3095" t="str">
            <v>SINAPI</v>
          </cell>
        </row>
        <row r="3096">
          <cell r="A3096">
            <v>4096</v>
          </cell>
          <cell r="B3096" t="str">
            <v>MOTORISTA OPERADOR DE CAMINHAO COM MUNCK (HORISTA)</v>
          </cell>
          <cell r="C3096" t="str">
            <v xml:space="preserve">H     </v>
          </cell>
          <cell r="D3096" t="str">
            <v>CR</v>
          </cell>
          <cell r="E3096" t="str">
            <v>21,09</v>
          </cell>
          <cell r="F3096" t="str">
            <v>SINAPI</v>
          </cell>
        </row>
        <row r="3097">
          <cell r="A3097">
            <v>40992</v>
          </cell>
          <cell r="B3097" t="str">
            <v>MOTORISTA OPERADOR DE CAMINHAO COM MUNCK (MENSALISTA)</v>
          </cell>
          <cell r="C3097" t="str">
            <v xml:space="preserve">MES   </v>
          </cell>
          <cell r="D3097" t="str">
            <v>CR</v>
          </cell>
          <cell r="E3097" t="str">
            <v>3.723,86</v>
          </cell>
          <cell r="F3097" t="str">
            <v>SINAPI</v>
          </cell>
        </row>
        <row r="3098">
          <cell r="A3098">
            <v>4114</v>
          </cell>
          <cell r="B3098" t="str">
            <v>MOURAO CONCRETO CURVO, SECAO "T", H = 2,80 M + CURVA COM 0,45 M, COM FUROS PARA FIOS</v>
          </cell>
          <cell r="C3098" t="str">
            <v xml:space="preserve">UN    </v>
          </cell>
          <cell r="D3098" t="str">
            <v>CR</v>
          </cell>
          <cell r="E3098" t="str">
            <v>87,83</v>
          </cell>
          <cell r="F3098" t="str">
            <v>SINAPI</v>
          </cell>
        </row>
        <row r="3099">
          <cell r="A3099">
            <v>36797</v>
          </cell>
          <cell r="B3099" t="str">
            <v>MOURAO DE CONCRETO CURVO, *10 X 10* CM, H= *2,60* M + CURVA DE 0,40 M</v>
          </cell>
          <cell r="C3099" t="str">
            <v xml:space="preserve">UN    </v>
          </cell>
          <cell r="D3099" t="str">
            <v>CR</v>
          </cell>
          <cell r="E3099" t="str">
            <v>78,20</v>
          </cell>
          <cell r="F3099" t="str">
            <v>SINAPI</v>
          </cell>
        </row>
        <row r="3100">
          <cell r="A3100">
            <v>4107</v>
          </cell>
          <cell r="B3100" t="str">
            <v>MOURAO DE CONCRETO RETO, SECAO QUADARA *10 X 10* CM, H= *2,30* M</v>
          </cell>
          <cell r="C3100" t="str">
            <v xml:space="preserve">UN    </v>
          </cell>
          <cell r="D3100" t="str">
            <v>CR</v>
          </cell>
          <cell r="E3100" t="str">
            <v>73,73</v>
          </cell>
          <cell r="F3100" t="str">
            <v>SINAPI</v>
          </cell>
        </row>
        <row r="3101">
          <cell r="A3101">
            <v>4102</v>
          </cell>
          <cell r="B3101" t="str">
            <v>MOURAO DE CONCRETO RETO, SECAO QUADRADA, *10 X 10* CM, H= 3,00 M</v>
          </cell>
          <cell r="C3101" t="str">
            <v xml:space="preserve">UN    </v>
          </cell>
          <cell r="D3101" t="str">
            <v xml:space="preserve">C </v>
          </cell>
          <cell r="E3101" t="str">
            <v>90,00</v>
          </cell>
          <cell r="F3101" t="str">
            <v>SINAPI</v>
          </cell>
        </row>
        <row r="3102">
          <cell r="A3102">
            <v>36799</v>
          </cell>
          <cell r="B3102" t="str">
            <v>MOURAO DE CONCRETO RETO, TIPO ESTICADOR, *10 X 10* CM, H= 2,50 M</v>
          </cell>
          <cell r="C3102" t="str">
            <v xml:space="preserve">UN    </v>
          </cell>
          <cell r="D3102" t="str">
            <v>CR</v>
          </cell>
          <cell r="E3102" t="str">
            <v>75,90</v>
          </cell>
          <cell r="F3102" t="str">
            <v>SINAPI</v>
          </cell>
        </row>
        <row r="3103">
          <cell r="A3103">
            <v>2747</v>
          </cell>
          <cell r="B3103" t="str">
            <v>MOURAO ROLICO DE MADEIRA TRATADA, D = 16 A 20 CM, H = 2,20 M, EM EUCALIPTO OU EQUIVALENTE DA REGIAO (PARA CERCA)</v>
          </cell>
          <cell r="C3103" t="str">
            <v xml:space="preserve">M     </v>
          </cell>
          <cell r="D3103" t="str">
            <v>CR</v>
          </cell>
          <cell r="E3103" t="str">
            <v>39,97</v>
          </cell>
          <cell r="F3103" t="str">
            <v>SINAPI</v>
          </cell>
        </row>
        <row r="3104">
          <cell r="A3104">
            <v>21138</v>
          </cell>
          <cell r="B3104" t="str">
            <v>MOURAO ROLICO DE MADEIRA TRATADA, D = 8 A 11 CM, H = 2,20 M, EM EUCALIPTO OU EQUIVALENTE DA REGIAO (PARA CERCA)</v>
          </cell>
          <cell r="C3104" t="str">
            <v xml:space="preserve">M     </v>
          </cell>
          <cell r="D3104" t="str">
            <v xml:space="preserve">C </v>
          </cell>
          <cell r="E3104" t="str">
            <v>12,67</v>
          </cell>
          <cell r="F3104" t="str">
            <v>SINAPI</v>
          </cell>
        </row>
        <row r="3105">
          <cell r="A3105">
            <v>10826</v>
          </cell>
          <cell r="B3105" t="str">
            <v>MUDA DE ARBUSTO FLORIFERO, CLUSIA/GARDENIA/MOREIA BRANCA/ AZALEIA OU EQUIVALENTE DA REGIAO, H= *50 A 70* CM</v>
          </cell>
          <cell r="C3105" t="str">
            <v xml:space="preserve">UN    </v>
          </cell>
          <cell r="D3105" t="str">
            <v>CR</v>
          </cell>
          <cell r="E3105" t="str">
            <v>114,94</v>
          </cell>
          <cell r="F3105" t="str">
            <v>SINAPI</v>
          </cell>
        </row>
        <row r="3106">
          <cell r="A3106">
            <v>365</v>
          </cell>
          <cell r="B3106" t="str">
            <v>MUDA DE ARBUSTO FOLHAGEM, SANSAO-DO-CAMPO OU EQUIVALENTE DA REGIAO, H= *50 A 70* CM</v>
          </cell>
          <cell r="C3106" t="str">
            <v xml:space="preserve">UN    </v>
          </cell>
          <cell r="D3106" t="str">
            <v>CR</v>
          </cell>
          <cell r="E3106" t="str">
            <v>71,26</v>
          </cell>
          <cell r="F3106" t="str">
            <v>SINAPI</v>
          </cell>
        </row>
        <row r="3107">
          <cell r="A3107">
            <v>38639</v>
          </cell>
          <cell r="B3107" t="str">
            <v>MUDA DE ARBUSTO, BUXINHO, H= *50* CM</v>
          </cell>
          <cell r="C3107" t="str">
            <v xml:space="preserve">UN    </v>
          </cell>
          <cell r="D3107" t="str">
            <v>CR</v>
          </cell>
          <cell r="E3107" t="str">
            <v>275,86</v>
          </cell>
          <cell r="F3107" t="str">
            <v>SINAPI</v>
          </cell>
        </row>
        <row r="3108">
          <cell r="A3108">
            <v>38640</v>
          </cell>
          <cell r="B3108" t="str">
            <v>MUDA DE ARBUSTO, PINGO DE OURO/ VIOLETEIRA, H = *10 A 20* CM</v>
          </cell>
          <cell r="C3108" t="str">
            <v xml:space="preserve">UN    </v>
          </cell>
          <cell r="D3108" t="str">
            <v>CR</v>
          </cell>
          <cell r="E3108" t="str">
            <v>4,13</v>
          </cell>
          <cell r="F3108" t="str">
            <v>SINAPI</v>
          </cell>
        </row>
        <row r="3109">
          <cell r="A3109">
            <v>358</v>
          </cell>
          <cell r="B3109" t="str">
            <v>MUDA DE ARVORE ORNAMENTAL, OITI/AROEIRA SALSA/ANGICO/IPE/JACARANDA OU EQUIVALENTE  DA REGIAO, H= *1* M</v>
          </cell>
          <cell r="C3109" t="str">
            <v xml:space="preserve">UN    </v>
          </cell>
          <cell r="D3109" t="str">
            <v>CR</v>
          </cell>
          <cell r="E3109" t="str">
            <v>85,05</v>
          </cell>
          <cell r="F3109" t="str">
            <v>SINAPI</v>
          </cell>
        </row>
        <row r="3110">
          <cell r="A3110">
            <v>359</v>
          </cell>
          <cell r="B3110" t="str">
            <v>MUDA DE ARVORE ORNAMENTAL, OITI/AROEIRA SALSA/ANGICO/IPE/JACARANDA OU EQUIVALENTE  DA REGIAO, H= *2* M</v>
          </cell>
          <cell r="C3110" t="str">
            <v xml:space="preserve">UN    </v>
          </cell>
          <cell r="D3110" t="str">
            <v>CR</v>
          </cell>
          <cell r="E3110" t="str">
            <v>174,71</v>
          </cell>
          <cell r="F3110" t="str">
            <v>SINAPI</v>
          </cell>
        </row>
        <row r="3111">
          <cell r="A3111">
            <v>38641</v>
          </cell>
          <cell r="B3111" t="str">
            <v>MUDA DE PALMEIRA ARECA, H= *1,50* M</v>
          </cell>
          <cell r="C3111" t="str">
            <v xml:space="preserve">UN    </v>
          </cell>
          <cell r="D3111" t="str">
            <v>CR</v>
          </cell>
          <cell r="E3111" t="str">
            <v>172,41</v>
          </cell>
          <cell r="F3111" t="str">
            <v>SINAPI</v>
          </cell>
        </row>
        <row r="3112">
          <cell r="A3112">
            <v>360</v>
          </cell>
          <cell r="B3112" t="str">
            <v>MUDA DE RASTEIRA/FORRACAO, AMENDOIM RASTEIRO/ONZE HORAS/AZULZINHA/IMPATIENS OU EQUIVALENTE DA REGIAO</v>
          </cell>
          <cell r="C3112" t="str">
            <v xml:space="preserve">UN    </v>
          </cell>
          <cell r="D3112" t="str">
            <v xml:space="preserve">C </v>
          </cell>
          <cell r="E3112" t="str">
            <v>4,00</v>
          </cell>
          <cell r="F3112" t="str">
            <v>SINAPI</v>
          </cell>
        </row>
        <row r="3113">
          <cell r="A3113">
            <v>42430</v>
          </cell>
          <cell r="B3113" t="str">
            <v>MULTIEXERCITADOR COM SEIS FUNCOES, EM TUBO DE ACO CARBONO, PINTURA NO PROCESSO ELETROSTATICO - EQUIPAMENTO DE GINASTICA PARA ACADEMIA AO AR LIVRE / ACADEMIA DA TERCEIRA IDADE - ATI</v>
          </cell>
          <cell r="C3113" t="str">
            <v xml:space="preserve">UN    </v>
          </cell>
          <cell r="D3113" t="str">
            <v>AS</v>
          </cell>
          <cell r="E3113" t="str">
            <v>6.434,22</v>
          </cell>
          <cell r="F3113" t="str">
            <v>SINAPI</v>
          </cell>
        </row>
        <row r="3114">
          <cell r="A3114">
            <v>4209</v>
          </cell>
          <cell r="B3114" t="str">
            <v>NIPLE DE FERRO GALVANIZADO, COM ROSCA BSP, DE 1 1/2"</v>
          </cell>
          <cell r="C3114" t="str">
            <v xml:space="preserve">UN    </v>
          </cell>
          <cell r="D3114" t="str">
            <v>AS</v>
          </cell>
          <cell r="E3114" t="str">
            <v>25,23</v>
          </cell>
          <cell r="F3114" t="str">
            <v>SINAPI</v>
          </cell>
        </row>
        <row r="3115">
          <cell r="A3115">
            <v>4180</v>
          </cell>
          <cell r="B3115" t="str">
            <v>NIPLE DE FERRO GALVANIZADO, COM ROSCA BSP, DE 1 1/4"</v>
          </cell>
          <cell r="C3115" t="str">
            <v xml:space="preserve">UN    </v>
          </cell>
          <cell r="D3115" t="str">
            <v>AS</v>
          </cell>
          <cell r="E3115" t="str">
            <v>18,99</v>
          </cell>
          <cell r="F3115" t="str">
            <v>SINAPI</v>
          </cell>
        </row>
        <row r="3116">
          <cell r="A3116">
            <v>4177</v>
          </cell>
          <cell r="B3116" t="str">
            <v>NIPLE DE FERRO GALVANIZADO, COM ROSCA BSP, DE 1/2"</v>
          </cell>
          <cell r="C3116" t="str">
            <v xml:space="preserve">UN    </v>
          </cell>
          <cell r="D3116" t="str">
            <v>AS</v>
          </cell>
          <cell r="E3116" t="str">
            <v>6,30</v>
          </cell>
          <cell r="F3116" t="str">
            <v>SINAPI</v>
          </cell>
        </row>
        <row r="3117">
          <cell r="A3117">
            <v>4179</v>
          </cell>
          <cell r="B3117" t="str">
            <v>NIPLE DE FERRO GALVANIZADO, COM ROSCA BSP, DE 1"</v>
          </cell>
          <cell r="C3117" t="str">
            <v xml:space="preserve">UN    </v>
          </cell>
          <cell r="D3117" t="str">
            <v>AS</v>
          </cell>
          <cell r="E3117" t="str">
            <v>12,90</v>
          </cell>
          <cell r="F3117" t="str">
            <v>SINAPI</v>
          </cell>
        </row>
        <row r="3118">
          <cell r="A3118">
            <v>4208</v>
          </cell>
          <cell r="B3118" t="str">
            <v>NIPLE DE FERRO GALVANIZADO, COM ROSCA BSP, DE 2 1/2"</v>
          </cell>
          <cell r="C3118" t="str">
            <v xml:space="preserve">UN    </v>
          </cell>
          <cell r="D3118" t="str">
            <v>AS</v>
          </cell>
          <cell r="E3118" t="str">
            <v>60,06</v>
          </cell>
          <cell r="F3118" t="str">
            <v>SINAPI</v>
          </cell>
        </row>
        <row r="3119">
          <cell r="A3119">
            <v>4181</v>
          </cell>
          <cell r="B3119" t="str">
            <v>NIPLE DE FERRO GALVANIZADO, COM ROSCA BSP, DE 2"</v>
          </cell>
          <cell r="C3119" t="str">
            <v xml:space="preserve">UN    </v>
          </cell>
          <cell r="D3119" t="str">
            <v>AS</v>
          </cell>
          <cell r="E3119" t="str">
            <v>39,24</v>
          </cell>
          <cell r="F3119" t="str">
            <v>SINAPI</v>
          </cell>
        </row>
        <row r="3120">
          <cell r="A3120">
            <v>4178</v>
          </cell>
          <cell r="B3120" t="str">
            <v>NIPLE DE FERRO GALVANIZADO, COM ROSCA BSP, DE 3/4"</v>
          </cell>
          <cell r="C3120" t="str">
            <v xml:space="preserve">UN    </v>
          </cell>
          <cell r="D3120" t="str">
            <v>AS</v>
          </cell>
          <cell r="E3120" t="str">
            <v>8,74</v>
          </cell>
          <cell r="F3120" t="str">
            <v>SINAPI</v>
          </cell>
        </row>
        <row r="3121">
          <cell r="A3121">
            <v>4182</v>
          </cell>
          <cell r="B3121" t="str">
            <v>NIPLE DE FERRO GALVANIZADO, COM ROSCA BSP, DE 3"</v>
          </cell>
          <cell r="C3121" t="str">
            <v xml:space="preserve">UN    </v>
          </cell>
          <cell r="D3121" t="str">
            <v>AS</v>
          </cell>
          <cell r="E3121" t="str">
            <v>97,70</v>
          </cell>
          <cell r="F3121" t="str">
            <v>SINAPI</v>
          </cell>
        </row>
        <row r="3122">
          <cell r="A3122">
            <v>4183</v>
          </cell>
          <cell r="B3122" t="str">
            <v>NIPLE DE FERRO GALVANIZADO, COM ROSCA BSP, DE 4"</v>
          </cell>
          <cell r="C3122" t="str">
            <v xml:space="preserve">UN    </v>
          </cell>
          <cell r="D3122" t="str">
            <v>AS</v>
          </cell>
          <cell r="E3122" t="str">
            <v>157,29</v>
          </cell>
          <cell r="F3122" t="str">
            <v>SINAPI</v>
          </cell>
        </row>
        <row r="3123">
          <cell r="A3123">
            <v>4184</v>
          </cell>
          <cell r="B3123" t="str">
            <v>NIPLE DE FERRO GALVANIZADO, COM ROSCA BSP, DE 5"</v>
          </cell>
          <cell r="C3123" t="str">
            <v xml:space="preserve">UN    </v>
          </cell>
          <cell r="D3123" t="str">
            <v>AS</v>
          </cell>
          <cell r="E3123" t="str">
            <v>347,21</v>
          </cell>
          <cell r="F3123" t="str">
            <v>SINAPI</v>
          </cell>
        </row>
        <row r="3124">
          <cell r="A3124">
            <v>4185</v>
          </cell>
          <cell r="B3124" t="str">
            <v>NIPLE DE FERRO GALVANIZADO, COM ROSCA BSP, DE 6"</v>
          </cell>
          <cell r="C3124" t="str">
            <v xml:space="preserve">UN    </v>
          </cell>
          <cell r="D3124" t="str">
            <v>AS</v>
          </cell>
          <cell r="E3124" t="str">
            <v>576,91</v>
          </cell>
          <cell r="F3124" t="str">
            <v>SINAPI</v>
          </cell>
        </row>
        <row r="3125">
          <cell r="A3125">
            <v>4205</v>
          </cell>
          <cell r="B3125" t="str">
            <v>NIPLE DE REDUCAO DE FERRO GALVANIZADO, COM ROSCA BSP, DE 1 1/2" X 1 1/4"</v>
          </cell>
          <cell r="C3125" t="str">
            <v xml:space="preserve">UN    </v>
          </cell>
          <cell r="D3125" t="str">
            <v>AS</v>
          </cell>
          <cell r="E3125" t="str">
            <v>33,32</v>
          </cell>
          <cell r="F3125" t="str">
            <v>SINAPI</v>
          </cell>
        </row>
        <row r="3126">
          <cell r="A3126">
            <v>4192</v>
          </cell>
          <cell r="B3126" t="str">
            <v>NIPLE DE REDUCAO DE FERRO GALVANIZADO, COM ROSCA BSP, DE 1 1/2" X 1"</v>
          </cell>
          <cell r="C3126" t="str">
            <v xml:space="preserve">UN    </v>
          </cell>
          <cell r="D3126" t="str">
            <v>AS</v>
          </cell>
          <cell r="E3126" t="str">
            <v>33,32</v>
          </cell>
          <cell r="F3126" t="str">
            <v>SINAPI</v>
          </cell>
        </row>
        <row r="3127">
          <cell r="A3127">
            <v>4191</v>
          </cell>
          <cell r="B3127" t="str">
            <v>NIPLE DE REDUCAO DE FERRO GALVANIZADO, COM ROSCA BSP, DE 1 1/2" X 3/4"</v>
          </cell>
          <cell r="C3127" t="str">
            <v xml:space="preserve">UN    </v>
          </cell>
          <cell r="D3127" t="str">
            <v>AS</v>
          </cell>
          <cell r="E3127" t="str">
            <v>33,32</v>
          </cell>
          <cell r="F3127" t="str">
            <v>SINAPI</v>
          </cell>
        </row>
        <row r="3128">
          <cell r="A3128">
            <v>4207</v>
          </cell>
          <cell r="B3128" t="str">
            <v>NIPLE DE REDUCAO DE FERRO GALVANIZADO, COM ROSCA BSP, DE 1 1/4" X 1/2"</v>
          </cell>
          <cell r="C3128" t="str">
            <v xml:space="preserve">UN    </v>
          </cell>
          <cell r="D3128" t="str">
            <v>AS</v>
          </cell>
          <cell r="E3128" t="str">
            <v>26,81</v>
          </cell>
          <cell r="F3128" t="str">
            <v>SINAPI</v>
          </cell>
        </row>
        <row r="3129">
          <cell r="A3129">
            <v>4206</v>
          </cell>
          <cell r="B3129" t="str">
            <v>NIPLE DE REDUCAO DE FERRO GALVANIZADO, COM ROSCA BSP, DE 1 1/4" X 1"</v>
          </cell>
          <cell r="C3129" t="str">
            <v xml:space="preserve">UN    </v>
          </cell>
          <cell r="D3129" t="str">
            <v>AS</v>
          </cell>
          <cell r="E3129" t="str">
            <v>26,03</v>
          </cell>
          <cell r="F3129" t="str">
            <v>SINAPI</v>
          </cell>
        </row>
        <row r="3130">
          <cell r="A3130">
            <v>4190</v>
          </cell>
          <cell r="B3130" t="str">
            <v>NIPLE DE REDUCAO DE FERRO GALVANIZADO, COM ROSCA BSP, DE 1 1/4" X 3/4"</v>
          </cell>
          <cell r="C3130" t="str">
            <v xml:space="preserve">UN    </v>
          </cell>
          <cell r="D3130" t="str">
            <v>AS</v>
          </cell>
          <cell r="E3130" t="str">
            <v>26,03</v>
          </cell>
          <cell r="F3130" t="str">
            <v>SINAPI</v>
          </cell>
        </row>
        <row r="3131">
          <cell r="A3131">
            <v>4186</v>
          </cell>
          <cell r="B3131" t="str">
            <v>NIPLE DE REDUCAO DE FERRO GALVANIZADO, COM ROSCA BSP, DE 1/2" X 1/4"</v>
          </cell>
          <cell r="C3131" t="str">
            <v xml:space="preserve">UN    </v>
          </cell>
          <cell r="D3131" t="str">
            <v>AS</v>
          </cell>
          <cell r="E3131" t="str">
            <v>7,69</v>
          </cell>
          <cell r="F3131" t="str">
            <v>SINAPI</v>
          </cell>
        </row>
        <row r="3132">
          <cell r="A3132">
            <v>4188</v>
          </cell>
          <cell r="B3132" t="str">
            <v>NIPLE DE REDUCAO DE FERRO GALVANIZADO, COM ROSCA BSP, DE 1" X 1/2"</v>
          </cell>
          <cell r="C3132" t="str">
            <v xml:space="preserve">UN    </v>
          </cell>
          <cell r="D3132" t="str">
            <v>AS</v>
          </cell>
          <cell r="E3132" t="str">
            <v>15,71</v>
          </cell>
          <cell r="F3132" t="str">
            <v>SINAPI</v>
          </cell>
        </row>
        <row r="3133">
          <cell r="A3133">
            <v>4189</v>
          </cell>
          <cell r="B3133" t="str">
            <v>NIPLE DE REDUCAO DE FERRO GALVANIZADO, COM ROSCA BSP, DE 1" X 3/4"</v>
          </cell>
          <cell r="C3133" t="str">
            <v xml:space="preserve">UN    </v>
          </cell>
          <cell r="D3133" t="str">
            <v>AS</v>
          </cell>
          <cell r="E3133" t="str">
            <v>15,71</v>
          </cell>
          <cell r="F3133" t="str">
            <v>SINAPI</v>
          </cell>
        </row>
        <row r="3134">
          <cell r="A3134">
            <v>4197</v>
          </cell>
          <cell r="B3134" t="str">
            <v>NIPLE DE REDUCAO DE FERRO GALVANIZADO, COM ROSCA BSP, DE 2 1/2" X 2"</v>
          </cell>
          <cell r="C3134" t="str">
            <v xml:space="preserve">UN    </v>
          </cell>
          <cell r="D3134" t="str">
            <v>AS</v>
          </cell>
          <cell r="E3134" t="str">
            <v>83,19</v>
          </cell>
          <cell r="F3134" t="str">
            <v>SINAPI</v>
          </cell>
        </row>
        <row r="3135">
          <cell r="A3135">
            <v>4194</v>
          </cell>
          <cell r="B3135" t="str">
            <v>NIPLE DE REDUCAO DE FERRO GALVANIZADO, COM ROSCA BSP, DE 2" X 1 1/2"</v>
          </cell>
          <cell r="C3135" t="str">
            <v xml:space="preserve">UN    </v>
          </cell>
          <cell r="D3135" t="str">
            <v>AS</v>
          </cell>
          <cell r="E3135" t="str">
            <v>50,27</v>
          </cell>
          <cell r="F3135" t="str">
            <v>SINAPI</v>
          </cell>
        </row>
        <row r="3136">
          <cell r="A3136">
            <v>4193</v>
          </cell>
          <cell r="B3136" t="str">
            <v>NIPLE DE REDUCAO DE FERRO GALVANIZADO, COM ROSCA BSP, DE 2" X 1 1/4"</v>
          </cell>
          <cell r="C3136" t="str">
            <v xml:space="preserve">UN    </v>
          </cell>
          <cell r="D3136" t="str">
            <v>AS</v>
          </cell>
          <cell r="E3136" t="str">
            <v>50,27</v>
          </cell>
          <cell r="F3136" t="str">
            <v>SINAPI</v>
          </cell>
        </row>
        <row r="3137">
          <cell r="A3137">
            <v>4204</v>
          </cell>
          <cell r="B3137" t="str">
            <v>NIPLE DE REDUCAO DE FERRO GALVANIZADO, COM ROSCA BSP, DE 2" X 1"</v>
          </cell>
          <cell r="C3137" t="str">
            <v xml:space="preserve">UN    </v>
          </cell>
          <cell r="D3137" t="str">
            <v>AS</v>
          </cell>
          <cell r="E3137" t="str">
            <v>50,27</v>
          </cell>
          <cell r="F3137" t="str">
            <v>SINAPI</v>
          </cell>
        </row>
        <row r="3138">
          <cell r="A3138">
            <v>4187</v>
          </cell>
          <cell r="B3138" t="str">
            <v>NIPLE DE REDUCAO DE FERRO GALVANIZADO, COM ROSCA BSP, DE 3/4" X 1/2"</v>
          </cell>
          <cell r="C3138" t="str">
            <v xml:space="preserve">UN    </v>
          </cell>
          <cell r="D3138" t="str">
            <v>AS</v>
          </cell>
          <cell r="E3138" t="str">
            <v>10,02</v>
          </cell>
          <cell r="F3138" t="str">
            <v>SINAPI</v>
          </cell>
        </row>
        <row r="3139">
          <cell r="A3139">
            <v>4202</v>
          </cell>
          <cell r="B3139" t="str">
            <v>NIPLE DE REDUCAO DE FERRO GALVANIZADO, COM ROSCA BSP, DE 3" X 2 1/2"</v>
          </cell>
          <cell r="C3139" t="str">
            <v xml:space="preserve">UN    </v>
          </cell>
          <cell r="D3139" t="str">
            <v>AS</v>
          </cell>
          <cell r="E3139" t="str">
            <v>151,93</v>
          </cell>
          <cell r="F3139" t="str">
            <v>SINAPI</v>
          </cell>
        </row>
        <row r="3140">
          <cell r="A3140">
            <v>4203</v>
          </cell>
          <cell r="B3140" t="str">
            <v>NIPLE DE REDUCAO DE FERRO GALVANIZADO, COM ROSCA BSP, DE 3" X 2"</v>
          </cell>
          <cell r="C3140" t="str">
            <v xml:space="preserve">UN    </v>
          </cell>
          <cell r="D3140" t="str">
            <v>AS</v>
          </cell>
          <cell r="E3140" t="str">
            <v>134,18</v>
          </cell>
          <cell r="F3140" t="str">
            <v>SINAPI</v>
          </cell>
        </row>
        <row r="3141">
          <cell r="A3141">
            <v>40368</v>
          </cell>
          <cell r="B3141" t="str">
            <v>NIPLE SEXTAVADO EM ACO CARBONO, COM ROSCA BSP, PRESSAO 3.000 LBS, DN 1 1/2"</v>
          </cell>
          <cell r="C3141" t="str">
            <v xml:space="preserve">UN    </v>
          </cell>
          <cell r="D3141" t="str">
            <v>AS</v>
          </cell>
          <cell r="E3141" t="str">
            <v>56,02</v>
          </cell>
          <cell r="F3141" t="str">
            <v>SINAPI</v>
          </cell>
        </row>
        <row r="3142">
          <cell r="A3142">
            <v>40365</v>
          </cell>
          <cell r="B3142" t="str">
            <v>NIPLE SEXTAVADO EM ACO CARBONO, COM ROSCA BSP, PRESSAO 3.000 LBS, DN 1 1/4"</v>
          </cell>
          <cell r="C3142" t="str">
            <v xml:space="preserve">UN    </v>
          </cell>
          <cell r="D3142" t="str">
            <v>AS</v>
          </cell>
          <cell r="E3142" t="str">
            <v>37,79</v>
          </cell>
          <cell r="F3142" t="str">
            <v>SINAPI</v>
          </cell>
        </row>
        <row r="3143">
          <cell r="A3143">
            <v>40356</v>
          </cell>
          <cell r="B3143" t="str">
            <v>NIPLE SEXTAVADO EM ACO CARBONO, COM ROSCA BSP, PRESSAO 3.000 LBS, DN 1/2"</v>
          </cell>
          <cell r="C3143" t="str">
            <v xml:space="preserve">UN    </v>
          </cell>
          <cell r="D3143" t="str">
            <v>AS</v>
          </cell>
          <cell r="E3143" t="str">
            <v>12,91</v>
          </cell>
          <cell r="F3143" t="str">
            <v>SINAPI</v>
          </cell>
        </row>
        <row r="3144">
          <cell r="A3144">
            <v>40362</v>
          </cell>
          <cell r="B3144" t="str">
            <v>NIPLE SEXTAVADO EM ACO CARBONO, COM ROSCA BSP, PRESSAO 3.000 LBS, DN 1"</v>
          </cell>
          <cell r="C3144" t="str">
            <v xml:space="preserve">UN    </v>
          </cell>
          <cell r="D3144" t="str">
            <v>AS</v>
          </cell>
          <cell r="E3144" t="str">
            <v>25,03</v>
          </cell>
          <cell r="F3144" t="str">
            <v>SINAPI</v>
          </cell>
        </row>
        <row r="3145">
          <cell r="A3145">
            <v>40374</v>
          </cell>
          <cell r="B3145" t="str">
            <v>NIPLE SEXTAVADO EM ACO CARBONO, COM ROSCA BSP, PRESSAO 3.000 LBS, DN 2 1/2"</v>
          </cell>
          <cell r="C3145" t="str">
            <v xml:space="preserve">UN    </v>
          </cell>
          <cell r="D3145" t="str">
            <v>AS</v>
          </cell>
          <cell r="E3145" t="str">
            <v>146,41</v>
          </cell>
          <cell r="F3145" t="str">
            <v>SINAPI</v>
          </cell>
        </row>
        <row r="3146">
          <cell r="A3146">
            <v>40371</v>
          </cell>
          <cell r="B3146" t="str">
            <v>NIPLE SEXTAVADO EM ACO CARBONO, COM ROSCA BSP, PRESSAO 3.000 LBS, DN 2"</v>
          </cell>
          <cell r="C3146" t="str">
            <v xml:space="preserve">UN    </v>
          </cell>
          <cell r="D3146" t="str">
            <v>AS</v>
          </cell>
          <cell r="E3146" t="str">
            <v>92,16</v>
          </cell>
          <cell r="F3146" t="str">
            <v>SINAPI</v>
          </cell>
        </row>
        <row r="3147">
          <cell r="A3147">
            <v>40359</v>
          </cell>
          <cell r="B3147" t="str">
            <v>NIPLE SEXTAVADO EM ACO CARBONO, COM ROSCA BSP, PRESSAO 3.000 LBS, DN 3/4"</v>
          </cell>
          <cell r="C3147" t="str">
            <v xml:space="preserve">UN    </v>
          </cell>
          <cell r="D3147" t="str">
            <v>AS</v>
          </cell>
          <cell r="E3147" t="str">
            <v>16,68</v>
          </cell>
          <cell r="F3147" t="str">
            <v>SINAPI</v>
          </cell>
        </row>
        <row r="3148">
          <cell r="A3148">
            <v>7595</v>
          </cell>
          <cell r="B3148" t="str">
            <v>NIVELADOR (HORISTA)</v>
          </cell>
          <cell r="C3148" t="str">
            <v xml:space="preserve">H     </v>
          </cell>
          <cell r="D3148" t="str">
            <v>CR</v>
          </cell>
          <cell r="E3148" t="str">
            <v>10,75</v>
          </cell>
          <cell r="F3148" t="str">
            <v>SINAPI</v>
          </cell>
        </row>
        <row r="3149">
          <cell r="A3149">
            <v>41094</v>
          </cell>
          <cell r="B3149" t="str">
            <v>NIVELADOR (MENSALISTA)</v>
          </cell>
          <cell r="C3149" t="str">
            <v xml:space="preserve">MES   </v>
          </cell>
          <cell r="D3149" t="str">
            <v>CR</v>
          </cell>
          <cell r="E3149" t="str">
            <v>1.899,15</v>
          </cell>
          <cell r="F3149" t="str">
            <v>SINAPI</v>
          </cell>
        </row>
        <row r="3150">
          <cell r="A3150">
            <v>39609</v>
          </cell>
          <cell r="B3150" t="str">
            <v>NOBREAK TRIFASICO, DE 10 KVA FATOR DE POTENCIA DE 0,8, AUTONOMIA MINIMA DE 30 MINUTOS A PLENA CARGA</v>
          </cell>
          <cell r="C3150" t="str">
            <v xml:space="preserve">UN    </v>
          </cell>
          <cell r="D3150" t="str">
            <v>CR</v>
          </cell>
          <cell r="E3150" t="str">
            <v>66.610,13</v>
          </cell>
          <cell r="F3150" t="str">
            <v>SINAPI</v>
          </cell>
        </row>
        <row r="3151">
          <cell r="A3151">
            <v>39610</v>
          </cell>
          <cell r="B3151" t="str">
            <v>NOBREAK TRIFASICO, DE 15 KVA FATOR DE POTENCIA DE 0,8, AUTONOMIA MINIMA DE 30 MINUTOS A PLENA CARGA</v>
          </cell>
          <cell r="C3151" t="str">
            <v xml:space="preserve">UN    </v>
          </cell>
          <cell r="D3151" t="str">
            <v>CR</v>
          </cell>
          <cell r="E3151" t="str">
            <v>97.230,01</v>
          </cell>
          <cell r="F3151" t="str">
            <v>SINAPI</v>
          </cell>
        </row>
        <row r="3152">
          <cell r="A3152">
            <v>39611</v>
          </cell>
          <cell r="B3152" t="str">
            <v>NOBREAK TRIFASICO, DE 20 KVA FATOR DE POTENCIA DE 0,8, AUTONOMIA MINIMA DE 30 MINUTOS A PLENA CARGA</v>
          </cell>
          <cell r="C3152" t="str">
            <v xml:space="preserve">UN    </v>
          </cell>
          <cell r="D3152" t="str">
            <v>CR</v>
          </cell>
          <cell r="E3152" t="str">
            <v>117.664,22</v>
          </cell>
          <cell r="F3152" t="str">
            <v>SINAPI</v>
          </cell>
        </row>
        <row r="3153">
          <cell r="A3153">
            <v>39612</v>
          </cell>
          <cell r="B3153" t="str">
            <v>NOBREAK TRIFASICO, DE 25 KVA FATOR DE POTENCIA DE 0,8, AUTONOMIA MINIMA DE 30 MINUTOS A PLENA CARGA</v>
          </cell>
          <cell r="C3153" t="str">
            <v xml:space="preserve">UN    </v>
          </cell>
          <cell r="D3153" t="str">
            <v>CR</v>
          </cell>
          <cell r="E3153" t="str">
            <v>184.323,66</v>
          </cell>
          <cell r="F3153" t="str">
            <v>SINAPI</v>
          </cell>
        </row>
        <row r="3154">
          <cell r="A3154">
            <v>39608</v>
          </cell>
          <cell r="B3154" t="str">
            <v>NOBREAK TRIFASICO, DE 5 KVA FATOR DE POTENCIA DE 0,8, AUTONOMIA MINIMA DE 30 MINUTOS A PLENA CARGA</v>
          </cell>
          <cell r="C3154" t="str">
            <v xml:space="preserve">UN    </v>
          </cell>
          <cell r="D3154" t="str">
            <v>CR</v>
          </cell>
          <cell r="E3154" t="str">
            <v>53.260,76</v>
          </cell>
          <cell r="F3154" t="str">
            <v>SINAPI</v>
          </cell>
        </row>
        <row r="3155">
          <cell r="A3155">
            <v>38175</v>
          </cell>
          <cell r="B3155" t="str">
            <v>NUMERO / ALGARISMO PARA RESIDENCIA (FACHADA), EM ZAMAC, COM ALTURA DE APROX *45* MM, INCLUSIVE PARAFUSOS</v>
          </cell>
          <cell r="C3155" t="str">
            <v xml:space="preserve">UN    </v>
          </cell>
          <cell r="D3155" t="str">
            <v>CR</v>
          </cell>
          <cell r="E3155" t="str">
            <v>5,13</v>
          </cell>
          <cell r="F3155" t="str">
            <v>SINAPI</v>
          </cell>
        </row>
        <row r="3156">
          <cell r="A3156">
            <v>38176</v>
          </cell>
          <cell r="B3156" t="str">
            <v>NUMERO / ALGARISMO PARA RESIDENCIA (FACHADA), EM ZAMAC, COM ALTURA DE APROX 125 MM, INCLUSIVE PARAFUSOS</v>
          </cell>
          <cell r="C3156" t="str">
            <v xml:space="preserve">UN    </v>
          </cell>
          <cell r="D3156" t="str">
            <v>CR</v>
          </cell>
          <cell r="E3156" t="str">
            <v>15,09</v>
          </cell>
          <cell r="F3156" t="str">
            <v>SINAPI</v>
          </cell>
        </row>
        <row r="3157">
          <cell r="A3157">
            <v>36152</v>
          </cell>
          <cell r="B3157" t="str">
            <v>OCULOS DE SEGURANCA CONTRA IMPACTOS COM LENTE INCOLOR, ARMACAO NYLON, COM PROTECAO UVA E UVB</v>
          </cell>
          <cell r="C3157" t="str">
            <v xml:space="preserve">UN    </v>
          </cell>
          <cell r="D3157" t="str">
            <v>CR</v>
          </cell>
          <cell r="E3157" t="str">
            <v>6,20</v>
          </cell>
          <cell r="F3157" t="str">
            <v>SINAPI</v>
          </cell>
        </row>
        <row r="3158">
          <cell r="A3158">
            <v>11138</v>
          </cell>
          <cell r="B3158" t="str">
            <v>OLEO COMBUSTIVEL BPF A GRANEL</v>
          </cell>
          <cell r="C3158" t="str">
            <v xml:space="preserve">L     </v>
          </cell>
          <cell r="D3158" t="str">
            <v>CR</v>
          </cell>
          <cell r="E3158" t="str">
            <v>3,14</v>
          </cell>
          <cell r="F3158" t="str">
            <v>SINAPI</v>
          </cell>
        </row>
        <row r="3159">
          <cell r="A3159">
            <v>4221</v>
          </cell>
          <cell r="B3159" t="str">
            <v>OLEO DIESEL COMBUSTIVEL COMUM</v>
          </cell>
          <cell r="C3159" t="str">
            <v xml:space="preserve">L     </v>
          </cell>
          <cell r="D3159" t="str">
            <v xml:space="preserve">C </v>
          </cell>
          <cell r="E3159" t="str">
            <v>4,89</v>
          </cell>
          <cell r="F3159" t="str">
            <v>SINAPI</v>
          </cell>
        </row>
        <row r="3160">
          <cell r="A3160">
            <v>4227</v>
          </cell>
          <cell r="B3160" t="str">
            <v>OLEO LUBRIFICANTE PARA MOTORES DE EQUIPAMENTOS PESADOS (CAMINHOES, TRATORES, RETROS E ETC)</v>
          </cell>
          <cell r="C3160" t="str">
            <v xml:space="preserve">L     </v>
          </cell>
          <cell r="D3160" t="str">
            <v xml:space="preserve">C </v>
          </cell>
          <cell r="E3160" t="str">
            <v>23,75</v>
          </cell>
          <cell r="F3160" t="str">
            <v>SINAPI</v>
          </cell>
        </row>
        <row r="3161">
          <cell r="A3161">
            <v>38170</v>
          </cell>
          <cell r="B3161" t="str">
            <v>OLHO MAGICO PARA PORTAS, EM LATAO, COM LENTE DE POLICARBONATO, ANGULO DE *200* GRAUS, ESPESSURA ENTRE *25 E 46* MM, INCLUINDO FECHO JANELA</v>
          </cell>
          <cell r="C3161" t="str">
            <v xml:space="preserve">UN    </v>
          </cell>
          <cell r="D3161" t="str">
            <v>CR</v>
          </cell>
          <cell r="E3161" t="str">
            <v>22,43</v>
          </cell>
          <cell r="F3161" t="str">
            <v>SINAPI</v>
          </cell>
        </row>
        <row r="3162">
          <cell r="A3162">
            <v>4252</v>
          </cell>
          <cell r="B3162" t="str">
            <v>OPERADOR DE BATE-ESTACAS</v>
          </cell>
          <cell r="C3162" t="str">
            <v xml:space="preserve">H     </v>
          </cell>
          <cell r="D3162" t="str">
            <v>CR</v>
          </cell>
          <cell r="E3162" t="str">
            <v>16,19</v>
          </cell>
          <cell r="F3162" t="str">
            <v>SINAPI</v>
          </cell>
        </row>
        <row r="3163">
          <cell r="A3163">
            <v>40980</v>
          </cell>
          <cell r="B3163" t="str">
            <v>OPERADOR DE BATE-ESTACAS (MENSALISTA)</v>
          </cell>
          <cell r="C3163" t="str">
            <v xml:space="preserve">MES   </v>
          </cell>
          <cell r="D3163" t="str">
            <v>CR</v>
          </cell>
          <cell r="E3163" t="str">
            <v>2.860,44</v>
          </cell>
          <cell r="F3163" t="str">
            <v>SINAPI</v>
          </cell>
        </row>
        <row r="3164">
          <cell r="A3164">
            <v>4243</v>
          </cell>
          <cell r="B3164" t="str">
            <v>OPERADOR DE BETONEIRA (CAMINHAO)</v>
          </cell>
          <cell r="C3164" t="str">
            <v xml:space="preserve">H     </v>
          </cell>
          <cell r="D3164" t="str">
            <v>CR</v>
          </cell>
          <cell r="E3164" t="str">
            <v>13,88</v>
          </cell>
          <cell r="F3164" t="str">
            <v>SINAPI</v>
          </cell>
        </row>
        <row r="3165">
          <cell r="A3165">
            <v>41031</v>
          </cell>
          <cell r="B3165" t="str">
            <v>OPERADOR DE BETONEIRA (CAMINHAO) (MENSALISTA)</v>
          </cell>
          <cell r="C3165" t="str">
            <v xml:space="preserve">MES   </v>
          </cell>
          <cell r="D3165" t="str">
            <v>CR</v>
          </cell>
          <cell r="E3165" t="str">
            <v>2.453,16</v>
          </cell>
          <cell r="F3165" t="str">
            <v>SINAPI</v>
          </cell>
        </row>
        <row r="3166">
          <cell r="A3166">
            <v>37666</v>
          </cell>
          <cell r="B3166" t="str">
            <v>OPERADOR DE BETONEIRA ESTACIONARIA / MISTURADOR</v>
          </cell>
          <cell r="C3166" t="str">
            <v xml:space="preserve">H     </v>
          </cell>
          <cell r="D3166" t="str">
            <v>CR</v>
          </cell>
          <cell r="E3166" t="str">
            <v>13,40</v>
          </cell>
          <cell r="F3166" t="str">
            <v>SINAPI</v>
          </cell>
        </row>
        <row r="3167">
          <cell r="A3167">
            <v>40986</v>
          </cell>
          <cell r="B3167" t="str">
            <v>OPERADOR DE BETONEIRA ESTACIONARIA / MISTURADOR (MENSALISTA)</v>
          </cell>
          <cell r="C3167" t="str">
            <v xml:space="preserve">MES   </v>
          </cell>
          <cell r="D3167" t="str">
            <v>CR</v>
          </cell>
          <cell r="E3167" t="str">
            <v>2.367,38</v>
          </cell>
          <cell r="F3167" t="str">
            <v>SINAPI</v>
          </cell>
        </row>
        <row r="3168">
          <cell r="A3168">
            <v>4250</v>
          </cell>
          <cell r="B3168" t="str">
            <v>OPERADOR DE COMPRESSOR DE AR OU COMPRESSORISTA</v>
          </cell>
          <cell r="C3168" t="str">
            <v xml:space="preserve">H     </v>
          </cell>
          <cell r="D3168" t="str">
            <v>CR</v>
          </cell>
          <cell r="E3168" t="str">
            <v>14,61</v>
          </cell>
          <cell r="F3168" t="str">
            <v>SINAPI</v>
          </cell>
        </row>
        <row r="3169">
          <cell r="A3169">
            <v>40978</v>
          </cell>
          <cell r="B3169" t="str">
            <v>OPERADOR DE COMPRESSOR DE AR OU COMPRESSORISTA (MENSALISTA)</v>
          </cell>
          <cell r="C3169" t="str">
            <v xml:space="preserve">MES   </v>
          </cell>
          <cell r="D3169" t="str">
            <v>CR</v>
          </cell>
          <cell r="E3169" t="str">
            <v>2.580,12</v>
          </cell>
          <cell r="F3169" t="str">
            <v>SINAPI</v>
          </cell>
        </row>
        <row r="3170">
          <cell r="A3170">
            <v>41043</v>
          </cell>
          <cell r="B3170" t="str">
            <v>OPERADOR DE DEMARCADORA DE FAIXAS DE TRAFEGO (MENSALISTA)</v>
          </cell>
          <cell r="C3170" t="str">
            <v xml:space="preserve">MES   </v>
          </cell>
          <cell r="D3170" t="str">
            <v>CR</v>
          </cell>
          <cell r="E3170" t="str">
            <v>3.019,27</v>
          </cell>
          <cell r="F3170" t="str">
            <v>SINAPI</v>
          </cell>
        </row>
        <row r="3171">
          <cell r="A3171">
            <v>44501</v>
          </cell>
          <cell r="B3171" t="str">
            <v>OPERADOR DE DEMARCADORA DE FAIXAS DE TRAFEGO HORISTA</v>
          </cell>
          <cell r="C3171" t="str">
            <v xml:space="preserve">H     </v>
          </cell>
          <cell r="D3171" t="str">
            <v>CR</v>
          </cell>
          <cell r="E3171" t="str">
            <v>17,10</v>
          </cell>
          <cell r="F3171" t="str">
            <v>SINAPI</v>
          </cell>
        </row>
        <row r="3172">
          <cell r="A3172">
            <v>4234</v>
          </cell>
          <cell r="B3172" t="str">
            <v>OPERADOR DE ESCAVADEIRA</v>
          </cell>
          <cell r="C3172" t="str">
            <v xml:space="preserve">H     </v>
          </cell>
          <cell r="D3172" t="str">
            <v xml:space="preserve">C </v>
          </cell>
          <cell r="E3172" t="str">
            <v>18,74</v>
          </cell>
          <cell r="F3172" t="str">
            <v>SINAPI</v>
          </cell>
        </row>
        <row r="3173">
          <cell r="A3173">
            <v>40987</v>
          </cell>
          <cell r="B3173" t="str">
            <v>OPERADOR DE ESCAVADEIRA (MENSALISTA)</v>
          </cell>
          <cell r="C3173" t="str">
            <v xml:space="preserve">MES   </v>
          </cell>
          <cell r="D3173" t="str">
            <v>CR</v>
          </cell>
          <cell r="E3173" t="str">
            <v>3.307,49</v>
          </cell>
          <cell r="F3173" t="str">
            <v>SINAPI</v>
          </cell>
        </row>
        <row r="3174">
          <cell r="A3174">
            <v>4253</v>
          </cell>
          <cell r="B3174" t="str">
            <v>OPERADOR DE GUINCHO OU GUINCHEIRO</v>
          </cell>
          <cell r="C3174" t="str">
            <v xml:space="preserve">H     </v>
          </cell>
          <cell r="D3174" t="str">
            <v>CR</v>
          </cell>
          <cell r="E3174" t="str">
            <v>13,47</v>
          </cell>
          <cell r="F3174" t="str">
            <v>SINAPI</v>
          </cell>
        </row>
        <row r="3175">
          <cell r="A3175">
            <v>40981</v>
          </cell>
          <cell r="B3175" t="str">
            <v>OPERADOR DE GUINCHO OU GUINCHEIRO (MENSALISTA)</v>
          </cell>
          <cell r="C3175" t="str">
            <v xml:space="preserve">MES   </v>
          </cell>
          <cell r="D3175" t="str">
            <v>CR</v>
          </cell>
          <cell r="E3175" t="str">
            <v>2.379,10</v>
          </cell>
          <cell r="F3175" t="str">
            <v>SINAPI</v>
          </cell>
        </row>
        <row r="3176">
          <cell r="A3176">
            <v>4254</v>
          </cell>
          <cell r="B3176" t="str">
            <v>OPERADOR DE GUINDASTE</v>
          </cell>
          <cell r="C3176" t="str">
            <v xml:space="preserve">H     </v>
          </cell>
          <cell r="D3176" t="str">
            <v>CR</v>
          </cell>
          <cell r="E3176" t="str">
            <v>13,55</v>
          </cell>
          <cell r="F3176" t="str">
            <v>SINAPI</v>
          </cell>
        </row>
        <row r="3177">
          <cell r="A3177">
            <v>41036</v>
          </cell>
          <cell r="B3177" t="str">
            <v>OPERADOR DE GUINDASTE (MENSALISTA)</v>
          </cell>
          <cell r="C3177" t="str">
            <v xml:space="preserve">MES   </v>
          </cell>
          <cell r="D3177" t="str">
            <v>CR</v>
          </cell>
          <cell r="E3177" t="str">
            <v>2.392,16</v>
          </cell>
          <cell r="F3177" t="str">
            <v>SINAPI</v>
          </cell>
        </row>
        <row r="3178">
          <cell r="A3178">
            <v>4251</v>
          </cell>
          <cell r="B3178" t="str">
            <v>OPERADOR DE JATO ABRASIVO OU JATISTA</v>
          </cell>
          <cell r="C3178" t="str">
            <v xml:space="preserve">H     </v>
          </cell>
          <cell r="D3178" t="str">
            <v>CR</v>
          </cell>
          <cell r="E3178" t="str">
            <v>16,77</v>
          </cell>
          <cell r="F3178" t="str">
            <v>SINAPI</v>
          </cell>
        </row>
        <row r="3179">
          <cell r="A3179">
            <v>40979</v>
          </cell>
          <cell r="B3179" t="str">
            <v>OPERADOR DE JATO ABRASIVO OU JATISTA (MENSALISTA)</v>
          </cell>
          <cell r="C3179" t="str">
            <v xml:space="preserve">MES   </v>
          </cell>
          <cell r="D3179" t="str">
            <v>CR</v>
          </cell>
          <cell r="E3179" t="str">
            <v>2.960,95</v>
          </cell>
          <cell r="F3179" t="str">
            <v>SINAPI</v>
          </cell>
        </row>
        <row r="3180">
          <cell r="A3180">
            <v>4230</v>
          </cell>
          <cell r="B3180" t="str">
            <v>OPERADOR DE MAQUINAS E TRATORES DIVERSOS (TERRAPLANAGEM)</v>
          </cell>
          <cell r="C3180" t="str">
            <v xml:space="preserve">H     </v>
          </cell>
          <cell r="D3180" t="str">
            <v>CR</v>
          </cell>
          <cell r="E3180" t="str">
            <v>14,28</v>
          </cell>
          <cell r="F3180" t="str">
            <v>SINAPI</v>
          </cell>
        </row>
        <row r="3181">
          <cell r="A3181">
            <v>40998</v>
          </cell>
          <cell r="B3181" t="str">
            <v>OPERADOR DE MAQUINAS E TRATORES DIVERSOS (TERRAPLANAGEM) (MENSALISTA)</v>
          </cell>
          <cell r="C3181" t="str">
            <v xml:space="preserve">MES   </v>
          </cell>
          <cell r="D3181" t="str">
            <v>CR</v>
          </cell>
          <cell r="E3181" t="str">
            <v>2.521,30</v>
          </cell>
          <cell r="F3181" t="str">
            <v>SINAPI</v>
          </cell>
        </row>
        <row r="3182">
          <cell r="A3182">
            <v>4257</v>
          </cell>
          <cell r="B3182" t="str">
            <v>OPERADOR DE MARTELETE OU MARTELETEIRO</v>
          </cell>
          <cell r="C3182" t="str">
            <v xml:space="preserve">H     </v>
          </cell>
          <cell r="D3182" t="str">
            <v>CR</v>
          </cell>
          <cell r="E3182" t="str">
            <v>11,25</v>
          </cell>
          <cell r="F3182" t="str">
            <v>SINAPI</v>
          </cell>
        </row>
        <row r="3183">
          <cell r="A3183">
            <v>40982</v>
          </cell>
          <cell r="B3183" t="str">
            <v>OPERADOR DE MARTELETE OU MARTELETEIRO (MENSALISTA)</v>
          </cell>
          <cell r="C3183" t="str">
            <v xml:space="preserve">MES   </v>
          </cell>
          <cell r="D3183" t="str">
            <v>CR</v>
          </cell>
          <cell r="E3183" t="str">
            <v>1.987,65</v>
          </cell>
          <cell r="F3183" t="str">
            <v>SINAPI</v>
          </cell>
        </row>
        <row r="3184">
          <cell r="A3184">
            <v>4240</v>
          </cell>
          <cell r="B3184" t="str">
            <v>OPERADOR DE MOTO SCRAPER</v>
          </cell>
          <cell r="C3184" t="str">
            <v xml:space="preserve">H     </v>
          </cell>
          <cell r="D3184" t="str">
            <v>CR</v>
          </cell>
          <cell r="E3184" t="str">
            <v>17,39</v>
          </cell>
          <cell r="F3184" t="str">
            <v>SINAPI</v>
          </cell>
        </row>
        <row r="3185">
          <cell r="A3185">
            <v>41026</v>
          </cell>
          <cell r="B3185" t="str">
            <v>OPERADOR DE MOTO SCRAPER (MENSALISTA)</v>
          </cell>
          <cell r="C3185" t="str">
            <v xml:space="preserve">MES   </v>
          </cell>
          <cell r="D3185" t="str">
            <v>CR</v>
          </cell>
          <cell r="E3185" t="str">
            <v>3.070,74</v>
          </cell>
          <cell r="F3185" t="str">
            <v>SINAPI</v>
          </cell>
        </row>
        <row r="3186">
          <cell r="A3186">
            <v>4239</v>
          </cell>
          <cell r="B3186" t="str">
            <v>OPERADOR DE MOTONIVELADORA</v>
          </cell>
          <cell r="C3186" t="str">
            <v xml:space="preserve">H     </v>
          </cell>
          <cell r="D3186" t="str">
            <v>CR</v>
          </cell>
          <cell r="E3186" t="str">
            <v>21,33</v>
          </cell>
          <cell r="F3186" t="str">
            <v>SINAPI</v>
          </cell>
        </row>
        <row r="3187">
          <cell r="A3187">
            <v>41024</v>
          </cell>
          <cell r="B3187" t="str">
            <v>OPERADOR DE MOTONIVELADORA (MENSALISTA)</v>
          </cell>
          <cell r="C3187" t="str">
            <v xml:space="preserve">MES   </v>
          </cell>
          <cell r="D3187" t="str">
            <v>CR</v>
          </cell>
          <cell r="E3187" t="str">
            <v>3.767,23</v>
          </cell>
          <cell r="F3187" t="str">
            <v>SINAPI</v>
          </cell>
        </row>
        <row r="3188">
          <cell r="A3188">
            <v>4248</v>
          </cell>
          <cell r="B3188" t="str">
            <v>OPERADOR DE PA CARREGADEIRA</v>
          </cell>
          <cell r="C3188" t="str">
            <v xml:space="preserve">H     </v>
          </cell>
          <cell r="D3188" t="str">
            <v>CR</v>
          </cell>
          <cell r="E3188" t="str">
            <v>15,58</v>
          </cell>
          <cell r="F3188" t="str">
            <v>SINAPI</v>
          </cell>
        </row>
        <row r="3189">
          <cell r="A3189">
            <v>41033</v>
          </cell>
          <cell r="B3189" t="str">
            <v>OPERADOR DE PA CARREGADEIRA (MENSALISTA)</v>
          </cell>
          <cell r="C3189" t="str">
            <v xml:space="preserve">MES   </v>
          </cell>
          <cell r="D3189" t="str">
            <v>CR</v>
          </cell>
          <cell r="E3189" t="str">
            <v>2.751,06</v>
          </cell>
          <cell r="F3189" t="str">
            <v>SINAPI</v>
          </cell>
        </row>
        <row r="3190">
          <cell r="A3190">
            <v>41040</v>
          </cell>
          <cell r="B3190" t="str">
            <v>OPERADOR DE PAVIMENTADORA / MESA VIBROACABADORA (MENSALISTA)</v>
          </cell>
          <cell r="C3190" t="str">
            <v xml:space="preserve">MES   </v>
          </cell>
          <cell r="D3190" t="str">
            <v>CR</v>
          </cell>
          <cell r="E3190" t="str">
            <v>3.170,23</v>
          </cell>
          <cell r="F3190" t="str">
            <v>SINAPI</v>
          </cell>
        </row>
        <row r="3191">
          <cell r="A3191">
            <v>44500</v>
          </cell>
          <cell r="B3191" t="str">
            <v>OPERADOR DE PAVIMENTADORA / MESA VIBROACABADORA HORISTA</v>
          </cell>
          <cell r="C3191" t="str">
            <v xml:space="preserve">H     </v>
          </cell>
          <cell r="D3191" t="str">
            <v>CR</v>
          </cell>
          <cell r="E3191" t="str">
            <v>17,95</v>
          </cell>
          <cell r="F3191" t="str">
            <v>SINAPI</v>
          </cell>
        </row>
        <row r="3192">
          <cell r="A3192">
            <v>4238</v>
          </cell>
          <cell r="B3192" t="str">
            <v>OPERADOR DE ROLO COMPACTADOR</v>
          </cell>
          <cell r="C3192" t="str">
            <v xml:space="preserve">H     </v>
          </cell>
          <cell r="D3192" t="str">
            <v>CR</v>
          </cell>
          <cell r="E3192" t="str">
            <v>14,28</v>
          </cell>
          <cell r="F3192" t="str">
            <v>SINAPI</v>
          </cell>
        </row>
        <row r="3193">
          <cell r="A3193">
            <v>41012</v>
          </cell>
          <cell r="B3193" t="str">
            <v>OPERADOR DE ROLO COMPACTADOR (MENSALISTA)</v>
          </cell>
          <cell r="C3193" t="str">
            <v xml:space="preserve">MES   </v>
          </cell>
          <cell r="D3193" t="str">
            <v>CR</v>
          </cell>
          <cell r="E3193" t="str">
            <v>2.521,30</v>
          </cell>
          <cell r="F3193" t="str">
            <v>SINAPI</v>
          </cell>
        </row>
        <row r="3194">
          <cell r="A3194">
            <v>4237</v>
          </cell>
          <cell r="B3194" t="str">
            <v>OPERADOR DE TRATOR - EXCLUSIVE AGROPECUARIA</v>
          </cell>
          <cell r="C3194" t="str">
            <v xml:space="preserve">H     </v>
          </cell>
          <cell r="D3194" t="str">
            <v>CR</v>
          </cell>
          <cell r="E3194" t="str">
            <v>14,38</v>
          </cell>
          <cell r="F3194" t="str">
            <v>SINAPI</v>
          </cell>
        </row>
        <row r="3195">
          <cell r="A3195">
            <v>41002</v>
          </cell>
          <cell r="B3195" t="str">
            <v>OPERADOR DE TRATOR - EXCLUSIVE AGROPECUARIA (MENSALISTA)</v>
          </cell>
          <cell r="C3195" t="str">
            <v xml:space="preserve">MES   </v>
          </cell>
          <cell r="D3195" t="str">
            <v>CR</v>
          </cell>
          <cell r="E3195" t="str">
            <v>2.541,15</v>
          </cell>
          <cell r="F3195" t="str">
            <v>SINAPI</v>
          </cell>
        </row>
        <row r="3196">
          <cell r="A3196">
            <v>4233</v>
          </cell>
          <cell r="B3196" t="str">
            <v>OPERADOR DE USINA DE ASFALTO, DE SOLOS OU DE CONCRETO</v>
          </cell>
          <cell r="C3196" t="str">
            <v xml:space="preserve">H     </v>
          </cell>
          <cell r="D3196" t="str">
            <v>CR</v>
          </cell>
          <cell r="E3196" t="str">
            <v>15,42</v>
          </cell>
          <cell r="F3196" t="str">
            <v>SINAPI</v>
          </cell>
        </row>
        <row r="3197">
          <cell r="A3197">
            <v>41001</v>
          </cell>
          <cell r="B3197" t="str">
            <v>OPERADOR DE USINA DE ASFALTO, DE SOLOS OU DE CONCRETO (MENSALISTA)</v>
          </cell>
          <cell r="C3197" t="str">
            <v xml:space="preserve">MES   </v>
          </cell>
          <cell r="D3197" t="str">
            <v>CR</v>
          </cell>
          <cell r="E3197" t="str">
            <v>2.722,49</v>
          </cell>
          <cell r="F3197" t="str">
            <v>SINAPI</v>
          </cell>
        </row>
        <row r="3198">
          <cell r="A3198">
            <v>2</v>
          </cell>
          <cell r="B3198" t="str">
            <v>OXIGENIO, RECARGA PARA CILINDRO DE CONJUNTO OXICORTE GRANDE</v>
          </cell>
          <cell r="C3198" t="str">
            <v xml:space="preserve">M3    </v>
          </cell>
          <cell r="D3198" t="str">
            <v>CR</v>
          </cell>
          <cell r="E3198" t="str">
            <v>23,54</v>
          </cell>
          <cell r="F3198" t="str">
            <v>SINAPI</v>
          </cell>
        </row>
        <row r="3199">
          <cell r="A3199">
            <v>36517</v>
          </cell>
          <cell r="B3199" t="str">
            <v>PA CARREGADEIRA SOBRE RODAS, POTENCIA BRUTA *127* CV, CAPACIDADE DA CACAMBA DE 2,0 A 2,4 M3, PESO OPERACIONAL MAXIMO DE 10330 KG</v>
          </cell>
          <cell r="C3199" t="str">
            <v xml:space="preserve">UN    </v>
          </cell>
          <cell r="D3199" t="str">
            <v>AS</v>
          </cell>
          <cell r="E3199" t="str">
            <v>568.320,00</v>
          </cell>
          <cell r="F3199" t="str">
            <v>SINAPI</v>
          </cell>
        </row>
        <row r="3200">
          <cell r="A3200">
            <v>4262</v>
          </cell>
          <cell r="B3200" t="str">
            <v>PA CARREGADEIRA SOBRE RODAS, POTENCIA LIQUIDA 128 HP, CAPACIDADE DA CACAMBA DE 1,7 A 2,8 M3, PESO OPERACIONAL MAXIMO DE 11632 KG</v>
          </cell>
          <cell r="C3200" t="str">
            <v xml:space="preserve">UN    </v>
          </cell>
          <cell r="D3200" t="str">
            <v>AS</v>
          </cell>
          <cell r="E3200" t="str">
            <v>640.000,00</v>
          </cell>
          <cell r="F3200" t="str">
            <v>SINAPI</v>
          </cell>
        </row>
        <row r="3201">
          <cell r="A3201">
            <v>4263</v>
          </cell>
          <cell r="B3201" t="str">
            <v>PA CARREGADEIRA SOBRE RODAS, POTENCIA LIQUIDA 197 HP, CAPACIDADE DA CACAMBA DE 2,5 A 3,5 M3, PESO OPERACIONAL MAXIMO DE 18338 KG</v>
          </cell>
          <cell r="C3201" t="str">
            <v xml:space="preserve">UN    </v>
          </cell>
          <cell r="D3201" t="str">
            <v>AS</v>
          </cell>
          <cell r="E3201" t="str">
            <v>887.466,62</v>
          </cell>
          <cell r="F3201" t="str">
            <v>SINAPI</v>
          </cell>
        </row>
        <row r="3202">
          <cell r="A3202">
            <v>36518</v>
          </cell>
          <cell r="B3202" t="str">
            <v>PA CARREGADEIRA SOBRE RODAS, POTENCIA LIQUIDA 213 HP, CAPACIDADE DA CACAMBA DE 1,9 A 3,5 M3, PESO OPERACIONAL MAXIMO DE 19234 KG</v>
          </cell>
          <cell r="C3202" t="str">
            <v xml:space="preserve">UN    </v>
          </cell>
          <cell r="D3202" t="str">
            <v>AS</v>
          </cell>
          <cell r="E3202" t="str">
            <v>1.010.346,62</v>
          </cell>
          <cell r="F3202" t="str">
            <v>SINAPI</v>
          </cell>
        </row>
        <row r="3203">
          <cell r="A3203">
            <v>14221</v>
          </cell>
          <cell r="B3203" t="str">
            <v>PA CARREGADEIRA SOBRE RODAS, POTENCIA 152 HP, CAPACIDADE DA CACAMBA DE 1,53 A 2,30 M3, PESO OPERACIONAL MAXIMO DE 10216 KG</v>
          </cell>
          <cell r="C3203" t="str">
            <v xml:space="preserve">UN    </v>
          </cell>
          <cell r="D3203" t="str">
            <v>AS</v>
          </cell>
          <cell r="E3203" t="str">
            <v>589.653,31</v>
          </cell>
          <cell r="F3203" t="str">
            <v>SINAPI</v>
          </cell>
        </row>
        <row r="3204">
          <cell r="A3204">
            <v>38402</v>
          </cell>
          <cell r="B3204" t="str">
            <v>PA DE LIXO PLASTICA, CABO LONGO</v>
          </cell>
          <cell r="C3204" t="str">
            <v xml:space="preserve">UN    </v>
          </cell>
          <cell r="D3204" t="str">
            <v>CR</v>
          </cell>
          <cell r="E3204" t="str">
            <v>20,26</v>
          </cell>
          <cell r="F3204" t="str">
            <v>SINAPI</v>
          </cell>
        </row>
        <row r="3205">
          <cell r="A3205">
            <v>3412</v>
          </cell>
          <cell r="B3205" t="str">
            <v>PAINEL DE LA DE VIDRO SEM REVESTIMENTO PSI 20, E = 25 MM, DE 1200 X 600 MM</v>
          </cell>
          <cell r="C3205" t="str">
            <v xml:space="preserve">M2    </v>
          </cell>
          <cell r="D3205" t="str">
            <v>AS</v>
          </cell>
          <cell r="E3205" t="str">
            <v>33,24</v>
          </cell>
          <cell r="F3205" t="str">
            <v>SINAPI</v>
          </cell>
        </row>
        <row r="3206">
          <cell r="A3206">
            <v>3413</v>
          </cell>
          <cell r="B3206" t="str">
            <v>PAINEL DE LA DE VIDRO SEM REVESTIMENTO PSI 20, E = 50 MM, DE 1200 X 600 MM</v>
          </cell>
          <cell r="C3206" t="str">
            <v xml:space="preserve">M2    </v>
          </cell>
          <cell r="D3206" t="str">
            <v>AS</v>
          </cell>
          <cell r="E3206" t="str">
            <v>74,83</v>
          </cell>
          <cell r="F3206" t="str">
            <v>SINAPI</v>
          </cell>
        </row>
        <row r="3207">
          <cell r="A3207">
            <v>39744</v>
          </cell>
          <cell r="B3207" t="str">
            <v>PAINEL DE LA DE VIDRO SEM REVESTIMENTO PSI 40, E = 25 MM, DE 1200 X 600 MM</v>
          </cell>
          <cell r="C3207" t="str">
            <v xml:space="preserve">M2    </v>
          </cell>
          <cell r="D3207" t="str">
            <v>AS</v>
          </cell>
          <cell r="E3207" t="str">
            <v>58,10</v>
          </cell>
          <cell r="F3207" t="str">
            <v>SINAPI</v>
          </cell>
        </row>
        <row r="3208">
          <cell r="A3208">
            <v>39745</v>
          </cell>
          <cell r="B3208" t="str">
            <v>PAINEL DE LA DE VIDRO SEM REVESTIMENTO PSI 40, E = 50 MM, DE 1200 X 600 MM</v>
          </cell>
          <cell r="C3208" t="str">
            <v xml:space="preserve">M2    </v>
          </cell>
          <cell r="D3208" t="str">
            <v>AS</v>
          </cell>
          <cell r="E3208" t="str">
            <v>122,63</v>
          </cell>
          <cell r="F3208" t="str">
            <v>SINAPI</v>
          </cell>
        </row>
        <row r="3209">
          <cell r="A3209">
            <v>39637</v>
          </cell>
          <cell r="B3209" t="str">
            <v>PAINEL ESTRUTURAL PARA LAJE SECA REVESTIDO EM PLACA CIMENTICIA, DE 1,20 X 2,50 M, E = 23 MM</v>
          </cell>
          <cell r="C3209" t="str">
            <v xml:space="preserve">M2    </v>
          </cell>
          <cell r="D3209" t="str">
            <v>CR</v>
          </cell>
          <cell r="E3209" t="str">
            <v>113,95</v>
          </cell>
          <cell r="F3209" t="str">
            <v>SINAPI</v>
          </cell>
        </row>
        <row r="3210">
          <cell r="A3210">
            <v>39638</v>
          </cell>
          <cell r="B3210" t="str">
            <v>PAINEL ESTRUTURAL PARA LAJE SECA REVESTIDO EM PLACA CIMENTICIA, DE 1,20 X 2,50 M, E = 40 MM</v>
          </cell>
          <cell r="C3210" t="str">
            <v xml:space="preserve">M2    </v>
          </cell>
          <cell r="D3210" t="str">
            <v>CR</v>
          </cell>
          <cell r="E3210" t="str">
            <v>128,95</v>
          </cell>
          <cell r="F3210" t="str">
            <v>SINAPI</v>
          </cell>
        </row>
        <row r="3211">
          <cell r="A3211">
            <v>39639</v>
          </cell>
          <cell r="B3211" t="str">
            <v>PAINEL ESTRUTURAL PARA LAJE SECA REVESTIDO EM PLACA CIMENTICIA, DE 1,20 X 2,50 M, E = 55 MM</v>
          </cell>
          <cell r="C3211" t="str">
            <v xml:space="preserve">M2    </v>
          </cell>
          <cell r="D3211" t="str">
            <v>CR</v>
          </cell>
          <cell r="E3211" t="str">
            <v>194,55</v>
          </cell>
          <cell r="F3211" t="str">
            <v>SINAPI</v>
          </cell>
        </row>
        <row r="3212">
          <cell r="A3212">
            <v>39517</v>
          </cell>
          <cell r="B3212" t="str">
            <v>PAINEL TERMOISOLANTE PARA FECHAMENTOS VERTICAIS (INCLUI PARAFUSOS DE FIXACAO) REVESTIDO EM ACO GALVALUME, LARGURA UTIL DE 1100 MM, REVESTIMENTO COM ESPESSURA DE 0,50 MM, COM PRE-PINTURA NAS DUAS FACES, NUCLEO EM POLIURETANO (PUR) COM ESPESSURA 40/50 MM</v>
          </cell>
          <cell r="C3212" t="str">
            <v xml:space="preserve">M2    </v>
          </cell>
          <cell r="D3212" t="str">
            <v>CR</v>
          </cell>
          <cell r="E3212" t="str">
            <v>231,01</v>
          </cell>
          <cell r="F3212" t="str">
            <v>SINAPI</v>
          </cell>
        </row>
        <row r="3213">
          <cell r="A3213">
            <v>39518</v>
          </cell>
          <cell r="B3213" t="str">
            <v>PAINEL TERMOISOLANTE PARA FECHAMENTOS VERTICAIS (INCLUI PARAFUSOS DE FIXACAO) REVESTIDO EM ACO GALVALUME, LARGURA UTIL DE 1100 MM, REVESTIMENTO COM ESPESSURA DE 0,50 MM, COM PRE-PINTURA NAS DUAS FACES, NUCLEO EM POLIURETANO (PUR) COM ESPESSURA 70/80 MM</v>
          </cell>
          <cell r="C3213" t="str">
            <v xml:space="preserve">M2    </v>
          </cell>
          <cell r="D3213" t="str">
            <v>CR</v>
          </cell>
          <cell r="E3213" t="str">
            <v>273,87</v>
          </cell>
          <cell r="F3213" t="str">
            <v>SINAPI</v>
          </cell>
        </row>
        <row r="3214">
          <cell r="A3214">
            <v>38366</v>
          </cell>
          <cell r="B3214" t="str">
            <v>PAPEL KRAFT BETUMADO</v>
          </cell>
          <cell r="C3214" t="str">
            <v xml:space="preserve">M2    </v>
          </cell>
          <cell r="D3214" t="str">
            <v>AS</v>
          </cell>
          <cell r="E3214" t="str">
            <v>6,29</v>
          </cell>
          <cell r="F3214" t="str">
            <v>SINAPI</v>
          </cell>
        </row>
        <row r="3215">
          <cell r="A3215">
            <v>11703</v>
          </cell>
          <cell r="B3215" t="str">
            <v>PAPELEIRA DE PAREDE EM METAL CROMADO SEM TAMPA</v>
          </cell>
          <cell r="C3215" t="str">
            <v xml:space="preserve">UN    </v>
          </cell>
          <cell r="D3215" t="str">
            <v>CR</v>
          </cell>
          <cell r="E3215" t="str">
            <v>31,54</v>
          </cell>
          <cell r="F3215" t="str">
            <v>SINAPI</v>
          </cell>
        </row>
        <row r="3216">
          <cell r="A3216">
            <v>37400</v>
          </cell>
          <cell r="B3216" t="str">
            <v>PAPELEIRA PLASTICA TIPO DISPENSER PARA PAPEL HIGIENICO ROLAO</v>
          </cell>
          <cell r="C3216" t="str">
            <v xml:space="preserve">UN    </v>
          </cell>
          <cell r="D3216" t="str">
            <v>CR</v>
          </cell>
          <cell r="E3216" t="str">
            <v>66,52</v>
          </cell>
          <cell r="F3216" t="str">
            <v>SINAPI</v>
          </cell>
        </row>
        <row r="3217">
          <cell r="A3217">
            <v>25400</v>
          </cell>
          <cell r="B3217" t="str">
            <v>PAR DE TABELAS DE BASQUETE EM COMPENSADO NAVAL, OFICIAL, 1800 X 1200 MM, INCLUINDO ARO DE METAL E REDE EM POLIPROPILENO 100% (SEM SUPORTE DE FIXACAO)</v>
          </cell>
          <cell r="C3217" t="str">
            <v xml:space="preserve">UN    </v>
          </cell>
          <cell r="D3217" t="str">
            <v>CR</v>
          </cell>
          <cell r="E3217" t="str">
            <v>3.711,59</v>
          </cell>
          <cell r="F3217" t="str">
            <v>SINAPI</v>
          </cell>
        </row>
        <row r="3218">
          <cell r="A3218">
            <v>4276</v>
          </cell>
          <cell r="B3218" t="str">
            <v>PARA-RAIOS DE DISTRIBUICAO, TENSAO NOMINAL 15 KV, CORRENTE NOMINAL DE DESCARGA 5 KA</v>
          </cell>
          <cell r="C3218" t="str">
            <v xml:space="preserve">UN    </v>
          </cell>
          <cell r="D3218" t="str">
            <v>CR</v>
          </cell>
          <cell r="E3218" t="str">
            <v>222,09</v>
          </cell>
          <cell r="F3218" t="str">
            <v>SINAPI</v>
          </cell>
        </row>
        <row r="3219">
          <cell r="A3219">
            <v>4273</v>
          </cell>
          <cell r="B3219" t="str">
            <v>PARA-RAIOS DE DISTRIBUICAO, TENSAO NOMINAL 30 KV, CORRENTE NOMINAL DE DESCARGA 10 KA</v>
          </cell>
          <cell r="C3219" t="str">
            <v xml:space="preserve">UN    </v>
          </cell>
          <cell r="D3219" t="str">
            <v>CR</v>
          </cell>
          <cell r="E3219" t="str">
            <v>403,24</v>
          </cell>
          <cell r="F3219" t="str">
            <v>SINAPI</v>
          </cell>
        </row>
        <row r="3220">
          <cell r="A3220">
            <v>4274</v>
          </cell>
          <cell r="B3220" t="str">
            <v>PARA-RAIOS TIPO FRANKLIN 350 MM, EM LATAO CROMADO, DUAS DESCIDAS, PARA PROTECAO DE EDIFICACOES CONTRA DESCARGAS ATMOSFERICAS</v>
          </cell>
          <cell r="C3220" t="str">
            <v xml:space="preserve">UN    </v>
          </cell>
          <cell r="D3220" t="str">
            <v xml:space="preserve">C </v>
          </cell>
          <cell r="E3220" t="str">
            <v>147,52</v>
          </cell>
          <cell r="F3220" t="str">
            <v>SINAPI</v>
          </cell>
        </row>
        <row r="3221">
          <cell r="A3221">
            <v>39438</v>
          </cell>
          <cell r="B3221" t="str">
            <v>PARAFUSO CABECA TROMBETA E PONTA AGULHA (GN55), COMPRIMENTO 55 MM, EM ACO FOSFATIZADO, PARA FIXAR CHAPA DE GESSO EM PERFIL DRYWALL METALICO MAXIMO 0,7 MM</v>
          </cell>
          <cell r="C3221" t="str">
            <v xml:space="preserve">UN    </v>
          </cell>
          <cell r="D3221" t="str">
            <v>AS</v>
          </cell>
          <cell r="E3221" t="str">
            <v>0,30</v>
          </cell>
          <cell r="F3221" t="str">
            <v>SINAPI</v>
          </cell>
        </row>
        <row r="3222">
          <cell r="A3222">
            <v>11963</v>
          </cell>
          <cell r="B3222" t="str">
            <v>PARAFUSO DE ACO TIPO CHUMBADOR PARABOLT, DIAMETRO 1/2", COMPRIMENTO 75 MM</v>
          </cell>
          <cell r="C3222" t="str">
            <v xml:space="preserve">UN    </v>
          </cell>
          <cell r="D3222" t="str">
            <v>AS</v>
          </cell>
          <cell r="E3222" t="str">
            <v>10,89</v>
          </cell>
          <cell r="F3222" t="str">
            <v>SINAPI</v>
          </cell>
        </row>
        <row r="3223">
          <cell r="A3223">
            <v>11964</v>
          </cell>
          <cell r="B3223" t="str">
            <v>PARAFUSO DE ACO TIPO CHUMBADOR PARABOLT, DIAMETRO 3/8", COMPRIMENTO 75 MM</v>
          </cell>
          <cell r="C3223" t="str">
            <v xml:space="preserve">UN    </v>
          </cell>
          <cell r="D3223" t="str">
            <v>AS</v>
          </cell>
          <cell r="E3223" t="str">
            <v>2,74</v>
          </cell>
          <cell r="F3223" t="str">
            <v>SINAPI</v>
          </cell>
        </row>
        <row r="3224">
          <cell r="A3224">
            <v>4379</v>
          </cell>
          <cell r="B3224" t="str">
            <v>PARAFUSO DE ACO ZINCADO COM ROSCA SOBERBA, CABECA CHATA E FENDA SIMPLES, DIAMETRO 2,5 MM, COMPRIMENTO * 9,5 * MM</v>
          </cell>
          <cell r="C3224" t="str">
            <v xml:space="preserve">UN    </v>
          </cell>
          <cell r="D3224" t="str">
            <v>AS</v>
          </cell>
          <cell r="E3224" t="str">
            <v>0,06</v>
          </cell>
          <cell r="F3224" t="str">
            <v>SINAPI</v>
          </cell>
        </row>
        <row r="3225">
          <cell r="A3225">
            <v>4377</v>
          </cell>
          <cell r="B3225" t="str">
            <v>PARAFUSO DE ACO ZINCADO COM ROSCA SOBERBA, CABECA CHATA E FENDA SIMPLES, DIAMETRO 4,2 MM, COMPRIMENTO * 32 * MM</v>
          </cell>
          <cell r="C3225" t="str">
            <v xml:space="preserve">UN    </v>
          </cell>
          <cell r="D3225" t="str">
            <v>AS</v>
          </cell>
          <cell r="E3225" t="str">
            <v>0,21</v>
          </cell>
          <cell r="F3225" t="str">
            <v>SINAPI</v>
          </cell>
        </row>
        <row r="3226">
          <cell r="A3226">
            <v>4356</v>
          </cell>
          <cell r="B3226" t="str">
            <v>PARAFUSO DE ACO ZINCADO COM ROSCA SOBERBA, CABECA CHATA E FENDA SIMPLES, DIAMETRO 4,8 MM, COMPRIMENTO 45 MM</v>
          </cell>
          <cell r="C3226" t="str">
            <v xml:space="preserve">UN    </v>
          </cell>
          <cell r="D3226" t="str">
            <v>AS</v>
          </cell>
          <cell r="E3226" t="str">
            <v>0,30</v>
          </cell>
          <cell r="F3226" t="str">
            <v>SINAPI</v>
          </cell>
        </row>
        <row r="3227">
          <cell r="A3227">
            <v>13246</v>
          </cell>
          <cell r="B3227" t="str">
            <v>PARAFUSO DE FERRO POLIDO, SEXTAVADO, COM ROSCA INTEIRA, DIAMETRO 5/16", COMPRIMENTO 3/4", COM PORCA E ARRUELA LISA LEVE</v>
          </cell>
          <cell r="C3227" t="str">
            <v xml:space="preserve">UN    </v>
          </cell>
          <cell r="D3227" t="str">
            <v>AS</v>
          </cell>
          <cell r="E3227" t="str">
            <v>0,51</v>
          </cell>
          <cell r="F3227" t="str">
            <v>SINAPI</v>
          </cell>
        </row>
        <row r="3228">
          <cell r="A3228">
            <v>4346</v>
          </cell>
          <cell r="B3228" t="str">
            <v>PARAFUSO DE FERRO POLIDO, SEXTAVADO, COM ROSCA PARCIAL, DIAMETRO 5/8", COMPRIMENTO 6", COM PORCA E ARRUELA DE PRESSAO MEDIA</v>
          </cell>
          <cell r="C3228" t="str">
            <v xml:space="preserve">UN    </v>
          </cell>
          <cell r="D3228" t="str">
            <v>AS</v>
          </cell>
          <cell r="E3228" t="str">
            <v>11,67</v>
          </cell>
          <cell r="F3228" t="str">
            <v>SINAPI</v>
          </cell>
        </row>
        <row r="3229">
          <cell r="A3229">
            <v>11955</v>
          </cell>
          <cell r="B3229" t="str">
            <v>PARAFUSO DE LATAO COM ACABAMENTO CROMADO PARA FIXAR PECA SANITARIA, INCLUI PORCA CEGA, ARRUELA E BUCHA DE NYLON TAMANHO S-10</v>
          </cell>
          <cell r="C3229" t="str">
            <v xml:space="preserve">UN    </v>
          </cell>
          <cell r="D3229" t="str">
            <v>AS</v>
          </cell>
          <cell r="E3229" t="str">
            <v>5,10</v>
          </cell>
          <cell r="F3229" t="str">
            <v>SINAPI</v>
          </cell>
        </row>
        <row r="3230">
          <cell r="A3230">
            <v>11960</v>
          </cell>
          <cell r="B3230" t="str">
            <v>PARAFUSO DE LATAO COM ROSCA SOBERBA, CABECA CHATA E FENDA SIMPLES, DIAMETRO 2,5 MM, COMPRIMENTO 12 MM</v>
          </cell>
          <cell r="C3230" t="str">
            <v xml:space="preserve">UN    </v>
          </cell>
          <cell r="D3230" t="str">
            <v>AS</v>
          </cell>
          <cell r="E3230" t="str">
            <v>0,17</v>
          </cell>
          <cell r="F3230" t="str">
            <v>SINAPI</v>
          </cell>
        </row>
        <row r="3231">
          <cell r="A3231">
            <v>4333</v>
          </cell>
          <cell r="B3231" t="str">
            <v>PARAFUSO DE LATAO COM ROSCA SOBERBA, CABECA CHATA E FENDA SIMPLES, DIAMETRO 3,2 MM, COMPRIMENTO 16 MM</v>
          </cell>
          <cell r="C3231" t="str">
            <v xml:space="preserve">UN    </v>
          </cell>
          <cell r="D3231" t="str">
            <v>AS</v>
          </cell>
          <cell r="E3231" t="str">
            <v>0,30</v>
          </cell>
          <cell r="F3231" t="str">
            <v>SINAPI</v>
          </cell>
        </row>
        <row r="3232">
          <cell r="A3232">
            <v>4358</v>
          </cell>
          <cell r="B3232" t="str">
            <v>PARAFUSO DE LATAO COM ROSCA SOBERBA, CABECA CHATA E FENDA SIMPLES, DIAMETRO 4,8 MM, COMPRIMENTO 65 MM</v>
          </cell>
          <cell r="C3232" t="str">
            <v xml:space="preserve">UN    </v>
          </cell>
          <cell r="D3232" t="str">
            <v>AS</v>
          </cell>
          <cell r="E3232" t="str">
            <v>2,33</v>
          </cell>
          <cell r="F3232" t="str">
            <v>SINAPI</v>
          </cell>
        </row>
        <row r="3233">
          <cell r="A3233">
            <v>39435</v>
          </cell>
          <cell r="B3233" t="str">
            <v>PARAFUSO DRY WALL, EM ACO FOSFATIZADO, CABECA TROMBETA E PONTA AGULHA (TA), COMPRIMENTO 25 MM</v>
          </cell>
          <cell r="C3233" t="str">
            <v xml:space="preserve">UN    </v>
          </cell>
          <cell r="D3233" t="str">
            <v>AS</v>
          </cell>
          <cell r="E3233" t="str">
            <v>0,12</v>
          </cell>
          <cell r="F3233" t="str">
            <v>SINAPI</v>
          </cell>
        </row>
        <row r="3234">
          <cell r="A3234">
            <v>39436</v>
          </cell>
          <cell r="B3234" t="str">
            <v>PARAFUSO DRY WALL, EM ACO FOSFATIZADO, CABECA TROMBETA E PONTA AGULHA (TA), COMPRIMENTO 35 MM</v>
          </cell>
          <cell r="C3234" t="str">
            <v xml:space="preserve">UN    </v>
          </cell>
          <cell r="D3234" t="str">
            <v>AS</v>
          </cell>
          <cell r="E3234" t="str">
            <v>0,20</v>
          </cell>
          <cell r="F3234" t="str">
            <v>SINAPI</v>
          </cell>
        </row>
        <row r="3235">
          <cell r="A3235">
            <v>39437</v>
          </cell>
          <cell r="B3235" t="str">
            <v>PARAFUSO DRY WALL, EM ACO FOSFATIZADO, CABECA TROMBETA E PONTA AGULHA (TA), COMPRIMENTO 45 MM</v>
          </cell>
          <cell r="C3235" t="str">
            <v xml:space="preserve">UN    </v>
          </cell>
          <cell r="D3235" t="str">
            <v>AS</v>
          </cell>
          <cell r="E3235" t="str">
            <v>0,26</v>
          </cell>
          <cell r="F3235" t="str">
            <v>SINAPI</v>
          </cell>
        </row>
        <row r="3236">
          <cell r="A3236">
            <v>39439</v>
          </cell>
          <cell r="B3236" t="str">
            <v>PARAFUSO DRY WALL, EM ACO FOSFATIZADO, CABECA TROMBETA E PONTA BROCA (TB), COMPRIMENTO 25 MM</v>
          </cell>
          <cell r="C3236" t="str">
            <v xml:space="preserve">UN    </v>
          </cell>
          <cell r="D3236" t="str">
            <v>AS</v>
          </cell>
          <cell r="E3236" t="str">
            <v>0,18</v>
          </cell>
          <cell r="F3236" t="str">
            <v>SINAPI</v>
          </cell>
        </row>
        <row r="3237">
          <cell r="A3237">
            <v>39440</v>
          </cell>
          <cell r="B3237" t="str">
            <v>PARAFUSO DRY WALL, EM ACO FOSFATIZADO, CABECA TROMBETA E PONTA BROCA (TB), COMPRIMENTO 35 MM</v>
          </cell>
          <cell r="C3237" t="str">
            <v xml:space="preserve">UN    </v>
          </cell>
          <cell r="D3237" t="str">
            <v>AS</v>
          </cell>
          <cell r="E3237" t="str">
            <v>0,23</v>
          </cell>
          <cell r="F3237" t="str">
            <v>SINAPI</v>
          </cell>
        </row>
        <row r="3238">
          <cell r="A3238">
            <v>39441</v>
          </cell>
          <cell r="B3238" t="str">
            <v>PARAFUSO DRY WALL, EM ACO FOSFATIZADO, CABECA TROMBETA E PONTA BROCA (TB), COMPRIMENTO 45 MM</v>
          </cell>
          <cell r="C3238" t="str">
            <v xml:space="preserve">UN    </v>
          </cell>
          <cell r="D3238" t="str">
            <v>AS</v>
          </cell>
          <cell r="E3238" t="str">
            <v>0,29</v>
          </cell>
          <cell r="F3238" t="str">
            <v>SINAPI</v>
          </cell>
        </row>
        <row r="3239">
          <cell r="A3239">
            <v>39442</v>
          </cell>
          <cell r="B3239" t="str">
            <v>PARAFUSO DRY WALL, EM ACO ZINCADO, CABECA LENTILHA E PONTA AGULHA (LA), LARGURA 4,2 MM, COMPRIMENTO 13 MM</v>
          </cell>
          <cell r="C3239" t="str">
            <v xml:space="preserve">UN    </v>
          </cell>
          <cell r="D3239" t="str">
            <v>AS</v>
          </cell>
          <cell r="E3239" t="str">
            <v>0,21</v>
          </cell>
          <cell r="F3239" t="str">
            <v>SINAPI</v>
          </cell>
        </row>
        <row r="3240">
          <cell r="A3240">
            <v>39443</v>
          </cell>
          <cell r="B3240" t="str">
            <v>PARAFUSO DRY WALL, EM ACO ZINCADO, CABECA LENTILHA E PONTA BROCA (LB), LARGURA 4,2 MM, COMPRIMENTO 13 MM</v>
          </cell>
          <cell r="C3240" t="str">
            <v xml:space="preserve">UN    </v>
          </cell>
          <cell r="D3240" t="str">
            <v>AS</v>
          </cell>
          <cell r="E3240" t="str">
            <v>0,28</v>
          </cell>
          <cell r="F3240" t="str">
            <v>SINAPI</v>
          </cell>
        </row>
        <row r="3241">
          <cell r="A3241">
            <v>4329</v>
          </cell>
          <cell r="B3241" t="str">
            <v>PARAFUSO EM ACO GALVANIZADO, TIPO MAQUINA, SEXTAVADO, SEM PORCA, DIAMETRO 1/2", COMPRIMENTO 2"</v>
          </cell>
          <cell r="C3241" t="str">
            <v xml:space="preserve">UN    </v>
          </cell>
          <cell r="D3241" t="str">
            <v>AS</v>
          </cell>
          <cell r="E3241" t="str">
            <v>2,49</v>
          </cell>
          <cell r="F3241" t="str">
            <v>SINAPI</v>
          </cell>
        </row>
        <row r="3242">
          <cell r="A3242">
            <v>4383</v>
          </cell>
          <cell r="B3242" t="str">
            <v>PARAFUSO FRANCES METRICO ZINCADO, DIAMETRO 12 MM, COMPRIMENTO 140MM, COM PORCA SEXTAVADA E ARRUELA DE PRESSAO MEDIA</v>
          </cell>
          <cell r="C3242" t="str">
            <v xml:space="preserve">UN    </v>
          </cell>
          <cell r="D3242" t="str">
            <v>AS</v>
          </cell>
          <cell r="E3242" t="str">
            <v>22,51</v>
          </cell>
          <cell r="F3242" t="str">
            <v>SINAPI</v>
          </cell>
        </row>
        <row r="3243">
          <cell r="A3243">
            <v>4344</v>
          </cell>
          <cell r="B3243" t="str">
            <v>PARAFUSO FRANCES METRICO ZINCADO, DIAMETRO 12 MM, COMPRIMENTO 150 MM, COM PORCA SEXTAVADA E ARRUELA DE PRESSAO MEDIA</v>
          </cell>
          <cell r="C3243" t="str">
            <v xml:space="preserve">UN    </v>
          </cell>
          <cell r="D3243" t="str">
            <v>AS</v>
          </cell>
          <cell r="E3243" t="str">
            <v>23,60</v>
          </cell>
          <cell r="F3243" t="str">
            <v>SINAPI</v>
          </cell>
        </row>
        <row r="3244">
          <cell r="A3244">
            <v>436</v>
          </cell>
          <cell r="B3244" t="str">
            <v>PARAFUSO FRANCES M16 EM ACO GALVANIZADO, COMPRIMENTO = 150 MM, DIAMETRO = 16 MM, CABECA ABAULADA</v>
          </cell>
          <cell r="C3244" t="str">
            <v xml:space="preserve">UN    </v>
          </cell>
          <cell r="D3244" t="str">
            <v>AS</v>
          </cell>
          <cell r="E3244" t="str">
            <v>13,25</v>
          </cell>
          <cell r="F3244" t="str">
            <v>SINAPI</v>
          </cell>
        </row>
        <row r="3245">
          <cell r="A3245">
            <v>442</v>
          </cell>
          <cell r="B3245" t="str">
            <v>PARAFUSO FRANCES M16 EM ACO GALVANIZADO, COMPRIMENTO = 45 MM, DIAMETRO = 16 MM, CABECA ABAULADA</v>
          </cell>
          <cell r="C3245" t="str">
            <v xml:space="preserve">UN    </v>
          </cell>
          <cell r="D3245" t="str">
            <v>AS</v>
          </cell>
          <cell r="E3245" t="str">
            <v>7,83</v>
          </cell>
          <cell r="F3245" t="str">
            <v>SINAPI</v>
          </cell>
        </row>
        <row r="3246">
          <cell r="A3246">
            <v>11953</v>
          </cell>
          <cell r="B3246" t="str">
            <v>PARAFUSO FRANCES ZINCADO, DIAMETRO 1/2'', COMPRIMENTO 2'', COM PORCA E ARRUELA</v>
          </cell>
          <cell r="C3246" t="str">
            <v xml:space="preserve">UN    </v>
          </cell>
          <cell r="D3246" t="str">
            <v>AS</v>
          </cell>
          <cell r="E3246" t="str">
            <v>3,74</v>
          </cell>
          <cell r="F3246" t="str">
            <v>SINAPI</v>
          </cell>
        </row>
        <row r="3247">
          <cell r="A3247">
            <v>4335</v>
          </cell>
          <cell r="B3247" t="str">
            <v>PARAFUSO FRANCES ZINCADO, DIAMETRO 1/2", COMPRIMENTO 12", COM PORCA E ARRUELA LISA MEDIA</v>
          </cell>
          <cell r="C3247" t="str">
            <v xml:space="preserve">UN    </v>
          </cell>
          <cell r="D3247" t="str">
            <v>AS</v>
          </cell>
          <cell r="E3247" t="str">
            <v>15,84</v>
          </cell>
          <cell r="F3247" t="str">
            <v>SINAPI</v>
          </cell>
        </row>
        <row r="3248">
          <cell r="A3248">
            <v>4334</v>
          </cell>
          <cell r="B3248" t="str">
            <v>PARAFUSO FRANCES ZINCADO, DIAMETRO 1/2", COMPRIMENTO 15", COM PORCA E ARRUELA LISA MEDIA</v>
          </cell>
          <cell r="C3248" t="str">
            <v xml:space="preserve">UN    </v>
          </cell>
          <cell r="D3248" t="str">
            <v>AS</v>
          </cell>
          <cell r="E3248" t="str">
            <v>21,73</v>
          </cell>
          <cell r="F3248" t="str">
            <v>SINAPI</v>
          </cell>
        </row>
        <row r="3249">
          <cell r="A3249">
            <v>4343</v>
          </cell>
          <cell r="B3249" t="str">
            <v>PARAFUSO FRANCES ZINCADO, DIAMETRO 1/2", COMPRIMENTO 4", COM PORCA E ARRUELA</v>
          </cell>
          <cell r="C3249" t="str">
            <v xml:space="preserve">UN    </v>
          </cell>
          <cell r="D3249" t="str">
            <v>AS</v>
          </cell>
          <cell r="E3249" t="str">
            <v>5,34</v>
          </cell>
          <cell r="F3249" t="str">
            <v>SINAPI</v>
          </cell>
        </row>
        <row r="3250">
          <cell r="A3250">
            <v>430</v>
          </cell>
          <cell r="B3250" t="str">
            <v>PARAFUSO M16 EM ACO GALVANIZADO, COMPRIMENTO = 125 MM, DIAMETRO = 16 MM, ROSCA MAQUINA, CABECA QUADRADA</v>
          </cell>
          <cell r="C3250" t="str">
            <v xml:space="preserve">UN    </v>
          </cell>
          <cell r="D3250" t="str">
            <v>AS</v>
          </cell>
          <cell r="E3250" t="str">
            <v>11,85</v>
          </cell>
          <cell r="F3250" t="str">
            <v>SINAPI</v>
          </cell>
        </row>
        <row r="3251">
          <cell r="A3251">
            <v>441</v>
          </cell>
          <cell r="B3251" t="str">
            <v>PARAFUSO M16 EM ACO GALVANIZADO, COMPRIMENTO = 150 MM, DIAMETRO = 16 MM, ROSCA MAQUINA, CABECA QUADRADA</v>
          </cell>
          <cell r="C3251" t="str">
            <v xml:space="preserve">UN    </v>
          </cell>
          <cell r="D3251" t="str">
            <v>AS</v>
          </cell>
          <cell r="E3251" t="str">
            <v>13,05</v>
          </cell>
          <cell r="F3251" t="str">
            <v>SINAPI</v>
          </cell>
        </row>
        <row r="3252">
          <cell r="A3252">
            <v>431</v>
          </cell>
          <cell r="B3252" t="str">
            <v>PARAFUSO M16 EM ACO GALVANIZADO, COMPRIMENTO = 200 MM, DIAMETRO = 16 MM, ROSCA MAQUINA, CABECA QUADRADA</v>
          </cell>
          <cell r="C3252" t="str">
            <v xml:space="preserve">UN    </v>
          </cell>
          <cell r="D3252" t="str">
            <v>AS</v>
          </cell>
          <cell r="E3252" t="str">
            <v>15,75</v>
          </cell>
          <cell r="F3252" t="str">
            <v>SINAPI</v>
          </cell>
        </row>
        <row r="3253">
          <cell r="A3253">
            <v>432</v>
          </cell>
          <cell r="B3253" t="str">
            <v>PARAFUSO M16 EM ACO GALVANIZADO, COMPRIMENTO = 250 MM, DIAMETRO = 16 MM, ROSCA MAQUINA, CABECA QUADRADA</v>
          </cell>
          <cell r="C3253" t="str">
            <v xml:space="preserve">UN    </v>
          </cell>
          <cell r="D3253" t="str">
            <v>AS</v>
          </cell>
          <cell r="E3253" t="str">
            <v>17,38</v>
          </cell>
          <cell r="F3253" t="str">
            <v>SINAPI</v>
          </cell>
        </row>
        <row r="3254">
          <cell r="A3254">
            <v>429</v>
          </cell>
          <cell r="B3254" t="str">
            <v>PARAFUSO M16 EM ACO GALVANIZADO, COMPRIMENTO = 300 MM, DIAMETRO = 16 MM, ROSCA DUPLA</v>
          </cell>
          <cell r="C3254" t="str">
            <v xml:space="preserve">UN    </v>
          </cell>
          <cell r="D3254" t="str">
            <v>AS</v>
          </cell>
          <cell r="E3254" t="str">
            <v>23,43</v>
          </cell>
          <cell r="F3254" t="str">
            <v>SINAPI</v>
          </cell>
        </row>
        <row r="3255">
          <cell r="A3255">
            <v>439</v>
          </cell>
          <cell r="B3255" t="str">
            <v>PARAFUSO M16 EM ACO GALVANIZADO, COMPRIMENTO = 300 MM, DIAMETRO = 16 MM, ROSCA MAQUINA, CABECA QUADRADA</v>
          </cell>
          <cell r="C3255" t="str">
            <v xml:space="preserve">UN    </v>
          </cell>
          <cell r="D3255" t="str">
            <v>AS</v>
          </cell>
          <cell r="E3255" t="str">
            <v>19,97</v>
          </cell>
          <cell r="F3255" t="str">
            <v>SINAPI</v>
          </cell>
        </row>
        <row r="3256">
          <cell r="A3256">
            <v>433</v>
          </cell>
          <cell r="B3256" t="str">
            <v>PARAFUSO M16 EM ACO GALVANIZADO, COMPRIMENTO = 350 MM, DIAMETRO = 16 MM, ROSCA MAQUINA, CABECA QUADRADA</v>
          </cell>
          <cell r="C3256" t="str">
            <v xml:space="preserve">UN    </v>
          </cell>
          <cell r="D3256" t="str">
            <v>AS</v>
          </cell>
          <cell r="E3256" t="str">
            <v>23,31</v>
          </cell>
          <cell r="F3256" t="str">
            <v>SINAPI</v>
          </cell>
        </row>
        <row r="3257">
          <cell r="A3257">
            <v>437</v>
          </cell>
          <cell r="B3257" t="str">
            <v>PARAFUSO M16 EM ACO GALVANIZADO, COMPRIMENTO = 400 MM, DIAMETRO = 16 MM, ROSCA DUPLA</v>
          </cell>
          <cell r="C3257" t="str">
            <v xml:space="preserve">UN    </v>
          </cell>
          <cell r="D3257" t="str">
            <v>AS</v>
          </cell>
          <cell r="E3257" t="str">
            <v>30,97</v>
          </cell>
          <cell r="F3257" t="str">
            <v>SINAPI</v>
          </cell>
        </row>
        <row r="3258">
          <cell r="A3258">
            <v>11790</v>
          </cell>
          <cell r="B3258" t="str">
            <v>PARAFUSO M16 EM ACO GALVANIZADO, COMPRIMENTO = 450 MM, DIAMETRO = 16 MM, ROSCA MAQUINA, CABECA QUADRADA</v>
          </cell>
          <cell r="C3258" t="str">
            <v xml:space="preserve">UN    </v>
          </cell>
          <cell r="D3258" t="str">
            <v>AS</v>
          </cell>
          <cell r="E3258" t="str">
            <v>35,13</v>
          </cell>
          <cell r="F3258" t="str">
            <v>SINAPI</v>
          </cell>
        </row>
        <row r="3259">
          <cell r="A3259">
            <v>428</v>
          </cell>
          <cell r="B3259" t="str">
            <v>PARAFUSO M16 EM ACO GALVANIZADO, COMPRIMENTO = 500 MM, DIAMETRO = 16 MM, ROSCA MAQUINA, COM CABECA SEXTAVADA E PORCA</v>
          </cell>
          <cell r="C3259" t="str">
            <v xml:space="preserve">UN    </v>
          </cell>
          <cell r="D3259" t="str">
            <v>AS</v>
          </cell>
          <cell r="E3259" t="str">
            <v>38,20</v>
          </cell>
          <cell r="F3259" t="str">
            <v>SINAPI</v>
          </cell>
        </row>
        <row r="3260">
          <cell r="A3260">
            <v>4384</v>
          </cell>
          <cell r="B3260" t="str">
            <v>PARAFUSO NIQUELADO COM ACABAMENTO CROMADO PARA FIXAR PECA SANITARIA, INCLUI PORCA CEGA, ARRUELA E BUCHA DE NYLON TAMANHO S-10</v>
          </cell>
          <cell r="C3260" t="str">
            <v xml:space="preserve">UN    </v>
          </cell>
          <cell r="D3260" t="str">
            <v>AS</v>
          </cell>
          <cell r="E3260" t="str">
            <v>25,87</v>
          </cell>
          <cell r="F3260" t="str">
            <v>SINAPI</v>
          </cell>
        </row>
        <row r="3261">
          <cell r="A3261">
            <v>4351</v>
          </cell>
          <cell r="B3261" t="str">
            <v>PARAFUSO NIQUELADO 3 1/2" COM ACABAMENTO CROMADO PARA FIXAR PECA SANITARIA, INCLUI PORCA CEGA, ARRUELA E BUCHA DE NYLON TAMANHO S-8</v>
          </cell>
          <cell r="C3261" t="str">
            <v xml:space="preserve">UN    </v>
          </cell>
          <cell r="D3261" t="str">
            <v>AS</v>
          </cell>
          <cell r="E3261" t="str">
            <v>19,18</v>
          </cell>
          <cell r="F3261" t="str">
            <v>SINAPI</v>
          </cell>
        </row>
        <row r="3262">
          <cell r="A3262">
            <v>11054</v>
          </cell>
          <cell r="B3262" t="str">
            <v>PARAFUSO ROSCA SOBERBA ZINCADO CABECA CHATA FENDA SIMPLES 3,2 X 20 MM (3/4 ")</v>
          </cell>
          <cell r="C3262" t="str">
            <v xml:space="preserve">UN    </v>
          </cell>
          <cell r="D3262" t="str">
            <v>CR</v>
          </cell>
          <cell r="E3262" t="str">
            <v>0,04</v>
          </cell>
          <cell r="F3262" t="str">
            <v>SINAPI</v>
          </cell>
        </row>
        <row r="3263">
          <cell r="A3263">
            <v>11055</v>
          </cell>
          <cell r="B3263" t="str">
            <v>PARAFUSO ROSCA SOBERBA ZINCADO CABECA CHATA FENDA SIMPLES 3,5 X 25 MM (1 ")</v>
          </cell>
          <cell r="C3263" t="str">
            <v xml:space="preserve">UN    </v>
          </cell>
          <cell r="D3263" t="str">
            <v>CR</v>
          </cell>
          <cell r="E3263" t="str">
            <v>0,06</v>
          </cell>
          <cell r="F3263" t="str">
            <v>SINAPI</v>
          </cell>
        </row>
        <row r="3264">
          <cell r="A3264">
            <v>11056</v>
          </cell>
          <cell r="B3264" t="str">
            <v>PARAFUSO ROSCA SOBERBA ZINCADO CABECA CHATA FENDA SIMPLES 3,8 X 30 MM (1.1/4 ")</v>
          </cell>
          <cell r="C3264" t="str">
            <v xml:space="preserve">UN    </v>
          </cell>
          <cell r="D3264" t="str">
            <v>CR</v>
          </cell>
          <cell r="E3264" t="str">
            <v>0,07</v>
          </cell>
          <cell r="F3264" t="str">
            <v>SINAPI</v>
          </cell>
        </row>
        <row r="3265">
          <cell r="A3265">
            <v>11057</v>
          </cell>
          <cell r="B3265" t="str">
            <v>PARAFUSO ROSCA SOBERBA ZINCADO CABECA CHATA FENDA SIMPLES 4,8 X 40 MM (1.1/2 ")</v>
          </cell>
          <cell r="C3265" t="str">
            <v xml:space="preserve">UN    </v>
          </cell>
          <cell r="D3265" t="str">
            <v>CR</v>
          </cell>
          <cell r="E3265" t="str">
            <v>0,15</v>
          </cell>
          <cell r="F3265" t="str">
            <v>SINAPI</v>
          </cell>
        </row>
        <row r="3266">
          <cell r="A3266">
            <v>11059</v>
          </cell>
          <cell r="B3266" t="str">
            <v>PARAFUSO ROSCA SOBERBA ZINCADO CABECA CHATA FENDA SIMPLES 5,5 X 50 MM (2 ")</v>
          </cell>
          <cell r="C3266" t="str">
            <v xml:space="preserve">UN    </v>
          </cell>
          <cell r="D3266" t="str">
            <v>CR</v>
          </cell>
          <cell r="E3266" t="str">
            <v>0,29</v>
          </cell>
          <cell r="F3266" t="str">
            <v>SINAPI</v>
          </cell>
        </row>
        <row r="3267">
          <cell r="A3267">
            <v>11058</v>
          </cell>
          <cell r="B3267" t="str">
            <v>PARAFUSO ROSCA SOBERBA ZINCADO CABECA CHATA FENDA SIMPLES 5,5 X 65 MM (2.1/2 ")</v>
          </cell>
          <cell r="C3267" t="str">
            <v xml:space="preserve">UN    </v>
          </cell>
          <cell r="D3267" t="str">
            <v>CR</v>
          </cell>
          <cell r="E3267" t="str">
            <v>0,38</v>
          </cell>
          <cell r="F3267" t="str">
            <v>SINAPI</v>
          </cell>
        </row>
        <row r="3268">
          <cell r="A3268">
            <v>4380</v>
          </cell>
          <cell r="B3268" t="str">
            <v>PARAFUSO ZINCADO ROSCA SOBERBA 5/16 " X 120 MM PARA TELHA FIBROCIMENTO</v>
          </cell>
          <cell r="C3268" t="str">
            <v xml:space="preserve">UN    </v>
          </cell>
          <cell r="D3268" t="str">
            <v>CR</v>
          </cell>
          <cell r="E3268" t="str">
            <v>1,27</v>
          </cell>
          <cell r="F3268" t="str">
            <v>SINAPI</v>
          </cell>
        </row>
        <row r="3269">
          <cell r="A3269">
            <v>4299</v>
          </cell>
          <cell r="B3269" t="str">
            <v>PARAFUSO ZINCADO ROSCA SOBERBA, CABECA SEXTAVADA, 5/16 " X 110 MM, PARA FIXACAO DE TELHA EM MADEIRA</v>
          </cell>
          <cell r="C3269" t="str">
            <v xml:space="preserve">UN    </v>
          </cell>
          <cell r="D3269" t="str">
            <v xml:space="preserve">C </v>
          </cell>
          <cell r="E3269" t="str">
            <v>1,20</v>
          </cell>
          <cell r="F3269" t="str">
            <v>SINAPI</v>
          </cell>
        </row>
        <row r="3270">
          <cell r="A3270">
            <v>4304</v>
          </cell>
          <cell r="B3270" t="str">
            <v>PARAFUSO ZINCADO ROSCA SOBERBA, CABECA SEXTAVADA, 5/16 " X 150 MM, PARA FIXACAO DE TELHA EM MADEIRA</v>
          </cell>
          <cell r="C3270" t="str">
            <v xml:space="preserve">UN    </v>
          </cell>
          <cell r="D3270" t="str">
            <v>CR</v>
          </cell>
          <cell r="E3270" t="str">
            <v>1,63</v>
          </cell>
          <cell r="F3270" t="str">
            <v>SINAPI</v>
          </cell>
        </row>
        <row r="3271">
          <cell r="A3271">
            <v>4305</v>
          </cell>
          <cell r="B3271" t="str">
            <v>PARAFUSO ZINCADO ROSCA SOBERBA, CABECA SEXTAVADA, 5/16 " X 180 MM, PARA FIXACAO DE TELHA EM MADEIRA</v>
          </cell>
          <cell r="C3271" t="str">
            <v xml:space="preserve">UN    </v>
          </cell>
          <cell r="D3271" t="str">
            <v>CR</v>
          </cell>
          <cell r="E3271" t="str">
            <v>1,90</v>
          </cell>
          <cell r="F3271" t="str">
            <v>SINAPI</v>
          </cell>
        </row>
        <row r="3272">
          <cell r="A3272">
            <v>4306</v>
          </cell>
          <cell r="B3272" t="str">
            <v>PARAFUSO ZINCADO ROSCA SOBERBA, CABECA SEXTAVADA, 5/16 " X 200 MM, PARA FIXACAO DE TELHA EM MADEIRA</v>
          </cell>
          <cell r="C3272" t="str">
            <v xml:space="preserve">UN    </v>
          </cell>
          <cell r="D3272" t="str">
            <v>CR</v>
          </cell>
          <cell r="E3272" t="str">
            <v>2,20</v>
          </cell>
          <cell r="F3272" t="str">
            <v>SINAPI</v>
          </cell>
        </row>
        <row r="3273">
          <cell r="A3273">
            <v>4308</v>
          </cell>
          <cell r="B3273" t="str">
            <v>PARAFUSO ZINCADO ROSCA SOBERBA, CABECA SEXTAVADA, 5/16 " X 230 MM, PARA FIXACAO DE TELHA EM MADEIRA</v>
          </cell>
          <cell r="C3273" t="str">
            <v xml:space="preserve">UN    </v>
          </cell>
          <cell r="D3273" t="str">
            <v>CR</v>
          </cell>
          <cell r="E3273" t="str">
            <v>4,57</v>
          </cell>
          <cell r="F3273" t="str">
            <v>SINAPI</v>
          </cell>
        </row>
        <row r="3274">
          <cell r="A3274">
            <v>4302</v>
          </cell>
          <cell r="B3274" t="str">
            <v>PARAFUSO ZINCADO ROSCA SOBERBA, CABECA SEXTAVADA, 5/16 " X 250 MM, PARA FIXACAO DE TELHA EM MADEIRA</v>
          </cell>
          <cell r="C3274" t="str">
            <v xml:space="preserve">UN    </v>
          </cell>
          <cell r="D3274" t="str">
            <v>CR</v>
          </cell>
          <cell r="E3274" t="str">
            <v>3,42</v>
          </cell>
          <cell r="F3274" t="str">
            <v>SINAPI</v>
          </cell>
        </row>
        <row r="3275">
          <cell r="A3275">
            <v>4300</v>
          </cell>
          <cell r="B3275" t="str">
            <v>PARAFUSO ZINCADO ROSCA SOBERBA, CABECA SEXTAVADA, 5/16 " X 50 MM, PARA FIXACAO DE TELHA EM MADEIRA</v>
          </cell>
          <cell r="C3275" t="str">
            <v xml:space="preserve">UN    </v>
          </cell>
          <cell r="D3275" t="str">
            <v>CR</v>
          </cell>
          <cell r="E3275" t="str">
            <v>0,81</v>
          </cell>
          <cell r="F3275" t="str">
            <v>SINAPI</v>
          </cell>
        </row>
        <row r="3276">
          <cell r="A3276">
            <v>4301</v>
          </cell>
          <cell r="B3276" t="str">
            <v>PARAFUSO ZINCADO ROSCA SOBERBA, CABECA SEXTAVADA, 5/16 " X 85 MM, PARA FIXACAO DE TELHA EM MADEIRA</v>
          </cell>
          <cell r="C3276" t="str">
            <v xml:space="preserve">UN    </v>
          </cell>
          <cell r="D3276" t="str">
            <v>CR</v>
          </cell>
          <cell r="E3276" t="str">
            <v>0,99</v>
          </cell>
          <cell r="F3276" t="str">
            <v>SINAPI</v>
          </cell>
        </row>
        <row r="3277">
          <cell r="A3277">
            <v>4320</v>
          </cell>
          <cell r="B3277" t="str">
            <v>PARAFUSO ZINCADO 5/16 " X 250 MM PARA FIXACAO DE TELHA DE FIBROCIMENTO CANALETE 49, INCLUI BUCHA NYLON S-10</v>
          </cell>
          <cell r="C3277" t="str">
            <v xml:space="preserve">UN    </v>
          </cell>
          <cell r="D3277" t="str">
            <v>CR</v>
          </cell>
          <cell r="E3277" t="str">
            <v>3,02</v>
          </cell>
          <cell r="F3277" t="str">
            <v>SINAPI</v>
          </cell>
        </row>
        <row r="3278">
          <cell r="A3278">
            <v>4318</v>
          </cell>
          <cell r="B3278" t="str">
            <v>PARAFUSO ZINCADO 5/16 " X 85 MM PARA FIXACAO DE TELHA DE FIBROCIMENTO CANALETE 90, INCLUI BUCHA NYLON S-10</v>
          </cell>
          <cell r="C3278" t="str">
            <v xml:space="preserve">UN    </v>
          </cell>
          <cell r="D3278" t="str">
            <v>CR</v>
          </cell>
          <cell r="E3278" t="str">
            <v>1,47</v>
          </cell>
          <cell r="F3278" t="str">
            <v>SINAPI</v>
          </cell>
        </row>
        <row r="3279">
          <cell r="A3279">
            <v>40547</v>
          </cell>
          <cell r="B3279" t="str">
            <v>PARAFUSO ZINCADO, AUTOBROCANTE, FLANGEADO, 4,2 MM X 19 MM</v>
          </cell>
          <cell r="C3279" t="str">
            <v xml:space="preserve">CENTO </v>
          </cell>
          <cell r="D3279" t="str">
            <v>AS</v>
          </cell>
          <cell r="E3279" t="str">
            <v>31,43</v>
          </cell>
          <cell r="F3279" t="str">
            <v>SINAPI</v>
          </cell>
        </row>
        <row r="3280">
          <cell r="A3280">
            <v>11962</v>
          </cell>
          <cell r="B3280" t="str">
            <v>PARAFUSO ZINCADO, SEXTAVADO, COM ROSCA INTEIRA, DIAMETRO 1/4", COMPRIMENTO 1/2"</v>
          </cell>
          <cell r="C3280" t="str">
            <v xml:space="preserve">UN    </v>
          </cell>
          <cell r="D3280" t="str">
            <v>AS</v>
          </cell>
          <cell r="E3280" t="str">
            <v>0,25</v>
          </cell>
          <cell r="F3280" t="str">
            <v>SINAPI</v>
          </cell>
        </row>
        <row r="3281">
          <cell r="A3281">
            <v>4332</v>
          </cell>
          <cell r="B3281" t="str">
            <v>PARAFUSO ZINCADO, SEXTAVADO, COM ROSCA INTEIRA, DIAMETRO 3/8", COMPRIMENTO 2"</v>
          </cell>
          <cell r="C3281" t="str">
            <v xml:space="preserve">UN    </v>
          </cell>
          <cell r="D3281" t="str">
            <v>AS</v>
          </cell>
          <cell r="E3281" t="str">
            <v>1,25</v>
          </cell>
          <cell r="F3281" t="str">
            <v>SINAPI</v>
          </cell>
        </row>
        <row r="3282">
          <cell r="A3282">
            <v>4331</v>
          </cell>
          <cell r="B3282" t="str">
            <v>PARAFUSO ZINCADO, SEXTAVADO, COM ROSCA INTEIRA, DIAMETRO 5/8", COMPRIMENTO 2 1/4"</v>
          </cell>
          <cell r="C3282" t="str">
            <v xml:space="preserve">UN    </v>
          </cell>
          <cell r="D3282" t="str">
            <v>AS</v>
          </cell>
          <cell r="E3282" t="str">
            <v>4,72</v>
          </cell>
          <cell r="F3282" t="str">
            <v>SINAPI</v>
          </cell>
        </row>
        <row r="3283">
          <cell r="A3283">
            <v>4336</v>
          </cell>
          <cell r="B3283" t="str">
            <v>PARAFUSO ZINCADO, SEXTAVADO, COM ROSCA INTEIRA, DIAMETRO 5/8", COMPRIMENTO 3", COM PORCA E ARRUELA DE PRESSAO MEDIA</v>
          </cell>
          <cell r="C3283" t="str">
            <v xml:space="preserve">UN    </v>
          </cell>
          <cell r="D3283" t="str">
            <v>AS</v>
          </cell>
          <cell r="E3283" t="str">
            <v>6,04</v>
          </cell>
          <cell r="F3283" t="str">
            <v>SINAPI</v>
          </cell>
        </row>
        <row r="3284">
          <cell r="A3284">
            <v>13294</v>
          </cell>
          <cell r="B3284" t="str">
            <v>PARAFUSO ZINCADO, SEXTAVADO, COM ROSCA SOBERBA, DIAMETRO 3/8", COMPRIMENTO 80 MM</v>
          </cell>
          <cell r="C3284" t="str">
            <v xml:space="preserve">UN    </v>
          </cell>
          <cell r="D3284" t="str">
            <v>AS</v>
          </cell>
          <cell r="E3284" t="str">
            <v>1,73</v>
          </cell>
          <cell r="F3284" t="str">
            <v>SINAPI</v>
          </cell>
        </row>
        <row r="3285">
          <cell r="A3285">
            <v>11948</v>
          </cell>
          <cell r="B3285" t="str">
            <v>PARAFUSO ZINCADO, SEXTAVADO, COM ROSCA SOBERBA, DIAMETRO 5/16", COMPRIMENTO 40 MM</v>
          </cell>
          <cell r="C3285" t="str">
            <v xml:space="preserve">UN    </v>
          </cell>
          <cell r="D3285" t="str">
            <v>AS</v>
          </cell>
          <cell r="E3285" t="str">
            <v>0,77</v>
          </cell>
          <cell r="F3285" t="str">
            <v>SINAPI</v>
          </cell>
        </row>
        <row r="3286">
          <cell r="A3286">
            <v>4382</v>
          </cell>
          <cell r="B3286" t="str">
            <v>PARAFUSO ZINCADO, SEXTAVADO, COM ROSCA SOBERBA, DIAMETRO 5/16", COMPRIMENTO 80 MM</v>
          </cell>
          <cell r="C3286" t="str">
            <v xml:space="preserve">UN    </v>
          </cell>
          <cell r="D3286" t="str">
            <v>AS</v>
          </cell>
          <cell r="E3286" t="str">
            <v>1,29</v>
          </cell>
          <cell r="F3286" t="str">
            <v>SINAPI</v>
          </cell>
        </row>
        <row r="3287">
          <cell r="A3287">
            <v>4354</v>
          </cell>
          <cell r="B3287" t="str">
            <v>PARAFUSO ZINCADO, SEXTAVADO, GRAU 5, ROSCA INTEIRA, DIAMETRO 1 1/2", COMPRIMENTO 4"</v>
          </cell>
          <cell r="C3287" t="str">
            <v xml:space="preserve">UN    </v>
          </cell>
          <cell r="D3287" t="str">
            <v>AS</v>
          </cell>
          <cell r="E3287" t="str">
            <v>54,13</v>
          </cell>
          <cell r="F3287" t="str">
            <v>SINAPI</v>
          </cell>
        </row>
        <row r="3288">
          <cell r="A3288">
            <v>40839</v>
          </cell>
          <cell r="B3288" t="str">
            <v>PARAFUSO, ASTM A307 - GRAU A, SEXTAVADO, ZINCADO, DIAMETRO 3/8" (9,52 MM), COMPRIMENTO 1 " (25,4 MM)</v>
          </cell>
          <cell r="C3288" t="str">
            <v xml:space="preserve">CENTO </v>
          </cell>
          <cell r="D3288" t="str">
            <v>AS</v>
          </cell>
          <cell r="E3288" t="str">
            <v>130,24</v>
          </cell>
          <cell r="F3288" t="str">
            <v>SINAPI</v>
          </cell>
        </row>
        <row r="3289">
          <cell r="A3289">
            <v>40552</v>
          </cell>
          <cell r="B3289" t="str">
            <v>PARAFUSO, AUTO ATARRACHANTE, CABECA CHATA, FENDA SIMPLES, 1/4 (6,35 MM) X 25 MM</v>
          </cell>
          <cell r="C3289" t="str">
            <v xml:space="preserve">CENTO </v>
          </cell>
          <cell r="D3289" t="str">
            <v>AS</v>
          </cell>
          <cell r="E3289" t="str">
            <v>53,89</v>
          </cell>
          <cell r="F3289" t="str">
            <v>SINAPI</v>
          </cell>
        </row>
        <row r="3290">
          <cell r="A3290">
            <v>40549</v>
          </cell>
          <cell r="B3290" t="str">
            <v>PARAFUSO, COMUM, ASTM A307, SEXTAVADO, DIAMETRO 1/2" (12,7 MM), COMPRIMENTO 1" (25,4 MM)</v>
          </cell>
          <cell r="C3290" t="str">
            <v xml:space="preserve">CENTO </v>
          </cell>
          <cell r="D3290" t="str">
            <v>AS</v>
          </cell>
          <cell r="E3290" t="str">
            <v>213,33</v>
          </cell>
          <cell r="F3290" t="str">
            <v>SINAPI</v>
          </cell>
        </row>
        <row r="3291">
          <cell r="A3291">
            <v>4385</v>
          </cell>
          <cell r="B3291" t="str">
            <v>PARALELEPIPEDO GRANITICO OU BASALTICO, PARA PAVIMENTACAO, SEM FRETE (VARIACAO REGIONAL DE PECAS POR M2)</v>
          </cell>
          <cell r="C3291" t="str">
            <v xml:space="preserve">MIL   </v>
          </cell>
          <cell r="D3291" t="str">
            <v>CR</v>
          </cell>
          <cell r="E3291" t="str">
            <v>6.581,25</v>
          </cell>
          <cell r="F3291" t="str">
            <v>SINAPI</v>
          </cell>
        </row>
        <row r="3292">
          <cell r="A3292">
            <v>20078</v>
          </cell>
          <cell r="B3292" t="str">
            <v>PASTA LUBRIFICANTE PARA TUBOS E CONEXOES COM JUNTA ELASTICA, EMBALAGEM DE *400* GR (USO EM PVC, ACO, POLIETILENO E OUTROS)</v>
          </cell>
          <cell r="C3292" t="str">
            <v xml:space="preserve">UN    </v>
          </cell>
          <cell r="D3292" t="str">
            <v>CR</v>
          </cell>
          <cell r="E3292" t="str">
            <v>31,44</v>
          </cell>
          <cell r="F3292" t="str">
            <v>SINAPI</v>
          </cell>
        </row>
        <row r="3293">
          <cell r="A3293">
            <v>39897</v>
          </cell>
          <cell r="B3293" t="str">
            <v>PASTA PARA SOLDA DE TUBOS E CONEXOES DE COBRE (EMBALAGEM COM 250 G)</v>
          </cell>
          <cell r="C3293" t="str">
            <v xml:space="preserve">UN    </v>
          </cell>
          <cell r="D3293" t="str">
            <v>AS</v>
          </cell>
          <cell r="E3293" t="str">
            <v>52,22</v>
          </cell>
          <cell r="F3293" t="str">
            <v>SINAPI</v>
          </cell>
        </row>
        <row r="3294">
          <cell r="A3294">
            <v>118</v>
          </cell>
          <cell r="B3294" t="str">
            <v>PASTA VEDA JUNTAS/ROSCA, EMBALAGEM DE *500* G, PARA INSTALACOES DE AGUA, GAS E OUTROS</v>
          </cell>
          <cell r="C3294" t="str">
            <v xml:space="preserve">UN    </v>
          </cell>
          <cell r="D3294" t="str">
            <v>CR</v>
          </cell>
          <cell r="E3294" t="str">
            <v>66,46</v>
          </cell>
          <cell r="F3294" t="str">
            <v>SINAPI</v>
          </cell>
        </row>
        <row r="3295">
          <cell r="A3295">
            <v>4396</v>
          </cell>
          <cell r="B3295" t="str">
            <v>PASTILHA CERAMICA/PORCELANA, REVEST INT/EXT E  PISCINA, CORES BRANCA OU FRIAS, SOLIDAS, SEM MESCLAGEM/MISTURA, ACABAMENTO LISO *2,5 X 2,5* CM</v>
          </cell>
          <cell r="C3295" t="str">
            <v xml:space="preserve">M2    </v>
          </cell>
          <cell r="D3295" t="str">
            <v>CR</v>
          </cell>
          <cell r="E3295" t="str">
            <v>208,41</v>
          </cell>
          <cell r="F3295" t="str">
            <v>SINAPI</v>
          </cell>
        </row>
        <row r="3296">
          <cell r="A3296">
            <v>36881</v>
          </cell>
          <cell r="B3296" t="str">
            <v>PASTILHA CERAMICA/PORCELANA, REVEST INT/EXT E  PISCINA, CORES BRANCA OU FRIAS, SOLIDAS, SEM MESCLAGEM/MISTURA, ACABAMENTO LISO *5 X 5* CM</v>
          </cell>
          <cell r="C3296" t="str">
            <v xml:space="preserve">M2    </v>
          </cell>
          <cell r="D3296" t="str">
            <v>CR</v>
          </cell>
          <cell r="E3296" t="str">
            <v>134,22</v>
          </cell>
          <cell r="F3296" t="str">
            <v>SINAPI</v>
          </cell>
        </row>
        <row r="3297">
          <cell r="A3297">
            <v>4397</v>
          </cell>
          <cell r="B3297" t="str">
            <v>PASTILHA CERAMICA/PORCELANA, REVEST INT/EXT E  PISCINA, CORES LISAS/SOLIDAS, QUENTES, SEM MESCLAGEM/MISTURA, *2,5 X 2,5* CM</v>
          </cell>
          <cell r="C3297" t="str">
            <v xml:space="preserve">M2    </v>
          </cell>
          <cell r="D3297" t="str">
            <v>CR</v>
          </cell>
          <cell r="E3297" t="str">
            <v>226,71</v>
          </cell>
          <cell r="F3297" t="str">
            <v>SINAPI</v>
          </cell>
        </row>
        <row r="3298">
          <cell r="A3298">
            <v>36882</v>
          </cell>
          <cell r="B3298" t="str">
            <v>PASTILHA CERAMICA/PORCELANA, REVEST INT/EXT E  PISCINA, CORES LISAS/SOLIDAS, QUENTES, SEM MESCLAGEM/MISTURA, *5 X 5* CM</v>
          </cell>
          <cell r="C3298" t="str">
            <v xml:space="preserve">M2    </v>
          </cell>
          <cell r="D3298" t="str">
            <v>CR</v>
          </cell>
          <cell r="E3298" t="str">
            <v>160,50</v>
          </cell>
          <cell r="F3298" t="str">
            <v>SINAPI</v>
          </cell>
        </row>
        <row r="3299">
          <cell r="A3299">
            <v>4751</v>
          </cell>
          <cell r="B3299" t="str">
            <v>PASTILHEIRO (HORISTA)</v>
          </cell>
          <cell r="C3299" t="str">
            <v xml:space="preserve">H     </v>
          </cell>
          <cell r="D3299" t="str">
            <v>CR</v>
          </cell>
          <cell r="E3299" t="str">
            <v>18,74</v>
          </cell>
          <cell r="F3299" t="str">
            <v>SINAPI</v>
          </cell>
        </row>
        <row r="3300">
          <cell r="A3300">
            <v>41066</v>
          </cell>
          <cell r="B3300" t="str">
            <v>PASTILHEIRO (MENSALISTA)</v>
          </cell>
          <cell r="C3300" t="str">
            <v xml:space="preserve">MES   </v>
          </cell>
          <cell r="D3300" t="str">
            <v>CR</v>
          </cell>
          <cell r="E3300" t="str">
            <v>3.307,49</v>
          </cell>
          <cell r="F3300" t="str">
            <v>SINAPI</v>
          </cell>
        </row>
        <row r="3301">
          <cell r="A3301">
            <v>39604</v>
          </cell>
          <cell r="B3301" t="str">
            <v>PATCH CORD (CABO DE REDE), CATEGORIA 5 E (CAT 5E) UTP, 24 AWG, 4 PARES, EXTENSAO DE 1,50 M</v>
          </cell>
          <cell r="C3301" t="str">
            <v xml:space="preserve">UN    </v>
          </cell>
          <cell r="D3301" t="str">
            <v>CR</v>
          </cell>
          <cell r="E3301" t="str">
            <v>10,59</v>
          </cell>
          <cell r="F3301" t="str">
            <v>SINAPI</v>
          </cell>
        </row>
        <row r="3302">
          <cell r="A3302">
            <v>39605</v>
          </cell>
          <cell r="B3302" t="str">
            <v>PATCH CORD (CABO DE REDE), CATEGORIA 5 E (CAT 5E) UTP, 24 AWG, 4 PARES, EXTENSAO DE 2,50 M</v>
          </cell>
          <cell r="C3302" t="str">
            <v xml:space="preserve">UN    </v>
          </cell>
          <cell r="D3302" t="str">
            <v>CR</v>
          </cell>
          <cell r="E3302" t="str">
            <v>11,50</v>
          </cell>
          <cell r="F3302" t="str">
            <v>SINAPI</v>
          </cell>
        </row>
        <row r="3303">
          <cell r="A3303">
            <v>39606</v>
          </cell>
          <cell r="B3303" t="str">
            <v>PATCH CORD (CABO DE REDE), CATEGORIA 6 (CAT 6) UTP, 23 AWG, 4 PARES, EXTENSAO DE 1,50 M</v>
          </cell>
          <cell r="C3303" t="str">
            <v xml:space="preserve">UN    </v>
          </cell>
          <cell r="D3303" t="str">
            <v>CR</v>
          </cell>
          <cell r="E3303" t="str">
            <v>20,15</v>
          </cell>
          <cell r="F3303" t="str">
            <v>SINAPI</v>
          </cell>
        </row>
        <row r="3304">
          <cell r="A3304">
            <v>39607</v>
          </cell>
          <cell r="B3304" t="str">
            <v>PATCH CORD (CABO DE REDE), CATEGORIA 6 (CAT 6) UTP, 23 AWG, 4 PARES, EXTENSAO DE 2,50 M</v>
          </cell>
          <cell r="C3304" t="str">
            <v xml:space="preserve">UN    </v>
          </cell>
          <cell r="D3304" t="str">
            <v>CR</v>
          </cell>
          <cell r="E3304" t="str">
            <v>27,25</v>
          </cell>
          <cell r="F3304" t="str">
            <v>SINAPI</v>
          </cell>
        </row>
        <row r="3305">
          <cell r="A3305">
            <v>39594</v>
          </cell>
          <cell r="B3305" t="str">
            <v>PATCH PANEL, 24 PORTAS, CATEGORIA 5E, COM RACKS DE 19" DE LARGURA E 1 U DE ALTURA</v>
          </cell>
          <cell r="C3305" t="str">
            <v xml:space="preserve">UN    </v>
          </cell>
          <cell r="D3305" t="str">
            <v xml:space="preserve">C </v>
          </cell>
          <cell r="E3305" t="str">
            <v>271,66</v>
          </cell>
          <cell r="F3305" t="str">
            <v>SINAPI</v>
          </cell>
        </row>
        <row r="3306">
          <cell r="A3306">
            <v>39596</v>
          </cell>
          <cell r="B3306" t="str">
            <v>PATCH PANEL, 24 PORTAS, CATEGORIA 6, COM RACKS DE 19" DE LARGURA E 1 U DE ALTURA</v>
          </cell>
          <cell r="C3306" t="str">
            <v xml:space="preserve">UN    </v>
          </cell>
          <cell r="D3306" t="str">
            <v>CR</v>
          </cell>
          <cell r="E3306" t="str">
            <v>727,53</v>
          </cell>
          <cell r="F3306" t="str">
            <v>SINAPI</v>
          </cell>
        </row>
        <row r="3307">
          <cell r="A3307">
            <v>39595</v>
          </cell>
          <cell r="B3307" t="str">
            <v>PATCH PANEL, 48 PORTAS, CATEGORIA 5E, COM RACKS DE 19" DE LARGURA E 2 U DE ALTURA</v>
          </cell>
          <cell r="C3307" t="str">
            <v xml:space="preserve">UN    </v>
          </cell>
          <cell r="D3307" t="str">
            <v>CR</v>
          </cell>
          <cell r="E3307" t="str">
            <v>1.634,65</v>
          </cell>
          <cell r="F3307" t="str">
            <v>SINAPI</v>
          </cell>
        </row>
        <row r="3308">
          <cell r="A3308">
            <v>39597</v>
          </cell>
          <cell r="B3308" t="str">
            <v>PATCH PANEL, 48 PORTAS, CATEGORIA 6, COM RACKS DE 19" DE LARGURA E 2 U DE ALTURA</v>
          </cell>
          <cell r="C3308" t="str">
            <v xml:space="preserve">UN    </v>
          </cell>
          <cell r="D3308" t="str">
            <v>CR</v>
          </cell>
          <cell r="E3308" t="str">
            <v>2.564,17</v>
          </cell>
          <cell r="F3308" t="str">
            <v>SINAPI</v>
          </cell>
        </row>
        <row r="3309">
          <cell r="A3309">
            <v>10731</v>
          </cell>
          <cell r="B3309" t="str">
            <v>PEDRA ARDOSIA, CINZA, *40 X 40* CM, E= *1 CM</v>
          </cell>
          <cell r="C3309" t="str">
            <v xml:space="preserve">M2    </v>
          </cell>
          <cell r="D3309" t="str">
            <v>AS</v>
          </cell>
          <cell r="E3309" t="str">
            <v>34,75</v>
          </cell>
          <cell r="F3309" t="str">
            <v>SINAPI</v>
          </cell>
        </row>
        <row r="3310">
          <cell r="A3310">
            <v>4704</v>
          </cell>
          <cell r="B3310" t="str">
            <v>PEDRA ARDOSIA, CINZA, 20  X  40 CM,  E=  *1 CM</v>
          </cell>
          <cell r="C3310" t="str">
            <v xml:space="preserve">M2    </v>
          </cell>
          <cell r="D3310" t="str">
            <v>AS</v>
          </cell>
          <cell r="E3310" t="str">
            <v>31,36</v>
          </cell>
          <cell r="F3310" t="str">
            <v>SINAPI</v>
          </cell>
        </row>
        <row r="3311">
          <cell r="A3311">
            <v>10730</v>
          </cell>
          <cell r="B3311" t="str">
            <v>PEDRA ARDOSIA, CINZA, 30  X  30,  E= *1 CM</v>
          </cell>
          <cell r="C3311" t="str">
            <v xml:space="preserve">M2    </v>
          </cell>
          <cell r="D3311" t="str">
            <v>AS</v>
          </cell>
          <cell r="E3311" t="str">
            <v>33,60</v>
          </cell>
          <cell r="F3311" t="str">
            <v>SINAPI</v>
          </cell>
        </row>
        <row r="3312">
          <cell r="A3312">
            <v>4729</v>
          </cell>
          <cell r="B3312" t="str">
            <v>PEDRA BRITADA GRADUADA, CLASSIFICADA (POSTO PEDREIRA/FORNECEDOR, SEM FRETE)</v>
          </cell>
          <cell r="C3312" t="str">
            <v xml:space="preserve">M3    </v>
          </cell>
          <cell r="D3312" t="str">
            <v>CR</v>
          </cell>
          <cell r="E3312" t="str">
            <v>135,31</v>
          </cell>
          <cell r="F3312" t="str">
            <v>SINAPI</v>
          </cell>
        </row>
        <row r="3313">
          <cell r="A3313">
            <v>4720</v>
          </cell>
          <cell r="B3313" t="str">
            <v>PEDRA BRITADA N. 0, OU PEDRISCO (4,8 A 9,5 MM) POSTO PEDREIRA/FORNECEDOR, SEM FRETE</v>
          </cell>
          <cell r="C3313" t="str">
            <v xml:space="preserve">M3    </v>
          </cell>
          <cell r="D3313" t="str">
            <v>CR</v>
          </cell>
          <cell r="E3313" t="str">
            <v>155,04</v>
          </cell>
          <cell r="F3313" t="str">
            <v>SINAPI</v>
          </cell>
        </row>
        <row r="3314">
          <cell r="A3314">
            <v>4721</v>
          </cell>
          <cell r="B3314" t="str">
            <v>PEDRA BRITADA N. 1 (9,5 a 19 MM) POSTO PEDREIRA/FORNECEDOR, SEM FRETE</v>
          </cell>
          <cell r="C3314" t="str">
            <v xml:space="preserve">M3    </v>
          </cell>
          <cell r="D3314" t="str">
            <v>CR</v>
          </cell>
          <cell r="E3314" t="str">
            <v>134,29</v>
          </cell>
          <cell r="F3314" t="str">
            <v>SINAPI</v>
          </cell>
        </row>
        <row r="3315">
          <cell r="A3315">
            <v>4718</v>
          </cell>
          <cell r="B3315" t="str">
            <v>PEDRA BRITADA N. 2 (19 A 38 MM) POSTO PEDREIRA/FORNECEDOR, SEM FRETE</v>
          </cell>
          <cell r="C3315" t="str">
            <v xml:space="preserve">M3    </v>
          </cell>
          <cell r="D3315" t="str">
            <v xml:space="preserve">C </v>
          </cell>
          <cell r="E3315" t="str">
            <v>135,00</v>
          </cell>
          <cell r="F3315" t="str">
            <v>SINAPI</v>
          </cell>
        </row>
        <row r="3316">
          <cell r="A3316">
            <v>4722</v>
          </cell>
          <cell r="B3316" t="str">
            <v>PEDRA BRITADA N. 3 (38 A 50 MM) POSTO PEDREIRA/FORNECEDOR, SEM FRETE</v>
          </cell>
          <cell r="C3316" t="str">
            <v xml:space="preserve">M3    </v>
          </cell>
          <cell r="D3316" t="str">
            <v>CR</v>
          </cell>
          <cell r="E3316" t="str">
            <v>126,85</v>
          </cell>
          <cell r="F3316" t="str">
            <v>SINAPI</v>
          </cell>
        </row>
        <row r="3317">
          <cell r="A3317">
            <v>4723</v>
          </cell>
          <cell r="B3317" t="str">
            <v>PEDRA BRITADA N. 4 (50 A 76 MM) POSTO PEDREIRA/FORNECEDOR, SEM FRETE</v>
          </cell>
          <cell r="C3317" t="str">
            <v xml:space="preserve">M3    </v>
          </cell>
          <cell r="D3317" t="str">
            <v>CR</v>
          </cell>
          <cell r="E3317" t="str">
            <v>125,75</v>
          </cell>
          <cell r="F3317" t="str">
            <v>SINAPI</v>
          </cell>
        </row>
        <row r="3318">
          <cell r="A3318">
            <v>4727</v>
          </cell>
          <cell r="B3318" t="str">
            <v>PEDRA BRITADA N. 5 (76 A 100 MM) POSTO PEDREIRA/FORNECEDOR, SEM FRETE</v>
          </cell>
          <cell r="C3318" t="str">
            <v xml:space="preserve">M3    </v>
          </cell>
          <cell r="D3318" t="str">
            <v>CR</v>
          </cell>
          <cell r="E3318" t="str">
            <v>115,11</v>
          </cell>
          <cell r="F3318" t="str">
            <v>SINAPI</v>
          </cell>
        </row>
        <row r="3319">
          <cell r="A3319">
            <v>4748</v>
          </cell>
          <cell r="B3319" t="str">
            <v>PEDRA BRITADA OU BICA CORRIDA, NAO CLASSIFICADA (POSTO PEDREIRA/FORNECEDOR, SEM FRETE)</v>
          </cell>
          <cell r="C3319" t="str">
            <v xml:space="preserve">M3    </v>
          </cell>
          <cell r="D3319" t="str">
            <v>CR</v>
          </cell>
          <cell r="E3319" t="str">
            <v>124,03</v>
          </cell>
          <cell r="F3319" t="str">
            <v>SINAPI</v>
          </cell>
        </row>
        <row r="3320">
          <cell r="A3320">
            <v>4730</v>
          </cell>
          <cell r="B3320" t="str">
            <v>PEDRA DE MAO OU PEDRA RACHAO PARA ARRIMO/FUNDACAO (POSTO PEDREIRA/FORNECEDOR, SEM FRETE)</v>
          </cell>
          <cell r="C3320" t="str">
            <v xml:space="preserve">M3    </v>
          </cell>
          <cell r="D3320" t="str">
            <v>CR</v>
          </cell>
          <cell r="E3320" t="str">
            <v>126,22</v>
          </cell>
          <cell r="F3320" t="str">
            <v>SINAPI</v>
          </cell>
        </row>
        <row r="3321">
          <cell r="A3321">
            <v>13186</v>
          </cell>
          <cell r="B3321" t="str">
            <v>PEDRA GRANITICA OU BASALTICA IRREGULAR, FAIXA GRANULOMETRICA 100 A 150 MM PARA PAVIMENTACAO OU CALCAMENTO POLIEDRICO, POSTO PEDREIRA / FORNECEDOR (SEM FRETE)</v>
          </cell>
          <cell r="C3321" t="str">
            <v xml:space="preserve">M3    </v>
          </cell>
          <cell r="D3321" t="str">
            <v>CR</v>
          </cell>
          <cell r="E3321" t="str">
            <v>145,64</v>
          </cell>
          <cell r="F3321" t="str">
            <v>SINAPI</v>
          </cell>
        </row>
        <row r="3322">
          <cell r="A3322">
            <v>10737</v>
          </cell>
          <cell r="B3322" t="str">
            <v>PEDRA GRANITICA OU BASALTO, CACO, RETALHO, CAVACO, TIPO MIRACEMA, MADEIRA, PADUANA, RACHINHA, SANTA ISABEL OU OUTRAS SIMILARES, E=  *1,0 A *2,0 CM</v>
          </cell>
          <cell r="C3322" t="str">
            <v xml:space="preserve">M2    </v>
          </cell>
          <cell r="D3322" t="str">
            <v>AS</v>
          </cell>
          <cell r="E3322" t="str">
            <v>109,20</v>
          </cell>
          <cell r="F3322" t="str">
            <v>SINAPI</v>
          </cell>
        </row>
        <row r="3323">
          <cell r="A3323">
            <v>10734</v>
          </cell>
          <cell r="B3323" t="str">
            <v>PEDRA GRANITICA, SERRADA, TIPO MIRACEMA, MADEIRA, PADUANA, RACHINHA, SANTA ISABEL OU OUTRAS SIMILARES, *11,5 X  *23 CM, E=  *1,0 A *2,0 CM</v>
          </cell>
          <cell r="C3323" t="str">
            <v xml:space="preserve">M2    </v>
          </cell>
          <cell r="D3323" t="str">
            <v>AS</v>
          </cell>
          <cell r="E3323" t="str">
            <v>64,96</v>
          </cell>
          <cell r="F3323" t="str">
            <v>SINAPI</v>
          </cell>
        </row>
        <row r="3324">
          <cell r="A3324">
            <v>4708</v>
          </cell>
          <cell r="B3324" t="str">
            <v>PEDRA PORTUGUESA  OU PETIT PAVE, BRANCA OU PRETA</v>
          </cell>
          <cell r="C3324" t="str">
            <v xml:space="preserve">M2    </v>
          </cell>
          <cell r="D3324" t="str">
            <v>AS</v>
          </cell>
          <cell r="E3324" t="str">
            <v>126,00</v>
          </cell>
          <cell r="F3324" t="str">
            <v>SINAPI</v>
          </cell>
        </row>
        <row r="3325">
          <cell r="A3325">
            <v>4712</v>
          </cell>
          <cell r="B3325" t="str">
            <v>PEDRA QUARTZITO OU CALCARIO LAMINADO, CACO, TIPO CARIRI, ITACOLOMI, LAGOA SANTA, LUMINARIA, PIRENOPOLIS, SAO TOME OU OUTRAS SIMILARES DA REGIAO, E=  *1,5 A *2,5 CM</v>
          </cell>
          <cell r="C3325" t="str">
            <v xml:space="preserve">M2    </v>
          </cell>
          <cell r="D3325" t="str">
            <v>AS</v>
          </cell>
          <cell r="E3325" t="str">
            <v>61,60</v>
          </cell>
          <cell r="F3325" t="str">
            <v>SINAPI</v>
          </cell>
        </row>
        <row r="3326">
          <cell r="A3326">
            <v>4710</v>
          </cell>
          <cell r="B3326" t="str">
            <v>PEDRA QUARTZITO OU CALCARIO LAMINADO, SERRADA, TIPO CARIRI, ITACOLOMI, LAGOA SANTA, LUMINARIA, PIRENOPOLIS, SAO TOME OU OUTRAS SIMILARES DA REGIAO, *20 X *40 CM, E=  *1,5 A *2,5 CM</v>
          </cell>
          <cell r="C3326" t="str">
            <v xml:space="preserve">M2    </v>
          </cell>
          <cell r="D3326" t="str">
            <v>AS</v>
          </cell>
          <cell r="E3326" t="str">
            <v>197,55</v>
          </cell>
          <cell r="F3326" t="str">
            <v>SINAPI</v>
          </cell>
        </row>
        <row r="3327">
          <cell r="A3327">
            <v>4746</v>
          </cell>
          <cell r="B3327" t="str">
            <v>PEDREGULHO OU PICARRA DE JAZIDA, AO NATURAL, PARA BASE DE PAVIMENTACAO (RETIRADO NA JAZIDA, SEM TRANSPORTE)</v>
          </cell>
          <cell r="C3327" t="str">
            <v xml:space="preserve">M3    </v>
          </cell>
          <cell r="D3327" t="str">
            <v>CR</v>
          </cell>
          <cell r="E3327" t="str">
            <v>94,28</v>
          </cell>
          <cell r="F3327" t="str">
            <v>SINAPI</v>
          </cell>
        </row>
        <row r="3328">
          <cell r="A3328">
            <v>4750</v>
          </cell>
          <cell r="B3328" t="str">
            <v>PEDREIRO (HORISTA)</v>
          </cell>
          <cell r="C3328" t="str">
            <v xml:space="preserve">H     </v>
          </cell>
          <cell r="D3328" t="str">
            <v xml:space="preserve">C </v>
          </cell>
          <cell r="E3328" t="str">
            <v>18,74</v>
          </cell>
          <cell r="F3328" t="str">
            <v>SINAPI</v>
          </cell>
        </row>
        <row r="3329">
          <cell r="A3329">
            <v>41065</v>
          </cell>
          <cell r="B3329" t="str">
            <v>PEDREIRO (MENSALISTA)</v>
          </cell>
          <cell r="C3329" t="str">
            <v xml:space="preserve">MES   </v>
          </cell>
          <cell r="D3329" t="str">
            <v>CR</v>
          </cell>
          <cell r="E3329" t="str">
            <v>3.307,49</v>
          </cell>
          <cell r="F3329" t="str">
            <v>SINAPI</v>
          </cell>
        </row>
        <row r="3330">
          <cell r="A3330">
            <v>34747</v>
          </cell>
          <cell r="B3330" t="str">
            <v>PEITORIL EM MARMORE, POLIDO, BRANCO COMUM, L= *15* CM, E=  *2,0* CM, COM PINGADEIRA</v>
          </cell>
          <cell r="C3330" t="str">
            <v xml:space="preserve">M     </v>
          </cell>
          <cell r="D3330" t="str">
            <v>CR</v>
          </cell>
          <cell r="E3330" t="str">
            <v>94,46</v>
          </cell>
          <cell r="F3330" t="str">
            <v>SINAPI</v>
          </cell>
        </row>
        <row r="3331">
          <cell r="A3331">
            <v>4826</v>
          </cell>
          <cell r="B3331" t="str">
            <v>PEITORIL EM MARMORE, POLIDO, BRANCO COMUM, L= *15* CM, E=  *3* CM, CORTE RETO</v>
          </cell>
          <cell r="C3331" t="str">
            <v xml:space="preserve">M     </v>
          </cell>
          <cell r="D3331" t="str">
            <v>CR</v>
          </cell>
          <cell r="E3331" t="str">
            <v>101,57</v>
          </cell>
          <cell r="F3331" t="str">
            <v>SINAPI</v>
          </cell>
        </row>
        <row r="3332">
          <cell r="A3332">
            <v>41975</v>
          </cell>
          <cell r="B3332" t="str">
            <v>PEITORIL PRE-MOLDADO EM GRANILITE, MARMORITE OU GRANITINA, L = *15* CM</v>
          </cell>
          <cell r="C3332" t="str">
            <v xml:space="preserve">M2    </v>
          </cell>
          <cell r="D3332" t="str">
            <v>AS</v>
          </cell>
          <cell r="E3332" t="str">
            <v>94,34</v>
          </cell>
          <cell r="F3332" t="str">
            <v>SINAPI</v>
          </cell>
        </row>
        <row r="3333">
          <cell r="A3333">
            <v>4825</v>
          </cell>
          <cell r="B3333" t="str">
            <v>PEITORIL/ SOLEIRA EM MARMORE, POLIDO, BRANCO COMUM, L= *25* CM, E=  *3* CM, CORTE RETO</v>
          </cell>
          <cell r="C3333" t="str">
            <v xml:space="preserve">M     </v>
          </cell>
          <cell r="D3333" t="str">
            <v>CR</v>
          </cell>
          <cell r="E3333" t="str">
            <v>140,59</v>
          </cell>
          <cell r="F3333" t="str">
            <v>SINAPI</v>
          </cell>
        </row>
        <row r="3334">
          <cell r="A3334">
            <v>34744</v>
          </cell>
          <cell r="B3334" t="str">
            <v>PELICULA REFLETIVA, GT 7 ANOS PARA SINALIZACAO VERTICAL</v>
          </cell>
          <cell r="C3334" t="str">
            <v xml:space="preserve">M2    </v>
          </cell>
          <cell r="D3334" t="str">
            <v>AS</v>
          </cell>
          <cell r="E3334" t="str">
            <v>23,25</v>
          </cell>
          <cell r="F3334" t="str">
            <v>SINAPI</v>
          </cell>
        </row>
        <row r="3335">
          <cell r="A3335">
            <v>39430</v>
          </cell>
          <cell r="B3335" t="str">
            <v>PENDURAL OU PRESILHA REGULADORA, EM ACO GALVANIZADO, COM CORPO, MOLA E REBITE, PARA PERFIL TIPO CANALETA DE ESTRUTURA EM FORROS DRYWALL</v>
          </cell>
          <cell r="C3335" t="str">
            <v xml:space="preserve">UN    </v>
          </cell>
          <cell r="D3335" t="str">
            <v>CR</v>
          </cell>
          <cell r="E3335" t="str">
            <v>2,43</v>
          </cell>
          <cell r="F3335" t="str">
            <v>SINAPI</v>
          </cell>
        </row>
        <row r="3336">
          <cell r="A3336">
            <v>39573</v>
          </cell>
          <cell r="B3336" t="str">
            <v>PENDURAL OU REGULADOR, COM MOLA, EM ACO GALVANIZADO, PARA PERFIL TIPO T CLICADO DE FORROS REMOVIVEL</v>
          </cell>
          <cell r="C3336" t="str">
            <v xml:space="preserve">UN    </v>
          </cell>
          <cell r="D3336" t="str">
            <v>CR</v>
          </cell>
          <cell r="E3336" t="str">
            <v>2,39</v>
          </cell>
          <cell r="F3336" t="str">
            <v>SINAPI</v>
          </cell>
        </row>
        <row r="3337">
          <cell r="A3337">
            <v>38410</v>
          </cell>
          <cell r="B3337" t="str">
            <v>PENEIRA ROTATIVA COM MOTOR ELETRICO TRIFASICO DE 2 CV, CILINDRO DE 1 M X 0,60 M, COM FUROS DE 3,17 MM</v>
          </cell>
          <cell r="C3337" t="str">
            <v xml:space="preserve">UN    </v>
          </cell>
          <cell r="D3337" t="str">
            <v>CR</v>
          </cell>
          <cell r="E3337" t="str">
            <v>18.230,60</v>
          </cell>
          <cell r="F3337" t="str">
            <v>SINAPI</v>
          </cell>
        </row>
        <row r="3338">
          <cell r="A3338">
            <v>41596</v>
          </cell>
          <cell r="B3338" t="str">
            <v>PERFIL "H" DE ACO LAMINADO, "HP" 250 X 62,0</v>
          </cell>
          <cell r="C3338" t="str">
            <v xml:space="preserve">KG    </v>
          </cell>
          <cell r="D3338" t="str">
            <v>AS</v>
          </cell>
          <cell r="E3338" t="str">
            <v>14,18</v>
          </cell>
          <cell r="F3338" t="str">
            <v>SINAPI</v>
          </cell>
        </row>
        <row r="3339">
          <cell r="A3339">
            <v>41598</v>
          </cell>
          <cell r="B3339" t="str">
            <v>PERFIL "H" DE ACO LAMINADO, "HP" 310 X 79,0</v>
          </cell>
          <cell r="C3339" t="str">
            <v xml:space="preserve">KG    </v>
          </cell>
          <cell r="D3339" t="str">
            <v>AS</v>
          </cell>
          <cell r="E3339" t="str">
            <v>14,18</v>
          </cell>
          <cell r="F3339" t="str">
            <v>SINAPI</v>
          </cell>
        </row>
        <row r="3340">
          <cell r="A3340">
            <v>41594</v>
          </cell>
          <cell r="B3340" t="str">
            <v>PERFIL "H" DE ACO LAMINADO, "W" 200 X 35,9</v>
          </cell>
          <cell r="C3340" t="str">
            <v xml:space="preserve">KG    </v>
          </cell>
          <cell r="D3340" t="str">
            <v>AS</v>
          </cell>
          <cell r="E3340" t="str">
            <v>14,40</v>
          </cell>
          <cell r="F3340" t="str">
            <v>SINAPI</v>
          </cell>
        </row>
        <row r="3341">
          <cell r="A3341">
            <v>43663</v>
          </cell>
          <cell r="B3341" t="str">
            <v>PERFIL "I" DE ACO LAMINADO, ABAS INCLINADAS, "I" 102 X 12,7</v>
          </cell>
          <cell r="C3341" t="str">
            <v xml:space="preserve">KG    </v>
          </cell>
          <cell r="D3341" t="str">
            <v>AS</v>
          </cell>
          <cell r="E3341" t="str">
            <v>11,86</v>
          </cell>
          <cell r="F3341" t="str">
            <v>SINAPI</v>
          </cell>
        </row>
        <row r="3342">
          <cell r="A3342">
            <v>4766</v>
          </cell>
          <cell r="B3342" t="str">
            <v>PERFIL "I" DE ACO LAMINADO, ABAS INCLINADAS, "I" 152 X 22</v>
          </cell>
          <cell r="C3342" t="str">
            <v xml:space="preserve">KG    </v>
          </cell>
          <cell r="D3342" t="str">
            <v>AS</v>
          </cell>
          <cell r="E3342" t="str">
            <v>11,17</v>
          </cell>
          <cell r="F3342" t="str">
            <v>SINAPI</v>
          </cell>
        </row>
        <row r="3343">
          <cell r="A3343">
            <v>43664</v>
          </cell>
          <cell r="B3343" t="str">
            <v>PERFIL "I" DE ACO LAMINADO, ABAS INCLINADAS, "I" 203 X 34,3</v>
          </cell>
          <cell r="C3343" t="str">
            <v xml:space="preserve">KG    </v>
          </cell>
          <cell r="D3343" t="str">
            <v>AS</v>
          </cell>
          <cell r="E3343" t="str">
            <v>11,93</v>
          </cell>
          <cell r="F3343" t="str">
            <v>SINAPI</v>
          </cell>
        </row>
        <row r="3344">
          <cell r="A3344">
            <v>43082</v>
          </cell>
          <cell r="B3344" t="str">
            <v>PERFIL "I" DE ACO LAMINADO, ABAS PARALELAS, "W", QUALQUER BITOLA</v>
          </cell>
          <cell r="C3344" t="str">
            <v xml:space="preserve">KG    </v>
          </cell>
          <cell r="D3344" t="str">
            <v>AS</v>
          </cell>
          <cell r="E3344" t="str">
            <v>13,00</v>
          </cell>
          <cell r="F3344" t="str">
            <v>SINAPI</v>
          </cell>
        </row>
        <row r="3345">
          <cell r="A3345">
            <v>43665</v>
          </cell>
          <cell r="B3345" t="str">
            <v>PERFIL "U" DE ACO LAMINADO, "U" 102 X 9,3</v>
          </cell>
          <cell r="C3345" t="str">
            <v xml:space="preserve">KG    </v>
          </cell>
          <cell r="D3345" t="str">
            <v>AS</v>
          </cell>
          <cell r="E3345" t="str">
            <v>11,17</v>
          </cell>
          <cell r="F3345" t="str">
            <v>SINAPI</v>
          </cell>
        </row>
        <row r="3346">
          <cell r="A3346">
            <v>10966</v>
          </cell>
          <cell r="B3346" t="str">
            <v>PERFIL "U" DE ACO LAMINADO, "U" 152 X 15,6</v>
          </cell>
          <cell r="C3346" t="str">
            <v xml:space="preserve">KG    </v>
          </cell>
          <cell r="D3346" t="str">
            <v>AS</v>
          </cell>
          <cell r="E3346" t="str">
            <v>11,86</v>
          </cell>
          <cell r="F3346" t="str">
            <v>SINAPI</v>
          </cell>
        </row>
        <row r="3347">
          <cell r="A3347">
            <v>43692</v>
          </cell>
          <cell r="B3347" t="str">
            <v>PERFIL "U" EM CHAPA ACO DOBRADA, E = 3,04 MM, H = 20 CM, ABAS = 5 CM (4,47 KG/M)</v>
          </cell>
          <cell r="C3347" t="str">
            <v xml:space="preserve">KG    </v>
          </cell>
          <cell r="D3347" t="str">
            <v>AS</v>
          </cell>
          <cell r="E3347" t="str">
            <v>11,86</v>
          </cell>
          <cell r="F3347" t="str">
            <v>SINAPI</v>
          </cell>
        </row>
        <row r="3348">
          <cell r="A3348">
            <v>43083</v>
          </cell>
          <cell r="B3348" t="str">
            <v>PERFIL "U" ENRIJECIDO DE ACO GALVANIZADO, DOBRADO, 150 X 60 X 20 MM, E = 3,00 MM OU 200 X 75 X 25 MM, E = 3,75 MM</v>
          </cell>
          <cell r="C3348" t="str">
            <v xml:space="preserve">KG    </v>
          </cell>
          <cell r="D3348" t="str">
            <v>AS</v>
          </cell>
          <cell r="E3348" t="str">
            <v>11,26</v>
          </cell>
          <cell r="F3348" t="str">
            <v>SINAPI</v>
          </cell>
        </row>
        <row r="3349">
          <cell r="A3349">
            <v>40535</v>
          </cell>
          <cell r="B3349" t="str">
            <v>PERFIL "U" SIMPLES DE ACO GALVANIZADO DOBRADO 75 X *40* MM, E = 2,65 MM</v>
          </cell>
          <cell r="C3349" t="str">
            <v xml:space="preserve">KG    </v>
          </cell>
          <cell r="D3349" t="str">
            <v>AS</v>
          </cell>
          <cell r="E3349" t="str">
            <v>11,26</v>
          </cell>
          <cell r="F3349" t="str">
            <v>SINAPI</v>
          </cell>
        </row>
        <row r="3350">
          <cell r="A3350">
            <v>39427</v>
          </cell>
          <cell r="B3350" t="str">
            <v>PERFIL CANALETA, FORMATO C, EM ACO ZINCADO, PARA ESTRUTURA FORRO DRYWALL, E = 0,5 MM, *46 X 18* (L X H), COMPRIMENTO 3 M</v>
          </cell>
          <cell r="C3350" t="str">
            <v xml:space="preserve">M     </v>
          </cell>
          <cell r="D3350" t="str">
            <v>CR</v>
          </cell>
          <cell r="E3350" t="str">
            <v>6,45</v>
          </cell>
          <cell r="F3350" t="str">
            <v>SINAPI</v>
          </cell>
        </row>
        <row r="3351">
          <cell r="A3351">
            <v>39424</v>
          </cell>
          <cell r="B3351" t="str">
            <v>PERFIL CANTONEIRA L, LISA, EM ACO, 25 X 30 MM, E = 0,5 MM, PARA ESTRUTURA DRYWALL</v>
          </cell>
          <cell r="C3351" t="str">
            <v xml:space="preserve">M     </v>
          </cell>
          <cell r="D3351" t="str">
            <v>CR</v>
          </cell>
          <cell r="E3351" t="str">
            <v>3,83</v>
          </cell>
          <cell r="F3351" t="str">
            <v>SINAPI</v>
          </cell>
        </row>
        <row r="3352">
          <cell r="A3352">
            <v>39425</v>
          </cell>
          <cell r="B3352" t="str">
            <v>PERFIL CANTONEIRA L, PERFURADA, EM ACO, 23 X 23 MM, E = 0,5 MM, PARA ESTRUTURA DRYWALL</v>
          </cell>
          <cell r="C3352" t="str">
            <v xml:space="preserve">M     </v>
          </cell>
          <cell r="D3352" t="str">
            <v>CR</v>
          </cell>
          <cell r="E3352" t="str">
            <v>3,78</v>
          </cell>
          <cell r="F3352" t="str">
            <v>SINAPI</v>
          </cell>
        </row>
        <row r="3353">
          <cell r="A3353">
            <v>40664</v>
          </cell>
          <cell r="B3353" t="str">
            <v>PERFIL CARTOLA DE ACO GALVANIZADO, *20 X 30 X 10* MM, E =  0,8 MM</v>
          </cell>
          <cell r="C3353" t="str">
            <v xml:space="preserve">KG    </v>
          </cell>
          <cell r="D3353" t="str">
            <v>AS</v>
          </cell>
          <cell r="E3353" t="str">
            <v>23,10</v>
          </cell>
          <cell r="F3353" t="str">
            <v>SINAPI</v>
          </cell>
        </row>
        <row r="3354">
          <cell r="A3354">
            <v>34360</v>
          </cell>
          <cell r="B3354" t="str">
            <v>PERFIL DE ALUMINIO ANODIZADO</v>
          </cell>
          <cell r="C3354" t="str">
            <v xml:space="preserve">KG    </v>
          </cell>
          <cell r="D3354" t="str">
            <v>AS</v>
          </cell>
          <cell r="E3354" t="str">
            <v>39,14</v>
          </cell>
          <cell r="F3354" t="str">
            <v>SINAPI</v>
          </cell>
        </row>
        <row r="3355">
          <cell r="A3355">
            <v>20259</v>
          </cell>
          <cell r="B3355" t="str">
            <v>PERFIL DE BORRACHA EPDM MACICO *12 X 15* MM PARA ESQUADRIAS</v>
          </cell>
          <cell r="C3355" t="str">
            <v xml:space="preserve">M     </v>
          </cell>
          <cell r="D3355" t="str">
            <v>AS</v>
          </cell>
          <cell r="E3355" t="str">
            <v>12,90</v>
          </cell>
          <cell r="F3355" t="str">
            <v>SINAPI</v>
          </cell>
        </row>
        <row r="3356">
          <cell r="A3356">
            <v>14077</v>
          </cell>
          <cell r="B3356" t="str">
            <v>PERFIL ELASTOMERICO PRE-FORMADO EM EPMD, PARA JUNTA DE DILATACAO DE PISOS COM POUCA SOLICITACAO, 15 MM DE LARGURA, MOVIMENTACAO DE *11 A 19* MM</v>
          </cell>
          <cell r="C3356" t="str">
            <v xml:space="preserve">M     </v>
          </cell>
          <cell r="D3356" t="str">
            <v>AS</v>
          </cell>
          <cell r="E3356" t="str">
            <v>197,44</v>
          </cell>
          <cell r="F3356" t="str">
            <v>SINAPI</v>
          </cell>
        </row>
        <row r="3357">
          <cell r="A3357">
            <v>3678</v>
          </cell>
          <cell r="B3357" t="str">
            <v>PERFIL ELASTOMERICO PRE-FORMADO EM EPMD, PARA JUNTA DE DILATACAO DE USO GERAL EM MEDIAS SOLICITACOES, 8 MM DE LARGURA, MOVIMENTACAO DE *5 A 11* MM</v>
          </cell>
          <cell r="C3357" t="str">
            <v xml:space="preserve">M     </v>
          </cell>
          <cell r="D3357" t="str">
            <v>AS</v>
          </cell>
          <cell r="E3357" t="str">
            <v>89,24</v>
          </cell>
          <cell r="F3357" t="str">
            <v>SINAPI</v>
          </cell>
        </row>
        <row r="3358">
          <cell r="A3358">
            <v>39418</v>
          </cell>
          <cell r="B3358" t="str">
            <v>PERFIL GUIA, FORMATO U, EM ACO ZINCADO, PARA ESTRUTURA PAREDE DRYWALL, E = 0,5 MM, 48  X 3000 MM (L X C)</v>
          </cell>
          <cell r="C3358" t="str">
            <v xml:space="preserve">M     </v>
          </cell>
          <cell r="D3358" t="str">
            <v>CR</v>
          </cell>
          <cell r="E3358" t="str">
            <v>7,19</v>
          </cell>
          <cell r="F3358" t="str">
            <v>SINAPI</v>
          </cell>
        </row>
        <row r="3359">
          <cell r="A3359">
            <v>39419</v>
          </cell>
          <cell r="B3359" t="str">
            <v>PERFIL GUIA, FORMATO U, EM ACO ZINCADO, PARA ESTRUTURA PAREDE DRYWALL, E = 0,5 MM, 70 X 3000 MM (L X C)</v>
          </cell>
          <cell r="C3359" t="str">
            <v xml:space="preserve">M     </v>
          </cell>
          <cell r="D3359" t="str">
            <v>CR</v>
          </cell>
          <cell r="E3359" t="str">
            <v>8,76</v>
          </cell>
          <cell r="F3359" t="str">
            <v>SINAPI</v>
          </cell>
        </row>
        <row r="3360">
          <cell r="A3360">
            <v>39420</v>
          </cell>
          <cell r="B3360" t="str">
            <v>PERFIL GUIA, FORMATO U, EM ACO ZINCADO, PARA ESTRUTURA PAREDE DRYWALL, E = 0,5 MM, 90 X 3000 MM (L X C)</v>
          </cell>
          <cell r="C3360" t="str">
            <v xml:space="preserve">M     </v>
          </cell>
          <cell r="D3360" t="str">
            <v>CR</v>
          </cell>
          <cell r="E3360" t="str">
            <v>9,67</v>
          </cell>
          <cell r="F3360" t="str">
            <v>SINAPI</v>
          </cell>
        </row>
        <row r="3361">
          <cell r="A3361">
            <v>39571</v>
          </cell>
          <cell r="B3361" t="str">
            <v>PERFIL LONGARINA (PRINCIPAL), T CLICADO, EM ACO, BRANCO NAS FACES APARENTES, PARA FORRO REMOVIVEL, 24 X 32 X 3750 MM (L X H X C</v>
          </cell>
          <cell r="C3361" t="str">
            <v xml:space="preserve">M     </v>
          </cell>
          <cell r="D3361" t="str">
            <v>CR</v>
          </cell>
          <cell r="E3361" t="str">
            <v>5,84</v>
          </cell>
          <cell r="F3361" t="str">
            <v>SINAPI</v>
          </cell>
        </row>
        <row r="3362">
          <cell r="A3362">
            <v>39421</v>
          </cell>
          <cell r="B3362" t="str">
            <v>PERFIL MONTANTE, FORMATO C, EM ACO ZINCADO, PARA ESTRUTURA PAREDE DRYWALL, E = 0,5 MM, 48 X 3000 MM (L X C)</v>
          </cell>
          <cell r="C3362" t="str">
            <v xml:space="preserve">M     </v>
          </cell>
          <cell r="D3362" t="str">
            <v>CR</v>
          </cell>
          <cell r="E3362" t="str">
            <v>8,51</v>
          </cell>
          <cell r="F3362" t="str">
            <v>SINAPI</v>
          </cell>
        </row>
        <row r="3363">
          <cell r="A3363">
            <v>39422</v>
          </cell>
          <cell r="B3363" t="str">
            <v>PERFIL MONTANTE, FORMATO C, EM ACO ZINCADO, PARA ESTRUTURA PAREDE DRYWALL, E = 0,5 MM, 70 X 3000 MM (L X C)</v>
          </cell>
          <cell r="C3363" t="str">
            <v xml:space="preserve">M     </v>
          </cell>
          <cell r="D3363" t="str">
            <v xml:space="preserve">C </v>
          </cell>
          <cell r="E3363" t="str">
            <v>9,94</v>
          </cell>
          <cell r="F3363" t="str">
            <v>SINAPI</v>
          </cell>
        </row>
        <row r="3364">
          <cell r="A3364">
            <v>39423</v>
          </cell>
          <cell r="B3364" t="str">
            <v>PERFIL MONTANTE, FORMATO C, EM ACO ZINCADO, PARA ESTRUTURA PAREDE DRYWALL, E = 0,5 MM, 90 X 3000 MM (L X C)</v>
          </cell>
          <cell r="C3364" t="str">
            <v xml:space="preserve">M     </v>
          </cell>
          <cell r="D3364" t="str">
            <v>CR</v>
          </cell>
          <cell r="E3364" t="str">
            <v>11,54</v>
          </cell>
          <cell r="F3364" t="str">
            <v>SINAPI</v>
          </cell>
        </row>
        <row r="3365">
          <cell r="A3365">
            <v>39426</v>
          </cell>
          <cell r="B3365" t="str">
            <v>PERFIL RODAPE DE IMPERMEABILIZACAO, FORMATO L, EM ACO ZINCADO, PARA ESTRUTURA DRYWALL, E = 0,5 MM, 220 X 3000 MM (H X C)</v>
          </cell>
          <cell r="C3365" t="str">
            <v xml:space="preserve">M     </v>
          </cell>
          <cell r="D3365" t="str">
            <v>CR</v>
          </cell>
          <cell r="E3365" t="str">
            <v>25,94</v>
          </cell>
          <cell r="F3365" t="str">
            <v>SINAPI</v>
          </cell>
        </row>
        <row r="3366">
          <cell r="A3366">
            <v>39429</v>
          </cell>
          <cell r="B3366" t="str">
            <v>PERFIL TABICA ABERTA, PERFURADA, FORMATO Z, EM ACO GALVANIZADO NATURAL, LARGURA APROXIMADA 40 MM, PARA ESTRUTURA FORRO DRYWALL</v>
          </cell>
          <cell r="C3366" t="str">
            <v xml:space="preserve">M     </v>
          </cell>
          <cell r="D3366" t="str">
            <v>CR</v>
          </cell>
          <cell r="E3366" t="str">
            <v>8,18</v>
          </cell>
          <cell r="F3366" t="str">
            <v>SINAPI</v>
          </cell>
        </row>
        <row r="3367">
          <cell r="A3367">
            <v>39428</v>
          </cell>
          <cell r="B3367" t="str">
            <v>PERFIL TABICA FECHADA, LISA, FORMATO Z, EM ACO GALVANIZADO NATURAL, LARGURA TOTAL NA HORIZONTAL *40* MM, PARA ESTRUTURA FORRO DRYWALL</v>
          </cell>
          <cell r="C3367" t="str">
            <v xml:space="preserve">M     </v>
          </cell>
          <cell r="D3367" t="str">
            <v>CR</v>
          </cell>
          <cell r="E3367" t="str">
            <v>6,25</v>
          </cell>
          <cell r="F3367" t="str">
            <v>SINAPI</v>
          </cell>
        </row>
        <row r="3368">
          <cell r="A3368">
            <v>39572</v>
          </cell>
          <cell r="B3368" t="str">
            <v>PERFIL TIPO CANTONEIRA EM L, EM ACO GALVANIZADO, BRANCO, PARA FORRO REMOVIVEL, *23* X 3000 MM (L X C)</v>
          </cell>
          <cell r="C3368" t="str">
            <v xml:space="preserve">M     </v>
          </cell>
          <cell r="D3368" t="str">
            <v>CR</v>
          </cell>
          <cell r="E3368" t="str">
            <v>5,41</v>
          </cell>
          <cell r="F3368" t="str">
            <v>SINAPI</v>
          </cell>
        </row>
        <row r="3369">
          <cell r="A3369">
            <v>39570</v>
          </cell>
          <cell r="B3369" t="str">
            <v>PERFIL TRAVESSA (SECUNDARIO), T CLICADO, EM ACO GALVANIZADO , BRANCO, PARA FORRO REMOVIVEL, 24 X 1250 MM (L X C)</v>
          </cell>
          <cell r="C3369" t="str">
            <v xml:space="preserve">M     </v>
          </cell>
          <cell r="D3369" t="str">
            <v>CR</v>
          </cell>
          <cell r="E3369" t="str">
            <v>5,74</v>
          </cell>
          <cell r="F3369" t="str">
            <v>SINAPI</v>
          </cell>
        </row>
        <row r="3370">
          <cell r="A3370">
            <v>39569</v>
          </cell>
          <cell r="B3370" t="str">
            <v>PERFIL TRAVESSA (SECUNDARIO), T CLICADO, EM ACO GALVANIZADO, BRANCO, PARA FORRO REMOVIVEL, 24 X 625 MM (L X C)</v>
          </cell>
          <cell r="C3370" t="str">
            <v xml:space="preserve">M     </v>
          </cell>
          <cell r="D3370" t="str">
            <v>CR</v>
          </cell>
          <cell r="E3370" t="str">
            <v>5,67</v>
          </cell>
          <cell r="F3370" t="str">
            <v>SINAPI</v>
          </cell>
        </row>
        <row r="3371">
          <cell r="A3371">
            <v>11552</v>
          </cell>
          <cell r="B3371" t="str">
            <v>PERFIL U DE ABAS IGUAIS, EM ALUMINIO, 1/2" (1,27 X 1,27 CM), PARA PORTA OU JANELA DE CORRER</v>
          </cell>
          <cell r="C3371" t="str">
            <v xml:space="preserve">M     </v>
          </cell>
          <cell r="D3371" t="str">
            <v>CR</v>
          </cell>
          <cell r="E3371" t="str">
            <v>7,91</v>
          </cell>
          <cell r="F3371" t="str">
            <v>SINAPI</v>
          </cell>
        </row>
        <row r="3372">
          <cell r="A3372">
            <v>40598</v>
          </cell>
          <cell r="B3372" t="str">
            <v>PERFIL UDC ("U" DOBRADO DE CHAPA) SIMPLES DE ACO LAMINADO, GALVANIZADO, ASTM A36, 127 X 50 MM, E= 3 MM</v>
          </cell>
          <cell r="C3372" t="str">
            <v xml:space="preserve">KG    </v>
          </cell>
          <cell r="D3372" t="str">
            <v>AS</v>
          </cell>
          <cell r="E3372" t="str">
            <v>10,98</v>
          </cell>
          <cell r="F3372" t="str">
            <v>SINAPI</v>
          </cell>
        </row>
        <row r="3373">
          <cell r="A3373">
            <v>39029</v>
          </cell>
          <cell r="B3373" t="str">
            <v>PERFILADO PERFURADO DUPLO 38 X 76 MM, CHAPA 22</v>
          </cell>
          <cell r="C3373" t="str">
            <v xml:space="preserve">M     </v>
          </cell>
          <cell r="D3373" t="str">
            <v>CR</v>
          </cell>
          <cell r="E3373" t="str">
            <v>18,32</v>
          </cell>
          <cell r="F3373" t="str">
            <v>SINAPI</v>
          </cell>
        </row>
        <row r="3374">
          <cell r="A3374">
            <v>39028</v>
          </cell>
          <cell r="B3374" t="str">
            <v>PERFILADO PERFURADO SIMPLES 38 X 38 MM, CHAPA 22</v>
          </cell>
          <cell r="C3374" t="str">
            <v xml:space="preserve">M     </v>
          </cell>
          <cell r="D3374" t="str">
            <v>CR</v>
          </cell>
          <cell r="E3374" t="str">
            <v>10,66</v>
          </cell>
          <cell r="F3374" t="str">
            <v>SINAPI</v>
          </cell>
        </row>
        <row r="3375">
          <cell r="A3375">
            <v>39328</v>
          </cell>
          <cell r="B3375" t="str">
            <v>PERFILADO PERFURADO 19 X 38 MM, CHAPA 22</v>
          </cell>
          <cell r="C3375" t="str">
            <v xml:space="preserve">M     </v>
          </cell>
          <cell r="D3375" t="str">
            <v>CR</v>
          </cell>
          <cell r="E3375" t="str">
            <v>5,86</v>
          </cell>
          <cell r="F3375" t="str">
            <v>SINAPI</v>
          </cell>
        </row>
        <row r="3376">
          <cell r="A3376">
            <v>38541</v>
          </cell>
          <cell r="B3376" t="str">
            <v>PERFURATRIZ COM TORRE METALICA PARA EXECUCAO DE ESTACA HELICE CONTINUA, PROFUNDIDADE MAXIMA DE 30 M, DIAMETRO MAXIMO DE 800 MM, POTENCIA INSTALADA DE 268 HP, MESA ROTATIVA COM TORQUE MAXIMO DE 170 KNM</v>
          </cell>
          <cell r="C3376" t="str">
            <v xml:space="preserve">UN    </v>
          </cell>
          <cell r="D3376" t="str">
            <v>AS</v>
          </cell>
          <cell r="E3376" t="str">
            <v>4.020.703,60</v>
          </cell>
          <cell r="F3376" t="str">
            <v>SINAPI</v>
          </cell>
        </row>
        <row r="3377">
          <cell r="A3377">
            <v>38542</v>
          </cell>
          <cell r="B3377" t="str">
            <v>PERFURATRIZ COM TORRE METALICA PARA EXECUCAO DE ESTACA HELICE CONTINUA, PROFUNDIDADE MAXIMA DE 32 M, DIAMETRO MAXIMO DE 1000 MM, POTENCIA INSTALADA DE 350 HP, MESA ROTATIVA COM TORQUE MAXIMO DE 263 KNM</v>
          </cell>
          <cell r="C3377" t="str">
            <v xml:space="preserve">UN    </v>
          </cell>
          <cell r="D3377" t="str">
            <v>AS</v>
          </cell>
          <cell r="E3377" t="str">
            <v>6.252.032,42</v>
          </cell>
          <cell r="F3377" t="str">
            <v>SINAPI</v>
          </cell>
        </row>
        <row r="3378">
          <cell r="A3378">
            <v>38543</v>
          </cell>
          <cell r="B3378" t="str">
            <v>PERFURATRIZ HIDRAULICA COM TRADO CURTO ACOPLADO, PROFUNDIDADE MAXIMA DE 20 M, DIAMETRO MAXIMO DE 1500 MM, POTENCIA INSTALADA DE 137 HP, MESA ROTATIVA COM TORQUE MAXIMO DE 30 KNM (INCLUI MONTAGEM, NAO INCLUI CAMINHAO)</v>
          </cell>
          <cell r="C3378" t="str">
            <v xml:space="preserve">UN    </v>
          </cell>
          <cell r="D3378" t="str">
            <v>AS</v>
          </cell>
          <cell r="E3378" t="str">
            <v>1.530.670,05</v>
          </cell>
          <cell r="F3378" t="str">
            <v>SINAPI</v>
          </cell>
        </row>
        <row r="3379">
          <cell r="A3379">
            <v>40406</v>
          </cell>
          <cell r="B3379" t="str">
            <v>PERFURATRIZ MANUAL, TORQUE MAXIMO 55 KGF.M, POTENCIA 5 CV, COM DIAMETRO MAXIMO 8 1/2" (INCLUI SUPORTE/CHASSI TIPO MESA)</v>
          </cell>
          <cell r="C3379" t="str">
            <v xml:space="preserve">UN    </v>
          </cell>
          <cell r="D3379" t="str">
            <v>CR</v>
          </cell>
          <cell r="E3379" t="str">
            <v>83.817,64</v>
          </cell>
          <cell r="F3379" t="str">
            <v>SINAPI</v>
          </cell>
        </row>
        <row r="3380">
          <cell r="A3380">
            <v>40789</v>
          </cell>
          <cell r="B3380" t="str">
            <v>PERFURATRIZ MANUAL, TORQUE MAXIMO 83 N.M, POTENCIA 5 CV, COM DIAMETRO MAXIMO 4" (NAO INCLUI SUPORTE / CHASSI)</v>
          </cell>
          <cell r="C3380" t="str">
            <v xml:space="preserve">UN    </v>
          </cell>
          <cell r="D3380" t="str">
            <v>CR</v>
          </cell>
          <cell r="E3380" t="str">
            <v>12.078,98</v>
          </cell>
          <cell r="F3380" t="str">
            <v>SINAPI</v>
          </cell>
        </row>
        <row r="3381">
          <cell r="A3381">
            <v>40791</v>
          </cell>
          <cell r="B3381" t="str">
            <v>PERFURATRIZ MANUAL, TORQUE MAXIMO 83 N.M, POTENCIA 5 CV, COM DIAMETRO MAXIMO 4", PARA SOLO GRAMPEADO (INCLUI SUPORTE OU CHASSI TIPO MESA)</v>
          </cell>
          <cell r="C3381" t="str">
            <v xml:space="preserve">UN    </v>
          </cell>
          <cell r="D3381" t="str">
            <v>CR</v>
          </cell>
          <cell r="E3381" t="str">
            <v>37.812,47</v>
          </cell>
          <cell r="F3381" t="str">
            <v>SINAPI</v>
          </cell>
        </row>
        <row r="3382">
          <cell r="A3382">
            <v>11651</v>
          </cell>
          <cell r="B3382" t="str">
            <v>PERFURATRIZ PNEUMATICA MANUAL DE PESO MEDIO, 18KG, COMPRIMENTO DE CURSO DE 6 M, DIAMETRO DO PISTAO DE 5,5 CM</v>
          </cell>
          <cell r="C3382" t="str">
            <v xml:space="preserve">UN    </v>
          </cell>
          <cell r="D3382" t="str">
            <v>CR</v>
          </cell>
          <cell r="E3382" t="str">
            <v>20.680,17</v>
          </cell>
          <cell r="F3382" t="str">
            <v>SINAPI</v>
          </cell>
        </row>
        <row r="3383">
          <cell r="A3383">
            <v>40435</v>
          </cell>
          <cell r="B3383" t="str">
            <v>PERFURATRIZ SOBRE ESTEIRA, TORQUE MAXIMO DE 600 KGF, POTENCIA ENTRE 50 E 60 HP, DIAMETRO MAXIMO DE 10"</v>
          </cell>
          <cell r="C3383" t="str">
            <v xml:space="preserve">UN    </v>
          </cell>
          <cell r="D3383" t="str">
            <v>AS</v>
          </cell>
          <cell r="E3383" t="str">
            <v>839.712,63</v>
          </cell>
          <cell r="F3383" t="str">
            <v>SINAPI</v>
          </cell>
        </row>
        <row r="3384">
          <cell r="A3384">
            <v>39012</v>
          </cell>
          <cell r="B3384" t="str">
            <v>PERFURATRIZ SOBRE ESTEIRA, TORQUE MAXIMO 600 KGF, PESO MEDIO 1000 KG, POTENCIA 20 HP, DIAMETRO MAXIMO 10"</v>
          </cell>
          <cell r="C3384" t="str">
            <v xml:space="preserve">UN    </v>
          </cell>
          <cell r="D3384" t="str">
            <v>AS</v>
          </cell>
          <cell r="E3384" t="str">
            <v>876.124,05</v>
          </cell>
          <cell r="F3384" t="str">
            <v>SINAPI</v>
          </cell>
        </row>
        <row r="3385">
          <cell r="A3385">
            <v>13617</v>
          </cell>
          <cell r="B3385" t="str">
            <v>PICAPE CABINE SIMPLES COM MOTOR 1.6 FLEX, CAMBIO MANUAL, POTENCIA 101/104 CV, 2 PORTAS</v>
          </cell>
          <cell r="C3385" t="str">
            <v xml:space="preserve">UN    </v>
          </cell>
          <cell r="D3385" t="str">
            <v>CR</v>
          </cell>
          <cell r="E3385" t="str">
            <v>100.018,71</v>
          </cell>
          <cell r="F3385" t="str">
            <v>SINAPI</v>
          </cell>
        </row>
        <row r="3386">
          <cell r="A3386">
            <v>35274</v>
          </cell>
          <cell r="B3386" t="str">
            <v>PILAR QUADRADO NAO APARELHADO *10 X 10* CM, EM MACARANDUBA, ANGELIM OU EQUIVALENTE DA REGIAO - BRUTA</v>
          </cell>
          <cell r="C3386" t="str">
            <v xml:space="preserve">M     </v>
          </cell>
          <cell r="D3386" t="str">
            <v>CR</v>
          </cell>
          <cell r="E3386" t="str">
            <v>44,91</v>
          </cell>
          <cell r="F3386" t="str">
            <v>SINAPI</v>
          </cell>
        </row>
        <row r="3387">
          <cell r="A3387">
            <v>35275</v>
          </cell>
          <cell r="B3387" t="str">
            <v>PILAR QUADRADO NAO APARELHADO *15 X 15* CM, EM MACARANDUBA, ANGELIM OU EQUIVALENTE DA REGIAO - BRUTA</v>
          </cell>
          <cell r="C3387" t="str">
            <v xml:space="preserve">M     </v>
          </cell>
          <cell r="D3387" t="str">
            <v>CR</v>
          </cell>
          <cell r="E3387" t="str">
            <v>95,32</v>
          </cell>
          <cell r="F3387" t="str">
            <v>SINAPI</v>
          </cell>
        </row>
        <row r="3388">
          <cell r="A3388">
            <v>35276</v>
          </cell>
          <cell r="B3388" t="str">
            <v>PILAR QUADRADO NAO APARELHADO *20 X 20* CM, EM MACARANDUBA, ANGELIM OU EQUIVALENTE DA REGIAO - BRUTA</v>
          </cell>
          <cell r="C3388" t="str">
            <v xml:space="preserve">M     </v>
          </cell>
          <cell r="D3388" t="str">
            <v>CR</v>
          </cell>
          <cell r="E3388" t="str">
            <v>165,86</v>
          </cell>
          <cell r="F3388" t="str">
            <v>SINAPI</v>
          </cell>
        </row>
        <row r="3389">
          <cell r="A3389">
            <v>38386</v>
          </cell>
          <cell r="B3389" t="str">
            <v>PINCEL CHATO (TRINCHA) CERDAS GRIS 1.1/2 " (38 MM)</v>
          </cell>
          <cell r="C3389" t="str">
            <v xml:space="preserve">UN    </v>
          </cell>
          <cell r="D3389" t="str">
            <v>CR</v>
          </cell>
          <cell r="E3389" t="str">
            <v>6,80</v>
          </cell>
          <cell r="F3389" t="str">
            <v>SINAPI</v>
          </cell>
        </row>
        <row r="3390">
          <cell r="A3390">
            <v>11091</v>
          </cell>
          <cell r="B3390" t="str">
            <v>PINGADEIRA PLASTICA PARA TELHA DE FIBROCIMENTO CANALETE 49/KALHETA OU CANALETE 90/KALHETAO</v>
          </cell>
          <cell r="C3390" t="str">
            <v xml:space="preserve">UN    </v>
          </cell>
          <cell r="D3390" t="str">
            <v>CR</v>
          </cell>
          <cell r="E3390" t="str">
            <v>1,46</v>
          </cell>
          <cell r="F3390" t="str">
            <v>SINAPI</v>
          </cell>
        </row>
        <row r="3391">
          <cell r="A3391">
            <v>37586</v>
          </cell>
          <cell r="B3391" t="str">
            <v>PINO DE ACO COM ARRUELA CONICA, DIAMETRO ARRUELA = *23* MM E COMP HASTE = *27* MM (ACAO INDIRETA)</v>
          </cell>
          <cell r="C3391" t="str">
            <v xml:space="preserve">CENTO </v>
          </cell>
          <cell r="D3391" t="str">
            <v>AS</v>
          </cell>
          <cell r="E3391" t="str">
            <v>45,05</v>
          </cell>
          <cell r="F3391" t="str">
            <v>SINAPI</v>
          </cell>
        </row>
        <row r="3392">
          <cell r="A3392">
            <v>37395</v>
          </cell>
          <cell r="B3392" t="str">
            <v>PINO DE ACO COM FURO, HASTE = 27 MM (ACAO DIRETA)</v>
          </cell>
          <cell r="C3392" t="str">
            <v xml:space="preserve">CENTO </v>
          </cell>
          <cell r="D3392" t="str">
            <v>AS</v>
          </cell>
          <cell r="E3392" t="str">
            <v>38,74</v>
          </cell>
          <cell r="F3392" t="str">
            <v>SINAPI</v>
          </cell>
        </row>
        <row r="3393">
          <cell r="A3393">
            <v>14147</v>
          </cell>
          <cell r="B3393" t="str">
            <v>PINO DE ACO COM ROSCA 1/4 ", COMPRIMENTO DA HASTE = 30 MM E ROSCA = 20 MM (ACAO DIRETA)</v>
          </cell>
          <cell r="C3393" t="str">
            <v xml:space="preserve">CENTO </v>
          </cell>
          <cell r="D3393" t="str">
            <v>AS</v>
          </cell>
          <cell r="E3393" t="str">
            <v>51,39</v>
          </cell>
          <cell r="F3393" t="str">
            <v>SINAPI</v>
          </cell>
        </row>
        <row r="3394">
          <cell r="A3394">
            <v>37396</v>
          </cell>
          <cell r="B3394" t="str">
            <v>PINO DE ACO LISO 1/4 ", HASTE = *36,5* MM (ACAO DIRETA)</v>
          </cell>
          <cell r="C3394" t="str">
            <v xml:space="preserve">CENTO </v>
          </cell>
          <cell r="D3394" t="str">
            <v>AS</v>
          </cell>
          <cell r="E3394" t="str">
            <v>31,70</v>
          </cell>
          <cell r="F3394" t="str">
            <v>SINAPI</v>
          </cell>
        </row>
        <row r="3395">
          <cell r="A3395">
            <v>37397</v>
          </cell>
          <cell r="B3395" t="str">
            <v>PINO DE ACO LISO 1/4 ", HASTE = *53* MM (ACAO DIRETA)</v>
          </cell>
          <cell r="C3395" t="str">
            <v xml:space="preserve">CENTO </v>
          </cell>
          <cell r="D3395" t="str">
            <v>AS</v>
          </cell>
          <cell r="E3395" t="str">
            <v>33,21</v>
          </cell>
          <cell r="F3395" t="str">
            <v>SINAPI</v>
          </cell>
        </row>
        <row r="3396">
          <cell r="A3396">
            <v>43606</v>
          </cell>
          <cell r="B3396" t="str">
            <v>PINO GUIA RETO, EM LATAO, CHAPA COM 3 MM DE ESPESSURA E GUIA COM ROLETE DE 9 MM</v>
          </cell>
          <cell r="C3396" t="str">
            <v xml:space="preserve">UN    </v>
          </cell>
          <cell r="D3396" t="str">
            <v>CR</v>
          </cell>
          <cell r="E3396" t="str">
            <v>9,48</v>
          </cell>
          <cell r="F3396" t="str">
            <v>SINAPI</v>
          </cell>
        </row>
        <row r="3397">
          <cell r="A3397">
            <v>444</v>
          </cell>
          <cell r="B3397" t="str">
            <v>PINO ROSCA EXTERNA, EM ACO GALVANIZADO, PARA ISOLADOR DE 15KV, DIAMETRO 25 MM, COMPRIMENTO *290* MM</v>
          </cell>
          <cell r="C3397" t="str">
            <v xml:space="preserve">UN    </v>
          </cell>
          <cell r="D3397" t="str">
            <v>CR</v>
          </cell>
          <cell r="E3397" t="str">
            <v>47,28</v>
          </cell>
          <cell r="F3397" t="str">
            <v>SINAPI</v>
          </cell>
        </row>
        <row r="3398">
          <cell r="A3398">
            <v>445</v>
          </cell>
          <cell r="B3398" t="str">
            <v>PINO ROSCA EXTERNA, EM ACO GALVANIZADO, PARA ISOLADOR DE 25KV, DIAMETRO 35MM, COMPRIMENTO *320* MM</v>
          </cell>
          <cell r="C3398" t="str">
            <v xml:space="preserve">UN    </v>
          </cell>
          <cell r="D3398" t="str">
            <v>CR</v>
          </cell>
          <cell r="E3398" t="str">
            <v>64,73</v>
          </cell>
          <cell r="F3398" t="str">
            <v>SINAPI</v>
          </cell>
        </row>
        <row r="3399">
          <cell r="A3399">
            <v>4783</v>
          </cell>
          <cell r="B3399" t="str">
            <v>PINTOR (HORISTA)</v>
          </cell>
          <cell r="C3399" t="str">
            <v xml:space="preserve">H     </v>
          </cell>
          <cell r="D3399" t="str">
            <v xml:space="preserve">C </v>
          </cell>
          <cell r="E3399" t="str">
            <v>18,74</v>
          </cell>
          <cell r="F3399" t="str">
            <v>SINAPI</v>
          </cell>
        </row>
        <row r="3400">
          <cell r="A3400">
            <v>41079</v>
          </cell>
          <cell r="B3400" t="str">
            <v>PINTOR (MENSALISTA)</v>
          </cell>
          <cell r="C3400" t="str">
            <v xml:space="preserve">MES   </v>
          </cell>
          <cell r="D3400" t="str">
            <v>CR</v>
          </cell>
          <cell r="E3400" t="str">
            <v>3.307,49</v>
          </cell>
          <cell r="F3400" t="str">
            <v>SINAPI</v>
          </cell>
        </row>
        <row r="3401">
          <cell r="A3401">
            <v>12874</v>
          </cell>
          <cell r="B3401" t="str">
            <v>PINTOR DE LETREIROS (HORISTA)</v>
          </cell>
          <cell r="C3401" t="str">
            <v xml:space="preserve">H     </v>
          </cell>
          <cell r="D3401" t="str">
            <v>CR</v>
          </cell>
          <cell r="E3401" t="str">
            <v>18,18</v>
          </cell>
          <cell r="F3401" t="str">
            <v>SINAPI</v>
          </cell>
        </row>
        <row r="3402">
          <cell r="A3402">
            <v>41082</v>
          </cell>
          <cell r="B3402" t="str">
            <v>PINTOR DE LETREIROS (MENSALISTA)</v>
          </cell>
          <cell r="C3402" t="str">
            <v xml:space="preserve">MES   </v>
          </cell>
          <cell r="D3402" t="str">
            <v>CR</v>
          </cell>
          <cell r="E3402" t="str">
            <v>3.211,79</v>
          </cell>
          <cell r="F3402" t="str">
            <v>SINAPI</v>
          </cell>
        </row>
        <row r="3403">
          <cell r="A3403">
            <v>4785</v>
          </cell>
          <cell r="B3403" t="str">
            <v>PINTOR PARA TINTA EPOXI (HORISTA)</v>
          </cell>
          <cell r="C3403" t="str">
            <v xml:space="preserve">H     </v>
          </cell>
          <cell r="D3403" t="str">
            <v>CR</v>
          </cell>
          <cell r="E3403" t="str">
            <v>18,74</v>
          </cell>
          <cell r="F3403" t="str">
            <v>SINAPI</v>
          </cell>
        </row>
        <row r="3404">
          <cell r="A3404">
            <v>41081</v>
          </cell>
          <cell r="B3404" t="str">
            <v>PINTOR PARA TINTA EPOXI (MENSALISTA)</v>
          </cell>
          <cell r="C3404" t="str">
            <v xml:space="preserve">MES   </v>
          </cell>
          <cell r="D3404" t="str">
            <v>CR</v>
          </cell>
          <cell r="E3404" t="str">
            <v>3.307,49</v>
          </cell>
          <cell r="F3404" t="str">
            <v>SINAPI</v>
          </cell>
        </row>
        <row r="3405">
          <cell r="A3405">
            <v>4801</v>
          </cell>
          <cell r="B3405" t="str">
            <v>PISO DE BORRACHA CANELADO EM PLACAS 50 X 50 CM, E = *3,5* MM, PARA COLA</v>
          </cell>
          <cell r="C3405" t="str">
            <v xml:space="preserve">M2    </v>
          </cell>
          <cell r="D3405" t="str">
            <v>CR</v>
          </cell>
          <cell r="E3405" t="str">
            <v>87,52</v>
          </cell>
          <cell r="F3405" t="str">
            <v>SINAPI</v>
          </cell>
        </row>
        <row r="3406">
          <cell r="A3406">
            <v>4794</v>
          </cell>
          <cell r="B3406" t="str">
            <v>PISO DE BORRACHA ESPORTIVO EM PLACAS 50 X 50 CM, E = 15 MM, PARA ARGAMASSA, PRETO</v>
          </cell>
          <cell r="C3406" t="str">
            <v xml:space="preserve">M2    </v>
          </cell>
          <cell r="D3406" t="str">
            <v>CR</v>
          </cell>
          <cell r="E3406" t="str">
            <v>398,59</v>
          </cell>
          <cell r="F3406" t="str">
            <v>SINAPI</v>
          </cell>
        </row>
        <row r="3407">
          <cell r="A3407">
            <v>4796</v>
          </cell>
          <cell r="B3407" t="str">
            <v>PISO DE BORRACHA FRISADO OU PASTILHADO, PRETO, EM PLACAS 50 X 50 CM, E = 7 MM, PARA ARGAMASSA</v>
          </cell>
          <cell r="C3407" t="str">
            <v xml:space="preserve">M2    </v>
          </cell>
          <cell r="D3407" t="str">
            <v>CR</v>
          </cell>
          <cell r="E3407" t="str">
            <v>242,10</v>
          </cell>
          <cell r="F3407" t="str">
            <v>SINAPI</v>
          </cell>
        </row>
        <row r="3408">
          <cell r="A3408">
            <v>4800</v>
          </cell>
          <cell r="B3408" t="str">
            <v>PISO DE BORRACHA PASTILHADO EM PLACAS 50 X 50 CM, E = *3,5* MM, PARA COLA, PRETO</v>
          </cell>
          <cell r="C3408" t="str">
            <v xml:space="preserve">M2    </v>
          </cell>
          <cell r="D3408" t="str">
            <v>CR</v>
          </cell>
          <cell r="E3408" t="str">
            <v>66,58</v>
          </cell>
          <cell r="F3408" t="str">
            <v>SINAPI</v>
          </cell>
        </row>
        <row r="3409">
          <cell r="A3409">
            <v>4795</v>
          </cell>
          <cell r="B3409" t="str">
            <v>PISO DE BORRACHA PASTILHADO EM PLACAS 50 X 50 CM, E = 15 MM, PARA ARGAMASSA, PRETO</v>
          </cell>
          <cell r="C3409" t="str">
            <v xml:space="preserve">M2    </v>
          </cell>
          <cell r="D3409" t="str">
            <v>CR</v>
          </cell>
          <cell r="E3409" t="str">
            <v>388,01</v>
          </cell>
          <cell r="F3409" t="str">
            <v>SINAPI</v>
          </cell>
        </row>
        <row r="3410">
          <cell r="A3410">
            <v>39694</v>
          </cell>
          <cell r="B3410" t="str">
            <v>PISO ELEVADO COM 2 PLACAS DE ACO COM ENCHIMENTO DE CONCRETO CELULAR, INCLUSO BASE/HASTE/CRUZETAS, 60 X 60 CM, H = *28* CM, RESISTENCIA CARGA CONCENTRADA 496 KG (COM COLOCACAO)</v>
          </cell>
          <cell r="C3410" t="str">
            <v xml:space="preserve">M2    </v>
          </cell>
          <cell r="D3410" t="str">
            <v>CR</v>
          </cell>
          <cell r="E3410" t="str">
            <v>424,08</v>
          </cell>
          <cell r="F3410" t="str">
            <v>SINAPI</v>
          </cell>
        </row>
        <row r="3411">
          <cell r="A3411">
            <v>1292</v>
          </cell>
          <cell r="B3411" t="str">
            <v>PISO EM CERAMICA ESMALTADA EXTRA, PEI MAIOR OU IGUAL A 4, FORMATO MAIOR QUE 2025 CM2</v>
          </cell>
          <cell r="C3411" t="str">
            <v xml:space="preserve">M2    </v>
          </cell>
          <cell r="D3411" t="str">
            <v>CR</v>
          </cell>
          <cell r="E3411" t="str">
            <v>67,25</v>
          </cell>
          <cell r="F3411" t="str">
            <v>SINAPI</v>
          </cell>
        </row>
        <row r="3412">
          <cell r="A3412">
            <v>1287</v>
          </cell>
          <cell r="B3412" t="str">
            <v>PISO EM CERAMICA ESMALTADA EXTRA, PEI MAIOR OU IGUAL A 4, FORMATO MENOR OU IGUAL A 2025 CM2</v>
          </cell>
          <cell r="C3412" t="str">
            <v xml:space="preserve">M2    </v>
          </cell>
          <cell r="D3412" t="str">
            <v xml:space="preserve">C </v>
          </cell>
          <cell r="E3412" t="str">
            <v>32,99</v>
          </cell>
          <cell r="F3412" t="str">
            <v>SINAPI</v>
          </cell>
        </row>
        <row r="3413">
          <cell r="A3413">
            <v>1297</v>
          </cell>
          <cell r="B3413" t="str">
            <v>PISO EM CERAMICA ESMALTADA, COMERCIAL (PADRAO POPULAR), PEI MAIOR OU IGUAL A 3, FORMATO MENOR OU IGUAL A  2025 CM2</v>
          </cell>
          <cell r="C3413" t="str">
            <v xml:space="preserve">M2    </v>
          </cell>
          <cell r="D3413" t="str">
            <v>CR</v>
          </cell>
          <cell r="E3413" t="str">
            <v>27,36</v>
          </cell>
          <cell r="F3413" t="str">
            <v>SINAPI</v>
          </cell>
        </row>
        <row r="3414">
          <cell r="A3414">
            <v>4786</v>
          </cell>
          <cell r="B3414" t="str">
            <v>PISO EM GRANILITE, MARMORITE OU GRANITINA, AGREGADO COR PRETO, CINZA, PALHA OU BRANCO, E=  *8* MM (INCLUSO EXECUCAO)</v>
          </cell>
          <cell r="C3414" t="str">
            <v xml:space="preserve">M2    </v>
          </cell>
          <cell r="D3414" t="str">
            <v>AS</v>
          </cell>
          <cell r="E3414" t="str">
            <v>108,50</v>
          </cell>
          <cell r="F3414" t="str">
            <v>SINAPI</v>
          </cell>
        </row>
        <row r="3415">
          <cell r="A3415">
            <v>10840</v>
          </cell>
          <cell r="B3415" t="str">
            <v>PISO EM GRANITO, POLIDO, TIPO AMENDOA/ AMARELO CAPRI/ AMARELO DOURADO CARIOCA OU OUTROS EQUIVALENTES DA REGIAO, FORMATO MENOR OU IGUAL A 3025 CM2, E=  *2* CM</v>
          </cell>
          <cell r="C3415" t="str">
            <v xml:space="preserve">M2    </v>
          </cell>
          <cell r="D3415" t="str">
            <v xml:space="preserve">C </v>
          </cell>
          <cell r="E3415" t="str">
            <v>418,00</v>
          </cell>
          <cell r="F3415" t="str">
            <v>SINAPI</v>
          </cell>
        </row>
        <row r="3416">
          <cell r="A3416">
            <v>10841</v>
          </cell>
          <cell r="B3416" t="str">
            <v>PISO EM GRANITO, POLIDO, TIPO ANDORINHA/ QUARTZ/ CASTELO/ CORUMBA OU OUTROS EQUIVALENTES DA REGIAO, FORMATO MENOR OU IGUAL A 3025 CM2, E=  *2* CM</v>
          </cell>
          <cell r="C3416" t="str">
            <v xml:space="preserve">M2    </v>
          </cell>
          <cell r="D3416" t="str">
            <v>CR</v>
          </cell>
          <cell r="E3416" t="str">
            <v>315,47</v>
          </cell>
          <cell r="F3416" t="str">
            <v>SINAPI</v>
          </cell>
        </row>
        <row r="3417">
          <cell r="A3417">
            <v>44540</v>
          </cell>
          <cell r="B3417" t="str">
            <v>PISO EM GRANITO, POLIDO, TIPO MARFIM, DALLAS, CARAVELAS OU OUTROS EQUIVALENTES DA REGIAO, FORMATO MENOR OU IGUAL A 3025 CM2, E=  *2*CM</v>
          </cell>
          <cell r="C3417" t="str">
            <v xml:space="preserve">M2    </v>
          </cell>
          <cell r="D3417" t="str">
            <v>CR</v>
          </cell>
          <cell r="E3417" t="str">
            <v>403,10</v>
          </cell>
          <cell r="F3417" t="str">
            <v>SINAPI</v>
          </cell>
        </row>
        <row r="3418">
          <cell r="A3418">
            <v>10842</v>
          </cell>
          <cell r="B3418" t="str">
            <v>PISO EM GRANITO, POLIDO, TIPO PRETO SAO GABRIEL/ TIJUCA OU OUTROS EQUIVALENTES DA REGIAO, FORMATO MENOR OU IGUAL A 3025 CM2, E=  *2* CM</v>
          </cell>
          <cell r="C3418" t="str">
            <v xml:space="preserve">M2    </v>
          </cell>
          <cell r="D3418" t="str">
            <v>CR</v>
          </cell>
          <cell r="E3418" t="str">
            <v>455,68</v>
          </cell>
          <cell r="F3418" t="str">
            <v>SINAPI</v>
          </cell>
        </row>
        <row r="3419">
          <cell r="A3419">
            <v>21108</v>
          </cell>
          <cell r="B3419" t="str">
            <v>PISO EM PORCELANATO RETIFICADO EXTRA, FORMATO MENOR OU IGUAL A 2025 CM2</v>
          </cell>
          <cell r="C3419" t="str">
            <v xml:space="preserve">M2    </v>
          </cell>
          <cell r="D3419" t="str">
            <v>CR</v>
          </cell>
          <cell r="E3419" t="str">
            <v>89,63</v>
          </cell>
          <cell r="F3419" t="str">
            <v>SINAPI</v>
          </cell>
        </row>
        <row r="3420">
          <cell r="A3420">
            <v>38180</v>
          </cell>
          <cell r="B3420" t="str">
            <v>PISO EM REGUA VINILICA SEMIFLEXIVEL, ENCAIXE CLICADO, E = 4 MM (SEM COLOCACAO)</v>
          </cell>
          <cell r="C3420" t="str">
            <v xml:space="preserve">M2    </v>
          </cell>
          <cell r="D3420" t="str">
            <v>CR</v>
          </cell>
          <cell r="E3420" t="str">
            <v>194,92</v>
          </cell>
          <cell r="F3420" t="str">
            <v>SINAPI</v>
          </cell>
        </row>
        <row r="3421">
          <cell r="A3421">
            <v>40648</v>
          </cell>
          <cell r="B3421" t="str">
            <v>PISO EPOXI AUTONIVELANTE, ESPESSURA *4* MM (INCLUSO EXECUCAO)</v>
          </cell>
          <cell r="C3421" t="str">
            <v xml:space="preserve">M2    </v>
          </cell>
          <cell r="D3421" t="str">
            <v>AS</v>
          </cell>
          <cell r="E3421" t="str">
            <v>208,32</v>
          </cell>
          <cell r="F3421" t="str">
            <v>SINAPI</v>
          </cell>
        </row>
        <row r="3422">
          <cell r="A3422">
            <v>40649</v>
          </cell>
          <cell r="B3422" t="str">
            <v>PISO EPOXI MULTILAYER, ESPESSURA *2* MM (INCLUSO EXECUCAO)</v>
          </cell>
          <cell r="C3422" t="str">
            <v xml:space="preserve">M2    </v>
          </cell>
          <cell r="D3422" t="str">
            <v>AS</v>
          </cell>
          <cell r="E3422" t="str">
            <v>121,34</v>
          </cell>
          <cell r="F3422" t="str">
            <v>SINAPI</v>
          </cell>
        </row>
        <row r="3423">
          <cell r="A3423">
            <v>40650</v>
          </cell>
          <cell r="B3423" t="str">
            <v>PISO FULGET (GRANITO LAVADO) EM PLACAS DE *40 X 40* CM, E = 2,0 CM (SEM COLOCACAO)</v>
          </cell>
          <cell r="C3423" t="str">
            <v xml:space="preserve">M2    </v>
          </cell>
          <cell r="D3423" t="str">
            <v>AS</v>
          </cell>
          <cell r="E3423" t="str">
            <v>156,24</v>
          </cell>
          <cell r="F3423" t="str">
            <v>SINAPI</v>
          </cell>
        </row>
        <row r="3424">
          <cell r="A3424">
            <v>40651</v>
          </cell>
          <cell r="B3424" t="str">
            <v>PISO FULGET (GRANITO LAVADO) EM PLACAS DE *75 X 75* CM, E = 2,0 CM (SEM COLOCACAO)</v>
          </cell>
          <cell r="C3424" t="str">
            <v xml:space="preserve">M2    </v>
          </cell>
          <cell r="D3424" t="str">
            <v>AS</v>
          </cell>
          <cell r="E3424" t="str">
            <v>288,17</v>
          </cell>
          <cell r="F3424" t="str">
            <v>SINAPI</v>
          </cell>
        </row>
        <row r="3425">
          <cell r="A3425">
            <v>40652</v>
          </cell>
          <cell r="B3425" t="str">
            <v>PISO FULGET (GRANITO LAVADO) MOLDADO IN LOCO (INCLUSO EXECUCAO)</v>
          </cell>
          <cell r="C3425" t="str">
            <v xml:space="preserve">M2    </v>
          </cell>
          <cell r="D3425" t="str">
            <v>AS</v>
          </cell>
          <cell r="E3425" t="str">
            <v>154,50</v>
          </cell>
          <cell r="F3425" t="str">
            <v>SINAPI</v>
          </cell>
        </row>
        <row r="3426">
          <cell r="A3426">
            <v>40647</v>
          </cell>
          <cell r="B3426" t="str">
            <v>PISO INDUSTRIAL EM CONCRETO ARMADO DE ACABAMENTO POLIDO, ESPESSURA 12 CM (CIMENTO QUEIMADO) (INCLUSO EXECUCAO)</v>
          </cell>
          <cell r="C3426" t="str">
            <v xml:space="preserve">M2    </v>
          </cell>
          <cell r="D3426" t="str">
            <v>AS</v>
          </cell>
          <cell r="E3426" t="str">
            <v>170,12</v>
          </cell>
          <cell r="F3426" t="str">
            <v>SINAPI</v>
          </cell>
        </row>
        <row r="3427">
          <cell r="A3427">
            <v>40653</v>
          </cell>
          <cell r="B3427" t="str">
            <v>PISO KORODUR (INCLUSO EXECUCAO)</v>
          </cell>
          <cell r="C3427" t="str">
            <v xml:space="preserve">M2    </v>
          </cell>
          <cell r="D3427" t="str">
            <v>AS</v>
          </cell>
          <cell r="E3427" t="str">
            <v>130,20</v>
          </cell>
          <cell r="F3427" t="str">
            <v>SINAPI</v>
          </cell>
        </row>
        <row r="3428">
          <cell r="A3428">
            <v>36178</v>
          </cell>
          <cell r="B3428" t="str">
            <v>PISO PODOTATIL DE CONCRETO - DIRECIONAL E ALERTA, *40 X 40 X 2,5* CM</v>
          </cell>
          <cell r="C3428" t="str">
            <v xml:space="preserve">UN    </v>
          </cell>
          <cell r="D3428" t="str">
            <v>CR</v>
          </cell>
          <cell r="E3428" t="str">
            <v>17,81</v>
          </cell>
          <cell r="F3428" t="str">
            <v>SINAPI</v>
          </cell>
        </row>
        <row r="3429">
          <cell r="A3429">
            <v>38195</v>
          </cell>
          <cell r="B3429" t="str">
            <v>PISO PORCELANATO, BORDA RETA, EXTRA, FORMATO MAIOR QUE 2025 CM2</v>
          </cell>
          <cell r="C3429" t="str">
            <v xml:space="preserve">M2    </v>
          </cell>
          <cell r="D3429" t="str">
            <v>CR</v>
          </cell>
          <cell r="E3429" t="str">
            <v>105,86</v>
          </cell>
          <cell r="F3429" t="str">
            <v>SINAPI</v>
          </cell>
        </row>
        <row r="3430">
          <cell r="A3430">
            <v>38181</v>
          </cell>
          <cell r="B3430" t="str">
            <v>PISO TATIL ALERTA OU DIRECIONAL, DE BORRACHA, COLORIDO, 25 X 25 CM, E = 5 MM, PARA COLA</v>
          </cell>
          <cell r="C3430" t="str">
            <v xml:space="preserve">M2    </v>
          </cell>
          <cell r="D3430" t="str">
            <v>CR</v>
          </cell>
          <cell r="E3430" t="str">
            <v>266,09</v>
          </cell>
          <cell r="F3430" t="str">
            <v>SINAPI</v>
          </cell>
        </row>
        <row r="3431">
          <cell r="A3431">
            <v>38182</v>
          </cell>
          <cell r="B3431" t="str">
            <v>PISO TATIL DE ALERTA OU DIRECIONAL DE BORRACHA, PRETO, 25 X 25 CM, E = 5 MM, PARA COLA</v>
          </cell>
          <cell r="C3431" t="str">
            <v xml:space="preserve">M2    </v>
          </cell>
          <cell r="D3431" t="str">
            <v>CR</v>
          </cell>
          <cell r="E3431" t="str">
            <v>253,46</v>
          </cell>
          <cell r="F3431" t="str">
            <v>SINAPI</v>
          </cell>
        </row>
        <row r="3432">
          <cell r="A3432">
            <v>38186</v>
          </cell>
          <cell r="B3432" t="str">
            <v>PISO TATIL DE ALERTA OU DIRECIONAL, DE BORRACHA, COLORIDO, 25 X 25 CM, E = 12 MM, PARA ARGAMASSA</v>
          </cell>
          <cell r="C3432" t="str">
            <v xml:space="preserve">M2    </v>
          </cell>
          <cell r="D3432" t="str">
            <v>CR</v>
          </cell>
          <cell r="E3432" t="str">
            <v>658,84</v>
          </cell>
          <cell r="F3432" t="str">
            <v>SINAPI</v>
          </cell>
        </row>
        <row r="3433">
          <cell r="A3433">
            <v>38185</v>
          </cell>
          <cell r="B3433" t="str">
            <v>PISO TATIL DE ALERTA OU DIRECIONAL, DE BORRACHA, PRETO, 25 X 25 CM, E = 12 MM, PARA ARGAMASSA</v>
          </cell>
          <cell r="C3433" t="str">
            <v xml:space="preserve">M2    </v>
          </cell>
          <cell r="D3433" t="str">
            <v>CR</v>
          </cell>
          <cell r="E3433" t="str">
            <v>586,60</v>
          </cell>
          <cell r="F3433" t="str">
            <v>SINAPI</v>
          </cell>
        </row>
        <row r="3434">
          <cell r="A3434">
            <v>40654</v>
          </cell>
          <cell r="B3434" t="str">
            <v>PISO URETANO, VERSAO REVESTIMENTO AUTONIVELANTE, ESPESSURA VARIÁVEL DE 3 A 4 MM (INCLUSO EXECUCAO)</v>
          </cell>
          <cell r="C3434" t="str">
            <v xml:space="preserve">M2    </v>
          </cell>
          <cell r="D3434" t="str">
            <v>AS</v>
          </cell>
          <cell r="E3434" t="str">
            <v>202,24</v>
          </cell>
          <cell r="F3434" t="str">
            <v>SINAPI</v>
          </cell>
        </row>
        <row r="3435">
          <cell r="A3435">
            <v>44541</v>
          </cell>
          <cell r="B3435" t="str">
            <v>PISO/ REVESTIMENTO EM GRANITO, POLIDO, TIPO ANDORINHA/ QUARTZ/ CASTELO/ CORUMBA OU OUTROS EQUIVALENTES DA REGIAO, FORMATO MAIOR OU IGUAL A 3025 CM2, E = *2*CM</v>
          </cell>
          <cell r="C3435" t="str">
            <v xml:space="preserve">M2    </v>
          </cell>
          <cell r="D3435" t="str">
            <v>CR</v>
          </cell>
          <cell r="E3435" t="str">
            <v>332,99</v>
          </cell>
          <cell r="F3435" t="str">
            <v>SINAPI</v>
          </cell>
        </row>
        <row r="3436">
          <cell r="A3436">
            <v>4822</v>
          </cell>
          <cell r="B3436" t="str">
            <v>PISO/ REVESTIMENTO EM MARMORE, POLIDO, BRANCO COMUM, FORMATO MAIOR OU IGUAL A 3025 CM2, E = *2* CM</v>
          </cell>
          <cell r="C3436" t="str">
            <v xml:space="preserve">M2    </v>
          </cell>
          <cell r="D3436" t="str">
            <v>CR</v>
          </cell>
          <cell r="E3436" t="str">
            <v>389,16</v>
          </cell>
          <cell r="F3436" t="str">
            <v>SINAPI</v>
          </cell>
        </row>
        <row r="3437">
          <cell r="A3437">
            <v>4818</v>
          </cell>
          <cell r="B3437" t="str">
            <v>PISO/ REVESTIMENTO EM MARMORE, POLIDO, BRANCO COMUM, FORMATO MENOR OU IGUAL A 3025 CM2, E = *2* CM</v>
          </cell>
          <cell r="C3437" t="str">
            <v xml:space="preserve">M2    </v>
          </cell>
          <cell r="D3437" t="str">
            <v xml:space="preserve">C </v>
          </cell>
          <cell r="E3437" t="str">
            <v>400,00</v>
          </cell>
          <cell r="F3437" t="str">
            <v>SINAPI</v>
          </cell>
        </row>
        <row r="3438">
          <cell r="A3438">
            <v>39567</v>
          </cell>
          <cell r="B3438" t="str">
            <v>PLACA / CHAPA DE GESSO ACARTONADO, ACABAMENTO VINILICO LISO EM UMA DAS FACES, COR BRANCA, BORDA QUADRADA, E = 9,5 MM, *625 X 1250* MM (L X C), PARA FORRO REMOVIVEL</v>
          </cell>
          <cell r="C3438" t="str">
            <v xml:space="preserve">M2    </v>
          </cell>
          <cell r="D3438" t="str">
            <v>CR</v>
          </cell>
          <cell r="E3438" t="str">
            <v>50,18</v>
          </cell>
          <cell r="F3438" t="str">
            <v>SINAPI</v>
          </cell>
        </row>
        <row r="3439">
          <cell r="A3439">
            <v>39566</v>
          </cell>
          <cell r="B3439" t="str">
            <v>PLACA / CHAPA DE GESSO ACARTONADO, ACABAMENTO VINILICO LISO EM UMA DAS FACES, COR BRANCA, BORDA QUADRADA, E = 9,5 MM, *625 X 625* MM (L X C), PARA FORRO REMOVIVEL</v>
          </cell>
          <cell r="C3439" t="str">
            <v xml:space="preserve">M2    </v>
          </cell>
          <cell r="D3439" t="str">
            <v>CR</v>
          </cell>
          <cell r="E3439" t="str">
            <v>53,11</v>
          </cell>
          <cell r="F3439" t="str">
            <v>SINAPI</v>
          </cell>
        </row>
        <row r="3440">
          <cell r="A3440">
            <v>39416</v>
          </cell>
          <cell r="B3440" t="str">
            <v>PLACA / CHAPA DE GESSO ACARTONADO, RESISTENTE A UMIDADE (RU), COR VERDE, E = 12,5 MM, 1200 X 1800 MM (L X C)</v>
          </cell>
          <cell r="C3440" t="str">
            <v xml:space="preserve">M2    </v>
          </cell>
          <cell r="D3440" t="str">
            <v>CR</v>
          </cell>
          <cell r="E3440" t="str">
            <v>32,37</v>
          </cell>
          <cell r="F3440" t="str">
            <v>SINAPI</v>
          </cell>
        </row>
        <row r="3441">
          <cell r="A3441">
            <v>39417</v>
          </cell>
          <cell r="B3441" t="str">
            <v>PLACA / CHAPA DE GESSO ACARTONADO, RESISTENTE A UMIDADE (RU), COR VERDE, E = 12,5 MM, 1200 X 2400 MM (L X C)</v>
          </cell>
          <cell r="C3441" t="str">
            <v xml:space="preserve">M2    </v>
          </cell>
          <cell r="D3441" t="str">
            <v>CR</v>
          </cell>
          <cell r="E3441" t="str">
            <v>31,57</v>
          </cell>
          <cell r="F3441" t="str">
            <v>SINAPI</v>
          </cell>
        </row>
        <row r="3442">
          <cell r="A3442">
            <v>43742</v>
          </cell>
          <cell r="B3442" t="str">
            <v>PLACA / CHAPA DE GESSO ACARTONADO, RESISTENTE A UMIDADE (RU), COR VERDE, E = 15 MM, 1200 X 2400 MM (L X C)</v>
          </cell>
          <cell r="C3442" t="str">
            <v xml:space="preserve">M2    </v>
          </cell>
          <cell r="D3442" t="str">
            <v>CR</v>
          </cell>
          <cell r="E3442" t="str">
            <v>34,05</v>
          </cell>
          <cell r="F3442" t="str">
            <v>SINAPI</v>
          </cell>
        </row>
        <row r="3443">
          <cell r="A3443">
            <v>39414</v>
          </cell>
          <cell r="B3443" t="str">
            <v>PLACA / CHAPA DE GESSO ACARTONADO, RESISTENTE AO FOGO (RF), COR ROSA, E = 12,5 MM, 1200 X 1800 MM (L X C)</v>
          </cell>
          <cell r="C3443" t="str">
            <v xml:space="preserve">M2    </v>
          </cell>
          <cell r="D3443" t="str">
            <v>CR</v>
          </cell>
          <cell r="E3443" t="str">
            <v>30,65</v>
          </cell>
          <cell r="F3443" t="str">
            <v>SINAPI</v>
          </cell>
        </row>
        <row r="3444">
          <cell r="A3444">
            <v>39415</v>
          </cell>
          <cell r="B3444" t="str">
            <v>PLACA / CHAPA DE GESSO ACARTONADO, RESISTENTE AO FOGO (RF), COR ROSA, E = 12,5 MM, 1200 X 2400 MM (L X C)</v>
          </cell>
          <cell r="C3444" t="str">
            <v xml:space="preserve">M2    </v>
          </cell>
          <cell r="D3444" t="str">
            <v>CR</v>
          </cell>
          <cell r="E3444" t="str">
            <v>26,42</v>
          </cell>
          <cell r="F3444" t="str">
            <v>SINAPI</v>
          </cell>
        </row>
        <row r="3445">
          <cell r="A3445">
            <v>43740</v>
          </cell>
          <cell r="B3445" t="str">
            <v>PLACA / CHAPA DE GESSO ACARTONADO, RESISTENTE AO FOGO (RF), COR ROSA, E = 15 MM, 1200 X 2400 MM (L X C)</v>
          </cell>
          <cell r="C3445" t="str">
            <v xml:space="preserve">M2    </v>
          </cell>
          <cell r="D3445" t="str">
            <v>CR</v>
          </cell>
          <cell r="E3445" t="str">
            <v>32,27</v>
          </cell>
          <cell r="F3445" t="str">
            <v>SINAPI</v>
          </cell>
        </row>
        <row r="3446">
          <cell r="A3446">
            <v>39412</v>
          </cell>
          <cell r="B3446" t="str">
            <v>PLACA / CHAPA DE GESSO ACARTONADO, STANDARD (ST), COR BRANCA, E = 12,5 MM, 1200 X 1800 MM (L X C)</v>
          </cell>
          <cell r="C3446" t="str">
            <v xml:space="preserve">M2    </v>
          </cell>
          <cell r="D3446" t="str">
            <v xml:space="preserve">C </v>
          </cell>
          <cell r="E3446" t="str">
            <v>22,13</v>
          </cell>
          <cell r="F3446" t="str">
            <v>SINAPI</v>
          </cell>
        </row>
        <row r="3447">
          <cell r="A3447">
            <v>39413</v>
          </cell>
          <cell r="B3447" t="str">
            <v>PLACA / CHAPA DE GESSO ACARTONADO, STANDARD (ST), COR BRANCA, E = 12,5 MM, 1200 X 2400 MM (L X C)</v>
          </cell>
          <cell r="C3447" t="str">
            <v xml:space="preserve">M2    </v>
          </cell>
          <cell r="D3447" t="str">
            <v>CR</v>
          </cell>
          <cell r="E3447" t="str">
            <v>23,93</v>
          </cell>
          <cell r="F3447" t="str">
            <v>SINAPI</v>
          </cell>
        </row>
        <row r="3448">
          <cell r="A3448">
            <v>43741</v>
          </cell>
          <cell r="B3448" t="str">
            <v>PLACA / CHAPA DE GESSO ACARTONADO, STANDARD (ST), COR BRANCA, E = 15 MM, 1200 X 2400 MM (L X C)</v>
          </cell>
          <cell r="C3448" t="str">
            <v xml:space="preserve">M2    </v>
          </cell>
          <cell r="D3448" t="str">
            <v>CR</v>
          </cell>
          <cell r="E3448" t="str">
            <v>25,51</v>
          </cell>
          <cell r="F3448" t="str">
            <v>SINAPI</v>
          </cell>
        </row>
        <row r="3449">
          <cell r="A3449">
            <v>11062</v>
          </cell>
          <cell r="B3449" t="str">
            <v>PLACA CIMENTICIA LISA E = 10 MM, DE 1,20 X *2,50* M (SEM AMIANTO)</v>
          </cell>
          <cell r="C3449" t="str">
            <v xml:space="preserve">M2    </v>
          </cell>
          <cell r="D3449" t="str">
            <v>CR</v>
          </cell>
          <cell r="E3449" t="str">
            <v>59,31</v>
          </cell>
          <cell r="F3449" t="str">
            <v>SINAPI</v>
          </cell>
        </row>
        <row r="3450">
          <cell r="A3450">
            <v>11063</v>
          </cell>
          <cell r="B3450" t="str">
            <v>PLACA CIMENTICIA LISA E = 6 MM, DE 1,20 X *2,50* M (SEM AMIANTO)</v>
          </cell>
          <cell r="C3450" t="str">
            <v xml:space="preserve">M2    </v>
          </cell>
          <cell r="D3450" t="str">
            <v>CR</v>
          </cell>
          <cell r="E3450" t="str">
            <v>36,30</v>
          </cell>
          <cell r="F3450" t="str">
            <v>SINAPI</v>
          </cell>
        </row>
        <row r="3451">
          <cell r="A3451">
            <v>13521</v>
          </cell>
          <cell r="B3451" t="str">
            <v>PLACA DE ACO ESMALTADA PARA  IDENTIFICACAO DE RUA, *45 CM X 20* CM</v>
          </cell>
          <cell r="C3451" t="str">
            <v xml:space="preserve">UN    </v>
          </cell>
          <cell r="D3451" t="str">
            <v>AS</v>
          </cell>
          <cell r="E3451" t="str">
            <v>82,50</v>
          </cell>
          <cell r="F3451" t="str">
            <v>SINAPI</v>
          </cell>
        </row>
        <row r="3452">
          <cell r="A3452">
            <v>10851</v>
          </cell>
          <cell r="B3452" t="str">
            <v>PLACA DE ACRILICO TRANSPARENTE ADESIVADA PARA SINALIZACAO DE PORTAS, BORDA POLIDA, DE *25 X 8*, E = 6 MM (NAO INCLUI ACESSORIOS PARA FIXACAO)</v>
          </cell>
          <cell r="C3452" t="str">
            <v xml:space="preserve">UN    </v>
          </cell>
          <cell r="D3452" t="str">
            <v>CR</v>
          </cell>
          <cell r="E3452" t="str">
            <v>87,19</v>
          </cell>
          <cell r="F3452" t="str">
            <v>SINAPI</v>
          </cell>
        </row>
        <row r="3453">
          <cell r="A3453">
            <v>39515</v>
          </cell>
          <cell r="B3453" t="str">
            <v>PLACA DE FIBRA MINERAL PARA FORRO, DE 1250 X 625 MM, E = 15 MM, BORDA RETA, COM PINTURA ANTIMOFO (NAO INCLUI PERFIS)</v>
          </cell>
          <cell r="C3453" t="str">
            <v xml:space="preserve">UN    </v>
          </cell>
          <cell r="D3453" t="str">
            <v>AS</v>
          </cell>
          <cell r="E3453" t="str">
            <v>62,44</v>
          </cell>
          <cell r="F3453" t="str">
            <v>SINAPI</v>
          </cell>
        </row>
        <row r="3454">
          <cell r="A3454">
            <v>39516</v>
          </cell>
          <cell r="B3454" t="str">
            <v>PLACA DE FIBRA MINERAL PARA FORRO, DE 625 X 625 MM, E = 15 MM, BORDA REBAIXADA PARA PERFIL 24 MM, COM PINTURA ANTIMOFO (NAO INCLUI PERFIS)</v>
          </cell>
          <cell r="C3454" t="str">
            <v xml:space="preserve">UN    </v>
          </cell>
          <cell r="D3454" t="str">
            <v>AS</v>
          </cell>
          <cell r="E3454" t="str">
            <v>52,64</v>
          </cell>
          <cell r="F3454" t="str">
            <v>SINAPI</v>
          </cell>
        </row>
        <row r="3455">
          <cell r="A3455">
            <v>39514</v>
          </cell>
          <cell r="B3455" t="str">
            <v>PLACA DE FIBRA MINERAL PARA FORRO, DE 625 X 625 MM, E = 15 MM, BORDA RETA, COM PINTURA ANTIMOFO (NAO INCLUI PERFIS)</v>
          </cell>
          <cell r="C3455" t="str">
            <v xml:space="preserve">UN    </v>
          </cell>
          <cell r="D3455" t="str">
            <v>AS</v>
          </cell>
          <cell r="E3455" t="str">
            <v>32,75</v>
          </cell>
          <cell r="F3455" t="str">
            <v>SINAPI</v>
          </cell>
        </row>
        <row r="3456">
          <cell r="A3456">
            <v>4812</v>
          </cell>
          <cell r="B3456" t="str">
            <v>PLACA DE GESSO PARA FORRO, *60 X 60* CM, ESPESSURA DE 12 MM (SEM COLOCACAO)</v>
          </cell>
          <cell r="C3456" t="str">
            <v xml:space="preserve">M2    </v>
          </cell>
          <cell r="D3456" t="str">
            <v>CR</v>
          </cell>
          <cell r="E3456" t="str">
            <v>13,27</v>
          </cell>
          <cell r="F3456" t="str">
            <v>SINAPI</v>
          </cell>
        </row>
        <row r="3457">
          <cell r="A3457">
            <v>10849</v>
          </cell>
          <cell r="B3457" t="str">
            <v>PLACA DE INAUGURACAO EM BRONZE *35X 50*CM</v>
          </cell>
          <cell r="C3457" t="str">
            <v xml:space="preserve">UN    </v>
          </cell>
          <cell r="D3457" t="str">
            <v>AS</v>
          </cell>
          <cell r="E3457" t="str">
            <v>1.200,01</v>
          </cell>
          <cell r="F3457" t="str">
            <v>SINAPI</v>
          </cell>
        </row>
        <row r="3458">
          <cell r="A3458">
            <v>10848</v>
          </cell>
          <cell r="B3458" t="str">
            <v>PLACA DE INAUGURACAO METALICA, *40* CM X *60* CM</v>
          </cell>
          <cell r="C3458" t="str">
            <v xml:space="preserve">UN    </v>
          </cell>
          <cell r="D3458" t="str">
            <v>AS</v>
          </cell>
          <cell r="E3458" t="str">
            <v>753,75</v>
          </cell>
          <cell r="F3458" t="str">
            <v>SINAPI</v>
          </cell>
        </row>
        <row r="3459">
          <cell r="A3459">
            <v>4813</v>
          </cell>
          <cell r="B3459" t="str">
            <v>PLACA DE OBRA (PARA CONSTRUCAO CIVIL) EM CHAPA GALVANIZADA *N. 22*, ADESIVADA, DE *2,4 X 1,2* M (SEM POSTES PARA FIXACAO)</v>
          </cell>
          <cell r="C3459" t="str">
            <v xml:space="preserve">M2    </v>
          </cell>
          <cell r="D3459" t="str">
            <v>AS</v>
          </cell>
          <cell r="E3459" t="str">
            <v>250,00</v>
          </cell>
          <cell r="F3459" t="str">
            <v>SINAPI</v>
          </cell>
        </row>
        <row r="3460">
          <cell r="A3460">
            <v>37560</v>
          </cell>
          <cell r="B3460" t="str">
            <v>PLACA DE SINALIZACAO DE SEGURANCA CONTRA INCENDIO - ALERTA, TRIANGULAR, BASE DE *30* CM, EM PVC *2* MM ANTI-CHAMAS (SIMBOLOS, CORES E PICTOGRAMAS CONFORME NBR 16820)</v>
          </cell>
          <cell r="C3460" t="str">
            <v xml:space="preserve">UN    </v>
          </cell>
          <cell r="D3460" t="str">
            <v>AS</v>
          </cell>
          <cell r="E3460" t="str">
            <v>50,99</v>
          </cell>
          <cell r="F3460" t="str">
            <v>SINAPI</v>
          </cell>
        </row>
        <row r="3461">
          <cell r="A3461">
            <v>37557</v>
          </cell>
          <cell r="B3461" t="str">
            <v>PLACA DE SINALIZACAO DE SEGURANCA CONTRA INCENDIO, FOTOLUMINESCENTE, QUADRADA, *14 X 14* CM, EM PVC *2* MM ANTI-CHAMAS (SIMBOLOS, CORES E PICTOGRAMAS CONFORME NBR 16820)</v>
          </cell>
          <cell r="C3461" t="str">
            <v xml:space="preserve">UN    </v>
          </cell>
          <cell r="D3461" t="str">
            <v>AS</v>
          </cell>
          <cell r="E3461" t="str">
            <v>15,48</v>
          </cell>
          <cell r="F3461" t="str">
            <v>SINAPI</v>
          </cell>
        </row>
        <row r="3462">
          <cell r="A3462">
            <v>37556</v>
          </cell>
          <cell r="B3462" t="str">
            <v>PLACA DE SINALIZACAO DE SEGURANCA CONTRA INCENDIO, FOTOLUMINESCENTE, QUADRADA, *20 X 20* CM, EM PVC *2* MM ANTI-CHAMAS (SIMBOLOS, CORES E PICTOGRAMAS CONFORME NBR 16820)</v>
          </cell>
          <cell r="C3462" t="str">
            <v xml:space="preserve">UN    </v>
          </cell>
          <cell r="D3462" t="str">
            <v>AS</v>
          </cell>
          <cell r="E3462" t="str">
            <v>29,95</v>
          </cell>
          <cell r="F3462" t="str">
            <v>SINAPI</v>
          </cell>
        </row>
        <row r="3463">
          <cell r="A3463">
            <v>37559</v>
          </cell>
          <cell r="B3463" t="str">
            <v>PLACA DE SINALIZACAO DE SEGURANCA CONTRA INCENDIO, FOTOLUMINESCENTE, RETANGULAR, *12 X 40* CM, EM PVC *2* MM ANTI-CHAMAS (SIMBOLOS, CORES E PICTOGRAMAS CONFORME NBR 16820)</v>
          </cell>
          <cell r="C3463" t="str">
            <v xml:space="preserve">UN    </v>
          </cell>
          <cell r="D3463" t="str">
            <v>AS</v>
          </cell>
          <cell r="E3463" t="str">
            <v>36,74</v>
          </cell>
          <cell r="F3463" t="str">
            <v>SINAPI</v>
          </cell>
        </row>
        <row r="3464">
          <cell r="A3464">
            <v>37539</v>
          </cell>
          <cell r="B3464" t="str">
            <v>PLACA DE SINALIZACAO DE SEGURANCA CONTRA INCENDIO, FOTOLUMINESCENTE, RETANGULAR, *13 X 26* CM, EM PVC *2* MM ANTI-CHAMAS (SIMBOLOS, CORES E PICTOGRAMAS CONFORME NBR 16820)</v>
          </cell>
          <cell r="C3464" t="str">
            <v xml:space="preserve">UN    </v>
          </cell>
          <cell r="D3464" t="str">
            <v>AS</v>
          </cell>
          <cell r="E3464" t="str">
            <v>25,90</v>
          </cell>
          <cell r="F3464" t="str">
            <v>SINAPI</v>
          </cell>
        </row>
        <row r="3465">
          <cell r="A3465">
            <v>37558</v>
          </cell>
          <cell r="B3465" t="str">
            <v>PLACA DE SINALIZACAO DE SEGURANCA CONTRA INCENDIO, FOTOLUMINESCENTE, RETANGULAR, *20 X 40* CM, EM PVC *2* MM ANTI-CHAMAS (SIMBOLOS, CORES E PICTOGRAMAS CONFORME NBR 16820)</v>
          </cell>
          <cell r="C3465" t="str">
            <v xml:space="preserve">UN    </v>
          </cell>
          <cell r="D3465" t="str">
            <v>AS</v>
          </cell>
          <cell r="E3465" t="str">
            <v>48,29</v>
          </cell>
          <cell r="F3465" t="str">
            <v>SINAPI</v>
          </cell>
        </row>
        <row r="3466">
          <cell r="A3466">
            <v>34723</v>
          </cell>
          <cell r="B3466" t="str">
            <v>PLACA DE SINALIZACAO EM CHAPA DE ACO NUM 16 COM PINTURA REFLETIVA</v>
          </cell>
          <cell r="C3466" t="str">
            <v xml:space="preserve">M2    </v>
          </cell>
          <cell r="D3466" t="str">
            <v>AS</v>
          </cell>
          <cell r="E3466" t="str">
            <v>577,50</v>
          </cell>
          <cell r="F3466" t="str">
            <v>SINAPI</v>
          </cell>
        </row>
        <row r="3467">
          <cell r="A3467">
            <v>34721</v>
          </cell>
          <cell r="B3467" t="str">
            <v>PLACA DE SINALIZACAO EM CHAPA DE ALUMINIO COM PINTURA REFLETIVA, E = 2 MM</v>
          </cell>
          <cell r="C3467" t="str">
            <v xml:space="preserve">M2    </v>
          </cell>
          <cell r="D3467" t="str">
            <v>AS</v>
          </cell>
          <cell r="E3467" t="str">
            <v>720,00</v>
          </cell>
          <cell r="F3467" t="str">
            <v>SINAPI</v>
          </cell>
        </row>
        <row r="3468">
          <cell r="A3468">
            <v>4309</v>
          </cell>
          <cell r="B3468" t="str">
            <v>PLACA DE VENTILACAO PARA TELHA DE FIBROCIMENTO CANALETE 49 KALHETA</v>
          </cell>
          <cell r="C3468" t="str">
            <v xml:space="preserve">UN    </v>
          </cell>
          <cell r="D3468" t="str">
            <v>CR</v>
          </cell>
          <cell r="E3468" t="str">
            <v>6,57</v>
          </cell>
          <cell r="F3468" t="str">
            <v>SINAPI</v>
          </cell>
        </row>
        <row r="3469">
          <cell r="A3469">
            <v>4307</v>
          </cell>
          <cell r="B3469" t="str">
            <v>PLACA DE VENTILACAO PARA TELHA DE FIBROCIMENTO, CANALETE 90 OU KALHETAO</v>
          </cell>
          <cell r="C3469" t="str">
            <v xml:space="preserve">UN    </v>
          </cell>
          <cell r="D3469" t="str">
            <v>CR</v>
          </cell>
          <cell r="E3469" t="str">
            <v>11,23</v>
          </cell>
          <cell r="F3469" t="str">
            <v>SINAPI</v>
          </cell>
        </row>
        <row r="3470">
          <cell r="A3470">
            <v>10850</v>
          </cell>
          <cell r="B3470" t="str">
            <v>PLACA NUMERACAO RESIDENCIAL EM CHAPA GALVANIZADA ESMALTADA 12 X 18 CM</v>
          </cell>
          <cell r="C3470" t="str">
            <v xml:space="preserve">UN    </v>
          </cell>
          <cell r="D3470" t="str">
            <v>AS</v>
          </cell>
          <cell r="E3470" t="str">
            <v>37,50</v>
          </cell>
          <cell r="F3470" t="str">
            <v>SINAPI</v>
          </cell>
        </row>
        <row r="3471">
          <cell r="A3471">
            <v>42438</v>
          </cell>
          <cell r="B3471" t="str">
            <v>PLACA ORIENTATIVA SOBRE EXERCÍCIOS, 2,00M X 1,00M, EM TUBO DE ACO CARBONO, PINTURA NO PROCESSO ELETROSTATICO - PARA ACADEMIA AO AR LIVRE / ACADEMIA DA TERCEIRA IDADE - ATI</v>
          </cell>
          <cell r="C3471" t="str">
            <v xml:space="preserve">UN    </v>
          </cell>
          <cell r="D3471" t="str">
            <v>AS</v>
          </cell>
          <cell r="E3471" t="str">
            <v>2.090,75</v>
          </cell>
          <cell r="F3471" t="str">
            <v>SINAPI</v>
          </cell>
        </row>
        <row r="3472">
          <cell r="A3472">
            <v>4792</v>
          </cell>
          <cell r="B3472" t="str">
            <v>PLACA VINILICA SEMIFLEXIVEL PARA PISOS, E = 3,2 MM, 30 X 30 CM (SEM COLOCACAO)</v>
          </cell>
          <cell r="C3472" t="str">
            <v xml:space="preserve">M2    </v>
          </cell>
          <cell r="D3472" t="str">
            <v>CR</v>
          </cell>
          <cell r="E3472" t="str">
            <v>187,11</v>
          </cell>
          <cell r="F3472" t="str">
            <v>SINAPI</v>
          </cell>
        </row>
        <row r="3473">
          <cell r="A3473">
            <v>4790</v>
          </cell>
          <cell r="B3473" t="str">
            <v>PLACA VINILICA SEMIFLEXIVEL PARA REVESTIMENTO DE PISOS E PAREDES, E = 2 MM (SEM COLOCACAO)</v>
          </cell>
          <cell r="C3473" t="str">
            <v xml:space="preserve">M2    </v>
          </cell>
          <cell r="D3473" t="str">
            <v xml:space="preserve">C </v>
          </cell>
          <cell r="E3473" t="str">
            <v>112,50</v>
          </cell>
          <cell r="F3473" t="str">
            <v>SINAPI</v>
          </cell>
        </row>
        <row r="3474">
          <cell r="A3474">
            <v>40671</v>
          </cell>
          <cell r="B3474" t="str">
            <v>PLACA/PISO DE CONCRETO POROSO/ PAVIMENTO PERMEAVEL/BLOCO DRENANTE DE CONCRETO, 40 CM X 40 CM, E = 6 CM, COR NATURAL</v>
          </cell>
          <cell r="C3474" t="str">
            <v xml:space="preserve">M2    </v>
          </cell>
          <cell r="D3474" t="str">
            <v>CR</v>
          </cell>
          <cell r="E3474" t="str">
            <v>116,92</v>
          </cell>
          <cell r="F3474" t="str">
            <v>SINAPI</v>
          </cell>
        </row>
        <row r="3475">
          <cell r="A3475">
            <v>7552</v>
          </cell>
          <cell r="B3475" t="str">
            <v>PLACA/TAMPA CEGA EM LATAO ESCOVADO PARA CONDULETE EM LIGA DE ALUMINIO 4 X 4"</v>
          </cell>
          <cell r="C3475" t="str">
            <v xml:space="preserve">UN    </v>
          </cell>
          <cell r="D3475" t="str">
            <v>CR</v>
          </cell>
          <cell r="E3475" t="str">
            <v>26,15</v>
          </cell>
          <cell r="F3475" t="str">
            <v>SINAPI</v>
          </cell>
        </row>
        <row r="3476">
          <cell r="A3476">
            <v>4893</v>
          </cell>
          <cell r="B3476" t="str">
            <v>PLUG OU BUJAO DE FERRO GALVANIZADO, DE 1 1/2"</v>
          </cell>
          <cell r="C3476" t="str">
            <v xml:space="preserve">UN    </v>
          </cell>
          <cell r="D3476" t="str">
            <v>AS</v>
          </cell>
          <cell r="E3476" t="str">
            <v>15,74</v>
          </cell>
          <cell r="F3476" t="str">
            <v>SINAPI</v>
          </cell>
        </row>
        <row r="3477">
          <cell r="A3477">
            <v>4894</v>
          </cell>
          <cell r="B3477" t="str">
            <v>PLUG OU BUJAO DE FERRO GALVANIZADO, DE 1 1/4"</v>
          </cell>
          <cell r="C3477" t="str">
            <v xml:space="preserve">UN    </v>
          </cell>
          <cell r="D3477" t="str">
            <v>AS</v>
          </cell>
          <cell r="E3477" t="str">
            <v>13,50</v>
          </cell>
          <cell r="F3477" t="str">
            <v>SINAPI</v>
          </cell>
        </row>
        <row r="3478">
          <cell r="A3478">
            <v>4888</v>
          </cell>
          <cell r="B3478" t="str">
            <v>PLUG OU BUJAO DE FERRO GALVANIZADO, DE 1/2"</v>
          </cell>
          <cell r="C3478" t="str">
            <v xml:space="preserve">UN    </v>
          </cell>
          <cell r="D3478" t="str">
            <v>AS</v>
          </cell>
          <cell r="E3478" t="str">
            <v>4,60</v>
          </cell>
          <cell r="F3478" t="str">
            <v>SINAPI</v>
          </cell>
        </row>
        <row r="3479">
          <cell r="A3479">
            <v>4890</v>
          </cell>
          <cell r="B3479" t="str">
            <v>PLUG OU BUJAO DE FERRO GALVANIZADO, DE 1"</v>
          </cell>
          <cell r="C3479" t="str">
            <v xml:space="preserve">UN    </v>
          </cell>
          <cell r="D3479" t="str">
            <v>AS</v>
          </cell>
          <cell r="E3479" t="str">
            <v>8,64</v>
          </cell>
          <cell r="F3479" t="str">
            <v>SINAPI</v>
          </cell>
        </row>
        <row r="3480">
          <cell r="A3480">
            <v>12411</v>
          </cell>
          <cell r="B3480" t="str">
            <v>PLUG OU BUJAO DE FERRO GALVANIZADO, DE 2 1/2"</v>
          </cell>
          <cell r="C3480" t="str">
            <v xml:space="preserve">UN    </v>
          </cell>
          <cell r="D3480" t="str">
            <v>AS</v>
          </cell>
          <cell r="E3480" t="str">
            <v>46,54</v>
          </cell>
          <cell r="F3480" t="str">
            <v>SINAPI</v>
          </cell>
        </row>
        <row r="3481">
          <cell r="A3481">
            <v>4891</v>
          </cell>
          <cell r="B3481" t="str">
            <v>PLUG OU BUJAO DE FERRO GALVANIZADO, DE 2"</v>
          </cell>
          <cell r="C3481" t="str">
            <v xml:space="preserve">UN    </v>
          </cell>
          <cell r="D3481" t="str">
            <v>AS</v>
          </cell>
          <cell r="E3481" t="str">
            <v>23,27</v>
          </cell>
          <cell r="F3481" t="str">
            <v>SINAPI</v>
          </cell>
        </row>
        <row r="3482">
          <cell r="A3482">
            <v>4889</v>
          </cell>
          <cell r="B3482" t="str">
            <v>PLUG OU BUJAO DE FERRO GALVANIZADO, DE 3/4"</v>
          </cell>
          <cell r="C3482" t="str">
            <v xml:space="preserve">UN    </v>
          </cell>
          <cell r="D3482" t="str">
            <v>AS</v>
          </cell>
          <cell r="E3482" t="str">
            <v>6,22</v>
          </cell>
          <cell r="F3482" t="str">
            <v>SINAPI</v>
          </cell>
        </row>
        <row r="3483">
          <cell r="A3483">
            <v>4892</v>
          </cell>
          <cell r="B3483" t="str">
            <v>PLUG OU BUJAO DE FERRO GALVANIZADO, DE 3"</v>
          </cell>
          <cell r="C3483" t="str">
            <v xml:space="preserve">UN    </v>
          </cell>
          <cell r="D3483" t="str">
            <v>AS</v>
          </cell>
          <cell r="E3483" t="str">
            <v>65,17</v>
          </cell>
          <cell r="F3483" t="str">
            <v>SINAPI</v>
          </cell>
        </row>
        <row r="3484">
          <cell r="A3484">
            <v>12412</v>
          </cell>
          <cell r="B3484" t="str">
            <v>PLUG OU BUJAO DE FERRO GALVANIZADO, DE 4"</v>
          </cell>
          <cell r="C3484" t="str">
            <v xml:space="preserve">UN    </v>
          </cell>
          <cell r="D3484" t="str">
            <v>AS</v>
          </cell>
          <cell r="E3484" t="str">
            <v>121,12</v>
          </cell>
          <cell r="F3484" t="str">
            <v>SINAPI</v>
          </cell>
        </row>
        <row r="3485">
          <cell r="A3485">
            <v>4907</v>
          </cell>
          <cell r="B3485" t="str">
            <v>PLUG PVC, JE, DN 100 MM, PARA REDE COLETORA ESGOTO</v>
          </cell>
          <cell r="C3485" t="str">
            <v xml:space="preserve">UN    </v>
          </cell>
          <cell r="D3485" t="str">
            <v>CR</v>
          </cell>
          <cell r="E3485" t="str">
            <v>23,80</v>
          </cell>
          <cell r="F3485" t="str">
            <v>SINAPI</v>
          </cell>
        </row>
        <row r="3486">
          <cell r="A3486">
            <v>4902</v>
          </cell>
          <cell r="B3486" t="str">
            <v>PLUG PVC, JE, DN 150 MM, PARA REDE COLETORA ESGOTO</v>
          </cell>
          <cell r="C3486" t="str">
            <v xml:space="preserve">UN    </v>
          </cell>
          <cell r="D3486" t="str">
            <v>CR</v>
          </cell>
          <cell r="E3486" t="str">
            <v>61,74</v>
          </cell>
          <cell r="F3486" t="str">
            <v>SINAPI</v>
          </cell>
        </row>
        <row r="3487">
          <cell r="A3487">
            <v>11096</v>
          </cell>
          <cell r="B3487" t="str">
            <v>PO DE MARMORE (POSTO PEDREIRA/FORNECEDOR, SEM FRETE)</v>
          </cell>
          <cell r="C3487" t="str">
            <v xml:space="preserve">KG    </v>
          </cell>
          <cell r="D3487" t="str">
            <v>CR</v>
          </cell>
          <cell r="E3487" t="str">
            <v>1,84</v>
          </cell>
          <cell r="F3487" t="str">
            <v>SINAPI</v>
          </cell>
        </row>
        <row r="3488">
          <cell r="A3488">
            <v>4741</v>
          </cell>
          <cell r="B3488" t="str">
            <v>PO DE PEDRA (POSTO PEDREIRA/FORNECEDOR, SEM FRETE)</v>
          </cell>
          <cell r="C3488" t="str">
            <v xml:space="preserve">M3    </v>
          </cell>
          <cell r="D3488" t="str">
            <v>CR</v>
          </cell>
          <cell r="E3488" t="str">
            <v>126,85</v>
          </cell>
          <cell r="F3488" t="str">
            <v>SINAPI</v>
          </cell>
        </row>
        <row r="3489">
          <cell r="A3489">
            <v>4752</v>
          </cell>
          <cell r="B3489" t="str">
            <v>POCEIRO / ESCAVADOR DE VALAS E TUBULOES</v>
          </cell>
          <cell r="C3489" t="str">
            <v xml:space="preserve">H     </v>
          </cell>
          <cell r="D3489" t="str">
            <v>CR</v>
          </cell>
          <cell r="E3489" t="str">
            <v>13,47</v>
          </cell>
          <cell r="F3489" t="str">
            <v>SINAPI</v>
          </cell>
        </row>
        <row r="3490">
          <cell r="A3490">
            <v>41091</v>
          </cell>
          <cell r="B3490" t="str">
            <v>POCEIRO / ESCAVADOR DE VALAS E TUBULOES (MENSALISTA)</v>
          </cell>
          <cell r="C3490" t="str">
            <v xml:space="preserve">MES   </v>
          </cell>
          <cell r="D3490" t="str">
            <v>CR</v>
          </cell>
          <cell r="E3490" t="str">
            <v>2.379,10</v>
          </cell>
          <cell r="F3490" t="str">
            <v>SINAPI</v>
          </cell>
        </row>
        <row r="3491">
          <cell r="A3491">
            <v>13954</v>
          </cell>
          <cell r="B3491" t="str">
            <v>POLIDORA DE PISO (POLITRIZ) ELETRICA, MOTOR MONOFASICO DE 4 HP, PESO DE 100 KG, DIAMETRO DO TRABALHO DE 450 MM</v>
          </cell>
          <cell r="C3491" t="str">
            <v xml:space="preserve">UN    </v>
          </cell>
          <cell r="D3491" t="str">
            <v>AS</v>
          </cell>
          <cell r="E3491" t="str">
            <v>7.532,65</v>
          </cell>
          <cell r="F3491" t="str">
            <v>SINAPI</v>
          </cell>
        </row>
        <row r="3492">
          <cell r="A3492">
            <v>3411</v>
          </cell>
          <cell r="B3492" t="str">
            <v>POLIESTIRENO EXPANDIDO/EPS (ISOPOR), PEROLAS, PARA CONCRETO LEVE</v>
          </cell>
          <cell r="C3492" t="str">
            <v xml:space="preserve">KG    </v>
          </cell>
          <cell r="D3492" t="str">
            <v>AS</v>
          </cell>
          <cell r="E3492" t="str">
            <v>93,30</v>
          </cell>
          <cell r="F3492" t="str">
            <v>SINAPI</v>
          </cell>
        </row>
        <row r="3493">
          <cell r="A3493">
            <v>39995</v>
          </cell>
          <cell r="B3493" t="str">
            <v>POLIESTIRENO EXPANDIDO/EPS (ISOPOR), TIPO 2F, BLOCO</v>
          </cell>
          <cell r="C3493" t="str">
            <v xml:space="preserve">M3    </v>
          </cell>
          <cell r="D3493" t="str">
            <v>AS</v>
          </cell>
          <cell r="E3493" t="str">
            <v>717,82</v>
          </cell>
          <cell r="F3493" t="str">
            <v>SINAPI</v>
          </cell>
        </row>
        <row r="3494">
          <cell r="A3494">
            <v>11615</v>
          </cell>
          <cell r="B3494" t="str">
            <v>POLIESTIRENO EXPANDIDO/EPS (ISOPOR), TIPO 2F, PLACA, ISOLAMENTO TERMOACUSTICO, E = 10 MM, 1000 X 500 MM</v>
          </cell>
          <cell r="C3494" t="str">
            <v xml:space="preserve">M2    </v>
          </cell>
          <cell r="D3494" t="str">
            <v>AS</v>
          </cell>
          <cell r="E3494" t="str">
            <v>6,09</v>
          </cell>
          <cell r="F3494" t="str">
            <v>SINAPI</v>
          </cell>
        </row>
        <row r="3495">
          <cell r="A3495">
            <v>3408</v>
          </cell>
          <cell r="B3495" t="str">
            <v>POLIESTIRENO EXPANDIDO/EPS (ISOPOR), TIPO 2F, PLACA, ISOLAMENTO TERMOACUSTICO, E = 20 MM, 1000 X 500 MM</v>
          </cell>
          <cell r="C3495" t="str">
            <v xml:space="preserve">M2    </v>
          </cell>
          <cell r="D3495" t="str">
            <v>AS</v>
          </cell>
          <cell r="E3495" t="str">
            <v>16,17</v>
          </cell>
          <cell r="F3495" t="str">
            <v>SINAPI</v>
          </cell>
        </row>
        <row r="3496">
          <cell r="A3496">
            <v>3409</v>
          </cell>
          <cell r="B3496" t="str">
            <v>POLIESTIRENO EXPANDIDO/EPS (ISOPOR), TIPO 2F, PLACA, ISOLAMENTO TERMOACUSTICO, E = 50 MM, 1000 X 500 MM</v>
          </cell>
          <cell r="C3496" t="str">
            <v xml:space="preserve">M2    </v>
          </cell>
          <cell r="D3496" t="str">
            <v>AS</v>
          </cell>
          <cell r="E3496" t="str">
            <v>40,42</v>
          </cell>
          <cell r="F3496" t="str">
            <v>SINAPI</v>
          </cell>
        </row>
        <row r="3497">
          <cell r="A3497">
            <v>11427</v>
          </cell>
          <cell r="B3497" t="str">
            <v>POLVORA NEGRA</v>
          </cell>
          <cell r="C3497" t="str">
            <v xml:space="preserve">KG    </v>
          </cell>
          <cell r="D3497" t="str">
            <v>AS</v>
          </cell>
          <cell r="E3497" t="str">
            <v>90,79</v>
          </cell>
          <cell r="F3497" t="str">
            <v>SINAPI</v>
          </cell>
        </row>
        <row r="3498">
          <cell r="A3498">
            <v>4491</v>
          </cell>
          <cell r="B3498" t="str">
            <v>PONTALETE *7,5 X 7,5* CM EM PINUS, MISTA OU EQUIVALENTE DA REGIAO - BRUTA</v>
          </cell>
          <cell r="C3498" t="str">
            <v xml:space="preserve">M     </v>
          </cell>
          <cell r="D3498" t="str">
            <v>CR</v>
          </cell>
          <cell r="E3498" t="str">
            <v>11,19</v>
          </cell>
          <cell r="F3498" t="str">
            <v>SINAPI</v>
          </cell>
        </row>
        <row r="3499">
          <cell r="A3499">
            <v>2745</v>
          </cell>
          <cell r="B3499" t="str">
            <v>PONTALETE ROLIÇO SEM TRATAMENTO, D = 8 A 11 CM, H = 3 M, EM EUCALIPTO OU EQUIVALENTE DA REGIAO - BRUTA (PARA ESCORAMENTO)</v>
          </cell>
          <cell r="C3499" t="str">
            <v xml:space="preserve">M     </v>
          </cell>
          <cell r="D3499" t="str">
            <v>CR</v>
          </cell>
          <cell r="E3499" t="str">
            <v>4,66</v>
          </cell>
          <cell r="F3499" t="str">
            <v>SINAPI</v>
          </cell>
        </row>
        <row r="3500">
          <cell r="A3500">
            <v>14439</v>
          </cell>
          <cell r="B3500" t="str">
            <v>PONTALETE ROLIÇO SEM TRATAMENTO, D = 8 A 11 CM, H = 6 M, EM EUCALIPTO OU EQUIVALENTE DA REGIAO - BRUTA (PARA ESCORAMENTO)</v>
          </cell>
          <cell r="C3500" t="str">
            <v xml:space="preserve">M     </v>
          </cell>
          <cell r="D3500" t="str">
            <v>CR</v>
          </cell>
          <cell r="E3500" t="str">
            <v>5,78</v>
          </cell>
          <cell r="F3500" t="str">
            <v>SINAPI</v>
          </cell>
        </row>
        <row r="3501">
          <cell r="A3501">
            <v>44496</v>
          </cell>
          <cell r="B3501" t="str">
            <v>PONTEIRO PARA MARTELO ROMPEDOR, DIAMETRO = *28* MM, COMPRIMENTO = *520* MM, ENCAIXE  SEXTAVADO</v>
          </cell>
          <cell r="C3501" t="str">
            <v xml:space="preserve">UN    </v>
          </cell>
          <cell r="D3501" t="str">
            <v>CR</v>
          </cell>
          <cell r="E3501" t="str">
            <v>282,11</v>
          </cell>
          <cell r="F3501" t="str">
            <v>SINAPI</v>
          </cell>
        </row>
        <row r="3502">
          <cell r="A3502">
            <v>12362</v>
          </cell>
          <cell r="B3502" t="str">
            <v>PORCA OLHAL EM ACO GALVANIZADO, ESPESSURA 16MM, ABERTURA 21MM</v>
          </cell>
          <cell r="C3502" t="str">
            <v xml:space="preserve">UN    </v>
          </cell>
          <cell r="D3502" t="str">
            <v>CR</v>
          </cell>
          <cell r="E3502" t="str">
            <v>25,69</v>
          </cell>
          <cell r="F3502" t="str">
            <v>SINAPI</v>
          </cell>
        </row>
        <row r="3503">
          <cell r="A3503">
            <v>421</v>
          </cell>
          <cell r="B3503" t="str">
            <v>PORCA OLHAL M 16,  EM ACO GALVANIZADO, DIAMETRO = 16 MM</v>
          </cell>
          <cell r="C3503" t="str">
            <v xml:space="preserve">UN    </v>
          </cell>
          <cell r="D3503" t="str">
            <v>AS</v>
          </cell>
          <cell r="E3503" t="str">
            <v>23,07</v>
          </cell>
          <cell r="F3503" t="str">
            <v>SINAPI</v>
          </cell>
        </row>
        <row r="3504">
          <cell r="A3504">
            <v>14148</v>
          </cell>
          <cell r="B3504" t="str">
            <v>PORCA UNIAO/JUNCAO ZINCADA SEXTAVADA 1/4 ", CHAVE 7/16 ", COMPRIMENTO = 25 MM</v>
          </cell>
          <cell r="C3504" t="str">
            <v xml:space="preserve">UN    </v>
          </cell>
          <cell r="D3504" t="str">
            <v>AS</v>
          </cell>
          <cell r="E3504" t="str">
            <v>0,87</v>
          </cell>
          <cell r="F3504" t="str">
            <v>SINAPI</v>
          </cell>
        </row>
        <row r="3505">
          <cell r="A3505">
            <v>4341</v>
          </cell>
          <cell r="B3505" t="str">
            <v>PORCA ZINCADA, QUADRADA, DIAMETRO 3/8"</v>
          </cell>
          <cell r="C3505" t="str">
            <v xml:space="preserve">UN    </v>
          </cell>
          <cell r="D3505" t="str">
            <v>AS</v>
          </cell>
          <cell r="E3505" t="str">
            <v>1,16</v>
          </cell>
          <cell r="F3505" t="str">
            <v>SINAPI</v>
          </cell>
        </row>
        <row r="3506">
          <cell r="A3506">
            <v>4337</v>
          </cell>
          <cell r="B3506" t="str">
            <v>PORCA ZINCADA, QUADRADA, DIAMETRO 5/8"</v>
          </cell>
          <cell r="C3506" t="str">
            <v xml:space="preserve">UN    </v>
          </cell>
          <cell r="D3506" t="str">
            <v>AS</v>
          </cell>
          <cell r="E3506" t="str">
            <v>2,94</v>
          </cell>
          <cell r="F3506" t="str">
            <v>SINAPI</v>
          </cell>
        </row>
        <row r="3507">
          <cell r="A3507">
            <v>4339</v>
          </cell>
          <cell r="B3507" t="str">
            <v>PORCA ZINCADA, SEXTAVADA, DIAMETRO 1/2"</v>
          </cell>
          <cell r="C3507" t="str">
            <v xml:space="preserve">UN    </v>
          </cell>
          <cell r="D3507" t="str">
            <v>AS</v>
          </cell>
          <cell r="E3507" t="str">
            <v>0,62</v>
          </cell>
          <cell r="F3507" t="str">
            <v>SINAPI</v>
          </cell>
        </row>
        <row r="3508">
          <cell r="A3508">
            <v>39997</v>
          </cell>
          <cell r="B3508" t="str">
            <v>PORCA ZINCADA, SEXTAVADA, DIAMETRO 1/4"</v>
          </cell>
          <cell r="C3508" t="str">
            <v xml:space="preserve">UN    </v>
          </cell>
          <cell r="D3508" t="str">
            <v>AS</v>
          </cell>
          <cell r="E3508" t="str">
            <v>0,35</v>
          </cell>
          <cell r="F3508" t="str">
            <v>SINAPI</v>
          </cell>
        </row>
        <row r="3509">
          <cell r="A3509">
            <v>11971</v>
          </cell>
          <cell r="B3509" t="str">
            <v>PORCA ZINCADA, SEXTAVADA, DIAMETRO 1"</v>
          </cell>
          <cell r="C3509" t="str">
            <v xml:space="preserve">UN    </v>
          </cell>
          <cell r="D3509" t="str">
            <v>AS</v>
          </cell>
          <cell r="E3509" t="str">
            <v>4,87</v>
          </cell>
          <cell r="F3509" t="str">
            <v>SINAPI</v>
          </cell>
        </row>
        <row r="3510">
          <cell r="A3510">
            <v>4342</v>
          </cell>
          <cell r="B3510" t="str">
            <v>PORCA ZINCADA, SEXTAVADA, DIAMETRO 3/8"</v>
          </cell>
          <cell r="C3510" t="str">
            <v xml:space="preserve">UN    </v>
          </cell>
          <cell r="D3510" t="str">
            <v>AS</v>
          </cell>
          <cell r="E3510" t="str">
            <v>0,25</v>
          </cell>
          <cell r="F3510" t="str">
            <v>SINAPI</v>
          </cell>
        </row>
        <row r="3511">
          <cell r="A3511">
            <v>4330</v>
          </cell>
          <cell r="B3511" t="str">
            <v>PORCA ZINCADA, SEXTAVADA, DIAMETRO 5/16"</v>
          </cell>
          <cell r="C3511" t="str">
            <v xml:space="preserve">UN    </v>
          </cell>
          <cell r="D3511" t="str">
            <v>AS</v>
          </cell>
          <cell r="E3511" t="str">
            <v>0,17</v>
          </cell>
          <cell r="F3511" t="str">
            <v>SINAPI</v>
          </cell>
        </row>
        <row r="3512">
          <cell r="A3512">
            <v>4340</v>
          </cell>
          <cell r="B3512" t="str">
            <v>PORCA ZINCADA, SEXTAVADA, DIAMETRO 5/8"</v>
          </cell>
          <cell r="C3512" t="str">
            <v xml:space="preserve">UN    </v>
          </cell>
          <cell r="D3512" t="str">
            <v>AS</v>
          </cell>
          <cell r="E3512" t="str">
            <v>1,36</v>
          </cell>
          <cell r="F3512" t="str">
            <v>SINAPI</v>
          </cell>
        </row>
        <row r="3513">
          <cell r="A3513">
            <v>5088</v>
          </cell>
          <cell r="B3513" t="str">
            <v>PORTA CADEADO EM ACO GALVANIZADO, COMPRIMENTO DE 3  1/2"</v>
          </cell>
          <cell r="C3513" t="str">
            <v xml:space="preserve">UN    </v>
          </cell>
          <cell r="D3513" t="str">
            <v>CR</v>
          </cell>
          <cell r="E3513" t="str">
            <v>7,40</v>
          </cell>
          <cell r="F3513" t="str">
            <v>SINAPI</v>
          </cell>
        </row>
        <row r="3514">
          <cell r="A3514">
            <v>11154</v>
          </cell>
          <cell r="B3514" t="str">
            <v>PORTA CORTA-FOGO PARA SAIDA DE EMERGENCIA, COM FECHADURA, VAO LUZ DE 90 X 210 CM, CLASSE P-90 (NBR 11742)</v>
          </cell>
          <cell r="C3514" t="str">
            <v xml:space="preserve">UN    </v>
          </cell>
          <cell r="D3514" t="str">
            <v>CR</v>
          </cell>
          <cell r="E3514" t="str">
            <v>1.877,06</v>
          </cell>
          <cell r="F3514" t="str">
            <v>SINAPI</v>
          </cell>
        </row>
        <row r="3515">
          <cell r="A3515">
            <v>4989</v>
          </cell>
          <cell r="B3515" t="str">
            <v>PORTA DE ABRIR / GIRO, DE MADEIRA FOLHA MEDIA (NBR 15930) DE 1000 X 2100 MM, DE 35 MM A 40 MM DE ESPESSURA, NUCLEO SEMI-SOLIDO (SARRAFEADO), CAPA LISA EM HDF, ACABAMENTO EM LAMINADO NATURAL PARA VERNIZ</v>
          </cell>
          <cell r="C3515" t="str">
            <v xml:space="preserve">UN    </v>
          </cell>
          <cell r="D3515" t="str">
            <v>CR</v>
          </cell>
          <cell r="E3515" t="str">
            <v>441,90</v>
          </cell>
          <cell r="F3515" t="str">
            <v>SINAPI</v>
          </cell>
        </row>
        <row r="3516">
          <cell r="A3516">
            <v>4982</v>
          </cell>
          <cell r="B3516" t="str">
            <v>PORTA DE ABRIR / GIRO, DE MADEIRA FOLHA MEDIA (NBR 15930) DE 1000 X 2100 MM, DE 35 MM A 40 MM DE ESPESSURA, NUCLEO SEMI-SOLIDO (SARRAFEADO), CAPA LISA EM HDF, ACABAMENTO EM PRIMER PARA PINTURA</v>
          </cell>
          <cell r="C3516" t="str">
            <v xml:space="preserve">UN    </v>
          </cell>
          <cell r="D3516" t="str">
            <v>CR</v>
          </cell>
          <cell r="E3516" t="str">
            <v>414,49</v>
          </cell>
          <cell r="F3516" t="str">
            <v>SINAPI</v>
          </cell>
        </row>
        <row r="3517">
          <cell r="A3517">
            <v>4962</v>
          </cell>
          <cell r="B3517" t="str">
            <v>PORTA DE ABRIR / GIRO, DE MADEIRA FOLHA MEDIA (NBR 15930) DE 700 X 2100 MM, DE 35 MM A 40 MM DE ESPESSURA, NUCLEO SEMI-SOLIDO (SARRAFEADO), CAPA FRISADA EM HDF, ACABAMENTO MELAMINICO EM PADRAO MADEIRA</v>
          </cell>
          <cell r="C3517" t="str">
            <v xml:space="preserve">UN    </v>
          </cell>
          <cell r="D3517" t="str">
            <v>CR</v>
          </cell>
          <cell r="E3517" t="str">
            <v>326,87</v>
          </cell>
          <cell r="F3517" t="str">
            <v>SINAPI</v>
          </cell>
        </row>
        <row r="3518">
          <cell r="A3518">
            <v>4981</v>
          </cell>
          <cell r="B3518" t="str">
            <v>PORTA DE ABRIR / GIRO, DE MADEIRA FOLHA MEDIA (NBR 15930) DE 700 X 2100 MM, DE 35 MM A 40 MM DE ESPESSURA, NUCLEO SEMI-SOLIDO (SARRAFEADO), CAPA LISA EM HDF, ACABAMENTO EM LAMINADO NATURAL PARA VERNIZ</v>
          </cell>
          <cell r="C3518" t="str">
            <v xml:space="preserve">UN    </v>
          </cell>
          <cell r="D3518" t="str">
            <v xml:space="preserve">C </v>
          </cell>
          <cell r="E3518" t="str">
            <v>291,00</v>
          </cell>
          <cell r="F3518" t="str">
            <v>SINAPI</v>
          </cell>
        </row>
        <row r="3519">
          <cell r="A3519">
            <v>4964</v>
          </cell>
          <cell r="B3519" t="str">
            <v>PORTA DE ABRIR / GIRO, DE MADEIRA FOLHA MEDIA (NBR 15930) DE 800 X 2100 MM, DE 35 MM A 40 MM DE ESPESSURA, NUCLEO SEMI-SOLIDO (SARRAFEADO), CAPA FRISADA EM HDF, ACABAMENTO MELAMINICO EM PADRAO MADEIRA</v>
          </cell>
          <cell r="C3519" t="str">
            <v xml:space="preserve">UN    </v>
          </cell>
          <cell r="D3519" t="str">
            <v>CR</v>
          </cell>
          <cell r="E3519" t="str">
            <v>369,17</v>
          </cell>
          <cell r="F3519" t="str">
            <v>SINAPI</v>
          </cell>
        </row>
        <row r="3520">
          <cell r="A3520">
            <v>4992</v>
          </cell>
          <cell r="B3520" t="str">
            <v>PORTA DE ABRIR / GIRO, DE MADEIRA FOLHA MEDIA (NBR 15930) DE 800 X 2100 MM, DE 35 MM A 40 MM DE ESPESSURA, NUCLEO SEMI-SOLIDO (SARRAFEADO), CAPA LISA EM HDF, ACABAMENTO EM LAMINADO NATURAL PARA VERNIZ</v>
          </cell>
          <cell r="C3520" t="str">
            <v xml:space="preserve">UN    </v>
          </cell>
          <cell r="D3520" t="str">
            <v>CR</v>
          </cell>
          <cell r="E3520" t="str">
            <v>360,61</v>
          </cell>
          <cell r="F3520" t="str">
            <v>SINAPI</v>
          </cell>
        </row>
        <row r="3521">
          <cell r="A3521">
            <v>4987</v>
          </cell>
          <cell r="B3521" t="str">
            <v>PORTA DE ABRIR / GIRO, DE MADEIRA FOLHA MEDIA (NBR 15930) DE 900 X 2100 MM, DE 35 MM A 40 MM DE ESPESSURA, NUCLEO SEMI-SOLIDO (SARRAFEADO), CAPA LISA EM HDF, ACABAMENTO EM LAMINADO NATURAL PARA VERNIZ</v>
          </cell>
          <cell r="C3521" t="str">
            <v xml:space="preserve">UN    </v>
          </cell>
          <cell r="D3521" t="str">
            <v>CR</v>
          </cell>
          <cell r="E3521" t="str">
            <v>412,57</v>
          </cell>
          <cell r="F3521" t="str">
            <v>SINAPI</v>
          </cell>
        </row>
        <row r="3522">
          <cell r="A3522">
            <v>4930</v>
          </cell>
          <cell r="B3522" t="str">
            <v>PORTA DE ABRIR / GIRO, EM GRADIL FERRO, COM BARRA CHATA 3 CM X 1/4", COM REQUADRO E GUARNICAO - COMPLETO - ACABAMENTO NATURAL</v>
          </cell>
          <cell r="C3522" t="str">
            <v xml:space="preserve">M2    </v>
          </cell>
          <cell r="D3522" t="str">
            <v>CR</v>
          </cell>
          <cell r="E3522" t="str">
            <v>795,06</v>
          </cell>
          <cell r="F3522" t="str">
            <v>SINAPI</v>
          </cell>
        </row>
        <row r="3523">
          <cell r="A3523">
            <v>39021</v>
          </cell>
          <cell r="B3523" t="str">
            <v>PORTA DE ABRIR EM ACO COM DIVISAO HORIZONTAL PARA VIDROS, COM FUNDO ANTICORROSIVO/PRIMER DE PROTECAO, SEM GUARNICAO/ALIZAR/VISTA, VIDROS NAO INCLUSOS, 90 X 210 CM</v>
          </cell>
          <cell r="C3523" t="str">
            <v xml:space="preserve">UN    </v>
          </cell>
          <cell r="D3523" t="str">
            <v>CR</v>
          </cell>
          <cell r="E3523" t="str">
            <v>845,35</v>
          </cell>
          <cell r="F3523" t="str">
            <v>SINAPI</v>
          </cell>
        </row>
        <row r="3524">
          <cell r="A3524">
            <v>39022</v>
          </cell>
          <cell r="B3524" t="str">
            <v>PORTA DE ABRIR EM ACO TIPO VENEZIANA, COM FUNDO ANTICORROSIVO / PRIMER DE PROTECAO, SEM GUARNICAO/ALIZAR/VISTA, 90 X 210 CM</v>
          </cell>
          <cell r="C3524" t="str">
            <v xml:space="preserve">UN    </v>
          </cell>
          <cell r="D3524" t="str">
            <v xml:space="preserve">C </v>
          </cell>
          <cell r="E3524" t="str">
            <v>757,20</v>
          </cell>
          <cell r="F3524" t="str">
            <v>SINAPI</v>
          </cell>
        </row>
        <row r="3525">
          <cell r="A3525">
            <v>39024</v>
          </cell>
          <cell r="B3525" t="str">
            <v>PORTA DE ABRIR EM ALUMINIO COM DIVISAO HORIZONTAL  PARA VIDROS,  ACABAMENTO ANODIZADO NATURAL, VIDROS INCLUSOS, SEM GUARNICAO/ALIZAR/VISTA , 87 X 210 CM</v>
          </cell>
          <cell r="C3525" t="str">
            <v xml:space="preserve">UN    </v>
          </cell>
          <cell r="D3525" t="str">
            <v>AS</v>
          </cell>
          <cell r="E3525" t="str">
            <v>755,08</v>
          </cell>
          <cell r="F3525" t="str">
            <v>SINAPI</v>
          </cell>
        </row>
        <row r="3526">
          <cell r="A3526">
            <v>4914</v>
          </cell>
          <cell r="B3526" t="str">
            <v>PORTA DE ABRIR EM ALUMINIO COM LAMBRI HORIZONTAL/LAMINADA, ACABAMENTO ANODIZADO NATURAL, SEM GUARNICAO/ALIZAR/VISTA</v>
          </cell>
          <cell r="C3526" t="str">
            <v xml:space="preserve">M2    </v>
          </cell>
          <cell r="D3526" t="str">
            <v>AS</v>
          </cell>
          <cell r="E3526" t="str">
            <v>612,24</v>
          </cell>
          <cell r="F3526" t="str">
            <v>SINAPI</v>
          </cell>
        </row>
        <row r="3527">
          <cell r="A3527">
            <v>4917</v>
          </cell>
          <cell r="B3527" t="str">
            <v>PORTA DE ABRIR EM ALUMINIO TIPO VENEZIANA, ACABAMENTO ANODIZADO NATURAL, SEM GUARNICAO/ALIZAR/VISTA</v>
          </cell>
          <cell r="C3527" t="str">
            <v xml:space="preserve">M2    </v>
          </cell>
          <cell r="D3527" t="str">
            <v>AS</v>
          </cell>
          <cell r="E3527" t="str">
            <v>422,82</v>
          </cell>
          <cell r="F3527" t="str">
            <v>SINAPI</v>
          </cell>
        </row>
        <row r="3528">
          <cell r="A3528">
            <v>39025</v>
          </cell>
          <cell r="B3528" t="str">
            <v>PORTA DE ABRIR EM ALUMINIO TIPO VENEZIANA, ACABAMENTO ANODIZADO NATURAL, SEM GUARNICAO/ALIZAR/VISTA, 87 X 210 CM</v>
          </cell>
          <cell r="C3528" t="str">
            <v xml:space="preserve">UN    </v>
          </cell>
          <cell r="D3528" t="str">
            <v>AS</v>
          </cell>
          <cell r="E3528" t="str">
            <v>774,26</v>
          </cell>
          <cell r="F3528" t="str">
            <v>SINAPI</v>
          </cell>
        </row>
        <row r="3529">
          <cell r="A3529">
            <v>4922</v>
          </cell>
          <cell r="B3529" t="str">
            <v>PORTA DE CORRER EM ALUMINIO, DUAS FOLHAS MOVEIS COM VIDRO, FECHADURA E PUXADOR EMBUTIDO, ACABAMENTO ANODIZADO NATURAL, SEM GUARNICAO/ALIZAR/VISTA</v>
          </cell>
          <cell r="C3529" t="str">
            <v xml:space="preserve">M2    </v>
          </cell>
          <cell r="D3529" t="str">
            <v>AS</v>
          </cell>
          <cell r="E3529" t="str">
            <v>392,20</v>
          </cell>
          <cell r="F3529" t="str">
            <v>SINAPI</v>
          </cell>
        </row>
        <row r="3530">
          <cell r="A3530">
            <v>4911</v>
          </cell>
          <cell r="B3530" t="str">
            <v>PORTA DE ENROLAR MANUAL COMPLETA, ARTICULADA RAIADA LARGA, EM ACO GALVANIZADO NATURAL, CHAPA NUMERO 24 (SEM INSTALACAO)</v>
          </cell>
          <cell r="C3530" t="str">
            <v xml:space="preserve">M2    </v>
          </cell>
          <cell r="D3530" t="str">
            <v>CR</v>
          </cell>
          <cell r="E3530" t="str">
            <v>412,44</v>
          </cell>
          <cell r="F3530" t="str">
            <v>SINAPI</v>
          </cell>
        </row>
        <row r="3531">
          <cell r="A3531">
            <v>37518</v>
          </cell>
          <cell r="B3531" t="str">
            <v>PORTA DE ENROLAR MANUAL COMPLETA, PERFIL MEIA CANA CEGA, EM ACO GALVANIZADO COM PINTURA ELETROSTATICA, CHAPA NUMERO 24 " (SEM INSTALACAO)</v>
          </cell>
          <cell r="C3531" t="str">
            <v xml:space="preserve">M2    </v>
          </cell>
          <cell r="D3531" t="str">
            <v>CR</v>
          </cell>
          <cell r="E3531" t="str">
            <v>670,21</v>
          </cell>
          <cell r="F3531" t="str">
            <v>SINAPI</v>
          </cell>
        </row>
        <row r="3532">
          <cell r="A3532">
            <v>4910</v>
          </cell>
          <cell r="B3532" t="str">
            <v>PORTA DE ENROLAR MANUAL COMPLETA, PERFIL MEIA CANA CEGA, EM ACO GALVANIZADO NATURAL, CHAPA NUMERO 24 (SEM INSTALACAO)</v>
          </cell>
          <cell r="C3532" t="str">
            <v xml:space="preserve">M2    </v>
          </cell>
          <cell r="D3532" t="str">
            <v>CR</v>
          </cell>
          <cell r="E3532" t="str">
            <v>565,00</v>
          </cell>
          <cell r="F3532" t="str">
            <v>SINAPI</v>
          </cell>
        </row>
        <row r="3533">
          <cell r="A3533">
            <v>4943</v>
          </cell>
          <cell r="B3533" t="str">
            <v>PORTA DE ENROLAR MANUAL COMPLETA, PERFIL MEIA CANA VAZADA TIJOLINHO, EM ACO GALVANIZADO NATURAL, CHAPA NUMERO 24 (SEM INSTALACAO)</v>
          </cell>
          <cell r="C3533" t="str">
            <v xml:space="preserve">M2    </v>
          </cell>
          <cell r="D3533" t="str">
            <v>CR</v>
          </cell>
          <cell r="E3533" t="str">
            <v>841,71</v>
          </cell>
          <cell r="F3533" t="str">
            <v>SINAPI</v>
          </cell>
        </row>
        <row r="3534">
          <cell r="A3534">
            <v>5002</v>
          </cell>
          <cell r="B3534" t="str">
            <v>PORTA DE MADEIRA QUADRICULADA PARA VIDRO, DE CORRER (EUCALIPTO OU EQUIVALENTE REGIONAL), E = *3,5* CM</v>
          </cell>
          <cell r="C3534" t="str">
            <v xml:space="preserve">M2    </v>
          </cell>
          <cell r="D3534" t="str">
            <v>AS</v>
          </cell>
          <cell r="E3534" t="str">
            <v>477,42</v>
          </cell>
          <cell r="F3534" t="str">
            <v>SINAPI</v>
          </cell>
        </row>
        <row r="3535">
          <cell r="A3535">
            <v>4977</v>
          </cell>
          <cell r="B3535" t="str">
            <v>PORTA DE MADEIRA TIPO VENEZIANA (EUCALIPTO OU EQUIVALENTE REGIONAL), E = *3,5* CM</v>
          </cell>
          <cell r="C3535" t="str">
            <v xml:space="preserve">M2    </v>
          </cell>
          <cell r="D3535" t="str">
            <v>AS</v>
          </cell>
          <cell r="E3535" t="str">
            <v>322,28</v>
          </cell>
          <cell r="F3535" t="str">
            <v>SINAPI</v>
          </cell>
        </row>
        <row r="3536">
          <cell r="A3536">
            <v>5028</v>
          </cell>
          <cell r="B3536" t="str">
            <v>PORTA DE MADEIRA-DE-LEI QUADRICULADA PARA VIDRO, DE CORRER (ANGELIM OU EQUIVALENTE REGIONAL), E = *3,5* CM</v>
          </cell>
          <cell r="C3536" t="str">
            <v xml:space="preserve">M2    </v>
          </cell>
          <cell r="D3536" t="str">
            <v>AS</v>
          </cell>
          <cell r="E3536" t="str">
            <v>788,56</v>
          </cell>
          <cell r="F3536" t="str">
            <v>SINAPI</v>
          </cell>
        </row>
        <row r="3537">
          <cell r="A3537">
            <v>4998</v>
          </cell>
          <cell r="B3537" t="str">
            <v>PORTA DE MADEIRA-DE-LEI TIPO MEXICANA SEM EMENDA (ANGELIM OU EQUIVALENTE REGIONAL), E = *3,5* CM</v>
          </cell>
          <cell r="C3537" t="str">
            <v xml:space="preserve">M2    </v>
          </cell>
          <cell r="D3537" t="str">
            <v>AS</v>
          </cell>
          <cell r="E3537" t="str">
            <v>654,92</v>
          </cell>
          <cell r="F3537" t="str">
            <v>SINAPI</v>
          </cell>
        </row>
        <row r="3538">
          <cell r="A3538">
            <v>4969</v>
          </cell>
          <cell r="B3538" t="str">
            <v>PORTA DE MADEIRA-DE-LEI TIPO VENEZIANA (ANGELIM OU EQUIVALENTE REGIONAL), E = *3,5* CM</v>
          </cell>
          <cell r="C3538" t="str">
            <v xml:space="preserve">M2    </v>
          </cell>
          <cell r="D3538" t="str">
            <v>AS</v>
          </cell>
          <cell r="E3538" t="str">
            <v>455,80</v>
          </cell>
          <cell r="F3538" t="str">
            <v>SINAPI</v>
          </cell>
        </row>
        <row r="3539">
          <cell r="A3539">
            <v>11364</v>
          </cell>
          <cell r="B3539" t="str">
            <v>PORTA DE MADEIRA, FOLHA LEVE (NBR 15930) DE 600 X 2100 MM, DE 35 MM A 40 MM DE ESPESSURA, NUCLEO COLMEIA, CAPA LISA EM HDF, ACABAMENTO EM PRIMER PARA PINTURA</v>
          </cell>
          <cell r="C3539" t="str">
            <v xml:space="preserve">UN    </v>
          </cell>
          <cell r="D3539" t="str">
            <v>CR</v>
          </cell>
          <cell r="E3539" t="str">
            <v>249,99</v>
          </cell>
          <cell r="F3539" t="str">
            <v>SINAPI</v>
          </cell>
        </row>
        <row r="3540">
          <cell r="A3540">
            <v>11365</v>
          </cell>
          <cell r="B3540" t="str">
            <v>PORTA DE MADEIRA, FOLHA LEVE (NBR 15930) DE 700 X 2100 MM, DE 35 MM A 40 MM DE ESPESSURA, NUCLEO COLMEIA, CAPA LISA EM HDF, ACABAMENTO EM PRIMER PARA PINTURA</v>
          </cell>
          <cell r="C3540" t="str">
            <v xml:space="preserve">UN    </v>
          </cell>
          <cell r="D3540" t="str">
            <v>CR</v>
          </cell>
          <cell r="E3540" t="str">
            <v>259,43</v>
          </cell>
          <cell r="F3540" t="str">
            <v>SINAPI</v>
          </cell>
        </row>
        <row r="3541">
          <cell r="A3541">
            <v>11366</v>
          </cell>
          <cell r="B3541" t="str">
            <v>PORTA DE MADEIRA, FOLHA LEVE (NBR 15930) DE 800 X 2100 MM, DE 35 MM A 40 MM DE ESPESSURA, NUCLEO COLMEIA, CAPA LISA EM HDF, ACABAMENTO EM PRIMER PARA PINTURA</v>
          </cell>
          <cell r="C3541" t="str">
            <v xml:space="preserve">UN    </v>
          </cell>
          <cell r="D3541" t="str">
            <v>CR</v>
          </cell>
          <cell r="E3541" t="str">
            <v>275,78</v>
          </cell>
          <cell r="F3541" t="str">
            <v>SINAPI</v>
          </cell>
        </row>
        <row r="3542">
          <cell r="A3542">
            <v>43777</v>
          </cell>
          <cell r="B3542" t="str">
            <v>PORTA DE MADEIRA, FOLHA LEVE (NBR 15930), DE 600 X 2100 MM, E = 35 MM, NUCLEO COLMEIA, CAPA LISA EM HDF, ACABAMENTO MELAMINICO EM PADRAO MADEIRA</v>
          </cell>
          <cell r="C3542" t="str">
            <v xml:space="preserve">UN    </v>
          </cell>
          <cell r="D3542" t="str">
            <v>CR</v>
          </cell>
          <cell r="E3542" t="str">
            <v>323,94</v>
          </cell>
          <cell r="F3542" t="str">
            <v>SINAPI</v>
          </cell>
        </row>
        <row r="3543">
          <cell r="A3543">
            <v>20322</v>
          </cell>
          <cell r="B3543" t="str">
            <v>PORTA DE MADEIRA, FOLHA MEDIA (NBR 15930) DE 600 X 2100 MM, DE 35 MM A 40 MM DE ESPESSURA, NUCLEO SEMI-SOLIDO (SARRAFEADO), CAPA FRISADA EM HDF, ACABAMENTO MELAMINICO EM PADRAO MADEIRA</v>
          </cell>
          <cell r="C3543" t="str">
            <v xml:space="preserve">UN    </v>
          </cell>
          <cell r="D3543" t="str">
            <v>CR</v>
          </cell>
          <cell r="E3543" t="str">
            <v>300,71</v>
          </cell>
          <cell r="F3543" t="str">
            <v>SINAPI</v>
          </cell>
        </row>
        <row r="3544">
          <cell r="A3544">
            <v>10553</v>
          </cell>
          <cell r="B3544" t="str">
            <v>PORTA DE MADEIRA, FOLHA MEDIA (NBR 15930) DE 600 X 2100 MM, DE 35 MM A 40 MM DE ESPESSURA, NUCLEO SEMI-SOLIDO (SARRAFEADO), CAPA LISA EM HDF, ACABAMENTO EM PRIMER PARA PINTURA</v>
          </cell>
          <cell r="C3544" t="str">
            <v xml:space="preserve">UN    </v>
          </cell>
          <cell r="D3544" t="str">
            <v>CR</v>
          </cell>
          <cell r="E3544" t="str">
            <v>273,05</v>
          </cell>
          <cell r="F3544" t="str">
            <v>SINAPI</v>
          </cell>
        </row>
        <row r="3545">
          <cell r="A3545">
            <v>5020</v>
          </cell>
          <cell r="B3545" t="str">
            <v>PORTA DE MADEIRA, FOLHA MEDIA (NBR 15930) DE 600 X 2100 MM, DE 35 MM A 40 MM DE ESPESSURA, NUCLEO SEMI-SOLIDO (SARRAFEADO), CAPA LISA EM HDF, ACABAMENTO LAMINADO NATURAL PARA VERNIZ</v>
          </cell>
          <cell r="C3545" t="str">
            <v xml:space="preserve">UN    </v>
          </cell>
          <cell r="D3545" t="str">
            <v>CR</v>
          </cell>
          <cell r="E3545" t="str">
            <v>287,88</v>
          </cell>
          <cell r="F3545" t="str">
            <v>SINAPI</v>
          </cell>
        </row>
        <row r="3546">
          <cell r="A3546">
            <v>10554</v>
          </cell>
          <cell r="B3546" t="str">
            <v>PORTA DE MADEIRA, FOLHA MEDIA (NBR 15930) DE 700 X 2100 MM, DE 35 MM A 40 MM DE ESPESSURA, NUCLEO SEMI-SOLIDO (SARRAFEADO), CAPA LISA EM HDF, ACABAMENTO EM PRIMER PARA PINTURA</v>
          </cell>
          <cell r="C3546" t="str">
            <v xml:space="preserve">UN    </v>
          </cell>
          <cell r="D3546" t="str">
            <v>CR</v>
          </cell>
          <cell r="E3546" t="str">
            <v>275,47</v>
          </cell>
          <cell r="F3546" t="str">
            <v>SINAPI</v>
          </cell>
        </row>
        <row r="3547">
          <cell r="A3547">
            <v>10555</v>
          </cell>
          <cell r="B3547" t="str">
            <v>PORTA DE MADEIRA, FOLHA MEDIA (NBR 15930) DE 800 X 2100 MM, DE 35 MM A 40 MM DE ESPESSURA, NUCLEO SEMI-SOLIDO (SARRAFEADO), CAPA LISA EM HDF, ACABAMENTO EM PRIMER PARA PINTURA</v>
          </cell>
          <cell r="C3547" t="str">
            <v xml:space="preserve">UN    </v>
          </cell>
          <cell r="D3547" t="str">
            <v>CR</v>
          </cell>
          <cell r="E3547" t="str">
            <v>300,41</v>
          </cell>
          <cell r="F3547" t="str">
            <v>SINAPI</v>
          </cell>
        </row>
        <row r="3548">
          <cell r="A3548">
            <v>10556</v>
          </cell>
          <cell r="B3548" t="str">
            <v>PORTA DE MADEIRA, FOLHA MEDIA (NBR 15930) DE 900 X 2100 MM, DE 35 MM A 40 MM DE ESPESSURA, NUCLEO SEMI-SOLIDO (SARRAFEADO), CAPA LISA EM HDF, ACABAMENTO EM PRIMER PARA PINTURA</v>
          </cell>
          <cell r="C3548" t="str">
            <v xml:space="preserve">UN    </v>
          </cell>
          <cell r="D3548" t="str">
            <v>CR</v>
          </cell>
          <cell r="E3548" t="str">
            <v>399,42</v>
          </cell>
          <cell r="F3548" t="str">
            <v>SINAPI</v>
          </cell>
        </row>
        <row r="3549">
          <cell r="A3549">
            <v>39502</v>
          </cell>
          <cell r="B3549" t="str">
            <v>PORTA DE MADEIRA, FOLHA PESADA (NBR 15930) DE 800 X 2100 MM, DE 40 MM A 45 MM DE ESPESSURA, NUCLEO SOLIDO, CAPA LISA EM HDF, ACABAMENTO EM LAMINADO NATURAL PARA VERNIZ</v>
          </cell>
          <cell r="C3549" t="str">
            <v xml:space="preserve">UN    </v>
          </cell>
          <cell r="D3549" t="str">
            <v>CR</v>
          </cell>
          <cell r="E3549" t="str">
            <v>560,88</v>
          </cell>
          <cell r="F3549" t="str">
            <v>SINAPI</v>
          </cell>
        </row>
        <row r="3550">
          <cell r="A3550">
            <v>39504</v>
          </cell>
          <cell r="B3550" t="str">
            <v>PORTA DE MADEIRA, FOLHA PESADA (NBR 15930) DE 800 X 2100 MM, DE 40 MM A 45 MM DE ESPESSURA, NUCLEO SOLIDO, CAPA LISA EM HDF, ACABAMENTO EM PRIMER PARA PINTURA</v>
          </cell>
          <cell r="C3550" t="str">
            <v xml:space="preserve">UN    </v>
          </cell>
          <cell r="D3550" t="str">
            <v>CR</v>
          </cell>
          <cell r="E3550" t="str">
            <v>620,23</v>
          </cell>
          <cell r="F3550" t="str">
            <v>SINAPI</v>
          </cell>
        </row>
        <row r="3551">
          <cell r="A3551">
            <v>39503</v>
          </cell>
          <cell r="B3551" t="str">
            <v>PORTA DE MADEIRA, FOLHA PESADA (NBR 15930) DE 900 X 2100 MM, DE 40 MM A 45 MM DE ESPESSURA, NUCLEO SOLIDO, CAPA LISA EM HDF, ACABAMENTO EM LAMINADO NATURAL PARA VERNIZ</v>
          </cell>
          <cell r="C3551" t="str">
            <v xml:space="preserve">UN    </v>
          </cell>
          <cell r="D3551" t="str">
            <v>CR</v>
          </cell>
          <cell r="E3551" t="str">
            <v>652,77</v>
          </cell>
          <cell r="F3551" t="str">
            <v>SINAPI</v>
          </cell>
        </row>
        <row r="3552">
          <cell r="A3552">
            <v>39505</v>
          </cell>
          <cell r="B3552" t="str">
            <v>PORTA DE MADEIRA, FOLHA PESADA (NBR 15930) DE 900 X 2100 MM, DE 40 MM A 45 MM DE ESPESSURA, NUCLEO SOLIDO, CAPA LISA EM HDF, ACABAMENTO EM PRIMER PARA PINTURA</v>
          </cell>
          <cell r="C3552" t="str">
            <v xml:space="preserve">UN    </v>
          </cell>
          <cell r="D3552" t="str">
            <v>CR</v>
          </cell>
          <cell r="E3552" t="str">
            <v>703,46</v>
          </cell>
          <cell r="F3552" t="str">
            <v>SINAPI</v>
          </cell>
        </row>
        <row r="3553">
          <cell r="A3553">
            <v>44471</v>
          </cell>
          <cell r="B3553" t="str">
            <v>PORTA DENTE PARA  FRESADORA</v>
          </cell>
          <cell r="C3553" t="str">
            <v xml:space="preserve">UN    </v>
          </cell>
          <cell r="D3553" t="str">
            <v>AS</v>
          </cell>
          <cell r="E3553" t="str">
            <v>562,62</v>
          </cell>
          <cell r="F3553" t="str">
            <v>SINAPI</v>
          </cell>
        </row>
        <row r="3554">
          <cell r="A3554">
            <v>4944</v>
          </cell>
          <cell r="B3554" t="str">
            <v>PORTA GRADE DE ENROLAR MANUAL COMPLETA, PERFIL TUBULAR TIJOLINHO 3/4 ", EM ACO GALVANIZADO NATURAL (SEM INSTALACAO)</v>
          </cell>
          <cell r="C3554" t="str">
            <v xml:space="preserve">M2    </v>
          </cell>
          <cell r="D3554" t="str">
            <v>CR</v>
          </cell>
          <cell r="E3554" t="str">
            <v>1.258,36</v>
          </cell>
          <cell r="F3554" t="str">
            <v>SINAPI</v>
          </cell>
        </row>
        <row r="3555">
          <cell r="A3555">
            <v>21102</v>
          </cell>
          <cell r="B3555" t="str">
            <v>PORTA TOALHA BANHO EM METAL CROMADO, TIPO BARRA</v>
          </cell>
          <cell r="C3555" t="str">
            <v xml:space="preserve">UN    </v>
          </cell>
          <cell r="D3555" t="str">
            <v>CR</v>
          </cell>
          <cell r="E3555" t="str">
            <v>37,52</v>
          </cell>
          <cell r="F3555" t="str">
            <v>SINAPI</v>
          </cell>
        </row>
        <row r="3556">
          <cell r="A3556">
            <v>21101</v>
          </cell>
          <cell r="B3556" t="str">
            <v>PORTA TOALHA ROSTO EM METAL CROMADO, TIPO ARGOLA</v>
          </cell>
          <cell r="C3556" t="str">
            <v xml:space="preserve">UN    </v>
          </cell>
          <cell r="D3556" t="str">
            <v>CR</v>
          </cell>
          <cell r="E3556" t="str">
            <v>24,09</v>
          </cell>
          <cell r="F3556" t="str">
            <v>SINAPI</v>
          </cell>
        </row>
        <row r="3557">
          <cell r="A3557">
            <v>34713</v>
          </cell>
          <cell r="B3557" t="str">
            <v>PORTA VIDRO TEMPERADO INCOLOR, 2 FOLHAS DE CORRER, E = 10 MM (SEM FERRAGENS E SEM COLOCACAO)</v>
          </cell>
          <cell r="C3557" t="str">
            <v xml:space="preserve">M2    </v>
          </cell>
          <cell r="D3557" t="str">
            <v>AS</v>
          </cell>
          <cell r="E3557" t="str">
            <v>440,81</v>
          </cell>
          <cell r="F3557" t="str">
            <v>SINAPI</v>
          </cell>
        </row>
        <row r="3558">
          <cell r="A3558">
            <v>37563</v>
          </cell>
          <cell r="B3558" t="str">
            <v>PORTAO BASCULANTE, MANUAL, EM ACO GALVANIZADO, CHAPA 26, TIPO LAMBRIL, COM REQUADRO, ACABAMENTO NATURAL</v>
          </cell>
          <cell r="C3558" t="str">
            <v xml:space="preserve">M2    </v>
          </cell>
          <cell r="D3558" t="str">
            <v>CR</v>
          </cell>
          <cell r="E3558" t="str">
            <v>874,85</v>
          </cell>
          <cell r="F3558" t="str">
            <v>SINAPI</v>
          </cell>
        </row>
        <row r="3559">
          <cell r="A3559">
            <v>4948</v>
          </cell>
          <cell r="B3559" t="str">
            <v>PORTAO DE ABRIR / GIRO, EM GRADIL DE METALON REDONDO DE 3/4"  VERTICAL, COM REQUADRO, ACABAMENTO NATURAL - COMPLETO</v>
          </cell>
          <cell r="C3559" t="str">
            <v xml:space="preserve">M2    </v>
          </cell>
          <cell r="D3559" t="str">
            <v>CR</v>
          </cell>
          <cell r="E3559" t="str">
            <v>761,14</v>
          </cell>
          <cell r="F3559" t="str">
            <v>SINAPI</v>
          </cell>
        </row>
        <row r="3560">
          <cell r="A3560">
            <v>37561</v>
          </cell>
          <cell r="B3560" t="str">
            <v>PORTAO DE CORRER EM CHAPA TIPO PAINEL LAMBRIL QUADRADO, COM PORTA SOCIAL COMPLETA INCLUIDA, COM REQUADRO, ACABAMENTO NATURAL, COM TRILHOS E ROLDANAS</v>
          </cell>
          <cell r="C3560" t="str">
            <v xml:space="preserve">M2    </v>
          </cell>
          <cell r="D3560" t="str">
            <v>CR</v>
          </cell>
          <cell r="E3560" t="str">
            <v>709,87</v>
          </cell>
          <cell r="F3560" t="str">
            <v>SINAPI</v>
          </cell>
        </row>
        <row r="3561">
          <cell r="A3561">
            <v>37562</v>
          </cell>
          <cell r="B3561" t="str">
            <v>PORTAO DE CORRER EM GRADIL FIXO DE BARRA DE FERRO CHATA DE 3 X 1/4" NA VERTICAL, SEM REQUADRO, ACABAMENTO NATURAL, COM TRILHOS E ROLDANAS</v>
          </cell>
          <cell r="C3561" t="str">
            <v xml:space="preserve">M2    </v>
          </cell>
          <cell r="D3561" t="str">
            <v>CR</v>
          </cell>
          <cell r="E3561" t="str">
            <v>930,72</v>
          </cell>
          <cell r="F3561" t="str">
            <v>SINAPI</v>
          </cell>
        </row>
        <row r="3562">
          <cell r="A3562">
            <v>14164</v>
          </cell>
          <cell r="B3562" t="str">
            <v>POSTE CONICO CONTINUO EM ACO GALVANIZADO, CURVO, BRACO DUPLO, ENGASTADO,  H = 9 M, DIAMETRO INFERIOR = *135* MM</v>
          </cell>
          <cell r="C3562" t="str">
            <v xml:space="preserve">UN    </v>
          </cell>
          <cell r="D3562" t="str">
            <v>AS</v>
          </cell>
          <cell r="E3562" t="str">
            <v>2.009,86</v>
          </cell>
          <cell r="F3562" t="str">
            <v>SINAPI</v>
          </cell>
        </row>
        <row r="3563">
          <cell r="A3563">
            <v>14163</v>
          </cell>
          <cell r="B3563" t="str">
            <v>POSTE CONICO CONTINUO EM ACO GALVANIZADO, CURVO, BRACO DUPLO, FLANGEADO,  H = 9 M, DIAMETRO INFERIOR = *135* MM</v>
          </cell>
          <cell r="C3563" t="str">
            <v xml:space="preserve">UN    </v>
          </cell>
          <cell r="D3563" t="str">
            <v>AS</v>
          </cell>
          <cell r="E3563" t="str">
            <v>2.284,34</v>
          </cell>
          <cell r="F3563" t="str">
            <v>SINAPI</v>
          </cell>
        </row>
        <row r="3564">
          <cell r="A3564">
            <v>5051</v>
          </cell>
          <cell r="B3564" t="str">
            <v>POSTE CONICO CONTINUO EM ACO GALVANIZADO, CURVO, BRACO SIMPLES, ENGASTADO,  H = 9 M, DIAMETRO INFERIOR = *135* MM</v>
          </cell>
          <cell r="C3564" t="str">
            <v xml:space="preserve">UN    </v>
          </cell>
          <cell r="D3564" t="str">
            <v>AS</v>
          </cell>
          <cell r="E3564" t="str">
            <v>1.942,80</v>
          </cell>
          <cell r="F3564" t="str">
            <v>SINAPI</v>
          </cell>
        </row>
        <row r="3565">
          <cell r="A3565">
            <v>14162</v>
          </cell>
          <cell r="B3565" t="str">
            <v>POSTE CONICO CONTINUO EM ACO GALVANIZADO, CURVO, BRACO SIMPLES, FLANGEADO,  H = 9 M, DIAMETRO INFERIOR = *135* MM</v>
          </cell>
          <cell r="C3565" t="str">
            <v xml:space="preserve">UN    </v>
          </cell>
          <cell r="D3565" t="str">
            <v>AS</v>
          </cell>
          <cell r="E3565" t="str">
            <v>1.939,98</v>
          </cell>
          <cell r="F3565" t="str">
            <v>SINAPI</v>
          </cell>
        </row>
        <row r="3566">
          <cell r="A3566">
            <v>5052</v>
          </cell>
          <cell r="B3566" t="str">
            <v>POSTE CONICO CONTINUO EM ACO GALVANIZADO, CURVO, BRACO SIMPLES, FLANGEADO, H = 7 M, DIAMETRO INFERIOR = *125* MM</v>
          </cell>
          <cell r="C3566" t="str">
            <v xml:space="preserve">UN    </v>
          </cell>
          <cell r="D3566" t="str">
            <v>AS</v>
          </cell>
          <cell r="E3566" t="str">
            <v>1.447,50</v>
          </cell>
          <cell r="F3566" t="str">
            <v>SINAPI</v>
          </cell>
        </row>
        <row r="3567">
          <cell r="A3567">
            <v>14166</v>
          </cell>
          <cell r="B3567" t="str">
            <v>POSTE CONICO CONTINUO EM ACO GALVANIZADO, RETO, ENGASTADO,  H = 7 M, DIAMETRO INFERIOR = *125* MM</v>
          </cell>
          <cell r="C3567" t="str">
            <v xml:space="preserve">UN    </v>
          </cell>
          <cell r="D3567" t="str">
            <v>AS</v>
          </cell>
          <cell r="E3567" t="str">
            <v>1.465,88</v>
          </cell>
          <cell r="F3567" t="str">
            <v>SINAPI</v>
          </cell>
        </row>
        <row r="3568">
          <cell r="A3568">
            <v>14165</v>
          </cell>
          <cell r="B3568" t="str">
            <v>POSTE CONICO CONTINUO EM ACO GALVANIZADO, RETO, ENGASTADO,  H = 9 M, DIAMETRO INFERIOR = *145* MM</v>
          </cell>
          <cell r="C3568" t="str">
            <v xml:space="preserve">UN    </v>
          </cell>
          <cell r="D3568" t="str">
            <v>AS</v>
          </cell>
          <cell r="E3568" t="str">
            <v>2.030,77</v>
          </cell>
          <cell r="F3568" t="str">
            <v>SINAPI</v>
          </cell>
        </row>
        <row r="3569">
          <cell r="A3569">
            <v>5050</v>
          </cell>
          <cell r="B3569" t="str">
            <v>POSTE CONICO CONTINUO EM ACO GALVANIZADO, RETO, FLANGEADO,  H = 3 M, DIAMETRO INFERIOR = *95* MM</v>
          </cell>
          <cell r="C3569" t="str">
            <v xml:space="preserve">UN    </v>
          </cell>
          <cell r="D3569" t="str">
            <v>AS</v>
          </cell>
          <cell r="E3569" t="str">
            <v>499,82</v>
          </cell>
          <cell r="F3569" t="str">
            <v>SINAPI</v>
          </cell>
        </row>
        <row r="3570">
          <cell r="A3570">
            <v>12366</v>
          </cell>
          <cell r="B3570" t="str">
            <v>POSTE DE CONCRETO ARMADO DE SECAO CIRCULAR, EXTENSAO DE 10,00 M, RESISTENCIA DE 150 A 200 DAN, TIPO C-14</v>
          </cell>
          <cell r="C3570" t="str">
            <v xml:space="preserve">UN    </v>
          </cell>
          <cell r="D3570" t="str">
            <v>AS</v>
          </cell>
          <cell r="E3570" t="str">
            <v>1.020,97</v>
          </cell>
          <cell r="F3570" t="str">
            <v>SINAPI</v>
          </cell>
        </row>
        <row r="3571">
          <cell r="A3571">
            <v>5045</v>
          </cell>
          <cell r="B3571" t="str">
            <v>POSTE DE CONCRETO ARMADO DE SECAO CIRCULAR, EXTENSAO DE 11,00 M, RESISTENCIA DE 200 A 300 DAN, TIPO C-14</v>
          </cell>
          <cell r="C3571" t="str">
            <v xml:space="preserve">UN    </v>
          </cell>
          <cell r="D3571" t="str">
            <v>AS</v>
          </cell>
          <cell r="E3571" t="str">
            <v>1.410,41</v>
          </cell>
          <cell r="F3571" t="str">
            <v>SINAPI</v>
          </cell>
        </row>
        <row r="3572">
          <cell r="A3572">
            <v>5035</v>
          </cell>
          <cell r="B3572" t="str">
            <v>POSTE DE CONCRETO ARMADO DE SECAO CIRCULAR, EXTENSAO DE 11,00 M, RESISTENCIA DE 300 A 400 DAN, TIPO C-17</v>
          </cell>
          <cell r="C3572" t="str">
            <v xml:space="preserve">UN    </v>
          </cell>
          <cell r="D3572" t="str">
            <v>AS</v>
          </cell>
          <cell r="E3572" t="str">
            <v>1.621,63</v>
          </cell>
          <cell r="F3572" t="str">
            <v>SINAPI</v>
          </cell>
        </row>
        <row r="3573">
          <cell r="A3573">
            <v>41180</v>
          </cell>
          <cell r="B3573" t="str">
            <v>POSTE DE CONCRETO ARMADO DE SECAO CIRCULAR, EXTENSAO DE 13,00 M, RESISTENCIA DE 1000 DAN, TIPO C-23</v>
          </cell>
          <cell r="C3573" t="str">
            <v xml:space="preserve">UN    </v>
          </cell>
          <cell r="D3573" t="str">
            <v>AS</v>
          </cell>
          <cell r="E3573" t="str">
            <v>3.645,41</v>
          </cell>
          <cell r="F3573" t="str">
            <v>SINAPI</v>
          </cell>
        </row>
        <row r="3574">
          <cell r="A3574">
            <v>41181</v>
          </cell>
          <cell r="B3574" t="str">
            <v>POSTE DE CONCRETO ARMADO DE SECAO CIRCULAR, EXTENSAO DE 13,00 M, RESISTENCIA DE 1500 DAN, TIPO C-29</v>
          </cell>
          <cell r="C3574" t="str">
            <v xml:space="preserve">UN    </v>
          </cell>
          <cell r="D3574" t="str">
            <v>AS</v>
          </cell>
          <cell r="E3574" t="str">
            <v>4.826,41</v>
          </cell>
          <cell r="F3574" t="str">
            <v>SINAPI</v>
          </cell>
        </row>
        <row r="3575">
          <cell r="A3575">
            <v>41182</v>
          </cell>
          <cell r="B3575" t="str">
            <v>POSTE DE CONCRETO ARMADO DE SECAO CIRCULAR, EXTENSAO DE 13,00 M, RESISTENCIA DE 2000 DAN, TIPO C-29</v>
          </cell>
          <cell r="C3575" t="str">
            <v xml:space="preserve">UN    </v>
          </cell>
          <cell r="D3575" t="str">
            <v>AS</v>
          </cell>
          <cell r="E3575" t="str">
            <v>6.923,88</v>
          </cell>
          <cell r="F3575" t="str">
            <v>SINAPI</v>
          </cell>
        </row>
        <row r="3576">
          <cell r="A3576">
            <v>41183</v>
          </cell>
          <cell r="B3576" t="str">
            <v>POSTE DE CONCRETO ARMADO DE SECAO CIRCULAR, EXTENSAO DE 13,00 M, RESISTENCIA DE 2500 DAN, TIPO C-29</v>
          </cell>
          <cell r="C3576" t="str">
            <v xml:space="preserve">UN    </v>
          </cell>
          <cell r="D3576" t="str">
            <v>AS</v>
          </cell>
          <cell r="E3576" t="str">
            <v>8.644,61</v>
          </cell>
          <cell r="F3576" t="str">
            <v>SINAPI</v>
          </cell>
        </row>
        <row r="3577">
          <cell r="A3577">
            <v>41184</v>
          </cell>
          <cell r="B3577" t="str">
            <v>POSTE DE CONCRETO ARMADO DE SECAO CIRCULAR, EXTENSAO DE 13,00 M, RESISTENCIA DE 3000 DAN, TIPO C-29</v>
          </cell>
          <cell r="C3577" t="str">
            <v xml:space="preserve">UN    </v>
          </cell>
          <cell r="D3577" t="str">
            <v>AS</v>
          </cell>
          <cell r="E3577" t="str">
            <v>13.161,95</v>
          </cell>
          <cell r="F3577" t="str">
            <v>SINAPI</v>
          </cell>
        </row>
        <row r="3578">
          <cell r="A3578">
            <v>41185</v>
          </cell>
          <cell r="B3578" t="str">
            <v>POSTE DE CONCRETO ARMADO DE SECAO CIRCULAR, EXTENSAO DE 14,00 M, RESISTENCIA DE 1000 DAN, TIPO C-23</v>
          </cell>
          <cell r="C3578" t="str">
            <v xml:space="preserve">UN    </v>
          </cell>
          <cell r="D3578" t="str">
            <v>AS</v>
          </cell>
          <cell r="E3578" t="str">
            <v>4.881,04</v>
          </cell>
          <cell r="F3578" t="str">
            <v>SINAPI</v>
          </cell>
        </row>
        <row r="3579">
          <cell r="A3579">
            <v>41186</v>
          </cell>
          <cell r="B3579" t="str">
            <v>POSTE DE CONCRETO ARMADO DE SECAO CIRCULAR, EXTENSAO DE 14,00 M, RESISTENCIA DE 1500 DAN, TIPO C-29</v>
          </cell>
          <cell r="C3579" t="str">
            <v xml:space="preserve">UN    </v>
          </cell>
          <cell r="D3579" t="str">
            <v>AS</v>
          </cell>
          <cell r="E3579" t="str">
            <v>6.840,22</v>
          </cell>
          <cell r="F3579" t="str">
            <v>SINAPI</v>
          </cell>
        </row>
        <row r="3580">
          <cell r="A3580">
            <v>41187</v>
          </cell>
          <cell r="B3580" t="str">
            <v>POSTE DE CONCRETO ARMADO DE SECAO CIRCULAR, EXTENSAO DE 14,00 M, RESISTENCIA DE 2000 DAN, TIPO C-29</v>
          </cell>
          <cell r="C3580" t="str">
            <v xml:space="preserve">UN    </v>
          </cell>
          <cell r="D3580" t="str">
            <v>AS</v>
          </cell>
          <cell r="E3580" t="str">
            <v>9.173,30</v>
          </cell>
          <cell r="F3580" t="str">
            <v>SINAPI</v>
          </cell>
        </row>
        <row r="3581">
          <cell r="A3581">
            <v>41188</v>
          </cell>
          <cell r="B3581" t="str">
            <v>POSTE DE CONCRETO ARMADO DE SECAO CIRCULAR, EXTENSAO DE 14,00 M, RESISTENCIA DE 2500 DAN, TIPO C-29</v>
          </cell>
          <cell r="C3581" t="str">
            <v xml:space="preserve">UN    </v>
          </cell>
          <cell r="D3581" t="str">
            <v>AS</v>
          </cell>
          <cell r="E3581" t="str">
            <v>11.730,60</v>
          </cell>
          <cell r="F3581" t="str">
            <v>SINAPI</v>
          </cell>
        </row>
        <row r="3582">
          <cell r="A3582">
            <v>5036</v>
          </cell>
          <cell r="B3582" t="str">
            <v>POSTE DE CONCRETO ARMADO DE SECAO CIRCULAR, EXTENSAO DE 14,00 M, RESISTENCIA DE 300 A 400 DAN, TIPO C-17</v>
          </cell>
          <cell r="C3582" t="str">
            <v xml:space="preserve">UN    </v>
          </cell>
          <cell r="D3582" t="str">
            <v>AS</v>
          </cell>
          <cell r="E3582" t="str">
            <v>2.487,88</v>
          </cell>
          <cell r="F3582" t="str">
            <v>SINAPI</v>
          </cell>
        </row>
        <row r="3583">
          <cell r="A3583">
            <v>41189</v>
          </cell>
          <cell r="B3583" t="str">
            <v>POSTE DE CONCRETO ARMADO DE SECAO CIRCULAR, EXTENSAO DE 14,00 M, RESISTENCIA DE 3000 DAN, TIPO C-29</v>
          </cell>
          <cell r="C3583" t="str">
            <v xml:space="preserve">UN    </v>
          </cell>
          <cell r="D3583" t="str">
            <v>AS</v>
          </cell>
          <cell r="E3583" t="str">
            <v>15.080,92</v>
          </cell>
          <cell r="F3583" t="str">
            <v>SINAPI</v>
          </cell>
        </row>
        <row r="3584">
          <cell r="A3584">
            <v>41190</v>
          </cell>
          <cell r="B3584" t="str">
            <v>POSTE DE CONCRETO ARMADO DE SECAO CIRCULAR, EXTENSAO DE 15,00 M, RESISTENCIA DE 1000 DAN, TIPO C-23</v>
          </cell>
          <cell r="C3584" t="str">
            <v xml:space="preserve">UN    </v>
          </cell>
          <cell r="D3584" t="str">
            <v>AS</v>
          </cell>
          <cell r="E3584" t="str">
            <v>5.244,61</v>
          </cell>
          <cell r="F3584" t="str">
            <v>SINAPI</v>
          </cell>
        </row>
        <row r="3585">
          <cell r="A3585">
            <v>41191</v>
          </cell>
          <cell r="B3585" t="str">
            <v>POSTE DE CONCRETO ARMADO DE SECAO CIRCULAR, EXTENSAO DE 15,00 M, RESISTENCIA DE 1500 DAN, TIPO C-29</v>
          </cell>
          <cell r="C3585" t="str">
            <v xml:space="preserve">UN    </v>
          </cell>
          <cell r="D3585" t="str">
            <v>AS</v>
          </cell>
          <cell r="E3585" t="str">
            <v>8.042,42</v>
          </cell>
          <cell r="F3585" t="str">
            <v>SINAPI</v>
          </cell>
        </row>
        <row r="3586">
          <cell r="A3586">
            <v>41192</v>
          </cell>
          <cell r="B3586" t="str">
            <v>POSTE DE CONCRETO ARMADO DE SECAO CIRCULAR, EXTENSAO DE 15,00 M, RESISTENCIA DE 2000 DAN, TIPO C-29</v>
          </cell>
          <cell r="C3586" t="str">
            <v xml:space="preserve">UN    </v>
          </cell>
          <cell r="D3586" t="str">
            <v>AS</v>
          </cell>
          <cell r="E3586" t="str">
            <v>8.384,16</v>
          </cell>
          <cell r="F3586" t="str">
            <v>SINAPI</v>
          </cell>
        </row>
        <row r="3587">
          <cell r="A3587">
            <v>41193</v>
          </cell>
          <cell r="B3587" t="str">
            <v>POSTE DE CONCRETO ARMADO DE SECAO CIRCULAR, EXTENSAO DE 15,00 M, RESISTENCIA DE 2500 DAN, TIPO C-29</v>
          </cell>
          <cell r="C3587" t="str">
            <v xml:space="preserve">UN    </v>
          </cell>
          <cell r="D3587" t="str">
            <v>AS</v>
          </cell>
          <cell r="E3587" t="str">
            <v>13.699,44</v>
          </cell>
          <cell r="F3587" t="str">
            <v>SINAPI</v>
          </cell>
        </row>
        <row r="3588">
          <cell r="A3588">
            <v>41194</v>
          </cell>
          <cell r="B3588" t="str">
            <v>POSTE DE CONCRETO ARMADO DE SECAO CIRCULAR, EXTENSAO DE 15,00 M, RESISTENCIA DE 3000 DAN, TIPO C-29</v>
          </cell>
          <cell r="C3588" t="str">
            <v xml:space="preserve">UN    </v>
          </cell>
          <cell r="D3588" t="str">
            <v>AS</v>
          </cell>
          <cell r="E3588" t="str">
            <v>16.346,54</v>
          </cell>
          <cell r="F3588" t="str">
            <v>SINAPI</v>
          </cell>
        </row>
        <row r="3589">
          <cell r="A3589">
            <v>5044</v>
          </cell>
          <cell r="B3589" t="str">
            <v>POSTE DE CONCRETO ARMADO DE SECAO CIRCULAR, EXTENSAO DE 9,00 M, RESISTENCIA DE 200 A 300 DAN, TIPO C-14</v>
          </cell>
          <cell r="C3589" t="str">
            <v xml:space="preserve">UN    </v>
          </cell>
          <cell r="D3589" t="str">
            <v>AS</v>
          </cell>
          <cell r="E3589" t="str">
            <v>879,61</v>
          </cell>
          <cell r="F3589" t="str">
            <v>SINAPI</v>
          </cell>
        </row>
        <row r="3590">
          <cell r="A3590">
            <v>5059</v>
          </cell>
          <cell r="B3590" t="str">
            <v>POSTE DE CONCRETO ARMADO DE SECAO CIRCULAR, EXTENSAO DE 9,00 M, RESISTENCIA DE 300 A 400 DAN, TIPO C-17</v>
          </cell>
          <cell r="C3590" t="str">
            <v xml:space="preserve">UN    </v>
          </cell>
          <cell r="D3590" t="str">
            <v>AS</v>
          </cell>
          <cell r="E3590" t="str">
            <v>1.051,91</v>
          </cell>
          <cell r="F3590" t="str">
            <v>SINAPI</v>
          </cell>
        </row>
        <row r="3591">
          <cell r="A3591">
            <v>41201</v>
          </cell>
          <cell r="B3591" t="str">
            <v>POSTE DE CONCRETO ARMADO DE SECAO DUPLO T, EXTENSAO DE 10,00 M, RESISTENCIA DE 1000 DAN, TIPO B-1,5</v>
          </cell>
          <cell r="C3591" t="str">
            <v xml:space="preserve">UN    </v>
          </cell>
          <cell r="D3591" t="str">
            <v>AS</v>
          </cell>
          <cell r="E3591" t="str">
            <v>2.134,76</v>
          </cell>
          <cell r="F3591" t="str">
            <v>SINAPI</v>
          </cell>
        </row>
        <row r="3592">
          <cell r="A3592">
            <v>41199</v>
          </cell>
          <cell r="B3592" t="str">
            <v>POSTE DE CONCRETO ARMADO DE SECAO DUPLO T, EXTENSAO DE 10,00 M, RESISTENCIA DE 150 DAN, TIPO D</v>
          </cell>
          <cell r="C3592" t="str">
            <v xml:space="preserve">UN    </v>
          </cell>
          <cell r="D3592" t="str">
            <v>AS</v>
          </cell>
          <cell r="E3592" t="str">
            <v>685,98</v>
          </cell>
          <cell r="F3592" t="str">
            <v>SINAPI</v>
          </cell>
        </row>
        <row r="3593">
          <cell r="A3593">
            <v>5057</v>
          </cell>
          <cell r="B3593" t="str">
            <v>POSTE DE CONCRETO ARMADO DE SECAO DUPLO T, EXTENSAO DE 10,00 M, RESISTENCIA DE 300 A 400 DAN, TIPO B OU D</v>
          </cell>
          <cell r="C3593" t="str">
            <v xml:space="preserve">UN    </v>
          </cell>
          <cell r="D3593" t="str">
            <v>AS</v>
          </cell>
          <cell r="E3593" t="str">
            <v>928,69</v>
          </cell>
          <cell r="F3593" t="str">
            <v>SINAPI</v>
          </cell>
        </row>
        <row r="3594">
          <cell r="A3594">
            <v>41200</v>
          </cell>
          <cell r="B3594" t="str">
            <v>POSTE DE CONCRETO ARMADO DE SECAO DUPLO T, EXTENSAO DE 10,00 M, RESISTENCIA DE 600 DAN, TIPO B</v>
          </cell>
          <cell r="C3594" t="str">
            <v xml:space="preserve">UN    </v>
          </cell>
          <cell r="D3594" t="str">
            <v>AS</v>
          </cell>
          <cell r="E3594" t="str">
            <v>1.335,15</v>
          </cell>
          <cell r="F3594" t="str">
            <v>SINAPI</v>
          </cell>
        </row>
        <row r="3595">
          <cell r="A3595">
            <v>41205</v>
          </cell>
          <cell r="B3595" t="str">
            <v>POSTE DE CONCRETO ARMADO DE SECAO DUPLO T, EXTENSAO DE 11,00 M, RESISTENCIA DE 1000 DAN, TIPO B-1,5</v>
          </cell>
          <cell r="C3595" t="str">
            <v xml:space="preserve">UN    </v>
          </cell>
          <cell r="D3595" t="str">
            <v>AS</v>
          </cell>
          <cell r="E3595" t="str">
            <v>2.474,01</v>
          </cell>
          <cell r="F3595" t="str">
            <v>SINAPI</v>
          </cell>
        </row>
        <row r="3596">
          <cell r="A3596">
            <v>41202</v>
          </cell>
          <cell r="B3596" t="str">
            <v>POSTE DE CONCRETO ARMADO DE SECAO DUPLO T, EXTENSAO DE 11,00 M, RESISTENCIA DE 150 DAN, TIPO D</v>
          </cell>
          <cell r="C3596" t="str">
            <v xml:space="preserve">UN    </v>
          </cell>
          <cell r="D3596" t="str">
            <v>AS</v>
          </cell>
          <cell r="E3596" t="str">
            <v>721,93</v>
          </cell>
          <cell r="F3596" t="str">
            <v>SINAPI</v>
          </cell>
        </row>
        <row r="3597">
          <cell r="A3597">
            <v>41206</v>
          </cell>
          <cell r="B3597" t="str">
            <v>POSTE DE CONCRETO ARMADO DE SECAO DUPLO T, EXTENSAO DE 11,00 M, RESISTENCIA DE 1500 DAN, TIPO B-3,0</v>
          </cell>
          <cell r="C3597" t="str">
            <v xml:space="preserve">UN    </v>
          </cell>
          <cell r="D3597" t="str">
            <v>AS</v>
          </cell>
          <cell r="E3597" t="str">
            <v>3.261,88</v>
          </cell>
          <cell r="F3597" t="str">
            <v>SINAPI</v>
          </cell>
        </row>
        <row r="3598">
          <cell r="A3598">
            <v>12372</v>
          </cell>
          <cell r="B3598" t="str">
            <v>POSTE DE CONCRETO ARMADO DE SECAO DUPLO T, EXTENSAO DE 11,00 M, RESISTENCIA DE 200 DAN, TIPO D</v>
          </cell>
          <cell r="C3598" t="str">
            <v xml:space="preserve">UN    </v>
          </cell>
          <cell r="D3598" t="str">
            <v>AS</v>
          </cell>
          <cell r="E3598" t="str">
            <v>758,03</v>
          </cell>
          <cell r="F3598" t="str">
            <v>SINAPI</v>
          </cell>
        </row>
        <row r="3599">
          <cell r="A3599">
            <v>41207</v>
          </cell>
          <cell r="B3599" t="str">
            <v>POSTE DE CONCRETO ARMADO DE SECAO DUPLO T, EXTENSAO DE 11,00 M, RESISTENCIA DE 2000 DAN, TIPO B-4,5</v>
          </cell>
          <cell r="C3599" t="str">
            <v xml:space="preserve">UN    </v>
          </cell>
          <cell r="D3599" t="str">
            <v>AS</v>
          </cell>
          <cell r="E3599" t="str">
            <v>4.391,14</v>
          </cell>
          <cell r="F3599" t="str">
            <v>SINAPI</v>
          </cell>
        </row>
        <row r="3600">
          <cell r="A3600">
            <v>41203</v>
          </cell>
          <cell r="B3600" t="str">
            <v>POSTE DE CONCRETO ARMADO DE SECAO DUPLO T, EXTENSAO DE 11,00 M, RESISTENCIA DE 300 DAN, TIPO B</v>
          </cell>
          <cell r="C3600" t="str">
            <v xml:space="preserve">UN    </v>
          </cell>
          <cell r="D3600" t="str">
            <v>AS</v>
          </cell>
          <cell r="E3600" t="str">
            <v>1.156,46</v>
          </cell>
          <cell r="F3600" t="str">
            <v>SINAPI</v>
          </cell>
        </row>
        <row r="3601">
          <cell r="A3601">
            <v>41204</v>
          </cell>
          <cell r="B3601" t="str">
            <v>POSTE DE CONCRETO ARMADO DE SECAO DUPLO T, EXTENSAO DE 11,00 M, RESISTENCIA DE 600 DAN, TIPO B</v>
          </cell>
          <cell r="C3601" t="str">
            <v xml:space="preserve">UN    </v>
          </cell>
          <cell r="D3601" t="str">
            <v>AS</v>
          </cell>
          <cell r="E3601" t="str">
            <v>1.634,94</v>
          </cell>
          <cell r="F3601" t="str">
            <v>SINAPI</v>
          </cell>
        </row>
        <row r="3602">
          <cell r="A3602">
            <v>41210</v>
          </cell>
          <cell r="B3602" t="str">
            <v>POSTE DE CONCRETO ARMADO DE SECAO DUPLO T, EXTENSAO DE 12,00 M, RESISTENCIA DE 1000 DAN, TIPO B-1,5</v>
          </cell>
          <cell r="C3602" t="str">
            <v xml:space="preserve">UN    </v>
          </cell>
          <cell r="D3602" t="str">
            <v>AS</v>
          </cell>
          <cell r="E3602" t="str">
            <v>2.731,12</v>
          </cell>
          <cell r="F3602" t="str">
            <v>SINAPI</v>
          </cell>
        </row>
        <row r="3603">
          <cell r="A3603">
            <v>41208</v>
          </cell>
          <cell r="B3603" t="str">
            <v>POSTE DE CONCRETO ARMADO DE SECAO DUPLO T, EXTENSAO DE 12,00 M, RESISTENCIA DE 150 DAN, TIPO D</v>
          </cell>
          <cell r="C3603" t="str">
            <v xml:space="preserve">UN    </v>
          </cell>
          <cell r="D3603" t="str">
            <v>AS</v>
          </cell>
          <cell r="E3603" t="str">
            <v>956,05</v>
          </cell>
          <cell r="F3603" t="str">
            <v>SINAPI</v>
          </cell>
        </row>
        <row r="3604">
          <cell r="A3604">
            <v>41211</v>
          </cell>
          <cell r="B3604" t="str">
            <v>POSTE DE CONCRETO ARMADO DE SECAO DUPLO T, EXTENSAO DE 12,00 M, RESISTENCIA DE 1500 DAN, TIPO B-3,0</v>
          </cell>
          <cell r="C3604" t="str">
            <v xml:space="preserve">UN    </v>
          </cell>
          <cell r="D3604" t="str">
            <v>AS</v>
          </cell>
          <cell r="E3604" t="str">
            <v>3.848,11</v>
          </cell>
          <cell r="F3604" t="str">
            <v>SINAPI</v>
          </cell>
        </row>
        <row r="3605">
          <cell r="A3605">
            <v>13339</v>
          </cell>
          <cell r="B3605" t="str">
            <v>POSTE DE CONCRETO ARMADO DE SECAO DUPLO T, EXTENSAO DE 12,00 M, RESISTENCIA DE 300 A 400 DAN, TIPO B OU D</v>
          </cell>
          <cell r="C3605" t="str">
            <v xml:space="preserve">UN    </v>
          </cell>
          <cell r="D3605" t="str">
            <v>AS</v>
          </cell>
          <cell r="E3605" t="str">
            <v>1.295,68</v>
          </cell>
          <cell r="F3605" t="str">
            <v>SINAPI</v>
          </cell>
        </row>
        <row r="3606">
          <cell r="A3606">
            <v>41213</v>
          </cell>
          <cell r="B3606" t="str">
            <v>POSTE DE CONCRETO ARMADO DE SECAO DUPLO T, EXTENSAO DE 12,00 M, RESISTENCIA DE 3000 DAN, TIPO B-6,0</v>
          </cell>
          <cell r="C3606" t="str">
            <v xml:space="preserve">UN    </v>
          </cell>
          <cell r="D3606" t="str">
            <v>AS</v>
          </cell>
          <cell r="E3606" t="str">
            <v>7.976,19</v>
          </cell>
          <cell r="F3606" t="str">
            <v>SINAPI</v>
          </cell>
        </row>
        <row r="3607">
          <cell r="A3607">
            <v>41209</v>
          </cell>
          <cell r="B3607" t="str">
            <v>POSTE DE CONCRETO ARMADO DE SECAO DUPLO T, EXTENSAO DE 12,00 M, RESISTENCIA DE 600 DAN, TIPO B</v>
          </cell>
          <cell r="C3607" t="str">
            <v xml:space="preserve">UN    </v>
          </cell>
          <cell r="D3607" t="str">
            <v>AS</v>
          </cell>
          <cell r="E3607" t="str">
            <v>1.782,70</v>
          </cell>
          <cell r="F3607" t="str">
            <v>SINAPI</v>
          </cell>
        </row>
        <row r="3608">
          <cell r="A3608">
            <v>41216</v>
          </cell>
          <cell r="B3608" t="str">
            <v>POSTE DE CONCRETO ARMADO DE SECAO DUPLO T, EXTENSAO DE 13,00 M, RESISTENCIA DE 1000 DAN, TIPO B-1,5</v>
          </cell>
          <cell r="C3608" t="str">
            <v xml:space="preserve">UN    </v>
          </cell>
          <cell r="D3608" t="str">
            <v>AS</v>
          </cell>
          <cell r="E3608" t="str">
            <v>3.339,23</v>
          </cell>
          <cell r="F3608" t="str">
            <v>SINAPI</v>
          </cell>
        </row>
        <row r="3609">
          <cell r="A3609">
            <v>41217</v>
          </cell>
          <cell r="B3609" t="str">
            <v>POSTE DE CONCRETO ARMADO DE SECAO DUPLO T, EXTENSAO DE 13,00 M, RESISTENCIA DE 1500 DAN, TIPO B-3,0</v>
          </cell>
          <cell r="C3609" t="str">
            <v xml:space="preserve">UN    </v>
          </cell>
          <cell r="D3609" t="str">
            <v>AS</v>
          </cell>
          <cell r="E3609" t="str">
            <v>5.353,97</v>
          </cell>
          <cell r="F3609" t="str">
            <v>SINAPI</v>
          </cell>
        </row>
        <row r="3610">
          <cell r="A3610">
            <v>41218</v>
          </cell>
          <cell r="B3610" t="str">
            <v>POSTE DE CONCRETO ARMADO DE SECAO DUPLO T, EXTENSAO DE 13,00 M, RESISTENCIA DE 2000 DAN, TIPO B-4,5</v>
          </cell>
          <cell r="C3610" t="str">
            <v xml:space="preserve">UN    </v>
          </cell>
          <cell r="D3610" t="str">
            <v>AS</v>
          </cell>
          <cell r="E3610" t="str">
            <v>7.179,83</v>
          </cell>
          <cell r="F3610" t="str">
            <v>SINAPI</v>
          </cell>
        </row>
        <row r="3611">
          <cell r="A3611">
            <v>41214</v>
          </cell>
          <cell r="B3611" t="str">
            <v>POSTE DE CONCRETO ARMADO DE SECAO DUPLO T, EXTENSAO DE 13,00 M, RESISTENCIA DE 300 DAN, TIPO B</v>
          </cell>
          <cell r="C3611" t="str">
            <v xml:space="preserve">UN    </v>
          </cell>
          <cell r="D3611" t="str">
            <v>AS</v>
          </cell>
          <cell r="E3611" t="str">
            <v>1.513,85</v>
          </cell>
          <cell r="F3611" t="str">
            <v>SINAPI</v>
          </cell>
        </row>
        <row r="3612">
          <cell r="A3612">
            <v>41215</v>
          </cell>
          <cell r="B3612" t="str">
            <v>POSTE DE CONCRETO ARMADO DE SECAO DUPLO T, EXTENSAO DE 13,00 M, RESISTENCIA DE 600 DAN, TIPO B</v>
          </cell>
          <cell r="C3612" t="str">
            <v xml:space="preserve">UN    </v>
          </cell>
          <cell r="D3612" t="str">
            <v>AS</v>
          </cell>
          <cell r="E3612" t="str">
            <v>2.279,31</v>
          </cell>
          <cell r="F3612" t="str">
            <v>SINAPI</v>
          </cell>
        </row>
        <row r="3613">
          <cell r="A3613">
            <v>41221</v>
          </cell>
          <cell r="B3613" t="str">
            <v>POSTE DE CONCRETO ARMADO DE SECAO DUPLO T, EXTENSAO DE 15,00 M, RESISTENCIA DE 1500 DAN, TIPO B-3,0</v>
          </cell>
          <cell r="C3613" t="str">
            <v xml:space="preserve">UN    </v>
          </cell>
          <cell r="D3613" t="str">
            <v>AS</v>
          </cell>
          <cell r="E3613" t="str">
            <v>6.599,79</v>
          </cell>
          <cell r="F3613" t="str">
            <v>SINAPI</v>
          </cell>
        </row>
        <row r="3614">
          <cell r="A3614">
            <v>41222</v>
          </cell>
          <cell r="B3614" t="str">
            <v>POSTE DE CONCRETO ARMADO DE SECAO DUPLO T, EXTENSAO DE 15,00 M, RESISTENCIA DE 2000 DAN, TIPO B-4,5</v>
          </cell>
          <cell r="C3614" t="str">
            <v xml:space="preserve">UN    </v>
          </cell>
          <cell r="D3614" t="str">
            <v>AS</v>
          </cell>
          <cell r="E3614" t="str">
            <v>9.444,37</v>
          </cell>
          <cell r="F3614" t="str">
            <v>SINAPI</v>
          </cell>
        </row>
        <row r="3615">
          <cell r="A3615">
            <v>41195</v>
          </cell>
          <cell r="B3615" t="str">
            <v>POSTE DE CONCRETO ARMADO DE SECAO DUPLO T, EXTENSAO DE 8,00 M, RESISTENCIA DE 150 DAN, TIPO D</v>
          </cell>
          <cell r="C3615" t="str">
            <v xml:space="preserve">UN    </v>
          </cell>
          <cell r="D3615" t="str">
            <v>AS</v>
          </cell>
          <cell r="E3615" t="str">
            <v>485,41</v>
          </cell>
          <cell r="F3615" t="str">
            <v>SINAPI</v>
          </cell>
        </row>
        <row r="3616">
          <cell r="A3616">
            <v>41198</v>
          </cell>
          <cell r="B3616" t="str">
            <v>POSTE DE CONCRETO ARMADO DE SECAO DUPLO T, EXTENSAO DE 9,00 M, RESISTENCIA DE 1000 DAN, TIPO B-1,5</v>
          </cell>
          <cell r="C3616" t="str">
            <v xml:space="preserve">UN    </v>
          </cell>
          <cell r="D3616" t="str">
            <v>AS</v>
          </cell>
          <cell r="E3616" t="str">
            <v>1.896,88</v>
          </cell>
          <cell r="F3616" t="str">
            <v>SINAPI</v>
          </cell>
        </row>
        <row r="3617">
          <cell r="A3617">
            <v>41196</v>
          </cell>
          <cell r="B3617" t="str">
            <v>POSTE DE CONCRETO ARMADO DE SECAO DUPLO T, EXTENSAO DE 9,00 M, RESISTENCIA DE 150 DAN, TIPO D</v>
          </cell>
          <cell r="C3617" t="str">
            <v xml:space="preserve">UN    </v>
          </cell>
          <cell r="D3617" t="str">
            <v>AS</v>
          </cell>
          <cell r="E3617" t="str">
            <v>601,70</v>
          </cell>
          <cell r="F3617" t="str">
            <v>SINAPI</v>
          </cell>
        </row>
        <row r="3618">
          <cell r="A3618">
            <v>5033</v>
          </cell>
          <cell r="B3618" t="str">
            <v>POSTE DE CONCRETO ARMADO DE SECAO DUPLO T, EXTENSAO DE 9,00 M, RESISTENCIA DE 300 A 400 DAN, TIPO B OU D</v>
          </cell>
          <cell r="C3618" t="str">
            <v xml:space="preserve">UN    </v>
          </cell>
          <cell r="D3618" t="str">
            <v>AS</v>
          </cell>
          <cell r="E3618" t="str">
            <v>790,00</v>
          </cell>
          <cell r="F3618" t="str">
            <v>SINAPI</v>
          </cell>
        </row>
        <row r="3619">
          <cell r="A3619">
            <v>41197</v>
          </cell>
          <cell r="B3619" t="str">
            <v>POSTE DE CONCRETO ARMADO DE SECAO DUPLO T, EXTENSAO DE 9,00 M, RESISTENCIA DE 600 DAN, TIPO B</v>
          </cell>
          <cell r="C3619" t="str">
            <v xml:space="preserve">UN    </v>
          </cell>
          <cell r="D3619" t="str">
            <v>AS</v>
          </cell>
          <cell r="E3619" t="str">
            <v>1.173,44</v>
          </cell>
          <cell r="F3619" t="str">
            <v>SINAPI</v>
          </cell>
        </row>
        <row r="3620">
          <cell r="A3620">
            <v>12388</v>
          </cell>
          <cell r="B3620" t="str">
            <v>POSTE DECORATIVO PARA JARDIM EM ACO TUBULAR, SEM LUMINARIA, H = *2,5* M</v>
          </cell>
          <cell r="C3620" t="str">
            <v xml:space="preserve">UN    </v>
          </cell>
          <cell r="D3620" t="str">
            <v>AS</v>
          </cell>
          <cell r="E3620" t="str">
            <v>295,85</v>
          </cell>
          <cell r="F3620" t="str">
            <v>SINAPI</v>
          </cell>
        </row>
        <row r="3621">
          <cell r="A3621">
            <v>2731</v>
          </cell>
          <cell r="B3621" t="str">
            <v>POSTE ROLICO DE MADEIRA TRATADA, D = 20 A 25 CM, H = 12,00 M, EM EUCALIPTO OU EQUIVALENTE DA REGIAO</v>
          </cell>
          <cell r="C3621" t="str">
            <v xml:space="preserve">M     </v>
          </cell>
          <cell r="D3621" t="str">
            <v>CR</v>
          </cell>
          <cell r="E3621" t="str">
            <v>133,14</v>
          </cell>
          <cell r="F3621" t="str">
            <v>SINAPI</v>
          </cell>
        </row>
        <row r="3622">
          <cell r="A3622">
            <v>41457</v>
          </cell>
          <cell r="B3622" t="str">
            <v>POSTES METALICOS AUTOPORTANTES, CONICO OU TELESCOPICO, PARA SPDA, ALTURA 10 METROS LIVRES</v>
          </cell>
          <cell r="C3622" t="str">
            <v xml:space="preserve">UN    </v>
          </cell>
          <cell r="D3622" t="str">
            <v>CR</v>
          </cell>
          <cell r="E3622" t="str">
            <v>1.739,42</v>
          </cell>
          <cell r="F3622" t="str">
            <v>SINAPI</v>
          </cell>
        </row>
        <row r="3623">
          <cell r="A3623">
            <v>41458</v>
          </cell>
          <cell r="B3623" t="str">
            <v>POSTES METALICOS AUTOPORTANTES, CONICO OU TELESCOPICO, PARA SPDA, ALTURA 12 METROS LIVRES</v>
          </cell>
          <cell r="C3623" t="str">
            <v xml:space="preserve">UN    </v>
          </cell>
          <cell r="D3623" t="str">
            <v>CR</v>
          </cell>
          <cell r="E3623" t="str">
            <v>2.428,32</v>
          </cell>
          <cell r="F3623" t="str">
            <v>SINAPI</v>
          </cell>
        </row>
        <row r="3624">
          <cell r="A3624">
            <v>41459</v>
          </cell>
          <cell r="B3624" t="str">
            <v>POSTES METALICOS AUTOPORTANTES, CONICO OU TELESCOPICO, PARA SPDA, ALTURA 15 METROS LIVRES</v>
          </cell>
          <cell r="C3624" t="str">
            <v xml:space="preserve">UN    </v>
          </cell>
          <cell r="D3624" t="str">
            <v>CR</v>
          </cell>
          <cell r="E3624" t="str">
            <v>3.387,32</v>
          </cell>
          <cell r="F3624" t="str">
            <v>SINAPI</v>
          </cell>
        </row>
        <row r="3625">
          <cell r="A3625">
            <v>41461</v>
          </cell>
          <cell r="B3625" t="str">
            <v>POSTES METALICOS AUTOPORTANTES, CONICO OU TELESCOPICO, PARA SPDA, ALTURA 20 METROS LIVRES</v>
          </cell>
          <cell r="C3625" t="str">
            <v xml:space="preserve">UN    </v>
          </cell>
          <cell r="D3625" t="str">
            <v>CR</v>
          </cell>
          <cell r="E3625" t="str">
            <v>4.618,44</v>
          </cell>
          <cell r="F3625" t="str">
            <v>SINAPI</v>
          </cell>
        </row>
        <row r="3626">
          <cell r="A3626">
            <v>44537</v>
          </cell>
          <cell r="B3626" t="str">
            <v>POZOLANA DE CLASSE  C</v>
          </cell>
          <cell r="C3626" t="str">
            <v xml:space="preserve">T     </v>
          </cell>
          <cell r="D3626" t="str">
            <v>CR</v>
          </cell>
          <cell r="E3626" t="str">
            <v>394,97</v>
          </cell>
          <cell r="F3626" t="str">
            <v>SINAPI</v>
          </cell>
        </row>
        <row r="3627">
          <cell r="A3627">
            <v>11844</v>
          </cell>
          <cell r="B3627" t="str">
            <v>PRANCHA  APARELHADA *4 X 30* CM, EM MACARANDUBA, ANGELIM OU EQUIVALENTE DA REGIAO</v>
          </cell>
          <cell r="C3627" t="str">
            <v xml:space="preserve">M     </v>
          </cell>
          <cell r="D3627" t="str">
            <v>CR</v>
          </cell>
          <cell r="E3627" t="str">
            <v>47,03</v>
          </cell>
          <cell r="F3627" t="str">
            <v>SINAPI</v>
          </cell>
        </row>
        <row r="3628">
          <cell r="A3628">
            <v>4465</v>
          </cell>
          <cell r="B3628" t="str">
            <v>PRANCHA NAO APARELHADA  *6 X 25* CM, EM MACARANDUBA, ANGELIM OU EQUIVALENTE DA REGIAO -  BRUTA</v>
          </cell>
          <cell r="C3628" t="str">
            <v xml:space="preserve">M     </v>
          </cell>
          <cell r="D3628" t="str">
            <v>CR</v>
          </cell>
          <cell r="E3628" t="str">
            <v>39,08</v>
          </cell>
          <cell r="F3628" t="str">
            <v>SINAPI</v>
          </cell>
        </row>
        <row r="3629">
          <cell r="A3629">
            <v>35273</v>
          </cell>
          <cell r="B3629" t="str">
            <v>PRANCHA NAO APARELHADA  *6 X 30* CM, EM MACARANDUBA, ANGELIM OU EQUIVALENTE DA REGIAO - BRUTA</v>
          </cell>
          <cell r="C3629" t="str">
            <v xml:space="preserve">M     </v>
          </cell>
          <cell r="D3629" t="str">
            <v>CR</v>
          </cell>
          <cell r="E3629" t="str">
            <v>46,87</v>
          </cell>
          <cell r="F3629" t="str">
            <v>SINAPI</v>
          </cell>
        </row>
        <row r="3630">
          <cell r="A3630">
            <v>4470</v>
          </cell>
          <cell r="B3630" t="str">
            <v>PRANCHA NAO APARELHADA  *6 X 40* CM, EM MACARANDUBA, ANGELIM OU EQUIVALENTE DA REGIAO -  BRUTA</v>
          </cell>
          <cell r="C3630" t="str">
            <v xml:space="preserve">M     </v>
          </cell>
          <cell r="D3630" t="str">
            <v>CR</v>
          </cell>
          <cell r="E3630" t="str">
            <v>108,17</v>
          </cell>
          <cell r="F3630" t="str">
            <v>SINAPI</v>
          </cell>
        </row>
        <row r="3631">
          <cell r="A3631">
            <v>20208</v>
          </cell>
          <cell r="B3631" t="str">
            <v>PRANCHAO  APARELHADO *8 X 30* CM, EM MACARANDUBA, ANGELIM OU EQUIVALENTE DA REGIAO</v>
          </cell>
          <cell r="C3631" t="str">
            <v xml:space="preserve">M     </v>
          </cell>
          <cell r="D3631" t="str">
            <v>CR</v>
          </cell>
          <cell r="E3631" t="str">
            <v>97,35</v>
          </cell>
          <cell r="F3631" t="str">
            <v>SINAPI</v>
          </cell>
        </row>
        <row r="3632">
          <cell r="A3632">
            <v>20204</v>
          </cell>
          <cell r="B3632" t="str">
            <v>PRANCHAO APARELHADO *7,5 X 23* CM, EM MACARANDUBA, ANGELIM OU EQUIVALENTE DA REGIAO</v>
          </cell>
          <cell r="C3632" t="str">
            <v xml:space="preserve">M     </v>
          </cell>
          <cell r="D3632" t="str">
            <v>CR</v>
          </cell>
          <cell r="E3632" t="str">
            <v>72,11</v>
          </cell>
          <cell r="F3632" t="str">
            <v>SINAPI</v>
          </cell>
        </row>
        <row r="3633">
          <cell r="A3633">
            <v>4437</v>
          </cell>
          <cell r="B3633" t="str">
            <v>PRANCHAO NAO APARELHADO  *7,5 X 23* CM, EM MACARANDUBA, ANGELIM OU EQUIVALENTE DA REGIAO - BRUTA</v>
          </cell>
          <cell r="C3633" t="str">
            <v xml:space="preserve">M     </v>
          </cell>
          <cell r="D3633" t="str">
            <v>CR</v>
          </cell>
          <cell r="E3633" t="str">
            <v>81,13</v>
          </cell>
          <cell r="F3633" t="str">
            <v>SINAPI</v>
          </cell>
        </row>
        <row r="3634">
          <cell r="A3634">
            <v>14580</v>
          </cell>
          <cell r="B3634" t="str">
            <v>PRANCHAO NAO APARELHADO *8 X 30* CM, EM MACARANDUBA, ANGELIM OU EQUIVALENTE DA REGIAO - BRUTA</v>
          </cell>
          <cell r="C3634" t="str">
            <v xml:space="preserve">M     </v>
          </cell>
          <cell r="D3634" t="str">
            <v>CR</v>
          </cell>
          <cell r="E3634" t="str">
            <v>81,13</v>
          </cell>
          <cell r="F3634" t="str">
            <v>SINAPI</v>
          </cell>
        </row>
        <row r="3635">
          <cell r="A3635">
            <v>40304</v>
          </cell>
          <cell r="B3635" t="str">
            <v>PREGO DE ACO POLIDO COM CABECA DUPLA 17 X 27 (2 1/2 X 11)</v>
          </cell>
          <cell r="C3635" t="str">
            <v xml:space="preserve">KG    </v>
          </cell>
          <cell r="D3635" t="str">
            <v>CR</v>
          </cell>
          <cell r="E3635" t="str">
            <v>31,33</v>
          </cell>
          <cell r="F3635" t="str">
            <v>SINAPI</v>
          </cell>
        </row>
        <row r="3636">
          <cell r="A3636">
            <v>5065</v>
          </cell>
          <cell r="B3636" t="str">
            <v>PREGO DE ACO POLIDO COM CABECA 10 X 10 (7/8 X 17)</v>
          </cell>
          <cell r="C3636" t="str">
            <v xml:space="preserve">KG    </v>
          </cell>
          <cell r="D3636" t="str">
            <v>CR</v>
          </cell>
          <cell r="E3636" t="str">
            <v>48,28</v>
          </cell>
          <cell r="F3636" t="str">
            <v>SINAPI</v>
          </cell>
        </row>
        <row r="3637">
          <cell r="A3637">
            <v>5072</v>
          </cell>
          <cell r="B3637" t="str">
            <v>PREGO DE ACO POLIDO COM CABECA 10 X 11 (1 X 17)</v>
          </cell>
          <cell r="C3637" t="str">
            <v xml:space="preserve">KG    </v>
          </cell>
          <cell r="D3637" t="str">
            <v>CR</v>
          </cell>
          <cell r="E3637" t="str">
            <v>44,66</v>
          </cell>
          <cell r="F3637" t="str">
            <v>SINAPI</v>
          </cell>
        </row>
        <row r="3638">
          <cell r="A3638">
            <v>5066</v>
          </cell>
          <cell r="B3638" t="str">
            <v>PREGO DE ACO POLIDO COM CABECA 12 X 12</v>
          </cell>
          <cell r="C3638" t="str">
            <v xml:space="preserve">KG    </v>
          </cell>
          <cell r="D3638" t="str">
            <v>CR</v>
          </cell>
          <cell r="E3638" t="str">
            <v>33,44</v>
          </cell>
          <cell r="F3638" t="str">
            <v>SINAPI</v>
          </cell>
        </row>
        <row r="3639">
          <cell r="A3639">
            <v>5063</v>
          </cell>
          <cell r="B3639" t="str">
            <v>PREGO DE ACO POLIDO COM CABECA 14 X 18 (1 1/2 X 14)</v>
          </cell>
          <cell r="C3639" t="str">
            <v xml:space="preserve">KG    </v>
          </cell>
          <cell r="D3639" t="str">
            <v>CR</v>
          </cell>
          <cell r="E3639" t="str">
            <v>30,28</v>
          </cell>
          <cell r="F3639" t="str">
            <v>SINAPI</v>
          </cell>
        </row>
        <row r="3640">
          <cell r="A3640">
            <v>20247</v>
          </cell>
          <cell r="B3640" t="str">
            <v>PREGO DE ACO POLIDO COM CABECA 15 X 15 (1 1/4 X 13)</v>
          </cell>
          <cell r="C3640" t="str">
            <v xml:space="preserve">KG    </v>
          </cell>
          <cell r="D3640" t="str">
            <v>CR</v>
          </cell>
          <cell r="E3640" t="str">
            <v>28,10</v>
          </cell>
          <cell r="F3640" t="str">
            <v>SINAPI</v>
          </cell>
        </row>
        <row r="3641">
          <cell r="A3641">
            <v>5074</v>
          </cell>
          <cell r="B3641" t="str">
            <v>PREGO DE ACO POLIDO COM CABECA 15 X 18 (1 1/2 X 13)</v>
          </cell>
          <cell r="C3641" t="str">
            <v xml:space="preserve">KG    </v>
          </cell>
          <cell r="D3641" t="str">
            <v>CR</v>
          </cell>
          <cell r="E3641" t="str">
            <v>28,44</v>
          </cell>
          <cell r="F3641" t="str">
            <v>SINAPI</v>
          </cell>
        </row>
        <row r="3642">
          <cell r="A3642">
            <v>5067</v>
          </cell>
          <cell r="B3642" t="str">
            <v>PREGO DE ACO POLIDO COM CABECA 16 X 24 (2 1/4 X 12)</v>
          </cell>
          <cell r="C3642" t="str">
            <v xml:space="preserve">KG    </v>
          </cell>
          <cell r="D3642" t="str">
            <v>CR</v>
          </cell>
          <cell r="E3642" t="str">
            <v>27,05</v>
          </cell>
          <cell r="F3642" t="str">
            <v>SINAPI</v>
          </cell>
        </row>
        <row r="3643">
          <cell r="A3643">
            <v>5078</v>
          </cell>
          <cell r="B3643" t="str">
            <v>PREGO DE ACO POLIDO COM CABECA 16 X 27 (2 1/2 X 12)</v>
          </cell>
          <cell r="C3643" t="str">
            <v xml:space="preserve">KG    </v>
          </cell>
          <cell r="D3643" t="str">
            <v>CR</v>
          </cell>
          <cell r="E3643" t="str">
            <v>26,74</v>
          </cell>
          <cell r="F3643" t="str">
            <v>SINAPI</v>
          </cell>
        </row>
        <row r="3644">
          <cell r="A3644">
            <v>5068</v>
          </cell>
          <cell r="B3644" t="str">
            <v>PREGO DE ACO POLIDO COM CABECA 17 X 21 (2 X 11)</v>
          </cell>
          <cell r="C3644" t="str">
            <v xml:space="preserve">KG    </v>
          </cell>
          <cell r="D3644" t="str">
            <v>CR</v>
          </cell>
          <cell r="E3644" t="str">
            <v>25,38</v>
          </cell>
          <cell r="F3644" t="str">
            <v>SINAPI</v>
          </cell>
        </row>
        <row r="3645">
          <cell r="A3645">
            <v>5073</v>
          </cell>
          <cell r="B3645" t="str">
            <v>PREGO DE ACO POLIDO COM CABECA 17 X 24 (2 1/4 X 11)</v>
          </cell>
          <cell r="C3645" t="str">
            <v xml:space="preserve">KG    </v>
          </cell>
          <cell r="D3645" t="str">
            <v>CR</v>
          </cell>
          <cell r="E3645" t="str">
            <v>25,87</v>
          </cell>
          <cell r="F3645" t="str">
            <v>SINAPI</v>
          </cell>
        </row>
        <row r="3646">
          <cell r="A3646">
            <v>5069</v>
          </cell>
          <cell r="B3646" t="str">
            <v>PREGO DE ACO POLIDO COM CABECA 17 X 27 (2 1/2 X 11)</v>
          </cell>
          <cell r="C3646" t="str">
            <v xml:space="preserve">KG    </v>
          </cell>
          <cell r="D3646" t="str">
            <v>CR</v>
          </cell>
          <cell r="E3646" t="str">
            <v>25,87</v>
          </cell>
          <cell r="F3646" t="str">
            <v>SINAPI</v>
          </cell>
        </row>
        <row r="3647">
          <cell r="A3647">
            <v>5070</v>
          </cell>
          <cell r="B3647" t="str">
            <v>PREGO DE ACO POLIDO COM CABECA 17 X 30 (2 3/4 X 11)</v>
          </cell>
          <cell r="C3647" t="str">
            <v xml:space="preserve">KG    </v>
          </cell>
          <cell r="D3647" t="str">
            <v>CR</v>
          </cell>
          <cell r="E3647" t="str">
            <v>26,15</v>
          </cell>
          <cell r="F3647" t="str">
            <v>SINAPI</v>
          </cell>
        </row>
        <row r="3648">
          <cell r="A3648">
            <v>5071</v>
          </cell>
          <cell r="B3648" t="str">
            <v>PREGO DE ACO POLIDO COM CABECA 18 X 24 (2 1/4 X 10)</v>
          </cell>
          <cell r="C3648" t="str">
            <v xml:space="preserve">KG    </v>
          </cell>
          <cell r="D3648" t="str">
            <v>CR</v>
          </cell>
          <cell r="E3648" t="str">
            <v>25,38</v>
          </cell>
          <cell r="F3648" t="str">
            <v>SINAPI</v>
          </cell>
        </row>
        <row r="3649">
          <cell r="A3649">
            <v>5061</v>
          </cell>
          <cell r="B3649" t="str">
            <v>PREGO DE ACO POLIDO COM CABECA 18 X 27 (2 1/2 X 10)</v>
          </cell>
          <cell r="C3649" t="str">
            <v xml:space="preserve">KG    </v>
          </cell>
          <cell r="D3649" t="str">
            <v xml:space="preserve">C </v>
          </cell>
          <cell r="E3649" t="str">
            <v>24,95</v>
          </cell>
          <cell r="F3649" t="str">
            <v>SINAPI</v>
          </cell>
        </row>
        <row r="3650">
          <cell r="A3650">
            <v>5075</v>
          </cell>
          <cell r="B3650" t="str">
            <v>PREGO DE ACO POLIDO COM CABECA 18 X 30 (2 3/4 X 10)</v>
          </cell>
          <cell r="C3650" t="str">
            <v xml:space="preserve">KG    </v>
          </cell>
          <cell r="D3650" t="str">
            <v>CR</v>
          </cell>
          <cell r="E3650" t="str">
            <v>25,38</v>
          </cell>
          <cell r="F3650" t="str">
            <v>SINAPI</v>
          </cell>
        </row>
        <row r="3651">
          <cell r="A3651">
            <v>39027</v>
          </cell>
          <cell r="B3651" t="str">
            <v>PREGO DE ACO POLIDO COM CABECA 19  X 36 (3 1/4  X  9)</v>
          </cell>
          <cell r="C3651" t="str">
            <v xml:space="preserve">KG    </v>
          </cell>
          <cell r="D3651" t="str">
            <v>CR</v>
          </cell>
          <cell r="E3651" t="str">
            <v>25,36</v>
          </cell>
          <cell r="F3651" t="str">
            <v>SINAPI</v>
          </cell>
        </row>
        <row r="3652">
          <cell r="A3652">
            <v>5062</v>
          </cell>
          <cell r="B3652" t="str">
            <v>PREGO DE ACO POLIDO COM CABECA 19 X 33 (3 X 9)</v>
          </cell>
          <cell r="C3652" t="str">
            <v xml:space="preserve">KG    </v>
          </cell>
          <cell r="D3652" t="str">
            <v>CR</v>
          </cell>
          <cell r="E3652" t="str">
            <v>25,72</v>
          </cell>
          <cell r="F3652" t="str">
            <v>SINAPI</v>
          </cell>
        </row>
        <row r="3653">
          <cell r="A3653">
            <v>40568</v>
          </cell>
          <cell r="B3653" t="str">
            <v>PREGO DE ACO POLIDO COM CABECA 22 X 48 (4 1/4 X 5)</v>
          </cell>
          <cell r="C3653" t="str">
            <v xml:space="preserve">KG    </v>
          </cell>
          <cell r="D3653" t="str">
            <v>CR</v>
          </cell>
          <cell r="E3653" t="str">
            <v>25,57</v>
          </cell>
          <cell r="F3653" t="str">
            <v>SINAPI</v>
          </cell>
        </row>
        <row r="3654">
          <cell r="A3654">
            <v>39026</v>
          </cell>
          <cell r="B3654" t="str">
            <v>PREGO DE ACO POLIDO SEM CABECA 15 X 15 (1 1/4 X 13)</v>
          </cell>
          <cell r="C3654" t="str">
            <v xml:space="preserve">KG    </v>
          </cell>
          <cell r="D3654" t="str">
            <v>CR</v>
          </cell>
          <cell r="E3654" t="str">
            <v>28,54</v>
          </cell>
          <cell r="F3654" t="str">
            <v>SINAPI</v>
          </cell>
        </row>
        <row r="3655">
          <cell r="A3655">
            <v>42431</v>
          </cell>
          <cell r="B3655" t="str">
            <v>PRESSAO DE PERNAS TRIPLO, EM TUBO DE ACO CARBONO, PINTURA NO PROCESSO ELETROSTATICO - EQUIPAMENTO DE GINASTICA PARA ACADEMIA AO AR LIVRE / ACADEMIA DA TERCEIRA IDADE - ATI</v>
          </cell>
          <cell r="C3655" t="str">
            <v xml:space="preserve">UN    </v>
          </cell>
          <cell r="D3655" t="str">
            <v>AS</v>
          </cell>
          <cell r="E3655" t="str">
            <v>3.957,85</v>
          </cell>
          <cell r="F3655" t="str">
            <v>SINAPI</v>
          </cell>
        </row>
        <row r="3656">
          <cell r="A3656">
            <v>44074</v>
          </cell>
          <cell r="B3656" t="str">
            <v>PRIMER DE POLIURETANO</v>
          </cell>
          <cell r="C3656" t="str">
            <v xml:space="preserve">L     </v>
          </cell>
          <cell r="D3656" t="str">
            <v>CR</v>
          </cell>
          <cell r="E3656" t="str">
            <v>630,88</v>
          </cell>
          <cell r="F3656" t="str">
            <v>SINAPI</v>
          </cell>
        </row>
        <row r="3657">
          <cell r="A3657">
            <v>44072</v>
          </cell>
          <cell r="B3657" t="str">
            <v>PRIMER EPOXI / EPOXIDICO</v>
          </cell>
          <cell r="C3657" t="str">
            <v xml:space="preserve">L     </v>
          </cell>
          <cell r="D3657" t="str">
            <v>CR</v>
          </cell>
          <cell r="E3657" t="str">
            <v>116,46</v>
          </cell>
          <cell r="F3657" t="str">
            <v>SINAPI</v>
          </cell>
        </row>
        <row r="3658">
          <cell r="A3658">
            <v>511</v>
          </cell>
          <cell r="B3658" t="str">
            <v>PRIMER PARA MANTA ASFALTICA A BASE DE ASFALTO MODIFICADO DILUIDO EM SOLVENTE, APLICACAO A FRIO</v>
          </cell>
          <cell r="C3658" t="str">
            <v xml:space="preserve">L     </v>
          </cell>
          <cell r="D3658" t="str">
            <v xml:space="preserve">C </v>
          </cell>
          <cell r="E3658" t="str">
            <v>31,98</v>
          </cell>
          <cell r="F3658" t="str">
            <v>SINAPI</v>
          </cell>
        </row>
        <row r="3659">
          <cell r="A3659">
            <v>37540</v>
          </cell>
          <cell r="B3659" t="str">
            <v>PROJETOR DE ARGAMASSA, CAPACIDADE DE PROJECAO 1,5 M3/H, ALCANCE DA PROJECAO 30 ATE 60 M, MOTOR ELETRICO TRIFASICO</v>
          </cell>
          <cell r="C3659" t="str">
            <v xml:space="preserve">UN    </v>
          </cell>
          <cell r="D3659" t="str">
            <v>CR</v>
          </cell>
          <cell r="E3659" t="str">
            <v>101.298,55</v>
          </cell>
          <cell r="F3659" t="str">
            <v>SINAPI</v>
          </cell>
        </row>
        <row r="3660">
          <cell r="A3660">
            <v>37548</v>
          </cell>
          <cell r="B3660" t="str">
            <v>PROJETOR DE ARGAMASSA, CAPACIDADE DE PROJECAO 2,0 M3/H, ALCANCE DA PROJECAO ATE 50 M, MOTOR ELETRICO TRIFASICO</v>
          </cell>
          <cell r="C3660" t="str">
            <v xml:space="preserve">UN    </v>
          </cell>
          <cell r="D3660" t="str">
            <v>CR</v>
          </cell>
          <cell r="E3660" t="str">
            <v>134.270,72</v>
          </cell>
          <cell r="F3660" t="str">
            <v>SINAPI</v>
          </cell>
        </row>
        <row r="3661">
          <cell r="A3661">
            <v>39828</v>
          </cell>
          <cell r="B3661" t="str">
            <v>PROJETOR PNEUMATICO DE ARGAMASSA PARA CHAPISCO E REBOCO COM RECIPIENTE ACOPLADO, TIPO CANEQUNHA, COM VOLUME DE 1,50 L, SEM COMPRESSOR</v>
          </cell>
          <cell r="C3661" t="str">
            <v xml:space="preserve">UN    </v>
          </cell>
          <cell r="D3661" t="str">
            <v>CR</v>
          </cell>
          <cell r="E3661" t="str">
            <v>805,49</v>
          </cell>
          <cell r="F3661" t="str">
            <v>SINAPI</v>
          </cell>
        </row>
        <row r="3662">
          <cell r="A3662">
            <v>12273</v>
          </cell>
          <cell r="B3662" t="str">
            <v>PROJETOR RETANGULAR FECHADO PARA LAMPADA VAPOR DE MERCURIO/SODIO 250 W A 500 W, CABECEIRAS EM ALUMINIO FUNDIDO, CORPO EM ALUMINIO ANODIZADO, PARA LAMPADA E40 FECHAMENTO EM VIDRO TEMPERADO.</v>
          </cell>
          <cell r="C3662" t="str">
            <v xml:space="preserve">UN    </v>
          </cell>
          <cell r="D3662" t="str">
            <v>AS</v>
          </cell>
          <cell r="E3662" t="str">
            <v>113,69</v>
          </cell>
          <cell r="F3662" t="str">
            <v>SINAPI</v>
          </cell>
        </row>
        <row r="3663">
          <cell r="A3663">
            <v>38392</v>
          </cell>
          <cell r="B3663" t="str">
            <v>PROLONGADOR/EXTENSOR PARA ROLO DE PINTURA 3 M</v>
          </cell>
          <cell r="C3663" t="str">
            <v xml:space="preserve">UN    </v>
          </cell>
          <cell r="D3663" t="str">
            <v>CR</v>
          </cell>
          <cell r="E3663" t="str">
            <v>74,97</v>
          </cell>
          <cell r="F3663" t="str">
            <v>SINAPI</v>
          </cell>
        </row>
        <row r="3664">
          <cell r="A3664">
            <v>11735</v>
          </cell>
          <cell r="B3664" t="str">
            <v>PROLONGAMENTO / PROLONGADOR PARA CAIXA SIFONADA, PVC, 100 MM X 200 MM (NBR 5688)</v>
          </cell>
          <cell r="C3664" t="str">
            <v xml:space="preserve">UN    </v>
          </cell>
          <cell r="D3664" t="str">
            <v>CR</v>
          </cell>
          <cell r="E3664" t="str">
            <v>8,82</v>
          </cell>
          <cell r="F3664" t="str">
            <v>SINAPI</v>
          </cell>
        </row>
        <row r="3665">
          <cell r="A3665">
            <v>11737</v>
          </cell>
          <cell r="B3665" t="str">
            <v>PROLONGAMENTO / PROLONGADOR PARA CAIXA SIFONADA, PVC, 150 MM X 150 MM (NBR 5688)</v>
          </cell>
          <cell r="C3665" t="str">
            <v xml:space="preserve">UN    </v>
          </cell>
          <cell r="D3665" t="str">
            <v>CR</v>
          </cell>
          <cell r="E3665" t="str">
            <v>12,51</v>
          </cell>
          <cell r="F3665" t="str">
            <v>SINAPI</v>
          </cell>
        </row>
        <row r="3666">
          <cell r="A3666">
            <v>11738</v>
          </cell>
          <cell r="B3666" t="str">
            <v>PROLONGAMENTO / PROLONGADOR PARA CAIXA SIFONADA, PVC, 150 MM X 200 MM (NBR 5688)</v>
          </cell>
          <cell r="C3666" t="str">
            <v xml:space="preserve">UN    </v>
          </cell>
          <cell r="D3666" t="str">
            <v>CR</v>
          </cell>
          <cell r="E3666" t="str">
            <v>15,77</v>
          </cell>
          <cell r="F3666" t="str">
            <v>SINAPI</v>
          </cell>
        </row>
        <row r="3667">
          <cell r="A3667">
            <v>36143</v>
          </cell>
          <cell r="B3667" t="str">
            <v>PROTETOR AUDITIVO TIPO CONCHA COM ABAFADOR DE RUIDOS, ATENUACAO ACIMA DE 22 DB</v>
          </cell>
          <cell r="C3667" t="str">
            <v xml:space="preserve">UN    </v>
          </cell>
          <cell r="D3667" t="str">
            <v>CR</v>
          </cell>
          <cell r="E3667" t="str">
            <v>32,59</v>
          </cell>
          <cell r="F3667" t="str">
            <v>SINAPI</v>
          </cell>
        </row>
        <row r="3668">
          <cell r="A3668">
            <v>36142</v>
          </cell>
          <cell r="B3668" t="str">
            <v>PROTETOR AUDITIVO TIPO PLUG DE INSERCAO COM CORDAO, ATENUACAO SUPERIOR A 15 DB</v>
          </cell>
          <cell r="C3668" t="str">
            <v xml:space="preserve">UN    </v>
          </cell>
          <cell r="D3668" t="str">
            <v>CR</v>
          </cell>
          <cell r="E3668" t="str">
            <v>2,38</v>
          </cell>
          <cell r="F3668" t="str">
            <v>SINAPI</v>
          </cell>
        </row>
        <row r="3669">
          <cell r="A3669">
            <v>36146</v>
          </cell>
          <cell r="B3669" t="str">
            <v>PROTETOR SOLAR FPS 30, EMBALAGEM 2 LITROS</v>
          </cell>
          <cell r="C3669" t="str">
            <v xml:space="preserve">UN    </v>
          </cell>
          <cell r="D3669" t="str">
            <v>CR</v>
          </cell>
          <cell r="E3669" t="str">
            <v>270,30</v>
          </cell>
          <cell r="F3669" t="str">
            <v>SINAPI</v>
          </cell>
        </row>
        <row r="3670">
          <cell r="A3670">
            <v>39015</v>
          </cell>
          <cell r="B3670" t="str">
            <v>PROTETOR/PONTEIRA PLASTICA PARA PONTA DE VERGALHAO DE ATE 1", TIPO PROTETOR DE ESPERA</v>
          </cell>
          <cell r="C3670" t="str">
            <v xml:space="preserve">UN    </v>
          </cell>
          <cell r="D3670" t="str">
            <v>AS</v>
          </cell>
          <cell r="E3670" t="str">
            <v>0,97</v>
          </cell>
          <cell r="F3670" t="str">
            <v>SINAPI</v>
          </cell>
        </row>
        <row r="3671">
          <cell r="A3671">
            <v>38377</v>
          </cell>
          <cell r="B3671" t="str">
            <v>PRUMO DE CENTRO EM ACO *400* G</v>
          </cell>
          <cell r="C3671" t="str">
            <v xml:space="preserve">UN    </v>
          </cell>
          <cell r="D3671" t="str">
            <v>CR</v>
          </cell>
          <cell r="E3671" t="str">
            <v>48,25</v>
          </cell>
          <cell r="F3671" t="str">
            <v>SINAPI</v>
          </cell>
        </row>
        <row r="3672">
          <cell r="A3672">
            <v>38376</v>
          </cell>
          <cell r="B3672" t="str">
            <v>PRUMO DE PAREDE EM ACO 700 A 750 G</v>
          </cell>
          <cell r="C3672" t="str">
            <v xml:space="preserve">UN    </v>
          </cell>
          <cell r="D3672" t="str">
            <v>CR</v>
          </cell>
          <cell r="E3672" t="str">
            <v>55,01</v>
          </cell>
          <cell r="F3672" t="str">
            <v>SINAPI</v>
          </cell>
        </row>
        <row r="3673">
          <cell r="A3673">
            <v>38116</v>
          </cell>
          <cell r="B3673" t="str">
            <v>PULSADOR CAMPAINHA 10A, 250V (APENAS MODULO)</v>
          </cell>
          <cell r="C3673" t="str">
            <v xml:space="preserve">UN    </v>
          </cell>
          <cell r="D3673" t="str">
            <v>CR</v>
          </cell>
          <cell r="E3673" t="str">
            <v>5,38</v>
          </cell>
          <cell r="F3673" t="str">
            <v>SINAPI</v>
          </cell>
        </row>
        <row r="3674">
          <cell r="A3674">
            <v>38066</v>
          </cell>
          <cell r="B3674" t="str">
            <v>PULSADOR CAMPAINHA 10A, 250V, CONJUNTO MONTADO PARA EMBUTIR 4" X 2" (PLACA + SUPORTE + MODULO)</v>
          </cell>
          <cell r="C3674" t="str">
            <v xml:space="preserve">UN    </v>
          </cell>
          <cell r="D3674" t="str">
            <v>CR</v>
          </cell>
          <cell r="E3674" t="str">
            <v>8,88</v>
          </cell>
          <cell r="F3674" t="str">
            <v>SINAPI</v>
          </cell>
        </row>
        <row r="3675">
          <cell r="A3675">
            <v>38117</v>
          </cell>
          <cell r="B3675" t="str">
            <v>PULSADOR MINUTERIA 10A, 250V (APENAS MODULO)</v>
          </cell>
          <cell r="C3675" t="str">
            <v xml:space="preserve">UN    </v>
          </cell>
          <cell r="D3675" t="str">
            <v>CR</v>
          </cell>
          <cell r="E3675" t="str">
            <v>9,16</v>
          </cell>
          <cell r="F3675" t="str">
            <v>SINAPI</v>
          </cell>
        </row>
        <row r="3676">
          <cell r="A3676">
            <v>38067</v>
          </cell>
          <cell r="B3676" t="str">
            <v>PULSADOR MINUTERIA 10A, 250V, CONJUNTO MONTADO PARA EMBUTIR 4" X 2" (PLACA + SUPORTE + MODULO)</v>
          </cell>
          <cell r="C3676" t="str">
            <v xml:space="preserve">UN    </v>
          </cell>
          <cell r="D3676" t="str">
            <v>CR</v>
          </cell>
          <cell r="E3676" t="str">
            <v>12,51</v>
          </cell>
          <cell r="F3676" t="str">
            <v>SINAPI</v>
          </cell>
        </row>
        <row r="3677">
          <cell r="A3677">
            <v>11522</v>
          </cell>
          <cell r="B3677" t="str">
            <v>PUXADOR DE EMBUTIR TIPO CONCHA, COM FURO PARA CHAVE, EM LATAO CROMADO,  COMPRIMENTO DE APROX *100* MM E LARGURA DE APROX *40* MM</v>
          </cell>
          <cell r="C3677" t="str">
            <v xml:space="preserve">UN    </v>
          </cell>
          <cell r="D3677" t="str">
            <v>CR</v>
          </cell>
          <cell r="E3677" t="str">
            <v>14,34</v>
          </cell>
          <cell r="F3677" t="str">
            <v>SINAPI</v>
          </cell>
        </row>
        <row r="3678">
          <cell r="A3678">
            <v>43600</v>
          </cell>
          <cell r="B3678" t="str">
            <v>PUXADOR TIPO ALCA, EM ZAMAC CROMADO, COM COMPRIMENTO DE APROX 150 MM, COM ROSETA PARA PORTAS DE MADEIRAS, INCLUINDO PARAFUSOS</v>
          </cell>
          <cell r="C3678" t="str">
            <v xml:space="preserve">UN    </v>
          </cell>
          <cell r="D3678" t="str">
            <v>CR</v>
          </cell>
          <cell r="E3678" t="str">
            <v>57,48</v>
          </cell>
          <cell r="F3678" t="str">
            <v>SINAPI</v>
          </cell>
        </row>
        <row r="3679">
          <cell r="A3679">
            <v>5080</v>
          </cell>
          <cell r="B3679" t="str">
            <v>PUXADOR TIPO ALCA, EM ZAMAC CROMADO, COM ROSETAS, COMPRIMENTO DE APROX *100* MM, PARA PORTAS E JANELAS DE MADEIRA, INCLUINDO PARAFUSOS</v>
          </cell>
          <cell r="C3679" t="str">
            <v xml:space="preserve">UN    </v>
          </cell>
          <cell r="D3679" t="str">
            <v>CR</v>
          </cell>
          <cell r="E3679" t="str">
            <v>22,41</v>
          </cell>
          <cell r="F3679" t="str">
            <v>SINAPI</v>
          </cell>
        </row>
        <row r="3680">
          <cell r="A3680">
            <v>38168</v>
          </cell>
          <cell r="B3680" t="str">
            <v>PUXADOR TUBULAR RETO DUPLO, EM ALUMINIO CROMADO, COMPRIMENTO DE APROX 400 MM E DIAMETRO DE 25 MM (1")</v>
          </cell>
          <cell r="C3680" t="str">
            <v xml:space="preserve">UN    </v>
          </cell>
          <cell r="D3680" t="str">
            <v>CR</v>
          </cell>
          <cell r="E3680" t="str">
            <v>156,49</v>
          </cell>
          <cell r="F3680" t="str">
            <v>SINAPI</v>
          </cell>
        </row>
        <row r="3681">
          <cell r="A3681">
            <v>43601</v>
          </cell>
          <cell r="B3681" t="str">
            <v>PUXADOR TUBULAR RETO SIMPLES, EM ALUMINIO CROMADO, COM COMPRIMENTO DE APROX 400 MM E DIAMETRO DE 25 MM</v>
          </cell>
          <cell r="C3681" t="str">
            <v xml:space="preserve">UN    </v>
          </cell>
          <cell r="D3681" t="str">
            <v>CR</v>
          </cell>
          <cell r="E3681" t="str">
            <v>78,24</v>
          </cell>
          <cell r="F3681" t="str">
            <v>SINAPI</v>
          </cell>
        </row>
        <row r="3682">
          <cell r="A3682">
            <v>13393</v>
          </cell>
          <cell r="B3682" t="str">
            <v>QUADRO DE DISTRIBUICAO COM BARRAMENTO TRIFASICO, DE EMBUTIR, EM CHAPA DE ACO GALVANIZADO, PARA 12 DISJUNTORES DIN, 100 A</v>
          </cell>
          <cell r="C3682" t="str">
            <v xml:space="preserve">UN    </v>
          </cell>
          <cell r="D3682" t="str">
            <v>CR</v>
          </cell>
          <cell r="E3682" t="str">
            <v>427,94</v>
          </cell>
          <cell r="F3682" t="str">
            <v>SINAPI</v>
          </cell>
        </row>
        <row r="3683">
          <cell r="A3683">
            <v>13395</v>
          </cell>
          <cell r="B3683" t="str">
            <v>QUADRO DE DISTRIBUICAO COM BARRAMENTO TRIFASICO, DE EMBUTIR, EM CHAPA DE ACO GALVANIZADO, PARA 18 DISJUNTORES DIN, 100 A, INCLUINDO BARRAMENTO</v>
          </cell>
          <cell r="C3683" t="str">
            <v xml:space="preserve">UN    </v>
          </cell>
          <cell r="D3683" t="str">
            <v>CR</v>
          </cell>
          <cell r="E3683" t="str">
            <v>599,72</v>
          </cell>
          <cell r="F3683" t="str">
            <v>SINAPI</v>
          </cell>
        </row>
        <row r="3684">
          <cell r="A3684">
            <v>12039</v>
          </cell>
          <cell r="B3684" t="str">
            <v>QUADRO DE DISTRIBUICAO COM BARRAMENTO TRIFASICO, DE EMBUTIR, EM CHAPA DE ACO GALVANIZADO, PARA 24 DISJUNTORES DIN, 100 A</v>
          </cell>
          <cell r="C3684" t="str">
            <v xml:space="preserve">UN    </v>
          </cell>
          <cell r="D3684" t="str">
            <v>CR</v>
          </cell>
          <cell r="E3684" t="str">
            <v>630,24</v>
          </cell>
          <cell r="F3684" t="str">
            <v>SINAPI</v>
          </cell>
        </row>
        <row r="3685">
          <cell r="A3685">
            <v>13396</v>
          </cell>
          <cell r="B3685" t="str">
            <v>QUADRO DE DISTRIBUICAO COM BARRAMENTO TRIFASICO, DE EMBUTIR, EM CHAPA DE ACO GALVANIZADO, PARA 28 DISJUNTORES DIN, 100 A</v>
          </cell>
          <cell r="C3685" t="str">
            <v xml:space="preserve">UN    </v>
          </cell>
          <cell r="D3685" t="str">
            <v>CR</v>
          </cell>
          <cell r="E3685" t="str">
            <v>885,13</v>
          </cell>
          <cell r="F3685" t="str">
            <v>SINAPI</v>
          </cell>
        </row>
        <row r="3686">
          <cell r="A3686">
            <v>12041</v>
          </cell>
          <cell r="B3686" t="str">
            <v>QUADRO DE DISTRIBUICAO COM BARRAMENTO TRIFASICO, DE EMBUTIR, EM CHAPA DE ACO GALVANIZADO, PARA 30 DISJUNTORES DIN, 150 A</v>
          </cell>
          <cell r="C3686" t="str">
            <v xml:space="preserve">UN    </v>
          </cell>
          <cell r="D3686" t="str">
            <v>CR</v>
          </cell>
          <cell r="E3686" t="str">
            <v>722,76</v>
          </cell>
          <cell r="F3686" t="str">
            <v>SINAPI</v>
          </cell>
        </row>
        <row r="3687">
          <cell r="A3687">
            <v>12043</v>
          </cell>
          <cell r="B3687" t="str">
            <v>QUADRO DE DISTRIBUICAO COM BARRAMENTO TRIFASICO, DE EMBUTIR, EM CHAPA DE ACO GALVANIZADO, PARA 30 DISJUNTORES DIN, 225 A</v>
          </cell>
          <cell r="C3687" t="str">
            <v xml:space="preserve">UN    </v>
          </cell>
          <cell r="D3687" t="str">
            <v>CR</v>
          </cell>
          <cell r="E3687" t="str">
            <v>1.526,00</v>
          </cell>
          <cell r="F3687" t="str">
            <v>SINAPI</v>
          </cell>
        </row>
        <row r="3688">
          <cell r="A3688">
            <v>39762</v>
          </cell>
          <cell r="B3688" t="str">
            <v>QUADRO DE DISTRIBUICAO COM BARRAMENTO TRIFASICO, DE EMBUTIR, EM CHAPA DE ACO GALVANIZADO, PARA 36 DISJUNTORES DIN, 100 A</v>
          </cell>
          <cell r="C3688" t="str">
            <v xml:space="preserve">UN    </v>
          </cell>
          <cell r="D3688" t="str">
            <v>CR</v>
          </cell>
          <cell r="E3688" t="str">
            <v>726,42</v>
          </cell>
          <cell r="F3688" t="str">
            <v>SINAPI</v>
          </cell>
        </row>
        <row r="3689">
          <cell r="A3689">
            <v>12042</v>
          </cell>
          <cell r="B3689" t="str">
            <v>QUADRO DE DISTRIBUICAO COM BARRAMENTO TRIFASICO, DE EMBUTIR, EM CHAPA DE ACO GALVANIZADO, PARA 40 DISJUNTORES DIN, 100 A</v>
          </cell>
          <cell r="C3689" t="str">
            <v xml:space="preserve">UN    </v>
          </cell>
          <cell r="D3689" t="str">
            <v>CR</v>
          </cell>
          <cell r="E3689" t="str">
            <v>1.060,54</v>
          </cell>
          <cell r="F3689" t="str">
            <v>SINAPI</v>
          </cell>
        </row>
        <row r="3690">
          <cell r="A3690">
            <v>39763</v>
          </cell>
          <cell r="B3690" t="str">
            <v>QUADRO DE DISTRIBUICAO COM BARRAMENTO TRIFASICO, DE EMBUTIR, EM CHAPA DE ACO GALVANIZADO, PARA 48 DISJUNTORES DIN, 100 A</v>
          </cell>
          <cell r="C3690" t="str">
            <v xml:space="preserve">UN    </v>
          </cell>
          <cell r="D3690" t="str">
            <v>CR</v>
          </cell>
          <cell r="E3690" t="str">
            <v>1.241,23</v>
          </cell>
          <cell r="F3690" t="str">
            <v>SINAPI</v>
          </cell>
        </row>
        <row r="3691">
          <cell r="A3691">
            <v>39760</v>
          </cell>
          <cell r="B3691" t="str">
            <v>QUADRO DE DISTRIBUICAO COM BARRAMENTO TRIFASICO, DE SOBREPOR, EM CHAPA DE ACO GALVANIZADO, PARA *42* DISJUNTORES DIN, 100 A</v>
          </cell>
          <cell r="C3691" t="str">
            <v xml:space="preserve">UN    </v>
          </cell>
          <cell r="D3691" t="str">
            <v>CR</v>
          </cell>
          <cell r="E3691" t="str">
            <v>1.237,15</v>
          </cell>
          <cell r="F3691" t="str">
            <v>SINAPI</v>
          </cell>
        </row>
        <row r="3692">
          <cell r="A3692">
            <v>39756</v>
          </cell>
          <cell r="B3692" t="str">
            <v>QUADRO DE DISTRIBUICAO COM BARRAMENTO TRIFASICO, DE SOBREPOR, EM CHAPA DE ACO GALVANIZADO, PARA 12 DISJUNTORES DIN, 100 A</v>
          </cell>
          <cell r="C3692" t="str">
            <v xml:space="preserve">UN    </v>
          </cell>
          <cell r="D3692" t="str">
            <v>CR</v>
          </cell>
          <cell r="E3692" t="str">
            <v>444,21</v>
          </cell>
          <cell r="F3692" t="str">
            <v>SINAPI</v>
          </cell>
        </row>
        <row r="3693">
          <cell r="A3693">
            <v>12038</v>
          </cell>
          <cell r="B3693" t="str">
            <v>QUADRO DE DISTRIBUICAO COM BARRAMENTO TRIFASICO, DE SOBREPOR, EM CHAPA DE ACO GALVANIZADO, PARA 18 DISJUNTORES DIN, 100 A</v>
          </cell>
          <cell r="C3693" t="str">
            <v xml:space="preserve">UN    </v>
          </cell>
          <cell r="D3693" t="str">
            <v>CR</v>
          </cell>
          <cell r="E3693" t="str">
            <v>555,05</v>
          </cell>
          <cell r="F3693" t="str">
            <v>SINAPI</v>
          </cell>
        </row>
        <row r="3694">
          <cell r="A3694">
            <v>39757</v>
          </cell>
          <cell r="B3694" t="str">
            <v>QUADRO DE DISTRIBUICAO COM BARRAMENTO TRIFASICO, DE SOBREPOR, EM CHAPA DE ACO GALVANIZADO, PARA 28 DISJUNTORES DIN, 100 A</v>
          </cell>
          <cell r="C3694" t="str">
            <v xml:space="preserve">UN    </v>
          </cell>
          <cell r="D3694" t="str">
            <v>CR</v>
          </cell>
          <cell r="E3694" t="str">
            <v>513,25</v>
          </cell>
          <cell r="F3694" t="str">
            <v>SINAPI</v>
          </cell>
        </row>
        <row r="3695">
          <cell r="A3695">
            <v>39758</v>
          </cell>
          <cell r="B3695" t="str">
            <v>QUADRO DE DISTRIBUICAO COM BARRAMENTO TRIFASICO, DE SOBREPOR, EM CHAPA DE ACO GALVANIZADO, PARA 30 DISJUNTORES DIN, 100 A</v>
          </cell>
          <cell r="C3695" t="str">
            <v xml:space="preserve">UN    </v>
          </cell>
          <cell r="D3695" t="str">
            <v>CR</v>
          </cell>
          <cell r="E3695" t="str">
            <v>747,99</v>
          </cell>
          <cell r="F3695" t="str">
            <v>SINAPI</v>
          </cell>
        </row>
        <row r="3696">
          <cell r="A3696">
            <v>39759</v>
          </cell>
          <cell r="B3696" t="str">
            <v>QUADRO DE DISTRIBUICAO COM BARRAMENTO TRIFASICO, DE SOBREPOR, EM CHAPA DE ACO GALVANIZADO, PARA 36 DISJUNTORES DIN, 100 A</v>
          </cell>
          <cell r="C3696" t="str">
            <v xml:space="preserve">UN    </v>
          </cell>
          <cell r="D3696" t="str">
            <v>CR</v>
          </cell>
          <cell r="E3696" t="str">
            <v>923,78</v>
          </cell>
          <cell r="F3696" t="str">
            <v>SINAPI</v>
          </cell>
        </row>
        <row r="3697">
          <cell r="A3697">
            <v>39761</v>
          </cell>
          <cell r="B3697" t="str">
            <v>QUADRO DE DISTRIBUICAO COM BARRAMENTO TRIFASICO, DE SOBREPOR, EM CHAPA DE ACO GALVANIZADO, PARA 48 DISJUNTORES DIN, 100 A</v>
          </cell>
          <cell r="C3697" t="str">
            <v xml:space="preserve">UN    </v>
          </cell>
          <cell r="D3697" t="str">
            <v>CR</v>
          </cell>
          <cell r="E3697" t="str">
            <v>1.110,41</v>
          </cell>
          <cell r="F3697" t="str">
            <v>SINAPI</v>
          </cell>
        </row>
        <row r="3698">
          <cell r="A3698">
            <v>39805</v>
          </cell>
          <cell r="B3698" t="str">
            <v>QUADRO DE DISTRIBUICAO, EM PVC, DE EMBUTIR, COM BARRAMENTO TERRA / NEUTRO, PARA 12 DISJUNTORES NEMA OU 16 DISJUNTORES DIN</v>
          </cell>
          <cell r="C3698" t="str">
            <v xml:space="preserve">UN    </v>
          </cell>
          <cell r="D3698" t="str">
            <v>CR</v>
          </cell>
          <cell r="E3698" t="str">
            <v>166,15</v>
          </cell>
          <cell r="F3698" t="str">
            <v>SINAPI</v>
          </cell>
        </row>
        <row r="3699">
          <cell r="A3699">
            <v>39806</v>
          </cell>
          <cell r="B3699" t="str">
            <v>QUADRO DE DISTRIBUICAO, EM PVC, DE EMBUTIR, COM BARRAMENTO TERRA / NEUTRO, PARA 18 DISJUNTORES NEMA OU 24 DISJUNTORES DIN</v>
          </cell>
          <cell r="C3699" t="str">
            <v xml:space="preserve">UN    </v>
          </cell>
          <cell r="D3699" t="str">
            <v>CR</v>
          </cell>
          <cell r="E3699" t="str">
            <v>307,83</v>
          </cell>
          <cell r="F3699" t="str">
            <v>SINAPI</v>
          </cell>
        </row>
        <row r="3700">
          <cell r="A3700">
            <v>39807</v>
          </cell>
          <cell r="B3700" t="str">
            <v>QUADRO DE DISTRIBUICAO, EM PVC, DE EMBUTIR, COM BARRAMENTO TERRA / NEUTRO, PARA 27 DISJUNTORES NEMA OU 36 DISJUNTORES DIN</v>
          </cell>
          <cell r="C3700" t="str">
            <v xml:space="preserve">UN    </v>
          </cell>
          <cell r="D3700" t="str">
            <v>CR</v>
          </cell>
          <cell r="E3700" t="str">
            <v>667,15</v>
          </cell>
          <cell r="F3700" t="str">
            <v>SINAPI</v>
          </cell>
        </row>
        <row r="3701">
          <cell r="A3701">
            <v>43100</v>
          </cell>
          <cell r="B3701" t="str">
            <v>QUADRO DE DISTRIBUICAO, EM PVC, DE EMBUTIR, COM BARRAMENTO TERRA / NEUTRO, PARA 48 DISJUNTORES DIN</v>
          </cell>
          <cell r="C3701" t="str">
            <v xml:space="preserve">UN    </v>
          </cell>
          <cell r="D3701" t="str">
            <v>CR</v>
          </cell>
          <cell r="E3701" t="str">
            <v>521,57</v>
          </cell>
          <cell r="F3701" t="str">
            <v>SINAPI</v>
          </cell>
        </row>
        <row r="3702">
          <cell r="A3702">
            <v>39804</v>
          </cell>
          <cell r="B3702" t="str">
            <v>QUADRO DE DISTRIBUICAO, EM PVC, DE EMBUTIR, COM BARRAMENTO TERRA / NEUTRO, PARA 6 DISJUNTORES NEMA OU 8 DISJUNTORES DIN</v>
          </cell>
          <cell r="C3702" t="str">
            <v xml:space="preserve">UN    </v>
          </cell>
          <cell r="D3702" t="str">
            <v>CR</v>
          </cell>
          <cell r="E3702" t="str">
            <v>97,56</v>
          </cell>
          <cell r="F3702" t="str">
            <v>SINAPI</v>
          </cell>
        </row>
        <row r="3703">
          <cell r="A3703">
            <v>39796</v>
          </cell>
          <cell r="B3703" t="str">
            <v>QUADRO DE DISTRIBUICAO, SEM BARRAMENTO, EM PVC, DE EMBUTIR, PARA 12 DISJUNTORES NEMA OU 16 DISJUNTORES DIN</v>
          </cell>
          <cell r="C3703" t="str">
            <v xml:space="preserve">UN    </v>
          </cell>
          <cell r="D3703" t="str">
            <v>CR</v>
          </cell>
          <cell r="E3703" t="str">
            <v>101,05</v>
          </cell>
          <cell r="F3703" t="str">
            <v>SINAPI</v>
          </cell>
        </row>
        <row r="3704">
          <cell r="A3704">
            <v>39797</v>
          </cell>
          <cell r="B3704" t="str">
            <v>QUADRO DE DISTRIBUICAO, SEM BARRAMENTO, EM PVC, DE EMBUTIR, PARA 18 DISJUNTORES NEMA OU 24 DISJUNTORES DIN</v>
          </cell>
          <cell r="C3704" t="str">
            <v xml:space="preserve">UN    </v>
          </cell>
          <cell r="D3704" t="str">
            <v xml:space="preserve">C </v>
          </cell>
          <cell r="E3704" t="str">
            <v>158,63</v>
          </cell>
          <cell r="F3704" t="str">
            <v>SINAPI</v>
          </cell>
        </row>
        <row r="3705">
          <cell r="A3705">
            <v>39798</v>
          </cell>
          <cell r="B3705" t="str">
            <v>QUADRO DE DISTRIBUICAO, SEM BARRAMENTO, EM PVC, DE EMBUTIR, PARA 27 DISJUNTORES NEMA OU 36 DISJUNTORES DIN</v>
          </cell>
          <cell r="C3705" t="str">
            <v xml:space="preserve">UN    </v>
          </cell>
          <cell r="D3705" t="str">
            <v>CR</v>
          </cell>
          <cell r="E3705" t="str">
            <v>272,10</v>
          </cell>
          <cell r="F3705" t="str">
            <v>SINAPI</v>
          </cell>
        </row>
        <row r="3706">
          <cell r="A3706">
            <v>39794</v>
          </cell>
          <cell r="B3706" t="str">
            <v>QUADRO DE DISTRIBUICAO, SEM BARRAMENTO, EM PVC, DE EMBUTIR, PARA 3 DISJUNTORES NEMA OU 4 DISJUNTORES DIN</v>
          </cell>
          <cell r="C3706" t="str">
            <v xml:space="preserve">UN    </v>
          </cell>
          <cell r="D3706" t="str">
            <v>CR</v>
          </cell>
          <cell r="E3706" t="str">
            <v>42,89</v>
          </cell>
          <cell r="F3706" t="str">
            <v>SINAPI</v>
          </cell>
        </row>
        <row r="3707">
          <cell r="A3707">
            <v>39795</v>
          </cell>
          <cell r="B3707" t="str">
            <v>QUADRO DE DISTRIBUICAO, SEM BARRAMENTO, EM PVC, DE EMBUTIR, PARA 6 DISJUNTORES NEMA OU 8 DISJUNTORES DIN</v>
          </cell>
          <cell r="C3707" t="str">
            <v xml:space="preserve">UN    </v>
          </cell>
          <cell r="D3707" t="str">
            <v>CR</v>
          </cell>
          <cell r="E3707" t="str">
            <v>67,76</v>
          </cell>
          <cell r="F3707" t="str">
            <v>SINAPI</v>
          </cell>
        </row>
        <row r="3708">
          <cell r="A3708">
            <v>39799</v>
          </cell>
          <cell r="B3708" t="str">
            <v>QUADRO DE DISTRIBUICAO, SEM BARRAMENTO, EM PVC, DE SOBREPOR,  PARA 3 DISJUNTORES NEMA OU 4 DISJUNTORES DIN</v>
          </cell>
          <cell r="C3708" t="str">
            <v xml:space="preserve">UN    </v>
          </cell>
          <cell r="D3708" t="str">
            <v>CR</v>
          </cell>
          <cell r="E3708" t="str">
            <v>50,00</v>
          </cell>
          <cell r="F3708" t="str">
            <v>SINAPI</v>
          </cell>
        </row>
        <row r="3709">
          <cell r="A3709">
            <v>39801</v>
          </cell>
          <cell r="B3709" t="str">
            <v>QUADRO DE DISTRIBUICAO, SEM BARRAMENTO, EM PVC, DE SOBREPOR, PARA 12 DISJUNTORES NEMA OU 16 DISJUNTORES DIN</v>
          </cell>
          <cell r="C3709" t="str">
            <v xml:space="preserve">UN    </v>
          </cell>
          <cell r="D3709" t="str">
            <v>CR</v>
          </cell>
          <cell r="E3709" t="str">
            <v>143,09</v>
          </cell>
          <cell r="F3709" t="str">
            <v>SINAPI</v>
          </cell>
        </row>
        <row r="3710">
          <cell r="A3710">
            <v>39802</v>
          </cell>
          <cell r="B3710" t="str">
            <v>QUADRO DE DISTRIBUICAO, SEM BARRAMENTO, EM PVC, DE SOBREPOR, PARA 18 DISJUNTORES NEMA OU 24 DISJUNTORES DIN</v>
          </cell>
          <cell r="C3710" t="str">
            <v xml:space="preserve">UN    </v>
          </cell>
          <cell r="D3710" t="str">
            <v>CR</v>
          </cell>
          <cell r="E3710" t="str">
            <v>209,75</v>
          </cell>
          <cell r="F3710" t="str">
            <v>SINAPI</v>
          </cell>
        </row>
        <row r="3711">
          <cell r="A3711">
            <v>39803</v>
          </cell>
          <cell r="B3711" t="str">
            <v>QUADRO DE DISTRIBUICAO, SEM BARRAMENTO, EM PVC, DE SOBREPOR, PARA 27 DISJUNTORES NEMA OU 36 DISJUNTORES DIN</v>
          </cell>
          <cell r="C3711" t="str">
            <v xml:space="preserve">UN    </v>
          </cell>
          <cell r="D3711" t="str">
            <v>CR</v>
          </cell>
          <cell r="E3711" t="str">
            <v>292,61</v>
          </cell>
          <cell r="F3711" t="str">
            <v>SINAPI</v>
          </cell>
        </row>
        <row r="3712">
          <cell r="A3712">
            <v>39800</v>
          </cell>
          <cell r="B3712" t="str">
            <v>QUADRO DE DISTRIBUICAO, SEM BARRAMENTO, EM PVC, DE SOBREPOR, PARA 6 DISJUNTORES NEMA OU 8 DISJUNTORES DIN</v>
          </cell>
          <cell r="C3712" t="str">
            <v xml:space="preserve">UN    </v>
          </cell>
          <cell r="D3712" t="str">
            <v>CR</v>
          </cell>
          <cell r="E3712" t="str">
            <v>85,17</v>
          </cell>
          <cell r="F3712" t="str">
            <v>SINAPI</v>
          </cell>
        </row>
        <row r="3713">
          <cell r="A3713">
            <v>43837</v>
          </cell>
          <cell r="B3713" t="str">
            <v>RACK DE PISO PARA SERVIDOR, ABERTO, EM COLUNA, 44U X *570* MM</v>
          </cell>
          <cell r="C3713" t="str">
            <v xml:space="preserve">UN    </v>
          </cell>
          <cell r="D3713" t="str">
            <v>CR</v>
          </cell>
          <cell r="E3713" t="str">
            <v>1.086,44</v>
          </cell>
          <cell r="F3713" t="str">
            <v>SINAPI</v>
          </cell>
        </row>
        <row r="3714">
          <cell r="A3714">
            <v>43836</v>
          </cell>
          <cell r="B3714" t="str">
            <v>RACK DE PISO PARA SERVIDOR, FECHADO, 44U, COM PORTA, 44U X *570* MM</v>
          </cell>
          <cell r="C3714" t="str">
            <v xml:space="preserve">UN    </v>
          </cell>
          <cell r="D3714" t="str">
            <v>CR</v>
          </cell>
          <cell r="E3714" t="str">
            <v>2.210,72</v>
          </cell>
          <cell r="F3714" t="str">
            <v>SINAPI</v>
          </cell>
        </row>
        <row r="3715">
          <cell r="A3715">
            <v>21059</v>
          </cell>
          <cell r="B3715" t="str">
            <v>RALO FOFO COM REQUADRO, QUADRADO 150 X 150 MM</v>
          </cell>
          <cell r="C3715" t="str">
            <v xml:space="preserve">UN    </v>
          </cell>
          <cell r="D3715" t="str">
            <v>AS</v>
          </cell>
          <cell r="E3715" t="str">
            <v>61,13</v>
          </cell>
          <cell r="F3715" t="str">
            <v>SINAPI</v>
          </cell>
        </row>
        <row r="3716">
          <cell r="A3716">
            <v>11234</v>
          </cell>
          <cell r="B3716" t="str">
            <v>RALO FOFO COM REQUADRO, QUADRADO 200 X 200 MM</v>
          </cell>
          <cell r="C3716" t="str">
            <v xml:space="preserve">UN    </v>
          </cell>
          <cell r="D3716" t="str">
            <v>AS</v>
          </cell>
          <cell r="E3716" t="str">
            <v>92,14</v>
          </cell>
          <cell r="F3716" t="str">
            <v>SINAPI</v>
          </cell>
        </row>
        <row r="3717">
          <cell r="A3717">
            <v>21060</v>
          </cell>
          <cell r="B3717" t="str">
            <v>RALO FOFO COM REQUADRO, QUADRADO 250 X 250 MM</v>
          </cell>
          <cell r="C3717" t="str">
            <v xml:space="preserve">UN    </v>
          </cell>
          <cell r="D3717" t="str">
            <v>AS</v>
          </cell>
          <cell r="E3717" t="str">
            <v>113,41</v>
          </cell>
          <cell r="F3717" t="str">
            <v>SINAPI</v>
          </cell>
        </row>
        <row r="3718">
          <cell r="A3718">
            <v>21061</v>
          </cell>
          <cell r="B3718" t="str">
            <v>RALO FOFO COM REQUADRO, QUADRADO 300 X 300 MM</v>
          </cell>
          <cell r="C3718" t="str">
            <v xml:space="preserve">UN    </v>
          </cell>
          <cell r="D3718" t="str">
            <v>AS</v>
          </cell>
          <cell r="E3718" t="str">
            <v>141,76</v>
          </cell>
          <cell r="F3718" t="str">
            <v>SINAPI</v>
          </cell>
        </row>
        <row r="3719">
          <cell r="A3719">
            <v>21062</v>
          </cell>
          <cell r="B3719" t="str">
            <v>RALO FOFO COM REQUADRO, QUADRADO 400 X 400 MM</v>
          </cell>
          <cell r="C3719" t="str">
            <v xml:space="preserve">UN    </v>
          </cell>
          <cell r="D3719" t="str">
            <v>AS</v>
          </cell>
          <cell r="E3719" t="str">
            <v>223,28</v>
          </cell>
          <cell r="F3719" t="str">
            <v>SINAPI</v>
          </cell>
        </row>
        <row r="3720">
          <cell r="A3720">
            <v>11708</v>
          </cell>
          <cell r="B3720" t="str">
            <v>RALO FOFO SEMIESFERICO, 100 MM, PARA LAJES/ CALHAS</v>
          </cell>
          <cell r="C3720" t="str">
            <v xml:space="preserve">UN    </v>
          </cell>
          <cell r="D3720" t="str">
            <v>AS</v>
          </cell>
          <cell r="E3720" t="str">
            <v>24,36</v>
          </cell>
          <cell r="F3720" t="str">
            <v>SINAPI</v>
          </cell>
        </row>
        <row r="3721">
          <cell r="A3721">
            <v>11709</v>
          </cell>
          <cell r="B3721" t="str">
            <v>RALO FOFO SEMIESFERICO, 150 MM, PARA LAJES/ CALHAS</v>
          </cell>
          <cell r="C3721" t="str">
            <v xml:space="preserve">UN    </v>
          </cell>
          <cell r="D3721" t="str">
            <v>AS</v>
          </cell>
          <cell r="E3721" t="str">
            <v>57,23</v>
          </cell>
          <cell r="F3721" t="str">
            <v>SINAPI</v>
          </cell>
        </row>
        <row r="3722">
          <cell r="A3722">
            <v>11710</v>
          </cell>
          <cell r="B3722" t="str">
            <v>RALO FOFO SEMIESFERICO, 200 MM, PARA LAJES/ CALHAS</v>
          </cell>
          <cell r="C3722" t="str">
            <v xml:space="preserve">UN    </v>
          </cell>
          <cell r="D3722" t="str">
            <v>AS</v>
          </cell>
          <cell r="E3722" t="str">
            <v>131,57</v>
          </cell>
          <cell r="F3722" t="str">
            <v>SINAPI</v>
          </cell>
        </row>
        <row r="3723">
          <cell r="A3723">
            <v>11707</v>
          </cell>
          <cell r="B3723" t="str">
            <v>RALO FOFO SEMIESFERICO, 75 MM, PARA LAJES/ CALHAS</v>
          </cell>
          <cell r="C3723" t="str">
            <v xml:space="preserve">UN    </v>
          </cell>
          <cell r="D3723" t="str">
            <v>AS</v>
          </cell>
          <cell r="E3723" t="str">
            <v>18,25</v>
          </cell>
          <cell r="F3723" t="str">
            <v>SINAPI</v>
          </cell>
        </row>
        <row r="3724">
          <cell r="A3724">
            <v>5102</v>
          </cell>
          <cell r="B3724" t="str">
            <v>RALO SECO / RALO DE PASSAGEM EM PVC, QUADRADO, 100 X 100 X 53 MM, SAIDA 40 MM, COM GRELHA BRANCA</v>
          </cell>
          <cell r="C3724" t="str">
            <v xml:space="preserve">UN    </v>
          </cell>
          <cell r="D3724" t="str">
            <v>CR</v>
          </cell>
          <cell r="E3724" t="str">
            <v>12,40</v>
          </cell>
          <cell r="F3724" t="str">
            <v>SINAPI</v>
          </cell>
        </row>
        <row r="3725">
          <cell r="A3725">
            <v>11739</v>
          </cell>
          <cell r="B3725" t="str">
            <v>RALO SECO CONICO, PVC, 100 X 40 MM,  COM GRELHA REDONDA BRANCA</v>
          </cell>
          <cell r="C3725" t="str">
            <v xml:space="preserve">UN    </v>
          </cell>
          <cell r="D3725" t="str">
            <v>CR</v>
          </cell>
          <cell r="E3725" t="str">
            <v>8,83</v>
          </cell>
          <cell r="F3725" t="str">
            <v>SINAPI</v>
          </cell>
        </row>
        <row r="3726">
          <cell r="A3726">
            <v>11711</v>
          </cell>
          <cell r="B3726" t="str">
            <v>RALO SECO CONICO, PVC, 100 X 40 MM, COM GRELHA QUADRADA BRANCA</v>
          </cell>
          <cell r="C3726" t="str">
            <v xml:space="preserve">UN    </v>
          </cell>
          <cell r="D3726" t="str">
            <v>CR</v>
          </cell>
          <cell r="E3726" t="str">
            <v>10,33</v>
          </cell>
          <cell r="F3726" t="str">
            <v>SINAPI</v>
          </cell>
        </row>
        <row r="3727">
          <cell r="A3727">
            <v>11741</v>
          </cell>
          <cell r="B3727" t="str">
            <v>RALO SIFONADO CILINDRICO, PVC, 100 X 40 MM,  COM GRELHA REDONDA BRANCA</v>
          </cell>
          <cell r="C3727" t="str">
            <v xml:space="preserve">UN    </v>
          </cell>
          <cell r="D3727" t="str">
            <v>CR</v>
          </cell>
          <cell r="E3727" t="str">
            <v>11,25</v>
          </cell>
          <cell r="F3727" t="str">
            <v>SINAPI</v>
          </cell>
        </row>
        <row r="3728">
          <cell r="A3728">
            <v>11745</v>
          </cell>
          <cell r="B3728" t="str">
            <v>RALO SIFONADO QUADRADO, PVC, 100 X 53 MM, SAIDA 40 MM, COM GRELHA QUADRADA BRANCA</v>
          </cell>
          <cell r="C3728" t="str">
            <v xml:space="preserve">UN    </v>
          </cell>
          <cell r="D3728" t="str">
            <v>CR</v>
          </cell>
          <cell r="E3728" t="str">
            <v>14,82</v>
          </cell>
          <cell r="F3728" t="str">
            <v>SINAPI</v>
          </cell>
        </row>
        <row r="3729">
          <cell r="A3729">
            <v>11743</v>
          </cell>
          <cell r="B3729" t="str">
            <v>RALO SIFONADO REDONDO CONICO, PVC, 100 X 40 MM, COM GRELHA REDONDA BRANCA</v>
          </cell>
          <cell r="C3729" t="str">
            <v xml:space="preserve">UN    </v>
          </cell>
          <cell r="D3729" t="str">
            <v>CR</v>
          </cell>
          <cell r="E3729" t="str">
            <v>9,44</v>
          </cell>
          <cell r="F3729" t="str">
            <v>SINAPI</v>
          </cell>
        </row>
        <row r="3730">
          <cell r="A3730">
            <v>40985</v>
          </cell>
          <cell r="B3730" t="str">
            <v>RASTELEIRO (MENSALISTA)</v>
          </cell>
          <cell r="C3730" t="str">
            <v xml:space="preserve">MES   </v>
          </cell>
          <cell r="D3730" t="str">
            <v>CR</v>
          </cell>
          <cell r="E3730" t="str">
            <v>2.144,37</v>
          </cell>
          <cell r="F3730" t="str">
            <v>SINAPI</v>
          </cell>
        </row>
        <row r="3731">
          <cell r="A3731">
            <v>44502</v>
          </cell>
          <cell r="B3731" t="str">
            <v>RASTELEIRO HORISTA</v>
          </cell>
          <cell r="C3731" t="str">
            <v xml:space="preserve">H     </v>
          </cell>
          <cell r="D3731" t="str">
            <v>CR</v>
          </cell>
          <cell r="E3731" t="str">
            <v>12,14</v>
          </cell>
          <cell r="F3731" t="str">
            <v>SINAPI</v>
          </cell>
        </row>
        <row r="3732">
          <cell r="A3732">
            <v>1088</v>
          </cell>
          <cell r="B3732" t="str">
            <v>REATOR ELETRONICO BIVOLT PARA 1 LAMPADA FLUORESCENTE DE 18/20 W</v>
          </cell>
          <cell r="C3732" t="str">
            <v xml:space="preserve">UN    </v>
          </cell>
          <cell r="D3732" t="str">
            <v>AS</v>
          </cell>
          <cell r="E3732" t="str">
            <v>30,21</v>
          </cell>
          <cell r="F3732" t="str">
            <v>SINAPI</v>
          </cell>
        </row>
        <row r="3733">
          <cell r="A3733">
            <v>1087</v>
          </cell>
          <cell r="B3733" t="str">
            <v>REATOR ELETRONICO BIVOLT PARA 1 LAMPADA FLUORESCENTE DE 36/40 W</v>
          </cell>
          <cell r="C3733" t="str">
            <v xml:space="preserve">UN    </v>
          </cell>
          <cell r="D3733" t="str">
            <v>AS</v>
          </cell>
          <cell r="E3733" t="str">
            <v>37,73</v>
          </cell>
          <cell r="F3733" t="str">
            <v>SINAPI</v>
          </cell>
        </row>
        <row r="3734">
          <cell r="A3734">
            <v>38777</v>
          </cell>
          <cell r="B3734" t="str">
            <v>REATOR ELETRONICO BIVOLT PARA 2 LAMPADAS FLUORESCENTES DE 14 W</v>
          </cell>
          <cell r="C3734" t="str">
            <v xml:space="preserve">UN    </v>
          </cell>
          <cell r="D3734" t="str">
            <v>AS</v>
          </cell>
          <cell r="E3734" t="str">
            <v>75,15</v>
          </cell>
          <cell r="F3734" t="str">
            <v>SINAPI</v>
          </cell>
        </row>
        <row r="3735">
          <cell r="A3735">
            <v>1086</v>
          </cell>
          <cell r="B3735" t="str">
            <v>REATOR ELETRONICO BIVOLT PARA 2 LAMPADAS FLUORESCENTES DE 18/20 W</v>
          </cell>
          <cell r="C3735" t="str">
            <v xml:space="preserve">UN    </v>
          </cell>
          <cell r="D3735" t="str">
            <v>AS</v>
          </cell>
          <cell r="E3735" t="str">
            <v>39,66</v>
          </cell>
          <cell r="F3735" t="str">
            <v>SINAPI</v>
          </cell>
        </row>
        <row r="3736">
          <cell r="A3736">
            <v>1079</v>
          </cell>
          <cell r="B3736" t="str">
            <v>REATOR ELETRONICO BIVOLT PARA 2 LAMPADAS FLUORESCENTES DE 36/40 W</v>
          </cell>
          <cell r="C3736" t="str">
            <v xml:space="preserve">UN    </v>
          </cell>
          <cell r="D3736" t="str">
            <v>AS</v>
          </cell>
          <cell r="E3736" t="str">
            <v>40,99</v>
          </cell>
          <cell r="F3736" t="str">
            <v>SINAPI</v>
          </cell>
        </row>
        <row r="3737">
          <cell r="A3737">
            <v>39374</v>
          </cell>
          <cell r="B3737" t="str">
            <v>REATOR INTERNO/INTEGRADO PARA LAMPADA VAPOR METALICO 400 W, ALTO FATOR DE POTENCIA</v>
          </cell>
          <cell r="C3737" t="str">
            <v xml:space="preserve">UN    </v>
          </cell>
          <cell r="D3737" t="str">
            <v xml:space="preserve">C </v>
          </cell>
          <cell r="E3737" t="str">
            <v>157,44</v>
          </cell>
          <cell r="F3737" t="str">
            <v>SINAPI</v>
          </cell>
        </row>
        <row r="3738">
          <cell r="A3738">
            <v>1082</v>
          </cell>
          <cell r="B3738" t="str">
            <v>REATOR P/ LAMPADA VAPOR DE SODIO 250W USO EXT</v>
          </cell>
          <cell r="C3738" t="str">
            <v xml:space="preserve">UN    </v>
          </cell>
          <cell r="D3738" t="str">
            <v>AS</v>
          </cell>
          <cell r="E3738" t="str">
            <v>257,71</v>
          </cell>
          <cell r="F3738" t="str">
            <v>SINAPI</v>
          </cell>
        </row>
        <row r="3739">
          <cell r="A3739">
            <v>12316</v>
          </cell>
          <cell r="B3739" t="str">
            <v>REATOR P/ 1 LAMPADA VAPOR DE MERCURIO 125W USO EXT</v>
          </cell>
          <cell r="C3739" t="str">
            <v xml:space="preserve">UN    </v>
          </cell>
          <cell r="D3739" t="str">
            <v>AS</v>
          </cell>
          <cell r="E3739" t="str">
            <v>118,12</v>
          </cell>
          <cell r="F3739" t="str">
            <v>SINAPI</v>
          </cell>
        </row>
        <row r="3740">
          <cell r="A3740">
            <v>12317</v>
          </cell>
          <cell r="B3740" t="str">
            <v>REATOR P/ 1 LAMPADA VAPOR DE MERCURIO 250W USO EXT</v>
          </cell>
          <cell r="C3740" t="str">
            <v xml:space="preserve">UN    </v>
          </cell>
          <cell r="D3740" t="str">
            <v>AS</v>
          </cell>
          <cell r="E3740" t="str">
            <v>140,86</v>
          </cell>
          <cell r="F3740" t="str">
            <v>SINAPI</v>
          </cell>
        </row>
        <row r="3741">
          <cell r="A3741">
            <v>12318</v>
          </cell>
          <cell r="B3741" t="str">
            <v>REATOR P/ 1 LAMPADA VAPOR DE MERCURIO 400W USO EXT</v>
          </cell>
          <cell r="C3741" t="str">
            <v xml:space="preserve">UN    </v>
          </cell>
          <cell r="D3741" t="str">
            <v>AS</v>
          </cell>
          <cell r="E3741" t="str">
            <v>162,27</v>
          </cell>
          <cell r="F3741" t="str">
            <v>SINAPI</v>
          </cell>
        </row>
        <row r="3742">
          <cell r="A3742">
            <v>5104</v>
          </cell>
          <cell r="B3742" t="str">
            <v>REBITE DE ALUMINIO VAZADO DE REPUXO, 3,2 X 8 MM (1KG = 1025 UNIDADES)</v>
          </cell>
          <cell r="C3742" t="str">
            <v xml:space="preserve">KG    </v>
          </cell>
          <cell r="D3742" t="str">
            <v>AS</v>
          </cell>
          <cell r="E3742" t="str">
            <v>63,81</v>
          </cell>
          <cell r="F3742" t="str">
            <v>SINAPI</v>
          </cell>
        </row>
        <row r="3743">
          <cell r="A3743">
            <v>44530</v>
          </cell>
          <cell r="B3743" t="str">
            <v>REBOLO ABRASIVO RETO DE USO GERAL GRAO 36, DE 6 X 1 " ( DIAMETRO X ALTURA)</v>
          </cell>
          <cell r="C3743" t="str">
            <v xml:space="preserve">UN    </v>
          </cell>
          <cell r="D3743" t="str">
            <v>CR</v>
          </cell>
          <cell r="E3743" t="str">
            <v>100,21</v>
          </cell>
          <cell r="F3743" t="str">
            <v>SINAPI</v>
          </cell>
        </row>
        <row r="3744">
          <cell r="A3744">
            <v>2710</v>
          </cell>
          <cell r="B3744" t="str">
            <v>REBOLO ABRASIVO RETO DE USO GERAL GRAO 36, DE 6 X 3/4 " (DIAMETRO X ALTURA)</v>
          </cell>
          <cell r="C3744" t="str">
            <v xml:space="preserve">UN    </v>
          </cell>
          <cell r="D3744" t="str">
            <v>CR</v>
          </cell>
          <cell r="E3744" t="str">
            <v>80,03</v>
          </cell>
          <cell r="F3744" t="str">
            <v>SINAPI</v>
          </cell>
        </row>
        <row r="3745">
          <cell r="A3745">
            <v>14575</v>
          </cell>
          <cell r="B3745" t="str">
            <v>RECICLADORA DE ASFALTO A FRIO SOBRE RODAS, LARG. FRESAGEM 2,00 M, POT. 315 KW/422 HP</v>
          </cell>
          <cell r="C3745" t="str">
            <v xml:space="preserve">UN    </v>
          </cell>
          <cell r="D3745" t="str">
            <v>AS</v>
          </cell>
          <cell r="E3745" t="str">
            <v>5.682.927,11</v>
          </cell>
          <cell r="F3745" t="str">
            <v>SINAPI</v>
          </cell>
        </row>
        <row r="3746">
          <cell r="A3746">
            <v>20043</v>
          </cell>
          <cell r="B3746" t="str">
            <v>REDUCAO EXCENTRICA PVC, DN 100 X 50 MM, PARA ESGOTO PREDIAL</v>
          </cell>
          <cell r="C3746" t="str">
            <v xml:space="preserve">UN    </v>
          </cell>
          <cell r="D3746" t="str">
            <v>CR</v>
          </cell>
          <cell r="E3746" t="str">
            <v>10,02</v>
          </cell>
          <cell r="F3746" t="str">
            <v>SINAPI</v>
          </cell>
        </row>
        <row r="3747">
          <cell r="A3747">
            <v>20044</v>
          </cell>
          <cell r="B3747" t="str">
            <v>REDUCAO EXCENTRICA PVC, DN 100 X 75 MM, PARA ESGOTO PREDIAL</v>
          </cell>
          <cell r="C3747" t="str">
            <v xml:space="preserve">UN    </v>
          </cell>
          <cell r="D3747" t="str">
            <v>CR</v>
          </cell>
          <cell r="E3747" t="str">
            <v>11,62</v>
          </cell>
          <cell r="F3747" t="str">
            <v>SINAPI</v>
          </cell>
        </row>
        <row r="3748">
          <cell r="A3748">
            <v>20042</v>
          </cell>
          <cell r="B3748" t="str">
            <v>REDUCAO EXCENTRICA PVC, DN 75 X 50 MM, PARA ESGOTO PREDIAL</v>
          </cell>
          <cell r="C3748" t="str">
            <v xml:space="preserve">UN    </v>
          </cell>
          <cell r="D3748" t="str">
            <v>CR</v>
          </cell>
          <cell r="E3748" t="str">
            <v>8,70</v>
          </cell>
          <cell r="F3748" t="str">
            <v>SINAPI</v>
          </cell>
        </row>
        <row r="3749">
          <cell r="A3749">
            <v>20046</v>
          </cell>
          <cell r="B3749" t="str">
            <v>REDUCAO EXCENTRICA PVC, SERIE R, DN 100 X 75 MM, PARA ESGOTO PREDIAL</v>
          </cell>
          <cell r="C3749" t="str">
            <v xml:space="preserve">UN    </v>
          </cell>
          <cell r="D3749" t="str">
            <v>CR</v>
          </cell>
          <cell r="E3749" t="str">
            <v>20,58</v>
          </cell>
          <cell r="F3749" t="str">
            <v>SINAPI</v>
          </cell>
        </row>
        <row r="3750">
          <cell r="A3750">
            <v>20047</v>
          </cell>
          <cell r="B3750" t="str">
            <v>REDUCAO EXCENTRICA PVC, SERIE R, DN 150 X 100 MM, PARA ESGOTO PREDIAL</v>
          </cell>
          <cell r="C3750" t="str">
            <v xml:space="preserve">UN    </v>
          </cell>
          <cell r="D3750" t="str">
            <v>CR</v>
          </cell>
          <cell r="E3750" t="str">
            <v>61,72</v>
          </cell>
          <cell r="F3750" t="str">
            <v>SINAPI</v>
          </cell>
        </row>
        <row r="3751">
          <cell r="A3751">
            <v>20045</v>
          </cell>
          <cell r="B3751" t="str">
            <v>REDUCAO EXCENTRICA PVC, SERIE R, DN 75 X 50 MM, PARA ESGOTO PREDIAL</v>
          </cell>
          <cell r="C3751" t="str">
            <v xml:space="preserve">UN    </v>
          </cell>
          <cell r="D3751" t="str">
            <v>CR</v>
          </cell>
          <cell r="E3751" t="str">
            <v>10,41</v>
          </cell>
          <cell r="F3751" t="str">
            <v>SINAPI</v>
          </cell>
        </row>
        <row r="3752">
          <cell r="A3752">
            <v>20972</v>
          </cell>
          <cell r="B3752" t="str">
            <v>REDUCAO FIXA TIPO STORZ, ENGATE RAPIDO 2.1/2" X 1.1/2", EM LATAO, PARA INSTALACAO PREDIAL COMBATE A INCENDIO PREDIAL</v>
          </cell>
          <cell r="C3752" t="str">
            <v xml:space="preserve">UN    </v>
          </cell>
          <cell r="D3752" t="str">
            <v>CR</v>
          </cell>
          <cell r="E3752" t="str">
            <v>135,71</v>
          </cell>
          <cell r="F3752" t="str">
            <v>SINAPI</v>
          </cell>
        </row>
        <row r="3753">
          <cell r="A3753">
            <v>11321</v>
          </cell>
          <cell r="B3753" t="str">
            <v>REDUCAO PVC PBA, JE, PB, DN 100 X 50 / DE 110 X 60 MM, PARA REDE DE AGUA</v>
          </cell>
          <cell r="C3753" t="str">
            <v xml:space="preserve">UN    </v>
          </cell>
          <cell r="D3753" t="str">
            <v>AS</v>
          </cell>
          <cell r="E3753" t="str">
            <v>27,15</v>
          </cell>
          <cell r="F3753" t="str">
            <v>SINAPI</v>
          </cell>
        </row>
        <row r="3754">
          <cell r="A3754">
            <v>11323</v>
          </cell>
          <cell r="B3754" t="str">
            <v>REDUCAO PVC PBA, JE, PB, DN 100 X 75 / DE 110 X 85 MM, PARA REDE DE AGUA</v>
          </cell>
          <cell r="C3754" t="str">
            <v xml:space="preserve">UN    </v>
          </cell>
          <cell r="D3754" t="str">
            <v>AS</v>
          </cell>
          <cell r="E3754" t="str">
            <v>31,23</v>
          </cell>
          <cell r="F3754" t="str">
            <v>SINAPI</v>
          </cell>
        </row>
        <row r="3755">
          <cell r="A3755">
            <v>20327</v>
          </cell>
          <cell r="B3755" t="str">
            <v>REDUCAO PVC PBA, JE, PB, DN 75 X 50 / DE 85 X 60 MM, PARA REDE DE AGUA</v>
          </cell>
          <cell r="C3755" t="str">
            <v xml:space="preserve">UN    </v>
          </cell>
          <cell r="D3755" t="str">
            <v>AS</v>
          </cell>
          <cell r="E3755" t="str">
            <v>17,72</v>
          </cell>
          <cell r="F3755" t="str">
            <v>SINAPI</v>
          </cell>
        </row>
        <row r="3756">
          <cell r="A3756">
            <v>13390</v>
          </cell>
          <cell r="B3756" t="str">
            <v>REFLETOR REDONDO EM ALUMINIO ANODIZADO PARA LAMPADA VAPOR DE MERCURIO/SODIO, CORPO EM ALUMINIO COM PINTURA EPOXI, PARA LAMPADA E-27 DE 300 W, COM SUPORTE REDONDO E ALCA REGULAVEL PARA FIXACAO.</v>
          </cell>
          <cell r="C3756" t="str">
            <v xml:space="preserve">UN    </v>
          </cell>
          <cell r="D3756" t="str">
            <v>AS</v>
          </cell>
          <cell r="E3756" t="str">
            <v>149,07</v>
          </cell>
          <cell r="F3756" t="str">
            <v>SINAPI</v>
          </cell>
        </row>
        <row r="3757">
          <cell r="A3757">
            <v>6034</v>
          </cell>
          <cell r="B3757" t="str">
            <v>REGISTRO DE ESFERA DE PASSEIO, PVC PARA POLIETILENO, 20 MM</v>
          </cell>
          <cell r="C3757" t="str">
            <v xml:space="preserve">UN    </v>
          </cell>
          <cell r="D3757" t="str">
            <v>CR</v>
          </cell>
          <cell r="E3757" t="str">
            <v>11,11</v>
          </cell>
          <cell r="F3757" t="str">
            <v>SINAPI</v>
          </cell>
        </row>
        <row r="3758">
          <cell r="A3758">
            <v>6036</v>
          </cell>
          <cell r="B3758" t="str">
            <v>REGISTRO DE ESFERA PVC, COM BORBOLETA, COM ROSCA EXTERNA, DE 1/2"</v>
          </cell>
          <cell r="C3758" t="str">
            <v xml:space="preserve">UN    </v>
          </cell>
          <cell r="D3758" t="str">
            <v>CR</v>
          </cell>
          <cell r="E3758" t="str">
            <v>15,14</v>
          </cell>
          <cell r="F3758" t="str">
            <v>SINAPI</v>
          </cell>
        </row>
        <row r="3759">
          <cell r="A3759">
            <v>6031</v>
          </cell>
          <cell r="B3759" t="str">
            <v>REGISTRO DE ESFERA PVC, COM BORBOLETA, COM ROSCA EXTERNA, DE 3/4"</v>
          </cell>
          <cell r="C3759" t="str">
            <v xml:space="preserve">UN    </v>
          </cell>
          <cell r="D3759" t="str">
            <v xml:space="preserve">C </v>
          </cell>
          <cell r="E3759" t="str">
            <v>17,79</v>
          </cell>
          <cell r="F3759" t="str">
            <v>SINAPI</v>
          </cell>
        </row>
        <row r="3760">
          <cell r="A3760">
            <v>6029</v>
          </cell>
          <cell r="B3760" t="str">
            <v>REGISTRO DE ESFERA PVC, COM CABECA QUADRADA, COM ROSCA EXTERNA, 1/2"</v>
          </cell>
          <cell r="C3760" t="str">
            <v xml:space="preserve">UN    </v>
          </cell>
          <cell r="D3760" t="str">
            <v>CR</v>
          </cell>
          <cell r="E3760" t="str">
            <v>17,98</v>
          </cell>
          <cell r="F3760" t="str">
            <v>SINAPI</v>
          </cell>
        </row>
        <row r="3761">
          <cell r="A3761">
            <v>6033</v>
          </cell>
          <cell r="B3761" t="str">
            <v>REGISTRO DE ESFERA PVC, COM CABECA QUADRADA, COM ROSCA EXTERNA, 3/4"</v>
          </cell>
          <cell r="C3761" t="str">
            <v xml:space="preserve">UN    </v>
          </cell>
          <cell r="D3761" t="str">
            <v>CR</v>
          </cell>
          <cell r="E3761" t="str">
            <v>23,69</v>
          </cell>
          <cell r="F3761" t="str">
            <v>SINAPI</v>
          </cell>
        </row>
        <row r="3762">
          <cell r="A3762">
            <v>11672</v>
          </cell>
          <cell r="B3762" t="str">
            <v>REGISTRO DE ESFERA, PVC, COM VOLANTE, VS, ROSCAVEL, DN 1 1/2", COM CORPO DIVIDIDO</v>
          </cell>
          <cell r="C3762" t="str">
            <v xml:space="preserve">UN    </v>
          </cell>
          <cell r="D3762" t="str">
            <v>CR</v>
          </cell>
          <cell r="E3762" t="str">
            <v>51,54</v>
          </cell>
          <cell r="F3762" t="str">
            <v>SINAPI</v>
          </cell>
        </row>
        <row r="3763">
          <cell r="A3763">
            <v>11669</v>
          </cell>
          <cell r="B3763" t="str">
            <v>REGISTRO DE ESFERA, PVC, COM VOLANTE, VS, ROSCAVEL, DN 1 1/4", COM CORPO DIVIDIDO</v>
          </cell>
          <cell r="C3763" t="str">
            <v xml:space="preserve">UN    </v>
          </cell>
          <cell r="D3763" t="str">
            <v>CR</v>
          </cell>
          <cell r="E3763" t="str">
            <v>49,09</v>
          </cell>
          <cell r="F3763" t="str">
            <v>SINAPI</v>
          </cell>
        </row>
        <row r="3764">
          <cell r="A3764">
            <v>11670</v>
          </cell>
          <cell r="B3764" t="str">
            <v>REGISTRO DE ESFERA, PVC, COM VOLANTE, VS, ROSCAVEL, DN 1/2", COM CORPO DIVIDIDO</v>
          </cell>
          <cell r="C3764" t="str">
            <v xml:space="preserve">UN    </v>
          </cell>
          <cell r="D3764" t="str">
            <v>CR</v>
          </cell>
          <cell r="E3764" t="str">
            <v>18,80</v>
          </cell>
          <cell r="F3764" t="str">
            <v>SINAPI</v>
          </cell>
        </row>
        <row r="3765">
          <cell r="A3765">
            <v>20055</v>
          </cell>
          <cell r="B3765" t="str">
            <v>REGISTRO DE ESFERA, PVC, COM VOLANTE, VS, ROSCAVEL, DN 1", COM CORPO DIVIDIDO</v>
          </cell>
          <cell r="C3765" t="str">
            <v xml:space="preserve">UN    </v>
          </cell>
          <cell r="D3765" t="str">
            <v>CR</v>
          </cell>
          <cell r="E3765" t="str">
            <v>36,76</v>
          </cell>
          <cell r="F3765" t="str">
            <v>SINAPI</v>
          </cell>
        </row>
        <row r="3766">
          <cell r="A3766">
            <v>11671</v>
          </cell>
          <cell r="B3766" t="str">
            <v>REGISTRO DE ESFERA, PVC, COM VOLANTE, VS, ROSCAVEL, DN 2", COM CORPO DIVIDIDO</v>
          </cell>
          <cell r="C3766" t="str">
            <v xml:space="preserve">UN    </v>
          </cell>
          <cell r="D3766" t="str">
            <v>CR</v>
          </cell>
          <cell r="E3766" t="str">
            <v>78,89</v>
          </cell>
          <cell r="F3766" t="str">
            <v>SINAPI</v>
          </cell>
        </row>
        <row r="3767">
          <cell r="A3767">
            <v>6032</v>
          </cell>
          <cell r="B3767" t="str">
            <v>REGISTRO DE ESFERA, PVC, COM VOLANTE, VS, ROSCAVEL, DN 3/4", COM CORPO DIVIDIDO</v>
          </cell>
          <cell r="C3767" t="str">
            <v xml:space="preserve">UN    </v>
          </cell>
          <cell r="D3767" t="str">
            <v>CR</v>
          </cell>
          <cell r="E3767" t="str">
            <v>22,53</v>
          </cell>
          <cell r="F3767" t="str">
            <v>SINAPI</v>
          </cell>
        </row>
        <row r="3768">
          <cell r="A3768">
            <v>11673</v>
          </cell>
          <cell r="B3768" t="str">
            <v>REGISTRO DE ESFERA, PVC, COM VOLANTE, VS, SOLDAVEL, DN 20 MM, COM CORPO DIVIDIDO</v>
          </cell>
          <cell r="C3768" t="str">
            <v xml:space="preserve">UN    </v>
          </cell>
          <cell r="D3768" t="str">
            <v>CR</v>
          </cell>
          <cell r="E3768" t="str">
            <v>17,74</v>
          </cell>
          <cell r="F3768" t="str">
            <v>SINAPI</v>
          </cell>
        </row>
        <row r="3769">
          <cell r="A3769">
            <v>11674</v>
          </cell>
          <cell r="B3769" t="str">
            <v>REGISTRO DE ESFERA, PVC, COM VOLANTE, VS, SOLDAVEL, DN 25 MM, COM CORPO DIVIDIDO</v>
          </cell>
          <cell r="C3769" t="str">
            <v xml:space="preserve">UN    </v>
          </cell>
          <cell r="D3769" t="str">
            <v>CR</v>
          </cell>
          <cell r="E3769" t="str">
            <v>22,85</v>
          </cell>
          <cell r="F3769" t="str">
            <v>SINAPI</v>
          </cell>
        </row>
        <row r="3770">
          <cell r="A3770">
            <v>11675</v>
          </cell>
          <cell r="B3770" t="str">
            <v>REGISTRO DE ESFERA, PVC, COM VOLANTE, VS, SOLDAVEL, DN 32 MM, COM CORPO DIVIDIDO</v>
          </cell>
          <cell r="C3770" t="str">
            <v xml:space="preserve">UN    </v>
          </cell>
          <cell r="D3770" t="str">
            <v>CR</v>
          </cell>
          <cell r="E3770" t="str">
            <v>36,27</v>
          </cell>
          <cell r="F3770" t="str">
            <v>SINAPI</v>
          </cell>
        </row>
        <row r="3771">
          <cell r="A3771">
            <v>11676</v>
          </cell>
          <cell r="B3771" t="str">
            <v>REGISTRO DE ESFERA, PVC, COM VOLANTE, VS, SOLDAVEL, DN 40 MM, COM CORPO DIVIDIDO</v>
          </cell>
          <cell r="C3771" t="str">
            <v xml:space="preserve">UN    </v>
          </cell>
          <cell r="D3771" t="str">
            <v>CR</v>
          </cell>
          <cell r="E3771" t="str">
            <v>48,52</v>
          </cell>
          <cell r="F3771" t="str">
            <v>SINAPI</v>
          </cell>
        </row>
        <row r="3772">
          <cell r="A3772">
            <v>11677</v>
          </cell>
          <cell r="B3772" t="str">
            <v>REGISTRO DE ESFERA, PVC, COM VOLANTE, VS, SOLDAVEL, DN 50 MM, COM CORPO DIVIDIDO</v>
          </cell>
          <cell r="C3772" t="str">
            <v xml:space="preserve">UN    </v>
          </cell>
          <cell r="D3772" t="str">
            <v>CR</v>
          </cell>
          <cell r="E3772" t="str">
            <v>50,10</v>
          </cell>
          <cell r="F3772" t="str">
            <v>SINAPI</v>
          </cell>
        </row>
        <row r="3773">
          <cell r="A3773">
            <v>11678</v>
          </cell>
          <cell r="B3773" t="str">
            <v>REGISTRO DE ESFERA, PVC, COM VOLANTE, VS, SOLDAVEL, DN 60 MM, COM CORPO DIVIDIDO</v>
          </cell>
          <cell r="C3773" t="str">
            <v xml:space="preserve">UN    </v>
          </cell>
          <cell r="D3773" t="str">
            <v>CR</v>
          </cell>
          <cell r="E3773" t="str">
            <v>91,76</v>
          </cell>
          <cell r="F3773" t="str">
            <v>SINAPI</v>
          </cell>
        </row>
        <row r="3774">
          <cell r="A3774">
            <v>6038</v>
          </cell>
          <cell r="B3774" t="str">
            <v>REGISTRO DE PRESSAO PVC, ROSCAVEL, VOLANTE SIMPLES, DE 1/2"</v>
          </cell>
          <cell r="C3774" t="str">
            <v xml:space="preserve">UN    </v>
          </cell>
          <cell r="D3774" t="str">
            <v>CR</v>
          </cell>
          <cell r="E3774" t="str">
            <v>5,82</v>
          </cell>
          <cell r="F3774" t="str">
            <v>SINAPI</v>
          </cell>
        </row>
        <row r="3775">
          <cell r="A3775">
            <v>11718</v>
          </cell>
          <cell r="B3775" t="str">
            <v>REGISTRO DE PRESSAO PVC, ROSCAVEL, VOLANTE SIMPLES, DE 3/4"</v>
          </cell>
          <cell r="C3775" t="str">
            <v xml:space="preserve">UN    </v>
          </cell>
          <cell r="D3775" t="str">
            <v>CR</v>
          </cell>
          <cell r="E3775" t="str">
            <v>16,60</v>
          </cell>
          <cell r="F3775" t="str">
            <v>SINAPI</v>
          </cell>
        </row>
        <row r="3776">
          <cell r="A3776">
            <v>6037</v>
          </cell>
          <cell r="B3776" t="str">
            <v>REGISTRO DE PRESSAO PVC, SOLDAVEL, VOLANTE SIMPLES, DE 20 MM</v>
          </cell>
          <cell r="C3776" t="str">
            <v xml:space="preserve">UN    </v>
          </cell>
          <cell r="D3776" t="str">
            <v>CR</v>
          </cell>
          <cell r="E3776" t="str">
            <v>12,11</v>
          </cell>
          <cell r="F3776" t="str">
            <v>SINAPI</v>
          </cell>
        </row>
        <row r="3777">
          <cell r="A3777">
            <v>11719</v>
          </cell>
          <cell r="B3777" t="str">
            <v>REGISTRO DE PRESSAO PVC, SOLDAVEL, VOLANTE SIMPLES, DE 25 MM</v>
          </cell>
          <cell r="C3777" t="str">
            <v xml:space="preserve">UN    </v>
          </cell>
          <cell r="D3777" t="str">
            <v>CR</v>
          </cell>
          <cell r="E3777" t="str">
            <v>13,46</v>
          </cell>
          <cell r="F3777" t="str">
            <v>SINAPI</v>
          </cell>
        </row>
        <row r="3778">
          <cell r="A3778">
            <v>6019</v>
          </cell>
          <cell r="B3778" t="str">
            <v>REGISTRO GAVETA BRUTO EM LATAO FORJADO, BITOLA 1 " (REF 1509)</v>
          </cell>
          <cell r="C3778" t="str">
            <v xml:space="preserve">UN    </v>
          </cell>
          <cell r="D3778" t="str">
            <v>CR</v>
          </cell>
          <cell r="E3778" t="str">
            <v>41,40</v>
          </cell>
          <cell r="F3778" t="str">
            <v>SINAPI</v>
          </cell>
        </row>
        <row r="3779">
          <cell r="A3779">
            <v>6010</v>
          </cell>
          <cell r="B3779" t="str">
            <v>REGISTRO GAVETA BRUTO EM LATAO FORJADO, BITOLA 1 1/2 " (REF 1509)</v>
          </cell>
          <cell r="C3779" t="str">
            <v xml:space="preserve">UN    </v>
          </cell>
          <cell r="D3779" t="str">
            <v>CR</v>
          </cell>
          <cell r="E3779" t="str">
            <v>71,24</v>
          </cell>
          <cell r="F3779" t="str">
            <v>SINAPI</v>
          </cell>
        </row>
        <row r="3780">
          <cell r="A3780">
            <v>6017</v>
          </cell>
          <cell r="B3780" t="str">
            <v>REGISTRO GAVETA BRUTO EM LATAO FORJADO, BITOLA 1 1/4 " (REF 1509)</v>
          </cell>
          <cell r="C3780" t="str">
            <v xml:space="preserve">UN    </v>
          </cell>
          <cell r="D3780" t="str">
            <v>CR</v>
          </cell>
          <cell r="E3780" t="str">
            <v>56,42</v>
          </cell>
          <cell r="F3780" t="str">
            <v>SINAPI</v>
          </cell>
        </row>
        <row r="3781">
          <cell r="A3781">
            <v>6020</v>
          </cell>
          <cell r="B3781" t="str">
            <v>REGISTRO GAVETA BRUTO EM LATAO FORJADO, BITOLA 1/2 " (REF 1509)</v>
          </cell>
          <cell r="C3781" t="str">
            <v xml:space="preserve">UN    </v>
          </cell>
          <cell r="D3781" t="str">
            <v>CR</v>
          </cell>
          <cell r="E3781" t="str">
            <v>24,86</v>
          </cell>
          <cell r="F3781" t="str">
            <v>SINAPI</v>
          </cell>
        </row>
        <row r="3782">
          <cell r="A3782">
            <v>6028</v>
          </cell>
          <cell r="B3782" t="str">
            <v>REGISTRO GAVETA BRUTO EM LATAO FORJADO, BITOLA 2 " (REF 1509)</v>
          </cell>
          <cell r="C3782" t="str">
            <v xml:space="preserve">UN    </v>
          </cell>
          <cell r="D3782" t="str">
            <v>CR</v>
          </cell>
          <cell r="E3782" t="str">
            <v>99,22</v>
          </cell>
          <cell r="F3782" t="str">
            <v>SINAPI</v>
          </cell>
        </row>
        <row r="3783">
          <cell r="A3783">
            <v>6011</v>
          </cell>
          <cell r="B3783" t="str">
            <v>REGISTRO GAVETA BRUTO EM LATAO FORJADO, BITOLA 2 1/2 " (REF 1509)</v>
          </cell>
          <cell r="C3783" t="str">
            <v xml:space="preserve">UN    </v>
          </cell>
          <cell r="D3783" t="str">
            <v>CR</v>
          </cell>
          <cell r="E3783" t="str">
            <v>205,78</v>
          </cell>
          <cell r="F3783" t="str">
            <v>SINAPI</v>
          </cell>
        </row>
        <row r="3784">
          <cell r="A3784">
            <v>6012</v>
          </cell>
          <cell r="B3784" t="str">
            <v>REGISTRO GAVETA BRUTO EM LATAO FORJADO, BITOLA 3 " (REF 1509)</v>
          </cell>
          <cell r="C3784" t="str">
            <v xml:space="preserve">UN    </v>
          </cell>
          <cell r="D3784" t="str">
            <v>CR</v>
          </cell>
          <cell r="E3784" t="str">
            <v>249,13</v>
          </cell>
          <cell r="F3784" t="str">
            <v>SINAPI</v>
          </cell>
        </row>
        <row r="3785">
          <cell r="A3785">
            <v>6016</v>
          </cell>
          <cell r="B3785" t="str">
            <v>REGISTRO GAVETA BRUTO EM LATAO FORJADO, BITOLA 3/4 " (REF 1509)</v>
          </cell>
          <cell r="C3785" t="str">
            <v xml:space="preserve">UN    </v>
          </cell>
          <cell r="D3785" t="str">
            <v>CR</v>
          </cell>
          <cell r="E3785" t="str">
            <v>26,23</v>
          </cell>
          <cell r="F3785" t="str">
            <v>SINAPI</v>
          </cell>
        </row>
        <row r="3786">
          <cell r="A3786">
            <v>6027</v>
          </cell>
          <cell r="B3786" t="str">
            <v>REGISTRO GAVETA BRUTO EM LATAO FORJADO, BITOLA 4 " (REF 1509)</v>
          </cell>
          <cell r="C3786" t="str">
            <v xml:space="preserve">UN    </v>
          </cell>
          <cell r="D3786" t="str">
            <v>CR</v>
          </cell>
          <cell r="E3786" t="str">
            <v>519,11</v>
          </cell>
          <cell r="F3786" t="str">
            <v>SINAPI</v>
          </cell>
        </row>
        <row r="3787">
          <cell r="A3787">
            <v>6013</v>
          </cell>
          <cell r="B3787" t="str">
            <v>REGISTRO GAVETA COM ACABAMENTO E CANOPLA CROMADOS, SIMPLES, BITOLA 1 " (REF 1509)</v>
          </cell>
          <cell r="C3787" t="str">
            <v xml:space="preserve">UN    </v>
          </cell>
          <cell r="D3787" t="str">
            <v>CR</v>
          </cell>
          <cell r="E3787" t="str">
            <v>78,33</v>
          </cell>
          <cell r="F3787" t="str">
            <v>SINAPI</v>
          </cell>
        </row>
        <row r="3788">
          <cell r="A3788">
            <v>6015</v>
          </cell>
          <cell r="B3788" t="str">
            <v>REGISTRO GAVETA COM ACABAMENTO E CANOPLA CROMADOS, SIMPLES, BITOLA 1 1/2 " (REF 1509)</v>
          </cell>
          <cell r="C3788" t="str">
            <v xml:space="preserve">UN    </v>
          </cell>
          <cell r="D3788" t="str">
            <v>CR</v>
          </cell>
          <cell r="E3788" t="str">
            <v>113,91</v>
          </cell>
          <cell r="F3788" t="str">
            <v>SINAPI</v>
          </cell>
        </row>
        <row r="3789">
          <cell r="A3789">
            <v>6014</v>
          </cell>
          <cell r="B3789" t="str">
            <v>REGISTRO GAVETA COM ACABAMENTO E CANOPLA CROMADOS, SIMPLES, BITOLA 1 1/4 " (REF 1509)</v>
          </cell>
          <cell r="C3789" t="str">
            <v xml:space="preserve">UN    </v>
          </cell>
          <cell r="D3789" t="str">
            <v>CR</v>
          </cell>
          <cell r="E3789" t="str">
            <v>108,91</v>
          </cell>
          <cell r="F3789" t="str">
            <v>SINAPI</v>
          </cell>
        </row>
        <row r="3790">
          <cell r="A3790">
            <v>6006</v>
          </cell>
          <cell r="B3790" t="str">
            <v>REGISTRO GAVETA COM ACABAMENTO E CANOPLA CROMADOS, SIMPLES, BITOLA 1/2 " (REF 1509)</v>
          </cell>
          <cell r="C3790" t="str">
            <v xml:space="preserve">UN    </v>
          </cell>
          <cell r="D3790" t="str">
            <v>CR</v>
          </cell>
          <cell r="E3790" t="str">
            <v>56,72</v>
          </cell>
          <cell r="F3790" t="str">
            <v>SINAPI</v>
          </cell>
        </row>
        <row r="3791">
          <cell r="A3791">
            <v>6005</v>
          </cell>
          <cell r="B3791" t="str">
            <v>REGISTRO GAVETA COM ACABAMENTO E CANOPLA CROMADOS, SIMPLES, BITOLA 3/4 " (REF 1509)</v>
          </cell>
          <cell r="C3791" t="str">
            <v xml:space="preserve">UN    </v>
          </cell>
          <cell r="D3791" t="str">
            <v xml:space="preserve">C </v>
          </cell>
          <cell r="E3791" t="str">
            <v>63,99</v>
          </cell>
          <cell r="F3791" t="str">
            <v>SINAPI</v>
          </cell>
        </row>
        <row r="3792">
          <cell r="A3792">
            <v>11756</v>
          </cell>
          <cell r="B3792" t="str">
            <v>REGISTRO OU REGULADOR DE GAS COZINHA, VAZAO DE 2 KG/H, 2,8 KPA</v>
          </cell>
          <cell r="C3792" t="str">
            <v xml:space="preserve">UN    </v>
          </cell>
          <cell r="D3792" t="str">
            <v>CR</v>
          </cell>
          <cell r="E3792" t="str">
            <v>30,56</v>
          </cell>
          <cell r="F3792" t="str">
            <v>SINAPI</v>
          </cell>
        </row>
        <row r="3793">
          <cell r="A3793">
            <v>10904</v>
          </cell>
          <cell r="B3793" t="str">
            <v>REGISTRO OU VALVULA GLOBO ANGULAR EM LATAO, PARA HIDRANTES EM INSTALACAO PREDIAL DE INCENDIO, 45 GRAUS, DIAMETRO DE 2 1/2", COM VOLANTE, CLASSE DE PRESSAO DE ATE 200 PSI</v>
          </cell>
          <cell r="C3793" t="str">
            <v xml:space="preserve">UN    </v>
          </cell>
          <cell r="D3793" t="str">
            <v xml:space="preserve">C </v>
          </cell>
          <cell r="E3793" t="str">
            <v>190,00</v>
          </cell>
          <cell r="F3793" t="str">
            <v>SINAPI</v>
          </cell>
        </row>
        <row r="3794">
          <cell r="A3794">
            <v>11752</v>
          </cell>
          <cell r="B3794" t="str">
            <v>REGISTRO PRESSAO BRUTO EM LATAO FORJADO, BITOLA 1/2 " (REF 1400)</v>
          </cell>
          <cell r="C3794" t="str">
            <v xml:space="preserve">UN    </v>
          </cell>
          <cell r="D3794" t="str">
            <v>CR</v>
          </cell>
          <cell r="E3794" t="str">
            <v>17,62</v>
          </cell>
          <cell r="F3794" t="str">
            <v>SINAPI</v>
          </cell>
        </row>
        <row r="3795">
          <cell r="A3795">
            <v>11753</v>
          </cell>
          <cell r="B3795" t="str">
            <v>REGISTRO PRESSAO BRUTO EM LATAO FORJADO, BITOLA 3/4 " (REF 1400)</v>
          </cell>
          <cell r="C3795" t="str">
            <v xml:space="preserve">UN    </v>
          </cell>
          <cell r="D3795" t="str">
            <v>CR</v>
          </cell>
          <cell r="E3795" t="str">
            <v>21,04</v>
          </cell>
          <cell r="F3795" t="str">
            <v>SINAPI</v>
          </cell>
        </row>
        <row r="3796">
          <cell r="A3796">
            <v>6021</v>
          </cell>
          <cell r="B3796" t="str">
            <v>REGISTRO PRESSAO COM ACABAMENTO E CANOPLA CROMADA, SIMPLES, BITOLA 1/2 " (REF 1416)</v>
          </cell>
          <cell r="C3796" t="str">
            <v xml:space="preserve">UN    </v>
          </cell>
          <cell r="D3796" t="str">
            <v>CR</v>
          </cell>
          <cell r="E3796" t="str">
            <v>58,38</v>
          </cell>
          <cell r="F3796" t="str">
            <v>SINAPI</v>
          </cell>
        </row>
        <row r="3797">
          <cell r="A3797">
            <v>6024</v>
          </cell>
          <cell r="B3797" t="str">
            <v>REGISTRO PRESSAO COM ACABAMENTO E CANOPLA CROMADA, SIMPLES, BITOLA 3/4 " (REF 1416)</v>
          </cell>
          <cell r="C3797" t="str">
            <v xml:space="preserve">UN    </v>
          </cell>
          <cell r="D3797" t="str">
            <v>CR</v>
          </cell>
          <cell r="E3797" t="str">
            <v>60,35</v>
          </cell>
          <cell r="F3797" t="str">
            <v>SINAPI</v>
          </cell>
        </row>
        <row r="3798">
          <cell r="A3798">
            <v>38379</v>
          </cell>
          <cell r="B3798" t="str">
            <v>REGUA DE ALUMINIO PARA PEDREIRO 2 X 1 "</v>
          </cell>
          <cell r="C3798" t="str">
            <v xml:space="preserve">M     </v>
          </cell>
          <cell r="D3798" t="str">
            <v>CR</v>
          </cell>
          <cell r="E3798" t="str">
            <v>64,55</v>
          </cell>
          <cell r="F3798" t="str">
            <v>SINAPI</v>
          </cell>
        </row>
        <row r="3799">
          <cell r="A3799">
            <v>13897</v>
          </cell>
          <cell r="B3799" t="str">
            <v>REGUA VIBRADORA DUPLA PARA CONCRETO A GASOLINA 5,5 HP, PESO DE 60 KG, COMPRIMENTO 4 M</v>
          </cell>
          <cell r="C3799" t="str">
            <v xml:space="preserve">UN    </v>
          </cell>
          <cell r="D3799" t="str">
            <v>AS</v>
          </cell>
          <cell r="E3799" t="str">
            <v>6.869,77</v>
          </cell>
          <cell r="F3799" t="str">
            <v>SINAPI</v>
          </cell>
        </row>
        <row r="3800">
          <cell r="A3800">
            <v>10640</v>
          </cell>
          <cell r="B3800" t="str">
            <v>REGUA VIBRATORIA DE CONCRETO TRELICADA, EQUIPADA COM MOTOR A GASOLINA DE 9 HP</v>
          </cell>
          <cell r="C3800" t="str">
            <v xml:space="preserve">UN    </v>
          </cell>
          <cell r="D3800" t="str">
            <v>AS</v>
          </cell>
          <cell r="E3800" t="str">
            <v>14.878,49</v>
          </cell>
          <cell r="F3800" t="str">
            <v>SINAPI</v>
          </cell>
        </row>
        <row r="3801">
          <cell r="A3801">
            <v>34357</v>
          </cell>
          <cell r="B3801" t="str">
            <v>REJUNTE CIMENTICIO, QUALQUER COR</v>
          </cell>
          <cell r="C3801" t="str">
            <v xml:space="preserve">KG    </v>
          </cell>
          <cell r="D3801" t="str">
            <v>CR</v>
          </cell>
          <cell r="E3801" t="str">
            <v>6,45</v>
          </cell>
          <cell r="F3801" t="str">
            <v>SINAPI</v>
          </cell>
        </row>
        <row r="3802">
          <cell r="A3802">
            <v>37329</v>
          </cell>
          <cell r="B3802" t="str">
            <v>REJUNTE EPOXI, QUALQUER COR</v>
          </cell>
          <cell r="C3802" t="str">
            <v xml:space="preserve">KG    </v>
          </cell>
          <cell r="D3802" t="str">
            <v>CR</v>
          </cell>
          <cell r="E3802" t="str">
            <v>136,04</v>
          </cell>
          <cell r="F3802" t="str">
            <v>SINAPI</v>
          </cell>
        </row>
        <row r="3803">
          <cell r="A3803">
            <v>2510</v>
          </cell>
          <cell r="B3803" t="str">
            <v>RELE FOTOELETRICO INTERNO E EXTERNO BIVOLT 1000 W, DE CONECTOR, SEM BASE</v>
          </cell>
          <cell r="C3803" t="str">
            <v xml:space="preserve">UN    </v>
          </cell>
          <cell r="D3803" t="str">
            <v>AS</v>
          </cell>
          <cell r="E3803" t="str">
            <v>37,33</v>
          </cell>
          <cell r="F3803" t="str">
            <v>SINAPI</v>
          </cell>
        </row>
        <row r="3804">
          <cell r="A3804">
            <v>12359</v>
          </cell>
          <cell r="B3804" t="str">
            <v>RELE TERMICO BIMETAL PARA USO EM MOTORES TRIFASICOS, TENSAO 380 V, POTENCIA ATE 15 CV, CORRENTE NOMINAL MAXIMA 22 A</v>
          </cell>
          <cell r="C3804" t="str">
            <v xml:space="preserve">UN    </v>
          </cell>
          <cell r="D3804" t="str">
            <v>CR</v>
          </cell>
          <cell r="E3804" t="str">
            <v>121,58</v>
          </cell>
          <cell r="F3804" t="str">
            <v>SINAPI</v>
          </cell>
        </row>
        <row r="3805">
          <cell r="A3805">
            <v>7353</v>
          </cell>
          <cell r="B3805" t="str">
            <v>RESINA ACRILICA PREMIUM BASE AGUA - COR BRANCA</v>
          </cell>
          <cell r="C3805" t="str">
            <v xml:space="preserve">L     </v>
          </cell>
          <cell r="D3805" t="str">
            <v>CR</v>
          </cell>
          <cell r="E3805" t="str">
            <v>29,16</v>
          </cell>
          <cell r="F3805" t="str">
            <v>SINAPI</v>
          </cell>
        </row>
        <row r="3806">
          <cell r="A3806">
            <v>36144</v>
          </cell>
          <cell r="B3806" t="str">
            <v>RESPIRADOR DESCARTAVEL SEM VALVULA DE EXALACAO, PFF 1</v>
          </cell>
          <cell r="C3806" t="str">
            <v xml:space="preserve">UN    </v>
          </cell>
          <cell r="D3806" t="str">
            <v>CR</v>
          </cell>
          <cell r="E3806" t="str">
            <v>1,78</v>
          </cell>
          <cell r="F3806" t="str">
            <v>SINAPI</v>
          </cell>
        </row>
        <row r="3807">
          <cell r="A3807">
            <v>10518</v>
          </cell>
          <cell r="B3807" t="str">
            <v>RETARDO PARA CORDEL DETONANTE</v>
          </cell>
          <cell r="C3807" t="str">
            <v xml:space="preserve">UN    </v>
          </cell>
          <cell r="D3807" t="str">
            <v>AS</v>
          </cell>
          <cell r="E3807" t="str">
            <v>123,00</v>
          </cell>
          <cell r="F3807" t="str">
            <v>SINAPI</v>
          </cell>
        </row>
        <row r="3808">
          <cell r="A3808">
            <v>36530</v>
          </cell>
          <cell r="B3808" t="str">
            <v>RETROESCAVADEIRA SOBRE RODAS COM CARREGADEIRA, TRACAO 4 X 2, POTENCIA LIQUIDA 79 HP, PESO OPERACIONAL MINIMO DE 6570 KG, CAPACIDADE DA CARREGADEIRA DE 1,00 M3 E DA  RETROESCAVADEIRA MINIMA DE 0,20 M3, PROFUNDIDADE DE ESCAVACAO MAXIMA DE 4,37 M</v>
          </cell>
          <cell r="C3808" t="str">
            <v xml:space="preserve">UN    </v>
          </cell>
          <cell r="D3808" t="str">
            <v>AS</v>
          </cell>
          <cell r="E3808" t="str">
            <v>387.219,50</v>
          </cell>
          <cell r="F3808" t="str">
            <v>SINAPI</v>
          </cell>
        </row>
        <row r="3809">
          <cell r="A3809">
            <v>6046</v>
          </cell>
          <cell r="B3809" t="str">
            <v>RETROESCAVADEIRA SOBRE RODAS COM CARREGADEIRA, TRACAO 4 X 4, POTENCIA LIQUIDA 72 HP, PESO OPERACIONAL MINIMO DE 7140 KG, CAPACIDADE MINIMA DA CARREGADEIRA DE 0,79 M3 E DA RETROESCAVADEIRA MINIMA DE 0,18 M3, PROFUNDIDADE DE ESCAVACAO MAXIMA DE 4,50 M</v>
          </cell>
          <cell r="C3809" t="str">
            <v xml:space="preserve">UN    </v>
          </cell>
          <cell r="D3809" t="str">
            <v>AS</v>
          </cell>
          <cell r="E3809" t="str">
            <v>420.000,00</v>
          </cell>
          <cell r="F3809" t="str">
            <v>SINAPI</v>
          </cell>
        </row>
        <row r="3810">
          <cell r="A3810">
            <v>36531</v>
          </cell>
          <cell r="B3810" t="str">
            <v>RETROESCAVADEIRA SOBRE RODAS COM CARREGADEIRA, TRACAO 4 X 4, POTENCIA LIQUIDA 88 HP, PESO OPERACIONAL MINIMO DE 6674 KG, CAPACIDADE DA CARREGADEIRA DE 1,00 M3 E DA  RETROESCAVADEIRA MINIMA DE 0,26 M3, PROFUNDIDADE DE ESCAVACAO MAXIMA DE 4,37 M</v>
          </cell>
          <cell r="C3810" t="str">
            <v xml:space="preserve">UN    </v>
          </cell>
          <cell r="D3810" t="str">
            <v>AS</v>
          </cell>
          <cell r="E3810" t="str">
            <v>435.365,82</v>
          </cell>
          <cell r="F3810" t="str">
            <v>SINAPI</v>
          </cell>
        </row>
        <row r="3811">
          <cell r="A3811">
            <v>34684</v>
          </cell>
          <cell r="B3811" t="str">
            <v>REVESTIMENTO DE PAREDE EM GRANILITE, MARMORITE OU GRANITINA - ESP = 5 MM (INCLUSO EXECUCAO)</v>
          </cell>
          <cell r="C3811" t="str">
            <v xml:space="preserve">M2    </v>
          </cell>
          <cell r="D3811" t="str">
            <v>AS</v>
          </cell>
          <cell r="E3811" t="str">
            <v>256,62</v>
          </cell>
          <cell r="F3811" t="str">
            <v>SINAPI</v>
          </cell>
        </row>
        <row r="3812">
          <cell r="A3812">
            <v>34683</v>
          </cell>
          <cell r="B3812" t="str">
            <v>REVESTIMENTO DE PAREDE EM GRANILITE, MARMORITE OU GRANITINA COLORIDO - ESP = 5 MM (INCLUSO EXECUCAO)</v>
          </cell>
          <cell r="C3812" t="str">
            <v xml:space="preserve">M2    </v>
          </cell>
          <cell r="D3812" t="str">
            <v>AS</v>
          </cell>
          <cell r="E3812" t="str">
            <v>160,39</v>
          </cell>
          <cell r="F3812" t="str">
            <v>SINAPI</v>
          </cell>
        </row>
        <row r="3813">
          <cell r="A3813">
            <v>533</v>
          </cell>
          <cell r="B3813" t="str">
            <v>REVESTIMENTO EM CERAMICA ESMALTADA COMERCIAL, PEI MENOR OU IGUAL A 3, FORMATO MENOR OU IGUAL A 2025 CM2</v>
          </cell>
          <cell r="C3813" t="str">
            <v xml:space="preserve">M2    </v>
          </cell>
          <cell r="D3813" t="str">
            <v>CR</v>
          </cell>
          <cell r="E3813" t="str">
            <v>24,85</v>
          </cell>
          <cell r="F3813" t="str">
            <v>SINAPI</v>
          </cell>
        </row>
        <row r="3814">
          <cell r="A3814">
            <v>10515</v>
          </cell>
          <cell r="B3814" t="str">
            <v>REVESTIMENTO EM CERAMICA ESMALTADA EXTRA, PEI MAIOR OU IGUAL 4, FORMATO MAIOR A 2025 CM2</v>
          </cell>
          <cell r="C3814" t="str">
            <v xml:space="preserve">M2    </v>
          </cell>
          <cell r="D3814" t="str">
            <v>CR</v>
          </cell>
          <cell r="E3814" t="str">
            <v>46,89</v>
          </cell>
          <cell r="F3814" t="str">
            <v>SINAPI</v>
          </cell>
        </row>
        <row r="3815">
          <cell r="A3815">
            <v>536</v>
          </cell>
          <cell r="B3815" t="str">
            <v>REVESTIMENTO EM CERAMICA ESMALTADA EXTRA, PEI MENOR OU IGUAL A 3, FORMATO MENOR OU IGUAL A 2025 CM2</v>
          </cell>
          <cell r="C3815" t="str">
            <v xml:space="preserve">M2    </v>
          </cell>
          <cell r="D3815" t="str">
            <v xml:space="preserve">C </v>
          </cell>
          <cell r="E3815" t="str">
            <v>33,92</v>
          </cell>
          <cell r="F3815" t="str">
            <v>SINAPI</v>
          </cell>
        </row>
        <row r="3816">
          <cell r="A3816">
            <v>153</v>
          </cell>
          <cell r="B3816" t="str">
            <v>REVESTIMENTO EPOXI DE ALTA RESISTENCIA QUIMICA, ISENTO DE SOLVENTES, BICOMPONENTE</v>
          </cell>
          <cell r="C3816" t="str">
            <v xml:space="preserve">L     </v>
          </cell>
          <cell r="D3816" t="str">
            <v>CR</v>
          </cell>
          <cell r="E3816" t="str">
            <v>109,39</v>
          </cell>
          <cell r="F3816" t="str">
            <v>SINAPI</v>
          </cell>
        </row>
        <row r="3817">
          <cell r="A3817">
            <v>34682</v>
          </cell>
          <cell r="B3817" t="str">
            <v>REVESTIMENTO PARA ESCADA EM GRANILITE, MARMORITE OU GRANITINA ESP = 8 MM (INCLUSO EXECUCAO)</v>
          </cell>
          <cell r="C3817" t="str">
            <v xml:space="preserve">M2    </v>
          </cell>
          <cell r="D3817" t="str">
            <v>AS</v>
          </cell>
          <cell r="E3817" t="str">
            <v>122,65</v>
          </cell>
          <cell r="F3817" t="str">
            <v>SINAPI</v>
          </cell>
        </row>
        <row r="3818">
          <cell r="A3818">
            <v>20205</v>
          </cell>
          <cell r="B3818" t="str">
            <v>RIPA  APARELHADA *1,5 X 5* CM, EM MACARANDUBA, ANGELIM OU EQUIVALENTE DA REGIAO</v>
          </cell>
          <cell r="C3818" t="str">
            <v xml:space="preserve">M     </v>
          </cell>
          <cell r="D3818" t="str">
            <v>CR</v>
          </cell>
          <cell r="E3818" t="str">
            <v>3,00</v>
          </cell>
          <cell r="F3818" t="str">
            <v>SINAPI</v>
          </cell>
        </row>
        <row r="3819">
          <cell r="A3819">
            <v>4412</v>
          </cell>
          <cell r="B3819" t="str">
            <v>RIPA NAO APARELHADA  *1 X 3* CM, EM MACARANDUBA, ANGELIM OU EQUIVALENTE DA REGIAO - BRUTA</v>
          </cell>
          <cell r="C3819" t="str">
            <v xml:space="preserve">M     </v>
          </cell>
          <cell r="D3819" t="str">
            <v>CR</v>
          </cell>
          <cell r="E3819" t="str">
            <v>1,80</v>
          </cell>
          <cell r="F3819" t="str">
            <v>SINAPI</v>
          </cell>
        </row>
        <row r="3820">
          <cell r="A3820">
            <v>4408</v>
          </cell>
          <cell r="B3820" t="str">
            <v>RIPA NAO APARELHADA,  *1,5 X 5* CM, EM MACARANDUBA, ANGELIM OU EQUIVALENTE DA REGIAO -  BRUTA</v>
          </cell>
          <cell r="C3820" t="str">
            <v xml:space="preserve">M     </v>
          </cell>
          <cell r="D3820" t="str">
            <v>CR</v>
          </cell>
          <cell r="E3820" t="str">
            <v>2,24</v>
          </cell>
          <cell r="F3820" t="str">
            <v>SINAPI</v>
          </cell>
        </row>
        <row r="3821">
          <cell r="A3821">
            <v>36250</v>
          </cell>
          <cell r="B3821" t="str">
            <v>RODAFORRO EM PVC, PARA FORRO DE PVC, COMPRIMENTO 6 M</v>
          </cell>
          <cell r="C3821" t="str">
            <v xml:space="preserve">M     </v>
          </cell>
          <cell r="D3821" t="str">
            <v>CR</v>
          </cell>
          <cell r="E3821" t="str">
            <v>5,02</v>
          </cell>
          <cell r="F3821" t="str">
            <v>SINAPI</v>
          </cell>
        </row>
        <row r="3822">
          <cell r="A3822">
            <v>10857</v>
          </cell>
          <cell r="B3822" t="str">
            <v>RODAPE ARDOSIA, CINZA, 10 CM, E= *1CM</v>
          </cell>
          <cell r="C3822" t="str">
            <v xml:space="preserve">M     </v>
          </cell>
          <cell r="D3822" t="str">
            <v>AS</v>
          </cell>
          <cell r="E3822" t="str">
            <v>13,53</v>
          </cell>
          <cell r="F3822" t="str">
            <v>SINAPI</v>
          </cell>
        </row>
        <row r="3823">
          <cell r="A3823">
            <v>4803</v>
          </cell>
          <cell r="B3823" t="str">
            <v>RODAPE DE BORRACHA LISO, H = 70 MM, E = *2* MM, PARA ARGAMASSA, PRETO</v>
          </cell>
          <cell r="C3823" t="str">
            <v xml:space="preserve">M     </v>
          </cell>
          <cell r="D3823" t="str">
            <v>CR</v>
          </cell>
          <cell r="E3823" t="str">
            <v>35,58</v>
          </cell>
          <cell r="F3823" t="str">
            <v>SINAPI</v>
          </cell>
        </row>
        <row r="3824">
          <cell r="A3824">
            <v>6186</v>
          </cell>
          <cell r="B3824" t="str">
            <v>RODAPE DE MADEIRA MACICA CUMARU/IPE CHAMPANHE OU EQUIVALENTE DA REGIAO, *1,5 X 7 CM</v>
          </cell>
          <cell r="C3824" t="str">
            <v xml:space="preserve">M     </v>
          </cell>
          <cell r="D3824" t="str">
            <v>AS</v>
          </cell>
          <cell r="E3824" t="str">
            <v>18,05</v>
          </cell>
          <cell r="F3824" t="str">
            <v>SINAPI</v>
          </cell>
        </row>
        <row r="3825">
          <cell r="A3825">
            <v>4829</v>
          </cell>
          <cell r="B3825" t="str">
            <v>RODAPE EM MARMORE, POLIDO, BRANCO COMUM, L= *7* CM, E=  *2* CM, CORTE RETO</v>
          </cell>
          <cell r="C3825" t="str">
            <v xml:space="preserve">M     </v>
          </cell>
          <cell r="D3825" t="str">
            <v>CR</v>
          </cell>
          <cell r="E3825" t="str">
            <v>47,62</v>
          </cell>
          <cell r="F3825" t="str">
            <v>SINAPI</v>
          </cell>
        </row>
        <row r="3826">
          <cell r="A3826">
            <v>39829</v>
          </cell>
          <cell r="B3826" t="str">
            <v>RODAPE EM POLIESTIRENO, BRANCO, H = *5* CM, E = *1,5* CM</v>
          </cell>
          <cell r="C3826" t="str">
            <v xml:space="preserve">M     </v>
          </cell>
          <cell r="D3826" t="str">
            <v xml:space="preserve">C </v>
          </cell>
          <cell r="E3826" t="str">
            <v>51,85</v>
          </cell>
          <cell r="F3826" t="str">
            <v>SINAPI</v>
          </cell>
        </row>
        <row r="3827">
          <cell r="A3827">
            <v>20231</v>
          </cell>
          <cell r="B3827" t="str">
            <v>RODAPE OU RODABANCADA EM GRANITO, POLIDO, TIPO ANDORINHA/ QUARTZ/ CASTELO/ CORUMBA OU OUTROS EQUIVALENTES DA REGIAO, H= 10 CM, E=  *2,0* CM</v>
          </cell>
          <cell r="C3827" t="str">
            <v xml:space="preserve">M     </v>
          </cell>
          <cell r="D3827" t="str">
            <v>CR</v>
          </cell>
          <cell r="E3827" t="str">
            <v>62,21</v>
          </cell>
          <cell r="F3827" t="str">
            <v>SINAPI</v>
          </cell>
        </row>
        <row r="3828">
          <cell r="A3828">
            <v>4804</v>
          </cell>
          <cell r="B3828" t="str">
            <v>RODAPE PLANO PARA PISO VINILICO, H = 5 CM</v>
          </cell>
          <cell r="C3828" t="str">
            <v xml:space="preserve">M     </v>
          </cell>
          <cell r="D3828" t="str">
            <v>CR</v>
          </cell>
          <cell r="E3828" t="str">
            <v>27,32</v>
          </cell>
          <cell r="F3828" t="str">
            <v>SINAPI</v>
          </cell>
        </row>
        <row r="3829">
          <cell r="A3829">
            <v>34680</v>
          </cell>
          <cell r="B3829" t="str">
            <v>RODAPE PRE-MOLDADO DE GRANILITE, MARMORITE OU GRANITINA L = 10 CM</v>
          </cell>
          <cell r="C3829" t="str">
            <v xml:space="preserve">M     </v>
          </cell>
          <cell r="D3829" t="str">
            <v>AS</v>
          </cell>
          <cell r="E3829" t="str">
            <v>37,73</v>
          </cell>
          <cell r="F3829" t="str">
            <v>SINAPI</v>
          </cell>
        </row>
        <row r="3830">
          <cell r="A3830">
            <v>11573</v>
          </cell>
          <cell r="B3830" t="str">
            <v>RODIZIO TIPO NAPOLEAO PARA JANELAS DE CORRER, EM ZAMAC, COMPRIMENTO DE APROX 60 CM, COM ROLAMENTO EM ACO</v>
          </cell>
          <cell r="C3830" t="str">
            <v xml:space="preserve">UN    </v>
          </cell>
          <cell r="D3830" t="str">
            <v>CR</v>
          </cell>
          <cell r="E3830" t="str">
            <v>6,42</v>
          </cell>
          <cell r="F3830" t="str">
            <v>SINAPI</v>
          </cell>
        </row>
        <row r="3831">
          <cell r="A3831">
            <v>38401</v>
          </cell>
          <cell r="B3831" t="str">
            <v>RODO PARA CHAO 40 CM COM CABO</v>
          </cell>
          <cell r="C3831" t="str">
            <v xml:space="preserve">UN    </v>
          </cell>
          <cell r="D3831" t="str">
            <v>CR</v>
          </cell>
          <cell r="E3831" t="str">
            <v>24,12</v>
          </cell>
          <cell r="F3831" t="str">
            <v>SINAPI</v>
          </cell>
        </row>
        <row r="3832">
          <cell r="A3832">
            <v>11575</v>
          </cell>
          <cell r="B3832" t="str">
            <v>ROLDANA CONCAVA DUPLA, 4 RODAS, EM ZAMAC COM CHAPA DE LATAO, ROLAMENTOS EM ACO, PARA PORTAS E JANELAS DE CORRER</v>
          </cell>
          <cell r="C3832" t="str">
            <v xml:space="preserve">UN    </v>
          </cell>
          <cell r="D3832" t="str">
            <v>CR</v>
          </cell>
          <cell r="E3832" t="str">
            <v>61,90</v>
          </cell>
          <cell r="F3832" t="str">
            <v>SINAPI</v>
          </cell>
        </row>
        <row r="3833">
          <cell r="A3833">
            <v>38179</v>
          </cell>
          <cell r="B3833" t="str">
            <v>ROLDANA CONCAVA DUPLA, 4 RODAS, PARA PORTA DE CORRER, EM ZAMAC COM CHAPA DE ACO,  ROLAMENTO INTERNO BLINDADO DE ACO REVESTIDO EM NYLON</v>
          </cell>
          <cell r="C3833" t="str">
            <v xml:space="preserve">UN    </v>
          </cell>
          <cell r="D3833" t="str">
            <v>CR</v>
          </cell>
          <cell r="E3833" t="str">
            <v>51,18</v>
          </cell>
          <cell r="F3833" t="str">
            <v>SINAPI</v>
          </cell>
        </row>
        <row r="3834">
          <cell r="A3834">
            <v>20256</v>
          </cell>
          <cell r="B3834" t="str">
            <v>ROLDANA PLASTICA COM PREGO, TAMANHO 30 X 30 MM, PARA INSTALACAO ELETRICA APARENTE</v>
          </cell>
          <cell r="C3834" t="str">
            <v xml:space="preserve">UN    </v>
          </cell>
          <cell r="D3834" t="str">
            <v>CR</v>
          </cell>
          <cell r="E3834" t="str">
            <v>0,39</v>
          </cell>
          <cell r="F3834" t="str">
            <v>SINAPI</v>
          </cell>
        </row>
        <row r="3835">
          <cell r="A3835">
            <v>14511</v>
          </cell>
          <cell r="B3835" t="str">
            <v>ROLO COMPACTADOR DE PNEUS, ESTATICO, PRESSAO VARIAVEL, POTENCIA 110 HP, PESO SEM/COM LASTRO 10,8/27 T, LARGURA DE ROLAGEM 2,30 M</v>
          </cell>
          <cell r="C3835" t="str">
            <v xml:space="preserve">UN    </v>
          </cell>
          <cell r="D3835" t="str">
            <v>AS</v>
          </cell>
          <cell r="E3835" t="str">
            <v>979.036,57</v>
          </cell>
          <cell r="F3835" t="str">
            <v>SINAPI</v>
          </cell>
        </row>
        <row r="3836">
          <cell r="A3836">
            <v>10642</v>
          </cell>
          <cell r="B3836" t="str">
            <v>ROLO COMPACTADOR DE PNEUS, ESTATICO, PRESSAO VARIAVEL, POTENCIA 111 HP, PESO SEM/COM LASTRO 9,5/26,0 T, LARGURA DE ROLAGEM 1,90 M</v>
          </cell>
          <cell r="C3836" t="str">
            <v xml:space="preserve">UN    </v>
          </cell>
          <cell r="D3836" t="str">
            <v>AS</v>
          </cell>
          <cell r="E3836" t="str">
            <v>922.300,00</v>
          </cell>
          <cell r="F3836" t="str">
            <v>SINAPI</v>
          </cell>
        </row>
        <row r="3837">
          <cell r="A3837">
            <v>14489</v>
          </cell>
          <cell r="B3837" t="str">
            <v>ROLO COMPACTADOR PE DE CARNEIRO VIBRATORIO, POTENCIA 125 HP, PESO OPERACIONAL SEM/COM LASTRO 11,95/13,30 T, IMPACTO DINAMICO 38,5/22,5 T, LARGURA DE TRABALHO 2,15 M</v>
          </cell>
          <cell r="C3837" t="str">
            <v xml:space="preserve">UN    </v>
          </cell>
          <cell r="D3837" t="str">
            <v>AS</v>
          </cell>
          <cell r="E3837" t="str">
            <v>818.062,94</v>
          </cell>
          <cell r="F3837" t="str">
            <v>SINAPI</v>
          </cell>
        </row>
        <row r="3838">
          <cell r="A3838">
            <v>14513</v>
          </cell>
          <cell r="B3838" t="str">
            <v>ROLO COMPACTADOR PE DE CARNEIRO VIBRATORIO, POTENCIA 80 HP, PESO OPERACIONAL SEM/COM LASTRO 7,4/8,8 T, LARGURA DE TRABALHO 1,68 M</v>
          </cell>
          <cell r="C3838" t="str">
            <v xml:space="preserve">UN    </v>
          </cell>
          <cell r="D3838" t="str">
            <v>AS</v>
          </cell>
          <cell r="E3838" t="str">
            <v>613.566,62</v>
          </cell>
          <cell r="F3838" t="str">
            <v>SINAPI</v>
          </cell>
        </row>
        <row r="3839">
          <cell r="A3839">
            <v>13600</v>
          </cell>
          <cell r="B3839" t="str">
            <v>ROLO COMPACTADOR VIBRATORIO DE UM CILINDRO LISO DE ACO, POTENCIA 125 HP, PESO SEM/COM LASTRO 10,75/12,92 T, IMPACTO DINAMICO 31,5/18,5 T, LARGURA TRABALHO 2,15 M</v>
          </cell>
          <cell r="C3839" t="str">
            <v xml:space="preserve">UN    </v>
          </cell>
          <cell r="D3839" t="str">
            <v>AS</v>
          </cell>
          <cell r="E3839" t="str">
            <v>791.673,72</v>
          </cell>
          <cell r="F3839" t="str">
            <v>SINAPI</v>
          </cell>
        </row>
        <row r="3840">
          <cell r="A3840">
            <v>10646</v>
          </cell>
          <cell r="B3840" t="str">
            <v>ROLO COMPACTADOR VIBRATORIO DE UM CILINDRO, ACO LISO, POTENCIA 80 HP, PESO OPERACIONAL MAXIMO 8,1 T, IMPACTO DINAMICO 16,15/9,5 T, LARGURA TRABALHO 1,68 M</v>
          </cell>
          <cell r="C3840" t="str">
            <v xml:space="preserve">UN    </v>
          </cell>
          <cell r="D3840" t="str">
            <v>AS</v>
          </cell>
          <cell r="E3840" t="str">
            <v>590.140,01</v>
          </cell>
          <cell r="F3840" t="str">
            <v>SINAPI</v>
          </cell>
        </row>
        <row r="3841">
          <cell r="A3841">
            <v>6070</v>
          </cell>
          <cell r="B3841" t="str">
            <v>ROLO COMPACTADOR VIBRATORIO PE DE CARNEIRO, COM CONTROLE REMOTO POR RADIO, POTENCIA  12,5 KW, PESO OPERACIONAL DE 1,675 T, LARGURA DE TRABALHO 0,85 M</v>
          </cell>
          <cell r="C3841" t="str">
            <v xml:space="preserve">UN    </v>
          </cell>
          <cell r="D3841" t="str">
            <v>AS</v>
          </cell>
          <cell r="E3841" t="str">
            <v>806.353,70</v>
          </cell>
          <cell r="F3841" t="str">
            <v>SINAPI</v>
          </cell>
        </row>
        <row r="3842">
          <cell r="A3842">
            <v>6069</v>
          </cell>
          <cell r="B3842" t="str">
            <v>ROLO COMPACTADOR VIBRATORIO REBOCAVEL, CILINDRO DE ACO LISO, POTENCIA DE TRACAO DE 65 CV, PESO DE 4,7 T, IMPACTO DINAMICO TOTAL DE 18,3 T, LARGURA DO ROLO 1,67 M</v>
          </cell>
          <cell r="C3842" t="str">
            <v xml:space="preserve">UN    </v>
          </cell>
          <cell r="D3842" t="str">
            <v>AS</v>
          </cell>
          <cell r="E3842" t="str">
            <v>178.135,69</v>
          </cell>
          <cell r="F3842" t="str">
            <v>SINAPI</v>
          </cell>
        </row>
        <row r="3843">
          <cell r="A3843">
            <v>14626</v>
          </cell>
          <cell r="B3843" t="str">
            <v>ROLO COMPACTADOR VIBRATORIO TANDEM, ACO LISO, POTENCIA 125 HP, PESO SEM/COM LASTRO 10,20/11,65 T, LARGURA DE TRABALHO 1,73 M</v>
          </cell>
          <cell r="C3843" t="str">
            <v xml:space="preserve">UN    </v>
          </cell>
          <cell r="D3843" t="str">
            <v>AS</v>
          </cell>
          <cell r="E3843" t="str">
            <v>882.772,89</v>
          </cell>
          <cell r="F3843" t="str">
            <v>SINAPI</v>
          </cell>
        </row>
        <row r="3844">
          <cell r="A3844">
            <v>6067</v>
          </cell>
          <cell r="B3844" t="str">
            <v>ROLO COMPACTADOR VIBRATORIO TANDEM, ACO LISO, POTENCIA 58 CV, PESO SEM/COM LASTRO 6,5/9,4 T, LARGURA DE TRABALHO 1,20 M</v>
          </cell>
          <cell r="C3844" t="str">
            <v xml:space="preserve">UN    </v>
          </cell>
          <cell r="D3844" t="str">
            <v>AS</v>
          </cell>
          <cell r="E3844" t="str">
            <v>724.664,29</v>
          </cell>
          <cell r="F3844" t="str">
            <v>SINAPI</v>
          </cell>
        </row>
        <row r="3845">
          <cell r="A3845">
            <v>38393</v>
          </cell>
          <cell r="B3845" t="str">
            <v>ROLO DE ESPUMA POLIESTER 23 CM (SEM CABO)</v>
          </cell>
          <cell r="C3845" t="str">
            <v xml:space="preserve">UN    </v>
          </cell>
          <cell r="D3845" t="str">
            <v xml:space="preserve">C </v>
          </cell>
          <cell r="E3845" t="str">
            <v>21,00</v>
          </cell>
          <cell r="F3845" t="str">
            <v>SINAPI</v>
          </cell>
        </row>
        <row r="3846">
          <cell r="A3846">
            <v>38390</v>
          </cell>
          <cell r="B3846" t="str">
            <v>ROLO DE LA DE CARNEIRO 23 CM (SEM CABO)</v>
          </cell>
          <cell r="C3846" t="str">
            <v xml:space="preserve">UN    </v>
          </cell>
          <cell r="D3846" t="str">
            <v>CR</v>
          </cell>
          <cell r="E3846" t="str">
            <v>46,58</v>
          </cell>
          <cell r="F3846" t="str">
            <v>SINAPI</v>
          </cell>
        </row>
        <row r="3847">
          <cell r="A3847">
            <v>36532</v>
          </cell>
          <cell r="B3847" t="str">
            <v>ROMPEDOR ELETRICO PESO 26 KG, POTENCIA OPERACIONAL DE 2,5 KW</v>
          </cell>
          <cell r="C3847" t="str">
            <v xml:space="preserve">UN    </v>
          </cell>
          <cell r="D3847" t="str">
            <v>CR</v>
          </cell>
          <cell r="E3847" t="str">
            <v>32.340,55</v>
          </cell>
          <cell r="F3847" t="str">
            <v>SINAPI</v>
          </cell>
        </row>
        <row r="3848">
          <cell r="A3848">
            <v>11578</v>
          </cell>
          <cell r="B3848" t="str">
            <v>ROSETA QUADRADA, SEM FUROS, EM ACO INOX POLIDO, LARGURA APROXIMADA DE 50 MM, PARA FECHADURA DE PORTA - PARAFUSOS INCLUIDOS</v>
          </cell>
          <cell r="C3848" t="str">
            <v xml:space="preserve">UN    </v>
          </cell>
          <cell r="D3848" t="str">
            <v>CR</v>
          </cell>
          <cell r="E3848" t="str">
            <v>13,36</v>
          </cell>
          <cell r="F3848" t="str">
            <v>SINAPI</v>
          </cell>
        </row>
        <row r="3849">
          <cell r="A3849">
            <v>11577</v>
          </cell>
          <cell r="B3849" t="str">
            <v>ROSETA REDONDA DE SOBREPOR, SEM FUROS, EM ACO INOX POLIDO, DIAMETRO APROXIMADO DE 50 MM, PARA FECHADURA DE PORTA - PARAFUSOS INCLUIDOS</v>
          </cell>
          <cell r="C3849" t="str">
            <v xml:space="preserve">UN    </v>
          </cell>
          <cell r="D3849" t="str">
            <v>CR</v>
          </cell>
          <cell r="E3849" t="str">
            <v>12,75</v>
          </cell>
          <cell r="F3849" t="str">
            <v>SINAPI</v>
          </cell>
        </row>
        <row r="3850">
          <cell r="A3850">
            <v>42432</v>
          </cell>
          <cell r="B3850" t="str">
            <v>ROTACAO DIAGONAL DUPLA, APARELHO TRIPLO, EM TUBO DE ACO CARBONO, PINTURA NO PROCESSO ELETROSTATICO - EQUIPAMENTO DE GINASTICA PARA ACADEMIA AO AR LIVRE / ACADEMIA DA TERCEIRA IDADE - ATI</v>
          </cell>
          <cell r="C3850" t="str">
            <v xml:space="preserve">UN    </v>
          </cell>
          <cell r="D3850" t="str">
            <v>AS</v>
          </cell>
          <cell r="E3850" t="str">
            <v>2.424,64</v>
          </cell>
          <cell r="F3850" t="str">
            <v>SINAPI</v>
          </cell>
        </row>
        <row r="3851">
          <cell r="A3851">
            <v>42437</v>
          </cell>
          <cell r="B3851" t="str">
            <v>ROTACAO VERTICAL DUPLO, EM TUBO DE ACO CARBONO, PINTURA NO PROCESSO ELETROSTATICO - EQUIPAMENTO DE GINASTICA PARA ACADEMIA AO AR LIVRE / ACADEMIA DA TERCEIRA IDADE - ATI</v>
          </cell>
          <cell r="C3851" t="str">
            <v xml:space="preserve">UN    </v>
          </cell>
          <cell r="D3851" t="str">
            <v>AS</v>
          </cell>
          <cell r="E3851" t="str">
            <v>1.843,37</v>
          </cell>
          <cell r="F3851" t="str">
            <v>SINAPI</v>
          </cell>
        </row>
        <row r="3852">
          <cell r="A3852">
            <v>1116</v>
          </cell>
          <cell r="B3852" t="str">
            <v>RUFO EXTERNO DE CHAPA DE ACO GALVANIZADA NUM 26, CORTE 25 CM</v>
          </cell>
          <cell r="C3852" t="str">
            <v xml:space="preserve">M     </v>
          </cell>
          <cell r="D3852" t="str">
            <v>CR</v>
          </cell>
          <cell r="E3852" t="str">
            <v>24,59</v>
          </cell>
          <cell r="F3852" t="str">
            <v>SINAPI</v>
          </cell>
        </row>
        <row r="3853">
          <cell r="A3853">
            <v>1115</v>
          </cell>
          <cell r="B3853" t="str">
            <v>RUFO EXTERNO DE CHAPA DE ACO GALVANIZADA NUM 26, CORTE 28 CM</v>
          </cell>
          <cell r="C3853" t="str">
            <v xml:space="preserve">M     </v>
          </cell>
          <cell r="D3853" t="str">
            <v>CR</v>
          </cell>
          <cell r="E3853" t="str">
            <v>29,46</v>
          </cell>
          <cell r="F3853" t="str">
            <v>SINAPI</v>
          </cell>
        </row>
        <row r="3854">
          <cell r="A3854">
            <v>1113</v>
          </cell>
          <cell r="B3854" t="str">
            <v>RUFO EXTERNO/INTERNO DE CHAPA DE ACO GALVANIZADA NUM 26, CORTE 33 CM</v>
          </cell>
          <cell r="C3854" t="str">
            <v xml:space="preserve">M     </v>
          </cell>
          <cell r="D3854" t="str">
            <v>CR</v>
          </cell>
          <cell r="E3854" t="str">
            <v>34,44</v>
          </cell>
          <cell r="F3854" t="str">
            <v>SINAPI</v>
          </cell>
        </row>
        <row r="3855">
          <cell r="A3855">
            <v>1114</v>
          </cell>
          <cell r="B3855" t="str">
            <v>RUFO INTERNO DE CHAPA DE ACO GALVANIZADA NUM 26, CORTE 50 CM</v>
          </cell>
          <cell r="C3855" t="str">
            <v xml:space="preserve">M     </v>
          </cell>
          <cell r="D3855" t="str">
            <v>CR</v>
          </cell>
          <cell r="E3855" t="str">
            <v>41,03</v>
          </cell>
          <cell r="F3855" t="str">
            <v>SINAPI</v>
          </cell>
        </row>
        <row r="3856">
          <cell r="A3856">
            <v>40873</v>
          </cell>
          <cell r="B3856" t="str">
            <v>RUFO INTERNO/EXTERNO DE CHAPA DE ACO GALVANIZADA NUM 24, CORTE 25 CM</v>
          </cell>
          <cell r="C3856" t="str">
            <v xml:space="preserve">M     </v>
          </cell>
          <cell r="D3856" t="str">
            <v>CR</v>
          </cell>
          <cell r="E3856" t="str">
            <v>32,11</v>
          </cell>
          <cell r="F3856" t="str">
            <v>SINAPI</v>
          </cell>
        </row>
        <row r="3857">
          <cell r="A3857">
            <v>20214</v>
          </cell>
          <cell r="B3857" t="str">
            <v>RUFO PARA TELHA ESTRUTURAL DE FIBROCIMENTO 1 ABA (SEM AMIANTO)</v>
          </cell>
          <cell r="C3857" t="str">
            <v xml:space="preserve">UN    </v>
          </cell>
          <cell r="D3857" t="str">
            <v>CR</v>
          </cell>
          <cell r="E3857" t="str">
            <v>66,52</v>
          </cell>
          <cell r="F3857" t="str">
            <v>SINAPI</v>
          </cell>
        </row>
        <row r="3858">
          <cell r="A3858">
            <v>7237</v>
          </cell>
          <cell r="B3858" t="str">
            <v>RUFO PARA TELHA ONDULADA DE FIBROCIMENTO, E = 6 MM, ABA *260* MM, COMPRIMENTO 1100 MM (SEM AMIANTO)</v>
          </cell>
          <cell r="C3858" t="str">
            <v xml:space="preserve">UN    </v>
          </cell>
          <cell r="D3858" t="str">
            <v>CR</v>
          </cell>
          <cell r="E3858" t="str">
            <v>65,12</v>
          </cell>
          <cell r="F3858" t="str">
            <v>SINAPI</v>
          </cell>
        </row>
        <row r="3859">
          <cell r="A3859">
            <v>11757</v>
          </cell>
          <cell r="B3859" t="str">
            <v>SABONETEIRA DE PAREDE EM METAL CROMADO</v>
          </cell>
          <cell r="C3859" t="str">
            <v xml:space="preserve">UN    </v>
          </cell>
          <cell r="D3859" t="str">
            <v xml:space="preserve">C </v>
          </cell>
          <cell r="E3859" t="str">
            <v>30,75</v>
          </cell>
          <cell r="F3859" t="str">
            <v>SINAPI</v>
          </cell>
        </row>
        <row r="3860">
          <cell r="A3860">
            <v>11758</v>
          </cell>
          <cell r="B3860" t="str">
            <v>SABONETEIRA PLASTICA TIPO DISPENSER PARA SABONETE LIQUIDO COM RESERVATORIO 800 A 1500 ML</v>
          </cell>
          <cell r="C3860" t="str">
            <v xml:space="preserve">UN    </v>
          </cell>
          <cell r="D3860" t="str">
            <v xml:space="preserve">C </v>
          </cell>
          <cell r="E3860" t="str">
            <v>63,90</v>
          </cell>
          <cell r="F3860" t="str">
            <v>SINAPI</v>
          </cell>
        </row>
        <row r="3861">
          <cell r="A3861">
            <v>37526</v>
          </cell>
          <cell r="B3861" t="str">
            <v>SACO DE RAFIA PARA ENTULHO, NOVO, LISO (SEM CLICHE), *60 x 90* CM</v>
          </cell>
          <cell r="C3861" t="str">
            <v xml:space="preserve">UN    </v>
          </cell>
          <cell r="D3861" t="str">
            <v>CR</v>
          </cell>
          <cell r="E3861" t="str">
            <v>3,08</v>
          </cell>
          <cell r="F3861" t="str">
            <v>SINAPI</v>
          </cell>
        </row>
        <row r="3862">
          <cell r="A3862">
            <v>6076</v>
          </cell>
          <cell r="B3862" t="str">
            <v>SAIBRO PARA ARGAMASSA (COLETADO NO COMERCIO)</v>
          </cell>
          <cell r="C3862" t="str">
            <v xml:space="preserve">M3    </v>
          </cell>
          <cell r="D3862" t="str">
            <v>AS</v>
          </cell>
          <cell r="E3862" t="str">
            <v>65,00</v>
          </cell>
          <cell r="F3862" t="str">
            <v>SINAPI</v>
          </cell>
        </row>
        <row r="3863">
          <cell r="A3863">
            <v>13109</v>
          </cell>
          <cell r="B3863" t="str">
            <v>SAPATA DE PVC ADITIVADO NERVURADO D = 6"</v>
          </cell>
          <cell r="C3863" t="str">
            <v xml:space="preserve">UN    </v>
          </cell>
          <cell r="D3863" t="str">
            <v>AS</v>
          </cell>
          <cell r="E3863" t="str">
            <v>270,93</v>
          </cell>
          <cell r="F3863" t="str">
            <v>SINAPI</v>
          </cell>
        </row>
        <row r="3864">
          <cell r="A3864">
            <v>13110</v>
          </cell>
          <cell r="B3864" t="str">
            <v>SAPATA DE PVC ADITIVADO NERVURADO D = 8"</v>
          </cell>
          <cell r="C3864" t="str">
            <v xml:space="preserve">UN    </v>
          </cell>
          <cell r="D3864" t="str">
            <v>AS</v>
          </cell>
          <cell r="E3864" t="str">
            <v>356,56</v>
          </cell>
          <cell r="F3864" t="str">
            <v>SINAPI</v>
          </cell>
        </row>
        <row r="3865">
          <cell r="A3865">
            <v>7581</v>
          </cell>
          <cell r="B3865" t="str">
            <v>SAPATILHA EM ACO GALVANIZADO PARA CABOS COM DIAMETRO NOMINAL ATE 5/8"</v>
          </cell>
          <cell r="C3865" t="str">
            <v xml:space="preserve">UN    </v>
          </cell>
          <cell r="D3865" t="str">
            <v>CR</v>
          </cell>
          <cell r="E3865" t="str">
            <v>6,78</v>
          </cell>
          <cell r="F3865" t="str">
            <v>SINAPI</v>
          </cell>
        </row>
        <row r="3866">
          <cell r="A3866">
            <v>4509</v>
          </cell>
          <cell r="B3866" t="str">
            <v>SARRAFO *2,5 X 10* CM EM PINUS, MISTA OU EQUIVALENTE DA REGIAO - BRUTA</v>
          </cell>
          <cell r="C3866" t="str">
            <v xml:space="preserve">M     </v>
          </cell>
          <cell r="D3866" t="str">
            <v>CR</v>
          </cell>
          <cell r="E3866" t="str">
            <v>5,67</v>
          </cell>
          <cell r="F3866" t="str">
            <v>SINAPI</v>
          </cell>
        </row>
        <row r="3867">
          <cell r="A3867">
            <v>4512</v>
          </cell>
          <cell r="B3867" t="str">
            <v>SARRAFO *2,5 X 5* CM EM PINUS, MISTA OU EQUIVALENTE DA REGIAO - BRUTA</v>
          </cell>
          <cell r="C3867" t="str">
            <v xml:space="preserve">M     </v>
          </cell>
          <cell r="D3867" t="str">
            <v>CR</v>
          </cell>
          <cell r="E3867" t="str">
            <v>2,71</v>
          </cell>
          <cell r="F3867" t="str">
            <v>SINAPI</v>
          </cell>
        </row>
        <row r="3868">
          <cell r="A3868">
            <v>4517</v>
          </cell>
          <cell r="B3868" t="str">
            <v>SARRAFO *2,5 X 7,5* CM EM PINUS, MISTA OU EQUIVALENTE DA REGIAO - BRUTA</v>
          </cell>
          <cell r="C3868" t="str">
            <v xml:space="preserve">M     </v>
          </cell>
          <cell r="D3868" t="str">
            <v>CR</v>
          </cell>
          <cell r="E3868" t="str">
            <v>3,91</v>
          </cell>
          <cell r="F3868" t="str">
            <v>SINAPI</v>
          </cell>
        </row>
        <row r="3869">
          <cell r="A3869">
            <v>20206</v>
          </cell>
          <cell r="B3869" t="str">
            <v>SARRAFO APARELHADO *2 X 10* CM, EM MACARANDUBA, ANGELIM OU EQUIVALENTE DA REGIAO</v>
          </cell>
          <cell r="C3869" t="str">
            <v xml:space="preserve">M     </v>
          </cell>
          <cell r="D3869" t="str">
            <v>CR</v>
          </cell>
          <cell r="E3869" t="str">
            <v>8,11</v>
          </cell>
          <cell r="F3869" t="str">
            <v>SINAPI</v>
          </cell>
        </row>
        <row r="3870">
          <cell r="A3870">
            <v>4460</v>
          </cell>
          <cell r="B3870" t="str">
            <v>SARRAFO NAO APARELHADO *2,5 X 10* CM, EM MACARANDUBA, ANGELIM OU EQUIVALENTE DA REGIAO -  BRUTA</v>
          </cell>
          <cell r="C3870" t="str">
            <v xml:space="preserve">M     </v>
          </cell>
          <cell r="D3870" t="str">
            <v>CR</v>
          </cell>
          <cell r="E3870" t="str">
            <v>8,32</v>
          </cell>
          <cell r="F3870" t="str">
            <v>SINAPI</v>
          </cell>
        </row>
        <row r="3871">
          <cell r="A3871">
            <v>4417</v>
          </cell>
          <cell r="B3871" t="str">
            <v>SARRAFO NAO APARELHADO *2,5 X 7* CM, EM MACARANDUBA, ANGELIM OU EQUIVALENTE DA REGIAO -  BRUTA</v>
          </cell>
          <cell r="C3871" t="str">
            <v xml:space="preserve">M     </v>
          </cell>
          <cell r="D3871" t="str">
            <v>CR</v>
          </cell>
          <cell r="E3871" t="str">
            <v>6,42</v>
          </cell>
          <cell r="F3871" t="str">
            <v>SINAPI</v>
          </cell>
        </row>
        <row r="3872">
          <cell r="A3872">
            <v>4415</v>
          </cell>
          <cell r="B3872" t="str">
            <v>SARRAFO NAO APARELHADO 2,5 X 5 CM, EM MACARANDUBA, ANGELIM OU EQUIVALENTE DA REGIAO -  BRUTA</v>
          </cell>
          <cell r="C3872" t="str">
            <v xml:space="preserve">M     </v>
          </cell>
          <cell r="D3872" t="str">
            <v>CR</v>
          </cell>
          <cell r="E3872" t="str">
            <v>4,46</v>
          </cell>
          <cell r="F3872" t="str">
            <v>SINAPI</v>
          </cell>
        </row>
        <row r="3873">
          <cell r="A3873">
            <v>37373</v>
          </cell>
          <cell r="B3873" t="str">
            <v>SEGURO - HORISTA (COLETADO CAIXA - ENCARGOS COMPLEMENTARES)</v>
          </cell>
          <cell r="C3873" t="str">
            <v xml:space="preserve">H     </v>
          </cell>
          <cell r="D3873" t="str">
            <v xml:space="preserve">C </v>
          </cell>
          <cell r="E3873" t="str">
            <v>0,07</v>
          </cell>
          <cell r="F3873" t="str">
            <v>SINAPI</v>
          </cell>
        </row>
        <row r="3874">
          <cell r="A3874">
            <v>40864</v>
          </cell>
          <cell r="B3874" t="str">
            <v>SEGURO - MENSALISTA (COLETADO CAIXA - ENCARGOS COMPLEMENTARES)</v>
          </cell>
          <cell r="C3874" t="str">
            <v xml:space="preserve">MES   </v>
          </cell>
          <cell r="D3874" t="str">
            <v xml:space="preserve">C </v>
          </cell>
          <cell r="E3874" t="str">
            <v>12,89</v>
          </cell>
          <cell r="F3874" t="str">
            <v>SINAPI</v>
          </cell>
        </row>
        <row r="3875">
          <cell r="A3875">
            <v>4734</v>
          </cell>
          <cell r="B3875" t="str">
            <v>SEIXO ROLADO PARA APLICACAO EM CONCRETO (POSTO PEDREIRA/FORNECEDOR, SEM FRETE)</v>
          </cell>
          <cell r="C3875" t="str">
            <v xml:space="preserve">M3    </v>
          </cell>
          <cell r="D3875" t="str">
            <v>CR</v>
          </cell>
          <cell r="E3875" t="str">
            <v>441,45</v>
          </cell>
          <cell r="F3875" t="str">
            <v>SINAPI</v>
          </cell>
        </row>
        <row r="3876">
          <cell r="A3876">
            <v>6085</v>
          </cell>
          <cell r="B3876" t="str">
            <v>SELADOR ACRILICO OPACO PREMIUM INTERIOR/EXTERIOR</v>
          </cell>
          <cell r="C3876" t="str">
            <v xml:space="preserve">L     </v>
          </cell>
          <cell r="D3876" t="str">
            <v xml:space="preserve">C </v>
          </cell>
          <cell r="E3876" t="str">
            <v>5,53</v>
          </cell>
          <cell r="F3876" t="str">
            <v>SINAPI</v>
          </cell>
        </row>
        <row r="3877">
          <cell r="A3877">
            <v>38396</v>
          </cell>
          <cell r="B3877" t="str">
            <v>SELADOR HORIZONTAL PARA FITA DE ACO 1 "</v>
          </cell>
          <cell r="C3877" t="str">
            <v xml:space="preserve">UN    </v>
          </cell>
          <cell r="D3877" t="str">
            <v>CR</v>
          </cell>
          <cell r="E3877" t="str">
            <v>557,67</v>
          </cell>
          <cell r="F3877" t="str">
            <v>SINAPI</v>
          </cell>
        </row>
        <row r="3878">
          <cell r="A3878">
            <v>11622</v>
          </cell>
          <cell r="B3878" t="str">
            <v>SELANTE A BASE DE ALCATRAO E POLIURETANO PARA JUNTAS HORIZONTAIS</v>
          </cell>
          <cell r="C3878" t="str">
            <v xml:space="preserve">KG    </v>
          </cell>
          <cell r="D3878" t="str">
            <v>CR</v>
          </cell>
          <cell r="E3878" t="str">
            <v>82,43</v>
          </cell>
          <cell r="F3878" t="str">
            <v>SINAPI</v>
          </cell>
        </row>
        <row r="3879">
          <cell r="A3879">
            <v>43143</v>
          </cell>
          <cell r="B3879" t="str">
            <v>SELANTE ACRILICO PARA TRATAMENTO / ACABAMENTO SUPERFICIAL DE CONCRETO ESTAMPADO, APARENTE, PEDRAS E OUTROS</v>
          </cell>
          <cell r="C3879" t="str">
            <v xml:space="preserve">L     </v>
          </cell>
          <cell r="D3879" t="str">
            <v>CR</v>
          </cell>
          <cell r="E3879" t="str">
            <v>31,13</v>
          </cell>
          <cell r="F3879" t="str">
            <v>SINAPI</v>
          </cell>
        </row>
        <row r="3880">
          <cell r="A3880">
            <v>7317</v>
          </cell>
          <cell r="B3880" t="str">
            <v>SELANTE DE BASE ASFALTICA PARA VEDACAO</v>
          </cell>
          <cell r="C3880" t="str">
            <v xml:space="preserve">KG    </v>
          </cell>
          <cell r="D3880" t="str">
            <v>CR</v>
          </cell>
          <cell r="E3880" t="str">
            <v>76,59</v>
          </cell>
          <cell r="F3880" t="str">
            <v>SINAPI</v>
          </cell>
        </row>
        <row r="3881">
          <cell r="A3881">
            <v>142</v>
          </cell>
          <cell r="B3881" t="str">
            <v>SELANTE ELASTICO MONOCOMPONENTE A BASE DE POLIURETANO (PU) PARA JUNTAS DIVERSAS</v>
          </cell>
          <cell r="C3881" t="str">
            <v xml:space="preserve">310ML </v>
          </cell>
          <cell r="D3881" t="str">
            <v>CR</v>
          </cell>
          <cell r="E3881" t="str">
            <v>38,89</v>
          </cell>
          <cell r="F3881" t="str">
            <v>SINAPI</v>
          </cell>
        </row>
        <row r="3882">
          <cell r="A3882">
            <v>43142</v>
          </cell>
          <cell r="B3882" t="str">
            <v>SELANTE MONOCOMPONENTE A BASE DE SILICONE DE BAIXO MODULO, PARA JUNTAS DE PAVIMENTACAO</v>
          </cell>
          <cell r="C3882" t="str">
            <v xml:space="preserve">L     </v>
          </cell>
          <cell r="D3882" t="str">
            <v>CR</v>
          </cell>
          <cell r="E3882" t="str">
            <v>176,67</v>
          </cell>
          <cell r="F3882" t="str">
            <v>SINAPI</v>
          </cell>
        </row>
        <row r="3883">
          <cell r="A3883">
            <v>38123</v>
          </cell>
          <cell r="B3883" t="str">
            <v>SELANTE TIPO VEDA CALHA PARA METAL E FIBROCIMENTO</v>
          </cell>
          <cell r="C3883" t="str">
            <v xml:space="preserve">KG    </v>
          </cell>
          <cell r="D3883" t="str">
            <v>CR</v>
          </cell>
          <cell r="E3883" t="str">
            <v>34,96</v>
          </cell>
          <cell r="F3883" t="str">
            <v>SINAPI</v>
          </cell>
        </row>
        <row r="3884">
          <cell r="A3884">
            <v>42699</v>
          </cell>
          <cell r="B3884" t="str">
            <v>SELIM PVC, COM TRAVA, JE, 90 GRAUS, DN 125 X 100 MM OU 150 X 100 MM, PARA REDE COLETORA ESGOTO</v>
          </cell>
          <cell r="C3884" t="str">
            <v xml:space="preserve">UN    </v>
          </cell>
          <cell r="D3884" t="str">
            <v>CR</v>
          </cell>
          <cell r="E3884" t="str">
            <v>36,07</v>
          </cell>
          <cell r="F3884" t="str">
            <v>SINAPI</v>
          </cell>
        </row>
        <row r="3885">
          <cell r="A3885">
            <v>37743</v>
          </cell>
          <cell r="B3885" t="str">
            <v>SEMIRREBOQUE COM DOIS EIXOS EM TANDEM TIPO BASCULANTE COM CACAMBA METALICA 14 M3  (INCLUI MONTAGEM, NAO INCLUI CAVALO MECANICO)</v>
          </cell>
          <cell r="C3885" t="str">
            <v xml:space="preserve">UN    </v>
          </cell>
          <cell r="D3885" t="str">
            <v>AS</v>
          </cell>
          <cell r="E3885" t="str">
            <v>219.628,04</v>
          </cell>
          <cell r="F3885" t="str">
            <v>SINAPI</v>
          </cell>
        </row>
        <row r="3886">
          <cell r="A3886">
            <v>37744</v>
          </cell>
          <cell r="B3886" t="str">
            <v>SEMIRREBOQUE COM TRES EIXOS EM TANDEM TIPO BASCULANTE COM CACAMBA METALICA 18 M3 (INCLUI MONTAGEM, NAO INCLUI CAVALO MECANICO)</v>
          </cell>
          <cell r="C3886" t="str">
            <v xml:space="preserve">UN    </v>
          </cell>
          <cell r="D3886" t="str">
            <v>AS</v>
          </cell>
          <cell r="E3886" t="str">
            <v>258.241,25</v>
          </cell>
          <cell r="F3886" t="str">
            <v>SINAPI</v>
          </cell>
        </row>
        <row r="3887">
          <cell r="A3887">
            <v>37741</v>
          </cell>
          <cell r="B3887" t="str">
            <v>SEMIRREBOQUE COM TRES EIXOS, PARA TRANSPORTE DE CARGA SECA, DIMENSOES APROXIMADAS 2,60 X 12,50 X 0,50 M (NAO INCLUI CAVALO MECANICO)</v>
          </cell>
          <cell r="C3887" t="str">
            <v xml:space="preserve">UN    </v>
          </cell>
          <cell r="D3887" t="str">
            <v>AS</v>
          </cell>
          <cell r="E3887" t="str">
            <v>199.706,57</v>
          </cell>
          <cell r="F3887" t="str">
            <v>SINAPI</v>
          </cell>
        </row>
        <row r="3888">
          <cell r="A3888">
            <v>39396</v>
          </cell>
          <cell r="B3888" t="str">
            <v>SENSOR DE PRESENCA BIVOLT COM FOTOCELULA PARA QUALQUER TIPO DE LAMPADA, POTENCIA MAXIMA *1000* W, USO EXTERNO</v>
          </cell>
          <cell r="C3888" t="str">
            <v xml:space="preserve">UN    </v>
          </cell>
          <cell r="D3888" t="str">
            <v>AS</v>
          </cell>
          <cell r="E3888" t="str">
            <v>73,11</v>
          </cell>
          <cell r="F3888" t="str">
            <v>SINAPI</v>
          </cell>
        </row>
        <row r="3889">
          <cell r="A3889">
            <v>39392</v>
          </cell>
          <cell r="B3889" t="str">
            <v>SENSOR DE PRESENCA BIVOLT DE PAREDE COM FOTOCELULA PARA QUALQUER TIPO DE LAMPADA POTENCIA MAXIMA *1000* W, USO INTERNO</v>
          </cell>
          <cell r="C3889" t="str">
            <v xml:space="preserve">UN    </v>
          </cell>
          <cell r="D3889" t="str">
            <v>AS</v>
          </cell>
          <cell r="E3889" t="str">
            <v>82,47</v>
          </cell>
          <cell r="F3889" t="str">
            <v>SINAPI</v>
          </cell>
        </row>
        <row r="3890">
          <cell r="A3890">
            <v>39393</v>
          </cell>
          <cell r="B3890" t="str">
            <v>SENSOR DE PRESENCA BIVOLT DE PAREDE SEM FOTOCELULA PARA QUALQUER TIPO DE LAMPADA POTENCIA MAXIMA *1000* W, USO INTERNO</v>
          </cell>
          <cell r="C3890" t="str">
            <v xml:space="preserve">UN    </v>
          </cell>
          <cell r="D3890" t="str">
            <v>AS</v>
          </cell>
          <cell r="E3890" t="str">
            <v>51,00</v>
          </cell>
          <cell r="F3890" t="str">
            <v>SINAPI</v>
          </cell>
        </row>
        <row r="3891">
          <cell r="A3891">
            <v>39394</v>
          </cell>
          <cell r="B3891" t="str">
            <v>SENSOR DE PRESENCA BIVOLT DE TETO COM FOTOCELULA PARA QUALQUER TIPO DE LAMPADA POTENCIA MAXIMA *1000* W, USO INTERNO</v>
          </cell>
          <cell r="C3891" t="str">
            <v xml:space="preserve">UN    </v>
          </cell>
          <cell r="D3891" t="str">
            <v>AS</v>
          </cell>
          <cell r="E3891" t="str">
            <v>57,40</v>
          </cell>
          <cell r="F3891" t="str">
            <v>SINAPI</v>
          </cell>
        </row>
        <row r="3892">
          <cell r="A3892">
            <v>39395</v>
          </cell>
          <cell r="B3892" t="str">
            <v>SENSOR DE PRESENCA BIVOLT DE TETO SEM FOTOCELULA PARA QUALQUER TIPO DE LAMPADA POTENCIA MAXIMA *900* W, USO INTERNO</v>
          </cell>
          <cell r="C3892" t="str">
            <v xml:space="preserve">UN    </v>
          </cell>
          <cell r="D3892" t="str">
            <v>AS</v>
          </cell>
          <cell r="E3892" t="str">
            <v>53,38</v>
          </cell>
          <cell r="F3892" t="str">
            <v>SINAPI</v>
          </cell>
        </row>
        <row r="3893">
          <cell r="A3893">
            <v>14618</v>
          </cell>
          <cell r="B3893" t="str">
            <v>SERRA CIRCULAR DE BANCADA COM MOTOR ELETRICO, POTENCIA DE *1600* W, PARA DISCO DE DIAMETRO DE 10" (250 MM)</v>
          </cell>
          <cell r="C3893" t="str">
            <v xml:space="preserve">UN    </v>
          </cell>
          <cell r="D3893" t="str">
            <v>CR</v>
          </cell>
          <cell r="E3893" t="str">
            <v>1.745,48</v>
          </cell>
          <cell r="F3893" t="str">
            <v>SINAPI</v>
          </cell>
        </row>
        <row r="3894">
          <cell r="A3894">
            <v>40269</v>
          </cell>
          <cell r="B3894" t="str">
            <v>SERRA CIRCULAR DE BANCADA, MODELO PICA-PAU, DIAMETRO DE 350 MM. CARACTERISTICAS DO MOTOR: TRIFASICO, POTENCIA DE 5 HP, FREQUENCIA DE 60 HZ</v>
          </cell>
          <cell r="C3894" t="str">
            <v xml:space="preserve">UN    </v>
          </cell>
          <cell r="D3894" t="str">
            <v>CR</v>
          </cell>
          <cell r="E3894" t="str">
            <v>7.032,42</v>
          </cell>
          <cell r="F3894" t="str">
            <v>SINAPI</v>
          </cell>
        </row>
        <row r="3895">
          <cell r="A3895">
            <v>6110</v>
          </cell>
          <cell r="B3895" t="str">
            <v>SERRALHEIRO (HORISTA)</v>
          </cell>
          <cell r="C3895" t="str">
            <v xml:space="preserve">H     </v>
          </cell>
          <cell r="D3895" t="str">
            <v>CR</v>
          </cell>
          <cell r="E3895" t="str">
            <v>18,74</v>
          </cell>
          <cell r="F3895" t="str">
            <v>SINAPI</v>
          </cell>
        </row>
        <row r="3896">
          <cell r="A3896">
            <v>40910</v>
          </cell>
          <cell r="B3896" t="str">
            <v>SERRALHEIRO (MENSALISTA)</v>
          </cell>
          <cell r="C3896" t="str">
            <v xml:space="preserve">MES   </v>
          </cell>
          <cell r="D3896" t="str">
            <v>CR</v>
          </cell>
          <cell r="E3896" t="str">
            <v>3.307,49</v>
          </cell>
          <cell r="F3896" t="str">
            <v>SINAPI</v>
          </cell>
        </row>
        <row r="3897">
          <cell r="A3897">
            <v>6111</v>
          </cell>
          <cell r="B3897" t="str">
            <v>SERVENTE DE OBRAS</v>
          </cell>
          <cell r="C3897" t="str">
            <v xml:space="preserve">H     </v>
          </cell>
          <cell r="D3897" t="str">
            <v xml:space="preserve">C </v>
          </cell>
          <cell r="E3897" t="str">
            <v>13,97</v>
          </cell>
          <cell r="F3897" t="str">
            <v>SINAPI</v>
          </cell>
        </row>
        <row r="3898">
          <cell r="A3898">
            <v>41084</v>
          </cell>
          <cell r="B3898" t="str">
            <v>SERVENTE DE OBRAS (MENSALISTA)</v>
          </cell>
          <cell r="C3898" t="str">
            <v xml:space="preserve">MES   </v>
          </cell>
          <cell r="D3898" t="str">
            <v>CR</v>
          </cell>
          <cell r="E3898" t="str">
            <v>2.465,05</v>
          </cell>
          <cell r="F3898" t="str">
            <v>SINAPI</v>
          </cell>
        </row>
        <row r="3899">
          <cell r="A3899">
            <v>44535</v>
          </cell>
          <cell r="B3899" t="str">
            <v>SERVICO DE BOMBEAMENTO DE CONCRETO COM CONSUMO MINIMO DE 40 M3, (DISPONIBILIZACAO DE BOMBA), SEM O LANCAMENTO</v>
          </cell>
          <cell r="C3899" t="str">
            <v xml:space="preserve">M3    </v>
          </cell>
          <cell r="D3899" t="str">
            <v>CR</v>
          </cell>
          <cell r="E3899" t="str">
            <v>67,03</v>
          </cell>
          <cell r="F3899" t="str">
            <v>SINAPI</v>
          </cell>
        </row>
        <row r="3900">
          <cell r="A3900">
            <v>44945</v>
          </cell>
          <cell r="B3900" t="str">
            <v>SIFAO / TUBO SINFONADO EXTENSIVEL/SANFONADO, UNIVERSAL/ SIMPLES, ENTRE *50 A 70* CM, DE PLASTICO BRANCO</v>
          </cell>
          <cell r="C3900" t="str">
            <v xml:space="preserve">UN    </v>
          </cell>
          <cell r="D3900" t="str">
            <v xml:space="preserve">C </v>
          </cell>
          <cell r="E3900" t="str">
            <v>12,99</v>
          </cell>
          <cell r="F3900" t="str">
            <v>SINAPI</v>
          </cell>
        </row>
        <row r="3901">
          <cell r="A3901">
            <v>38637</v>
          </cell>
          <cell r="B3901" t="str">
            <v>SIFAO EM METAL CROMADO PARA PIA AMERICANA, 1.1/2 X 1.1/2 "</v>
          </cell>
          <cell r="C3901" t="str">
            <v xml:space="preserve">UN    </v>
          </cell>
          <cell r="D3901" t="str">
            <v>CR</v>
          </cell>
          <cell r="E3901" t="str">
            <v>251,66</v>
          </cell>
          <cell r="F3901" t="str">
            <v>SINAPI</v>
          </cell>
        </row>
        <row r="3902">
          <cell r="A3902">
            <v>6150</v>
          </cell>
          <cell r="B3902" t="str">
            <v>SIFAO EM METAL CROMADO PARA PIA AMERICANA, 1.1/2 X 2 "</v>
          </cell>
          <cell r="C3902" t="str">
            <v xml:space="preserve">UN    </v>
          </cell>
          <cell r="D3902" t="str">
            <v>CR</v>
          </cell>
          <cell r="E3902" t="str">
            <v>254,74</v>
          </cell>
          <cell r="F3902" t="str">
            <v>SINAPI</v>
          </cell>
        </row>
        <row r="3903">
          <cell r="A3903">
            <v>6136</v>
          </cell>
          <cell r="B3903" t="str">
            <v>SIFAO EM METAL CROMADO PARA PIA OU LAVATORIO, 1 X 1.1/2 "</v>
          </cell>
          <cell r="C3903" t="str">
            <v xml:space="preserve">UN    </v>
          </cell>
          <cell r="D3903" t="str">
            <v xml:space="preserve">C </v>
          </cell>
          <cell r="E3903" t="str">
            <v>200,24</v>
          </cell>
          <cell r="F3903" t="str">
            <v>SINAPI</v>
          </cell>
        </row>
        <row r="3904">
          <cell r="A3904">
            <v>38638</v>
          </cell>
          <cell r="B3904" t="str">
            <v>SIFAO EM METAL CROMADO PARA TANQUE, 1.1/4 X 1.1/2 "</v>
          </cell>
          <cell r="C3904" t="str">
            <v xml:space="preserve">UN    </v>
          </cell>
          <cell r="D3904" t="str">
            <v>CR</v>
          </cell>
          <cell r="E3904" t="str">
            <v>212,07</v>
          </cell>
          <cell r="F3904" t="str">
            <v>SINAPI</v>
          </cell>
        </row>
        <row r="3905">
          <cell r="A3905">
            <v>20262</v>
          </cell>
          <cell r="B3905" t="str">
            <v>SIFAO PLASTICO EXTENSIVEL UNIVERSAL, TIPO COPO</v>
          </cell>
          <cell r="C3905" t="str">
            <v xml:space="preserve">UN    </v>
          </cell>
          <cell r="D3905" t="str">
            <v>CR</v>
          </cell>
          <cell r="E3905" t="str">
            <v>23,79</v>
          </cell>
          <cell r="F3905" t="str">
            <v>SINAPI</v>
          </cell>
        </row>
        <row r="3906">
          <cell r="A3906">
            <v>6145</v>
          </cell>
          <cell r="B3906" t="str">
            <v>SIFAO PLASTICO TIPO COPO PARA PIA AMERICANA 1.1/2 X 1.1/2 "</v>
          </cell>
          <cell r="C3906" t="str">
            <v xml:space="preserve">UN    </v>
          </cell>
          <cell r="D3906" t="str">
            <v>CR</v>
          </cell>
          <cell r="E3906" t="str">
            <v>26,28</v>
          </cell>
          <cell r="F3906" t="str">
            <v>SINAPI</v>
          </cell>
        </row>
        <row r="3907">
          <cell r="A3907">
            <v>6149</v>
          </cell>
          <cell r="B3907" t="str">
            <v>SIFAO PLASTICO TIPO COPO PARA PIA OU LAVATORIO, 1 X 1.1/2 "</v>
          </cell>
          <cell r="C3907" t="str">
            <v xml:space="preserve">UN    </v>
          </cell>
          <cell r="D3907" t="str">
            <v>CR</v>
          </cell>
          <cell r="E3907" t="str">
            <v>17,37</v>
          </cell>
          <cell r="F3907" t="str">
            <v>SINAPI</v>
          </cell>
        </row>
        <row r="3908">
          <cell r="A3908">
            <v>6146</v>
          </cell>
          <cell r="B3908" t="str">
            <v>SIFAO PLASTICO TIPO COPO PARA TANQUE, 1.1/4 X 1.1/2 "</v>
          </cell>
          <cell r="C3908" t="str">
            <v xml:space="preserve">UN    </v>
          </cell>
          <cell r="D3908" t="str">
            <v>CR</v>
          </cell>
          <cell r="E3908" t="str">
            <v>24,97</v>
          </cell>
          <cell r="F3908" t="str">
            <v>SINAPI</v>
          </cell>
        </row>
        <row r="3909">
          <cell r="A3909">
            <v>44536</v>
          </cell>
          <cell r="B3909" t="str">
            <v>SILICA ATIVA PARA ADICAO EM CONCRETO E  ARGAMASSA</v>
          </cell>
          <cell r="C3909" t="str">
            <v xml:space="preserve">KG    </v>
          </cell>
          <cell r="D3909" t="str">
            <v>CR</v>
          </cell>
          <cell r="E3909" t="str">
            <v>3,27</v>
          </cell>
          <cell r="F3909" t="str">
            <v>SINAPI</v>
          </cell>
        </row>
        <row r="3910">
          <cell r="A3910">
            <v>39961</v>
          </cell>
          <cell r="B3910" t="str">
            <v>SILICONE ACETICO USO GERAL INCOLOR 280 G</v>
          </cell>
          <cell r="C3910" t="str">
            <v xml:space="preserve">UN    </v>
          </cell>
          <cell r="D3910" t="str">
            <v>CR</v>
          </cell>
          <cell r="E3910" t="str">
            <v>25,70</v>
          </cell>
          <cell r="F3910" t="str">
            <v>SINAPI</v>
          </cell>
        </row>
        <row r="3911">
          <cell r="A3911">
            <v>42433</v>
          </cell>
          <cell r="B3911" t="str">
            <v>SIMULADOR DE CAMINHADA TRIPLO, EM TUBO DE ACO CARBONO, PINTURA NO PROCESSO ELETROSTATICO - EQUIPAMENTO DE GINASTICA PARA ACADEMIA AO AR LIVRE / ACADEMIA DA TERCEIRA IDADE - ATI</v>
          </cell>
          <cell r="C3911" t="str">
            <v xml:space="preserve">UN    </v>
          </cell>
          <cell r="D3911" t="str">
            <v>AS</v>
          </cell>
          <cell r="E3911" t="str">
            <v>4.789,18</v>
          </cell>
          <cell r="F3911" t="str">
            <v>SINAPI</v>
          </cell>
        </row>
        <row r="3912">
          <cell r="A3912">
            <v>42434</v>
          </cell>
          <cell r="B3912" t="str">
            <v>SIMULADOR DE CAVALGADA TRIPLO, EM TUBO DE ACO CARBONO, PINTURA NO PROCESSO ELETROSTATICO - EQUIPAMENTO DE GINASTICA PARA ACADEMIA AO AR LIVRE / ACADEMIA DA TERCEIRA IDADE - ATI</v>
          </cell>
          <cell r="C3912" t="str">
            <v xml:space="preserve">UN    </v>
          </cell>
          <cell r="D3912" t="str">
            <v>AS</v>
          </cell>
          <cell r="E3912" t="str">
            <v>5.175,40</v>
          </cell>
          <cell r="F3912" t="str">
            <v>SINAPI</v>
          </cell>
        </row>
        <row r="3913">
          <cell r="A3913">
            <v>42435</v>
          </cell>
          <cell r="B3913" t="str">
            <v>SIMULADOR DE REMO INDIVIDUAL, EM TUBO DE ACO CARBONO, PINTURA NO PROCESSO ELETROSTATICO - EQUIPAMENTO DE GINASTICA PARA ACADEMIA AO AR LIVRE / ACADEMIA DA TERCEIRA IDADE - ATI</v>
          </cell>
          <cell r="C3913" t="str">
            <v xml:space="preserve">UN    </v>
          </cell>
          <cell r="D3913" t="str">
            <v>AS</v>
          </cell>
          <cell r="E3913" t="str">
            <v>2.580,78</v>
          </cell>
          <cell r="F3913" t="str">
            <v>SINAPI</v>
          </cell>
        </row>
        <row r="3914">
          <cell r="A3914">
            <v>38061</v>
          </cell>
          <cell r="B3914" t="str">
            <v>SINALIZADOR NOTURNO SIMPLES PARA PARA-RAIOS, SEM RELE FOTOELETRICO</v>
          </cell>
          <cell r="C3914" t="str">
            <v xml:space="preserve">UN    </v>
          </cell>
          <cell r="D3914" t="str">
            <v>CR</v>
          </cell>
          <cell r="E3914" t="str">
            <v>52,59</v>
          </cell>
          <cell r="F3914" t="str">
            <v>SINAPI</v>
          </cell>
        </row>
        <row r="3915">
          <cell r="A3915">
            <v>20250</v>
          </cell>
          <cell r="B3915" t="str">
            <v>SISAL EM FIBRA / ESTOPA SISAL PARA GESSO</v>
          </cell>
          <cell r="C3915" t="str">
            <v xml:space="preserve">KG    </v>
          </cell>
          <cell r="D3915" t="str">
            <v xml:space="preserve">C </v>
          </cell>
          <cell r="E3915" t="str">
            <v>13,90</v>
          </cell>
          <cell r="F3915" t="str">
            <v>SINAPI</v>
          </cell>
        </row>
        <row r="3916">
          <cell r="A3916">
            <v>13388</v>
          </cell>
          <cell r="B3916" t="str">
            <v>SOLDA EM BARRA DE ESTANHO-CHUMBO 50/50</v>
          </cell>
          <cell r="C3916" t="str">
            <v xml:space="preserve">KG    </v>
          </cell>
          <cell r="D3916" t="str">
            <v>CR</v>
          </cell>
          <cell r="E3916" t="str">
            <v>144,77</v>
          </cell>
          <cell r="F3916" t="str">
            <v>SINAPI</v>
          </cell>
        </row>
        <row r="3917">
          <cell r="A3917">
            <v>39914</v>
          </cell>
          <cell r="B3917" t="str">
            <v>SOLDA EM VARETA FOSCOPER, D = *2,5* MM  X COMPRIMENTO 500 MM</v>
          </cell>
          <cell r="C3917" t="str">
            <v xml:space="preserve">KG    </v>
          </cell>
          <cell r="D3917" t="str">
            <v>AS</v>
          </cell>
          <cell r="E3917" t="str">
            <v>246,88</v>
          </cell>
          <cell r="F3917" t="str">
            <v>SINAPI</v>
          </cell>
        </row>
        <row r="3918">
          <cell r="A3918">
            <v>12732</v>
          </cell>
          <cell r="B3918" t="str">
            <v>SOLDA ESTANHO/COBRE PARA CONEXOES DE COBRE, FIO 2,5 MM, CARRETEL 500 GR (SEM CHUMBO)</v>
          </cell>
          <cell r="C3918" t="str">
            <v xml:space="preserve">UN    </v>
          </cell>
          <cell r="D3918" t="str">
            <v>AS</v>
          </cell>
          <cell r="E3918" t="str">
            <v>284,87</v>
          </cell>
          <cell r="F3918" t="str">
            <v>SINAPI</v>
          </cell>
        </row>
        <row r="3919">
          <cell r="A3919">
            <v>6160</v>
          </cell>
          <cell r="B3919" t="str">
            <v>SOLDADOR (HORISTA)</v>
          </cell>
          <cell r="C3919" t="str">
            <v xml:space="preserve">H     </v>
          </cell>
          <cell r="D3919" t="str">
            <v xml:space="preserve">C </v>
          </cell>
          <cell r="E3919" t="str">
            <v>18,74</v>
          </cell>
          <cell r="F3919" t="str">
            <v>SINAPI</v>
          </cell>
        </row>
        <row r="3920">
          <cell r="A3920">
            <v>41087</v>
          </cell>
          <cell r="B3920" t="str">
            <v>SOLDADOR (MENSALISTA)</v>
          </cell>
          <cell r="C3920" t="str">
            <v xml:space="preserve">MES   </v>
          </cell>
          <cell r="D3920" t="str">
            <v>CR</v>
          </cell>
          <cell r="E3920" t="str">
            <v>3.307,49</v>
          </cell>
          <cell r="F3920" t="str">
            <v>SINAPI</v>
          </cell>
        </row>
        <row r="3921">
          <cell r="A3921">
            <v>6166</v>
          </cell>
          <cell r="B3921" t="str">
            <v>SOLDADOR ELETRICO (PARA SOLDA A SER TESTADA COM RAIOS "X") (HORISTA)</v>
          </cell>
          <cell r="C3921" t="str">
            <v xml:space="preserve">H     </v>
          </cell>
          <cell r="D3921" t="str">
            <v>CR</v>
          </cell>
          <cell r="E3921" t="str">
            <v>22,02</v>
          </cell>
          <cell r="F3921" t="str">
            <v>SINAPI</v>
          </cell>
        </row>
        <row r="3922">
          <cell r="A3922">
            <v>41088</v>
          </cell>
          <cell r="B3922" t="str">
            <v>SOLDADOR ELETRICO (PARA SOLDA A SER TESTADA COM RAIOS "X") (MENSALISTA)</v>
          </cell>
          <cell r="C3922" t="str">
            <v xml:space="preserve">MES   </v>
          </cell>
          <cell r="D3922" t="str">
            <v>CR</v>
          </cell>
          <cell r="E3922" t="str">
            <v>3.886,70</v>
          </cell>
          <cell r="F3922" t="str">
            <v>SINAPI</v>
          </cell>
        </row>
        <row r="3923">
          <cell r="A3923">
            <v>20232</v>
          </cell>
          <cell r="B3923" t="str">
            <v>SOLEIRA EM GRANITO, POLIDO, TIPO ANDORINHA/ QUARTZ/ CASTELO/ CORUMBA OU OUTROS EQUIVALENTES DA REGIAO, L= *15* CM, E=  *2,0* CM</v>
          </cell>
          <cell r="C3923" t="str">
            <v xml:space="preserve">M     </v>
          </cell>
          <cell r="D3923" t="str">
            <v>CR</v>
          </cell>
          <cell r="E3923" t="str">
            <v>88,06</v>
          </cell>
          <cell r="F3923" t="str">
            <v>SINAPI</v>
          </cell>
        </row>
        <row r="3924">
          <cell r="A3924">
            <v>10856</v>
          </cell>
          <cell r="B3924" t="str">
            <v>SOLEIRA PRE-MOLDADA EM GRANILITE, MARMORITE OU GRANITINA, L = *15 CM</v>
          </cell>
          <cell r="C3924" t="str">
            <v xml:space="preserve">M     </v>
          </cell>
          <cell r="D3924" t="str">
            <v>AS</v>
          </cell>
          <cell r="E3924" t="str">
            <v>103,78</v>
          </cell>
          <cell r="F3924" t="str">
            <v>SINAPI</v>
          </cell>
        </row>
        <row r="3925">
          <cell r="A3925">
            <v>4828</v>
          </cell>
          <cell r="B3925" t="str">
            <v>SOLEIRA/ PEITORIL EM MARMORE, POLIDO, BRANCO COMUM, L= *15* CM, E=  *2* CM,  CORTE RETO</v>
          </cell>
          <cell r="C3925" t="str">
            <v xml:space="preserve">M     </v>
          </cell>
          <cell r="D3925" t="str">
            <v>CR</v>
          </cell>
          <cell r="E3925" t="str">
            <v>71,07</v>
          </cell>
          <cell r="F3925" t="str">
            <v>SINAPI</v>
          </cell>
        </row>
        <row r="3926">
          <cell r="A3926">
            <v>20249</v>
          </cell>
          <cell r="B3926" t="str">
            <v>SOLEIRA/ TABEIRA EM MARMORE, POLIDO, BRANCO COMUM, L= 5 CM, E=  *2,0* CM</v>
          </cell>
          <cell r="C3926" t="str">
            <v xml:space="preserve">M     </v>
          </cell>
          <cell r="D3926" t="str">
            <v>CR</v>
          </cell>
          <cell r="E3926" t="str">
            <v>38,92</v>
          </cell>
          <cell r="F3926" t="str">
            <v>SINAPI</v>
          </cell>
        </row>
        <row r="3927">
          <cell r="A3927">
            <v>11609</v>
          </cell>
          <cell r="B3927" t="str">
            <v>SOLUCAO ASFALTICA ELASTOMERICA PARA IMPRIMACAO, APLICACAO A FRIO</v>
          </cell>
          <cell r="C3927" t="str">
            <v xml:space="preserve">L     </v>
          </cell>
          <cell r="D3927" t="str">
            <v>CR</v>
          </cell>
          <cell r="E3927" t="str">
            <v>13,69</v>
          </cell>
          <cell r="F3927" t="str">
            <v>SINAPI</v>
          </cell>
        </row>
        <row r="3928">
          <cell r="A3928">
            <v>20083</v>
          </cell>
          <cell r="B3928" t="str">
            <v>SOLUCAO PREPARADORA / LIMPADORA PARA PVC, FRASCO COM 1000 CM3</v>
          </cell>
          <cell r="C3928" t="str">
            <v xml:space="preserve">UN    </v>
          </cell>
          <cell r="D3928" t="str">
            <v>CR</v>
          </cell>
          <cell r="E3928" t="str">
            <v>86,30</v>
          </cell>
          <cell r="F3928" t="str">
            <v>SINAPI</v>
          </cell>
        </row>
        <row r="3929">
          <cell r="A3929">
            <v>10691</v>
          </cell>
          <cell r="B3929" t="str">
            <v>SOLVENTE PARA COLA (PARA LAMINADO MELAMINICO) A BASE DE RESINA SINTETICA</v>
          </cell>
          <cell r="C3929" t="str">
            <v xml:space="preserve">L     </v>
          </cell>
          <cell r="D3929" t="str">
            <v>AS</v>
          </cell>
          <cell r="E3929" t="str">
            <v>83,23</v>
          </cell>
          <cell r="F3929" t="str">
            <v>SINAPI</v>
          </cell>
        </row>
        <row r="3930">
          <cell r="A3930">
            <v>12295</v>
          </cell>
          <cell r="B3930" t="str">
            <v>SOQUETE DE BAQUELITE BASE E27, PARA LAMPADAS</v>
          </cell>
          <cell r="C3930" t="str">
            <v xml:space="preserve">UN    </v>
          </cell>
          <cell r="D3930" t="str">
            <v>CR</v>
          </cell>
          <cell r="E3930" t="str">
            <v>3,33</v>
          </cell>
          <cell r="F3930" t="str">
            <v>SINAPI</v>
          </cell>
        </row>
        <row r="3931">
          <cell r="A3931">
            <v>12296</v>
          </cell>
          <cell r="B3931" t="str">
            <v>SOQUETE DE PORCELANA BASE E27, FIXO DE TETO, PARA LAMPADAS</v>
          </cell>
          <cell r="C3931" t="str">
            <v xml:space="preserve">UN    </v>
          </cell>
          <cell r="D3931" t="str">
            <v>CR</v>
          </cell>
          <cell r="E3931" t="str">
            <v>4,31</v>
          </cell>
          <cell r="F3931" t="str">
            <v>SINAPI</v>
          </cell>
        </row>
        <row r="3932">
          <cell r="A3932">
            <v>12294</v>
          </cell>
          <cell r="B3932" t="str">
            <v>SOQUETE DE PORCELANA BASE E27, PARA USO AO TEMPO, PARA LAMPADAS</v>
          </cell>
          <cell r="C3932" t="str">
            <v xml:space="preserve">UN    </v>
          </cell>
          <cell r="D3932" t="str">
            <v>CR</v>
          </cell>
          <cell r="E3932" t="str">
            <v>10,36</v>
          </cell>
          <cell r="F3932" t="str">
            <v>SINAPI</v>
          </cell>
        </row>
        <row r="3933">
          <cell r="A3933">
            <v>14543</v>
          </cell>
          <cell r="B3933" t="str">
            <v>SOQUETE DE PVC / TERMOPLASTICO BASE E27, COM CHAVE, PARA LAMPADAS</v>
          </cell>
          <cell r="C3933" t="str">
            <v xml:space="preserve">UN    </v>
          </cell>
          <cell r="D3933" t="str">
            <v>CR</v>
          </cell>
          <cell r="E3933" t="str">
            <v>7,39</v>
          </cell>
          <cell r="F3933" t="str">
            <v>SINAPI</v>
          </cell>
        </row>
        <row r="3934">
          <cell r="A3934">
            <v>13329</v>
          </cell>
          <cell r="B3934" t="str">
            <v>SOQUETE DE PVC / TERMOPLASTICO BASE E27, COM RABICHO, PARA LAMPADAS</v>
          </cell>
          <cell r="C3934" t="str">
            <v xml:space="preserve">UN    </v>
          </cell>
          <cell r="D3934" t="str">
            <v xml:space="preserve">C </v>
          </cell>
          <cell r="E3934" t="str">
            <v>4,34</v>
          </cell>
          <cell r="F3934" t="str">
            <v>SINAPI</v>
          </cell>
        </row>
        <row r="3935">
          <cell r="A3935">
            <v>21047</v>
          </cell>
          <cell r="B3935" t="str">
            <v>SPRINKLER TIPO PENDENTE, BULBO AMARELO DE RESPOSTA RAPIDA, 79 GRAUS CELSIUS, ACABAMENTO CROMADO, D = 20 MM (3/4")</v>
          </cell>
          <cell r="C3935" t="str">
            <v xml:space="preserve">UN    </v>
          </cell>
          <cell r="D3935" t="str">
            <v>AS</v>
          </cell>
          <cell r="E3935" t="str">
            <v>39,55</v>
          </cell>
          <cell r="F3935" t="str">
            <v>SINAPI</v>
          </cell>
        </row>
        <row r="3936">
          <cell r="A3936">
            <v>21042</v>
          </cell>
          <cell r="B3936" t="str">
            <v>SPRINKLER TIPO PENDENTE, BULBO AMARELO DE RESPOSTA RAPIDA, 79 GRAUS CELSIUS, ACABAMENTO NATURAL OU CROMADO, D = 15 MM (1/2")</v>
          </cell>
          <cell r="C3936" t="str">
            <v xml:space="preserve">UN    </v>
          </cell>
          <cell r="D3936" t="str">
            <v>AS</v>
          </cell>
          <cell r="E3936" t="str">
            <v>30,48</v>
          </cell>
          <cell r="F3936" t="str">
            <v>SINAPI</v>
          </cell>
        </row>
        <row r="3937">
          <cell r="A3937">
            <v>21043</v>
          </cell>
          <cell r="B3937" t="str">
            <v>SPRINKLER TIPO PENDENTE, BULBO AMARELO DE RESPOSTA RAPIDA, 79 GRAUS CELSIUS, ACABAMENTO NATURAL, D = 20 MM (3/4")</v>
          </cell>
          <cell r="C3937" t="str">
            <v xml:space="preserve">UN    </v>
          </cell>
          <cell r="D3937" t="str">
            <v>AS</v>
          </cell>
          <cell r="E3937" t="str">
            <v>38,50</v>
          </cell>
          <cell r="F3937" t="str">
            <v>SINAPI</v>
          </cell>
        </row>
        <row r="3938">
          <cell r="A3938">
            <v>21044</v>
          </cell>
          <cell r="B3938" t="str">
            <v>SPRINKLER TIPO PENDENTE, BULBO VERMELHO DE RESPOSTA RAPIDA, 68 GRAUS CELSIUS, ACABAMENTO CROMADO, D = 15 MM (1/2")</v>
          </cell>
          <cell r="C3938" t="str">
            <v xml:space="preserve">UN    </v>
          </cell>
          <cell r="D3938" t="str">
            <v>AS</v>
          </cell>
          <cell r="E3938" t="str">
            <v>26,82</v>
          </cell>
          <cell r="F3938" t="str">
            <v>SINAPI</v>
          </cell>
        </row>
        <row r="3939">
          <cell r="A3939">
            <v>21045</v>
          </cell>
          <cell r="B3939" t="str">
            <v>SPRINKLER TIPO PENDENTE, BULBO VERMELHO DE RESPOSTA RAPIDA, 68 GRAUS CELSIUS, ACABAMENTO CROMADO, D = 20 MM (3/4")</v>
          </cell>
          <cell r="C3939" t="str">
            <v xml:space="preserve">UN    </v>
          </cell>
          <cell r="D3939" t="str">
            <v>AS</v>
          </cell>
          <cell r="E3939" t="str">
            <v>36,74</v>
          </cell>
          <cell r="F3939" t="str">
            <v>SINAPI</v>
          </cell>
        </row>
        <row r="3940">
          <cell r="A3940">
            <v>21041</v>
          </cell>
          <cell r="B3940" t="str">
            <v>SPRINKLER TIPO PENDENTE, BULBO VERMELHO DE RESPOSTA RAPIDA, 68 GRAUS CELSIUS, ACABAMENTO NATURAL, D = 20 MM (3/4")</v>
          </cell>
          <cell r="C3940" t="str">
            <v xml:space="preserve">UN    </v>
          </cell>
          <cell r="D3940" t="str">
            <v>AS</v>
          </cell>
          <cell r="E3940" t="str">
            <v>31,68</v>
          </cell>
          <cell r="F3940" t="str">
            <v>SINAPI</v>
          </cell>
        </row>
        <row r="3941">
          <cell r="A3941">
            <v>21040</v>
          </cell>
          <cell r="B3941" t="str">
            <v>SPRINKLER TIPO PENDENTE, BULBO VERMELHO RESPOSTA RAPIDA, 68 GRAUS CELSIUS, ACABAMENTO NATURAL, D = 15 MM (1/2")</v>
          </cell>
          <cell r="C3941" t="str">
            <v xml:space="preserve">UN    </v>
          </cell>
          <cell r="D3941" t="str">
            <v>AS</v>
          </cell>
          <cell r="E3941" t="str">
            <v>26,25</v>
          </cell>
          <cell r="F3941" t="str">
            <v>SINAPI</v>
          </cell>
        </row>
        <row r="3942">
          <cell r="A3942">
            <v>14149</v>
          </cell>
          <cell r="B3942" t="str">
            <v>SUPORTE "Y" PARA FITA PERFURADA</v>
          </cell>
          <cell r="C3942" t="str">
            <v xml:space="preserve">CENTO </v>
          </cell>
          <cell r="D3942" t="str">
            <v>AS</v>
          </cell>
          <cell r="E3942" t="str">
            <v>182,88</v>
          </cell>
          <cell r="F3942" t="str">
            <v>SINAPI</v>
          </cell>
        </row>
        <row r="3943">
          <cell r="A3943">
            <v>38099</v>
          </cell>
          <cell r="B3943" t="str">
            <v>SUPORTE DE FIXACAO PARA ESPELHO / PLACA 4" X 2", PARA 3 MODULOS, PARA INSTALACAO DE TOMADAS E INTERRUPTORES (SOMENTE SUPORTE)</v>
          </cell>
          <cell r="C3943" t="str">
            <v xml:space="preserve">UN    </v>
          </cell>
          <cell r="D3943" t="str">
            <v>CR</v>
          </cell>
          <cell r="E3943" t="str">
            <v>1,41</v>
          </cell>
          <cell r="F3943" t="str">
            <v>SINAPI</v>
          </cell>
        </row>
        <row r="3944">
          <cell r="A3944">
            <v>38100</v>
          </cell>
          <cell r="B3944" t="str">
            <v>SUPORTE DE FIXACAO PARA ESPELHO / PLACA 4" X 4", PARA 6 MODULOS, PARA INSTALACAO DE TOMADAS E INTERRUPTORES (SOMENTE SUPORTE)</v>
          </cell>
          <cell r="C3944" t="str">
            <v xml:space="preserve">UN    </v>
          </cell>
          <cell r="D3944" t="str">
            <v>CR</v>
          </cell>
          <cell r="E3944" t="str">
            <v>2,31</v>
          </cell>
          <cell r="F3944" t="str">
            <v>SINAPI</v>
          </cell>
        </row>
        <row r="3945">
          <cell r="A3945">
            <v>7576</v>
          </cell>
          <cell r="B3945" t="str">
            <v>SUPORTE EM ACO GALVANIZADO PARA TRANSFORMADOR PARA POSTE DUPLO T 185 X 95 MM, CHAPA DE 5/16"</v>
          </cell>
          <cell r="C3945" t="str">
            <v xml:space="preserve">UN    </v>
          </cell>
          <cell r="D3945" t="str">
            <v>CR</v>
          </cell>
          <cell r="E3945" t="str">
            <v>278,41</v>
          </cell>
          <cell r="F3945" t="str">
            <v>SINAPI</v>
          </cell>
        </row>
        <row r="3946">
          <cell r="A3946">
            <v>3384</v>
          </cell>
          <cell r="B3946" t="str">
            <v>SUPORTE GUIA SIMPLES COM ROLDANA EM POLIPROPILENO PARA CHUMBAR, H = 20 CM</v>
          </cell>
          <cell r="C3946" t="str">
            <v xml:space="preserve">UN    </v>
          </cell>
          <cell r="D3946" t="str">
            <v>CR</v>
          </cell>
          <cell r="E3946" t="str">
            <v>8,53</v>
          </cell>
          <cell r="F3946" t="str">
            <v>SINAPI</v>
          </cell>
        </row>
        <row r="3947">
          <cell r="A3947">
            <v>7572</v>
          </cell>
          <cell r="B3947" t="str">
            <v>SUPORTE ISOLADOR REFORCADO DIAMETRO NOMINAL 5/16", COM ROSCA SOBERBA E BUCHA</v>
          </cell>
          <cell r="C3947" t="str">
            <v xml:space="preserve">UN    </v>
          </cell>
          <cell r="D3947" t="str">
            <v>CR</v>
          </cell>
          <cell r="E3947" t="str">
            <v>8,60</v>
          </cell>
          <cell r="F3947" t="str">
            <v>SINAPI</v>
          </cell>
        </row>
        <row r="3948">
          <cell r="A3948">
            <v>3396</v>
          </cell>
          <cell r="B3948" t="str">
            <v>SUPORTE ISOLADOR SIMPLES DIAMETRO NOMINAL 5/16", COM ROSCA SOBERBA E BUCHA</v>
          </cell>
          <cell r="C3948" t="str">
            <v xml:space="preserve">UN    </v>
          </cell>
          <cell r="D3948" t="str">
            <v>CR</v>
          </cell>
          <cell r="E3948" t="str">
            <v>5,81</v>
          </cell>
          <cell r="F3948" t="str">
            <v>SINAPI</v>
          </cell>
        </row>
        <row r="3949">
          <cell r="A3949">
            <v>37590</v>
          </cell>
          <cell r="B3949" t="str">
            <v>SUPORTE MAO-FRANCESA EM ACO, ABAS IGUAIS 30 CM, CAPACIDADE MINIMA 60 KG, BRANCO</v>
          </cell>
          <cell r="C3949" t="str">
            <v xml:space="preserve">UN    </v>
          </cell>
          <cell r="D3949" t="str">
            <v>AS</v>
          </cell>
          <cell r="E3949" t="str">
            <v>21,92</v>
          </cell>
          <cell r="F3949" t="str">
            <v>SINAPI</v>
          </cell>
        </row>
        <row r="3950">
          <cell r="A3950">
            <v>37591</v>
          </cell>
          <cell r="B3950" t="str">
            <v>SUPORTE MAO-FRANCESA EM ACO, ABAS IGUAIS 40 CM, CAPACIDADE MINIMA 70 KG, BRANCO</v>
          </cell>
          <cell r="C3950" t="str">
            <v xml:space="preserve">UN    </v>
          </cell>
          <cell r="D3950" t="str">
            <v>AS</v>
          </cell>
          <cell r="E3950" t="str">
            <v>26,35</v>
          </cell>
          <cell r="F3950" t="str">
            <v>SINAPI</v>
          </cell>
        </row>
        <row r="3951">
          <cell r="A3951">
            <v>12626</v>
          </cell>
          <cell r="B3951" t="str">
            <v>SUPORTE METALICO PARA CALHA PLUVIAL, ZINCADO, DOBRADO, DIAMETRO ENTRE 119 E 170 MM, PARA DRENAGEM PLUVIAL PREDIAL</v>
          </cell>
          <cell r="C3951" t="str">
            <v xml:space="preserve">UN    </v>
          </cell>
          <cell r="D3951" t="str">
            <v>CR</v>
          </cell>
          <cell r="E3951" t="str">
            <v>45,62</v>
          </cell>
          <cell r="F3951" t="str">
            <v>SINAPI</v>
          </cell>
        </row>
        <row r="3952">
          <cell r="A3952">
            <v>11033</v>
          </cell>
          <cell r="B3952" t="str">
            <v>SUPORTE PARA CALHA DE 150 MM EM FERRO GALVANIZADO</v>
          </cell>
          <cell r="C3952" t="str">
            <v xml:space="preserve">UN    </v>
          </cell>
          <cell r="D3952" t="str">
            <v>CR</v>
          </cell>
          <cell r="E3952" t="str">
            <v>6,28</v>
          </cell>
          <cell r="F3952" t="str">
            <v>SINAPI</v>
          </cell>
        </row>
        <row r="3953">
          <cell r="A3953">
            <v>390</v>
          </cell>
          <cell r="B3953" t="str">
            <v>SUPORTE PARA TUBO DIAMETRO NOMINAL 2", COM ROSCA MECANICA</v>
          </cell>
          <cell r="C3953" t="str">
            <v xml:space="preserve">UN    </v>
          </cell>
          <cell r="D3953" t="str">
            <v>CR</v>
          </cell>
          <cell r="E3953" t="str">
            <v>10,51</v>
          </cell>
          <cell r="F3953" t="str">
            <v>SINAPI</v>
          </cell>
        </row>
        <row r="3954">
          <cell r="A3954">
            <v>42436</v>
          </cell>
          <cell r="B3954" t="str">
            <v>SURF DUPLO, EM TUBO DE ACO CARBONO, PINTURA NO PROCESSO ELETROSTATICO - EQUIPAMENTO DE GINASTICA PARA ACADEMIA AO AR LIVRE / ACADEMIA DA TERCEIRA IDADE - ATI</v>
          </cell>
          <cell r="C3954" t="str">
            <v xml:space="preserve">UN    </v>
          </cell>
          <cell r="D3954" t="str">
            <v>AS</v>
          </cell>
          <cell r="E3954" t="str">
            <v>2.701,34</v>
          </cell>
          <cell r="F3954" t="str">
            <v>SINAPI</v>
          </cell>
        </row>
        <row r="3955">
          <cell r="A3955">
            <v>6193</v>
          </cell>
          <cell r="B3955" t="str">
            <v>TABUA  NAO  APARELHADA  *2,5 X 20* CM, EM MACARANDUBA, ANGELIM OU EQUIVALENTE DA REGIAO - BRUTA</v>
          </cell>
          <cell r="C3955" t="str">
            <v xml:space="preserve">M     </v>
          </cell>
          <cell r="D3955" t="str">
            <v>CR</v>
          </cell>
          <cell r="E3955" t="str">
            <v>16,67</v>
          </cell>
          <cell r="F3955" t="str">
            <v>SINAPI</v>
          </cell>
        </row>
        <row r="3956">
          <cell r="A3956">
            <v>6194</v>
          </cell>
          <cell r="B3956" t="str">
            <v>TABUA *2,5 X 15 CM EM PINUS, MISTA OU EQUIVALENTE DA REGIAO - BRUTA</v>
          </cell>
          <cell r="C3956" t="str">
            <v xml:space="preserve">M     </v>
          </cell>
          <cell r="D3956" t="str">
            <v>CR</v>
          </cell>
          <cell r="E3956" t="str">
            <v>7,98</v>
          </cell>
          <cell r="F3956" t="str">
            <v>SINAPI</v>
          </cell>
        </row>
        <row r="3957">
          <cell r="A3957">
            <v>10567</v>
          </cell>
          <cell r="B3957" t="str">
            <v>TABUA *2,5 X 23* CM EM PINUS, MISTA OU EQUIVALENTE DA REGIAO - BRUTA</v>
          </cell>
          <cell r="C3957" t="str">
            <v xml:space="preserve">M     </v>
          </cell>
          <cell r="D3957" t="str">
            <v>CR</v>
          </cell>
          <cell r="E3957" t="str">
            <v>12,64</v>
          </cell>
          <cell r="F3957" t="str">
            <v>SINAPI</v>
          </cell>
        </row>
        <row r="3958">
          <cell r="A3958">
            <v>6212</v>
          </cell>
          <cell r="B3958" t="str">
            <v>TABUA *2,5 X 30 CM EM PINUS, MISTA OU EQUIVALENTE DA REGIAO - BRUTA</v>
          </cell>
          <cell r="C3958" t="str">
            <v xml:space="preserve">M     </v>
          </cell>
          <cell r="D3958" t="str">
            <v xml:space="preserve">C </v>
          </cell>
          <cell r="E3958" t="str">
            <v>18,55</v>
          </cell>
          <cell r="F3958" t="str">
            <v>SINAPI</v>
          </cell>
        </row>
        <row r="3959">
          <cell r="A3959">
            <v>3993</v>
          </cell>
          <cell r="B3959" t="str">
            <v>TABUA APARELHADA *2,5 X 15* CM, EM MACARANDUBA, ANGELIM OU EQUIVALENTE DA REGIAO</v>
          </cell>
          <cell r="C3959" t="str">
            <v xml:space="preserve">M2    </v>
          </cell>
          <cell r="D3959" t="str">
            <v>CR</v>
          </cell>
          <cell r="E3959" t="str">
            <v>107,78</v>
          </cell>
          <cell r="F3959" t="str">
            <v>SINAPI</v>
          </cell>
        </row>
        <row r="3960">
          <cell r="A3960">
            <v>3990</v>
          </cell>
          <cell r="B3960" t="str">
            <v>TABUA APARELHADA *2,5 X 25* CM, EM MACARANDUBA, ANGELIM OU EQUIVALENTE DA REGIAO</v>
          </cell>
          <cell r="C3960" t="str">
            <v xml:space="preserve">M     </v>
          </cell>
          <cell r="D3960" t="str">
            <v>CR</v>
          </cell>
          <cell r="E3960" t="str">
            <v>20,28</v>
          </cell>
          <cell r="F3960" t="str">
            <v>SINAPI</v>
          </cell>
        </row>
        <row r="3961">
          <cell r="A3961">
            <v>3992</v>
          </cell>
          <cell r="B3961" t="str">
            <v>TABUA APARELHADA *2,5 X 30* CM, EM MACARANDUBA, ANGELIM OU EQUIVALENTE DA REGIAO</v>
          </cell>
          <cell r="C3961" t="str">
            <v xml:space="preserve">M     </v>
          </cell>
          <cell r="D3961" t="str">
            <v>CR</v>
          </cell>
          <cell r="E3961" t="str">
            <v>27,38</v>
          </cell>
          <cell r="F3961" t="str">
            <v>SINAPI</v>
          </cell>
        </row>
        <row r="3962">
          <cell r="A3962">
            <v>6178</v>
          </cell>
          <cell r="B3962" t="str">
            <v>TABUA DE  MADEIRA PARA PISO, CUMARU/IPE CHAMPANHE OU EQUIVALENTE DA REGIAO, ENCAIXE MACHO/FEMEA, *10 X 2* CM</v>
          </cell>
          <cell r="C3962" t="str">
            <v xml:space="preserve">M2    </v>
          </cell>
          <cell r="D3962" t="str">
            <v>AS</v>
          </cell>
          <cell r="E3962" t="str">
            <v>301,13</v>
          </cell>
          <cell r="F3962" t="str">
            <v>SINAPI</v>
          </cell>
        </row>
        <row r="3963">
          <cell r="A3963">
            <v>6180</v>
          </cell>
          <cell r="B3963" t="str">
            <v>TABUA DE  MADEIRA PARA PISO, CUMARU/IPE CHAMPANHE OU EQUIVALENTE DA REGIAO, ENCAIXE MACHO/FEMEA, *15 X 2* CM</v>
          </cell>
          <cell r="C3963" t="str">
            <v xml:space="preserve">M2    </v>
          </cell>
          <cell r="D3963" t="str">
            <v>AS</v>
          </cell>
          <cell r="E3963" t="str">
            <v>325,00</v>
          </cell>
          <cell r="F3963" t="str">
            <v>SINAPI</v>
          </cell>
        </row>
        <row r="3964">
          <cell r="A3964">
            <v>6182</v>
          </cell>
          <cell r="B3964" t="str">
            <v>TABUA DE  MADEIRA PARA PISO, IPE (CERNE) OU EQUIVALENTE DA REGIAO, ENCAIXE MACHO/FEMEA, *20 X 2* CM</v>
          </cell>
          <cell r="C3964" t="str">
            <v xml:space="preserve">M2    </v>
          </cell>
          <cell r="D3964" t="str">
            <v>AS</v>
          </cell>
          <cell r="E3964" t="str">
            <v>403,40</v>
          </cell>
          <cell r="F3964" t="str">
            <v>SINAPI</v>
          </cell>
        </row>
        <row r="3965">
          <cell r="A3965">
            <v>43614</v>
          </cell>
          <cell r="B3965" t="str">
            <v>TABUA NAO APARELHADA *2,5 X 15* CM, EM MACARANDUBA, ANGELIM OU EQUIVALENTE DA REGIAO - BRUTA</v>
          </cell>
          <cell r="C3965" t="str">
            <v xml:space="preserve">M     </v>
          </cell>
          <cell r="D3965" t="str">
            <v>CR</v>
          </cell>
          <cell r="E3965" t="str">
            <v>13,70</v>
          </cell>
          <cell r="F3965" t="str">
            <v>SINAPI</v>
          </cell>
        </row>
        <row r="3966">
          <cell r="A3966">
            <v>6189</v>
          </cell>
          <cell r="B3966" t="str">
            <v>TABUA NAO APARELHADA *2,5 X 30* CM, EM MACARANDUBA, ANGELIM OU EQUIVALENTE DA REGIAO - BRUTA</v>
          </cell>
          <cell r="C3966" t="str">
            <v xml:space="preserve">M     </v>
          </cell>
          <cell r="D3966" t="str">
            <v>CR</v>
          </cell>
          <cell r="E3966" t="str">
            <v>24,33</v>
          </cell>
          <cell r="F3966" t="str">
            <v>SINAPI</v>
          </cell>
        </row>
        <row r="3967">
          <cell r="A3967">
            <v>6214</v>
          </cell>
          <cell r="B3967" t="str">
            <v>TACO DE MADEIRA PARA PISO, IPE (CERNE) OU EQUIVALENTE DA REGIAO, 7 X 42 CM, E = 2 CM</v>
          </cell>
          <cell r="C3967" t="str">
            <v xml:space="preserve">M2    </v>
          </cell>
          <cell r="D3967" t="str">
            <v>AS</v>
          </cell>
          <cell r="E3967" t="str">
            <v>188,63</v>
          </cell>
          <cell r="F3967" t="str">
            <v>SINAPI</v>
          </cell>
        </row>
        <row r="3968">
          <cell r="A3968">
            <v>36153</v>
          </cell>
          <cell r="B3968" t="str">
            <v>TALABARTE DE SEGURANCA, 2 MOSQUETOES TRAVA DUPLA *53* MM DE ABERTURA, COM ABSORVEDOR DE ENERGIA</v>
          </cell>
          <cell r="C3968" t="str">
            <v xml:space="preserve">UN    </v>
          </cell>
          <cell r="D3968" t="str">
            <v>CR</v>
          </cell>
          <cell r="E3968" t="str">
            <v>212,66</v>
          </cell>
          <cell r="F3968" t="str">
            <v>SINAPI</v>
          </cell>
        </row>
        <row r="3969">
          <cell r="A3969">
            <v>10740</v>
          </cell>
          <cell r="B3969" t="str">
            <v>TALHA ELETRICA 3 T, VELOCIDADE  2,1 M / MIN, POTENCIA 1,3 KW</v>
          </cell>
          <cell r="C3969" t="str">
            <v xml:space="preserve">UN    </v>
          </cell>
          <cell r="D3969" t="str">
            <v>CR</v>
          </cell>
          <cell r="E3969" t="str">
            <v>11.466,04</v>
          </cell>
          <cell r="F3969" t="str">
            <v>SINAPI</v>
          </cell>
        </row>
        <row r="3970">
          <cell r="A3970">
            <v>13914</v>
          </cell>
          <cell r="B3970" t="str">
            <v>TALHA MANUAL DE CORRENTE, CAPACIDADE DE 1 T COM ELEVACAO DE 3 M</v>
          </cell>
          <cell r="C3970" t="str">
            <v xml:space="preserve">UN    </v>
          </cell>
          <cell r="D3970" t="str">
            <v>CR</v>
          </cell>
          <cell r="E3970" t="str">
            <v>829,61</v>
          </cell>
          <cell r="F3970" t="str">
            <v>SINAPI</v>
          </cell>
        </row>
        <row r="3971">
          <cell r="A3971">
            <v>10742</v>
          </cell>
          <cell r="B3971" t="str">
            <v>TALHA MANUAL DE CORRENTE, CAPACIDADE DE 2 T COM ELEVACAO DE 3 M</v>
          </cell>
          <cell r="C3971" t="str">
            <v xml:space="preserve">UN    </v>
          </cell>
          <cell r="D3971" t="str">
            <v xml:space="preserve">C </v>
          </cell>
          <cell r="E3971" t="str">
            <v>1.210,00</v>
          </cell>
          <cell r="F3971" t="str">
            <v>SINAPI</v>
          </cell>
        </row>
        <row r="3972">
          <cell r="A3972">
            <v>38465</v>
          </cell>
          <cell r="B3972" t="str">
            <v>TALHADEIRA COM PUNHO DE PROTECAO *20 X 250* MM</v>
          </cell>
          <cell r="C3972" t="str">
            <v xml:space="preserve">UN    </v>
          </cell>
          <cell r="D3972" t="str">
            <v>CR</v>
          </cell>
          <cell r="E3972" t="str">
            <v>33,67</v>
          </cell>
          <cell r="F3972" t="str">
            <v>SINAPI</v>
          </cell>
        </row>
        <row r="3973">
          <cell r="A3973">
            <v>7543</v>
          </cell>
          <cell r="B3973" t="str">
            <v>TAMPA CEGA EM PVC PARA CONDULETE 4 X 2"</v>
          </cell>
          <cell r="C3973" t="str">
            <v xml:space="preserve">UN    </v>
          </cell>
          <cell r="D3973" t="str">
            <v>CR</v>
          </cell>
          <cell r="E3973" t="str">
            <v>5,91</v>
          </cell>
          <cell r="F3973" t="str">
            <v>SINAPI</v>
          </cell>
        </row>
        <row r="3974">
          <cell r="A3974">
            <v>43427</v>
          </cell>
          <cell r="B3974" t="str">
            <v>TAMPA DE CONCRETO ARMADO PARA FOSSA SEPTICA, DIAMETRO NOMINAL DE 3,00 M E ESPESSURA MINIMA DE 100 MM</v>
          </cell>
          <cell r="C3974" t="str">
            <v xml:space="preserve">UN    </v>
          </cell>
          <cell r="D3974" t="str">
            <v>CR</v>
          </cell>
          <cell r="E3974" t="str">
            <v>1.864,15</v>
          </cell>
          <cell r="F3974" t="str">
            <v>SINAPI</v>
          </cell>
        </row>
        <row r="3975">
          <cell r="A3975">
            <v>41613</v>
          </cell>
          <cell r="B3975" t="str">
            <v>TAMPA DE CONCRETO ARMADO PARA FOSSA, D = *0,90* M, E = 0,05 M</v>
          </cell>
          <cell r="C3975" t="str">
            <v xml:space="preserve">UN    </v>
          </cell>
          <cell r="D3975" t="str">
            <v>CR</v>
          </cell>
          <cell r="E3975" t="str">
            <v>119,83</v>
          </cell>
          <cell r="F3975" t="str">
            <v>SINAPI</v>
          </cell>
        </row>
        <row r="3976">
          <cell r="A3976">
            <v>41614</v>
          </cell>
          <cell r="B3976" t="str">
            <v>TAMPA DE CONCRETO ARMADO PARA FOSSA, D = *1,10* M, E = 0,05 M</v>
          </cell>
          <cell r="C3976" t="str">
            <v xml:space="preserve">UN    </v>
          </cell>
          <cell r="D3976" t="str">
            <v>CR</v>
          </cell>
          <cell r="E3976" t="str">
            <v>152,68</v>
          </cell>
          <cell r="F3976" t="str">
            <v>SINAPI</v>
          </cell>
        </row>
        <row r="3977">
          <cell r="A3977">
            <v>41615</v>
          </cell>
          <cell r="B3977" t="str">
            <v>TAMPA DE CONCRETO ARMADO PARA FOSSA, D = *1,35* M, E = 0,05 M</v>
          </cell>
          <cell r="C3977" t="str">
            <v xml:space="preserve">UN    </v>
          </cell>
          <cell r="D3977" t="str">
            <v>CR</v>
          </cell>
          <cell r="E3977" t="str">
            <v>235,99</v>
          </cell>
          <cell r="F3977" t="str">
            <v>SINAPI</v>
          </cell>
        </row>
        <row r="3978">
          <cell r="A3978">
            <v>41616</v>
          </cell>
          <cell r="B3978" t="str">
            <v>TAMPA DE CONCRETO ARMADO PARA FOSSA, D = 1,50 M, E = 0,05 M</v>
          </cell>
          <cell r="C3978" t="str">
            <v xml:space="preserve">UN    </v>
          </cell>
          <cell r="D3978" t="str">
            <v>CR</v>
          </cell>
          <cell r="E3978" t="str">
            <v>352,60</v>
          </cell>
          <cell r="F3978" t="str">
            <v>SINAPI</v>
          </cell>
        </row>
        <row r="3979">
          <cell r="A3979">
            <v>41617</v>
          </cell>
          <cell r="B3979" t="str">
            <v>TAMPA DE CONCRETO ARMADO PARA FOSSA, D = 2,00 M, E = 0,05 M</v>
          </cell>
          <cell r="C3979" t="str">
            <v xml:space="preserve">UN    </v>
          </cell>
          <cell r="D3979" t="str">
            <v>CR</v>
          </cell>
          <cell r="E3979" t="str">
            <v>701,11</v>
          </cell>
          <cell r="F3979" t="str">
            <v>SINAPI</v>
          </cell>
        </row>
        <row r="3980">
          <cell r="A3980">
            <v>41618</v>
          </cell>
          <cell r="B3980" t="str">
            <v>TAMPA DE CONCRETO ARMADO PARA FOSSA, D = 2,50 M, E = 0,05 M</v>
          </cell>
          <cell r="C3980" t="str">
            <v xml:space="preserve">UN    </v>
          </cell>
          <cell r="D3980" t="str">
            <v>CR</v>
          </cell>
          <cell r="E3980" t="str">
            <v>1.290,70</v>
          </cell>
          <cell r="F3980" t="str">
            <v>SINAPI</v>
          </cell>
        </row>
        <row r="3981">
          <cell r="A3981">
            <v>43428</v>
          </cell>
          <cell r="B3981" t="str">
            <v>TAMPA DE CONCRETO ARMADO PARA POCO DE INSPECAO, COM FURO E TAMPINHA, DIAMETRO NOMINAL DE 3,00 M E ESPESSURA MINIMA DE 100 MM</v>
          </cell>
          <cell r="C3981" t="str">
            <v xml:space="preserve">UN    </v>
          </cell>
          <cell r="D3981" t="str">
            <v>CR</v>
          </cell>
          <cell r="E3981" t="str">
            <v>2.267,14</v>
          </cell>
          <cell r="F3981" t="str">
            <v>SINAPI</v>
          </cell>
        </row>
        <row r="3982">
          <cell r="A3982">
            <v>41619</v>
          </cell>
          <cell r="B3982" t="str">
            <v>TAMPA DE CONCRETO ARMADO PARA POCO, COM  FURO E TAMPINHA, D = *0,90* M, E = 0,05 M</v>
          </cell>
          <cell r="C3982" t="str">
            <v xml:space="preserve">UN    </v>
          </cell>
          <cell r="D3982" t="str">
            <v>CR</v>
          </cell>
          <cell r="E3982" t="str">
            <v>146,89</v>
          </cell>
          <cell r="F3982" t="str">
            <v>SINAPI</v>
          </cell>
        </row>
        <row r="3983">
          <cell r="A3983">
            <v>41620</v>
          </cell>
          <cell r="B3983" t="str">
            <v>TAMPA DE CONCRETO ARMADO PARA POCO, COM  FURO E TAMPINHA, D = *1,10* M, E = 0,05 M</v>
          </cell>
          <cell r="C3983" t="str">
            <v xml:space="preserve">UN    </v>
          </cell>
          <cell r="D3983" t="str">
            <v>CR</v>
          </cell>
          <cell r="E3983" t="str">
            <v>185,54</v>
          </cell>
          <cell r="F3983" t="str">
            <v>SINAPI</v>
          </cell>
        </row>
        <row r="3984">
          <cell r="A3984">
            <v>41622</v>
          </cell>
          <cell r="B3984" t="str">
            <v>TAMPA DE CONCRETO ARMADO PARA POCO, COM  FURO E TAMPINHA, D = *1,35* M, E = 0,05 M</v>
          </cell>
          <cell r="C3984" t="str">
            <v xml:space="preserve">UN    </v>
          </cell>
          <cell r="D3984" t="str">
            <v>CR</v>
          </cell>
          <cell r="E3984" t="str">
            <v>321,80</v>
          </cell>
          <cell r="F3984" t="str">
            <v>SINAPI</v>
          </cell>
        </row>
        <row r="3985">
          <cell r="A3985">
            <v>41623</v>
          </cell>
          <cell r="B3985" t="str">
            <v>TAMPA DE CONCRETO ARMADO PARA POCO, COM  FURO E TAMPINHA, D = 1,50 M, E = 0,05 M</v>
          </cell>
          <cell r="C3985" t="str">
            <v xml:space="preserve">UN    </v>
          </cell>
          <cell r="D3985" t="str">
            <v>CR</v>
          </cell>
          <cell r="E3985" t="str">
            <v>494,78</v>
          </cell>
          <cell r="F3985" t="str">
            <v>SINAPI</v>
          </cell>
        </row>
        <row r="3986">
          <cell r="A3986">
            <v>41624</v>
          </cell>
          <cell r="B3986" t="str">
            <v>TAMPA DE CONCRETO ARMADO PARA POCO, COM  FURO E TAMPINHA, D = 2,00 M, E = 0,05 M</v>
          </cell>
          <cell r="C3986" t="str">
            <v xml:space="preserve">UN    </v>
          </cell>
          <cell r="D3986" t="str">
            <v>CR</v>
          </cell>
          <cell r="E3986" t="str">
            <v>927,73</v>
          </cell>
          <cell r="F3986" t="str">
            <v>SINAPI</v>
          </cell>
        </row>
        <row r="3987">
          <cell r="A3987">
            <v>41625</v>
          </cell>
          <cell r="B3987" t="str">
            <v>TAMPA DE CONCRETO ARMADO PARA POCO, COM  FURO E TAMPINHA, D = 2,50 M, E = 0,05 M</v>
          </cell>
          <cell r="C3987" t="str">
            <v xml:space="preserve">UN    </v>
          </cell>
          <cell r="D3987" t="str">
            <v>CR</v>
          </cell>
          <cell r="E3987" t="str">
            <v>1.427,35</v>
          </cell>
          <cell r="F3987" t="str">
            <v>SINAPI</v>
          </cell>
        </row>
        <row r="3988">
          <cell r="A3988">
            <v>39352</v>
          </cell>
          <cell r="B3988" t="str">
            <v>TAMPA PARA CONDULETE, EM PVC, PARA TOMADA HEXAGONAL</v>
          </cell>
          <cell r="C3988" t="str">
            <v xml:space="preserve">UN    </v>
          </cell>
          <cell r="D3988" t="str">
            <v>CR</v>
          </cell>
          <cell r="E3988" t="str">
            <v>3,65</v>
          </cell>
          <cell r="F3988" t="str">
            <v>SINAPI</v>
          </cell>
        </row>
        <row r="3989">
          <cell r="A3989">
            <v>39346</v>
          </cell>
          <cell r="B3989" t="str">
            <v>TAMPA PARA CONDULETE, EM PVC, PARA 1 INTERRUPTOR</v>
          </cell>
          <cell r="C3989" t="str">
            <v xml:space="preserve">UN    </v>
          </cell>
          <cell r="D3989" t="str">
            <v>CR</v>
          </cell>
          <cell r="E3989" t="str">
            <v>3,65</v>
          </cell>
          <cell r="F3989" t="str">
            <v>SINAPI</v>
          </cell>
        </row>
        <row r="3990">
          <cell r="A3990">
            <v>39350</v>
          </cell>
          <cell r="B3990" t="str">
            <v>TAMPA PARA CONDULETE, EM PVC, PARA 1 MODULO RJ</v>
          </cell>
          <cell r="C3990" t="str">
            <v xml:space="preserve">UN    </v>
          </cell>
          <cell r="D3990" t="str">
            <v>CR</v>
          </cell>
          <cell r="E3990" t="str">
            <v>3,93</v>
          </cell>
          <cell r="F3990" t="str">
            <v>SINAPI</v>
          </cell>
        </row>
        <row r="3991">
          <cell r="A3991">
            <v>39351</v>
          </cell>
          <cell r="B3991" t="str">
            <v>TAMPA PARA CONDULETE, EM PVC, PARA 2 MODULOS RJ</v>
          </cell>
          <cell r="C3991" t="str">
            <v xml:space="preserve">UN    </v>
          </cell>
          <cell r="D3991" t="str">
            <v>CR</v>
          </cell>
          <cell r="E3991" t="str">
            <v>4,54</v>
          </cell>
          <cell r="F3991" t="str">
            <v>SINAPI</v>
          </cell>
        </row>
        <row r="3992">
          <cell r="A3992">
            <v>38837</v>
          </cell>
          <cell r="B3992" t="str">
            <v>TAMPAO / CAP, ROSCA MACHO, DN 1", PARA TUBO PEX PARA INST. AGUA QUENTE/FRIA</v>
          </cell>
          <cell r="C3992" t="str">
            <v xml:space="preserve">UN    </v>
          </cell>
          <cell r="D3992" t="str">
            <v>AS</v>
          </cell>
          <cell r="E3992" t="str">
            <v>7,53</v>
          </cell>
          <cell r="F3992" t="str">
            <v>SINAPI</v>
          </cell>
        </row>
        <row r="3993">
          <cell r="A3993">
            <v>38836</v>
          </cell>
          <cell r="B3993" t="str">
            <v>TAMPAO / CAP, ROSCA MACHO, DN 3/4", PARA TUBO PEX PARA INST. AGUA QUENTE/FRIA</v>
          </cell>
          <cell r="C3993" t="str">
            <v xml:space="preserve">UN    </v>
          </cell>
          <cell r="D3993" t="str">
            <v>AS</v>
          </cell>
          <cell r="E3993" t="str">
            <v>5,26</v>
          </cell>
          <cell r="F3993" t="str">
            <v>SINAPI</v>
          </cell>
        </row>
        <row r="3994">
          <cell r="A3994">
            <v>2666</v>
          </cell>
          <cell r="B3994" t="str">
            <v>TAMPAO / TERMINAL / PLUG, D = 1 1/4" , PARA DUTO CORRUGADO PEAD (CABEAMENTO SUBTERRANEO)</v>
          </cell>
          <cell r="C3994" t="str">
            <v xml:space="preserve">UN    </v>
          </cell>
          <cell r="D3994" t="str">
            <v>CR</v>
          </cell>
          <cell r="E3994" t="str">
            <v>7,60</v>
          </cell>
          <cell r="F3994" t="str">
            <v>SINAPI</v>
          </cell>
        </row>
        <row r="3995">
          <cell r="A3995">
            <v>2668</v>
          </cell>
          <cell r="B3995" t="str">
            <v>TAMPAO / TERMINAL / PLUG, D = 2" , PARA DUTO CORRUGADO PEAD (CABEAMENTO SUBTERRANEO)</v>
          </cell>
          <cell r="C3995" t="str">
            <v xml:space="preserve">UN    </v>
          </cell>
          <cell r="D3995" t="str">
            <v>CR</v>
          </cell>
          <cell r="E3995" t="str">
            <v>8,68</v>
          </cell>
          <cell r="F3995" t="str">
            <v>SINAPI</v>
          </cell>
        </row>
        <row r="3996">
          <cell r="A3996">
            <v>2664</v>
          </cell>
          <cell r="B3996" t="str">
            <v>TAMPAO / TERMINAL / PLUG, D = 3" , PARA DUTO CORRUGADO PEAD (CABEAMENTO SUBTERRANEO)</v>
          </cell>
          <cell r="C3996" t="str">
            <v xml:space="preserve">UN    </v>
          </cell>
          <cell r="D3996" t="str">
            <v>CR</v>
          </cell>
          <cell r="E3996" t="str">
            <v>12,80</v>
          </cell>
          <cell r="F3996" t="str">
            <v>SINAPI</v>
          </cell>
        </row>
        <row r="3997">
          <cell r="A3997">
            <v>2662</v>
          </cell>
          <cell r="B3997" t="str">
            <v>TAMPAO / TERMINAL / PLUG, D = 4" , PARA DUTO CORRUGADO PEAD (CABEAMENTO SUBTERRANEO)</v>
          </cell>
          <cell r="C3997" t="str">
            <v xml:space="preserve">UN    </v>
          </cell>
          <cell r="D3997" t="str">
            <v>CR</v>
          </cell>
          <cell r="E3997" t="str">
            <v>15,70</v>
          </cell>
          <cell r="F3997" t="str">
            <v>SINAPI</v>
          </cell>
        </row>
        <row r="3998">
          <cell r="A3998">
            <v>20964</v>
          </cell>
          <cell r="B3998" t="str">
            <v>TAMPAO COM CORRENTE, EM LATAO, ENGATE RAPIDO 1 1/2", PARA INSTALACAO PREDIAL DE COMBATE A INCENDIO</v>
          </cell>
          <cell r="C3998" t="str">
            <v xml:space="preserve">UN    </v>
          </cell>
          <cell r="D3998" t="str">
            <v>CR</v>
          </cell>
          <cell r="E3998" t="str">
            <v>74,19</v>
          </cell>
          <cell r="F3998" t="str">
            <v>SINAPI</v>
          </cell>
        </row>
        <row r="3999">
          <cell r="A3999">
            <v>10905</v>
          </cell>
          <cell r="B3999" t="str">
            <v>TAMPAO COM CORRENTE, EM LATAO, ENGATE RAPIDO 2 1/2", PARA INSTALACAO PREDIAL DE COMBATE A INCENDIO</v>
          </cell>
          <cell r="C3999" t="str">
            <v xml:space="preserve">UN    </v>
          </cell>
          <cell r="D3999" t="str">
            <v>CR</v>
          </cell>
          <cell r="E3999" t="str">
            <v>99,52</v>
          </cell>
          <cell r="F3999" t="str">
            <v>SINAPI</v>
          </cell>
        </row>
        <row r="4000">
          <cell r="A4000">
            <v>11289</v>
          </cell>
          <cell r="B4000" t="str">
            <v>TAMPAO FOFO ARTICULADO P/ REGISTRO, CLASSE A15 CARGA MAX 1,5 T, *200 X 200* MM</v>
          </cell>
          <cell r="C4000" t="str">
            <v xml:space="preserve">UN    </v>
          </cell>
          <cell r="D4000" t="str">
            <v>AS</v>
          </cell>
          <cell r="E4000" t="str">
            <v>99,23</v>
          </cell>
          <cell r="F4000" t="str">
            <v>SINAPI</v>
          </cell>
        </row>
        <row r="4001">
          <cell r="A4001">
            <v>11241</v>
          </cell>
          <cell r="B4001" t="str">
            <v>TAMPAO FOFO ARTICULADO P/ REGISTRO, CLASSE A15 CARGA MAXIMA 1,5 T, *400 X 400* MM</v>
          </cell>
          <cell r="C4001" t="str">
            <v xml:space="preserve">UN    </v>
          </cell>
          <cell r="D4001" t="str">
            <v>AS</v>
          </cell>
          <cell r="E4001" t="str">
            <v>248,09</v>
          </cell>
          <cell r="F4001" t="str">
            <v>SINAPI</v>
          </cell>
        </row>
        <row r="4002">
          <cell r="A4002">
            <v>11301</v>
          </cell>
          <cell r="B4002" t="str">
            <v>TAMPAO FOFO ARTICULADO, CLASSE B125 CARGA MAX 12,5 T, REDONDO, TAMPA 600 MM (COM INSCRICAO EM RELEVO DO TIPO DE REDE)</v>
          </cell>
          <cell r="C4002" t="str">
            <v xml:space="preserve">UN    </v>
          </cell>
          <cell r="D4002" t="str">
            <v>AS</v>
          </cell>
          <cell r="E4002" t="str">
            <v>629,09</v>
          </cell>
          <cell r="F4002" t="str">
            <v>SINAPI</v>
          </cell>
        </row>
        <row r="4003">
          <cell r="A4003">
            <v>21090</v>
          </cell>
          <cell r="B4003" t="str">
            <v>TAMPAO FOFO ARTICULADO, CLASSE D400 CARGA MAX 40 T, REDONDO, TAMPA 600 MM (COM INSCRICAO EM RELEVO DO TIPO DE REDE)</v>
          </cell>
          <cell r="C4003" t="str">
            <v xml:space="preserve">UN    </v>
          </cell>
          <cell r="D4003" t="str">
            <v>AS</v>
          </cell>
          <cell r="E4003" t="str">
            <v>770,86</v>
          </cell>
          <cell r="F4003" t="str">
            <v>SINAPI</v>
          </cell>
        </row>
        <row r="4004">
          <cell r="A4004">
            <v>11315</v>
          </cell>
          <cell r="B4004" t="str">
            <v>TAMPAO FOFO SIMPLES COM BASE, CLASSE A15 CARGA MAX 1,5 T, 300 X 300 MM (COM INSCRICAO EM RELEVO DO TIPO DE REDE)</v>
          </cell>
          <cell r="C4004" t="str">
            <v xml:space="preserve">UN    </v>
          </cell>
          <cell r="D4004" t="str">
            <v>AS</v>
          </cell>
          <cell r="E4004" t="str">
            <v>150,62</v>
          </cell>
          <cell r="F4004" t="str">
            <v>SINAPI</v>
          </cell>
        </row>
        <row r="4005">
          <cell r="A4005">
            <v>21071</v>
          </cell>
          <cell r="B4005" t="str">
            <v>TAMPAO FOFO SIMPLES COM BASE, CLASSE A15 CARGA MAX 1,5 T, 400 X 400 MM (COM INSCRICAO EM RELEVO DO TIPO DE REDE)</v>
          </cell>
          <cell r="C4005" t="str">
            <v xml:space="preserve">UN    </v>
          </cell>
          <cell r="D4005" t="str">
            <v>AS</v>
          </cell>
          <cell r="E4005" t="str">
            <v>230,37</v>
          </cell>
          <cell r="F4005" t="str">
            <v>SINAPI</v>
          </cell>
        </row>
        <row r="4006">
          <cell r="A4006">
            <v>14112</v>
          </cell>
          <cell r="B4006" t="str">
            <v>TAMPAO FOFO SIMPLES COM BASE, CLASSE A15 CARGA MAX 1,5 T, 400 X 600 MM (COM INSCRICAO EM RELEVO DO TIPO DE REDE)</v>
          </cell>
          <cell r="C4006" t="str">
            <v xml:space="preserve">UN    </v>
          </cell>
          <cell r="D4006" t="str">
            <v>AS</v>
          </cell>
          <cell r="E4006" t="str">
            <v>321,63</v>
          </cell>
          <cell r="F4006" t="str">
            <v>SINAPI</v>
          </cell>
        </row>
        <row r="4007">
          <cell r="A4007">
            <v>11316</v>
          </cell>
          <cell r="B4007" t="str">
            <v>TAMPAO FOFO SIMPLES COM BASE, CLASSE B125 CARGA MAX 12,5 T, REDONDO, TAMPA 500 MM (COM INSCRICAO EM RELEVO DO TIPO DE REDE)</v>
          </cell>
          <cell r="C4007" t="str">
            <v xml:space="preserve">UN    </v>
          </cell>
          <cell r="D4007" t="str">
            <v>AS</v>
          </cell>
          <cell r="E4007" t="str">
            <v>496,18</v>
          </cell>
          <cell r="F4007" t="str">
            <v>SINAPI</v>
          </cell>
        </row>
        <row r="4008">
          <cell r="A4008">
            <v>6243</v>
          </cell>
          <cell r="B4008" t="str">
            <v>TAMPAO FOFO SIMPLES COM BASE, CLASSE B125 CARGA MAX 12,5 T, REDONDO, TAMPA 600 MM (COM INSCRICAO EM RELEVO DO TIPO DE REDE)</v>
          </cell>
          <cell r="C4008" t="str">
            <v xml:space="preserve">UN    </v>
          </cell>
          <cell r="D4008" t="str">
            <v>AS</v>
          </cell>
          <cell r="E4008" t="str">
            <v>571,50</v>
          </cell>
          <cell r="F4008" t="str">
            <v>SINAPI</v>
          </cell>
        </row>
        <row r="4009">
          <cell r="A4009">
            <v>6240</v>
          </cell>
          <cell r="B4009" t="str">
            <v>TAMPAO FOFO SIMPLES COM BASE, CLASSE D400 CARGA MAX 40 T, REDONDO, TAMPA 600 MM, REDE PLUVIAL/ESGOTO (COM INSCRICAO EM RELEVO DO TIPO DE REDE)</v>
          </cell>
          <cell r="C4009" t="str">
            <v xml:space="preserve">UN    </v>
          </cell>
          <cell r="D4009" t="str">
            <v>AS</v>
          </cell>
          <cell r="E4009" t="str">
            <v>756,68</v>
          </cell>
          <cell r="F4009" t="str">
            <v>SINAPI</v>
          </cell>
        </row>
        <row r="4010">
          <cell r="A4010">
            <v>11296</v>
          </cell>
          <cell r="B4010" t="str">
            <v>TAMPAO FOFO SIMPLES COM BASE, CLASSE D400 CARGA MAX 40 T, REDONDO, TAMPA 900 MM (COM INSCRICAO EM RELEVO DO TIPO DE REDE)</v>
          </cell>
          <cell r="C4010" t="str">
            <v xml:space="preserve">UN    </v>
          </cell>
          <cell r="D4010" t="str">
            <v>AS</v>
          </cell>
          <cell r="E4010" t="str">
            <v>2.410,93</v>
          </cell>
          <cell r="F4010" t="str">
            <v>SINAPI</v>
          </cell>
        </row>
        <row r="4011">
          <cell r="A4011">
            <v>11299</v>
          </cell>
          <cell r="B4011" t="str">
            <v>TAMPAO FOFO SIMPLES, CLASSE A15 CARGA MAX 1,5 T, 550 X 1100 MM (COM INSCRICAO EM RELEVO DO TIPO DE REDE)</v>
          </cell>
          <cell r="C4011" t="str">
            <v xml:space="preserve">UN    </v>
          </cell>
          <cell r="D4011" t="str">
            <v>AS</v>
          </cell>
          <cell r="E4011" t="str">
            <v>816,04</v>
          </cell>
          <cell r="F4011" t="str">
            <v>SINAPI</v>
          </cell>
        </row>
        <row r="4012">
          <cell r="A4012">
            <v>11688</v>
          </cell>
          <cell r="B4012" t="str">
            <v>TANQUE ACO INOXIDAVEL (ACO 304) COM ESFREGADOR E VALVULA, DE *50 X 40 X 22* CM</v>
          </cell>
          <cell r="C4012" t="str">
            <v xml:space="preserve">UN    </v>
          </cell>
          <cell r="D4012" t="str">
            <v>CR</v>
          </cell>
          <cell r="E4012" t="str">
            <v>596,62</v>
          </cell>
          <cell r="F4012" t="str">
            <v>SINAPI</v>
          </cell>
        </row>
        <row r="4013">
          <cell r="A4013">
            <v>37736</v>
          </cell>
          <cell r="B4013" t="str">
            <v>TANQUE DE ACO CARBONO NAO REVESTIDO, PARA TRANSPORTE DE AGUA COM CAPACIDADE DE 10 M3, COM BOMBA CENTRIFUGA POR TOMADA DE FORCA, VAZAO MAXIMA *75* M3/H (INCLUI MONTAGEM, NAO INCLUI CAMINHAO)</v>
          </cell>
          <cell r="C4013" t="str">
            <v xml:space="preserve">UN    </v>
          </cell>
          <cell r="D4013" t="str">
            <v>AS</v>
          </cell>
          <cell r="E4013" t="str">
            <v>83.450,00</v>
          </cell>
          <cell r="F4013" t="str">
            <v>SINAPI</v>
          </cell>
        </row>
        <row r="4014">
          <cell r="A4014">
            <v>37739</v>
          </cell>
          <cell r="B4014" t="str">
            <v>TANQUE DE ACO PARA TRANSPORTE DE AGUA COM CAPACIDADE DE 14 M3 (INCLUI MONTAGEM, NAO INCLUI CAMINHAO)</v>
          </cell>
          <cell r="C4014" t="str">
            <v xml:space="preserve">UN    </v>
          </cell>
          <cell r="D4014" t="str">
            <v>AS</v>
          </cell>
          <cell r="E4014" t="str">
            <v>102.707,68</v>
          </cell>
          <cell r="F4014" t="str">
            <v>SINAPI</v>
          </cell>
        </row>
        <row r="4015">
          <cell r="A4015">
            <v>37740</v>
          </cell>
          <cell r="B4015" t="str">
            <v>TANQUE DE ACO PARA TRANSPORTE DE AGUA COM CAPACIDADE DE 4 M3 (INCLUI MONTAGEM, NAO INCLUI CAMINHAO)</v>
          </cell>
          <cell r="C4015" t="str">
            <v xml:space="preserve">UN    </v>
          </cell>
          <cell r="D4015" t="str">
            <v>AS</v>
          </cell>
          <cell r="E4015" t="str">
            <v>58.610,36</v>
          </cell>
          <cell r="F4015" t="str">
            <v>SINAPI</v>
          </cell>
        </row>
        <row r="4016">
          <cell r="A4016">
            <v>37738</v>
          </cell>
          <cell r="B4016" t="str">
            <v>TANQUE DE ACO PARA TRANSPORTE DE AGUA COM CAPACIDADE DE 6 M3 (INCLUI MONTAGEM, NAO INCLUI CAMINHAO)</v>
          </cell>
          <cell r="C4016" t="str">
            <v xml:space="preserve">UN    </v>
          </cell>
          <cell r="D4016" t="str">
            <v>AS</v>
          </cell>
          <cell r="E4016" t="str">
            <v>69.634,70</v>
          </cell>
          <cell r="F4016" t="str">
            <v>SINAPI</v>
          </cell>
        </row>
        <row r="4017">
          <cell r="A4017">
            <v>37737</v>
          </cell>
          <cell r="B4017" t="str">
            <v>TANQUE DE ACO PARA TRANSPORTE DE AGUA COM CAPACIDADE DE 8 M3 (INCLUI MONTAGEM, NAO INCLUI CAMINHAO)</v>
          </cell>
          <cell r="C4017" t="str">
            <v xml:space="preserve">UN    </v>
          </cell>
          <cell r="D4017" t="str">
            <v>AS</v>
          </cell>
          <cell r="E4017" t="str">
            <v>55.400,75</v>
          </cell>
          <cell r="F4017" t="str">
            <v>SINAPI</v>
          </cell>
        </row>
        <row r="4018">
          <cell r="A4018">
            <v>25014</v>
          </cell>
          <cell r="B4018" t="str">
            <v>TANQUE DE ASFALTO ESTACIONARIO COM MACARICO, CAPACIDADE 20.000 L</v>
          </cell>
          <cell r="C4018" t="str">
            <v xml:space="preserve">UN    </v>
          </cell>
          <cell r="D4018" t="str">
            <v>AS</v>
          </cell>
          <cell r="E4018" t="str">
            <v>116.034,57</v>
          </cell>
          <cell r="F4018" t="str">
            <v>SINAPI</v>
          </cell>
        </row>
        <row r="4019">
          <cell r="A4019">
            <v>25013</v>
          </cell>
          <cell r="B4019" t="str">
            <v>TANQUE DE ASFALTO ESTACIONARIO COM SERPENTINA, CAPACIDADE 20.000 L</v>
          </cell>
          <cell r="C4019" t="str">
            <v xml:space="preserve">UN    </v>
          </cell>
          <cell r="D4019" t="str">
            <v>AS</v>
          </cell>
          <cell r="E4019" t="str">
            <v>121.616,51</v>
          </cell>
          <cell r="F4019" t="str">
            <v>SINAPI</v>
          </cell>
        </row>
        <row r="4020">
          <cell r="A4020">
            <v>14405</v>
          </cell>
          <cell r="B4020" t="str">
            <v>TANQUE DE ASFALTO ESTACIONARIO COM SERPENTINA, CAPACIDADE 30.000 L</v>
          </cell>
          <cell r="C4020" t="str">
            <v xml:space="preserve">UN    </v>
          </cell>
          <cell r="D4020" t="str">
            <v>AS</v>
          </cell>
          <cell r="E4020" t="str">
            <v>142.758,10</v>
          </cell>
          <cell r="F4020" t="str">
            <v>SINAPI</v>
          </cell>
        </row>
        <row r="4021">
          <cell r="A4021">
            <v>20271</v>
          </cell>
          <cell r="B4021" t="str">
            <v>TANQUE DE LOUCA BRANCA, COM COLUNA, *30* L</v>
          </cell>
          <cell r="C4021" t="str">
            <v xml:space="preserve">UN    </v>
          </cell>
          <cell r="D4021" t="str">
            <v>CR</v>
          </cell>
          <cell r="E4021" t="str">
            <v>534,76</v>
          </cell>
          <cell r="F4021" t="str">
            <v>SINAPI</v>
          </cell>
        </row>
        <row r="4022">
          <cell r="A4022">
            <v>10423</v>
          </cell>
          <cell r="B4022" t="str">
            <v>TANQUE DE LOUCA BRANCA, SUSPENSO, *20* L</v>
          </cell>
          <cell r="C4022" t="str">
            <v xml:space="preserve">UN    </v>
          </cell>
          <cell r="D4022" t="str">
            <v>CR</v>
          </cell>
          <cell r="E4022" t="str">
            <v>392,64</v>
          </cell>
          <cell r="F4022" t="str">
            <v>SINAPI</v>
          </cell>
        </row>
        <row r="4023">
          <cell r="A4023">
            <v>36790</v>
          </cell>
          <cell r="B4023" t="str">
            <v>TANQUE DUPLO EM MARMORE SINTETICO COM CUBA LISA E ESFREGADOR, *110 X 60* CM</v>
          </cell>
          <cell r="C4023" t="str">
            <v xml:space="preserve">UN    </v>
          </cell>
          <cell r="D4023" t="str">
            <v>CR</v>
          </cell>
          <cell r="E4023" t="str">
            <v>310,08</v>
          </cell>
          <cell r="F4023" t="str">
            <v>SINAPI</v>
          </cell>
        </row>
        <row r="4024">
          <cell r="A4024">
            <v>37589</v>
          </cell>
          <cell r="B4024" t="str">
            <v>TANQUE SIMPLES EM MARMORE SINTETICO COM COLUNA, CAPACIDADE *22* L, *60 X 46* CM</v>
          </cell>
          <cell r="C4024" t="str">
            <v xml:space="preserve">UN    </v>
          </cell>
          <cell r="D4024" t="str">
            <v>CR</v>
          </cell>
          <cell r="E4024" t="str">
            <v>379,93</v>
          </cell>
          <cell r="F4024" t="str">
            <v>SINAPI</v>
          </cell>
        </row>
        <row r="4025">
          <cell r="A4025">
            <v>11690</v>
          </cell>
          <cell r="B4025" t="str">
            <v>TANQUE SIMPLES EM MARMORE SINTETICO DE FIXAR NA PAREDE, CAPACIDADE *22* L, *60 X 46* CM</v>
          </cell>
          <cell r="C4025" t="str">
            <v xml:space="preserve">UN    </v>
          </cell>
          <cell r="D4025" t="str">
            <v>CR</v>
          </cell>
          <cell r="E4025" t="str">
            <v>201,83</v>
          </cell>
          <cell r="F4025" t="str">
            <v>SINAPI</v>
          </cell>
        </row>
        <row r="4026">
          <cell r="A4026">
            <v>20234</v>
          </cell>
          <cell r="B4026" t="str">
            <v>TANQUE SIMPLES EM MARMORE SINTETICO SUSPENSO, CAPACIDADE *38* L, *60 X 60* CM</v>
          </cell>
          <cell r="C4026" t="str">
            <v xml:space="preserve">UN    </v>
          </cell>
          <cell r="D4026" t="str">
            <v>CR</v>
          </cell>
          <cell r="E4026" t="str">
            <v>255,42</v>
          </cell>
          <cell r="F4026" t="str">
            <v>SINAPI</v>
          </cell>
        </row>
        <row r="4027">
          <cell r="A4027">
            <v>4763</v>
          </cell>
          <cell r="B4027" t="str">
            <v>TAQUEADOR OU TAQUEIRO (HORISTA)</v>
          </cell>
          <cell r="C4027" t="str">
            <v xml:space="preserve">H     </v>
          </cell>
          <cell r="D4027" t="str">
            <v>CR</v>
          </cell>
          <cell r="E4027" t="str">
            <v>18,74</v>
          </cell>
          <cell r="F4027" t="str">
            <v>SINAPI</v>
          </cell>
        </row>
        <row r="4028">
          <cell r="A4028">
            <v>41070</v>
          </cell>
          <cell r="B4028" t="str">
            <v>TAQUEADOR OU TAQUEIRO (MENSALISTA)</v>
          </cell>
          <cell r="C4028" t="str">
            <v xml:space="preserve">MES   </v>
          </cell>
          <cell r="D4028" t="str">
            <v>CR</v>
          </cell>
          <cell r="E4028" t="str">
            <v>3.307,49</v>
          </cell>
          <cell r="F4028" t="str">
            <v>SINAPI</v>
          </cell>
        </row>
        <row r="4029">
          <cell r="A4029">
            <v>44480</v>
          </cell>
          <cell r="B4029" t="str">
            <v>TARIFA "A" ENTRE  0 E 20M3 FORNECIMENTO  D'AGUA</v>
          </cell>
          <cell r="C4029" t="str">
            <v xml:space="preserve">M3    </v>
          </cell>
          <cell r="D4029" t="str">
            <v>CR</v>
          </cell>
          <cell r="E4029" t="str">
            <v>22,13</v>
          </cell>
          <cell r="F4029" t="str">
            <v>SINAPI</v>
          </cell>
        </row>
        <row r="4030">
          <cell r="A4030">
            <v>11457</v>
          </cell>
          <cell r="B4030" t="str">
            <v>TARJETA LIVRE / OCUPADO PARA PORTA DE BANHEIRO, CORPO EM ZAMAC E ESPELHO EM LATAO</v>
          </cell>
          <cell r="C4030" t="str">
            <v xml:space="preserve">UN    </v>
          </cell>
          <cell r="D4030" t="str">
            <v>CR</v>
          </cell>
          <cell r="E4030" t="str">
            <v>50,60</v>
          </cell>
          <cell r="F4030" t="str">
            <v>SINAPI</v>
          </cell>
        </row>
        <row r="4031">
          <cell r="A4031">
            <v>44073</v>
          </cell>
          <cell r="B4031" t="str">
            <v>TARUGO DELIMITADOR DE PROFUNDIDADE EM ESPUMA DE POLIETILENO DE BAIXA DENSIDADE 10 MM, CINZA</v>
          </cell>
          <cell r="C4031" t="str">
            <v xml:space="preserve">M     </v>
          </cell>
          <cell r="D4031" t="str">
            <v>CR</v>
          </cell>
          <cell r="E4031" t="str">
            <v>0,67</v>
          </cell>
          <cell r="F4031" t="str">
            <v>SINAPI</v>
          </cell>
        </row>
        <row r="4032">
          <cell r="A4032">
            <v>44253</v>
          </cell>
          <cell r="B4032" t="str">
            <v>TE CPVC, SOLDAVEL, 90 GRAUS, 114 MM, PARA AGUA QUENTE PREDIAL</v>
          </cell>
          <cell r="C4032" t="str">
            <v xml:space="preserve">UN    </v>
          </cell>
          <cell r="D4032" t="str">
            <v>CR</v>
          </cell>
          <cell r="E4032" t="str">
            <v>261,02</v>
          </cell>
          <cell r="F4032" t="str">
            <v>SINAPI</v>
          </cell>
        </row>
        <row r="4033">
          <cell r="A4033">
            <v>21121</v>
          </cell>
          <cell r="B4033" t="str">
            <v>TE CPVC, SOLDAVEL, 90 GRAUS, 15 MM, PARA AGUA QUENTE PREDIAL</v>
          </cell>
          <cell r="C4033" t="str">
            <v xml:space="preserve">UN    </v>
          </cell>
          <cell r="D4033" t="str">
            <v>CR</v>
          </cell>
          <cell r="E4033" t="str">
            <v>3,74</v>
          </cell>
          <cell r="F4033" t="str">
            <v>SINAPI</v>
          </cell>
        </row>
        <row r="4034">
          <cell r="A4034">
            <v>38010</v>
          </cell>
          <cell r="B4034" t="str">
            <v>TE CPVC, SOLDAVEL, 90 GRAUS, 22 MM, PARA AGUA QUENTE PREDIAL</v>
          </cell>
          <cell r="C4034" t="str">
            <v xml:space="preserve">UN    </v>
          </cell>
          <cell r="D4034" t="str">
            <v>CR</v>
          </cell>
          <cell r="E4034" t="str">
            <v>4,66</v>
          </cell>
          <cell r="F4034" t="str">
            <v>SINAPI</v>
          </cell>
        </row>
        <row r="4035">
          <cell r="A4035">
            <v>38011</v>
          </cell>
          <cell r="B4035" t="str">
            <v>TE CPVC, SOLDAVEL, 90 GRAUS, 28 MM, PARA AGUA QUENTE PREDIAL</v>
          </cell>
          <cell r="C4035" t="str">
            <v xml:space="preserve">UN    </v>
          </cell>
          <cell r="D4035" t="str">
            <v>CR</v>
          </cell>
          <cell r="E4035" t="str">
            <v>9,34</v>
          </cell>
          <cell r="F4035" t="str">
            <v>SINAPI</v>
          </cell>
        </row>
        <row r="4036">
          <cell r="A4036">
            <v>38012</v>
          </cell>
          <cell r="B4036" t="str">
            <v>TE CPVC, SOLDAVEL, 90 GRAUS, 35 MM, PARA AGUA QUENTE PREDIAL</v>
          </cell>
          <cell r="C4036" t="str">
            <v xml:space="preserve">UN    </v>
          </cell>
          <cell r="D4036" t="str">
            <v>CR</v>
          </cell>
          <cell r="E4036" t="str">
            <v>35,63</v>
          </cell>
          <cell r="F4036" t="str">
            <v>SINAPI</v>
          </cell>
        </row>
        <row r="4037">
          <cell r="A4037">
            <v>38013</v>
          </cell>
          <cell r="B4037" t="str">
            <v>TE CPVC, SOLDAVEL, 90 GRAUS, 42 MM, PARA AGUA QUENTE PREDIAL</v>
          </cell>
          <cell r="C4037" t="str">
            <v xml:space="preserve">UN    </v>
          </cell>
          <cell r="D4037" t="str">
            <v>CR</v>
          </cell>
          <cell r="E4037" t="str">
            <v>45,77</v>
          </cell>
          <cell r="F4037" t="str">
            <v>SINAPI</v>
          </cell>
        </row>
        <row r="4038">
          <cell r="A4038">
            <v>38014</v>
          </cell>
          <cell r="B4038" t="str">
            <v>TE CPVC, SOLDAVEL, 90 GRAUS, 54 MM, PARA AGUA QUENTE PREDIAL</v>
          </cell>
          <cell r="C4038" t="str">
            <v xml:space="preserve">UN    </v>
          </cell>
          <cell r="D4038" t="str">
            <v>CR</v>
          </cell>
          <cell r="E4038" t="str">
            <v>76,44</v>
          </cell>
          <cell r="F4038" t="str">
            <v>SINAPI</v>
          </cell>
        </row>
        <row r="4039">
          <cell r="A4039">
            <v>38015</v>
          </cell>
          <cell r="B4039" t="str">
            <v>TE CPVC, SOLDAVEL, 90 GRAUS, 73 MM, PARA AGUA QUENTE PREDIAL</v>
          </cell>
          <cell r="C4039" t="str">
            <v xml:space="preserve">UN    </v>
          </cell>
          <cell r="D4039" t="str">
            <v>CR</v>
          </cell>
          <cell r="E4039" t="str">
            <v>179,71</v>
          </cell>
          <cell r="F4039" t="str">
            <v>SINAPI</v>
          </cell>
        </row>
        <row r="4040">
          <cell r="A4040">
            <v>38016</v>
          </cell>
          <cell r="B4040" t="str">
            <v>TE CPVC, SOLDAVEL, 90 GRAUS, 89 MM, PARA AGUA QUENTE PREDIAL</v>
          </cell>
          <cell r="C4040" t="str">
            <v xml:space="preserve">UN    </v>
          </cell>
          <cell r="D4040" t="str">
            <v>CR</v>
          </cell>
          <cell r="E4040" t="str">
            <v>208,98</v>
          </cell>
          <cell r="F4040" t="str">
            <v>SINAPI</v>
          </cell>
        </row>
        <row r="4041">
          <cell r="A4041">
            <v>12741</v>
          </cell>
          <cell r="B4041" t="str">
            <v>TE DE COBRE (REF 611) SEM ANEL DE SOLDA, BOLSA X BOLSA X BOLSA, 104 MM</v>
          </cell>
          <cell r="C4041" t="str">
            <v xml:space="preserve">UN    </v>
          </cell>
          <cell r="D4041" t="str">
            <v>AS</v>
          </cell>
          <cell r="E4041" t="str">
            <v>1.367,86</v>
          </cell>
          <cell r="F4041" t="str">
            <v>SINAPI</v>
          </cell>
        </row>
        <row r="4042">
          <cell r="A4042">
            <v>12733</v>
          </cell>
          <cell r="B4042" t="str">
            <v>TE DE COBRE (REF 611) SEM ANEL DE SOLDA, BOLSA X BOLSA X BOLSA, 15 MM</v>
          </cell>
          <cell r="C4042" t="str">
            <v xml:space="preserve">UN    </v>
          </cell>
          <cell r="D4042" t="str">
            <v>AS</v>
          </cell>
          <cell r="E4042" t="str">
            <v>6,88</v>
          </cell>
          <cell r="F4042" t="str">
            <v>SINAPI</v>
          </cell>
        </row>
        <row r="4043">
          <cell r="A4043">
            <v>12734</v>
          </cell>
          <cell r="B4043" t="str">
            <v>TE DE COBRE (REF 611) SEM ANEL DE SOLDA, BOLSA X BOLSA X BOLSA, 22 MM</v>
          </cell>
          <cell r="C4043" t="str">
            <v xml:space="preserve">UN    </v>
          </cell>
          <cell r="D4043" t="str">
            <v>AS</v>
          </cell>
          <cell r="E4043" t="str">
            <v>14,67</v>
          </cell>
          <cell r="F4043" t="str">
            <v>SINAPI</v>
          </cell>
        </row>
        <row r="4044">
          <cell r="A4044">
            <v>12735</v>
          </cell>
          <cell r="B4044" t="str">
            <v>TE DE COBRE (REF 611) SEM ANEL DE SOLDA, BOLSA X BOLSA X BOLSA, 28 MM</v>
          </cell>
          <cell r="C4044" t="str">
            <v xml:space="preserve">UN    </v>
          </cell>
          <cell r="D4044" t="str">
            <v>AS</v>
          </cell>
          <cell r="E4044" t="str">
            <v>24,13</v>
          </cell>
          <cell r="F4044" t="str">
            <v>SINAPI</v>
          </cell>
        </row>
        <row r="4045">
          <cell r="A4045">
            <v>12736</v>
          </cell>
          <cell r="B4045" t="str">
            <v>TE DE COBRE (REF 611) SEM ANEL DE SOLDA, BOLSA X BOLSA X BOLSA, 35 MM</v>
          </cell>
          <cell r="C4045" t="str">
            <v xml:space="preserve">UN    </v>
          </cell>
          <cell r="D4045" t="str">
            <v>AS</v>
          </cell>
          <cell r="E4045" t="str">
            <v>55,17</v>
          </cell>
          <cell r="F4045" t="str">
            <v>SINAPI</v>
          </cell>
        </row>
        <row r="4046">
          <cell r="A4046">
            <v>12737</v>
          </cell>
          <cell r="B4046" t="str">
            <v>TE DE COBRE (REF 611) SEM ANEL DE SOLDA, BOLSA X BOLSA X BOLSA, 42 MM</v>
          </cell>
          <cell r="C4046" t="str">
            <v xml:space="preserve">UN    </v>
          </cell>
          <cell r="D4046" t="str">
            <v>AS</v>
          </cell>
          <cell r="E4046" t="str">
            <v>71,07</v>
          </cell>
          <cell r="F4046" t="str">
            <v>SINAPI</v>
          </cell>
        </row>
        <row r="4047">
          <cell r="A4047">
            <v>12738</v>
          </cell>
          <cell r="B4047" t="str">
            <v>TE DE COBRE (REF 611) SEM ANEL DE SOLDA, BOLSA X BOLSA X BOLSA, 54 MM</v>
          </cell>
          <cell r="C4047" t="str">
            <v xml:space="preserve">UN    </v>
          </cell>
          <cell r="D4047" t="str">
            <v>AS</v>
          </cell>
          <cell r="E4047" t="str">
            <v>140,47</v>
          </cell>
          <cell r="F4047" t="str">
            <v>SINAPI</v>
          </cell>
        </row>
        <row r="4048">
          <cell r="A4048">
            <v>12739</v>
          </cell>
          <cell r="B4048" t="str">
            <v>TE DE COBRE (REF 611) SEM ANEL DE SOLDA, BOLSA X BOLSA X BOLSA, 66 MM</v>
          </cell>
          <cell r="C4048" t="str">
            <v xml:space="preserve">UN    </v>
          </cell>
          <cell r="D4048" t="str">
            <v>AS</v>
          </cell>
          <cell r="E4048" t="str">
            <v>399,86</v>
          </cell>
          <cell r="F4048" t="str">
            <v>SINAPI</v>
          </cell>
        </row>
        <row r="4049">
          <cell r="A4049">
            <v>12740</v>
          </cell>
          <cell r="B4049" t="str">
            <v>TE DE COBRE (REF 611) SEM ANEL DE SOLDA, BOLSA X BOLSA X BOLSA, 79 MM</v>
          </cell>
          <cell r="C4049" t="str">
            <v xml:space="preserve">UN    </v>
          </cell>
          <cell r="D4049" t="str">
            <v>AS</v>
          </cell>
          <cell r="E4049" t="str">
            <v>625,61</v>
          </cell>
          <cell r="F4049" t="str">
            <v>SINAPI</v>
          </cell>
        </row>
        <row r="4050">
          <cell r="A4050">
            <v>6297</v>
          </cell>
          <cell r="B4050" t="str">
            <v>TE DE FERRO GALVANIZADO, DE 1 1/2"</v>
          </cell>
          <cell r="C4050" t="str">
            <v xml:space="preserve">UN    </v>
          </cell>
          <cell r="D4050" t="str">
            <v>AS</v>
          </cell>
          <cell r="E4050" t="str">
            <v>46,75</v>
          </cell>
          <cell r="F4050" t="str">
            <v>SINAPI</v>
          </cell>
        </row>
        <row r="4051">
          <cell r="A4051">
            <v>6296</v>
          </cell>
          <cell r="B4051" t="str">
            <v>TE DE FERRO GALVANIZADO, DE 1 1/4"</v>
          </cell>
          <cell r="C4051" t="str">
            <v xml:space="preserve">UN    </v>
          </cell>
          <cell r="D4051" t="str">
            <v>AS</v>
          </cell>
          <cell r="E4051" t="str">
            <v>36,90</v>
          </cell>
          <cell r="F4051" t="str">
            <v>SINAPI</v>
          </cell>
        </row>
        <row r="4052">
          <cell r="A4052">
            <v>6294</v>
          </cell>
          <cell r="B4052" t="str">
            <v>TE DE FERRO GALVANIZADO, DE 1/2"</v>
          </cell>
          <cell r="C4052" t="str">
            <v xml:space="preserve">UN    </v>
          </cell>
          <cell r="D4052" t="str">
            <v>AS</v>
          </cell>
          <cell r="E4052" t="str">
            <v>10,52</v>
          </cell>
          <cell r="F4052" t="str">
            <v>SINAPI</v>
          </cell>
        </row>
        <row r="4053">
          <cell r="A4053">
            <v>6323</v>
          </cell>
          <cell r="B4053" t="str">
            <v>TE DE FERRO GALVANIZADO, DE 1"</v>
          </cell>
          <cell r="C4053" t="str">
            <v xml:space="preserve">UN    </v>
          </cell>
          <cell r="D4053" t="str">
            <v>AS</v>
          </cell>
          <cell r="E4053" t="str">
            <v>24,11</v>
          </cell>
          <cell r="F4053" t="str">
            <v>SINAPI</v>
          </cell>
        </row>
        <row r="4054">
          <cell r="A4054">
            <v>6299</v>
          </cell>
          <cell r="B4054" t="str">
            <v>TE DE FERRO GALVANIZADO, DE 2 1/2"</v>
          </cell>
          <cell r="C4054" t="str">
            <v xml:space="preserve">UN    </v>
          </cell>
          <cell r="D4054" t="str">
            <v>AS</v>
          </cell>
          <cell r="E4054" t="str">
            <v>140,62</v>
          </cell>
          <cell r="F4054" t="str">
            <v>SINAPI</v>
          </cell>
        </row>
        <row r="4055">
          <cell r="A4055">
            <v>6298</v>
          </cell>
          <cell r="B4055" t="str">
            <v>TE DE FERRO GALVANIZADO, DE 2"</v>
          </cell>
          <cell r="C4055" t="str">
            <v xml:space="preserve">UN    </v>
          </cell>
          <cell r="D4055" t="str">
            <v>AS</v>
          </cell>
          <cell r="E4055" t="str">
            <v>74,06</v>
          </cell>
          <cell r="F4055" t="str">
            <v>SINAPI</v>
          </cell>
        </row>
        <row r="4056">
          <cell r="A4056">
            <v>6295</v>
          </cell>
          <cell r="B4056" t="str">
            <v>TE DE FERRO GALVANIZADO, DE 3/4"</v>
          </cell>
          <cell r="C4056" t="str">
            <v xml:space="preserve">UN    </v>
          </cell>
          <cell r="D4056" t="str">
            <v>AS</v>
          </cell>
          <cell r="E4056" t="str">
            <v>14,98</v>
          </cell>
          <cell r="F4056" t="str">
            <v>SINAPI</v>
          </cell>
        </row>
        <row r="4057">
          <cell r="A4057">
            <v>6322</v>
          </cell>
          <cell r="B4057" t="str">
            <v>TE DE FERRO GALVANIZADO, DE 3"</v>
          </cell>
          <cell r="C4057" t="str">
            <v xml:space="preserve">UN    </v>
          </cell>
          <cell r="D4057" t="str">
            <v>AS</v>
          </cell>
          <cell r="E4057" t="str">
            <v>188,34</v>
          </cell>
          <cell r="F4057" t="str">
            <v>SINAPI</v>
          </cell>
        </row>
        <row r="4058">
          <cell r="A4058">
            <v>6300</v>
          </cell>
          <cell r="B4058" t="str">
            <v>TE DE FERRO GALVANIZADO, DE 4"</v>
          </cell>
          <cell r="C4058" t="str">
            <v xml:space="preserve">UN    </v>
          </cell>
          <cell r="D4058" t="str">
            <v>AS</v>
          </cell>
          <cell r="E4058" t="str">
            <v>347,23</v>
          </cell>
          <cell r="F4058" t="str">
            <v>SINAPI</v>
          </cell>
        </row>
        <row r="4059">
          <cell r="A4059">
            <v>6321</v>
          </cell>
          <cell r="B4059" t="str">
            <v>TE DE FERRO GALVANIZADO, DE 5"</v>
          </cell>
          <cell r="C4059" t="str">
            <v xml:space="preserve">UN    </v>
          </cell>
          <cell r="D4059" t="str">
            <v>AS</v>
          </cell>
          <cell r="E4059" t="str">
            <v>495,99</v>
          </cell>
          <cell r="F4059" t="str">
            <v>SINAPI</v>
          </cell>
        </row>
        <row r="4060">
          <cell r="A4060">
            <v>6301</v>
          </cell>
          <cell r="B4060" t="str">
            <v>TE DE FERRO GALVANIZADO, DE 6"</v>
          </cell>
          <cell r="C4060" t="str">
            <v xml:space="preserve">UN    </v>
          </cell>
          <cell r="D4060" t="str">
            <v>AS</v>
          </cell>
          <cell r="E4060" t="str">
            <v>1.162,55</v>
          </cell>
          <cell r="F4060" t="str">
            <v>SINAPI</v>
          </cell>
        </row>
        <row r="4061">
          <cell r="A4061">
            <v>7105</v>
          </cell>
          <cell r="B4061" t="str">
            <v>TE DE INSPECAO, PVC,  100 X 75 MM, SERIE NORMAL PARA ESGOTO PREDIAL</v>
          </cell>
          <cell r="C4061" t="str">
            <v xml:space="preserve">UN    </v>
          </cell>
          <cell r="D4061" t="str">
            <v>CR</v>
          </cell>
          <cell r="E4061" t="str">
            <v>45,85</v>
          </cell>
          <cell r="F4061" t="str">
            <v>SINAPI</v>
          </cell>
        </row>
        <row r="4062">
          <cell r="A4062">
            <v>20183</v>
          </cell>
          <cell r="B4062" t="str">
            <v>TE DE INSPECAO, PVC, SERIE R, 100 X 75 MM, PARA ESGOTO PREDIAL</v>
          </cell>
          <cell r="C4062" t="str">
            <v xml:space="preserve">UN    </v>
          </cell>
          <cell r="D4062" t="str">
            <v>CR</v>
          </cell>
          <cell r="E4062" t="str">
            <v>56,48</v>
          </cell>
          <cell r="F4062" t="str">
            <v>SINAPI</v>
          </cell>
        </row>
        <row r="4063">
          <cell r="A4063">
            <v>38448</v>
          </cell>
          <cell r="B4063" t="str">
            <v>TE DE INSPECAO, PVC, SERIE R, 150 X 100 MM, PARA ESGOTO PREDIAL</v>
          </cell>
          <cell r="C4063" t="str">
            <v xml:space="preserve">UN    </v>
          </cell>
          <cell r="D4063" t="str">
            <v>CR</v>
          </cell>
          <cell r="E4063" t="str">
            <v>256,32</v>
          </cell>
          <cell r="F4063" t="str">
            <v>SINAPI</v>
          </cell>
        </row>
        <row r="4064">
          <cell r="A4064">
            <v>20182</v>
          </cell>
          <cell r="B4064" t="str">
            <v>TE DE INSPECAO, PVC, SERIE R, 75 X 75 MM, PARA ESGOTO PREDIAL</v>
          </cell>
          <cell r="C4064" t="str">
            <v xml:space="preserve">UN    </v>
          </cell>
          <cell r="D4064" t="str">
            <v>CR</v>
          </cell>
          <cell r="E4064" t="str">
            <v>32,84</v>
          </cell>
          <cell r="F4064" t="str">
            <v>SINAPI</v>
          </cell>
        </row>
        <row r="4065">
          <cell r="A4065">
            <v>7119</v>
          </cell>
          <cell r="B4065" t="str">
            <v>TE DE REDUCAO COM ROSCA, PVC, 90 GRAUS, 1 X 3/4", PARA AGUA FRIA PREDIAL</v>
          </cell>
          <cell r="C4065" t="str">
            <v xml:space="preserve">UN    </v>
          </cell>
          <cell r="D4065" t="str">
            <v>CR</v>
          </cell>
          <cell r="E4065" t="str">
            <v>14,20</v>
          </cell>
          <cell r="F4065" t="str">
            <v>SINAPI</v>
          </cell>
        </row>
        <row r="4066">
          <cell r="A4066">
            <v>7126</v>
          </cell>
          <cell r="B4066" t="str">
            <v>TE DE REDUCAO COM ROSCA, PVC, 90 GRAUS, 1.1/2" X 3/4", AGUA FRIA PREDIAL</v>
          </cell>
          <cell r="C4066" t="str">
            <v xml:space="preserve">UN    </v>
          </cell>
          <cell r="D4066" t="str">
            <v>CR</v>
          </cell>
          <cell r="E4066" t="str">
            <v>28,98</v>
          </cell>
          <cell r="F4066" t="str">
            <v>SINAPI</v>
          </cell>
        </row>
        <row r="4067">
          <cell r="A4067">
            <v>7120</v>
          </cell>
          <cell r="B4067" t="str">
            <v>TE DE REDUCAO COM ROSCA, PVC, 90 GRAUS, 3/4 X 1/2", PARA AGUA FRIA PREDIAL</v>
          </cell>
          <cell r="C4067" t="str">
            <v xml:space="preserve">UN    </v>
          </cell>
          <cell r="D4067" t="str">
            <v>CR</v>
          </cell>
          <cell r="E4067" t="str">
            <v>10,89</v>
          </cell>
          <cell r="F4067" t="str">
            <v>SINAPI</v>
          </cell>
        </row>
        <row r="4068">
          <cell r="A4068">
            <v>6319</v>
          </cell>
          <cell r="B4068" t="str">
            <v>TE DE REDUCAO DE FERRO GALVANIZADO, COM ROSCA BSP, DE 1 1/2" X 1"</v>
          </cell>
          <cell r="C4068" t="str">
            <v xml:space="preserve">UN    </v>
          </cell>
          <cell r="D4068" t="str">
            <v>AS</v>
          </cell>
          <cell r="E4068" t="str">
            <v>54,93</v>
          </cell>
          <cell r="F4068" t="str">
            <v>SINAPI</v>
          </cell>
        </row>
        <row r="4069">
          <cell r="A4069">
            <v>6304</v>
          </cell>
          <cell r="B4069" t="str">
            <v>TE DE REDUCAO DE FERRO GALVANIZADO, COM ROSCA BSP, DE 1 1/2" X 3/4"</v>
          </cell>
          <cell r="C4069" t="str">
            <v xml:space="preserve">UN    </v>
          </cell>
          <cell r="D4069" t="str">
            <v>AS</v>
          </cell>
          <cell r="E4069" t="str">
            <v>54,93</v>
          </cell>
          <cell r="F4069" t="str">
            <v>SINAPI</v>
          </cell>
        </row>
        <row r="4070">
          <cell r="A4070">
            <v>21116</v>
          </cell>
          <cell r="B4070" t="str">
            <v>TE DE REDUCAO DE FERRO GALVANIZADO, COM ROSCA BSP, DE 1 1/4" X 3/4"</v>
          </cell>
          <cell r="C4070" t="str">
            <v xml:space="preserve">UN    </v>
          </cell>
          <cell r="D4070" t="str">
            <v>AS</v>
          </cell>
          <cell r="E4070" t="str">
            <v>41,59</v>
          </cell>
          <cell r="F4070" t="str">
            <v>SINAPI</v>
          </cell>
        </row>
        <row r="4071">
          <cell r="A4071">
            <v>6320</v>
          </cell>
          <cell r="B4071" t="str">
            <v>TE DE REDUCAO DE FERRO GALVANIZADO, COM ROSCA BSP, DE 1" X 1/2"</v>
          </cell>
          <cell r="C4071" t="str">
            <v xml:space="preserve">UN    </v>
          </cell>
          <cell r="D4071" t="str">
            <v>AS</v>
          </cell>
          <cell r="E4071" t="str">
            <v>28,29</v>
          </cell>
          <cell r="F4071" t="str">
            <v>SINAPI</v>
          </cell>
        </row>
        <row r="4072">
          <cell r="A4072">
            <v>6303</v>
          </cell>
          <cell r="B4072" t="str">
            <v>TE DE REDUCAO DE FERRO GALVANIZADO, COM ROSCA BSP, DE 1" X 3/4"</v>
          </cell>
          <cell r="C4072" t="str">
            <v xml:space="preserve">UN    </v>
          </cell>
          <cell r="D4072" t="str">
            <v>AS</v>
          </cell>
          <cell r="E4072" t="str">
            <v>28,29</v>
          </cell>
          <cell r="F4072" t="str">
            <v>SINAPI</v>
          </cell>
        </row>
        <row r="4073">
          <cell r="A4073">
            <v>6308</v>
          </cell>
          <cell r="B4073" t="str">
            <v>TE DE REDUCAO DE FERRO GALVANIZADO, COM ROSCA BSP, DE 2 1/2" X 1 1/2"</v>
          </cell>
          <cell r="C4073" t="str">
            <v xml:space="preserve">UN    </v>
          </cell>
          <cell r="D4073" t="str">
            <v>AS</v>
          </cell>
          <cell r="E4073" t="str">
            <v>151,99</v>
          </cell>
          <cell r="F4073" t="str">
            <v>SINAPI</v>
          </cell>
        </row>
        <row r="4074">
          <cell r="A4074">
            <v>6317</v>
          </cell>
          <cell r="B4074" t="str">
            <v>TE DE REDUCAO DE FERRO GALVANIZADO, COM ROSCA BSP, DE 2 1/2" X 1 1/4"</v>
          </cell>
          <cell r="C4074" t="str">
            <v xml:space="preserve">UN    </v>
          </cell>
          <cell r="D4074" t="str">
            <v>AS</v>
          </cell>
          <cell r="E4074" t="str">
            <v>151,99</v>
          </cell>
          <cell r="F4074" t="str">
            <v>SINAPI</v>
          </cell>
        </row>
        <row r="4075">
          <cell r="A4075">
            <v>6307</v>
          </cell>
          <cell r="B4075" t="str">
            <v>TE DE REDUCAO DE FERRO GALVANIZADO, COM ROSCA BSP, DE 2 1/2" X 1"</v>
          </cell>
          <cell r="C4075" t="str">
            <v xml:space="preserve">UN    </v>
          </cell>
          <cell r="D4075" t="str">
            <v>AS</v>
          </cell>
          <cell r="E4075" t="str">
            <v>151,99</v>
          </cell>
          <cell r="F4075" t="str">
            <v>SINAPI</v>
          </cell>
        </row>
        <row r="4076">
          <cell r="A4076">
            <v>6309</v>
          </cell>
          <cell r="B4076" t="str">
            <v>TE DE REDUCAO DE FERRO GALVANIZADO, COM ROSCA BSP, DE 2 1/2" X 2"</v>
          </cell>
          <cell r="C4076" t="str">
            <v xml:space="preserve">UN    </v>
          </cell>
          <cell r="D4076" t="str">
            <v>AS</v>
          </cell>
          <cell r="E4076" t="str">
            <v>156,40</v>
          </cell>
          <cell r="F4076" t="str">
            <v>SINAPI</v>
          </cell>
        </row>
        <row r="4077">
          <cell r="A4077">
            <v>6318</v>
          </cell>
          <cell r="B4077" t="str">
            <v>TE DE REDUCAO DE FERRO GALVANIZADO, COM ROSCA BSP, DE 2" X 1 1/2"</v>
          </cell>
          <cell r="C4077" t="str">
            <v xml:space="preserve">UN    </v>
          </cell>
          <cell r="D4077" t="str">
            <v>AS</v>
          </cell>
          <cell r="E4077" t="str">
            <v>81,98</v>
          </cell>
          <cell r="F4077" t="str">
            <v>SINAPI</v>
          </cell>
        </row>
        <row r="4078">
          <cell r="A4078">
            <v>6306</v>
          </cell>
          <cell r="B4078" t="str">
            <v>TE DE REDUCAO DE FERRO GALVANIZADO, COM ROSCA BSP, DE 2" X 1 1/4"</v>
          </cell>
          <cell r="C4078" t="str">
            <v xml:space="preserve">UN    </v>
          </cell>
          <cell r="D4078" t="str">
            <v>AS</v>
          </cell>
          <cell r="E4078" t="str">
            <v>81,98</v>
          </cell>
          <cell r="F4078" t="str">
            <v>SINAPI</v>
          </cell>
        </row>
        <row r="4079">
          <cell r="A4079">
            <v>6305</v>
          </cell>
          <cell r="B4079" t="str">
            <v>TE DE REDUCAO DE FERRO GALVANIZADO, COM ROSCA BSP, DE 2" X 1"</v>
          </cell>
          <cell r="C4079" t="str">
            <v xml:space="preserve">UN    </v>
          </cell>
          <cell r="D4079" t="str">
            <v>AS</v>
          </cell>
          <cell r="E4079" t="str">
            <v>81,98</v>
          </cell>
          <cell r="F4079" t="str">
            <v>SINAPI</v>
          </cell>
        </row>
        <row r="4080">
          <cell r="A4080">
            <v>6302</v>
          </cell>
          <cell r="B4080" t="str">
            <v>TE DE REDUCAO DE FERRO GALVANIZADO, COM ROSCA BSP, DE 3/4" X 1/2"</v>
          </cell>
          <cell r="C4080" t="str">
            <v xml:space="preserve">UN    </v>
          </cell>
          <cell r="D4080" t="str">
            <v>AS</v>
          </cell>
          <cell r="E4080" t="str">
            <v>17,39</v>
          </cell>
          <cell r="F4080" t="str">
            <v>SINAPI</v>
          </cell>
        </row>
        <row r="4081">
          <cell r="A4081">
            <v>6312</v>
          </cell>
          <cell r="B4081" t="str">
            <v>TE DE REDUCAO DE FERRO GALVANIZADO, COM ROSCA BSP, DE 3" X 1 1/2"</v>
          </cell>
          <cell r="C4081" t="str">
            <v xml:space="preserve">UN    </v>
          </cell>
          <cell r="D4081" t="str">
            <v>AS</v>
          </cell>
          <cell r="E4081" t="str">
            <v>218,62</v>
          </cell>
          <cell r="F4081" t="str">
            <v>SINAPI</v>
          </cell>
        </row>
        <row r="4082">
          <cell r="A4082">
            <v>6311</v>
          </cell>
          <cell r="B4082" t="str">
            <v>TE DE REDUCAO DE FERRO GALVANIZADO, COM ROSCA BSP, DE 3" X 1 1/4"</v>
          </cell>
          <cell r="C4082" t="str">
            <v xml:space="preserve">UN    </v>
          </cell>
          <cell r="D4082" t="str">
            <v>AS</v>
          </cell>
          <cell r="E4082" t="str">
            <v>218,62</v>
          </cell>
          <cell r="F4082" t="str">
            <v>SINAPI</v>
          </cell>
        </row>
        <row r="4083">
          <cell r="A4083">
            <v>6310</v>
          </cell>
          <cell r="B4083" t="str">
            <v>TE DE REDUCAO DE FERRO GALVANIZADO, COM ROSCA BSP, DE 3" X 1"</v>
          </cell>
          <cell r="C4083" t="str">
            <v xml:space="preserve">UN    </v>
          </cell>
          <cell r="D4083" t="str">
            <v>AS</v>
          </cell>
          <cell r="E4083" t="str">
            <v>218,62</v>
          </cell>
          <cell r="F4083" t="str">
            <v>SINAPI</v>
          </cell>
        </row>
        <row r="4084">
          <cell r="A4084">
            <v>6314</v>
          </cell>
          <cell r="B4084" t="str">
            <v>TE DE REDUCAO DE FERRO GALVANIZADO, COM ROSCA BSP, DE 3" X 2 1/2"</v>
          </cell>
          <cell r="C4084" t="str">
            <v xml:space="preserve">UN    </v>
          </cell>
          <cell r="D4084" t="str">
            <v>AS</v>
          </cell>
          <cell r="E4084" t="str">
            <v>218,62</v>
          </cell>
          <cell r="F4084" t="str">
            <v>SINAPI</v>
          </cell>
        </row>
        <row r="4085">
          <cell r="A4085">
            <v>6313</v>
          </cell>
          <cell r="B4085" t="str">
            <v>TE DE REDUCAO DE FERRO GALVANIZADO, COM ROSCA BSP, DE 3" X 2"</v>
          </cell>
          <cell r="C4085" t="str">
            <v xml:space="preserve">UN    </v>
          </cell>
          <cell r="D4085" t="str">
            <v>AS</v>
          </cell>
          <cell r="E4085" t="str">
            <v>218,62</v>
          </cell>
          <cell r="F4085" t="str">
            <v>SINAPI</v>
          </cell>
        </row>
        <row r="4086">
          <cell r="A4086">
            <v>6315</v>
          </cell>
          <cell r="B4086" t="str">
            <v>TE DE REDUCAO DE FERRO GALVANIZADO, COM ROSCA BSP, DE 4" X 2"</v>
          </cell>
          <cell r="C4086" t="str">
            <v xml:space="preserve">UN    </v>
          </cell>
          <cell r="D4086" t="str">
            <v>AS</v>
          </cell>
          <cell r="E4086" t="str">
            <v>413,94</v>
          </cell>
          <cell r="F4086" t="str">
            <v>SINAPI</v>
          </cell>
        </row>
        <row r="4087">
          <cell r="A4087">
            <v>6316</v>
          </cell>
          <cell r="B4087" t="str">
            <v>TE DE REDUCAO DE FERRO GALVANIZADO, COM ROSCA BSP, DE 4" X 3"</v>
          </cell>
          <cell r="C4087" t="str">
            <v xml:space="preserve">UN    </v>
          </cell>
          <cell r="D4087" t="str">
            <v>AS</v>
          </cell>
          <cell r="E4087" t="str">
            <v>413,94</v>
          </cell>
          <cell r="F4087" t="str">
            <v>SINAPI</v>
          </cell>
        </row>
        <row r="4088">
          <cell r="A4088">
            <v>39324</v>
          </cell>
          <cell r="B4088" t="str">
            <v>TE DE REDUCAO, CPVC, 22 X 15 MM, PARA AGUA QUENTE PREDIAL</v>
          </cell>
          <cell r="C4088" t="str">
            <v xml:space="preserve">UN    </v>
          </cell>
          <cell r="D4088" t="str">
            <v>CR</v>
          </cell>
          <cell r="E4088" t="str">
            <v>4,87</v>
          </cell>
          <cell r="F4088" t="str">
            <v>SINAPI</v>
          </cell>
        </row>
        <row r="4089">
          <cell r="A4089">
            <v>39325</v>
          </cell>
          <cell r="B4089" t="str">
            <v>TE DE REDUCAO, CPVC, 28 X 22 MM, PARA AGUA QUENTE PREDIAL</v>
          </cell>
          <cell r="C4089" t="str">
            <v xml:space="preserve">UN    </v>
          </cell>
          <cell r="D4089" t="str">
            <v>CR</v>
          </cell>
          <cell r="E4089" t="str">
            <v>7,34</v>
          </cell>
          <cell r="F4089" t="str">
            <v>SINAPI</v>
          </cell>
        </row>
        <row r="4090">
          <cell r="A4090">
            <v>39326</v>
          </cell>
          <cell r="B4090" t="str">
            <v>TE DE REDUCAO, CPVC, 35 X 28 MM, PARA AGUA QUENTE PREDIAL</v>
          </cell>
          <cell r="C4090" t="str">
            <v xml:space="preserve">UN    </v>
          </cell>
          <cell r="D4090" t="str">
            <v>CR</v>
          </cell>
          <cell r="E4090" t="str">
            <v>26,35</v>
          </cell>
          <cell r="F4090" t="str">
            <v>SINAPI</v>
          </cell>
        </row>
        <row r="4091">
          <cell r="A4091">
            <v>39327</v>
          </cell>
          <cell r="B4091" t="str">
            <v>TE DE REDUCAO, CPVC, 42 X 35 MM, PARA AGUA QUENTE PREDIAL</v>
          </cell>
          <cell r="C4091" t="str">
            <v xml:space="preserve">UN    </v>
          </cell>
          <cell r="D4091" t="str">
            <v>CR</v>
          </cell>
          <cell r="E4091" t="str">
            <v>39,75</v>
          </cell>
          <cell r="F4091" t="str">
            <v>SINAPI</v>
          </cell>
        </row>
        <row r="4092">
          <cell r="A4092">
            <v>11378</v>
          </cell>
          <cell r="B4092" t="str">
            <v>TE DE REDUCAO, PVC PBA, BBB, JE, DN 100 X 50 / DE 110 X 60 MM, PARA REDE AGUA (NBR 10351)</v>
          </cell>
          <cell r="C4092" t="str">
            <v xml:space="preserve">UN    </v>
          </cell>
          <cell r="D4092" t="str">
            <v>AS</v>
          </cell>
          <cell r="E4092" t="str">
            <v>84,94</v>
          </cell>
          <cell r="F4092" t="str">
            <v>SINAPI</v>
          </cell>
        </row>
        <row r="4093">
          <cell r="A4093">
            <v>11379</v>
          </cell>
          <cell r="B4093" t="str">
            <v>TE DE REDUCAO, PVC PBA, BBB, JE, DN 100 X 75 / DE 110 X 85 MM, PARA REDE AGUA (NBR 10351)</v>
          </cell>
          <cell r="C4093" t="str">
            <v xml:space="preserve">UN    </v>
          </cell>
          <cell r="D4093" t="str">
            <v>AS</v>
          </cell>
          <cell r="E4093" t="str">
            <v>71,77</v>
          </cell>
          <cell r="F4093" t="str">
            <v>SINAPI</v>
          </cell>
        </row>
        <row r="4094">
          <cell r="A4094">
            <v>11493</v>
          </cell>
          <cell r="B4094" t="str">
            <v>TE DE REDUCAO, PVC PBA, BBB, JE, DN 75 X 50 / DE 85 X 60 MM, PARA REDE AGUA (NBR 10351)</v>
          </cell>
          <cell r="C4094" t="str">
            <v xml:space="preserve">UN    </v>
          </cell>
          <cell r="D4094" t="str">
            <v>AS</v>
          </cell>
          <cell r="E4094" t="str">
            <v>41,40</v>
          </cell>
          <cell r="F4094" t="str">
            <v>SINAPI</v>
          </cell>
        </row>
        <row r="4095">
          <cell r="A4095">
            <v>7106</v>
          </cell>
          <cell r="B4095" t="str">
            <v>TE DE REDUCAO, PVC, SOLDAVEL, 90 GRAUS, 110 MM X 60 MM, PARA AGUA FRIA PREDIAL</v>
          </cell>
          <cell r="C4095" t="str">
            <v xml:space="preserve">UN    </v>
          </cell>
          <cell r="D4095" t="str">
            <v>CR</v>
          </cell>
          <cell r="E4095" t="str">
            <v>179,31</v>
          </cell>
          <cell r="F4095" t="str">
            <v>SINAPI</v>
          </cell>
        </row>
        <row r="4096">
          <cell r="A4096">
            <v>7104</v>
          </cell>
          <cell r="B4096" t="str">
            <v>TE DE REDUCAO, PVC, SOLDAVEL, 90 GRAUS, 25 MM X 20 MM, PARA AGUA FRIA PREDIAL</v>
          </cell>
          <cell r="C4096" t="str">
            <v xml:space="preserve">UN    </v>
          </cell>
          <cell r="D4096" t="str">
            <v>CR</v>
          </cell>
          <cell r="E4096" t="str">
            <v>4,83</v>
          </cell>
          <cell r="F4096" t="str">
            <v>SINAPI</v>
          </cell>
        </row>
        <row r="4097">
          <cell r="A4097">
            <v>7136</v>
          </cell>
          <cell r="B4097" t="str">
            <v>TE DE REDUCAO, PVC, SOLDAVEL, 90 GRAUS, 32 MM X 25 MM, PARA AGUA FRIA PREDIAL</v>
          </cell>
          <cell r="C4097" t="str">
            <v xml:space="preserve">UN    </v>
          </cell>
          <cell r="D4097" t="str">
            <v>CR</v>
          </cell>
          <cell r="E4097" t="str">
            <v>8,42</v>
          </cell>
          <cell r="F4097" t="str">
            <v>SINAPI</v>
          </cell>
        </row>
        <row r="4098">
          <cell r="A4098">
            <v>7128</v>
          </cell>
          <cell r="B4098" t="str">
            <v>TE DE REDUCAO, PVC, SOLDAVEL, 90 GRAUS, 40 MM X 32 MM, PARA AGUA FRIA PREDIAL</v>
          </cell>
          <cell r="C4098" t="str">
            <v xml:space="preserve">UN    </v>
          </cell>
          <cell r="D4098" t="str">
            <v>CR</v>
          </cell>
          <cell r="E4098" t="str">
            <v>10,92</v>
          </cell>
          <cell r="F4098" t="str">
            <v>SINAPI</v>
          </cell>
        </row>
        <row r="4099">
          <cell r="A4099">
            <v>7108</v>
          </cell>
          <cell r="B4099" t="str">
            <v>TE DE REDUCAO, PVC, SOLDAVEL, 90 GRAUS, 50 MM X 20 MM, PARA AGUA FRIA PREDIAL</v>
          </cell>
          <cell r="C4099" t="str">
            <v xml:space="preserve">UN    </v>
          </cell>
          <cell r="D4099" t="str">
            <v>CR</v>
          </cell>
          <cell r="E4099" t="str">
            <v>10,89</v>
          </cell>
          <cell r="F4099" t="str">
            <v>SINAPI</v>
          </cell>
        </row>
        <row r="4100">
          <cell r="A4100">
            <v>7129</v>
          </cell>
          <cell r="B4100" t="str">
            <v>TE DE REDUCAO, PVC, SOLDAVEL, 90 GRAUS, 50 MM X 25 MM, PARA AGUA FRIA PREDIAL</v>
          </cell>
          <cell r="C4100" t="str">
            <v xml:space="preserve">UN    </v>
          </cell>
          <cell r="D4100" t="str">
            <v>CR</v>
          </cell>
          <cell r="E4100" t="str">
            <v>12,82</v>
          </cell>
          <cell r="F4100" t="str">
            <v>SINAPI</v>
          </cell>
        </row>
        <row r="4101">
          <cell r="A4101">
            <v>7130</v>
          </cell>
          <cell r="B4101" t="str">
            <v>TE DE REDUCAO, PVC, SOLDAVEL, 90 GRAUS, 50 MM X 32 MM, PARA AGUA FRIA PREDIAL</v>
          </cell>
          <cell r="C4101" t="str">
            <v xml:space="preserve">UN    </v>
          </cell>
          <cell r="D4101" t="str">
            <v>CR</v>
          </cell>
          <cell r="E4101" t="str">
            <v>18,63</v>
          </cell>
          <cell r="F4101" t="str">
            <v>SINAPI</v>
          </cell>
        </row>
        <row r="4102">
          <cell r="A4102">
            <v>7131</v>
          </cell>
          <cell r="B4102" t="str">
            <v>TE DE REDUCAO, PVC, SOLDAVEL, 90 GRAUS, 50 MM X 40 MM, PARA AGUA FRIA PREDIAL</v>
          </cell>
          <cell r="C4102" t="str">
            <v xml:space="preserve">UN    </v>
          </cell>
          <cell r="D4102" t="str">
            <v>CR</v>
          </cell>
          <cell r="E4102" t="str">
            <v>22,78</v>
          </cell>
          <cell r="F4102" t="str">
            <v>SINAPI</v>
          </cell>
        </row>
        <row r="4103">
          <cell r="A4103">
            <v>7132</v>
          </cell>
          <cell r="B4103" t="str">
            <v>TE DE REDUCAO, PVC, SOLDAVEL, 90 GRAUS, 75 MM X 50 MM, PARA AGUA FRIA PREDIAL</v>
          </cell>
          <cell r="C4103" t="str">
            <v xml:space="preserve">UN    </v>
          </cell>
          <cell r="D4103" t="str">
            <v>CR</v>
          </cell>
          <cell r="E4103" t="str">
            <v>53,64</v>
          </cell>
          <cell r="F4103" t="str">
            <v>SINAPI</v>
          </cell>
        </row>
        <row r="4104">
          <cell r="A4104">
            <v>7133</v>
          </cell>
          <cell r="B4104" t="str">
            <v>TE DE REDUCAO, PVC, SOLDAVEL, 90 GRAUS, 85 MM X 60 MM, PARA AGUA FRIA PREDIAL</v>
          </cell>
          <cell r="C4104" t="str">
            <v xml:space="preserve">UN    </v>
          </cell>
          <cell r="D4104" t="str">
            <v>CR</v>
          </cell>
          <cell r="E4104" t="str">
            <v>123,94</v>
          </cell>
          <cell r="F4104" t="str">
            <v>SINAPI</v>
          </cell>
        </row>
        <row r="4105">
          <cell r="A4105">
            <v>37420</v>
          </cell>
          <cell r="B4105" t="str">
            <v>TE DE SERVICO INTEGRADO, EM POLIPROPILENO (PP), PARA TUBOS EM PEAD/PVC, 60 X 20 MM - LIGACAO PREDIAL DE AGUA</v>
          </cell>
          <cell r="C4105" t="str">
            <v xml:space="preserve">UN    </v>
          </cell>
          <cell r="D4105" t="str">
            <v>AS</v>
          </cell>
          <cell r="E4105" t="str">
            <v>37,26</v>
          </cell>
          <cell r="F4105" t="str">
            <v>SINAPI</v>
          </cell>
        </row>
        <row r="4106">
          <cell r="A4106">
            <v>37421</v>
          </cell>
          <cell r="B4106" t="str">
            <v>TE DE SERVICO INTEGRADO, EM POLIPROPILENO (PP), PARA TUBOS EM PEAD/PVC, 60 X 32 MM - LIGACAO PREDIAL DE AGUA</v>
          </cell>
          <cell r="C4106" t="str">
            <v xml:space="preserve">UN    </v>
          </cell>
          <cell r="D4106" t="str">
            <v>AS</v>
          </cell>
          <cell r="E4106" t="str">
            <v>50,92</v>
          </cell>
          <cell r="F4106" t="str">
            <v>SINAPI</v>
          </cell>
        </row>
        <row r="4107">
          <cell r="A4107">
            <v>37422</v>
          </cell>
          <cell r="B4107" t="str">
            <v>TE DE SERVICO INTEGRADO, EM POLIPROPILENO (PP), PARA TUBOS EM PEAD, 63 X 20 MM - LIGACAO PREDIAL DE AGUA</v>
          </cell>
          <cell r="C4107" t="str">
            <v xml:space="preserve">UN    </v>
          </cell>
          <cell r="D4107" t="str">
            <v>AS</v>
          </cell>
          <cell r="E4107" t="str">
            <v>47,66</v>
          </cell>
          <cell r="F4107" t="str">
            <v>SINAPI</v>
          </cell>
        </row>
        <row r="4108">
          <cell r="A4108">
            <v>37443</v>
          </cell>
          <cell r="B4108" t="str">
            <v>TE DE SERVICO, PEAD PE 100, DE 125 X 20 MM, PARA ELETROFUSAO</v>
          </cell>
          <cell r="C4108" t="str">
            <v xml:space="preserve">UN    </v>
          </cell>
          <cell r="D4108" t="str">
            <v>AS</v>
          </cell>
          <cell r="E4108" t="str">
            <v>200,61</v>
          </cell>
          <cell r="F4108" t="str">
            <v>SINAPI</v>
          </cell>
        </row>
        <row r="4109">
          <cell r="A4109">
            <v>37444</v>
          </cell>
          <cell r="B4109" t="str">
            <v>TE DE SERVICO, PEAD PE 100, DE 125 X 32 MM, PARA ELETROFUSAO</v>
          </cell>
          <cell r="C4109" t="str">
            <v xml:space="preserve">UN    </v>
          </cell>
          <cell r="D4109" t="str">
            <v>AS</v>
          </cell>
          <cell r="E4109" t="str">
            <v>204,01</v>
          </cell>
          <cell r="F4109" t="str">
            <v>SINAPI</v>
          </cell>
        </row>
        <row r="4110">
          <cell r="A4110">
            <v>37445</v>
          </cell>
          <cell r="B4110" t="str">
            <v>TE DE SERVICO, PEAD PE 100, DE 125 X 63 MM, PARA ELETROFUSAO</v>
          </cell>
          <cell r="C4110" t="str">
            <v xml:space="preserve">UN    </v>
          </cell>
          <cell r="D4110" t="str">
            <v>AS</v>
          </cell>
          <cell r="E4110" t="str">
            <v>309,23</v>
          </cell>
          <cell r="F4110" t="str">
            <v>SINAPI</v>
          </cell>
        </row>
        <row r="4111">
          <cell r="A4111">
            <v>37446</v>
          </cell>
          <cell r="B4111" t="str">
            <v>TE DE SERVICO, PEAD PE 100, DE 200 X 20 MM, PARA ELETROFUSAO</v>
          </cell>
          <cell r="C4111" t="str">
            <v xml:space="preserve">UN    </v>
          </cell>
          <cell r="D4111" t="str">
            <v>AS</v>
          </cell>
          <cell r="E4111" t="str">
            <v>337,11</v>
          </cell>
          <cell r="F4111" t="str">
            <v>SINAPI</v>
          </cell>
        </row>
        <row r="4112">
          <cell r="A4112">
            <v>37447</v>
          </cell>
          <cell r="B4112" t="str">
            <v>TE DE SERVICO, PEAD PE 100, DE 200 X 32 MM, PARA ELETROFUSAO</v>
          </cell>
          <cell r="C4112" t="str">
            <v xml:space="preserve">UN    </v>
          </cell>
          <cell r="D4112" t="str">
            <v>AS</v>
          </cell>
          <cell r="E4112" t="str">
            <v>342,38</v>
          </cell>
          <cell r="F4112" t="str">
            <v>SINAPI</v>
          </cell>
        </row>
        <row r="4113">
          <cell r="A4113">
            <v>37448</v>
          </cell>
          <cell r="B4113" t="str">
            <v>TE DE SERVICO, PEAD PE 100, DE 200 X 63 MM, PARA ELETROFUSAO</v>
          </cell>
          <cell r="C4113" t="str">
            <v xml:space="preserve">UN    </v>
          </cell>
          <cell r="D4113" t="str">
            <v>AS</v>
          </cell>
          <cell r="E4113" t="str">
            <v>469,63</v>
          </cell>
          <cell r="F4113" t="str">
            <v>SINAPI</v>
          </cell>
        </row>
        <row r="4114">
          <cell r="A4114">
            <v>37440</v>
          </cell>
          <cell r="B4114" t="str">
            <v>TE DE SERVICO, PEAD PE 100, DE 63 X 20 MM, PARA ELETROFUSAO</v>
          </cell>
          <cell r="C4114" t="str">
            <v xml:space="preserve">UN    </v>
          </cell>
          <cell r="D4114" t="str">
            <v>AS</v>
          </cell>
          <cell r="E4114" t="str">
            <v>159,23</v>
          </cell>
          <cell r="F4114" t="str">
            <v>SINAPI</v>
          </cell>
        </row>
        <row r="4115">
          <cell r="A4115">
            <v>37441</v>
          </cell>
          <cell r="B4115" t="str">
            <v>TE DE SERVICO, PEAD PE 100, DE 63 X 32 MM, PARA ELETROFUSAO</v>
          </cell>
          <cell r="C4115" t="str">
            <v xml:space="preserve">UN    </v>
          </cell>
          <cell r="D4115" t="str">
            <v>AS</v>
          </cell>
          <cell r="E4115" t="str">
            <v>159,23</v>
          </cell>
          <cell r="F4115" t="str">
            <v>SINAPI</v>
          </cell>
        </row>
        <row r="4116">
          <cell r="A4116">
            <v>37442</v>
          </cell>
          <cell r="B4116" t="str">
            <v>TE DE SERVICO, PEAD PE 100, DE 63 X 63 MM, PARA ELETROFUSAO</v>
          </cell>
          <cell r="C4116" t="str">
            <v xml:space="preserve">UN    </v>
          </cell>
          <cell r="D4116" t="str">
            <v>AS</v>
          </cell>
          <cell r="E4116" t="str">
            <v>191,78</v>
          </cell>
          <cell r="F4116" t="str">
            <v>SINAPI</v>
          </cell>
        </row>
        <row r="4117">
          <cell r="A4117">
            <v>38017</v>
          </cell>
          <cell r="B4117" t="str">
            <v>TE DE TRANSICAO, CPVC, SOLDAVEL, 15 MM X 1/2", PARA AGUA QUENTE</v>
          </cell>
          <cell r="C4117" t="str">
            <v xml:space="preserve">UN    </v>
          </cell>
          <cell r="D4117" t="str">
            <v>CR</v>
          </cell>
          <cell r="E4117" t="str">
            <v>9,96</v>
          </cell>
          <cell r="F4117" t="str">
            <v>SINAPI</v>
          </cell>
        </row>
        <row r="4118">
          <cell r="A4118">
            <v>38018</v>
          </cell>
          <cell r="B4118" t="str">
            <v>TE DE TRANSICAO, CPVC, SOLDAVEL, 22 MM X 1/2", PARA AGUA QUENTE</v>
          </cell>
          <cell r="C4118" t="str">
            <v xml:space="preserve">UN    </v>
          </cell>
          <cell r="D4118" t="str">
            <v>CR</v>
          </cell>
          <cell r="E4118" t="str">
            <v>11,20</v>
          </cell>
          <cell r="F4118" t="str">
            <v>SINAPI</v>
          </cell>
        </row>
        <row r="4119">
          <cell r="A4119">
            <v>39895</v>
          </cell>
          <cell r="B4119" t="str">
            <v>TE DUPLA CURVA BRONZE/LATAO (REF 764) SEM ANEL DE SOLDA, ROSCA F X BOLSA X ROSCA F, 1/2" X 15 X 1/2"</v>
          </cell>
          <cell r="C4119" t="str">
            <v xml:space="preserve">UN    </v>
          </cell>
          <cell r="D4119" t="str">
            <v>AS</v>
          </cell>
          <cell r="E4119" t="str">
            <v>49,69</v>
          </cell>
          <cell r="F4119" t="str">
            <v>SINAPI</v>
          </cell>
        </row>
        <row r="4120">
          <cell r="A4120">
            <v>39896</v>
          </cell>
          <cell r="B4120" t="str">
            <v>TE DUPLA CURVA BRONZE/LATAO (REF 764) SEM ANEL DE SOLDA, ROSCA F X BOLSA X ROSCA F, 3/4" X 22 X 3/4"</v>
          </cell>
          <cell r="C4120" t="str">
            <v xml:space="preserve">UN    </v>
          </cell>
          <cell r="D4120" t="str">
            <v>AS</v>
          </cell>
          <cell r="E4120" t="str">
            <v>72,83</v>
          </cell>
          <cell r="F4120" t="str">
            <v>SINAPI</v>
          </cell>
        </row>
        <row r="4121">
          <cell r="A4121">
            <v>38873</v>
          </cell>
          <cell r="B4121" t="str">
            <v>TE METALICO, PARA CONEXAO COM ANEL DESLIZANTE, DN 16 MM, EM TUBO PEX PARA INST. AGUA QUENTE/FRIA</v>
          </cell>
          <cell r="C4121" t="str">
            <v xml:space="preserve">UN    </v>
          </cell>
          <cell r="D4121" t="str">
            <v>AS</v>
          </cell>
          <cell r="E4121" t="str">
            <v>14,35</v>
          </cell>
          <cell r="F4121" t="str">
            <v>SINAPI</v>
          </cell>
        </row>
        <row r="4122">
          <cell r="A4122">
            <v>38874</v>
          </cell>
          <cell r="B4122" t="str">
            <v>TE METALICO, PARA CONEXAO COM ANEL DESLIZANTE, DN 20 MM, EM TUBO PEX PARA INST. AGUA QUENTE/FRIA</v>
          </cell>
          <cell r="C4122" t="str">
            <v xml:space="preserve">UN    </v>
          </cell>
          <cell r="D4122" t="str">
            <v>AS</v>
          </cell>
          <cell r="E4122" t="str">
            <v>18,17</v>
          </cell>
          <cell r="F4122" t="str">
            <v>SINAPI</v>
          </cell>
        </row>
        <row r="4123">
          <cell r="A4123">
            <v>38875</v>
          </cell>
          <cell r="B4123" t="str">
            <v>TE METALICO, PARA CONEXAO COM ANEL DESLIZANTE, DN 25 MM, EM TUBO PEX PARA INST. AGUA QUENTE/FRIA</v>
          </cell>
          <cell r="C4123" t="str">
            <v xml:space="preserve">UN    </v>
          </cell>
          <cell r="D4123" t="str">
            <v>AS</v>
          </cell>
          <cell r="E4123" t="str">
            <v>28,80</v>
          </cell>
          <cell r="F4123" t="str">
            <v>SINAPI</v>
          </cell>
        </row>
        <row r="4124">
          <cell r="A4124">
            <v>38876</v>
          </cell>
          <cell r="B4124" t="str">
            <v>TE METALICO, PARA CONEXAO COM ANEL DESLIZANTE, DN 32 MM, EM TUBO PEX PARA INST. AGUA QUENTE/FRIA</v>
          </cell>
          <cell r="C4124" t="str">
            <v xml:space="preserve">UN    </v>
          </cell>
          <cell r="D4124" t="str">
            <v>AS</v>
          </cell>
          <cell r="E4124" t="str">
            <v>38,70</v>
          </cell>
          <cell r="F4124" t="str">
            <v>SINAPI</v>
          </cell>
        </row>
        <row r="4125">
          <cell r="A4125">
            <v>39000</v>
          </cell>
          <cell r="B4125" t="str">
            <v>TE MISTURADOR COM INSERTO METALICO, FEMEA, PPR, DN 25 MM X 3/4", PARA AGUA QUENTE E FRIA PREDIAL</v>
          </cell>
          <cell r="C4125" t="str">
            <v xml:space="preserve">UN    </v>
          </cell>
          <cell r="D4125" t="str">
            <v>AS</v>
          </cell>
          <cell r="E4125" t="str">
            <v>29,79</v>
          </cell>
          <cell r="F4125" t="str">
            <v>SINAPI</v>
          </cell>
        </row>
        <row r="4126">
          <cell r="A4126">
            <v>38674</v>
          </cell>
          <cell r="B4126" t="str">
            <v>TE MISTURADOR DE TRANSICAO, CPVC, COM ROSCA, 22 MM X 3/4", PARA AGUA QUENTE</v>
          </cell>
          <cell r="C4126" t="str">
            <v xml:space="preserve">UN    </v>
          </cell>
          <cell r="D4126" t="str">
            <v>CR</v>
          </cell>
          <cell r="E4126" t="str">
            <v>33,52</v>
          </cell>
          <cell r="F4126" t="str">
            <v>SINAPI</v>
          </cell>
        </row>
        <row r="4127">
          <cell r="A4127">
            <v>38019</v>
          </cell>
          <cell r="B4127" t="str">
            <v>TE MISTURADOR, CPVC, SOLDAVEL, 15 MM, PARA AGUA QUENTE</v>
          </cell>
          <cell r="C4127" t="str">
            <v xml:space="preserve">UN    </v>
          </cell>
          <cell r="D4127" t="str">
            <v>CR</v>
          </cell>
          <cell r="E4127" t="str">
            <v>7,09</v>
          </cell>
          <cell r="F4127" t="str">
            <v>SINAPI</v>
          </cell>
        </row>
        <row r="4128">
          <cell r="A4128">
            <v>38020</v>
          </cell>
          <cell r="B4128" t="str">
            <v>TE MISTURADOR, CPVC, SOLDAVEL, 22 MM, PARA AGUA QUENTE</v>
          </cell>
          <cell r="C4128" t="str">
            <v xml:space="preserve">UN    </v>
          </cell>
          <cell r="D4128" t="str">
            <v>CR</v>
          </cell>
          <cell r="E4128" t="str">
            <v>8,73</v>
          </cell>
          <cell r="F4128" t="str">
            <v>SINAPI</v>
          </cell>
        </row>
        <row r="4129">
          <cell r="A4129">
            <v>38454</v>
          </cell>
          <cell r="B4129" t="str">
            <v>TE MISTURADOR, PPR, F/M/M, DN 20 X 20 MM, PARA AGUA QUENTE PREDIAL</v>
          </cell>
          <cell r="C4129" t="str">
            <v xml:space="preserve">UN    </v>
          </cell>
          <cell r="D4129" t="str">
            <v>AS</v>
          </cell>
          <cell r="E4129" t="str">
            <v>11,17</v>
          </cell>
          <cell r="F4129" t="str">
            <v>SINAPI</v>
          </cell>
        </row>
        <row r="4130">
          <cell r="A4130">
            <v>38455</v>
          </cell>
          <cell r="B4130" t="str">
            <v>TE MISTURADOR, PPR, F/M/M, DN 25 X 25 MM, PARA AGUA QUENTE PREDIAL</v>
          </cell>
          <cell r="C4130" t="str">
            <v xml:space="preserve">UN    </v>
          </cell>
          <cell r="D4130" t="str">
            <v>AS</v>
          </cell>
          <cell r="E4130" t="str">
            <v>14,95</v>
          </cell>
          <cell r="F4130" t="str">
            <v>SINAPI</v>
          </cell>
        </row>
        <row r="4131">
          <cell r="A4131">
            <v>38462</v>
          </cell>
          <cell r="B4131" t="str">
            <v>TE NORMAL, PPR, F/F/F, SOLDAVEL, 90 GRAUS, DN 110 X 110 X 110 MM, PARA AGUA QUENTE PREDIAL</v>
          </cell>
          <cell r="C4131" t="str">
            <v xml:space="preserve">UN    </v>
          </cell>
          <cell r="D4131" t="str">
            <v>AS</v>
          </cell>
          <cell r="E4131" t="str">
            <v>241,08</v>
          </cell>
          <cell r="F4131" t="str">
            <v>SINAPI</v>
          </cell>
        </row>
        <row r="4132">
          <cell r="A4132">
            <v>36362</v>
          </cell>
          <cell r="B4132" t="str">
            <v>TE NORMAL, PPR, F/F/F, SOLDAVEL, 90 GRAUS, DN 20 X 20 X 20 MM, PARA AGUA QUENTE PREDIAL</v>
          </cell>
          <cell r="C4132" t="str">
            <v xml:space="preserve">UN    </v>
          </cell>
          <cell r="D4132" t="str">
            <v>AS</v>
          </cell>
          <cell r="E4132" t="str">
            <v>3,33</v>
          </cell>
          <cell r="F4132" t="str">
            <v>SINAPI</v>
          </cell>
        </row>
        <row r="4133">
          <cell r="A4133">
            <v>36298</v>
          </cell>
          <cell r="B4133" t="str">
            <v>TE NORMAL, PPR, F/F/F, SOLDAVEL, 90 GRAUS, DN 25 X 25 X 25 MM, PARA AGUA QUENTE PREDIAL</v>
          </cell>
          <cell r="C4133" t="str">
            <v xml:space="preserve">UN    </v>
          </cell>
          <cell r="D4133" t="str">
            <v>AS</v>
          </cell>
          <cell r="E4133" t="str">
            <v>2,86</v>
          </cell>
          <cell r="F4133" t="str">
            <v>SINAPI</v>
          </cell>
        </row>
        <row r="4134">
          <cell r="A4134">
            <v>38456</v>
          </cell>
          <cell r="B4134" t="str">
            <v>TE NORMAL, PPR, F/F/F, SOLDAVEL, 90 GRAUS, DN 32 X 32 X 32 MM, PARA AGUA QUENTE PREDIAL</v>
          </cell>
          <cell r="C4134" t="str">
            <v xml:space="preserve">UN    </v>
          </cell>
          <cell r="D4134" t="str">
            <v>AS</v>
          </cell>
          <cell r="E4134" t="str">
            <v>7,13</v>
          </cell>
          <cell r="F4134" t="str">
            <v>SINAPI</v>
          </cell>
        </row>
        <row r="4135">
          <cell r="A4135">
            <v>38457</v>
          </cell>
          <cell r="B4135" t="str">
            <v>TE NORMAL, PPR, F/F/F, SOLDAVEL, 90 GRAUS, DN 40 X 40 X 40 MM, PARA AGUA QUENTE PREDIAL</v>
          </cell>
          <cell r="C4135" t="str">
            <v xml:space="preserve">UN    </v>
          </cell>
          <cell r="D4135" t="str">
            <v>AS</v>
          </cell>
          <cell r="E4135" t="str">
            <v>12,99</v>
          </cell>
          <cell r="F4135" t="str">
            <v>SINAPI</v>
          </cell>
        </row>
        <row r="4136">
          <cell r="A4136">
            <v>38458</v>
          </cell>
          <cell r="B4136" t="str">
            <v>TE NORMAL, PPR, F/F/F, SOLDAVEL, 90 GRAUS, DN 50 X 50 X 50 MM, PARA AGUA QUENTE PREDIAL</v>
          </cell>
          <cell r="C4136" t="str">
            <v xml:space="preserve">UN    </v>
          </cell>
          <cell r="D4136" t="str">
            <v>AS</v>
          </cell>
          <cell r="E4136" t="str">
            <v>25,02</v>
          </cell>
          <cell r="F4136" t="str">
            <v>SINAPI</v>
          </cell>
        </row>
        <row r="4137">
          <cell r="A4137">
            <v>38459</v>
          </cell>
          <cell r="B4137" t="str">
            <v>TE NORMAL, PPR, F/F/F, SOLDAVEL, 90 GRAUS, DN 63 X 63 X 63 MM, PARA AGUA QUENTE PREDIAL</v>
          </cell>
          <cell r="C4137" t="str">
            <v xml:space="preserve">UN    </v>
          </cell>
          <cell r="D4137" t="str">
            <v>AS</v>
          </cell>
          <cell r="E4137" t="str">
            <v>39,34</v>
          </cell>
          <cell r="F4137" t="str">
            <v>SINAPI</v>
          </cell>
        </row>
        <row r="4138">
          <cell r="A4138">
            <v>38460</v>
          </cell>
          <cell r="B4138" t="str">
            <v>TE NORMAL, PPR, F/F/F, SOLDAVEL, 90 GRAUS, DN 75 X 75 X 75 MM, PARA AGUA QUENTE PREDIAL</v>
          </cell>
          <cell r="C4138" t="str">
            <v xml:space="preserve">UN    </v>
          </cell>
          <cell r="D4138" t="str">
            <v>AS</v>
          </cell>
          <cell r="E4138" t="str">
            <v>84,39</v>
          </cell>
          <cell r="F4138" t="str">
            <v>SINAPI</v>
          </cell>
        </row>
        <row r="4139">
          <cell r="A4139">
            <v>38461</v>
          </cell>
          <cell r="B4139" t="str">
            <v>TE NORMAL, PPR, F/F/F, SOLDAVEL, 90 GRAUS, DN 90 X 90 X 90 MM, PARA AGUA QUENTE PREDIAL</v>
          </cell>
          <cell r="C4139" t="str">
            <v xml:space="preserve">UN    </v>
          </cell>
          <cell r="D4139" t="str">
            <v>AS</v>
          </cell>
          <cell r="E4139" t="str">
            <v>113,25</v>
          </cell>
          <cell r="F4139" t="str">
            <v>SINAPI</v>
          </cell>
        </row>
        <row r="4140">
          <cell r="A4140">
            <v>7094</v>
          </cell>
          <cell r="B4140" t="str">
            <v>TE PVC ROSCAVEL 90 GRAUS, 1", PARA  AGUA FRIA PREDIAL</v>
          </cell>
          <cell r="C4140" t="str">
            <v xml:space="preserve">UN    </v>
          </cell>
          <cell r="D4140" t="str">
            <v>CR</v>
          </cell>
          <cell r="E4140" t="str">
            <v>15,78</v>
          </cell>
          <cell r="F4140" t="str">
            <v>SINAPI</v>
          </cell>
        </row>
        <row r="4141">
          <cell r="A4141">
            <v>7116</v>
          </cell>
          <cell r="B4141" t="str">
            <v>TE PVC SOLDAVEL, BBB, 90 GRAUS, DN 40 MM, PARA ESGOTO SECUNDARIO PREDIAL</v>
          </cell>
          <cell r="C4141" t="str">
            <v xml:space="preserve">UN    </v>
          </cell>
          <cell r="D4141" t="str">
            <v>CR</v>
          </cell>
          <cell r="E4141" t="str">
            <v>4,11</v>
          </cell>
          <cell r="F4141" t="str">
            <v>SINAPI</v>
          </cell>
        </row>
        <row r="4142">
          <cell r="A4142">
            <v>7118</v>
          </cell>
          <cell r="B4142" t="str">
            <v>TE PVC, ROSCAVEL, 90 GRAUS, 1 1/2", AGUA FRIA PREDIAL</v>
          </cell>
          <cell r="C4142" t="str">
            <v xml:space="preserve">UN    </v>
          </cell>
          <cell r="D4142" t="str">
            <v>CR</v>
          </cell>
          <cell r="E4142" t="str">
            <v>32,45</v>
          </cell>
          <cell r="F4142" t="str">
            <v>SINAPI</v>
          </cell>
        </row>
        <row r="4143">
          <cell r="A4143">
            <v>7098</v>
          </cell>
          <cell r="B4143" t="str">
            <v>TE PVC, ROSCAVEL, 90 GRAUS, 1/2",  AGUA FRIA PREDIAL</v>
          </cell>
          <cell r="C4143" t="str">
            <v xml:space="preserve">UN    </v>
          </cell>
          <cell r="D4143" t="str">
            <v>CR</v>
          </cell>
          <cell r="E4143" t="str">
            <v>4,82</v>
          </cell>
          <cell r="F4143" t="str">
            <v>SINAPI</v>
          </cell>
        </row>
        <row r="4144">
          <cell r="A4144">
            <v>7110</v>
          </cell>
          <cell r="B4144" t="str">
            <v>TE PVC, ROSCAVEL, 90 GRAUS, 2",  AGUA FRIA PREDIAL</v>
          </cell>
          <cell r="C4144" t="str">
            <v xml:space="preserve">UN    </v>
          </cell>
          <cell r="D4144" t="str">
            <v>CR</v>
          </cell>
          <cell r="E4144" t="str">
            <v>61,69</v>
          </cell>
          <cell r="F4144" t="str">
            <v>SINAPI</v>
          </cell>
        </row>
        <row r="4145">
          <cell r="A4145">
            <v>7123</v>
          </cell>
          <cell r="B4145" t="str">
            <v>TE PVC, ROSCAVEL, 90 GRAUS, 3/4", AGUA FRIA PREDIAL</v>
          </cell>
          <cell r="C4145" t="str">
            <v xml:space="preserve">UN    </v>
          </cell>
          <cell r="D4145" t="str">
            <v>CR</v>
          </cell>
          <cell r="E4145" t="str">
            <v>5,83</v>
          </cell>
          <cell r="F4145" t="str">
            <v>SINAPI</v>
          </cell>
        </row>
        <row r="4146">
          <cell r="A4146">
            <v>7121</v>
          </cell>
          <cell r="B4146" t="str">
            <v>TE PVC, SOLDAVEL, COM BUCHA DE LATAO NA BOLSA CENTRAL, 90 GRAUS, 20 MM X 1/2", PARA AGUA FRIA PREDIAL</v>
          </cell>
          <cell r="C4146" t="str">
            <v xml:space="preserve">UN    </v>
          </cell>
          <cell r="D4146" t="str">
            <v>CR</v>
          </cell>
          <cell r="E4146" t="str">
            <v>11,54</v>
          </cell>
          <cell r="F4146" t="str">
            <v>SINAPI</v>
          </cell>
        </row>
        <row r="4147">
          <cell r="A4147">
            <v>7137</v>
          </cell>
          <cell r="B4147" t="str">
            <v>TE PVC, SOLDAVEL, COM BUCHA DE LATAO NA BOLSA CENTRAL, 90 GRAUS, 25 MM X 1/2", PARA AGUA FRIA PREDIAL</v>
          </cell>
          <cell r="C4147" t="str">
            <v xml:space="preserve">UN    </v>
          </cell>
          <cell r="D4147" t="str">
            <v>CR</v>
          </cell>
          <cell r="E4147" t="str">
            <v>12,60</v>
          </cell>
          <cell r="F4147" t="str">
            <v>SINAPI</v>
          </cell>
        </row>
        <row r="4148">
          <cell r="A4148">
            <v>7122</v>
          </cell>
          <cell r="B4148" t="str">
            <v>TE PVC, SOLDAVEL, COM BUCHA DE LATAO NA BOLSA CENTRAL, 90 GRAUS, 25 MM X 3/4", PARA AGUA FRIA PREDIAL</v>
          </cell>
          <cell r="C4148" t="str">
            <v xml:space="preserve">UN    </v>
          </cell>
          <cell r="D4148" t="str">
            <v>CR</v>
          </cell>
          <cell r="E4148" t="str">
            <v>13,87</v>
          </cell>
          <cell r="F4148" t="str">
            <v>SINAPI</v>
          </cell>
        </row>
        <row r="4149">
          <cell r="A4149">
            <v>7114</v>
          </cell>
          <cell r="B4149" t="str">
            <v>TE PVC, SOLDAVEL, COM BUCHA DE LATAO NA BOLSA CENTRAL, 90 GRAUS, 32 MM X 3/4", PARA AGUA FRIA PREDIAL</v>
          </cell>
          <cell r="C4149" t="str">
            <v xml:space="preserve">UN    </v>
          </cell>
          <cell r="D4149" t="str">
            <v>CR</v>
          </cell>
          <cell r="E4149" t="str">
            <v>16,13</v>
          </cell>
          <cell r="F4149" t="str">
            <v>SINAPI</v>
          </cell>
        </row>
        <row r="4150">
          <cell r="A4150">
            <v>7109</v>
          </cell>
          <cell r="B4150" t="str">
            <v>TE PVC, SOLDAVEL, COM ROSCA NA BOLSA CENTRAL, 90 GRAUS, 20 MM X 1/2", PARA AGUA FRIA PREDIAL</v>
          </cell>
          <cell r="C4150" t="str">
            <v xml:space="preserve">UN    </v>
          </cell>
          <cell r="D4150" t="str">
            <v>CR</v>
          </cell>
          <cell r="E4150" t="str">
            <v>3,20</v>
          </cell>
          <cell r="F4150" t="str">
            <v>SINAPI</v>
          </cell>
        </row>
        <row r="4151">
          <cell r="A4151">
            <v>7135</v>
          </cell>
          <cell r="B4151" t="str">
            <v>TE PVC, SOLDAVEL, COM ROSCA NA BOLSA CENTRAL, 90 GRAUS, 25 MM X 1/2", PARA AGUA FRIA PREDIAL</v>
          </cell>
          <cell r="C4151" t="str">
            <v xml:space="preserve">UN    </v>
          </cell>
          <cell r="D4151" t="str">
            <v>CR</v>
          </cell>
          <cell r="E4151" t="str">
            <v>6,55</v>
          </cell>
          <cell r="F4151" t="str">
            <v>SINAPI</v>
          </cell>
        </row>
        <row r="4152">
          <cell r="A4152">
            <v>37947</v>
          </cell>
          <cell r="B4152" t="str">
            <v>TE PVC, SOLDAVEL, COM ROSCA NA BOLSA CENTRAL, 90 GRAUS, 25 MM X 3/4", PARA AGUA FRIA PREDIAL</v>
          </cell>
          <cell r="C4152" t="str">
            <v xml:space="preserve">UN    </v>
          </cell>
          <cell r="D4152" t="str">
            <v>CR</v>
          </cell>
          <cell r="E4152" t="str">
            <v>5,32</v>
          </cell>
          <cell r="F4152" t="str">
            <v>SINAPI</v>
          </cell>
        </row>
        <row r="4153">
          <cell r="A4153">
            <v>7103</v>
          </cell>
          <cell r="B4153" t="str">
            <v>TE PVC, SOLDAVEL, COM ROSCA NA BOLSA CENTRAL, 90 GRAUS, 32 MM X 3/4", PARA AGUA FRIA PREDIAL</v>
          </cell>
          <cell r="C4153" t="str">
            <v xml:space="preserve">UN    </v>
          </cell>
          <cell r="D4153" t="str">
            <v>CR</v>
          </cell>
          <cell r="E4153" t="str">
            <v>17,35</v>
          </cell>
          <cell r="F4153" t="str">
            <v>SINAPI</v>
          </cell>
        </row>
        <row r="4154">
          <cell r="A4154">
            <v>40419</v>
          </cell>
          <cell r="B4154" t="str">
            <v>TE RANHURADO EM FERRO FUNDIDO, DN 50 (2")</v>
          </cell>
          <cell r="C4154" t="str">
            <v xml:space="preserve">UN    </v>
          </cell>
          <cell r="D4154" t="str">
            <v>AS</v>
          </cell>
          <cell r="E4154" t="str">
            <v>36,93</v>
          </cell>
          <cell r="F4154" t="str">
            <v>SINAPI</v>
          </cell>
        </row>
        <row r="4155">
          <cell r="A4155">
            <v>40420</v>
          </cell>
          <cell r="B4155" t="str">
            <v>TE RANHURADO EM FERRO FUNDIDO, DN 65 (2 1/2")</v>
          </cell>
          <cell r="C4155" t="str">
            <v xml:space="preserve">UN    </v>
          </cell>
          <cell r="D4155" t="str">
            <v>AS</v>
          </cell>
          <cell r="E4155" t="str">
            <v>53,88</v>
          </cell>
          <cell r="F4155" t="str">
            <v>SINAPI</v>
          </cell>
        </row>
        <row r="4156">
          <cell r="A4156">
            <v>40421</v>
          </cell>
          <cell r="B4156" t="str">
            <v>TE RANHURADO EM FERRO FUNDIDO, DN 80 (3")</v>
          </cell>
          <cell r="C4156" t="str">
            <v xml:space="preserve">UN    </v>
          </cell>
          <cell r="D4156" t="str">
            <v>AS</v>
          </cell>
          <cell r="E4156" t="str">
            <v>57,36</v>
          </cell>
          <cell r="F4156" t="str">
            <v>SINAPI</v>
          </cell>
        </row>
        <row r="4157">
          <cell r="A4157">
            <v>38905</v>
          </cell>
          <cell r="B4157" t="str">
            <v>TE ROSCA FEMEA, METALICO, PARA CONEXAO COM ANEL DESLIZANTE, DN 16 MM X 1/2", EM TUBO PEX PARA INST. AGUA QUENTE/FRIA</v>
          </cell>
          <cell r="C4157" t="str">
            <v xml:space="preserve">UN    </v>
          </cell>
          <cell r="D4157" t="str">
            <v>AS</v>
          </cell>
          <cell r="E4157" t="str">
            <v>18,57</v>
          </cell>
          <cell r="F4157" t="str">
            <v>SINAPI</v>
          </cell>
        </row>
        <row r="4158">
          <cell r="A4158">
            <v>38907</v>
          </cell>
          <cell r="B4158" t="str">
            <v>TE ROSCA FEMEA, METALICO, PARA CONEXAO COM ANEL DESLIZANTE, DN 20 MM X 1/2", EM TUBO PEX PARA INST. AGUA QUENTE/FRIA</v>
          </cell>
          <cell r="C4158" t="str">
            <v xml:space="preserve">UN    </v>
          </cell>
          <cell r="D4158" t="str">
            <v>AS</v>
          </cell>
          <cell r="E4158" t="str">
            <v>17,90</v>
          </cell>
          <cell r="F4158" t="str">
            <v>SINAPI</v>
          </cell>
        </row>
        <row r="4159">
          <cell r="A4159">
            <v>38910</v>
          </cell>
          <cell r="B4159" t="str">
            <v>TE ROSCA FEMEA, METALICO, PARA CONEXAO COM ANEL DESLIZANTE, DN 25 MM X 3/4", EM TUBO PEX PARA INST. AGUA QUENTE/FRIA</v>
          </cell>
          <cell r="C4159" t="str">
            <v xml:space="preserve">UN    </v>
          </cell>
          <cell r="D4159" t="str">
            <v>AS</v>
          </cell>
          <cell r="E4159" t="str">
            <v>20,94</v>
          </cell>
          <cell r="F4159" t="str">
            <v>SINAPI</v>
          </cell>
        </row>
        <row r="4160">
          <cell r="A4160">
            <v>11655</v>
          </cell>
          <cell r="B4160" t="str">
            <v>TE SANITARIO DE REDUCAO, PVC, DN 100 X 50 MM, SERIE NORMAL, PARA ESGOTO PREDIAL</v>
          </cell>
          <cell r="C4160" t="str">
            <v xml:space="preserve">UN    </v>
          </cell>
          <cell r="D4160" t="str">
            <v>CR</v>
          </cell>
          <cell r="E4160" t="str">
            <v>19,00</v>
          </cell>
          <cell r="F4160" t="str">
            <v>SINAPI</v>
          </cell>
        </row>
        <row r="4161">
          <cell r="A4161">
            <v>11656</v>
          </cell>
          <cell r="B4161" t="str">
            <v>TE SANITARIO DE REDUCAO, PVC, DN 100 X 75 MM, SERIE NORMAL PARA ESGOTO PREDIAL</v>
          </cell>
          <cell r="C4161" t="str">
            <v xml:space="preserve">UN    </v>
          </cell>
          <cell r="D4161" t="str">
            <v>CR</v>
          </cell>
          <cell r="E4161" t="str">
            <v>21,81</v>
          </cell>
          <cell r="F4161" t="str">
            <v>SINAPI</v>
          </cell>
        </row>
        <row r="4162">
          <cell r="A4162">
            <v>7091</v>
          </cell>
          <cell r="B4162" t="str">
            <v>TE SANITARIO, PVC, DN 100 X 100 MM, SERIE NORMAL, PARA ESGOTO PREDIAL</v>
          </cell>
          <cell r="C4162" t="str">
            <v xml:space="preserve">UN    </v>
          </cell>
          <cell r="D4162" t="str">
            <v>CR</v>
          </cell>
          <cell r="E4162" t="str">
            <v>17,87</v>
          </cell>
          <cell r="F4162" t="str">
            <v>SINAPI</v>
          </cell>
        </row>
        <row r="4163">
          <cell r="A4163">
            <v>37948</v>
          </cell>
          <cell r="B4163" t="str">
            <v>TE SANITARIO, PVC, DN 40 X 40 MM, SERIE NORMAL, PARA ESGOTO PREDIAL</v>
          </cell>
          <cell r="C4163" t="str">
            <v xml:space="preserve">UN    </v>
          </cell>
          <cell r="D4163" t="str">
            <v>CR</v>
          </cell>
          <cell r="E4163" t="str">
            <v>4,14</v>
          </cell>
          <cell r="F4163" t="str">
            <v>SINAPI</v>
          </cell>
        </row>
        <row r="4164">
          <cell r="A4164">
            <v>7097</v>
          </cell>
          <cell r="B4164" t="str">
            <v>TE SANITARIO, PVC, DN 50 X 50 MM, SERIE NORMAL, PARA ESGOTO PREDIAL</v>
          </cell>
          <cell r="C4164" t="str">
            <v xml:space="preserve">UN    </v>
          </cell>
          <cell r="D4164" t="str">
            <v>CR</v>
          </cell>
          <cell r="E4164" t="str">
            <v>8,39</v>
          </cell>
          <cell r="F4164" t="str">
            <v>SINAPI</v>
          </cell>
        </row>
        <row r="4165">
          <cell r="A4165">
            <v>11658</v>
          </cell>
          <cell r="B4165" t="str">
            <v>TE SANITARIO, PVC, DN 75 X 75 MM, SERIE NORMAL PARA ESGOTO PREDIAL</v>
          </cell>
          <cell r="C4165" t="str">
            <v xml:space="preserve">UN    </v>
          </cell>
          <cell r="D4165" t="str">
            <v>CR</v>
          </cell>
          <cell r="E4165" t="str">
            <v>18,55</v>
          </cell>
          <cell r="F4165" t="str">
            <v>SINAPI</v>
          </cell>
        </row>
        <row r="4166">
          <cell r="A4166">
            <v>7146</v>
          </cell>
          <cell r="B4166" t="str">
            <v>TE SOLDAVEL, PVC, 90 GRAUS, 110 MM, PARA AGUA FRIA PREDIAL (NBR 5648)</v>
          </cell>
          <cell r="C4166" t="str">
            <v xml:space="preserve">UN    </v>
          </cell>
          <cell r="D4166" t="str">
            <v>CR</v>
          </cell>
          <cell r="E4166" t="str">
            <v>211,15</v>
          </cell>
          <cell r="F4166" t="str">
            <v>SINAPI</v>
          </cell>
        </row>
        <row r="4167">
          <cell r="A4167">
            <v>7138</v>
          </cell>
          <cell r="B4167" t="str">
            <v>TE SOLDAVEL, PVC, 90 GRAUS, 20 MM, PARA AGUA FRIA PREDIAL (NBR 5648)</v>
          </cell>
          <cell r="C4167" t="str">
            <v xml:space="preserve">UN    </v>
          </cell>
          <cell r="D4167" t="str">
            <v>CR</v>
          </cell>
          <cell r="E4167" t="str">
            <v>1,34</v>
          </cell>
          <cell r="F4167" t="str">
            <v>SINAPI</v>
          </cell>
        </row>
        <row r="4168">
          <cell r="A4168">
            <v>7139</v>
          </cell>
          <cell r="B4168" t="str">
            <v>TE SOLDAVEL, PVC, 90 GRAUS, 25 MM, PARA AGUA FRIA PREDIAL (NBR 5648)</v>
          </cell>
          <cell r="C4168" t="str">
            <v xml:space="preserve">UN    </v>
          </cell>
          <cell r="D4168" t="str">
            <v>CR</v>
          </cell>
          <cell r="E4168" t="str">
            <v>1,51</v>
          </cell>
          <cell r="F4168" t="str">
            <v>SINAPI</v>
          </cell>
        </row>
        <row r="4169">
          <cell r="A4169">
            <v>7140</v>
          </cell>
          <cell r="B4169" t="str">
            <v>TE SOLDAVEL, PVC, 90 GRAUS, 32 MM, PARA AGUA FRIA PREDIAL (NBR 5648)</v>
          </cell>
          <cell r="C4169" t="str">
            <v xml:space="preserve">UN    </v>
          </cell>
          <cell r="D4169" t="str">
            <v>CR</v>
          </cell>
          <cell r="E4169" t="str">
            <v>4,75</v>
          </cell>
          <cell r="F4169" t="str">
            <v>SINAPI</v>
          </cell>
        </row>
        <row r="4170">
          <cell r="A4170">
            <v>7141</v>
          </cell>
          <cell r="B4170" t="str">
            <v>TE SOLDAVEL, PVC, 90 GRAUS, 40 MM, PARA AGUA FRIA PREDIAL (NBR 5648)</v>
          </cell>
          <cell r="C4170" t="str">
            <v xml:space="preserve">UN    </v>
          </cell>
          <cell r="D4170" t="str">
            <v>CR</v>
          </cell>
          <cell r="E4170" t="str">
            <v>11,62</v>
          </cell>
          <cell r="F4170" t="str">
            <v>SINAPI</v>
          </cell>
        </row>
        <row r="4171">
          <cell r="A4171">
            <v>7143</v>
          </cell>
          <cell r="B4171" t="str">
            <v>TE SOLDAVEL, PVC, 90 GRAUS, 60 MM, PARA AGUA FRIA PREDIAL (NBR 5648)</v>
          </cell>
          <cell r="C4171" t="str">
            <v xml:space="preserve">UN    </v>
          </cell>
          <cell r="D4171" t="str">
            <v>CR</v>
          </cell>
          <cell r="E4171" t="str">
            <v>38,98</v>
          </cell>
          <cell r="F4171" t="str">
            <v>SINAPI</v>
          </cell>
        </row>
        <row r="4172">
          <cell r="A4172">
            <v>7144</v>
          </cell>
          <cell r="B4172" t="str">
            <v>TE SOLDAVEL, PVC, 90 GRAUS, 75 MM, PARA AGUA FRIA PREDIAL (NBR 5648)</v>
          </cell>
          <cell r="C4172" t="str">
            <v xml:space="preserve">UN    </v>
          </cell>
          <cell r="D4172" t="str">
            <v>CR</v>
          </cell>
          <cell r="E4172" t="str">
            <v>72,32</v>
          </cell>
          <cell r="F4172" t="str">
            <v>SINAPI</v>
          </cell>
        </row>
        <row r="4173">
          <cell r="A4173">
            <v>7145</v>
          </cell>
          <cell r="B4173" t="str">
            <v>TE SOLDAVEL, PVC, 90 GRAUS, 85 MM, PARA AGUA FRIA PREDIAL (NBR 5648)</v>
          </cell>
          <cell r="C4173" t="str">
            <v xml:space="preserve">UN    </v>
          </cell>
          <cell r="D4173" t="str">
            <v>CR</v>
          </cell>
          <cell r="E4173" t="str">
            <v>98,34</v>
          </cell>
          <cell r="F4173" t="str">
            <v>SINAPI</v>
          </cell>
        </row>
        <row r="4174">
          <cell r="A4174">
            <v>7142</v>
          </cell>
          <cell r="B4174" t="str">
            <v>TE SOLDAVEL, PVC, 90 GRAUS,50 MM, PARA AGUA FRIA PREDIAL (NBR 5648)</v>
          </cell>
          <cell r="C4174" t="str">
            <v xml:space="preserve">UN    </v>
          </cell>
          <cell r="D4174" t="str">
            <v>CR</v>
          </cell>
          <cell r="E4174" t="str">
            <v>12,14</v>
          </cell>
          <cell r="F4174" t="str">
            <v>SINAPI</v>
          </cell>
        </row>
        <row r="4175">
          <cell r="A4175">
            <v>3593</v>
          </cell>
          <cell r="B4175" t="str">
            <v>TE 45 GRAUS DE FERRO GALVANIZADO, COM ROSCA BSP, DE 1 1/2"</v>
          </cell>
          <cell r="C4175" t="str">
            <v xml:space="preserve">UN    </v>
          </cell>
          <cell r="D4175" t="str">
            <v>AS</v>
          </cell>
          <cell r="E4175" t="str">
            <v>101,47</v>
          </cell>
          <cell r="F4175" t="str">
            <v>SINAPI</v>
          </cell>
        </row>
        <row r="4176">
          <cell r="A4176">
            <v>3588</v>
          </cell>
          <cell r="B4176" t="str">
            <v>TE 45 GRAUS DE FERRO GALVANIZADO, COM ROSCA BSP, DE 1 1/4"</v>
          </cell>
          <cell r="C4176" t="str">
            <v xml:space="preserve">UN    </v>
          </cell>
          <cell r="D4176" t="str">
            <v>AS</v>
          </cell>
          <cell r="E4176" t="str">
            <v>78,21</v>
          </cell>
          <cell r="F4176" t="str">
            <v>SINAPI</v>
          </cell>
        </row>
        <row r="4177">
          <cell r="A4177">
            <v>3585</v>
          </cell>
          <cell r="B4177" t="str">
            <v>TE 45 GRAUS DE FERRO GALVANIZADO, COM ROSCA BSP, DE 1/2"</v>
          </cell>
          <cell r="C4177" t="str">
            <v xml:space="preserve">UN    </v>
          </cell>
          <cell r="D4177" t="str">
            <v>AS</v>
          </cell>
          <cell r="E4177" t="str">
            <v>24,16</v>
          </cell>
          <cell r="F4177" t="str">
            <v>SINAPI</v>
          </cell>
        </row>
        <row r="4178">
          <cell r="A4178">
            <v>3587</v>
          </cell>
          <cell r="B4178" t="str">
            <v>TE 45 GRAUS DE FERRO GALVANIZADO, COM ROSCA BSP, DE 1"</v>
          </cell>
          <cell r="C4178" t="str">
            <v xml:space="preserve">UN    </v>
          </cell>
          <cell r="D4178" t="str">
            <v>AS</v>
          </cell>
          <cell r="E4178" t="str">
            <v>48,53</v>
          </cell>
          <cell r="F4178" t="str">
            <v>SINAPI</v>
          </cell>
        </row>
        <row r="4179">
          <cell r="A4179">
            <v>3590</v>
          </cell>
          <cell r="B4179" t="str">
            <v>TE 45 GRAUS DE FERRO GALVANIZADO, COM ROSCA BSP, DE 2 1/2"</v>
          </cell>
          <cell r="C4179" t="str">
            <v xml:space="preserve">UN    </v>
          </cell>
          <cell r="D4179" t="str">
            <v>AS</v>
          </cell>
          <cell r="E4179" t="str">
            <v>288,11</v>
          </cell>
          <cell r="F4179" t="str">
            <v>SINAPI</v>
          </cell>
        </row>
        <row r="4180">
          <cell r="A4180">
            <v>3589</v>
          </cell>
          <cell r="B4180" t="str">
            <v>TE 45 GRAUS DE FERRO GALVANIZADO, COM ROSCA BSP, DE 2"</v>
          </cell>
          <cell r="C4180" t="str">
            <v xml:space="preserve">UN    </v>
          </cell>
          <cell r="D4180" t="str">
            <v>AS</v>
          </cell>
          <cell r="E4180" t="str">
            <v>154,64</v>
          </cell>
          <cell r="F4180" t="str">
            <v>SINAPI</v>
          </cell>
        </row>
        <row r="4181">
          <cell r="A4181">
            <v>3586</v>
          </cell>
          <cell r="B4181" t="str">
            <v>TE 45 GRAUS DE FERRO GALVANIZADO, COM ROSCA BSP, DE 3/4"</v>
          </cell>
          <cell r="C4181" t="str">
            <v xml:space="preserve">UN    </v>
          </cell>
          <cell r="D4181" t="str">
            <v>AS</v>
          </cell>
          <cell r="E4181" t="str">
            <v>31,64</v>
          </cell>
          <cell r="F4181" t="str">
            <v>SINAPI</v>
          </cell>
        </row>
        <row r="4182">
          <cell r="A4182">
            <v>3592</v>
          </cell>
          <cell r="B4182" t="str">
            <v>TE 45 GRAUS DE FERRO GALVANIZADO, COM ROSCA BSP, DE 3"</v>
          </cell>
          <cell r="C4182" t="str">
            <v xml:space="preserve">UN    </v>
          </cell>
          <cell r="D4182" t="str">
            <v>AS</v>
          </cell>
          <cell r="E4182" t="str">
            <v>455,41</v>
          </cell>
          <cell r="F4182" t="str">
            <v>SINAPI</v>
          </cell>
        </row>
        <row r="4183">
          <cell r="A4183">
            <v>3591</v>
          </cell>
          <cell r="B4183" t="str">
            <v>TE 45 GRAUS DE FERRO GALVANIZADO, COM ROSCA BSP, DE 4"</v>
          </cell>
          <cell r="C4183" t="str">
            <v xml:space="preserve">UN    </v>
          </cell>
          <cell r="D4183" t="str">
            <v>AS</v>
          </cell>
          <cell r="E4183" t="str">
            <v>730,05</v>
          </cell>
          <cell r="F4183" t="str">
            <v>SINAPI</v>
          </cell>
        </row>
        <row r="4184">
          <cell r="A4184">
            <v>40396</v>
          </cell>
          <cell r="B4184" t="str">
            <v>TE 90 GRAUS EM ACO CARBONO, SOLDAVEL, PRESSAO 3.000 LBS, DN 1 1/2"</v>
          </cell>
          <cell r="C4184" t="str">
            <v xml:space="preserve">UN    </v>
          </cell>
          <cell r="D4184" t="str">
            <v>AS</v>
          </cell>
          <cell r="E4184" t="str">
            <v>130,11</v>
          </cell>
          <cell r="F4184" t="str">
            <v>SINAPI</v>
          </cell>
        </row>
        <row r="4185">
          <cell r="A4185">
            <v>40395</v>
          </cell>
          <cell r="B4185" t="str">
            <v>TE 90 GRAUS EM ACO CARBONO, SOLDAVEL, PRESSAO 3.000 LBS, DN 1 1/4"</v>
          </cell>
          <cell r="C4185" t="str">
            <v xml:space="preserve">UN    </v>
          </cell>
          <cell r="D4185" t="str">
            <v>AS</v>
          </cell>
          <cell r="E4185" t="str">
            <v>99,85</v>
          </cell>
          <cell r="F4185" t="str">
            <v>SINAPI</v>
          </cell>
        </row>
        <row r="4186">
          <cell r="A4186">
            <v>40392</v>
          </cell>
          <cell r="B4186" t="str">
            <v>TE 90 GRAUS EM ACO CARBONO, SOLDAVEL, PRESSAO 3.000 LBS, DN 1/2"</v>
          </cell>
          <cell r="C4186" t="str">
            <v xml:space="preserve">UN    </v>
          </cell>
          <cell r="D4186" t="str">
            <v>AS</v>
          </cell>
          <cell r="E4186" t="str">
            <v>32,13</v>
          </cell>
          <cell r="F4186" t="str">
            <v>SINAPI</v>
          </cell>
        </row>
        <row r="4187">
          <cell r="A4187">
            <v>40394</v>
          </cell>
          <cell r="B4187" t="str">
            <v>TE 90 GRAUS EM ACO CARBONO, SOLDAVEL, PRESSAO 3.000 LBS, DN 1"</v>
          </cell>
          <cell r="C4187" t="str">
            <v xml:space="preserve">UN    </v>
          </cell>
          <cell r="D4187" t="str">
            <v>AS</v>
          </cell>
          <cell r="E4187" t="str">
            <v>65,01</v>
          </cell>
          <cell r="F4187" t="str">
            <v>SINAPI</v>
          </cell>
        </row>
        <row r="4188">
          <cell r="A4188">
            <v>40398</v>
          </cell>
          <cell r="B4188" t="str">
            <v>TE 90 GRAUS EM ACO CARBONO, SOLDAVEL, PRESSAO 3.000 LBS, DN 2 1/2"</v>
          </cell>
          <cell r="C4188" t="str">
            <v xml:space="preserve">UN    </v>
          </cell>
          <cell r="D4188" t="str">
            <v>AS</v>
          </cell>
          <cell r="E4188" t="str">
            <v>417,42</v>
          </cell>
          <cell r="F4188" t="str">
            <v>SINAPI</v>
          </cell>
        </row>
        <row r="4189">
          <cell r="A4189">
            <v>40397</v>
          </cell>
          <cell r="B4189" t="str">
            <v>TE 90 GRAUS EM ACO CARBONO, SOLDAVEL, PRESSAO 3.000 LBS, DN 2"</v>
          </cell>
          <cell r="C4189" t="str">
            <v xml:space="preserve">UN    </v>
          </cell>
          <cell r="D4189" t="str">
            <v>AS</v>
          </cell>
          <cell r="E4189" t="str">
            <v>213,77</v>
          </cell>
          <cell r="F4189" t="str">
            <v>SINAPI</v>
          </cell>
        </row>
        <row r="4190">
          <cell r="A4190">
            <v>40393</v>
          </cell>
          <cell r="B4190" t="str">
            <v>TE 90 GRAUS EM ACO CARBONO, SOLDAVEL, PRESSAO 3.000 LBS, DN 3/4"</v>
          </cell>
          <cell r="C4190" t="str">
            <v xml:space="preserve">UN    </v>
          </cell>
          <cell r="D4190" t="str">
            <v>AS</v>
          </cell>
          <cell r="E4190" t="str">
            <v>41,38</v>
          </cell>
          <cell r="F4190" t="str">
            <v>SINAPI</v>
          </cell>
        </row>
        <row r="4191">
          <cell r="A4191">
            <v>40399</v>
          </cell>
          <cell r="B4191" t="str">
            <v>TE 90 GRAUS EM ACO CARBONO, SOLDAVEL, PRESSAO 3.000 LBS, DN 3"</v>
          </cell>
          <cell r="C4191" t="str">
            <v xml:space="preserve">UN    </v>
          </cell>
          <cell r="D4191" t="str">
            <v>AS</v>
          </cell>
          <cell r="E4191" t="str">
            <v>682,89</v>
          </cell>
          <cell r="F4191" t="str">
            <v>SINAPI</v>
          </cell>
        </row>
        <row r="4192">
          <cell r="A4192">
            <v>39322</v>
          </cell>
          <cell r="B4192" t="str">
            <v>TE, PLASTICO, DN 16 MM, PARA CONEXAO COM CRIMPAGEM, EM TUBO PEX PARA INST. AGUA QUENTE/FRIA</v>
          </cell>
          <cell r="C4192" t="str">
            <v xml:space="preserve">UN    </v>
          </cell>
          <cell r="D4192" t="str">
            <v>AS</v>
          </cell>
          <cell r="E4192" t="str">
            <v>8,83</v>
          </cell>
          <cell r="F4192" t="str">
            <v>SINAPI</v>
          </cell>
        </row>
        <row r="4193">
          <cell r="A4193">
            <v>39289</v>
          </cell>
          <cell r="B4193" t="str">
            <v>TE, PLASTICO, DN 20 MM, PARA CONEXAO COM CRIMPAGEM, EM TUBO PEX PARA INST. AGUA QUENTE/FRIA</v>
          </cell>
          <cell r="C4193" t="str">
            <v xml:space="preserve">UN    </v>
          </cell>
          <cell r="D4193" t="str">
            <v>AS</v>
          </cell>
          <cell r="E4193" t="str">
            <v>16,46</v>
          </cell>
          <cell r="F4193" t="str">
            <v>SINAPI</v>
          </cell>
        </row>
        <row r="4194">
          <cell r="A4194">
            <v>39290</v>
          </cell>
          <cell r="B4194" t="str">
            <v>TE, PLASTICO, DN 25 MM, PARA CONEXAO COM CRIMPAGEM, EM TUBO PEX PARA INST. AGUA QUENTE/FRIA</v>
          </cell>
          <cell r="C4194" t="str">
            <v xml:space="preserve">UN    </v>
          </cell>
          <cell r="D4194" t="str">
            <v>AS</v>
          </cell>
          <cell r="E4194" t="str">
            <v>27,80</v>
          </cell>
          <cell r="F4194" t="str">
            <v>SINAPI</v>
          </cell>
        </row>
        <row r="4195">
          <cell r="A4195">
            <v>39291</v>
          </cell>
          <cell r="B4195" t="str">
            <v>TE, PLASTICO, DN 32 MM, PARA CONEXAO COM CRIMPAGEM, EM TUBO PEX PARA INST. AGUA QUENTE/FRIA</v>
          </cell>
          <cell r="C4195" t="str">
            <v xml:space="preserve">UN    </v>
          </cell>
          <cell r="D4195" t="str">
            <v>AS</v>
          </cell>
          <cell r="E4195" t="str">
            <v>30,74</v>
          </cell>
          <cell r="F4195" t="str">
            <v>SINAPI</v>
          </cell>
        </row>
        <row r="4196">
          <cell r="A4196">
            <v>41892</v>
          </cell>
          <cell r="B4196" t="str">
            <v>TE, PVC PBA, BBB, 90 GRAUS, DN 100 / DE 110 MM, PARA REDE  AGUA (NBR 10351)</v>
          </cell>
          <cell r="C4196" t="str">
            <v xml:space="preserve">UN    </v>
          </cell>
          <cell r="D4196" t="str">
            <v>AS</v>
          </cell>
          <cell r="E4196" t="str">
            <v>106,88</v>
          </cell>
          <cell r="F4196" t="str">
            <v>SINAPI</v>
          </cell>
        </row>
        <row r="4197">
          <cell r="A4197">
            <v>7048</v>
          </cell>
          <cell r="B4197" t="str">
            <v>TE, PVC PBA, BBB, 90 GRAUS, DN 50 / DE 60 MM, PARA REDE AGUA (NBR 10351)</v>
          </cell>
          <cell r="C4197" t="str">
            <v xml:space="preserve">UN    </v>
          </cell>
          <cell r="D4197" t="str">
            <v>AS</v>
          </cell>
          <cell r="E4197" t="str">
            <v>23,07</v>
          </cell>
          <cell r="F4197" t="str">
            <v>SINAPI</v>
          </cell>
        </row>
        <row r="4198">
          <cell r="A4198">
            <v>7088</v>
          </cell>
          <cell r="B4198" t="str">
            <v>TE, PVC PBA, BBB, 90 GRAUS, DN 75 / DE 85 MM, PARA REDE AGUA (NBR 10351)</v>
          </cell>
          <cell r="C4198" t="str">
            <v xml:space="preserve">UN    </v>
          </cell>
          <cell r="D4198" t="str">
            <v>AS</v>
          </cell>
          <cell r="E4198" t="str">
            <v>50,45</v>
          </cell>
          <cell r="F4198" t="str">
            <v>SINAPI</v>
          </cell>
        </row>
        <row r="4199">
          <cell r="A4199">
            <v>20179</v>
          </cell>
          <cell r="B4199" t="str">
            <v>TE, PVC, SERIE R, 100 X 100 MM, PARA ESGOTO PREDIAL</v>
          </cell>
          <cell r="C4199" t="str">
            <v xml:space="preserve">UN    </v>
          </cell>
          <cell r="D4199" t="str">
            <v>CR</v>
          </cell>
          <cell r="E4199" t="str">
            <v>48,90</v>
          </cell>
          <cell r="F4199" t="str">
            <v>SINAPI</v>
          </cell>
        </row>
        <row r="4200">
          <cell r="A4200">
            <v>20178</v>
          </cell>
          <cell r="B4200" t="str">
            <v>TE, PVC, SERIE R, 100 X 75 MM, PARA ESGOTO PREDIAL</v>
          </cell>
          <cell r="C4200" t="str">
            <v xml:space="preserve">UN    </v>
          </cell>
          <cell r="D4200" t="str">
            <v>CR</v>
          </cell>
          <cell r="E4200" t="str">
            <v>58,61</v>
          </cell>
          <cell r="F4200" t="str">
            <v>SINAPI</v>
          </cell>
        </row>
        <row r="4201">
          <cell r="A4201">
            <v>20180</v>
          </cell>
          <cell r="B4201" t="str">
            <v>TE, PVC, SERIE R, 150 X 100 MM, PARA ESGOTO PREDIAL</v>
          </cell>
          <cell r="C4201" t="str">
            <v xml:space="preserve">UN    </v>
          </cell>
          <cell r="D4201" t="str">
            <v>CR</v>
          </cell>
          <cell r="E4201" t="str">
            <v>96,74</v>
          </cell>
          <cell r="F4201" t="str">
            <v>SINAPI</v>
          </cell>
        </row>
        <row r="4202">
          <cell r="A4202">
            <v>20181</v>
          </cell>
          <cell r="B4202" t="str">
            <v>TE, PVC, SERIE R, 150 X 150 MM, PARA ESGOTO PREDIAL</v>
          </cell>
          <cell r="C4202" t="str">
            <v xml:space="preserve">UN    </v>
          </cell>
          <cell r="D4202" t="str">
            <v>CR</v>
          </cell>
          <cell r="E4202" t="str">
            <v>129,53</v>
          </cell>
          <cell r="F4202" t="str">
            <v>SINAPI</v>
          </cell>
        </row>
        <row r="4203">
          <cell r="A4203">
            <v>20177</v>
          </cell>
          <cell r="B4203" t="str">
            <v>TE, PVC, SERIE R, 75 X 75 MM, PARA ESGOTO PREDIAL</v>
          </cell>
          <cell r="C4203" t="str">
            <v xml:space="preserve">UN    </v>
          </cell>
          <cell r="D4203" t="str">
            <v>CR</v>
          </cell>
          <cell r="E4203" t="str">
            <v>32,04</v>
          </cell>
          <cell r="F4203" t="str">
            <v>SINAPI</v>
          </cell>
        </row>
        <row r="4204">
          <cell r="A4204">
            <v>7070</v>
          </cell>
          <cell r="B4204" t="str">
            <v>TE, PVC, 90 GRAUS, BBB, JE, DN 200 MM, PARA REDE COLETORA ESGOTO</v>
          </cell>
          <cell r="C4204" t="str">
            <v xml:space="preserve">UN    </v>
          </cell>
          <cell r="D4204" t="str">
            <v>CR</v>
          </cell>
          <cell r="E4204" t="str">
            <v>229,91</v>
          </cell>
          <cell r="F4204" t="str">
            <v>SINAPI</v>
          </cell>
        </row>
        <row r="4205">
          <cell r="A4205">
            <v>40945</v>
          </cell>
          <cell r="B4205" t="str">
            <v>TECNICO DE EDIFICACOES (HORISTA)</v>
          </cell>
          <cell r="C4205" t="str">
            <v xml:space="preserve">H     </v>
          </cell>
          <cell r="D4205" t="str">
            <v>CR</v>
          </cell>
          <cell r="E4205" t="str">
            <v>14,80</v>
          </cell>
          <cell r="F4205" t="str">
            <v>SINAPI</v>
          </cell>
        </row>
        <row r="4206">
          <cell r="A4206">
            <v>40946</v>
          </cell>
          <cell r="B4206" t="str">
            <v>TECNICO DE EDIFICACOES (MENSALISTA)</v>
          </cell>
          <cell r="C4206" t="str">
            <v xml:space="preserve">MES   </v>
          </cell>
          <cell r="D4206" t="str">
            <v>CR</v>
          </cell>
          <cell r="E4206" t="str">
            <v>2.613,32</v>
          </cell>
          <cell r="F4206" t="str">
            <v>SINAPI</v>
          </cell>
        </row>
        <row r="4207">
          <cell r="A4207">
            <v>7153</v>
          </cell>
          <cell r="B4207" t="str">
            <v>TECNICO EM LABORATORIO E CAMPO DE CONSTRUCAO CIVIL (HORISTA)</v>
          </cell>
          <cell r="C4207" t="str">
            <v xml:space="preserve">H     </v>
          </cell>
          <cell r="D4207" t="str">
            <v>CR</v>
          </cell>
          <cell r="E4207" t="str">
            <v>25,76</v>
          </cell>
          <cell r="F4207" t="str">
            <v>SINAPI</v>
          </cell>
        </row>
        <row r="4208">
          <cell r="A4208">
            <v>41089</v>
          </cell>
          <cell r="B4208" t="str">
            <v>TECNICO EM LABORATORIO E CAMPO DE CONSTRUCAO CIVIL (MENSALISTA)</v>
          </cell>
          <cell r="C4208" t="str">
            <v xml:space="preserve">MES   </v>
          </cell>
          <cell r="D4208" t="str">
            <v>CR</v>
          </cell>
          <cell r="E4208" t="str">
            <v>4.547,79</v>
          </cell>
          <cell r="F4208" t="str">
            <v>SINAPI</v>
          </cell>
        </row>
        <row r="4209">
          <cell r="A4209">
            <v>40943</v>
          </cell>
          <cell r="B4209" t="str">
            <v>TECNICO EM SEGURANCA DO TRABALHO (HORISTA)</v>
          </cell>
          <cell r="C4209" t="str">
            <v xml:space="preserve">H     </v>
          </cell>
          <cell r="D4209" t="str">
            <v>CR</v>
          </cell>
          <cell r="E4209" t="str">
            <v>25,51</v>
          </cell>
          <cell r="F4209" t="str">
            <v>SINAPI</v>
          </cell>
        </row>
        <row r="4210">
          <cell r="A4210">
            <v>40944</v>
          </cell>
          <cell r="B4210" t="str">
            <v>TECNICO EM SEGURANCA DO TRABALHO (MENSALISTA)</v>
          </cell>
          <cell r="C4210" t="str">
            <v xml:space="preserve">MES   </v>
          </cell>
          <cell r="D4210" t="str">
            <v>CR</v>
          </cell>
          <cell r="E4210" t="str">
            <v>4.503,18</v>
          </cell>
          <cell r="F4210" t="str">
            <v>SINAPI</v>
          </cell>
        </row>
        <row r="4211">
          <cell r="A4211">
            <v>6175</v>
          </cell>
          <cell r="B4211" t="str">
            <v>TECNICO EM SONDAGEM</v>
          </cell>
          <cell r="C4211" t="str">
            <v xml:space="preserve">H     </v>
          </cell>
          <cell r="D4211" t="str">
            <v>CR</v>
          </cell>
          <cell r="E4211" t="str">
            <v>24,84</v>
          </cell>
          <cell r="F4211" t="str">
            <v>SINAPI</v>
          </cell>
        </row>
        <row r="4212">
          <cell r="A4212">
            <v>41092</v>
          </cell>
          <cell r="B4212" t="str">
            <v>TECNICO EM SONDAGEM (MENSALISTA)</v>
          </cell>
          <cell r="C4212" t="str">
            <v xml:space="preserve">MES   </v>
          </cell>
          <cell r="D4212" t="str">
            <v>CR</v>
          </cell>
          <cell r="E4212" t="str">
            <v>4.386,64</v>
          </cell>
          <cell r="F4212" t="str">
            <v>SINAPI</v>
          </cell>
        </row>
        <row r="4213">
          <cell r="A4213">
            <v>37712</v>
          </cell>
          <cell r="B4213" t="str">
            <v>TELA ARAME GALVANIZADO REVESTIDO COM POLIMERO, MALHA HEXAGONAL DUPLA TORCAO, 8 X 10 CM (ZN/AL REVESTIDO COM POLIMERO), FIO *2,4* MM</v>
          </cell>
          <cell r="C4213" t="str">
            <v xml:space="preserve">M2    </v>
          </cell>
          <cell r="D4213" t="str">
            <v>CR</v>
          </cell>
          <cell r="E4213" t="str">
            <v>77,13</v>
          </cell>
          <cell r="F4213" t="str">
            <v>SINAPI</v>
          </cell>
        </row>
        <row r="4214">
          <cell r="A4214">
            <v>34547</v>
          </cell>
          <cell r="B4214" t="str">
            <v>TELA DE ACO SOLDADA GALVANIZADA/ZINCADA PARA ALVENARIA, FIO  D = *1,20 A 1,70* MM, MALHA 15 X 15 MM, (C X L) *50 X 12* CM</v>
          </cell>
          <cell r="C4214" t="str">
            <v xml:space="preserve">M     </v>
          </cell>
          <cell r="D4214" t="str">
            <v>CR</v>
          </cell>
          <cell r="E4214" t="str">
            <v>3,99</v>
          </cell>
          <cell r="F4214" t="str">
            <v>SINAPI</v>
          </cell>
        </row>
        <row r="4215">
          <cell r="A4215">
            <v>34548</v>
          </cell>
          <cell r="B4215" t="str">
            <v>TELA DE ACO SOLDADA GALVANIZADA/ZINCADA PARA ALVENARIA, FIO  D = *1,20 A 1,70* MM, MALHA 15 X 15 MM, (C X L) *50 X 17,5* CM</v>
          </cell>
          <cell r="C4215" t="str">
            <v xml:space="preserve">M     </v>
          </cell>
          <cell r="D4215" t="str">
            <v>CR</v>
          </cell>
          <cell r="E4215" t="str">
            <v>6,54</v>
          </cell>
          <cell r="F4215" t="str">
            <v>SINAPI</v>
          </cell>
        </row>
        <row r="4216">
          <cell r="A4216">
            <v>34558</v>
          </cell>
          <cell r="B4216" t="str">
            <v>TELA DE ACO SOLDADA GALVANIZADA/ZINCADA PARA ALVENARIA, FIO D = *1,20 A 1,70* MM, MALHA 15 X 15 MM, (C X L) *50 X 10,5* CM</v>
          </cell>
          <cell r="C4216" t="str">
            <v xml:space="preserve">M     </v>
          </cell>
          <cell r="D4216" t="str">
            <v>CR</v>
          </cell>
          <cell r="E4216" t="str">
            <v>3,24</v>
          </cell>
          <cell r="F4216" t="str">
            <v>SINAPI</v>
          </cell>
        </row>
        <row r="4217">
          <cell r="A4217">
            <v>34550</v>
          </cell>
          <cell r="B4217" t="str">
            <v>TELA DE ACO SOLDADA GALVANIZADA/ZINCADA PARA ALVENARIA, FIO D = *1,20 A 1,70* MM, MALHA 15 X 15 MM, (C X L) *50 X 6* CM</v>
          </cell>
          <cell r="C4217" t="str">
            <v xml:space="preserve">M     </v>
          </cell>
          <cell r="D4217" t="str">
            <v>CR</v>
          </cell>
          <cell r="E4217" t="str">
            <v>1,72</v>
          </cell>
          <cell r="F4217" t="str">
            <v>SINAPI</v>
          </cell>
        </row>
        <row r="4218">
          <cell r="A4218">
            <v>34557</v>
          </cell>
          <cell r="B4218" t="str">
            <v>TELA DE ACO SOLDADA GALVANIZADA/ZINCADA PARA ALVENARIA, FIO D = *1,20 A 1,70* MM, MALHA 15 X 15 MM, (C X L) *50 X 7,5* CM</v>
          </cell>
          <cell r="C4218" t="str">
            <v xml:space="preserve">M     </v>
          </cell>
          <cell r="D4218" t="str">
            <v>CR</v>
          </cell>
          <cell r="E4218" t="str">
            <v>2,52</v>
          </cell>
          <cell r="F4218" t="str">
            <v>SINAPI</v>
          </cell>
        </row>
        <row r="4219">
          <cell r="A4219">
            <v>37411</v>
          </cell>
          <cell r="B4219" t="str">
            <v>TELA DE ACO SOLDADA GALVANIZADA/ZINCADA PARA ALVENARIA, FIO D = *1,24 MM, MALHA 25 X 25 MM</v>
          </cell>
          <cell r="C4219" t="str">
            <v xml:space="preserve">M2    </v>
          </cell>
          <cell r="D4219" t="str">
            <v>CR</v>
          </cell>
          <cell r="E4219" t="str">
            <v>18,46</v>
          </cell>
          <cell r="F4219" t="str">
            <v>SINAPI</v>
          </cell>
        </row>
        <row r="4220">
          <cell r="A4220">
            <v>39508</v>
          </cell>
          <cell r="B4220" t="str">
            <v>TELA DE ACO SOLDADA NERVURADA, CA-60, L-159, (1,69 KG/M2), DIAMETRO DO FIO = 4,5 MM, LARGURA = 2,45 M, ESPACAMENTO DA MALHA = 30 X 10 CM</v>
          </cell>
          <cell r="C4220" t="str">
            <v xml:space="preserve">M2    </v>
          </cell>
          <cell r="D4220" t="str">
            <v>CR</v>
          </cell>
          <cell r="E4220" t="str">
            <v>10,37</v>
          </cell>
          <cell r="F4220" t="str">
            <v>SINAPI</v>
          </cell>
        </row>
        <row r="4221">
          <cell r="A4221">
            <v>39507</v>
          </cell>
          <cell r="B4221" t="str">
            <v>TELA DE ACO SOLDADA NERVURADA, CA-60, Q-113, (1,8 KG/M2), DIAMETRO DO FIO = 3,8 MM, LARGURA = 2,45 M, ESPACAMENTO DA MALHA = 10 X 10 CM</v>
          </cell>
          <cell r="C4221" t="str">
            <v xml:space="preserve">M2    </v>
          </cell>
          <cell r="D4221" t="str">
            <v>CR</v>
          </cell>
          <cell r="E4221" t="str">
            <v>15,47</v>
          </cell>
          <cell r="F4221" t="str">
            <v>SINAPI</v>
          </cell>
        </row>
        <row r="4222">
          <cell r="A4222">
            <v>7155</v>
          </cell>
          <cell r="B4222" t="str">
            <v>TELA DE ACO SOLDADA NERVURADA, CA-60, Q-138, (2,20 KG/M2), DIAMETRO DO FIO = 4,2 MM, LARGURA = 2,45 M, ESPACAMENTO DA MALHA = 10  X 10 CM</v>
          </cell>
          <cell r="C4222" t="str">
            <v xml:space="preserve">M2    </v>
          </cell>
          <cell r="D4222" t="str">
            <v>CR</v>
          </cell>
          <cell r="E4222" t="str">
            <v>19,86</v>
          </cell>
          <cell r="F4222" t="str">
            <v>SINAPI</v>
          </cell>
        </row>
        <row r="4223">
          <cell r="A4223">
            <v>42406</v>
          </cell>
          <cell r="B4223" t="str">
            <v>TELA DE ACO SOLDADA NERVURADA, CA-60, Q-159, (2,52 KG/M2), DIAMETRO DO FIO = 4,5 MM, LARGURA =  2,45 M, ESPACAMENTO DA MALHA = 10 X 10 CM</v>
          </cell>
          <cell r="C4223" t="str">
            <v xml:space="preserve">M2    </v>
          </cell>
          <cell r="D4223" t="str">
            <v>CR</v>
          </cell>
          <cell r="E4223" t="str">
            <v>22,77</v>
          </cell>
          <cell r="F4223" t="str">
            <v>SINAPI</v>
          </cell>
        </row>
        <row r="4224">
          <cell r="A4224">
            <v>7156</v>
          </cell>
          <cell r="B4224" t="str">
            <v>TELA DE ACO SOLDADA NERVURADA, CA-60, Q-196, (3,11 KG/M2), DIAMETRO DO FIO = 5,0 MM, LARGURA = 2,45 M, ESPACAMENTO DA MALHA = 10 X 10 CM</v>
          </cell>
          <cell r="C4224" t="str">
            <v xml:space="preserve">M2    </v>
          </cell>
          <cell r="D4224" t="str">
            <v xml:space="preserve">C </v>
          </cell>
          <cell r="E4224" t="str">
            <v>28,50</v>
          </cell>
          <cell r="F4224" t="str">
            <v>SINAPI</v>
          </cell>
        </row>
        <row r="4225">
          <cell r="A4225">
            <v>43127</v>
          </cell>
          <cell r="B4225" t="str">
            <v>TELA DE ACO SOLDADA NERVURADA, CA-60, Q-283 (4,48 KG/M2), DIAMETRO DO FIO = 6,0 MM, LARGURA = 2,45 X 6,00 M DE COMPRIMENTO, ESPACAMENTO DA MALHA = 10 X 10 CM</v>
          </cell>
          <cell r="C4225" t="str">
            <v xml:space="preserve">M2    </v>
          </cell>
          <cell r="D4225" t="str">
            <v>CR</v>
          </cell>
          <cell r="E4225" t="str">
            <v>40,79</v>
          </cell>
          <cell r="F4225" t="str">
            <v>SINAPI</v>
          </cell>
        </row>
        <row r="4226">
          <cell r="A4226">
            <v>10917</v>
          </cell>
          <cell r="B4226" t="str">
            <v>TELA DE ACO SOLDADA NERVURADA, CA-60, Q-61, (0,97 KG/M2), DIAMETRO DO FIO = 3,4 MM, LARGURA = 2,45 M, ESPACAMENTO DA MALHA = 15 X 15 CM</v>
          </cell>
          <cell r="C4226" t="str">
            <v xml:space="preserve">M2    </v>
          </cell>
          <cell r="D4226" t="str">
            <v>CR</v>
          </cell>
          <cell r="E4226" t="str">
            <v>8,61</v>
          </cell>
          <cell r="F4226" t="str">
            <v>SINAPI</v>
          </cell>
        </row>
        <row r="4227">
          <cell r="A4227">
            <v>21141</v>
          </cell>
          <cell r="B4227" t="str">
            <v>TELA DE ACO SOLDADA NERVURADA, CA-60, Q-92, (1,48 KG/M2), DIAMETRO DO FIO = 4,2 MM, LARGURA = 2,45 X 60 M DE COMPRIMENTO, ESPACAMENTO DA MALHA = 15  X 15 CM</v>
          </cell>
          <cell r="C4227" t="str">
            <v xml:space="preserve">M2    </v>
          </cell>
          <cell r="D4227" t="str">
            <v>CR</v>
          </cell>
          <cell r="E4227" t="str">
            <v>13,33</v>
          </cell>
          <cell r="F4227" t="str">
            <v>SINAPI</v>
          </cell>
        </row>
        <row r="4228">
          <cell r="A4228">
            <v>39509</v>
          </cell>
          <cell r="B4228" t="str">
            <v>TELA DE ACO SOLDADA NERVURADA, CA-60, T-196, (2,11 KG/M2), DIAMETRO DO FIO = 5,0 MM, LARGURA = 2,45 M, ESPACAMENTO DA MALHA = 30 X 10 CM</v>
          </cell>
          <cell r="C4228" t="str">
            <v xml:space="preserve">M2    </v>
          </cell>
          <cell r="D4228" t="str">
            <v>CR</v>
          </cell>
          <cell r="E4228" t="str">
            <v>12,82</v>
          </cell>
          <cell r="F4228" t="str">
            <v>SINAPI</v>
          </cell>
        </row>
        <row r="4229">
          <cell r="A4229">
            <v>44529</v>
          </cell>
          <cell r="B4229" t="str">
            <v>TELA DE ANIAGEM ( JUTA)</v>
          </cell>
          <cell r="C4229" t="str">
            <v xml:space="preserve">M2    </v>
          </cell>
          <cell r="D4229" t="str">
            <v>CR</v>
          </cell>
          <cell r="E4229" t="str">
            <v>12,48</v>
          </cell>
          <cell r="F4229" t="str">
            <v>SINAPI</v>
          </cell>
        </row>
        <row r="4230">
          <cell r="A4230">
            <v>7167</v>
          </cell>
          <cell r="B4230" t="str">
            <v>TELA DE ARAME GALVANIZADA QUADRANGULAR / LOSANGULAR, FIO 2,11 MM (14 BWG), MALHA 5 X 5 CM, H = 2 M</v>
          </cell>
          <cell r="C4230" t="str">
            <v xml:space="preserve">M2    </v>
          </cell>
          <cell r="D4230" t="str">
            <v>CR</v>
          </cell>
          <cell r="E4230" t="str">
            <v>38,44</v>
          </cell>
          <cell r="F4230" t="str">
            <v>SINAPI</v>
          </cell>
        </row>
        <row r="4231">
          <cell r="A4231">
            <v>10928</v>
          </cell>
          <cell r="B4231" t="str">
            <v>TELA DE ARAME GALVANIZADA QUADRANGULAR / LOSANGULAR, FIO 2,11 MM (14 BWG), MALHA 8 X 8 CM, H = 2 M</v>
          </cell>
          <cell r="C4231" t="str">
            <v xml:space="preserve">M2    </v>
          </cell>
          <cell r="D4231" t="str">
            <v>CR</v>
          </cell>
          <cell r="E4231" t="str">
            <v>22,09</v>
          </cell>
          <cell r="F4231" t="str">
            <v>SINAPI</v>
          </cell>
        </row>
        <row r="4232">
          <cell r="A4232">
            <v>10933</v>
          </cell>
          <cell r="B4232" t="str">
            <v>TELA DE ARAME GALVANIZADA QUADRANGULAR / LOSANGULAR, FIO 2,77 MM (12 BWG), MALHA 10 X 10 CM, H = 2 M</v>
          </cell>
          <cell r="C4232" t="str">
            <v xml:space="preserve">M2    </v>
          </cell>
          <cell r="D4232" t="str">
            <v>CR</v>
          </cell>
          <cell r="E4232" t="str">
            <v>33,31</v>
          </cell>
          <cell r="F4232" t="str">
            <v>SINAPI</v>
          </cell>
        </row>
        <row r="4233">
          <cell r="A4233">
            <v>7158</v>
          </cell>
          <cell r="B4233" t="str">
            <v>TELA DE ARAME GALVANIZADA QUADRANGULAR / LOSANGULAR, FIO 2,77 MM (12 BWG), MALHA 5 X 5 CM, H = 2 M</v>
          </cell>
          <cell r="C4233" t="str">
            <v xml:space="preserve">M2    </v>
          </cell>
          <cell r="D4233" t="str">
            <v xml:space="preserve">C </v>
          </cell>
          <cell r="E4233" t="str">
            <v>56,50</v>
          </cell>
          <cell r="F4233" t="str">
            <v>SINAPI</v>
          </cell>
        </row>
        <row r="4234">
          <cell r="A4234">
            <v>10927</v>
          </cell>
          <cell r="B4234" t="str">
            <v>TELA DE ARAME GALVANIZADA QUADRANGULAR / LOSANGULAR, FIO 2,77 MM (12 BWG), MALHA 8 X 8 CM, H = 2 M</v>
          </cell>
          <cell r="C4234" t="str">
            <v xml:space="preserve">M2    </v>
          </cell>
          <cell r="D4234" t="str">
            <v>CR</v>
          </cell>
          <cell r="E4234" t="str">
            <v>36,13</v>
          </cell>
          <cell r="F4234" t="str">
            <v>SINAPI</v>
          </cell>
        </row>
        <row r="4235">
          <cell r="A4235">
            <v>7162</v>
          </cell>
          <cell r="B4235" t="str">
            <v>TELA DE ARAME GALVANIZADA QUADRANGULAR / LOSANGULAR, FIO 3,4 MM (10 BWG), MALHA 5 X 5 CM, H = 2 M</v>
          </cell>
          <cell r="C4235" t="str">
            <v xml:space="preserve">M2    </v>
          </cell>
          <cell r="D4235" t="str">
            <v>CR</v>
          </cell>
          <cell r="E4235" t="str">
            <v>88,42</v>
          </cell>
          <cell r="F4235" t="str">
            <v>SINAPI</v>
          </cell>
        </row>
        <row r="4236">
          <cell r="A4236">
            <v>10932</v>
          </cell>
          <cell r="B4236" t="str">
            <v>TELA DE ARAME GALVANIZADA QUADRANGULAR / LOSANGULAR, FIO 4,19 MM (8 BWG), MALHA 5 X 5 CM, H = 2 M</v>
          </cell>
          <cell r="C4236" t="str">
            <v xml:space="preserve">M2    </v>
          </cell>
          <cell r="D4236" t="str">
            <v>CR</v>
          </cell>
          <cell r="E4236" t="str">
            <v>153,78</v>
          </cell>
          <cell r="F4236" t="str">
            <v>SINAPI</v>
          </cell>
        </row>
        <row r="4237">
          <cell r="A4237">
            <v>10937</v>
          </cell>
          <cell r="B4237" t="str">
            <v>TELA DE ARAME GALVANIZADA REVESTIDA EM PVC, QUADRANGULAR / LOSANGULAR, FIO 2,11 MM (14 BWG), BITOLA FINAL = *2,8* MM, MALHA *8 X 8* CM, H = 2 M</v>
          </cell>
          <cell r="C4237" t="str">
            <v xml:space="preserve">M2    </v>
          </cell>
          <cell r="D4237" t="str">
            <v>CR</v>
          </cell>
          <cell r="E4237" t="str">
            <v>39,53</v>
          </cell>
          <cell r="F4237" t="str">
            <v>SINAPI</v>
          </cell>
        </row>
        <row r="4238">
          <cell r="A4238">
            <v>10935</v>
          </cell>
          <cell r="B4238" t="str">
            <v>TELA DE ARAME GALVANIZADA REVESTIDA EM PVC, QUADRANGULAR / LOSANGULAR, FIO 2,77 MM (12 BWG), BITOLA FINAL = *3,8* MM, MALHA 7,5 X 7,5 CM, H = 2 M</v>
          </cell>
          <cell r="C4238" t="str">
            <v xml:space="preserve">M2    </v>
          </cell>
          <cell r="D4238" t="str">
            <v>CR</v>
          </cell>
          <cell r="E4238" t="str">
            <v>68,55</v>
          </cell>
          <cell r="F4238" t="str">
            <v>SINAPI</v>
          </cell>
        </row>
        <row r="4239">
          <cell r="A4239">
            <v>10931</v>
          </cell>
          <cell r="B4239" t="str">
            <v>TELA DE ARAME GALVANIZADA, HEXAGONAL, FIO 0,56 MM (24 BWG), MALHA 1/2", H = 1 M</v>
          </cell>
          <cell r="C4239" t="str">
            <v xml:space="preserve">M2    </v>
          </cell>
          <cell r="D4239" t="str">
            <v>CR</v>
          </cell>
          <cell r="E4239" t="str">
            <v>19,28</v>
          </cell>
          <cell r="F4239" t="str">
            <v>SINAPI</v>
          </cell>
        </row>
        <row r="4240">
          <cell r="A4240">
            <v>7164</v>
          </cell>
          <cell r="B4240" t="str">
            <v>TELA DE ARAME ONDULADA, FIO *2,77* MM (12 BWG), MALHA 5 X 5 CM, H = 2 M</v>
          </cell>
          <cell r="C4240" t="str">
            <v xml:space="preserve">M2    </v>
          </cell>
          <cell r="D4240" t="str">
            <v>CR</v>
          </cell>
          <cell r="E4240" t="str">
            <v>63,81</v>
          </cell>
          <cell r="F4240" t="str">
            <v>SINAPI</v>
          </cell>
        </row>
        <row r="4241">
          <cell r="A4241">
            <v>36887</v>
          </cell>
          <cell r="B4241" t="str">
            <v>TELA DE FIBRA DE VIDRO, ACABAMENTO ANTI-ALCALINO, MALHA 10 X 10 MM</v>
          </cell>
          <cell r="C4241" t="str">
            <v xml:space="preserve">M2    </v>
          </cell>
          <cell r="D4241" t="str">
            <v>CR</v>
          </cell>
          <cell r="E4241" t="str">
            <v>12,68</v>
          </cell>
          <cell r="F4241" t="str">
            <v>SINAPI</v>
          </cell>
        </row>
        <row r="4242">
          <cell r="A4242">
            <v>34630</v>
          </cell>
          <cell r="B4242" t="str">
            <v>TELA EM MALHA HEXAGONAL DE DUPLA TORCAO 8 X 10 CM (ZN/AL REVESTIDO COM POLIMERO), FIO 2,7 MM, COM GEOMANTA OU BIOMANTA, DIMENSOES 4,0 X 2,0 X 0,6 M, COM INCLINACAO DE 70 GRAUS, PARA SOLO REFORCADO</v>
          </cell>
          <cell r="C4242" t="str">
            <v xml:space="preserve">UN    </v>
          </cell>
          <cell r="D4242" t="str">
            <v>CR</v>
          </cell>
          <cell r="E4242" t="str">
            <v>1.253,61</v>
          </cell>
          <cell r="F4242" t="str">
            <v>SINAPI</v>
          </cell>
        </row>
        <row r="4243">
          <cell r="A4243">
            <v>7161</v>
          </cell>
          <cell r="B4243" t="str">
            <v>TELA EM METAL PARA ESTUQUE (DEPLOYE)</v>
          </cell>
          <cell r="C4243" t="str">
            <v xml:space="preserve">M2    </v>
          </cell>
          <cell r="D4243" t="str">
            <v>CR</v>
          </cell>
          <cell r="E4243" t="str">
            <v>7,94</v>
          </cell>
          <cell r="F4243" t="str">
            <v>SINAPI</v>
          </cell>
        </row>
        <row r="4244">
          <cell r="A4244">
            <v>7170</v>
          </cell>
          <cell r="B4244" t="str">
            <v>TELA FACHADEIRA EM POLIETILENO, ROLO DE 3 X 100 M (L X C), COR BRANCA, SEM LOGOMARCA - PARA PROTECAO DE OBRAS</v>
          </cell>
          <cell r="C4244" t="str">
            <v xml:space="preserve">M2    </v>
          </cell>
          <cell r="D4244" t="str">
            <v>CR</v>
          </cell>
          <cell r="E4244" t="str">
            <v>3,06</v>
          </cell>
          <cell r="F4244" t="str">
            <v>SINAPI</v>
          </cell>
        </row>
        <row r="4245">
          <cell r="A4245">
            <v>37524</v>
          </cell>
          <cell r="B4245" t="str">
            <v>TELA PLASTICA LARANJA, TIPO TAPUME PARA SINALIZACAO, MALHA RETANGULAR, ROLO 1.20 X 50 M (L X C)</v>
          </cell>
          <cell r="C4245" t="str">
            <v xml:space="preserve">M     </v>
          </cell>
          <cell r="D4245" t="str">
            <v xml:space="preserve">C </v>
          </cell>
          <cell r="E4245" t="str">
            <v>2,80</v>
          </cell>
          <cell r="F4245" t="str">
            <v>SINAPI</v>
          </cell>
        </row>
        <row r="4246">
          <cell r="A4246">
            <v>37525</v>
          </cell>
          <cell r="B4246" t="str">
            <v>TELA PLASTICA TECIDA LISTRADA BRANCA E LARANJA, TIPO GUARDA CORPO, EM POLIETILENO MONOFILADO, ROLO 1,20 X 50 M (L X C)</v>
          </cell>
          <cell r="C4246" t="str">
            <v xml:space="preserve">M     </v>
          </cell>
          <cell r="D4246" t="str">
            <v>CR</v>
          </cell>
          <cell r="E4246" t="str">
            <v>3,83</v>
          </cell>
          <cell r="F4246" t="str">
            <v>SINAPI</v>
          </cell>
        </row>
        <row r="4247">
          <cell r="A4247">
            <v>36789</v>
          </cell>
          <cell r="B4247" t="str">
            <v>TELHA CERAMICA TIPO AMERICANA, COMPRIMENTO DE *45* CM, RENDIMENTO DE *12* TELHAS/M2</v>
          </cell>
          <cell r="C4247" t="str">
            <v xml:space="preserve">UN    </v>
          </cell>
          <cell r="D4247" t="str">
            <v>CR</v>
          </cell>
          <cell r="E4247" t="str">
            <v>3,25</v>
          </cell>
          <cell r="F4247" t="str">
            <v>SINAPI</v>
          </cell>
        </row>
        <row r="4248">
          <cell r="A4248">
            <v>7173</v>
          </cell>
          <cell r="B4248" t="str">
            <v>TELHA DE BARRO / CERAMICA, NAO ESMALTADA, TIPO COLONIAL, CANAL, PLAN, PAULISTA, COMPRIMENTO DE *44 A 50* CM, RENDIMENTO DE COBERTURA DE *26* TELHAS/M2</v>
          </cell>
          <cell r="C4248" t="str">
            <v xml:space="preserve">MIL   </v>
          </cell>
          <cell r="D4248" t="str">
            <v xml:space="preserve">C </v>
          </cell>
          <cell r="E4248" t="str">
            <v>2.099,50</v>
          </cell>
          <cell r="F4248" t="str">
            <v>SINAPI</v>
          </cell>
        </row>
        <row r="4249">
          <cell r="A4249">
            <v>7175</v>
          </cell>
          <cell r="B4249" t="str">
            <v>TELHA DE BARRO / CERAMICA, NAO ESMALTADA, TIPO ROMANA, AMERICANA, PORTUGUESA, FRANCESA, COMPRIMENTO DE *41* CM,  RENDIMENTO DE *16* TELHAS/M2</v>
          </cell>
          <cell r="C4249" t="str">
            <v xml:space="preserve">UN    </v>
          </cell>
          <cell r="D4249" t="str">
            <v>CR</v>
          </cell>
          <cell r="E4249" t="str">
            <v>2,37</v>
          </cell>
          <cell r="F4249" t="str">
            <v>SINAPI</v>
          </cell>
        </row>
        <row r="4250">
          <cell r="A4250">
            <v>40741</v>
          </cell>
          <cell r="B4250" t="str">
            <v>TELHA DE CONCRETO TIPO CLASSICA, COR CINZA, COMPRIMENTO DE *42* CM,  RENDIMENTO DE *10* TELHAS/M2</v>
          </cell>
          <cell r="C4250" t="str">
            <v xml:space="preserve">UN    </v>
          </cell>
          <cell r="D4250" t="str">
            <v>CR</v>
          </cell>
          <cell r="E4250" t="str">
            <v>3,28</v>
          </cell>
          <cell r="F4250" t="str">
            <v>SINAPI</v>
          </cell>
        </row>
        <row r="4251">
          <cell r="A4251">
            <v>7184</v>
          </cell>
          <cell r="B4251" t="str">
            <v>TELHA DE FIBRA DE VIDRO ONDULADA INCOLOR, E = 0,6 MM, DE *0,50 X 2,44* M</v>
          </cell>
          <cell r="C4251" t="str">
            <v xml:space="preserve">M2    </v>
          </cell>
          <cell r="D4251" t="str">
            <v xml:space="preserve">C </v>
          </cell>
          <cell r="E4251" t="str">
            <v>55,49</v>
          </cell>
          <cell r="F4251" t="str">
            <v>SINAPI</v>
          </cell>
        </row>
        <row r="4252">
          <cell r="A4252">
            <v>34458</v>
          </cell>
          <cell r="B4252" t="str">
            <v>TELHA DE FIBROCIMENTO E = 6 MM, DE 3,00 X 1,06 M (SEM AMIANTO)</v>
          </cell>
          <cell r="C4252" t="str">
            <v xml:space="preserve">UN    </v>
          </cell>
          <cell r="D4252" t="str">
            <v>CR</v>
          </cell>
          <cell r="E4252" t="str">
            <v>181,68</v>
          </cell>
          <cell r="F4252" t="str">
            <v>SINAPI</v>
          </cell>
        </row>
        <row r="4253">
          <cell r="A4253">
            <v>34464</v>
          </cell>
          <cell r="B4253" t="str">
            <v>TELHA DE FIBROCIMENTO E = 6 MM, DE 4,10 X 1,06 M (SEM AMIANTO)</v>
          </cell>
          <cell r="C4253" t="str">
            <v xml:space="preserve">UN    </v>
          </cell>
          <cell r="D4253" t="str">
            <v>CR</v>
          </cell>
          <cell r="E4253" t="str">
            <v>270,44</v>
          </cell>
          <cell r="F4253" t="str">
            <v>SINAPI</v>
          </cell>
        </row>
        <row r="4254">
          <cell r="A4254">
            <v>34468</v>
          </cell>
          <cell r="B4254" t="str">
            <v>TELHA DE FIBROCIMENTO E = 6 MM, DE 4,60 X 1,06 M (SEM AMIANTO)</v>
          </cell>
          <cell r="C4254" t="str">
            <v xml:space="preserve">UN    </v>
          </cell>
          <cell r="D4254" t="str">
            <v>CR</v>
          </cell>
          <cell r="E4254" t="str">
            <v>340,96</v>
          </cell>
          <cell r="F4254" t="str">
            <v>SINAPI</v>
          </cell>
        </row>
        <row r="4255">
          <cell r="A4255">
            <v>34473</v>
          </cell>
          <cell r="B4255" t="str">
            <v>TELHA DE FIBROCIMENTO E = 8 MM, DE 3,00 X 1,06 M (SEM AMIANTO)</v>
          </cell>
          <cell r="C4255" t="str">
            <v xml:space="preserve">UN    </v>
          </cell>
          <cell r="D4255" t="str">
            <v>CR</v>
          </cell>
          <cell r="E4255" t="str">
            <v>206,83</v>
          </cell>
          <cell r="F4255" t="str">
            <v>SINAPI</v>
          </cell>
        </row>
        <row r="4256">
          <cell r="A4256">
            <v>34480</v>
          </cell>
          <cell r="B4256" t="str">
            <v>TELHA DE FIBROCIMENTO E = 8 MM, DE 4,10 X 1,06 M (SEM AMIANTO)</v>
          </cell>
          <cell r="C4256" t="str">
            <v xml:space="preserve">UN    </v>
          </cell>
          <cell r="D4256" t="str">
            <v>CR</v>
          </cell>
          <cell r="E4256" t="str">
            <v>382,23</v>
          </cell>
          <cell r="F4256" t="str">
            <v>SINAPI</v>
          </cell>
        </row>
        <row r="4257">
          <cell r="A4257">
            <v>34486</v>
          </cell>
          <cell r="B4257" t="str">
            <v>TELHA DE FIBROCIMENTO E = 8 MM, DE 4,60 X 1,06 M (SEM AMIANTO)</v>
          </cell>
          <cell r="C4257" t="str">
            <v xml:space="preserve">UN    </v>
          </cell>
          <cell r="D4257" t="str">
            <v>CR</v>
          </cell>
          <cell r="E4257" t="str">
            <v>452,55</v>
          </cell>
          <cell r="F4257" t="str">
            <v>SINAPI</v>
          </cell>
        </row>
        <row r="4258">
          <cell r="A4258">
            <v>7190</v>
          </cell>
          <cell r="B4258" t="str">
            <v>TELHA DE FIBROCIMENTO ONDULADA E = 4 MM, DE 1,22 X 0,50 M (SEM AMIANTO)</v>
          </cell>
          <cell r="C4258" t="str">
            <v xml:space="preserve">UN    </v>
          </cell>
          <cell r="D4258" t="str">
            <v>CR</v>
          </cell>
          <cell r="E4258" t="str">
            <v>15,11</v>
          </cell>
          <cell r="F4258" t="str">
            <v>SINAPI</v>
          </cell>
        </row>
        <row r="4259">
          <cell r="A4259">
            <v>34417</v>
          </cell>
          <cell r="B4259" t="str">
            <v>TELHA DE FIBROCIMENTO ONDULADA E = 4 MM, DE 2,13 X 0,50 M (SEM AMIANTO)</v>
          </cell>
          <cell r="C4259" t="str">
            <v xml:space="preserve">UN    </v>
          </cell>
          <cell r="D4259" t="str">
            <v>CR</v>
          </cell>
          <cell r="E4259" t="str">
            <v>24,18</v>
          </cell>
          <cell r="F4259" t="str">
            <v>SINAPI</v>
          </cell>
        </row>
        <row r="4260">
          <cell r="A4260">
            <v>7213</v>
          </cell>
          <cell r="B4260" t="str">
            <v>TELHA DE FIBROCIMENTO ONDULADA E = 4 MM, DE 2,44 X 0,50 M (SEM AMIANTO)</v>
          </cell>
          <cell r="C4260" t="str">
            <v xml:space="preserve">M2    </v>
          </cell>
          <cell r="D4260" t="str">
            <v>CR</v>
          </cell>
          <cell r="E4260" t="str">
            <v>22,17</v>
          </cell>
          <cell r="F4260" t="str">
            <v>SINAPI</v>
          </cell>
        </row>
        <row r="4261">
          <cell r="A4261">
            <v>7195</v>
          </cell>
          <cell r="B4261" t="str">
            <v>TELHA DE FIBROCIMENTO ONDULADA E = 6 MM, DE 1,53 X 1,10 M (SEM AMIANTO)</v>
          </cell>
          <cell r="C4261" t="str">
            <v xml:space="preserve">UN    </v>
          </cell>
          <cell r="D4261" t="str">
            <v>CR</v>
          </cell>
          <cell r="E4261" t="str">
            <v>65,10</v>
          </cell>
          <cell r="F4261" t="str">
            <v>SINAPI</v>
          </cell>
        </row>
        <row r="4262">
          <cell r="A4262">
            <v>7186</v>
          </cell>
          <cell r="B4262" t="str">
            <v>TELHA DE FIBROCIMENTO ONDULADA E = 6 MM, DE 1,83 X 1,10 M (SEM AMIANTO)</v>
          </cell>
          <cell r="C4262" t="str">
            <v xml:space="preserve">UN    </v>
          </cell>
          <cell r="D4262" t="str">
            <v xml:space="preserve">C </v>
          </cell>
          <cell r="E4262" t="str">
            <v>70,92</v>
          </cell>
          <cell r="F4262" t="str">
            <v>SINAPI</v>
          </cell>
        </row>
        <row r="4263">
          <cell r="A4263">
            <v>7194</v>
          </cell>
          <cell r="B4263" t="str">
            <v>TELHA DE FIBROCIMENTO ONDULADA E = 6 MM, DE 2,44 X 1,10 M (SEM AMIANTO)</v>
          </cell>
          <cell r="C4263" t="str">
            <v xml:space="preserve">M2    </v>
          </cell>
          <cell r="D4263" t="str">
            <v>CR</v>
          </cell>
          <cell r="E4263" t="str">
            <v>32,70</v>
          </cell>
          <cell r="F4263" t="str">
            <v>SINAPI</v>
          </cell>
        </row>
        <row r="4264">
          <cell r="A4264">
            <v>7197</v>
          </cell>
          <cell r="B4264" t="str">
            <v>TELHA DE FIBROCIMENTO ONDULADA E = 6 MM, DE 3,66 X 1,10 M (SEM AMIANTO)</v>
          </cell>
          <cell r="C4264" t="str">
            <v xml:space="preserve">UN    </v>
          </cell>
          <cell r="D4264" t="str">
            <v>CR</v>
          </cell>
          <cell r="E4264" t="str">
            <v>138,01</v>
          </cell>
          <cell r="F4264" t="str">
            <v>SINAPI</v>
          </cell>
        </row>
        <row r="4265">
          <cell r="A4265">
            <v>7192</v>
          </cell>
          <cell r="B4265" t="str">
            <v>TELHA DE FIBROCIMENTO ONDULADA E = 8 MM, DE 1,53 X 1,10 M (SEM AMIANTO)</v>
          </cell>
          <cell r="C4265" t="str">
            <v xml:space="preserve">UN    </v>
          </cell>
          <cell r="D4265" t="str">
            <v>CR</v>
          </cell>
          <cell r="E4265" t="str">
            <v>123,65</v>
          </cell>
          <cell r="F4265" t="str">
            <v>SINAPI</v>
          </cell>
        </row>
        <row r="4266">
          <cell r="A4266">
            <v>7193</v>
          </cell>
          <cell r="B4266" t="str">
            <v>TELHA DE FIBROCIMENTO ONDULADA E = 8 MM, DE 1,83 X 1,10 M (SEM AMIANTO)</v>
          </cell>
          <cell r="C4266" t="str">
            <v xml:space="preserve">UN    </v>
          </cell>
          <cell r="D4266" t="str">
            <v>CR</v>
          </cell>
          <cell r="E4266" t="str">
            <v>139,21</v>
          </cell>
          <cell r="F4266" t="str">
            <v>SINAPI</v>
          </cell>
        </row>
        <row r="4267">
          <cell r="A4267">
            <v>7189</v>
          </cell>
          <cell r="B4267" t="str">
            <v>TELHA DE FIBROCIMENTO ONDULADA E = 8 MM, DE 2,44 X 1,10 M (SEM AMIANTO)</v>
          </cell>
          <cell r="C4267" t="str">
            <v xml:space="preserve">UN    </v>
          </cell>
          <cell r="D4267" t="str">
            <v>CR</v>
          </cell>
          <cell r="E4267" t="str">
            <v>161,77</v>
          </cell>
          <cell r="F4267" t="str">
            <v>SINAPI</v>
          </cell>
        </row>
        <row r="4268">
          <cell r="A4268">
            <v>34402</v>
          </cell>
          <cell r="B4268" t="str">
            <v>TELHA DE FIBROCIMENTO ONDULADA E = 8 MM, DE 3,66 X 1,10 M (SEM AMIANTO)</v>
          </cell>
          <cell r="C4268" t="str">
            <v xml:space="preserve">UN    </v>
          </cell>
          <cell r="D4268" t="str">
            <v>CR</v>
          </cell>
          <cell r="E4268" t="str">
            <v>228,39</v>
          </cell>
          <cell r="F4268" t="str">
            <v>SINAPI</v>
          </cell>
        </row>
        <row r="4269">
          <cell r="A4269">
            <v>7245</v>
          </cell>
          <cell r="B4269" t="str">
            <v>TELHA DE VIDRO TIPO FRANCESA, *39 X 23* CM</v>
          </cell>
          <cell r="C4269" t="str">
            <v xml:space="preserve">UN    </v>
          </cell>
          <cell r="D4269" t="str">
            <v>CR</v>
          </cell>
          <cell r="E4269" t="str">
            <v>47,07</v>
          </cell>
          <cell r="F4269" t="str">
            <v>SINAPI</v>
          </cell>
        </row>
        <row r="4270">
          <cell r="A4270">
            <v>34425</v>
          </cell>
          <cell r="B4270" t="str">
            <v>TELHA ESTRUTURAL DE FIBROCIMENTO 1 ABA, DE 0,52 X 2,00 M (SEM AMIANTO)</v>
          </cell>
          <cell r="C4270" t="str">
            <v xml:space="preserve">UN    </v>
          </cell>
          <cell r="D4270" t="str">
            <v>CR</v>
          </cell>
          <cell r="E4270" t="str">
            <v>146,72</v>
          </cell>
          <cell r="F4270" t="str">
            <v>SINAPI</v>
          </cell>
        </row>
        <row r="4271">
          <cell r="A4271">
            <v>7223</v>
          </cell>
          <cell r="B4271" t="str">
            <v>TELHA ESTRUTURAL DE FIBROCIMENTO 1 ABA, DE 0,52 X 2,50 M (SEM AMIANTO)</v>
          </cell>
          <cell r="C4271" t="str">
            <v xml:space="preserve">UN    </v>
          </cell>
          <cell r="D4271" t="str">
            <v>CR</v>
          </cell>
          <cell r="E4271" t="str">
            <v>163,50</v>
          </cell>
          <cell r="F4271" t="str">
            <v>SINAPI</v>
          </cell>
        </row>
        <row r="4272">
          <cell r="A4272">
            <v>7234</v>
          </cell>
          <cell r="B4272" t="str">
            <v>TELHA ESTRUTURAL DE FIBROCIMENTO 1 ABA, DE 0,52 X 3,60 M (SEM AMIANTO)</v>
          </cell>
          <cell r="C4272" t="str">
            <v xml:space="preserve">UN    </v>
          </cell>
          <cell r="D4272" t="str">
            <v>CR</v>
          </cell>
          <cell r="E4272" t="str">
            <v>246,72</v>
          </cell>
          <cell r="F4272" t="str">
            <v>SINAPI</v>
          </cell>
        </row>
        <row r="4273">
          <cell r="A4273">
            <v>7224</v>
          </cell>
          <cell r="B4273" t="str">
            <v>TELHA ESTRUTURAL DE FIBROCIMENTO 1 ABA, DE 0,52 X 4,00 M (SEM AMIANTO)</v>
          </cell>
          <cell r="C4273" t="str">
            <v xml:space="preserve">UN    </v>
          </cell>
          <cell r="D4273" t="str">
            <v>CR</v>
          </cell>
          <cell r="E4273" t="str">
            <v>300,57</v>
          </cell>
          <cell r="F4273" t="str">
            <v>SINAPI</v>
          </cell>
        </row>
        <row r="4274">
          <cell r="A4274">
            <v>7225</v>
          </cell>
          <cell r="B4274" t="str">
            <v>TELHA ESTRUTURAL DE FIBROCIMENTO 1 ABA, DE 0,52 X 5,00 M (SEM AMIANTO)</v>
          </cell>
          <cell r="C4274" t="str">
            <v xml:space="preserve">UN    </v>
          </cell>
          <cell r="D4274" t="str">
            <v>CR</v>
          </cell>
          <cell r="E4274" t="str">
            <v>322,29</v>
          </cell>
          <cell r="F4274" t="str">
            <v>SINAPI</v>
          </cell>
        </row>
        <row r="4275">
          <cell r="A4275">
            <v>7226</v>
          </cell>
          <cell r="B4275" t="str">
            <v>TELHA ESTRUTURAL DE FIBROCIMENTO 1 ABA, DE 0,52 X 5,50 M (SEM AMIANTO)</v>
          </cell>
          <cell r="C4275" t="str">
            <v xml:space="preserve">UN    </v>
          </cell>
          <cell r="D4275" t="str">
            <v>CR</v>
          </cell>
          <cell r="E4275" t="str">
            <v>343,93</v>
          </cell>
          <cell r="F4275" t="str">
            <v>SINAPI</v>
          </cell>
        </row>
        <row r="4276">
          <cell r="A4276">
            <v>7227</v>
          </cell>
          <cell r="B4276" t="str">
            <v>TELHA ESTRUTURAL DE FIBROCIMENTO 1 ABA, DE 0,52 X 6,50 M (SEM AMIANTO)</v>
          </cell>
          <cell r="C4276" t="str">
            <v xml:space="preserve">UN    </v>
          </cell>
          <cell r="D4276" t="str">
            <v>CR</v>
          </cell>
          <cell r="E4276" t="str">
            <v>391,49</v>
          </cell>
          <cell r="F4276" t="str">
            <v>SINAPI</v>
          </cell>
        </row>
        <row r="4277">
          <cell r="A4277">
            <v>7212</v>
          </cell>
          <cell r="B4277" t="str">
            <v>TELHA ESTRUTURAL DE FIBROCIMENTO 1 ABA, DE 0,52 X 7,20 M (SEM AMIANTO)</v>
          </cell>
          <cell r="C4277" t="str">
            <v xml:space="preserve">UN    </v>
          </cell>
          <cell r="D4277" t="str">
            <v>CR</v>
          </cell>
          <cell r="E4277" t="str">
            <v>430,14</v>
          </cell>
          <cell r="F4277" t="str">
            <v>SINAPI</v>
          </cell>
        </row>
        <row r="4278">
          <cell r="A4278">
            <v>7229</v>
          </cell>
          <cell r="B4278" t="str">
            <v>TELHA ESTRUTURAL DE FIBROCIMENTO 2 ABAS, DE 1,00 X 3,00 M (SEM AMIANTO)</v>
          </cell>
          <cell r="C4278" t="str">
            <v xml:space="preserve">UN    </v>
          </cell>
          <cell r="D4278" t="str">
            <v>CR</v>
          </cell>
          <cell r="E4278" t="str">
            <v>272,65</v>
          </cell>
          <cell r="F4278" t="str">
            <v>SINAPI</v>
          </cell>
        </row>
        <row r="4279">
          <cell r="A4279">
            <v>7230</v>
          </cell>
          <cell r="B4279" t="str">
            <v>TELHA ESTRUTURAL DE FIBROCIMENTO 2 ABAS, DE 1,00 X 4,60 M (SEM AMIANTO)</v>
          </cell>
          <cell r="C4279" t="str">
            <v xml:space="preserve">UN    </v>
          </cell>
          <cell r="D4279" t="str">
            <v>CR</v>
          </cell>
          <cell r="E4279" t="str">
            <v>453,92</v>
          </cell>
          <cell r="F4279" t="str">
            <v>SINAPI</v>
          </cell>
        </row>
        <row r="4280">
          <cell r="A4280">
            <v>7231</v>
          </cell>
          <cell r="B4280" t="str">
            <v>TELHA ESTRUTURAL DE FIBROCIMENTO 2 ABAS, DE 1,00 X 6,00 M (SEM AMIANTO)</v>
          </cell>
          <cell r="C4280" t="str">
            <v xml:space="preserve">UN    </v>
          </cell>
          <cell r="D4280" t="str">
            <v>CR</v>
          </cell>
          <cell r="E4280" t="str">
            <v>643,92</v>
          </cell>
          <cell r="F4280" t="str">
            <v>SINAPI</v>
          </cell>
        </row>
        <row r="4281">
          <cell r="A4281">
            <v>7220</v>
          </cell>
          <cell r="B4281" t="str">
            <v>TELHA ESTRUTURAL DE FIBROCIMENTO 2 ABAS, DE 1,00 X 7,40 M (SEM AMIANTO)</v>
          </cell>
          <cell r="C4281" t="str">
            <v xml:space="preserve">UN    </v>
          </cell>
          <cell r="D4281" t="str">
            <v>CR</v>
          </cell>
          <cell r="E4281" t="str">
            <v>794,85</v>
          </cell>
          <cell r="F4281" t="str">
            <v>SINAPI</v>
          </cell>
        </row>
        <row r="4282">
          <cell r="A4282">
            <v>34447</v>
          </cell>
          <cell r="B4282" t="str">
            <v>TELHA ESTRUTURAL DE FIBROCIMENTO 2 ABAS, DE 1,00 X 8,20 M (SEM AMIANTO)</v>
          </cell>
          <cell r="C4282" t="str">
            <v xml:space="preserve">UN    </v>
          </cell>
          <cell r="D4282" t="str">
            <v>CR</v>
          </cell>
          <cell r="E4282" t="str">
            <v>888,76</v>
          </cell>
          <cell r="F4282" t="str">
            <v>SINAPI</v>
          </cell>
        </row>
        <row r="4283">
          <cell r="A4283">
            <v>7233</v>
          </cell>
          <cell r="B4283" t="str">
            <v>TELHA ESTRUTURAL DE FIBROCIMENTO 2 ABAS, DE 1,00 X 9,20 M (SEM AMIANTO)</v>
          </cell>
          <cell r="C4283" t="str">
            <v xml:space="preserve">UN    </v>
          </cell>
          <cell r="D4283" t="str">
            <v>CR</v>
          </cell>
          <cell r="E4283" t="str">
            <v>1.019,55</v>
          </cell>
          <cell r="F4283" t="str">
            <v>SINAPI</v>
          </cell>
        </row>
        <row r="4284">
          <cell r="A4284">
            <v>40740</v>
          </cell>
          <cell r="B4284" t="str">
            <v>TELHA GALVALUME COM ISOLAMENTO TERMOACUSTICO EM ESPUMA RIGIDA DE POLIURETANO (PU) INJETADO, ESPESSURA DE 30 MM, DENSIDADE DE 35 KG/M3, REVESTIMENTO EM TELHA TRAPEZOIDAL NAS DUAS FACES COM ESPESSURA DE 0,50 MM CADA, ACABAMENTO NATURAL (NAO INCLUI ACESSORIOS DE FIXACAO)</v>
          </cell>
          <cell r="C4284" t="str">
            <v xml:space="preserve">M2    </v>
          </cell>
          <cell r="D4284" t="str">
            <v>CR</v>
          </cell>
          <cell r="E4284" t="str">
            <v>166,00</v>
          </cell>
          <cell r="F4284" t="str">
            <v>SINAPI</v>
          </cell>
        </row>
        <row r="4285">
          <cell r="A4285">
            <v>25007</v>
          </cell>
          <cell r="B4285" t="str">
            <v>TELHA ONDULADA EM ACO ZINCADO, ALTURA DE 17 MM, ESPESSURA DE 0,50 MM, LARGURA UTIL DE APROXIMADAMENTE 985 MM, SEM PINTURA</v>
          </cell>
          <cell r="C4285" t="str">
            <v xml:space="preserve">M2    </v>
          </cell>
          <cell r="D4285" t="str">
            <v xml:space="preserve">C </v>
          </cell>
          <cell r="E4285" t="str">
            <v>47,50</v>
          </cell>
          <cell r="F4285" t="str">
            <v>SINAPI</v>
          </cell>
        </row>
        <row r="4286">
          <cell r="A4286">
            <v>43071</v>
          </cell>
          <cell r="B4286" t="str">
            <v>TELHA TERMOISOLANTE REVESTIDA EM ACO GALVALUME, FACE SUPERIOR TRAPEZOIDAL E FACE INFERIOR PLANA (NAO INCLUI ACESSORIOS DE FIXACAO), REVEST COM ESPESSURA DE 0,50 MM, COM PRE-PINTURA DE COR BRANCA NAS DUAS FACES, NUCLEO EM POLIIOCIANURATO (PIR) COM ESPESSURA DE 50 MM</v>
          </cell>
          <cell r="C4286" t="str">
            <v xml:space="preserve">M2    </v>
          </cell>
          <cell r="D4286" t="str">
            <v>CR</v>
          </cell>
          <cell r="E4286" t="str">
            <v>186,91</v>
          </cell>
          <cell r="F4286" t="str">
            <v>SINAPI</v>
          </cell>
        </row>
        <row r="4287">
          <cell r="A4287">
            <v>39520</v>
          </cell>
          <cell r="B4287" t="str">
            <v>TELHA TERMOISOLANTE REVESTIDA EM ACO GALVANIZADO, FACE SUPERIOR EM TELHA TRAPEZOIDAL E FACE INFERIOR EM CHAPA PLANA (SEM ACESSORIOS DE FIXACAO), REVESTIMENTO COM ESPESSURA DE 0,50 MM COM PRE-PINTURA NAS DUAS FACES, NUCLEO EM POLIESTIRENO (EPS) DE 30 MM</v>
          </cell>
          <cell r="C4287" t="str">
            <v xml:space="preserve">M2    </v>
          </cell>
          <cell r="D4287" t="str">
            <v>CR</v>
          </cell>
          <cell r="E4287" t="str">
            <v>152,49</v>
          </cell>
          <cell r="F4287" t="str">
            <v>SINAPI</v>
          </cell>
        </row>
        <row r="4288">
          <cell r="A4288">
            <v>39521</v>
          </cell>
          <cell r="B4288" t="str">
            <v>TELHA TERMOISOLANTE REVESTIDA EM ACO GALVANIZADO, FACE SUPERIOR EM TELHA TRAPEZOIDAL E FACE INFERIOR EM CHAPA PLANA (SEM ACESSORIOS DE FIXACAO), REVESTIMENTO COM ESPESSURA DE 0,50 MM COM PRE-PINTURA NAS DUAS FACES, NUCLEO EM POLIESTIRENO (EPS) DE 50 MM</v>
          </cell>
          <cell r="C4288" t="str">
            <v xml:space="preserve">M2    </v>
          </cell>
          <cell r="D4288" t="str">
            <v>CR</v>
          </cell>
          <cell r="E4288" t="str">
            <v>157,47</v>
          </cell>
          <cell r="F4288" t="str">
            <v>SINAPI</v>
          </cell>
        </row>
        <row r="4289">
          <cell r="A4289">
            <v>39522</v>
          </cell>
          <cell r="B4289" t="str">
            <v>TELHA TERMOISOLANTE REVESTIDA EM ACO GALVANIZADO, FACES SUPERIOR E INFERIOR EM TELHA TRAPEZOIDAL (SEM ACESSORIOS DE FIXACAO), REVESTIMENTO COM ESPESSURA DE 0,50 MM COM PRE-PINTURA NAS DUAS FACES, NUCLEO EM POLIESTIRENO (EPS) DE 50 MM</v>
          </cell>
          <cell r="C4289" t="str">
            <v xml:space="preserve">M2    </v>
          </cell>
          <cell r="D4289" t="str">
            <v>CR</v>
          </cell>
          <cell r="E4289" t="str">
            <v>162,61</v>
          </cell>
          <cell r="F4289" t="str">
            <v>SINAPI</v>
          </cell>
        </row>
        <row r="4290">
          <cell r="A4290">
            <v>7243</v>
          </cell>
          <cell r="B4290" t="str">
            <v>TELHA TRAPEZOIDAL EM ACO ZINCADO, SEM PINTURA, ALTURA DE APROXIMADAMENTE 40 MM, ESPESSURA DE 0,50 MM E LARGURA UTIL DE 980 MM</v>
          </cell>
          <cell r="C4290" t="str">
            <v xml:space="preserve">M2    </v>
          </cell>
          <cell r="D4290" t="str">
            <v>CR</v>
          </cell>
          <cell r="E4290" t="str">
            <v>49,63</v>
          </cell>
          <cell r="F4290" t="str">
            <v>SINAPI</v>
          </cell>
        </row>
        <row r="4291">
          <cell r="A4291">
            <v>11067</v>
          </cell>
          <cell r="B4291" t="str">
            <v>TELHA TRAPEZOIDAL EM ALUMINIO, ALTURA DE *38* MM E ESPESSURA DE 0,5 MM (LARGURA TOTAL DE 1056 MM E COMPRIMENTO DE 5000 MM)</v>
          </cell>
          <cell r="C4291" t="str">
            <v xml:space="preserve">UN    </v>
          </cell>
          <cell r="D4291" t="str">
            <v>AS</v>
          </cell>
          <cell r="E4291" t="str">
            <v>352,37</v>
          </cell>
          <cell r="F4291" t="str">
            <v>SINAPI</v>
          </cell>
        </row>
        <row r="4292">
          <cell r="A4292">
            <v>11068</v>
          </cell>
          <cell r="B4292" t="str">
            <v>TELHA TRAPEZOIDAL EM ALUMINIO, ALTURA DE *38* MM E ESPESSURA DE 0,7 MM (LARGURA TOTAL DE 1056 MM E COMPRIMENTO DE 5000 MM)</v>
          </cell>
          <cell r="C4292" t="str">
            <v xml:space="preserve">UN    </v>
          </cell>
          <cell r="D4292" t="str">
            <v>AS</v>
          </cell>
          <cell r="E4292" t="str">
            <v>445,16</v>
          </cell>
          <cell r="F4292" t="str">
            <v>SINAPI</v>
          </cell>
        </row>
        <row r="4293">
          <cell r="A4293">
            <v>7246</v>
          </cell>
          <cell r="B4293" t="str">
            <v>TELHA VIDRO TIPO CANAL OU COLONIAL, C = 46 A 50 CM</v>
          </cell>
          <cell r="C4293" t="str">
            <v xml:space="preserve">UN    </v>
          </cell>
          <cell r="D4293" t="str">
            <v>CR</v>
          </cell>
          <cell r="E4293" t="str">
            <v>51,98</v>
          </cell>
          <cell r="F4293" t="str">
            <v>SINAPI</v>
          </cell>
        </row>
        <row r="4294">
          <cell r="A4294">
            <v>41097</v>
          </cell>
          <cell r="B4294" t="str">
            <v>TELHADOR  (MENSALISTA)</v>
          </cell>
          <cell r="C4294" t="str">
            <v xml:space="preserve">MES   </v>
          </cell>
          <cell r="D4294" t="str">
            <v>CR</v>
          </cell>
          <cell r="E4294" t="str">
            <v>3.268,16</v>
          </cell>
          <cell r="F4294" t="str">
            <v>SINAPI</v>
          </cell>
        </row>
        <row r="4295">
          <cell r="A4295">
            <v>12869</v>
          </cell>
          <cell r="B4295" t="str">
            <v>TELHADOR (HORISTA)</v>
          </cell>
          <cell r="C4295" t="str">
            <v xml:space="preserve">H     </v>
          </cell>
          <cell r="D4295" t="str">
            <v>CR</v>
          </cell>
          <cell r="E4295" t="str">
            <v>18,51</v>
          </cell>
          <cell r="F4295" t="str">
            <v>SINAPI</v>
          </cell>
        </row>
        <row r="4296">
          <cell r="A4296">
            <v>1574</v>
          </cell>
          <cell r="B4296" t="str">
            <v>TERMINAL A COMPRESSAO EM COBRE ESTANHADO PARA CABO 10 MM2, 1 FURO E 1 COMPRESSAO, PARA PARAFUSO DE FIXACAO M6</v>
          </cell>
          <cell r="C4296" t="str">
            <v xml:space="preserve">UN    </v>
          </cell>
          <cell r="D4296" t="str">
            <v>CR</v>
          </cell>
          <cell r="E4296" t="str">
            <v>1,92</v>
          </cell>
          <cell r="F4296" t="str">
            <v>SINAPI</v>
          </cell>
        </row>
        <row r="4297">
          <cell r="A4297">
            <v>1581</v>
          </cell>
          <cell r="B4297" t="str">
            <v>TERMINAL A COMPRESSAO EM COBRE ESTANHADO PARA CABO 120 MM2, 1 FURO E 1 COMPRESSAO, PARA PARAFUSO DE FIXACAO M12</v>
          </cell>
          <cell r="C4297" t="str">
            <v xml:space="preserve">UN    </v>
          </cell>
          <cell r="D4297" t="str">
            <v>CR</v>
          </cell>
          <cell r="E4297" t="str">
            <v>13,33</v>
          </cell>
          <cell r="F4297" t="str">
            <v>SINAPI</v>
          </cell>
        </row>
        <row r="4298">
          <cell r="A4298">
            <v>1575</v>
          </cell>
          <cell r="B4298" t="str">
            <v>TERMINAL A COMPRESSAO EM COBRE ESTANHADO PARA CABO 16 MM2, 1 FURO E 1 COMPRESSAO, PARA PARAFUSO DE FIXACAO M6</v>
          </cell>
          <cell r="C4298" t="str">
            <v xml:space="preserve">UN    </v>
          </cell>
          <cell r="D4298" t="str">
            <v>CR</v>
          </cell>
          <cell r="E4298" t="str">
            <v>2,28</v>
          </cell>
          <cell r="F4298" t="str">
            <v>SINAPI</v>
          </cell>
        </row>
        <row r="4299">
          <cell r="A4299">
            <v>1570</v>
          </cell>
          <cell r="B4299" t="str">
            <v>TERMINAL A COMPRESSAO EM COBRE ESTANHADO PARA CABO 2,5 MM2, 1 FURO E 1 COMPRESSAO, PARA PARAFUSO DE FIXACAO M5</v>
          </cell>
          <cell r="C4299" t="str">
            <v xml:space="preserve">UN    </v>
          </cell>
          <cell r="D4299" t="str">
            <v>CR</v>
          </cell>
          <cell r="E4299" t="str">
            <v>1,14</v>
          </cell>
          <cell r="F4299" t="str">
            <v>SINAPI</v>
          </cell>
        </row>
        <row r="4300">
          <cell r="A4300">
            <v>1576</v>
          </cell>
          <cell r="B4300" t="str">
            <v>TERMINAL A COMPRESSAO EM COBRE ESTANHADO PARA CABO 25 MM2, 1 FURO E 1 COMPRESSAO, PARA PARAFUSO DE FIXACAO M8</v>
          </cell>
          <cell r="C4300" t="str">
            <v xml:space="preserve">UN    </v>
          </cell>
          <cell r="D4300" t="str">
            <v>CR</v>
          </cell>
          <cell r="E4300" t="str">
            <v>3,16</v>
          </cell>
          <cell r="F4300" t="str">
            <v>SINAPI</v>
          </cell>
        </row>
        <row r="4301">
          <cell r="A4301">
            <v>1577</v>
          </cell>
          <cell r="B4301" t="str">
            <v>TERMINAL A COMPRESSAO EM COBRE ESTANHADO PARA CABO 35 MM2, 1 FURO E 1 COMPRESSAO, PARA PARAFUSO DE FIXACAO M8</v>
          </cell>
          <cell r="C4301" t="str">
            <v xml:space="preserve">UN    </v>
          </cell>
          <cell r="D4301" t="str">
            <v>CR</v>
          </cell>
          <cell r="E4301" t="str">
            <v>3,56</v>
          </cell>
          <cell r="F4301" t="str">
            <v>SINAPI</v>
          </cell>
        </row>
        <row r="4302">
          <cell r="A4302">
            <v>1571</v>
          </cell>
          <cell r="B4302" t="str">
            <v>TERMINAL A COMPRESSAO EM COBRE ESTANHADO PARA CABO 4 MM2, 1 FURO E 1 COMPRESSAO, PARA PARAFUSO DE FIXACAO M5</v>
          </cell>
          <cell r="C4302" t="str">
            <v xml:space="preserve">UN    </v>
          </cell>
          <cell r="D4302" t="str">
            <v>CR</v>
          </cell>
          <cell r="E4302" t="str">
            <v>1,49</v>
          </cell>
          <cell r="F4302" t="str">
            <v>SINAPI</v>
          </cell>
        </row>
        <row r="4303">
          <cell r="A4303">
            <v>1578</v>
          </cell>
          <cell r="B4303" t="str">
            <v>TERMINAL A COMPRESSAO EM COBRE ESTANHADO PARA CABO 50 MM2, 1 FURO E 1 COMPRESSAO, PARA PARAFUSO DE FIXACAO M8</v>
          </cell>
          <cell r="C4303" t="str">
            <v xml:space="preserve">UN    </v>
          </cell>
          <cell r="D4303" t="str">
            <v>CR</v>
          </cell>
          <cell r="E4303" t="str">
            <v>6,17</v>
          </cell>
          <cell r="F4303" t="str">
            <v>SINAPI</v>
          </cell>
        </row>
        <row r="4304">
          <cell r="A4304">
            <v>1573</v>
          </cell>
          <cell r="B4304" t="str">
            <v>TERMINAL A COMPRESSAO EM COBRE ESTANHADO PARA CABO 6 MM2, 1 FURO E 1 COMPRESSAO, PARA PARAFUSO DE FIXACAO M6</v>
          </cell>
          <cell r="C4304" t="str">
            <v xml:space="preserve">UN    </v>
          </cell>
          <cell r="D4304" t="str">
            <v>CR</v>
          </cell>
          <cell r="E4304" t="str">
            <v>1,78</v>
          </cell>
          <cell r="F4304" t="str">
            <v>SINAPI</v>
          </cell>
        </row>
        <row r="4305">
          <cell r="A4305">
            <v>1579</v>
          </cell>
          <cell r="B4305" t="str">
            <v>TERMINAL A COMPRESSAO EM COBRE ESTANHADO PARA CABO 70 MM2, 1 FURO E 1 COMPRESSAO, PARA PARAFUSO DE FIXACAO M10</v>
          </cell>
          <cell r="C4305" t="str">
            <v xml:space="preserve">UN    </v>
          </cell>
          <cell r="D4305" t="str">
            <v>CR</v>
          </cell>
          <cell r="E4305" t="str">
            <v>7,70</v>
          </cell>
          <cell r="F4305" t="str">
            <v>SINAPI</v>
          </cell>
        </row>
        <row r="4306">
          <cell r="A4306">
            <v>1580</v>
          </cell>
          <cell r="B4306" t="str">
            <v>TERMINAL A COMPRESSAO EM COBRE ESTANHADO PARA CABO 95 MM2, 1 FURO E 1 COMPRESSAO, PARA PARAFUSO DE FIXACAO M12</v>
          </cell>
          <cell r="C4306" t="str">
            <v xml:space="preserve">UN    </v>
          </cell>
          <cell r="D4306" t="str">
            <v>CR</v>
          </cell>
          <cell r="E4306" t="str">
            <v>9,48</v>
          </cell>
          <cell r="F4306" t="str">
            <v>SINAPI</v>
          </cell>
        </row>
        <row r="4307">
          <cell r="A4307">
            <v>39321</v>
          </cell>
          <cell r="B4307" t="str">
            <v>TERMINAL DE VENTILACAO, 100 MM, SERIE NORMAL, ESGOTO PREDIAL</v>
          </cell>
          <cell r="C4307" t="str">
            <v xml:space="preserve">UN    </v>
          </cell>
          <cell r="D4307" t="str">
            <v>CR</v>
          </cell>
          <cell r="E4307" t="str">
            <v>24,50</v>
          </cell>
          <cell r="F4307" t="str">
            <v>SINAPI</v>
          </cell>
        </row>
        <row r="4308">
          <cell r="A4308">
            <v>39319</v>
          </cell>
          <cell r="B4308" t="str">
            <v>TERMINAL DE VENTILACAO, 50 MM, SERIE NORMAL, ESGOTO PREDIAL</v>
          </cell>
          <cell r="C4308" t="str">
            <v xml:space="preserve">UN    </v>
          </cell>
          <cell r="D4308" t="str">
            <v>CR</v>
          </cell>
          <cell r="E4308" t="str">
            <v>10,19</v>
          </cell>
          <cell r="F4308" t="str">
            <v>SINAPI</v>
          </cell>
        </row>
        <row r="4309">
          <cell r="A4309">
            <v>39320</v>
          </cell>
          <cell r="B4309" t="str">
            <v>TERMINAL DE VENTILACAO, 75 MM, SERIE NORMAL, ESGOTO PREDIAL</v>
          </cell>
          <cell r="C4309" t="str">
            <v xml:space="preserve">UN    </v>
          </cell>
          <cell r="D4309" t="str">
            <v>CR</v>
          </cell>
          <cell r="E4309" t="str">
            <v>19,60</v>
          </cell>
          <cell r="F4309" t="str">
            <v>SINAPI</v>
          </cell>
        </row>
        <row r="4310">
          <cell r="A4310">
            <v>1591</v>
          </cell>
          <cell r="B4310" t="str">
            <v>TERMINAL METALICO A PRESSAO PARA 1 CABO DE 120 MM2, COM 1 FURO DE FIXACAO</v>
          </cell>
          <cell r="C4310" t="str">
            <v xml:space="preserve">UN    </v>
          </cell>
          <cell r="D4310" t="str">
            <v>CR</v>
          </cell>
          <cell r="E4310" t="str">
            <v>29,40</v>
          </cell>
          <cell r="F4310" t="str">
            <v>SINAPI</v>
          </cell>
        </row>
        <row r="4311">
          <cell r="A4311">
            <v>1547</v>
          </cell>
          <cell r="B4311" t="str">
            <v>TERMINAL METALICO A PRESSAO PARA 1 CABO DE 150 A 185 MM2, COM 2 FUROS PARA FIXACAO</v>
          </cell>
          <cell r="C4311" t="str">
            <v xml:space="preserve">UN    </v>
          </cell>
          <cell r="D4311" t="str">
            <v>CR</v>
          </cell>
          <cell r="E4311" t="str">
            <v>154,04</v>
          </cell>
          <cell r="F4311" t="str">
            <v>SINAPI</v>
          </cell>
        </row>
        <row r="4312">
          <cell r="A4312">
            <v>38196</v>
          </cell>
          <cell r="B4312" t="str">
            <v>TERMINAL METALICO A PRESSAO PARA 1 CABO DE 150 MM2, COM 1 FURO DE FIXACAO</v>
          </cell>
          <cell r="C4312" t="str">
            <v xml:space="preserve">UN    </v>
          </cell>
          <cell r="D4312" t="str">
            <v>CR</v>
          </cell>
          <cell r="E4312" t="str">
            <v>30,00</v>
          </cell>
          <cell r="F4312" t="str">
            <v>SINAPI</v>
          </cell>
        </row>
        <row r="4313">
          <cell r="A4313">
            <v>1543</v>
          </cell>
          <cell r="B4313" t="str">
            <v>TERMINAL METALICO A PRESSAO PARA 1 CABO DE 16 A 25 MM2, COM 2 FUROS PARA FIXACAO</v>
          </cell>
          <cell r="C4313" t="str">
            <v xml:space="preserve">UN    </v>
          </cell>
          <cell r="D4313" t="str">
            <v>CR</v>
          </cell>
          <cell r="E4313" t="str">
            <v>31,88</v>
          </cell>
          <cell r="F4313" t="str">
            <v>SINAPI</v>
          </cell>
        </row>
        <row r="4314">
          <cell r="A4314">
            <v>1585</v>
          </cell>
          <cell r="B4314" t="str">
            <v>TERMINAL METALICO A PRESSAO PARA 1 CABO DE 16 MM2, COM 1 FURO DE FIXACAO</v>
          </cell>
          <cell r="C4314" t="str">
            <v xml:space="preserve">UN    </v>
          </cell>
          <cell r="D4314" t="str">
            <v>CR</v>
          </cell>
          <cell r="E4314" t="str">
            <v>6,17</v>
          </cell>
          <cell r="F4314" t="str">
            <v>SINAPI</v>
          </cell>
        </row>
        <row r="4315">
          <cell r="A4315">
            <v>1593</v>
          </cell>
          <cell r="B4315" t="str">
            <v>TERMINAL METALICO A PRESSAO PARA 1 CABO DE 185 MM2, COM 1 FURO DE FIXACAO</v>
          </cell>
          <cell r="C4315" t="str">
            <v xml:space="preserve">UN    </v>
          </cell>
          <cell r="D4315" t="str">
            <v>CR</v>
          </cell>
          <cell r="E4315" t="str">
            <v>32,79</v>
          </cell>
          <cell r="F4315" t="str">
            <v>SINAPI</v>
          </cell>
        </row>
        <row r="4316">
          <cell r="A4316">
            <v>11838</v>
          </cell>
          <cell r="B4316" t="str">
            <v>TERMINAL METALICO A PRESSAO PARA 1 CABO DE 240 MM2, COM 1 FURO DE FIXACAO</v>
          </cell>
          <cell r="C4316" t="str">
            <v xml:space="preserve">UN    </v>
          </cell>
          <cell r="D4316" t="str">
            <v>CR</v>
          </cell>
          <cell r="E4316" t="str">
            <v>43,26</v>
          </cell>
          <cell r="F4316" t="str">
            <v>SINAPI</v>
          </cell>
        </row>
        <row r="4317">
          <cell r="A4317">
            <v>1594</v>
          </cell>
          <cell r="B4317" t="str">
            <v>TERMINAL METALICO A PRESSAO PARA 1 CABO DE 25 A 35 MM2, COM 2 FUROS PARA FIXACAO</v>
          </cell>
          <cell r="C4317" t="str">
            <v xml:space="preserve">UN    </v>
          </cell>
          <cell r="D4317" t="str">
            <v>CR</v>
          </cell>
          <cell r="E4317" t="str">
            <v>43,74</v>
          </cell>
          <cell r="F4317" t="str">
            <v>SINAPI</v>
          </cell>
        </row>
        <row r="4318">
          <cell r="A4318">
            <v>1586</v>
          </cell>
          <cell r="B4318" t="str">
            <v>TERMINAL METALICO A PRESSAO PARA 1 CABO DE 25 MM2, COM 1 FURO DE FIXACAO</v>
          </cell>
          <cell r="C4318" t="str">
            <v xml:space="preserve">UN    </v>
          </cell>
          <cell r="D4318" t="str">
            <v>CR</v>
          </cell>
          <cell r="E4318" t="str">
            <v>7,81</v>
          </cell>
          <cell r="F4318" t="str">
            <v>SINAPI</v>
          </cell>
        </row>
        <row r="4319">
          <cell r="A4319">
            <v>11839</v>
          </cell>
          <cell r="B4319" t="str">
            <v>TERMINAL METALICO A PRESSAO PARA 1 CABO DE 300 MM2, COM 1 FURO DE FIXACAO</v>
          </cell>
          <cell r="C4319" t="str">
            <v xml:space="preserve">UN    </v>
          </cell>
          <cell r="D4319" t="str">
            <v>CR</v>
          </cell>
          <cell r="E4319" t="str">
            <v>62,95</v>
          </cell>
          <cell r="F4319" t="str">
            <v>SINAPI</v>
          </cell>
        </row>
        <row r="4320">
          <cell r="A4320">
            <v>1587</v>
          </cell>
          <cell r="B4320" t="str">
            <v>TERMINAL METALICO A PRESSAO PARA 1 CABO DE 35 MM2, COM 1 FURO DE FIXACAO</v>
          </cell>
          <cell r="C4320" t="str">
            <v xml:space="preserve">UN    </v>
          </cell>
          <cell r="D4320" t="str">
            <v>CR</v>
          </cell>
          <cell r="E4320" t="str">
            <v>7,96</v>
          </cell>
          <cell r="F4320" t="str">
            <v>SINAPI</v>
          </cell>
        </row>
        <row r="4321">
          <cell r="A4321">
            <v>1545</v>
          </cell>
          <cell r="B4321" t="str">
            <v>TERMINAL METALICO A PRESSAO PARA 1 CABO DE 50 A 70 MM2, COM 2 FUROS PARA FIXACAO</v>
          </cell>
          <cell r="C4321" t="str">
            <v xml:space="preserve">UN    </v>
          </cell>
          <cell r="D4321" t="str">
            <v>CR</v>
          </cell>
          <cell r="E4321" t="str">
            <v>75,54</v>
          </cell>
          <cell r="F4321" t="str">
            <v>SINAPI</v>
          </cell>
        </row>
        <row r="4322">
          <cell r="A4322">
            <v>1588</v>
          </cell>
          <cell r="B4322" t="str">
            <v>TERMINAL METALICO A PRESSAO PARA 1 CABO DE 50 MM2, COM 1 FURO DE FIXACAO</v>
          </cell>
          <cell r="C4322" t="str">
            <v xml:space="preserve">UN    </v>
          </cell>
          <cell r="D4322" t="str">
            <v>CR</v>
          </cell>
          <cell r="E4322" t="str">
            <v>10,92</v>
          </cell>
          <cell r="F4322" t="str">
            <v>SINAPI</v>
          </cell>
        </row>
        <row r="4323">
          <cell r="A4323">
            <v>1535</v>
          </cell>
          <cell r="B4323" t="str">
            <v>TERMINAL METALICO A PRESSAO PARA 1 CABO DE 6 A 10 MM2, COM 1 FURO DE FIXACAO</v>
          </cell>
          <cell r="C4323" t="str">
            <v xml:space="preserve">UN    </v>
          </cell>
          <cell r="D4323" t="str">
            <v>CR</v>
          </cell>
          <cell r="E4323" t="str">
            <v>6,29</v>
          </cell>
          <cell r="F4323" t="str">
            <v>SINAPI</v>
          </cell>
        </row>
        <row r="4324">
          <cell r="A4324">
            <v>1589</v>
          </cell>
          <cell r="B4324" t="str">
            <v>TERMINAL METALICO A PRESSAO PARA 1 CABO DE 70 MM2, COM 1 FURO DE FIXACAO</v>
          </cell>
          <cell r="C4324" t="str">
            <v xml:space="preserve">UN    </v>
          </cell>
          <cell r="D4324" t="str">
            <v>CR</v>
          </cell>
          <cell r="E4324" t="str">
            <v>11,26</v>
          </cell>
          <cell r="F4324" t="str">
            <v>SINAPI</v>
          </cell>
        </row>
        <row r="4325">
          <cell r="A4325">
            <v>1546</v>
          </cell>
          <cell r="B4325" t="str">
            <v>TERMINAL METALICO A PRESSAO PARA 1 CABO DE 95 A 120 MM2, COM 2 FUROS PARA FIXACAO</v>
          </cell>
          <cell r="C4325" t="str">
            <v xml:space="preserve">UN    </v>
          </cell>
          <cell r="D4325" t="str">
            <v>CR</v>
          </cell>
          <cell r="E4325" t="str">
            <v>127,47</v>
          </cell>
          <cell r="F4325" t="str">
            <v>SINAPI</v>
          </cell>
        </row>
        <row r="4326">
          <cell r="A4326">
            <v>1590</v>
          </cell>
          <cell r="B4326" t="str">
            <v>TERMINAL METALICO A PRESSAO PARA 1 CABO DE 95 MM2, COM 1 FURO DE FIXACAO</v>
          </cell>
          <cell r="C4326" t="str">
            <v xml:space="preserve">UN    </v>
          </cell>
          <cell r="D4326" t="str">
            <v>CR</v>
          </cell>
          <cell r="E4326" t="str">
            <v>19,83</v>
          </cell>
          <cell r="F4326" t="str">
            <v>SINAPI</v>
          </cell>
        </row>
        <row r="4327">
          <cell r="A4327">
            <v>1542</v>
          </cell>
          <cell r="B4327" t="str">
            <v>TERMINAL METALICO A PRESSAO 1 CABO, PARA CABOS DE 4 A 10 MM2, COM 2 FUROS PARA FIXACAO</v>
          </cell>
          <cell r="C4327" t="str">
            <v xml:space="preserve">UN    </v>
          </cell>
          <cell r="D4327" t="str">
            <v>CR</v>
          </cell>
          <cell r="E4327" t="str">
            <v>26,26</v>
          </cell>
          <cell r="F4327" t="str">
            <v>SINAPI</v>
          </cell>
        </row>
        <row r="4328">
          <cell r="A4328">
            <v>38415</v>
          </cell>
          <cell r="B4328" t="str">
            <v>TERMOFUSORA PARA TUBOS E CONEXOES EM PPR COM DIAMETROS DE 20 A 63 MM, POTENCIA DE 800 W, TENSAO 220 V</v>
          </cell>
          <cell r="C4328" t="str">
            <v xml:space="preserve">UN    </v>
          </cell>
          <cell r="D4328" t="str">
            <v>CR</v>
          </cell>
          <cell r="E4328" t="str">
            <v>1.294,35</v>
          </cell>
          <cell r="F4328" t="str">
            <v>SINAPI</v>
          </cell>
        </row>
        <row r="4329">
          <cell r="A4329">
            <v>38414</v>
          </cell>
          <cell r="B4329" t="str">
            <v>TERMOFUSORA PARA TUBOS E CONEXOES EM PPR COM DIAMETROS DE 75 A 110 MM, POTENCIA DE *1100* W, TENSAO 220 V</v>
          </cell>
          <cell r="C4329" t="str">
            <v xml:space="preserve">UN    </v>
          </cell>
          <cell r="D4329" t="str">
            <v>CR</v>
          </cell>
          <cell r="E4329" t="str">
            <v>1.816,63</v>
          </cell>
          <cell r="F4329" t="str">
            <v>SINAPI</v>
          </cell>
        </row>
        <row r="4330">
          <cell r="A4330">
            <v>38128</v>
          </cell>
          <cell r="B4330" t="str">
            <v>TERRA VEGETAL (ENSACADA)</v>
          </cell>
          <cell r="C4330" t="str">
            <v xml:space="preserve">KG    </v>
          </cell>
          <cell r="D4330" t="str">
            <v xml:space="preserve">C </v>
          </cell>
          <cell r="E4330" t="str">
            <v>0,67</v>
          </cell>
          <cell r="F4330" t="str">
            <v>SINAPI</v>
          </cell>
        </row>
        <row r="4331">
          <cell r="A4331">
            <v>7253</v>
          </cell>
          <cell r="B4331" t="str">
            <v>TERRA VEGETAL (GRANEL)</v>
          </cell>
          <cell r="C4331" t="str">
            <v xml:space="preserve">M3    </v>
          </cell>
          <cell r="D4331" t="str">
            <v>CR</v>
          </cell>
          <cell r="E4331" t="str">
            <v>143,57</v>
          </cell>
          <cell r="F4331" t="str">
            <v>SINAPI</v>
          </cell>
        </row>
        <row r="4332">
          <cell r="A4332">
            <v>4806</v>
          </cell>
          <cell r="B4332" t="str">
            <v>TESTEIRA ANTIDERRAPANTE PARA PISO VINILICO *5 X 2,5* CM, E = 2 MM</v>
          </cell>
          <cell r="C4332" t="str">
            <v xml:space="preserve">M     </v>
          </cell>
          <cell r="D4332" t="str">
            <v>CR</v>
          </cell>
          <cell r="E4332" t="str">
            <v>20,66</v>
          </cell>
          <cell r="F4332" t="str">
            <v>SINAPI</v>
          </cell>
        </row>
        <row r="4333">
          <cell r="A4333">
            <v>34401</v>
          </cell>
          <cell r="B4333" t="str">
            <v>TIJOLO CERAMICO LAMINADO 5,5 X 11 X 23 CM (L X A X C)</v>
          </cell>
          <cell r="C4333" t="str">
            <v xml:space="preserve">UN    </v>
          </cell>
          <cell r="D4333" t="str">
            <v>CR</v>
          </cell>
          <cell r="E4333" t="str">
            <v>2,19</v>
          </cell>
          <cell r="F4333" t="str">
            <v>SINAPI</v>
          </cell>
        </row>
        <row r="4334">
          <cell r="A4334">
            <v>7260</v>
          </cell>
          <cell r="B4334" t="str">
            <v>TIJOLO CERAMICO MACICO APARENTE *6 X 12 X 24* CM (L X A X C)</v>
          </cell>
          <cell r="C4334" t="str">
            <v xml:space="preserve">UN    </v>
          </cell>
          <cell r="D4334" t="str">
            <v>CR</v>
          </cell>
          <cell r="E4334" t="str">
            <v>1,95</v>
          </cell>
          <cell r="F4334" t="str">
            <v>SINAPI</v>
          </cell>
        </row>
        <row r="4335">
          <cell r="A4335">
            <v>7256</v>
          </cell>
          <cell r="B4335" t="str">
            <v>TIJOLO CERAMICO MACICO APARENTE 2 FUROS, *6,5 X 10 X 20* CM (L X A X C)</v>
          </cell>
          <cell r="C4335" t="str">
            <v xml:space="preserve">UN    </v>
          </cell>
          <cell r="D4335" t="str">
            <v>CR</v>
          </cell>
          <cell r="E4335" t="str">
            <v>1,93</v>
          </cell>
          <cell r="F4335" t="str">
            <v>SINAPI</v>
          </cell>
        </row>
        <row r="4336">
          <cell r="A4336">
            <v>7258</v>
          </cell>
          <cell r="B4336" t="str">
            <v>TIJOLO CERAMICO MACICO COMUM *5 X 10 X 20* CM (L X A X C)</v>
          </cell>
          <cell r="C4336" t="str">
            <v xml:space="preserve">UN    </v>
          </cell>
          <cell r="D4336" t="str">
            <v>CR</v>
          </cell>
          <cell r="E4336" t="str">
            <v>0,79</v>
          </cell>
          <cell r="F4336" t="str">
            <v>SINAPI</v>
          </cell>
        </row>
        <row r="4337">
          <cell r="A4337">
            <v>34400</v>
          </cell>
          <cell r="B4337" t="str">
            <v>TIJOLO CERAMICO REFRATARIO 2,5 X 11,4 X 22,9 CM (L X A X C)</v>
          </cell>
          <cell r="C4337" t="str">
            <v xml:space="preserve">UN    </v>
          </cell>
          <cell r="D4337" t="str">
            <v>CR</v>
          </cell>
          <cell r="E4337" t="str">
            <v>3,38</v>
          </cell>
          <cell r="F4337" t="str">
            <v>SINAPI</v>
          </cell>
        </row>
        <row r="4338">
          <cell r="A4338">
            <v>10617</v>
          </cell>
          <cell r="B4338" t="str">
            <v>TIJOLO CERAMICO REFRATARIO 6,3 X 11,4 X 22,9 CM (L X A X C)</v>
          </cell>
          <cell r="C4338" t="str">
            <v xml:space="preserve">UN    </v>
          </cell>
          <cell r="D4338" t="str">
            <v>CR</v>
          </cell>
          <cell r="E4338" t="str">
            <v>6,46</v>
          </cell>
          <cell r="F4338" t="str">
            <v>SINAPI</v>
          </cell>
        </row>
        <row r="4339">
          <cell r="A4339">
            <v>44261</v>
          </cell>
          <cell r="B4339" t="str">
            <v>TIL CONDOMINIAL, PVC, DN 100 X 100 MM, PARA REDE COLETORA DE ESGOTO</v>
          </cell>
          <cell r="C4339" t="str">
            <v xml:space="preserve">UN    </v>
          </cell>
          <cell r="D4339" t="str">
            <v>CR</v>
          </cell>
          <cell r="E4339" t="str">
            <v>162,78</v>
          </cell>
          <cell r="F4339" t="str">
            <v>SINAPI</v>
          </cell>
        </row>
        <row r="4340">
          <cell r="A4340">
            <v>7274</v>
          </cell>
          <cell r="B4340" t="str">
            <v>TIL PARA LIGACAO PREDIAL, EM PVC, JE, BBB, DN 100 X 100 MM, PARA REDE COLETORA ESGOTO</v>
          </cell>
          <cell r="C4340" t="str">
            <v xml:space="preserve">UN    </v>
          </cell>
          <cell r="D4340" t="str">
            <v>CR</v>
          </cell>
          <cell r="E4340" t="str">
            <v>78,80</v>
          </cell>
          <cell r="F4340" t="str">
            <v>SINAPI</v>
          </cell>
        </row>
        <row r="4341">
          <cell r="A4341">
            <v>44326</v>
          </cell>
          <cell r="B4341" t="str">
            <v>TIL RADIAL, PVC, JE, BBB, DN 300 X 200 MM, PARA REDE COLETORA DE ESGOTO (NBR 10.569)</v>
          </cell>
          <cell r="C4341" t="str">
            <v xml:space="preserve">UN    </v>
          </cell>
          <cell r="D4341" t="str">
            <v>CR</v>
          </cell>
          <cell r="E4341" t="str">
            <v>1.702,03</v>
          </cell>
          <cell r="F4341" t="str">
            <v>SINAPI</v>
          </cell>
        </row>
        <row r="4342">
          <cell r="A4342">
            <v>154</v>
          </cell>
          <cell r="B4342" t="str">
            <v>TINTA / REVESTIMENTO A BASE DE RESINA EPOXI COM ALCATRAO, BICOMPONENTE</v>
          </cell>
          <cell r="C4342" t="str">
            <v xml:space="preserve">L     </v>
          </cell>
          <cell r="D4342" t="str">
            <v>CR</v>
          </cell>
          <cell r="E4342" t="str">
            <v>82,23</v>
          </cell>
          <cell r="F4342" t="str">
            <v>SINAPI</v>
          </cell>
        </row>
        <row r="4343">
          <cell r="A4343">
            <v>38121</v>
          </cell>
          <cell r="B4343" t="str">
            <v>TINTA A BASE DE RESINA ACRILICA EMULSIONADA EM AGUA, PARA SINALIZACAO HORIZONTAL VIARIA (NBR 13699:2012)</v>
          </cell>
          <cell r="C4343" t="str">
            <v xml:space="preserve">L     </v>
          </cell>
          <cell r="D4343" t="str">
            <v>CR</v>
          </cell>
          <cell r="E4343" t="str">
            <v>10,21</v>
          </cell>
          <cell r="F4343" t="str">
            <v>SINAPI</v>
          </cell>
        </row>
        <row r="4344">
          <cell r="A4344">
            <v>43776</v>
          </cell>
          <cell r="B4344" t="str">
            <v>TINTA A OLEO BRILHANTE, PARA MADEIRAS E METAIS</v>
          </cell>
          <cell r="C4344" t="str">
            <v xml:space="preserve">L     </v>
          </cell>
          <cell r="D4344" t="str">
            <v>CR</v>
          </cell>
          <cell r="E4344" t="str">
            <v>26,10</v>
          </cell>
          <cell r="F4344" t="str">
            <v>SINAPI</v>
          </cell>
        </row>
        <row r="4345">
          <cell r="A4345">
            <v>7343</v>
          </cell>
          <cell r="B4345" t="str">
            <v>TINTA ACRILICA A BASE DE SOLVENTE, PARA SINALIZACAO HORIZONTAL VIARIA (NBR 11862)</v>
          </cell>
          <cell r="C4345" t="str">
            <v xml:space="preserve">L     </v>
          </cell>
          <cell r="D4345" t="str">
            <v>CR</v>
          </cell>
          <cell r="E4345" t="str">
            <v>9,03</v>
          </cell>
          <cell r="F4345" t="str">
            <v>SINAPI</v>
          </cell>
        </row>
        <row r="4346">
          <cell r="A4346">
            <v>7348</v>
          </cell>
          <cell r="B4346" t="str">
            <v>TINTA ACRILICA PREMIUM PARA PISO</v>
          </cell>
          <cell r="C4346" t="str">
            <v xml:space="preserve">L     </v>
          </cell>
          <cell r="D4346" t="str">
            <v>CR</v>
          </cell>
          <cell r="E4346" t="str">
            <v>17,65</v>
          </cell>
          <cell r="F4346" t="str">
            <v>SINAPI</v>
          </cell>
        </row>
        <row r="4347">
          <cell r="A4347">
            <v>7313</v>
          </cell>
          <cell r="B4347" t="str">
            <v>TINTA ASFALTICA IMPERMEABILIZANTE DILUIDA EM SOLVENTE, PARA MATERIAIS CIMENTICIOS, METAL E MADEIRA</v>
          </cell>
          <cell r="C4347" t="str">
            <v xml:space="preserve">L     </v>
          </cell>
          <cell r="D4347" t="str">
            <v>CR</v>
          </cell>
          <cell r="E4347" t="str">
            <v>40,45</v>
          </cell>
          <cell r="F4347" t="str">
            <v>SINAPI</v>
          </cell>
        </row>
        <row r="4348">
          <cell r="A4348">
            <v>7319</v>
          </cell>
          <cell r="B4348" t="str">
            <v>TINTA ASFALTICA IMPERMEABILIZANTE DISPERSA EM AGUA, PARA MATERIAIS CIMENTICIOS</v>
          </cell>
          <cell r="C4348" t="str">
            <v xml:space="preserve">L     </v>
          </cell>
          <cell r="D4348" t="str">
            <v>CR</v>
          </cell>
          <cell r="E4348" t="str">
            <v>23,15</v>
          </cell>
          <cell r="F4348" t="str">
            <v>SINAPI</v>
          </cell>
        </row>
        <row r="4349">
          <cell r="A4349">
            <v>7314</v>
          </cell>
          <cell r="B4349" t="str">
            <v>TINTA BORRACHA CLORADA, ACABAMENTO SEMIBRILHO, QUALQUER COR</v>
          </cell>
          <cell r="C4349" t="str">
            <v xml:space="preserve">L     </v>
          </cell>
          <cell r="D4349" t="str">
            <v>CR</v>
          </cell>
          <cell r="E4349" t="str">
            <v>40,43</v>
          </cell>
          <cell r="F4349" t="str">
            <v>SINAPI</v>
          </cell>
        </row>
        <row r="4350">
          <cell r="A4350">
            <v>7304</v>
          </cell>
          <cell r="B4350" t="str">
            <v>TINTA EPOXI BASE AGUA PREMIUM, BRANCA</v>
          </cell>
          <cell r="C4350" t="str">
            <v xml:space="preserve">L     </v>
          </cell>
          <cell r="D4350" t="str">
            <v>CR</v>
          </cell>
          <cell r="E4350" t="str">
            <v>77,34</v>
          </cell>
          <cell r="F4350" t="str">
            <v>SINAPI</v>
          </cell>
        </row>
        <row r="4351">
          <cell r="A4351">
            <v>43649</v>
          </cell>
          <cell r="B4351" t="str">
            <v>TINTA ESMALTE BASE AGUA PREMIUM ACETINADO</v>
          </cell>
          <cell r="C4351" t="str">
            <v xml:space="preserve">L     </v>
          </cell>
          <cell r="D4351" t="str">
            <v>CR</v>
          </cell>
          <cell r="E4351" t="str">
            <v>40,00</v>
          </cell>
          <cell r="F4351" t="str">
            <v>SINAPI</v>
          </cell>
        </row>
        <row r="4352">
          <cell r="A4352">
            <v>43650</v>
          </cell>
          <cell r="B4352" t="str">
            <v>TINTA ESMALTE BASE AGUA PREMIUM BRILHANTE</v>
          </cell>
          <cell r="C4352" t="str">
            <v xml:space="preserve">L     </v>
          </cell>
          <cell r="D4352" t="str">
            <v>CR</v>
          </cell>
          <cell r="E4352" t="str">
            <v>37,80</v>
          </cell>
          <cell r="F4352" t="str">
            <v>SINAPI</v>
          </cell>
        </row>
        <row r="4353">
          <cell r="A4353">
            <v>7311</v>
          </cell>
          <cell r="B4353" t="str">
            <v>TINTA ESMALTE SINTETICO PREMIUM ACETINADO</v>
          </cell>
          <cell r="C4353" t="str">
            <v xml:space="preserve">L     </v>
          </cell>
          <cell r="D4353" t="str">
            <v>CR</v>
          </cell>
          <cell r="E4353" t="str">
            <v>38,72</v>
          </cell>
          <cell r="F4353" t="str">
            <v>SINAPI</v>
          </cell>
        </row>
        <row r="4354">
          <cell r="A4354">
            <v>7292</v>
          </cell>
          <cell r="B4354" t="str">
            <v>TINTA ESMALTE SINTETICO PREMIUM BRILHANTE</v>
          </cell>
          <cell r="C4354" t="str">
            <v xml:space="preserve">L     </v>
          </cell>
          <cell r="D4354" t="str">
            <v xml:space="preserve">C </v>
          </cell>
          <cell r="E4354" t="str">
            <v>37,49</v>
          </cell>
          <cell r="F4354" t="str">
            <v>SINAPI</v>
          </cell>
        </row>
        <row r="4355">
          <cell r="A4355">
            <v>7293</v>
          </cell>
          <cell r="B4355" t="str">
            <v>TINTA ESMALTE SINTETICO PREMIUM DE DUPLA ACAO GRAFITE FOSCO PARA SUPERFICIES METALICAS FERROSAS</v>
          </cell>
          <cell r="C4355" t="str">
            <v xml:space="preserve">L     </v>
          </cell>
          <cell r="D4355" t="str">
            <v>CR</v>
          </cell>
          <cell r="E4355" t="str">
            <v>41,47</v>
          </cell>
          <cell r="F4355" t="str">
            <v>SINAPI</v>
          </cell>
        </row>
        <row r="4356">
          <cell r="A4356">
            <v>7306</v>
          </cell>
          <cell r="B4356" t="str">
            <v>TINTA ESMALTE SINTETICO PREMIUM DE EFEITO PROTETOR DE SUPERFICIE METALICA ALUMINIO</v>
          </cell>
          <cell r="C4356" t="str">
            <v xml:space="preserve">L     </v>
          </cell>
          <cell r="D4356" t="str">
            <v>CR</v>
          </cell>
          <cell r="E4356" t="str">
            <v>45,77</v>
          </cell>
          <cell r="F4356" t="str">
            <v>SINAPI</v>
          </cell>
        </row>
        <row r="4357">
          <cell r="A4357">
            <v>7288</v>
          </cell>
          <cell r="B4357" t="str">
            <v>TINTA ESMALTE SINTETICO PREMIUM FOSCO</v>
          </cell>
          <cell r="C4357" t="str">
            <v xml:space="preserve">L     </v>
          </cell>
          <cell r="D4357" t="str">
            <v>CR</v>
          </cell>
          <cell r="E4357" t="str">
            <v>38,00</v>
          </cell>
          <cell r="F4357" t="str">
            <v>SINAPI</v>
          </cell>
        </row>
        <row r="4358">
          <cell r="A4358">
            <v>43625</v>
          </cell>
          <cell r="B4358" t="str">
            <v>TINTA ESMALTE SINTETICO STANDARD ACETINADO</v>
          </cell>
          <cell r="C4358" t="str">
            <v xml:space="preserve">L     </v>
          </cell>
          <cell r="D4358" t="str">
            <v>CR</v>
          </cell>
          <cell r="E4358" t="str">
            <v>30,68</v>
          </cell>
          <cell r="F4358" t="str">
            <v>SINAPI</v>
          </cell>
        </row>
        <row r="4359">
          <cell r="A4359">
            <v>43647</v>
          </cell>
          <cell r="B4359" t="str">
            <v>TINTA ESMALTE SINTETICO STANDARD BRILHANTE</v>
          </cell>
          <cell r="C4359" t="str">
            <v xml:space="preserve">L     </v>
          </cell>
          <cell r="D4359" t="str">
            <v>CR</v>
          </cell>
          <cell r="E4359" t="str">
            <v>27,87</v>
          </cell>
          <cell r="F4359" t="str">
            <v>SINAPI</v>
          </cell>
        </row>
        <row r="4360">
          <cell r="A4360">
            <v>43648</v>
          </cell>
          <cell r="B4360" t="str">
            <v>TINTA ESMALTE SINTETICO STANDARD FOSCO</v>
          </cell>
          <cell r="C4360" t="str">
            <v xml:space="preserve">L     </v>
          </cell>
          <cell r="D4360" t="str">
            <v>CR</v>
          </cell>
          <cell r="E4360" t="str">
            <v>26,90</v>
          </cell>
          <cell r="F4360" t="str">
            <v>SINAPI</v>
          </cell>
        </row>
        <row r="4361">
          <cell r="A4361">
            <v>35693</v>
          </cell>
          <cell r="B4361" t="str">
            <v>TINTA LATEX ACRILICA ECONOMICA, COR BRANCA</v>
          </cell>
          <cell r="C4361" t="str">
            <v xml:space="preserve">L     </v>
          </cell>
          <cell r="D4361" t="str">
            <v>CR</v>
          </cell>
          <cell r="E4361" t="str">
            <v>10,98</v>
          </cell>
          <cell r="F4361" t="str">
            <v>SINAPI</v>
          </cell>
        </row>
        <row r="4362">
          <cell r="A4362">
            <v>7356</v>
          </cell>
          <cell r="B4362" t="str">
            <v>TINTA LATEX ACRILICA PREMIUM, COR BRANCO FOSCO</v>
          </cell>
          <cell r="C4362" t="str">
            <v xml:space="preserve">L     </v>
          </cell>
          <cell r="D4362" t="str">
            <v xml:space="preserve">C </v>
          </cell>
          <cell r="E4362" t="str">
            <v>26,32</v>
          </cell>
          <cell r="F4362" t="str">
            <v>SINAPI</v>
          </cell>
        </row>
        <row r="4363">
          <cell r="A4363">
            <v>35692</v>
          </cell>
          <cell r="B4363" t="str">
            <v>TINTA LATEX ACRILICA STANDARD, COR BRANCA</v>
          </cell>
          <cell r="C4363" t="str">
            <v xml:space="preserve">L     </v>
          </cell>
          <cell r="D4363" t="str">
            <v>CR</v>
          </cell>
          <cell r="E4363" t="str">
            <v>17,23</v>
          </cell>
          <cell r="F4363" t="str">
            <v>SINAPI</v>
          </cell>
        </row>
        <row r="4364">
          <cell r="A4364">
            <v>43624</v>
          </cell>
          <cell r="B4364" t="str">
            <v>TINTA LATEX ACRILICA SUPER PREMIUM, COR BRANCO FOSCO</v>
          </cell>
          <cell r="C4364" t="str">
            <v xml:space="preserve">L     </v>
          </cell>
          <cell r="D4364" t="str">
            <v>CR</v>
          </cell>
          <cell r="E4364" t="str">
            <v>32,08</v>
          </cell>
          <cell r="F4364" t="str">
            <v>SINAPI</v>
          </cell>
        </row>
        <row r="4365">
          <cell r="A4365">
            <v>7342</v>
          </cell>
          <cell r="B4365" t="str">
            <v>TINTA MINERAL IMPERMEAVEL EM PO, BRANCA</v>
          </cell>
          <cell r="C4365" t="str">
            <v xml:space="preserve">KG    </v>
          </cell>
          <cell r="D4365" t="str">
            <v>CR</v>
          </cell>
          <cell r="E4365" t="str">
            <v>4,44</v>
          </cell>
          <cell r="F4365" t="str">
            <v>SINAPI</v>
          </cell>
        </row>
        <row r="4366">
          <cell r="A4366">
            <v>7350</v>
          </cell>
          <cell r="B4366" t="str">
            <v>TINTA/RESINA ACRILICA PREMIUM PARA CERAMICA, PEDRAS E OUTROS</v>
          </cell>
          <cell r="C4366" t="str">
            <v xml:space="preserve">L     </v>
          </cell>
          <cell r="D4366" t="str">
            <v>CR</v>
          </cell>
          <cell r="E4366" t="str">
            <v>37,99</v>
          </cell>
          <cell r="F4366" t="str">
            <v>SINAPI</v>
          </cell>
        </row>
        <row r="4367">
          <cell r="A4367">
            <v>39574</v>
          </cell>
          <cell r="B4367" t="str">
            <v>TIRANTE COM ELO, EM ARAME GALVANIZADO RIGIDO, NUMERO 10, COMPRIMENTO 2000 MM, PARA PENDURAL DE FORRO REMOVIVEL</v>
          </cell>
          <cell r="C4367" t="str">
            <v xml:space="preserve">UN    </v>
          </cell>
          <cell r="D4367" t="str">
            <v>CR</v>
          </cell>
          <cell r="E4367" t="str">
            <v>5,45</v>
          </cell>
          <cell r="F4367" t="str">
            <v>SINAPI</v>
          </cell>
        </row>
        <row r="4368">
          <cell r="A4368">
            <v>11060</v>
          </cell>
          <cell r="B4368" t="str">
            <v>TIRANTE EM FERRO GALVANIZADO PARA CONTRAVENTAMENTO DE TELHA CANALETE 90, 1/4 " X 400 MM</v>
          </cell>
          <cell r="C4368" t="str">
            <v xml:space="preserve">UN    </v>
          </cell>
          <cell r="D4368" t="str">
            <v>CR</v>
          </cell>
          <cell r="E4368" t="str">
            <v>37,23</v>
          </cell>
          <cell r="F4368" t="str">
            <v>SINAPI</v>
          </cell>
        </row>
        <row r="4369">
          <cell r="A4369">
            <v>37401</v>
          </cell>
          <cell r="B4369" t="str">
            <v>TOALHEIRO PLASTICO TIPO DISPENSER PARA PAPEL TOALHA INTERFOLHADO</v>
          </cell>
          <cell r="C4369" t="str">
            <v xml:space="preserve">UN    </v>
          </cell>
          <cell r="D4369" t="str">
            <v>CR</v>
          </cell>
          <cell r="E4369" t="str">
            <v>66,52</v>
          </cell>
          <cell r="F4369" t="str">
            <v>SINAPI</v>
          </cell>
        </row>
        <row r="4370">
          <cell r="A4370">
            <v>7525</v>
          </cell>
          <cell r="B4370" t="str">
            <v>TOMADA INDUSTRIAL DE EMBUTIR 3P+T 30 A, 440 V, COM TRAVA, COM PLACA</v>
          </cell>
          <cell r="C4370" t="str">
            <v xml:space="preserve">UN    </v>
          </cell>
          <cell r="D4370" t="str">
            <v>CR</v>
          </cell>
          <cell r="E4370" t="str">
            <v>42,29</v>
          </cell>
          <cell r="F4370" t="str">
            <v>SINAPI</v>
          </cell>
        </row>
        <row r="4371">
          <cell r="A4371">
            <v>7524</v>
          </cell>
          <cell r="B4371" t="str">
            <v>TOMADA INDUSTRIAL DE EMBUTIR 3P+T 30 A, 440 V, COM TRAVA, SEM PLACA</v>
          </cell>
          <cell r="C4371" t="str">
            <v xml:space="preserve">UN    </v>
          </cell>
          <cell r="D4371" t="str">
            <v>CR</v>
          </cell>
          <cell r="E4371" t="str">
            <v>39,85</v>
          </cell>
          <cell r="F4371" t="str">
            <v>SINAPI</v>
          </cell>
        </row>
        <row r="4372">
          <cell r="A4372">
            <v>38105</v>
          </cell>
          <cell r="B4372" t="str">
            <v>TOMADA PARA ANTENA DE TV, CABO COAXIAL DE 9 MM (APENAS MODULO)</v>
          </cell>
          <cell r="C4372" t="str">
            <v xml:space="preserve">UN    </v>
          </cell>
          <cell r="D4372" t="str">
            <v>CR</v>
          </cell>
          <cell r="E4372" t="str">
            <v>10,24</v>
          </cell>
          <cell r="F4372" t="str">
            <v>SINAPI</v>
          </cell>
        </row>
        <row r="4373">
          <cell r="A4373">
            <v>38084</v>
          </cell>
          <cell r="B4373" t="str">
            <v>TOMADA PARA ANTENA DE TV, CABO COAXIAL DE 9 MM, CONJUNTO MONTADO PARA EMBUTIR 4" X 2" (PLACA + SUPORTE + MODULO)</v>
          </cell>
          <cell r="C4373" t="str">
            <v xml:space="preserve">UN    </v>
          </cell>
          <cell r="D4373" t="str">
            <v>CR</v>
          </cell>
          <cell r="E4373" t="str">
            <v>14,54</v>
          </cell>
          <cell r="F4373" t="str">
            <v>SINAPI</v>
          </cell>
        </row>
        <row r="4374">
          <cell r="A4374">
            <v>38103</v>
          </cell>
          <cell r="B4374" t="str">
            <v>TOMADA RJ11, 2 FIOS (APENAS MODULO)</v>
          </cell>
          <cell r="C4374" t="str">
            <v xml:space="preserve">UN    </v>
          </cell>
          <cell r="D4374" t="str">
            <v>CR</v>
          </cell>
          <cell r="E4374" t="str">
            <v>15,37</v>
          </cell>
          <cell r="F4374" t="str">
            <v>SINAPI</v>
          </cell>
        </row>
        <row r="4375">
          <cell r="A4375">
            <v>38082</v>
          </cell>
          <cell r="B4375" t="str">
            <v>TOMADA RJ11, 2 FIOS, CONJUNTO MONTADO PARA EMBUTIR 4" X 2" (PLACA + SUPORTE + MODULO)</v>
          </cell>
          <cell r="C4375" t="str">
            <v xml:space="preserve">UN    </v>
          </cell>
          <cell r="D4375" t="str">
            <v>CR</v>
          </cell>
          <cell r="E4375" t="str">
            <v>18,93</v>
          </cell>
          <cell r="F4375" t="str">
            <v>SINAPI</v>
          </cell>
        </row>
        <row r="4376">
          <cell r="A4376">
            <v>38104</v>
          </cell>
          <cell r="B4376" t="str">
            <v>TOMADA RJ45, 8 FIOS, CAT 5E (APENAS MODULO)</v>
          </cell>
          <cell r="C4376" t="str">
            <v xml:space="preserve">UN    </v>
          </cell>
          <cell r="D4376" t="str">
            <v>CR</v>
          </cell>
          <cell r="E4376" t="str">
            <v>30,09</v>
          </cell>
          <cell r="F4376" t="str">
            <v>SINAPI</v>
          </cell>
        </row>
        <row r="4377">
          <cell r="A4377">
            <v>38083</v>
          </cell>
          <cell r="B4377" t="str">
            <v>TOMADA RJ45, 8 FIOS, CAT 5E, CONJUNTO MONTADO PARA EMBUTIR 4" X 2" (PLACA + SUPORTE + MODULO)</v>
          </cell>
          <cell r="C4377" t="str">
            <v xml:space="preserve">UN    </v>
          </cell>
          <cell r="D4377" t="str">
            <v>CR</v>
          </cell>
          <cell r="E4377" t="str">
            <v>33,41</v>
          </cell>
          <cell r="F4377" t="str">
            <v>SINAPI</v>
          </cell>
        </row>
        <row r="4378">
          <cell r="A4378">
            <v>38101</v>
          </cell>
          <cell r="B4378" t="str">
            <v>TOMADA 2P+T 10A, 250V  (APENAS MODULO)</v>
          </cell>
          <cell r="C4378" t="str">
            <v xml:space="preserve">UN    </v>
          </cell>
          <cell r="D4378" t="str">
            <v>CR</v>
          </cell>
          <cell r="E4378" t="str">
            <v>7,31</v>
          </cell>
          <cell r="F4378" t="str">
            <v>SINAPI</v>
          </cell>
        </row>
        <row r="4379">
          <cell r="A4379">
            <v>7528</v>
          </cell>
          <cell r="B4379" t="str">
            <v>TOMADA 2P+T 10A, 250V, CONJUNTO MONTADO PARA EMBUTIR 4" X 2" (PLACA + SUPORTE + MODULO)</v>
          </cell>
          <cell r="C4379" t="str">
            <v xml:space="preserve">UN    </v>
          </cell>
          <cell r="D4379" t="str">
            <v xml:space="preserve">C </v>
          </cell>
          <cell r="E4379" t="str">
            <v>8,59</v>
          </cell>
          <cell r="F4379" t="str">
            <v>SINAPI</v>
          </cell>
        </row>
        <row r="4380">
          <cell r="A4380">
            <v>12147</v>
          </cell>
          <cell r="B4380" t="str">
            <v>TOMADA 2P+T 10A, 250V, CONJUNTO MONTADO PARA SOBREPOR 4" X 2" (CAIXA + MODULO)</v>
          </cell>
          <cell r="C4380" t="str">
            <v xml:space="preserve">UN    </v>
          </cell>
          <cell r="D4380" t="str">
            <v>CR</v>
          </cell>
          <cell r="E4380" t="str">
            <v>13,10</v>
          </cell>
          <cell r="F4380" t="str">
            <v>SINAPI</v>
          </cell>
        </row>
        <row r="4381">
          <cell r="A4381">
            <v>38075</v>
          </cell>
          <cell r="B4381" t="str">
            <v>TOMADA 2P+T 20A 250V, CONJUNTO MONTADO PARA EMBUTIR 4" X 2" (PLACA + SUPORTE + MODULO)</v>
          </cell>
          <cell r="C4381" t="str">
            <v xml:space="preserve">UN    </v>
          </cell>
          <cell r="D4381" t="str">
            <v>CR</v>
          </cell>
          <cell r="E4381" t="str">
            <v>14,88</v>
          </cell>
          <cell r="F4381" t="str">
            <v>SINAPI</v>
          </cell>
        </row>
        <row r="4382">
          <cell r="A4382">
            <v>38102</v>
          </cell>
          <cell r="B4382" t="str">
            <v>TOMADA 2P+T 20A, 250V  (APENAS MODULO)</v>
          </cell>
          <cell r="C4382" t="str">
            <v xml:space="preserve">UN    </v>
          </cell>
          <cell r="D4382" t="str">
            <v>CR</v>
          </cell>
          <cell r="E4382" t="str">
            <v>9,35</v>
          </cell>
          <cell r="F4382" t="str">
            <v>SINAPI</v>
          </cell>
        </row>
        <row r="4383">
          <cell r="A4383">
            <v>38076</v>
          </cell>
          <cell r="B4383" t="str">
            <v>TOMADAS (2 MODULOS) 2P+T 10A, 250V, CONJUNTO MONTADO PARA EMBUTIR 4" X 2" (PLACA + SUPORTE + MODULOS)</v>
          </cell>
          <cell r="C4383" t="str">
            <v xml:space="preserve">UN    </v>
          </cell>
          <cell r="D4383" t="str">
            <v>CR</v>
          </cell>
          <cell r="E4383" t="str">
            <v>16,68</v>
          </cell>
          <cell r="F4383" t="str">
            <v>SINAPI</v>
          </cell>
        </row>
        <row r="4384">
          <cell r="A4384">
            <v>7592</v>
          </cell>
          <cell r="B4384" t="str">
            <v>TOPOGRAFO (HORISTA)</v>
          </cell>
          <cell r="C4384" t="str">
            <v xml:space="preserve">H     </v>
          </cell>
          <cell r="D4384" t="str">
            <v xml:space="preserve">C </v>
          </cell>
          <cell r="E4384" t="str">
            <v>18,74</v>
          </cell>
          <cell r="F4384" t="str">
            <v>SINAPI</v>
          </cell>
        </row>
        <row r="4385">
          <cell r="A4385">
            <v>40820</v>
          </cell>
          <cell r="B4385" t="str">
            <v>TOPOGRAFO (MENSALISTA)</v>
          </cell>
          <cell r="C4385" t="str">
            <v xml:space="preserve">MES   </v>
          </cell>
          <cell r="D4385" t="str">
            <v>CR</v>
          </cell>
          <cell r="E4385" t="str">
            <v>3.307,49</v>
          </cell>
          <cell r="F4385" t="str">
            <v>SINAPI</v>
          </cell>
        </row>
        <row r="4386">
          <cell r="A4386">
            <v>11826</v>
          </cell>
          <cell r="B4386" t="str">
            <v>TORNEIRA DE BOIA BALAO METALICO, VAZAO TOTAL, PARA CAIXA D'AGUA, AGUA QUENTE, ROSCA 1/2 ", COM HASTE, TORNEIRA E BALAO METALICOS</v>
          </cell>
          <cell r="C4386" t="str">
            <v xml:space="preserve">UN    </v>
          </cell>
          <cell r="D4386" t="str">
            <v>CR</v>
          </cell>
          <cell r="E4386" t="str">
            <v>66,80</v>
          </cell>
          <cell r="F4386" t="str">
            <v>SINAPI</v>
          </cell>
        </row>
        <row r="4387">
          <cell r="A4387">
            <v>7606</v>
          </cell>
          <cell r="B4387" t="str">
            <v>TORNEIRA DE BOIA BALAO METALICO, VAZAO TOTAL, PARA CAIXA D'AGUA, AGUA QUENTE, ROSCA 3/4 ", COM HASTE, TORNEIRA E BALAO METALICOS</v>
          </cell>
          <cell r="C4387" t="str">
            <v xml:space="preserve">UN    </v>
          </cell>
          <cell r="D4387" t="str">
            <v>CR</v>
          </cell>
          <cell r="E4387" t="str">
            <v>80,34</v>
          </cell>
          <cell r="F4387" t="str">
            <v>SINAPI</v>
          </cell>
        </row>
        <row r="4388">
          <cell r="A4388">
            <v>11763</v>
          </cell>
          <cell r="B4388" t="str">
            <v>TORNEIRA DE BOIA CONVENCIONAL PARA CAIXA D'AGUA, AGUA FRIA, 1.1/2", COM HASTE E TORNEIRA METALICOS E BALAO PLASTICO</v>
          </cell>
          <cell r="C4388" t="str">
            <v xml:space="preserve">UN    </v>
          </cell>
          <cell r="D4388" t="str">
            <v>CR</v>
          </cell>
          <cell r="E4388" t="str">
            <v>175,44</v>
          </cell>
          <cell r="F4388" t="str">
            <v>SINAPI</v>
          </cell>
        </row>
        <row r="4389">
          <cell r="A4389">
            <v>11764</v>
          </cell>
          <cell r="B4389" t="str">
            <v>TORNEIRA DE BOIA CONVENCIONAL PARA CAIXA D'AGUA, AGUA FRIA, 1.1/4", COM HASTE E TORNEIRA METALICOS E BALAO PLASTICO</v>
          </cell>
          <cell r="C4389" t="str">
            <v xml:space="preserve">UN    </v>
          </cell>
          <cell r="D4389" t="str">
            <v>CR</v>
          </cell>
          <cell r="E4389" t="str">
            <v>143,94</v>
          </cell>
          <cell r="F4389" t="str">
            <v>SINAPI</v>
          </cell>
        </row>
        <row r="4390">
          <cell r="A4390">
            <v>11829</v>
          </cell>
          <cell r="B4390" t="str">
            <v>TORNEIRA DE BOIA CONVENCIONAL PARA CAIXA D'AGUA, AGUA FRIA, 1/2", COM HASTE E TORNEIRA METALICOS E BALAO PLASTICO</v>
          </cell>
          <cell r="C4390" t="str">
            <v xml:space="preserve">UN    </v>
          </cell>
          <cell r="D4390" t="str">
            <v>CR</v>
          </cell>
          <cell r="E4390" t="str">
            <v>34,79</v>
          </cell>
          <cell r="F4390" t="str">
            <v>SINAPI</v>
          </cell>
        </row>
        <row r="4391">
          <cell r="A4391">
            <v>11830</v>
          </cell>
          <cell r="B4391" t="str">
            <v>TORNEIRA DE BOIA CONVENCIONAL PARA CAIXA D'AGUA, AGUA FRIA, 3/4", COM HASTE E TORNEIRA METALICOS E BALAO PLASTICO</v>
          </cell>
          <cell r="C4391" t="str">
            <v xml:space="preserve">UN    </v>
          </cell>
          <cell r="D4391" t="str">
            <v>CR</v>
          </cell>
          <cell r="E4391" t="str">
            <v>37,56</v>
          </cell>
          <cell r="F4391" t="str">
            <v>SINAPI</v>
          </cell>
        </row>
        <row r="4392">
          <cell r="A4392">
            <v>11825</v>
          </cell>
          <cell r="B4392" t="str">
            <v>TORNEIRA DE BOIA CONVENCIONAL PARA CAIXA D'AGUA, 1", AGUA FRIA, COM HASTE E TORNEIRA METALICOS E BALAO PLASTICO</v>
          </cell>
          <cell r="C4392" t="str">
            <v xml:space="preserve">UN    </v>
          </cell>
          <cell r="D4392" t="str">
            <v>CR</v>
          </cell>
          <cell r="E4392" t="str">
            <v>84,51</v>
          </cell>
          <cell r="F4392" t="str">
            <v>SINAPI</v>
          </cell>
        </row>
        <row r="4393">
          <cell r="A4393">
            <v>11767</v>
          </cell>
          <cell r="B4393" t="str">
            <v>TORNEIRA DE BOIA CONVENCIONAL PARA CAIXA D'AGUA, 2", AGUA FRIA, COM HASTE E TORNEIRA METALICOS E BALAO PLASTICO</v>
          </cell>
          <cell r="C4393" t="str">
            <v xml:space="preserve">UN    </v>
          </cell>
          <cell r="D4393" t="str">
            <v>CR</v>
          </cell>
          <cell r="E4393" t="str">
            <v>225,09</v>
          </cell>
          <cell r="F4393" t="str">
            <v>SINAPI</v>
          </cell>
        </row>
        <row r="4394">
          <cell r="A4394">
            <v>11766</v>
          </cell>
          <cell r="B4394" t="str">
            <v>TORNEIRA DE BOIA VAZAO TOTAL PARA CAIXA D'AGUA, AGUA FRIA, BITOLA 1/2", COM HASTE E TORNEIRA METALICOS E BALAO PLASTICO</v>
          </cell>
          <cell r="C4394" t="str">
            <v xml:space="preserve">UN    </v>
          </cell>
          <cell r="D4394" t="str">
            <v>CR</v>
          </cell>
          <cell r="E4394" t="str">
            <v>52,47</v>
          </cell>
          <cell r="F4394" t="str">
            <v>SINAPI</v>
          </cell>
        </row>
        <row r="4395">
          <cell r="A4395">
            <v>11765</v>
          </cell>
          <cell r="B4395" t="str">
            <v>TORNEIRA DE BOIA VAZAO TOTAL PARA CAIXA D'AGUA, AGUA FRIA, BITOLA 1", COM HASTE E TORNEIRA METALICOS E BALAO PLASTICO</v>
          </cell>
          <cell r="C4395" t="str">
            <v xml:space="preserve">UN    </v>
          </cell>
          <cell r="D4395" t="str">
            <v>CR</v>
          </cell>
          <cell r="E4395" t="str">
            <v>95,93</v>
          </cell>
          <cell r="F4395" t="str">
            <v>SINAPI</v>
          </cell>
        </row>
        <row r="4396">
          <cell r="A4396">
            <v>11824</v>
          </cell>
          <cell r="B4396" t="str">
            <v>TORNEIRA DE BOIA VAZAO TOTAL PARA CAIXA D'AGUA, AGUA FRIA, BITOLA 3/4", COM HASTE E TORNEIRA METALICOS E BALAO PLASTICO</v>
          </cell>
          <cell r="C4396" t="str">
            <v xml:space="preserve">UN    </v>
          </cell>
          <cell r="D4396" t="str">
            <v>CR</v>
          </cell>
          <cell r="E4396" t="str">
            <v>61,71</v>
          </cell>
          <cell r="F4396" t="str">
            <v>SINAPI</v>
          </cell>
        </row>
        <row r="4397">
          <cell r="A4397">
            <v>44045</v>
          </cell>
          <cell r="B4397" t="str">
            <v>TORNEIRA DE MESA PARA LAVATORIO, METALICA CROMADA, COM MISTURADOR MONOCOMANDO, BICA BAIXA (REF 2875)</v>
          </cell>
          <cell r="C4397" t="str">
            <v xml:space="preserve">UN    </v>
          </cell>
          <cell r="D4397" t="str">
            <v>CR</v>
          </cell>
          <cell r="E4397" t="str">
            <v>366,81</v>
          </cell>
          <cell r="F4397" t="str">
            <v>SINAPI</v>
          </cell>
        </row>
        <row r="4398">
          <cell r="A4398">
            <v>39702</v>
          </cell>
          <cell r="B4398" t="str">
            <v>TORNEIRA DE MESA PARA LAVATORIO, METALICA CROMADA, COM SENSOR DE APROXIMACAO ELETRICO, BIVOLT</v>
          </cell>
          <cell r="C4398" t="str">
            <v xml:space="preserve">UN    </v>
          </cell>
          <cell r="D4398" t="str">
            <v>CR</v>
          </cell>
          <cell r="E4398" t="str">
            <v>2.436,12</v>
          </cell>
          <cell r="F4398" t="str">
            <v>SINAPI</v>
          </cell>
        </row>
        <row r="4399">
          <cell r="A4399">
            <v>13415</v>
          </cell>
          <cell r="B4399" t="str">
            <v>TORNEIRA DE MESA/BANCADA, PARA LAVATORIO, FIXA, METALICA CROMADA, PADRAO POPULAR, 1/2 " OU 3/4 " (REF 1193)</v>
          </cell>
          <cell r="C4399" t="str">
            <v xml:space="preserve">UN    </v>
          </cell>
          <cell r="D4399" t="str">
            <v xml:space="preserve">C </v>
          </cell>
          <cell r="E4399" t="str">
            <v>79,98</v>
          </cell>
          <cell r="F4399" t="str">
            <v>SINAPI</v>
          </cell>
        </row>
        <row r="4400">
          <cell r="A4400">
            <v>7602</v>
          </cell>
          <cell r="B4400" t="str">
            <v>TORNEIRA DE METAL AMARELO, PARA TANQUE / JARDIM, DE PAREDE, COM BICO PLASTICO, CANO CURTO, AREA EXTERNA, PADRAO POPULAR / USO GERAL, 1/2 " OU 3/4 " (REF 1128)</v>
          </cell>
          <cell r="C4400" t="str">
            <v xml:space="preserve">UN    </v>
          </cell>
          <cell r="D4400" t="str">
            <v>CR</v>
          </cell>
          <cell r="E4400" t="str">
            <v>51,04</v>
          </cell>
          <cell r="F4400" t="str">
            <v>SINAPI</v>
          </cell>
        </row>
        <row r="4401">
          <cell r="A4401">
            <v>7603</v>
          </cell>
          <cell r="B4401" t="str">
            <v>TORNEIRA DE METAL AMARELO, PARA TANQUE / JARDIM, DE PAREDE, SEM BICO, CANO CURTO, PADRAO POPULAR / USO GERAL, 1/2 " OU 3/4 " (REF 1120)</v>
          </cell>
          <cell r="C4401" t="str">
            <v xml:space="preserve">UN    </v>
          </cell>
          <cell r="D4401" t="str">
            <v>CR</v>
          </cell>
          <cell r="E4401" t="str">
            <v>43,30</v>
          </cell>
          <cell r="F4401" t="str">
            <v>SINAPI</v>
          </cell>
        </row>
        <row r="4402">
          <cell r="A4402">
            <v>11777</v>
          </cell>
          <cell r="B4402" t="str">
            <v>TORNEIRA ELETRICA DE PAREDE, BICA ALTA, PARA COZINHA, 5500 W (110/220 V)</v>
          </cell>
          <cell r="C4402" t="str">
            <v xml:space="preserve">UN    </v>
          </cell>
          <cell r="D4402" t="str">
            <v>CR</v>
          </cell>
          <cell r="E4402" t="str">
            <v>194,94</v>
          </cell>
          <cell r="F4402" t="str">
            <v>SINAPI</v>
          </cell>
        </row>
        <row r="4403">
          <cell r="A4403">
            <v>13417</v>
          </cell>
          <cell r="B4403" t="str">
            <v>TORNEIRA METALICA CROMADA CANO CURTO, SEM BICO, SEM AREJADOR, DE PAREDE, PARA TANQUE E USO GERAL, 1/2 " OU 3/4 " (REF 1143)</v>
          </cell>
          <cell r="C4403" t="str">
            <v xml:space="preserve">UN    </v>
          </cell>
          <cell r="D4403" t="str">
            <v>CR</v>
          </cell>
          <cell r="E4403" t="str">
            <v>104,17</v>
          </cell>
          <cell r="F4403" t="str">
            <v>SINAPI</v>
          </cell>
        </row>
        <row r="4404">
          <cell r="A4404">
            <v>36791</v>
          </cell>
          <cell r="B4404" t="str">
            <v>TORNEIRA METALICA CROMADA DE MESA PARA LAVATORIO, BICA ALTA, COM AREJADOR (REF 1195)</v>
          </cell>
          <cell r="C4404" t="str">
            <v xml:space="preserve">UN    </v>
          </cell>
          <cell r="D4404" t="str">
            <v>CR</v>
          </cell>
          <cell r="E4404" t="str">
            <v>156,34</v>
          </cell>
          <cell r="F4404" t="str">
            <v>SINAPI</v>
          </cell>
        </row>
        <row r="4405">
          <cell r="A4405">
            <v>36795</v>
          </cell>
          <cell r="B4405" t="str">
            <v>TORNEIRA METALICA CROMADA DE MESA PARA LAVATORIO, COM SENSOR DE PRESENCA A PILHA, COM AREJADOR EMBUTIDO</v>
          </cell>
          <cell r="C4405" t="str">
            <v xml:space="preserve">UN    </v>
          </cell>
          <cell r="D4405" t="str">
            <v>CR</v>
          </cell>
          <cell r="E4405" t="str">
            <v>1.976,70</v>
          </cell>
          <cell r="F4405" t="str">
            <v>SINAPI</v>
          </cell>
        </row>
        <row r="4406">
          <cell r="A4406">
            <v>36796</v>
          </cell>
          <cell r="B4406" t="str">
            <v>TORNEIRA METALICA CROMADA DE MESA, PARA LAVATORIO, TEMPORIZADA PRESSAO FECHAMENTO AUTOMATICO, BICA BAIXA</v>
          </cell>
          <cell r="C4406" t="str">
            <v xml:space="preserve">UN    </v>
          </cell>
          <cell r="D4406" t="str">
            <v>CR</v>
          </cell>
          <cell r="E4406" t="str">
            <v>164,26</v>
          </cell>
          <cell r="F4406" t="str">
            <v>SINAPI</v>
          </cell>
        </row>
        <row r="4407">
          <cell r="A4407">
            <v>36792</v>
          </cell>
          <cell r="B4407" t="str">
            <v>TORNEIRA METALICA CROMADA DE PAREDE LONGA PARA LAVATORIO, COM AREJADOR, ACIONAMENTO ALAVANCA, 1/4 DE VOLTA (REF 1178)</v>
          </cell>
          <cell r="C4407" t="str">
            <v xml:space="preserve">UN    </v>
          </cell>
          <cell r="D4407" t="str">
            <v>CR</v>
          </cell>
          <cell r="E4407" t="str">
            <v>208,08</v>
          </cell>
          <cell r="F4407" t="str">
            <v>SINAPI</v>
          </cell>
        </row>
        <row r="4408">
          <cell r="A4408">
            <v>11773</v>
          </cell>
          <cell r="B4408" t="str">
            <v>TORNEIRA METALICA CROMADA DE PAREDE, PARA COZINHA, BICA MOVEL, COM AREJADOR, 1/2 " OU 3/4 " (REF 1167 / 1168)</v>
          </cell>
          <cell r="C4408" t="str">
            <v xml:space="preserve">UN    </v>
          </cell>
          <cell r="D4408" t="str">
            <v>CR</v>
          </cell>
          <cell r="E4408" t="str">
            <v>138,51</v>
          </cell>
          <cell r="F4408" t="str">
            <v>SINAPI</v>
          </cell>
        </row>
        <row r="4409">
          <cell r="A4409">
            <v>11762</v>
          </cell>
          <cell r="B4409" t="str">
            <v>TORNEIRA METALICA CROMADA PARA JARDIM / TANQUE, COM BICO PLASTICO, CANO LONGO, DE PAREDE, PADRAO POPULAR / USO GERAL , 1/2 " OU 3/4 " (REF 1153 / 1130)</v>
          </cell>
          <cell r="C4409" t="str">
            <v xml:space="preserve">UN    </v>
          </cell>
          <cell r="D4409" t="str">
            <v>CR</v>
          </cell>
          <cell r="E4409" t="str">
            <v>65,70</v>
          </cell>
          <cell r="F4409" t="str">
            <v>SINAPI</v>
          </cell>
        </row>
        <row r="4410">
          <cell r="A4410">
            <v>7604</v>
          </cell>
          <cell r="B4410" t="str">
            <v>TORNEIRA METALICA CROMADA PARA TANQUE / JARDIM, SEM BICO , CANO LONGO, DE PAREDE, PADRAO POPULAR / USO GERAL, 1/2 " OU 3/4 " (REF 1126)</v>
          </cell>
          <cell r="C4410" t="str">
            <v xml:space="preserve">UN    </v>
          </cell>
          <cell r="D4410" t="str">
            <v>CR</v>
          </cell>
          <cell r="E4410" t="str">
            <v>55,63</v>
          </cell>
          <cell r="F4410" t="str">
            <v>SINAPI</v>
          </cell>
        </row>
        <row r="4411">
          <cell r="A4411">
            <v>13984</v>
          </cell>
          <cell r="B4411" t="str">
            <v>TORNEIRA METALICA CROMADA, CANO CURTO, COM AREJADOR, SEM BICO PLASTICO, DE PAREDE, PARA USO GERAL, 1/2 " OU 3/4 " (REF 1152 / 1154)</v>
          </cell>
          <cell r="C4411" t="str">
            <v xml:space="preserve">UN    </v>
          </cell>
          <cell r="D4411" t="str">
            <v>CR</v>
          </cell>
          <cell r="E4411" t="str">
            <v>80,84</v>
          </cell>
          <cell r="F4411" t="str">
            <v>SINAPI</v>
          </cell>
        </row>
        <row r="4412">
          <cell r="A4412">
            <v>11772</v>
          </cell>
          <cell r="B4412" t="str">
            <v>TORNEIRA METALICA CROMADA, DE MESA/BANCADA, PARA COZINHA, BICA MOVEL, COM AREJADOR, 1/2 " OU 3/4 " (REF 1167 / 1168)</v>
          </cell>
          <cell r="C4412" t="str">
            <v xml:space="preserve">UN    </v>
          </cell>
          <cell r="D4412" t="str">
            <v>CR</v>
          </cell>
          <cell r="E4412" t="str">
            <v>138,95</v>
          </cell>
          <cell r="F4412" t="str">
            <v>SINAPI</v>
          </cell>
        </row>
        <row r="4413">
          <cell r="A4413">
            <v>13983</v>
          </cell>
          <cell r="B4413" t="str">
            <v>TORNEIRA METALICA CROMADA, RETA, DE PAREDE, PARA COZINHA, COM AREJADOR, PADRAO POPULAR, 1/2 " OU 3/4 " (REF 1159 / 1160)</v>
          </cell>
          <cell r="C4413" t="str">
            <v xml:space="preserve">UN    </v>
          </cell>
          <cell r="D4413" t="str">
            <v>CR</v>
          </cell>
          <cell r="E4413" t="str">
            <v>105,23</v>
          </cell>
          <cell r="F4413" t="str">
            <v>SINAPI</v>
          </cell>
        </row>
        <row r="4414">
          <cell r="A4414">
            <v>13416</v>
          </cell>
          <cell r="B4414" t="str">
            <v>TORNEIRA METALICA CROMADA, RETA, DE PAREDE, PARA COZINHA, SEM BICO, SEM AREJADOR, PADRAO POPULAR, 1/2 " OU 3/4 " (REF 1158)</v>
          </cell>
          <cell r="C4414" t="str">
            <v xml:space="preserve">UN    </v>
          </cell>
          <cell r="D4414" t="str">
            <v>CR</v>
          </cell>
          <cell r="E4414" t="str">
            <v>93,46</v>
          </cell>
          <cell r="F4414" t="str">
            <v>SINAPI</v>
          </cell>
        </row>
        <row r="4415">
          <cell r="A4415">
            <v>40329</v>
          </cell>
          <cell r="B4415" t="str">
            <v>TORNEIRA PLASTICA DE BOIA CONVENCIONAL PARA CAIXA DE AGUA, AGUA FRIA, 3/4 ", COM HASTE METALICA E COM TORNEIRA E BALAO PLASTICOS (PADRAO POPULAR)</v>
          </cell>
          <cell r="C4415" t="str">
            <v xml:space="preserve">UN    </v>
          </cell>
          <cell r="D4415" t="str">
            <v xml:space="preserve">C </v>
          </cell>
          <cell r="E4415" t="str">
            <v>21,80</v>
          </cell>
          <cell r="F4415" t="str">
            <v>SINAPI</v>
          </cell>
        </row>
        <row r="4416">
          <cell r="A4416">
            <v>11823</v>
          </cell>
          <cell r="B4416" t="str">
            <v>TORNEIRA PLASTICA DE BOIA PARA CAIXA DE DESCARGA,  1/2", BALAO E TORNEIRA PLASTICOS, COM HASTE METALICA</v>
          </cell>
          <cell r="C4416" t="str">
            <v xml:space="preserve">UN    </v>
          </cell>
          <cell r="D4416" t="str">
            <v>CR</v>
          </cell>
          <cell r="E4416" t="str">
            <v>9,18</v>
          </cell>
          <cell r="F4416" t="str">
            <v>SINAPI</v>
          </cell>
        </row>
        <row r="4417">
          <cell r="A4417">
            <v>11822</v>
          </cell>
          <cell r="B4417" t="str">
            <v>TORNEIRA PLASTICA DE MESA, BICA MOVEL, PARA COZINHA 1/2 "</v>
          </cell>
          <cell r="C4417" t="str">
            <v xml:space="preserve">UN    </v>
          </cell>
          <cell r="D4417" t="str">
            <v>CR</v>
          </cell>
          <cell r="E4417" t="str">
            <v>41,30</v>
          </cell>
          <cell r="F4417" t="str">
            <v>SINAPI</v>
          </cell>
        </row>
        <row r="4418">
          <cell r="A4418">
            <v>11831</v>
          </cell>
          <cell r="B4418" t="str">
            <v>TORNEIRA PLASTICA PARA TANQUE 1/2 " OU 3/4 " COM BICO PARA MANGUEIRA</v>
          </cell>
          <cell r="C4418" t="str">
            <v xml:space="preserve">UN    </v>
          </cell>
          <cell r="D4418" t="str">
            <v>CR</v>
          </cell>
          <cell r="E4418" t="str">
            <v>24,85</v>
          </cell>
          <cell r="F4418" t="str">
            <v>SINAPI</v>
          </cell>
        </row>
        <row r="4419">
          <cell r="A4419">
            <v>7613</v>
          </cell>
          <cell r="B4419" t="str">
            <v>TRANSFORMADOR TRIFASICO DE DISTRIBUICAO, POTENCIA DE 1000 KVA, TENSAO NOMINAL DE 15 KV, TENSAO SECUNDARIA DE 220/127V, EM OLEO ISOLANTE TIPO MINERAL</v>
          </cell>
          <cell r="C4419" t="str">
            <v xml:space="preserve">UN    </v>
          </cell>
          <cell r="D4419" t="str">
            <v>CR</v>
          </cell>
          <cell r="E4419" t="str">
            <v>228.283,72</v>
          </cell>
          <cell r="F4419" t="str">
            <v>SINAPI</v>
          </cell>
        </row>
        <row r="4420">
          <cell r="A4420">
            <v>7619</v>
          </cell>
          <cell r="B4420" t="str">
            <v>TRANSFORMADOR TRIFASICO DE DISTRIBUICAO, POTENCIA DE 112,5 KVA, TENSAO NOMINAL DE 15 KV, TENSAO SECUNDARIA DE 220/127V, EM OLEO ISOLANTE TIPO MINERAL</v>
          </cell>
          <cell r="C4420" t="str">
            <v xml:space="preserve">UN    </v>
          </cell>
          <cell r="D4420" t="str">
            <v>CR</v>
          </cell>
          <cell r="E4420" t="str">
            <v>35.287,77</v>
          </cell>
          <cell r="F4420" t="str">
            <v>SINAPI</v>
          </cell>
        </row>
        <row r="4421">
          <cell r="A4421">
            <v>12076</v>
          </cell>
          <cell r="B4421" t="str">
            <v>TRANSFORMADOR TRIFASICO DE DISTRIBUICAO, POTENCIA DE 15 KVA, TENSAO NOMINAL DE 15 KV, TENSAO SECUNDARIA DE 220/127V, EM OLEO ISOLANTE TIPO MINERAL</v>
          </cell>
          <cell r="C4421" t="str">
            <v xml:space="preserve">UN    </v>
          </cell>
          <cell r="D4421" t="str">
            <v>CR</v>
          </cell>
          <cell r="E4421" t="str">
            <v>16.187,05</v>
          </cell>
          <cell r="F4421" t="str">
            <v>SINAPI</v>
          </cell>
        </row>
        <row r="4422">
          <cell r="A4422">
            <v>7614</v>
          </cell>
          <cell r="B4422" t="str">
            <v>TRANSFORMADOR TRIFASICO DE DISTRIBUICAO, POTENCIA DE 150 KVA, TENSAO NOMINAL DE 15 KV, TENSAO SECUNDARIA DE 220/127V, EM OLEO ISOLANTE TIPO MINERAL</v>
          </cell>
          <cell r="C4422" t="str">
            <v xml:space="preserve">UN    </v>
          </cell>
          <cell r="D4422" t="str">
            <v>CR</v>
          </cell>
          <cell r="E4422" t="str">
            <v>44.506,30</v>
          </cell>
          <cell r="F4422" t="str">
            <v>SINAPI</v>
          </cell>
        </row>
        <row r="4423">
          <cell r="A4423">
            <v>7618</v>
          </cell>
          <cell r="B4423" t="str">
            <v>TRANSFORMADOR TRIFASICO DE DISTRIBUICAO, POTENCIA DE 1500 KVA, TENSAO NOMINAL DE 15 KV, TENSAO SECUNDARIA DE 220/127V, EM OLEO ISOLANTE TIPO MINERAL</v>
          </cell>
          <cell r="C4423" t="str">
            <v xml:space="preserve">UN    </v>
          </cell>
          <cell r="D4423" t="str">
            <v>CR</v>
          </cell>
          <cell r="E4423" t="str">
            <v>288.656,81</v>
          </cell>
          <cell r="F4423" t="str">
            <v>SINAPI</v>
          </cell>
        </row>
        <row r="4424">
          <cell r="A4424">
            <v>7620</v>
          </cell>
          <cell r="B4424" t="str">
            <v>TRANSFORMADOR TRIFASICO DE DISTRIBUICAO, POTENCIA DE 225 KVA, TENSAO NOMINAL DE 15 KV, TENSAO SECUNDARIA DE 220/127V, EM OLEO ISOLANTE TIPO MINERAL</v>
          </cell>
          <cell r="C4424" t="str">
            <v xml:space="preserve">UN    </v>
          </cell>
          <cell r="D4424" t="str">
            <v>CR</v>
          </cell>
          <cell r="E4424" t="str">
            <v>62.435,78</v>
          </cell>
          <cell r="F4424" t="str">
            <v>SINAPI</v>
          </cell>
        </row>
        <row r="4425">
          <cell r="A4425">
            <v>7610</v>
          </cell>
          <cell r="B4425" t="str">
            <v>TRANSFORMADOR TRIFASICO DE DISTRIBUICAO, POTENCIA DE 30 KVA, TENSAO NOMINAL DE 15 KV, TENSAO SECUNDARIA DE 220/127V, EM OLEO ISOLANTE TIPO MINERAL</v>
          </cell>
          <cell r="C4425" t="str">
            <v xml:space="preserve">UN    </v>
          </cell>
          <cell r="D4425" t="str">
            <v>CR</v>
          </cell>
          <cell r="E4425" t="str">
            <v>19.771,32</v>
          </cell>
          <cell r="F4425" t="str">
            <v>SINAPI</v>
          </cell>
        </row>
        <row r="4426">
          <cell r="A4426">
            <v>7615</v>
          </cell>
          <cell r="B4426" t="str">
            <v>TRANSFORMADOR TRIFASICO DE DISTRIBUICAO, POTENCIA DE 300 KVA, TENSAO NOMINAL DE 15 KV, TENSAO SECUNDARIA DE 220/127V, EM OLEO ISOLANTE TIPO MINERAL</v>
          </cell>
          <cell r="C4426" t="str">
            <v xml:space="preserve">UN    </v>
          </cell>
          <cell r="D4426" t="str">
            <v>CR</v>
          </cell>
          <cell r="E4426" t="str">
            <v>72.841,74</v>
          </cell>
          <cell r="F4426" t="str">
            <v>SINAPI</v>
          </cell>
        </row>
        <row r="4427">
          <cell r="A4427">
            <v>7617</v>
          </cell>
          <cell r="B4427" t="str">
            <v>TRANSFORMADOR TRIFASICO DE DISTRIBUICAO, POTENCIA DE 45 KVA, TENSAO NOMINAL DE 15 KV, TENSAO SECUNDARIA DE 220/127V, EM OLEO ISOLANTE TIPO MINERAL</v>
          </cell>
          <cell r="C4427" t="str">
            <v xml:space="preserve">UN    </v>
          </cell>
          <cell r="D4427" t="str">
            <v>CR</v>
          </cell>
          <cell r="E4427" t="str">
            <v>22.083,76</v>
          </cell>
          <cell r="F4427" t="str">
            <v>SINAPI</v>
          </cell>
        </row>
        <row r="4428">
          <cell r="A4428">
            <v>7616</v>
          </cell>
          <cell r="B4428" t="str">
            <v>TRANSFORMADOR TRIFASICO DE DISTRIBUICAO, POTENCIA DE 500 KVA, TENSAO NOMINAL DE 15 KV, TENSAO SECUNDARIA DE 220/127V, EM OLEO ISOLANTE TIPO MINERAL</v>
          </cell>
          <cell r="C4428" t="str">
            <v xml:space="preserve">UN    </v>
          </cell>
          <cell r="D4428" t="str">
            <v>CR</v>
          </cell>
          <cell r="E4428" t="str">
            <v>118.866,16</v>
          </cell>
          <cell r="F4428" t="str">
            <v>SINAPI</v>
          </cell>
        </row>
        <row r="4429">
          <cell r="A4429">
            <v>7611</v>
          </cell>
          <cell r="B4429" t="str">
            <v>TRANSFORMADOR TRIFASICO DE DISTRIBUICAO, POTENCIA DE 75 KVA, TENSAO NOMINAL DE 15 KV, TENSAO SECUNDARIA DE 220/127V, EM OLEO ISOLANTE TIPO MINERAL</v>
          </cell>
          <cell r="C4429" t="str">
            <v xml:space="preserve">UN    </v>
          </cell>
          <cell r="D4429" t="str">
            <v xml:space="preserve">C </v>
          </cell>
          <cell r="E4429" t="str">
            <v>28.558,59</v>
          </cell>
          <cell r="F4429" t="str">
            <v>SINAPI</v>
          </cell>
        </row>
        <row r="4430">
          <cell r="A4430">
            <v>7612</v>
          </cell>
          <cell r="B4430" t="str">
            <v>TRANSFORMADOR TRIFASICO DE DISTRIBUICAO, POTENCIA DE 750 KVA, TENSAO NOMINAL DE 15 KV, TENSAO SECUNDARIA DE 220/127V, EM OLEO ISOLANTE TIPO MINERAL</v>
          </cell>
          <cell r="C4430" t="str">
            <v xml:space="preserve">UN    </v>
          </cell>
          <cell r="D4430" t="str">
            <v>CR</v>
          </cell>
          <cell r="E4430" t="str">
            <v>163.045,26</v>
          </cell>
          <cell r="F4430" t="str">
            <v>SINAPI</v>
          </cell>
        </row>
        <row r="4431">
          <cell r="A4431">
            <v>37371</v>
          </cell>
          <cell r="B4431" t="str">
            <v>TRANSPORTE - HORISTA (COLETADO CAIXA - ENCARGOS COMPLEMENTARES)</v>
          </cell>
          <cell r="C4431" t="str">
            <v xml:space="preserve">H     </v>
          </cell>
          <cell r="D4431" t="str">
            <v xml:space="preserve">C </v>
          </cell>
          <cell r="E4431" t="str">
            <v>0,87</v>
          </cell>
          <cell r="F4431" t="str">
            <v>SINAPI</v>
          </cell>
        </row>
        <row r="4432">
          <cell r="A4432">
            <v>40861</v>
          </cell>
          <cell r="B4432" t="str">
            <v>TRANSPORTE - MENSALISTA (COLETADO CAIXA - ENCARGOS COMPLEMENTARES)</v>
          </cell>
          <cell r="C4432" t="str">
            <v xml:space="preserve">MES   </v>
          </cell>
          <cell r="D4432" t="str">
            <v xml:space="preserve">C </v>
          </cell>
          <cell r="E4432" t="str">
            <v>164,77</v>
          </cell>
          <cell r="F4432" t="str">
            <v>SINAPI</v>
          </cell>
        </row>
        <row r="4433">
          <cell r="A4433">
            <v>36510</v>
          </cell>
          <cell r="B4433" t="str">
            <v>TRATOR DE ESTEIRAS, POTENCIA BRUTA DE 133 HP, PESO OPERACIONAL DE 14 T, COM LAMINA COM CAPACIDADE DE 3,00 M3</v>
          </cell>
          <cell r="C4433" t="str">
            <v xml:space="preserve">UN    </v>
          </cell>
          <cell r="D4433" t="str">
            <v>AS</v>
          </cell>
          <cell r="E4433" t="str">
            <v>985.932,68</v>
          </cell>
          <cell r="F4433" t="str">
            <v>SINAPI</v>
          </cell>
        </row>
        <row r="4434">
          <cell r="A4434">
            <v>25020</v>
          </cell>
          <cell r="B4434" t="str">
            <v>TRATOR DE ESTEIRAS, POTENCIA BRUTA DE 347 HP, PESO OPERACIONAL DE 38,5 T, COM ESCARIFICADOR E LAMINA COM CAPACIDADE DE 4,70M3</v>
          </cell>
          <cell r="C4434" t="str">
            <v xml:space="preserve">UN    </v>
          </cell>
          <cell r="D4434" t="str">
            <v>AS</v>
          </cell>
          <cell r="E4434" t="str">
            <v>4.061.695,76</v>
          </cell>
          <cell r="F4434" t="str">
            <v>SINAPI</v>
          </cell>
        </row>
        <row r="4435">
          <cell r="A4435">
            <v>7622</v>
          </cell>
          <cell r="B4435" t="str">
            <v>TRATOR DE ESTEIRAS, POTENCIA DE 100 HP, PESO OPERACIONAL DE 9,4 T, COM LAMINA COM CAPACIDADE DE 2,19 M3</v>
          </cell>
          <cell r="C4435" t="str">
            <v xml:space="preserve">UN    </v>
          </cell>
          <cell r="D4435" t="str">
            <v>AS</v>
          </cell>
          <cell r="E4435" t="str">
            <v>956.498,80</v>
          </cell>
          <cell r="F4435" t="str">
            <v>SINAPI</v>
          </cell>
        </row>
        <row r="4436">
          <cell r="A4436">
            <v>7624</v>
          </cell>
          <cell r="B4436" t="str">
            <v>TRATOR DE ESTEIRAS, POTENCIA DE 150 HP, PESO OPERACIONAL DE 16,7 T, COM RODA MOTRIZ ELEVADA E LAMINA COM CONTATO DE 3,18M3</v>
          </cell>
          <cell r="C4436" t="str">
            <v xml:space="preserve">UN    </v>
          </cell>
          <cell r="D4436" t="str">
            <v>AS</v>
          </cell>
          <cell r="E4436" t="str">
            <v>1.240.000,00</v>
          </cell>
          <cell r="F4436" t="str">
            <v>SINAPI</v>
          </cell>
        </row>
        <row r="4437">
          <cell r="A4437">
            <v>7625</v>
          </cell>
          <cell r="B4437" t="str">
            <v>TRATOR DE ESTEIRAS, POTENCIA DE 170 HP, PESO OPERACIONAL DE 19 T, COM LAMINA COM CAPACIDADE DE 5,2 M3</v>
          </cell>
          <cell r="C4437" t="str">
            <v xml:space="preserve">UN    </v>
          </cell>
          <cell r="D4437" t="str">
            <v>AS</v>
          </cell>
          <cell r="E4437" t="str">
            <v>1.232.415,78</v>
          </cell>
          <cell r="F4437" t="str">
            <v>SINAPI</v>
          </cell>
        </row>
        <row r="4438">
          <cell r="A4438">
            <v>7623</v>
          </cell>
          <cell r="B4438" t="str">
            <v>TRATOR DE ESTEIRAS, POTENCIA DE 347 HP, PESO OPERACIONAL DE 38,5 T, COM LAMINA COM CAPACIDADE DE 8,70M3</v>
          </cell>
          <cell r="C4438" t="str">
            <v xml:space="preserve">UN    </v>
          </cell>
          <cell r="D4438" t="str">
            <v>AS</v>
          </cell>
          <cell r="E4438" t="str">
            <v>4.061.695,76</v>
          </cell>
          <cell r="F4438" t="str">
            <v>SINAPI</v>
          </cell>
        </row>
        <row r="4439">
          <cell r="A4439">
            <v>36508</v>
          </cell>
          <cell r="B4439" t="str">
            <v>TRATOR DE ESTEIRAS, POTENCIA NO VOLANTE DE 200 HP, PESO OPERACIONAL DE 20,1 T, COM RODA MOTRIZ ELEVADA E LAMINA COM CAPACIDADE DE 3,89 M3</v>
          </cell>
          <cell r="C4439" t="str">
            <v xml:space="preserve">UN    </v>
          </cell>
          <cell r="D4439" t="str">
            <v>AS</v>
          </cell>
          <cell r="E4439" t="str">
            <v>1.826.705,75</v>
          </cell>
          <cell r="F4439" t="str">
            <v>SINAPI</v>
          </cell>
        </row>
        <row r="4440">
          <cell r="A4440">
            <v>36509</v>
          </cell>
          <cell r="B4440" t="str">
            <v>TRATOR DE ESTEIRAS, POTENCIA 125 HP, PESO OPERACIONAL DE 12,9 T, COM LAMINA COM CAPACIDADE DE 2,7 M3</v>
          </cell>
          <cell r="C4440" t="str">
            <v xml:space="preserve">UN    </v>
          </cell>
          <cell r="D4440" t="str">
            <v>AS</v>
          </cell>
          <cell r="E4440" t="str">
            <v>1.001.100,85</v>
          </cell>
          <cell r="F4440" t="str">
            <v>SINAPI</v>
          </cell>
        </row>
        <row r="4441">
          <cell r="A4441">
            <v>13238</v>
          </cell>
          <cell r="B4441" t="str">
            <v>TRATOR DE PNEUS COM POTENCIA DE 105 CV, TRACAO 4 X 4, PESO COM LASTRO DE 5775 KG</v>
          </cell>
          <cell r="C4441" t="str">
            <v xml:space="preserve">UN    </v>
          </cell>
          <cell r="D4441" t="str">
            <v>AS</v>
          </cell>
          <cell r="E4441" t="str">
            <v>319.527,73</v>
          </cell>
          <cell r="F4441" t="str">
            <v>SINAPI</v>
          </cell>
        </row>
        <row r="4442">
          <cell r="A4442">
            <v>36511</v>
          </cell>
          <cell r="B4442" t="str">
            <v>TRATOR DE PNEUS COM POTENCIA DE 122 CV, TRACAO 4 X 4, PESO COM LASTRO DE 4510 KG</v>
          </cell>
          <cell r="C4442" t="str">
            <v xml:space="preserve">UN    </v>
          </cell>
          <cell r="D4442" t="str">
            <v>AS</v>
          </cell>
          <cell r="E4442" t="str">
            <v>370.246,42</v>
          </cell>
          <cell r="F4442" t="str">
            <v>SINAPI</v>
          </cell>
        </row>
        <row r="4443">
          <cell r="A4443">
            <v>36515</v>
          </cell>
          <cell r="B4443" t="str">
            <v>TRATOR DE PNEUS COM POTENCIA DE 15 CV, PESO COM LASTRO DE 1160 KG</v>
          </cell>
          <cell r="C4443" t="str">
            <v xml:space="preserve">UN    </v>
          </cell>
          <cell r="D4443" t="str">
            <v>AS</v>
          </cell>
          <cell r="E4443" t="str">
            <v>109.045,17</v>
          </cell>
          <cell r="F4443" t="str">
            <v>SINAPI</v>
          </cell>
        </row>
        <row r="4444">
          <cell r="A4444">
            <v>10598</v>
          </cell>
          <cell r="B4444" t="str">
            <v>TRATOR DE PNEUS COM POTENCIA DE 50 CV, TRACAO 4 X 2, PESO COM LASTRO DE 2714 KG</v>
          </cell>
          <cell r="C4444" t="str">
            <v xml:space="preserve">UN    </v>
          </cell>
          <cell r="D4444" t="str">
            <v>AS</v>
          </cell>
          <cell r="E4444" t="str">
            <v>176.833,23</v>
          </cell>
          <cell r="F4444" t="str">
            <v>SINAPI</v>
          </cell>
        </row>
        <row r="4445">
          <cell r="A4445">
            <v>7640</v>
          </cell>
          <cell r="B4445" t="str">
            <v>TRATOR DE PNEUS COM POTENCIA DE 85 CV, TRACAO 4 X 4, PESO COM LASTRO DE 4675 KG</v>
          </cell>
          <cell r="C4445" t="str">
            <v xml:space="preserve">UN    </v>
          </cell>
          <cell r="D4445" t="str">
            <v>AS</v>
          </cell>
          <cell r="E4445" t="str">
            <v>271.345,00</v>
          </cell>
          <cell r="F4445" t="str">
            <v>SINAPI</v>
          </cell>
        </row>
        <row r="4446">
          <cell r="A4446">
            <v>36513</v>
          </cell>
          <cell r="B4446" t="str">
            <v>TRATOR DE PNEUS COM POTENCIA DE 85 CV, TURBO,  PESO COM LASTRO DE 4900 KG</v>
          </cell>
          <cell r="C4446" t="str">
            <v xml:space="preserve">UN    </v>
          </cell>
          <cell r="D4446" t="str">
            <v>AS</v>
          </cell>
          <cell r="E4446" t="str">
            <v>261.391,44</v>
          </cell>
          <cell r="F4446" t="str">
            <v>SINAPI</v>
          </cell>
        </row>
        <row r="4447">
          <cell r="A4447">
            <v>36514</v>
          </cell>
          <cell r="B4447" t="str">
            <v>TRATOR DE PNEUS COM POTENCIA DE 95 CV, TRACAO 4 X 4, PESO MAXIMO DE 5225 KG</v>
          </cell>
          <cell r="C4447" t="str">
            <v xml:space="preserve">UN    </v>
          </cell>
          <cell r="D4447" t="str">
            <v>AS</v>
          </cell>
          <cell r="E4447" t="str">
            <v>291.632,46</v>
          </cell>
          <cell r="F4447" t="str">
            <v>SINAPI</v>
          </cell>
        </row>
        <row r="4448">
          <cell r="A4448">
            <v>11572</v>
          </cell>
          <cell r="B4448" t="str">
            <v>TRAVA / PRENDEDOR DE PORTA, EM LATAO CROMADO, MONTADO EM PISO</v>
          </cell>
          <cell r="C4448" t="str">
            <v xml:space="preserve">UN    </v>
          </cell>
          <cell r="D4448" t="str">
            <v>CR</v>
          </cell>
          <cell r="E4448" t="str">
            <v>34,40</v>
          </cell>
          <cell r="F4448" t="str">
            <v>SINAPI</v>
          </cell>
        </row>
        <row r="4449">
          <cell r="A4449">
            <v>36149</v>
          </cell>
          <cell r="B4449" t="str">
            <v>TRAVA-QUEDAS EM ACO PARA CORDA DE 12 MM, EXTENSOR DE 25 X 300 MM, COM MOSQUETAO TIPO GANCHO TRAVA DUPLA</v>
          </cell>
          <cell r="C4449" t="str">
            <v xml:space="preserve">UN    </v>
          </cell>
          <cell r="D4449" t="str">
            <v>CR</v>
          </cell>
          <cell r="E4449" t="str">
            <v>186,82</v>
          </cell>
          <cell r="F4449" t="str">
            <v>SINAPI</v>
          </cell>
        </row>
        <row r="4450">
          <cell r="A4450">
            <v>42407</v>
          </cell>
          <cell r="B4450" t="str">
            <v>TRELICA NERVURADA (ESPACADOR), ALTURA = 120,0 MM, DIAMETRO DOS BANZOS INFERIORES E SUPERIOR = 6,0 MM, DIAMETRO DA DIAGONAL = 4,2 MM</v>
          </cell>
          <cell r="C4450" t="str">
            <v xml:space="preserve">M     </v>
          </cell>
          <cell r="D4450" t="str">
            <v>CR</v>
          </cell>
          <cell r="E4450" t="str">
            <v>6,50</v>
          </cell>
          <cell r="F4450" t="str">
            <v>SINAPI</v>
          </cell>
        </row>
        <row r="4451">
          <cell r="A4451">
            <v>11581</v>
          </cell>
          <cell r="B4451" t="str">
            <v>TRILHO PANTOGRAFICO CONCAVO, TIPO U, EM ALUMINIO, COM DIMENSOES DE APROX *35 X 35* MM, PARA ROLDANA DE PORTA DE CORRER</v>
          </cell>
          <cell r="C4451" t="str">
            <v xml:space="preserve">M     </v>
          </cell>
          <cell r="D4451" t="str">
            <v>CR</v>
          </cell>
          <cell r="E4451" t="str">
            <v>22,70</v>
          </cell>
          <cell r="F4451" t="str">
            <v>SINAPI</v>
          </cell>
        </row>
        <row r="4452">
          <cell r="A4452">
            <v>43605</v>
          </cell>
          <cell r="B4452" t="str">
            <v>TRILHO PANTOGRAFICO RETO, EM ALUMINIO, TIPO U, COM DIMENSOES DE *38 X 38* MM PARA PORTA DE CORRER</v>
          </cell>
          <cell r="C4452" t="str">
            <v xml:space="preserve">M     </v>
          </cell>
          <cell r="D4452" t="str">
            <v>CR</v>
          </cell>
          <cell r="E4452" t="str">
            <v>46,45</v>
          </cell>
          <cell r="F4452" t="str">
            <v>SINAPI</v>
          </cell>
        </row>
        <row r="4453">
          <cell r="A4453">
            <v>11580</v>
          </cell>
          <cell r="B4453" t="str">
            <v>TRILHO QUADRADO FRIZADO PARA RODIZIO (VERGALHAO MACICO), EM ALUMINIO, COM DIMENSOES DE *6 X 6* MM</v>
          </cell>
          <cell r="C4453" t="str">
            <v xml:space="preserve">M     </v>
          </cell>
          <cell r="D4453" t="str">
            <v>CR</v>
          </cell>
          <cell r="E4453" t="str">
            <v>9,11</v>
          </cell>
          <cell r="F4453" t="str">
            <v>SINAPI</v>
          </cell>
        </row>
        <row r="4454">
          <cell r="A4454">
            <v>10743</v>
          </cell>
          <cell r="B4454" t="str">
            <v>TROLEY MANUAL CAPACIDADE 1 T</v>
          </cell>
          <cell r="C4454" t="str">
            <v xml:space="preserve">UN    </v>
          </cell>
          <cell r="D4454" t="str">
            <v>CR</v>
          </cell>
          <cell r="E4454" t="str">
            <v>669,86</v>
          </cell>
          <cell r="F4454" t="str">
            <v>SINAPI</v>
          </cell>
        </row>
        <row r="4455">
          <cell r="A4455">
            <v>39848</v>
          </cell>
          <cell r="B4455" t="str">
            <v>TUBO / MANGUEIRA PRETA EM POLIETILENO, LINHA PESADA OU REFORCADA, TIPO ESPAGUETE, PARA INJECAO DE CALDA DE CIMENTO, D = 1/2", ESPESSURA 1,5 MM</v>
          </cell>
          <cell r="C4455" t="str">
            <v xml:space="preserve">M     </v>
          </cell>
          <cell r="D4455" t="str">
            <v>AS</v>
          </cell>
          <cell r="E4455" t="str">
            <v>1,90</v>
          </cell>
          <cell r="F4455" t="str">
            <v>SINAPI</v>
          </cell>
        </row>
        <row r="4456">
          <cell r="A4456">
            <v>20999</v>
          </cell>
          <cell r="B4456" t="str">
            <v>TUBO ACO CARBONO COM COSTURA, NBR 5580, CLASSE L, DN = 15 MM, E = 2,25 MM, 1,06 KG/M</v>
          </cell>
          <cell r="C4456" t="str">
            <v xml:space="preserve">M     </v>
          </cell>
          <cell r="D4456" t="str">
            <v>CR</v>
          </cell>
          <cell r="E4456" t="str">
            <v>12,55</v>
          </cell>
          <cell r="F4456" t="str">
            <v>SINAPI</v>
          </cell>
        </row>
        <row r="4457">
          <cell r="A4457">
            <v>21001</v>
          </cell>
          <cell r="B4457" t="str">
            <v>TUBO ACO CARBONO COM COSTURA, NBR 5580, CLASSE L, DN = 25 MM, E = 2,65 MM, 2,02 KG/M</v>
          </cell>
          <cell r="C4457" t="str">
            <v xml:space="preserve">M     </v>
          </cell>
          <cell r="D4457" t="str">
            <v xml:space="preserve">C </v>
          </cell>
          <cell r="E4457" t="str">
            <v>23,42</v>
          </cell>
          <cell r="F4457" t="str">
            <v>SINAPI</v>
          </cell>
        </row>
        <row r="4458">
          <cell r="A4458">
            <v>21003</v>
          </cell>
          <cell r="B4458" t="str">
            <v>TUBO ACO CARBONO COM COSTURA, NBR 5580, CLASSE L, DN = 40 MM, E = 3,0 MM, 3,34 KG/M</v>
          </cell>
          <cell r="C4458" t="str">
            <v xml:space="preserve">M     </v>
          </cell>
          <cell r="D4458" t="str">
            <v>CR</v>
          </cell>
          <cell r="E4458" t="str">
            <v>38,48</v>
          </cell>
          <cell r="F4458" t="str">
            <v>SINAPI</v>
          </cell>
        </row>
        <row r="4459">
          <cell r="A4459">
            <v>21006</v>
          </cell>
          <cell r="B4459" t="str">
            <v>TUBO ACO CARBONO COM COSTURA, NBR 5580, CLASSE L, DN = 80 MM, E = 3,35 MM, 7,07 KG/M</v>
          </cell>
          <cell r="C4459" t="str">
            <v xml:space="preserve">M     </v>
          </cell>
          <cell r="D4459" t="str">
            <v>CR</v>
          </cell>
          <cell r="E4459" t="str">
            <v>81,67</v>
          </cell>
          <cell r="F4459" t="str">
            <v>SINAPI</v>
          </cell>
        </row>
        <row r="4460">
          <cell r="A4460">
            <v>21019</v>
          </cell>
          <cell r="B4460" t="str">
            <v>TUBO ACO CARBONO COM COSTURA, NBR 5580, CLASSE M, DN = 25 MM, E = 3,35 MM, *2,50* KG//M</v>
          </cell>
          <cell r="C4460" t="str">
            <v xml:space="preserve">M     </v>
          </cell>
          <cell r="D4460" t="str">
            <v>CR</v>
          </cell>
          <cell r="E4460" t="str">
            <v>28,39</v>
          </cell>
          <cell r="F4460" t="str">
            <v>SINAPI</v>
          </cell>
        </row>
        <row r="4461">
          <cell r="A4461">
            <v>21021</v>
          </cell>
          <cell r="B4461" t="str">
            <v>TUBO ACO CARBONO COM COSTURA, NBR 5580, CLASSE M, DN = 40 MM, E = 3,35 MM, *3,71* KG//M</v>
          </cell>
          <cell r="C4461" t="str">
            <v xml:space="preserve">M     </v>
          </cell>
          <cell r="D4461" t="str">
            <v>CR</v>
          </cell>
          <cell r="E4461" t="str">
            <v>44,88</v>
          </cell>
          <cell r="F4461" t="str">
            <v>SINAPI</v>
          </cell>
        </row>
        <row r="4462">
          <cell r="A4462">
            <v>21024</v>
          </cell>
          <cell r="B4462" t="str">
            <v>TUBO ACO CARBONO COM COSTURA, NBR 5580, CLASSE M, DN = 80 MM, E = 4,05 MM, *8,47* KG/M</v>
          </cell>
          <cell r="C4462" t="str">
            <v xml:space="preserve">M     </v>
          </cell>
          <cell r="D4462" t="str">
            <v>CR</v>
          </cell>
          <cell r="E4462" t="str">
            <v>96,16</v>
          </cell>
          <cell r="F4462" t="str">
            <v>SINAPI</v>
          </cell>
        </row>
        <row r="4463">
          <cell r="A4463">
            <v>40624</v>
          </cell>
          <cell r="B4463" t="str">
            <v>TUBO ACO CARBONO SEM COSTURA 1 1/2", E= *3,68 MM, SCHEDULE 40, 4,05 KG/M</v>
          </cell>
          <cell r="C4463" t="str">
            <v xml:space="preserve">M     </v>
          </cell>
          <cell r="D4463" t="str">
            <v>AS</v>
          </cell>
          <cell r="E4463" t="str">
            <v>97,53</v>
          </cell>
          <cell r="F4463" t="str">
            <v>SINAPI</v>
          </cell>
        </row>
        <row r="4464">
          <cell r="A4464">
            <v>42575</v>
          </cell>
          <cell r="B4464" t="str">
            <v>TUBO ACO CARBONO SEM COSTURA 1 1/4", E= *3,56 MM, SCHEDULE 40, *3,38* KG/M</v>
          </cell>
          <cell r="C4464" t="str">
            <v xml:space="preserve">M     </v>
          </cell>
          <cell r="D4464" t="str">
            <v>AS</v>
          </cell>
          <cell r="E4464" t="str">
            <v>89,50</v>
          </cell>
          <cell r="F4464" t="str">
            <v>SINAPI</v>
          </cell>
        </row>
        <row r="4465">
          <cell r="A4465">
            <v>13127</v>
          </cell>
          <cell r="B4465" t="str">
            <v>TUBO ACO CARBONO SEM COSTURA 1/2", E= *2,77 MM, SCHEDULE 40, *1,27 KG/M</v>
          </cell>
          <cell r="C4465" t="str">
            <v xml:space="preserve">M     </v>
          </cell>
          <cell r="D4465" t="str">
            <v>AS</v>
          </cell>
          <cell r="E4465" t="str">
            <v>43,50</v>
          </cell>
          <cell r="F4465" t="str">
            <v>SINAPI</v>
          </cell>
        </row>
        <row r="4466">
          <cell r="A4466">
            <v>13137</v>
          </cell>
          <cell r="B4466" t="str">
            <v>TUBO ACO CARBONO SEM COSTURA 1/2", E= *3,73 MM, SCHEDULE 80, *1,62 KG/M</v>
          </cell>
          <cell r="C4466" t="str">
            <v xml:space="preserve">M     </v>
          </cell>
          <cell r="D4466" t="str">
            <v>AS</v>
          </cell>
          <cell r="E4466" t="str">
            <v>57,73</v>
          </cell>
          <cell r="F4466" t="str">
            <v>SINAPI</v>
          </cell>
        </row>
        <row r="4467">
          <cell r="A4467">
            <v>42574</v>
          </cell>
          <cell r="B4467" t="str">
            <v>TUBO ACO CARBONO SEM COSTURA 1", E= *3,38 MM, SCHEDULE 40, *2,50* KG/M</v>
          </cell>
          <cell r="C4467" t="str">
            <v xml:space="preserve">M     </v>
          </cell>
          <cell r="D4467" t="str">
            <v>AS</v>
          </cell>
          <cell r="E4467" t="str">
            <v>66,79</v>
          </cell>
          <cell r="F4467" t="str">
            <v>SINAPI</v>
          </cell>
        </row>
        <row r="4468">
          <cell r="A4468">
            <v>20989</v>
          </cell>
          <cell r="B4468" t="str">
            <v>TUBO ACO CARBONO SEM COSTURA 14", E= *11,13 MM, SCHEDULE 40, *94,55 KG/M</v>
          </cell>
          <cell r="C4468" t="str">
            <v xml:space="preserve">M     </v>
          </cell>
          <cell r="D4468" t="str">
            <v>AS</v>
          </cell>
          <cell r="E4468" t="str">
            <v>2.068,10</v>
          </cell>
          <cell r="F4468" t="str">
            <v>SINAPI</v>
          </cell>
        </row>
        <row r="4469">
          <cell r="A4469">
            <v>21147</v>
          </cell>
          <cell r="B4469" t="str">
            <v>TUBO ACO CARBONO SEM COSTURA 2 1/2", E = 5,16 MM, SCHEDULE 40 (8,62 KG/M)</v>
          </cell>
          <cell r="C4469" t="str">
            <v xml:space="preserve">M     </v>
          </cell>
          <cell r="D4469" t="str">
            <v>AS</v>
          </cell>
          <cell r="E4469" t="str">
            <v>193,91</v>
          </cell>
          <cell r="F4469" t="str">
            <v>SINAPI</v>
          </cell>
        </row>
        <row r="4470">
          <cell r="A4470">
            <v>21148</v>
          </cell>
          <cell r="B4470" t="str">
            <v>TUBO ACO CARBONO SEM COSTURA 2", E= *3,91* MM, SCHEDULE 40, *5,43* KG/M</v>
          </cell>
          <cell r="C4470" t="str">
            <v xml:space="preserve">M     </v>
          </cell>
          <cell r="D4470" t="str">
            <v>AS</v>
          </cell>
          <cell r="E4470" t="str">
            <v>119,68</v>
          </cell>
          <cell r="F4470" t="str">
            <v>SINAPI</v>
          </cell>
        </row>
        <row r="4471">
          <cell r="A4471">
            <v>20984</v>
          </cell>
          <cell r="B4471" t="str">
            <v>TUBO ACO CARBONO SEM COSTURA 20", E= *12,70 MM, SCHEDULE 30, *154,97 KG/M</v>
          </cell>
          <cell r="C4471" t="str">
            <v xml:space="preserve">M     </v>
          </cell>
          <cell r="D4471" t="str">
            <v>AS</v>
          </cell>
          <cell r="E4471" t="str">
            <v>3.968,28</v>
          </cell>
          <cell r="F4471" t="str">
            <v>SINAPI</v>
          </cell>
        </row>
        <row r="4472">
          <cell r="A4472">
            <v>13042</v>
          </cell>
          <cell r="B4472" t="str">
            <v>TUBO ACO CARBONO SEM COSTURA 20", E= *6,35 MM,  SCHEDULE 10, *78,46 KG/M</v>
          </cell>
          <cell r="C4472" t="str">
            <v xml:space="preserve">M     </v>
          </cell>
          <cell r="D4472" t="str">
            <v>AS</v>
          </cell>
          <cell r="E4472" t="str">
            <v>2.199,01</v>
          </cell>
          <cell r="F4472" t="str">
            <v>SINAPI</v>
          </cell>
        </row>
        <row r="4473">
          <cell r="A4473">
            <v>21150</v>
          </cell>
          <cell r="B4473" t="str">
            <v>TUBO ACO CARBONO SEM COSTURA 3/4", E= *2,87 MM, SCHEDULE 40, *1,69 KG/M</v>
          </cell>
          <cell r="C4473" t="str">
            <v xml:space="preserve">M     </v>
          </cell>
          <cell r="D4473" t="str">
            <v>AS</v>
          </cell>
          <cell r="E4473" t="str">
            <v>59,34</v>
          </cell>
          <cell r="F4473" t="str">
            <v>SINAPI</v>
          </cell>
        </row>
        <row r="4474">
          <cell r="A4474">
            <v>13141</v>
          </cell>
          <cell r="B4474" t="str">
            <v>TUBO ACO CARBONO SEM COSTURA 3/4", E= *3,91 MM, SCHEDULE 80, *2,19 KG/M.</v>
          </cell>
          <cell r="C4474" t="str">
            <v xml:space="preserve">M     </v>
          </cell>
          <cell r="D4474" t="str">
            <v>AS</v>
          </cell>
          <cell r="E4474" t="str">
            <v>74,77</v>
          </cell>
          <cell r="F4474" t="str">
            <v>SINAPI</v>
          </cell>
        </row>
        <row r="4475">
          <cell r="A4475">
            <v>42576</v>
          </cell>
          <cell r="B4475" t="str">
            <v>TUBO ACO CARBONO SEM COSTURA 3", E= *5,49 MM, SCHEDULE 40, *11,28* KG/M</v>
          </cell>
          <cell r="C4475" t="str">
            <v xml:space="preserve">M     </v>
          </cell>
          <cell r="D4475" t="str">
            <v>AS</v>
          </cell>
          <cell r="E4475" t="str">
            <v>244,13</v>
          </cell>
          <cell r="F4475" t="str">
            <v>SINAPI</v>
          </cell>
        </row>
        <row r="4476">
          <cell r="A4476">
            <v>21151</v>
          </cell>
          <cell r="B4476" t="str">
            <v>TUBO ACO CARBONO SEM COSTURA 4", E= *6,02 MM, SCHEDULE 40, *16,06 KG/M</v>
          </cell>
          <cell r="C4476" t="str">
            <v xml:space="preserve">M     </v>
          </cell>
          <cell r="D4476" t="str">
            <v>AS</v>
          </cell>
          <cell r="E4476" t="str">
            <v>355,21</v>
          </cell>
          <cell r="F4476" t="str">
            <v>SINAPI</v>
          </cell>
        </row>
        <row r="4477">
          <cell r="A4477">
            <v>13142</v>
          </cell>
          <cell r="B4477" t="str">
            <v>TUBO ACO CARBONO SEM COSTURA 4", E= *8,56 MM, SCHEDULE 80, *22,31 KG/M</v>
          </cell>
          <cell r="C4477" t="str">
            <v xml:space="preserve">M     </v>
          </cell>
          <cell r="D4477" t="str">
            <v>AS</v>
          </cell>
          <cell r="E4477" t="str">
            <v>507,80</v>
          </cell>
          <cell r="F4477" t="str">
            <v>SINAPI</v>
          </cell>
        </row>
        <row r="4478">
          <cell r="A4478">
            <v>42577</v>
          </cell>
          <cell r="B4478" t="str">
            <v>TUBO ACO CARBONO SEM COSTURA 5", E= *6,55 MM, SCHEDULE 40, *21,75* KG/M</v>
          </cell>
          <cell r="C4478" t="str">
            <v xml:space="preserve">M     </v>
          </cell>
          <cell r="D4478" t="str">
            <v>AS</v>
          </cell>
          <cell r="E4478" t="str">
            <v>557,19</v>
          </cell>
          <cell r="F4478" t="str">
            <v>SINAPI</v>
          </cell>
        </row>
        <row r="4479">
          <cell r="A4479">
            <v>20994</v>
          </cell>
          <cell r="B4479" t="str">
            <v>TUBO ACO CARBONO SEM COSTURA 6", E= *10,97 MM, SCHEDULE 80, *42,56 KG/M</v>
          </cell>
          <cell r="C4479" t="str">
            <v xml:space="preserve">M     </v>
          </cell>
          <cell r="D4479" t="str">
            <v>AS</v>
          </cell>
          <cell r="E4479" t="str">
            <v>957,42</v>
          </cell>
          <cell r="F4479" t="str">
            <v>SINAPI</v>
          </cell>
        </row>
        <row r="4480">
          <cell r="A4480">
            <v>7672</v>
          </cell>
          <cell r="B4480" t="str">
            <v>TUBO ACO CARBONO SEM COSTURA 6", E= 7,11 MM,  SCHEDULE 40, *28,26 KG/M</v>
          </cell>
          <cell r="C4480" t="str">
            <v xml:space="preserve">M     </v>
          </cell>
          <cell r="D4480" t="str">
            <v>AS</v>
          </cell>
          <cell r="E4480" t="str">
            <v>627,22</v>
          </cell>
          <cell r="F4480" t="str">
            <v>SINAPI</v>
          </cell>
        </row>
        <row r="4481">
          <cell r="A4481">
            <v>20995</v>
          </cell>
          <cell r="B4481" t="str">
            <v>TUBO ACO CARBONO SEM COSTURA 8", E= *12,70 MM, SCHEDULE 80, *64,64 KG/M</v>
          </cell>
          <cell r="C4481" t="str">
            <v xml:space="preserve">M     </v>
          </cell>
          <cell r="D4481" t="str">
            <v>AS</v>
          </cell>
          <cell r="E4481" t="str">
            <v>1.258,23</v>
          </cell>
          <cell r="F4481" t="str">
            <v>SINAPI</v>
          </cell>
        </row>
        <row r="4482">
          <cell r="A4482">
            <v>7690</v>
          </cell>
          <cell r="B4482" t="str">
            <v>TUBO ACO CARBONO SEM COSTURA 8", E= *6,35 MM,  SCHEDULE 20, *33,27 KG/M</v>
          </cell>
          <cell r="C4482" t="str">
            <v xml:space="preserve">M     </v>
          </cell>
          <cell r="D4482" t="str">
            <v>AS</v>
          </cell>
          <cell r="E4482" t="str">
            <v>727,72</v>
          </cell>
          <cell r="F4482" t="str">
            <v>SINAPI</v>
          </cell>
        </row>
        <row r="4483">
          <cell r="A4483">
            <v>20980</v>
          </cell>
          <cell r="B4483" t="str">
            <v>TUBO ACO CARBONO SEM COSTURA 8", E= *7,04 MM, SCHEDULE 30, *36,75 KG/M</v>
          </cell>
          <cell r="C4483" t="str">
            <v xml:space="preserve">M     </v>
          </cell>
          <cell r="D4483" t="str">
            <v>AS</v>
          </cell>
          <cell r="E4483" t="str">
            <v>793,87</v>
          </cell>
          <cell r="F4483" t="str">
            <v>SINAPI</v>
          </cell>
        </row>
        <row r="4484">
          <cell r="A4484">
            <v>7661</v>
          </cell>
          <cell r="B4484" t="str">
            <v>TUBO ACO CARBONO SEM COSTURA 8", E= *8,18 MM, SCHEDULE 40, *42,55 KG/M</v>
          </cell>
          <cell r="C4484" t="str">
            <v xml:space="preserve">M     </v>
          </cell>
          <cell r="D4484" t="str">
            <v>AS</v>
          </cell>
          <cell r="E4484" t="str">
            <v>944,38</v>
          </cell>
          <cell r="F4484" t="str">
            <v>SINAPI</v>
          </cell>
        </row>
        <row r="4485">
          <cell r="A4485">
            <v>21016</v>
          </cell>
          <cell r="B4485" t="str">
            <v>TUBO ACO GALVANIZADO COM COSTURA, CLASSE LEVE, DN 100 MM ( 4"),  E = 3,75 MM,  *10,55* KG/M (NBR 5580)</v>
          </cell>
          <cell r="C4485" t="str">
            <v xml:space="preserve">M     </v>
          </cell>
          <cell r="D4485" t="str">
            <v>AS</v>
          </cell>
          <cell r="E4485" t="str">
            <v>158,84</v>
          </cell>
          <cell r="F4485" t="str">
            <v>SINAPI</v>
          </cell>
        </row>
        <row r="4486">
          <cell r="A4486">
            <v>21008</v>
          </cell>
          <cell r="B4486" t="str">
            <v>TUBO ACO GALVANIZADO COM COSTURA, CLASSE LEVE, DN 15 MM ( 1/2"),  E = 2,25 MM,  *1,2* KG/M (NBR 5580)</v>
          </cell>
          <cell r="C4486" t="str">
            <v xml:space="preserve">M     </v>
          </cell>
          <cell r="D4486" t="str">
            <v>AS</v>
          </cell>
          <cell r="E4486" t="str">
            <v>18,56</v>
          </cell>
          <cell r="F4486" t="str">
            <v>SINAPI</v>
          </cell>
        </row>
        <row r="4487">
          <cell r="A4487">
            <v>21009</v>
          </cell>
          <cell r="B4487" t="str">
            <v>TUBO ACO GALVANIZADO COM COSTURA, CLASSE LEVE, DN 20 MM ( 3/4"),  E = 2,25 MM,  *1,3* KG/M (NBR 5580)</v>
          </cell>
          <cell r="C4487" t="str">
            <v xml:space="preserve">M     </v>
          </cell>
          <cell r="D4487" t="str">
            <v>AS</v>
          </cell>
          <cell r="E4487" t="str">
            <v>24,16</v>
          </cell>
          <cell r="F4487" t="str">
            <v>SINAPI</v>
          </cell>
        </row>
        <row r="4488">
          <cell r="A4488">
            <v>21010</v>
          </cell>
          <cell r="B4488" t="str">
            <v>TUBO ACO GALVANIZADO COM COSTURA, CLASSE LEVE, DN 25 MM ( 1"),  E = 2,65 MM,  *2,11* KG/M (NBR 5580)</v>
          </cell>
          <cell r="C4488" t="str">
            <v xml:space="preserve">M     </v>
          </cell>
          <cell r="D4488" t="str">
            <v>AS</v>
          </cell>
          <cell r="E4488" t="str">
            <v>32,44</v>
          </cell>
          <cell r="F4488" t="str">
            <v>SINAPI</v>
          </cell>
        </row>
        <row r="4489">
          <cell r="A4489">
            <v>21011</v>
          </cell>
          <cell r="B4489" t="str">
            <v>TUBO ACO GALVANIZADO COM COSTURA, CLASSE LEVE, DN 32 MM ( 1 1/4"),  E = 2,65 MM,  *2,71* KG/M (NBR 5580)</v>
          </cell>
          <cell r="C4489" t="str">
            <v xml:space="preserve">M     </v>
          </cell>
          <cell r="D4489" t="str">
            <v>AS</v>
          </cell>
          <cell r="E4489" t="str">
            <v>47,28</v>
          </cell>
          <cell r="F4489" t="str">
            <v>SINAPI</v>
          </cell>
        </row>
        <row r="4490">
          <cell r="A4490">
            <v>21012</v>
          </cell>
          <cell r="B4490" t="str">
            <v>TUBO ACO GALVANIZADO COM COSTURA, CLASSE LEVE, DN 40 MM ( 1 1/2"),  E = 3,00 MM,  *3,48* KG/M (NBR 5580)</v>
          </cell>
          <cell r="C4490" t="str">
            <v xml:space="preserve">M     </v>
          </cell>
          <cell r="D4490" t="str">
            <v>AS</v>
          </cell>
          <cell r="E4490" t="str">
            <v>52,25</v>
          </cell>
          <cell r="F4490" t="str">
            <v>SINAPI</v>
          </cell>
        </row>
        <row r="4491">
          <cell r="A4491">
            <v>21013</v>
          </cell>
          <cell r="B4491" t="str">
            <v>TUBO ACO GALVANIZADO COM COSTURA, CLASSE LEVE, DN 50 MM ( 2"),  E = 3,00 MM,  *4,40* KG/M (NBR 5580)</v>
          </cell>
          <cell r="C4491" t="str">
            <v xml:space="preserve">M     </v>
          </cell>
          <cell r="D4491" t="str">
            <v>AS</v>
          </cell>
          <cell r="E4491" t="str">
            <v>68,18</v>
          </cell>
          <cell r="F4491" t="str">
            <v>SINAPI</v>
          </cell>
        </row>
        <row r="4492">
          <cell r="A4492">
            <v>21014</v>
          </cell>
          <cell r="B4492" t="str">
            <v>TUBO ACO GALVANIZADO COM COSTURA, CLASSE LEVE, DN 65 MM ( 2 1/2"),  E = 3,35 MM, * 6,23* KG/M (NBR 5580)</v>
          </cell>
          <cell r="C4492" t="str">
            <v xml:space="preserve">M     </v>
          </cell>
          <cell r="D4492" t="str">
            <v>AS</v>
          </cell>
          <cell r="E4492" t="str">
            <v>95,40</v>
          </cell>
          <cell r="F4492" t="str">
            <v>SINAPI</v>
          </cell>
        </row>
        <row r="4493">
          <cell r="A4493">
            <v>21015</v>
          </cell>
          <cell r="B4493" t="str">
            <v>TUBO ACO GALVANIZADO COM COSTURA, CLASSE LEVE, DN 80 MM ( 3"),  E = 3,35 MM, *7,32* KG/M (NBR 5580)</v>
          </cell>
          <cell r="C4493" t="str">
            <v xml:space="preserve">M     </v>
          </cell>
          <cell r="D4493" t="str">
            <v>AS</v>
          </cell>
          <cell r="E4493" t="str">
            <v>109,60</v>
          </cell>
          <cell r="F4493" t="str">
            <v>SINAPI</v>
          </cell>
        </row>
        <row r="4494">
          <cell r="A4494">
            <v>7697</v>
          </cell>
          <cell r="B4494" t="str">
            <v>TUBO ACO GALVANIZADO COM COSTURA, CLASSE MEDIA, DN 1.1/2", E = *3,25* MM, PESO *3,61* KG/M (NBR 5580)</v>
          </cell>
          <cell r="C4494" t="str">
            <v xml:space="preserve">M     </v>
          </cell>
          <cell r="D4494" t="str">
            <v>AS</v>
          </cell>
          <cell r="E4494" t="str">
            <v>52,30</v>
          </cell>
          <cell r="F4494" t="str">
            <v>SINAPI</v>
          </cell>
        </row>
        <row r="4495">
          <cell r="A4495">
            <v>7698</v>
          </cell>
          <cell r="B4495" t="str">
            <v>TUBO ACO GALVANIZADO COM COSTURA, CLASSE MEDIA, DN 1.1/4", E = *3,25* MM, PESO *3,14* KG/M (NBR 5580)</v>
          </cell>
          <cell r="C4495" t="str">
            <v xml:space="preserve">M     </v>
          </cell>
          <cell r="D4495" t="str">
            <v>AS</v>
          </cell>
          <cell r="E4495" t="str">
            <v>45,02</v>
          </cell>
          <cell r="F4495" t="str">
            <v>SINAPI</v>
          </cell>
        </row>
        <row r="4496">
          <cell r="A4496">
            <v>7691</v>
          </cell>
          <cell r="B4496" t="str">
            <v>TUBO ACO GALVANIZADO COM COSTURA, CLASSE MEDIA, DN 1/2", E = *2,65* MM, PESO *1,22* KG/M (NBR 5580)</v>
          </cell>
          <cell r="C4496" t="str">
            <v xml:space="preserve">M     </v>
          </cell>
          <cell r="D4496" t="str">
            <v>AS</v>
          </cell>
          <cell r="E4496" t="str">
            <v>19,02</v>
          </cell>
          <cell r="F4496" t="str">
            <v>SINAPI</v>
          </cell>
        </row>
        <row r="4497">
          <cell r="A4497">
            <v>40626</v>
          </cell>
          <cell r="B4497" t="str">
            <v>TUBO ACO GALVANIZADO COM COSTURA, CLASSE MEDIA, DN 1", E = 3,38 MM, PESO 2,50 KG/M (NBR 5580)</v>
          </cell>
          <cell r="C4497" t="str">
            <v xml:space="preserve">M     </v>
          </cell>
          <cell r="D4497" t="str">
            <v>AS</v>
          </cell>
          <cell r="E4497" t="str">
            <v>35,70</v>
          </cell>
          <cell r="F4497" t="str">
            <v>SINAPI</v>
          </cell>
        </row>
        <row r="4498">
          <cell r="A4498">
            <v>7701</v>
          </cell>
          <cell r="B4498" t="str">
            <v>TUBO ACO GALVANIZADO COM COSTURA, CLASSE MEDIA, DN 2.1/2", E = *3,65* MM, PESO *6,51* KG/M (NBR 5580)</v>
          </cell>
          <cell r="C4498" t="str">
            <v xml:space="preserve">M     </v>
          </cell>
          <cell r="D4498" t="str">
            <v>AS</v>
          </cell>
          <cell r="E4498" t="str">
            <v>93,59</v>
          </cell>
          <cell r="F4498" t="str">
            <v>SINAPI</v>
          </cell>
        </row>
        <row r="4499">
          <cell r="A4499">
            <v>7696</v>
          </cell>
          <cell r="B4499" t="str">
            <v>TUBO ACO GALVANIZADO COM COSTURA, CLASSE MEDIA, DN 2", E = *3,65* MM, PESO *5,10* KG/M (NBR 5580)</v>
          </cell>
          <cell r="C4499" t="str">
            <v xml:space="preserve">M     </v>
          </cell>
          <cell r="D4499" t="str">
            <v>AS</v>
          </cell>
          <cell r="E4499" t="str">
            <v>75,42</v>
          </cell>
          <cell r="F4499" t="str">
            <v>SINAPI</v>
          </cell>
        </row>
        <row r="4500">
          <cell r="A4500">
            <v>7700</v>
          </cell>
          <cell r="B4500" t="str">
            <v>TUBO ACO GALVANIZADO COM COSTURA, CLASSE MEDIA, DN 3/4", E = *2,65* MM, PESO *1,58* KG/M (NBR 5580)</v>
          </cell>
          <cell r="C4500" t="str">
            <v xml:space="preserve">M     </v>
          </cell>
          <cell r="D4500" t="str">
            <v>AS</v>
          </cell>
          <cell r="E4500" t="str">
            <v>24,06</v>
          </cell>
          <cell r="F4500" t="str">
            <v>SINAPI</v>
          </cell>
        </row>
        <row r="4501">
          <cell r="A4501">
            <v>7694</v>
          </cell>
          <cell r="B4501" t="str">
            <v>TUBO ACO GALVANIZADO COM COSTURA, CLASSE MEDIA, DN 3", E = *4,05* MM, PESO *8,47* KG/M (NBR 5580)</v>
          </cell>
          <cell r="C4501" t="str">
            <v xml:space="preserve">M     </v>
          </cell>
          <cell r="D4501" t="str">
            <v>AS</v>
          </cell>
          <cell r="E4501" t="str">
            <v>125,95</v>
          </cell>
          <cell r="F4501" t="str">
            <v>SINAPI</v>
          </cell>
        </row>
        <row r="4502">
          <cell r="A4502">
            <v>7693</v>
          </cell>
          <cell r="B4502" t="str">
            <v>TUBO ACO GALVANIZADO COM COSTURA, CLASSE MEDIA, DN 4", E = 4,50* MM, PESO 12,10* KG/M (NBR 5580)</v>
          </cell>
          <cell r="C4502" t="str">
            <v xml:space="preserve">M     </v>
          </cell>
          <cell r="D4502" t="str">
            <v>AS</v>
          </cell>
          <cell r="E4502" t="str">
            <v>173,46</v>
          </cell>
          <cell r="F4502" t="str">
            <v>SINAPI</v>
          </cell>
        </row>
        <row r="4503">
          <cell r="A4503">
            <v>7692</v>
          </cell>
          <cell r="B4503" t="str">
            <v>TUBO ACO GALVANIZADO COM COSTURA, CLASSE MEDIA, DN 5", E = *5,40* MM, PESO *17,80* KG/M (NBR 5580)</v>
          </cell>
          <cell r="C4503" t="str">
            <v xml:space="preserve">M     </v>
          </cell>
          <cell r="D4503" t="str">
            <v>AS</v>
          </cell>
          <cell r="E4503" t="str">
            <v>259,70</v>
          </cell>
          <cell r="F4503" t="str">
            <v>SINAPI</v>
          </cell>
        </row>
        <row r="4504">
          <cell r="A4504">
            <v>7695</v>
          </cell>
          <cell r="B4504" t="str">
            <v>TUBO ACO GALVANIZADO COM COSTURA, CLASSE MEDIA, DN 6", E = 4,85* MM, PESO 19,68* KG/M (NBR 5580)</v>
          </cell>
          <cell r="C4504" t="str">
            <v xml:space="preserve">M     </v>
          </cell>
          <cell r="D4504" t="str">
            <v>AS</v>
          </cell>
          <cell r="E4504" t="str">
            <v>281,65</v>
          </cell>
          <cell r="F4504" t="str">
            <v>SINAPI</v>
          </cell>
        </row>
        <row r="4505">
          <cell r="A4505">
            <v>13356</v>
          </cell>
          <cell r="B4505" t="str">
            <v>TUBO ACO INDUSTRIAL DN 2" (50,8 MM) E=1,50MM, PESO= 1,8237 KG/M</v>
          </cell>
          <cell r="C4505" t="str">
            <v xml:space="preserve">M     </v>
          </cell>
          <cell r="D4505" t="str">
            <v>AS</v>
          </cell>
          <cell r="E4505" t="str">
            <v>20,42</v>
          </cell>
          <cell r="F4505" t="str">
            <v>SINAPI</v>
          </cell>
        </row>
        <row r="4506">
          <cell r="A4506">
            <v>36365</v>
          </cell>
          <cell r="B4506" t="str">
            <v>TUBO COLETOR DE ESGOTO PVC, JEI, DN 100 MM (NBR  7362)</v>
          </cell>
          <cell r="C4506" t="str">
            <v xml:space="preserve">M     </v>
          </cell>
          <cell r="D4506" t="str">
            <v>CR</v>
          </cell>
          <cell r="E4506" t="str">
            <v>44,84</v>
          </cell>
          <cell r="F4506" t="str">
            <v>SINAPI</v>
          </cell>
        </row>
        <row r="4507">
          <cell r="A4507">
            <v>41930</v>
          </cell>
          <cell r="B4507" t="str">
            <v>TUBO COLETOR DE ESGOTO PVC, JEI, DN 200 MM (NBR 7362)</v>
          </cell>
          <cell r="C4507" t="str">
            <v xml:space="preserve">M     </v>
          </cell>
          <cell r="D4507" t="str">
            <v>CR</v>
          </cell>
          <cell r="E4507" t="str">
            <v>149,35</v>
          </cell>
          <cell r="F4507" t="str">
            <v>SINAPI</v>
          </cell>
        </row>
        <row r="4508">
          <cell r="A4508">
            <v>41931</v>
          </cell>
          <cell r="B4508" t="str">
            <v>TUBO COLETOR DE ESGOTO PVC, JEI, DN 250 MM (NBR 7362)</v>
          </cell>
          <cell r="C4508" t="str">
            <v xml:space="preserve">M     </v>
          </cell>
          <cell r="D4508" t="str">
            <v>CR</v>
          </cell>
          <cell r="E4508" t="str">
            <v>233,92</v>
          </cell>
          <cell r="F4508" t="str">
            <v>SINAPI</v>
          </cell>
        </row>
        <row r="4509">
          <cell r="A4509">
            <v>41932</v>
          </cell>
          <cell r="B4509" t="str">
            <v>TUBO COLETOR DE ESGOTO PVC, JEI, DN 300 MM (NBR 7362)</v>
          </cell>
          <cell r="C4509" t="str">
            <v xml:space="preserve">M     </v>
          </cell>
          <cell r="D4509" t="str">
            <v>CR</v>
          </cell>
          <cell r="E4509" t="str">
            <v>360,05</v>
          </cell>
          <cell r="F4509" t="str">
            <v>SINAPI</v>
          </cell>
        </row>
        <row r="4510">
          <cell r="A4510">
            <v>41933</v>
          </cell>
          <cell r="B4510" t="str">
            <v>TUBO COLETOR DE ESGOTO PVC, JEI, DN 350 MM (NBR 7362)</v>
          </cell>
          <cell r="C4510" t="str">
            <v xml:space="preserve">M     </v>
          </cell>
          <cell r="D4510" t="str">
            <v>CR</v>
          </cell>
          <cell r="E4510" t="str">
            <v>508,83</v>
          </cell>
          <cell r="F4510" t="str">
            <v>SINAPI</v>
          </cell>
        </row>
        <row r="4511">
          <cell r="A4511">
            <v>41934</v>
          </cell>
          <cell r="B4511" t="str">
            <v>TUBO COLETOR DE ESGOTO PVC, JEI, DN 400 MM (NBR 7362)</v>
          </cell>
          <cell r="C4511" t="str">
            <v xml:space="preserve">M     </v>
          </cell>
          <cell r="D4511" t="str">
            <v>CR</v>
          </cell>
          <cell r="E4511" t="str">
            <v>592,60</v>
          </cell>
          <cell r="F4511" t="str">
            <v>SINAPI</v>
          </cell>
        </row>
        <row r="4512">
          <cell r="A4512">
            <v>41936</v>
          </cell>
          <cell r="B4512" t="str">
            <v>TUBO COLETOR DE ESGOTO, PVC, JEI, DN 150 MM  (NBR 7362)</v>
          </cell>
          <cell r="C4512" t="str">
            <v xml:space="preserve">M     </v>
          </cell>
          <cell r="D4512" t="str">
            <v>CR</v>
          </cell>
          <cell r="E4512" t="str">
            <v>87,94</v>
          </cell>
          <cell r="F4512" t="str">
            <v>SINAPI</v>
          </cell>
        </row>
        <row r="4513">
          <cell r="A4513">
            <v>44812</v>
          </cell>
          <cell r="B4513" t="str">
            <v>TUBO CORRUGADO PEAD, PAREDE DUPLA, INTERNA LISA, JEI DN/DI 500 MM (DRENAGEM/ESGOTO)</v>
          </cell>
          <cell r="C4513" t="str">
            <v xml:space="preserve">M     </v>
          </cell>
          <cell r="D4513" t="str">
            <v>CR</v>
          </cell>
          <cell r="E4513" t="str">
            <v>525,01</v>
          </cell>
          <cell r="F4513" t="str">
            <v>SINAPI</v>
          </cell>
        </row>
        <row r="4514">
          <cell r="A4514">
            <v>41785</v>
          </cell>
          <cell r="B4514" t="str">
            <v>TUBO CORRUGADO PEAD, PAREDE DUPLA, INTERNA LISA, JEI, DN/DI *1000* MM, PARA SANEAMENTO (DRENAGEM/ESGOTO)</v>
          </cell>
          <cell r="C4514" t="str">
            <v xml:space="preserve">M     </v>
          </cell>
          <cell r="D4514" t="str">
            <v>CR</v>
          </cell>
          <cell r="E4514" t="str">
            <v>1.945,66</v>
          </cell>
          <cell r="F4514" t="str">
            <v>SINAPI</v>
          </cell>
        </row>
        <row r="4515">
          <cell r="A4515">
            <v>41781</v>
          </cell>
          <cell r="B4515" t="str">
            <v>TUBO CORRUGADO PEAD, PAREDE DUPLA, INTERNA LISA, JEI, DN/DI *400* MM, PARA SANEAMENTO (DRENAGEM/ESGOTO)</v>
          </cell>
          <cell r="C4515" t="str">
            <v xml:space="preserve">M     </v>
          </cell>
          <cell r="D4515" t="str">
            <v>CR</v>
          </cell>
          <cell r="E4515" t="str">
            <v>351,32</v>
          </cell>
          <cell r="F4515" t="str">
            <v>SINAPI</v>
          </cell>
        </row>
        <row r="4516">
          <cell r="A4516">
            <v>41783</v>
          </cell>
          <cell r="B4516" t="str">
            <v>TUBO CORRUGADO PEAD, PAREDE DUPLA, INTERNA LISA, JEI, DN/DI *800* MM, PARA SANEAMENTO (DRENAGEM/ESGOTO)</v>
          </cell>
          <cell r="C4516" t="str">
            <v xml:space="preserve">M     </v>
          </cell>
          <cell r="D4516" t="str">
            <v>CR</v>
          </cell>
          <cell r="E4516" t="str">
            <v>1.263,02</v>
          </cell>
          <cell r="F4516" t="str">
            <v>SINAPI</v>
          </cell>
        </row>
        <row r="4517">
          <cell r="A4517">
            <v>41786</v>
          </cell>
          <cell r="B4517" t="str">
            <v>TUBO CORRUGADO PEAD, PAREDE DUPLA, INTERNA LISA, JEI, DN/DI 1200 MM, PARA SANEAMENTO (DRENAGEM/ESGOTO)</v>
          </cell>
          <cell r="C4517" t="str">
            <v xml:space="preserve">M     </v>
          </cell>
          <cell r="D4517" t="str">
            <v>CR</v>
          </cell>
          <cell r="E4517" t="str">
            <v>2.689,02</v>
          </cell>
          <cell r="F4517" t="str">
            <v>SINAPI</v>
          </cell>
        </row>
        <row r="4518">
          <cell r="A4518">
            <v>41779</v>
          </cell>
          <cell r="B4518" t="str">
            <v>TUBO CORRUGADO PEAD, PAREDE DUPLA, INTERNA LISA, JEI, DN/DI 250 MM, PARA SANEAMENTO (DRENAGEM/ESGOTO)</v>
          </cell>
          <cell r="C4518" t="str">
            <v xml:space="preserve">M     </v>
          </cell>
          <cell r="D4518" t="str">
            <v>CR</v>
          </cell>
          <cell r="E4518" t="str">
            <v>138,36</v>
          </cell>
          <cell r="F4518" t="str">
            <v>SINAPI</v>
          </cell>
        </row>
        <row r="4519">
          <cell r="A4519">
            <v>41780</v>
          </cell>
          <cell r="B4519" t="str">
            <v>TUBO CORRUGADO PEAD, PAREDE DUPLA, INTERNA LISA, JEI, DN/DI 300 MM, PARA SANEAMENTO (DRENAGEM/ESGOTO)</v>
          </cell>
          <cell r="C4519" t="str">
            <v xml:space="preserve">M     </v>
          </cell>
          <cell r="D4519" t="str">
            <v>CR</v>
          </cell>
          <cell r="E4519" t="str">
            <v>216,77</v>
          </cell>
          <cell r="F4519" t="str">
            <v>SINAPI</v>
          </cell>
        </row>
        <row r="4520">
          <cell r="A4520">
            <v>41782</v>
          </cell>
          <cell r="B4520" t="str">
            <v>TUBO CORRUGADO PEAD, PAREDE DUPLA, INTERNA LISA, JEI, DN/DI 600 MM, PARA SANEAMENTO (DRENAGEM/ESGOTO)</v>
          </cell>
          <cell r="C4520" t="str">
            <v xml:space="preserve">M     </v>
          </cell>
          <cell r="D4520" t="str">
            <v>CR</v>
          </cell>
          <cell r="E4520" t="str">
            <v>776,51</v>
          </cell>
          <cell r="F4520" t="str">
            <v>SINAPI</v>
          </cell>
        </row>
        <row r="4521">
          <cell r="A4521">
            <v>38130</v>
          </cell>
          <cell r="B4521" t="str">
            <v>TUBO CPVC SOLDAVEL, 35 MM, AGUA QUENTE PREDIAL (NBR 15884)</v>
          </cell>
          <cell r="C4521" t="str">
            <v xml:space="preserve">M     </v>
          </cell>
          <cell r="D4521" t="str">
            <v>CR</v>
          </cell>
          <cell r="E4521" t="str">
            <v>40,60</v>
          </cell>
          <cell r="F4521" t="str">
            <v>SINAPI</v>
          </cell>
        </row>
        <row r="4522">
          <cell r="A4522">
            <v>44260</v>
          </cell>
          <cell r="B4522" t="str">
            <v>TUBO CPVC, SOLDAVEL, 114 MM, AGUA QUENTE (NBR 15884)</v>
          </cell>
          <cell r="C4522" t="str">
            <v xml:space="preserve">M     </v>
          </cell>
          <cell r="D4522" t="str">
            <v>CR</v>
          </cell>
          <cell r="E4522" t="str">
            <v>384,32</v>
          </cell>
          <cell r="F4522" t="str">
            <v>SINAPI</v>
          </cell>
        </row>
        <row r="4523">
          <cell r="A4523">
            <v>21123</v>
          </cell>
          <cell r="B4523" t="str">
            <v>TUBO CPVC, SOLDAVEL, 15 MM, AGUA QUENTE PREDIAL (NBR 15884)</v>
          </cell>
          <cell r="C4523" t="str">
            <v xml:space="preserve">M     </v>
          </cell>
          <cell r="D4523" t="str">
            <v xml:space="preserve">C </v>
          </cell>
          <cell r="E4523" t="str">
            <v>11,30</v>
          </cell>
          <cell r="F4523" t="str">
            <v>SINAPI</v>
          </cell>
        </row>
        <row r="4524">
          <cell r="A4524">
            <v>21124</v>
          </cell>
          <cell r="B4524" t="str">
            <v>TUBO CPVC, SOLDAVEL, 22 MM, AGUA QUENTE PREDIAL (NBR 15884)</v>
          </cell>
          <cell r="C4524" t="str">
            <v xml:space="preserve">M     </v>
          </cell>
          <cell r="D4524" t="str">
            <v>CR</v>
          </cell>
          <cell r="E4524" t="str">
            <v>18,05</v>
          </cell>
          <cell r="F4524" t="str">
            <v>SINAPI</v>
          </cell>
        </row>
        <row r="4525">
          <cell r="A4525">
            <v>21125</v>
          </cell>
          <cell r="B4525" t="str">
            <v>TUBO CPVC, SOLDAVEL, 28 MM, AGUA QUENTE PREDIAL (NBR 15884)</v>
          </cell>
          <cell r="C4525" t="str">
            <v xml:space="preserve">M     </v>
          </cell>
          <cell r="D4525" t="str">
            <v>CR</v>
          </cell>
          <cell r="E4525" t="str">
            <v>31,09</v>
          </cell>
          <cell r="F4525" t="str">
            <v>SINAPI</v>
          </cell>
        </row>
        <row r="4526">
          <cell r="A4526">
            <v>38028</v>
          </cell>
          <cell r="B4526" t="str">
            <v>TUBO CPVC, SOLDAVEL, 42 MM, AGUA QUENTE PREDIAL (NBR 15884)</v>
          </cell>
          <cell r="C4526" t="str">
            <v xml:space="preserve">M     </v>
          </cell>
          <cell r="D4526" t="str">
            <v>CR</v>
          </cell>
          <cell r="E4526" t="str">
            <v>54,36</v>
          </cell>
          <cell r="F4526" t="str">
            <v>SINAPI</v>
          </cell>
        </row>
        <row r="4527">
          <cell r="A4527">
            <v>38029</v>
          </cell>
          <cell r="B4527" t="str">
            <v>TUBO CPVC, SOLDAVEL, 54 MM, AGUA QUENTE PREDIAL (NBR 15884)</v>
          </cell>
          <cell r="C4527" t="str">
            <v xml:space="preserve">M     </v>
          </cell>
          <cell r="D4527" t="str">
            <v>CR</v>
          </cell>
          <cell r="E4527" t="str">
            <v>79,56</v>
          </cell>
          <cell r="F4527" t="str">
            <v>SINAPI</v>
          </cell>
        </row>
        <row r="4528">
          <cell r="A4528">
            <v>38030</v>
          </cell>
          <cell r="B4528" t="str">
            <v>TUBO CPVC, SOLDAVEL, 73 MM, AGUA QUENTE PREDIAL (NBR 15884)</v>
          </cell>
          <cell r="C4528" t="str">
            <v xml:space="preserve">M     </v>
          </cell>
          <cell r="D4528" t="str">
            <v>CR</v>
          </cell>
          <cell r="E4528" t="str">
            <v>128,66</v>
          </cell>
          <cell r="F4528" t="str">
            <v>SINAPI</v>
          </cell>
        </row>
        <row r="4529">
          <cell r="A4529">
            <v>38031</v>
          </cell>
          <cell r="B4529" t="str">
            <v>TUBO CPVC, SOLDAVEL, 89 MM, AGUA QUENTE PREDIAL (NBR 15884)</v>
          </cell>
          <cell r="C4529" t="str">
            <v xml:space="preserve">M     </v>
          </cell>
          <cell r="D4529" t="str">
            <v>CR</v>
          </cell>
          <cell r="E4529" t="str">
            <v>201,94</v>
          </cell>
          <cell r="F4529" t="str">
            <v>SINAPI</v>
          </cell>
        </row>
        <row r="4530">
          <cell r="A4530">
            <v>39735</v>
          </cell>
          <cell r="B4530" t="str">
            <v>TUBO DE BORRACHA ELASTOMERICA FLEXIVEL, PRETA, PARA ISOLAMENTO TERMICO DE TUBULACAO, DN 1 1/8" (28 MM), E= 32 MM, COEFICIENTE DE CONDUTIVIDADE TERMICA 0,036W/mK, VAPOR DE AGUA MAIOR OU IGUAL A 10.000</v>
          </cell>
          <cell r="C4530" t="str">
            <v xml:space="preserve">M     </v>
          </cell>
          <cell r="D4530" t="str">
            <v>CR</v>
          </cell>
          <cell r="E4530" t="str">
            <v>75,60</v>
          </cell>
          <cell r="F4530" t="str">
            <v>SINAPI</v>
          </cell>
        </row>
        <row r="4531">
          <cell r="A4531">
            <v>39734</v>
          </cell>
          <cell r="B4531" t="str">
            <v>TUBO DE BORRACHA ELASTOMERICA FLEXIVEL, PRETA, PARA ISOLAMENTO TERMICO DE TUBULACAO, DN 1 3/8" (35 MM), E= 32 MM, COEFICIENTE DE CONDUTIVIDADE TERMICA 0,036W/mK, VAPOR DE AGUA MAIOR OU IGUAL A 10.000</v>
          </cell>
          <cell r="C4531" t="str">
            <v xml:space="preserve">M     </v>
          </cell>
          <cell r="D4531" t="str">
            <v>CR</v>
          </cell>
          <cell r="E4531" t="str">
            <v>89,68</v>
          </cell>
          <cell r="F4531" t="str">
            <v>SINAPI</v>
          </cell>
        </row>
        <row r="4532">
          <cell r="A4532">
            <v>39736</v>
          </cell>
          <cell r="B4532" t="str">
            <v>TUBO DE BORRACHA ELASTOMERICA FLEXIVEL, PRETA, PARA ISOLAMENTO TERMICO DE TUBULACAO, DN 1 5/8" (42 MM), E= 32 MM, COEFICIENTE DE CONDUTIVIDADE TERMICA 0,036W/mK, VAPOR DE AGUA MAIOR OU IGUAL A 10.000</v>
          </cell>
          <cell r="C4532" t="str">
            <v xml:space="preserve">M     </v>
          </cell>
          <cell r="D4532" t="str">
            <v>CR</v>
          </cell>
          <cell r="E4532" t="str">
            <v>102,35</v>
          </cell>
          <cell r="F4532" t="str">
            <v>SINAPI</v>
          </cell>
        </row>
        <row r="4533">
          <cell r="A4533">
            <v>39737</v>
          </cell>
          <cell r="B4533" t="str">
            <v>TUBO DE BORRACHA ELASTOMERICA FLEXIVEL, PRETA, PARA ISOLAMENTO TERMICO DE TUBULACAO, DN 1/2" (12 MM), E= 19 MM, COEFICIENTE DE CONDUTIVIDADE TERMICA 0,036W/mK, VAPOR DE AGUA MAIOR OU IGUAL A 10.000</v>
          </cell>
          <cell r="C4533" t="str">
            <v xml:space="preserve">M     </v>
          </cell>
          <cell r="D4533" t="str">
            <v>CR</v>
          </cell>
          <cell r="E4533" t="str">
            <v>13,76</v>
          </cell>
          <cell r="F4533" t="str">
            <v>SINAPI</v>
          </cell>
        </row>
        <row r="4534">
          <cell r="A4534">
            <v>39738</v>
          </cell>
          <cell r="B4534" t="str">
            <v>TUBO DE BORRACHA ELASTOMERICA FLEXIVEL, PRETA, PARA ISOLAMENTO TERMICO DE TUBULACAO, DN 1/4" (6 MM), E= 9 MM, COEFICIENTE DE CONDUTIVIDADE TERMICA 0,036W/mK, VAPOR DE AGUA MAIOR OU IGUAL A 10.000</v>
          </cell>
          <cell r="C4534" t="str">
            <v xml:space="preserve">M     </v>
          </cell>
          <cell r="D4534" t="str">
            <v>CR</v>
          </cell>
          <cell r="E4534" t="str">
            <v>4,98</v>
          </cell>
          <cell r="F4534" t="str">
            <v>SINAPI</v>
          </cell>
        </row>
        <row r="4535">
          <cell r="A4535">
            <v>39739</v>
          </cell>
          <cell r="B4535" t="str">
            <v>TUBO DE BORRACHA ELASTOMERICA FLEXIVEL, PRETA, PARA ISOLAMENTO TERMICO DE TUBULACAO, DN 1" (25 MM), E= 32 MM, COEFICIENTE DE CONDUTIVIDADE TERMICA 0,036W/mK, VAPOR DE AGUA MAIOR OU IGUAL A 10.000</v>
          </cell>
          <cell r="C4535" t="str">
            <v xml:space="preserve">M     </v>
          </cell>
          <cell r="D4535" t="str">
            <v>CR</v>
          </cell>
          <cell r="E4535" t="str">
            <v>70,78</v>
          </cell>
          <cell r="F4535" t="str">
            <v>SINAPI</v>
          </cell>
        </row>
        <row r="4536">
          <cell r="A4536">
            <v>39733</v>
          </cell>
          <cell r="B4536" t="str">
            <v>TUBO DE BORRACHA ELASTOMERICA FLEXIVEL, PRETA, PARA ISOLAMENTO TERMICO DE TUBULACAO, DN 2 1/8" (54 MM), E= 32 MM, COEFICIENTE DE CONDUTIVIDADE TERMICA 0,036W/mK, VAPOR DE AGUA MAIOR OU IGUAL A 10.000</v>
          </cell>
          <cell r="C4536" t="str">
            <v xml:space="preserve">M     </v>
          </cell>
          <cell r="D4536" t="str">
            <v>CR</v>
          </cell>
          <cell r="E4536" t="str">
            <v>122,48</v>
          </cell>
          <cell r="F4536" t="str">
            <v>SINAPI</v>
          </cell>
        </row>
        <row r="4537">
          <cell r="A4537">
            <v>39854</v>
          </cell>
          <cell r="B4537" t="str">
            <v>TUBO DE BORRACHA ELASTOMERICA FLEXIVEL, PRETA, PARA ISOLAMENTO TERMICO DE TUBULACAO, DN 2 5/8" (*64* MM), E= *32* MM, COEFICIENTE DE CONDUTIVIDADE TERMICA 0,036W/MK, VAPOR DE AGUA MAIOR OU IGUAL A 10.000</v>
          </cell>
          <cell r="C4537" t="str">
            <v xml:space="preserve">M     </v>
          </cell>
          <cell r="D4537" t="str">
            <v>CR</v>
          </cell>
          <cell r="E4537" t="str">
            <v>124,21</v>
          </cell>
          <cell r="F4537" t="str">
            <v>SINAPI</v>
          </cell>
        </row>
        <row r="4538">
          <cell r="A4538">
            <v>39740</v>
          </cell>
          <cell r="B4538" t="str">
            <v>TUBO DE BORRACHA ELASTOMERICA FLEXIVEL, PRETA, PARA ISOLAMENTO TERMICO DE TUBULACAO, DN 3/4" (18 MM), E= 32 MM, COEFICIENTE DE CONDUTIVIDADE TERMICA 0,036W/mK, VAPOR DE AGUA MAIOR OU IGUAL A 10.000</v>
          </cell>
          <cell r="C4538" t="str">
            <v xml:space="preserve">M     </v>
          </cell>
          <cell r="D4538" t="str">
            <v>CR</v>
          </cell>
          <cell r="E4538" t="str">
            <v>67,96</v>
          </cell>
          <cell r="F4538" t="str">
            <v>SINAPI</v>
          </cell>
        </row>
        <row r="4539">
          <cell r="A4539">
            <v>39741</v>
          </cell>
          <cell r="B4539" t="str">
            <v>TUBO DE BORRACHA ELASTOMERICA FLEXIVEL, PRETA, PARA ISOLAMENTO TERMICO DE TUBULACAO, DN 3/8" (10 MM), E= 19 MM, COEFICIENTE DE CONDUTIVIDADE TERMICA 0,036W/mK, VAPOR DE AGUA MAIOR OU IGUAL A 10.000</v>
          </cell>
          <cell r="C4539" t="str">
            <v xml:space="preserve">M     </v>
          </cell>
          <cell r="D4539" t="str">
            <v>CR</v>
          </cell>
          <cell r="E4539" t="str">
            <v>12,52</v>
          </cell>
          <cell r="F4539" t="str">
            <v>SINAPI</v>
          </cell>
        </row>
        <row r="4540">
          <cell r="A4540">
            <v>39853</v>
          </cell>
          <cell r="B4540" t="str">
            <v>TUBO DE BORRACHA ELASTOMERICA FLEXIVEL, PRETA, PARA ISOLAMENTO TERMICO DE TUBULACAO, DN 5/8" (15 MM), E= 19 MM, COEFICIENTE DE CONDUTIVIDADE TERMICA 0,036W/MK, VAPOR DE AGUA MAIOR OU IGUAL A 10.000</v>
          </cell>
          <cell r="C4540" t="str">
            <v xml:space="preserve">M     </v>
          </cell>
          <cell r="D4540" t="str">
            <v>CR</v>
          </cell>
          <cell r="E4540" t="str">
            <v>16,45</v>
          </cell>
          <cell r="F4540" t="str">
            <v>SINAPI</v>
          </cell>
        </row>
        <row r="4541">
          <cell r="A4541">
            <v>39742</v>
          </cell>
          <cell r="B4541" t="str">
            <v>TUBO DE BORRACHA ELASTOMERICA FLEXIVEL, PRETA, PARA ISOLAMENTO TERMICO DE TUBULACAO, DN 7/8" (22 MM), E= 32 MM, COEFICIENTE DE CONDUTIVIDADE TERMICA 0,036W/mK, VAPOR DE AGUA MAIOR OU IGUAL A 10.000</v>
          </cell>
          <cell r="C4541" t="str">
            <v xml:space="preserve">M     </v>
          </cell>
          <cell r="D4541" t="str">
            <v>CR</v>
          </cell>
          <cell r="E4541" t="str">
            <v>54,63</v>
          </cell>
          <cell r="F4541" t="str">
            <v>SINAPI</v>
          </cell>
        </row>
        <row r="4542">
          <cell r="A4542">
            <v>39749</v>
          </cell>
          <cell r="B4542" t="str">
            <v>TUBO DE COBRE CLASSE "A", DN = 1 " (28 MM), PARA INSTALACOES DE MEDIA PRESSAO PARA GASES COMBUSTIVEIS E MEDICINAIS</v>
          </cell>
          <cell r="C4542" t="str">
            <v xml:space="preserve">M     </v>
          </cell>
          <cell r="D4542" t="str">
            <v>AS</v>
          </cell>
          <cell r="E4542" t="str">
            <v>96,02</v>
          </cell>
          <cell r="F4542" t="str">
            <v>SINAPI</v>
          </cell>
        </row>
        <row r="4543">
          <cell r="A4543">
            <v>39751</v>
          </cell>
          <cell r="B4543" t="str">
            <v>TUBO DE COBRE CLASSE "A", DN = 1 1/2 " (42 MM), PARA INSTALACOES DE MEDIA PRESSAO PARA GASES COMBUSTIVEIS E MEDICINAIS</v>
          </cell>
          <cell r="C4543" t="str">
            <v xml:space="preserve">M     </v>
          </cell>
          <cell r="D4543" t="str">
            <v>AS</v>
          </cell>
          <cell r="E4543" t="str">
            <v>174,48</v>
          </cell>
          <cell r="F4543" t="str">
            <v>SINAPI</v>
          </cell>
        </row>
        <row r="4544">
          <cell r="A4544">
            <v>39750</v>
          </cell>
          <cell r="B4544" t="str">
            <v>TUBO DE COBRE CLASSE "A", DN = 1 1/4 " (35 MM), PARA INSTALACOES DE MEDIA PRESSAO PARA GASES COMBUSTIVEIS E MEDICINAIS</v>
          </cell>
          <cell r="C4544" t="str">
            <v xml:space="preserve">M     </v>
          </cell>
          <cell r="D4544" t="str">
            <v>AS</v>
          </cell>
          <cell r="E4544" t="str">
            <v>145,02</v>
          </cell>
          <cell r="F4544" t="str">
            <v>SINAPI</v>
          </cell>
        </row>
        <row r="4545">
          <cell r="A4545">
            <v>39747</v>
          </cell>
          <cell r="B4545" t="str">
            <v>TUBO DE COBRE CLASSE "A", DN = 1/2 " (15 MM), PARA INSTALACOES DE MEDIA PRESSAO PARA GASES COMBUSTIVEIS E MEDICINAIS</v>
          </cell>
          <cell r="C4545" t="str">
            <v xml:space="preserve">M     </v>
          </cell>
          <cell r="D4545" t="str">
            <v>AS</v>
          </cell>
          <cell r="E4545" t="str">
            <v>46,65</v>
          </cell>
          <cell r="F4545" t="str">
            <v>SINAPI</v>
          </cell>
        </row>
        <row r="4546">
          <cell r="A4546">
            <v>39753</v>
          </cell>
          <cell r="B4546" t="str">
            <v>TUBO DE COBRE CLASSE "A", DN = 2 1/2 " (66 MM), PARA INSTALACOES DE MEDIA PRESSAO PARA GASES COMBUSTIVEIS E MEDICINAIS</v>
          </cell>
          <cell r="C4546" t="str">
            <v xml:space="preserve">M     </v>
          </cell>
          <cell r="D4546" t="str">
            <v>AS</v>
          </cell>
          <cell r="E4546" t="str">
            <v>321,18</v>
          </cell>
          <cell r="F4546" t="str">
            <v>SINAPI</v>
          </cell>
        </row>
        <row r="4547">
          <cell r="A4547">
            <v>39754</v>
          </cell>
          <cell r="B4547" t="str">
            <v>TUBO DE COBRE CLASSE "A", DN = 3 " (79 MM), PARA INSTALACOES DE MEDIA PRESSAO PARA GASES COMBUSTIVEIS E MEDICINAIS</v>
          </cell>
          <cell r="C4547" t="str">
            <v xml:space="preserve">M     </v>
          </cell>
          <cell r="D4547" t="str">
            <v>AS</v>
          </cell>
          <cell r="E4547" t="str">
            <v>473,18</v>
          </cell>
          <cell r="F4547" t="str">
            <v>SINAPI</v>
          </cell>
        </row>
        <row r="4548">
          <cell r="A4548">
            <v>39748</v>
          </cell>
          <cell r="B4548" t="str">
            <v>TUBO DE COBRE CLASSE "A", DN = 3/4 " (22 MM), PARA INSTALACOES DE MEDIA PRESSAO PARA GASES COMBUSTIVEIS E MEDICINAIS</v>
          </cell>
          <cell r="C4548" t="str">
            <v xml:space="preserve">M     </v>
          </cell>
          <cell r="D4548" t="str">
            <v>AS</v>
          </cell>
          <cell r="E4548" t="str">
            <v>75,48</v>
          </cell>
          <cell r="F4548" t="str">
            <v>SINAPI</v>
          </cell>
        </row>
        <row r="4549">
          <cell r="A4549">
            <v>39755</v>
          </cell>
          <cell r="B4549" t="str">
            <v>TUBO DE COBRE CLASSE "A", DN = 4 " (104 MM), PARA INSTALACOES DE MEDIA PRESSAO PARA GASES COMBUSTIVEIS E MEDICINAIS</v>
          </cell>
          <cell r="C4549" t="str">
            <v xml:space="preserve">M     </v>
          </cell>
          <cell r="D4549" t="str">
            <v>AS</v>
          </cell>
          <cell r="E4549" t="str">
            <v>717,46</v>
          </cell>
          <cell r="F4549" t="str">
            <v>SINAPI</v>
          </cell>
        </row>
        <row r="4550">
          <cell r="A4550">
            <v>12742</v>
          </cell>
          <cell r="B4550" t="str">
            <v>TUBO DE COBRE CLASSE "E", DN = 104 MM, PARA INSTALACAO HIDRAULICA PREDIAL</v>
          </cell>
          <cell r="C4550" t="str">
            <v xml:space="preserve">M     </v>
          </cell>
          <cell r="D4550" t="str">
            <v>AS</v>
          </cell>
          <cell r="E4550" t="str">
            <v>568,10</v>
          </cell>
          <cell r="F4550" t="str">
            <v>SINAPI</v>
          </cell>
        </row>
        <row r="4551">
          <cell r="A4551">
            <v>12713</v>
          </cell>
          <cell r="B4551" t="str">
            <v>TUBO DE COBRE CLASSE "E", DN = 15 MM, PARA INSTALACAO HIDRAULICA PREDIAL</v>
          </cell>
          <cell r="C4551" t="str">
            <v xml:space="preserve">M     </v>
          </cell>
          <cell r="D4551" t="str">
            <v>AS</v>
          </cell>
          <cell r="E4551" t="str">
            <v>30,13</v>
          </cell>
          <cell r="F4551" t="str">
            <v>SINAPI</v>
          </cell>
        </row>
        <row r="4552">
          <cell r="A4552">
            <v>12743</v>
          </cell>
          <cell r="B4552" t="str">
            <v>TUBO DE COBRE CLASSE "E", DN = 22 MM, PARA INSTALACAO HIDRAULICA PREDIAL</v>
          </cell>
          <cell r="C4552" t="str">
            <v xml:space="preserve">M     </v>
          </cell>
          <cell r="D4552" t="str">
            <v>AS</v>
          </cell>
          <cell r="E4552" t="str">
            <v>51,83</v>
          </cell>
          <cell r="F4552" t="str">
            <v>SINAPI</v>
          </cell>
        </row>
        <row r="4553">
          <cell r="A4553">
            <v>12744</v>
          </cell>
          <cell r="B4553" t="str">
            <v>TUBO DE COBRE CLASSE "E", DN = 28 MM, PARA INSTALACAO HIDRAULICA PREDIAL</v>
          </cell>
          <cell r="C4553" t="str">
            <v xml:space="preserve">M     </v>
          </cell>
          <cell r="D4553" t="str">
            <v>AS</v>
          </cell>
          <cell r="E4553" t="str">
            <v>65,78</v>
          </cell>
          <cell r="F4553" t="str">
            <v>SINAPI</v>
          </cell>
        </row>
        <row r="4554">
          <cell r="A4554">
            <v>12745</v>
          </cell>
          <cell r="B4554" t="str">
            <v>TUBO DE COBRE CLASSE "E", DN = 35 MM, PARA INSTALACAO HIDRAULICA PREDIAL</v>
          </cell>
          <cell r="C4554" t="str">
            <v xml:space="preserve">M     </v>
          </cell>
          <cell r="D4554" t="str">
            <v>AS</v>
          </cell>
          <cell r="E4554" t="str">
            <v>95,53</v>
          </cell>
          <cell r="F4554" t="str">
            <v>SINAPI</v>
          </cell>
        </row>
        <row r="4555">
          <cell r="A4555">
            <v>12746</v>
          </cell>
          <cell r="B4555" t="str">
            <v>TUBO DE COBRE CLASSE "E", DN = 42 MM, PARA INSTALACAO HIDRAULICA PREDIAL</v>
          </cell>
          <cell r="C4555" t="str">
            <v xml:space="preserve">M     </v>
          </cell>
          <cell r="D4555" t="str">
            <v>AS</v>
          </cell>
          <cell r="E4555" t="str">
            <v>128,99</v>
          </cell>
          <cell r="F4555" t="str">
            <v>SINAPI</v>
          </cell>
        </row>
        <row r="4556">
          <cell r="A4556">
            <v>12747</v>
          </cell>
          <cell r="B4556" t="str">
            <v>TUBO DE COBRE CLASSE "E", DN = 54 MM, PARA INSTALACAO HIDRAULICA PREDIAL</v>
          </cell>
          <cell r="C4556" t="str">
            <v xml:space="preserve">M     </v>
          </cell>
          <cell r="D4556" t="str">
            <v>AS</v>
          </cell>
          <cell r="E4556" t="str">
            <v>187,07</v>
          </cell>
          <cell r="F4556" t="str">
            <v>SINAPI</v>
          </cell>
        </row>
        <row r="4557">
          <cell r="A4557">
            <v>12748</v>
          </cell>
          <cell r="B4557" t="str">
            <v>TUBO DE COBRE CLASSE "E", DN = 66 MM, PARA INSTALACAO HIDRAULICA PREDIAL</v>
          </cell>
          <cell r="C4557" t="str">
            <v xml:space="preserve">M     </v>
          </cell>
          <cell r="D4557" t="str">
            <v>AS</v>
          </cell>
          <cell r="E4557" t="str">
            <v>263,55</v>
          </cell>
          <cell r="F4557" t="str">
            <v>SINAPI</v>
          </cell>
        </row>
        <row r="4558">
          <cell r="A4558">
            <v>12749</v>
          </cell>
          <cell r="B4558" t="str">
            <v>TUBO DE COBRE CLASSE "E", DN = 79 MM, PARA INSTALACAO HIDRAULICA PREDIAL</v>
          </cell>
          <cell r="C4558" t="str">
            <v xml:space="preserve">M     </v>
          </cell>
          <cell r="D4558" t="str">
            <v>AS</v>
          </cell>
          <cell r="E4558" t="str">
            <v>385,27</v>
          </cell>
          <cell r="F4558" t="str">
            <v>SINAPI</v>
          </cell>
        </row>
        <row r="4559">
          <cell r="A4559">
            <v>39726</v>
          </cell>
          <cell r="B4559" t="str">
            <v>TUBO DE COBRE CLASSE "I", DN = 1 " (28 MM), PARA INSTALACOES INDUSTRIAIS DE ALTA PRESSAO E VAPOR</v>
          </cell>
          <cell r="C4559" t="str">
            <v xml:space="preserve">M     </v>
          </cell>
          <cell r="D4559" t="str">
            <v>AS</v>
          </cell>
          <cell r="E4559" t="str">
            <v>126,54</v>
          </cell>
          <cell r="F4559" t="str">
            <v>SINAPI</v>
          </cell>
        </row>
        <row r="4560">
          <cell r="A4560">
            <v>39728</v>
          </cell>
          <cell r="B4560" t="str">
            <v>TUBO DE COBRE CLASSE "I", DN = 1 1/2 " (42 MM), PARA INSTALACOES INDUSTRIAIS DE ALTA PRESSAO E VAPOR</v>
          </cell>
          <cell r="C4560" t="str">
            <v xml:space="preserve">M     </v>
          </cell>
          <cell r="D4560" t="str">
            <v>AS</v>
          </cell>
          <cell r="E4560" t="str">
            <v>222,40</v>
          </cell>
          <cell r="F4560" t="str">
            <v>SINAPI</v>
          </cell>
        </row>
        <row r="4561">
          <cell r="A4561">
            <v>39727</v>
          </cell>
          <cell r="B4561" t="str">
            <v>TUBO DE COBRE CLASSE "I", DN = 1 1/4 " (35 MM), PARA INSTALACOES INDUSTRIAIS DE ALTA PRESSAO E VAPOR</v>
          </cell>
          <cell r="C4561" t="str">
            <v xml:space="preserve">M     </v>
          </cell>
          <cell r="D4561" t="str">
            <v>AS</v>
          </cell>
          <cell r="E4561" t="str">
            <v>183,03</v>
          </cell>
          <cell r="F4561" t="str">
            <v>SINAPI</v>
          </cell>
        </row>
        <row r="4562">
          <cell r="A4562">
            <v>39724</v>
          </cell>
          <cell r="B4562" t="str">
            <v>TUBO DE COBRE CLASSE "I", DN = 1/2 " (15 MM), PARA INSTALACOES INDUSTRIAIS DE ALTA PRESSAO E VAPOR</v>
          </cell>
          <cell r="C4562" t="str">
            <v xml:space="preserve">M     </v>
          </cell>
          <cell r="D4562" t="str">
            <v>AS</v>
          </cell>
          <cell r="E4562" t="str">
            <v>56,04</v>
          </cell>
          <cell r="F4562" t="str">
            <v>SINAPI</v>
          </cell>
        </row>
        <row r="4563">
          <cell r="A4563">
            <v>39729</v>
          </cell>
          <cell r="B4563" t="str">
            <v>TUBO DE COBRE CLASSE "I", DN = 2 " (54 MM), PARA INSTALACOES INDUSTRIAIS DE ALTA PRESSAO E VAPOR</v>
          </cell>
          <cell r="C4563" t="str">
            <v xml:space="preserve">M     </v>
          </cell>
          <cell r="D4563" t="str">
            <v>AS</v>
          </cell>
          <cell r="E4563" t="str">
            <v>307,99</v>
          </cell>
          <cell r="F4563" t="str">
            <v>SINAPI</v>
          </cell>
        </row>
        <row r="4564">
          <cell r="A4564">
            <v>39730</v>
          </cell>
          <cell r="B4564" t="str">
            <v>TUBO DE COBRE CLASSE "I", DN = 2 1/2 " (66 MM), PARA INSTALACOES INDUSTRIAIS DE ALTA PRESSAO E VAPOR</v>
          </cell>
          <cell r="C4564" t="str">
            <v xml:space="preserve">M     </v>
          </cell>
          <cell r="D4564" t="str">
            <v>AS</v>
          </cell>
          <cell r="E4564" t="str">
            <v>399,60</v>
          </cell>
          <cell r="F4564" t="str">
            <v>SINAPI</v>
          </cell>
        </row>
        <row r="4565">
          <cell r="A4565">
            <v>39731</v>
          </cell>
          <cell r="B4565" t="str">
            <v>TUBO DE COBRE CLASSE "I", DN = 3 " (79 MM), PARA INSTALACOES INDUSTRIAIS DE ALTA PRESSAO E VAPOR</v>
          </cell>
          <cell r="C4565" t="str">
            <v xml:space="preserve">M     </v>
          </cell>
          <cell r="D4565" t="str">
            <v>AS</v>
          </cell>
          <cell r="E4565" t="str">
            <v>591,84</v>
          </cell>
          <cell r="F4565" t="str">
            <v>SINAPI</v>
          </cell>
        </row>
        <row r="4566">
          <cell r="A4566">
            <v>39725</v>
          </cell>
          <cell r="B4566" t="str">
            <v>TUBO DE COBRE CLASSE "I", DN = 3/4 " (22 MM), PARA INSTALACOES INDUSTRIAIS DE ALTA PRESSAO E VAPOR</v>
          </cell>
          <cell r="C4566" t="str">
            <v xml:space="preserve">M     </v>
          </cell>
          <cell r="D4566" t="str">
            <v>AS</v>
          </cell>
          <cell r="E4566" t="str">
            <v>91,33</v>
          </cell>
          <cell r="F4566" t="str">
            <v>SINAPI</v>
          </cell>
        </row>
        <row r="4567">
          <cell r="A4567">
            <v>39732</v>
          </cell>
          <cell r="B4567" t="str">
            <v>TUBO DE COBRE CLASSE "I", DN = 4" (104 MM), PARA INSTALACOES INDUSTRIAIS DE ALTA PRESSAO E VAPOR</v>
          </cell>
          <cell r="C4567" t="str">
            <v xml:space="preserve">M     </v>
          </cell>
          <cell r="D4567" t="str">
            <v>AS</v>
          </cell>
          <cell r="E4567" t="str">
            <v>871,16</v>
          </cell>
          <cell r="F4567" t="str">
            <v>SINAPI</v>
          </cell>
        </row>
        <row r="4568">
          <cell r="A4568">
            <v>39660</v>
          </cell>
          <cell r="B4568" t="str">
            <v>TUBO DE COBRE FLEXIVEL, D = 1/2 ", E = 0,79 MM, PARA AR-CONDICIONADO/ INSTALACOES GAS RESIDENCIAIS E COMERCIAIS</v>
          </cell>
          <cell r="C4568" t="str">
            <v xml:space="preserve">M     </v>
          </cell>
          <cell r="D4568" t="str">
            <v>AS</v>
          </cell>
          <cell r="E4568" t="str">
            <v>39,70</v>
          </cell>
          <cell r="F4568" t="str">
            <v>SINAPI</v>
          </cell>
        </row>
        <row r="4569">
          <cell r="A4569">
            <v>39662</v>
          </cell>
          <cell r="B4569" t="str">
            <v>TUBO DE COBRE FLEXIVEL, D = 1/4 ", E = 0,79 MM, PARA AR-CONDICIONADO/ INSTALACOES GAS RESIDENCIAIS E COMERCIAIS</v>
          </cell>
          <cell r="C4569" t="str">
            <v xml:space="preserve">M     </v>
          </cell>
          <cell r="D4569" t="str">
            <v>AS</v>
          </cell>
          <cell r="E4569" t="str">
            <v>19,02</v>
          </cell>
          <cell r="F4569" t="str">
            <v>SINAPI</v>
          </cell>
        </row>
        <row r="4570">
          <cell r="A4570">
            <v>39661</v>
          </cell>
          <cell r="B4570" t="str">
            <v>TUBO DE COBRE FLEXIVEL, D = 3/16 ", E = 0,79 MM, PARA AR-CONDICIONADO/ INSTALACOES GAS RESIDENCIAIS E COMERCIAIS</v>
          </cell>
          <cell r="C4570" t="str">
            <v xml:space="preserve">M     </v>
          </cell>
          <cell r="D4570" t="str">
            <v>AS</v>
          </cell>
          <cell r="E4570" t="str">
            <v>12,97</v>
          </cell>
          <cell r="F4570" t="str">
            <v>SINAPI</v>
          </cell>
        </row>
        <row r="4571">
          <cell r="A4571">
            <v>39666</v>
          </cell>
          <cell r="B4571" t="str">
            <v>TUBO DE COBRE FLEXIVEL, D = 3/4 ", E = 0,79 MM, PARA AR-CONDICIONADO/ INSTALACOES GAS RESIDENCIAIS E COMERCIAIS</v>
          </cell>
          <cell r="C4571" t="str">
            <v xml:space="preserve">M     </v>
          </cell>
          <cell r="D4571" t="str">
            <v>AS</v>
          </cell>
          <cell r="E4571" t="str">
            <v>59,72</v>
          </cell>
          <cell r="F4571" t="str">
            <v>SINAPI</v>
          </cell>
        </row>
        <row r="4572">
          <cell r="A4572">
            <v>39664</v>
          </cell>
          <cell r="B4572" t="str">
            <v>TUBO DE COBRE FLEXIVEL, D = 3/8 ", E = 0,79 MM, PARA AR-CONDICIONADO/ INSTALACOES GAS RESIDENCIAIS E COMERCIAIS</v>
          </cell>
          <cell r="C4572" t="str">
            <v xml:space="preserve">M     </v>
          </cell>
          <cell r="D4572" t="str">
            <v>AS</v>
          </cell>
          <cell r="E4572" t="str">
            <v>29,27</v>
          </cell>
          <cell r="F4572" t="str">
            <v>SINAPI</v>
          </cell>
        </row>
        <row r="4573">
          <cell r="A4573">
            <v>39663</v>
          </cell>
          <cell r="B4573" t="str">
            <v>TUBO DE COBRE FLEXIVEL, D = 5/16 ", E = 0,79 MM, PARA AR-CONDICIONADO/ INSTALACOES GAS RESIDENCIAIS E COMERCIAIS</v>
          </cell>
          <cell r="C4573" t="str">
            <v xml:space="preserve">M     </v>
          </cell>
          <cell r="D4573" t="str">
            <v>AS</v>
          </cell>
          <cell r="E4573" t="str">
            <v>23,40</v>
          </cell>
          <cell r="F4573" t="str">
            <v>SINAPI</v>
          </cell>
        </row>
        <row r="4574">
          <cell r="A4574">
            <v>39665</v>
          </cell>
          <cell r="B4574" t="str">
            <v>TUBO DE COBRE FLEXIVEL, D = 5/8 ", E = 0,79 MM, PARA AR-CONDICIONADO/ INSTALACOES GAS RESIDENCIAIS E COMERCIAIS</v>
          </cell>
          <cell r="C4574" t="str">
            <v xml:space="preserve">M     </v>
          </cell>
          <cell r="D4574" t="str">
            <v>AS</v>
          </cell>
          <cell r="E4574" t="str">
            <v>49,38</v>
          </cell>
          <cell r="F4574" t="str">
            <v>SINAPI</v>
          </cell>
        </row>
        <row r="4575">
          <cell r="A4575">
            <v>39752</v>
          </cell>
          <cell r="B4575" t="str">
            <v>TUBO DE COBRE, CLASSE "A", DN = 2" (54 MM), PARA INSTALACOES DE MEDIA PRESSAO PARA GASES COMBUSTIVEIS E MEDICINAIS</v>
          </cell>
          <cell r="C4575" t="str">
            <v xml:space="preserve">M     </v>
          </cell>
          <cell r="D4575" t="str">
            <v>AS</v>
          </cell>
          <cell r="E4575" t="str">
            <v>248,27</v>
          </cell>
          <cell r="F4575" t="str">
            <v>SINAPI</v>
          </cell>
        </row>
        <row r="4576">
          <cell r="A4576">
            <v>7725</v>
          </cell>
          <cell r="B4576" t="str">
            <v>TUBO DE CONCRETO ARMADO PARA AGUAS PLUVIAIS, CLASSE PA-1, COM ENCAIXE PONTA E BOLSA, DIAMETRO NOMINAL DE = 600 MM</v>
          </cell>
          <cell r="C4576" t="str">
            <v xml:space="preserve">M     </v>
          </cell>
          <cell r="D4576" t="str">
            <v xml:space="preserve">C </v>
          </cell>
          <cell r="E4576" t="str">
            <v>230,00</v>
          </cell>
          <cell r="F4576" t="str">
            <v>SINAPI</v>
          </cell>
        </row>
        <row r="4577">
          <cell r="A4577">
            <v>7753</v>
          </cell>
          <cell r="B4577" t="str">
            <v>TUBO DE CONCRETO ARMADO PARA AGUAS PLUVIAIS, CLASSE PA-1, COM ENCAIXE PONTA E BOLSA, DIAMETRO NOMINAL DE 1000 MM</v>
          </cell>
          <cell r="C4577" t="str">
            <v xml:space="preserve">M     </v>
          </cell>
          <cell r="D4577" t="str">
            <v>CR</v>
          </cell>
          <cell r="E4577" t="str">
            <v>448,40</v>
          </cell>
          <cell r="F4577" t="str">
            <v>SINAPI</v>
          </cell>
        </row>
        <row r="4578">
          <cell r="A4578">
            <v>13256</v>
          </cell>
          <cell r="B4578" t="str">
            <v>TUBO DE CONCRETO ARMADO PARA AGUAS PLUVIAIS, CLASSE PA-1, COM ENCAIXE PONTA E BOLSA, DIAMETRO NOMINAL DE 1100 MM</v>
          </cell>
          <cell r="C4578" t="str">
            <v xml:space="preserve">M     </v>
          </cell>
          <cell r="D4578" t="str">
            <v>CR</v>
          </cell>
          <cell r="E4578" t="str">
            <v>628,15</v>
          </cell>
          <cell r="F4578" t="str">
            <v>SINAPI</v>
          </cell>
        </row>
        <row r="4579">
          <cell r="A4579">
            <v>7757</v>
          </cell>
          <cell r="B4579" t="str">
            <v>TUBO DE CONCRETO ARMADO PARA AGUAS PLUVIAIS, CLASSE PA-1, COM ENCAIXE PONTA E BOLSA, DIAMETRO NOMINAL DE 1200 MM</v>
          </cell>
          <cell r="C4579" t="str">
            <v xml:space="preserve">M     </v>
          </cell>
          <cell r="D4579" t="str">
            <v>CR</v>
          </cell>
          <cell r="E4579" t="str">
            <v>669,70</v>
          </cell>
          <cell r="F4579" t="str">
            <v>SINAPI</v>
          </cell>
        </row>
        <row r="4580">
          <cell r="A4580">
            <v>7758</v>
          </cell>
          <cell r="B4580" t="str">
            <v>TUBO DE CONCRETO ARMADO PARA AGUAS PLUVIAIS, CLASSE PA-1, COM ENCAIXE PONTA E BOLSA, DIAMETRO NOMINAL DE 1500 MM</v>
          </cell>
          <cell r="C4580" t="str">
            <v xml:space="preserve">M     </v>
          </cell>
          <cell r="D4580" t="str">
            <v>CR</v>
          </cell>
          <cell r="E4580" t="str">
            <v>970,25</v>
          </cell>
          <cell r="F4580" t="str">
            <v>SINAPI</v>
          </cell>
        </row>
        <row r="4581">
          <cell r="A4581">
            <v>7759</v>
          </cell>
          <cell r="B4581" t="str">
            <v>TUBO DE CONCRETO ARMADO PARA AGUAS PLUVIAIS, CLASSE PA-1, COM ENCAIXE PONTA E BOLSA, DIAMETRO NOMINAL DE 2000 MM</v>
          </cell>
          <cell r="C4581" t="str">
            <v xml:space="preserve">M     </v>
          </cell>
          <cell r="D4581" t="str">
            <v>CR</v>
          </cell>
          <cell r="E4581" t="str">
            <v>2.688,56</v>
          </cell>
          <cell r="F4581" t="str">
            <v>SINAPI</v>
          </cell>
        </row>
        <row r="4582">
          <cell r="A4582">
            <v>40334</v>
          </cell>
          <cell r="B4582" t="str">
            <v>TUBO DE CONCRETO ARMADO PARA AGUAS PLUVIAIS, CLASSE PA-1, COM ENCAIXE PONTA E BOLSA, DIAMETRO NOMINAL DE 300 MM</v>
          </cell>
          <cell r="C4582" t="str">
            <v xml:space="preserve">M     </v>
          </cell>
          <cell r="D4582" t="str">
            <v>CR</v>
          </cell>
          <cell r="E4582" t="str">
            <v>105,33</v>
          </cell>
          <cell r="F4582" t="str">
            <v>SINAPI</v>
          </cell>
        </row>
        <row r="4583">
          <cell r="A4583">
            <v>7745</v>
          </cell>
          <cell r="B4583" t="str">
            <v>TUBO DE CONCRETO ARMADO PARA AGUAS PLUVIAIS, CLASSE PA-1, COM ENCAIXE PONTA E BOLSA, DIAMETRO NOMINAL DE 400 MM</v>
          </cell>
          <cell r="C4583" t="str">
            <v xml:space="preserve">M     </v>
          </cell>
          <cell r="D4583" t="str">
            <v>CR</v>
          </cell>
          <cell r="E4583" t="str">
            <v>118,86</v>
          </cell>
          <cell r="F4583" t="str">
            <v>SINAPI</v>
          </cell>
        </row>
        <row r="4584">
          <cell r="A4584">
            <v>7714</v>
          </cell>
          <cell r="B4584" t="str">
            <v>TUBO DE CONCRETO ARMADO PARA AGUAS PLUVIAIS, CLASSE PA-1, COM ENCAIXE PONTA E BOLSA, DIAMETRO NOMINAL DE 500 MM</v>
          </cell>
          <cell r="C4584" t="str">
            <v xml:space="preserve">M     </v>
          </cell>
          <cell r="D4584" t="str">
            <v>CR</v>
          </cell>
          <cell r="E4584" t="str">
            <v>142,05</v>
          </cell>
          <cell r="F4584" t="str">
            <v>SINAPI</v>
          </cell>
        </row>
        <row r="4585">
          <cell r="A4585">
            <v>7742</v>
          </cell>
          <cell r="B4585" t="str">
            <v>TUBO DE CONCRETO ARMADO PARA AGUAS PLUVIAIS, CLASSE PA-1, COM ENCAIXE PONTA E BOLSA, DIAMETRO NOMINAL DE 700 MM</v>
          </cell>
          <cell r="C4585" t="str">
            <v xml:space="preserve">M     </v>
          </cell>
          <cell r="D4585" t="str">
            <v>CR</v>
          </cell>
          <cell r="E4585" t="str">
            <v>313,49</v>
          </cell>
          <cell r="F4585" t="str">
            <v>SINAPI</v>
          </cell>
        </row>
        <row r="4586">
          <cell r="A4586">
            <v>7750</v>
          </cell>
          <cell r="B4586" t="str">
            <v>TUBO DE CONCRETO ARMADO PARA AGUAS PLUVIAIS, CLASSE PA-1, COM ENCAIXE PONTA E BOLSA, DIAMETRO NOMINAL DE 800 MM</v>
          </cell>
          <cell r="C4586" t="str">
            <v xml:space="preserve">M     </v>
          </cell>
          <cell r="D4586" t="str">
            <v>CR</v>
          </cell>
          <cell r="E4586" t="str">
            <v>382,68</v>
          </cell>
          <cell r="F4586" t="str">
            <v>SINAPI</v>
          </cell>
        </row>
        <row r="4587">
          <cell r="A4587">
            <v>7756</v>
          </cell>
          <cell r="B4587" t="str">
            <v>TUBO DE CONCRETO ARMADO PARA AGUAS PLUVIAIS, CLASSE PA-1, COM ENCAIXE PONTA E BOLSA, DIAMETRO NOMINAL DE 900 MM</v>
          </cell>
          <cell r="C4587" t="str">
            <v xml:space="preserve">M     </v>
          </cell>
          <cell r="D4587" t="str">
            <v>CR</v>
          </cell>
          <cell r="E4587" t="str">
            <v>439,70</v>
          </cell>
          <cell r="F4587" t="str">
            <v>SINAPI</v>
          </cell>
        </row>
        <row r="4588">
          <cell r="A4588">
            <v>7765</v>
          </cell>
          <cell r="B4588" t="str">
            <v>TUBO DE CONCRETO ARMADO PARA AGUAS PLUVIAIS, CLASSE PA-2, COM ENCAIXE PONTA E BOLSA, DIAMETRO NOMINAL DE 1000 MM</v>
          </cell>
          <cell r="C4588" t="str">
            <v xml:space="preserve">M     </v>
          </cell>
          <cell r="D4588" t="str">
            <v>CR</v>
          </cell>
          <cell r="E4588" t="str">
            <v>492,85</v>
          </cell>
          <cell r="F4588" t="str">
            <v>SINAPI</v>
          </cell>
        </row>
        <row r="4589">
          <cell r="A4589">
            <v>12569</v>
          </cell>
          <cell r="B4589" t="str">
            <v>TUBO DE CONCRETO ARMADO PARA AGUAS PLUVIAIS, CLASSE PA-2, COM ENCAIXE PONTA E BOLSA, DIAMETRO NOMINAL DE 1100 MM</v>
          </cell>
          <cell r="C4589" t="str">
            <v xml:space="preserve">M     </v>
          </cell>
          <cell r="D4589" t="str">
            <v>CR</v>
          </cell>
          <cell r="E4589" t="str">
            <v>680,33</v>
          </cell>
          <cell r="F4589" t="str">
            <v>SINAPI</v>
          </cell>
        </row>
        <row r="4590">
          <cell r="A4590">
            <v>7766</v>
          </cell>
          <cell r="B4590" t="str">
            <v>TUBO DE CONCRETO ARMADO PARA AGUAS PLUVIAIS, CLASSE PA-2, COM ENCAIXE PONTA E BOLSA, DIAMETRO NOMINAL DE 1200 MM</v>
          </cell>
          <cell r="C4590" t="str">
            <v xml:space="preserve">M     </v>
          </cell>
          <cell r="D4590" t="str">
            <v>CR</v>
          </cell>
          <cell r="E4590" t="str">
            <v>722,85</v>
          </cell>
          <cell r="F4590" t="str">
            <v>SINAPI</v>
          </cell>
        </row>
        <row r="4591">
          <cell r="A4591">
            <v>7767</v>
          </cell>
          <cell r="B4591" t="str">
            <v>TUBO DE CONCRETO ARMADO PARA AGUAS PLUVIAIS, CLASSE PA-2, COM ENCAIXE PONTA E BOLSA, DIAMETRO NOMINAL DE 1500 MM</v>
          </cell>
          <cell r="C4591" t="str">
            <v xml:space="preserve">M     </v>
          </cell>
          <cell r="D4591" t="str">
            <v>CR</v>
          </cell>
          <cell r="E4591" t="str">
            <v>1.037,89</v>
          </cell>
          <cell r="F4591" t="str">
            <v>SINAPI</v>
          </cell>
        </row>
        <row r="4592">
          <cell r="A4592">
            <v>7727</v>
          </cell>
          <cell r="B4592" t="str">
            <v>TUBO DE CONCRETO ARMADO PARA AGUAS PLUVIAIS, CLASSE PA-2, COM ENCAIXE PONTA E BOLSA, DIAMETRO NOMINAL DE 2000 MM</v>
          </cell>
          <cell r="C4592" t="str">
            <v xml:space="preserve">M     </v>
          </cell>
          <cell r="D4592" t="str">
            <v>CR</v>
          </cell>
          <cell r="E4592" t="str">
            <v>3.015,12</v>
          </cell>
          <cell r="F4592" t="str">
            <v>SINAPI</v>
          </cell>
        </row>
        <row r="4593">
          <cell r="A4593">
            <v>7760</v>
          </cell>
          <cell r="B4593" t="str">
            <v>TUBO DE CONCRETO ARMADO PARA AGUAS PLUVIAIS, CLASSE PA-2, COM ENCAIXE PONTA E BOLSA, DIAMETRO NOMINAL DE 300 MM</v>
          </cell>
          <cell r="C4593" t="str">
            <v xml:space="preserve">M     </v>
          </cell>
          <cell r="D4593" t="str">
            <v>CR</v>
          </cell>
          <cell r="E4593" t="str">
            <v>119,83</v>
          </cell>
          <cell r="F4593" t="str">
            <v>SINAPI</v>
          </cell>
        </row>
        <row r="4594">
          <cell r="A4594">
            <v>7761</v>
          </cell>
          <cell r="B4594" t="str">
            <v>TUBO DE CONCRETO ARMADO PARA AGUAS PLUVIAIS, CLASSE PA-2, COM ENCAIXE PONTA E BOLSA, DIAMETRO NOMINAL DE 400 MM</v>
          </cell>
          <cell r="C4594" t="str">
            <v xml:space="preserve">M     </v>
          </cell>
          <cell r="D4594" t="str">
            <v>CR</v>
          </cell>
          <cell r="E4594" t="str">
            <v>125,63</v>
          </cell>
          <cell r="F4594" t="str">
            <v>SINAPI</v>
          </cell>
        </row>
        <row r="4595">
          <cell r="A4595">
            <v>7752</v>
          </cell>
          <cell r="B4595" t="str">
            <v>TUBO DE CONCRETO ARMADO PARA AGUAS PLUVIAIS, CLASSE PA-2, COM ENCAIXE PONTA E BOLSA, DIAMETRO NOMINAL DE 500 MM</v>
          </cell>
          <cell r="C4595" t="str">
            <v xml:space="preserve">M     </v>
          </cell>
          <cell r="D4595" t="str">
            <v>CR</v>
          </cell>
          <cell r="E4595" t="str">
            <v>152,68</v>
          </cell>
          <cell r="F4595" t="str">
            <v>SINAPI</v>
          </cell>
        </row>
        <row r="4596">
          <cell r="A4596">
            <v>7762</v>
          </cell>
          <cell r="B4596" t="str">
            <v>TUBO DE CONCRETO ARMADO PARA AGUAS PLUVIAIS, CLASSE PA-2, COM ENCAIXE PONTA E BOLSA, DIAMETRO NOMINAL DE 600 MM</v>
          </cell>
          <cell r="C4596" t="str">
            <v xml:space="preserve">M     </v>
          </cell>
          <cell r="D4596" t="str">
            <v>CR</v>
          </cell>
          <cell r="E4596" t="str">
            <v>199,55</v>
          </cell>
          <cell r="F4596" t="str">
            <v>SINAPI</v>
          </cell>
        </row>
        <row r="4597">
          <cell r="A4597">
            <v>7722</v>
          </cell>
          <cell r="B4597" t="str">
            <v>TUBO DE CONCRETO ARMADO PARA AGUAS PLUVIAIS, CLASSE PA-2, COM ENCAIXE PONTA E BOLSA, DIAMETRO NOMINAL DE 700 MM</v>
          </cell>
          <cell r="C4597" t="str">
            <v xml:space="preserve">M     </v>
          </cell>
          <cell r="D4597" t="str">
            <v>CR</v>
          </cell>
          <cell r="E4597" t="str">
            <v>305,37</v>
          </cell>
          <cell r="F4597" t="str">
            <v>SINAPI</v>
          </cell>
        </row>
        <row r="4598">
          <cell r="A4598">
            <v>7763</v>
          </cell>
          <cell r="B4598" t="str">
            <v>TUBO DE CONCRETO ARMADO PARA AGUAS PLUVIAIS, CLASSE PA-2, COM ENCAIXE PONTA E BOLSA, DIAMETRO NOMINAL DE 800 MM</v>
          </cell>
          <cell r="C4598" t="str">
            <v xml:space="preserve">M     </v>
          </cell>
          <cell r="D4598" t="str">
            <v>CR</v>
          </cell>
          <cell r="E4598" t="str">
            <v>372,05</v>
          </cell>
          <cell r="F4598" t="str">
            <v>SINAPI</v>
          </cell>
        </row>
        <row r="4599">
          <cell r="A4599">
            <v>7764</v>
          </cell>
          <cell r="B4599" t="str">
            <v>TUBO DE CONCRETO ARMADO PARA AGUAS PLUVIAIS, CLASSE PA-2, COM ENCAIXE PONTA E BOLSA, DIAMETRO NOMINAL DE 900 MM</v>
          </cell>
          <cell r="C4599" t="str">
            <v xml:space="preserve">M     </v>
          </cell>
          <cell r="D4599" t="str">
            <v>CR</v>
          </cell>
          <cell r="E4599" t="str">
            <v>444,53</v>
          </cell>
          <cell r="F4599" t="str">
            <v>SINAPI</v>
          </cell>
        </row>
        <row r="4600">
          <cell r="A4600">
            <v>12572</v>
          </cell>
          <cell r="B4600" t="str">
            <v>TUBO DE CONCRETO ARMADO PARA AGUAS PLUVIAIS, CLASSE PA-3, COM ENCAIXE PONTA E BOLSA, DIAMETRO NOMINAL DE 1000 MM</v>
          </cell>
          <cell r="C4600" t="str">
            <v xml:space="preserve">M     </v>
          </cell>
          <cell r="D4600" t="str">
            <v>CR</v>
          </cell>
          <cell r="E4600" t="str">
            <v>628,15</v>
          </cell>
          <cell r="F4600" t="str">
            <v>SINAPI</v>
          </cell>
        </row>
        <row r="4601">
          <cell r="A4601">
            <v>12573</v>
          </cell>
          <cell r="B4601" t="str">
            <v>TUBO DE CONCRETO ARMADO PARA AGUAS PLUVIAIS, CLASSE PA-3, COM ENCAIXE PONTA E BOLSA, DIAMETRO NOMINAL DE 1100 MM</v>
          </cell>
          <cell r="C4601" t="str">
            <v xml:space="preserve">M     </v>
          </cell>
          <cell r="D4601" t="str">
            <v>CR</v>
          </cell>
          <cell r="E4601" t="str">
            <v>826,26</v>
          </cell>
          <cell r="F4601" t="str">
            <v>SINAPI</v>
          </cell>
        </row>
        <row r="4602">
          <cell r="A4602">
            <v>12574</v>
          </cell>
          <cell r="B4602" t="str">
            <v>TUBO DE CONCRETO ARMADO PARA AGUAS PLUVIAIS, CLASSE PA-3, COM ENCAIXE PONTA E BOLSA, DIAMETRO NOMINAL DE 1200 MM</v>
          </cell>
          <cell r="C4602" t="str">
            <v xml:space="preserve">M     </v>
          </cell>
          <cell r="D4602" t="str">
            <v>CR</v>
          </cell>
          <cell r="E4602" t="str">
            <v>999,05</v>
          </cell>
          <cell r="F4602" t="str">
            <v>SINAPI</v>
          </cell>
        </row>
        <row r="4603">
          <cell r="A4603">
            <v>12575</v>
          </cell>
          <cell r="B4603" t="str">
            <v>TUBO DE CONCRETO ARMADO PARA AGUAS PLUVIAIS, CLASSE PA-3, COM ENCAIXE PONTA E BOLSA, DIAMETRO NOMINAL DE 1500 MM</v>
          </cell>
          <cell r="C4603" t="str">
            <v xml:space="preserve">M     </v>
          </cell>
          <cell r="D4603" t="str">
            <v>CR</v>
          </cell>
          <cell r="E4603" t="str">
            <v>1.517,22</v>
          </cell>
          <cell r="F4603" t="str">
            <v>SINAPI</v>
          </cell>
        </row>
        <row r="4604">
          <cell r="A4604">
            <v>12576</v>
          </cell>
          <cell r="B4604" t="str">
            <v>TUBO DE CONCRETO ARMADO PARA AGUAS PLUVIAIS, CLASSE PA-3, COM ENCAIXE PONTA E BOLSA, DIAMETRO NOMINAL DE 400 MM</v>
          </cell>
          <cell r="C4604" t="str">
            <v xml:space="preserve">M     </v>
          </cell>
          <cell r="D4604" t="str">
            <v>CR</v>
          </cell>
          <cell r="E4604" t="str">
            <v>183,61</v>
          </cell>
          <cell r="F4604" t="str">
            <v>SINAPI</v>
          </cell>
        </row>
        <row r="4605">
          <cell r="A4605">
            <v>12577</v>
          </cell>
          <cell r="B4605" t="str">
            <v>TUBO DE CONCRETO ARMADO PARA AGUAS PLUVIAIS, CLASSE PA-3, COM ENCAIXE PONTA E BOLSA, DIAMETRO NOMINAL DE 500 MM</v>
          </cell>
          <cell r="C4605" t="str">
            <v xml:space="preserve">M     </v>
          </cell>
          <cell r="D4605" t="str">
            <v>CR</v>
          </cell>
          <cell r="E4605" t="str">
            <v>247,39</v>
          </cell>
          <cell r="F4605" t="str">
            <v>SINAPI</v>
          </cell>
        </row>
        <row r="4606">
          <cell r="A4606">
            <v>12578</v>
          </cell>
          <cell r="B4606" t="str">
            <v>TUBO DE CONCRETO ARMADO PARA AGUAS PLUVIAIS, CLASSE PA-3, COM ENCAIXE PONTA E BOLSA, DIAMETRO NOMINAL DE 600 MM</v>
          </cell>
          <cell r="C4606" t="str">
            <v xml:space="preserve">M     </v>
          </cell>
          <cell r="D4606" t="str">
            <v>CR</v>
          </cell>
          <cell r="E4606" t="str">
            <v>299,57</v>
          </cell>
          <cell r="F4606" t="str">
            <v>SINAPI</v>
          </cell>
        </row>
        <row r="4607">
          <cell r="A4607">
            <v>12579</v>
          </cell>
          <cell r="B4607" t="str">
            <v>TUBO DE CONCRETO ARMADO PARA AGUAS PLUVIAIS, CLASSE PA-3, COM ENCAIXE PONTA E BOLSA, DIAMETRO NOMINAL DE 700 MM</v>
          </cell>
          <cell r="C4607" t="str">
            <v xml:space="preserve">M     </v>
          </cell>
          <cell r="D4607" t="str">
            <v>CR</v>
          </cell>
          <cell r="E4607" t="str">
            <v>516,05</v>
          </cell>
          <cell r="F4607" t="str">
            <v>SINAPI</v>
          </cell>
        </row>
        <row r="4608">
          <cell r="A4608">
            <v>12580</v>
          </cell>
          <cell r="B4608" t="str">
            <v>TUBO DE CONCRETO ARMADO PARA AGUAS PLUVIAIS, CLASSE PA-3, COM ENCAIXE PONTA E BOLSA, DIAMETRO NOMINAL DE 800 MM</v>
          </cell>
          <cell r="C4608" t="str">
            <v xml:space="preserve">M     </v>
          </cell>
          <cell r="D4608" t="str">
            <v>CR</v>
          </cell>
          <cell r="E4608" t="str">
            <v>537,69</v>
          </cell>
          <cell r="F4608" t="str">
            <v>SINAPI</v>
          </cell>
        </row>
        <row r="4609">
          <cell r="A4609">
            <v>12581</v>
          </cell>
          <cell r="B4609" t="str">
            <v>TUBO DE CONCRETO ARMADO PARA AGUAS PLUVIAIS, CLASSE PA-3, COM ENCAIXE PONTA E BOLSA, DIAMETRO NOMINAL DE 900 MM</v>
          </cell>
          <cell r="C4609" t="str">
            <v xml:space="preserve">M     </v>
          </cell>
          <cell r="D4609" t="str">
            <v>CR</v>
          </cell>
          <cell r="E4609" t="str">
            <v>575,96</v>
          </cell>
          <cell r="F4609" t="str">
            <v>SINAPI</v>
          </cell>
        </row>
        <row r="4610">
          <cell r="A4610">
            <v>7720</v>
          </cell>
          <cell r="B4610" t="str">
            <v>TUBO DE CONCRETO ARMADO PARA ESGOTO SANITARIO, CLASSE EA-2, COM ENCAIXE PONTA E BOLSA, COM JUNTA ELASTICA, DIAMETRO NOMINAL DE 1000 MM</v>
          </cell>
          <cell r="C4610" t="str">
            <v xml:space="preserve">M     </v>
          </cell>
          <cell r="D4610" t="str">
            <v>CR</v>
          </cell>
          <cell r="E4610" t="str">
            <v>900,67</v>
          </cell>
          <cell r="F4610" t="str">
            <v>SINAPI</v>
          </cell>
        </row>
        <row r="4611">
          <cell r="A4611">
            <v>40335</v>
          </cell>
          <cell r="B4611" t="str">
            <v>TUBO DE CONCRETO ARMADO PARA ESGOTO SANITARIO, CLASSE EA-2, COM ENCAIXE PONTA E BOLSA, COM JUNTA ELASTICA, DIAMETRO NOMINAL DE 300 MM</v>
          </cell>
          <cell r="C4611" t="str">
            <v xml:space="preserve">M     </v>
          </cell>
          <cell r="D4611" t="str">
            <v>CR</v>
          </cell>
          <cell r="E4611" t="str">
            <v>188,44</v>
          </cell>
          <cell r="F4611" t="str">
            <v>SINAPI</v>
          </cell>
        </row>
        <row r="4612">
          <cell r="A4612">
            <v>7740</v>
          </cell>
          <cell r="B4612" t="str">
            <v>TUBO DE CONCRETO ARMADO PARA ESGOTO SANITARIO, CLASSE EA-2, COM ENCAIXE PONTA E BOLSA, COM JUNTA ELASTICA, DIAMETRO NOMINAL DE 400 MM</v>
          </cell>
          <cell r="C4612" t="str">
            <v xml:space="preserve">M     </v>
          </cell>
          <cell r="D4612" t="str">
            <v>CR</v>
          </cell>
          <cell r="E4612" t="str">
            <v>193,27</v>
          </cell>
          <cell r="F4612" t="str">
            <v>SINAPI</v>
          </cell>
        </row>
        <row r="4613">
          <cell r="A4613">
            <v>7741</v>
          </cell>
          <cell r="B4613" t="str">
            <v>TUBO DE CONCRETO ARMADO PARA ESGOTO SANITARIO, CLASSE EA-2, COM ENCAIXE PONTA E BOLSA, COM JUNTA ELASTICA, DIAMETRO NOMINAL DE 500 MM</v>
          </cell>
          <cell r="C4613" t="str">
            <v xml:space="preserve">M     </v>
          </cell>
          <cell r="D4613" t="str">
            <v>CR</v>
          </cell>
          <cell r="E4613" t="str">
            <v>357,56</v>
          </cell>
          <cell r="F4613" t="str">
            <v>SINAPI</v>
          </cell>
        </row>
        <row r="4614">
          <cell r="A4614">
            <v>7774</v>
          </cell>
          <cell r="B4614" t="str">
            <v>TUBO DE CONCRETO ARMADO PARA ESGOTO SANITARIO, CLASSE EA-2, COM ENCAIXE PONTA E BOLSA, COM JUNTA ELASTICA, DIAMETRO NOMINAL DE 600 MM</v>
          </cell>
          <cell r="C4614" t="str">
            <v xml:space="preserve">M     </v>
          </cell>
          <cell r="D4614" t="str">
            <v>CR</v>
          </cell>
          <cell r="E4614" t="str">
            <v>438,73</v>
          </cell>
          <cell r="F4614" t="str">
            <v>SINAPI</v>
          </cell>
        </row>
        <row r="4615">
          <cell r="A4615">
            <v>7744</v>
          </cell>
          <cell r="B4615" t="str">
            <v>TUBO DE CONCRETO ARMADO PARA ESGOTO SANITARIO, CLASSE EA-2, COM ENCAIXE PONTA E BOLSA, COM JUNTA ELASTICA, DIAMETRO NOMINAL DE 700 MM</v>
          </cell>
          <cell r="C4615" t="str">
            <v xml:space="preserve">M     </v>
          </cell>
          <cell r="D4615" t="str">
            <v>CR</v>
          </cell>
          <cell r="E4615" t="str">
            <v>573,06</v>
          </cell>
          <cell r="F4615" t="str">
            <v>SINAPI</v>
          </cell>
        </row>
        <row r="4616">
          <cell r="A4616">
            <v>7773</v>
          </cell>
          <cell r="B4616" t="str">
            <v>TUBO DE CONCRETO ARMADO PARA ESGOTO SANITARIO, CLASSE EA-2, COM ENCAIXE PONTA E BOLSA, COM JUNTA ELASTICA, DIAMETRO NOMINAL DE 800 MM</v>
          </cell>
          <cell r="C4616" t="str">
            <v xml:space="preserve">M     </v>
          </cell>
          <cell r="D4616" t="str">
            <v>CR</v>
          </cell>
          <cell r="E4616" t="str">
            <v>585,72</v>
          </cell>
          <cell r="F4616" t="str">
            <v>SINAPI</v>
          </cell>
        </row>
        <row r="4617">
          <cell r="A4617">
            <v>7754</v>
          </cell>
          <cell r="B4617" t="str">
            <v>TUBO DE CONCRETO ARMADO PARA ESGOTO SANITARIO, CLASSE EA-2, COM ENCAIXE PONTA E BOLSA, COM JUNTA ELASTICA, DIAMETRO NOMINAL DE 900 MM</v>
          </cell>
          <cell r="C4617" t="str">
            <v xml:space="preserve">M     </v>
          </cell>
          <cell r="D4617" t="str">
            <v>CR</v>
          </cell>
          <cell r="E4617" t="str">
            <v>888,10</v>
          </cell>
          <cell r="F4617" t="str">
            <v>SINAPI</v>
          </cell>
        </row>
        <row r="4618">
          <cell r="A4618">
            <v>7735</v>
          </cell>
          <cell r="B4618" t="str">
            <v>TUBO DE CONCRETO ARMADO PARA ESGOTO SANITARIO, CLASSE EA-3, COM ENCAIXE PONTA E BOLSA, COM JUNTA ELASTICA, DIAMETRO NOMINAL DE 1000 MM</v>
          </cell>
          <cell r="C4618" t="str">
            <v xml:space="preserve">M     </v>
          </cell>
          <cell r="D4618" t="str">
            <v>CR</v>
          </cell>
          <cell r="E4618" t="str">
            <v>1.150,00</v>
          </cell>
          <cell r="F4618" t="str">
            <v>SINAPI</v>
          </cell>
        </row>
        <row r="4619">
          <cell r="A4619">
            <v>7755</v>
          </cell>
          <cell r="B4619" t="str">
            <v>TUBO DE CONCRETO ARMADO PARA ESGOTO SANITARIO, CLASSE EA-3, COM ENCAIXE PONTA E BOLSA, COM JUNTA ELASTICA, DIAMETRO NOMINAL DE 400 MM</v>
          </cell>
          <cell r="C4619" t="str">
            <v xml:space="preserve">M     </v>
          </cell>
          <cell r="D4619" t="str">
            <v>CR</v>
          </cell>
          <cell r="E4619" t="str">
            <v>228,06</v>
          </cell>
          <cell r="F4619" t="str">
            <v>SINAPI</v>
          </cell>
        </row>
        <row r="4620">
          <cell r="A4620">
            <v>7776</v>
          </cell>
          <cell r="B4620" t="str">
            <v>TUBO DE CONCRETO ARMADO PARA ESGOTO SANITARIO, CLASSE EA-3, COM ENCAIXE PONTA E BOLSA, COM JUNTA ELASTICA, DIAMETRO NOMINAL DE 500 MM</v>
          </cell>
          <cell r="C4620" t="str">
            <v xml:space="preserve">M     </v>
          </cell>
          <cell r="D4620" t="str">
            <v>CR</v>
          </cell>
          <cell r="E4620" t="str">
            <v>475,46</v>
          </cell>
          <cell r="F4620" t="str">
            <v>SINAPI</v>
          </cell>
        </row>
        <row r="4621">
          <cell r="A4621">
            <v>7743</v>
          </cell>
          <cell r="B4621" t="str">
            <v>TUBO DE CONCRETO ARMADO PARA ESGOTO SANITARIO, CLASSE EA-3, COM ENCAIXE PONTA E BOLSA, COM JUNTA ELASTICA, DIAMETRO NOMINAL DE 600 MM</v>
          </cell>
          <cell r="C4621" t="str">
            <v xml:space="preserve">M     </v>
          </cell>
          <cell r="D4621" t="str">
            <v>CR</v>
          </cell>
          <cell r="E4621" t="str">
            <v>503,48</v>
          </cell>
          <cell r="F4621" t="str">
            <v>SINAPI</v>
          </cell>
        </row>
        <row r="4622">
          <cell r="A4622">
            <v>7733</v>
          </cell>
          <cell r="B4622" t="str">
            <v>TUBO DE CONCRETO ARMADO PARA ESGOTO SANITARIO, CLASSE EA-3, COM ENCAIXE PONTA E BOLSA, COM JUNTA ELASTICA, DIAMETRO NOMINAL DE 700 MM</v>
          </cell>
          <cell r="C4622" t="str">
            <v xml:space="preserve">M     </v>
          </cell>
          <cell r="D4622" t="str">
            <v>CR</v>
          </cell>
          <cell r="E4622" t="str">
            <v>657,14</v>
          </cell>
          <cell r="F4622" t="str">
            <v>SINAPI</v>
          </cell>
        </row>
        <row r="4623">
          <cell r="A4623">
            <v>7775</v>
          </cell>
          <cell r="B4623" t="str">
            <v>TUBO DE CONCRETO ARMADO PARA ESGOTO SANITARIO, CLASSE EA-3, COM ENCAIXE PONTA E BOLSA, COM JUNTA ELASTICA, DIAMETRO NOMINAL DE 800 MM</v>
          </cell>
          <cell r="C4623" t="str">
            <v xml:space="preserve">M     </v>
          </cell>
          <cell r="D4623" t="str">
            <v>CR</v>
          </cell>
          <cell r="E4623" t="str">
            <v>719,95</v>
          </cell>
          <cell r="F4623" t="str">
            <v>SINAPI</v>
          </cell>
        </row>
        <row r="4624">
          <cell r="A4624">
            <v>7734</v>
          </cell>
          <cell r="B4624" t="str">
            <v>TUBO DE CONCRETO ARMADO PARA ESGOTO SANITARIO, CLASSE EA-3, COM ENCAIXE PONTA E BOLSA, COM JUNTA ELASTICA, DIAMETRO NOMINAL DE 900 MM</v>
          </cell>
          <cell r="C4624" t="str">
            <v xml:space="preserve">M     </v>
          </cell>
          <cell r="D4624" t="str">
            <v>CR</v>
          </cell>
          <cell r="E4624" t="str">
            <v>1.019,53</v>
          </cell>
          <cell r="F4624" t="str">
            <v>SINAPI</v>
          </cell>
        </row>
        <row r="4625">
          <cell r="A4625">
            <v>37449</v>
          </cell>
          <cell r="B4625" t="str">
            <v>TUBO DE CONCRETO SIMPLES PARA AGUAS PLUVIAIS, CLASSE PS1, COM ENCAIXE MACHO E FEMEA, DIAMETRO NOMINAL DE 200 MM</v>
          </cell>
          <cell r="C4625" t="str">
            <v xml:space="preserve">M     </v>
          </cell>
          <cell r="D4625" t="str">
            <v>AS</v>
          </cell>
          <cell r="E4625" t="str">
            <v>35,67</v>
          </cell>
          <cell r="F4625" t="str">
            <v>SINAPI</v>
          </cell>
        </row>
        <row r="4626">
          <cell r="A4626">
            <v>37450</v>
          </cell>
          <cell r="B4626" t="str">
            <v>TUBO DE CONCRETO SIMPLES PARA AGUAS PLUVIAIS, CLASSE PS1, COM ENCAIXE MACHO E FEMEA, DIAMETRO NOMINAL DE 300 MM</v>
          </cell>
          <cell r="C4626" t="str">
            <v xml:space="preserve">M     </v>
          </cell>
          <cell r="D4626" t="str">
            <v>AS</v>
          </cell>
          <cell r="E4626" t="str">
            <v>49,94</v>
          </cell>
          <cell r="F4626" t="str">
            <v>SINAPI</v>
          </cell>
        </row>
        <row r="4627">
          <cell r="A4627">
            <v>37451</v>
          </cell>
          <cell r="B4627" t="str">
            <v>TUBO DE CONCRETO SIMPLES PARA AGUAS PLUVIAIS, CLASSE PS1, COM ENCAIXE MACHO E FEMEA, DIAMETRO NOMINAL DE 400 MM</v>
          </cell>
          <cell r="C4627" t="str">
            <v xml:space="preserve">M     </v>
          </cell>
          <cell r="D4627" t="str">
            <v>AS</v>
          </cell>
          <cell r="E4627" t="str">
            <v>69,72</v>
          </cell>
          <cell r="F4627" t="str">
            <v>SINAPI</v>
          </cell>
        </row>
        <row r="4628">
          <cell r="A4628">
            <v>37452</v>
          </cell>
          <cell r="B4628" t="str">
            <v>TUBO DE CONCRETO SIMPLES PARA AGUAS PLUVIAIS, CLASSE PS1, COM ENCAIXE MACHO E FEMEA, DIAMETRO NOMINAL DE 500 MM</v>
          </cell>
          <cell r="C4628" t="str">
            <v xml:space="preserve">M     </v>
          </cell>
          <cell r="D4628" t="str">
            <v>AS</v>
          </cell>
          <cell r="E4628" t="str">
            <v>101,35</v>
          </cell>
          <cell r="F4628" t="str">
            <v>SINAPI</v>
          </cell>
        </row>
        <row r="4629">
          <cell r="A4629">
            <v>37453</v>
          </cell>
          <cell r="B4629" t="str">
            <v>TUBO DE CONCRETO SIMPLES PARA AGUAS PLUVIAIS, CLASSE PS1, COM ENCAIXE MACHO E FEMEA, DIAMETRO NOMINAL DE 600 MM</v>
          </cell>
          <cell r="C4629" t="str">
            <v xml:space="preserve">M     </v>
          </cell>
          <cell r="D4629" t="str">
            <v>AS</v>
          </cell>
          <cell r="E4629" t="str">
            <v>116,71</v>
          </cell>
          <cell r="F4629" t="str">
            <v>SINAPI</v>
          </cell>
        </row>
        <row r="4630">
          <cell r="A4630">
            <v>7778</v>
          </cell>
          <cell r="B4630" t="str">
            <v>TUBO DE CONCRETO SIMPLES PARA AGUAS PLUVIAIS, CLASSE PS1, COM ENCAIXE PONTA E BOLSA, DIAMETRO NOMINAL DE 200 MM</v>
          </cell>
          <cell r="C4630" t="str">
            <v xml:space="preserve">M     </v>
          </cell>
          <cell r="D4630" t="str">
            <v>AS</v>
          </cell>
          <cell r="E4630" t="str">
            <v>43,78</v>
          </cell>
          <cell r="F4630" t="str">
            <v>SINAPI</v>
          </cell>
        </row>
        <row r="4631">
          <cell r="A4631">
            <v>7796</v>
          </cell>
          <cell r="B4631" t="str">
            <v>TUBO DE CONCRETO SIMPLES PARA AGUAS PLUVIAIS, CLASSE PS1, COM ENCAIXE PONTA E BOLSA, DIAMETRO NOMINAL DE 300 MM</v>
          </cell>
          <cell r="C4631" t="str">
            <v xml:space="preserve">M     </v>
          </cell>
          <cell r="D4631" t="str">
            <v>AS</v>
          </cell>
          <cell r="E4631" t="str">
            <v>60,00</v>
          </cell>
          <cell r="F4631" t="str">
            <v>SINAPI</v>
          </cell>
        </row>
        <row r="4632">
          <cell r="A4632">
            <v>7781</v>
          </cell>
          <cell r="B4632" t="str">
            <v>TUBO DE CONCRETO SIMPLES PARA AGUAS PLUVIAIS, CLASSE PS1, COM ENCAIXE PONTA E BOLSA, DIAMETRO NOMINAL DE 400 MM</v>
          </cell>
          <cell r="C4632" t="str">
            <v xml:space="preserve">M     </v>
          </cell>
          <cell r="D4632" t="str">
            <v>AS</v>
          </cell>
          <cell r="E4632" t="str">
            <v>70,90</v>
          </cell>
          <cell r="F4632" t="str">
            <v>SINAPI</v>
          </cell>
        </row>
        <row r="4633">
          <cell r="A4633">
            <v>7795</v>
          </cell>
          <cell r="B4633" t="str">
            <v>TUBO DE CONCRETO SIMPLES PARA AGUAS PLUVIAIS, CLASSE PS1, COM ENCAIXE PONTA E BOLSA, DIAMETRO NOMINAL DE 500 MM</v>
          </cell>
          <cell r="C4633" t="str">
            <v xml:space="preserve">M     </v>
          </cell>
          <cell r="D4633" t="str">
            <v>AS</v>
          </cell>
          <cell r="E4633" t="str">
            <v>105,52</v>
          </cell>
          <cell r="F4633" t="str">
            <v>SINAPI</v>
          </cell>
        </row>
        <row r="4634">
          <cell r="A4634">
            <v>7791</v>
          </cell>
          <cell r="B4634" t="str">
            <v>TUBO DE CONCRETO SIMPLES PARA AGUAS PLUVIAIS, CLASSE PS1, COM ENCAIXE PONTA E BOLSA, DIAMETRO NOMINAL DE 600 MM</v>
          </cell>
          <cell r="C4634" t="str">
            <v xml:space="preserve">M     </v>
          </cell>
          <cell r="D4634" t="str">
            <v>AS</v>
          </cell>
          <cell r="E4634" t="str">
            <v>126,32</v>
          </cell>
          <cell r="F4634" t="str">
            <v>SINAPI</v>
          </cell>
        </row>
        <row r="4635">
          <cell r="A4635">
            <v>7783</v>
          </cell>
          <cell r="B4635" t="str">
            <v>TUBO DE CONCRETO SIMPLES PARA AGUAS PLUVIAIS, CLASSE PS2, COM ENCAIXE PONTA E BOLSA, DIAMETRO NOMINAL DE 200 MM</v>
          </cell>
          <cell r="C4635" t="str">
            <v xml:space="preserve">M     </v>
          </cell>
          <cell r="D4635" t="str">
            <v>AS</v>
          </cell>
          <cell r="E4635" t="str">
            <v>44,76</v>
          </cell>
          <cell r="F4635" t="str">
            <v>SINAPI</v>
          </cell>
        </row>
        <row r="4636">
          <cell r="A4636">
            <v>7790</v>
          </cell>
          <cell r="B4636" t="str">
            <v>TUBO DE CONCRETO SIMPLES PARA AGUAS PLUVIAIS, CLASSE PS2, COM ENCAIXE PONTA E BOLSA, DIAMETRO NOMINAL DE 300 MM</v>
          </cell>
          <cell r="C4636" t="str">
            <v xml:space="preserve">M     </v>
          </cell>
          <cell r="D4636" t="str">
            <v>AS</v>
          </cell>
          <cell r="E4636" t="str">
            <v>70,54</v>
          </cell>
          <cell r="F4636" t="str">
            <v>SINAPI</v>
          </cell>
        </row>
        <row r="4637">
          <cell r="A4637">
            <v>7785</v>
          </cell>
          <cell r="B4637" t="str">
            <v>TUBO DE CONCRETO SIMPLES PARA AGUAS PLUVIAIS, CLASSE PS2, COM ENCAIXE PONTA E BOLSA, DIAMETRO NOMINAL DE 400 MM</v>
          </cell>
          <cell r="C4637" t="str">
            <v xml:space="preserve">M     </v>
          </cell>
          <cell r="D4637" t="str">
            <v>AS</v>
          </cell>
          <cell r="E4637" t="str">
            <v>77,83</v>
          </cell>
          <cell r="F4637" t="str">
            <v>SINAPI</v>
          </cell>
        </row>
        <row r="4638">
          <cell r="A4638">
            <v>7792</v>
          </cell>
          <cell r="B4638" t="str">
            <v>TUBO DE CONCRETO SIMPLES PARA AGUAS PLUVIAIS, CLASSE PS2, COM ENCAIXE PONTA E BOLSA, DIAMETRO NOMINAL DE 500 MM</v>
          </cell>
          <cell r="C4638" t="str">
            <v xml:space="preserve">M     </v>
          </cell>
          <cell r="D4638" t="str">
            <v>AS</v>
          </cell>
          <cell r="E4638" t="str">
            <v>110,39</v>
          </cell>
          <cell r="F4638" t="str">
            <v>SINAPI</v>
          </cell>
        </row>
        <row r="4639">
          <cell r="A4639">
            <v>7793</v>
          </cell>
          <cell r="B4639" t="str">
            <v>TUBO DE CONCRETO SIMPLES PARA AGUAS PLUVIAIS, CLASSE PS2, COM ENCAIXE PONTA E BOLSA, DIAMETRO NOMINAL DE 600 MM</v>
          </cell>
          <cell r="C4639" t="str">
            <v xml:space="preserve">M     </v>
          </cell>
          <cell r="D4639" t="str">
            <v>AS</v>
          </cell>
          <cell r="E4639" t="str">
            <v>130,37</v>
          </cell>
          <cell r="F4639" t="str">
            <v>SINAPI</v>
          </cell>
        </row>
        <row r="4640">
          <cell r="A4640">
            <v>13159</v>
          </cell>
          <cell r="B4640" t="str">
            <v>TUBO DE CONCRETO SIMPLES PARA ESGOTO SANITARIO, CLASSE ES, COM ENCAIXE PONTA E BOLSA, COM JUNTA ELASTICA, DIAMETRO NOMINAL DE 400 MM</v>
          </cell>
          <cell r="C4640" t="str">
            <v xml:space="preserve">M     </v>
          </cell>
          <cell r="D4640" t="str">
            <v>AS</v>
          </cell>
          <cell r="E4640" t="str">
            <v>113,51</v>
          </cell>
          <cell r="F4640" t="str">
            <v>SINAPI</v>
          </cell>
        </row>
        <row r="4641">
          <cell r="A4641">
            <v>13168</v>
          </cell>
          <cell r="B4641" t="str">
            <v>TUBO DE CONCRETO SIMPLES PARA ESGOTO SANITARIO, CLASSE ES, COM ENCAIXE PONTA E BOLSA, COM JUNTA ELASTICA, DIAMETRO NOMINAL DE 500 MM</v>
          </cell>
          <cell r="C4641" t="str">
            <v xml:space="preserve">M     </v>
          </cell>
          <cell r="D4641" t="str">
            <v>AS</v>
          </cell>
          <cell r="E4641" t="str">
            <v>137,83</v>
          </cell>
          <cell r="F4641" t="str">
            <v>SINAPI</v>
          </cell>
        </row>
        <row r="4642">
          <cell r="A4642">
            <v>13173</v>
          </cell>
          <cell r="B4642" t="str">
            <v>TUBO DE CONCRETO SIMPLES PARA ESGOTO SANITARIO, CLASSE ES, COM ENCAIXE PONTA E BOLSA, COM JUNTA ELASTICA, DIAMETRO NOMINAL DE 600 MM</v>
          </cell>
          <cell r="C4642" t="str">
            <v xml:space="preserve">M     </v>
          </cell>
          <cell r="D4642" t="str">
            <v>AS</v>
          </cell>
          <cell r="E4642" t="str">
            <v>186,48</v>
          </cell>
          <cell r="F4642" t="str">
            <v>SINAPI</v>
          </cell>
        </row>
        <row r="4643">
          <cell r="A4643">
            <v>12583</v>
          </cell>
          <cell r="B4643" t="str">
            <v>TUBO DE CONCRETO SIMPLES POROSO PARA DRENAGEM (DRENO POROSO), COM ENCAIXE MACHO E FEMEA, DIAMETRO NOMINAL DE 200 MM</v>
          </cell>
          <cell r="C4643" t="str">
            <v xml:space="preserve">M     </v>
          </cell>
          <cell r="D4643" t="str">
            <v>AS</v>
          </cell>
          <cell r="E4643" t="str">
            <v>37,29</v>
          </cell>
          <cell r="F4643" t="str">
            <v>SINAPI</v>
          </cell>
        </row>
        <row r="4644">
          <cell r="A4644">
            <v>12584</v>
          </cell>
          <cell r="B4644" t="str">
            <v>TUBO DE CONCRETO SIMPLES POROSO PARA DRENAGEM (DRENO POROSO), COM ENCAIXE MACHO E FEMEA, DIAMETRO NOMINAL DE 300 MM</v>
          </cell>
          <cell r="C4644" t="str">
            <v xml:space="preserve">M     </v>
          </cell>
          <cell r="D4644" t="str">
            <v>AS</v>
          </cell>
          <cell r="E4644" t="str">
            <v>48,64</v>
          </cell>
          <cell r="F4644" t="str">
            <v>SINAPI</v>
          </cell>
        </row>
        <row r="4645">
          <cell r="A4645">
            <v>12613</v>
          </cell>
          <cell r="B4645" t="str">
            <v>TUBO DE DESCARGA, TIPO BENGALA, PARA LIGACAO CAIXA DE DESCARGA - EMBUTIR, PVC, 40 MM X 150 CM</v>
          </cell>
          <cell r="C4645" t="str">
            <v xml:space="preserve">UN    </v>
          </cell>
          <cell r="D4645" t="str">
            <v>CR</v>
          </cell>
          <cell r="E4645" t="str">
            <v>18,85</v>
          </cell>
          <cell r="F4645" t="str">
            <v>SINAPI</v>
          </cell>
        </row>
        <row r="4646">
          <cell r="A4646">
            <v>1031</v>
          </cell>
          <cell r="B4646" t="str">
            <v>TUBO DE DESCIDA EXTERNO DE PVC PARA CAIXA DE DESCARGA EXTERNA ALTA - 40 MM X 1,60 M</v>
          </cell>
          <cell r="C4646" t="str">
            <v xml:space="preserve">UN    </v>
          </cell>
          <cell r="D4646" t="str">
            <v>CR</v>
          </cell>
          <cell r="E4646" t="str">
            <v>14,69</v>
          </cell>
          <cell r="F4646" t="str">
            <v>SINAPI</v>
          </cell>
        </row>
        <row r="4647">
          <cell r="A4647">
            <v>39707</v>
          </cell>
          <cell r="B4647" t="str">
            <v>TUBO DE ESPUMA DE POLIETILENO EXPANDIDO FLEXIVEL PARA ISOLAMENTO TERMICO DE TUBULACAO DE AR CONDICIONADO, AGUA QUENTE,  DN 1 1/2", E= 10 MM</v>
          </cell>
          <cell r="C4647" t="str">
            <v xml:space="preserve">M     </v>
          </cell>
          <cell r="D4647" t="str">
            <v>CR</v>
          </cell>
          <cell r="E4647" t="str">
            <v>6,04</v>
          </cell>
          <cell r="F4647" t="str">
            <v>SINAPI</v>
          </cell>
        </row>
        <row r="4648">
          <cell r="A4648">
            <v>39708</v>
          </cell>
          <cell r="B4648" t="str">
            <v>TUBO DE ESPUMA DE POLIETILENO EXPANDIDO FLEXIVEL PARA ISOLAMENTO TERMICO DE TUBULACAO DE AR CONDICIONADO, AGUA QUENTE,  DN 1 1/4", E= 10 MM</v>
          </cell>
          <cell r="C4648" t="str">
            <v xml:space="preserve">M     </v>
          </cell>
          <cell r="D4648" t="str">
            <v>CR</v>
          </cell>
          <cell r="E4648" t="str">
            <v>5,85</v>
          </cell>
          <cell r="F4648" t="str">
            <v>SINAPI</v>
          </cell>
        </row>
        <row r="4649">
          <cell r="A4649">
            <v>39710</v>
          </cell>
          <cell r="B4649" t="str">
            <v>TUBO DE ESPUMA DE POLIETILENO EXPANDIDO FLEXIVEL PARA ISOLAMENTO TERMICO DE TUBULACAO DE AR CONDICIONADO, AGUA QUENTE,  DN 1 1/8", E= 10 MM</v>
          </cell>
          <cell r="C4649" t="str">
            <v xml:space="preserve">M     </v>
          </cell>
          <cell r="D4649" t="str">
            <v>CR</v>
          </cell>
          <cell r="E4649" t="str">
            <v>4,12</v>
          </cell>
          <cell r="F4649" t="str">
            <v>SINAPI</v>
          </cell>
        </row>
        <row r="4650">
          <cell r="A4650">
            <v>39709</v>
          </cell>
          <cell r="B4650" t="str">
            <v>TUBO DE ESPUMA DE POLIETILENO EXPANDIDO FLEXIVEL PARA ISOLAMENTO TERMICO DE TUBULACAO DE AR CONDICIONADO, AGUA QUENTE,  DN 1 3/8", E= 10 MM</v>
          </cell>
          <cell r="C4650" t="str">
            <v xml:space="preserve">M     </v>
          </cell>
          <cell r="D4650" t="str">
            <v>CR</v>
          </cell>
          <cell r="E4650" t="str">
            <v>5,71</v>
          </cell>
          <cell r="F4650" t="str">
            <v>SINAPI</v>
          </cell>
        </row>
        <row r="4651">
          <cell r="A4651">
            <v>39711</v>
          </cell>
          <cell r="B4651" t="str">
            <v>TUBO DE ESPUMA DE POLIETILENO EXPANDIDO FLEXIVEL PARA ISOLAMENTO TERMICO DE TUBULACAO DE AR CONDICIONADO, AGUA QUENTE,  DN 1 5/8", E= 10 MM</v>
          </cell>
          <cell r="C4651" t="str">
            <v xml:space="preserve">M     </v>
          </cell>
          <cell r="D4651" t="str">
            <v>CR</v>
          </cell>
          <cell r="E4651" t="str">
            <v>6,42</v>
          </cell>
          <cell r="F4651" t="str">
            <v>SINAPI</v>
          </cell>
        </row>
        <row r="4652">
          <cell r="A4652">
            <v>39712</v>
          </cell>
          <cell r="B4652" t="str">
            <v>TUBO DE ESPUMA DE POLIETILENO EXPANDIDO FLEXIVEL PARA ISOLAMENTO TERMICO DE TUBULACAO DE AR CONDICIONADO, AGUA QUENTE,  DN 1/2", E= 10 MM</v>
          </cell>
          <cell r="C4652" t="str">
            <v xml:space="preserve">M     </v>
          </cell>
          <cell r="D4652" t="str">
            <v xml:space="preserve">C </v>
          </cell>
          <cell r="E4652" t="str">
            <v>2,25</v>
          </cell>
          <cell r="F4652" t="str">
            <v>SINAPI</v>
          </cell>
        </row>
        <row r="4653">
          <cell r="A4653">
            <v>39713</v>
          </cell>
          <cell r="B4653" t="str">
            <v>TUBO DE ESPUMA DE POLIETILENO EXPANDIDO FLEXIVEL PARA ISOLAMENTO TERMICO DE TUBULACAO DE AR CONDICIONADO, AGUA QUENTE,  DN 1/4", E= 10 MM</v>
          </cell>
          <cell r="C4653" t="str">
            <v xml:space="preserve">M     </v>
          </cell>
          <cell r="D4653" t="str">
            <v>CR</v>
          </cell>
          <cell r="E4653" t="str">
            <v>1,78</v>
          </cell>
          <cell r="F4653" t="str">
            <v>SINAPI</v>
          </cell>
        </row>
        <row r="4654">
          <cell r="A4654">
            <v>39714</v>
          </cell>
          <cell r="B4654" t="str">
            <v>TUBO DE ESPUMA DE POLIETILENO EXPANDIDO FLEXIVEL PARA ISOLAMENTO TERMICO DE TUBULACAO DE AR CONDICIONADO, AGUA QUENTE,  DN 1", E= 10 MM</v>
          </cell>
          <cell r="C4654" t="str">
            <v xml:space="preserve">M     </v>
          </cell>
          <cell r="D4654" t="str">
            <v>CR</v>
          </cell>
          <cell r="E4654" t="str">
            <v>4,07</v>
          </cell>
          <cell r="F4654" t="str">
            <v>SINAPI</v>
          </cell>
        </row>
        <row r="4655">
          <cell r="A4655">
            <v>39715</v>
          </cell>
          <cell r="B4655" t="str">
            <v>TUBO DE ESPUMA DE POLIETILENO EXPANDIDO FLEXIVEL PARA ISOLAMENTO TERMICO DE TUBULACAO DE AR CONDICIONADO, AGUA QUENTE,  DN 3/4", E= 10 MM</v>
          </cell>
          <cell r="C4655" t="str">
            <v xml:space="preserve">M     </v>
          </cell>
          <cell r="D4655" t="str">
            <v>CR</v>
          </cell>
          <cell r="E4655" t="str">
            <v>2,90</v>
          </cell>
          <cell r="F4655" t="str">
            <v>SINAPI</v>
          </cell>
        </row>
        <row r="4656">
          <cell r="A4656">
            <v>39716</v>
          </cell>
          <cell r="B4656" t="str">
            <v>TUBO DE ESPUMA DE POLIETILENO EXPANDIDO FLEXIVEL PARA ISOLAMENTO TERMICO DE TUBULACAO DE AR CONDICIONADO, AGUA QUENTE,  DN 3/8", E= 10 MM</v>
          </cell>
          <cell r="C4656" t="str">
            <v xml:space="preserve">M     </v>
          </cell>
          <cell r="D4656" t="str">
            <v>CR</v>
          </cell>
          <cell r="E4656" t="str">
            <v>2,20</v>
          </cell>
          <cell r="F4656" t="str">
            <v>SINAPI</v>
          </cell>
        </row>
        <row r="4657">
          <cell r="A4657">
            <v>39718</v>
          </cell>
          <cell r="B4657" t="str">
            <v>TUBO DE ESPUMA DE POLIETILENO EXPANDIDO FLEXIVEL PARA ISOLAMENTO TERMICO DE TUBULACAO DE AR CONDICIONADO, AGUA QUENTE,  DN 7/8", E= 10 MM</v>
          </cell>
          <cell r="C4657" t="str">
            <v xml:space="preserve">M     </v>
          </cell>
          <cell r="D4657" t="str">
            <v>CR</v>
          </cell>
          <cell r="E4657" t="str">
            <v>3,75</v>
          </cell>
          <cell r="F4657" t="str">
            <v>SINAPI</v>
          </cell>
        </row>
        <row r="4658">
          <cell r="A4658">
            <v>9813</v>
          </cell>
          <cell r="B4658" t="str">
            <v>TUBO DE POLIETILENO DE ALTA DENSIDADE (PEAD), PE-80, DE = 20 MM X 2,3 MM DE PAREDE, PARA LIGACAO DE AGUA PREDIAL (NBR 15561)</v>
          </cell>
          <cell r="C4658" t="str">
            <v xml:space="preserve">M     </v>
          </cell>
          <cell r="D4658" t="str">
            <v>AS</v>
          </cell>
          <cell r="E4658" t="str">
            <v>5,45</v>
          </cell>
          <cell r="F4658" t="str">
            <v>SINAPI</v>
          </cell>
        </row>
        <row r="4659">
          <cell r="A4659">
            <v>9815</v>
          </cell>
          <cell r="B4659" t="str">
            <v>TUBO DE POLIETILENO DE ALTA DENSIDADE (PEAD), PE-80, DE = 32 MM X 3,0 MM DE PAREDE, PARA LIGACAO DE AGUA PREDIAL (NBR 15561)</v>
          </cell>
          <cell r="C4659" t="str">
            <v xml:space="preserve">M     </v>
          </cell>
          <cell r="D4659" t="str">
            <v>AS</v>
          </cell>
          <cell r="E4659" t="str">
            <v>10,76</v>
          </cell>
          <cell r="F4659" t="str">
            <v>SINAPI</v>
          </cell>
        </row>
        <row r="4660">
          <cell r="A4660">
            <v>44543</v>
          </cell>
          <cell r="B4660" t="str">
            <v>TUBO DE POLIETILENO DE ALTA DENSIDADE, PEAD, PE-80, DE = 1000 MM X 38,5 MM PAREDE, ( SDR 26 - PN 05 ) PARA REDE DE AGUA OU ESGOTO ( NBR 15561)</v>
          </cell>
          <cell r="C4660" t="str">
            <v xml:space="preserve">M     </v>
          </cell>
          <cell r="D4660" t="str">
            <v>AS</v>
          </cell>
          <cell r="E4660" t="str">
            <v>5.355,53</v>
          </cell>
          <cell r="F4660" t="str">
            <v>SINAPI</v>
          </cell>
        </row>
        <row r="4661">
          <cell r="A4661">
            <v>44526</v>
          </cell>
          <cell r="B4661" t="str">
            <v>TUBO DE POLIETILENO DE ALTA DENSIDADE, PEAD, PE-80, DE = 110 MM X 10,0 MM PAREDE, ( SDR 11 - PN 12,5 ) PARA REDE DE AGUA OU ESGOTO ( NBR 15561)</v>
          </cell>
          <cell r="C4661" t="str">
            <v xml:space="preserve">M     </v>
          </cell>
          <cell r="D4661" t="str">
            <v>AS</v>
          </cell>
          <cell r="E4661" t="str">
            <v>131,26</v>
          </cell>
          <cell r="F4661" t="str">
            <v>SINAPI</v>
          </cell>
        </row>
        <row r="4662">
          <cell r="A4662">
            <v>44518</v>
          </cell>
          <cell r="B4662" t="str">
            <v>TUBO DE POLIETILENO DE ALTA DENSIDADE, PEAD, PE-80, DE = 1200 MM X 37,2 MM PAREDE ( SDR 32,25 - PN 04 ) PARA REDE DE AGUA OU ESGOTO ( NBR 15561)</v>
          </cell>
          <cell r="C4662" t="str">
            <v xml:space="preserve">M     </v>
          </cell>
          <cell r="D4662" t="str">
            <v>AS</v>
          </cell>
          <cell r="E4662" t="str">
            <v>3.942,79</v>
          </cell>
          <cell r="F4662" t="str">
            <v>SINAPI</v>
          </cell>
        </row>
        <row r="4663">
          <cell r="A4663">
            <v>44544</v>
          </cell>
          <cell r="B4663" t="str">
            <v>TUBO DE POLIETILENO DE ALTA DENSIDADE, PEAD, PE-80, DE = 1400 MM X 42,9 MM PAREDE, (SDR 32,25 - PN 04 ) PARA REDE DE AGUA OU ESGOTO ( NBR 15561)</v>
          </cell>
          <cell r="C4663" t="str">
            <v xml:space="preserve">M     </v>
          </cell>
          <cell r="D4663" t="str">
            <v>AS</v>
          </cell>
          <cell r="E4663" t="str">
            <v>1.916,82</v>
          </cell>
          <cell r="F4663" t="str">
            <v>SINAPI</v>
          </cell>
        </row>
        <row r="4664">
          <cell r="A4664">
            <v>44545</v>
          </cell>
          <cell r="B4664" t="str">
            <v>TUBO DE POLIETILENO DE ALTA DENSIDADE, PEAD, PE-80, DE = 160 MM X 14,6 MM PAREDE, (SDR 11 - PN 12,5 ) PARA REDE DE AGUA OU ESGOTO ( NBR 15561)</v>
          </cell>
          <cell r="C4664" t="str">
            <v xml:space="preserve">M     </v>
          </cell>
          <cell r="D4664" t="str">
            <v>AS</v>
          </cell>
          <cell r="E4664" t="str">
            <v>281,74</v>
          </cell>
          <cell r="F4664" t="str">
            <v>SINAPI</v>
          </cell>
        </row>
        <row r="4665">
          <cell r="A4665">
            <v>44546</v>
          </cell>
          <cell r="B4665" t="str">
            <v>TUBO DE POLIETILENO DE ALTA DENSIDADE, PEAD, PE-80, DE = 1600 MM X 49,0 MM PAREDE, ( SDR 32,25 - PN 04 ) PARA REDE DE AGUA OU ESGOTO ( NBR 15561)</v>
          </cell>
          <cell r="C4665" t="str">
            <v xml:space="preserve">M     </v>
          </cell>
          <cell r="D4665" t="str">
            <v>AS</v>
          </cell>
          <cell r="E4665" t="str">
            <v>1.258,28</v>
          </cell>
          <cell r="F4665" t="str">
            <v>SINAPI</v>
          </cell>
        </row>
        <row r="4666">
          <cell r="A4666">
            <v>44525</v>
          </cell>
          <cell r="B4666" t="str">
            <v>TUBO DE POLIETILENO DE ALTA DENSIDADE, PEAD, PE-80, DE = 900 MM X 34,7 MM PAREDE, ( SDR 26 - PN 05 ) PARA REDE DE AGUA OU ESGOTO ( NBR 15561)</v>
          </cell>
          <cell r="C4666" t="str">
            <v xml:space="preserve">M     </v>
          </cell>
          <cell r="D4666" t="str">
            <v>AS</v>
          </cell>
          <cell r="E4666" t="str">
            <v>4.857,43</v>
          </cell>
          <cell r="F4666" t="str">
            <v>SINAPI</v>
          </cell>
        </row>
        <row r="4667">
          <cell r="A4667">
            <v>44547</v>
          </cell>
          <cell r="B4667" t="str">
            <v>TUBO DE POLIETILENO DE ALTA DENSIDADE, PEAD, PE-80, DE= 200 MM X 18,2 MM PAREDE, ( SDR 11 - PN 12,5 ) PARA REDE DE AGUA OU ESGOTO ( NBR 15561)</v>
          </cell>
          <cell r="C4667" t="str">
            <v xml:space="preserve">M     </v>
          </cell>
          <cell r="D4667" t="str">
            <v>AS</v>
          </cell>
          <cell r="E4667" t="str">
            <v>439,20</v>
          </cell>
          <cell r="F4667" t="str">
            <v>SINAPI</v>
          </cell>
        </row>
        <row r="4668">
          <cell r="A4668">
            <v>44519</v>
          </cell>
          <cell r="B4668" t="str">
            <v>TUBO DE POLIETILENO DE ALTA DENSIDADE, PEAD, PE-80, DE= 315 MM X 28,7 MM PAREDE, ( SDR 11 - PN 12,5 ) PARA REDE DE AGUA OU ESGOTO ( NBR 15561)</v>
          </cell>
          <cell r="C4668" t="str">
            <v xml:space="preserve">M     </v>
          </cell>
          <cell r="D4668" t="str">
            <v>AS</v>
          </cell>
          <cell r="E4668" t="str">
            <v>1.076,16</v>
          </cell>
          <cell r="F4668" t="str">
            <v>SINAPI</v>
          </cell>
        </row>
        <row r="4669">
          <cell r="A4669">
            <v>44520</v>
          </cell>
          <cell r="B4669" t="str">
            <v>TUBO DE POLIETILENO DE ALTA DENSIDADE, PEAD, PE-80, DE= 400 MM X 36,4 MM PAREDE, ( SDR 11 - PN 12,5 ) PARA REDE DE AGUA OU ESGOTO ( NBR 15561)</v>
          </cell>
          <cell r="C4669" t="str">
            <v xml:space="preserve">M     </v>
          </cell>
          <cell r="D4669" t="str">
            <v>AS</v>
          </cell>
          <cell r="E4669" t="str">
            <v>1.733,31</v>
          </cell>
          <cell r="F4669" t="str">
            <v>SINAPI</v>
          </cell>
        </row>
        <row r="4670">
          <cell r="A4670">
            <v>44521</v>
          </cell>
          <cell r="B4670" t="str">
            <v>TUBO DE POLIETILENO DE ALTA DENSIDADE, PEAD, PE-80, DE= 50 MM X 4,6 MM PAREDE, (SDR 11 - PN 12,5) PARA REDE DE AGUA OU ESGOTO ( NBR 15561)</v>
          </cell>
          <cell r="C4670" t="str">
            <v xml:space="preserve">M     </v>
          </cell>
          <cell r="D4670" t="str">
            <v>AS</v>
          </cell>
          <cell r="E4670" t="str">
            <v>27,96</v>
          </cell>
          <cell r="F4670" t="str">
            <v>SINAPI</v>
          </cell>
        </row>
        <row r="4671">
          <cell r="A4671">
            <v>44522</v>
          </cell>
          <cell r="B4671" t="str">
            <v>TUBO DE POLIETILENO DE ALTA DENSIDADE, PEAD, PE-80, DE= 500 MM X 45,5 MM PAREDE, ( SDR 11 - PN 12,5 ) PARA REDE DE AGUA OU ESGOTO ( NBR 15561)</v>
          </cell>
          <cell r="C4671" t="str">
            <v xml:space="preserve">M     </v>
          </cell>
          <cell r="D4671" t="str">
            <v>AS</v>
          </cell>
          <cell r="E4671" t="str">
            <v>3.043,05</v>
          </cell>
          <cell r="F4671" t="str">
            <v>SINAPI</v>
          </cell>
        </row>
        <row r="4672">
          <cell r="A4672">
            <v>44523</v>
          </cell>
          <cell r="B4672" t="str">
            <v>TUBO DE POLIETILENO DE ALTA DENSIDADE, PEAD, PE-80, DE= 630 MM X 57,3 MM PAREDE (SDR 11 - PN 12,5 ) PARA REDE DE AGUA OU ESGOTO ( NBR 15561)</v>
          </cell>
          <cell r="C4672" t="str">
            <v xml:space="preserve">M     </v>
          </cell>
          <cell r="D4672" t="str">
            <v>AS</v>
          </cell>
          <cell r="E4672" t="str">
            <v>4.525,87</v>
          </cell>
          <cell r="F4672" t="str">
            <v>SINAPI</v>
          </cell>
        </row>
        <row r="4673">
          <cell r="A4673">
            <v>44527</v>
          </cell>
          <cell r="B4673" t="str">
            <v>TUBO DE POLIETILENO DE ALTA DENSIDADE, PEAD, PE-80, DE= 730 MM X 34,1 MM PAREDE, ( SDR 21 - PN 06 ) PARA REDE DE AGUA OU ESGOTO ( NBR 15561)</v>
          </cell>
          <cell r="C4673" t="str">
            <v xml:space="preserve">M     </v>
          </cell>
          <cell r="D4673" t="str">
            <v>AS</v>
          </cell>
          <cell r="E4673" t="str">
            <v>2.269,61</v>
          </cell>
          <cell r="F4673" t="str">
            <v>SINAPI</v>
          </cell>
        </row>
        <row r="4674">
          <cell r="A4674">
            <v>44524</v>
          </cell>
          <cell r="B4674" t="str">
            <v>TUBO DE POLIETILENO DE ALTA DENSIDADE, PEAD, PE-80, DE= 75 MM X 6,9 MM PAREDE, ( SRD 11 - PN 12,5 ) PARA REDE DE AGUA OU ESGOTO ( NBR 15561)</v>
          </cell>
          <cell r="C4674" t="str">
            <v xml:space="preserve">M     </v>
          </cell>
          <cell r="D4674" t="str">
            <v>AS</v>
          </cell>
          <cell r="E4674" t="str">
            <v>62,53</v>
          </cell>
          <cell r="F4674" t="str">
            <v>SINAPI</v>
          </cell>
        </row>
        <row r="4675">
          <cell r="A4675">
            <v>44542</v>
          </cell>
          <cell r="B4675" t="str">
            <v>TUBO DE POLIETILENO DE ALTA DENSIDADE, PEAD, PE-80, DE= 800 MM X 30,8 MM PAREDE, ( SDR 26 - PN 05 ) PARA REDE DE AGUA OU ESGOTO ( NBR 15561)</v>
          </cell>
          <cell r="C4675" t="str">
            <v xml:space="preserve">M     </v>
          </cell>
          <cell r="D4675" t="str">
            <v>AS</v>
          </cell>
          <cell r="E4675" t="str">
            <v>2.961,08</v>
          </cell>
          <cell r="F4675" t="str">
            <v>SINAPI</v>
          </cell>
        </row>
        <row r="4676">
          <cell r="A4676">
            <v>9877</v>
          </cell>
          <cell r="B4676" t="str">
            <v>TUBO DE PVC, PBL, TIPO LEVE, DN = 250 MM,  PARA VENTILACAO</v>
          </cell>
          <cell r="C4676" t="str">
            <v xml:space="preserve">M     </v>
          </cell>
          <cell r="D4676" t="str">
            <v>CR</v>
          </cell>
          <cell r="E4676" t="str">
            <v>138,16</v>
          </cell>
          <cell r="F4676" t="str">
            <v>SINAPI</v>
          </cell>
        </row>
        <row r="4677">
          <cell r="A4677">
            <v>9878</v>
          </cell>
          <cell r="B4677" t="str">
            <v>TUBO DE PVC, PBL, TIPO LEVE, DN = 300 MM,  PARA VENTILACAO</v>
          </cell>
          <cell r="C4677" t="str">
            <v xml:space="preserve">M     </v>
          </cell>
          <cell r="D4677" t="str">
            <v>CR</v>
          </cell>
          <cell r="E4677" t="str">
            <v>170,08</v>
          </cell>
          <cell r="F4677" t="str">
            <v>SINAPI</v>
          </cell>
        </row>
        <row r="4678">
          <cell r="A4678">
            <v>41986</v>
          </cell>
          <cell r="B4678" t="str">
            <v>TUBO DE REVESTIMENTO, EM ACO, CORPO SCHEDULE 40, PONTEIRA SCHEDULE 80, ROSQUEAVEL E SEGMENTADO PARA PERFURACAO, DIAMETRO 10'' (310 MM)</v>
          </cell>
          <cell r="C4678" t="str">
            <v xml:space="preserve">M     </v>
          </cell>
          <cell r="D4678" t="str">
            <v>AS</v>
          </cell>
          <cell r="E4678" t="str">
            <v>3.742,96</v>
          </cell>
          <cell r="F4678" t="str">
            <v>SINAPI</v>
          </cell>
        </row>
        <row r="4679">
          <cell r="A4679">
            <v>43422</v>
          </cell>
          <cell r="B4679" t="str">
            <v>TUBO DE REVESTIMENTO, EM ACO, CORPO SCHEDULE 40, PONTEIRA SCHEDULE 80, ROSQUEAVEL E SEGMENTADO PARA PERFURACAO, DIAMETRO 12" (320 MM)</v>
          </cell>
          <cell r="C4679" t="str">
            <v xml:space="preserve">M     </v>
          </cell>
          <cell r="D4679" t="str">
            <v>AS</v>
          </cell>
          <cell r="E4679" t="str">
            <v>4.590,37</v>
          </cell>
          <cell r="F4679" t="str">
            <v>SINAPI</v>
          </cell>
        </row>
        <row r="4680">
          <cell r="A4680">
            <v>41987</v>
          </cell>
          <cell r="B4680" t="str">
            <v>TUBO DE REVESTIMENTO, EM ACO, CORPO SCHEDULE 40, PONTEIRA SCHEDULE 80, ROSQUEAVEL E SEGMENTADO PARA PERFURACAO, DIAMETRO 14'' (400 MM)</v>
          </cell>
          <cell r="C4680" t="str">
            <v xml:space="preserve">M     </v>
          </cell>
          <cell r="D4680" t="str">
            <v>AS</v>
          </cell>
          <cell r="E4680" t="str">
            <v>5.320,62</v>
          </cell>
          <cell r="F4680" t="str">
            <v>SINAPI</v>
          </cell>
        </row>
        <row r="4681">
          <cell r="A4681">
            <v>41988</v>
          </cell>
          <cell r="B4681" t="str">
            <v>TUBO DE REVESTIMENTO, EM ACO, CORPO SCHEDULE 40, PONTEIRA SCHEDULE 80, ROSQUEAVEL E SEGMENTADO PARA PERFURACAO, DIAMETRO 16'' (450 MM)</v>
          </cell>
          <cell r="C4681" t="str">
            <v xml:space="preserve">M     </v>
          </cell>
          <cell r="D4681" t="str">
            <v>AS</v>
          </cell>
          <cell r="E4681" t="str">
            <v>7.027,78</v>
          </cell>
          <cell r="F4681" t="str">
            <v>SINAPI</v>
          </cell>
        </row>
        <row r="4682">
          <cell r="A4682">
            <v>41697</v>
          </cell>
          <cell r="B4682" t="str">
            <v>TUBO DE REVESTIMENTO, EM ACO, CORPO SCHEDULE 40, PONTEIRA SCHEDULE 80, ROSQUEAVEL E SEGMENTADO PARA PERFURACAO, DIAMETRO 4'' (450 MM)</v>
          </cell>
          <cell r="C4682" t="str">
            <v xml:space="preserve">M     </v>
          </cell>
          <cell r="D4682" t="str">
            <v>AS</v>
          </cell>
          <cell r="E4682" t="str">
            <v>1.245,65</v>
          </cell>
          <cell r="F4682" t="str">
            <v>SINAPI</v>
          </cell>
        </row>
        <row r="4683">
          <cell r="A4683">
            <v>41985</v>
          </cell>
          <cell r="B4683" t="str">
            <v>TUBO DE REVESTIMENTO, EM ACO, CORPO SCHEDULE 40, PONTEIRA SCHEDULE 80, ROSQUEAVEL E SEGMENTADO PARA PERFURACAO, DIAMETRO 6'' (200 MM)</v>
          </cell>
          <cell r="C4683" t="str">
            <v xml:space="preserve">M     </v>
          </cell>
          <cell r="D4683" t="str">
            <v>AS</v>
          </cell>
          <cell r="E4683" t="str">
            <v>1.734,86</v>
          </cell>
          <cell r="F4683" t="str">
            <v>SINAPI</v>
          </cell>
        </row>
        <row r="4684">
          <cell r="A4684">
            <v>41699</v>
          </cell>
          <cell r="B4684" t="str">
            <v>TUBO DE REVESTIMENTO, EM ACO, CORPO SCHEDULE 40, PONTEIRA SCHEDULE 80, ROSQUEAVEL E SEGMENTADO PARA PERFURACAO, DIAMETRO 8'' (200 MM)</v>
          </cell>
          <cell r="C4684" t="str">
            <v xml:space="preserve">M     </v>
          </cell>
          <cell r="D4684" t="str">
            <v>AS</v>
          </cell>
          <cell r="E4684" t="str">
            <v>2.470,35</v>
          </cell>
          <cell r="F4684" t="str">
            <v>SINAPI</v>
          </cell>
        </row>
        <row r="4685">
          <cell r="A4685">
            <v>38053</v>
          </cell>
          <cell r="B4685" t="str">
            <v>TUBO DRENO, CORRUGADO, ESPIRALADO, FLEXIVEL, PERFURADO, EM POLIETILENO DE ALTA DENSIDADE (PEAD), DN *160* MM, (6") PARA DRENAGEM - EM BARRA (NORMA DNIT 093/2006 - EM)</v>
          </cell>
          <cell r="C4685" t="str">
            <v xml:space="preserve">M     </v>
          </cell>
          <cell r="D4685" t="str">
            <v>AS</v>
          </cell>
          <cell r="E4685" t="str">
            <v>24,47</v>
          </cell>
          <cell r="F4685" t="str">
            <v>SINAPI</v>
          </cell>
        </row>
        <row r="4686">
          <cell r="A4686">
            <v>38054</v>
          </cell>
          <cell r="B4686" t="str">
            <v>TUBO DRENO, CORRUGADO, ESPIRALADO, FLEXIVEL, PERFURADO, EM POLIETILENO DE ALTA DENSIDADE (PEAD), DN *200* MM, (8") PARA DRENAGEM - EM BARRA (NORMA DNIT 093/2006 - EM)</v>
          </cell>
          <cell r="C4686" t="str">
            <v xml:space="preserve">M     </v>
          </cell>
          <cell r="D4686" t="str">
            <v>AS</v>
          </cell>
          <cell r="E4686" t="str">
            <v>42,07</v>
          </cell>
          <cell r="F4686" t="str">
            <v>SINAPI</v>
          </cell>
        </row>
        <row r="4687">
          <cell r="A4687">
            <v>38052</v>
          </cell>
          <cell r="B4687" t="str">
            <v>TUBO DRENO, CORRUGADO, ESPIRALADO, FLEXIVEL, PERFURADO, EM POLIETILENO DE ALTA DENSIDADE (PEAD), DN 100 MM, (4") PARA DRENAGEM - EM ROLO (NORMA DNIT 093/2006 - E.M)</v>
          </cell>
          <cell r="C4687" t="str">
            <v xml:space="preserve">M     </v>
          </cell>
          <cell r="D4687" t="str">
            <v>AS</v>
          </cell>
          <cell r="E4687" t="str">
            <v>11,85</v>
          </cell>
          <cell r="F4687" t="str">
            <v>SINAPI</v>
          </cell>
        </row>
        <row r="4688">
          <cell r="A4688">
            <v>38051</v>
          </cell>
          <cell r="B4688" t="str">
            <v>TUBO DRENO, CORRUGADO, ESPIRALADO, FLEXIVEL, PERFURADO, EM POLIETILENO DE ALTA DENSIDADE (PEAD), DN 65 MM, (2 1/2") PARA DRENAGEM - EM ROLO (NORMA DNIT 093/2006 - EM)</v>
          </cell>
          <cell r="C4688" t="str">
            <v xml:space="preserve">M     </v>
          </cell>
          <cell r="D4688" t="str">
            <v>AS</v>
          </cell>
          <cell r="E4688" t="str">
            <v>7,39</v>
          </cell>
          <cell r="F4688" t="str">
            <v>SINAPI</v>
          </cell>
        </row>
        <row r="4689">
          <cell r="A4689">
            <v>38787</v>
          </cell>
          <cell r="B4689" t="str">
            <v>TUBO MONOCAMADA PEX, DN 16 MM, PARA AGUA QUENTE E FRIA</v>
          </cell>
          <cell r="C4689" t="str">
            <v xml:space="preserve">M     </v>
          </cell>
          <cell r="D4689" t="str">
            <v>AS</v>
          </cell>
          <cell r="E4689" t="str">
            <v>5,40</v>
          </cell>
          <cell r="F4689" t="str">
            <v>SINAPI</v>
          </cell>
        </row>
        <row r="4690">
          <cell r="A4690">
            <v>38825</v>
          </cell>
          <cell r="B4690" t="str">
            <v>TUBO MONOCAMADA PEX, DN 20 MM, PARA AGUA QUENTE E FRIA</v>
          </cell>
          <cell r="C4690" t="str">
            <v xml:space="preserve">M     </v>
          </cell>
          <cell r="D4690" t="str">
            <v>AS</v>
          </cell>
          <cell r="E4690" t="str">
            <v>6,98</v>
          </cell>
          <cell r="F4690" t="str">
            <v>SINAPI</v>
          </cell>
        </row>
        <row r="4691">
          <cell r="A4691">
            <v>38826</v>
          </cell>
          <cell r="B4691" t="str">
            <v>TUBO MONOCAMADA PEX, DN 25 MM, PARA AGUA QUENTE E FRIA</v>
          </cell>
          <cell r="C4691" t="str">
            <v xml:space="preserve">M     </v>
          </cell>
          <cell r="D4691" t="str">
            <v>AS</v>
          </cell>
          <cell r="E4691" t="str">
            <v>9,93</v>
          </cell>
          <cell r="F4691" t="str">
            <v>SINAPI</v>
          </cell>
        </row>
        <row r="4692">
          <cell r="A4692">
            <v>38827</v>
          </cell>
          <cell r="B4692" t="str">
            <v>TUBO MONOCAMADA PEX, DN 32 MM, PARA AGUA QUENTE E FRIA</v>
          </cell>
          <cell r="C4692" t="str">
            <v xml:space="preserve">M     </v>
          </cell>
          <cell r="D4692" t="str">
            <v>AS</v>
          </cell>
          <cell r="E4692" t="str">
            <v>16,23</v>
          </cell>
          <cell r="F4692" t="str">
            <v>SINAPI</v>
          </cell>
        </row>
        <row r="4693">
          <cell r="A4693">
            <v>38830</v>
          </cell>
          <cell r="B4693" t="str">
            <v>TUBO MULTICAMADA PEX, DN *26* MM, PARA INSTALACOES A GAS (AMARELO)</v>
          </cell>
          <cell r="C4693" t="str">
            <v xml:space="preserve">M     </v>
          </cell>
          <cell r="D4693" t="str">
            <v>AS</v>
          </cell>
          <cell r="E4693" t="str">
            <v>23,59</v>
          </cell>
          <cell r="F4693" t="str">
            <v>SINAPI</v>
          </cell>
        </row>
        <row r="4694">
          <cell r="A4694">
            <v>38828</v>
          </cell>
          <cell r="B4694" t="str">
            <v>TUBO MULTICAMADA PEX, DN 16 MM, PARA INSTALACOES A GAS (AMARELO)</v>
          </cell>
          <cell r="C4694" t="str">
            <v xml:space="preserve">M     </v>
          </cell>
          <cell r="D4694" t="str">
            <v>AS</v>
          </cell>
          <cell r="E4694" t="str">
            <v>10,40</v>
          </cell>
          <cell r="F4694" t="str">
            <v>SINAPI</v>
          </cell>
        </row>
        <row r="4695">
          <cell r="A4695">
            <v>38829</v>
          </cell>
          <cell r="B4695" t="str">
            <v>TUBO MULTICAMADA PEX, DN 20 MM, PARA INSTALACOES A GAS (AMARELO)</v>
          </cell>
          <cell r="C4695" t="str">
            <v xml:space="preserve">M     </v>
          </cell>
          <cell r="D4695" t="str">
            <v>AS</v>
          </cell>
          <cell r="E4695" t="str">
            <v>17,03</v>
          </cell>
          <cell r="F4695" t="str">
            <v>SINAPI</v>
          </cell>
        </row>
        <row r="4696">
          <cell r="A4696">
            <v>38831</v>
          </cell>
          <cell r="B4696" t="str">
            <v>TUBO MULTICAMADA PEX, DN 32 MM, PARA INSTALACOES A GAS (AMARELO)</v>
          </cell>
          <cell r="C4696" t="str">
            <v xml:space="preserve">M     </v>
          </cell>
          <cell r="D4696" t="str">
            <v>AS</v>
          </cell>
          <cell r="E4696" t="str">
            <v>32,89</v>
          </cell>
          <cell r="F4696" t="str">
            <v>SINAPI</v>
          </cell>
        </row>
        <row r="4697">
          <cell r="A4697">
            <v>36274</v>
          </cell>
          <cell r="B4697" t="str">
            <v>TUBO PPR PN 20, DN 20 MM, PARA AGUA QUENTE PREDIAL</v>
          </cell>
          <cell r="C4697" t="str">
            <v xml:space="preserve">M     </v>
          </cell>
          <cell r="D4697" t="str">
            <v>AS</v>
          </cell>
          <cell r="E4697" t="str">
            <v>8,94</v>
          </cell>
          <cell r="F4697" t="str">
            <v>SINAPI</v>
          </cell>
        </row>
        <row r="4698">
          <cell r="A4698">
            <v>36278</v>
          </cell>
          <cell r="B4698" t="str">
            <v>TUBO PPR PN 20, DN 25 MM, PARA AGUA QUENTE PREDIAL</v>
          </cell>
          <cell r="C4698" t="str">
            <v xml:space="preserve">M     </v>
          </cell>
          <cell r="D4698" t="str">
            <v>AS</v>
          </cell>
          <cell r="E4698" t="str">
            <v>12,12</v>
          </cell>
          <cell r="F4698" t="str">
            <v>SINAPI</v>
          </cell>
        </row>
        <row r="4699">
          <cell r="A4699">
            <v>38977</v>
          </cell>
          <cell r="B4699" t="str">
            <v>TUBO PPR, CLASSE PN 12, DN 110 MM</v>
          </cell>
          <cell r="C4699" t="str">
            <v xml:space="preserve">M     </v>
          </cell>
          <cell r="D4699" t="str">
            <v>AS</v>
          </cell>
          <cell r="E4699" t="str">
            <v>118,60</v>
          </cell>
          <cell r="F4699" t="str">
            <v>SINAPI</v>
          </cell>
        </row>
        <row r="4700">
          <cell r="A4700">
            <v>38971</v>
          </cell>
          <cell r="B4700" t="str">
            <v>TUBO PPR, CLASSE PN 12, DN 32 MM</v>
          </cell>
          <cell r="C4700" t="str">
            <v xml:space="preserve">M     </v>
          </cell>
          <cell r="D4700" t="str">
            <v>AS</v>
          </cell>
          <cell r="E4700" t="str">
            <v>9,95</v>
          </cell>
          <cell r="F4700" t="str">
            <v>SINAPI</v>
          </cell>
        </row>
        <row r="4701">
          <cell r="A4701">
            <v>38972</v>
          </cell>
          <cell r="B4701" t="str">
            <v>TUBO PPR, CLASSE PN 12, DN 40 MM</v>
          </cell>
          <cell r="C4701" t="str">
            <v xml:space="preserve">M     </v>
          </cell>
          <cell r="D4701" t="str">
            <v>AS</v>
          </cell>
          <cell r="E4701" t="str">
            <v>13,42</v>
          </cell>
          <cell r="F4701" t="str">
            <v>SINAPI</v>
          </cell>
        </row>
        <row r="4702">
          <cell r="A4702">
            <v>38973</v>
          </cell>
          <cell r="B4702" t="str">
            <v>TUBO PPR, CLASSE PN 12, DN 50 MM</v>
          </cell>
          <cell r="C4702" t="str">
            <v xml:space="preserve">M     </v>
          </cell>
          <cell r="D4702" t="str">
            <v>AS</v>
          </cell>
          <cell r="E4702" t="str">
            <v>22,17</v>
          </cell>
          <cell r="F4702" t="str">
            <v>SINAPI</v>
          </cell>
        </row>
        <row r="4703">
          <cell r="A4703">
            <v>38974</v>
          </cell>
          <cell r="B4703" t="str">
            <v>TUBO PPR, CLASSE PN 12, DN 63 MM</v>
          </cell>
          <cell r="C4703" t="str">
            <v xml:space="preserve">M     </v>
          </cell>
          <cell r="D4703" t="str">
            <v>AS</v>
          </cell>
          <cell r="E4703" t="str">
            <v>36,01</v>
          </cell>
          <cell r="F4703" t="str">
            <v>SINAPI</v>
          </cell>
        </row>
        <row r="4704">
          <cell r="A4704">
            <v>38975</v>
          </cell>
          <cell r="B4704" t="str">
            <v>TUBO PPR, CLASSE PN 12, DN 75 MM</v>
          </cell>
          <cell r="C4704" t="str">
            <v xml:space="preserve">M     </v>
          </cell>
          <cell r="D4704" t="str">
            <v>AS</v>
          </cell>
          <cell r="E4704" t="str">
            <v>46,17</v>
          </cell>
          <cell r="F4704" t="str">
            <v>SINAPI</v>
          </cell>
        </row>
        <row r="4705">
          <cell r="A4705">
            <v>38976</v>
          </cell>
          <cell r="B4705" t="str">
            <v>TUBO PPR, CLASSE PN 12, DN 90 MM</v>
          </cell>
          <cell r="C4705" t="str">
            <v xml:space="preserve">M     </v>
          </cell>
          <cell r="D4705" t="str">
            <v>AS</v>
          </cell>
          <cell r="E4705" t="str">
            <v>79,38</v>
          </cell>
          <cell r="F4705" t="str">
            <v>SINAPI</v>
          </cell>
        </row>
        <row r="4706">
          <cell r="A4706">
            <v>44176</v>
          </cell>
          <cell r="B4706" t="str">
            <v>TUBO PPR, CLASSE PN 20, SOLDAVEL, DN 32 MM PARA AGUA FRIA OU QUENTE PREDIAL</v>
          </cell>
          <cell r="C4706" t="str">
            <v xml:space="preserve">M     </v>
          </cell>
          <cell r="D4706" t="str">
            <v>AS</v>
          </cell>
          <cell r="E4706" t="str">
            <v>18,24</v>
          </cell>
          <cell r="F4706" t="str">
            <v>SINAPI</v>
          </cell>
        </row>
        <row r="4707">
          <cell r="A4707">
            <v>38986</v>
          </cell>
          <cell r="B4707" t="str">
            <v>TUBO PPR, CLASSE PN 25, DN 110 MM, PARA AGUA QUENTE E FRIA PREDIAL</v>
          </cell>
          <cell r="C4707" t="str">
            <v xml:space="preserve">M     </v>
          </cell>
          <cell r="D4707" t="str">
            <v>AS</v>
          </cell>
          <cell r="E4707" t="str">
            <v>239,62</v>
          </cell>
          <cell r="F4707" t="str">
            <v>SINAPI</v>
          </cell>
        </row>
        <row r="4708">
          <cell r="A4708">
            <v>38978</v>
          </cell>
          <cell r="B4708" t="str">
            <v>TUBO PPR, CLASSE PN 25, DN 20 MM, PARA AGUA QUENTE E FRIA PREDIAL</v>
          </cell>
          <cell r="C4708" t="str">
            <v xml:space="preserve">M     </v>
          </cell>
          <cell r="D4708" t="str">
            <v>AS</v>
          </cell>
          <cell r="E4708" t="str">
            <v>9,83</v>
          </cell>
          <cell r="F4708" t="str">
            <v>SINAPI</v>
          </cell>
        </row>
        <row r="4709">
          <cell r="A4709">
            <v>38979</v>
          </cell>
          <cell r="B4709" t="str">
            <v>TUBO PPR, CLASSE PN 25, DN 25 MM, PARA AGUA QUENTE E FRIA PREDIAL</v>
          </cell>
          <cell r="C4709" t="str">
            <v xml:space="preserve">M     </v>
          </cell>
          <cell r="D4709" t="str">
            <v>AS</v>
          </cell>
          <cell r="E4709" t="str">
            <v>13,59</v>
          </cell>
          <cell r="F4709" t="str">
            <v>SINAPI</v>
          </cell>
        </row>
        <row r="4710">
          <cell r="A4710">
            <v>38980</v>
          </cell>
          <cell r="B4710" t="str">
            <v>TUBO PPR, CLASSE PN 25, DN 32 MM, PARA AGUA QUENTE E FRIA PREDIAL</v>
          </cell>
          <cell r="C4710" t="str">
            <v xml:space="preserve">M     </v>
          </cell>
          <cell r="D4710" t="str">
            <v>AS</v>
          </cell>
          <cell r="E4710" t="str">
            <v>18,19</v>
          </cell>
          <cell r="F4710" t="str">
            <v>SINAPI</v>
          </cell>
        </row>
        <row r="4711">
          <cell r="A4711">
            <v>38981</v>
          </cell>
          <cell r="B4711" t="str">
            <v>TUBO PPR, CLASSE PN 25, DN 40 MM, PARA AGUA QUENTE E FRIA PREDIAL</v>
          </cell>
          <cell r="C4711" t="str">
            <v xml:space="preserve">M     </v>
          </cell>
          <cell r="D4711" t="str">
            <v>AS</v>
          </cell>
          <cell r="E4711" t="str">
            <v>26,24</v>
          </cell>
          <cell r="F4711" t="str">
            <v>SINAPI</v>
          </cell>
        </row>
        <row r="4712">
          <cell r="A4712">
            <v>38982</v>
          </cell>
          <cell r="B4712" t="str">
            <v>TUBO PPR, CLASSE PN 25, DN 50 MM, PARA AGUA QUENTE E FRIA PREDIAL</v>
          </cell>
          <cell r="C4712" t="str">
            <v xml:space="preserve">M     </v>
          </cell>
          <cell r="D4712" t="str">
            <v>AS</v>
          </cell>
          <cell r="E4712" t="str">
            <v>41,46</v>
          </cell>
          <cell r="F4712" t="str">
            <v>SINAPI</v>
          </cell>
        </row>
        <row r="4713">
          <cell r="A4713">
            <v>38983</v>
          </cell>
          <cell r="B4713" t="str">
            <v>TUBO PPR, CLASSE PN 25, DN 63 MM, PARA AGUA QUENTE E FRIA PREDIAL</v>
          </cell>
          <cell r="C4713" t="str">
            <v xml:space="preserve">M     </v>
          </cell>
          <cell r="D4713" t="str">
            <v>AS</v>
          </cell>
          <cell r="E4713" t="str">
            <v>72,96</v>
          </cell>
          <cell r="F4713" t="str">
            <v>SINAPI</v>
          </cell>
        </row>
        <row r="4714">
          <cell r="A4714">
            <v>38984</v>
          </cell>
          <cell r="B4714" t="str">
            <v>TUBO PPR, CLASSE PN 25, DN 75 MM, PARA AGUA QUENTE E FRIA PREDIAL</v>
          </cell>
          <cell r="C4714" t="str">
            <v xml:space="preserve">M     </v>
          </cell>
          <cell r="D4714" t="str">
            <v>AS</v>
          </cell>
          <cell r="E4714" t="str">
            <v>100,30</v>
          </cell>
          <cell r="F4714" t="str">
            <v>SINAPI</v>
          </cell>
        </row>
        <row r="4715">
          <cell r="A4715">
            <v>38985</v>
          </cell>
          <cell r="B4715" t="str">
            <v>TUBO PPR, CLASSE PN 25, DN 90 MM, PARA AGUA QUENTE E FRIA PREDIAL</v>
          </cell>
          <cell r="C4715" t="str">
            <v xml:space="preserve">M     </v>
          </cell>
          <cell r="D4715" t="str">
            <v>AS</v>
          </cell>
          <cell r="E4715" t="str">
            <v>172,44</v>
          </cell>
          <cell r="F4715" t="str">
            <v>SINAPI</v>
          </cell>
        </row>
        <row r="4716">
          <cell r="A4716">
            <v>9836</v>
          </cell>
          <cell r="B4716" t="str">
            <v>TUBO PVC  SERIE NORMAL, DN 100 MM, PARA ESGOTO  PREDIAL (NBR 5688)</v>
          </cell>
          <cell r="C4716" t="str">
            <v xml:space="preserve">M     </v>
          </cell>
          <cell r="D4716" t="str">
            <v xml:space="preserve">C </v>
          </cell>
          <cell r="E4716" t="str">
            <v>16,65</v>
          </cell>
          <cell r="F4716" t="str">
            <v>SINAPI</v>
          </cell>
        </row>
        <row r="4717">
          <cell r="A4717">
            <v>20065</v>
          </cell>
          <cell r="B4717" t="str">
            <v>TUBO PVC  SERIE NORMAL, DN 150 MM, PARA ESGOTO  PREDIAL (NBR 5688)</v>
          </cell>
          <cell r="C4717" t="str">
            <v xml:space="preserve">M     </v>
          </cell>
          <cell r="D4717" t="str">
            <v>CR</v>
          </cell>
          <cell r="E4717" t="str">
            <v>43,52</v>
          </cell>
          <cell r="F4717" t="str">
            <v>SINAPI</v>
          </cell>
        </row>
        <row r="4718">
          <cell r="A4718">
            <v>9835</v>
          </cell>
          <cell r="B4718" t="str">
            <v>TUBO PVC  SERIE NORMAL, DN 40 MM, PARA ESGOTO  PREDIAL (NBR 5688)</v>
          </cell>
          <cell r="C4718" t="str">
            <v xml:space="preserve">M     </v>
          </cell>
          <cell r="D4718" t="str">
            <v>CR</v>
          </cell>
          <cell r="E4718" t="str">
            <v>7,27</v>
          </cell>
          <cell r="F4718" t="str">
            <v>SINAPI</v>
          </cell>
        </row>
        <row r="4719">
          <cell r="A4719">
            <v>38032</v>
          </cell>
          <cell r="B4719" t="str">
            <v>TUBO PVC CORRUGADO, PAREDE DUPLA, JE, DN 150 MM/ DE 160 MM, REDE COLETORA ESGOTO</v>
          </cell>
          <cell r="C4719" t="str">
            <v xml:space="preserve">M     </v>
          </cell>
          <cell r="D4719" t="str">
            <v>CR</v>
          </cell>
          <cell r="E4719" t="str">
            <v>65,79</v>
          </cell>
          <cell r="F4719" t="str">
            <v>SINAPI</v>
          </cell>
        </row>
        <row r="4720">
          <cell r="A4720">
            <v>38033</v>
          </cell>
          <cell r="B4720" t="str">
            <v>TUBO PVC CORRUGADO, PAREDE DUPLA, JE, DN 200 MM/ DE 200 MM, REDE COLETORA ESGOTO</v>
          </cell>
          <cell r="C4720" t="str">
            <v xml:space="preserve">M     </v>
          </cell>
          <cell r="D4720" t="str">
            <v>CR</v>
          </cell>
          <cell r="E4720" t="str">
            <v>111,84</v>
          </cell>
          <cell r="F4720" t="str">
            <v>SINAPI</v>
          </cell>
        </row>
        <row r="4721">
          <cell r="A4721">
            <v>38034</v>
          </cell>
          <cell r="B4721" t="str">
            <v>TUBO PVC CORRUGADO, PAREDE DUPLA, JE, DN 250 MM/ DE 250 MM, REDE COLETORA ESGOTO</v>
          </cell>
          <cell r="C4721" t="str">
            <v xml:space="preserve">M     </v>
          </cell>
          <cell r="D4721" t="str">
            <v>CR</v>
          </cell>
          <cell r="E4721" t="str">
            <v>175,19</v>
          </cell>
          <cell r="F4721" t="str">
            <v>SINAPI</v>
          </cell>
        </row>
        <row r="4722">
          <cell r="A4722">
            <v>38035</v>
          </cell>
          <cell r="B4722" t="str">
            <v>TUBO PVC CORRUGADO, PAREDE DUPLA, JE, DN 300 MM/ DE 315 MM , REDE COLETORA ESGOTO</v>
          </cell>
          <cell r="C4722" t="str">
            <v xml:space="preserve">M     </v>
          </cell>
          <cell r="D4722" t="str">
            <v>CR</v>
          </cell>
          <cell r="E4722" t="str">
            <v>257,73</v>
          </cell>
          <cell r="F4722" t="str">
            <v>SINAPI</v>
          </cell>
        </row>
        <row r="4723">
          <cell r="A4723">
            <v>38036</v>
          </cell>
          <cell r="B4723" t="str">
            <v>TUBO PVC CORRUGADO, PAREDE DUPLA, JE, DN 350 MM/ DE 355 MM, REDE COLETORA ESGOTO</v>
          </cell>
          <cell r="C4723" t="str">
            <v xml:space="preserve">M     </v>
          </cell>
          <cell r="D4723" t="str">
            <v>CR</v>
          </cell>
          <cell r="E4723" t="str">
            <v>347,19</v>
          </cell>
          <cell r="F4723" t="str">
            <v>SINAPI</v>
          </cell>
        </row>
        <row r="4724">
          <cell r="A4724">
            <v>38037</v>
          </cell>
          <cell r="B4724" t="str">
            <v>TUBO PVC CORRUGADO, PAREDE DUPLA, JE, DN 400 MM/ DE 400 MM, REDE COLETORA ESGOTO</v>
          </cell>
          <cell r="C4724" t="str">
            <v xml:space="preserve">M     </v>
          </cell>
          <cell r="D4724" t="str">
            <v>CR</v>
          </cell>
          <cell r="E4724" t="str">
            <v>458,60</v>
          </cell>
          <cell r="F4724" t="str">
            <v>SINAPI</v>
          </cell>
        </row>
        <row r="4725">
          <cell r="A4725">
            <v>9850</v>
          </cell>
          <cell r="B4725" t="str">
            <v>TUBO PVC DE REVESTIMENTO GEOMECANICO NERVURADO REFORCADO, DN = 150 MM, COMPRIMENTO = 2 M</v>
          </cell>
          <cell r="C4725" t="str">
            <v xml:space="preserve">M     </v>
          </cell>
          <cell r="D4725" t="str">
            <v>AS</v>
          </cell>
          <cell r="E4725" t="str">
            <v>147,75</v>
          </cell>
          <cell r="F4725" t="str">
            <v>SINAPI</v>
          </cell>
        </row>
        <row r="4726">
          <cell r="A4726">
            <v>9853</v>
          </cell>
          <cell r="B4726" t="str">
            <v>TUBO PVC DE REVESTIMENTO GEOMECANICO NERVURADO REFORCADO, DN = 200 MM, COMPRIMENTO = 2 M</v>
          </cell>
          <cell r="C4726" t="str">
            <v xml:space="preserve">M     </v>
          </cell>
          <cell r="D4726" t="str">
            <v>AS</v>
          </cell>
          <cell r="E4726" t="str">
            <v>262,74</v>
          </cell>
          <cell r="F4726" t="str">
            <v>SINAPI</v>
          </cell>
        </row>
        <row r="4727">
          <cell r="A4727">
            <v>9854</v>
          </cell>
          <cell r="B4727" t="str">
            <v>TUBO PVC DE REVESTIMENTO GEOMECANICO NERVURADO STANDARD, DN = 154 MM, COMPRIMENTO = 2 M</v>
          </cell>
          <cell r="C4727" t="str">
            <v xml:space="preserve">M     </v>
          </cell>
          <cell r="D4727" t="str">
            <v>AS</v>
          </cell>
          <cell r="E4727" t="str">
            <v>115,12</v>
          </cell>
          <cell r="F4727" t="str">
            <v>SINAPI</v>
          </cell>
        </row>
        <row r="4728">
          <cell r="A4728">
            <v>9851</v>
          </cell>
          <cell r="B4728" t="str">
            <v>TUBO PVC DE REVESTIMENTO GEOMECANICO NERVURADO STANDARD, DN = 206 MM, COMPRIMENTO = 2 M</v>
          </cell>
          <cell r="C4728" t="str">
            <v xml:space="preserve">M     </v>
          </cell>
          <cell r="D4728" t="str">
            <v>AS</v>
          </cell>
          <cell r="E4728" t="str">
            <v>199,62</v>
          </cell>
          <cell r="F4728" t="str">
            <v>SINAPI</v>
          </cell>
        </row>
        <row r="4729">
          <cell r="A4729">
            <v>9855</v>
          </cell>
          <cell r="B4729" t="str">
            <v>TUBO PVC DE REVESTIMENTO GEOMECANICO NERVURADO STANDARD, DN = 250 MM, COMPRIMENTO = 2 M</v>
          </cell>
          <cell r="C4729" t="str">
            <v xml:space="preserve">M     </v>
          </cell>
          <cell r="D4729" t="str">
            <v>AS</v>
          </cell>
          <cell r="E4729" t="str">
            <v>333,89</v>
          </cell>
          <cell r="F4729" t="str">
            <v>SINAPI</v>
          </cell>
        </row>
        <row r="4730">
          <cell r="A4730">
            <v>9825</v>
          </cell>
          <cell r="B4730" t="str">
            <v>TUBO PVC DEFOFO, JEI, 1 MPA, DN 100 MM, PARA REDE DE AGUA (NBR 7665)</v>
          </cell>
          <cell r="C4730" t="str">
            <v xml:space="preserve">M     </v>
          </cell>
          <cell r="D4730" t="str">
            <v>AS</v>
          </cell>
          <cell r="E4730" t="str">
            <v>43,32</v>
          </cell>
          <cell r="F4730" t="str">
            <v>SINAPI</v>
          </cell>
        </row>
        <row r="4731">
          <cell r="A4731">
            <v>9828</v>
          </cell>
          <cell r="B4731" t="str">
            <v>TUBO PVC DEFOFO, JEI, 1 MPA, DN 150 MM, PARA REDE DE  AGUA (NBR 7665)</v>
          </cell>
          <cell r="C4731" t="str">
            <v xml:space="preserve">M     </v>
          </cell>
          <cell r="D4731" t="str">
            <v>AS</v>
          </cell>
          <cell r="E4731" t="str">
            <v>116,57</v>
          </cell>
          <cell r="F4731" t="str">
            <v>SINAPI</v>
          </cell>
        </row>
        <row r="4732">
          <cell r="A4732">
            <v>9829</v>
          </cell>
          <cell r="B4732" t="str">
            <v>TUBO PVC DEFOFO, JEI, 1 MPA, DN 200 MM, PARA REDE DE AGUA (NBR 7665)</v>
          </cell>
          <cell r="C4732" t="str">
            <v xml:space="preserve">M     </v>
          </cell>
          <cell r="D4732" t="str">
            <v>AS</v>
          </cell>
          <cell r="E4732" t="str">
            <v>197,56</v>
          </cell>
          <cell r="F4732" t="str">
            <v>SINAPI</v>
          </cell>
        </row>
        <row r="4733">
          <cell r="A4733">
            <v>9826</v>
          </cell>
          <cell r="B4733" t="str">
            <v>TUBO PVC DEFOFO, JEI, 1 MPA, DN 250 MM, PARA REDE DE AGUA (NBR 7665)</v>
          </cell>
          <cell r="C4733" t="str">
            <v xml:space="preserve">M     </v>
          </cell>
          <cell r="D4733" t="str">
            <v>AS</v>
          </cell>
          <cell r="E4733" t="str">
            <v>300,75</v>
          </cell>
          <cell r="F4733" t="str">
            <v>SINAPI</v>
          </cell>
        </row>
        <row r="4734">
          <cell r="A4734">
            <v>9827</v>
          </cell>
          <cell r="B4734" t="str">
            <v>TUBO PVC DEFOFO, JEI, 1 MPA, DN 300 MM, PARA REDE DE AGUA (NBR 7665)</v>
          </cell>
          <cell r="C4734" t="str">
            <v xml:space="preserve">M     </v>
          </cell>
          <cell r="D4734" t="str">
            <v>AS</v>
          </cell>
          <cell r="E4734" t="str">
            <v>427,06</v>
          </cell>
          <cell r="F4734" t="str">
            <v>SINAPI</v>
          </cell>
        </row>
        <row r="4735">
          <cell r="A4735">
            <v>36374</v>
          </cell>
          <cell r="B4735" t="str">
            <v>TUBO PVC PBA JEI, CLASSE 12, DN 100 MM, PARA REDE DE AGUA (NBR 5647)</v>
          </cell>
          <cell r="C4735" t="str">
            <v xml:space="preserve">M     </v>
          </cell>
          <cell r="D4735" t="str">
            <v>AS</v>
          </cell>
          <cell r="E4735" t="str">
            <v>51,91</v>
          </cell>
          <cell r="F4735" t="str">
            <v>SINAPI</v>
          </cell>
        </row>
        <row r="4736">
          <cell r="A4736">
            <v>36084</v>
          </cell>
          <cell r="B4736" t="str">
            <v>TUBO PVC PBA JEI, CLASSE 12, DN 50 MM, PARA REDE DE AGUA (NBR 5647)</v>
          </cell>
          <cell r="C4736" t="str">
            <v xml:space="preserve">M     </v>
          </cell>
          <cell r="D4736" t="str">
            <v>AS</v>
          </cell>
          <cell r="E4736" t="str">
            <v>15,38</v>
          </cell>
          <cell r="F4736" t="str">
            <v>SINAPI</v>
          </cell>
        </row>
        <row r="4737">
          <cell r="A4737">
            <v>36373</v>
          </cell>
          <cell r="B4737" t="str">
            <v>TUBO PVC PBA JEI, CLASSE 12, DN 75 MM, PARA REDE DE AGUA (NBR 5647)</v>
          </cell>
          <cell r="C4737" t="str">
            <v xml:space="preserve">M     </v>
          </cell>
          <cell r="D4737" t="str">
            <v>AS</v>
          </cell>
          <cell r="E4737" t="str">
            <v>31,94</v>
          </cell>
          <cell r="F4737" t="str">
            <v>SINAPI</v>
          </cell>
        </row>
        <row r="4738">
          <cell r="A4738">
            <v>36377</v>
          </cell>
          <cell r="B4738" t="str">
            <v>TUBO PVC PBA JEI, CLASSE 15, DN 100 MM, PARA REDE DE AGUA (NBR 5647)</v>
          </cell>
          <cell r="C4738" t="str">
            <v xml:space="preserve">M     </v>
          </cell>
          <cell r="D4738" t="str">
            <v>AS</v>
          </cell>
          <cell r="E4738" t="str">
            <v>62,27</v>
          </cell>
          <cell r="F4738" t="str">
            <v>SINAPI</v>
          </cell>
        </row>
        <row r="4739">
          <cell r="A4739">
            <v>36375</v>
          </cell>
          <cell r="B4739" t="str">
            <v>TUBO PVC PBA JEI, CLASSE 15, DN 50 MM, PARA REDE DE AGUA (NBR 5647)</v>
          </cell>
          <cell r="C4739" t="str">
            <v xml:space="preserve">M     </v>
          </cell>
          <cell r="D4739" t="str">
            <v>AS</v>
          </cell>
          <cell r="E4739" t="str">
            <v>18,98</v>
          </cell>
          <cell r="F4739" t="str">
            <v>SINAPI</v>
          </cell>
        </row>
        <row r="4740">
          <cell r="A4740">
            <v>36376</v>
          </cell>
          <cell r="B4740" t="str">
            <v>TUBO PVC PBA JEI, CLASSE 15, DN 75 MM, PARA REDE DE AGUA (NBR 5647)</v>
          </cell>
          <cell r="C4740" t="str">
            <v xml:space="preserve">M     </v>
          </cell>
          <cell r="D4740" t="str">
            <v>AS</v>
          </cell>
          <cell r="E4740" t="str">
            <v>37,27</v>
          </cell>
          <cell r="F4740" t="str">
            <v>SINAPI</v>
          </cell>
        </row>
        <row r="4741">
          <cell r="A4741">
            <v>36380</v>
          </cell>
          <cell r="B4741" t="str">
            <v>TUBO PVC PBA JEI, CLASSE 20, DN 100 MM, PARA REDE DE AGUA (NBR 5647)</v>
          </cell>
          <cell r="C4741" t="str">
            <v xml:space="preserve">M     </v>
          </cell>
          <cell r="D4741" t="str">
            <v>AS</v>
          </cell>
          <cell r="E4741" t="str">
            <v>77,87</v>
          </cell>
          <cell r="F4741" t="str">
            <v>SINAPI</v>
          </cell>
        </row>
        <row r="4742">
          <cell r="A4742">
            <v>36378</v>
          </cell>
          <cell r="B4742" t="str">
            <v>TUBO PVC PBA JEI, CLASSE 20, DN 50 MM, PARA REDE DE AGUA (NBR 5647)</v>
          </cell>
          <cell r="C4742" t="str">
            <v xml:space="preserve">M     </v>
          </cell>
          <cell r="D4742" t="str">
            <v>AS</v>
          </cell>
          <cell r="E4742" t="str">
            <v>23,33</v>
          </cell>
          <cell r="F4742" t="str">
            <v>SINAPI</v>
          </cell>
        </row>
        <row r="4743">
          <cell r="A4743">
            <v>36379</v>
          </cell>
          <cell r="B4743" t="str">
            <v>TUBO PVC PBA JEI, CLASSE 20, DN 75 MM, PARA REDE DE AGUA (NBR 5647)</v>
          </cell>
          <cell r="C4743" t="str">
            <v xml:space="preserve">M     </v>
          </cell>
          <cell r="D4743" t="str">
            <v>AS</v>
          </cell>
          <cell r="E4743" t="str">
            <v>47,03</v>
          </cell>
          <cell r="F4743" t="str">
            <v>SINAPI</v>
          </cell>
        </row>
        <row r="4744">
          <cell r="A4744">
            <v>9859</v>
          </cell>
          <cell r="B4744" t="str">
            <v>TUBO PVC ROSCAVEL, 3/4",  AGUA FRIA PREDIAL</v>
          </cell>
          <cell r="C4744" t="str">
            <v xml:space="preserve">M     </v>
          </cell>
          <cell r="D4744" t="str">
            <v>CR</v>
          </cell>
          <cell r="E4744" t="str">
            <v>12,80</v>
          </cell>
          <cell r="F4744" t="str">
            <v>SINAPI</v>
          </cell>
        </row>
        <row r="4745">
          <cell r="A4745">
            <v>9838</v>
          </cell>
          <cell r="B4745" t="str">
            <v>TUBO PVC SERIE NORMAL, DN 50 MM, PARA ESGOTO PREDIAL (NBR 5688)</v>
          </cell>
          <cell r="C4745" t="str">
            <v xml:space="preserve">M     </v>
          </cell>
          <cell r="D4745" t="str">
            <v>CR</v>
          </cell>
          <cell r="E4745" t="str">
            <v>12,01</v>
          </cell>
          <cell r="F4745" t="str">
            <v>SINAPI</v>
          </cell>
        </row>
        <row r="4746">
          <cell r="A4746">
            <v>9837</v>
          </cell>
          <cell r="B4746" t="str">
            <v>TUBO PVC SERIE NORMAL, DN 75 MM, PARA ESGOTO PREDIAL (NBR 5688)</v>
          </cell>
          <cell r="C4746" t="str">
            <v xml:space="preserve">M     </v>
          </cell>
          <cell r="D4746" t="str">
            <v>CR</v>
          </cell>
          <cell r="E4746" t="str">
            <v>15,76</v>
          </cell>
          <cell r="F4746" t="str">
            <v>SINAPI</v>
          </cell>
        </row>
        <row r="4747">
          <cell r="A4747">
            <v>44315</v>
          </cell>
          <cell r="B4747" t="str">
            <v>TUBO PVC, RIGIDO, CORRUGADO, PERFURADO DN 100 MM, PARA DRENAGEM, SISTEMA IRRIGACAO</v>
          </cell>
          <cell r="C4747" t="str">
            <v xml:space="preserve">M     </v>
          </cell>
          <cell r="D4747" t="str">
            <v>CR</v>
          </cell>
          <cell r="E4747" t="str">
            <v>65,19</v>
          </cell>
          <cell r="F4747" t="str">
            <v>SINAPI</v>
          </cell>
        </row>
        <row r="4748">
          <cell r="A4748">
            <v>9863</v>
          </cell>
          <cell r="B4748" t="str">
            <v>TUBO PVC, ROSCAVEL,  2 1/2", AGUA FRIA PREDIAL</v>
          </cell>
          <cell r="C4748" t="str">
            <v xml:space="preserve">M     </v>
          </cell>
          <cell r="D4748" t="str">
            <v>CR</v>
          </cell>
          <cell r="E4748" t="str">
            <v>77,36</v>
          </cell>
          <cell r="F4748" t="str">
            <v>SINAPI</v>
          </cell>
        </row>
        <row r="4749">
          <cell r="A4749">
            <v>9860</v>
          </cell>
          <cell r="B4749" t="str">
            <v>TUBO PVC, ROSCAVEL,  2", PARA AGUA FRIA PREDIAL</v>
          </cell>
          <cell r="C4749" t="str">
            <v xml:space="preserve">M     </v>
          </cell>
          <cell r="D4749" t="str">
            <v>CR</v>
          </cell>
          <cell r="E4749" t="str">
            <v>56,47</v>
          </cell>
          <cell r="F4749" t="str">
            <v>SINAPI</v>
          </cell>
        </row>
        <row r="4750">
          <cell r="A4750">
            <v>9862</v>
          </cell>
          <cell r="B4750" t="str">
            <v>TUBO PVC, ROSCAVEL, 1 1/2",  AGUA FRIA PREDIAL</v>
          </cell>
          <cell r="C4750" t="str">
            <v xml:space="preserve">M     </v>
          </cell>
          <cell r="D4750" t="str">
            <v>CR</v>
          </cell>
          <cell r="E4750" t="str">
            <v>39,46</v>
          </cell>
          <cell r="F4750" t="str">
            <v>SINAPI</v>
          </cell>
        </row>
        <row r="4751">
          <cell r="A4751">
            <v>9861</v>
          </cell>
          <cell r="B4751" t="str">
            <v>TUBO PVC, ROSCAVEL, 1 1/4", AGUA FRIA PREDIAL</v>
          </cell>
          <cell r="C4751" t="str">
            <v xml:space="preserve">M     </v>
          </cell>
          <cell r="D4751" t="str">
            <v>CR</v>
          </cell>
          <cell r="E4751" t="str">
            <v>30,99</v>
          </cell>
          <cell r="F4751" t="str">
            <v>SINAPI</v>
          </cell>
        </row>
        <row r="4752">
          <cell r="A4752">
            <v>9856</v>
          </cell>
          <cell r="B4752" t="str">
            <v>TUBO PVC, ROSCAVEL, 1/2", AGUA FRIA PREDIAL</v>
          </cell>
          <cell r="C4752" t="str">
            <v xml:space="preserve">M     </v>
          </cell>
          <cell r="D4752" t="str">
            <v>CR</v>
          </cell>
          <cell r="E4752" t="str">
            <v>9,99</v>
          </cell>
          <cell r="F4752" t="str">
            <v>SINAPI</v>
          </cell>
        </row>
        <row r="4753">
          <cell r="A4753">
            <v>9866</v>
          </cell>
          <cell r="B4753" t="str">
            <v>TUBO PVC, ROSCAVEL, 1", AGUA FRIA PREDIAL</v>
          </cell>
          <cell r="C4753" t="str">
            <v xml:space="preserve">M     </v>
          </cell>
          <cell r="D4753" t="str">
            <v>CR</v>
          </cell>
          <cell r="E4753" t="str">
            <v>26,74</v>
          </cell>
          <cell r="F4753" t="str">
            <v>SINAPI</v>
          </cell>
        </row>
        <row r="4754">
          <cell r="A4754">
            <v>9841</v>
          </cell>
          <cell r="B4754" t="str">
            <v>TUBO PVC, SERIE R, DN 100 MM, PARA ESGOTO OU AGUAS PLUVIAIS PREDIAL (NBR 5688)</v>
          </cell>
          <cell r="C4754" t="str">
            <v xml:space="preserve">M     </v>
          </cell>
          <cell r="D4754" t="str">
            <v>CR</v>
          </cell>
          <cell r="E4754" t="str">
            <v>31,35</v>
          </cell>
          <cell r="F4754" t="str">
            <v>SINAPI</v>
          </cell>
        </row>
        <row r="4755">
          <cell r="A4755">
            <v>9840</v>
          </cell>
          <cell r="B4755" t="str">
            <v>TUBO PVC, SERIE R, DN 150 MM, PARA ESGOTO OU AGUAS PLUVIAIS PREDIAL (NBR 5688)</v>
          </cell>
          <cell r="C4755" t="str">
            <v xml:space="preserve">M     </v>
          </cell>
          <cell r="D4755" t="str">
            <v>CR</v>
          </cell>
          <cell r="E4755" t="str">
            <v>66,23</v>
          </cell>
          <cell r="F4755" t="str">
            <v>SINAPI</v>
          </cell>
        </row>
        <row r="4756">
          <cell r="A4756">
            <v>20067</v>
          </cell>
          <cell r="B4756" t="str">
            <v>TUBO PVC, SERIE R, DN 40 MM, PARA ESGOTO OU AGUAS PLUVIAIS PREDIAL (NBR 5688)</v>
          </cell>
          <cell r="C4756" t="str">
            <v xml:space="preserve">M     </v>
          </cell>
          <cell r="D4756" t="str">
            <v>CR</v>
          </cell>
          <cell r="E4756" t="str">
            <v>10,17</v>
          </cell>
          <cell r="F4756" t="str">
            <v>SINAPI</v>
          </cell>
        </row>
        <row r="4757">
          <cell r="A4757">
            <v>20068</v>
          </cell>
          <cell r="B4757" t="str">
            <v>TUBO PVC, SERIE R, DN 50 MM, PARA ESGOTO OU AGUAS PLUVIAIS PREDIAL (NBR 5688)</v>
          </cell>
          <cell r="C4757" t="str">
            <v xml:space="preserve">M     </v>
          </cell>
          <cell r="D4757" t="str">
            <v>CR</v>
          </cell>
          <cell r="E4757" t="str">
            <v>14,32</v>
          </cell>
          <cell r="F4757" t="str">
            <v>SINAPI</v>
          </cell>
        </row>
        <row r="4758">
          <cell r="A4758">
            <v>9839</v>
          </cell>
          <cell r="B4758" t="str">
            <v>TUBO PVC, SERIE R, DN 75 MM, PARA ESGOTO OU AGUAS PLUVIAIS PREDIAL (NBR 5688)</v>
          </cell>
          <cell r="C4758" t="str">
            <v xml:space="preserve">M     </v>
          </cell>
          <cell r="D4758" t="str">
            <v>CR</v>
          </cell>
          <cell r="E4758" t="str">
            <v>25,97</v>
          </cell>
          <cell r="F4758" t="str">
            <v>SINAPI</v>
          </cell>
        </row>
        <row r="4759">
          <cell r="A4759">
            <v>9870</v>
          </cell>
          <cell r="B4759" t="str">
            <v>TUBO PVC, SOLDAVEL, DE 110 MM, AGUA FRIA (NBR-5648)</v>
          </cell>
          <cell r="C4759" t="str">
            <v xml:space="preserve">M     </v>
          </cell>
          <cell r="D4759" t="str">
            <v>CR</v>
          </cell>
          <cell r="E4759" t="str">
            <v>115,38</v>
          </cell>
          <cell r="F4759" t="str">
            <v>SINAPI</v>
          </cell>
        </row>
        <row r="4760">
          <cell r="A4760">
            <v>9867</v>
          </cell>
          <cell r="B4760" t="str">
            <v>TUBO PVC, SOLDAVEL, DE 20 MM, AGUA FRIA (NBR-5648)</v>
          </cell>
          <cell r="C4760" t="str">
            <v xml:space="preserve">M     </v>
          </cell>
          <cell r="D4760" t="str">
            <v>CR</v>
          </cell>
          <cell r="E4760" t="str">
            <v>4,63</v>
          </cell>
          <cell r="F4760" t="str">
            <v>SINAPI</v>
          </cell>
        </row>
        <row r="4761">
          <cell r="A4761">
            <v>9868</v>
          </cell>
          <cell r="B4761" t="str">
            <v>TUBO PVC, SOLDAVEL, DE 25 MM, AGUA FRIA (NBR-5648)</v>
          </cell>
          <cell r="C4761" t="str">
            <v xml:space="preserve">M     </v>
          </cell>
          <cell r="D4761" t="str">
            <v xml:space="preserve">C </v>
          </cell>
          <cell r="E4761" t="str">
            <v>5,23</v>
          </cell>
          <cell r="F4761" t="str">
            <v>SINAPI</v>
          </cell>
        </row>
        <row r="4762">
          <cell r="A4762">
            <v>9869</v>
          </cell>
          <cell r="B4762" t="str">
            <v>TUBO PVC, SOLDAVEL, DE 32 MM, AGUA FRIA (NBR-5648)</v>
          </cell>
          <cell r="C4762" t="str">
            <v xml:space="preserve">M     </v>
          </cell>
          <cell r="D4762" t="str">
            <v>CR</v>
          </cell>
          <cell r="E4762" t="str">
            <v>11,29</v>
          </cell>
          <cell r="F4762" t="str">
            <v>SINAPI</v>
          </cell>
        </row>
        <row r="4763">
          <cell r="A4763">
            <v>9874</v>
          </cell>
          <cell r="B4763" t="str">
            <v>TUBO PVC, SOLDAVEL, DE 40 MM, AGUA FRIA (NBR-5648)</v>
          </cell>
          <cell r="C4763" t="str">
            <v xml:space="preserve">M     </v>
          </cell>
          <cell r="D4763" t="str">
            <v>CR</v>
          </cell>
          <cell r="E4763" t="str">
            <v>17,72</v>
          </cell>
          <cell r="F4763" t="str">
            <v>SINAPI</v>
          </cell>
        </row>
        <row r="4764">
          <cell r="A4764">
            <v>9875</v>
          </cell>
          <cell r="B4764" t="str">
            <v>TUBO PVC, SOLDAVEL, DE 50 MM, AGUA FRIA (NBR-5648)</v>
          </cell>
          <cell r="C4764" t="str">
            <v xml:space="preserve">M     </v>
          </cell>
          <cell r="D4764" t="str">
            <v>CR</v>
          </cell>
          <cell r="E4764" t="str">
            <v>19,44</v>
          </cell>
          <cell r="F4764" t="str">
            <v>SINAPI</v>
          </cell>
        </row>
        <row r="4765">
          <cell r="A4765">
            <v>9873</v>
          </cell>
          <cell r="B4765" t="str">
            <v>TUBO PVC, SOLDAVEL, DE 60 MM, AGUA FRIA (NBR-5648)</v>
          </cell>
          <cell r="C4765" t="str">
            <v xml:space="preserve">M     </v>
          </cell>
          <cell r="D4765" t="str">
            <v>CR</v>
          </cell>
          <cell r="E4765" t="str">
            <v>31,98</v>
          </cell>
          <cell r="F4765" t="str">
            <v>SINAPI</v>
          </cell>
        </row>
        <row r="4766">
          <cell r="A4766">
            <v>9871</v>
          </cell>
          <cell r="B4766" t="str">
            <v>TUBO PVC, SOLDAVEL, DE 75 MM, AGUA FRIA (NBR-5648)</v>
          </cell>
          <cell r="C4766" t="str">
            <v xml:space="preserve">M     </v>
          </cell>
          <cell r="D4766" t="str">
            <v>CR</v>
          </cell>
          <cell r="E4766" t="str">
            <v>53,00</v>
          </cell>
          <cell r="F4766" t="str">
            <v>SINAPI</v>
          </cell>
        </row>
        <row r="4767">
          <cell r="A4767">
            <v>9872</v>
          </cell>
          <cell r="B4767" t="str">
            <v>TUBO PVC, SOLDAVEL, DE 85 MM, AGUA FRIA (NBR-5648)</v>
          </cell>
          <cell r="C4767" t="str">
            <v xml:space="preserve">M     </v>
          </cell>
          <cell r="D4767" t="str">
            <v>CR</v>
          </cell>
          <cell r="E4767" t="str">
            <v>73,73</v>
          </cell>
          <cell r="F4767" t="str">
            <v>SINAPI</v>
          </cell>
        </row>
        <row r="4768">
          <cell r="A4768">
            <v>7667</v>
          </cell>
          <cell r="B4768" t="str">
            <v>TUBO 26" EM CHAPA PRETA, E= 3/16", 147 KG/6 M</v>
          </cell>
          <cell r="C4768" t="str">
            <v xml:space="preserve">M     </v>
          </cell>
          <cell r="D4768" t="str">
            <v>AS</v>
          </cell>
          <cell r="E4768" t="str">
            <v>3.532,64</v>
          </cell>
          <cell r="F4768" t="str">
            <v>SINAPI</v>
          </cell>
        </row>
        <row r="4769">
          <cell r="A4769">
            <v>7660</v>
          </cell>
          <cell r="B4769" t="str">
            <v>TUBO 30" EM CHAPA PRETA, E= 1/4", 175 KG/6 M</v>
          </cell>
          <cell r="C4769" t="str">
            <v xml:space="preserve">M     </v>
          </cell>
          <cell r="D4769" t="str">
            <v>AS</v>
          </cell>
          <cell r="E4769" t="str">
            <v>4.503,27</v>
          </cell>
          <cell r="F4769" t="str">
            <v>SINAPI</v>
          </cell>
        </row>
        <row r="4770">
          <cell r="A4770">
            <v>7676</v>
          </cell>
          <cell r="B4770" t="str">
            <v>TUBO 30" EM CHAPA PRETA, E= 3/8", 177 KG/6 M</v>
          </cell>
          <cell r="C4770" t="str">
            <v xml:space="preserve">M     </v>
          </cell>
          <cell r="D4770" t="str">
            <v>AS</v>
          </cell>
          <cell r="E4770" t="str">
            <v>4.554,74</v>
          </cell>
          <cell r="F4770" t="str">
            <v>SINAPI</v>
          </cell>
        </row>
        <row r="4771">
          <cell r="A4771">
            <v>12426</v>
          </cell>
          <cell r="B4771" t="str">
            <v>UNIAO COM ASSENTO CONICO DE BRONZE, DIAMETRO 1/2"</v>
          </cell>
          <cell r="C4771" t="str">
            <v xml:space="preserve">UN    </v>
          </cell>
          <cell r="D4771" t="str">
            <v>AS</v>
          </cell>
          <cell r="E4771" t="str">
            <v>50,70</v>
          </cell>
          <cell r="F4771" t="str">
            <v>SINAPI</v>
          </cell>
        </row>
        <row r="4772">
          <cell r="A4772">
            <v>12425</v>
          </cell>
          <cell r="B4772" t="str">
            <v>UNIAO COM ASSENTO CONICO DE BRONZE, DIAMETRO 1"</v>
          </cell>
          <cell r="C4772" t="str">
            <v xml:space="preserve">UN    </v>
          </cell>
          <cell r="D4772" t="str">
            <v>AS</v>
          </cell>
          <cell r="E4772" t="str">
            <v>69,65</v>
          </cell>
          <cell r="F4772" t="str">
            <v>SINAPI</v>
          </cell>
        </row>
        <row r="4773">
          <cell r="A4773">
            <v>12427</v>
          </cell>
          <cell r="B4773" t="str">
            <v>UNIAO COM ASSENTO CONICO DE BRONZE, DIAMETRO 2 1/2"</v>
          </cell>
          <cell r="C4773" t="str">
            <v xml:space="preserve">UN    </v>
          </cell>
          <cell r="D4773" t="str">
            <v>AS</v>
          </cell>
          <cell r="E4773" t="str">
            <v>289,11</v>
          </cell>
          <cell r="F4773" t="str">
            <v>SINAPI</v>
          </cell>
        </row>
        <row r="4774">
          <cell r="A4774">
            <v>12428</v>
          </cell>
          <cell r="B4774" t="str">
            <v>UNIAO COM ASSENTO CONICO DE BRONZE, DIAMETRO 2'</v>
          </cell>
          <cell r="C4774" t="str">
            <v xml:space="preserve">UN    </v>
          </cell>
          <cell r="D4774" t="str">
            <v>AS</v>
          </cell>
          <cell r="E4774" t="str">
            <v>185,57</v>
          </cell>
          <cell r="F4774" t="str">
            <v>SINAPI</v>
          </cell>
        </row>
        <row r="4775">
          <cell r="A4775">
            <v>12430</v>
          </cell>
          <cell r="B4775" t="str">
            <v>UNIAO COM ASSENTO CONICO DE BRONZE, DIAMETRO 3/4"</v>
          </cell>
          <cell r="C4775" t="str">
            <v xml:space="preserve">UN    </v>
          </cell>
          <cell r="D4775" t="str">
            <v>AS</v>
          </cell>
          <cell r="E4775" t="str">
            <v>62,15</v>
          </cell>
          <cell r="F4775" t="str">
            <v>SINAPI</v>
          </cell>
        </row>
        <row r="4776">
          <cell r="A4776">
            <v>12429</v>
          </cell>
          <cell r="B4776" t="str">
            <v>UNIAO COM ASSENTO CONICO DE BRONZE, DIAMETRO 3"</v>
          </cell>
          <cell r="C4776" t="str">
            <v xml:space="preserve">UN    </v>
          </cell>
          <cell r="D4776" t="str">
            <v>AS</v>
          </cell>
          <cell r="E4776" t="str">
            <v>467,50</v>
          </cell>
          <cell r="F4776" t="str">
            <v>SINAPI</v>
          </cell>
        </row>
        <row r="4777">
          <cell r="A4777">
            <v>12431</v>
          </cell>
          <cell r="B4777" t="str">
            <v>UNIAO COM ASSENTO CONICO DE BRONZE, DIAMETRO 4"</v>
          </cell>
          <cell r="C4777" t="str">
            <v xml:space="preserve">UN    </v>
          </cell>
          <cell r="D4777" t="str">
            <v>AS</v>
          </cell>
          <cell r="E4777" t="str">
            <v>795,60</v>
          </cell>
          <cell r="F4777" t="str">
            <v>SINAPI</v>
          </cell>
        </row>
        <row r="4778">
          <cell r="A4778">
            <v>12432</v>
          </cell>
          <cell r="B4778" t="str">
            <v>UNIAO COM ASSENTO CONICO DE FERRO LONGO (MACHO-FEMEA), DIAMETRO 1 1/2"</v>
          </cell>
          <cell r="C4778" t="str">
            <v xml:space="preserve">UN    </v>
          </cell>
          <cell r="D4778" t="str">
            <v>AS</v>
          </cell>
          <cell r="E4778" t="str">
            <v>163,63</v>
          </cell>
          <cell r="F4778" t="str">
            <v>SINAPI</v>
          </cell>
        </row>
        <row r="4779">
          <cell r="A4779">
            <v>12434</v>
          </cell>
          <cell r="B4779" t="str">
            <v>UNIAO COM ASSENTO CONICO DE FERRO LONGO (MACHO-FEMEA), DIAMETRO 1/2"</v>
          </cell>
          <cell r="C4779" t="str">
            <v xml:space="preserve">UN    </v>
          </cell>
          <cell r="D4779" t="str">
            <v>AS</v>
          </cell>
          <cell r="E4779" t="str">
            <v>53,32</v>
          </cell>
          <cell r="F4779" t="str">
            <v>SINAPI</v>
          </cell>
        </row>
        <row r="4780">
          <cell r="A4780">
            <v>12433</v>
          </cell>
          <cell r="B4780" t="str">
            <v>UNIAO COM ASSENTO CONICO DE FERRO LONGO (MACHO-FEMEA), DIAMETRO 1"</v>
          </cell>
          <cell r="C4780" t="str">
            <v xml:space="preserve">UN    </v>
          </cell>
          <cell r="D4780" t="str">
            <v>AS</v>
          </cell>
          <cell r="E4780" t="str">
            <v>104,17</v>
          </cell>
          <cell r="F4780" t="str">
            <v>SINAPI</v>
          </cell>
        </row>
        <row r="4781">
          <cell r="A4781">
            <v>12435</v>
          </cell>
          <cell r="B4781" t="str">
            <v>UNIAO COM ASSENTO CONICO DE FERRO LONGO (MACHO-FEMEA), DIAMETRO 2 1/2"</v>
          </cell>
          <cell r="C4781" t="str">
            <v xml:space="preserve">UN    </v>
          </cell>
          <cell r="D4781" t="str">
            <v>AS</v>
          </cell>
          <cell r="E4781" t="str">
            <v>322,38</v>
          </cell>
          <cell r="F4781" t="str">
            <v>SINAPI</v>
          </cell>
        </row>
        <row r="4782">
          <cell r="A4782">
            <v>12437</v>
          </cell>
          <cell r="B4782" t="str">
            <v>UNIAO COM ASSENTO CONICO DE FERRO LONGO (MACHO-FEMEA), DIAMETRO 2"</v>
          </cell>
          <cell r="C4782" t="str">
            <v xml:space="preserve">UN    </v>
          </cell>
          <cell r="D4782" t="str">
            <v>AS</v>
          </cell>
          <cell r="E4782" t="str">
            <v>260,36</v>
          </cell>
          <cell r="F4782" t="str">
            <v>SINAPI</v>
          </cell>
        </row>
        <row r="4783">
          <cell r="A4783">
            <v>12439</v>
          </cell>
          <cell r="B4783" t="str">
            <v>UNIAO COM ASSENTO CONICO DE FERRO LONGO (MACHO-FEMEA), DIAMETRO 3/4"</v>
          </cell>
          <cell r="C4783" t="str">
            <v xml:space="preserve">UN    </v>
          </cell>
          <cell r="D4783" t="str">
            <v>AS</v>
          </cell>
          <cell r="E4783" t="str">
            <v>83,56</v>
          </cell>
          <cell r="F4783" t="str">
            <v>SINAPI</v>
          </cell>
        </row>
        <row r="4784">
          <cell r="A4784">
            <v>12438</v>
          </cell>
          <cell r="B4784" t="str">
            <v>UNIAO COM ASSENTO CONICO DE FERRO LONGO (MACHO-FEMEA), DIAMETRO 3'</v>
          </cell>
          <cell r="C4784" t="str">
            <v xml:space="preserve">UN    </v>
          </cell>
          <cell r="D4784" t="str">
            <v>AS</v>
          </cell>
          <cell r="E4784" t="str">
            <v>471,17</v>
          </cell>
          <cell r="F4784" t="str">
            <v>SINAPI</v>
          </cell>
        </row>
        <row r="4785">
          <cell r="A4785">
            <v>12436</v>
          </cell>
          <cell r="B4785" t="str">
            <v>UNIAO COM ASSENTO CONICO DE FERRO LONGO (MACHO-FEMEA), DIAMETRO 4"</v>
          </cell>
          <cell r="C4785" t="str">
            <v xml:space="preserve">UN    </v>
          </cell>
          <cell r="D4785" t="str">
            <v>AS</v>
          </cell>
          <cell r="E4785" t="str">
            <v>595,19</v>
          </cell>
          <cell r="F4785" t="str">
            <v>SINAPI</v>
          </cell>
        </row>
        <row r="4786">
          <cell r="A4786">
            <v>36357</v>
          </cell>
          <cell r="B4786" t="str">
            <v>UNIAO COM FLANGE PPR, COM PARAFUSOS, DN 40 MM, PARA AGUA QUENTE PREDIAL</v>
          </cell>
          <cell r="C4786" t="str">
            <v xml:space="preserve">UN    </v>
          </cell>
          <cell r="D4786" t="str">
            <v>AS</v>
          </cell>
          <cell r="E4786" t="str">
            <v>132,33</v>
          </cell>
          <cell r="F4786" t="str">
            <v>SINAPI</v>
          </cell>
        </row>
        <row r="4787">
          <cell r="A4787">
            <v>12424</v>
          </cell>
          <cell r="B4787" t="str">
            <v>UNIAO DE FERRO GALVANIZADO, COM ASSENTO CONICO DE BRONZE, DE 1 1/2"</v>
          </cell>
          <cell r="C4787" t="str">
            <v xml:space="preserve">UN    </v>
          </cell>
          <cell r="D4787" t="str">
            <v>AS</v>
          </cell>
          <cell r="E4787" t="str">
            <v>107,25</v>
          </cell>
          <cell r="F4787" t="str">
            <v>SINAPI</v>
          </cell>
        </row>
        <row r="4788">
          <cell r="A4788">
            <v>12440</v>
          </cell>
          <cell r="B4788" t="str">
            <v>UNIAO DE FERRO GALVANIZADO, COM ASSENTO CONICO DE BRONZE, DE 1 1/4"</v>
          </cell>
          <cell r="C4788" t="str">
            <v xml:space="preserve">UN    </v>
          </cell>
          <cell r="D4788" t="str">
            <v>AS</v>
          </cell>
          <cell r="E4788" t="str">
            <v>103,67</v>
          </cell>
          <cell r="F4788" t="str">
            <v>SINAPI</v>
          </cell>
        </row>
        <row r="4789">
          <cell r="A4789">
            <v>9884</v>
          </cell>
          <cell r="B4789" t="str">
            <v>UNIAO DE FERRO GALVANIZADO, COM ROSCA BSP, COM ASSENTO PLANO, DE 1 1/2"</v>
          </cell>
          <cell r="C4789" t="str">
            <v xml:space="preserve">UN    </v>
          </cell>
          <cell r="D4789" t="str">
            <v>AS</v>
          </cell>
          <cell r="E4789" t="str">
            <v>77,32</v>
          </cell>
          <cell r="F4789" t="str">
            <v>SINAPI</v>
          </cell>
        </row>
        <row r="4790">
          <cell r="A4790">
            <v>9888</v>
          </cell>
          <cell r="B4790" t="str">
            <v>UNIAO DE FERRO GALVANIZADO, COM ROSCA BSP, COM ASSENTO PLANO, DE 1 1/4"</v>
          </cell>
          <cell r="C4790" t="str">
            <v xml:space="preserve">UN    </v>
          </cell>
          <cell r="D4790" t="str">
            <v>AS</v>
          </cell>
          <cell r="E4790" t="str">
            <v>62,13</v>
          </cell>
          <cell r="F4790" t="str">
            <v>SINAPI</v>
          </cell>
        </row>
        <row r="4791">
          <cell r="A4791">
            <v>9883</v>
          </cell>
          <cell r="B4791" t="str">
            <v>UNIAO DE FERRO GALVANIZADO, COM ROSCA BSP, COM ASSENTO PLANO, DE 1/2"</v>
          </cell>
          <cell r="C4791" t="str">
            <v xml:space="preserve">UN    </v>
          </cell>
          <cell r="D4791" t="str">
            <v>AS</v>
          </cell>
          <cell r="E4791" t="str">
            <v>27,11</v>
          </cell>
          <cell r="F4791" t="str">
            <v>SINAPI</v>
          </cell>
        </row>
        <row r="4792">
          <cell r="A4792">
            <v>9886</v>
          </cell>
          <cell r="B4792" t="str">
            <v>UNIAO DE FERRO GALVANIZADO, COM ROSCA BSP, COM ASSENTO PLANO, DE 1"</v>
          </cell>
          <cell r="C4792" t="str">
            <v xml:space="preserve">UN    </v>
          </cell>
          <cell r="D4792" t="str">
            <v>AS</v>
          </cell>
          <cell r="E4792" t="str">
            <v>37,13</v>
          </cell>
          <cell r="F4792" t="str">
            <v>SINAPI</v>
          </cell>
        </row>
        <row r="4793">
          <cell r="A4793">
            <v>9889</v>
          </cell>
          <cell r="B4793" t="str">
            <v>UNIAO DE FERRO GALVANIZADO, COM ROSCA BSP, COM ASSENTO PLANO, DE 2 1/2"</v>
          </cell>
          <cell r="C4793" t="str">
            <v xml:space="preserve">UN    </v>
          </cell>
          <cell r="D4793" t="str">
            <v>AS</v>
          </cell>
          <cell r="E4793" t="str">
            <v>188,12</v>
          </cell>
          <cell r="F4793" t="str">
            <v>SINAPI</v>
          </cell>
        </row>
        <row r="4794">
          <cell r="A4794">
            <v>9887</v>
          </cell>
          <cell r="B4794" t="str">
            <v>UNIAO DE FERRO GALVANIZADO, COM ROSCA BSP, COM ASSENTO PLANO, DE 2"</v>
          </cell>
          <cell r="C4794" t="str">
            <v xml:space="preserve">UN    </v>
          </cell>
          <cell r="D4794" t="str">
            <v>AS</v>
          </cell>
          <cell r="E4794" t="str">
            <v>113,70</v>
          </cell>
          <cell r="F4794" t="str">
            <v>SINAPI</v>
          </cell>
        </row>
        <row r="4795">
          <cell r="A4795">
            <v>9885</v>
          </cell>
          <cell r="B4795" t="str">
            <v>UNIAO DE FERRO GALVANIZADO, COM ROSCA BSP, COM ASSENTO PLANO, DE 3/4"</v>
          </cell>
          <cell r="C4795" t="str">
            <v xml:space="preserve">UN    </v>
          </cell>
          <cell r="D4795" t="str">
            <v>AS</v>
          </cell>
          <cell r="E4795" t="str">
            <v>35,90</v>
          </cell>
          <cell r="F4795" t="str">
            <v>SINAPI</v>
          </cell>
        </row>
        <row r="4796">
          <cell r="A4796">
            <v>9890</v>
          </cell>
          <cell r="B4796" t="str">
            <v>UNIAO DE FERRO GALVANIZADO, COM ROSCA BSP, COM ASSENTO PLANO, DE 3"</v>
          </cell>
          <cell r="C4796" t="str">
            <v xml:space="preserve">UN    </v>
          </cell>
          <cell r="D4796" t="str">
            <v>AS</v>
          </cell>
          <cell r="E4796" t="str">
            <v>291,45</v>
          </cell>
          <cell r="F4796" t="str">
            <v>SINAPI</v>
          </cell>
        </row>
        <row r="4797">
          <cell r="A4797">
            <v>9891</v>
          </cell>
          <cell r="B4797" t="str">
            <v>UNIAO DE FERRO GALVANIZADO, COM ROSCA BSP, COM ASSENTO PLANO, DE 4"</v>
          </cell>
          <cell r="C4797" t="str">
            <v xml:space="preserve">UN    </v>
          </cell>
          <cell r="D4797" t="str">
            <v>AS</v>
          </cell>
          <cell r="E4797" t="str">
            <v>409,14</v>
          </cell>
          <cell r="F4797" t="str">
            <v>SINAPI</v>
          </cell>
        </row>
        <row r="4798">
          <cell r="A4798">
            <v>36313</v>
          </cell>
          <cell r="B4798" t="str">
            <v>UNIAO DUPLA PPR, DN 20 MM, PARA AGUA QUENTE PREDIAL</v>
          </cell>
          <cell r="C4798" t="str">
            <v xml:space="preserve">UN    </v>
          </cell>
          <cell r="D4798" t="str">
            <v>AS</v>
          </cell>
          <cell r="E4798" t="str">
            <v>13,85</v>
          </cell>
          <cell r="F4798" t="str">
            <v>SINAPI</v>
          </cell>
        </row>
        <row r="4799">
          <cell r="A4799">
            <v>36316</v>
          </cell>
          <cell r="B4799" t="str">
            <v>UNIAO DUPLA PPR, DN 25 MM, PARA AGUA QUENTE PREDIAL</v>
          </cell>
          <cell r="C4799" t="str">
            <v xml:space="preserve">UN    </v>
          </cell>
          <cell r="D4799" t="str">
            <v>AS</v>
          </cell>
          <cell r="E4799" t="str">
            <v>21,57</v>
          </cell>
          <cell r="F4799" t="str">
            <v>SINAPI</v>
          </cell>
        </row>
        <row r="4800">
          <cell r="A4800">
            <v>64</v>
          </cell>
          <cell r="B4800" t="str">
            <v>UNIAO EM POLIPROPILENO (PP), PARA TUBO EM PEAD, 20 MM - LIGACAO PREDIAL DE AGUA</v>
          </cell>
          <cell r="C4800" t="str">
            <v xml:space="preserve">UN    </v>
          </cell>
          <cell r="D4800" t="str">
            <v>AS</v>
          </cell>
          <cell r="E4800" t="str">
            <v>4,43</v>
          </cell>
          <cell r="F4800" t="str">
            <v>SINAPI</v>
          </cell>
        </row>
        <row r="4801">
          <cell r="A4801">
            <v>37423</v>
          </cell>
          <cell r="B4801" t="str">
            <v>UNIAO EM POLIPROPILENO (PP), PARA TUBO EM PEAD, 32 MM - LIGACAO PREDIAL DE AGUA</v>
          </cell>
          <cell r="C4801" t="str">
            <v xml:space="preserve">UN    </v>
          </cell>
          <cell r="D4801" t="str">
            <v>AS</v>
          </cell>
          <cell r="E4801" t="str">
            <v>10,94</v>
          </cell>
          <cell r="F4801" t="str">
            <v>SINAPI</v>
          </cell>
        </row>
        <row r="4802">
          <cell r="A4802">
            <v>9892</v>
          </cell>
          <cell r="B4802" t="str">
            <v>UNIAO PVC, ROSCAVEL 1/2",  AGUA FRIA PREDIAL</v>
          </cell>
          <cell r="C4802" t="str">
            <v xml:space="preserve">UN    </v>
          </cell>
          <cell r="D4802" t="str">
            <v>CR</v>
          </cell>
          <cell r="E4802" t="str">
            <v>8,49</v>
          </cell>
          <cell r="F4802" t="str">
            <v>SINAPI</v>
          </cell>
        </row>
        <row r="4803">
          <cell r="A4803">
            <v>9901</v>
          </cell>
          <cell r="B4803" t="str">
            <v>UNIAO PVC, ROSCAVEL, 1 1/2",  AGUA FRIA PREDIAL</v>
          </cell>
          <cell r="C4803" t="str">
            <v xml:space="preserve">UN    </v>
          </cell>
          <cell r="D4803" t="str">
            <v>CR</v>
          </cell>
          <cell r="E4803" t="str">
            <v>41,07</v>
          </cell>
          <cell r="F4803" t="str">
            <v>SINAPI</v>
          </cell>
        </row>
        <row r="4804">
          <cell r="A4804">
            <v>9900</v>
          </cell>
          <cell r="B4804" t="str">
            <v>UNIAO PVC, ROSCAVEL, 1",  AGUA FRIA PREDIAL</v>
          </cell>
          <cell r="C4804" t="str">
            <v xml:space="preserve">UN    </v>
          </cell>
          <cell r="D4804" t="str">
            <v>CR</v>
          </cell>
          <cell r="E4804" t="str">
            <v>23,79</v>
          </cell>
          <cell r="F4804" t="str">
            <v>SINAPI</v>
          </cell>
        </row>
        <row r="4805">
          <cell r="A4805">
            <v>9899</v>
          </cell>
          <cell r="B4805" t="str">
            <v>UNIAO PVC, ROSCAVEL, 3/4",  AGUA FRIA PREDIAL</v>
          </cell>
          <cell r="C4805" t="str">
            <v xml:space="preserve">UN    </v>
          </cell>
          <cell r="D4805" t="str">
            <v>CR</v>
          </cell>
          <cell r="E4805" t="str">
            <v>10,67</v>
          </cell>
          <cell r="F4805" t="str">
            <v>SINAPI</v>
          </cell>
        </row>
        <row r="4806">
          <cell r="A4806">
            <v>9908</v>
          </cell>
          <cell r="B4806" t="str">
            <v>UNIAO PVC, SOLDAVEL, 110 MM,  PARA AGUA FRIA PREDIAL</v>
          </cell>
          <cell r="C4806" t="str">
            <v xml:space="preserve">UN    </v>
          </cell>
          <cell r="D4806" t="str">
            <v>CR</v>
          </cell>
          <cell r="E4806" t="str">
            <v>479,67</v>
          </cell>
          <cell r="F4806" t="str">
            <v>SINAPI</v>
          </cell>
        </row>
        <row r="4807">
          <cell r="A4807">
            <v>9905</v>
          </cell>
          <cell r="B4807" t="str">
            <v>UNIAO PVC, SOLDAVEL, 20 MM,  PARA AGUA FRIA PREDIAL</v>
          </cell>
          <cell r="C4807" t="str">
            <v xml:space="preserve">UN    </v>
          </cell>
          <cell r="D4807" t="str">
            <v>CR</v>
          </cell>
          <cell r="E4807" t="str">
            <v>8,35</v>
          </cell>
          <cell r="F4807" t="str">
            <v>SINAPI</v>
          </cell>
        </row>
        <row r="4808">
          <cell r="A4808">
            <v>9906</v>
          </cell>
          <cell r="B4808" t="str">
            <v>UNIAO PVC, SOLDAVEL, 25 MM,  PARA AGUA FRIA PREDIAL</v>
          </cell>
          <cell r="C4808" t="str">
            <v xml:space="preserve">UN    </v>
          </cell>
          <cell r="D4808" t="str">
            <v>CR</v>
          </cell>
          <cell r="E4808" t="str">
            <v>10,06</v>
          </cell>
          <cell r="F4808" t="str">
            <v>SINAPI</v>
          </cell>
        </row>
        <row r="4809">
          <cell r="A4809">
            <v>9895</v>
          </cell>
          <cell r="B4809" t="str">
            <v>UNIAO PVC, SOLDAVEL, 32 MM,  PARA AGUA FRIA PREDIAL</v>
          </cell>
          <cell r="C4809" t="str">
            <v xml:space="preserve">UN    </v>
          </cell>
          <cell r="D4809" t="str">
            <v>CR</v>
          </cell>
          <cell r="E4809" t="str">
            <v>16,95</v>
          </cell>
          <cell r="F4809" t="str">
            <v>SINAPI</v>
          </cell>
        </row>
        <row r="4810">
          <cell r="A4810">
            <v>9894</v>
          </cell>
          <cell r="B4810" t="str">
            <v>UNIAO PVC, SOLDAVEL, 40 MM,  PARA AGUA FRIA PREDIAL</v>
          </cell>
          <cell r="C4810" t="str">
            <v xml:space="preserve">UN    </v>
          </cell>
          <cell r="D4810" t="str">
            <v>CR</v>
          </cell>
          <cell r="E4810" t="str">
            <v>32,59</v>
          </cell>
          <cell r="F4810" t="str">
            <v>SINAPI</v>
          </cell>
        </row>
        <row r="4811">
          <cell r="A4811">
            <v>9897</v>
          </cell>
          <cell r="B4811" t="str">
            <v>UNIAO PVC, SOLDAVEL, 50 MM,  PARA AGUA FRIA PREDIAL</v>
          </cell>
          <cell r="C4811" t="str">
            <v xml:space="preserve">UN    </v>
          </cell>
          <cell r="D4811" t="str">
            <v>CR</v>
          </cell>
          <cell r="E4811" t="str">
            <v>34,80</v>
          </cell>
          <cell r="F4811" t="str">
            <v>SINAPI</v>
          </cell>
        </row>
        <row r="4812">
          <cell r="A4812">
            <v>9910</v>
          </cell>
          <cell r="B4812" t="str">
            <v>UNIAO PVC, SOLDAVEL, 60 MM,  PARA AGUA FRIA PREDIAL</v>
          </cell>
          <cell r="C4812" t="str">
            <v xml:space="preserve">UN    </v>
          </cell>
          <cell r="D4812" t="str">
            <v>CR</v>
          </cell>
          <cell r="E4812" t="str">
            <v>90,54</v>
          </cell>
          <cell r="F4812" t="str">
            <v>SINAPI</v>
          </cell>
        </row>
        <row r="4813">
          <cell r="A4813">
            <v>9909</v>
          </cell>
          <cell r="B4813" t="str">
            <v>UNIAO PVC, SOLDAVEL, 75 MM,  PARA AGUA FRIA PREDIAL</v>
          </cell>
          <cell r="C4813" t="str">
            <v xml:space="preserve">UN    </v>
          </cell>
          <cell r="D4813" t="str">
            <v>CR</v>
          </cell>
          <cell r="E4813" t="str">
            <v>184,39</v>
          </cell>
          <cell r="F4813" t="str">
            <v>SINAPI</v>
          </cell>
        </row>
        <row r="4814">
          <cell r="A4814">
            <v>9907</v>
          </cell>
          <cell r="B4814" t="str">
            <v>UNIAO PVC, SOLDAVEL, 85 MM,  PARA AGUA FRIA PREDIAL</v>
          </cell>
          <cell r="C4814" t="str">
            <v xml:space="preserve">UN    </v>
          </cell>
          <cell r="D4814" t="str">
            <v>CR</v>
          </cell>
          <cell r="E4814" t="str">
            <v>217,71</v>
          </cell>
          <cell r="F4814" t="str">
            <v>SINAPI</v>
          </cell>
        </row>
        <row r="4815">
          <cell r="A4815">
            <v>20973</v>
          </cell>
          <cell r="B4815" t="str">
            <v>UNIAO TIPO STORZ, COM EMPATACAO INTERNA TIPO ANEL DE EXPANSAO, ENGATE RAPIDO 1 1/2", PARA MANGUEIRA DE COMBATE A INCENDIO PREDIAL</v>
          </cell>
          <cell r="C4815" t="str">
            <v xml:space="preserve">UN    </v>
          </cell>
          <cell r="D4815" t="str">
            <v>CR</v>
          </cell>
          <cell r="E4815" t="str">
            <v>116,36</v>
          </cell>
          <cell r="F4815" t="str">
            <v>SINAPI</v>
          </cell>
        </row>
        <row r="4816">
          <cell r="A4816">
            <v>20974</v>
          </cell>
          <cell r="B4816" t="str">
            <v>UNIAO TIPO STORZ, COM EMPATACAO INTERNA TIPO ANEL DE EXPANSAO, ENGATE RAPIDO 2 1/2", PARA MANGUEIRA DE COMBATE A INCENDIO PREDIAL</v>
          </cell>
          <cell r="C4816" t="str">
            <v xml:space="preserve">UN    </v>
          </cell>
          <cell r="D4816" t="str">
            <v>CR</v>
          </cell>
          <cell r="E4816" t="str">
            <v>166,47</v>
          </cell>
          <cell r="F4816" t="str">
            <v>SINAPI</v>
          </cell>
        </row>
        <row r="4817">
          <cell r="A4817">
            <v>37989</v>
          </cell>
          <cell r="B4817" t="str">
            <v>UNIAO, CPVC, SOLDAVEL, 15 MM, PARA AGUA QUENTE PREDIAL</v>
          </cell>
          <cell r="C4817" t="str">
            <v xml:space="preserve">UN    </v>
          </cell>
          <cell r="D4817" t="str">
            <v>CR</v>
          </cell>
          <cell r="E4817" t="str">
            <v>14,15</v>
          </cell>
          <cell r="F4817" t="str">
            <v>SINAPI</v>
          </cell>
        </row>
        <row r="4818">
          <cell r="A4818">
            <v>37990</v>
          </cell>
          <cell r="B4818" t="str">
            <v>UNIAO, CPVC, SOLDAVEL, 22 MM, PARA AGUA QUENTE PREDIAL</v>
          </cell>
          <cell r="C4818" t="str">
            <v xml:space="preserve">UN    </v>
          </cell>
          <cell r="D4818" t="str">
            <v>CR</v>
          </cell>
          <cell r="E4818" t="str">
            <v>15,61</v>
          </cell>
          <cell r="F4818" t="str">
            <v>SINAPI</v>
          </cell>
        </row>
        <row r="4819">
          <cell r="A4819">
            <v>37991</v>
          </cell>
          <cell r="B4819" t="str">
            <v>UNIAO, CPVC, SOLDAVEL, 28 MM, PARA AGUA QUENTE PREDIAL</v>
          </cell>
          <cell r="C4819" t="str">
            <v xml:space="preserve">UN    </v>
          </cell>
          <cell r="D4819" t="str">
            <v>CR</v>
          </cell>
          <cell r="E4819" t="str">
            <v>20,77</v>
          </cell>
          <cell r="F4819" t="str">
            <v>SINAPI</v>
          </cell>
        </row>
        <row r="4820">
          <cell r="A4820">
            <v>37992</v>
          </cell>
          <cell r="B4820" t="str">
            <v>UNIAO, CPVC, SOLDAVEL, 35 MM, PARA AGUA QUENTE PREDIAL</v>
          </cell>
          <cell r="C4820" t="str">
            <v xml:space="preserve">UN    </v>
          </cell>
          <cell r="D4820" t="str">
            <v>CR</v>
          </cell>
          <cell r="E4820" t="str">
            <v>32,23</v>
          </cell>
          <cell r="F4820" t="str">
            <v>SINAPI</v>
          </cell>
        </row>
        <row r="4821">
          <cell r="A4821">
            <v>37993</v>
          </cell>
          <cell r="B4821" t="str">
            <v>UNIAO, CPVC, SOLDAVEL, 42 MM, PARA AGUA QUENTE PREDIAL</v>
          </cell>
          <cell r="C4821" t="str">
            <v xml:space="preserve">UN    </v>
          </cell>
          <cell r="D4821" t="str">
            <v>CR</v>
          </cell>
          <cell r="E4821" t="str">
            <v>48,91</v>
          </cell>
          <cell r="F4821" t="str">
            <v>SINAPI</v>
          </cell>
        </row>
        <row r="4822">
          <cell r="A4822">
            <v>37994</v>
          </cell>
          <cell r="B4822" t="str">
            <v>UNIAO, CPVC, SOLDAVEL, 54 MM, PARA AGUA QUENTE PREDIAL</v>
          </cell>
          <cell r="C4822" t="str">
            <v xml:space="preserve">UN    </v>
          </cell>
          <cell r="D4822" t="str">
            <v>CR</v>
          </cell>
          <cell r="E4822" t="str">
            <v>116,47</v>
          </cell>
          <cell r="F4822" t="str">
            <v>SINAPI</v>
          </cell>
        </row>
        <row r="4823">
          <cell r="A4823">
            <v>37995</v>
          </cell>
          <cell r="B4823" t="str">
            <v>UNIAO, CPVC, SOLDAVEL, 73 MM, PARA AGUA QUENTE PREDIAL</v>
          </cell>
          <cell r="C4823" t="str">
            <v xml:space="preserve">UN    </v>
          </cell>
          <cell r="D4823" t="str">
            <v>CR</v>
          </cell>
          <cell r="E4823" t="str">
            <v>151,81</v>
          </cell>
          <cell r="F4823" t="str">
            <v>SINAPI</v>
          </cell>
        </row>
        <row r="4824">
          <cell r="A4824">
            <v>37996</v>
          </cell>
          <cell r="B4824" t="str">
            <v>UNIAO, CPVC, SOLDAVEL, 89 MM, PARA AGUA QUENTE PREDIAL</v>
          </cell>
          <cell r="C4824" t="str">
            <v xml:space="preserve">UN    </v>
          </cell>
          <cell r="D4824" t="str">
            <v>CR</v>
          </cell>
          <cell r="E4824" t="str">
            <v>231,17</v>
          </cell>
          <cell r="F4824" t="str">
            <v>SINAPI</v>
          </cell>
        </row>
        <row r="4825">
          <cell r="A4825">
            <v>13883</v>
          </cell>
          <cell r="B4825" t="str">
            <v>USINA DE ASFALTO A FRIO, CAPACIDADE DE 30 A 40 T/H, ELETRICA, POTENCIA DE 30 CV</v>
          </cell>
          <cell r="C4825" t="str">
            <v xml:space="preserve">UN    </v>
          </cell>
          <cell r="D4825" t="str">
            <v>AS</v>
          </cell>
          <cell r="E4825" t="str">
            <v>116.611,15</v>
          </cell>
          <cell r="F4825" t="str">
            <v>SINAPI</v>
          </cell>
        </row>
        <row r="4826">
          <cell r="A4826">
            <v>38604</v>
          </cell>
          <cell r="B4826" t="str">
            <v>USINA DE ASFALTO A FRIO, CAPACIDADE DE 40 A 60 T/H, ELETRICA, POTENCIA DE 30 CV</v>
          </cell>
          <cell r="C4826" t="str">
            <v xml:space="preserve">UN    </v>
          </cell>
          <cell r="D4826" t="str">
            <v>AS</v>
          </cell>
          <cell r="E4826" t="str">
            <v>145.237,64</v>
          </cell>
          <cell r="F4826" t="str">
            <v>SINAPI</v>
          </cell>
        </row>
        <row r="4827">
          <cell r="A4827">
            <v>10601</v>
          </cell>
          <cell r="B4827" t="str">
            <v>USINA DE ASFALTO A QUENTE, FIXA, TIPO CONTRA FLUXO, CAPACIDADE DE 100 A 140 T/H, POTENCIA DE 280 KW, COM MISTURADOR EXTERNO ROTATIVO</v>
          </cell>
          <cell r="C4827" t="str">
            <v xml:space="preserve">UN    </v>
          </cell>
          <cell r="D4827" t="str">
            <v>AS</v>
          </cell>
          <cell r="E4827" t="str">
            <v>2.825.161,76</v>
          </cell>
          <cell r="F4827" t="str">
            <v>SINAPI</v>
          </cell>
        </row>
        <row r="4828">
          <cell r="A4828">
            <v>44469</v>
          </cell>
          <cell r="B4828" t="str">
            <v>USINA DE ASFALTO, GRAVIMETRICA, CAPACIDADE DE 150 T/H, POTENCIA DE 400  KW</v>
          </cell>
          <cell r="C4828" t="str">
            <v xml:space="preserve">UN    </v>
          </cell>
          <cell r="D4828" t="str">
            <v>AS</v>
          </cell>
          <cell r="E4828" t="str">
            <v>7.438.551,21</v>
          </cell>
          <cell r="F4828" t="str">
            <v>SINAPI</v>
          </cell>
        </row>
        <row r="4829">
          <cell r="A4829">
            <v>13894</v>
          </cell>
          <cell r="B4829" t="str">
            <v>USINA DE CONCRETO FIXA, CAPACIDADE NOMINAL DE 40 M3/H, SEM SILO</v>
          </cell>
          <cell r="C4829" t="str">
            <v xml:space="preserve">UN    </v>
          </cell>
          <cell r="D4829" t="str">
            <v>AS</v>
          </cell>
          <cell r="E4829" t="str">
            <v>399.604,75</v>
          </cell>
          <cell r="F4829" t="str">
            <v>SINAPI</v>
          </cell>
        </row>
        <row r="4830">
          <cell r="A4830">
            <v>13895</v>
          </cell>
          <cell r="B4830" t="str">
            <v>USINA DE CONCRETO FIXA, CAPACIDADE NOMINAL DE 60 M3/H, SEM SILO</v>
          </cell>
          <cell r="C4830" t="str">
            <v xml:space="preserve">UN    </v>
          </cell>
          <cell r="D4830" t="str">
            <v>AS</v>
          </cell>
          <cell r="E4830" t="str">
            <v>537.335,18</v>
          </cell>
          <cell r="F4830" t="str">
            <v>SINAPI</v>
          </cell>
        </row>
        <row r="4831">
          <cell r="A4831">
            <v>13892</v>
          </cell>
          <cell r="B4831" t="str">
            <v>USINA DE CONCRETO FIXA, CAPACIDADE NOMINAL DE 80 M3/H, SEM SILO</v>
          </cell>
          <cell r="C4831" t="str">
            <v xml:space="preserve">UN    </v>
          </cell>
          <cell r="D4831" t="str">
            <v>AS</v>
          </cell>
          <cell r="E4831" t="str">
            <v>658.491,12</v>
          </cell>
          <cell r="F4831" t="str">
            <v>SINAPI</v>
          </cell>
        </row>
        <row r="4832">
          <cell r="A4832">
            <v>9914</v>
          </cell>
          <cell r="B4832" t="str">
            <v>USINA DE CONCRETO FIXA, CAPACIDADE NOMINAL DE 90 A 120 M3/H, SEM SILO</v>
          </cell>
          <cell r="C4832" t="str">
            <v xml:space="preserve">UN    </v>
          </cell>
          <cell r="D4832" t="str">
            <v>AS</v>
          </cell>
          <cell r="E4832" t="str">
            <v>712.400,00</v>
          </cell>
          <cell r="F4832" t="str">
            <v>SINAPI</v>
          </cell>
        </row>
        <row r="4833">
          <cell r="A4833">
            <v>36485</v>
          </cell>
          <cell r="B4833" t="str">
            <v>USINA DE LAMA ASFALTICA, PROD 30 A 50 T/H, SILO DE AGREGADO 7 M3, RESERVATORIOS PARA EMULSAO E AGUA DE 2,3 M3 CADA, MISTURADOR TIPO PUGG-MILL A SER MONTADO SOBRE CAMINHAO</v>
          </cell>
          <cell r="C4833" t="str">
            <v xml:space="preserve">UN    </v>
          </cell>
          <cell r="D4833" t="str">
            <v>AS</v>
          </cell>
          <cell r="E4833" t="str">
            <v>665.336,65</v>
          </cell>
          <cell r="F4833" t="str">
            <v>SINAPI</v>
          </cell>
        </row>
        <row r="4834">
          <cell r="A4834">
            <v>9912</v>
          </cell>
          <cell r="B4834" t="str">
            <v>USINA DE MISTURAS ASFALTICAS A QUENTE, MOVEL, TIPO CONTRA FLUXO, CAPACIDADE DE 40 A 80 T/H</v>
          </cell>
          <cell r="C4834" t="str">
            <v xml:space="preserve">UN    </v>
          </cell>
          <cell r="D4834" t="str">
            <v>AS</v>
          </cell>
          <cell r="E4834" t="str">
            <v>2.300.000,00</v>
          </cell>
          <cell r="F4834" t="str">
            <v>SINAPI</v>
          </cell>
        </row>
        <row r="4835">
          <cell r="A4835">
            <v>9921</v>
          </cell>
          <cell r="B4835" t="str">
            <v>USINA MISTURADORA DE SOLOS,  DOSADORES TRIPLOS, CALHA VIBRATORIA CAPACIDADE DE 200 A 500 T/H, POTENCIA DE 75 KW</v>
          </cell>
          <cell r="C4835" t="str">
            <v xml:space="preserve">UN    </v>
          </cell>
          <cell r="D4835" t="str">
            <v>AS</v>
          </cell>
          <cell r="E4835" t="str">
            <v>1.186.448,79</v>
          </cell>
          <cell r="F4835" t="str">
            <v>SINAPI</v>
          </cell>
        </row>
        <row r="4836">
          <cell r="A4836">
            <v>21112</v>
          </cell>
          <cell r="B4836" t="str">
            <v>VALVULA DE DESCARGA EM METAL CROMADO PARA MICTORIO COM ACIONAMENTO POR PRESSAO E FECHAMENTO AUTOMATICO</v>
          </cell>
          <cell r="C4836" t="str">
            <v xml:space="preserve">UN    </v>
          </cell>
          <cell r="D4836" t="str">
            <v>CR</v>
          </cell>
          <cell r="E4836" t="str">
            <v>154,90</v>
          </cell>
          <cell r="F4836" t="str">
            <v>SINAPI</v>
          </cell>
        </row>
        <row r="4837">
          <cell r="A4837">
            <v>10228</v>
          </cell>
          <cell r="B4837" t="str">
            <v>VALVULA DE DESCARGA METALICA, BASE 1 1/2 " E ACABAMENTO METALICO CROMADO</v>
          </cell>
          <cell r="C4837" t="str">
            <v xml:space="preserve">UN    </v>
          </cell>
          <cell r="D4837" t="str">
            <v xml:space="preserve">C </v>
          </cell>
          <cell r="E4837" t="str">
            <v>179,95</v>
          </cell>
          <cell r="F4837" t="str">
            <v>SINAPI</v>
          </cell>
        </row>
        <row r="4838">
          <cell r="A4838">
            <v>11781</v>
          </cell>
          <cell r="B4838" t="str">
            <v>VALVULA DE DESCARGA METALICA, BASE 1 1/4 " E ACABAMENTO METALICO CROMADO</v>
          </cell>
          <cell r="C4838" t="str">
            <v xml:space="preserve">UN    </v>
          </cell>
          <cell r="D4838" t="str">
            <v>CR</v>
          </cell>
          <cell r="E4838" t="str">
            <v>145,78</v>
          </cell>
          <cell r="F4838" t="str">
            <v>SINAPI</v>
          </cell>
        </row>
        <row r="4839">
          <cell r="A4839">
            <v>37588</v>
          </cell>
          <cell r="B4839" t="str">
            <v>VALVULA DE ESCOAMENTO PARA TANQUE, EM METAL CROMADO, 1.1/2 ", SEM LADRAO, COM TAMPAO PLASTICO</v>
          </cell>
          <cell r="C4839" t="str">
            <v xml:space="preserve">UN    </v>
          </cell>
          <cell r="D4839" t="str">
            <v>CR</v>
          </cell>
          <cell r="E4839" t="str">
            <v>62,99</v>
          </cell>
          <cell r="F4839" t="str">
            <v>SINAPI</v>
          </cell>
        </row>
        <row r="4840">
          <cell r="A4840">
            <v>11746</v>
          </cell>
          <cell r="B4840" t="str">
            <v>VALVULA DE ESFERA BRUTA EM BRONZE, BITOLA 1 " (REF 1552-B)</v>
          </cell>
          <cell r="C4840" t="str">
            <v xml:space="preserve">UN    </v>
          </cell>
          <cell r="D4840" t="str">
            <v>CR</v>
          </cell>
          <cell r="E4840" t="str">
            <v>58,09</v>
          </cell>
          <cell r="F4840" t="str">
            <v>SINAPI</v>
          </cell>
        </row>
        <row r="4841">
          <cell r="A4841">
            <v>11751</v>
          </cell>
          <cell r="B4841" t="str">
            <v>VALVULA DE ESFERA BRUTA EM BRONZE, BITOLA 1 1/2 " (REF 1552-B)</v>
          </cell>
          <cell r="C4841" t="str">
            <v xml:space="preserve">UN    </v>
          </cell>
          <cell r="D4841" t="str">
            <v>CR</v>
          </cell>
          <cell r="E4841" t="str">
            <v>104,33</v>
          </cell>
          <cell r="F4841" t="str">
            <v>SINAPI</v>
          </cell>
        </row>
        <row r="4842">
          <cell r="A4842">
            <v>11750</v>
          </cell>
          <cell r="B4842" t="str">
            <v>VALVULA DE ESFERA BRUTA EM BRONZE, BITOLA 1 1/4 " (REF 1552-B)</v>
          </cell>
          <cell r="C4842" t="str">
            <v xml:space="preserve">UN    </v>
          </cell>
          <cell r="D4842" t="str">
            <v>CR</v>
          </cell>
          <cell r="E4842" t="str">
            <v>86,58</v>
          </cell>
          <cell r="F4842" t="str">
            <v>SINAPI</v>
          </cell>
        </row>
        <row r="4843">
          <cell r="A4843">
            <v>11748</v>
          </cell>
          <cell r="B4843" t="str">
            <v>VALVULA DE ESFERA BRUTA EM BRONZE, BITOLA 1/2 " (REF 1552-B)</v>
          </cell>
          <cell r="C4843" t="str">
            <v xml:space="preserve">UN    </v>
          </cell>
          <cell r="D4843" t="str">
            <v>CR</v>
          </cell>
          <cell r="E4843" t="str">
            <v>37,27</v>
          </cell>
          <cell r="F4843" t="str">
            <v>SINAPI</v>
          </cell>
        </row>
        <row r="4844">
          <cell r="A4844">
            <v>11747</v>
          </cell>
          <cell r="B4844" t="str">
            <v>VALVULA DE ESFERA BRUTA EM BRONZE, BITOLA 2 " (REF 1552-B)</v>
          </cell>
          <cell r="C4844" t="str">
            <v xml:space="preserve">UN    </v>
          </cell>
          <cell r="D4844" t="str">
            <v>CR</v>
          </cell>
          <cell r="E4844" t="str">
            <v>160,87</v>
          </cell>
          <cell r="F4844" t="str">
            <v>SINAPI</v>
          </cell>
        </row>
        <row r="4845">
          <cell r="A4845">
            <v>11749</v>
          </cell>
          <cell r="B4845" t="str">
            <v>VALVULA DE ESFERA BRUTA EM BRONZE, BITOLA 3/4 " (REF 1552-B)</v>
          </cell>
          <cell r="C4845" t="str">
            <v xml:space="preserve">UN    </v>
          </cell>
          <cell r="D4845" t="str">
            <v>CR</v>
          </cell>
          <cell r="E4845" t="str">
            <v>43,02</v>
          </cell>
          <cell r="F4845" t="str">
            <v>SINAPI</v>
          </cell>
        </row>
        <row r="4846">
          <cell r="A4846">
            <v>10236</v>
          </cell>
          <cell r="B4846" t="str">
            <v>VALVULA DE RETENCAO DE BRONZE, PE COM CRIVOS, EXTREMIDADE COM ROSCA, DE 1 1/2", PARA FUNDO DE POCO</v>
          </cell>
          <cell r="C4846" t="str">
            <v xml:space="preserve">UN    </v>
          </cell>
          <cell r="D4846" t="str">
            <v>AS</v>
          </cell>
          <cell r="E4846" t="str">
            <v>132,34</v>
          </cell>
          <cell r="F4846" t="str">
            <v>SINAPI</v>
          </cell>
        </row>
        <row r="4847">
          <cell r="A4847">
            <v>10233</v>
          </cell>
          <cell r="B4847" t="str">
            <v>VALVULA DE RETENCAO DE BRONZE, PE COM CRIVOS, EXTREMIDADE COM ROSCA, DE 1 1/4", PARA FUNDO DE POCO</v>
          </cell>
          <cell r="C4847" t="str">
            <v xml:space="preserve">UN    </v>
          </cell>
          <cell r="D4847" t="str">
            <v>AS</v>
          </cell>
          <cell r="E4847" t="str">
            <v>124,01</v>
          </cell>
          <cell r="F4847" t="str">
            <v>SINAPI</v>
          </cell>
        </row>
        <row r="4848">
          <cell r="A4848">
            <v>10234</v>
          </cell>
          <cell r="B4848" t="str">
            <v>VALVULA DE RETENCAO DE BRONZE, PE COM CRIVOS, EXTREMIDADE COM ROSCA, DE 1", PARA FUNDO DE POCO</v>
          </cell>
          <cell r="C4848" t="str">
            <v xml:space="preserve">UN    </v>
          </cell>
          <cell r="D4848" t="str">
            <v>AS</v>
          </cell>
          <cell r="E4848" t="str">
            <v>78,12</v>
          </cell>
          <cell r="F4848" t="str">
            <v>SINAPI</v>
          </cell>
        </row>
        <row r="4849">
          <cell r="A4849">
            <v>10231</v>
          </cell>
          <cell r="B4849" t="str">
            <v>VALVULA DE RETENCAO DE BRONZE, PE COM CRIVOS, EXTREMIDADE COM ROSCA, DE 2 1/2", PARA FUNDO DE POCO</v>
          </cell>
          <cell r="C4849" t="str">
            <v xml:space="preserve">UN    </v>
          </cell>
          <cell r="D4849" t="str">
            <v>AS</v>
          </cell>
          <cell r="E4849" t="str">
            <v>358,24</v>
          </cell>
          <cell r="F4849" t="str">
            <v>SINAPI</v>
          </cell>
        </row>
        <row r="4850">
          <cell r="A4850">
            <v>10232</v>
          </cell>
          <cell r="B4850" t="str">
            <v>VALVULA DE RETENCAO DE BRONZE, PE COM CRIVOS, EXTREMIDADE COM ROSCA, DE 2", PARA FUNDO DE POCO</v>
          </cell>
          <cell r="C4850" t="str">
            <v xml:space="preserve">UN    </v>
          </cell>
          <cell r="D4850" t="str">
            <v>AS</v>
          </cell>
          <cell r="E4850" t="str">
            <v>200,46</v>
          </cell>
          <cell r="F4850" t="str">
            <v>SINAPI</v>
          </cell>
        </row>
        <row r="4851">
          <cell r="A4851">
            <v>10229</v>
          </cell>
          <cell r="B4851" t="str">
            <v>VALVULA DE RETENCAO DE BRONZE, PE COM CRIVOS, EXTREMIDADE COM ROSCA, DE 3/4", PARA FUNDO DE POCO</v>
          </cell>
          <cell r="C4851" t="str">
            <v xml:space="preserve">UN    </v>
          </cell>
          <cell r="D4851" t="str">
            <v>AS</v>
          </cell>
          <cell r="E4851" t="str">
            <v>70,65</v>
          </cell>
          <cell r="F4851" t="str">
            <v>SINAPI</v>
          </cell>
        </row>
        <row r="4852">
          <cell r="A4852">
            <v>10235</v>
          </cell>
          <cell r="B4852" t="str">
            <v>VALVULA DE RETENCAO DE BRONZE, PE COM CRIVOS, EXTREMIDADE COM ROSCA, DE 3", PARA FUNDO DE POCO</v>
          </cell>
          <cell r="C4852" t="str">
            <v xml:space="preserve">UN    </v>
          </cell>
          <cell r="D4852" t="str">
            <v>AS</v>
          </cell>
          <cell r="E4852" t="str">
            <v>491,10</v>
          </cell>
          <cell r="F4852" t="str">
            <v>SINAPI</v>
          </cell>
        </row>
        <row r="4853">
          <cell r="A4853">
            <v>10230</v>
          </cell>
          <cell r="B4853" t="str">
            <v>VALVULA DE RETENCAO DE BRONZE, PE COM CRIVOS, EXTREMIDADE COM ROSCA, DE 4", PARA FUNDO DE POCO</v>
          </cell>
          <cell r="C4853" t="str">
            <v xml:space="preserve">UN    </v>
          </cell>
          <cell r="D4853" t="str">
            <v>AS</v>
          </cell>
          <cell r="E4853" t="str">
            <v>864,29</v>
          </cell>
          <cell r="F4853" t="str">
            <v>SINAPI</v>
          </cell>
        </row>
        <row r="4854">
          <cell r="A4854">
            <v>10409</v>
          </cell>
          <cell r="B4854" t="str">
            <v>VALVULA DE RETENCAO HORIZONTAL, DE BRONZE (PN-25), 1 1/2", 400 PSI, TAMPA DE PORCA DE UNIAO, EXTREMIDADES COM ROSCA</v>
          </cell>
          <cell r="C4854" t="str">
            <v xml:space="preserve">UN    </v>
          </cell>
          <cell r="D4854" t="str">
            <v>AS</v>
          </cell>
          <cell r="E4854" t="str">
            <v>256,77</v>
          </cell>
          <cell r="F4854" t="str">
            <v>SINAPI</v>
          </cell>
        </row>
        <row r="4855">
          <cell r="A4855">
            <v>10411</v>
          </cell>
          <cell r="B4855" t="str">
            <v>VALVULA DE RETENCAO HORIZONTAL, DE BRONZE (PN-25), 1 1/4", 400 PSI, TAMPA DE PORCA DE UNIAO, EXTREMIDADES COM ROSCA</v>
          </cell>
          <cell r="C4855" t="str">
            <v xml:space="preserve">UN    </v>
          </cell>
          <cell r="D4855" t="str">
            <v>AS</v>
          </cell>
          <cell r="E4855" t="str">
            <v>229,76</v>
          </cell>
          <cell r="F4855" t="str">
            <v>SINAPI</v>
          </cell>
        </row>
        <row r="4856">
          <cell r="A4856">
            <v>10404</v>
          </cell>
          <cell r="B4856" t="str">
            <v>VALVULA DE RETENCAO HORIZONTAL, DE BRONZE (PN-25), 1/2", 400 PSI, TAMPA DE PORCA DE UNIAO, EXTREMIDADES COM ROSCA</v>
          </cell>
          <cell r="C4856" t="str">
            <v xml:space="preserve">UN    </v>
          </cell>
          <cell r="D4856" t="str">
            <v>AS</v>
          </cell>
          <cell r="E4856" t="str">
            <v>93,18</v>
          </cell>
          <cell r="F4856" t="str">
            <v>SINAPI</v>
          </cell>
        </row>
        <row r="4857">
          <cell r="A4857">
            <v>10410</v>
          </cell>
          <cell r="B4857" t="str">
            <v>VALVULA DE RETENCAO HORIZONTAL, DE BRONZE (PN-25), 1", 400 PSI, TAMPA DE PORCA DE UNIAO, EXTREMIDADES COM ROSCA</v>
          </cell>
          <cell r="C4857" t="str">
            <v xml:space="preserve">UN    </v>
          </cell>
          <cell r="D4857" t="str">
            <v>AS</v>
          </cell>
          <cell r="E4857" t="str">
            <v>153,48</v>
          </cell>
          <cell r="F4857" t="str">
            <v>SINAPI</v>
          </cell>
        </row>
        <row r="4858">
          <cell r="A4858">
            <v>10405</v>
          </cell>
          <cell r="B4858" t="str">
            <v>VALVULA DE RETENCAO HORIZONTAL, DE BRONZE (PN-25), 2 1/2", 400 PSI, TAMPA DE PORCA DE UNIAO, EXTREMIDADES COM ROSCA</v>
          </cell>
          <cell r="C4858" t="str">
            <v xml:space="preserve">UN    </v>
          </cell>
          <cell r="D4858" t="str">
            <v>AS</v>
          </cell>
          <cell r="E4858" t="str">
            <v>514,44</v>
          </cell>
          <cell r="F4858" t="str">
            <v>SINAPI</v>
          </cell>
        </row>
        <row r="4859">
          <cell r="A4859">
            <v>10408</v>
          </cell>
          <cell r="B4859" t="str">
            <v>VALVULA DE RETENCAO HORIZONTAL, DE BRONZE (PN-25), 2", 400 PSI, TAMPA DE PORCA DE UNIAO, EXTREMIDADES COM ROSCA</v>
          </cell>
          <cell r="C4859" t="str">
            <v xml:space="preserve">UN    </v>
          </cell>
          <cell r="D4859" t="str">
            <v>AS</v>
          </cell>
          <cell r="E4859" t="str">
            <v>359,74</v>
          </cell>
          <cell r="F4859" t="str">
            <v>SINAPI</v>
          </cell>
        </row>
        <row r="4860">
          <cell r="A4860">
            <v>10412</v>
          </cell>
          <cell r="B4860" t="str">
            <v>VALVULA DE RETENCAO HORIZONTAL, DE BRONZE (PN-25), 3/4", 400 PSI, TAMPA DE PORCA DE UNIAO, EXTREMIDADES COM ROSCA</v>
          </cell>
          <cell r="C4860" t="str">
            <v xml:space="preserve">UN    </v>
          </cell>
          <cell r="D4860" t="str">
            <v>AS</v>
          </cell>
          <cell r="E4860" t="str">
            <v>112,92</v>
          </cell>
          <cell r="F4860" t="str">
            <v>SINAPI</v>
          </cell>
        </row>
        <row r="4861">
          <cell r="A4861">
            <v>10406</v>
          </cell>
          <cell r="B4861" t="str">
            <v>VALVULA DE RETENCAO HORIZONTAL, DE BRONZE (PN-25), 3", 400 PSI, TAMPA DE PORCA DE UNIAO, EXTREMIDADES COM ROSCA</v>
          </cell>
          <cell r="C4861" t="str">
            <v xml:space="preserve">UN    </v>
          </cell>
          <cell r="D4861" t="str">
            <v>AS</v>
          </cell>
          <cell r="E4861" t="str">
            <v>710,55</v>
          </cell>
          <cell r="F4861" t="str">
            <v>SINAPI</v>
          </cell>
        </row>
        <row r="4862">
          <cell r="A4862">
            <v>10407</v>
          </cell>
          <cell r="B4862" t="str">
            <v>VALVULA DE RETENCAO HORIZONTAL, DE BRONZE (PN-25), 4", 400 PSI, TAMPA DE PORCA DE UNIAO, EXTREMIDADES COM ROSCA</v>
          </cell>
          <cell r="C4862" t="str">
            <v xml:space="preserve">UN    </v>
          </cell>
          <cell r="D4862" t="str">
            <v>AS</v>
          </cell>
          <cell r="E4862" t="str">
            <v>1.102,07</v>
          </cell>
          <cell r="F4862" t="str">
            <v>SINAPI</v>
          </cell>
        </row>
        <row r="4863">
          <cell r="A4863">
            <v>10416</v>
          </cell>
          <cell r="B4863" t="str">
            <v>VALVULA DE RETENCAO VERTICAL, DE BRONZE (PN-16), 1 1/2", 200 PSI, EXTREMIDADES COM ROSCA</v>
          </cell>
          <cell r="C4863" t="str">
            <v xml:space="preserve">UN    </v>
          </cell>
          <cell r="D4863" t="str">
            <v>AS</v>
          </cell>
          <cell r="E4863" t="str">
            <v>136,70</v>
          </cell>
          <cell r="F4863" t="str">
            <v>SINAPI</v>
          </cell>
        </row>
        <row r="4864">
          <cell r="A4864">
            <v>10419</v>
          </cell>
          <cell r="B4864" t="str">
            <v>VALVULA DE RETENCAO VERTICAL, DE BRONZE (PN-16), 1 1/4", 200 PSI, EXTREMIDADES COM ROSCA</v>
          </cell>
          <cell r="C4864" t="str">
            <v xml:space="preserve">UN    </v>
          </cell>
          <cell r="D4864" t="str">
            <v>AS</v>
          </cell>
          <cell r="E4864" t="str">
            <v>118,65</v>
          </cell>
          <cell r="F4864" t="str">
            <v>SINAPI</v>
          </cell>
        </row>
        <row r="4865">
          <cell r="A4865">
            <v>21092</v>
          </cell>
          <cell r="B4865" t="str">
            <v>VALVULA DE RETENCAO VERTICAL, DE BRONZE (PN-16), 1/2", 200 PSI, EXTREMIDADES COM ROSCA</v>
          </cell>
          <cell r="C4865" t="str">
            <v xml:space="preserve">UN    </v>
          </cell>
          <cell r="D4865" t="str">
            <v>AS</v>
          </cell>
          <cell r="E4865" t="str">
            <v>67,83</v>
          </cell>
          <cell r="F4865" t="str">
            <v>SINAPI</v>
          </cell>
        </row>
        <row r="4866">
          <cell r="A4866">
            <v>10418</v>
          </cell>
          <cell r="B4866" t="str">
            <v>VALVULA DE RETENCAO VERTICAL, DE BRONZE (PN-16), 1", 200 PSI, EXTREMIDADES COM ROSCA</v>
          </cell>
          <cell r="C4866" t="str">
            <v xml:space="preserve">UN    </v>
          </cell>
          <cell r="D4866" t="str">
            <v>AS</v>
          </cell>
          <cell r="E4866" t="str">
            <v>79,09</v>
          </cell>
          <cell r="F4866" t="str">
            <v>SINAPI</v>
          </cell>
        </row>
        <row r="4867">
          <cell r="A4867">
            <v>12657</v>
          </cell>
          <cell r="B4867" t="str">
            <v>VALVULA DE RETENCAO VERTICAL, DE BRONZE (PN-16), 2 1/2", 200 PSI, EXTREMIDADES COM ROSCA</v>
          </cell>
          <cell r="C4867" t="str">
            <v xml:space="preserve">UN    </v>
          </cell>
          <cell r="D4867" t="str">
            <v>AS</v>
          </cell>
          <cell r="E4867" t="str">
            <v>319,16</v>
          </cell>
          <cell r="F4867" t="str">
            <v>SINAPI</v>
          </cell>
        </row>
        <row r="4868">
          <cell r="A4868">
            <v>10417</v>
          </cell>
          <cell r="B4868" t="str">
            <v>VALVULA DE RETENCAO VERTICAL, DE BRONZE (PN-16), 2", 200 PSI, EXTREMIDADES COM ROSCA</v>
          </cell>
          <cell r="C4868" t="str">
            <v xml:space="preserve">UN    </v>
          </cell>
          <cell r="D4868" t="str">
            <v>AS</v>
          </cell>
          <cell r="E4868" t="str">
            <v>199,17</v>
          </cell>
          <cell r="F4868" t="str">
            <v>SINAPI</v>
          </cell>
        </row>
        <row r="4869">
          <cell r="A4869">
            <v>10413</v>
          </cell>
          <cell r="B4869" t="str">
            <v>VALVULA DE RETENCAO VERTICAL, DE BRONZE (PN-16), 3/4", 200 PSI, EXTREMIDADES COM ROSCA</v>
          </cell>
          <cell r="C4869" t="str">
            <v xml:space="preserve">UN    </v>
          </cell>
          <cell r="D4869" t="str">
            <v>AS</v>
          </cell>
          <cell r="E4869" t="str">
            <v>72,39</v>
          </cell>
          <cell r="F4869" t="str">
            <v>SINAPI</v>
          </cell>
        </row>
        <row r="4870">
          <cell r="A4870">
            <v>10414</v>
          </cell>
          <cell r="B4870" t="str">
            <v>VALVULA DE RETENCAO VERTICAL, DE BRONZE (PN-16), 3", 200 PSI, EXTREMIDADES COM ROSCA</v>
          </cell>
          <cell r="C4870" t="str">
            <v xml:space="preserve">UN    </v>
          </cell>
          <cell r="D4870" t="str">
            <v>AS</v>
          </cell>
          <cell r="E4870" t="str">
            <v>435,84</v>
          </cell>
          <cell r="F4870" t="str">
            <v>SINAPI</v>
          </cell>
        </row>
        <row r="4871">
          <cell r="A4871">
            <v>10415</v>
          </cell>
          <cell r="B4871" t="str">
            <v>VALVULA DE RETENCAO VERTICAL, DE BRONZE (PN-16), 4", 200 PSI, EXTREMIDADES COM ROSCA</v>
          </cell>
          <cell r="C4871" t="str">
            <v xml:space="preserve">UN    </v>
          </cell>
          <cell r="D4871" t="str">
            <v>AS</v>
          </cell>
          <cell r="E4871" t="str">
            <v>756,42</v>
          </cell>
          <cell r="F4871" t="str">
            <v>SINAPI</v>
          </cell>
        </row>
        <row r="4872">
          <cell r="A4872">
            <v>38643</v>
          </cell>
          <cell r="B4872" t="str">
            <v>VALVULA EM METAL CROMADO PARA LAVATORIO, 1 " SEM LADRAO</v>
          </cell>
          <cell r="C4872" t="str">
            <v xml:space="preserve">UN    </v>
          </cell>
          <cell r="D4872" t="str">
            <v>CR</v>
          </cell>
          <cell r="E4872" t="str">
            <v>50,06</v>
          </cell>
          <cell r="F4872" t="str">
            <v>SINAPI</v>
          </cell>
        </row>
        <row r="4873">
          <cell r="A4873">
            <v>6157</v>
          </cell>
          <cell r="B4873" t="str">
            <v>VALVULA EM METAL CROMADO PARA PIA AMERICANA 3.1/2 X 1.1/2 "</v>
          </cell>
          <cell r="C4873" t="str">
            <v xml:space="preserve">UN    </v>
          </cell>
          <cell r="D4873" t="str">
            <v>CR</v>
          </cell>
          <cell r="E4873" t="str">
            <v>68,38</v>
          </cell>
          <cell r="F4873" t="str">
            <v>SINAPI</v>
          </cell>
        </row>
        <row r="4874">
          <cell r="A4874">
            <v>6158</v>
          </cell>
          <cell r="B4874" t="str">
            <v>VALVULA EM PLASTICO BRANCO PARA LAVATORIO 1 ", SEM UNHO, COM LADRAO</v>
          </cell>
          <cell r="C4874" t="str">
            <v xml:space="preserve">UN    </v>
          </cell>
          <cell r="D4874" t="str">
            <v>CR</v>
          </cell>
          <cell r="E4874" t="str">
            <v>11,10</v>
          </cell>
          <cell r="F4874" t="str">
            <v>SINAPI</v>
          </cell>
        </row>
        <row r="4875">
          <cell r="A4875">
            <v>6153</v>
          </cell>
          <cell r="B4875" t="str">
            <v>VALVULA EM PLASTICO BRANCO PARA TANQUE OU LAVATORIO 1 ", SEM UNHO E SEM LADRAO</v>
          </cell>
          <cell r="C4875" t="str">
            <v xml:space="preserve">UN    </v>
          </cell>
          <cell r="D4875" t="str">
            <v>CR</v>
          </cell>
          <cell r="E4875" t="str">
            <v>7,64</v>
          </cell>
          <cell r="F4875" t="str">
            <v>SINAPI</v>
          </cell>
        </row>
        <row r="4876">
          <cell r="A4876">
            <v>6156</v>
          </cell>
          <cell r="B4876" t="str">
            <v>VALVULA EM PLASTICO BRANCO PARA TANQUE 1.1/4 " X 1.1/2 ", SEM UNHO E SEM LADRAO</v>
          </cell>
          <cell r="C4876" t="str">
            <v xml:space="preserve">UN    </v>
          </cell>
          <cell r="D4876" t="str">
            <v>CR</v>
          </cell>
          <cell r="E4876" t="str">
            <v>9,52</v>
          </cell>
          <cell r="F4876" t="str">
            <v>SINAPI</v>
          </cell>
        </row>
        <row r="4877">
          <cell r="A4877">
            <v>6154</v>
          </cell>
          <cell r="B4877" t="str">
            <v>VALVULA EM PLASTICO CROMADO PARA LAVATORIO 1 ", SEM UNHO, COM LADRAO</v>
          </cell>
          <cell r="C4877" t="str">
            <v xml:space="preserve">UN    </v>
          </cell>
          <cell r="D4877" t="str">
            <v>CR</v>
          </cell>
          <cell r="E4877" t="str">
            <v>13,57</v>
          </cell>
          <cell r="F4877" t="str">
            <v>SINAPI</v>
          </cell>
        </row>
        <row r="4878">
          <cell r="A4878">
            <v>6155</v>
          </cell>
          <cell r="B4878" t="str">
            <v>VALVULA EM PLASTICO CROMADO TIPO AMERICANA PARA PIA DE COZINHA 3.1/2 " X 1.1/2 ", SEM ADAPTADOR</v>
          </cell>
          <cell r="C4878" t="str">
            <v xml:space="preserve">UN    </v>
          </cell>
          <cell r="D4878" t="str">
            <v>CR</v>
          </cell>
          <cell r="E4878" t="str">
            <v>31,25</v>
          </cell>
          <cell r="F4878" t="str">
            <v>SINAPI</v>
          </cell>
        </row>
        <row r="4879">
          <cell r="A4879">
            <v>43595</v>
          </cell>
          <cell r="B4879" t="str">
            <v>VARA FINA PARA CREMONA, EM FERRO ZINCADO BRANCO, COM DIAMETRO DE APROX 10 MM E COMPRIMENTO DE 1,20 M</v>
          </cell>
          <cell r="C4879" t="str">
            <v xml:space="preserve">UN    </v>
          </cell>
          <cell r="D4879" t="str">
            <v>CR</v>
          </cell>
          <cell r="E4879" t="str">
            <v>20,57</v>
          </cell>
          <cell r="F4879" t="str">
            <v>SINAPI</v>
          </cell>
        </row>
        <row r="4880">
          <cell r="A4880">
            <v>43596</v>
          </cell>
          <cell r="B4880" t="str">
            <v>VARA FINA PARA CREMONA, EM FERRO ZINCADO BRANCO, COM DIAMETRO DE APROX 10 MM E COMPRIMENTO DE 1,50 M</v>
          </cell>
          <cell r="C4880" t="str">
            <v xml:space="preserve">UN    </v>
          </cell>
          <cell r="D4880" t="str">
            <v>CR</v>
          </cell>
          <cell r="E4880" t="str">
            <v>23,77</v>
          </cell>
          <cell r="F4880" t="str">
            <v>SINAPI</v>
          </cell>
        </row>
        <row r="4881">
          <cell r="A4881">
            <v>38108</v>
          </cell>
          <cell r="B4881" t="str">
            <v>VARIADOR DE LUMINOSIDADE ROTATIVO (DIMMER) 127 V, 300 W (APENAS MODULO)</v>
          </cell>
          <cell r="C4881" t="str">
            <v xml:space="preserve">UN    </v>
          </cell>
          <cell r="D4881" t="str">
            <v>CR</v>
          </cell>
          <cell r="E4881" t="str">
            <v>44,73</v>
          </cell>
          <cell r="F4881" t="str">
            <v>SINAPI</v>
          </cell>
        </row>
        <row r="4882">
          <cell r="A4882">
            <v>38087</v>
          </cell>
          <cell r="B4882" t="str">
            <v>VARIADOR DE LUMINOSIDADE ROTATIVO (DIMMER) 127V, 300W, CONJUNTO MONTADO PARA EMBUTIR 4" X 2" (PLACA + SUPORTE + MODULO)</v>
          </cell>
          <cell r="C4882" t="str">
            <v xml:space="preserve">UN    </v>
          </cell>
          <cell r="D4882" t="str">
            <v>CR</v>
          </cell>
          <cell r="E4882" t="str">
            <v>57,54</v>
          </cell>
          <cell r="F4882" t="str">
            <v>SINAPI</v>
          </cell>
        </row>
        <row r="4883">
          <cell r="A4883">
            <v>38109</v>
          </cell>
          <cell r="B4883" t="str">
            <v>VARIADOR DE LUMINOSIDADE ROTATIVO (DIMMER) 220 V, 600 W (APENAS MODULO)</v>
          </cell>
          <cell r="C4883" t="str">
            <v xml:space="preserve">UN    </v>
          </cell>
          <cell r="D4883" t="str">
            <v>CR</v>
          </cell>
          <cell r="E4883" t="str">
            <v>71,50</v>
          </cell>
          <cell r="F4883" t="str">
            <v>SINAPI</v>
          </cell>
        </row>
        <row r="4884">
          <cell r="A4884">
            <v>38088</v>
          </cell>
          <cell r="B4884" t="str">
            <v>VARIADOR DE LUMINOSIDADE ROTATIVO (DIMMER) 220V, 600W, CONJUNTO MONTADO PARA EMBUTIR 4" X 2" (PLACA + SUPORTE + MODULO)</v>
          </cell>
          <cell r="C4884" t="str">
            <v xml:space="preserve">UN    </v>
          </cell>
          <cell r="D4884" t="str">
            <v>CR</v>
          </cell>
          <cell r="E4884" t="str">
            <v>75,18</v>
          </cell>
          <cell r="F4884" t="str">
            <v>SINAPI</v>
          </cell>
        </row>
        <row r="4885">
          <cell r="A4885">
            <v>38110</v>
          </cell>
          <cell r="B4885" t="str">
            <v>VARIADOR DE VELOCIDADE PARA VENTILADOR 127 V, 150 W (APENAS MODULO)</v>
          </cell>
          <cell r="C4885" t="str">
            <v xml:space="preserve">UN    </v>
          </cell>
          <cell r="D4885" t="str">
            <v>CR</v>
          </cell>
          <cell r="E4885" t="str">
            <v>27,50</v>
          </cell>
          <cell r="F4885" t="str">
            <v>SINAPI</v>
          </cell>
        </row>
        <row r="4886">
          <cell r="A4886">
            <v>38089</v>
          </cell>
          <cell r="B4886" t="str">
            <v>VARIADOR DE VELOCIDADE PARA VENTILADOR 127V, 150W + 2 INTERRUPTORES PARALELOS, PARA REVERSAO E LAMPADA, CONJUNTO MONTADO PARA EMBUTIR 4" X 2" (PLACA + SUPORTE + MODULOS)</v>
          </cell>
          <cell r="C4886" t="str">
            <v xml:space="preserve">UN    </v>
          </cell>
          <cell r="D4886" t="str">
            <v>CR</v>
          </cell>
          <cell r="E4886" t="str">
            <v>47,92</v>
          </cell>
          <cell r="F4886" t="str">
            <v>SINAPI</v>
          </cell>
        </row>
        <row r="4887">
          <cell r="A4887">
            <v>38111</v>
          </cell>
          <cell r="B4887" t="str">
            <v>VARIADOR DE VELOCIDADE PARA VENTILADOR 220 V, 250 W (APENAS MODULO)</v>
          </cell>
          <cell r="C4887" t="str">
            <v xml:space="preserve">UN    </v>
          </cell>
          <cell r="D4887" t="str">
            <v>CR</v>
          </cell>
          <cell r="E4887" t="str">
            <v>30,76</v>
          </cell>
          <cell r="F4887" t="str">
            <v>SINAPI</v>
          </cell>
        </row>
        <row r="4888">
          <cell r="A4888">
            <v>38090</v>
          </cell>
          <cell r="B4888" t="str">
            <v>VARIADOR DE VELOCIDADE PARA VENTILADOR 220V, 250W + 2 INTERRUPTORES PARALELOS, PARA REVERSAO E LAMPADA, CONJUNTO MONTADO PARA EMBUTIR 4" X 2" (PLACA + SUPORTE + MODULOS)</v>
          </cell>
          <cell r="C4888" t="str">
            <v xml:space="preserve">UN    </v>
          </cell>
          <cell r="D4888" t="str">
            <v>CR</v>
          </cell>
          <cell r="E4888" t="str">
            <v>49,53</v>
          </cell>
          <cell r="F4888" t="str">
            <v>SINAPI</v>
          </cell>
        </row>
        <row r="4889">
          <cell r="A4889">
            <v>13726</v>
          </cell>
          <cell r="B4889" t="str">
            <v>VASSOURA MECANICA REBOCAVEL COM ESCOVA CILINDRICA LARGURA UTIL DE VARRIMENTO = 2,44M</v>
          </cell>
          <cell r="C4889" t="str">
            <v xml:space="preserve">UN    </v>
          </cell>
          <cell r="D4889" t="str">
            <v>AS</v>
          </cell>
          <cell r="E4889" t="str">
            <v>73.280,61</v>
          </cell>
          <cell r="F4889" t="str">
            <v>SINAPI</v>
          </cell>
        </row>
        <row r="4890">
          <cell r="A4890">
            <v>38400</v>
          </cell>
          <cell r="B4890" t="str">
            <v>VASSOURA 40 CM COM CABO</v>
          </cell>
          <cell r="C4890" t="str">
            <v xml:space="preserve">UN    </v>
          </cell>
          <cell r="D4890" t="str">
            <v>CR</v>
          </cell>
          <cell r="E4890" t="str">
            <v>33,74</v>
          </cell>
          <cell r="F4890" t="str">
            <v>SINAPI</v>
          </cell>
        </row>
        <row r="4891">
          <cell r="A4891">
            <v>12627</v>
          </cell>
          <cell r="B4891" t="str">
            <v>VEDACAO DE CALHA, EM BORRACHA COR PRETA, MEDIDA ENTRE 119 E 170 MM, PARA DRENAGEM PLUVIAL PREDIAL</v>
          </cell>
          <cell r="C4891" t="str">
            <v xml:space="preserve">UN    </v>
          </cell>
          <cell r="D4891" t="str">
            <v>CR</v>
          </cell>
          <cell r="E4891" t="str">
            <v>1,43</v>
          </cell>
          <cell r="F4891" t="str">
            <v>SINAPI</v>
          </cell>
        </row>
        <row r="4892">
          <cell r="A4892">
            <v>39996</v>
          </cell>
          <cell r="B4892" t="str">
            <v>VERGALHAO ZINCADO ROSCA TOTAL, 1/4 " (6,3 MM)</v>
          </cell>
          <cell r="C4892" t="str">
            <v xml:space="preserve">M     </v>
          </cell>
          <cell r="D4892" t="str">
            <v>CR</v>
          </cell>
          <cell r="E4892" t="str">
            <v>4,10</v>
          </cell>
          <cell r="F4892" t="str">
            <v>SINAPI</v>
          </cell>
        </row>
        <row r="4893">
          <cell r="A4893">
            <v>10478</v>
          </cell>
          <cell r="B4893" t="str">
            <v>VERNIZ A BASE RESINA ALQUIDICA COM POLIURETANO PARA MADEIRA, COM FILTRO SOLAR, BRILHANTE, USO INTERNO E EXTERNO</v>
          </cell>
          <cell r="C4893" t="str">
            <v xml:space="preserve">L     </v>
          </cell>
          <cell r="D4893" t="str">
            <v xml:space="preserve">C </v>
          </cell>
          <cell r="E4893" t="str">
            <v>38,08</v>
          </cell>
          <cell r="F4893" t="str">
            <v>SINAPI</v>
          </cell>
        </row>
        <row r="4894">
          <cell r="A4894">
            <v>10481</v>
          </cell>
          <cell r="B4894" t="str">
            <v>VERNIZ MARITIMO PREMIUM PARA MADEIRA, COM FILTRO SOLAR, BRILHANTE, USO INTERNO E EXTERNO</v>
          </cell>
          <cell r="C4894" t="str">
            <v xml:space="preserve">L     </v>
          </cell>
          <cell r="D4894" t="str">
            <v>CR</v>
          </cell>
          <cell r="E4894" t="str">
            <v>33,86</v>
          </cell>
          <cell r="F4894" t="str">
            <v>SINAPI</v>
          </cell>
        </row>
        <row r="4895">
          <cell r="A4895">
            <v>10475</v>
          </cell>
          <cell r="B4895" t="str">
            <v>VERNIZ TIPO COPAL PARA MADEIRA, BRILHANTE, USO INTERNO</v>
          </cell>
          <cell r="C4895" t="str">
            <v xml:space="preserve">L     </v>
          </cell>
          <cell r="D4895" t="str">
            <v>CR</v>
          </cell>
          <cell r="E4895" t="str">
            <v>32,77</v>
          </cell>
          <cell r="F4895" t="str">
            <v>SINAPI</v>
          </cell>
        </row>
        <row r="4896">
          <cell r="A4896">
            <v>4030</v>
          </cell>
          <cell r="B4896" t="str">
            <v>VEU DE POLIESTER PARA IMPERMEABILIZACAO</v>
          </cell>
          <cell r="C4896" t="str">
            <v xml:space="preserve">M2    </v>
          </cell>
          <cell r="D4896" t="str">
            <v>AS</v>
          </cell>
          <cell r="E4896" t="str">
            <v>8,03</v>
          </cell>
          <cell r="F4896" t="str">
            <v>SINAPI</v>
          </cell>
        </row>
        <row r="4897">
          <cell r="A4897">
            <v>4031</v>
          </cell>
          <cell r="B4897" t="str">
            <v>VEU DE VIDRO/VEU DE SUPERFICIE 30 A 35 G/M2</v>
          </cell>
          <cell r="C4897" t="str">
            <v xml:space="preserve">M2    </v>
          </cell>
          <cell r="D4897" t="str">
            <v>AS</v>
          </cell>
          <cell r="E4897" t="str">
            <v>37,76</v>
          </cell>
          <cell r="F4897" t="str">
            <v>SINAPI</v>
          </cell>
        </row>
        <row r="4898">
          <cell r="A4898">
            <v>39399</v>
          </cell>
          <cell r="B4898" t="str">
            <v>VIBRADOR DE IMERSAO, COM PONTEIRA DE *35* MM, MANGOTE DE 5 M, SEM MOTOR</v>
          </cell>
          <cell r="C4898" t="str">
            <v xml:space="preserve">UN    </v>
          </cell>
          <cell r="D4898" t="str">
            <v>AS</v>
          </cell>
          <cell r="E4898" t="str">
            <v>1.334,25</v>
          </cell>
          <cell r="F4898" t="str">
            <v>SINAPI</v>
          </cell>
        </row>
        <row r="4899">
          <cell r="A4899">
            <v>39400</v>
          </cell>
          <cell r="B4899" t="str">
            <v>VIBRADOR DE IMERSAO, COM PONTEIRA DE *45* MM, MANGOTE DE 5 M, SEM MOTOR.</v>
          </cell>
          <cell r="C4899" t="str">
            <v xml:space="preserve">UN    </v>
          </cell>
          <cell r="D4899" t="str">
            <v>AS</v>
          </cell>
          <cell r="E4899" t="str">
            <v>1.450,27</v>
          </cell>
          <cell r="F4899" t="str">
            <v>SINAPI</v>
          </cell>
        </row>
        <row r="4900">
          <cell r="A4900">
            <v>39401</v>
          </cell>
          <cell r="B4900" t="str">
            <v>VIBRADOR DE IMERSAO, COM PONTEIRA DE *60* MM, MANGOTE DE 5 M, SEM MOTOR.</v>
          </cell>
          <cell r="C4900" t="str">
            <v xml:space="preserve">UN    </v>
          </cell>
          <cell r="D4900" t="str">
            <v>AS</v>
          </cell>
          <cell r="E4900" t="str">
            <v>1.626,86</v>
          </cell>
          <cell r="F4900" t="str">
            <v>SINAPI</v>
          </cell>
        </row>
        <row r="4901">
          <cell r="A4901">
            <v>11652</v>
          </cell>
          <cell r="B4901" t="str">
            <v>VIBRADOR DE IMERSAO, DIAMETRO DA PONTEIRA DE *35* MM, COM MOTOR 4 TEMPOS A GASOLINA DE 5,5 HP (5,5 CV)</v>
          </cell>
          <cell r="C4901" t="str">
            <v xml:space="preserve">UN    </v>
          </cell>
          <cell r="D4901" t="str">
            <v>AS</v>
          </cell>
          <cell r="E4901" t="str">
            <v>3.500,00</v>
          </cell>
          <cell r="F4901" t="str">
            <v>SINAPI</v>
          </cell>
        </row>
        <row r="4902">
          <cell r="A4902">
            <v>13896</v>
          </cell>
          <cell r="B4902" t="str">
            <v>VIBRADOR DE IMERSAO, DIAMETRO DA PONTEIRA DE *45* MM, COM MOTOR ELETRICO TRIFASICO DE 2 HP (2 CV)</v>
          </cell>
          <cell r="C4902" t="str">
            <v xml:space="preserve">UN    </v>
          </cell>
          <cell r="D4902" t="str">
            <v>AS</v>
          </cell>
          <cell r="E4902" t="str">
            <v>3.139,80</v>
          </cell>
          <cell r="F4902" t="str">
            <v>SINAPI</v>
          </cell>
        </row>
        <row r="4903">
          <cell r="A4903">
            <v>13475</v>
          </cell>
          <cell r="B4903" t="str">
            <v>VIBRADOR DE IMERSAO, DIAMETRO DA PONTEIRA DE *45* MM, COM MOTOR 4 TEMPOS A GASOLINA DE 5,5 HP (5,5 CV)</v>
          </cell>
          <cell r="C4903" t="str">
            <v xml:space="preserve">UN    </v>
          </cell>
          <cell r="D4903" t="str">
            <v>AS</v>
          </cell>
          <cell r="E4903" t="str">
            <v>3.824,66</v>
          </cell>
          <cell r="F4903" t="str">
            <v>SINAPI</v>
          </cell>
        </row>
        <row r="4904">
          <cell r="A4904">
            <v>44491</v>
          </cell>
          <cell r="B4904" t="str">
            <v>VIBROACABADORA DE ASFALTO SOBRE ESTEIRAS, LARG. PAVIM. MAX. 8,00 M, POT. 100 KW/ 134 HP, CAP.  600 T/ H</v>
          </cell>
          <cell r="C4904" t="str">
            <v xml:space="preserve">UN    </v>
          </cell>
          <cell r="D4904" t="str">
            <v>AS</v>
          </cell>
          <cell r="E4904" t="str">
            <v>4.561.370,04</v>
          </cell>
          <cell r="F4904" t="str">
            <v>SINAPI</v>
          </cell>
        </row>
        <row r="4905">
          <cell r="A4905">
            <v>44470</v>
          </cell>
          <cell r="B4905" t="str">
            <v>VIBROACABADORA DE ASFALTO SOBRE ESTEIRAS, LARG. PAVIM. 2,13 M A 4,55 M, POT. 74 KW/ 100 HP, CAP. 400  T/ H</v>
          </cell>
          <cell r="C4905" t="str">
            <v xml:space="preserve">UN    </v>
          </cell>
          <cell r="D4905" t="str">
            <v>AS</v>
          </cell>
          <cell r="E4905" t="str">
            <v>1.920.283,84</v>
          </cell>
          <cell r="F4905" t="str">
            <v>SINAPI</v>
          </cell>
        </row>
        <row r="4906">
          <cell r="A4906">
            <v>13476</v>
          </cell>
          <cell r="B4906" t="str">
            <v>VIBROACABADORA DE ASFALTO SOBRE ESTEIRAS, LARG. PAVIM. 2,60 M A 5,75 M, POT. 110 HP, CAP. 450 T/ H</v>
          </cell>
          <cell r="C4906" t="str">
            <v xml:space="preserve">UN    </v>
          </cell>
          <cell r="D4906" t="str">
            <v>AS</v>
          </cell>
          <cell r="E4906" t="str">
            <v>1.934.199,08</v>
          </cell>
          <cell r="F4906" t="str">
            <v>SINAPI</v>
          </cell>
        </row>
        <row r="4907">
          <cell r="A4907">
            <v>10488</v>
          </cell>
          <cell r="B4907" t="str">
            <v>VIBROACABADORA DE ASFALTO SOBRE ESTEIRAS, LARG. PAVIMENT. 1,90 A 5,3 M, POT. 78 KW/105 HP, CAP. 450 T/H</v>
          </cell>
          <cell r="C4907" t="str">
            <v xml:space="preserve">UN    </v>
          </cell>
          <cell r="D4907" t="str">
            <v>AS</v>
          </cell>
          <cell r="E4907" t="str">
            <v>2.343.303,00</v>
          </cell>
          <cell r="F4907" t="str">
            <v>SINAPI</v>
          </cell>
        </row>
        <row r="4908">
          <cell r="A4908">
            <v>13606</v>
          </cell>
          <cell r="B4908" t="str">
            <v>VIBROACABADORA DE ASFALTO SOBRE RODAS, LARGURA DE PAVIMENTACAO DE 1,70 A 4,20 M, POTENCIA 78 KW/105 HP, CAPACIDADE 300 T/H</v>
          </cell>
          <cell r="C4908" t="str">
            <v xml:space="preserve">UN    </v>
          </cell>
          <cell r="D4908" t="str">
            <v>AS</v>
          </cell>
          <cell r="E4908" t="str">
            <v>2.076.132,94</v>
          </cell>
          <cell r="F4908" t="str">
            <v>SINAPI</v>
          </cell>
        </row>
        <row r="4909">
          <cell r="A4909">
            <v>10489</v>
          </cell>
          <cell r="B4909" t="str">
            <v>VIDRACEIRO (HORISTA)</v>
          </cell>
          <cell r="C4909" t="str">
            <v xml:space="preserve">H     </v>
          </cell>
          <cell r="D4909" t="str">
            <v>CR</v>
          </cell>
          <cell r="E4909" t="str">
            <v>16,14</v>
          </cell>
          <cell r="F4909" t="str">
            <v>SINAPI</v>
          </cell>
        </row>
        <row r="4910">
          <cell r="A4910">
            <v>41073</v>
          </cell>
          <cell r="B4910" t="str">
            <v>VIDRACEIRO (MENSALISTA)</v>
          </cell>
          <cell r="C4910" t="str">
            <v xml:space="preserve">MES   </v>
          </cell>
          <cell r="D4910" t="str">
            <v>CR</v>
          </cell>
          <cell r="E4910" t="str">
            <v>2.851,97</v>
          </cell>
          <cell r="F4910" t="str">
            <v>SINAPI</v>
          </cell>
        </row>
        <row r="4911">
          <cell r="A4911">
            <v>34391</v>
          </cell>
          <cell r="B4911" t="str">
            <v>VIDRO COMUM LAMINADO LISO INCOLOR DUPLO, ESPESSURA TOTAL 8 MM (CADA CAMADA DE 4 MM) - COLOCADO</v>
          </cell>
          <cell r="C4911" t="str">
            <v xml:space="preserve">M2    </v>
          </cell>
          <cell r="D4911" t="str">
            <v>CR</v>
          </cell>
          <cell r="E4911" t="str">
            <v>957,50</v>
          </cell>
          <cell r="F4911" t="str">
            <v>SINAPI</v>
          </cell>
        </row>
        <row r="4912">
          <cell r="A4912">
            <v>10496</v>
          </cell>
          <cell r="B4912" t="str">
            <v>VIDRO COMUM LAMINADO, LISO, INCOLOR, DUPLO, ESPESSURA TOTAL 6 MM (CADA CAMADA E= 3 MM) - COLOCADO</v>
          </cell>
          <cell r="C4912" t="str">
            <v xml:space="preserve">M2    </v>
          </cell>
          <cell r="D4912" t="str">
            <v>CR</v>
          </cell>
          <cell r="E4912" t="str">
            <v>833,33</v>
          </cell>
          <cell r="F4912" t="str">
            <v>SINAPI</v>
          </cell>
        </row>
        <row r="4913">
          <cell r="A4913">
            <v>10497</v>
          </cell>
          <cell r="B4913" t="str">
            <v>VIDRO COMUM LAMINADO, LISO, INCOLOR, TRIPLO, ESPESSURA TOTAL 12 MM (CADA CAMADA E=  4 MM) - COLOCADO</v>
          </cell>
          <cell r="C4913" t="str">
            <v xml:space="preserve">M2    </v>
          </cell>
          <cell r="D4913" t="str">
            <v>CR</v>
          </cell>
          <cell r="E4913" t="str">
            <v>2.166,66</v>
          </cell>
          <cell r="F4913" t="str">
            <v>SINAPI</v>
          </cell>
        </row>
        <row r="4914">
          <cell r="A4914">
            <v>10504</v>
          </cell>
          <cell r="B4914" t="str">
            <v>VIDRO COMUM LAMINADO, LISO, INCOLOR, TRIPLO, ESPESSURA TOTAL 15 MM (CADA CAMADA E = 5 MM) - COLOCADO</v>
          </cell>
          <cell r="C4914" t="str">
            <v xml:space="preserve">M2    </v>
          </cell>
          <cell r="D4914" t="str">
            <v>CR</v>
          </cell>
          <cell r="E4914" t="str">
            <v>2.533,33</v>
          </cell>
          <cell r="F4914" t="str">
            <v>SINAPI</v>
          </cell>
        </row>
        <row r="4915">
          <cell r="A4915">
            <v>34390</v>
          </cell>
          <cell r="B4915" t="str">
            <v>VIDRO CRISTAL COLORIDO, 10 MM, PINTADO NA COR BRANCA</v>
          </cell>
          <cell r="C4915" t="str">
            <v xml:space="preserve">M2    </v>
          </cell>
          <cell r="D4915" t="str">
            <v>CR</v>
          </cell>
          <cell r="E4915" t="str">
            <v>746,66</v>
          </cell>
          <cell r="F4915" t="str">
            <v>SINAPI</v>
          </cell>
        </row>
        <row r="4916">
          <cell r="A4916">
            <v>34389</v>
          </cell>
          <cell r="B4916" t="str">
            <v>VIDRO CRISTAL COLORIDO, 4 MM, PINTADO NA COR BRANCA</v>
          </cell>
          <cell r="C4916" t="str">
            <v xml:space="preserve">M2    </v>
          </cell>
          <cell r="D4916" t="str">
            <v>CR</v>
          </cell>
          <cell r="E4916" t="str">
            <v>233,33</v>
          </cell>
          <cell r="F4916" t="str">
            <v>SINAPI</v>
          </cell>
        </row>
        <row r="4917">
          <cell r="A4917">
            <v>34388</v>
          </cell>
          <cell r="B4917" t="str">
            <v>VIDRO CRISTAL COLORIDO, 6 MM, PINTADO NA COR BRANCA</v>
          </cell>
          <cell r="C4917" t="str">
            <v xml:space="preserve">M2    </v>
          </cell>
          <cell r="D4917" t="str">
            <v>CR</v>
          </cell>
          <cell r="E4917" t="str">
            <v>331,63</v>
          </cell>
          <cell r="F4917" t="str">
            <v>SINAPI</v>
          </cell>
        </row>
        <row r="4918">
          <cell r="A4918">
            <v>34387</v>
          </cell>
          <cell r="B4918" t="str">
            <v>VIDRO CRISTAL COLORIDO, 8 MM, PINTADO NA COR BRANCA</v>
          </cell>
          <cell r="C4918" t="str">
            <v xml:space="preserve">M2    </v>
          </cell>
          <cell r="D4918" t="str">
            <v>CR</v>
          </cell>
          <cell r="E4918" t="str">
            <v>538,33</v>
          </cell>
          <cell r="F4918" t="str">
            <v>SINAPI</v>
          </cell>
        </row>
        <row r="4919">
          <cell r="A4919">
            <v>11188</v>
          </cell>
          <cell r="B4919" t="str">
            <v>VIDRO LISO FUME E = 4MM - SEM COLOCACAO</v>
          </cell>
          <cell r="C4919" t="str">
            <v xml:space="preserve">M2    </v>
          </cell>
          <cell r="D4919" t="str">
            <v>CR</v>
          </cell>
          <cell r="E4919" t="str">
            <v>266,66</v>
          </cell>
          <cell r="F4919" t="str">
            <v>SINAPI</v>
          </cell>
        </row>
        <row r="4920">
          <cell r="A4920">
            <v>11189</v>
          </cell>
          <cell r="B4920" t="str">
            <v>VIDRO LISO FUME E = 6MM - SEM COLOCACAO</v>
          </cell>
          <cell r="C4920" t="str">
            <v xml:space="preserve">M2    </v>
          </cell>
          <cell r="D4920" t="str">
            <v>CR</v>
          </cell>
          <cell r="E4920" t="str">
            <v>400,00</v>
          </cell>
          <cell r="F4920" t="str">
            <v>SINAPI</v>
          </cell>
        </row>
        <row r="4921">
          <cell r="A4921">
            <v>21107</v>
          </cell>
          <cell r="B4921" t="str">
            <v>VIDRO LISO FUME, E = 5 MM - SEM COLOCACAO</v>
          </cell>
          <cell r="C4921" t="str">
            <v xml:space="preserve">M2    </v>
          </cell>
          <cell r="D4921" t="str">
            <v>CR</v>
          </cell>
          <cell r="E4921" t="str">
            <v>287,86</v>
          </cell>
          <cell r="F4921" t="str">
            <v>SINAPI</v>
          </cell>
        </row>
        <row r="4922">
          <cell r="A4922">
            <v>34386</v>
          </cell>
          <cell r="B4922" t="str">
            <v>VIDRO LISO INCOLOR 10 MM - SEM COLOCACAO</v>
          </cell>
          <cell r="C4922" t="str">
            <v xml:space="preserve">M2    </v>
          </cell>
          <cell r="D4922" t="str">
            <v>CR</v>
          </cell>
          <cell r="E4922" t="str">
            <v>500,00</v>
          </cell>
          <cell r="F4922" t="str">
            <v>SINAPI</v>
          </cell>
        </row>
        <row r="4923">
          <cell r="A4923">
            <v>10490</v>
          </cell>
          <cell r="B4923" t="str">
            <v>VIDRO LISO INCOLOR 2 A 3 MM - SEM COLOCACAO</v>
          </cell>
          <cell r="C4923" t="str">
            <v xml:space="preserve">M2    </v>
          </cell>
          <cell r="D4923" t="str">
            <v>CR</v>
          </cell>
          <cell r="E4923" t="str">
            <v>175,00</v>
          </cell>
          <cell r="F4923" t="str">
            <v>SINAPI</v>
          </cell>
        </row>
        <row r="4924">
          <cell r="A4924">
            <v>10492</v>
          </cell>
          <cell r="B4924" t="str">
            <v>VIDRO LISO INCOLOR 4MM - SEM COLOCACAO</v>
          </cell>
          <cell r="C4924" t="str">
            <v xml:space="preserve">M2    </v>
          </cell>
          <cell r="D4924" t="str">
            <v xml:space="preserve">C </v>
          </cell>
          <cell r="E4924" t="str">
            <v>200,00</v>
          </cell>
          <cell r="F4924" t="str">
            <v>SINAPI</v>
          </cell>
        </row>
        <row r="4925">
          <cell r="A4925">
            <v>10493</v>
          </cell>
          <cell r="B4925" t="str">
            <v>VIDRO LISO INCOLOR 5MM - SEM COLOCACAO</v>
          </cell>
          <cell r="C4925" t="str">
            <v xml:space="preserve">M2    </v>
          </cell>
          <cell r="D4925" t="str">
            <v>CR</v>
          </cell>
          <cell r="E4925" t="str">
            <v>233,33</v>
          </cell>
          <cell r="F4925" t="str">
            <v>SINAPI</v>
          </cell>
        </row>
        <row r="4926">
          <cell r="A4926">
            <v>10491</v>
          </cell>
          <cell r="B4926" t="str">
            <v>VIDRO LISO INCOLOR 6 MM - SEM COLOCACAO</v>
          </cell>
          <cell r="C4926" t="str">
            <v xml:space="preserve">M2    </v>
          </cell>
          <cell r="D4926" t="str">
            <v>CR</v>
          </cell>
          <cell r="E4926" t="str">
            <v>283,33</v>
          </cell>
          <cell r="F4926" t="str">
            <v>SINAPI</v>
          </cell>
        </row>
        <row r="4927">
          <cell r="A4927">
            <v>34385</v>
          </cell>
          <cell r="B4927" t="str">
            <v>VIDRO LISO INCOLOR 8MM  -  SEM COLOCACAO</v>
          </cell>
          <cell r="C4927" t="str">
            <v xml:space="preserve">M2    </v>
          </cell>
          <cell r="D4927" t="str">
            <v>CR</v>
          </cell>
          <cell r="E4927" t="str">
            <v>413,33</v>
          </cell>
          <cell r="F4927" t="str">
            <v>SINAPI</v>
          </cell>
        </row>
        <row r="4928">
          <cell r="A4928">
            <v>10499</v>
          </cell>
          <cell r="B4928" t="str">
            <v>VIDRO MARTELADO OU CANELADO, 4 MM - SEM COLOCACAO</v>
          </cell>
          <cell r="C4928" t="str">
            <v xml:space="preserve">M2    </v>
          </cell>
          <cell r="D4928" t="str">
            <v>CR</v>
          </cell>
          <cell r="E4928" t="str">
            <v>166,66</v>
          </cell>
          <cell r="F4928" t="str">
            <v>SINAPI</v>
          </cell>
        </row>
        <row r="4929">
          <cell r="A4929">
            <v>34384</v>
          </cell>
          <cell r="B4929" t="str">
            <v>VIDRO PLANO ARAMADO E = 6 MM - SEM COLOCACAO</v>
          </cell>
          <cell r="C4929" t="str">
            <v xml:space="preserve">M2    </v>
          </cell>
          <cell r="D4929" t="str">
            <v>CR</v>
          </cell>
          <cell r="E4929" t="str">
            <v>500,00</v>
          </cell>
          <cell r="F4929" t="str">
            <v>SINAPI</v>
          </cell>
        </row>
        <row r="4930">
          <cell r="A4930">
            <v>11185</v>
          </cell>
          <cell r="B4930" t="str">
            <v>VIDRO PLANO ARAMADO E = 7MM - SEM COLOCACAO</v>
          </cell>
          <cell r="C4930" t="str">
            <v xml:space="preserve">M2    </v>
          </cell>
          <cell r="D4930" t="str">
            <v>CR</v>
          </cell>
          <cell r="E4930" t="str">
            <v>516,66</v>
          </cell>
          <cell r="F4930" t="str">
            <v>SINAPI</v>
          </cell>
        </row>
        <row r="4931">
          <cell r="A4931">
            <v>10507</v>
          </cell>
          <cell r="B4931" t="str">
            <v>VIDRO TEMPERADO INCOLOR E = 10 MM, SEM COLOCACAO</v>
          </cell>
          <cell r="C4931" t="str">
            <v xml:space="preserve">M2    </v>
          </cell>
          <cell r="D4931" t="str">
            <v>AS</v>
          </cell>
          <cell r="E4931" t="str">
            <v>429,91</v>
          </cell>
          <cell r="F4931" t="str">
            <v>SINAPI</v>
          </cell>
        </row>
        <row r="4932">
          <cell r="A4932">
            <v>10505</v>
          </cell>
          <cell r="B4932" t="str">
            <v>VIDRO TEMPERADO INCOLOR E = 6 MM, SEM COLOCACAO</v>
          </cell>
          <cell r="C4932" t="str">
            <v xml:space="preserve">M2    </v>
          </cell>
          <cell r="D4932" t="str">
            <v>AS</v>
          </cell>
          <cell r="E4932" t="str">
            <v>253,68</v>
          </cell>
          <cell r="F4932" t="str">
            <v>SINAPI</v>
          </cell>
        </row>
        <row r="4933">
          <cell r="A4933">
            <v>10506</v>
          </cell>
          <cell r="B4933" t="str">
            <v>VIDRO TEMPERADO INCOLOR E = 8 MM, SEM COLOCACAO</v>
          </cell>
          <cell r="C4933" t="str">
            <v xml:space="preserve">M2    </v>
          </cell>
          <cell r="D4933" t="str">
            <v>AS</v>
          </cell>
          <cell r="E4933" t="str">
            <v>331,16</v>
          </cell>
          <cell r="F4933" t="str">
            <v>SINAPI</v>
          </cell>
        </row>
        <row r="4934">
          <cell r="A4934">
            <v>5031</v>
          </cell>
          <cell r="B4934" t="str">
            <v>VIDRO TEMPERADO INCOLOR PARA PORTA DE ABRIR, E = 10 MM (SEM FERRAGENS E SEM COLOCACAO)</v>
          </cell>
          <cell r="C4934" t="str">
            <v xml:space="preserve">M2    </v>
          </cell>
          <cell r="D4934" t="str">
            <v>AS</v>
          </cell>
          <cell r="E4934" t="str">
            <v>465,00</v>
          </cell>
          <cell r="F4934" t="str">
            <v>SINAPI</v>
          </cell>
        </row>
        <row r="4935">
          <cell r="A4935">
            <v>10502</v>
          </cell>
          <cell r="B4935" t="str">
            <v>VIDRO TEMPERADO VERDE E = 10 MM, SEM COLOCACAO</v>
          </cell>
          <cell r="C4935" t="str">
            <v xml:space="preserve">M2    </v>
          </cell>
          <cell r="D4935" t="str">
            <v>AS</v>
          </cell>
          <cell r="E4935" t="str">
            <v>541,83</v>
          </cell>
          <cell r="F4935" t="str">
            <v>SINAPI</v>
          </cell>
        </row>
        <row r="4936">
          <cell r="A4936">
            <v>10501</v>
          </cell>
          <cell r="B4936" t="str">
            <v>VIDRO TEMPERADO VERDE E = 6 MM, SEM COLOCACAO</v>
          </cell>
          <cell r="C4936" t="str">
            <v xml:space="preserve">M2    </v>
          </cell>
          <cell r="D4936" t="str">
            <v>AS</v>
          </cell>
          <cell r="E4936" t="str">
            <v>306,12</v>
          </cell>
          <cell r="F4936" t="str">
            <v>SINAPI</v>
          </cell>
        </row>
        <row r="4937">
          <cell r="A4937">
            <v>10503</v>
          </cell>
          <cell r="B4937" t="str">
            <v>VIDRO TEMPERADO VERDE E = 8 MM, SEM COLOCACAO</v>
          </cell>
          <cell r="C4937" t="str">
            <v xml:space="preserve">M2    </v>
          </cell>
          <cell r="D4937" t="str">
            <v>AS</v>
          </cell>
          <cell r="E4937" t="str">
            <v>413,57</v>
          </cell>
          <cell r="F4937" t="str">
            <v>SINAPI</v>
          </cell>
        </row>
        <row r="4938">
          <cell r="A4938">
            <v>4500</v>
          </cell>
          <cell r="B4938" t="str">
            <v>VIGA *7,5 X 10* CM EM PINUS, MISTA OU EQUIVALENTE DA REGIAO - BRUTA</v>
          </cell>
          <cell r="C4938" t="str">
            <v xml:space="preserve">M     </v>
          </cell>
          <cell r="D4938" t="str">
            <v>CR</v>
          </cell>
          <cell r="E4938" t="str">
            <v>21,57</v>
          </cell>
          <cell r="F4938" t="str">
            <v>SINAPI</v>
          </cell>
        </row>
        <row r="4939">
          <cell r="A4939">
            <v>4448</v>
          </cell>
          <cell r="B4939" t="str">
            <v>VIGA *7,5 X 15 CM EM PINUS, MISTA OU EQUIVALENTE DA REGIAO - BRUTA</v>
          </cell>
          <cell r="C4939" t="str">
            <v xml:space="preserve">M     </v>
          </cell>
          <cell r="D4939" t="str">
            <v>CR</v>
          </cell>
          <cell r="E4939" t="str">
            <v>29,62</v>
          </cell>
          <cell r="F4939" t="str">
            <v>SINAPI</v>
          </cell>
        </row>
        <row r="4940">
          <cell r="A4940">
            <v>20213</v>
          </cell>
          <cell r="B4940" t="str">
            <v>VIGA APARELHADA  *6 X 12* CM, EM MACARANDUBA, ANGELIM OU EQUIVALENTE DA REGIAO</v>
          </cell>
          <cell r="C4940" t="str">
            <v xml:space="preserve">M     </v>
          </cell>
          <cell r="D4940" t="str">
            <v>CR</v>
          </cell>
          <cell r="E4940" t="str">
            <v>22,80</v>
          </cell>
          <cell r="F4940" t="str">
            <v>SINAPI</v>
          </cell>
        </row>
        <row r="4941">
          <cell r="A4941">
            <v>20211</v>
          </cell>
          <cell r="B4941" t="str">
            <v>VIGA APARELHADA *6 X 16* CM, EM MACARANDUBA, ANGELIM OU EQUIVALENTE DA REGIAO</v>
          </cell>
          <cell r="C4941" t="str">
            <v xml:space="preserve">M     </v>
          </cell>
          <cell r="D4941" t="str">
            <v>CR</v>
          </cell>
          <cell r="E4941" t="str">
            <v>30,19</v>
          </cell>
          <cell r="F4941" t="str">
            <v>SINAPI</v>
          </cell>
        </row>
        <row r="4942">
          <cell r="A4942">
            <v>40270</v>
          </cell>
          <cell r="B4942" t="str">
            <v>VIGA DE ESCORAMAENTO H20, DE MADEIRA, PESO DE 5,00 A 5,20 KG/M, COM EXTREMIDADES PLASTICAS</v>
          </cell>
          <cell r="C4942" t="str">
            <v xml:space="preserve">M     </v>
          </cell>
          <cell r="D4942" t="str">
            <v>AS</v>
          </cell>
          <cell r="E4942" t="str">
            <v>126,05</v>
          </cell>
          <cell r="F4942" t="str">
            <v>SINAPI</v>
          </cell>
        </row>
        <row r="4943">
          <cell r="A4943">
            <v>4425</v>
          </cell>
          <cell r="B4943" t="str">
            <v>VIGA NAO APARELHADA  *6 X 12* CM, EM MACARANDUBA, ANGELIM OU EQUIVALENTE DA REGIAO - BRUTA</v>
          </cell>
          <cell r="C4943" t="str">
            <v xml:space="preserve">M     </v>
          </cell>
          <cell r="D4943" t="str">
            <v>CR</v>
          </cell>
          <cell r="E4943" t="str">
            <v>24,96</v>
          </cell>
          <cell r="F4943" t="str">
            <v>SINAPI</v>
          </cell>
        </row>
        <row r="4944">
          <cell r="A4944">
            <v>4472</v>
          </cell>
          <cell r="B4944" t="str">
            <v>VIGA NAO APARELHADA *6 X 16* CM, EM MACARANDUBA, ANGELIM OU EQUIVALENTE DA REGIAO -  BRUTA</v>
          </cell>
          <cell r="C4944" t="str">
            <v xml:space="preserve">M     </v>
          </cell>
          <cell r="D4944" t="str">
            <v>CR</v>
          </cell>
          <cell r="E4944" t="str">
            <v>31,18</v>
          </cell>
          <cell r="F4944" t="str">
            <v>SINAPI</v>
          </cell>
        </row>
        <row r="4945">
          <cell r="A4945">
            <v>35272</v>
          </cell>
          <cell r="B4945" t="str">
            <v>VIGA NAO APARELHADA *6 X 20* CM, EM MACARANDUBA, ANGELIM OU EQUIVALENTE DA REGIAO - BRUTA</v>
          </cell>
          <cell r="C4945" t="str">
            <v xml:space="preserve">M     </v>
          </cell>
          <cell r="D4945" t="str">
            <v>CR</v>
          </cell>
          <cell r="E4945" t="str">
            <v>45,07</v>
          </cell>
          <cell r="F4945" t="str">
            <v>SINAPI</v>
          </cell>
        </row>
        <row r="4946">
          <cell r="A4946">
            <v>4481</v>
          </cell>
          <cell r="B4946" t="str">
            <v>VIGA NAO APARELHADA *8 X 16* CM EM MACARANDUBA, ANGELIM OU EQUIVALENTE DA REGIAO -  BRUTA</v>
          </cell>
          <cell r="C4946" t="str">
            <v xml:space="preserve">M     </v>
          </cell>
          <cell r="D4946" t="str">
            <v>CR</v>
          </cell>
          <cell r="E4946" t="str">
            <v>48,24</v>
          </cell>
          <cell r="F4946" t="str">
            <v>SINAPI</v>
          </cell>
        </row>
        <row r="4947">
          <cell r="A4947">
            <v>34345</v>
          </cell>
          <cell r="B4947" t="str">
            <v>VIGIA DIURNO</v>
          </cell>
          <cell r="C4947" t="str">
            <v xml:space="preserve">H     </v>
          </cell>
          <cell r="D4947" t="str">
            <v>CR</v>
          </cell>
          <cell r="E4947" t="str">
            <v>13,97</v>
          </cell>
          <cell r="F4947" t="str">
            <v>SINAPI</v>
          </cell>
        </row>
        <row r="4948">
          <cell r="A4948">
            <v>41096</v>
          </cell>
          <cell r="B4948" t="str">
            <v>VIGIA DIURNO (MENSALISTA)</v>
          </cell>
          <cell r="C4948" t="str">
            <v xml:space="preserve">MES   </v>
          </cell>
          <cell r="D4948" t="str">
            <v>CR</v>
          </cell>
          <cell r="E4948" t="str">
            <v>2.465,05</v>
          </cell>
          <cell r="F4948" t="str">
            <v>SINAPI</v>
          </cell>
        </row>
        <row r="4949">
          <cell r="A4949">
            <v>41776</v>
          </cell>
          <cell r="B4949" t="str">
            <v>VIGIA NOTURNO, HORA EFETIVAMENTE TRABALHADA DE 22 H AS 5 H (COM ADICIONAL NOTURNO)</v>
          </cell>
          <cell r="C4949" t="str">
            <v xml:space="preserve">H     </v>
          </cell>
          <cell r="D4949" t="str">
            <v>CR</v>
          </cell>
          <cell r="E4949" t="str">
            <v>19,15</v>
          </cell>
          <cell r="F4949" t="str">
            <v>SINAPI</v>
          </cell>
        </row>
        <row r="4950">
          <cell r="A4950" t="str">
            <v/>
          </cell>
          <cell r="B4950">
            <v>0</v>
          </cell>
          <cell r="E4950">
            <v>0</v>
          </cell>
          <cell r="F4950" t="str">
            <v>SINAPI</v>
          </cell>
        </row>
        <row r="4951">
          <cell r="A4951" t="str">
            <v>TOTAL DE INSUMOS : 4942</v>
          </cell>
          <cell r="B4951">
            <v>0</v>
          </cell>
          <cell r="E4951">
            <v>0</v>
          </cell>
          <cell r="F4951" t="str">
            <v>SINAPI</v>
          </cell>
        </row>
        <row r="4952">
          <cell r="B4952">
            <v>0</v>
          </cell>
          <cell r="E4952">
            <v>0</v>
          </cell>
          <cell r="F4952" t="str">
            <v>SINAPI</v>
          </cell>
        </row>
        <row r="4953">
          <cell r="B4953">
            <v>0</v>
          </cell>
          <cell r="E4953">
            <v>0</v>
          </cell>
          <cell r="F4953" t="str">
            <v>SINAPI</v>
          </cell>
        </row>
        <row r="4954">
          <cell r="B4954">
            <v>0</v>
          </cell>
          <cell r="E4954">
            <v>0</v>
          </cell>
          <cell r="F4954" t="str">
            <v>SINAPI</v>
          </cell>
        </row>
        <row r="4955">
          <cell r="B4955">
            <v>0</v>
          </cell>
          <cell r="E4955">
            <v>0</v>
          </cell>
          <cell r="F4955" t="str">
            <v>SINAPI</v>
          </cell>
        </row>
        <row r="4956">
          <cell r="B4956">
            <v>0</v>
          </cell>
          <cell r="E4956">
            <v>0</v>
          </cell>
          <cell r="F4956" t="str">
            <v>SINAPI</v>
          </cell>
        </row>
        <row r="4957">
          <cell r="B4957">
            <v>0</v>
          </cell>
          <cell r="E4957">
            <v>0</v>
          </cell>
          <cell r="F4957" t="str">
            <v>SINAPI</v>
          </cell>
        </row>
        <row r="4958">
          <cell r="B4958">
            <v>0</v>
          </cell>
          <cell r="E4958">
            <v>0</v>
          </cell>
          <cell r="F4958" t="str">
            <v>SINAPI</v>
          </cell>
        </row>
        <row r="4959">
          <cell r="B4959">
            <v>0</v>
          </cell>
          <cell r="E4959">
            <v>0</v>
          </cell>
          <cell r="F4959" t="str">
            <v>SINAPI</v>
          </cell>
        </row>
        <row r="4960">
          <cell r="B4960">
            <v>0</v>
          </cell>
          <cell r="E4960">
            <v>0</v>
          </cell>
          <cell r="F4960" t="str">
            <v>SINAPI</v>
          </cell>
        </row>
        <row r="4961">
          <cell r="B4961">
            <v>0</v>
          </cell>
          <cell r="E4961">
            <v>0</v>
          </cell>
          <cell r="F4961" t="str">
            <v>SINAPI</v>
          </cell>
        </row>
        <row r="4962">
          <cell r="B4962">
            <v>0</v>
          </cell>
          <cell r="E4962">
            <v>0</v>
          </cell>
          <cell r="F4962" t="str">
            <v>SINAPI</v>
          </cell>
        </row>
        <row r="4963">
          <cell r="B4963">
            <v>0</v>
          </cell>
          <cell r="E4963">
            <v>0</v>
          </cell>
          <cell r="F4963" t="str">
            <v>SINAPI</v>
          </cell>
        </row>
        <row r="4964">
          <cell r="B4964">
            <v>0</v>
          </cell>
          <cell r="E4964">
            <v>0</v>
          </cell>
          <cell r="F4964" t="str">
            <v>SINAPI</v>
          </cell>
        </row>
        <row r="4965">
          <cell r="B4965">
            <v>0</v>
          </cell>
          <cell r="E4965">
            <v>0</v>
          </cell>
          <cell r="F4965" t="str">
            <v>SINAPI</v>
          </cell>
        </row>
        <row r="4966">
          <cell r="B4966">
            <v>0</v>
          </cell>
          <cell r="E4966">
            <v>0</v>
          </cell>
          <cell r="F4966" t="str">
            <v>SINAPI</v>
          </cell>
        </row>
        <row r="4967">
          <cell r="B4967">
            <v>0</v>
          </cell>
          <cell r="E4967">
            <v>0</v>
          </cell>
          <cell r="F4967" t="str">
            <v>SINAPI</v>
          </cell>
        </row>
        <row r="4968">
          <cell r="B4968">
            <v>0</v>
          </cell>
          <cell r="E4968">
            <v>0</v>
          </cell>
          <cell r="F4968" t="str">
            <v>SINAPI</v>
          </cell>
        </row>
        <row r="4969">
          <cell r="B4969">
            <v>0</v>
          </cell>
          <cell r="E4969">
            <v>0</v>
          </cell>
          <cell r="F4969" t="str">
            <v>SINAPI</v>
          </cell>
        </row>
        <row r="4970">
          <cell r="B4970">
            <v>0</v>
          </cell>
          <cell r="E4970">
            <v>0</v>
          </cell>
          <cell r="F4970" t="str">
            <v>SINAPI</v>
          </cell>
        </row>
        <row r="4971">
          <cell r="B4971">
            <v>0</v>
          </cell>
          <cell r="E4971">
            <v>0</v>
          </cell>
          <cell r="F4971" t="str">
            <v>SINAPI</v>
          </cell>
        </row>
        <row r="4972">
          <cell r="B4972">
            <v>0</v>
          </cell>
          <cell r="E4972">
            <v>0</v>
          </cell>
          <cell r="F4972" t="str">
            <v>SINAPI</v>
          </cell>
        </row>
        <row r="4973">
          <cell r="B4973">
            <v>0</v>
          </cell>
          <cell r="E4973">
            <v>0</v>
          </cell>
          <cell r="F4973" t="str">
            <v>SINAPI</v>
          </cell>
        </row>
        <row r="4974">
          <cell r="B4974">
            <v>0</v>
          </cell>
          <cell r="E4974">
            <v>0</v>
          </cell>
          <cell r="F4974" t="str">
            <v>SINAPI</v>
          </cell>
        </row>
        <row r="4975">
          <cell r="B4975">
            <v>0</v>
          </cell>
          <cell r="E4975">
            <v>0</v>
          </cell>
          <cell r="F4975" t="str">
            <v>SINAPI</v>
          </cell>
        </row>
        <row r="4976">
          <cell r="B4976">
            <v>0</v>
          </cell>
          <cell r="E4976">
            <v>0</v>
          </cell>
          <cell r="F4976" t="str">
            <v>SINAPI</v>
          </cell>
        </row>
        <row r="4977">
          <cell r="B4977">
            <v>0</v>
          </cell>
          <cell r="E4977">
            <v>0</v>
          </cell>
          <cell r="F4977" t="str">
            <v>SINAPI</v>
          </cell>
        </row>
        <row r="4978">
          <cell r="B4978">
            <v>0</v>
          </cell>
          <cell r="E4978">
            <v>0</v>
          </cell>
          <cell r="F4978" t="str">
            <v>SINAPI</v>
          </cell>
        </row>
        <row r="4979">
          <cell r="B4979">
            <v>0</v>
          </cell>
          <cell r="E4979">
            <v>0</v>
          </cell>
          <cell r="F4979" t="str">
            <v>SINAPI</v>
          </cell>
        </row>
        <row r="4980">
          <cell r="B4980">
            <v>0</v>
          </cell>
          <cell r="E4980">
            <v>0</v>
          </cell>
          <cell r="F4980" t="str">
            <v>SINAPI</v>
          </cell>
        </row>
        <row r="4981">
          <cell r="B4981">
            <v>0</v>
          </cell>
          <cell r="E4981">
            <v>0</v>
          </cell>
          <cell r="F4981" t="str">
            <v>SINAPI</v>
          </cell>
        </row>
        <row r="4982">
          <cell r="B4982">
            <v>0</v>
          </cell>
          <cell r="E4982">
            <v>0</v>
          </cell>
          <cell r="F4982" t="str">
            <v>SINAPI</v>
          </cell>
        </row>
        <row r="4983">
          <cell r="B4983">
            <v>0</v>
          </cell>
          <cell r="E4983">
            <v>0</v>
          </cell>
          <cell r="F4983" t="str">
            <v>SINAPI</v>
          </cell>
        </row>
        <row r="4984">
          <cell r="B4984">
            <v>0</v>
          </cell>
          <cell r="E4984">
            <v>0</v>
          </cell>
          <cell r="F4984" t="str">
            <v>SINAPI</v>
          </cell>
        </row>
        <row r="4985">
          <cell r="B4985">
            <v>0</v>
          </cell>
          <cell r="E4985">
            <v>0</v>
          </cell>
          <cell r="F4985" t="str">
            <v>SINAPI</v>
          </cell>
        </row>
        <row r="4986">
          <cell r="B4986">
            <v>0</v>
          </cell>
          <cell r="E4986">
            <v>0</v>
          </cell>
          <cell r="F4986" t="str">
            <v>SINAPI</v>
          </cell>
        </row>
        <row r="4987">
          <cell r="B4987">
            <v>0</v>
          </cell>
          <cell r="E4987">
            <v>0</v>
          </cell>
          <cell r="F4987" t="str">
            <v>SINAPI</v>
          </cell>
        </row>
        <row r="4988">
          <cell r="B4988">
            <v>0</v>
          </cell>
          <cell r="E4988">
            <v>0</v>
          </cell>
          <cell r="F4988" t="str">
            <v>SINAPI</v>
          </cell>
        </row>
        <row r="4989">
          <cell r="B4989">
            <v>0</v>
          </cell>
          <cell r="E4989">
            <v>0</v>
          </cell>
          <cell r="F4989" t="str">
            <v>SINAPI</v>
          </cell>
        </row>
        <row r="4990">
          <cell r="B4990">
            <v>0</v>
          </cell>
          <cell r="E4990">
            <v>0</v>
          </cell>
          <cell r="F4990" t="str">
            <v>SINAPI</v>
          </cell>
        </row>
        <row r="4991">
          <cell r="B4991">
            <v>0</v>
          </cell>
          <cell r="E4991">
            <v>0</v>
          </cell>
          <cell r="F4991" t="str">
            <v>SINAPI</v>
          </cell>
        </row>
        <row r="4992">
          <cell r="B4992">
            <v>0</v>
          </cell>
          <cell r="E4992">
            <v>0</v>
          </cell>
          <cell r="F4992" t="str">
            <v>SINAPI</v>
          </cell>
        </row>
        <row r="4993">
          <cell r="B4993">
            <v>0</v>
          </cell>
          <cell r="E4993">
            <v>0</v>
          </cell>
          <cell r="F4993" t="str">
            <v>SINAPI</v>
          </cell>
        </row>
        <row r="4994">
          <cell r="B4994">
            <v>0</v>
          </cell>
          <cell r="E4994">
            <v>0</v>
          </cell>
          <cell r="F4994" t="str">
            <v>SINAPI</v>
          </cell>
        </row>
        <row r="4995">
          <cell r="B4995">
            <v>0</v>
          </cell>
          <cell r="E4995">
            <v>0</v>
          </cell>
          <cell r="F4995" t="str">
            <v>SINAPI</v>
          </cell>
        </row>
        <row r="4996">
          <cell r="B4996">
            <v>0</v>
          </cell>
          <cell r="E4996">
            <v>0</v>
          </cell>
          <cell r="F4996" t="str">
            <v>SINAPI</v>
          </cell>
        </row>
        <row r="4997">
          <cell r="B4997">
            <v>0</v>
          </cell>
          <cell r="E4997">
            <v>0</v>
          </cell>
          <cell r="F4997" t="str">
            <v>SINAPI</v>
          </cell>
        </row>
        <row r="4998">
          <cell r="B4998">
            <v>0</v>
          </cell>
          <cell r="E4998">
            <v>0</v>
          </cell>
          <cell r="F4998" t="str">
            <v>SINAPI</v>
          </cell>
        </row>
        <row r="4999">
          <cell r="B4999">
            <v>0</v>
          </cell>
          <cell r="E4999">
            <v>0</v>
          </cell>
          <cell r="F4999" t="str">
            <v>SINAPI</v>
          </cell>
        </row>
        <row r="5000">
          <cell r="B5000">
            <v>0</v>
          </cell>
          <cell r="E5000">
            <v>0</v>
          </cell>
          <cell r="F5000" t="str">
            <v>SINAPI</v>
          </cell>
        </row>
        <row r="5001">
          <cell r="B5001">
            <v>0</v>
          </cell>
          <cell r="E5001">
            <v>0</v>
          </cell>
          <cell r="F5001" t="str">
            <v>SINAPI</v>
          </cell>
        </row>
        <row r="5002">
          <cell r="B5002">
            <v>0</v>
          </cell>
          <cell r="E5002">
            <v>0</v>
          </cell>
          <cell r="F5002" t="str">
            <v>SINAPI</v>
          </cell>
        </row>
        <row r="5003">
          <cell r="B5003">
            <v>0</v>
          </cell>
          <cell r="E5003">
            <v>0</v>
          </cell>
          <cell r="F5003" t="str">
            <v>SINAPI</v>
          </cell>
        </row>
        <row r="5004">
          <cell r="B5004">
            <v>0</v>
          </cell>
          <cell r="E5004">
            <v>0</v>
          </cell>
          <cell r="F5004" t="str">
            <v>SINAPI</v>
          </cell>
        </row>
        <row r="5005">
          <cell r="B5005">
            <v>0</v>
          </cell>
          <cell r="E5005">
            <v>0</v>
          </cell>
          <cell r="F5005" t="str">
            <v>SINAPI</v>
          </cell>
        </row>
        <row r="5006">
          <cell r="B5006">
            <v>0</v>
          </cell>
          <cell r="E5006">
            <v>0</v>
          </cell>
          <cell r="F5006" t="str">
            <v>SINAPI</v>
          </cell>
        </row>
        <row r="5007">
          <cell r="B5007">
            <v>0</v>
          </cell>
          <cell r="E5007">
            <v>0</v>
          </cell>
          <cell r="F5007" t="str">
            <v>SINAPI</v>
          </cell>
        </row>
        <row r="5008">
          <cell r="B5008">
            <v>0</v>
          </cell>
          <cell r="E5008">
            <v>0</v>
          </cell>
          <cell r="F5008" t="str">
            <v>SINAPI</v>
          </cell>
        </row>
        <row r="5009">
          <cell r="B5009">
            <v>0</v>
          </cell>
          <cell r="E5009">
            <v>0</v>
          </cell>
          <cell r="F5009" t="str">
            <v>SINAPI</v>
          </cell>
        </row>
        <row r="5010">
          <cell r="B5010">
            <v>0</v>
          </cell>
          <cell r="E5010">
            <v>0</v>
          </cell>
          <cell r="F5010" t="str">
            <v>SINAPI</v>
          </cell>
        </row>
        <row r="5011">
          <cell r="B5011">
            <v>0</v>
          </cell>
          <cell r="E5011">
            <v>0</v>
          </cell>
          <cell r="F5011" t="str">
            <v>SINAPI</v>
          </cell>
        </row>
        <row r="5012">
          <cell r="B5012">
            <v>0</v>
          </cell>
          <cell r="E5012">
            <v>0</v>
          </cell>
          <cell r="F5012" t="str">
            <v>SINAPI</v>
          </cell>
        </row>
        <row r="5013">
          <cell r="B5013">
            <v>0</v>
          </cell>
          <cell r="E5013">
            <v>0</v>
          </cell>
          <cell r="F5013" t="str">
            <v>SINAPI</v>
          </cell>
        </row>
        <row r="5014">
          <cell r="B5014">
            <v>0</v>
          </cell>
          <cell r="E5014">
            <v>0</v>
          </cell>
          <cell r="F5014" t="str">
            <v>SINAPI</v>
          </cell>
        </row>
        <row r="5015">
          <cell r="B5015">
            <v>0</v>
          </cell>
          <cell r="E5015">
            <v>0</v>
          </cell>
          <cell r="F5015" t="str">
            <v>SINAPI</v>
          </cell>
        </row>
        <row r="5016">
          <cell r="B5016">
            <v>0</v>
          </cell>
          <cell r="E5016">
            <v>0</v>
          </cell>
          <cell r="F5016" t="str">
            <v>SINAPI</v>
          </cell>
        </row>
        <row r="5017">
          <cell r="B5017">
            <v>0</v>
          </cell>
          <cell r="E5017">
            <v>0</v>
          </cell>
          <cell r="F5017" t="str">
            <v>SINAPI</v>
          </cell>
        </row>
        <row r="5018">
          <cell r="B5018">
            <v>0</v>
          </cell>
          <cell r="E5018">
            <v>0</v>
          </cell>
          <cell r="F5018" t="str">
            <v>SINAPI</v>
          </cell>
        </row>
        <row r="5019">
          <cell r="B5019">
            <v>0</v>
          </cell>
          <cell r="E5019">
            <v>0</v>
          </cell>
          <cell r="F5019" t="str">
            <v>SINAPI</v>
          </cell>
        </row>
        <row r="5020">
          <cell r="B5020">
            <v>0</v>
          </cell>
          <cell r="E5020">
            <v>0</v>
          </cell>
          <cell r="F5020" t="str">
            <v>SINAPI</v>
          </cell>
        </row>
        <row r="5021">
          <cell r="B5021">
            <v>0</v>
          </cell>
          <cell r="E5021">
            <v>0</v>
          </cell>
          <cell r="F5021" t="str">
            <v>SINAPI</v>
          </cell>
        </row>
        <row r="5022">
          <cell r="B5022">
            <v>0</v>
          </cell>
          <cell r="E5022">
            <v>0</v>
          </cell>
          <cell r="F5022" t="str">
            <v>SINAPI</v>
          </cell>
        </row>
        <row r="5023">
          <cell r="B5023">
            <v>0</v>
          </cell>
          <cell r="E5023">
            <v>0</v>
          </cell>
          <cell r="F5023" t="str">
            <v>SINAPI</v>
          </cell>
        </row>
        <row r="5024">
          <cell r="B5024">
            <v>0</v>
          </cell>
          <cell r="E5024">
            <v>0</v>
          </cell>
          <cell r="F5024" t="str">
            <v>SINAPI</v>
          </cell>
        </row>
        <row r="5025">
          <cell r="B5025">
            <v>0</v>
          </cell>
          <cell r="E5025">
            <v>0</v>
          </cell>
          <cell r="F5025" t="str">
            <v>SINAPI</v>
          </cell>
        </row>
        <row r="5026">
          <cell r="B5026">
            <v>0</v>
          </cell>
          <cell r="E5026">
            <v>0</v>
          </cell>
          <cell r="F5026" t="str">
            <v>SINAPI</v>
          </cell>
        </row>
        <row r="5027">
          <cell r="B5027">
            <v>0</v>
          </cell>
          <cell r="E5027">
            <v>0</v>
          </cell>
          <cell r="F5027" t="str">
            <v>SINAPI</v>
          </cell>
        </row>
        <row r="5028">
          <cell r="B5028">
            <v>0</v>
          </cell>
          <cell r="E5028">
            <v>0</v>
          </cell>
          <cell r="F5028" t="str">
            <v>SINAPI</v>
          </cell>
        </row>
        <row r="5029">
          <cell r="B5029">
            <v>0</v>
          </cell>
          <cell r="E5029">
            <v>0</v>
          </cell>
          <cell r="F5029" t="str">
            <v>SINAPI</v>
          </cell>
        </row>
        <row r="5030">
          <cell r="B5030">
            <v>0</v>
          </cell>
          <cell r="E5030">
            <v>0</v>
          </cell>
          <cell r="F5030" t="str">
            <v>SINAPI</v>
          </cell>
        </row>
        <row r="5031">
          <cell r="B5031">
            <v>0</v>
          </cell>
          <cell r="E5031">
            <v>0</v>
          </cell>
          <cell r="F5031" t="str">
            <v>SINAPI</v>
          </cell>
        </row>
        <row r="5032">
          <cell r="B5032">
            <v>0</v>
          </cell>
          <cell r="E5032">
            <v>0</v>
          </cell>
          <cell r="F5032" t="str">
            <v>SINAPI</v>
          </cell>
        </row>
        <row r="5033">
          <cell r="B5033">
            <v>0</v>
          </cell>
          <cell r="E5033">
            <v>0</v>
          </cell>
          <cell r="F5033" t="str">
            <v>SINAPI</v>
          </cell>
        </row>
        <row r="5034">
          <cell r="B5034">
            <v>0</v>
          </cell>
          <cell r="E5034">
            <v>0</v>
          </cell>
          <cell r="F5034" t="str">
            <v>SINAPI</v>
          </cell>
        </row>
        <row r="5035">
          <cell r="B5035">
            <v>0</v>
          </cell>
          <cell r="E5035">
            <v>0</v>
          </cell>
          <cell r="F5035" t="str">
            <v>SINAPI</v>
          </cell>
        </row>
        <row r="5036">
          <cell r="B5036">
            <v>0</v>
          </cell>
          <cell r="E5036">
            <v>0</v>
          </cell>
          <cell r="F5036" t="str">
            <v>SINAPI</v>
          </cell>
        </row>
        <row r="5037">
          <cell r="B5037">
            <v>0</v>
          </cell>
          <cell r="E5037">
            <v>0</v>
          </cell>
          <cell r="F5037" t="str">
            <v>SINAPI</v>
          </cell>
        </row>
        <row r="5038">
          <cell r="B5038">
            <v>0</v>
          </cell>
          <cell r="E5038">
            <v>0</v>
          </cell>
          <cell r="F5038" t="str">
            <v>SINAPI</v>
          </cell>
        </row>
        <row r="5039">
          <cell r="B5039">
            <v>0</v>
          </cell>
          <cell r="E5039">
            <v>0</v>
          </cell>
          <cell r="F5039" t="str">
            <v>SINAPI</v>
          </cell>
        </row>
        <row r="5040">
          <cell r="B5040">
            <v>0</v>
          </cell>
          <cell r="E5040">
            <v>0</v>
          </cell>
          <cell r="F5040" t="str">
            <v>SINAPI</v>
          </cell>
        </row>
        <row r="5041">
          <cell r="B5041">
            <v>0</v>
          </cell>
          <cell r="E5041">
            <v>0</v>
          </cell>
          <cell r="F5041" t="str">
            <v>SINAPI</v>
          </cell>
        </row>
        <row r="5042">
          <cell r="B5042">
            <v>0</v>
          </cell>
          <cell r="E5042">
            <v>0</v>
          </cell>
          <cell r="F5042" t="str">
            <v>SINAPI</v>
          </cell>
        </row>
        <row r="5043">
          <cell r="B5043">
            <v>0</v>
          </cell>
          <cell r="E5043">
            <v>0</v>
          </cell>
          <cell r="F5043" t="str">
            <v>SINAPI</v>
          </cell>
        </row>
        <row r="5044">
          <cell r="B5044">
            <v>0</v>
          </cell>
          <cell r="E5044">
            <v>0</v>
          </cell>
          <cell r="F5044" t="str">
            <v>SINAPI</v>
          </cell>
        </row>
        <row r="5045">
          <cell r="B5045">
            <v>0</v>
          </cell>
          <cell r="E5045">
            <v>0</v>
          </cell>
          <cell r="F5045" t="str">
            <v>SINAPI</v>
          </cell>
        </row>
        <row r="5046">
          <cell r="B5046">
            <v>0</v>
          </cell>
          <cell r="E5046">
            <v>0</v>
          </cell>
          <cell r="F5046" t="str">
            <v>SINAPI</v>
          </cell>
        </row>
        <row r="5047">
          <cell r="B5047">
            <v>0</v>
          </cell>
          <cell r="E5047">
            <v>0</v>
          </cell>
          <cell r="F5047" t="str">
            <v>SINAPI</v>
          </cell>
        </row>
        <row r="5048">
          <cell r="B5048">
            <v>0</v>
          </cell>
          <cell r="E5048">
            <v>0</v>
          </cell>
          <cell r="F5048" t="str">
            <v>SINAPI</v>
          </cell>
        </row>
        <row r="5049">
          <cell r="B5049">
            <v>0</v>
          </cell>
          <cell r="E5049">
            <v>0</v>
          </cell>
          <cell r="F5049" t="str">
            <v>SINAPI</v>
          </cell>
        </row>
        <row r="5050">
          <cell r="B5050">
            <v>0</v>
          </cell>
          <cell r="E5050">
            <v>0</v>
          </cell>
          <cell r="F5050" t="str">
            <v>SINAPI</v>
          </cell>
        </row>
        <row r="5051">
          <cell r="B5051">
            <v>0</v>
          </cell>
          <cell r="E5051">
            <v>0</v>
          </cell>
          <cell r="F5051" t="str">
            <v>SINAPI</v>
          </cell>
        </row>
        <row r="5052">
          <cell r="B5052">
            <v>0</v>
          </cell>
          <cell r="E5052">
            <v>0</v>
          </cell>
          <cell r="F5052" t="str">
            <v>SINAPI</v>
          </cell>
        </row>
        <row r="5053">
          <cell r="B5053">
            <v>0</v>
          </cell>
          <cell r="E5053">
            <v>0</v>
          </cell>
          <cell r="F5053" t="str">
            <v>SINAPI</v>
          </cell>
        </row>
        <row r="5054">
          <cell r="B5054">
            <v>0</v>
          </cell>
          <cell r="E5054">
            <v>0</v>
          </cell>
          <cell r="F5054" t="str">
            <v>SINAPI</v>
          </cell>
        </row>
        <row r="5055">
          <cell r="B5055">
            <v>0</v>
          </cell>
          <cell r="E5055">
            <v>0</v>
          </cell>
          <cell r="F5055" t="str">
            <v>SINAPI</v>
          </cell>
        </row>
        <row r="5056">
          <cell r="B5056">
            <v>0</v>
          </cell>
          <cell r="E5056">
            <v>0</v>
          </cell>
          <cell r="F5056" t="str">
            <v>SINAPI</v>
          </cell>
        </row>
        <row r="5057">
          <cell r="B5057">
            <v>0</v>
          </cell>
          <cell r="E5057">
            <v>0</v>
          </cell>
          <cell r="F5057" t="str">
            <v>SINAPI</v>
          </cell>
        </row>
        <row r="5058">
          <cell r="B5058">
            <v>0</v>
          </cell>
          <cell r="E5058">
            <v>0</v>
          </cell>
          <cell r="F5058" t="str">
            <v>SINAPI</v>
          </cell>
        </row>
        <row r="5059">
          <cell r="B5059">
            <v>0</v>
          </cell>
          <cell r="E5059">
            <v>0</v>
          </cell>
          <cell r="F5059" t="str">
            <v>SINAPI</v>
          </cell>
        </row>
        <row r="5060">
          <cell r="B5060">
            <v>0</v>
          </cell>
          <cell r="E5060">
            <v>0</v>
          </cell>
          <cell r="F5060" t="str">
            <v>SINAPI</v>
          </cell>
        </row>
        <row r="5061">
          <cell r="B5061">
            <v>0</v>
          </cell>
          <cell r="E5061">
            <v>0</v>
          </cell>
          <cell r="F5061" t="str">
            <v>SINAPI</v>
          </cell>
        </row>
        <row r="5062">
          <cell r="B5062">
            <v>0</v>
          </cell>
          <cell r="E5062">
            <v>0</v>
          </cell>
          <cell r="F5062" t="str">
            <v>SINAPI</v>
          </cell>
        </row>
        <row r="5063">
          <cell r="B5063">
            <v>0</v>
          </cell>
          <cell r="E5063">
            <v>0</v>
          </cell>
          <cell r="F5063" t="str">
            <v>SINAPI</v>
          </cell>
        </row>
        <row r="5064">
          <cell r="B5064">
            <v>0</v>
          </cell>
          <cell r="E5064">
            <v>0</v>
          </cell>
          <cell r="F5064" t="str">
            <v>SINAPI</v>
          </cell>
        </row>
        <row r="5065">
          <cell r="B5065">
            <v>0</v>
          </cell>
          <cell r="E5065">
            <v>0</v>
          </cell>
          <cell r="F5065" t="str">
            <v>SINAPI</v>
          </cell>
        </row>
        <row r="5066">
          <cell r="B5066">
            <v>0</v>
          </cell>
          <cell r="E5066">
            <v>0</v>
          </cell>
          <cell r="F5066" t="str">
            <v>SINAPI</v>
          </cell>
        </row>
        <row r="5067">
          <cell r="B5067">
            <v>0</v>
          </cell>
          <cell r="E5067">
            <v>0</v>
          </cell>
          <cell r="F5067" t="str">
            <v>SINAPI</v>
          </cell>
        </row>
        <row r="5068">
          <cell r="B5068">
            <v>0</v>
          </cell>
          <cell r="E5068">
            <v>0</v>
          </cell>
          <cell r="F5068" t="str">
            <v>SINAPI</v>
          </cell>
        </row>
        <row r="5069">
          <cell r="B5069">
            <v>0</v>
          </cell>
          <cell r="E5069">
            <v>0</v>
          </cell>
          <cell r="F5069" t="str">
            <v>SINAPI</v>
          </cell>
        </row>
        <row r="5070">
          <cell r="B5070">
            <v>0</v>
          </cell>
          <cell r="E5070">
            <v>0</v>
          </cell>
          <cell r="F5070" t="str">
            <v>SINAPI</v>
          </cell>
        </row>
        <row r="5071">
          <cell r="B5071">
            <v>0</v>
          </cell>
          <cell r="E5071">
            <v>0</v>
          </cell>
          <cell r="F5071" t="str">
            <v>SINAPI</v>
          </cell>
        </row>
        <row r="5072">
          <cell r="B5072">
            <v>0</v>
          </cell>
          <cell r="E5072">
            <v>0</v>
          </cell>
          <cell r="F5072" t="str">
            <v>SINAPI</v>
          </cell>
        </row>
        <row r="5073">
          <cell r="B5073">
            <v>0</v>
          </cell>
          <cell r="E5073">
            <v>0</v>
          </cell>
          <cell r="F5073" t="str">
            <v>SINAPI</v>
          </cell>
        </row>
        <row r="5074">
          <cell r="B5074">
            <v>0</v>
          </cell>
          <cell r="E5074">
            <v>0</v>
          </cell>
          <cell r="F5074" t="str">
            <v>SINAPI</v>
          </cell>
        </row>
        <row r="5075">
          <cell r="B5075">
            <v>0</v>
          </cell>
          <cell r="E5075">
            <v>0</v>
          </cell>
          <cell r="F5075" t="str">
            <v>SINAPI</v>
          </cell>
        </row>
        <row r="5076">
          <cell r="B5076">
            <v>0</v>
          </cell>
          <cell r="E5076">
            <v>0</v>
          </cell>
          <cell r="F5076" t="str">
            <v>SINAPI</v>
          </cell>
        </row>
        <row r="5077">
          <cell r="B5077">
            <v>0</v>
          </cell>
          <cell r="E5077">
            <v>0</v>
          </cell>
          <cell r="F5077" t="str">
            <v>SINAPI</v>
          </cell>
        </row>
        <row r="5078">
          <cell r="B5078">
            <v>0</v>
          </cell>
          <cell r="E5078">
            <v>0</v>
          </cell>
          <cell r="F5078" t="str">
            <v>SINAPI</v>
          </cell>
        </row>
        <row r="5079">
          <cell r="B5079">
            <v>0</v>
          </cell>
          <cell r="E5079">
            <v>0</v>
          </cell>
          <cell r="F5079" t="str">
            <v>SINAPI</v>
          </cell>
        </row>
        <row r="5080">
          <cell r="B5080">
            <v>0</v>
          </cell>
          <cell r="E5080">
            <v>0</v>
          </cell>
          <cell r="F5080" t="str">
            <v>SINAPI</v>
          </cell>
        </row>
        <row r="5081">
          <cell r="B5081">
            <v>0</v>
          </cell>
          <cell r="E5081">
            <v>0</v>
          </cell>
          <cell r="F5081" t="str">
            <v>SINAPI</v>
          </cell>
        </row>
        <row r="5082">
          <cell r="B5082">
            <v>0</v>
          </cell>
          <cell r="E5082">
            <v>0</v>
          </cell>
          <cell r="F5082" t="str">
            <v>SINAPI</v>
          </cell>
        </row>
        <row r="5083">
          <cell r="B5083">
            <v>0</v>
          </cell>
          <cell r="E5083">
            <v>0</v>
          </cell>
          <cell r="F5083" t="str">
            <v>SINAPI</v>
          </cell>
        </row>
        <row r="5084">
          <cell r="B5084">
            <v>0</v>
          </cell>
          <cell r="E5084">
            <v>0</v>
          </cell>
          <cell r="F5084" t="str">
            <v>SINAPI</v>
          </cell>
        </row>
        <row r="5085">
          <cell r="B5085">
            <v>0</v>
          </cell>
          <cell r="E5085">
            <v>0</v>
          </cell>
          <cell r="F5085" t="str">
            <v>SINAPI</v>
          </cell>
        </row>
        <row r="5086">
          <cell r="B5086">
            <v>0</v>
          </cell>
          <cell r="E5086">
            <v>0</v>
          </cell>
          <cell r="F5086" t="str">
            <v>SINAPI</v>
          </cell>
        </row>
        <row r="5087">
          <cell r="B5087">
            <v>0</v>
          </cell>
          <cell r="E5087">
            <v>0</v>
          </cell>
          <cell r="F5087" t="str">
            <v>SINAPI</v>
          </cell>
        </row>
        <row r="5088">
          <cell r="B5088">
            <v>0</v>
          </cell>
          <cell r="E5088">
            <v>0</v>
          </cell>
          <cell r="F5088" t="str">
            <v>SINAPI</v>
          </cell>
        </row>
        <row r="5089">
          <cell r="B5089">
            <v>0</v>
          </cell>
          <cell r="E5089">
            <v>0</v>
          </cell>
          <cell r="F5089" t="str">
            <v>SINAPI</v>
          </cell>
        </row>
        <row r="5090">
          <cell r="B5090">
            <v>0</v>
          </cell>
          <cell r="E5090">
            <v>0</v>
          </cell>
          <cell r="F5090" t="str">
            <v>SINAPI</v>
          </cell>
        </row>
        <row r="5091">
          <cell r="B5091">
            <v>0</v>
          </cell>
          <cell r="E5091">
            <v>0</v>
          </cell>
          <cell r="F5091" t="str">
            <v>SINAPI</v>
          </cell>
        </row>
        <row r="5092">
          <cell r="B5092">
            <v>0</v>
          </cell>
          <cell r="E5092">
            <v>0</v>
          </cell>
          <cell r="F5092" t="str">
            <v>SINAPI</v>
          </cell>
        </row>
        <row r="5093">
          <cell r="B5093">
            <v>0</v>
          </cell>
          <cell r="E5093">
            <v>0</v>
          </cell>
          <cell r="F5093" t="str">
            <v>SINAPI</v>
          </cell>
        </row>
        <row r="5094">
          <cell r="B5094">
            <v>0</v>
          </cell>
          <cell r="E5094">
            <v>0</v>
          </cell>
          <cell r="F5094" t="str">
            <v>SINAPI</v>
          </cell>
        </row>
        <row r="5095">
          <cell r="B5095">
            <v>0</v>
          </cell>
          <cell r="E5095">
            <v>0</v>
          </cell>
          <cell r="F5095" t="str">
            <v>SINAPI</v>
          </cell>
        </row>
        <row r="5096">
          <cell r="B5096">
            <v>0</v>
          </cell>
          <cell r="E5096">
            <v>0</v>
          </cell>
          <cell r="F5096" t="str">
            <v>SINAPI</v>
          </cell>
        </row>
        <row r="5097">
          <cell r="B5097">
            <v>0</v>
          </cell>
          <cell r="E5097">
            <v>0</v>
          </cell>
          <cell r="F5097" t="str">
            <v>SINAPI</v>
          </cell>
        </row>
        <row r="5098">
          <cell r="B5098">
            <v>0</v>
          </cell>
          <cell r="E5098">
            <v>0</v>
          </cell>
          <cell r="F5098" t="str">
            <v>SINAPI</v>
          </cell>
        </row>
        <row r="5099">
          <cell r="B5099">
            <v>0</v>
          </cell>
          <cell r="E5099">
            <v>0</v>
          </cell>
          <cell r="F5099" t="str">
            <v>SINAPI</v>
          </cell>
        </row>
        <row r="5100">
          <cell r="B5100">
            <v>0</v>
          </cell>
          <cell r="E5100">
            <v>0</v>
          </cell>
          <cell r="F5100" t="str">
            <v>SINAPI</v>
          </cell>
        </row>
        <row r="5101">
          <cell r="B5101">
            <v>0</v>
          </cell>
          <cell r="E5101">
            <v>0</v>
          </cell>
          <cell r="F5101" t="str">
            <v>SINAPI</v>
          </cell>
        </row>
        <row r="5102">
          <cell r="B5102">
            <v>0</v>
          </cell>
          <cell r="E5102">
            <v>0</v>
          </cell>
          <cell r="F5102" t="str">
            <v>SINAPI</v>
          </cell>
        </row>
        <row r="5103">
          <cell r="B5103">
            <v>0</v>
          </cell>
          <cell r="E5103">
            <v>0</v>
          </cell>
          <cell r="F5103" t="str">
            <v>SINAPI</v>
          </cell>
        </row>
        <row r="5104">
          <cell r="B5104">
            <v>0</v>
          </cell>
          <cell r="E5104">
            <v>0</v>
          </cell>
          <cell r="F5104" t="str">
            <v>SINAPI</v>
          </cell>
        </row>
        <row r="5105">
          <cell r="B5105">
            <v>0</v>
          </cell>
          <cell r="E5105">
            <v>0</v>
          </cell>
          <cell r="F5105" t="str">
            <v>SINAPI</v>
          </cell>
        </row>
        <row r="5106">
          <cell r="B5106">
            <v>0</v>
          </cell>
          <cell r="E5106">
            <v>0</v>
          </cell>
          <cell r="F5106" t="str">
            <v>SINAPI</v>
          </cell>
        </row>
        <row r="5107">
          <cell r="B5107">
            <v>0</v>
          </cell>
          <cell r="E5107">
            <v>0</v>
          </cell>
          <cell r="F5107" t="str">
            <v>SINAPI</v>
          </cell>
        </row>
        <row r="5108">
          <cell r="B5108">
            <v>0</v>
          </cell>
          <cell r="E5108">
            <v>0</v>
          </cell>
          <cell r="F5108" t="str">
            <v>SINAPI</v>
          </cell>
        </row>
        <row r="5109">
          <cell r="B5109">
            <v>0</v>
          </cell>
          <cell r="E5109">
            <v>0</v>
          </cell>
          <cell r="F5109" t="str">
            <v>SINAPI</v>
          </cell>
        </row>
        <row r="5110">
          <cell r="B5110">
            <v>0</v>
          </cell>
          <cell r="E5110">
            <v>0</v>
          </cell>
          <cell r="F5110" t="str">
            <v>SINAPI</v>
          </cell>
        </row>
        <row r="5111">
          <cell r="B5111">
            <v>0</v>
          </cell>
          <cell r="E5111">
            <v>0</v>
          </cell>
          <cell r="F5111" t="str">
            <v>SINAPI</v>
          </cell>
        </row>
        <row r="5112">
          <cell r="B5112">
            <v>0</v>
          </cell>
          <cell r="E5112">
            <v>0</v>
          </cell>
          <cell r="F5112" t="str">
            <v>SINAPI</v>
          </cell>
        </row>
        <row r="5113">
          <cell r="B5113">
            <v>0</v>
          </cell>
          <cell r="E5113">
            <v>0</v>
          </cell>
          <cell r="F5113" t="str">
            <v>SINAPI</v>
          </cell>
        </row>
        <row r="5114">
          <cell r="B5114">
            <v>0</v>
          </cell>
          <cell r="E5114">
            <v>0</v>
          </cell>
          <cell r="F5114" t="str">
            <v>SINAPI</v>
          </cell>
        </row>
        <row r="5115">
          <cell r="B5115">
            <v>0</v>
          </cell>
          <cell r="E5115">
            <v>0</v>
          </cell>
          <cell r="F5115" t="str">
            <v>SINAPI</v>
          </cell>
        </row>
        <row r="5116">
          <cell r="B5116">
            <v>0</v>
          </cell>
          <cell r="E5116">
            <v>0</v>
          </cell>
          <cell r="F5116" t="str">
            <v>SINAPI</v>
          </cell>
        </row>
        <row r="5117">
          <cell r="B5117">
            <v>0</v>
          </cell>
          <cell r="E5117">
            <v>0</v>
          </cell>
          <cell r="F5117" t="str">
            <v>SINAPI</v>
          </cell>
        </row>
        <row r="5118">
          <cell r="B5118">
            <v>0</v>
          </cell>
          <cell r="E5118">
            <v>0</v>
          </cell>
          <cell r="F5118" t="str">
            <v>SINAPI</v>
          </cell>
        </row>
        <row r="5119">
          <cell r="B5119">
            <v>0</v>
          </cell>
          <cell r="E5119">
            <v>0</v>
          </cell>
          <cell r="F5119" t="str">
            <v>SINAPI</v>
          </cell>
        </row>
        <row r="5120">
          <cell r="B5120">
            <v>0</v>
          </cell>
          <cell r="E5120">
            <v>0</v>
          </cell>
          <cell r="F5120" t="str">
            <v>SINAPI</v>
          </cell>
        </row>
        <row r="5121">
          <cell r="B5121">
            <v>0</v>
          </cell>
          <cell r="E5121">
            <v>0</v>
          </cell>
          <cell r="F5121" t="str">
            <v>SINAPI</v>
          </cell>
        </row>
        <row r="5122">
          <cell r="B5122">
            <v>0</v>
          </cell>
          <cell r="E5122">
            <v>0</v>
          </cell>
          <cell r="F5122" t="str">
            <v>SINAPI</v>
          </cell>
        </row>
        <row r="5123">
          <cell r="B5123">
            <v>0</v>
          </cell>
          <cell r="E5123">
            <v>0</v>
          </cell>
          <cell r="F5123" t="str">
            <v>SINAPI</v>
          </cell>
        </row>
        <row r="5124">
          <cell r="B5124">
            <v>0</v>
          </cell>
          <cell r="E5124">
            <v>0</v>
          </cell>
          <cell r="F5124" t="str">
            <v>SINAPI</v>
          </cell>
        </row>
        <row r="5125">
          <cell r="B5125">
            <v>0</v>
          </cell>
          <cell r="E5125">
            <v>0</v>
          </cell>
          <cell r="F5125" t="str">
            <v>SINAPI</v>
          </cell>
        </row>
        <row r="5126">
          <cell r="B5126">
            <v>0</v>
          </cell>
          <cell r="E5126">
            <v>0</v>
          </cell>
          <cell r="F5126" t="str">
            <v>SINAPI</v>
          </cell>
        </row>
        <row r="5127">
          <cell r="B5127">
            <v>0</v>
          </cell>
          <cell r="E5127">
            <v>0</v>
          </cell>
          <cell r="F5127" t="str">
            <v>SINAPI</v>
          </cell>
        </row>
        <row r="5128">
          <cell r="B5128">
            <v>0</v>
          </cell>
          <cell r="E5128">
            <v>0</v>
          </cell>
          <cell r="F5128" t="str">
            <v>SINAPI</v>
          </cell>
        </row>
        <row r="5129">
          <cell r="B5129">
            <v>0</v>
          </cell>
          <cell r="E5129">
            <v>0</v>
          </cell>
          <cell r="F5129" t="str">
            <v>SINAPI</v>
          </cell>
        </row>
        <row r="5130">
          <cell r="B5130">
            <v>0</v>
          </cell>
          <cell r="E5130">
            <v>0</v>
          </cell>
          <cell r="F5130" t="str">
            <v>SINAPI</v>
          </cell>
        </row>
        <row r="5131">
          <cell r="B5131">
            <v>0</v>
          </cell>
          <cell r="E5131">
            <v>0</v>
          </cell>
          <cell r="F5131" t="str">
            <v>SINAPI</v>
          </cell>
        </row>
        <row r="5132">
          <cell r="B5132">
            <v>0</v>
          </cell>
          <cell r="E5132">
            <v>0</v>
          </cell>
          <cell r="F5132" t="str">
            <v>SINAPI</v>
          </cell>
        </row>
        <row r="5133">
          <cell r="B5133">
            <v>0</v>
          </cell>
          <cell r="E5133">
            <v>0</v>
          </cell>
          <cell r="F5133" t="str">
            <v>SINAPI</v>
          </cell>
        </row>
        <row r="5134">
          <cell r="B5134">
            <v>0</v>
          </cell>
          <cell r="E5134">
            <v>0</v>
          </cell>
          <cell r="F5134" t="str">
            <v>SINAPI</v>
          </cell>
        </row>
        <row r="5135">
          <cell r="B5135">
            <v>0</v>
          </cell>
          <cell r="E5135">
            <v>0</v>
          </cell>
          <cell r="F5135" t="str">
            <v>SINAPI</v>
          </cell>
        </row>
        <row r="5136">
          <cell r="B5136">
            <v>0</v>
          </cell>
          <cell r="E5136">
            <v>0</v>
          </cell>
          <cell r="F5136" t="str">
            <v>SINAPI</v>
          </cell>
        </row>
        <row r="5137">
          <cell r="B5137">
            <v>0</v>
          </cell>
          <cell r="E5137">
            <v>0</v>
          </cell>
          <cell r="F5137" t="str">
            <v>SINAPI</v>
          </cell>
        </row>
        <row r="5138">
          <cell r="B5138">
            <v>0</v>
          </cell>
          <cell r="E5138">
            <v>0</v>
          </cell>
          <cell r="F5138" t="str">
            <v>SINAPI</v>
          </cell>
        </row>
        <row r="5139">
          <cell r="B5139">
            <v>0</v>
          </cell>
          <cell r="E5139">
            <v>0</v>
          </cell>
          <cell r="F5139" t="str">
            <v>SINAPI</v>
          </cell>
        </row>
        <row r="5140">
          <cell r="B5140">
            <v>0</v>
          </cell>
          <cell r="E5140">
            <v>0</v>
          </cell>
          <cell r="F5140" t="str">
            <v>SINAPI</v>
          </cell>
        </row>
        <row r="5141">
          <cell r="B5141">
            <v>0</v>
          </cell>
          <cell r="E5141">
            <v>0</v>
          </cell>
          <cell r="F5141" t="str">
            <v>SINAPI</v>
          </cell>
        </row>
        <row r="5142">
          <cell r="B5142">
            <v>0</v>
          </cell>
          <cell r="E5142">
            <v>0</v>
          </cell>
          <cell r="F5142" t="str">
            <v>SINAPI</v>
          </cell>
        </row>
        <row r="5143">
          <cell r="B5143">
            <v>0</v>
          </cell>
          <cell r="E5143">
            <v>0</v>
          </cell>
          <cell r="F5143" t="str">
            <v>SINAPI</v>
          </cell>
        </row>
        <row r="5144">
          <cell r="B5144">
            <v>0</v>
          </cell>
          <cell r="E5144">
            <v>0</v>
          </cell>
          <cell r="F5144" t="str">
            <v>SINAPI</v>
          </cell>
        </row>
        <row r="5145">
          <cell r="B5145">
            <v>0</v>
          </cell>
          <cell r="E5145">
            <v>0</v>
          </cell>
          <cell r="F5145" t="str">
            <v>SINAPI</v>
          </cell>
        </row>
        <row r="5146">
          <cell r="B5146">
            <v>0</v>
          </cell>
          <cell r="E5146">
            <v>0</v>
          </cell>
          <cell r="F5146" t="str">
            <v>SINAPI</v>
          </cell>
        </row>
        <row r="5147">
          <cell r="B5147">
            <v>0</v>
          </cell>
          <cell r="E5147">
            <v>0</v>
          </cell>
          <cell r="F5147" t="str">
            <v>SINAPI</v>
          </cell>
        </row>
        <row r="5148">
          <cell r="B5148">
            <v>0</v>
          </cell>
          <cell r="E5148">
            <v>0</v>
          </cell>
          <cell r="F5148" t="str">
            <v>SINAPI</v>
          </cell>
        </row>
        <row r="5149">
          <cell r="B5149">
            <v>0</v>
          </cell>
          <cell r="E5149">
            <v>0</v>
          </cell>
          <cell r="F5149" t="str">
            <v>SINAPI</v>
          </cell>
        </row>
        <row r="5150">
          <cell r="B5150">
            <v>0</v>
          </cell>
          <cell r="E5150">
            <v>0</v>
          </cell>
          <cell r="F5150" t="str">
            <v>SINAPI</v>
          </cell>
        </row>
        <row r="5151">
          <cell r="B5151">
            <v>0</v>
          </cell>
          <cell r="E5151">
            <v>0</v>
          </cell>
          <cell r="F5151" t="str">
            <v>SINAPI</v>
          </cell>
        </row>
        <row r="5152">
          <cell r="B5152">
            <v>0</v>
          </cell>
          <cell r="E5152">
            <v>0</v>
          </cell>
          <cell r="F5152" t="str">
            <v>SINAPI</v>
          </cell>
        </row>
        <row r="5153">
          <cell r="B5153">
            <v>0</v>
          </cell>
          <cell r="E5153">
            <v>0</v>
          </cell>
          <cell r="F5153" t="str">
            <v>SINAPI</v>
          </cell>
        </row>
        <row r="5154">
          <cell r="B5154">
            <v>0</v>
          </cell>
          <cell r="E5154">
            <v>0</v>
          </cell>
          <cell r="F5154" t="str">
            <v>SINAPI</v>
          </cell>
        </row>
        <row r="5155">
          <cell r="B5155">
            <v>0</v>
          </cell>
          <cell r="E5155">
            <v>0</v>
          </cell>
          <cell r="F5155" t="str">
            <v>SINAPI</v>
          </cell>
        </row>
        <row r="5156">
          <cell r="B5156">
            <v>0</v>
          </cell>
          <cell r="E5156">
            <v>0</v>
          </cell>
          <cell r="F5156" t="str">
            <v>SINAPI</v>
          </cell>
        </row>
        <row r="5157">
          <cell r="B5157">
            <v>0</v>
          </cell>
          <cell r="E5157">
            <v>0</v>
          </cell>
          <cell r="F5157" t="str">
            <v>SINAPI</v>
          </cell>
        </row>
        <row r="5158">
          <cell r="B5158">
            <v>0</v>
          </cell>
          <cell r="E5158">
            <v>0</v>
          </cell>
          <cell r="F5158" t="str">
            <v>SINAPI</v>
          </cell>
        </row>
        <row r="5159">
          <cell r="B5159">
            <v>0</v>
          </cell>
          <cell r="E5159">
            <v>0</v>
          </cell>
          <cell r="F5159" t="str">
            <v>SINAPI</v>
          </cell>
        </row>
        <row r="5160">
          <cell r="B5160">
            <v>0</v>
          </cell>
          <cell r="E5160">
            <v>0</v>
          </cell>
          <cell r="F5160" t="str">
            <v>SINAPI</v>
          </cell>
        </row>
        <row r="5161">
          <cell r="B5161">
            <v>0</v>
          </cell>
          <cell r="E5161">
            <v>0</v>
          </cell>
          <cell r="F5161" t="str">
            <v>SINAPI</v>
          </cell>
        </row>
        <row r="5162">
          <cell r="B5162">
            <v>0</v>
          </cell>
          <cell r="E5162">
            <v>0</v>
          </cell>
          <cell r="F5162" t="str">
            <v>SINAPI</v>
          </cell>
        </row>
        <row r="5163">
          <cell r="B5163">
            <v>0</v>
          </cell>
          <cell r="E5163">
            <v>0</v>
          </cell>
          <cell r="F5163" t="str">
            <v>SINAPI</v>
          </cell>
        </row>
        <row r="5164">
          <cell r="B5164">
            <v>0</v>
          </cell>
          <cell r="E5164">
            <v>0</v>
          </cell>
          <cell r="F5164" t="str">
            <v>SINAPI</v>
          </cell>
        </row>
        <row r="5165">
          <cell r="B5165">
            <v>0</v>
          </cell>
          <cell r="E5165">
            <v>0</v>
          </cell>
          <cell r="F5165" t="str">
            <v>SINAPI</v>
          </cell>
        </row>
        <row r="5166">
          <cell r="B5166">
            <v>0</v>
          </cell>
          <cell r="E5166">
            <v>0</v>
          </cell>
          <cell r="F5166" t="str">
            <v>SINAPI</v>
          </cell>
        </row>
        <row r="5167">
          <cell r="B5167">
            <v>0</v>
          </cell>
          <cell r="E5167">
            <v>0</v>
          </cell>
          <cell r="F5167" t="str">
            <v>SINAPI</v>
          </cell>
        </row>
        <row r="5168">
          <cell r="B5168">
            <v>0</v>
          </cell>
          <cell r="E5168">
            <v>0</v>
          </cell>
          <cell r="F5168" t="str">
            <v>SINAPI</v>
          </cell>
        </row>
        <row r="5169">
          <cell r="B5169">
            <v>0</v>
          </cell>
          <cell r="E5169">
            <v>0</v>
          </cell>
          <cell r="F5169" t="str">
            <v>SINAPI</v>
          </cell>
        </row>
        <row r="5170">
          <cell r="B5170">
            <v>0</v>
          </cell>
          <cell r="E5170">
            <v>0</v>
          </cell>
          <cell r="F5170" t="str">
            <v>SINAPI</v>
          </cell>
        </row>
        <row r="5171">
          <cell r="B5171">
            <v>0</v>
          </cell>
          <cell r="E5171">
            <v>0</v>
          </cell>
          <cell r="F5171" t="str">
            <v>SINAPI</v>
          </cell>
        </row>
        <row r="5172">
          <cell r="B5172">
            <v>0</v>
          </cell>
          <cell r="E5172">
            <v>0</v>
          </cell>
          <cell r="F5172" t="str">
            <v>SINAPI</v>
          </cell>
        </row>
        <row r="5173">
          <cell r="B5173">
            <v>0</v>
          </cell>
          <cell r="E5173">
            <v>0</v>
          </cell>
          <cell r="F5173" t="str">
            <v>SINAPI</v>
          </cell>
        </row>
        <row r="5174">
          <cell r="B5174">
            <v>0</v>
          </cell>
          <cell r="E5174">
            <v>0</v>
          </cell>
          <cell r="F5174" t="str">
            <v>SINAPI</v>
          </cell>
        </row>
        <row r="5175">
          <cell r="B5175">
            <v>0</v>
          </cell>
          <cell r="E5175">
            <v>0</v>
          </cell>
          <cell r="F5175" t="str">
            <v>SINAPI</v>
          </cell>
        </row>
        <row r="5176">
          <cell r="B5176">
            <v>0</v>
          </cell>
          <cell r="E5176">
            <v>0</v>
          </cell>
          <cell r="F5176" t="str">
            <v>SINAPI</v>
          </cell>
        </row>
        <row r="5177">
          <cell r="B5177">
            <v>0</v>
          </cell>
          <cell r="E5177">
            <v>0</v>
          </cell>
          <cell r="F5177" t="str">
            <v>SINAPI</v>
          </cell>
        </row>
        <row r="5178">
          <cell r="B5178">
            <v>0</v>
          </cell>
          <cell r="E5178">
            <v>0</v>
          </cell>
          <cell r="F5178" t="str">
            <v>SINAPI</v>
          </cell>
        </row>
        <row r="5179">
          <cell r="B5179">
            <v>0</v>
          </cell>
          <cell r="E5179">
            <v>0</v>
          </cell>
          <cell r="F5179" t="str">
            <v>SINAPI</v>
          </cell>
        </row>
        <row r="5180">
          <cell r="B5180">
            <v>0</v>
          </cell>
          <cell r="E5180">
            <v>0</v>
          </cell>
          <cell r="F5180" t="str">
            <v>SINAPI</v>
          </cell>
        </row>
        <row r="5181">
          <cell r="B5181">
            <v>0</v>
          </cell>
          <cell r="E5181">
            <v>0</v>
          </cell>
          <cell r="F5181" t="str">
            <v>SINAPI</v>
          </cell>
        </row>
        <row r="5182">
          <cell r="B5182">
            <v>0</v>
          </cell>
          <cell r="E5182">
            <v>0</v>
          </cell>
          <cell r="F5182" t="str">
            <v>SINAPI</v>
          </cell>
        </row>
        <row r="5183">
          <cell r="B5183">
            <v>0</v>
          </cell>
          <cell r="E5183">
            <v>0</v>
          </cell>
          <cell r="F5183" t="str">
            <v>SINAPI</v>
          </cell>
        </row>
        <row r="5184">
          <cell r="B5184">
            <v>0</v>
          </cell>
          <cell r="E5184">
            <v>0</v>
          </cell>
          <cell r="F5184" t="str">
            <v>SINAPI</v>
          </cell>
        </row>
        <row r="5185">
          <cell r="B5185">
            <v>0</v>
          </cell>
          <cell r="E5185">
            <v>0</v>
          </cell>
          <cell r="F5185" t="str">
            <v>SINAPI</v>
          </cell>
        </row>
        <row r="5186">
          <cell r="B5186">
            <v>0</v>
          </cell>
          <cell r="E5186">
            <v>0</v>
          </cell>
          <cell r="F5186" t="str">
            <v>SINAPI</v>
          </cell>
        </row>
        <row r="5187">
          <cell r="B5187">
            <v>0</v>
          </cell>
          <cell r="E5187">
            <v>0</v>
          </cell>
          <cell r="F5187" t="str">
            <v>SINAPI</v>
          </cell>
        </row>
        <row r="5188">
          <cell r="B5188">
            <v>0</v>
          </cell>
          <cell r="E5188">
            <v>0</v>
          </cell>
          <cell r="F5188" t="str">
            <v>SINAPI</v>
          </cell>
        </row>
        <row r="5189">
          <cell r="B5189">
            <v>0</v>
          </cell>
          <cell r="E5189">
            <v>0</v>
          </cell>
          <cell r="F5189" t="str">
            <v>SINAPI</v>
          </cell>
        </row>
        <row r="5190">
          <cell r="B5190">
            <v>0</v>
          </cell>
          <cell r="E5190">
            <v>0</v>
          </cell>
          <cell r="F5190" t="str">
            <v>SINAPI</v>
          </cell>
        </row>
        <row r="5191">
          <cell r="B5191">
            <v>0</v>
          </cell>
          <cell r="E5191">
            <v>0</v>
          </cell>
          <cell r="F5191" t="str">
            <v>SINAPI</v>
          </cell>
        </row>
        <row r="5192">
          <cell r="B5192">
            <v>0</v>
          </cell>
          <cell r="E5192">
            <v>0</v>
          </cell>
          <cell r="F5192" t="str">
            <v>SINAPI</v>
          </cell>
        </row>
        <row r="5193">
          <cell r="B5193">
            <v>0</v>
          </cell>
          <cell r="E5193">
            <v>0</v>
          </cell>
          <cell r="F5193" t="str">
            <v>SINAPI</v>
          </cell>
        </row>
        <row r="5194">
          <cell r="B5194">
            <v>0</v>
          </cell>
          <cell r="E5194">
            <v>0</v>
          </cell>
          <cell r="F5194" t="str">
            <v>SINAPI</v>
          </cell>
        </row>
        <row r="5195">
          <cell r="B5195">
            <v>0</v>
          </cell>
          <cell r="E5195">
            <v>0</v>
          </cell>
          <cell r="F5195" t="str">
            <v>SINAPI</v>
          </cell>
        </row>
        <row r="5196">
          <cell r="B5196">
            <v>0</v>
          </cell>
          <cell r="E5196">
            <v>0</v>
          </cell>
          <cell r="F5196" t="str">
            <v>SINAPI</v>
          </cell>
        </row>
        <row r="5197">
          <cell r="B5197">
            <v>0</v>
          </cell>
          <cell r="E5197">
            <v>0</v>
          </cell>
          <cell r="F5197" t="str">
            <v>SINAPI</v>
          </cell>
        </row>
        <row r="5198">
          <cell r="B5198">
            <v>0</v>
          </cell>
          <cell r="E5198">
            <v>0</v>
          </cell>
          <cell r="F5198" t="str">
            <v>SINAPI</v>
          </cell>
        </row>
        <row r="5199">
          <cell r="B5199">
            <v>0</v>
          </cell>
          <cell r="E5199">
            <v>0</v>
          </cell>
          <cell r="F5199" t="str">
            <v>SINAPI</v>
          </cell>
        </row>
        <row r="5200">
          <cell r="B5200">
            <v>0</v>
          </cell>
          <cell r="E5200">
            <v>0</v>
          </cell>
          <cell r="F5200" t="str">
            <v>SINAPI</v>
          </cell>
        </row>
        <row r="5201">
          <cell r="B5201">
            <v>0</v>
          </cell>
          <cell r="E5201">
            <v>0</v>
          </cell>
          <cell r="F5201" t="str">
            <v>SINAPI</v>
          </cell>
        </row>
        <row r="5202">
          <cell r="B5202">
            <v>0</v>
          </cell>
          <cell r="E5202">
            <v>0</v>
          </cell>
          <cell r="F5202" t="str">
            <v>SINAPI</v>
          </cell>
        </row>
        <row r="5203">
          <cell r="B5203">
            <v>0</v>
          </cell>
          <cell r="E5203">
            <v>0</v>
          </cell>
          <cell r="F5203" t="str">
            <v>SINAPI</v>
          </cell>
        </row>
        <row r="5204">
          <cell r="B5204">
            <v>0</v>
          </cell>
          <cell r="E5204">
            <v>0</v>
          </cell>
          <cell r="F5204" t="str">
            <v>SINAPI</v>
          </cell>
        </row>
        <row r="5205">
          <cell r="B5205">
            <v>0</v>
          </cell>
          <cell r="E5205">
            <v>0</v>
          </cell>
          <cell r="F5205" t="str">
            <v>SINAPI</v>
          </cell>
        </row>
        <row r="5206">
          <cell r="B5206">
            <v>0</v>
          </cell>
          <cell r="E5206">
            <v>0</v>
          </cell>
          <cell r="F5206" t="str">
            <v>SINAPI</v>
          </cell>
        </row>
        <row r="5207">
          <cell r="B5207">
            <v>0</v>
          </cell>
          <cell r="E5207">
            <v>0</v>
          </cell>
          <cell r="F5207" t="str">
            <v>SINAPI</v>
          </cell>
        </row>
        <row r="5208">
          <cell r="B5208">
            <v>0</v>
          </cell>
          <cell r="E5208">
            <v>0</v>
          </cell>
          <cell r="F5208" t="str">
            <v>SINAPI</v>
          </cell>
        </row>
        <row r="5209">
          <cell r="B5209">
            <v>0</v>
          </cell>
          <cell r="E5209">
            <v>0</v>
          </cell>
          <cell r="F5209" t="str">
            <v>SINAPI</v>
          </cell>
        </row>
        <row r="5210">
          <cell r="B5210">
            <v>0</v>
          </cell>
          <cell r="E5210">
            <v>0</v>
          </cell>
          <cell r="F5210" t="str">
            <v>SINAPI</v>
          </cell>
        </row>
        <row r="5211">
          <cell r="B5211">
            <v>0</v>
          </cell>
          <cell r="E5211">
            <v>0</v>
          </cell>
          <cell r="F5211" t="str">
            <v>SINAPI</v>
          </cell>
        </row>
        <row r="5212">
          <cell r="B5212">
            <v>0</v>
          </cell>
          <cell r="E5212">
            <v>0</v>
          </cell>
          <cell r="F5212" t="str">
            <v>SINAPI</v>
          </cell>
        </row>
        <row r="5213">
          <cell r="B5213">
            <v>0</v>
          </cell>
          <cell r="E5213">
            <v>0</v>
          </cell>
          <cell r="F5213" t="str">
            <v>SINAPI</v>
          </cell>
        </row>
        <row r="5214">
          <cell r="B5214">
            <v>0</v>
          </cell>
          <cell r="E5214">
            <v>0</v>
          </cell>
          <cell r="F5214" t="str">
            <v>SINAPI</v>
          </cell>
        </row>
        <row r="5215">
          <cell r="B5215">
            <v>0</v>
          </cell>
          <cell r="E5215">
            <v>0</v>
          </cell>
          <cell r="F5215" t="str">
            <v>SINAPI</v>
          </cell>
        </row>
        <row r="5216">
          <cell r="B5216">
            <v>0</v>
          </cell>
          <cell r="E5216">
            <v>0</v>
          </cell>
          <cell r="F5216" t="str">
            <v>SINAPI</v>
          </cell>
        </row>
        <row r="5217">
          <cell r="B5217">
            <v>0</v>
          </cell>
          <cell r="E5217">
            <v>0</v>
          </cell>
          <cell r="F5217" t="str">
            <v>SINAPI</v>
          </cell>
        </row>
        <row r="5218">
          <cell r="B5218">
            <v>0</v>
          </cell>
          <cell r="E5218">
            <v>0</v>
          </cell>
          <cell r="F5218" t="str">
            <v>SINAPI</v>
          </cell>
        </row>
        <row r="5219">
          <cell r="B5219">
            <v>0</v>
          </cell>
          <cell r="E5219">
            <v>0</v>
          </cell>
          <cell r="F5219" t="str">
            <v>SINAPI</v>
          </cell>
        </row>
        <row r="5220">
          <cell r="B5220">
            <v>0</v>
          </cell>
          <cell r="E5220">
            <v>0</v>
          </cell>
          <cell r="F5220" t="str">
            <v>SINAPI</v>
          </cell>
        </row>
        <row r="5221">
          <cell r="B5221">
            <v>0</v>
          </cell>
          <cell r="E5221">
            <v>0</v>
          </cell>
          <cell r="F5221" t="str">
            <v>SINAPI</v>
          </cell>
        </row>
        <row r="5222">
          <cell r="B5222">
            <v>0</v>
          </cell>
          <cell r="E5222">
            <v>0</v>
          </cell>
          <cell r="F5222" t="str">
            <v>SINAPI</v>
          </cell>
        </row>
        <row r="5223">
          <cell r="B5223">
            <v>0</v>
          </cell>
          <cell r="E5223">
            <v>0</v>
          </cell>
          <cell r="F5223" t="str">
            <v>SINAPI</v>
          </cell>
        </row>
        <row r="5224">
          <cell r="B5224">
            <v>0</v>
          </cell>
          <cell r="E5224">
            <v>0</v>
          </cell>
          <cell r="F5224" t="str">
            <v>SINAPI</v>
          </cell>
        </row>
        <row r="5225">
          <cell r="B5225">
            <v>0</v>
          </cell>
          <cell r="E5225">
            <v>0</v>
          </cell>
          <cell r="F5225" t="str">
            <v>SINAPI</v>
          </cell>
        </row>
        <row r="5226">
          <cell r="B5226">
            <v>0</v>
          </cell>
          <cell r="E5226">
            <v>0</v>
          </cell>
          <cell r="F5226" t="str">
            <v>SINAPI</v>
          </cell>
        </row>
        <row r="5227">
          <cell r="B5227">
            <v>0</v>
          </cell>
          <cell r="E5227">
            <v>0</v>
          </cell>
          <cell r="F5227" t="str">
            <v>SINAPI</v>
          </cell>
        </row>
        <row r="5228">
          <cell r="B5228">
            <v>0</v>
          </cell>
          <cell r="E5228">
            <v>0</v>
          </cell>
          <cell r="F5228" t="str">
            <v>SINAPI</v>
          </cell>
        </row>
        <row r="5229">
          <cell r="B5229">
            <v>0</v>
          </cell>
          <cell r="E5229">
            <v>0</v>
          </cell>
          <cell r="F5229" t="str">
            <v>SINAPI</v>
          </cell>
        </row>
        <row r="5230">
          <cell r="B5230">
            <v>0</v>
          </cell>
          <cell r="E5230">
            <v>0</v>
          </cell>
          <cell r="F5230" t="str">
            <v>SINAPI</v>
          </cell>
        </row>
        <row r="5231">
          <cell r="B5231">
            <v>0</v>
          </cell>
          <cell r="E5231">
            <v>0</v>
          </cell>
          <cell r="F5231" t="str">
            <v>SINAPI</v>
          </cell>
        </row>
        <row r="5232">
          <cell r="B5232">
            <v>0</v>
          </cell>
          <cell r="E5232">
            <v>0</v>
          </cell>
          <cell r="F5232" t="str">
            <v>SINAPI</v>
          </cell>
        </row>
        <row r="5233">
          <cell r="B5233">
            <v>0</v>
          </cell>
          <cell r="E5233">
            <v>0</v>
          </cell>
          <cell r="F5233" t="str">
            <v>SINAPI</v>
          </cell>
        </row>
        <row r="5234">
          <cell r="B5234">
            <v>0</v>
          </cell>
          <cell r="E5234">
            <v>0</v>
          </cell>
          <cell r="F5234" t="str">
            <v>SINAPI</v>
          </cell>
        </row>
        <row r="5235">
          <cell r="B5235">
            <v>0</v>
          </cell>
          <cell r="E5235">
            <v>0</v>
          </cell>
          <cell r="F5235" t="str">
            <v>SINAPI</v>
          </cell>
        </row>
        <row r="5236">
          <cell r="B5236">
            <v>0</v>
          </cell>
          <cell r="E5236">
            <v>0</v>
          </cell>
          <cell r="F5236" t="str">
            <v>SINAPI</v>
          </cell>
        </row>
        <row r="5237">
          <cell r="B5237">
            <v>0</v>
          </cell>
          <cell r="E5237">
            <v>0</v>
          </cell>
          <cell r="F5237" t="str">
            <v>SINAPI</v>
          </cell>
        </row>
        <row r="5238">
          <cell r="B5238">
            <v>0</v>
          </cell>
          <cell r="E5238">
            <v>0</v>
          </cell>
          <cell r="F5238" t="str">
            <v>SINAPI</v>
          </cell>
        </row>
        <row r="5239">
          <cell r="B5239">
            <v>0</v>
          </cell>
          <cell r="E5239">
            <v>0</v>
          </cell>
          <cell r="F5239" t="str">
            <v>SINAPI</v>
          </cell>
        </row>
        <row r="5240">
          <cell r="B5240">
            <v>0</v>
          </cell>
          <cell r="E5240">
            <v>0</v>
          </cell>
          <cell r="F5240" t="str">
            <v>SINAPI</v>
          </cell>
        </row>
        <row r="5241">
          <cell r="B5241">
            <v>0</v>
          </cell>
          <cell r="E5241">
            <v>0</v>
          </cell>
          <cell r="F5241" t="str">
            <v>SINAPI</v>
          </cell>
        </row>
        <row r="5242">
          <cell r="B5242">
            <v>0</v>
          </cell>
          <cell r="E5242">
            <v>0</v>
          </cell>
          <cell r="F5242" t="str">
            <v>SINAPI</v>
          </cell>
        </row>
        <row r="5243">
          <cell r="B5243">
            <v>0</v>
          </cell>
          <cell r="E5243">
            <v>0</v>
          </cell>
          <cell r="F5243" t="str">
            <v>SINAPI</v>
          </cell>
        </row>
        <row r="5244">
          <cell r="B5244">
            <v>0</v>
          </cell>
          <cell r="E5244">
            <v>0</v>
          </cell>
          <cell r="F5244" t="str">
            <v>SINAPI</v>
          </cell>
        </row>
        <row r="5245">
          <cell r="B5245">
            <v>0</v>
          </cell>
          <cell r="E5245">
            <v>0</v>
          </cell>
          <cell r="F5245" t="str">
            <v>SINAPI</v>
          </cell>
        </row>
        <row r="5246">
          <cell r="B5246">
            <v>0</v>
          </cell>
          <cell r="E5246">
            <v>0</v>
          </cell>
          <cell r="F5246" t="str">
            <v>SINAPI</v>
          </cell>
        </row>
        <row r="5247">
          <cell r="B5247">
            <v>0</v>
          </cell>
          <cell r="E5247">
            <v>0</v>
          </cell>
          <cell r="F5247" t="str">
            <v>SINAPI</v>
          </cell>
        </row>
        <row r="5248">
          <cell r="B5248">
            <v>0</v>
          </cell>
          <cell r="E5248">
            <v>0</v>
          </cell>
          <cell r="F5248" t="str">
            <v>SINAPI</v>
          </cell>
        </row>
        <row r="5249">
          <cell r="B5249">
            <v>0</v>
          </cell>
          <cell r="E5249">
            <v>0</v>
          </cell>
          <cell r="F5249" t="str">
            <v>SINAPI</v>
          </cell>
        </row>
        <row r="5250">
          <cell r="B5250">
            <v>0</v>
          </cell>
          <cell r="E5250">
            <v>0</v>
          </cell>
          <cell r="F5250" t="str">
            <v>SINAPI</v>
          </cell>
        </row>
        <row r="5251">
          <cell r="B5251">
            <v>0</v>
          </cell>
          <cell r="E5251">
            <v>0</v>
          </cell>
          <cell r="F5251" t="str">
            <v>SINAPI</v>
          </cell>
        </row>
        <row r="5252">
          <cell r="B5252">
            <v>0</v>
          </cell>
          <cell r="E5252">
            <v>0</v>
          </cell>
          <cell r="F5252" t="str">
            <v>SINAPI</v>
          </cell>
        </row>
        <row r="5253">
          <cell r="B5253">
            <v>0</v>
          </cell>
          <cell r="E5253">
            <v>0</v>
          </cell>
          <cell r="F5253" t="str">
            <v>SINAPI</v>
          </cell>
        </row>
        <row r="5254">
          <cell r="B5254">
            <v>0</v>
          </cell>
          <cell r="E5254">
            <v>0</v>
          </cell>
          <cell r="F5254" t="str">
            <v>SINAPI</v>
          </cell>
        </row>
        <row r="5255">
          <cell r="B5255">
            <v>0</v>
          </cell>
          <cell r="E5255">
            <v>0</v>
          </cell>
          <cell r="F5255" t="str">
            <v>SINAPI</v>
          </cell>
        </row>
        <row r="5256">
          <cell r="B5256">
            <v>0</v>
          </cell>
          <cell r="E5256">
            <v>0</v>
          </cell>
          <cell r="F5256" t="str">
            <v>SINAPI</v>
          </cell>
        </row>
        <row r="5257">
          <cell r="B5257">
            <v>0</v>
          </cell>
          <cell r="E5257">
            <v>0</v>
          </cell>
          <cell r="F5257" t="str">
            <v>SINAPI</v>
          </cell>
        </row>
        <row r="5258">
          <cell r="B5258">
            <v>0</v>
          </cell>
          <cell r="E5258">
            <v>0</v>
          </cell>
          <cell r="F5258" t="str">
            <v>SINAPI</v>
          </cell>
        </row>
        <row r="5259">
          <cell r="B5259">
            <v>0</v>
          </cell>
          <cell r="E5259">
            <v>0</v>
          </cell>
          <cell r="F5259" t="str">
            <v>SINAPI</v>
          </cell>
        </row>
        <row r="5260">
          <cell r="B5260">
            <v>0</v>
          </cell>
          <cell r="E5260">
            <v>0</v>
          </cell>
          <cell r="F5260" t="str">
            <v>SINAPI</v>
          </cell>
        </row>
        <row r="5261">
          <cell r="B5261">
            <v>0</v>
          </cell>
          <cell r="E5261">
            <v>0</v>
          </cell>
          <cell r="F5261" t="str">
            <v>SINAPI</v>
          </cell>
        </row>
        <row r="5262">
          <cell r="B5262">
            <v>0</v>
          </cell>
          <cell r="E5262">
            <v>0</v>
          </cell>
          <cell r="F5262" t="str">
            <v>SINAPI</v>
          </cell>
        </row>
        <row r="5263">
          <cell r="B5263">
            <v>0</v>
          </cell>
          <cell r="E5263">
            <v>0</v>
          </cell>
          <cell r="F5263" t="str">
            <v>SINAPI</v>
          </cell>
        </row>
        <row r="5264">
          <cell r="B5264">
            <v>0</v>
          </cell>
          <cell r="E5264">
            <v>0</v>
          </cell>
          <cell r="F5264" t="str">
            <v>SINAPI</v>
          </cell>
        </row>
        <row r="5265">
          <cell r="B5265">
            <v>0</v>
          </cell>
          <cell r="E5265">
            <v>0</v>
          </cell>
          <cell r="F5265" t="str">
            <v>SINAPI</v>
          </cell>
        </row>
        <row r="5266">
          <cell r="B5266">
            <v>0</v>
          </cell>
          <cell r="E5266">
            <v>0</v>
          </cell>
          <cell r="F5266" t="str">
            <v>SINAPI</v>
          </cell>
        </row>
        <row r="5267">
          <cell r="B5267">
            <v>0</v>
          </cell>
          <cell r="E5267">
            <v>0</v>
          </cell>
          <cell r="F5267" t="str">
            <v>SINAPI</v>
          </cell>
        </row>
        <row r="5268">
          <cell r="B5268">
            <v>0</v>
          </cell>
          <cell r="E5268">
            <v>0</v>
          </cell>
          <cell r="F5268" t="str">
            <v>SINAPI</v>
          </cell>
        </row>
        <row r="5269">
          <cell r="B5269">
            <v>0</v>
          </cell>
          <cell r="E5269">
            <v>0</v>
          </cell>
          <cell r="F5269" t="str">
            <v>SINAPI</v>
          </cell>
        </row>
        <row r="5270">
          <cell r="B5270">
            <v>0</v>
          </cell>
          <cell r="E5270">
            <v>0</v>
          </cell>
          <cell r="F5270" t="str">
            <v>SINAPI</v>
          </cell>
        </row>
        <row r="5271">
          <cell r="B5271">
            <v>0</v>
          </cell>
          <cell r="E5271">
            <v>0</v>
          </cell>
          <cell r="F5271" t="str">
            <v>SINAPI</v>
          </cell>
        </row>
        <row r="5272">
          <cell r="B5272">
            <v>0</v>
          </cell>
          <cell r="E5272">
            <v>0</v>
          </cell>
          <cell r="F5272" t="str">
            <v>SINAPI</v>
          </cell>
        </row>
        <row r="5273">
          <cell r="B5273">
            <v>0</v>
          </cell>
          <cell r="E5273">
            <v>0</v>
          </cell>
          <cell r="F5273" t="str">
            <v>SINAPI</v>
          </cell>
        </row>
        <row r="5274">
          <cell r="B5274">
            <v>0</v>
          </cell>
          <cell r="E5274">
            <v>0</v>
          </cell>
          <cell r="F5274" t="str">
            <v>SINAPI</v>
          </cell>
        </row>
        <row r="5275">
          <cell r="B5275">
            <v>0</v>
          </cell>
          <cell r="E5275">
            <v>0</v>
          </cell>
          <cell r="F5275" t="str">
            <v>SINAPI</v>
          </cell>
        </row>
        <row r="5276">
          <cell r="B5276">
            <v>0</v>
          </cell>
          <cell r="E5276">
            <v>0</v>
          </cell>
          <cell r="F5276" t="str">
            <v>SINAPI</v>
          </cell>
        </row>
        <row r="5277">
          <cell r="B5277">
            <v>0</v>
          </cell>
          <cell r="E5277">
            <v>0</v>
          </cell>
          <cell r="F5277" t="str">
            <v>SINAPI</v>
          </cell>
        </row>
        <row r="5278">
          <cell r="B5278">
            <v>0</v>
          </cell>
          <cell r="E5278">
            <v>0</v>
          </cell>
          <cell r="F5278" t="str">
            <v>SINAPI</v>
          </cell>
        </row>
        <row r="5279">
          <cell r="B5279">
            <v>0</v>
          </cell>
          <cell r="E5279">
            <v>0</v>
          </cell>
          <cell r="F5279" t="str">
            <v>SINAPI</v>
          </cell>
        </row>
        <row r="5280">
          <cell r="B5280">
            <v>0</v>
          </cell>
          <cell r="E5280">
            <v>0</v>
          </cell>
          <cell r="F5280" t="str">
            <v>SINAPI</v>
          </cell>
        </row>
        <row r="5281">
          <cell r="B5281">
            <v>0</v>
          </cell>
          <cell r="E5281">
            <v>0</v>
          </cell>
          <cell r="F5281" t="str">
            <v>SINAPI</v>
          </cell>
        </row>
        <row r="5282">
          <cell r="B5282">
            <v>0</v>
          </cell>
          <cell r="E5282">
            <v>0</v>
          </cell>
          <cell r="F5282" t="str">
            <v>SINAPI</v>
          </cell>
        </row>
        <row r="5283">
          <cell r="B5283">
            <v>0</v>
          </cell>
          <cell r="E5283">
            <v>0</v>
          </cell>
          <cell r="F5283" t="str">
            <v>SINAPI</v>
          </cell>
        </row>
        <row r="5284">
          <cell r="B5284">
            <v>0</v>
          </cell>
          <cell r="E5284">
            <v>0</v>
          </cell>
          <cell r="F5284" t="str">
            <v>SINAPI</v>
          </cell>
        </row>
        <row r="5285">
          <cell r="B5285">
            <v>0</v>
          </cell>
          <cell r="E5285">
            <v>0</v>
          </cell>
          <cell r="F5285" t="str">
            <v>SINAPI</v>
          </cell>
        </row>
        <row r="5286">
          <cell r="B5286">
            <v>0</v>
          </cell>
          <cell r="E5286">
            <v>0</v>
          </cell>
          <cell r="F5286" t="str">
            <v>SINAPI</v>
          </cell>
        </row>
        <row r="5287">
          <cell r="B5287">
            <v>0</v>
          </cell>
          <cell r="E5287">
            <v>0</v>
          </cell>
          <cell r="F5287" t="str">
            <v>SINAPI</v>
          </cell>
        </row>
        <row r="5288">
          <cell r="B5288">
            <v>0</v>
          </cell>
          <cell r="F5288" t="str">
            <v>SINAPI</v>
          </cell>
        </row>
        <row r="5289">
          <cell r="B5289">
            <v>0</v>
          </cell>
          <cell r="F5289" t="str">
            <v>SINAPI</v>
          </cell>
        </row>
        <row r="5290">
          <cell r="F5290" t="str">
            <v>SINAPI</v>
          </cell>
        </row>
        <row r="5291">
          <cell r="F5291" t="str">
            <v>SINAPI</v>
          </cell>
        </row>
        <row r="5292">
          <cell r="F5292" t="str">
            <v>SINAPI</v>
          </cell>
        </row>
        <row r="5293">
          <cell r="F5293" t="str">
            <v>SINAPI</v>
          </cell>
        </row>
        <row r="5294">
          <cell r="F5294" t="str">
            <v>SINAPI</v>
          </cell>
        </row>
        <row r="5295">
          <cell r="F5295" t="str">
            <v>SINAPI</v>
          </cell>
        </row>
        <row r="5296">
          <cell r="F5296" t="str">
            <v>SINAPI</v>
          </cell>
        </row>
        <row r="5297">
          <cell r="F5297" t="str">
            <v>SINAPI</v>
          </cell>
        </row>
        <row r="5298">
          <cell r="F5298" t="str">
            <v>SINAPI</v>
          </cell>
        </row>
        <row r="5299">
          <cell r="F5299" t="str">
            <v>SINAPI</v>
          </cell>
        </row>
        <row r="5300">
          <cell r="F5300" t="str">
            <v>SINAPI</v>
          </cell>
        </row>
        <row r="5301">
          <cell r="F5301" t="str">
            <v>SINAPI</v>
          </cell>
        </row>
        <row r="5302">
          <cell r="F5302" t="str">
            <v>SINAPI</v>
          </cell>
        </row>
        <row r="5303">
          <cell r="F5303" t="str">
            <v>SINAPI</v>
          </cell>
        </row>
        <row r="5304">
          <cell r="F5304" t="str">
            <v>SINAPI</v>
          </cell>
        </row>
        <row r="5305">
          <cell r="F5305" t="str">
            <v>SINAPI</v>
          </cell>
        </row>
        <row r="5306">
          <cell r="F5306" t="str">
            <v>SINAPI</v>
          </cell>
        </row>
        <row r="5307">
          <cell r="F5307" t="str">
            <v>SINAPI</v>
          </cell>
        </row>
        <row r="5308">
          <cell r="F5308" t="str">
            <v>SINAPI</v>
          </cell>
        </row>
        <row r="5309">
          <cell r="F5309" t="str">
            <v>SINAPI</v>
          </cell>
        </row>
        <row r="5310">
          <cell r="F5310" t="str">
            <v>SINAPI</v>
          </cell>
        </row>
        <row r="5311">
          <cell r="F5311" t="str">
            <v>SINAPI</v>
          </cell>
        </row>
        <row r="5312">
          <cell r="F5312" t="str">
            <v>SINAPI</v>
          </cell>
        </row>
        <row r="5313">
          <cell r="F5313" t="str">
            <v>SINAPI</v>
          </cell>
        </row>
        <row r="5314">
          <cell r="F5314" t="str">
            <v>SINAPI</v>
          </cell>
        </row>
        <row r="5315">
          <cell r="F5315" t="str">
            <v>SINAPI</v>
          </cell>
        </row>
        <row r="5316">
          <cell r="F5316" t="str">
            <v>SINAPI</v>
          </cell>
        </row>
        <row r="5317">
          <cell r="F5317" t="str">
            <v>SINAPI</v>
          </cell>
        </row>
        <row r="5318">
          <cell r="F5318" t="str">
            <v>SINAPI</v>
          </cell>
        </row>
        <row r="5319">
          <cell r="F5319" t="str">
            <v>SINAPI</v>
          </cell>
        </row>
        <row r="5320">
          <cell r="F5320" t="str">
            <v>SINAPI</v>
          </cell>
        </row>
        <row r="5321">
          <cell r="F5321" t="str">
            <v>SINAPI</v>
          </cell>
        </row>
        <row r="5322">
          <cell r="F5322" t="str">
            <v>SINAPI</v>
          </cell>
        </row>
        <row r="5323">
          <cell r="F5323" t="str">
            <v>SINAPI</v>
          </cell>
        </row>
        <row r="5324">
          <cell r="F5324" t="str">
            <v>SINAPI</v>
          </cell>
        </row>
        <row r="5325">
          <cell r="F5325" t="str">
            <v>SINAPI</v>
          </cell>
        </row>
        <row r="5326">
          <cell r="F5326" t="str">
            <v>SINAPI</v>
          </cell>
        </row>
        <row r="5327">
          <cell r="F5327" t="str">
            <v>SINAPI</v>
          </cell>
        </row>
        <row r="5328">
          <cell r="F5328" t="str">
            <v>SINAPI</v>
          </cell>
        </row>
        <row r="5329">
          <cell r="F5329" t="str">
            <v>SINAPI</v>
          </cell>
        </row>
        <row r="5330">
          <cell r="F5330" t="str">
            <v>SINAPI</v>
          </cell>
        </row>
        <row r="5331">
          <cell r="F5331" t="str">
            <v>SINAPI</v>
          </cell>
        </row>
        <row r="5332">
          <cell r="F5332" t="str">
            <v>SINAPI</v>
          </cell>
        </row>
        <row r="5333">
          <cell r="F5333" t="str">
            <v>SINAPI</v>
          </cell>
        </row>
        <row r="5334">
          <cell r="F5334" t="str">
            <v>SINAPI</v>
          </cell>
        </row>
        <row r="5335">
          <cell r="F5335" t="str">
            <v>SINAPI</v>
          </cell>
        </row>
        <row r="5336">
          <cell r="F5336" t="str">
            <v>SINAPI</v>
          </cell>
        </row>
        <row r="5337">
          <cell r="F5337" t="str">
            <v>SINAPI</v>
          </cell>
        </row>
        <row r="5338">
          <cell r="F5338" t="str">
            <v>SINAPI</v>
          </cell>
        </row>
        <row r="5339">
          <cell r="F5339" t="str">
            <v>SINAPI</v>
          </cell>
        </row>
        <row r="5340">
          <cell r="F5340" t="str">
            <v>SINAPI</v>
          </cell>
        </row>
        <row r="5341">
          <cell r="F5341" t="str">
            <v>SINAPI</v>
          </cell>
        </row>
        <row r="5342">
          <cell r="F5342" t="str">
            <v>SINAPI</v>
          </cell>
        </row>
        <row r="5343">
          <cell r="F5343" t="str">
            <v>SINAPI</v>
          </cell>
        </row>
        <row r="5344">
          <cell r="F5344" t="str">
            <v>SINAPI</v>
          </cell>
        </row>
        <row r="5345">
          <cell r="F5345" t="str">
            <v>SINAPI</v>
          </cell>
        </row>
        <row r="5346">
          <cell r="F5346" t="str">
            <v>SINAPI</v>
          </cell>
        </row>
        <row r="5347">
          <cell r="F5347" t="str">
            <v>SINAPI</v>
          </cell>
        </row>
        <row r="5348">
          <cell r="F5348" t="str">
            <v>SINAPI</v>
          </cell>
        </row>
        <row r="5349">
          <cell r="F5349" t="str">
            <v>SINAPI</v>
          </cell>
        </row>
        <row r="5350">
          <cell r="F5350" t="str">
            <v>SINAPI</v>
          </cell>
        </row>
        <row r="5351">
          <cell r="F5351" t="str">
            <v>SINAPI</v>
          </cell>
        </row>
        <row r="5352">
          <cell r="F5352" t="str">
            <v>SINAPI</v>
          </cell>
        </row>
        <row r="5353">
          <cell r="F5353" t="str">
            <v>SINAPI</v>
          </cell>
        </row>
        <row r="5354">
          <cell r="F5354" t="str">
            <v>SINAPI</v>
          </cell>
        </row>
        <row r="5355">
          <cell r="F5355" t="str">
            <v>SINAPI</v>
          </cell>
        </row>
        <row r="5356">
          <cell r="F5356" t="str">
            <v>SINAPI</v>
          </cell>
        </row>
        <row r="5357">
          <cell r="F5357" t="str">
            <v>SINAPI</v>
          </cell>
        </row>
        <row r="5358">
          <cell r="F5358" t="str">
            <v>SINAPI</v>
          </cell>
        </row>
        <row r="5359">
          <cell r="F5359" t="str">
            <v>SINAPI</v>
          </cell>
        </row>
        <row r="5360">
          <cell r="F5360" t="str">
            <v>SINAPI</v>
          </cell>
        </row>
        <row r="5361">
          <cell r="F5361" t="str">
            <v>SINAPI</v>
          </cell>
        </row>
        <row r="5362">
          <cell r="F5362" t="str">
            <v>SINAPI</v>
          </cell>
        </row>
        <row r="5363">
          <cell r="F5363" t="str">
            <v>SINAPI</v>
          </cell>
        </row>
        <row r="5364">
          <cell r="F5364" t="str">
            <v>SINAPI</v>
          </cell>
        </row>
        <row r="5365">
          <cell r="F5365" t="str">
            <v>SINAPI</v>
          </cell>
        </row>
        <row r="5366">
          <cell r="F5366" t="str">
            <v>SINAPI</v>
          </cell>
        </row>
        <row r="5367">
          <cell r="F5367" t="str">
            <v>SINAPI</v>
          </cell>
        </row>
        <row r="5368">
          <cell r="F5368" t="str">
            <v>SINAPI</v>
          </cell>
        </row>
        <row r="5369">
          <cell r="F5369" t="str">
            <v>SINAPI</v>
          </cell>
        </row>
        <row r="5370">
          <cell r="F5370" t="str">
            <v>SINAPI</v>
          </cell>
        </row>
        <row r="5371">
          <cell r="F5371" t="str">
            <v>SINAPI</v>
          </cell>
        </row>
        <row r="5372">
          <cell r="F5372" t="str">
            <v>SINAPI</v>
          </cell>
        </row>
        <row r="5373">
          <cell r="F5373" t="str">
            <v>SINAPI</v>
          </cell>
        </row>
        <row r="5374">
          <cell r="F5374" t="str">
            <v>SINAPI</v>
          </cell>
        </row>
        <row r="5375">
          <cell r="F5375" t="str">
            <v>SINAPI</v>
          </cell>
        </row>
        <row r="5376">
          <cell r="F5376" t="str">
            <v>SINAPI</v>
          </cell>
        </row>
        <row r="5377">
          <cell r="F5377" t="str">
            <v>SINAPI</v>
          </cell>
        </row>
        <row r="5378">
          <cell r="F5378" t="str">
            <v>SINAPI</v>
          </cell>
        </row>
        <row r="5379">
          <cell r="F5379" t="str">
            <v>SINAPI</v>
          </cell>
        </row>
        <row r="5380">
          <cell r="F5380" t="str">
            <v>SINAPI</v>
          </cell>
        </row>
        <row r="5381">
          <cell r="F5381" t="str">
            <v>SINAPI</v>
          </cell>
        </row>
        <row r="5382">
          <cell r="F5382" t="str">
            <v>SINAPI</v>
          </cell>
        </row>
        <row r="5383">
          <cell r="F5383" t="str">
            <v>SINAPI</v>
          </cell>
        </row>
        <row r="5384">
          <cell r="F5384" t="str">
            <v>SINAPI</v>
          </cell>
        </row>
        <row r="5385">
          <cell r="F5385" t="str">
            <v>SINAPI</v>
          </cell>
        </row>
        <row r="5386">
          <cell r="F5386" t="str">
            <v>SINAPI</v>
          </cell>
        </row>
        <row r="5387">
          <cell r="F5387" t="str">
            <v>SINAPI</v>
          </cell>
        </row>
        <row r="5388">
          <cell r="F5388" t="str">
            <v>SINAPI</v>
          </cell>
        </row>
        <row r="5389">
          <cell r="F5389" t="str">
            <v>SINAPI</v>
          </cell>
        </row>
        <row r="5390">
          <cell r="F5390" t="str">
            <v>SINAPI</v>
          </cell>
        </row>
        <row r="5391">
          <cell r="F5391" t="str">
            <v>SINAPI</v>
          </cell>
        </row>
        <row r="5392">
          <cell r="F5392" t="str">
            <v>SINAPI</v>
          </cell>
        </row>
        <row r="5393">
          <cell r="F5393" t="str">
            <v>SINAPI</v>
          </cell>
        </row>
        <row r="5394">
          <cell r="F5394" t="str">
            <v>SINAPI</v>
          </cell>
        </row>
        <row r="5395">
          <cell r="F5395" t="str">
            <v>SINAPI</v>
          </cell>
        </row>
        <row r="5396">
          <cell r="F5396" t="str">
            <v>SINAPI</v>
          </cell>
        </row>
        <row r="5397">
          <cell r="F5397" t="str">
            <v>SINAPI</v>
          </cell>
        </row>
        <row r="5398">
          <cell r="F5398" t="str">
            <v>SINAPI</v>
          </cell>
        </row>
        <row r="5399">
          <cell r="F5399" t="str">
            <v>SINAPI</v>
          </cell>
        </row>
        <row r="5400">
          <cell r="F5400" t="str">
            <v>SINAPI</v>
          </cell>
        </row>
        <row r="5401">
          <cell r="F5401" t="str">
            <v>SINAPI</v>
          </cell>
        </row>
        <row r="5402">
          <cell r="F5402" t="str">
            <v>SINAPI</v>
          </cell>
        </row>
        <row r="5403">
          <cell r="F5403" t="str">
            <v>SINAPI</v>
          </cell>
        </row>
        <row r="5404">
          <cell r="F5404" t="str">
            <v>SINAPI</v>
          </cell>
        </row>
        <row r="5405">
          <cell r="F5405" t="str">
            <v>SINAPI</v>
          </cell>
        </row>
        <row r="5406">
          <cell r="F5406" t="str">
            <v>SINAPI</v>
          </cell>
        </row>
        <row r="5407">
          <cell r="F5407" t="str">
            <v>SINAPI</v>
          </cell>
        </row>
        <row r="5408">
          <cell r="F5408" t="str">
            <v>SINAPI</v>
          </cell>
        </row>
        <row r="5409">
          <cell r="F5409" t="str">
            <v>SINAPI</v>
          </cell>
        </row>
        <row r="5410">
          <cell r="F5410" t="str">
            <v>SINAPI</v>
          </cell>
        </row>
        <row r="5411">
          <cell r="F5411" t="str">
            <v>SINAPI</v>
          </cell>
        </row>
        <row r="5412">
          <cell r="F5412" t="str">
            <v>SINAPI</v>
          </cell>
        </row>
        <row r="5413">
          <cell r="F5413" t="str">
            <v>SINAPI</v>
          </cell>
        </row>
        <row r="5414">
          <cell r="F5414" t="str">
            <v>SINAPI</v>
          </cell>
        </row>
        <row r="5415">
          <cell r="F5415" t="str">
            <v>SINAPI</v>
          </cell>
        </row>
        <row r="5416">
          <cell r="F5416" t="str">
            <v>SINAPI</v>
          </cell>
        </row>
        <row r="5417">
          <cell r="F5417" t="str">
            <v>SINAPI</v>
          </cell>
        </row>
        <row r="5418">
          <cell r="F5418" t="str">
            <v>SINAPI</v>
          </cell>
        </row>
        <row r="5419">
          <cell r="F5419" t="str">
            <v>SINAPI</v>
          </cell>
        </row>
        <row r="5420">
          <cell r="F5420" t="str">
            <v>SINAPI</v>
          </cell>
        </row>
        <row r="5421">
          <cell r="F5421" t="str">
            <v>SINAPI</v>
          </cell>
        </row>
        <row r="5422">
          <cell r="F5422" t="str">
            <v>SINAPI</v>
          </cell>
        </row>
        <row r="5423">
          <cell r="F5423" t="str">
            <v>SINAPI</v>
          </cell>
        </row>
        <row r="5424">
          <cell r="F5424" t="str">
            <v>SINAPI</v>
          </cell>
        </row>
        <row r="5425">
          <cell r="F5425" t="str">
            <v>SINAPI</v>
          </cell>
        </row>
        <row r="5426">
          <cell r="F5426" t="str">
            <v>SINAPI</v>
          </cell>
        </row>
        <row r="5427">
          <cell r="F5427" t="str">
            <v>SINAPI</v>
          </cell>
        </row>
        <row r="5428">
          <cell r="F5428" t="str">
            <v>SINAPI</v>
          </cell>
        </row>
        <row r="5429">
          <cell r="F5429" t="str">
            <v>SINAPI</v>
          </cell>
        </row>
        <row r="5430">
          <cell r="F5430" t="str">
            <v>SINAPI</v>
          </cell>
        </row>
        <row r="5431">
          <cell r="F5431" t="str">
            <v>SINAPI</v>
          </cell>
        </row>
        <row r="5432">
          <cell r="F5432" t="str">
            <v>SINAPI</v>
          </cell>
        </row>
        <row r="5433">
          <cell r="F5433" t="str">
            <v>SINAPI</v>
          </cell>
        </row>
        <row r="5434">
          <cell r="F5434" t="str">
            <v>SINAPI</v>
          </cell>
        </row>
        <row r="5435">
          <cell r="F5435" t="str">
            <v>SINAPI</v>
          </cell>
        </row>
        <row r="5436">
          <cell r="F5436" t="str">
            <v>SINAPI</v>
          </cell>
        </row>
        <row r="5437">
          <cell r="F5437" t="str">
            <v>SINAPI</v>
          </cell>
        </row>
        <row r="5438">
          <cell r="F5438" t="str">
            <v>SINAPI</v>
          </cell>
        </row>
        <row r="5439">
          <cell r="F5439" t="str">
            <v>SINAPI</v>
          </cell>
        </row>
        <row r="5440">
          <cell r="F5440" t="str">
            <v>SINAPI</v>
          </cell>
        </row>
        <row r="5441">
          <cell r="F5441" t="str">
            <v>SINAPI</v>
          </cell>
        </row>
        <row r="5442">
          <cell r="F5442" t="str">
            <v>SINAPI</v>
          </cell>
        </row>
        <row r="5443">
          <cell r="F5443" t="str">
            <v>SINAPI</v>
          </cell>
        </row>
        <row r="5444">
          <cell r="F5444" t="str">
            <v>SINAPI</v>
          </cell>
        </row>
        <row r="5445">
          <cell r="F5445" t="str">
            <v>SINAPI</v>
          </cell>
        </row>
        <row r="5446">
          <cell r="F5446" t="str">
            <v>SINAPI</v>
          </cell>
        </row>
        <row r="5447">
          <cell r="F5447" t="str">
            <v>SINAPI</v>
          </cell>
        </row>
        <row r="5448">
          <cell r="F5448" t="str">
            <v>SINAPI</v>
          </cell>
        </row>
        <row r="5449">
          <cell r="F5449" t="str">
            <v>SINAPI</v>
          </cell>
        </row>
        <row r="5450">
          <cell r="F5450" t="str">
            <v>SINAPI</v>
          </cell>
        </row>
        <row r="5451">
          <cell r="F5451" t="str">
            <v>SINAPI</v>
          </cell>
        </row>
        <row r="5452">
          <cell r="F5452" t="str">
            <v>SINAPI</v>
          </cell>
        </row>
        <row r="5453">
          <cell r="F5453" t="str">
            <v>SINAPI</v>
          </cell>
        </row>
        <row r="5454">
          <cell r="F5454" t="str">
            <v>SINAPI</v>
          </cell>
        </row>
        <row r="5455">
          <cell r="F5455" t="str">
            <v>SINAPI</v>
          </cell>
        </row>
        <row r="5456">
          <cell r="F5456" t="str">
            <v>SINAPI</v>
          </cell>
        </row>
        <row r="5457">
          <cell r="F5457" t="str">
            <v>SINAPI</v>
          </cell>
        </row>
        <row r="5458">
          <cell r="F5458" t="str">
            <v>SINAPI</v>
          </cell>
        </row>
        <row r="5459">
          <cell r="F5459" t="str">
            <v>SINAPI</v>
          </cell>
        </row>
        <row r="5460">
          <cell r="F5460" t="str">
            <v>SINAPI</v>
          </cell>
        </row>
        <row r="5461">
          <cell r="F5461" t="str">
            <v>SINAPI</v>
          </cell>
        </row>
        <row r="5462">
          <cell r="F5462" t="str">
            <v>SINAPI</v>
          </cell>
        </row>
        <row r="5463">
          <cell r="F5463" t="str">
            <v>SINAPI</v>
          </cell>
        </row>
        <row r="5464">
          <cell r="F5464" t="str">
            <v>SINAPI</v>
          </cell>
        </row>
        <row r="5465">
          <cell r="F5465" t="str">
            <v>SINAPI</v>
          </cell>
        </row>
        <row r="5466">
          <cell r="F5466" t="str">
            <v>SINAPI</v>
          </cell>
        </row>
        <row r="5467">
          <cell r="F5467" t="str">
            <v>SINAPI</v>
          </cell>
        </row>
        <row r="5468">
          <cell r="F5468" t="str">
            <v>SINAPI</v>
          </cell>
        </row>
        <row r="5469">
          <cell r="F5469" t="str">
            <v>SINAPI</v>
          </cell>
        </row>
        <row r="5470">
          <cell r="F5470" t="str">
            <v>SINAPI</v>
          </cell>
        </row>
        <row r="5471">
          <cell r="F5471" t="str">
            <v>SINAPI</v>
          </cell>
        </row>
        <row r="5472">
          <cell r="F5472" t="str">
            <v>SINAPI</v>
          </cell>
        </row>
        <row r="5473">
          <cell r="F5473" t="str">
            <v>SINAPI</v>
          </cell>
        </row>
        <row r="5474">
          <cell r="F5474" t="str">
            <v>SINAPI</v>
          </cell>
        </row>
        <row r="5475">
          <cell r="F5475" t="str">
            <v>SINAPI</v>
          </cell>
        </row>
        <row r="5476">
          <cell r="F5476" t="str">
            <v>SINAPI</v>
          </cell>
        </row>
        <row r="5477">
          <cell r="F5477" t="str">
            <v>SINAPI</v>
          </cell>
        </row>
        <row r="5478">
          <cell r="F5478" t="str">
            <v>SINAPI</v>
          </cell>
        </row>
        <row r="5479">
          <cell r="F5479" t="str">
            <v>SINAPI</v>
          </cell>
        </row>
        <row r="5480">
          <cell r="F5480" t="str">
            <v>SINAPI</v>
          </cell>
        </row>
        <row r="5481">
          <cell r="F5481" t="str">
            <v>SINAPI</v>
          </cell>
        </row>
        <row r="5482">
          <cell r="F5482" t="str">
            <v>SINAPI</v>
          </cell>
        </row>
        <row r="5483">
          <cell r="F5483" t="str">
            <v>SINAPI</v>
          </cell>
        </row>
        <row r="5484">
          <cell r="F5484" t="str">
            <v>SINAPI</v>
          </cell>
        </row>
        <row r="5485">
          <cell r="F5485" t="str">
            <v>SINAPI</v>
          </cell>
        </row>
        <row r="5486">
          <cell r="F5486" t="str">
            <v>SINAPI</v>
          </cell>
        </row>
        <row r="5487">
          <cell r="F5487" t="str">
            <v>SINAPI</v>
          </cell>
        </row>
        <row r="5488">
          <cell r="F5488" t="str">
            <v>SINAPI</v>
          </cell>
        </row>
        <row r="5489">
          <cell r="F5489" t="str">
            <v>SINAPI</v>
          </cell>
        </row>
        <row r="5490">
          <cell r="F5490" t="str">
            <v>SINAPI</v>
          </cell>
        </row>
        <row r="5491">
          <cell r="F5491" t="str">
            <v>SINAPI</v>
          </cell>
        </row>
        <row r="5492">
          <cell r="F5492" t="str">
            <v>SINAPI</v>
          </cell>
        </row>
        <row r="5493">
          <cell r="F5493" t="str">
            <v>SINAPI</v>
          </cell>
        </row>
        <row r="5494">
          <cell r="F5494" t="str">
            <v>SINAPI</v>
          </cell>
        </row>
        <row r="5495">
          <cell r="F5495" t="str">
            <v>SINAPI</v>
          </cell>
        </row>
        <row r="5496">
          <cell r="F5496" t="str">
            <v>SINAPI</v>
          </cell>
        </row>
        <row r="5497">
          <cell r="F5497" t="str">
            <v>SINAPI</v>
          </cell>
        </row>
        <row r="5498">
          <cell r="F5498" t="str">
            <v>SINAPI</v>
          </cell>
        </row>
        <row r="5499">
          <cell r="F5499" t="str">
            <v>SINAPI</v>
          </cell>
        </row>
        <row r="5500">
          <cell r="F5500" t="str">
            <v>SINAPI</v>
          </cell>
        </row>
        <row r="5501">
          <cell r="F5501" t="str">
            <v>SINAPI</v>
          </cell>
        </row>
        <row r="5502">
          <cell r="F5502" t="str">
            <v>SINAPI</v>
          </cell>
        </row>
        <row r="5503">
          <cell r="F5503" t="str">
            <v>SINAPI</v>
          </cell>
        </row>
        <row r="5504">
          <cell r="F5504" t="str">
            <v>SINAPI</v>
          </cell>
        </row>
        <row r="5505">
          <cell r="F5505" t="str">
            <v>SINAPI</v>
          </cell>
        </row>
        <row r="5506">
          <cell r="F5506" t="str">
            <v>SINAPI</v>
          </cell>
        </row>
        <row r="5507">
          <cell r="F5507" t="str">
            <v>SINAPI</v>
          </cell>
        </row>
        <row r="5508">
          <cell r="F5508" t="str">
            <v>SINAPI</v>
          </cell>
        </row>
        <row r="5509">
          <cell r="F5509" t="str">
            <v>SINAPI</v>
          </cell>
        </row>
        <row r="5510">
          <cell r="F5510" t="str">
            <v>SINAPI</v>
          </cell>
        </row>
        <row r="5511">
          <cell r="F5511" t="str">
            <v>SINAPI</v>
          </cell>
        </row>
        <row r="5512">
          <cell r="F5512" t="str">
            <v>SINAPI</v>
          </cell>
        </row>
        <row r="5513">
          <cell r="F5513" t="str">
            <v>SINAPI</v>
          </cell>
        </row>
        <row r="5514">
          <cell r="F5514" t="str">
            <v>SINAPI</v>
          </cell>
        </row>
        <row r="5515">
          <cell r="F5515" t="str">
            <v>SINAPI</v>
          </cell>
        </row>
        <row r="5516">
          <cell r="F5516" t="str">
            <v>SINAPI</v>
          </cell>
        </row>
        <row r="5517">
          <cell r="F5517" t="str">
            <v>SINAPI</v>
          </cell>
        </row>
        <row r="5518">
          <cell r="F5518" t="str">
            <v>SINAPI</v>
          </cell>
        </row>
        <row r="5519">
          <cell r="F5519" t="str">
            <v>SINAPI</v>
          </cell>
        </row>
        <row r="5520">
          <cell r="F5520" t="str">
            <v>SINAPI</v>
          </cell>
        </row>
        <row r="5521">
          <cell r="F5521" t="str">
            <v>SINAPI</v>
          </cell>
        </row>
        <row r="5522">
          <cell r="F5522" t="str">
            <v>SINAPI</v>
          </cell>
        </row>
        <row r="5523">
          <cell r="F5523" t="str">
            <v>SINAPI</v>
          </cell>
        </row>
        <row r="5524">
          <cell r="F5524" t="str">
            <v>SINAPI</v>
          </cell>
        </row>
        <row r="5525">
          <cell r="F5525" t="str">
            <v>SINAPI</v>
          </cell>
        </row>
        <row r="5526">
          <cell r="F5526" t="str">
            <v>SINAPI</v>
          </cell>
        </row>
        <row r="5527">
          <cell r="F5527" t="str">
            <v>SINAPI</v>
          </cell>
        </row>
        <row r="5528">
          <cell r="F5528" t="str">
            <v>SINAPI</v>
          </cell>
        </row>
        <row r="5529">
          <cell r="F5529" t="str">
            <v>SINAPI</v>
          </cell>
        </row>
        <row r="5530">
          <cell r="F5530" t="str">
            <v>SINAPI</v>
          </cell>
        </row>
        <row r="5531">
          <cell r="F5531" t="str">
            <v>SINAPI</v>
          </cell>
        </row>
        <row r="5532">
          <cell r="F5532" t="str">
            <v>SINAPI</v>
          </cell>
        </row>
        <row r="5533">
          <cell r="F5533" t="str">
            <v>SINAPI</v>
          </cell>
        </row>
        <row r="5534">
          <cell r="F5534" t="str">
            <v>SINAPI</v>
          </cell>
        </row>
        <row r="5535">
          <cell r="F5535" t="str">
            <v>SINAPI</v>
          </cell>
        </row>
        <row r="5536">
          <cell r="F5536" t="str">
            <v>SINAPI</v>
          </cell>
        </row>
        <row r="5537">
          <cell r="F5537" t="str">
            <v>SINAPI</v>
          </cell>
        </row>
        <row r="5538">
          <cell r="F5538" t="str">
            <v>SINAPI</v>
          </cell>
        </row>
        <row r="5539">
          <cell r="F5539" t="str">
            <v>SINAPI</v>
          </cell>
        </row>
        <row r="5540">
          <cell r="F5540" t="str">
            <v>SINAPI</v>
          </cell>
        </row>
        <row r="5541">
          <cell r="F5541" t="str">
            <v>SINAPI</v>
          </cell>
        </row>
        <row r="5542">
          <cell r="F5542" t="str">
            <v>SINAPI</v>
          </cell>
        </row>
        <row r="5543">
          <cell r="F5543" t="str">
            <v>SINAPI</v>
          </cell>
        </row>
        <row r="5544">
          <cell r="F5544" t="str">
            <v>SINAPI</v>
          </cell>
        </row>
        <row r="5545">
          <cell r="F5545" t="str">
            <v>SINAPI</v>
          </cell>
        </row>
        <row r="5546">
          <cell r="F5546" t="str">
            <v>SINAPI</v>
          </cell>
        </row>
        <row r="5547">
          <cell r="F5547" t="str">
            <v>SINAPI</v>
          </cell>
        </row>
        <row r="5548">
          <cell r="F5548" t="str">
            <v>SINAPI</v>
          </cell>
        </row>
        <row r="5549">
          <cell r="F5549" t="str">
            <v>SINAPI</v>
          </cell>
        </row>
        <row r="5550">
          <cell r="F5550" t="str">
            <v>SINAPI</v>
          </cell>
        </row>
        <row r="5551">
          <cell r="F5551" t="str">
            <v>SINAPI</v>
          </cell>
        </row>
        <row r="5552">
          <cell r="F5552" t="str">
            <v>SINAPI</v>
          </cell>
        </row>
        <row r="5553">
          <cell r="F5553" t="str">
            <v>SINAPI</v>
          </cell>
        </row>
        <row r="5554">
          <cell r="F5554" t="str">
            <v>SINAPI</v>
          </cell>
        </row>
        <row r="5555">
          <cell r="F5555" t="str">
            <v>SINAPI</v>
          </cell>
        </row>
        <row r="5556">
          <cell r="F5556" t="str">
            <v>SINAPI</v>
          </cell>
        </row>
        <row r="5557">
          <cell r="F5557" t="str">
            <v>SINAPI</v>
          </cell>
        </row>
        <row r="5558">
          <cell r="F5558" t="str">
            <v>SINAPI</v>
          </cell>
        </row>
        <row r="5559">
          <cell r="F5559" t="str">
            <v>SINAPI</v>
          </cell>
        </row>
        <row r="5560">
          <cell r="F5560" t="str">
            <v>SINAPI</v>
          </cell>
        </row>
        <row r="5561">
          <cell r="F5561" t="str">
            <v>SINAPI</v>
          </cell>
        </row>
        <row r="5562">
          <cell r="F5562" t="str">
            <v>SINAPI</v>
          </cell>
        </row>
        <row r="5563">
          <cell r="F5563" t="str">
            <v>SINAPI</v>
          </cell>
        </row>
        <row r="5564">
          <cell r="F5564" t="str">
            <v>SINAPI</v>
          </cell>
        </row>
        <row r="5565">
          <cell r="F5565" t="str">
            <v>SINAPI</v>
          </cell>
        </row>
        <row r="5566">
          <cell r="F5566" t="str">
            <v>SINAPI</v>
          </cell>
        </row>
        <row r="5567">
          <cell r="F5567" t="str">
            <v>SINAPI</v>
          </cell>
        </row>
        <row r="5568">
          <cell r="F5568" t="str">
            <v>SINAPI</v>
          </cell>
        </row>
        <row r="5569">
          <cell r="F5569" t="str">
            <v>SINAPI</v>
          </cell>
        </row>
        <row r="5570">
          <cell r="F5570" t="str">
            <v>SINAPI</v>
          </cell>
        </row>
        <row r="5571">
          <cell r="F5571" t="str">
            <v>SINAPI</v>
          </cell>
        </row>
        <row r="5572">
          <cell r="F5572" t="str">
            <v>SINAPI</v>
          </cell>
        </row>
        <row r="5573">
          <cell r="F5573" t="str">
            <v>SINAPI</v>
          </cell>
        </row>
        <row r="5574">
          <cell r="F5574" t="str">
            <v>SINAPI</v>
          </cell>
        </row>
        <row r="5575">
          <cell r="F5575" t="str">
            <v>SINAPI</v>
          </cell>
        </row>
        <row r="5576">
          <cell r="F5576" t="str">
            <v>SINAPI</v>
          </cell>
        </row>
        <row r="5577">
          <cell r="F5577" t="str">
            <v>SINAPI</v>
          </cell>
        </row>
        <row r="5578">
          <cell r="F5578" t="str">
            <v>SINAPI</v>
          </cell>
        </row>
        <row r="5579">
          <cell r="F5579" t="str">
            <v>SINAPI</v>
          </cell>
        </row>
        <row r="5580">
          <cell r="F5580" t="str">
            <v>SINAPI</v>
          </cell>
        </row>
        <row r="5581">
          <cell r="F5581" t="str">
            <v>SINAPI</v>
          </cell>
        </row>
        <row r="5582">
          <cell r="F5582" t="str">
            <v>SINAPI</v>
          </cell>
        </row>
        <row r="5583">
          <cell r="F5583" t="str">
            <v>SINAPI</v>
          </cell>
        </row>
        <row r="5584">
          <cell r="F5584" t="str">
            <v>SINAPI</v>
          </cell>
        </row>
        <row r="5585">
          <cell r="F5585" t="str">
            <v>SINAPI</v>
          </cell>
        </row>
        <row r="5586">
          <cell r="F5586" t="str">
            <v>SINAPI</v>
          </cell>
        </row>
        <row r="5587">
          <cell r="F5587" t="str">
            <v>SINAPI</v>
          </cell>
        </row>
        <row r="5588">
          <cell r="F5588" t="str">
            <v>SINAPI</v>
          </cell>
        </row>
        <row r="5589">
          <cell r="F5589" t="str">
            <v>SINAPI</v>
          </cell>
        </row>
        <row r="5590">
          <cell r="F5590" t="str">
            <v>SINAPI</v>
          </cell>
        </row>
        <row r="5591">
          <cell r="F5591" t="str">
            <v>SINAPI</v>
          </cell>
        </row>
        <row r="5592">
          <cell r="F5592" t="str">
            <v>SINAPI</v>
          </cell>
        </row>
        <row r="5593">
          <cell r="F5593" t="str">
            <v>SINAPI</v>
          </cell>
        </row>
        <row r="5594">
          <cell r="F5594" t="str">
            <v>SINAPI</v>
          </cell>
        </row>
        <row r="5595">
          <cell r="F5595" t="str">
            <v>SINAPI</v>
          </cell>
        </row>
        <row r="5596">
          <cell r="F5596" t="str">
            <v>SINAPI</v>
          </cell>
        </row>
        <row r="5597">
          <cell r="F5597" t="str">
            <v>SINAPI</v>
          </cell>
        </row>
        <row r="5598">
          <cell r="F5598" t="str">
            <v>SINAPI</v>
          </cell>
        </row>
        <row r="5599">
          <cell r="F5599" t="str">
            <v>SINAPI</v>
          </cell>
        </row>
        <row r="5600">
          <cell r="F5600" t="str">
            <v>SINAPI</v>
          </cell>
        </row>
        <row r="5601">
          <cell r="F5601" t="str">
            <v>SINAPI</v>
          </cell>
        </row>
        <row r="5602">
          <cell r="F5602" t="str">
            <v>SINAPI</v>
          </cell>
        </row>
        <row r="5603">
          <cell r="F5603" t="str">
            <v>SINAPI</v>
          </cell>
        </row>
        <row r="5604">
          <cell r="F5604" t="str">
            <v>SINAPI</v>
          </cell>
        </row>
        <row r="5605">
          <cell r="F5605" t="str">
            <v>SINAPI</v>
          </cell>
        </row>
        <row r="5606">
          <cell r="F5606" t="str">
            <v>SINAPI</v>
          </cell>
        </row>
        <row r="5607">
          <cell r="F5607" t="str">
            <v>SINAPI</v>
          </cell>
        </row>
        <row r="5608">
          <cell r="F5608" t="str">
            <v>SINAPI</v>
          </cell>
        </row>
        <row r="5609">
          <cell r="F5609" t="str">
            <v>SINAPI</v>
          </cell>
        </row>
        <row r="5610">
          <cell r="F5610" t="str">
            <v>SINAPI</v>
          </cell>
        </row>
        <row r="5611">
          <cell r="F5611" t="str">
            <v>SINAPI</v>
          </cell>
        </row>
        <row r="5612">
          <cell r="F5612" t="str">
            <v>SINAPI</v>
          </cell>
        </row>
        <row r="5613">
          <cell r="F5613" t="str">
            <v>SINAPI</v>
          </cell>
        </row>
        <row r="5614">
          <cell r="F5614" t="str">
            <v>SINAPI</v>
          </cell>
        </row>
        <row r="5615">
          <cell r="F5615" t="str">
            <v>SINAPI</v>
          </cell>
        </row>
        <row r="5616">
          <cell r="F5616" t="str">
            <v>SINAPI</v>
          </cell>
        </row>
        <row r="5617">
          <cell r="F5617" t="str">
            <v>SINAPI</v>
          </cell>
        </row>
        <row r="5618">
          <cell r="F5618" t="str">
            <v>SINAPI</v>
          </cell>
        </row>
        <row r="5619">
          <cell r="F5619" t="str">
            <v>SINAPI</v>
          </cell>
        </row>
        <row r="5620">
          <cell r="F5620" t="str">
            <v>SINAPI</v>
          </cell>
        </row>
        <row r="5621">
          <cell r="F5621" t="str">
            <v>SINAPI</v>
          </cell>
        </row>
        <row r="5622">
          <cell r="F5622" t="str">
            <v>SINAPI</v>
          </cell>
        </row>
        <row r="5623">
          <cell r="F5623" t="str">
            <v>SINAPI</v>
          </cell>
        </row>
        <row r="5624">
          <cell r="F5624" t="str">
            <v>SINAPI</v>
          </cell>
        </row>
        <row r="5625">
          <cell r="F5625" t="str">
            <v>SINAPI</v>
          </cell>
        </row>
        <row r="5626">
          <cell r="F5626" t="str">
            <v>SINAPI</v>
          </cell>
        </row>
        <row r="5627">
          <cell r="F5627" t="str">
            <v>SINAPI</v>
          </cell>
        </row>
        <row r="5628">
          <cell r="F5628" t="str">
            <v>SINAPI</v>
          </cell>
        </row>
        <row r="5629">
          <cell r="F5629" t="str">
            <v>SINAPI</v>
          </cell>
        </row>
        <row r="5630">
          <cell r="F5630" t="str">
            <v>SINAPI</v>
          </cell>
        </row>
        <row r="5631">
          <cell r="F5631" t="str">
            <v>SINAPI</v>
          </cell>
        </row>
        <row r="5632">
          <cell r="F5632" t="str">
            <v>SINAPI</v>
          </cell>
        </row>
        <row r="5633">
          <cell r="F5633" t="str">
            <v>SINAPI</v>
          </cell>
        </row>
        <row r="5634">
          <cell r="F5634" t="str">
            <v>SINAPI</v>
          </cell>
        </row>
        <row r="5635">
          <cell r="F5635" t="str">
            <v>SINAPI</v>
          </cell>
        </row>
        <row r="5636">
          <cell r="F5636" t="str">
            <v>SINAPI</v>
          </cell>
        </row>
        <row r="5637">
          <cell r="F5637" t="str">
            <v>SINAPI</v>
          </cell>
        </row>
        <row r="5638">
          <cell r="F5638" t="str">
            <v>SINAPI</v>
          </cell>
        </row>
        <row r="5639">
          <cell r="F5639" t="str">
            <v>SINAPI</v>
          </cell>
        </row>
        <row r="5640">
          <cell r="F5640" t="str">
            <v>SINAPI</v>
          </cell>
        </row>
        <row r="5641">
          <cell r="F5641" t="str">
            <v>SINAPI</v>
          </cell>
        </row>
        <row r="5642">
          <cell r="F5642" t="str">
            <v>SINAPI</v>
          </cell>
        </row>
        <row r="5643">
          <cell r="F5643" t="str">
            <v>SINAPI</v>
          </cell>
        </row>
        <row r="5644">
          <cell r="F5644" t="str">
            <v>SINAPI</v>
          </cell>
        </row>
        <row r="5645">
          <cell r="F5645" t="str">
            <v>SINAPI</v>
          </cell>
        </row>
        <row r="5646">
          <cell r="F5646" t="str">
            <v>SINAPI</v>
          </cell>
        </row>
        <row r="5647">
          <cell r="F5647" t="str">
            <v>SINAPI</v>
          </cell>
        </row>
        <row r="5648">
          <cell r="F5648" t="str">
            <v>SINAPI</v>
          </cell>
        </row>
        <row r="5649">
          <cell r="F5649" t="str">
            <v>SINAPI</v>
          </cell>
        </row>
        <row r="5650">
          <cell r="F5650" t="str">
            <v>SINAPI</v>
          </cell>
        </row>
        <row r="5651">
          <cell r="F5651" t="str">
            <v>SINAPI</v>
          </cell>
        </row>
        <row r="5652">
          <cell r="F5652" t="str">
            <v>SINAPI</v>
          </cell>
        </row>
        <row r="5653">
          <cell r="F5653" t="str">
            <v>SINAPI</v>
          </cell>
        </row>
        <row r="5654">
          <cell r="F5654" t="str">
            <v>SINAPI</v>
          </cell>
        </row>
        <row r="5655">
          <cell r="F5655" t="str">
            <v>SINAPI</v>
          </cell>
        </row>
        <row r="5656">
          <cell r="F5656" t="str">
            <v>SINAPI</v>
          </cell>
        </row>
        <row r="5657">
          <cell r="F5657" t="str">
            <v>SINAPI</v>
          </cell>
        </row>
        <row r="5658">
          <cell r="F5658" t="str">
            <v>SINAPI</v>
          </cell>
        </row>
        <row r="5659">
          <cell r="F5659" t="str">
            <v>SINAPI</v>
          </cell>
        </row>
        <row r="5660">
          <cell r="F5660" t="str">
            <v>SINAPI</v>
          </cell>
        </row>
        <row r="5661">
          <cell r="F5661" t="str">
            <v>SINAPI</v>
          </cell>
        </row>
        <row r="5662">
          <cell r="F5662" t="str">
            <v>SINAPI</v>
          </cell>
        </row>
        <row r="5663">
          <cell r="F5663" t="str">
            <v>SINAPI</v>
          </cell>
        </row>
        <row r="5664">
          <cell r="F5664" t="str">
            <v>SINAPI</v>
          </cell>
        </row>
        <row r="5665">
          <cell r="F5665" t="str">
            <v>SINAPI</v>
          </cell>
        </row>
        <row r="5666">
          <cell r="F5666" t="str">
            <v>SINAPI</v>
          </cell>
        </row>
        <row r="5667">
          <cell r="F5667" t="str">
            <v>SINAPI</v>
          </cell>
        </row>
        <row r="5668">
          <cell r="F5668" t="str">
            <v>SINAPI</v>
          </cell>
        </row>
        <row r="5669">
          <cell r="F5669" t="str">
            <v>SINAPI</v>
          </cell>
        </row>
        <row r="5670">
          <cell r="F5670" t="str">
            <v>SINAPI</v>
          </cell>
        </row>
        <row r="5671">
          <cell r="F5671" t="str">
            <v>SINAPI</v>
          </cell>
        </row>
        <row r="5672">
          <cell r="F5672" t="str">
            <v>SINAPI</v>
          </cell>
        </row>
        <row r="5673">
          <cell r="F5673" t="str">
            <v>SINAPI</v>
          </cell>
        </row>
        <row r="5674">
          <cell r="F5674" t="str">
            <v>SINAPI</v>
          </cell>
        </row>
        <row r="5675">
          <cell r="F5675" t="str">
            <v>SINAPI</v>
          </cell>
        </row>
        <row r="5676">
          <cell r="F5676" t="str">
            <v>SINAPI</v>
          </cell>
        </row>
        <row r="5677">
          <cell r="F5677" t="str">
            <v>SINAPI</v>
          </cell>
        </row>
        <row r="5678">
          <cell r="F5678" t="str">
            <v>SINAPI</v>
          </cell>
        </row>
        <row r="5679">
          <cell r="F5679" t="str">
            <v>SINAPI</v>
          </cell>
        </row>
        <row r="5680">
          <cell r="F5680" t="str">
            <v>SINAPI</v>
          </cell>
        </row>
        <row r="5681">
          <cell r="F5681" t="str">
            <v>SINAPI</v>
          </cell>
        </row>
        <row r="5682">
          <cell r="F5682" t="str">
            <v>SINAPI</v>
          </cell>
        </row>
        <row r="5683">
          <cell r="F5683" t="str">
            <v>SINAPI</v>
          </cell>
        </row>
        <row r="5684">
          <cell r="F5684" t="str">
            <v>SINAPI</v>
          </cell>
        </row>
        <row r="5685">
          <cell r="F5685" t="str">
            <v>SINAPI</v>
          </cell>
        </row>
        <row r="5686">
          <cell r="F5686" t="str">
            <v>SINAPI</v>
          </cell>
        </row>
        <row r="5687">
          <cell r="F5687" t="str">
            <v>SINAPI</v>
          </cell>
        </row>
        <row r="5688">
          <cell r="F5688" t="str">
            <v>SINAPI</v>
          </cell>
        </row>
        <row r="5689">
          <cell r="F5689" t="str">
            <v>SINAPI</v>
          </cell>
        </row>
        <row r="5690">
          <cell r="F5690" t="str">
            <v>SINAPI</v>
          </cell>
        </row>
        <row r="5691">
          <cell r="F5691" t="str">
            <v>SINAPI</v>
          </cell>
        </row>
        <row r="5692">
          <cell r="F5692" t="str">
            <v>SINAPI</v>
          </cell>
        </row>
        <row r="5693">
          <cell r="F5693" t="str">
            <v>SINAPI</v>
          </cell>
        </row>
        <row r="5694">
          <cell r="F5694" t="str">
            <v>SINAPI</v>
          </cell>
        </row>
        <row r="5695">
          <cell r="F5695" t="str">
            <v>SINAPI</v>
          </cell>
        </row>
        <row r="5696">
          <cell r="F5696" t="str">
            <v>SINAPI</v>
          </cell>
        </row>
        <row r="5697">
          <cell r="F5697" t="str">
            <v>SINAPI</v>
          </cell>
        </row>
        <row r="5698">
          <cell r="F5698" t="str">
            <v>SINAPI</v>
          </cell>
        </row>
        <row r="5699">
          <cell r="F5699" t="str">
            <v>SINAPI</v>
          </cell>
        </row>
        <row r="5700">
          <cell r="F5700" t="str">
            <v>SINAPI</v>
          </cell>
        </row>
        <row r="5701">
          <cell r="F5701" t="str">
            <v>SINAPI</v>
          </cell>
        </row>
        <row r="5702">
          <cell r="F5702" t="str">
            <v>SINAPI</v>
          </cell>
        </row>
        <row r="5703">
          <cell r="F5703" t="str">
            <v>SINAPI</v>
          </cell>
        </row>
        <row r="5704">
          <cell r="F5704" t="str">
            <v>SINAPI</v>
          </cell>
        </row>
        <row r="5705">
          <cell r="F5705" t="str">
            <v>SINAPI</v>
          </cell>
        </row>
        <row r="5706">
          <cell r="F5706" t="str">
            <v>SINAPI</v>
          </cell>
        </row>
        <row r="5707">
          <cell r="F5707" t="str">
            <v>SINAPI</v>
          </cell>
        </row>
        <row r="5708">
          <cell r="F5708" t="str">
            <v>SINAPI</v>
          </cell>
        </row>
        <row r="5709">
          <cell r="F5709" t="str">
            <v>SINAPI</v>
          </cell>
        </row>
        <row r="5710">
          <cell r="F5710" t="str">
            <v>SINAPI</v>
          </cell>
        </row>
        <row r="5711">
          <cell r="F5711" t="str">
            <v>SINAPI</v>
          </cell>
        </row>
        <row r="5712">
          <cell r="F5712" t="str">
            <v>SINAPI</v>
          </cell>
        </row>
        <row r="5713">
          <cell r="F5713" t="str">
            <v>SINAPI</v>
          </cell>
        </row>
        <row r="5714">
          <cell r="F5714" t="str">
            <v>SINAPI</v>
          </cell>
        </row>
        <row r="5715">
          <cell r="F5715" t="str">
            <v>SINAPI</v>
          </cell>
        </row>
        <row r="5716">
          <cell r="F5716" t="str">
            <v>SINAPI</v>
          </cell>
        </row>
        <row r="5717">
          <cell r="F5717" t="str">
            <v>SINAPI</v>
          </cell>
        </row>
        <row r="5718">
          <cell r="F5718" t="str">
            <v>SINAPI</v>
          </cell>
        </row>
        <row r="5719">
          <cell r="F5719" t="str">
            <v>SINAPI</v>
          </cell>
        </row>
        <row r="5720">
          <cell r="F5720" t="str">
            <v>SINAPI</v>
          </cell>
        </row>
        <row r="5721">
          <cell r="F5721" t="str">
            <v>SINAPI</v>
          </cell>
        </row>
        <row r="5722">
          <cell r="F5722" t="str">
            <v>SINAPI</v>
          </cell>
        </row>
        <row r="5723">
          <cell r="F5723" t="str">
            <v>SINAPI</v>
          </cell>
        </row>
        <row r="5724">
          <cell r="F5724" t="str">
            <v>SINAPI</v>
          </cell>
        </row>
        <row r="5725">
          <cell r="F5725" t="str">
            <v>SINAPI</v>
          </cell>
        </row>
        <row r="5726">
          <cell r="F5726" t="str">
            <v>SINAPI</v>
          </cell>
        </row>
        <row r="5727">
          <cell r="F5727" t="str">
            <v>SINAPI</v>
          </cell>
        </row>
        <row r="5728">
          <cell r="F5728" t="str">
            <v>SINAPI</v>
          </cell>
        </row>
        <row r="5729">
          <cell r="F5729" t="str">
            <v>SINAPI</v>
          </cell>
        </row>
        <row r="5730">
          <cell r="F5730" t="str">
            <v>SINAPI</v>
          </cell>
        </row>
        <row r="5731">
          <cell r="F5731" t="str">
            <v>SINAPI</v>
          </cell>
        </row>
        <row r="5732">
          <cell r="F5732" t="str">
            <v>SINAPI</v>
          </cell>
        </row>
        <row r="5733">
          <cell r="F5733" t="str">
            <v>SINAPI</v>
          </cell>
        </row>
        <row r="5734">
          <cell r="F5734" t="str">
            <v>SINAPI</v>
          </cell>
        </row>
        <row r="5735">
          <cell r="F5735" t="str">
            <v>SINAPI</v>
          </cell>
        </row>
        <row r="5736">
          <cell r="F5736" t="str">
            <v>SINAPI</v>
          </cell>
        </row>
        <row r="5737">
          <cell r="F5737" t="str">
            <v>SINAPI</v>
          </cell>
        </row>
        <row r="5738">
          <cell r="F5738" t="str">
            <v>SINAPI</v>
          </cell>
        </row>
        <row r="5739">
          <cell r="F5739" t="str">
            <v>SINAPI</v>
          </cell>
        </row>
        <row r="5740">
          <cell r="F5740" t="str">
            <v>SINAPI</v>
          </cell>
        </row>
        <row r="5741">
          <cell r="F5741" t="str">
            <v>SINAPI</v>
          </cell>
        </row>
        <row r="5742">
          <cell r="F5742" t="str">
            <v>SINAPI</v>
          </cell>
        </row>
        <row r="5743">
          <cell r="F5743" t="str">
            <v>SINAPI</v>
          </cell>
        </row>
        <row r="5744">
          <cell r="F5744" t="str">
            <v>SINAPI</v>
          </cell>
        </row>
        <row r="5745">
          <cell r="F5745" t="str">
            <v>SINAPI</v>
          </cell>
        </row>
        <row r="5746">
          <cell r="F5746" t="str">
            <v>SINAPI</v>
          </cell>
        </row>
        <row r="5747">
          <cell r="F5747" t="str">
            <v>SINAPI</v>
          </cell>
        </row>
        <row r="5748">
          <cell r="F5748" t="str">
            <v>SINAPI</v>
          </cell>
        </row>
        <row r="5749">
          <cell r="F5749" t="str">
            <v>SINAPI</v>
          </cell>
        </row>
        <row r="5750">
          <cell r="F5750" t="str">
            <v>SINAPI</v>
          </cell>
        </row>
        <row r="5751">
          <cell r="F5751" t="str">
            <v>SINAPI</v>
          </cell>
        </row>
        <row r="5752">
          <cell r="F5752" t="str">
            <v>SINAPI</v>
          </cell>
        </row>
        <row r="5753">
          <cell r="F5753" t="str">
            <v>SINAPI</v>
          </cell>
        </row>
        <row r="5754">
          <cell r="F5754" t="str">
            <v>SINAPI</v>
          </cell>
        </row>
        <row r="5755">
          <cell r="F5755" t="str">
            <v>SINAPI</v>
          </cell>
        </row>
        <row r="5756">
          <cell r="F5756" t="str">
            <v>SINAPI</v>
          </cell>
        </row>
        <row r="5757">
          <cell r="F5757" t="str">
            <v>SINAPI</v>
          </cell>
        </row>
        <row r="5758">
          <cell r="F5758" t="str">
            <v>SINAPI</v>
          </cell>
        </row>
        <row r="5759">
          <cell r="F5759" t="str">
            <v>SINAPI</v>
          </cell>
        </row>
        <row r="5760">
          <cell r="F5760" t="str">
            <v>SINAPI</v>
          </cell>
        </row>
        <row r="5761">
          <cell r="F5761" t="str">
            <v>SINAPI</v>
          </cell>
        </row>
        <row r="5762">
          <cell r="F5762" t="str">
            <v>SINAPI</v>
          </cell>
        </row>
        <row r="5763">
          <cell r="F5763" t="str">
            <v>SINAPI</v>
          </cell>
        </row>
        <row r="5764">
          <cell r="F5764" t="str">
            <v>SINAPI</v>
          </cell>
        </row>
        <row r="5765">
          <cell r="F5765" t="str">
            <v>SINAPI</v>
          </cell>
        </row>
        <row r="5766">
          <cell r="F5766" t="str">
            <v>SINAPI</v>
          </cell>
        </row>
        <row r="5767">
          <cell r="F5767" t="str">
            <v>SINAPI</v>
          </cell>
        </row>
        <row r="5768">
          <cell r="F5768" t="str">
            <v>SINAPI</v>
          </cell>
        </row>
        <row r="5769">
          <cell r="F5769" t="str">
            <v>SINAPI</v>
          </cell>
        </row>
        <row r="5770">
          <cell r="F5770" t="str">
            <v>SINAPI</v>
          </cell>
        </row>
        <row r="5771">
          <cell r="F5771" t="str">
            <v>SINAPI</v>
          </cell>
        </row>
        <row r="5772">
          <cell r="F5772" t="str">
            <v>SINAPI</v>
          </cell>
        </row>
        <row r="5773">
          <cell r="F5773" t="str">
            <v>SINAPI</v>
          </cell>
        </row>
        <row r="5774">
          <cell r="F5774" t="str">
            <v>SINAPI</v>
          </cell>
        </row>
        <row r="5775">
          <cell r="F5775" t="str">
            <v>SINAPI</v>
          </cell>
        </row>
        <row r="5776">
          <cell r="F5776" t="str">
            <v>SINAPI</v>
          </cell>
        </row>
        <row r="5777">
          <cell r="F5777" t="str">
            <v>SINAPI</v>
          </cell>
        </row>
        <row r="5778">
          <cell r="F5778" t="str">
            <v>SINAPI</v>
          </cell>
        </row>
        <row r="5779">
          <cell r="F5779" t="str">
            <v>SINAPI</v>
          </cell>
        </row>
        <row r="5780">
          <cell r="F5780" t="str">
            <v>SINAPI</v>
          </cell>
        </row>
        <row r="5781">
          <cell r="F5781" t="str">
            <v>SINAPI</v>
          </cell>
        </row>
        <row r="5782">
          <cell r="F5782" t="str">
            <v>SINAPI</v>
          </cell>
        </row>
        <row r="5783">
          <cell r="F5783" t="str">
            <v>SINAPI</v>
          </cell>
        </row>
        <row r="5784">
          <cell r="F5784" t="str">
            <v>SINAPI</v>
          </cell>
        </row>
        <row r="5785">
          <cell r="F5785" t="str">
            <v>SINAPI</v>
          </cell>
        </row>
        <row r="5786">
          <cell r="F5786" t="str">
            <v>SINAPI</v>
          </cell>
        </row>
        <row r="5787">
          <cell r="F5787" t="str">
            <v>SINAPI</v>
          </cell>
        </row>
        <row r="5788">
          <cell r="F5788" t="str">
            <v>SINAPI</v>
          </cell>
        </row>
        <row r="5789">
          <cell r="F5789" t="str">
            <v>SINAPI</v>
          </cell>
        </row>
        <row r="5790">
          <cell r="F5790" t="str">
            <v>SINAPI</v>
          </cell>
        </row>
        <row r="5791">
          <cell r="F5791" t="str">
            <v>SINAPI</v>
          </cell>
        </row>
        <row r="5792">
          <cell r="F5792" t="str">
            <v>SINAPI</v>
          </cell>
        </row>
        <row r="5793">
          <cell r="F5793" t="str">
            <v>SINAPI</v>
          </cell>
        </row>
        <row r="5794">
          <cell r="F5794" t="str">
            <v>SINAPI</v>
          </cell>
        </row>
        <row r="5795">
          <cell r="F5795" t="str">
            <v>SINAPI</v>
          </cell>
        </row>
        <row r="5796">
          <cell r="F5796" t="str">
            <v>SINAPI</v>
          </cell>
        </row>
        <row r="5797">
          <cell r="F5797" t="str">
            <v>SINAPI</v>
          </cell>
        </row>
        <row r="5798">
          <cell r="F5798" t="str">
            <v>SINAPI</v>
          </cell>
        </row>
        <row r="5799">
          <cell r="F5799" t="str">
            <v>SINAPI</v>
          </cell>
        </row>
        <row r="5800">
          <cell r="F5800" t="str">
            <v>SINAPI</v>
          </cell>
        </row>
        <row r="5801">
          <cell r="F5801" t="str">
            <v>SINAPI</v>
          </cell>
        </row>
        <row r="5802">
          <cell r="F5802" t="str">
            <v>SINAPI</v>
          </cell>
        </row>
        <row r="5803">
          <cell r="F5803" t="str">
            <v>SINAPI</v>
          </cell>
        </row>
        <row r="5804">
          <cell r="F5804" t="str">
            <v>SINAPI</v>
          </cell>
        </row>
        <row r="5805">
          <cell r="F5805" t="str">
            <v>SINAPI</v>
          </cell>
        </row>
        <row r="5806">
          <cell r="F5806" t="str">
            <v>SINAPI</v>
          </cell>
        </row>
        <row r="5807">
          <cell r="F5807" t="str">
            <v>SINAPI</v>
          </cell>
        </row>
        <row r="5808">
          <cell r="F5808" t="str">
            <v>SINAPI</v>
          </cell>
        </row>
        <row r="5809">
          <cell r="F5809" t="str">
            <v>SINAPI</v>
          </cell>
        </row>
        <row r="5810">
          <cell r="F5810" t="str">
            <v>SINAPI</v>
          </cell>
        </row>
        <row r="5811">
          <cell r="F5811" t="str">
            <v>SINAPI</v>
          </cell>
        </row>
        <row r="5812">
          <cell r="F5812" t="str">
            <v>SINAPI</v>
          </cell>
        </row>
        <row r="5813">
          <cell r="F5813" t="str">
            <v>SINAPI</v>
          </cell>
        </row>
        <row r="5814">
          <cell r="F5814" t="str">
            <v>SINAPI</v>
          </cell>
        </row>
        <row r="5815">
          <cell r="F5815" t="str">
            <v>SINAPI</v>
          </cell>
        </row>
        <row r="5816">
          <cell r="F5816" t="str">
            <v>SINAPI</v>
          </cell>
        </row>
        <row r="5817">
          <cell r="F5817" t="str">
            <v>SINAPI</v>
          </cell>
        </row>
        <row r="5818">
          <cell r="F5818" t="str">
            <v>SINAPI</v>
          </cell>
        </row>
        <row r="5819">
          <cell r="F5819" t="str">
            <v>SINAPI</v>
          </cell>
        </row>
        <row r="5820">
          <cell r="F5820" t="str">
            <v>SINAPI</v>
          </cell>
        </row>
        <row r="5821">
          <cell r="F5821" t="str">
            <v>SINAPI</v>
          </cell>
        </row>
        <row r="5822">
          <cell r="F5822" t="str">
            <v>SINAPI</v>
          </cell>
        </row>
        <row r="5823">
          <cell r="F5823" t="str">
            <v>SINAPI</v>
          </cell>
        </row>
        <row r="5824">
          <cell r="F5824" t="str">
            <v>SINAPI</v>
          </cell>
        </row>
        <row r="5825">
          <cell r="F5825" t="str">
            <v>SINAPI</v>
          </cell>
        </row>
        <row r="5826">
          <cell r="F5826" t="str">
            <v>SINAPI</v>
          </cell>
        </row>
        <row r="5827">
          <cell r="F5827" t="str">
            <v>SINAPI</v>
          </cell>
        </row>
        <row r="5828">
          <cell r="F5828" t="str">
            <v>SINAPI</v>
          </cell>
        </row>
        <row r="5829">
          <cell r="F5829" t="str">
            <v>SINAPI</v>
          </cell>
        </row>
        <row r="5830">
          <cell r="F5830" t="str">
            <v>SINAPI</v>
          </cell>
        </row>
        <row r="5831">
          <cell r="F5831" t="str">
            <v>SINAPI</v>
          </cell>
        </row>
        <row r="5832">
          <cell r="F5832" t="str">
            <v>SINAPI</v>
          </cell>
        </row>
        <row r="5833">
          <cell r="F5833" t="str">
            <v>SINAPI</v>
          </cell>
        </row>
        <row r="5834">
          <cell r="F5834" t="str">
            <v>SINAPI</v>
          </cell>
        </row>
        <row r="5835">
          <cell r="F5835" t="str">
            <v>SINAPI</v>
          </cell>
        </row>
        <row r="5836">
          <cell r="F5836" t="str">
            <v>SINAPI</v>
          </cell>
        </row>
        <row r="5837">
          <cell r="F5837" t="str">
            <v>SINAPI</v>
          </cell>
        </row>
        <row r="5838">
          <cell r="F5838" t="str">
            <v>SINAPI</v>
          </cell>
        </row>
        <row r="5839">
          <cell r="F5839" t="str">
            <v>SINAPI</v>
          </cell>
        </row>
        <row r="5840">
          <cell r="F5840" t="str">
            <v>SINAPI</v>
          </cell>
        </row>
        <row r="5841">
          <cell r="F5841" t="str">
            <v>SINAPI</v>
          </cell>
        </row>
        <row r="5842">
          <cell r="F5842" t="str">
            <v>SINAPI</v>
          </cell>
        </row>
        <row r="5843">
          <cell r="F5843" t="str">
            <v>SINAPI</v>
          </cell>
        </row>
        <row r="5844">
          <cell r="F5844" t="str">
            <v>SINAPI</v>
          </cell>
        </row>
        <row r="5845">
          <cell r="F5845" t="str">
            <v>SINAPI</v>
          </cell>
        </row>
        <row r="5846">
          <cell r="F5846" t="str">
            <v>SINAPI</v>
          </cell>
        </row>
        <row r="5847">
          <cell r="F5847" t="str">
            <v>SINAPI</v>
          </cell>
        </row>
        <row r="5848">
          <cell r="F5848" t="str">
            <v>SINAPI</v>
          </cell>
        </row>
        <row r="5849">
          <cell r="F5849" t="str">
            <v>SINAPI</v>
          </cell>
        </row>
        <row r="5850">
          <cell r="F5850" t="str">
            <v>SINAPI</v>
          </cell>
        </row>
        <row r="5851">
          <cell r="F5851" t="str">
            <v>SINAPI</v>
          </cell>
        </row>
        <row r="5852">
          <cell r="F5852" t="str">
            <v>SINAPI</v>
          </cell>
        </row>
        <row r="5853">
          <cell r="F5853" t="str">
            <v>SINAPI</v>
          </cell>
        </row>
        <row r="5854">
          <cell r="F5854" t="str">
            <v>SINAPI</v>
          </cell>
        </row>
        <row r="5855">
          <cell r="F5855" t="str">
            <v>SINAPI</v>
          </cell>
        </row>
        <row r="5856">
          <cell r="F5856" t="str">
            <v>SINAPI</v>
          </cell>
        </row>
        <row r="5857">
          <cell r="F5857" t="str">
            <v>SINAPI</v>
          </cell>
        </row>
        <row r="5858">
          <cell r="F5858" t="str">
            <v>SINAPI</v>
          </cell>
        </row>
        <row r="5859">
          <cell r="F5859" t="str">
            <v>SINAPI</v>
          </cell>
        </row>
        <row r="5860">
          <cell r="F5860" t="str">
            <v>SINAPI</v>
          </cell>
        </row>
        <row r="5861">
          <cell r="F5861" t="str">
            <v>SINAPI</v>
          </cell>
        </row>
        <row r="5862">
          <cell r="F5862" t="str">
            <v>SINAPI</v>
          </cell>
        </row>
        <row r="5863">
          <cell r="F5863" t="str">
            <v>SINAPI</v>
          </cell>
        </row>
        <row r="5864">
          <cell r="F5864" t="str">
            <v>SINAPI</v>
          </cell>
        </row>
        <row r="5865">
          <cell r="F5865" t="str">
            <v>SINAPI</v>
          </cell>
        </row>
        <row r="5866">
          <cell r="F5866" t="str">
            <v>SINAPI</v>
          </cell>
        </row>
        <row r="5867">
          <cell r="F5867" t="str">
            <v>SINAPI</v>
          </cell>
        </row>
        <row r="5868">
          <cell r="F5868" t="str">
            <v>SINAPI</v>
          </cell>
        </row>
        <row r="5869">
          <cell r="F5869" t="str">
            <v>SINAPI</v>
          </cell>
        </row>
        <row r="5870">
          <cell r="F5870" t="str">
            <v>SINAPI</v>
          </cell>
        </row>
        <row r="5871">
          <cell r="F5871" t="str">
            <v>SINAPI</v>
          </cell>
        </row>
        <row r="5872">
          <cell r="F5872" t="str">
            <v>SINAPI</v>
          </cell>
        </row>
        <row r="5873">
          <cell r="F5873" t="str">
            <v>SINAPI</v>
          </cell>
        </row>
        <row r="5874">
          <cell r="F5874" t="str">
            <v>SINAPI</v>
          </cell>
        </row>
        <row r="5875">
          <cell r="F5875" t="str">
            <v>SINAPI</v>
          </cell>
        </row>
        <row r="5876">
          <cell r="F5876" t="str">
            <v>SINAPI</v>
          </cell>
        </row>
        <row r="5877">
          <cell r="F5877" t="str">
            <v>SINAPI</v>
          </cell>
        </row>
        <row r="5878">
          <cell r="F5878" t="str">
            <v>SINAPI</v>
          </cell>
        </row>
        <row r="5879">
          <cell r="F5879" t="str">
            <v>SINAPI</v>
          </cell>
        </row>
        <row r="5880">
          <cell r="F5880" t="str">
            <v>SINAPI</v>
          </cell>
        </row>
        <row r="5881">
          <cell r="F5881" t="str">
            <v>SINAPI</v>
          </cell>
        </row>
        <row r="5882">
          <cell r="F5882" t="str">
            <v>SINAPI</v>
          </cell>
        </row>
        <row r="5883">
          <cell r="F5883" t="str">
            <v>SINAPI</v>
          </cell>
        </row>
        <row r="5884">
          <cell r="F5884" t="str">
            <v>SINAPI</v>
          </cell>
        </row>
        <row r="5885">
          <cell r="F5885" t="str">
            <v>SINAPI</v>
          </cell>
        </row>
        <row r="5886">
          <cell r="F5886" t="str">
            <v>SINAPI</v>
          </cell>
        </row>
        <row r="5887">
          <cell r="F5887" t="str">
            <v>SINAPI</v>
          </cell>
        </row>
        <row r="5888">
          <cell r="F5888" t="str">
            <v>SINAPI</v>
          </cell>
        </row>
        <row r="5889">
          <cell r="F5889" t="str">
            <v>SINAPI</v>
          </cell>
        </row>
        <row r="5890">
          <cell r="F5890" t="str">
            <v>SINAPI</v>
          </cell>
        </row>
        <row r="5891">
          <cell r="F5891" t="str">
            <v>SINAPI</v>
          </cell>
        </row>
        <row r="5892">
          <cell r="F5892" t="str">
            <v>SINAPI</v>
          </cell>
        </row>
        <row r="5893">
          <cell r="F5893" t="str">
            <v>SINAPI</v>
          </cell>
        </row>
        <row r="5894">
          <cell r="F5894" t="str">
            <v>SINAPI</v>
          </cell>
        </row>
        <row r="5895">
          <cell r="F5895" t="str">
            <v>SINAPI</v>
          </cell>
        </row>
        <row r="5896">
          <cell r="F5896" t="str">
            <v>SINAPI</v>
          </cell>
        </row>
        <row r="5897">
          <cell r="F5897" t="str">
            <v>SINAPI</v>
          </cell>
        </row>
        <row r="5898">
          <cell r="F5898" t="str">
            <v>SINAPI</v>
          </cell>
        </row>
        <row r="5899">
          <cell r="F5899" t="str">
            <v>SINAPI</v>
          </cell>
        </row>
        <row r="5900">
          <cell r="F5900" t="str">
            <v>SINAPI</v>
          </cell>
        </row>
        <row r="5901">
          <cell r="F5901" t="str">
            <v>SINAPI</v>
          </cell>
        </row>
        <row r="5902">
          <cell r="F5902" t="str">
            <v>SINAPI</v>
          </cell>
        </row>
        <row r="5903">
          <cell r="F5903" t="str">
            <v>SINAPI</v>
          </cell>
        </row>
        <row r="5904">
          <cell r="F5904" t="str">
            <v>SINAPI</v>
          </cell>
        </row>
        <row r="5905">
          <cell r="F5905" t="str">
            <v>SINAPI</v>
          </cell>
        </row>
        <row r="5906">
          <cell r="F5906" t="str">
            <v>SINAPI</v>
          </cell>
        </row>
        <row r="5907">
          <cell r="F5907" t="str">
            <v>SINAPI</v>
          </cell>
        </row>
        <row r="5908">
          <cell r="F5908" t="str">
            <v>SINAPI</v>
          </cell>
        </row>
        <row r="5909">
          <cell r="F5909" t="str">
            <v>SINAPI</v>
          </cell>
        </row>
        <row r="5910">
          <cell r="F5910" t="str">
            <v>SINAPI</v>
          </cell>
        </row>
        <row r="5911">
          <cell r="F5911" t="str">
            <v>SINAPI</v>
          </cell>
        </row>
        <row r="5912">
          <cell r="F5912" t="str">
            <v>SINAPI</v>
          </cell>
        </row>
        <row r="5913">
          <cell r="F5913" t="str">
            <v>SINAPI</v>
          </cell>
        </row>
        <row r="5914">
          <cell r="F5914" t="str">
            <v>SINAPI</v>
          </cell>
        </row>
        <row r="5915">
          <cell r="F5915" t="str">
            <v>SINAPI</v>
          </cell>
        </row>
        <row r="5916">
          <cell r="F5916" t="str">
            <v>SINAPI</v>
          </cell>
        </row>
        <row r="5917">
          <cell r="F5917" t="str">
            <v>SINAPI</v>
          </cell>
        </row>
        <row r="5918">
          <cell r="F5918" t="str">
            <v>SINAPI</v>
          </cell>
        </row>
        <row r="5919">
          <cell r="F5919" t="str">
            <v>SINAPI</v>
          </cell>
        </row>
        <row r="5920">
          <cell r="F5920" t="str">
            <v>SINAPI</v>
          </cell>
        </row>
        <row r="5921">
          <cell r="F5921" t="str">
            <v>SINAPI</v>
          </cell>
        </row>
        <row r="5922">
          <cell r="F5922" t="str">
            <v>SINAPI</v>
          </cell>
        </row>
        <row r="5923">
          <cell r="F5923" t="str">
            <v>SINAPI</v>
          </cell>
        </row>
        <row r="5924">
          <cell r="F5924" t="str">
            <v>SINAPI</v>
          </cell>
        </row>
        <row r="5925">
          <cell r="F5925" t="str">
            <v>SINAPI</v>
          </cell>
        </row>
        <row r="5926">
          <cell r="F5926" t="str">
            <v>SINAPI</v>
          </cell>
        </row>
        <row r="5927">
          <cell r="F5927" t="str">
            <v>SINAPI</v>
          </cell>
        </row>
        <row r="5928">
          <cell r="F5928" t="str">
            <v>SINAPI</v>
          </cell>
        </row>
        <row r="5929">
          <cell r="F5929" t="str">
            <v>SINAPI</v>
          </cell>
        </row>
        <row r="5930">
          <cell r="F5930" t="str">
            <v>SINAPI</v>
          </cell>
        </row>
        <row r="5931">
          <cell r="F5931" t="str">
            <v>SINAPI</v>
          </cell>
        </row>
        <row r="5932">
          <cell r="F5932" t="str">
            <v>SINAPI</v>
          </cell>
        </row>
        <row r="5933">
          <cell r="F5933" t="str">
            <v>SINAPI</v>
          </cell>
        </row>
        <row r="5934">
          <cell r="F5934" t="str">
            <v>SINAPI</v>
          </cell>
        </row>
        <row r="5935">
          <cell r="F5935" t="str">
            <v>SINAPI</v>
          </cell>
        </row>
        <row r="5936">
          <cell r="F5936" t="str">
            <v>SINAPI</v>
          </cell>
        </row>
        <row r="5937">
          <cell r="F5937" t="str">
            <v>SINAPI</v>
          </cell>
        </row>
        <row r="5938">
          <cell r="F5938" t="str">
            <v>SINAPI</v>
          </cell>
        </row>
        <row r="5939">
          <cell r="F5939" t="str">
            <v>SINAPI</v>
          </cell>
        </row>
        <row r="5940">
          <cell r="F5940" t="str">
            <v>SINAPI</v>
          </cell>
        </row>
        <row r="5941">
          <cell r="F5941" t="str">
            <v>SINAPI</v>
          </cell>
        </row>
        <row r="5942">
          <cell r="F5942" t="str">
            <v>SINAPI</v>
          </cell>
        </row>
        <row r="5943">
          <cell r="F5943" t="str">
            <v>SINAPI</v>
          </cell>
        </row>
        <row r="5944">
          <cell r="F5944" t="str">
            <v>SINAPI</v>
          </cell>
        </row>
        <row r="5945">
          <cell r="F5945" t="str">
            <v>SINAPI</v>
          </cell>
        </row>
        <row r="5946">
          <cell r="F5946" t="str">
            <v>SINAPI</v>
          </cell>
        </row>
        <row r="5947">
          <cell r="F5947" t="str">
            <v>SINAPI</v>
          </cell>
        </row>
        <row r="5948">
          <cell r="F5948" t="str">
            <v>SINAPI</v>
          </cell>
        </row>
        <row r="5949">
          <cell r="F5949" t="str">
            <v>SINAPI</v>
          </cell>
        </row>
        <row r="5950">
          <cell r="F5950" t="str">
            <v>SINAPI</v>
          </cell>
        </row>
        <row r="5951">
          <cell r="F5951" t="str">
            <v>SINAPI</v>
          </cell>
        </row>
        <row r="5952">
          <cell r="F5952" t="str">
            <v>SINAPI</v>
          </cell>
        </row>
        <row r="5953">
          <cell r="F5953" t="str">
            <v>SINAPI</v>
          </cell>
        </row>
        <row r="5954">
          <cell r="F5954" t="str">
            <v>SINAPI</v>
          </cell>
        </row>
        <row r="5955">
          <cell r="F5955" t="str">
            <v>SINAPI</v>
          </cell>
        </row>
        <row r="5956">
          <cell r="F5956" t="str">
            <v>SINAPI</v>
          </cell>
        </row>
        <row r="5957">
          <cell r="F5957" t="str">
            <v>SINAPI</v>
          </cell>
        </row>
        <row r="5958">
          <cell r="F5958" t="str">
            <v>SINAPI</v>
          </cell>
        </row>
        <row r="5959">
          <cell r="F5959" t="str">
            <v>SINAPI</v>
          </cell>
        </row>
        <row r="5960">
          <cell r="F5960" t="str">
            <v>SINAPI</v>
          </cell>
        </row>
        <row r="5961">
          <cell r="F5961" t="str">
            <v>SINAPI</v>
          </cell>
        </row>
        <row r="5962">
          <cell r="F5962" t="str">
            <v>SINAPI</v>
          </cell>
        </row>
        <row r="5963">
          <cell r="F5963" t="str">
            <v>SINAPI</v>
          </cell>
        </row>
        <row r="5964">
          <cell r="F5964" t="str">
            <v>SINAPI</v>
          </cell>
        </row>
        <row r="5965">
          <cell r="F5965" t="str">
            <v>SINAPI</v>
          </cell>
        </row>
        <row r="5966">
          <cell r="F5966" t="str">
            <v>SINAPI</v>
          </cell>
        </row>
        <row r="5967">
          <cell r="F5967" t="str">
            <v>SINAPI</v>
          </cell>
        </row>
        <row r="5968">
          <cell r="F5968" t="str">
            <v>SINAPI</v>
          </cell>
        </row>
        <row r="5969">
          <cell r="F5969" t="str">
            <v>SINAPI</v>
          </cell>
        </row>
        <row r="5970">
          <cell r="F5970" t="str">
            <v>SINAPI</v>
          </cell>
        </row>
        <row r="5971">
          <cell r="F5971" t="str">
            <v>SINAPI</v>
          </cell>
        </row>
        <row r="5972">
          <cell r="F5972" t="str">
            <v>SINAPI</v>
          </cell>
        </row>
        <row r="5973">
          <cell r="F5973" t="str">
            <v>SINAPI</v>
          </cell>
        </row>
        <row r="5974">
          <cell r="F5974" t="str">
            <v>SINAPI</v>
          </cell>
        </row>
        <row r="5975">
          <cell r="F5975" t="str">
            <v>SINAPI</v>
          </cell>
        </row>
        <row r="5976">
          <cell r="F5976" t="str">
            <v>SINAPI</v>
          </cell>
        </row>
        <row r="5977">
          <cell r="F5977" t="str">
            <v>SINAPI</v>
          </cell>
        </row>
        <row r="5978">
          <cell r="F5978" t="str">
            <v>SINAPI</v>
          </cell>
        </row>
        <row r="5979">
          <cell r="F5979" t="str">
            <v>SINAPI</v>
          </cell>
        </row>
        <row r="5980">
          <cell r="F5980" t="str">
            <v>SINAPI</v>
          </cell>
        </row>
        <row r="5981">
          <cell r="F5981" t="str">
            <v>SINAPI</v>
          </cell>
        </row>
        <row r="5982">
          <cell r="F5982" t="str">
            <v>SINAPI</v>
          </cell>
        </row>
        <row r="5983">
          <cell r="F5983" t="str">
            <v>SINAPI</v>
          </cell>
        </row>
        <row r="5984">
          <cell r="F5984" t="str">
            <v>SINAPI</v>
          </cell>
        </row>
        <row r="5985">
          <cell r="F5985" t="str">
            <v>SINAPI</v>
          </cell>
        </row>
        <row r="5986">
          <cell r="F5986" t="str">
            <v>SINAPI</v>
          </cell>
        </row>
        <row r="5987">
          <cell r="F5987" t="str">
            <v>SINAPI</v>
          </cell>
        </row>
        <row r="5988">
          <cell r="F5988" t="str">
            <v>SINAPI</v>
          </cell>
        </row>
        <row r="5989">
          <cell r="F5989" t="str">
            <v>SINAPI</v>
          </cell>
        </row>
        <row r="5990">
          <cell r="F5990" t="str">
            <v>SINAPI</v>
          </cell>
        </row>
        <row r="5991">
          <cell r="F5991" t="str">
            <v>SINAPI</v>
          </cell>
        </row>
        <row r="5992">
          <cell r="F5992" t="str">
            <v>SINAPI</v>
          </cell>
        </row>
        <row r="5993">
          <cell r="F5993" t="str">
            <v>SINAPI</v>
          </cell>
        </row>
        <row r="5994">
          <cell r="F5994" t="str">
            <v>SINAPI</v>
          </cell>
        </row>
        <row r="5995">
          <cell r="F5995" t="str">
            <v>SINAPI</v>
          </cell>
        </row>
        <row r="5996">
          <cell r="F5996" t="str">
            <v>SINAPI</v>
          </cell>
        </row>
        <row r="5997">
          <cell r="F5997" t="str">
            <v>SINAPI</v>
          </cell>
        </row>
        <row r="5998">
          <cell r="F5998" t="str">
            <v>SINAPI</v>
          </cell>
        </row>
        <row r="5999">
          <cell r="F5999" t="str">
            <v>SINAPI</v>
          </cell>
        </row>
        <row r="6000">
          <cell r="F6000" t="str">
            <v>SINAPI</v>
          </cell>
        </row>
        <row r="6001">
          <cell r="F6001" t="str">
            <v>SINAPI</v>
          </cell>
        </row>
        <row r="6002">
          <cell r="F6002" t="str">
            <v>SINAPI</v>
          </cell>
        </row>
        <row r="6003">
          <cell r="F6003" t="str">
            <v>SINAPI</v>
          </cell>
        </row>
        <row r="6004">
          <cell r="F6004" t="str">
            <v>SINAPI</v>
          </cell>
        </row>
        <row r="6005">
          <cell r="F6005" t="str">
            <v>SINAPI</v>
          </cell>
        </row>
        <row r="6006">
          <cell r="F6006" t="str">
            <v>SINAPI</v>
          </cell>
        </row>
        <row r="6007">
          <cell r="F6007" t="str">
            <v>SINAPI</v>
          </cell>
        </row>
        <row r="6008">
          <cell r="F6008" t="str">
            <v>SINAPI</v>
          </cell>
        </row>
        <row r="6009">
          <cell r="F6009" t="str">
            <v>SINAPI</v>
          </cell>
        </row>
        <row r="6010">
          <cell r="F6010" t="str">
            <v>SINAPI</v>
          </cell>
        </row>
        <row r="6011">
          <cell r="F6011" t="str">
            <v>SINAPI</v>
          </cell>
        </row>
        <row r="6012">
          <cell r="F6012" t="str">
            <v>SINAPI</v>
          </cell>
        </row>
        <row r="6013">
          <cell r="F6013" t="str">
            <v>SINAPI</v>
          </cell>
        </row>
        <row r="6014">
          <cell r="F6014" t="str">
            <v>SINAPI</v>
          </cell>
        </row>
        <row r="6015">
          <cell r="F6015" t="str">
            <v>SINAPI</v>
          </cell>
        </row>
        <row r="6016">
          <cell r="F6016" t="str">
            <v>SINAPI</v>
          </cell>
        </row>
        <row r="6017">
          <cell r="F6017" t="str">
            <v>SINAPI</v>
          </cell>
        </row>
        <row r="6018">
          <cell r="F6018" t="str">
            <v>SINAPI</v>
          </cell>
        </row>
        <row r="6019">
          <cell r="F6019" t="str">
            <v>SINAPI</v>
          </cell>
        </row>
        <row r="6020">
          <cell r="F6020" t="str">
            <v>SINAPI</v>
          </cell>
        </row>
        <row r="6021">
          <cell r="F6021" t="str">
            <v>SINAPI</v>
          </cell>
        </row>
        <row r="6022">
          <cell r="F6022" t="str">
            <v>SINAPI</v>
          </cell>
        </row>
        <row r="6023">
          <cell r="F6023" t="str">
            <v>SINAPI</v>
          </cell>
        </row>
        <row r="6024">
          <cell r="F6024" t="str">
            <v>SINAPI</v>
          </cell>
        </row>
        <row r="6025">
          <cell r="F6025" t="str">
            <v>SINAPI</v>
          </cell>
        </row>
        <row r="6026">
          <cell r="F6026" t="str">
            <v>SINAPI</v>
          </cell>
        </row>
        <row r="6027">
          <cell r="F6027" t="str">
            <v>SINAPI</v>
          </cell>
        </row>
        <row r="6028">
          <cell r="F6028" t="str">
            <v>SINAPI</v>
          </cell>
        </row>
        <row r="6029">
          <cell r="F6029" t="str">
            <v>SINAPI</v>
          </cell>
        </row>
        <row r="6030">
          <cell r="F6030" t="str">
            <v>SINAPI</v>
          </cell>
        </row>
        <row r="6031">
          <cell r="F6031" t="str">
            <v>SINAPI</v>
          </cell>
        </row>
        <row r="6032">
          <cell r="F6032" t="str">
            <v>SINAPI</v>
          </cell>
        </row>
        <row r="6033">
          <cell r="F6033" t="str">
            <v>SINAPI</v>
          </cell>
        </row>
        <row r="6034">
          <cell r="F6034" t="str">
            <v>SINAPI</v>
          </cell>
        </row>
        <row r="6035">
          <cell r="F6035" t="str">
            <v>SINAPI</v>
          </cell>
        </row>
        <row r="6036">
          <cell r="F6036" t="str">
            <v>SINAPI</v>
          </cell>
        </row>
        <row r="6037">
          <cell r="F6037" t="str">
            <v>SINAPI</v>
          </cell>
        </row>
        <row r="6038">
          <cell r="F6038" t="str">
            <v>SINAPI</v>
          </cell>
        </row>
        <row r="6039">
          <cell r="F6039" t="str">
            <v>SINAPI</v>
          </cell>
        </row>
        <row r="6040">
          <cell r="F6040" t="str">
            <v>SINAPI</v>
          </cell>
        </row>
        <row r="6041">
          <cell r="F6041" t="str">
            <v>SINAPI</v>
          </cell>
        </row>
        <row r="6042">
          <cell r="F6042" t="str">
            <v>SINAPI</v>
          </cell>
        </row>
        <row r="6043">
          <cell r="F6043" t="str">
            <v>SINAPI</v>
          </cell>
        </row>
        <row r="6044">
          <cell r="F6044" t="str">
            <v>SINAPI</v>
          </cell>
        </row>
        <row r="6045">
          <cell r="F6045" t="str">
            <v>SINAPI</v>
          </cell>
        </row>
        <row r="6046">
          <cell r="F6046" t="str">
            <v>SINAPI</v>
          </cell>
        </row>
        <row r="6047">
          <cell r="F6047" t="str">
            <v>SINAPI</v>
          </cell>
        </row>
        <row r="6048">
          <cell r="F6048" t="str">
            <v>SINAPI</v>
          </cell>
        </row>
        <row r="6049">
          <cell r="F6049" t="str">
            <v>SINAPI</v>
          </cell>
        </row>
        <row r="6050">
          <cell r="F6050" t="str">
            <v>SINAPI</v>
          </cell>
        </row>
        <row r="6051">
          <cell r="F6051" t="str">
            <v>SINAPI</v>
          </cell>
        </row>
        <row r="6052">
          <cell r="F6052" t="str">
            <v>SINAPI</v>
          </cell>
        </row>
        <row r="6053">
          <cell r="F6053" t="str">
            <v>SINAPI</v>
          </cell>
        </row>
        <row r="6054">
          <cell r="F6054" t="str">
            <v>SINAPI</v>
          </cell>
        </row>
        <row r="6055">
          <cell r="F6055" t="str">
            <v>SINAPI</v>
          </cell>
        </row>
        <row r="6056">
          <cell r="F6056" t="str">
            <v>SINAPI</v>
          </cell>
        </row>
        <row r="6057">
          <cell r="F6057" t="str">
            <v>SINAPI</v>
          </cell>
        </row>
        <row r="6058">
          <cell r="F6058" t="str">
            <v>SINAPI</v>
          </cell>
        </row>
        <row r="6059">
          <cell r="F6059" t="str">
            <v>SINAPI</v>
          </cell>
        </row>
        <row r="6060">
          <cell r="F6060" t="str">
            <v>SINAPI</v>
          </cell>
        </row>
        <row r="6061">
          <cell r="F6061" t="str">
            <v>SINAPI</v>
          </cell>
        </row>
        <row r="6062">
          <cell r="F6062" t="str">
            <v>SINAPI</v>
          </cell>
        </row>
        <row r="6063">
          <cell r="F6063" t="str">
            <v>SINAPI</v>
          </cell>
        </row>
        <row r="6064">
          <cell r="F6064" t="str">
            <v>SINAPI</v>
          </cell>
        </row>
        <row r="6065">
          <cell r="F6065" t="str">
            <v>SINAPI</v>
          </cell>
        </row>
        <row r="6066">
          <cell r="F6066" t="str">
            <v>SINAPI</v>
          </cell>
        </row>
        <row r="6067">
          <cell r="F6067" t="str">
            <v>SINAPI</v>
          </cell>
        </row>
        <row r="6068">
          <cell r="F6068" t="str">
            <v>SINAPI</v>
          </cell>
        </row>
        <row r="6069">
          <cell r="F6069" t="str">
            <v>SINAPI</v>
          </cell>
        </row>
        <row r="6070">
          <cell r="F6070" t="str">
            <v>SINAPI</v>
          </cell>
        </row>
        <row r="6071">
          <cell r="F6071" t="str">
            <v>SINAPI</v>
          </cell>
        </row>
        <row r="6072">
          <cell r="F6072" t="str">
            <v>SINAPI</v>
          </cell>
        </row>
        <row r="6073">
          <cell r="F6073" t="str">
            <v>SINAPI</v>
          </cell>
        </row>
        <row r="6074">
          <cell r="F6074" t="str">
            <v>SINAPI</v>
          </cell>
        </row>
        <row r="6075">
          <cell r="F6075" t="str">
            <v>SINAPI</v>
          </cell>
        </row>
        <row r="6076">
          <cell r="F6076" t="str">
            <v>SINAPI</v>
          </cell>
        </row>
        <row r="6077">
          <cell r="F6077" t="str">
            <v>SINAPI</v>
          </cell>
        </row>
        <row r="6078">
          <cell r="F6078" t="str">
            <v>SINAPI</v>
          </cell>
        </row>
        <row r="6079">
          <cell r="F6079" t="str">
            <v>SINAPI</v>
          </cell>
        </row>
        <row r="6080">
          <cell r="F6080" t="str">
            <v>SINAPI</v>
          </cell>
        </row>
        <row r="6081">
          <cell r="F6081" t="str">
            <v>SINAPI</v>
          </cell>
        </row>
        <row r="6082">
          <cell r="F6082" t="str">
            <v>SINAPI</v>
          </cell>
        </row>
        <row r="6083">
          <cell r="F6083" t="str">
            <v>SINAPI</v>
          </cell>
        </row>
        <row r="6084">
          <cell r="F6084" t="str">
            <v>SINAPI</v>
          </cell>
        </row>
        <row r="6085">
          <cell r="F6085" t="str">
            <v>SINAPI</v>
          </cell>
        </row>
        <row r="6086">
          <cell r="F6086" t="str">
            <v>SINAPI</v>
          </cell>
        </row>
        <row r="6087">
          <cell r="F6087" t="str">
            <v>SINAPI</v>
          </cell>
        </row>
        <row r="6088">
          <cell r="F6088" t="str">
            <v>SINAPI</v>
          </cell>
        </row>
        <row r="6089">
          <cell r="F6089" t="str">
            <v>SINAPI</v>
          </cell>
        </row>
        <row r="6090">
          <cell r="F6090" t="str">
            <v>SINAPI</v>
          </cell>
        </row>
        <row r="6091">
          <cell r="F6091" t="str">
            <v>SINAPI</v>
          </cell>
        </row>
        <row r="6092">
          <cell r="F6092" t="str">
            <v>SINAPI</v>
          </cell>
        </row>
        <row r="6093">
          <cell r="F6093" t="str">
            <v>SINAPI</v>
          </cell>
        </row>
        <row r="6094">
          <cell r="F6094" t="str">
            <v>SINAPI</v>
          </cell>
        </row>
        <row r="6095">
          <cell r="F6095" t="str">
            <v>SINAPI</v>
          </cell>
        </row>
        <row r="6096">
          <cell r="F6096" t="str">
            <v>SINAPI</v>
          </cell>
        </row>
        <row r="6097">
          <cell r="F6097" t="str">
            <v>SINAPI</v>
          </cell>
        </row>
        <row r="6098">
          <cell r="F6098" t="str">
            <v>SINAPI</v>
          </cell>
        </row>
        <row r="6099">
          <cell r="F6099" t="str">
            <v>SINAPI</v>
          </cell>
        </row>
        <row r="6100">
          <cell r="F6100" t="str">
            <v>SINAPI</v>
          </cell>
        </row>
        <row r="6101">
          <cell r="F6101" t="str">
            <v>SINAPI</v>
          </cell>
        </row>
        <row r="6102">
          <cell r="F6102" t="str">
            <v>SINAPI</v>
          </cell>
        </row>
        <row r="6103">
          <cell r="F6103" t="str">
            <v>SINAPI</v>
          </cell>
        </row>
        <row r="6104">
          <cell r="F6104" t="str">
            <v>SINAPI</v>
          </cell>
        </row>
        <row r="6105">
          <cell r="F6105" t="str">
            <v>SINAPI</v>
          </cell>
        </row>
        <row r="6106">
          <cell r="F6106" t="str">
            <v>SINAPI</v>
          </cell>
        </row>
        <row r="6107">
          <cell r="F6107" t="str">
            <v>SINAPI</v>
          </cell>
        </row>
        <row r="6108">
          <cell r="F6108" t="str">
            <v>SINAPI</v>
          </cell>
        </row>
        <row r="6109">
          <cell r="F6109" t="str">
            <v>SINAPI</v>
          </cell>
        </row>
        <row r="6110">
          <cell r="F6110" t="str">
            <v>SINAPI</v>
          </cell>
        </row>
        <row r="6111">
          <cell r="F6111" t="str">
            <v>SINAPI</v>
          </cell>
        </row>
        <row r="6112">
          <cell r="F6112" t="str">
            <v>SINAPI</v>
          </cell>
        </row>
        <row r="6113">
          <cell r="F6113" t="str">
            <v>SINAPI</v>
          </cell>
        </row>
        <row r="6114">
          <cell r="F6114" t="str">
            <v>SINAPI</v>
          </cell>
        </row>
        <row r="6115">
          <cell r="F6115" t="str">
            <v>SINAPI</v>
          </cell>
        </row>
        <row r="6116">
          <cell r="F6116" t="str">
            <v>SINAPI</v>
          </cell>
        </row>
        <row r="6117">
          <cell r="F6117" t="str">
            <v>SINAPI</v>
          </cell>
        </row>
        <row r="6118">
          <cell r="F6118" t="str">
            <v>SINAPI</v>
          </cell>
        </row>
        <row r="6119">
          <cell r="F6119" t="str">
            <v>SINAPI</v>
          </cell>
        </row>
        <row r="6120">
          <cell r="F6120" t="str">
            <v>SINAPI</v>
          </cell>
        </row>
        <row r="6121">
          <cell r="F6121" t="str">
            <v>SINAPI</v>
          </cell>
        </row>
        <row r="6122">
          <cell r="F6122" t="str">
            <v>SINAPI</v>
          </cell>
        </row>
        <row r="6123">
          <cell r="F6123" t="str">
            <v>SINAPI</v>
          </cell>
        </row>
        <row r="6124">
          <cell r="F6124" t="str">
            <v>SINAPI</v>
          </cell>
        </row>
        <row r="6125">
          <cell r="F6125" t="str">
            <v>SINAPI</v>
          </cell>
        </row>
        <row r="6126">
          <cell r="F6126" t="str">
            <v>SINAPI</v>
          </cell>
        </row>
        <row r="6127">
          <cell r="F6127" t="str">
            <v>SINAPI</v>
          </cell>
        </row>
        <row r="6128">
          <cell r="F6128" t="str">
            <v>SINAPI</v>
          </cell>
        </row>
        <row r="6129">
          <cell r="F6129" t="str">
            <v>SINAPI</v>
          </cell>
        </row>
        <row r="6130">
          <cell r="F6130" t="str">
            <v>SINAPI</v>
          </cell>
        </row>
        <row r="6131">
          <cell r="F6131" t="str">
            <v>SINAPI</v>
          </cell>
        </row>
        <row r="6132">
          <cell r="F6132" t="str">
            <v>SINAPI</v>
          </cell>
        </row>
        <row r="6133">
          <cell r="F6133" t="str">
            <v>SINAPI</v>
          </cell>
        </row>
        <row r="6134">
          <cell r="F6134" t="str">
            <v>SINAPI</v>
          </cell>
        </row>
        <row r="6135">
          <cell r="F6135" t="str">
            <v>SINAPI</v>
          </cell>
        </row>
        <row r="6136">
          <cell r="F6136" t="str">
            <v>SINAPI</v>
          </cell>
        </row>
        <row r="6137">
          <cell r="F6137" t="str">
            <v>SINAPI</v>
          </cell>
        </row>
        <row r="6138">
          <cell r="F6138" t="str">
            <v>SINAPI</v>
          </cell>
        </row>
        <row r="6139">
          <cell r="F6139" t="str">
            <v>SINAPI</v>
          </cell>
        </row>
        <row r="6140">
          <cell r="F6140" t="str">
            <v>SINAPI</v>
          </cell>
        </row>
        <row r="6141">
          <cell r="F6141" t="str">
            <v>SINAPI</v>
          </cell>
        </row>
        <row r="6142">
          <cell r="F6142" t="str">
            <v>SINAPI</v>
          </cell>
        </row>
        <row r="6143">
          <cell r="F6143" t="str">
            <v>SINAPI</v>
          </cell>
        </row>
        <row r="6144">
          <cell r="F6144" t="str">
            <v>SINAPI</v>
          </cell>
        </row>
        <row r="6145">
          <cell r="F6145" t="str">
            <v>SINAPI</v>
          </cell>
        </row>
        <row r="6146">
          <cell r="F6146" t="str">
            <v>SINAPI</v>
          </cell>
        </row>
        <row r="6147">
          <cell r="F6147" t="str">
            <v>SINAPI</v>
          </cell>
        </row>
        <row r="6148">
          <cell r="F6148" t="str">
            <v>SINAPI</v>
          </cell>
        </row>
        <row r="6149">
          <cell r="F6149" t="str">
            <v>SINAPI</v>
          </cell>
        </row>
        <row r="6150">
          <cell r="F6150" t="str">
            <v>SINAPI</v>
          </cell>
        </row>
        <row r="6151">
          <cell r="F6151" t="str">
            <v>SINAPI</v>
          </cell>
        </row>
        <row r="6152">
          <cell r="F6152" t="str">
            <v>SINAPI</v>
          </cell>
        </row>
        <row r="6153">
          <cell r="F6153" t="str">
            <v>SINAPI</v>
          </cell>
        </row>
        <row r="6154">
          <cell r="F6154" t="str">
            <v>SINAPI</v>
          </cell>
        </row>
        <row r="6155">
          <cell r="F6155" t="str">
            <v>SINAPI</v>
          </cell>
        </row>
        <row r="6156">
          <cell r="F6156" t="str">
            <v>SINAPI</v>
          </cell>
        </row>
        <row r="6157">
          <cell r="F6157" t="str">
            <v>SINAPI</v>
          </cell>
        </row>
        <row r="6158">
          <cell r="F6158" t="str">
            <v>SINAPI</v>
          </cell>
        </row>
        <row r="6159">
          <cell r="F6159" t="str">
            <v>SINAPI</v>
          </cell>
        </row>
        <row r="6160">
          <cell r="F6160" t="str">
            <v>SINAPI</v>
          </cell>
        </row>
        <row r="6161">
          <cell r="F6161" t="str">
            <v>SINAPI</v>
          </cell>
        </row>
        <row r="6162">
          <cell r="F6162" t="str">
            <v>SINAPI</v>
          </cell>
        </row>
        <row r="6163">
          <cell r="F6163" t="str">
            <v>SINAPI</v>
          </cell>
        </row>
        <row r="6164">
          <cell r="F6164" t="str">
            <v>SINAPI</v>
          </cell>
        </row>
        <row r="6165">
          <cell r="F6165" t="str">
            <v>SINAPI</v>
          </cell>
        </row>
        <row r="6166">
          <cell r="F6166" t="str">
            <v>SINAPI</v>
          </cell>
        </row>
        <row r="6167">
          <cell r="F6167" t="str">
            <v>SINAPI</v>
          </cell>
        </row>
        <row r="6168">
          <cell r="F6168" t="str">
            <v>SINAPI</v>
          </cell>
        </row>
        <row r="6169">
          <cell r="F6169" t="str">
            <v>SINAPI</v>
          </cell>
        </row>
        <row r="6170">
          <cell r="F6170" t="str">
            <v>SINAPI</v>
          </cell>
        </row>
        <row r="6171">
          <cell r="F6171" t="str">
            <v>SINAPI</v>
          </cell>
        </row>
        <row r="6172">
          <cell r="F6172" t="str">
            <v>SINAPI</v>
          </cell>
        </row>
        <row r="6173">
          <cell r="F6173" t="str">
            <v>SINAPI</v>
          </cell>
        </row>
        <row r="6174">
          <cell r="F6174" t="str">
            <v>SINAPI</v>
          </cell>
        </row>
        <row r="6175">
          <cell r="F6175" t="str">
            <v>SINAPI</v>
          </cell>
        </row>
        <row r="6176">
          <cell r="F6176" t="str">
            <v>SINAPI</v>
          </cell>
        </row>
        <row r="6177">
          <cell r="F6177" t="str">
            <v>SINAPI</v>
          </cell>
        </row>
        <row r="6178">
          <cell r="F6178" t="str">
            <v>SINAPI</v>
          </cell>
        </row>
        <row r="6179">
          <cell r="F6179" t="str">
            <v>SINAPI</v>
          </cell>
        </row>
        <row r="6180">
          <cell r="F6180" t="str">
            <v>SINAPI</v>
          </cell>
        </row>
        <row r="6181">
          <cell r="F6181" t="str">
            <v>SINAPI</v>
          </cell>
        </row>
        <row r="6182">
          <cell r="F6182" t="str">
            <v>SINAPI</v>
          </cell>
        </row>
        <row r="6183">
          <cell r="F6183" t="str">
            <v>SINAPI</v>
          </cell>
        </row>
        <row r="6184">
          <cell r="F6184" t="str">
            <v>SINAPI</v>
          </cell>
        </row>
        <row r="6185">
          <cell r="F6185" t="str">
            <v>SINAPI</v>
          </cell>
        </row>
        <row r="6186">
          <cell r="F6186" t="str">
            <v>SINAPI</v>
          </cell>
        </row>
        <row r="6187">
          <cell r="F6187" t="str">
            <v>SINAPI</v>
          </cell>
        </row>
        <row r="6188">
          <cell r="F6188" t="str">
            <v>SINAPI</v>
          </cell>
        </row>
        <row r="6189">
          <cell r="F6189" t="str">
            <v>SINAPI</v>
          </cell>
        </row>
        <row r="6190">
          <cell r="F6190" t="str">
            <v>SINAPI</v>
          </cell>
        </row>
        <row r="6191">
          <cell r="F6191" t="str">
            <v>SINAPI</v>
          </cell>
        </row>
        <row r="6192">
          <cell r="F6192" t="str">
            <v>SINAPI</v>
          </cell>
        </row>
        <row r="6193">
          <cell r="F6193" t="str">
            <v>SINAPI</v>
          </cell>
        </row>
        <row r="6194">
          <cell r="F6194" t="str">
            <v>SINAPI</v>
          </cell>
        </row>
        <row r="6195">
          <cell r="F6195" t="str">
            <v>SINAPI</v>
          </cell>
        </row>
        <row r="6196">
          <cell r="F6196" t="str">
            <v>SINAPI</v>
          </cell>
        </row>
        <row r="6197">
          <cell r="F6197" t="str">
            <v>SINAPI</v>
          </cell>
        </row>
        <row r="6198">
          <cell r="F6198" t="str">
            <v>SINAPI</v>
          </cell>
        </row>
        <row r="6199">
          <cell r="F6199" t="str">
            <v>SINAPI</v>
          </cell>
        </row>
        <row r="6200">
          <cell r="F6200" t="str">
            <v>SINAPI</v>
          </cell>
        </row>
        <row r="6201">
          <cell r="F6201" t="str">
            <v>SINAPI</v>
          </cell>
        </row>
        <row r="6202">
          <cell r="F6202" t="str">
            <v>SINAPI</v>
          </cell>
        </row>
        <row r="6203">
          <cell r="F6203" t="str">
            <v>SINAPI</v>
          </cell>
        </row>
        <row r="6204">
          <cell r="F6204" t="str">
            <v>SINAPI</v>
          </cell>
        </row>
        <row r="6205">
          <cell r="F6205" t="str">
            <v>SINAPI</v>
          </cell>
        </row>
        <row r="6206">
          <cell r="F6206" t="str">
            <v>SINAPI</v>
          </cell>
        </row>
        <row r="6207">
          <cell r="F6207" t="str">
            <v>SINAPI</v>
          </cell>
        </row>
        <row r="6208">
          <cell r="F6208" t="str">
            <v>SINAPI</v>
          </cell>
        </row>
        <row r="6209">
          <cell r="F6209" t="str">
            <v>SINAPI</v>
          </cell>
        </row>
        <row r="6210">
          <cell r="F6210" t="str">
            <v>SINAPI</v>
          </cell>
        </row>
        <row r="6211">
          <cell r="F6211" t="str">
            <v>SINAPI</v>
          </cell>
        </row>
        <row r="6212">
          <cell r="F6212" t="str">
            <v>SINAPI</v>
          </cell>
        </row>
        <row r="6213">
          <cell r="F6213" t="str">
            <v>SINAPI</v>
          </cell>
        </row>
        <row r="6214">
          <cell r="F6214" t="str">
            <v>SINAPI</v>
          </cell>
        </row>
        <row r="6215">
          <cell r="F6215" t="str">
            <v>SINAPI</v>
          </cell>
        </row>
        <row r="6216">
          <cell r="F6216" t="str">
            <v>SINAPI</v>
          </cell>
        </row>
        <row r="6217">
          <cell r="F6217" t="str">
            <v>SINAPI</v>
          </cell>
        </row>
        <row r="6218">
          <cell r="F6218" t="str">
            <v>SINAPI</v>
          </cell>
        </row>
        <row r="6219">
          <cell r="F6219" t="str">
            <v>SINAPI</v>
          </cell>
        </row>
        <row r="6220">
          <cell r="F6220" t="str">
            <v>SINAPI</v>
          </cell>
        </row>
        <row r="6221">
          <cell r="F6221" t="str">
            <v>SINAPI</v>
          </cell>
        </row>
        <row r="6222">
          <cell r="F6222" t="str">
            <v>SINAPI</v>
          </cell>
        </row>
        <row r="6223">
          <cell r="F6223" t="str">
            <v>SINAPI</v>
          </cell>
        </row>
        <row r="6224">
          <cell r="F6224" t="str">
            <v>SINAPI</v>
          </cell>
        </row>
        <row r="6225">
          <cell r="F6225" t="str">
            <v>SINAPI</v>
          </cell>
        </row>
        <row r="6226">
          <cell r="F6226" t="str">
            <v>SINAPI</v>
          </cell>
        </row>
        <row r="6227">
          <cell r="F6227" t="str">
            <v>SINAPI</v>
          </cell>
        </row>
        <row r="6228">
          <cell r="F6228" t="str">
            <v>SINAPI</v>
          </cell>
        </row>
        <row r="6229">
          <cell r="F6229" t="str">
            <v>SINAPI</v>
          </cell>
        </row>
        <row r="6230">
          <cell r="F6230" t="str">
            <v>SINAPI</v>
          </cell>
        </row>
        <row r="6231">
          <cell r="F6231" t="str">
            <v>SINAPI</v>
          </cell>
        </row>
        <row r="6232">
          <cell r="F6232" t="str">
            <v>SINAPI</v>
          </cell>
        </row>
        <row r="6233">
          <cell r="F6233" t="str">
            <v>SINAPI</v>
          </cell>
        </row>
        <row r="6234">
          <cell r="F6234" t="str">
            <v>SINAPI</v>
          </cell>
        </row>
        <row r="6235">
          <cell r="F6235" t="str">
            <v>SINAPI</v>
          </cell>
        </row>
        <row r="6236">
          <cell r="F6236" t="str">
            <v>SINAPI</v>
          </cell>
        </row>
        <row r="6237">
          <cell r="F6237" t="str">
            <v>SINAPI</v>
          </cell>
        </row>
        <row r="6238">
          <cell r="F6238" t="str">
            <v>SINAPI</v>
          </cell>
        </row>
        <row r="6239">
          <cell r="F6239" t="str">
            <v>SINAPI</v>
          </cell>
        </row>
        <row r="6240">
          <cell r="F6240" t="str">
            <v>SINAPI</v>
          </cell>
        </row>
        <row r="6241">
          <cell r="F6241" t="str">
            <v>SINAPI</v>
          </cell>
        </row>
        <row r="6242">
          <cell r="F6242" t="str">
            <v>SINAPI</v>
          </cell>
        </row>
        <row r="6243">
          <cell r="F6243" t="str">
            <v>SINAPI</v>
          </cell>
        </row>
        <row r="6244">
          <cell r="F6244" t="str">
            <v>SINAPI</v>
          </cell>
        </row>
        <row r="6245">
          <cell r="F6245" t="str">
            <v>SINAPI</v>
          </cell>
        </row>
        <row r="6246">
          <cell r="F6246" t="str">
            <v>SINAPI</v>
          </cell>
        </row>
        <row r="6247">
          <cell r="F6247" t="str">
            <v>SINAPI</v>
          </cell>
        </row>
        <row r="6248">
          <cell r="F6248" t="str">
            <v>SINAPI</v>
          </cell>
        </row>
        <row r="6249">
          <cell r="F6249" t="str">
            <v>SINAPI</v>
          </cell>
        </row>
        <row r="6250">
          <cell r="F6250" t="str">
            <v>SINAPI</v>
          </cell>
        </row>
        <row r="6251">
          <cell r="F6251" t="str">
            <v>SINAPI</v>
          </cell>
        </row>
        <row r="6252">
          <cell r="F6252" t="str">
            <v>SINAPI</v>
          </cell>
        </row>
        <row r="6253">
          <cell r="F6253" t="str">
            <v>SINAPI</v>
          </cell>
        </row>
        <row r="6254">
          <cell r="F6254" t="str">
            <v>SINAPI</v>
          </cell>
        </row>
        <row r="6255">
          <cell r="F6255" t="str">
            <v>SINAPI</v>
          </cell>
        </row>
        <row r="6256">
          <cell r="F6256" t="str">
            <v>SINAPI</v>
          </cell>
        </row>
        <row r="6257">
          <cell r="F6257" t="str">
            <v>SINAPI</v>
          </cell>
        </row>
        <row r="6258">
          <cell r="F6258" t="str">
            <v>SINAPI</v>
          </cell>
        </row>
        <row r="6259">
          <cell r="F6259" t="str">
            <v>SINAPI</v>
          </cell>
        </row>
        <row r="6260">
          <cell r="F6260" t="str">
            <v>SINAPI</v>
          </cell>
        </row>
        <row r="6261">
          <cell r="F6261" t="str">
            <v>SINAPI</v>
          </cell>
        </row>
        <row r="6262">
          <cell r="F6262" t="str">
            <v>SINAPI</v>
          </cell>
        </row>
        <row r="6263">
          <cell r="F6263" t="str">
            <v>SINAPI</v>
          </cell>
        </row>
        <row r="6264">
          <cell r="F6264" t="str">
            <v>SINAPI</v>
          </cell>
        </row>
        <row r="6265">
          <cell r="F6265" t="str">
            <v>SINAPI</v>
          </cell>
        </row>
        <row r="6266">
          <cell r="F6266" t="str">
            <v>SINAPI</v>
          </cell>
        </row>
        <row r="6267">
          <cell r="F6267" t="str">
            <v>SINAPI</v>
          </cell>
        </row>
        <row r="6268">
          <cell r="F6268" t="str">
            <v>SINAPI</v>
          </cell>
        </row>
        <row r="6269">
          <cell r="F6269" t="str">
            <v>SINAPI</v>
          </cell>
        </row>
        <row r="6270">
          <cell r="F6270" t="str">
            <v>SINAPI</v>
          </cell>
        </row>
        <row r="6271">
          <cell r="F6271" t="str">
            <v>SINAPI</v>
          </cell>
        </row>
        <row r="6272">
          <cell r="F6272" t="str">
            <v>SINAPI</v>
          </cell>
        </row>
        <row r="6273">
          <cell r="F6273" t="str">
            <v>SINAPI</v>
          </cell>
        </row>
        <row r="6274">
          <cell r="F6274" t="str">
            <v>SINAPI</v>
          </cell>
        </row>
        <row r="6275">
          <cell r="F6275" t="str">
            <v>SINAPI</v>
          </cell>
        </row>
        <row r="6276">
          <cell r="F6276" t="str">
            <v>SINAPI</v>
          </cell>
        </row>
        <row r="6277">
          <cell r="F6277" t="str">
            <v>SINAPI</v>
          </cell>
        </row>
        <row r="6278">
          <cell r="F6278" t="str">
            <v>SINAPI</v>
          </cell>
        </row>
        <row r="6279">
          <cell r="F6279" t="str">
            <v>SINAPI</v>
          </cell>
        </row>
        <row r="6280">
          <cell r="F6280" t="str">
            <v>SINAPI</v>
          </cell>
        </row>
        <row r="6281">
          <cell r="F6281" t="str">
            <v>SINAPI</v>
          </cell>
        </row>
        <row r="6282">
          <cell r="F6282" t="str">
            <v>SINAPI</v>
          </cell>
        </row>
        <row r="6283">
          <cell r="F6283" t="str">
            <v>SINAPI</v>
          </cell>
        </row>
        <row r="6284">
          <cell r="F6284" t="str">
            <v>SINAPI</v>
          </cell>
        </row>
        <row r="6285">
          <cell r="F6285" t="str">
            <v>SINAPI</v>
          </cell>
        </row>
        <row r="6286">
          <cell r="F6286" t="str">
            <v>SINAPI</v>
          </cell>
        </row>
        <row r="6287">
          <cell r="F6287" t="str">
            <v>SINAPI</v>
          </cell>
        </row>
        <row r="6288">
          <cell r="F6288" t="str">
            <v>SINAPI</v>
          </cell>
        </row>
        <row r="6289">
          <cell r="F6289" t="str">
            <v>SINAPI</v>
          </cell>
        </row>
        <row r="6290">
          <cell r="F6290" t="str">
            <v>SINAPI</v>
          </cell>
        </row>
        <row r="6291">
          <cell r="F6291" t="str">
            <v>SINAPI</v>
          </cell>
        </row>
        <row r="6292">
          <cell r="F6292" t="str">
            <v>SINAPI</v>
          </cell>
        </row>
        <row r="6293">
          <cell r="F6293" t="str">
            <v>SINAPI</v>
          </cell>
        </row>
        <row r="6294">
          <cell r="F6294" t="str">
            <v>SINAPI</v>
          </cell>
        </row>
        <row r="6295">
          <cell r="F6295" t="str">
            <v>SINAPI</v>
          </cell>
        </row>
        <row r="6296">
          <cell r="F6296" t="str">
            <v>SINAPI</v>
          </cell>
        </row>
        <row r="6297">
          <cell r="F6297" t="str">
            <v>SINAPI</v>
          </cell>
        </row>
        <row r="6298">
          <cell r="F6298" t="str">
            <v>SINAPI</v>
          </cell>
        </row>
        <row r="6299">
          <cell r="F6299" t="str">
            <v>SINAPI</v>
          </cell>
        </row>
        <row r="6300">
          <cell r="F6300" t="str">
            <v>SINAPI</v>
          </cell>
        </row>
        <row r="6301">
          <cell r="F6301" t="str">
            <v>SINAPI</v>
          </cell>
        </row>
        <row r="6302">
          <cell r="F6302" t="str">
            <v>SINAPI</v>
          </cell>
        </row>
        <row r="6303">
          <cell r="F6303" t="str">
            <v>SINAPI</v>
          </cell>
        </row>
        <row r="6304">
          <cell r="F6304" t="str">
            <v>SINAPI</v>
          </cell>
        </row>
        <row r="6305">
          <cell r="F6305" t="str">
            <v>SINAPI</v>
          </cell>
        </row>
        <row r="6306">
          <cell r="F6306" t="str">
            <v>SINAPI</v>
          </cell>
        </row>
        <row r="6307">
          <cell r="F6307" t="str">
            <v>SINAPI</v>
          </cell>
        </row>
        <row r="6308">
          <cell r="F6308" t="str">
            <v>SINAPI</v>
          </cell>
        </row>
        <row r="6309">
          <cell r="F6309" t="str">
            <v>SINAPI</v>
          </cell>
        </row>
        <row r="6310">
          <cell r="F6310" t="str">
            <v>SINAPI</v>
          </cell>
        </row>
        <row r="6311">
          <cell r="F6311" t="str">
            <v>SINAPI</v>
          </cell>
        </row>
        <row r="6312">
          <cell r="F6312" t="str">
            <v>SINAPI</v>
          </cell>
        </row>
        <row r="6313">
          <cell r="F6313" t="str">
            <v>SINAPI</v>
          </cell>
        </row>
        <row r="6314">
          <cell r="F6314" t="str">
            <v>SINAPI</v>
          </cell>
        </row>
        <row r="6315">
          <cell r="F6315" t="str">
            <v>SINAPI</v>
          </cell>
        </row>
        <row r="6316">
          <cell r="F6316" t="str">
            <v>SINAPI</v>
          </cell>
        </row>
        <row r="6317">
          <cell r="F6317" t="str">
            <v>SINAPI</v>
          </cell>
        </row>
        <row r="6318">
          <cell r="F6318" t="str">
            <v>SINAPI</v>
          </cell>
        </row>
        <row r="6319">
          <cell r="F6319" t="str">
            <v>SINAPI</v>
          </cell>
        </row>
        <row r="6320">
          <cell r="F6320" t="str">
            <v>SINAPI</v>
          </cell>
        </row>
        <row r="6321">
          <cell r="F6321" t="str">
            <v>SINAPI</v>
          </cell>
        </row>
        <row r="6322">
          <cell r="F6322" t="str">
            <v>SINAPI</v>
          </cell>
        </row>
        <row r="6323">
          <cell r="F6323" t="str">
            <v>SINAPI</v>
          </cell>
        </row>
        <row r="6324">
          <cell r="F6324" t="str">
            <v>SINAPI</v>
          </cell>
        </row>
        <row r="6325">
          <cell r="F6325" t="str">
            <v>SINAPI</v>
          </cell>
        </row>
        <row r="6326">
          <cell r="F6326" t="str">
            <v>SINAPI</v>
          </cell>
        </row>
        <row r="6327">
          <cell r="F6327" t="str">
            <v>SINAPI</v>
          </cell>
        </row>
        <row r="6328">
          <cell r="F6328" t="str">
            <v>SINAPI</v>
          </cell>
        </row>
        <row r="6329">
          <cell r="F6329" t="str">
            <v>SINAPI</v>
          </cell>
        </row>
        <row r="6330">
          <cell r="F6330" t="str">
            <v>SINAPI</v>
          </cell>
        </row>
        <row r="6331">
          <cell r="F6331" t="str">
            <v>SINAPI</v>
          </cell>
        </row>
        <row r="6332">
          <cell r="F6332" t="str">
            <v>SINAPI</v>
          </cell>
        </row>
        <row r="6333">
          <cell r="F6333" t="str">
            <v>SINAPI</v>
          </cell>
        </row>
        <row r="6334">
          <cell r="F6334" t="str">
            <v>SINAPI</v>
          </cell>
        </row>
        <row r="6335">
          <cell r="F6335" t="str">
            <v>SINAPI</v>
          </cell>
        </row>
        <row r="6336">
          <cell r="F6336" t="str">
            <v>SINAPI</v>
          </cell>
        </row>
        <row r="6337">
          <cell r="F6337" t="str">
            <v>SINAPI</v>
          </cell>
        </row>
        <row r="6338">
          <cell r="F6338" t="str">
            <v>SINAPI</v>
          </cell>
        </row>
        <row r="6339">
          <cell r="F6339" t="str">
            <v>SINAPI</v>
          </cell>
        </row>
        <row r="6340">
          <cell r="F6340" t="str">
            <v>SINAPI</v>
          </cell>
        </row>
        <row r="6341">
          <cell r="F6341" t="str">
            <v>SINAPI</v>
          </cell>
        </row>
        <row r="6342">
          <cell r="F6342" t="str">
            <v>SINAPI</v>
          </cell>
        </row>
        <row r="6343">
          <cell r="F6343" t="str">
            <v>SINAPI</v>
          </cell>
        </row>
        <row r="6344">
          <cell r="F6344" t="str">
            <v>SINAPI</v>
          </cell>
        </row>
        <row r="6345">
          <cell r="F6345" t="str">
            <v>SINAPI</v>
          </cell>
        </row>
        <row r="6346">
          <cell r="F6346" t="str">
            <v>SINAPI</v>
          </cell>
        </row>
        <row r="6347">
          <cell r="F6347" t="str">
            <v>SINAPI</v>
          </cell>
        </row>
        <row r="6348">
          <cell r="F6348" t="str">
            <v>SINAPI</v>
          </cell>
        </row>
        <row r="6349">
          <cell r="F6349" t="str">
            <v>SINAPI</v>
          </cell>
        </row>
        <row r="6350">
          <cell r="F6350" t="str">
            <v>SINAPI</v>
          </cell>
        </row>
        <row r="6351">
          <cell r="F6351" t="str">
            <v>SINAPI</v>
          </cell>
        </row>
        <row r="6352">
          <cell r="F6352" t="str">
            <v>SINAPI</v>
          </cell>
        </row>
        <row r="6353">
          <cell r="F6353" t="str">
            <v>SINAPI</v>
          </cell>
        </row>
        <row r="6354">
          <cell r="F6354" t="str">
            <v>SINAPI</v>
          </cell>
        </row>
        <row r="6355">
          <cell r="F6355" t="str">
            <v>SINAPI</v>
          </cell>
        </row>
        <row r="6356">
          <cell r="F6356" t="str">
            <v>SINAPI</v>
          </cell>
        </row>
        <row r="6357">
          <cell r="F6357" t="str">
            <v>SINAPI</v>
          </cell>
        </row>
        <row r="6358">
          <cell r="F6358" t="str">
            <v>SINAPI</v>
          </cell>
        </row>
        <row r="6359">
          <cell r="F6359" t="str">
            <v>SINAPI</v>
          </cell>
        </row>
        <row r="6360">
          <cell r="F6360" t="str">
            <v>SINAPI</v>
          </cell>
        </row>
        <row r="6361">
          <cell r="F6361" t="str">
            <v>SINAPI</v>
          </cell>
        </row>
        <row r="6362">
          <cell r="F6362" t="str">
            <v>SINAPI</v>
          </cell>
        </row>
        <row r="6363">
          <cell r="F6363" t="str">
            <v>SINAPI</v>
          </cell>
        </row>
        <row r="6364">
          <cell r="F6364" t="str">
            <v>SINAPI</v>
          </cell>
        </row>
        <row r="6365">
          <cell r="F6365" t="str">
            <v>SINAPI</v>
          </cell>
        </row>
        <row r="6366">
          <cell r="F6366" t="str">
            <v>SINAPI</v>
          </cell>
        </row>
        <row r="6367">
          <cell r="F6367" t="str">
            <v>SINAPI</v>
          </cell>
        </row>
        <row r="6368">
          <cell r="F6368" t="str">
            <v>SINAPI</v>
          </cell>
        </row>
        <row r="6369">
          <cell r="F6369" t="str">
            <v>SINAPI</v>
          </cell>
        </row>
        <row r="6370">
          <cell r="F6370" t="str">
            <v>SINAPI</v>
          </cell>
        </row>
        <row r="6371">
          <cell r="F6371" t="str">
            <v>SINAPI</v>
          </cell>
        </row>
        <row r="6372">
          <cell r="F6372" t="str">
            <v>SINAPI</v>
          </cell>
        </row>
        <row r="6373">
          <cell r="F6373" t="str">
            <v>SINAPI</v>
          </cell>
        </row>
        <row r="6374">
          <cell r="F6374" t="str">
            <v>SINAPI</v>
          </cell>
        </row>
        <row r="6375">
          <cell r="F6375" t="str">
            <v>SINAPI</v>
          </cell>
        </row>
        <row r="6376">
          <cell r="F6376" t="str">
            <v>SINAPI</v>
          </cell>
        </row>
        <row r="6377">
          <cell r="F6377" t="str">
            <v>SINAPI</v>
          </cell>
        </row>
        <row r="6378">
          <cell r="F6378" t="str">
            <v>SINAPI</v>
          </cell>
        </row>
        <row r="6379">
          <cell r="F6379" t="str">
            <v>SINAPI</v>
          </cell>
        </row>
        <row r="6380">
          <cell r="F6380" t="str">
            <v>SINAPI</v>
          </cell>
        </row>
        <row r="6381">
          <cell r="F6381" t="str">
            <v>SINAPI</v>
          </cell>
        </row>
        <row r="6382">
          <cell r="F6382" t="str">
            <v>SINAPI</v>
          </cell>
        </row>
        <row r="6383">
          <cell r="F6383" t="str">
            <v>SINAPI</v>
          </cell>
        </row>
        <row r="6384">
          <cell r="F6384" t="str">
            <v>SINAPI</v>
          </cell>
        </row>
        <row r="6385">
          <cell r="F6385" t="str">
            <v>SINAPI</v>
          </cell>
        </row>
        <row r="6386">
          <cell r="F6386" t="str">
            <v>SINAPI</v>
          </cell>
        </row>
        <row r="6387">
          <cell r="F6387" t="str">
            <v>SINAPI</v>
          </cell>
        </row>
        <row r="6388">
          <cell r="F6388" t="str">
            <v>SINAPI</v>
          </cell>
        </row>
        <row r="6389">
          <cell r="F6389" t="str">
            <v>SINAPI</v>
          </cell>
        </row>
        <row r="6390">
          <cell r="F6390" t="str">
            <v>SINAPI</v>
          </cell>
        </row>
        <row r="6391">
          <cell r="F6391" t="str">
            <v>SINAPI</v>
          </cell>
        </row>
        <row r="6392">
          <cell r="F6392" t="str">
            <v>SINAPI</v>
          </cell>
        </row>
        <row r="6393">
          <cell r="F6393" t="str">
            <v>SINAPI</v>
          </cell>
        </row>
        <row r="6394">
          <cell r="F6394" t="str">
            <v>SINAPI</v>
          </cell>
        </row>
        <row r="6395">
          <cell r="F6395" t="str">
            <v>SINAPI</v>
          </cell>
        </row>
        <row r="6396">
          <cell r="F6396" t="str">
            <v>SINAPI</v>
          </cell>
        </row>
        <row r="6397">
          <cell r="F6397" t="str">
            <v>SINAPI</v>
          </cell>
        </row>
        <row r="6398">
          <cell r="F6398" t="str">
            <v>SINAPI</v>
          </cell>
        </row>
        <row r="6399">
          <cell r="F6399" t="str">
            <v>SINAPI</v>
          </cell>
        </row>
        <row r="6400">
          <cell r="F6400" t="str">
            <v>SINAPI</v>
          </cell>
        </row>
        <row r="6401">
          <cell r="F6401" t="str">
            <v>SINAPI</v>
          </cell>
        </row>
        <row r="6402">
          <cell r="F6402" t="str">
            <v>SINAPI</v>
          </cell>
        </row>
        <row r="6403">
          <cell r="F6403" t="str">
            <v>SINAPI</v>
          </cell>
        </row>
        <row r="6404">
          <cell r="F6404" t="str">
            <v>SINAPI</v>
          </cell>
        </row>
        <row r="6405">
          <cell r="F6405" t="str">
            <v>SINAPI</v>
          </cell>
        </row>
        <row r="6406">
          <cell r="F6406" t="str">
            <v>SINAPI</v>
          </cell>
        </row>
        <row r="6407">
          <cell r="F6407" t="str">
            <v>SINAPI</v>
          </cell>
        </row>
        <row r="6408">
          <cell r="F6408" t="str">
            <v>SINAPI</v>
          </cell>
        </row>
        <row r="6409">
          <cell r="F6409" t="str">
            <v>SINAPI</v>
          </cell>
        </row>
        <row r="6410">
          <cell r="F6410" t="str">
            <v>SINAPI</v>
          </cell>
        </row>
        <row r="6411">
          <cell r="F6411" t="str">
            <v>SINAPI</v>
          </cell>
        </row>
        <row r="6412">
          <cell r="F6412" t="str">
            <v>SINAPI</v>
          </cell>
        </row>
        <row r="6413">
          <cell r="F6413" t="str">
            <v>SINAPI</v>
          </cell>
        </row>
        <row r="6414">
          <cell r="F6414" t="str">
            <v>SINAPI</v>
          </cell>
        </row>
        <row r="6415">
          <cell r="F6415" t="str">
            <v>SINAPI</v>
          </cell>
        </row>
        <row r="6416">
          <cell r="F6416" t="str">
            <v>SINAPI</v>
          </cell>
        </row>
        <row r="6417">
          <cell r="F6417" t="str">
            <v>SINAPI</v>
          </cell>
        </row>
        <row r="6418">
          <cell r="F6418" t="str">
            <v>SINAPI</v>
          </cell>
        </row>
        <row r="6419">
          <cell r="F6419" t="str">
            <v>SINAPI</v>
          </cell>
        </row>
        <row r="6420">
          <cell r="F6420" t="str">
            <v>SINAPI</v>
          </cell>
        </row>
        <row r="6421">
          <cell r="F6421" t="str">
            <v>SINAPI</v>
          </cell>
        </row>
        <row r="6422">
          <cell r="F6422" t="str">
            <v>SINAPI</v>
          </cell>
        </row>
        <row r="6423">
          <cell r="F6423" t="str">
            <v>SINAPI</v>
          </cell>
        </row>
        <row r="6424">
          <cell r="F6424" t="str">
            <v>SINAPI</v>
          </cell>
        </row>
        <row r="6425">
          <cell r="F6425" t="str">
            <v>SINAPI</v>
          </cell>
        </row>
        <row r="6426">
          <cell r="F6426" t="str">
            <v>SINAPI</v>
          </cell>
        </row>
        <row r="6427">
          <cell r="F6427" t="str">
            <v>SINAPI</v>
          </cell>
        </row>
        <row r="6428">
          <cell r="F6428" t="str">
            <v>SINAPI</v>
          </cell>
        </row>
        <row r="6429">
          <cell r="F6429" t="str">
            <v>SINAPI</v>
          </cell>
        </row>
        <row r="6430">
          <cell r="F6430" t="str">
            <v>SINAPI</v>
          </cell>
        </row>
        <row r="6431">
          <cell r="F6431" t="str">
            <v>SINAPI</v>
          </cell>
        </row>
        <row r="6432">
          <cell r="F6432" t="str">
            <v>SINAPI</v>
          </cell>
        </row>
        <row r="6433">
          <cell r="F6433" t="str">
            <v>SINAPI</v>
          </cell>
        </row>
        <row r="6434">
          <cell r="F6434" t="str">
            <v>SINAPI</v>
          </cell>
        </row>
        <row r="6435">
          <cell r="F6435" t="str">
            <v>SINAPI</v>
          </cell>
        </row>
        <row r="6436">
          <cell r="F6436" t="str">
            <v>SINAPI</v>
          </cell>
        </row>
        <row r="6437">
          <cell r="F6437" t="str">
            <v>SINAPI</v>
          </cell>
        </row>
        <row r="6438">
          <cell r="F6438" t="str">
            <v>SINAPI</v>
          </cell>
        </row>
        <row r="6439">
          <cell r="F6439" t="str">
            <v>SINAPI</v>
          </cell>
        </row>
        <row r="6440">
          <cell r="F6440" t="str">
            <v>SINAPI</v>
          </cell>
        </row>
        <row r="6441">
          <cell r="F6441" t="str">
            <v>SINAPI</v>
          </cell>
        </row>
        <row r="6442">
          <cell r="F6442" t="str">
            <v>SINAPI</v>
          </cell>
        </row>
        <row r="6443">
          <cell r="F6443" t="str">
            <v>SINAPI</v>
          </cell>
        </row>
        <row r="6444">
          <cell r="F6444" t="str">
            <v>SINAPI</v>
          </cell>
        </row>
        <row r="6445">
          <cell r="F6445" t="str">
            <v>SINAPI</v>
          </cell>
        </row>
        <row r="6446">
          <cell r="F6446" t="str">
            <v>SINAPI</v>
          </cell>
        </row>
        <row r="6447">
          <cell r="F6447" t="str">
            <v>SINAPI</v>
          </cell>
        </row>
        <row r="6448">
          <cell r="F6448" t="str">
            <v>SINAPI</v>
          </cell>
        </row>
        <row r="6449">
          <cell r="F6449" t="str">
            <v>SINAPI</v>
          </cell>
        </row>
        <row r="6450">
          <cell r="F6450" t="str">
            <v>SINAPI</v>
          </cell>
        </row>
        <row r="6451">
          <cell r="F6451" t="str">
            <v>SINAPI</v>
          </cell>
        </row>
        <row r="6452">
          <cell r="F6452" t="str">
            <v>SINAPI</v>
          </cell>
        </row>
        <row r="6453">
          <cell r="F6453" t="str">
            <v>SINAPI</v>
          </cell>
        </row>
        <row r="6454">
          <cell r="F6454" t="str">
            <v>SINAPI</v>
          </cell>
        </row>
        <row r="6455">
          <cell r="F6455" t="str">
            <v>SINAPI</v>
          </cell>
        </row>
        <row r="6456">
          <cell r="F6456" t="str">
            <v>SINAPI</v>
          </cell>
        </row>
        <row r="6457">
          <cell r="F6457" t="str">
            <v>SINAPI</v>
          </cell>
        </row>
        <row r="6458">
          <cell r="F6458" t="str">
            <v>SINAPI</v>
          </cell>
        </row>
        <row r="6459">
          <cell r="F6459" t="str">
            <v>SINAPI</v>
          </cell>
        </row>
        <row r="6460">
          <cell r="F6460" t="str">
            <v>SINAPI</v>
          </cell>
        </row>
        <row r="6461">
          <cell r="F6461" t="str">
            <v>SINAPI</v>
          </cell>
        </row>
        <row r="6462">
          <cell r="F6462" t="str">
            <v>SINAPI</v>
          </cell>
        </row>
        <row r="6463">
          <cell r="F6463" t="str">
            <v>SINAPI</v>
          </cell>
        </row>
        <row r="6464">
          <cell r="F6464" t="str">
            <v>SINAPI</v>
          </cell>
        </row>
        <row r="6465">
          <cell r="F6465" t="str">
            <v>SINAPI</v>
          </cell>
        </row>
        <row r="6466">
          <cell r="F6466" t="str">
            <v>SINAPI</v>
          </cell>
        </row>
        <row r="6467">
          <cell r="F6467" t="str">
            <v>SINAPI</v>
          </cell>
        </row>
        <row r="6468">
          <cell r="F6468" t="str">
            <v>SINAPI</v>
          </cell>
        </row>
        <row r="6469">
          <cell r="F6469" t="str">
            <v>SINAPI</v>
          </cell>
        </row>
        <row r="6470">
          <cell r="F6470" t="str">
            <v>SINAPI</v>
          </cell>
        </row>
        <row r="6471">
          <cell r="F6471" t="str">
            <v>SINAPI</v>
          </cell>
        </row>
        <row r="6472">
          <cell r="F6472" t="str">
            <v>SINAPI</v>
          </cell>
        </row>
        <row r="6473">
          <cell r="F6473" t="str">
            <v>SINAPI</v>
          </cell>
        </row>
        <row r="6474">
          <cell r="F6474" t="str">
            <v>SINAPI</v>
          </cell>
        </row>
        <row r="6475">
          <cell r="F6475" t="str">
            <v>SINAPI</v>
          </cell>
        </row>
        <row r="6476">
          <cell r="F6476" t="str">
            <v>SINAPI</v>
          </cell>
        </row>
        <row r="6477">
          <cell r="F6477" t="str">
            <v>SINAPI</v>
          </cell>
        </row>
        <row r="6478">
          <cell r="F6478" t="str">
            <v>SINAPI</v>
          </cell>
        </row>
        <row r="6479">
          <cell r="F6479" t="str">
            <v>SINAPI</v>
          </cell>
        </row>
        <row r="6480">
          <cell r="F6480" t="str">
            <v>SINAPI</v>
          </cell>
        </row>
        <row r="6481">
          <cell r="F6481" t="str">
            <v>SINAPI</v>
          </cell>
        </row>
        <row r="6482">
          <cell r="F6482" t="str">
            <v>SINAPI</v>
          </cell>
        </row>
        <row r="6483">
          <cell r="F6483" t="str">
            <v>SINAPI</v>
          </cell>
        </row>
        <row r="6484">
          <cell r="F6484" t="str">
            <v>SINAPI</v>
          </cell>
        </row>
        <row r="6485">
          <cell r="F6485" t="str">
            <v>SINAPI</v>
          </cell>
        </row>
        <row r="6486">
          <cell r="F6486" t="str">
            <v>SINAPI</v>
          </cell>
        </row>
        <row r="6487">
          <cell r="F6487" t="str">
            <v>SINAPI</v>
          </cell>
        </row>
        <row r="6488">
          <cell r="F6488" t="str">
            <v>SINAPI</v>
          </cell>
        </row>
        <row r="6489">
          <cell r="F6489" t="str">
            <v>SINAPI</v>
          </cell>
        </row>
        <row r="6490">
          <cell r="F6490" t="str">
            <v>SINAPI</v>
          </cell>
        </row>
        <row r="6491">
          <cell r="F6491" t="str">
            <v>SINAPI</v>
          </cell>
        </row>
        <row r="6492">
          <cell r="F6492" t="str">
            <v>SINAPI</v>
          </cell>
        </row>
        <row r="6493">
          <cell r="F6493" t="str">
            <v>SINAPI</v>
          </cell>
        </row>
        <row r="6494">
          <cell r="F6494" t="str">
            <v>SINAPI</v>
          </cell>
        </row>
        <row r="6495">
          <cell r="F6495" t="str">
            <v>SINAPI</v>
          </cell>
        </row>
        <row r="6496">
          <cell r="F6496" t="str">
            <v>SINAPI</v>
          </cell>
        </row>
        <row r="6497">
          <cell r="F6497" t="str">
            <v>SINAPI</v>
          </cell>
        </row>
        <row r="6498">
          <cell r="F6498" t="str">
            <v>SINAPI</v>
          </cell>
        </row>
        <row r="6499">
          <cell r="F6499" t="str">
            <v>SINAPI</v>
          </cell>
        </row>
        <row r="6500">
          <cell r="F6500" t="str">
            <v>SINAPI</v>
          </cell>
        </row>
        <row r="6501">
          <cell r="F6501" t="str">
            <v>SINAPI</v>
          </cell>
        </row>
        <row r="6502">
          <cell r="F6502" t="str">
            <v>SINAPI</v>
          </cell>
        </row>
        <row r="6503">
          <cell r="F6503" t="str">
            <v>SINAPI</v>
          </cell>
        </row>
        <row r="6504">
          <cell r="F6504" t="str">
            <v>SINAPI</v>
          </cell>
        </row>
        <row r="6505">
          <cell r="F6505" t="str">
            <v>SINAPI</v>
          </cell>
        </row>
        <row r="6506">
          <cell r="F6506" t="str">
            <v>SINAPI</v>
          </cell>
        </row>
        <row r="6507">
          <cell r="F6507" t="str">
            <v>SINAPI</v>
          </cell>
        </row>
        <row r="6508">
          <cell r="F6508" t="str">
            <v>SINAPI</v>
          </cell>
        </row>
        <row r="6509">
          <cell r="F6509" t="str">
            <v>SINAPI</v>
          </cell>
        </row>
        <row r="6510">
          <cell r="F6510" t="str">
            <v>SINAPI</v>
          </cell>
        </row>
        <row r="6511">
          <cell r="F6511" t="str">
            <v>SINAPI</v>
          </cell>
        </row>
        <row r="6512">
          <cell r="F6512" t="str">
            <v>SINAPI</v>
          </cell>
        </row>
        <row r="6513">
          <cell r="F6513" t="str">
            <v>SINAPI</v>
          </cell>
        </row>
        <row r="6514">
          <cell r="F6514" t="str">
            <v>SINAPI</v>
          </cell>
        </row>
        <row r="6515">
          <cell r="F6515" t="str">
            <v>SINAPI</v>
          </cell>
        </row>
        <row r="6516">
          <cell r="F6516" t="str">
            <v>SINAPI</v>
          </cell>
        </row>
        <row r="6517">
          <cell r="F6517" t="str">
            <v>SINAPI</v>
          </cell>
        </row>
        <row r="6518">
          <cell r="F6518" t="str">
            <v>SINAPI</v>
          </cell>
        </row>
        <row r="6519">
          <cell r="F6519" t="str">
            <v>SINAPI</v>
          </cell>
        </row>
        <row r="6520">
          <cell r="F6520" t="str">
            <v>SINAPI</v>
          </cell>
        </row>
        <row r="6521">
          <cell r="F6521" t="str">
            <v>SINAPI</v>
          </cell>
        </row>
        <row r="6522">
          <cell r="F6522" t="str">
            <v>SINAPI</v>
          </cell>
        </row>
        <row r="6523">
          <cell r="F6523" t="str">
            <v>SINAPI</v>
          </cell>
        </row>
        <row r="6524">
          <cell r="F6524" t="str">
            <v>SINAPI</v>
          </cell>
        </row>
        <row r="6525">
          <cell r="F6525" t="str">
            <v>SINAPI</v>
          </cell>
        </row>
        <row r="6526">
          <cell r="F6526" t="str">
            <v>SINAPI</v>
          </cell>
        </row>
        <row r="6527">
          <cell r="F6527" t="str">
            <v>SINAPI</v>
          </cell>
        </row>
        <row r="6528">
          <cell r="F6528" t="str">
            <v>SINAPI</v>
          </cell>
        </row>
        <row r="6529">
          <cell r="F6529" t="str">
            <v>SINAPI</v>
          </cell>
        </row>
        <row r="6530">
          <cell r="F6530" t="str">
            <v>SINAPI</v>
          </cell>
        </row>
        <row r="6531">
          <cell r="F6531" t="str">
            <v>SINAPI</v>
          </cell>
        </row>
        <row r="6532">
          <cell r="F6532" t="str">
            <v>SINAPI</v>
          </cell>
        </row>
        <row r="6533">
          <cell r="F6533" t="str">
            <v>SINAPI</v>
          </cell>
        </row>
        <row r="6534">
          <cell r="F6534" t="str">
            <v>SINAPI</v>
          </cell>
        </row>
        <row r="6535">
          <cell r="F6535" t="str">
            <v>SINAPI</v>
          </cell>
        </row>
        <row r="6536">
          <cell r="F6536" t="str">
            <v>SINAPI</v>
          </cell>
        </row>
        <row r="6537">
          <cell r="F6537" t="str">
            <v>SINAPI</v>
          </cell>
        </row>
        <row r="6538">
          <cell r="F6538" t="str">
            <v>SINAPI</v>
          </cell>
        </row>
        <row r="6539">
          <cell r="F6539" t="str">
            <v>SINAPI</v>
          </cell>
        </row>
        <row r="6540">
          <cell r="F6540" t="str">
            <v>SINAPI</v>
          </cell>
        </row>
        <row r="6541">
          <cell r="F6541" t="str">
            <v>SINAPI</v>
          </cell>
        </row>
        <row r="6542">
          <cell r="F6542" t="str">
            <v>SINAPI</v>
          </cell>
        </row>
        <row r="6543">
          <cell r="F6543" t="str">
            <v>SINAPI</v>
          </cell>
        </row>
        <row r="6544">
          <cell r="F6544" t="str">
            <v>SINAPI</v>
          </cell>
        </row>
        <row r="6545">
          <cell r="F6545" t="str">
            <v>SINAPI</v>
          </cell>
        </row>
        <row r="6546">
          <cell r="F6546" t="str">
            <v>SINAPI</v>
          </cell>
        </row>
        <row r="6547">
          <cell r="F6547" t="str">
            <v>SINAPI</v>
          </cell>
        </row>
        <row r="6548">
          <cell r="F6548" t="str">
            <v>SINAPI</v>
          </cell>
        </row>
        <row r="6549">
          <cell r="F6549" t="str">
            <v>SINAPI</v>
          </cell>
        </row>
        <row r="6550">
          <cell r="F6550" t="str">
            <v>SINAPI</v>
          </cell>
        </row>
        <row r="6551">
          <cell r="F6551" t="str">
            <v>SINAPI</v>
          </cell>
        </row>
        <row r="6552">
          <cell r="F6552" t="str">
            <v>SINAPI</v>
          </cell>
        </row>
        <row r="6553">
          <cell r="F6553" t="str">
            <v>SINAPI</v>
          </cell>
        </row>
        <row r="6554">
          <cell r="F6554" t="str">
            <v>SINAPI</v>
          </cell>
        </row>
        <row r="6555">
          <cell r="F6555" t="str">
            <v>SINAPI</v>
          </cell>
        </row>
        <row r="6556">
          <cell r="F6556" t="str">
            <v>SINAPI</v>
          </cell>
        </row>
        <row r="6557">
          <cell r="F6557" t="str">
            <v>SINAPI</v>
          </cell>
        </row>
        <row r="6558">
          <cell r="F6558" t="str">
            <v>SINAPI</v>
          </cell>
        </row>
        <row r="6559">
          <cell r="F6559" t="str">
            <v>SINAPI</v>
          </cell>
        </row>
        <row r="6560">
          <cell r="F6560" t="str">
            <v>SINAPI</v>
          </cell>
        </row>
        <row r="6561">
          <cell r="F6561" t="str">
            <v>SINAPI</v>
          </cell>
        </row>
        <row r="6562">
          <cell r="F6562" t="str">
            <v>SINAPI</v>
          </cell>
        </row>
        <row r="6563">
          <cell r="F6563" t="str">
            <v>SINAPI</v>
          </cell>
        </row>
        <row r="6564">
          <cell r="F6564" t="str">
            <v>SINAPI</v>
          </cell>
        </row>
        <row r="6565">
          <cell r="F6565" t="str">
            <v>SINAPI</v>
          </cell>
        </row>
        <row r="6566">
          <cell r="F6566" t="str">
            <v>SINAPI</v>
          </cell>
        </row>
        <row r="6567">
          <cell r="F6567" t="str">
            <v>SINAPI</v>
          </cell>
        </row>
        <row r="6568">
          <cell r="F6568" t="str">
            <v>SINAPI</v>
          </cell>
        </row>
        <row r="6569">
          <cell r="F6569" t="str">
            <v>SINAPI</v>
          </cell>
        </row>
        <row r="6570">
          <cell r="F6570" t="str">
            <v>SINAPI</v>
          </cell>
        </row>
        <row r="6571">
          <cell r="F6571" t="str">
            <v>SINAPI</v>
          </cell>
        </row>
        <row r="6572">
          <cell r="F6572" t="str">
            <v>SINAPI</v>
          </cell>
        </row>
        <row r="6573">
          <cell r="F6573" t="str">
            <v>SINAPI</v>
          </cell>
        </row>
        <row r="6574">
          <cell r="F6574" t="str">
            <v>SINAPI</v>
          </cell>
        </row>
        <row r="6575">
          <cell r="F6575" t="str">
            <v>SINAPI</v>
          </cell>
        </row>
        <row r="6576">
          <cell r="F6576" t="str">
            <v>SINAPI</v>
          </cell>
        </row>
        <row r="6577">
          <cell r="F6577" t="str">
            <v>SINAPI</v>
          </cell>
        </row>
        <row r="6578">
          <cell r="F6578" t="str">
            <v>SINAPI</v>
          </cell>
        </row>
        <row r="6579">
          <cell r="F6579" t="str">
            <v>SINAPI</v>
          </cell>
        </row>
        <row r="6580">
          <cell r="F6580" t="str">
            <v>SINAPI</v>
          </cell>
        </row>
        <row r="6581">
          <cell r="F6581" t="str">
            <v>SINAPI</v>
          </cell>
        </row>
        <row r="6582">
          <cell r="F6582" t="str">
            <v>SINAPI</v>
          </cell>
        </row>
        <row r="6583">
          <cell r="F6583" t="str">
            <v>SINAPI</v>
          </cell>
        </row>
        <row r="6584">
          <cell r="F6584" t="str">
            <v>SINAPI</v>
          </cell>
        </row>
        <row r="6585">
          <cell r="F6585" t="str">
            <v>SINAPI</v>
          </cell>
        </row>
        <row r="6586">
          <cell r="F6586" t="str">
            <v>SINAPI</v>
          </cell>
        </row>
        <row r="6587">
          <cell r="F6587" t="str">
            <v>SINAPI</v>
          </cell>
        </row>
        <row r="6588">
          <cell r="F6588" t="str">
            <v>SINAPI</v>
          </cell>
        </row>
        <row r="6589">
          <cell r="F6589" t="str">
            <v>SINAPI</v>
          </cell>
        </row>
        <row r="6590">
          <cell r="F6590" t="str">
            <v>SINAPI</v>
          </cell>
        </row>
        <row r="6591">
          <cell r="F6591" t="str">
            <v>SINAPI</v>
          </cell>
        </row>
        <row r="6592">
          <cell r="F6592" t="str">
            <v>SINAPI</v>
          </cell>
        </row>
        <row r="6593">
          <cell r="F6593" t="str">
            <v>SINAPI</v>
          </cell>
        </row>
        <row r="6594">
          <cell r="F6594" t="str">
            <v>SINAPI</v>
          </cell>
        </row>
        <row r="6595">
          <cell r="F6595" t="str">
            <v>SINAPI</v>
          </cell>
        </row>
        <row r="6596">
          <cell r="F6596" t="str">
            <v>SINAPI</v>
          </cell>
        </row>
        <row r="6597">
          <cell r="F6597" t="str">
            <v>SINAPI</v>
          </cell>
        </row>
        <row r="6598">
          <cell r="F6598" t="str">
            <v>SINAPI</v>
          </cell>
        </row>
        <row r="6599">
          <cell r="F6599" t="str">
            <v>SINAPI</v>
          </cell>
        </row>
        <row r="6600">
          <cell r="F6600" t="str">
            <v>SINAPI</v>
          </cell>
        </row>
        <row r="6601">
          <cell r="F6601" t="str">
            <v>SINAPI</v>
          </cell>
        </row>
        <row r="6602">
          <cell r="F6602" t="str">
            <v>SINAPI</v>
          </cell>
        </row>
        <row r="6603">
          <cell r="F6603" t="str">
            <v>SINAPI</v>
          </cell>
        </row>
        <row r="6604">
          <cell r="F6604" t="str">
            <v>SINAPI</v>
          </cell>
        </row>
        <row r="6605">
          <cell r="F6605" t="str">
            <v>SINAPI</v>
          </cell>
        </row>
        <row r="6606">
          <cell r="F6606" t="str">
            <v>SINAPI</v>
          </cell>
        </row>
        <row r="6607">
          <cell r="F6607" t="str">
            <v>SINAPI</v>
          </cell>
        </row>
        <row r="6608">
          <cell r="F6608" t="str">
            <v>SINAPI</v>
          </cell>
        </row>
        <row r="6609">
          <cell r="F6609" t="str">
            <v>SINAPI</v>
          </cell>
        </row>
        <row r="6610">
          <cell r="F6610" t="str">
            <v>SINAPI</v>
          </cell>
        </row>
        <row r="6611">
          <cell r="F6611" t="str">
            <v>SINAPI</v>
          </cell>
        </row>
        <row r="6612">
          <cell r="F6612" t="str">
            <v>SINAPI</v>
          </cell>
        </row>
        <row r="6613">
          <cell r="F6613" t="str">
            <v>SINAPI</v>
          </cell>
        </row>
        <row r="6614">
          <cell r="F6614" t="str">
            <v>SINAPI</v>
          </cell>
        </row>
        <row r="6615">
          <cell r="F6615" t="str">
            <v>SINAPI</v>
          </cell>
        </row>
        <row r="6616">
          <cell r="F6616" t="str">
            <v>SINAPI</v>
          </cell>
        </row>
        <row r="6617">
          <cell r="F6617" t="str">
            <v>SINAPI</v>
          </cell>
        </row>
        <row r="6618">
          <cell r="F6618" t="str">
            <v>SINAPI</v>
          </cell>
        </row>
        <row r="6619">
          <cell r="F6619" t="str">
            <v>SINAPI</v>
          </cell>
        </row>
        <row r="6620">
          <cell r="F6620" t="str">
            <v>SINAPI</v>
          </cell>
        </row>
        <row r="6621">
          <cell r="F6621" t="str">
            <v>SINAPI</v>
          </cell>
        </row>
        <row r="6622">
          <cell r="F6622" t="str">
            <v>SINAPI</v>
          </cell>
        </row>
        <row r="6623">
          <cell r="F6623" t="str">
            <v>SINAPI</v>
          </cell>
        </row>
        <row r="6624">
          <cell r="F6624" t="str">
            <v>SINAPI</v>
          </cell>
        </row>
        <row r="6625">
          <cell r="F6625" t="str">
            <v>SINAPI</v>
          </cell>
        </row>
        <row r="6626">
          <cell r="F6626" t="str">
            <v>SINAPI</v>
          </cell>
        </row>
        <row r="6627">
          <cell r="F6627" t="str">
            <v>SINAPI</v>
          </cell>
        </row>
        <row r="6628">
          <cell r="F6628" t="str">
            <v>SINAPI</v>
          </cell>
        </row>
        <row r="6629">
          <cell r="F6629" t="str">
            <v>SINAPI</v>
          </cell>
        </row>
        <row r="6630">
          <cell r="F6630" t="str">
            <v>SINAPI</v>
          </cell>
        </row>
        <row r="6631">
          <cell r="F6631" t="str">
            <v>SINAPI</v>
          </cell>
        </row>
        <row r="6632">
          <cell r="F6632" t="str">
            <v>SINAPI</v>
          </cell>
        </row>
        <row r="6633">
          <cell r="F6633" t="str">
            <v>SINAPI</v>
          </cell>
        </row>
        <row r="6634">
          <cell r="F6634" t="str">
            <v>SINAPI</v>
          </cell>
        </row>
        <row r="6635">
          <cell r="F6635" t="str">
            <v>SINAPI</v>
          </cell>
        </row>
        <row r="6636">
          <cell r="F6636" t="str">
            <v>SINAPI</v>
          </cell>
        </row>
        <row r="6637">
          <cell r="F6637" t="str">
            <v>SINAPI</v>
          </cell>
        </row>
        <row r="6638">
          <cell r="F6638" t="str">
            <v>SINAPI</v>
          </cell>
        </row>
        <row r="6639">
          <cell r="F6639" t="str">
            <v>SINAPI</v>
          </cell>
        </row>
        <row r="6640">
          <cell r="F6640" t="str">
            <v>SINAPI</v>
          </cell>
        </row>
        <row r="6641">
          <cell r="F6641" t="str">
            <v>SINAPI</v>
          </cell>
        </row>
        <row r="6642">
          <cell r="F6642" t="str">
            <v>SINAPI</v>
          </cell>
        </row>
        <row r="6643">
          <cell r="F6643" t="str">
            <v>SINAPI</v>
          </cell>
        </row>
        <row r="6644">
          <cell r="F6644" t="str">
            <v>SINAPI</v>
          </cell>
        </row>
        <row r="6645">
          <cell r="F6645" t="str">
            <v>SINAPI</v>
          </cell>
        </row>
        <row r="6646">
          <cell r="F6646" t="str">
            <v>SINAPI</v>
          </cell>
        </row>
        <row r="6647">
          <cell r="F6647" t="str">
            <v>SINAPI</v>
          </cell>
        </row>
        <row r="6648">
          <cell r="F6648" t="str">
            <v>SINAPI</v>
          </cell>
        </row>
        <row r="6649">
          <cell r="F6649" t="str">
            <v>SINAPI</v>
          </cell>
        </row>
        <row r="6650">
          <cell r="F6650" t="str">
            <v>SINAPI</v>
          </cell>
        </row>
        <row r="6651">
          <cell r="F6651" t="str">
            <v>SINAPI</v>
          </cell>
        </row>
        <row r="6652">
          <cell r="F6652" t="str">
            <v>SINAPI</v>
          </cell>
        </row>
        <row r="6653">
          <cell r="F6653" t="str">
            <v>SINAPI</v>
          </cell>
        </row>
        <row r="6654">
          <cell r="F6654" t="str">
            <v>SINAPI</v>
          </cell>
        </row>
        <row r="6655">
          <cell r="F6655" t="str">
            <v>SINAPI</v>
          </cell>
        </row>
        <row r="6656">
          <cell r="F6656" t="str">
            <v>SINAPI</v>
          </cell>
        </row>
        <row r="6657">
          <cell r="F6657" t="str">
            <v>SINAPI</v>
          </cell>
        </row>
        <row r="6658">
          <cell r="F6658" t="str">
            <v>SINAPI</v>
          </cell>
        </row>
        <row r="6659">
          <cell r="F6659" t="str">
            <v>SINAPI</v>
          </cell>
        </row>
        <row r="6660">
          <cell r="F6660" t="str">
            <v>SINAPI</v>
          </cell>
        </row>
        <row r="6661">
          <cell r="F6661" t="str">
            <v>SINAPI</v>
          </cell>
        </row>
        <row r="6662">
          <cell r="F6662" t="str">
            <v>SINAPI</v>
          </cell>
        </row>
        <row r="6663">
          <cell r="F6663" t="str">
            <v>SINAPI</v>
          </cell>
        </row>
        <row r="6664">
          <cell r="F6664" t="str">
            <v>SINAPI</v>
          </cell>
        </row>
        <row r="6665">
          <cell r="F6665" t="str">
            <v>SINAPI</v>
          </cell>
        </row>
        <row r="6666">
          <cell r="F6666" t="str">
            <v>SINAPI</v>
          </cell>
        </row>
        <row r="6667">
          <cell r="F6667" t="str">
            <v>SINAPI</v>
          </cell>
        </row>
        <row r="6668">
          <cell r="F6668" t="str">
            <v>SINAPI</v>
          </cell>
        </row>
        <row r="6669">
          <cell r="F6669" t="str">
            <v>SINAPI</v>
          </cell>
        </row>
        <row r="6670">
          <cell r="F6670" t="str">
            <v>SINAPI</v>
          </cell>
        </row>
        <row r="6671">
          <cell r="F6671" t="str">
            <v>SINAPI</v>
          </cell>
        </row>
        <row r="6672">
          <cell r="F6672" t="str">
            <v>SINAPI</v>
          </cell>
        </row>
        <row r="6673">
          <cell r="F6673" t="str">
            <v>SINAPI</v>
          </cell>
        </row>
        <row r="6674">
          <cell r="F6674" t="str">
            <v>SINAPI</v>
          </cell>
        </row>
        <row r="6675">
          <cell r="F6675" t="str">
            <v>SINAPI</v>
          </cell>
        </row>
        <row r="6676">
          <cell r="F6676" t="str">
            <v>SINAPI</v>
          </cell>
        </row>
        <row r="6677">
          <cell r="F6677" t="str">
            <v>SINAPI</v>
          </cell>
        </row>
        <row r="6678">
          <cell r="F6678" t="str">
            <v>SINAPI</v>
          </cell>
        </row>
        <row r="6679">
          <cell r="F6679" t="str">
            <v>SINAPI</v>
          </cell>
        </row>
        <row r="6680">
          <cell r="F6680" t="str">
            <v>SINAPI</v>
          </cell>
        </row>
        <row r="6681">
          <cell r="F6681" t="str">
            <v>SINAPI</v>
          </cell>
        </row>
        <row r="6682">
          <cell r="F6682" t="str">
            <v>SINAPI</v>
          </cell>
        </row>
        <row r="6683">
          <cell r="F6683" t="str">
            <v>SINAPI</v>
          </cell>
        </row>
        <row r="6684">
          <cell r="F6684" t="str">
            <v>SINAPI</v>
          </cell>
        </row>
        <row r="6685">
          <cell r="F6685" t="str">
            <v>SINAPI</v>
          </cell>
        </row>
        <row r="6686">
          <cell r="F6686" t="str">
            <v>SINAPI</v>
          </cell>
        </row>
        <row r="6687">
          <cell r="F6687" t="str">
            <v>SINAPI</v>
          </cell>
        </row>
        <row r="6688">
          <cell r="F6688" t="str">
            <v>SINAPI</v>
          </cell>
        </row>
        <row r="6689">
          <cell r="F6689" t="str">
            <v>SINAPI</v>
          </cell>
        </row>
        <row r="6690">
          <cell r="F6690" t="str">
            <v>SINAPI</v>
          </cell>
        </row>
        <row r="6691">
          <cell r="F6691" t="str">
            <v>SINAPI</v>
          </cell>
        </row>
        <row r="6692">
          <cell r="F6692" t="str">
            <v>SINAPI</v>
          </cell>
        </row>
        <row r="6693">
          <cell r="F6693" t="str">
            <v>SINAPI</v>
          </cell>
        </row>
        <row r="6694">
          <cell r="F6694" t="str">
            <v>SINAPI</v>
          </cell>
        </row>
        <row r="6695">
          <cell r="F6695" t="str">
            <v>SINAPI</v>
          </cell>
        </row>
        <row r="6696">
          <cell r="F6696" t="str">
            <v>SINAPI</v>
          </cell>
        </row>
        <row r="6697">
          <cell r="F6697" t="str">
            <v>SINAPI</v>
          </cell>
        </row>
        <row r="6698">
          <cell r="F6698" t="str">
            <v>SINAPI</v>
          </cell>
        </row>
        <row r="6699">
          <cell r="F6699" t="str">
            <v>SINAPI</v>
          </cell>
        </row>
        <row r="6700">
          <cell r="F6700" t="str">
            <v>SINAPI</v>
          </cell>
        </row>
        <row r="6701">
          <cell r="F6701" t="str">
            <v>SINAPI</v>
          </cell>
        </row>
        <row r="6702">
          <cell r="F6702" t="str">
            <v>SINAPI</v>
          </cell>
        </row>
        <row r="6703">
          <cell r="F6703" t="str">
            <v>SINAPI</v>
          </cell>
        </row>
        <row r="6704">
          <cell r="F6704" t="str">
            <v>SINAPI</v>
          </cell>
        </row>
        <row r="6705">
          <cell r="F6705" t="str">
            <v>SINAPI</v>
          </cell>
        </row>
        <row r="6706">
          <cell r="F6706" t="str">
            <v>SINAPI</v>
          </cell>
        </row>
        <row r="6707">
          <cell r="F6707" t="str">
            <v>SINAPI</v>
          </cell>
        </row>
        <row r="6708">
          <cell r="F6708" t="str">
            <v>SINAPI</v>
          </cell>
        </row>
        <row r="6709">
          <cell r="F6709" t="str">
            <v>SINAPI</v>
          </cell>
        </row>
        <row r="6710">
          <cell r="F6710" t="str">
            <v>SINAPI</v>
          </cell>
        </row>
        <row r="6711">
          <cell r="F6711" t="str">
            <v>SINAPI</v>
          </cell>
        </row>
        <row r="6712">
          <cell r="F6712" t="str">
            <v>SINAPI</v>
          </cell>
        </row>
        <row r="6713">
          <cell r="F6713" t="str">
            <v>SINAPI</v>
          </cell>
        </row>
        <row r="6714">
          <cell r="F6714" t="str">
            <v>SINAPI</v>
          </cell>
        </row>
        <row r="6715">
          <cell r="F6715" t="str">
            <v>SINAPI</v>
          </cell>
        </row>
        <row r="6716">
          <cell r="F6716" t="str">
            <v>SINAPI</v>
          </cell>
        </row>
        <row r="6717">
          <cell r="F6717" t="str">
            <v>SINAPI</v>
          </cell>
        </row>
        <row r="6718">
          <cell r="F6718" t="str">
            <v>SINAPI</v>
          </cell>
        </row>
        <row r="6719">
          <cell r="F6719" t="str">
            <v>SINAPI</v>
          </cell>
        </row>
        <row r="6720">
          <cell r="F6720" t="str">
            <v>SINAPI</v>
          </cell>
        </row>
        <row r="6721">
          <cell r="F6721" t="str">
            <v>SINAPI</v>
          </cell>
        </row>
        <row r="6722">
          <cell r="F6722" t="str">
            <v>SINAPI</v>
          </cell>
        </row>
        <row r="6723">
          <cell r="F6723" t="str">
            <v>SINAPI</v>
          </cell>
        </row>
        <row r="6724">
          <cell r="F6724" t="str">
            <v>SINAPI</v>
          </cell>
        </row>
        <row r="6725">
          <cell r="F6725" t="str">
            <v>SINAPI</v>
          </cell>
        </row>
        <row r="6726">
          <cell r="F6726" t="str">
            <v>SINAPI</v>
          </cell>
        </row>
        <row r="6727">
          <cell r="F6727" t="str">
            <v>SINAPI</v>
          </cell>
        </row>
        <row r="6728">
          <cell r="F6728" t="str">
            <v>SINAPI</v>
          </cell>
        </row>
        <row r="6729">
          <cell r="F6729" t="str">
            <v>SINAPI</v>
          </cell>
        </row>
        <row r="6730">
          <cell r="F6730" t="str">
            <v>SINAPI</v>
          </cell>
        </row>
        <row r="6731">
          <cell r="F6731" t="str">
            <v>SINAPI</v>
          </cell>
        </row>
        <row r="6732">
          <cell r="F6732" t="str">
            <v>SINAPI</v>
          </cell>
        </row>
        <row r="6733">
          <cell r="F6733" t="str">
            <v>SINAPI</v>
          </cell>
        </row>
        <row r="6734">
          <cell r="F6734" t="str">
            <v>SINAPI</v>
          </cell>
        </row>
        <row r="6735">
          <cell r="F6735" t="str">
            <v>SINAPI</v>
          </cell>
        </row>
        <row r="6736">
          <cell r="F6736" t="str">
            <v>SINAPI</v>
          </cell>
        </row>
        <row r="6737">
          <cell r="F6737" t="str">
            <v>SINAPI</v>
          </cell>
        </row>
        <row r="6738">
          <cell r="F6738" t="str">
            <v>SINAPI</v>
          </cell>
        </row>
        <row r="6739">
          <cell r="F6739" t="str">
            <v>SINAPI</v>
          </cell>
        </row>
        <row r="6740">
          <cell r="F6740" t="str">
            <v>SINAPI</v>
          </cell>
        </row>
        <row r="6741">
          <cell r="F6741" t="str">
            <v>SINAPI</v>
          </cell>
        </row>
        <row r="6742">
          <cell r="F6742" t="str">
            <v>SINAPI</v>
          </cell>
        </row>
        <row r="6743">
          <cell r="F6743" t="str">
            <v>SINAPI</v>
          </cell>
        </row>
        <row r="6744">
          <cell r="F6744" t="str">
            <v>SINAPI</v>
          </cell>
        </row>
        <row r="6745">
          <cell r="F6745" t="str">
            <v>SINAPI</v>
          </cell>
        </row>
        <row r="6746">
          <cell r="F6746" t="str">
            <v>SINAPI</v>
          </cell>
        </row>
        <row r="6747">
          <cell r="F6747" t="str">
            <v>SINAPI</v>
          </cell>
        </row>
        <row r="6748">
          <cell r="F6748" t="str">
            <v>SINAPI</v>
          </cell>
        </row>
        <row r="6749">
          <cell r="F6749" t="str">
            <v>SINAPI</v>
          </cell>
        </row>
        <row r="6750">
          <cell r="F6750" t="str">
            <v>SINAPI</v>
          </cell>
        </row>
        <row r="6751">
          <cell r="F6751" t="str">
            <v>SINAPI</v>
          </cell>
        </row>
        <row r="6752">
          <cell r="F6752" t="str">
            <v>SINAPI</v>
          </cell>
        </row>
        <row r="6753">
          <cell r="F6753" t="str">
            <v>SINAPI</v>
          </cell>
        </row>
        <row r="6754">
          <cell r="F6754" t="str">
            <v>SINAPI</v>
          </cell>
        </row>
        <row r="6755">
          <cell r="F6755" t="str">
            <v>SINAPI</v>
          </cell>
        </row>
        <row r="6756">
          <cell r="F6756" t="str">
            <v>SINAPI</v>
          </cell>
        </row>
        <row r="6757">
          <cell r="F6757" t="str">
            <v>SINAPI</v>
          </cell>
        </row>
        <row r="6758">
          <cell r="F6758" t="str">
            <v>SINAPI</v>
          </cell>
        </row>
        <row r="6759">
          <cell r="F6759" t="str">
            <v>SINAPI</v>
          </cell>
        </row>
        <row r="6760">
          <cell r="F6760" t="str">
            <v>SINAPI</v>
          </cell>
        </row>
        <row r="6761">
          <cell r="F6761" t="str">
            <v>SINAPI</v>
          </cell>
        </row>
        <row r="6762">
          <cell r="F6762" t="str">
            <v>SINAPI</v>
          </cell>
        </row>
        <row r="6763">
          <cell r="F6763" t="str">
            <v>SINAPI</v>
          </cell>
        </row>
        <row r="6764">
          <cell r="F6764" t="str">
            <v>SINAPI</v>
          </cell>
        </row>
        <row r="6765">
          <cell r="F6765" t="str">
            <v>SINAPI</v>
          </cell>
        </row>
        <row r="6766">
          <cell r="F6766" t="str">
            <v>SINAPI</v>
          </cell>
        </row>
        <row r="6767">
          <cell r="F6767" t="str">
            <v>SINAPI</v>
          </cell>
        </row>
        <row r="6768">
          <cell r="F6768" t="str">
            <v>SINAPI</v>
          </cell>
        </row>
        <row r="6769">
          <cell r="F6769" t="str">
            <v>SINAPI</v>
          </cell>
        </row>
        <row r="6770">
          <cell r="F6770" t="str">
            <v>SINAPI</v>
          </cell>
        </row>
        <row r="6771">
          <cell r="F6771" t="str">
            <v>SINAPI</v>
          </cell>
        </row>
        <row r="6772">
          <cell r="F6772" t="str">
            <v>SINAPI</v>
          </cell>
        </row>
        <row r="6773">
          <cell r="F6773" t="str">
            <v>SINAPI</v>
          </cell>
        </row>
        <row r="6774">
          <cell r="F6774" t="str">
            <v>SINAPI</v>
          </cell>
        </row>
        <row r="6775">
          <cell r="F6775" t="str">
            <v>SINAPI</v>
          </cell>
        </row>
        <row r="6776">
          <cell r="F6776" t="str">
            <v>SINAPI</v>
          </cell>
        </row>
        <row r="6777">
          <cell r="F6777" t="str">
            <v>SINAPI</v>
          </cell>
        </row>
        <row r="6778">
          <cell r="F6778" t="str">
            <v>SINAPI</v>
          </cell>
        </row>
        <row r="6779">
          <cell r="F6779" t="str">
            <v>SINAPI</v>
          </cell>
        </row>
        <row r="6780">
          <cell r="F6780" t="str">
            <v>SINAPI</v>
          </cell>
        </row>
        <row r="6781">
          <cell r="F6781" t="str">
            <v>SINAPI</v>
          </cell>
        </row>
        <row r="6782">
          <cell r="F6782" t="str">
            <v>SINAPI</v>
          </cell>
        </row>
        <row r="6783">
          <cell r="F6783" t="str">
            <v>SINAPI</v>
          </cell>
        </row>
        <row r="6784">
          <cell r="F6784" t="str">
            <v>SINAPI</v>
          </cell>
        </row>
        <row r="6785">
          <cell r="F6785" t="str">
            <v>SINAPI</v>
          </cell>
        </row>
        <row r="6786">
          <cell r="F6786" t="str">
            <v>SINAPI</v>
          </cell>
        </row>
        <row r="6787">
          <cell r="F6787" t="str">
            <v>SINAPI</v>
          </cell>
        </row>
        <row r="6788">
          <cell r="F6788" t="str">
            <v>SINAPI</v>
          </cell>
        </row>
        <row r="6789">
          <cell r="F6789" t="str">
            <v>SINAPI</v>
          </cell>
        </row>
        <row r="6790">
          <cell r="F6790" t="str">
            <v>SINAPI</v>
          </cell>
        </row>
        <row r="6791">
          <cell r="F6791" t="str">
            <v>SINAPI</v>
          </cell>
        </row>
        <row r="6792">
          <cell r="F6792" t="str">
            <v>SINAPI</v>
          </cell>
        </row>
        <row r="6793">
          <cell r="F6793" t="str">
            <v>SINAPI</v>
          </cell>
        </row>
        <row r="6794">
          <cell r="F6794" t="str">
            <v>SINAPI</v>
          </cell>
        </row>
        <row r="6795">
          <cell r="F6795" t="str">
            <v>SINAPI</v>
          </cell>
        </row>
        <row r="6796">
          <cell r="F6796" t="str">
            <v>SINAPI</v>
          </cell>
        </row>
        <row r="6797">
          <cell r="F6797" t="str">
            <v>SINAPI</v>
          </cell>
        </row>
        <row r="6798">
          <cell r="F6798" t="str">
            <v>SINAPI</v>
          </cell>
        </row>
        <row r="6799">
          <cell r="F6799" t="str">
            <v>SINAPI</v>
          </cell>
        </row>
        <row r="6800">
          <cell r="F6800" t="str">
            <v>SINAPI</v>
          </cell>
        </row>
        <row r="6801">
          <cell r="F6801" t="str">
            <v>SINAPI</v>
          </cell>
        </row>
        <row r="6802">
          <cell r="F6802" t="str">
            <v>SINAPI</v>
          </cell>
        </row>
        <row r="6803">
          <cell r="F6803" t="str">
            <v>SINAPI</v>
          </cell>
        </row>
        <row r="6804">
          <cell r="F6804" t="str">
            <v>SINAPI</v>
          </cell>
        </row>
        <row r="6805">
          <cell r="F6805" t="str">
            <v>SINAPI</v>
          </cell>
        </row>
        <row r="6806">
          <cell r="F6806" t="str">
            <v>SINAPI</v>
          </cell>
        </row>
        <row r="6807">
          <cell r="F6807" t="str">
            <v>SINAPI</v>
          </cell>
        </row>
        <row r="6808">
          <cell r="F6808" t="str">
            <v>SINAPI</v>
          </cell>
        </row>
        <row r="6809">
          <cell r="F6809" t="str">
            <v>SINAPI</v>
          </cell>
        </row>
        <row r="6810">
          <cell r="F6810" t="str">
            <v>SINAPI</v>
          </cell>
        </row>
        <row r="6811">
          <cell r="F6811" t="str">
            <v>SINAPI</v>
          </cell>
        </row>
        <row r="6812">
          <cell r="F6812" t="str">
            <v>SINAPI</v>
          </cell>
        </row>
        <row r="6813">
          <cell r="F6813" t="str">
            <v>SINAPI</v>
          </cell>
        </row>
        <row r="6814">
          <cell r="F6814" t="str">
            <v>SINAPI</v>
          </cell>
        </row>
        <row r="6815">
          <cell r="F6815" t="str">
            <v>SINAPI</v>
          </cell>
        </row>
        <row r="6816">
          <cell r="F6816" t="str">
            <v>SINAPI</v>
          </cell>
        </row>
        <row r="6817">
          <cell r="F6817" t="str">
            <v>SINAPI</v>
          </cell>
        </row>
        <row r="6818">
          <cell r="F6818" t="str">
            <v>SINAPI</v>
          </cell>
        </row>
        <row r="6819">
          <cell r="F6819" t="str">
            <v>SINAPI</v>
          </cell>
        </row>
        <row r="6820">
          <cell r="F6820" t="str">
            <v>SINAPI</v>
          </cell>
        </row>
        <row r="6821">
          <cell r="F6821" t="str">
            <v>SINAPI</v>
          </cell>
        </row>
        <row r="6822">
          <cell r="F6822" t="str">
            <v>SINAPI</v>
          </cell>
        </row>
        <row r="6823">
          <cell r="F6823" t="str">
            <v>SINAPI</v>
          </cell>
        </row>
        <row r="6824">
          <cell r="F6824" t="str">
            <v>SINAPI</v>
          </cell>
        </row>
        <row r="6825">
          <cell r="F6825" t="str">
            <v>SINAPI</v>
          </cell>
        </row>
        <row r="6826">
          <cell r="F6826" t="str">
            <v>SINAPI</v>
          </cell>
        </row>
        <row r="6827">
          <cell r="F6827" t="str">
            <v>SINAPI</v>
          </cell>
        </row>
        <row r="6828">
          <cell r="F6828" t="str">
            <v>SINAPI</v>
          </cell>
        </row>
        <row r="6829">
          <cell r="F6829" t="str">
            <v>SINAPI</v>
          </cell>
        </row>
        <row r="6830">
          <cell r="F6830" t="str">
            <v>SINAPI</v>
          </cell>
        </row>
        <row r="6831">
          <cell r="F6831" t="str">
            <v>SINAPI</v>
          </cell>
        </row>
        <row r="6832">
          <cell r="F6832" t="str">
            <v>SINAPI</v>
          </cell>
        </row>
        <row r="6833">
          <cell r="F6833" t="str">
            <v>SINAPI</v>
          </cell>
        </row>
        <row r="6834">
          <cell r="F6834" t="str">
            <v>SINAPI</v>
          </cell>
        </row>
        <row r="6835">
          <cell r="F6835" t="str">
            <v>SINAPI</v>
          </cell>
        </row>
        <row r="6836">
          <cell r="F6836" t="str">
            <v>SINAPI</v>
          </cell>
        </row>
        <row r="6837">
          <cell r="F6837" t="str">
            <v>SINAPI</v>
          </cell>
        </row>
        <row r="6838">
          <cell r="F6838" t="str">
            <v>SINAPI</v>
          </cell>
        </row>
        <row r="6839">
          <cell r="F6839" t="str">
            <v>SINAPI</v>
          </cell>
        </row>
        <row r="6840">
          <cell r="F6840" t="str">
            <v>SINAPI</v>
          </cell>
        </row>
        <row r="6841">
          <cell r="F6841" t="str">
            <v>SINAPI</v>
          </cell>
        </row>
        <row r="6842">
          <cell r="F6842" t="str">
            <v>SINAPI</v>
          </cell>
        </row>
        <row r="6843">
          <cell r="F6843" t="str">
            <v>SINAPI</v>
          </cell>
        </row>
        <row r="6844">
          <cell r="F6844" t="str">
            <v>SINAPI</v>
          </cell>
        </row>
        <row r="6845">
          <cell r="F6845" t="str">
            <v>SINAPI</v>
          </cell>
        </row>
        <row r="6846">
          <cell r="F6846" t="str">
            <v>SINAPI</v>
          </cell>
        </row>
        <row r="6847">
          <cell r="F6847" t="str">
            <v>SINAPI</v>
          </cell>
        </row>
        <row r="6848">
          <cell r="F6848" t="str">
            <v>SINAPI</v>
          </cell>
        </row>
        <row r="6849">
          <cell r="F6849" t="str">
            <v>SINAPI</v>
          </cell>
        </row>
        <row r="6850">
          <cell r="F6850" t="str">
            <v>SINAPI</v>
          </cell>
        </row>
        <row r="6851">
          <cell r="F6851" t="str">
            <v>SINAPI</v>
          </cell>
        </row>
        <row r="6852">
          <cell r="F6852" t="str">
            <v>SINAPI</v>
          </cell>
        </row>
        <row r="6853">
          <cell r="F6853" t="str">
            <v>SINAPI</v>
          </cell>
        </row>
        <row r="6854">
          <cell r="F6854" t="str">
            <v>SINAPI</v>
          </cell>
        </row>
        <row r="6855">
          <cell r="F6855" t="str">
            <v>SINAPI</v>
          </cell>
        </row>
        <row r="6856">
          <cell r="F6856" t="str">
            <v>SINAPI</v>
          </cell>
        </row>
        <row r="6857">
          <cell r="F6857" t="str">
            <v>SINAPI</v>
          </cell>
        </row>
        <row r="6858">
          <cell r="F6858" t="str">
            <v>SINAPI</v>
          </cell>
        </row>
        <row r="6859">
          <cell r="F6859" t="str">
            <v>SINAPI</v>
          </cell>
        </row>
        <row r="6860">
          <cell r="F6860" t="str">
            <v>SINAPI</v>
          </cell>
        </row>
        <row r="6861">
          <cell r="F6861" t="str">
            <v>SINAPI</v>
          </cell>
        </row>
        <row r="6862">
          <cell r="F6862" t="str">
            <v>SINAPI</v>
          </cell>
        </row>
        <row r="6863">
          <cell r="F6863" t="str">
            <v>SINAPI</v>
          </cell>
        </row>
        <row r="6864">
          <cell r="F6864" t="str">
            <v>SINAPI</v>
          </cell>
        </row>
        <row r="6865">
          <cell r="F6865" t="str">
            <v>SINAPI</v>
          </cell>
        </row>
        <row r="6866">
          <cell r="F6866" t="str">
            <v>SINAPI</v>
          </cell>
        </row>
        <row r="6867">
          <cell r="F6867" t="str">
            <v>SINAPI</v>
          </cell>
        </row>
        <row r="6868">
          <cell r="F6868" t="str">
            <v>SINAPI</v>
          </cell>
        </row>
        <row r="6869">
          <cell r="F6869" t="str">
            <v>SINAPI</v>
          </cell>
        </row>
        <row r="6870">
          <cell r="F6870" t="str">
            <v>SINAPI</v>
          </cell>
        </row>
        <row r="6871">
          <cell r="F6871" t="str">
            <v>SINAPI</v>
          </cell>
        </row>
        <row r="6872">
          <cell r="F6872" t="str">
            <v>SINAPI</v>
          </cell>
        </row>
        <row r="6873">
          <cell r="F6873" t="str">
            <v>SINAPI</v>
          </cell>
        </row>
        <row r="6874">
          <cell r="F6874" t="str">
            <v>SINAPI</v>
          </cell>
        </row>
        <row r="6875">
          <cell r="F6875" t="str">
            <v>SINAPI</v>
          </cell>
        </row>
        <row r="6876">
          <cell r="F6876" t="str">
            <v>SINAPI</v>
          </cell>
        </row>
        <row r="6877">
          <cell r="F6877" t="str">
            <v>SINAPI</v>
          </cell>
        </row>
        <row r="6878">
          <cell r="F6878" t="str">
            <v>SINAPI</v>
          </cell>
        </row>
        <row r="6879">
          <cell r="F6879" t="str">
            <v>SINAPI</v>
          </cell>
        </row>
        <row r="6880">
          <cell r="F6880" t="str">
            <v>SINAPI</v>
          </cell>
        </row>
        <row r="6881">
          <cell r="F6881" t="str">
            <v>SINAPI</v>
          </cell>
        </row>
        <row r="6882">
          <cell r="F6882" t="str">
            <v>SINAPI</v>
          </cell>
        </row>
        <row r="6883">
          <cell r="F6883" t="str">
            <v>SINAPI</v>
          </cell>
        </row>
        <row r="6884">
          <cell r="F6884" t="str">
            <v>SINAPI</v>
          </cell>
        </row>
        <row r="6885">
          <cell r="F6885" t="str">
            <v>SINAPI</v>
          </cell>
        </row>
        <row r="6886">
          <cell r="F6886" t="str">
            <v>SINAPI</v>
          </cell>
        </row>
        <row r="6887">
          <cell r="F6887" t="str">
            <v>SINAPI</v>
          </cell>
        </row>
        <row r="6888">
          <cell r="F6888" t="str">
            <v>SINAPI</v>
          </cell>
        </row>
        <row r="6889">
          <cell r="F6889" t="str">
            <v>SINAPI</v>
          </cell>
        </row>
        <row r="6890">
          <cell r="F6890" t="str">
            <v>SINAPI</v>
          </cell>
        </row>
        <row r="6891">
          <cell r="F6891" t="str">
            <v>SINAPI</v>
          </cell>
        </row>
        <row r="6892">
          <cell r="F6892" t="str">
            <v>SINAPI</v>
          </cell>
        </row>
        <row r="6893">
          <cell r="F6893" t="str">
            <v>SINAPI</v>
          </cell>
        </row>
        <row r="6894">
          <cell r="F6894" t="str">
            <v>SINAPI</v>
          </cell>
        </row>
        <row r="6895">
          <cell r="F6895" t="str">
            <v>SINAPI</v>
          </cell>
        </row>
        <row r="6896">
          <cell r="F6896" t="str">
            <v>SINAPI</v>
          </cell>
        </row>
        <row r="6897">
          <cell r="F6897" t="str">
            <v>SINAPI</v>
          </cell>
        </row>
        <row r="6898">
          <cell r="F6898" t="str">
            <v>SINAPI</v>
          </cell>
        </row>
        <row r="6899">
          <cell r="F6899" t="str">
            <v>SINAPI</v>
          </cell>
        </row>
        <row r="6900">
          <cell r="F6900" t="str">
            <v>SINAPI</v>
          </cell>
        </row>
        <row r="6901">
          <cell r="F6901" t="str">
            <v>SINAPI</v>
          </cell>
        </row>
        <row r="6902">
          <cell r="F6902" t="str">
            <v>SINAPI</v>
          </cell>
        </row>
        <row r="6903">
          <cell r="F6903" t="str">
            <v>SINAPI</v>
          </cell>
        </row>
        <row r="6904">
          <cell r="F6904" t="str">
            <v>SINAPI</v>
          </cell>
        </row>
        <row r="6905">
          <cell r="F6905" t="str">
            <v>SINAPI</v>
          </cell>
        </row>
        <row r="6906">
          <cell r="F6906" t="str">
            <v>SINAPI</v>
          </cell>
        </row>
        <row r="6907">
          <cell r="F6907" t="str">
            <v>SINAPI</v>
          </cell>
        </row>
        <row r="6908">
          <cell r="F6908" t="str">
            <v>SINAPI</v>
          </cell>
        </row>
        <row r="6909">
          <cell r="F6909" t="str">
            <v>SINAPI</v>
          </cell>
        </row>
        <row r="6910">
          <cell r="F6910" t="str">
            <v>SINAPI</v>
          </cell>
        </row>
        <row r="6911">
          <cell r="F6911" t="str">
            <v>SINAPI</v>
          </cell>
        </row>
        <row r="6912">
          <cell r="F6912" t="str">
            <v>SINAPI</v>
          </cell>
        </row>
        <row r="6913">
          <cell r="F6913" t="str">
            <v>SINAPI</v>
          </cell>
        </row>
        <row r="6914">
          <cell r="F6914" t="str">
            <v>SINAPI</v>
          </cell>
        </row>
        <row r="6915">
          <cell r="F6915" t="str">
            <v>SINAPI</v>
          </cell>
        </row>
        <row r="6916">
          <cell r="F6916" t="str">
            <v>SINAPI</v>
          </cell>
        </row>
        <row r="6917">
          <cell r="F6917" t="str">
            <v>SINAPI</v>
          </cell>
        </row>
        <row r="6918">
          <cell r="F6918" t="str">
            <v>SINAPI</v>
          </cell>
        </row>
        <row r="6919">
          <cell r="F6919" t="str">
            <v>SINAPI</v>
          </cell>
        </row>
        <row r="6920">
          <cell r="F6920" t="str">
            <v>SINAPI</v>
          </cell>
        </row>
        <row r="6921">
          <cell r="F6921" t="str">
            <v>SINAPI</v>
          </cell>
        </row>
        <row r="6922">
          <cell r="F6922" t="str">
            <v>SINAPI</v>
          </cell>
        </row>
        <row r="6923">
          <cell r="F6923" t="str">
            <v>SINAPI</v>
          </cell>
        </row>
        <row r="6924">
          <cell r="F6924" t="str">
            <v>SINAPI</v>
          </cell>
        </row>
        <row r="6925">
          <cell r="F6925" t="str">
            <v>SINAPI</v>
          </cell>
        </row>
        <row r="6926">
          <cell r="F6926" t="str">
            <v>SINAPI</v>
          </cell>
        </row>
        <row r="6927">
          <cell r="F6927" t="str">
            <v>SINAPI</v>
          </cell>
        </row>
        <row r="6928">
          <cell r="F6928" t="str">
            <v>SINAPI</v>
          </cell>
        </row>
        <row r="6929">
          <cell r="F6929" t="str">
            <v>SINAPI</v>
          </cell>
        </row>
        <row r="6930">
          <cell r="F6930" t="str">
            <v>SINAPI</v>
          </cell>
        </row>
        <row r="6931">
          <cell r="F6931" t="str">
            <v>SINAPI</v>
          </cell>
        </row>
        <row r="6932">
          <cell r="F6932" t="str">
            <v>SINAPI</v>
          </cell>
        </row>
        <row r="6933">
          <cell r="F6933" t="str">
            <v>SINAPI</v>
          </cell>
        </row>
        <row r="6934">
          <cell r="F6934" t="str">
            <v>SINAPI</v>
          </cell>
        </row>
        <row r="6935">
          <cell r="F6935" t="str">
            <v>SINAPI</v>
          </cell>
        </row>
        <row r="6936">
          <cell r="F6936" t="str">
            <v>SINAPI</v>
          </cell>
        </row>
        <row r="6937">
          <cell r="F6937" t="str">
            <v>SINAPI</v>
          </cell>
        </row>
        <row r="6938">
          <cell r="F6938" t="str">
            <v>SINAPI</v>
          </cell>
        </row>
        <row r="6939">
          <cell r="F6939" t="str">
            <v>SINAPI</v>
          </cell>
        </row>
        <row r="6940">
          <cell r="F6940" t="str">
            <v>SINAPI</v>
          </cell>
        </row>
        <row r="6941">
          <cell r="F6941" t="str">
            <v>SINAPI</v>
          </cell>
        </row>
        <row r="6942">
          <cell r="F6942" t="str">
            <v>SINAPI</v>
          </cell>
        </row>
        <row r="6943">
          <cell r="F6943" t="str">
            <v>SINAPI</v>
          </cell>
        </row>
        <row r="6944">
          <cell r="F6944" t="str">
            <v>SINAPI</v>
          </cell>
        </row>
        <row r="6945">
          <cell r="F6945" t="str">
            <v>SINAPI</v>
          </cell>
        </row>
        <row r="6946">
          <cell r="F6946" t="str">
            <v>SINAPI</v>
          </cell>
        </row>
        <row r="6947">
          <cell r="F6947" t="str">
            <v>SINAPI</v>
          </cell>
        </row>
        <row r="6948">
          <cell r="F6948" t="str">
            <v>SINAPI</v>
          </cell>
        </row>
        <row r="6949">
          <cell r="F6949" t="str">
            <v>SINAPI</v>
          </cell>
        </row>
        <row r="6950">
          <cell r="F6950" t="str">
            <v>SINAPI</v>
          </cell>
        </row>
        <row r="6951">
          <cell r="F6951" t="str">
            <v>SINAPI</v>
          </cell>
        </row>
        <row r="6952">
          <cell r="F6952" t="str">
            <v>SINAPI</v>
          </cell>
        </row>
        <row r="6953">
          <cell r="F6953" t="str">
            <v>SINAPI</v>
          </cell>
        </row>
        <row r="6954">
          <cell r="F6954" t="str">
            <v>SINAPI</v>
          </cell>
        </row>
        <row r="6955">
          <cell r="F6955" t="str">
            <v>SINAPI</v>
          </cell>
        </row>
        <row r="6956">
          <cell r="F6956" t="str">
            <v>SINAPI</v>
          </cell>
        </row>
        <row r="6957">
          <cell r="F6957" t="str">
            <v>SINAPI</v>
          </cell>
        </row>
        <row r="6958">
          <cell r="F6958" t="str">
            <v>SINAPI</v>
          </cell>
        </row>
        <row r="6959">
          <cell r="F6959" t="str">
            <v>SINAPI</v>
          </cell>
        </row>
        <row r="6960">
          <cell r="F6960" t="str">
            <v>SINAPI</v>
          </cell>
        </row>
        <row r="6961">
          <cell r="F6961" t="str">
            <v>SINAPI</v>
          </cell>
        </row>
        <row r="6962">
          <cell r="F6962" t="str">
            <v>SINAPI</v>
          </cell>
        </row>
        <row r="6963">
          <cell r="F6963" t="str">
            <v>SINAPI</v>
          </cell>
        </row>
        <row r="6964">
          <cell r="F6964" t="str">
            <v>SINAPI</v>
          </cell>
        </row>
        <row r="6965">
          <cell r="F6965" t="str">
            <v>SINAPI</v>
          </cell>
        </row>
        <row r="6966">
          <cell r="F6966" t="str">
            <v>SINAPI</v>
          </cell>
        </row>
        <row r="6967">
          <cell r="F6967" t="str">
            <v>SINAPI</v>
          </cell>
        </row>
        <row r="6968">
          <cell r="F6968" t="str">
            <v>SINAPI</v>
          </cell>
        </row>
        <row r="6969">
          <cell r="F6969" t="str">
            <v>SINAPI</v>
          </cell>
        </row>
        <row r="6970">
          <cell r="F6970" t="str">
            <v>SINAPI</v>
          </cell>
        </row>
        <row r="6971">
          <cell r="F6971" t="str">
            <v>SINAPI</v>
          </cell>
        </row>
        <row r="6972">
          <cell r="F6972" t="str">
            <v>SINAPI</v>
          </cell>
        </row>
        <row r="6973">
          <cell r="F6973" t="str">
            <v>SINAPI</v>
          </cell>
        </row>
        <row r="6974">
          <cell r="F6974" t="str">
            <v>SINAPI</v>
          </cell>
        </row>
        <row r="6975">
          <cell r="F6975" t="str">
            <v>SINAPI</v>
          </cell>
        </row>
        <row r="6976">
          <cell r="F6976" t="str">
            <v>SINAPI</v>
          </cell>
        </row>
        <row r="6977">
          <cell r="F6977" t="str">
            <v>SINAPI</v>
          </cell>
        </row>
        <row r="6978">
          <cell r="F6978" t="str">
            <v>SINAPI</v>
          </cell>
        </row>
        <row r="6979">
          <cell r="F6979" t="str">
            <v>SINAPI</v>
          </cell>
        </row>
        <row r="6980">
          <cell r="F6980" t="str">
            <v>SINAPI</v>
          </cell>
        </row>
        <row r="6981">
          <cell r="F6981" t="str">
            <v>SINAPI</v>
          </cell>
        </row>
        <row r="6982">
          <cell r="F6982" t="str">
            <v>SINAPI</v>
          </cell>
        </row>
        <row r="6983">
          <cell r="F6983" t="str">
            <v>SINAPI</v>
          </cell>
        </row>
        <row r="6984">
          <cell r="F6984" t="str">
            <v>SINAPI</v>
          </cell>
        </row>
        <row r="6985">
          <cell r="F6985" t="str">
            <v>SINAPI</v>
          </cell>
        </row>
        <row r="6986">
          <cell r="F6986" t="str">
            <v>SINAPI</v>
          </cell>
        </row>
        <row r="6987">
          <cell r="F6987" t="str">
            <v>SINAPI</v>
          </cell>
        </row>
        <row r="6988">
          <cell r="F6988" t="str">
            <v>SINAPI</v>
          </cell>
        </row>
        <row r="6989">
          <cell r="F6989" t="str">
            <v>SINAPI</v>
          </cell>
        </row>
        <row r="6990">
          <cell r="F6990" t="str">
            <v>SINAPI</v>
          </cell>
        </row>
        <row r="6991">
          <cell r="F6991" t="str">
            <v>SINAPI</v>
          </cell>
        </row>
        <row r="6992">
          <cell r="F6992" t="str">
            <v>SINAPI</v>
          </cell>
        </row>
        <row r="6993">
          <cell r="F6993" t="str">
            <v>SINAPI</v>
          </cell>
        </row>
        <row r="6994">
          <cell r="F6994" t="str">
            <v>SINAPI</v>
          </cell>
        </row>
        <row r="6995">
          <cell r="F6995" t="str">
            <v>SINAPI</v>
          </cell>
        </row>
        <row r="6996">
          <cell r="F6996" t="str">
            <v>SINAPI</v>
          </cell>
        </row>
        <row r="6997">
          <cell r="F6997" t="str">
            <v>SINAPI</v>
          </cell>
        </row>
        <row r="6998">
          <cell r="F6998" t="str">
            <v>SINAPI</v>
          </cell>
        </row>
        <row r="6999">
          <cell r="F6999" t="str">
            <v>SINAPI</v>
          </cell>
        </row>
        <row r="7000">
          <cell r="F7000" t="str">
            <v>SINAPI</v>
          </cell>
        </row>
        <row r="7001">
          <cell r="F7001" t="str">
            <v>SINAPI</v>
          </cell>
        </row>
        <row r="7002">
          <cell r="F7002" t="str">
            <v>SINAPI</v>
          </cell>
        </row>
        <row r="7003">
          <cell r="F7003" t="str">
            <v>SINAPI</v>
          </cell>
        </row>
        <row r="7004">
          <cell r="F7004" t="str">
            <v>SINAPI</v>
          </cell>
        </row>
        <row r="7005">
          <cell r="F7005" t="str">
            <v>SINAPI</v>
          </cell>
        </row>
        <row r="7006">
          <cell r="F7006" t="str">
            <v>SINAPI</v>
          </cell>
        </row>
        <row r="7007">
          <cell r="F7007" t="str">
            <v>SINAPI</v>
          </cell>
        </row>
        <row r="7008">
          <cell r="F7008" t="str">
            <v>SINAPI</v>
          </cell>
        </row>
        <row r="7009">
          <cell r="F7009" t="str">
            <v>SINAPI</v>
          </cell>
        </row>
        <row r="7010">
          <cell r="F7010" t="str">
            <v>SINAPI</v>
          </cell>
        </row>
        <row r="7011">
          <cell r="F7011" t="str">
            <v>SINAPI</v>
          </cell>
        </row>
        <row r="7012">
          <cell r="F7012" t="str">
            <v>SINAPI</v>
          </cell>
        </row>
        <row r="7013">
          <cell r="F7013" t="str">
            <v>SINAPI</v>
          </cell>
        </row>
        <row r="7014">
          <cell r="F7014" t="str">
            <v>SINAPI</v>
          </cell>
        </row>
        <row r="7015">
          <cell r="F7015" t="str">
            <v>SINAPI</v>
          </cell>
        </row>
        <row r="7016">
          <cell r="F7016" t="str">
            <v>SINAPI</v>
          </cell>
        </row>
        <row r="7017">
          <cell r="F7017" t="str">
            <v>SINAPI</v>
          </cell>
        </row>
        <row r="7018">
          <cell r="F7018" t="str">
            <v>SINAPI</v>
          </cell>
        </row>
        <row r="7019">
          <cell r="F7019" t="str">
            <v>SINAPI</v>
          </cell>
        </row>
        <row r="7020">
          <cell r="F7020" t="str">
            <v>SINAPI</v>
          </cell>
        </row>
        <row r="7021">
          <cell r="F7021" t="str">
            <v>SINAPI</v>
          </cell>
        </row>
        <row r="7022">
          <cell r="F7022" t="str">
            <v>SINAPI</v>
          </cell>
        </row>
        <row r="7023">
          <cell r="F7023" t="str">
            <v>SINAPI</v>
          </cell>
        </row>
        <row r="7024">
          <cell r="F7024" t="str">
            <v>SINAPI</v>
          </cell>
        </row>
        <row r="7025">
          <cell r="F7025" t="str">
            <v>SINAPI</v>
          </cell>
        </row>
        <row r="7026">
          <cell r="F7026" t="str">
            <v>SINAPI</v>
          </cell>
        </row>
        <row r="7027">
          <cell r="F7027" t="str">
            <v>SINAPI</v>
          </cell>
        </row>
        <row r="7028">
          <cell r="F7028" t="str">
            <v>SINAPI</v>
          </cell>
        </row>
        <row r="7029">
          <cell r="F7029" t="str">
            <v>SINAPI</v>
          </cell>
        </row>
        <row r="7030">
          <cell r="F7030" t="str">
            <v>SINAPI</v>
          </cell>
        </row>
        <row r="7031">
          <cell r="F7031" t="str">
            <v>SINAPI</v>
          </cell>
        </row>
        <row r="7032">
          <cell r="F7032" t="str">
            <v>SINAPI</v>
          </cell>
        </row>
        <row r="7033">
          <cell r="F7033" t="str">
            <v>SINAPI</v>
          </cell>
        </row>
        <row r="7034">
          <cell r="F7034" t="str">
            <v>SINAPI</v>
          </cell>
        </row>
        <row r="7035">
          <cell r="F7035" t="str">
            <v>SINAPI</v>
          </cell>
        </row>
        <row r="7036">
          <cell r="F7036" t="str">
            <v>SINAPI</v>
          </cell>
        </row>
        <row r="7037">
          <cell r="F7037" t="str">
            <v>SINAPI</v>
          </cell>
        </row>
        <row r="7038">
          <cell r="F7038" t="str">
            <v>SINAPI</v>
          </cell>
        </row>
        <row r="7039">
          <cell r="F7039" t="str">
            <v>SINAPI</v>
          </cell>
        </row>
        <row r="7040">
          <cell r="F7040" t="str">
            <v>SINAPI</v>
          </cell>
        </row>
        <row r="7041">
          <cell r="F7041" t="str">
            <v>SINAPI</v>
          </cell>
        </row>
        <row r="7042">
          <cell r="F7042" t="str">
            <v>SINAPI</v>
          </cell>
        </row>
        <row r="7043">
          <cell r="F7043" t="str">
            <v>SINAPI</v>
          </cell>
        </row>
        <row r="7044">
          <cell r="F7044" t="str">
            <v>SINAPI</v>
          </cell>
        </row>
        <row r="7045">
          <cell r="F7045" t="str">
            <v>SINAPI</v>
          </cell>
        </row>
        <row r="7046">
          <cell r="F7046" t="str">
            <v>SINAPI</v>
          </cell>
        </row>
        <row r="7047">
          <cell r="F7047" t="str">
            <v>SINAPI</v>
          </cell>
        </row>
        <row r="7048">
          <cell r="F7048" t="str">
            <v>SINAPI</v>
          </cell>
        </row>
        <row r="7049">
          <cell r="F7049" t="str">
            <v>SINAPI</v>
          </cell>
        </row>
        <row r="7050">
          <cell r="F7050" t="str">
            <v>SINAPI</v>
          </cell>
        </row>
        <row r="7051">
          <cell r="F7051" t="str">
            <v>SINAPI</v>
          </cell>
        </row>
        <row r="7052">
          <cell r="F7052" t="str">
            <v>SINAPI</v>
          </cell>
        </row>
        <row r="7053">
          <cell r="F7053" t="str">
            <v>SINAPI</v>
          </cell>
        </row>
        <row r="7054">
          <cell r="F7054" t="str">
            <v>SINAPI</v>
          </cell>
        </row>
        <row r="7055">
          <cell r="F7055" t="str">
            <v>SINAPI</v>
          </cell>
        </row>
        <row r="7056">
          <cell r="F7056" t="str">
            <v>SINAPI</v>
          </cell>
        </row>
        <row r="7057">
          <cell r="F7057" t="str">
            <v>SINAPI</v>
          </cell>
        </row>
        <row r="7058">
          <cell r="F7058" t="str">
            <v>SINAPI</v>
          </cell>
        </row>
        <row r="7059">
          <cell r="F7059" t="str">
            <v>SINAPI</v>
          </cell>
        </row>
        <row r="7060">
          <cell r="F7060" t="str">
            <v>SINAPI</v>
          </cell>
        </row>
        <row r="7061">
          <cell r="F7061" t="str">
            <v>SINAPI</v>
          </cell>
        </row>
        <row r="7062">
          <cell r="F7062" t="str">
            <v>SINAPI</v>
          </cell>
        </row>
        <row r="7063">
          <cell r="F7063" t="str">
            <v>SINAPI</v>
          </cell>
        </row>
        <row r="7064">
          <cell r="F7064" t="str">
            <v>SINAPI</v>
          </cell>
        </row>
        <row r="7065">
          <cell r="F7065" t="str">
            <v>SINAPI</v>
          </cell>
        </row>
        <row r="7066">
          <cell r="F7066" t="str">
            <v>SINAPI</v>
          </cell>
        </row>
        <row r="7067">
          <cell r="F7067" t="str">
            <v>SINAPI</v>
          </cell>
        </row>
        <row r="7068">
          <cell r="F7068" t="str">
            <v>SINAPI</v>
          </cell>
        </row>
        <row r="7069">
          <cell r="F7069" t="str">
            <v>SINAPI</v>
          </cell>
        </row>
        <row r="7070">
          <cell r="F7070" t="str">
            <v>SINAPI</v>
          </cell>
        </row>
        <row r="7071">
          <cell r="F7071" t="str">
            <v>SINAPI</v>
          </cell>
        </row>
        <row r="7072">
          <cell r="F7072" t="str">
            <v>SINAPI</v>
          </cell>
        </row>
        <row r="7073">
          <cell r="F7073" t="str">
            <v>SINAPI</v>
          </cell>
        </row>
        <row r="7074">
          <cell r="F7074" t="str">
            <v>SINAPI</v>
          </cell>
        </row>
        <row r="7075">
          <cell r="F7075" t="str">
            <v>SINAPI</v>
          </cell>
        </row>
        <row r="7076">
          <cell r="F7076" t="str">
            <v>SINAPI</v>
          </cell>
        </row>
        <row r="7077">
          <cell r="F7077" t="str">
            <v>SINAPI</v>
          </cell>
        </row>
        <row r="7078">
          <cell r="F7078" t="str">
            <v>SINAPI</v>
          </cell>
        </row>
        <row r="7079">
          <cell r="F7079" t="str">
            <v>SINAPI</v>
          </cell>
        </row>
        <row r="7080">
          <cell r="F7080" t="str">
            <v>SINAPI</v>
          </cell>
        </row>
        <row r="7081">
          <cell r="F7081" t="str">
            <v>SINAPI</v>
          </cell>
        </row>
        <row r="7082">
          <cell r="F7082" t="str">
            <v>SINAPI</v>
          </cell>
        </row>
        <row r="7083">
          <cell r="F7083" t="str">
            <v>SINAPI</v>
          </cell>
        </row>
        <row r="7084">
          <cell r="F7084" t="str">
            <v>SINAPI</v>
          </cell>
        </row>
        <row r="7085">
          <cell r="F7085" t="str">
            <v>SINAPI</v>
          </cell>
        </row>
        <row r="7086">
          <cell r="F7086" t="str">
            <v>SINAPI</v>
          </cell>
        </row>
        <row r="7087">
          <cell r="F7087" t="str">
            <v>SINAPI</v>
          </cell>
        </row>
        <row r="7088">
          <cell r="F7088" t="str">
            <v>SINAPI</v>
          </cell>
        </row>
        <row r="7089">
          <cell r="F7089" t="str">
            <v>SINAPI</v>
          </cell>
        </row>
        <row r="7090">
          <cell r="F7090" t="str">
            <v>SINAPI</v>
          </cell>
        </row>
        <row r="7091">
          <cell r="F7091" t="str">
            <v>SINAPI</v>
          </cell>
        </row>
        <row r="7092">
          <cell r="F7092" t="str">
            <v>SINAPI</v>
          </cell>
        </row>
        <row r="7093">
          <cell r="F7093" t="str">
            <v>SINAPI</v>
          </cell>
        </row>
        <row r="7094">
          <cell r="F7094" t="str">
            <v>SINAPI</v>
          </cell>
        </row>
        <row r="7095">
          <cell r="F7095" t="str">
            <v>SINAPI</v>
          </cell>
        </row>
        <row r="7096">
          <cell r="F7096" t="str">
            <v>SINAPI</v>
          </cell>
        </row>
        <row r="7097">
          <cell r="F7097" t="str">
            <v>SINAPI</v>
          </cell>
        </row>
        <row r="7098">
          <cell r="F7098" t="str">
            <v>SINAPI</v>
          </cell>
        </row>
        <row r="7099">
          <cell r="F7099" t="str">
            <v>SINAPI</v>
          </cell>
        </row>
        <row r="7100">
          <cell r="F7100" t="str">
            <v>SINAPI</v>
          </cell>
        </row>
        <row r="7101">
          <cell r="F7101" t="str">
            <v>SINAPI</v>
          </cell>
        </row>
        <row r="7102">
          <cell r="F7102" t="str">
            <v>SINAPI</v>
          </cell>
        </row>
        <row r="7103">
          <cell r="F7103" t="str">
            <v>SINAPI</v>
          </cell>
        </row>
        <row r="7104">
          <cell r="F7104" t="str">
            <v>SINAPI</v>
          </cell>
        </row>
        <row r="7105">
          <cell r="F7105" t="str">
            <v>SINAPI</v>
          </cell>
        </row>
        <row r="7106">
          <cell r="F7106" t="str">
            <v>SINAPI</v>
          </cell>
        </row>
        <row r="7107">
          <cell r="F7107" t="str">
            <v>SINAPI</v>
          </cell>
        </row>
        <row r="7108">
          <cell r="F7108" t="str">
            <v>SINAPI</v>
          </cell>
        </row>
        <row r="7109">
          <cell r="F7109" t="str">
            <v>SINAPI</v>
          </cell>
        </row>
        <row r="7110">
          <cell r="F7110" t="str">
            <v>SINAPI</v>
          </cell>
        </row>
        <row r="7111">
          <cell r="F7111" t="str">
            <v>SINAPI</v>
          </cell>
        </row>
        <row r="7112">
          <cell r="F7112" t="str">
            <v>SINAPI</v>
          </cell>
        </row>
        <row r="7113">
          <cell r="F7113" t="str">
            <v>SINAPI</v>
          </cell>
        </row>
        <row r="7114">
          <cell r="F7114" t="str">
            <v>SINAPI</v>
          </cell>
        </row>
        <row r="7115">
          <cell r="F7115" t="str">
            <v>SINAPI</v>
          </cell>
        </row>
        <row r="7116">
          <cell r="F7116" t="str">
            <v>SINAPI</v>
          </cell>
        </row>
        <row r="7117">
          <cell r="F7117" t="str">
            <v>SINAPI</v>
          </cell>
        </row>
        <row r="7118">
          <cell r="F7118" t="str">
            <v>SINAPI</v>
          </cell>
        </row>
        <row r="7119">
          <cell r="F7119" t="str">
            <v>SINAPI</v>
          </cell>
        </row>
        <row r="7120">
          <cell r="F7120" t="str">
            <v>SINAPI</v>
          </cell>
        </row>
        <row r="7121">
          <cell r="F7121" t="str">
            <v>SINAPI</v>
          </cell>
        </row>
        <row r="7122">
          <cell r="F7122" t="str">
            <v>SINAPI</v>
          </cell>
        </row>
        <row r="7123">
          <cell r="F7123" t="str">
            <v>SINAPI</v>
          </cell>
        </row>
        <row r="7124">
          <cell r="F7124" t="str">
            <v>SINAPI</v>
          </cell>
        </row>
        <row r="7125">
          <cell r="F7125" t="str">
            <v>SINAPI</v>
          </cell>
        </row>
        <row r="7126">
          <cell r="F7126" t="str">
            <v>SINAPI</v>
          </cell>
        </row>
        <row r="7127">
          <cell r="F7127" t="str">
            <v>SINAPI</v>
          </cell>
        </row>
        <row r="7128">
          <cell r="F7128" t="str">
            <v>SINAPI</v>
          </cell>
        </row>
        <row r="7129">
          <cell r="F7129" t="str">
            <v>SINAPI</v>
          </cell>
        </row>
        <row r="7130">
          <cell r="F7130" t="str">
            <v>SINAPI</v>
          </cell>
        </row>
        <row r="7131">
          <cell r="F7131" t="str">
            <v>SINAPI</v>
          </cell>
        </row>
        <row r="7132">
          <cell r="F7132" t="str">
            <v>SINAPI</v>
          </cell>
        </row>
        <row r="7133">
          <cell r="F7133" t="str">
            <v>SINAPI</v>
          </cell>
        </row>
        <row r="7134">
          <cell r="F7134" t="str">
            <v>SINAPI</v>
          </cell>
        </row>
        <row r="7135">
          <cell r="F7135" t="str">
            <v>SINAPI</v>
          </cell>
        </row>
        <row r="7136">
          <cell r="F7136" t="str">
            <v>SINAPI</v>
          </cell>
        </row>
        <row r="7137">
          <cell r="F7137" t="str">
            <v>SINAPI</v>
          </cell>
        </row>
        <row r="7138">
          <cell r="F7138" t="str">
            <v>SINAPI</v>
          </cell>
        </row>
        <row r="7139">
          <cell r="F7139" t="str">
            <v>SINAPI</v>
          </cell>
        </row>
        <row r="7140">
          <cell r="F7140" t="str">
            <v>SINAPI</v>
          </cell>
        </row>
        <row r="7141">
          <cell r="F7141" t="str">
            <v>SINAPI</v>
          </cell>
        </row>
        <row r="7142">
          <cell r="F7142" t="str">
            <v>SINAPI</v>
          </cell>
        </row>
        <row r="7143">
          <cell r="F7143" t="str">
            <v>SINAPI</v>
          </cell>
        </row>
        <row r="7144">
          <cell r="F7144" t="str">
            <v>SINAPI</v>
          </cell>
        </row>
        <row r="7145">
          <cell r="F7145" t="str">
            <v>SINAPI</v>
          </cell>
        </row>
        <row r="7146">
          <cell r="F7146" t="str">
            <v>SINAPI</v>
          </cell>
        </row>
        <row r="7147">
          <cell r="F7147" t="str">
            <v>SINAPI</v>
          </cell>
        </row>
        <row r="7148">
          <cell r="F7148" t="str">
            <v>SINAPI</v>
          </cell>
        </row>
        <row r="7149">
          <cell r="F7149" t="str">
            <v>SINAPI</v>
          </cell>
        </row>
        <row r="7150">
          <cell r="F7150" t="str">
            <v>SINAPI</v>
          </cell>
        </row>
        <row r="7151">
          <cell r="F7151" t="str">
            <v>SINAPI</v>
          </cell>
        </row>
        <row r="7152">
          <cell r="F7152" t="str">
            <v>SINAPI</v>
          </cell>
        </row>
        <row r="7153">
          <cell r="F7153" t="str">
            <v>SINAPI</v>
          </cell>
        </row>
        <row r="7154">
          <cell r="F7154" t="str">
            <v>SINAPI</v>
          </cell>
        </row>
        <row r="7155">
          <cell r="F7155" t="str">
            <v>SINAPI</v>
          </cell>
        </row>
        <row r="7156">
          <cell r="F7156" t="str">
            <v>SINAPI</v>
          </cell>
        </row>
        <row r="7157">
          <cell r="F7157" t="str">
            <v>SINAPI</v>
          </cell>
        </row>
        <row r="7158">
          <cell r="F7158" t="str">
            <v>SINAPI</v>
          </cell>
        </row>
        <row r="7159">
          <cell r="F7159" t="str">
            <v>SINAPI</v>
          </cell>
        </row>
        <row r="7160">
          <cell r="F7160" t="str">
            <v>SINAPI</v>
          </cell>
        </row>
        <row r="7161">
          <cell r="F7161" t="str">
            <v>SINAPI</v>
          </cell>
        </row>
        <row r="7162">
          <cell r="F7162" t="str">
            <v>SINAPI</v>
          </cell>
        </row>
        <row r="7163">
          <cell r="F7163" t="str">
            <v>SINAPI</v>
          </cell>
        </row>
        <row r="7164">
          <cell r="F7164" t="str">
            <v>SINAPI</v>
          </cell>
        </row>
        <row r="7165">
          <cell r="F7165" t="str">
            <v>SINAPI</v>
          </cell>
        </row>
        <row r="7166">
          <cell r="F7166" t="str">
            <v>SINAPI</v>
          </cell>
        </row>
        <row r="7167">
          <cell r="F7167" t="str">
            <v>SINAPI</v>
          </cell>
        </row>
        <row r="7168">
          <cell r="F7168" t="str">
            <v>SINAPI</v>
          </cell>
        </row>
        <row r="7169">
          <cell r="F7169" t="str">
            <v>SINAPI</v>
          </cell>
        </row>
        <row r="7170">
          <cell r="F7170" t="str">
            <v>SINAPI</v>
          </cell>
        </row>
        <row r="7171">
          <cell r="F7171" t="str">
            <v>SINAPI</v>
          </cell>
        </row>
        <row r="7172">
          <cell r="F7172" t="str">
            <v>SINAPI</v>
          </cell>
        </row>
        <row r="7173">
          <cell r="F7173" t="str">
            <v>SINAPI</v>
          </cell>
        </row>
        <row r="7174">
          <cell r="F7174" t="str">
            <v>SINAPI</v>
          </cell>
        </row>
        <row r="7175">
          <cell r="F7175" t="str">
            <v>SINAPI</v>
          </cell>
        </row>
        <row r="7176">
          <cell r="F7176" t="str">
            <v>SINAPI</v>
          </cell>
        </row>
        <row r="7177">
          <cell r="F7177" t="str">
            <v>SINAPI</v>
          </cell>
        </row>
        <row r="7178">
          <cell r="F7178" t="str">
            <v>SINAPI</v>
          </cell>
        </row>
        <row r="7179">
          <cell r="F7179" t="str">
            <v>SINAPI</v>
          </cell>
        </row>
        <row r="7180">
          <cell r="F7180" t="str">
            <v>SINAPI</v>
          </cell>
        </row>
        <row r="7181">
          <cell r="F7181" t="str">
            <v>SINAPI</v>
          </cell>
        </row>
        <row r="7182">
          <cell r="F7182" t="str">
            <v>SINAPI</v>
          </cell>
        </row>
        <row r="7183">
          <cell r="F7183" t="str">
            <v>SINAPI</v>
          </cell>
        </row>
        <row r="7184">
          <cell r="F7184" t="str">
            <v>SINAPI</v>
          </cell>
        </row>
        <row r="7185">
          <cell r="F7185" t="str">
            <v>SINAPI</v>
          </cell>
        </row>
        <row r="7186">
          <cell r="F7186" t="str">
            <v>SINAPI</v>
          </cell>
        </row>
        <row r="7187">
          <cell r="F7187" t="str">
            <v>SINAPI</v>
          </cell>
        </row>
        <row r="7188">
          <cell r="F7188" t="str">
            <v>SINAPI</v>
          </cell>
        </row>
        <row r="7189">
          <cell r="F7189" t="str">
            <v>SINAPI</v>
          </cell>
        </row>
        <row r="7190">
          <cell r="F7190" t="str">
            <v>SINAPI</v>
          </cell>
        </row>
        <row r="7191">
          <cell r="F7191" t="str">
            <v>SINAPI</v>
          </cell>
        </row>
        <row r="7192">
          <cell r="F7192" t="str">
            <v>SINAPI</v>
          </cell>
        </row>
        <row r="7193">
          <cell r="F7193" t="str">
            <v>SINAPI</v>
          </cell>
        </row>
        <row r="7194">
          <cell r="F7194" t="str">
            <v>SINAPI</v>
          </cell>
        </row>
        <row r="7195">
          <cell r="F7195" t="str">
            <v>SINAPI</v>
          </cell>
        </row>
        <row r="7196">
          <cell r="F7196" t="str">
            <v>SINAPI</v>
          </cell>
        </row>
        <row r="7197">
          <cell r="F7197" t="str">
            <v>SINAPI</v>
          </cell>
        </row>
        <row r="7198">
          <cell r="F7198" t="str">
            <v>SINAPI</v>
          </cell>
        </row>
        <row r="7199">
          <cell r="F7199" t="str">
            <v>SINAPI</v>
          </cell>
        </row>
        <row r="7200">
          <cell r="F7200" t="str">
            <v>SINAPI</v>
          </cell>
        </row>
        <row r="7201">
          <cell r="F7201" t="str">
            <v>SINAPI</v>
          </cell>
        </row>
        <row r="7202">
          <cell r="F7202" t="str">
            <v>SINAPI</v>
          </cell>
        </row>
        <row r="7203">
          <cell r="F7203" t="str">
            <v>SINAPI</v>
          </cell>
        </row>
        <row r="7204">
          <cell r="F7204" t="str">
            <v>SINAPI</v>
          </cell>
        </row>
        <row r="7205">
          <cell r="F7205" t="str">
            <v>SINAPI</v>
          </cell>
        </row>
        <row r="7206">
          <cell r="F7206" t="str">
            <v>SINAPI</v>
          </cell>
        </row>
        <row r="7207">
          <cell r="F7207" t="str">
            <v>SINAPI</v>
          </cell>
        </row>
        <row r="7208">
          <cell r="F7208" t="str">
            <v>SINAPI</v>
          </cell>
        </row>
        <row r="7209">
          <cell r="F7209" t="str">
            <v>SINAPI</v>
          </cell>
        </row>
        <row r="7210">
          <cell r="F7210" t="str">
            <v>SINAPI</v>
          </cell>
        </row>
        <row r="7211">
          <cell r="F7211" t="str">
            <v>SINAPI</v>
          </cell>
        </row>
        <row r="7212">
          <cell r="F7212" t="str">
            <v>SINAPI</v>
          </cell>
        </row>
        <row r="7213">
          <cell r="F7213" t="str">
            <v>SINAPI</v>
          </cell>
        </row>
        <row r="7214">
          <cell r="F7214" t="str">
            <v>SINAPI</v>
          </cell>
        </row>
        <row r="7215">
          <cell r="F7215" t="str">
            <v>SINAPI</v>
          </cell>
        </row>
        <row r="7216">
          <cell r="F7216" t="str">
            <v>SINAPI</v>
          </cell>
        </row>
        <row r="7217">
          <cell r="F7217" t="str">
            <v>SINAPI</v>
          </cell>
        </row>
        <row r="7218">
          <cell r="F7218" t="str">
            <v>SINAPI</v>
          </cell>
        </row>
        <row r="7219">
          <cell r="F7219" t="str">
            <v>SINAPI</v>
          </cell>
        </row>
        <row r="7220">
          <cell r="F7220" t="str">
            <v>SINAPI</v>
          </cell>
        </row>
        <row r="7221">
          <cell r="F7221" t="str">
            <v>SINAPI</v>
          </cell>
        </row>
        <row r="7222">
          <cell r="F7222" t="str">
            <v>SINAPI</v>
          </cell>
        </row>
        <row r="7223">
          <cell r="F7223" t="str">
            <v>SINAPI</v>
          </cell>
        </row>
        <row r="7224">
          <cell r="F7224" t="str">
            <v>SINAPI</v>
          </cell>
        </row>
        <row r="7225">
          <cell r="F7225" t="str">
            <v>SINAPI</v>
          </cell>
        </row>
        <row r="7226">
          <cell r="F7226" t="str">
            <v>SINAPI</v>
          </cell>
        </row>
        <row r="7227">
          <cell r="F7227" t="str">
            <v>SINAPI</v>
          </cell>
        </row>
        <row r="7228">
          <cell r="F7228" t="str">
            <v>SINAPI</v>
          </cell>
        </row>
        <row r="7229">
          <cell r="F7229" t="str">
            <v>SINAPI</v>
          </cell>
        </row>
        <row r="7230">
          <cell r="F7230" t="str">
            <v>SINAPI</v>
          </cell>
        </row>
        <row r="7231">
          <cell r="F7231" t="str">
            <v>SINAPI</v>
          </cell>
        </row>
        <row r="7232">
          <cell r="F7232" t="str">
            <v>SINAPI</v>
          </cell>
        </row>
        <row r="7233">
          <cell r="F7233" t="str">
            <v>SINAPI</v>
          </cell>
        </row>
        <row r="7234">
          <cell r="F7234" t="str">
            <v>SINAPI</v>
          </cell>
        </row>
        <row r="7235">
          <cell r="F7235" t="str">
            <v>SINAPI</v>
          </cell>
        </row>
        <row r="7236">
          <cell r="F7236" t="str">
            <v>SINAPI</v>
          </cell>
        </row>
        <row r="7237">
          <cell r="F7237" t="str">
            <v>SINAPI</v>
          </cell>
        </row>
        <row r="7238">
          <cell r="F7238" t="str">
            <v>SINAPI</v>
          </cell>
        </row>
        <row r="7239">
          <cell r="F7239" t="str">
            <v>SINAPI</v>
          </cell>
        </row>
        <row r="7240">
          <cell r="F7240" t="str">
            <v>SINAPI</v>
          </cell>
        </row>
        <row r="7241">
          <cell r="F7241" t="str">
            <v>SINAPI</v>
          </cell>
        </row>
        <row r="7242">
          <cell r="F7242" t="str">
            <v>SINAPI</v>
          </cell>
        </row>
        <row r="7243">
          <cell r="F7243" t="str">
            <v>SINAPI</v>
          </cell>
        </row>
        <row r="7244">
          <cell r="F7244" t="str">
            <v>SINAPI</v>
          </cell>
        </row>
        <row r="7245">
          <cell r="F7245" t="str">
            <v>SINAPI</v>
          </cell>
        </row>
        <row r="7246">
          <cell r="F7246" t="str">
            <v>SINAPI</v>
          </cell>
        </row>
        <row r="7247">
          <cell r="F7247" t="str">
            <v>SINAPI</v>
          </cell>
        </row>
        <row r="7248">
          <cell r="F7248" t="str">
            <v>SINAPI</v>
          </cell>
        </row>
        <row r="7249">
          <cell r="F7249" t="str">
            <v>SINAPI</v>
          </cell>
        </row>
        <row r="7250">
          <cell r="F7250" t="str">
            <v>SINAPI</v>
          </cell>
        </row>
        <row r="7251">
          <cell r="F7251" t="str">
            <v>SINAPI</v>
          </cell>
        </row>
        <row r="7252">
          <cell r="F7252" t="str">
            <v>SINAPI</v>
          </cell>
        </row>
        <row r="7253">
          <cell r="F7253" t="str">
            <v>SINAPI</v>
          </cell>
        </row>
        <row r="7254">
          <cell r="F7254" t="str">
            <v>SINAPI</v>
          </cell>
        </row>
        <row r="7255">
          <cell r="F7255" t="str">
            <v>SINAPI</v>
          </cell>
        </row>
        <row r="7256">
          <cell r="F7256" t="str">
            <v>SINAPI</v>
          </cell>
        </row>
        <row r="7257">
          <cell r="F7257" t="str">
            <v>SINAPI</v>
          </cell>
        </row>
        <row r="7258">
          <cell r="F7258" t="str">
            <v>SINAPI</v>
          </cell>
        </row>
        <row r="7259">
          <cell r="F7259" t="str">
            <v>SINAPI</v>
          </cell>
        </row>
        <row r="7260">
          <cell r="F7260" t="str">
            <v>SINAPI</v>
          </cell>
        </row>
        <row r="7261">
          <cell r="F7261" t="str">
            <v>SINAPI</v>
          </cell>
        </row>
        <row r="7262">
          <cell r="F7262" t="str">
            <v>SINAPI</v>
          </cell>
        </row>
        <row r="7263">
          <cell r="F7263" t="str">
            <v>SINAPI</v>
          </cell>
        </row>
        <row r="7264">
          <cell r="F7264" t="str">
            <v>SINAPI</v>
          </cell>
        </row>
        <row r="7265">
          <cell r="F7265" t="str">
            <v>SINAPI</v>
          </cell>
        </row>
        <row r="7266">
          <cell r="F7266" t="str">
            <v>SINAPI</v>
          </cell>
        </row>
        <row r="7267">
          <cell r="F7267" t="str">
            <v>SINAPI</v>
          </cell>
        </row>
        <row r="7268">
          <cell r="F7268" t="str">
            <v>SINAPI</v>
          </cell>
        </row>
        <row r="7269">
          <cell r="F7269" t="str">
            <v>SINAPI</v>
          </cell>
        </row>
        <row r="7270">
          <cell r="F7270" t="str">
            <v>SINAPI</v>
          </cell>
        </row>
        <row r="7271">
          <cell r="F7271" t="str">
            <v>SINAPI</v>
          </cell>
        </row>
        <row r="7272">
          <cell r="F7272" t="str">
            <v>SINAPI</v>
          </cell>
        </row>
        <row r="7273">
          <cell r="F7273" t="str">
            <v>SINAPI</v>
          </cell>
        </row>
        <row r="7274">
          <cell r="F7274" t="str">
            <v>SINAPI</v>
          </cell>
        </row>
        <row r="7275">
          <cell r="F7275" t="str">
            <v>SINAPI</v>
          </cell>
        </row>
        <row r="7276">
          <cell r="F7276" t="str">
            <v>SINAPI</v>
          </cell>
        </row>
        <row r="7277">
          <cell r="F7277" t="str">
            <v>SINAPI</v>
          </cell>
        </row>
        <row r="7278">
          <cell r="F7278" t="str">
            <v>SINAPI</v>
          </cell>
        </row>
        <row r="7279">
          <cell r="F7279" t="str">
            <v>SINAPI</v>
          </cell>
        </row>
        <row r="7280">
          <cell r="F7280" t="str">
            <v>SINAPI</v>
          </cell>
        </row>
        <row r="7281">
          <cell r="F7281" t="str">
            <v>SINAPI</v>
          </cell>
        </row>
        <row r="7282">
          <cell r="F7282" t="str">
            <v>SINAPI</v>
          </cell>
        </row>
        <row r="7283">
          <cell r="F7283" t="str">
            <v>SINAPI</v>
          </cell>
        </row>
        <row r="7284">
          <cell r="F7284" t="str">
            <v>SINAPI</v>
          </cell>
        </row>
        <row r="7285">
          <cell r="F7285" t="str">
            <v>SINAPI</v>
          </cell>
        </row>
        <row r="7286">
          <cell r="F7286" t="str">
            <v>SINAPI</v>
          </cell>
        </row>
        <row r="7287">
          <cell r="F7287" t="str">
            <v>SINAPI</v>
          </cell>
        </row>
        <row r="7288">
          <cell r="F7288" t="str">
            <v>SINAPI</v>
          </cell>
        </row>
        <row r="7289">
          <cell r="F7289" t="str">
            <v>SINAPI</v>
          </cell>
        </row>
        <row r="7290">
          <cell r="F7290" t="str">
            <v>SINAPI</v>
          </cell>
        </row>
        <row r="7291">
          <cell r="F7291" t="str">
            <v>SINAPI</v>
          </cell>
        </row>
        <row r="7292">
          <cell r="F7292" t="str">
            <v>SINAPI</v>
          </cell>
        </row>
        <row r="7293">
          <cell r="F7293" t="str">
            <v>SINAPI</v>
          </cell>
        </row>
        <row r="7294">
          <cell r="F7294" t="str">
            <v>SINAPI</v>
          </cell>
        </row>
        <row r="7295">
          <cell r="F7295" t="str">
            <v>SINAPI</v>
          </cell>
        </row>
        <row r="7296">
          <cell r="F7296" t="str">
            <v>SINAPI</v>
          </cell>
        </row>
        <row r="7297">
          <cell r="F7297" t="str">
            <v>SINAPI</v>
          </cell>
        </row>
        <row r="7298">
          <cell r="F7298" t="str">
            <v>SINAPI</v>
          </cell>
        </row>
        <row r="7299">
          <cell r="F7299" t="str">
            <v>SINAPI</v>
          </cell>
        </row>
        <row r="7300">
          <cell r="F7300" t="str">
            <v>SINAPI</v>
          </cell>
        </row>
        <row r="7301">
          <cell r="F7301" t="str">
            <v>SINAPI</v>
          </cell>
        </row>
        <row r="7302">
          <cell r="F7302" t="str">
            <v>SINAPI</v>
          </cell>
        </row>
        <row r="7303">
          <cell r="F7303" t="str">
            <v>SINAPI</v>
          </cell>
        </row>
        <row r="7304">
          <cell r="F7304" t="str">
            <v>SINAPI</v>
          </cell>
        </row>
        <row r="7305">
          <cell r="F7305" t="str">
            <v>SINAPI</v>
          </cell>
        </row>
        <row r="7306">
          <cell r="F7306" t="str">
            <v>SINAPI</v>
          </cell>
        </row>
        <row r="7307">
          <cell r="F7307" t="str">
            <v>SINAPI</v>
          </cell>
        </row>
        <row r="7308">
          <cell r="F7308" t="str">
            <v>SINAPI</v>
          </cell>
        </row>
        <row r="7309">
          <cell r="F7309" t="str">
            <v>SINAPI</v>
          </cell>
        </row>
        <row r="7310">
          <cell r="F7310" t="str">
            <v>SINAPI</v>
          </cell>
        </row>
        <row r="7311">
          <cell r="F7311" t="str">
            <v>SINAPI</v>
          </cell>
        </row>
        <row r="7312">
          <cell r="F7312" t="str">
            <v>SINAPI</v>
          </cell>
        </row>
        <row r="7313">
          <cell r="F7313" t="str">
            <v>SINAPI</v>
          </cell>
        </row>
        <row r="7314">
          <cell r="F7314" t="str">
            <v>SINAPI</v>
          </cell>
        </row>
        <row r="7315">
          <cell r="F7315" t="str">
            <v>SINAPI</v>
          </cell>
        </row>
        <row r="7316">
          <cell r="F7316" t="str">
            <v>SINAPI</v>
          </cell>
        </row>
        <row r="7317">
          <cell r="F7317" t="str">
            <v>SINAPI</v>
          </cell>
        </row>
        <row r="7318">
          <cell r="F7318" t="str">
            <v>SINAPI</v>
          </cell>
        </row>
        <row r="7319">
          <cell r="F7319" t="str">
            <v>SINAPI</v>
          </cell>
        </row>
        <row r="7320">
          <cell r="F7320" t="str">
            <v>SINAPI</v>
          </cell>
        </row>
        <row r="7321">
          <cell r="F7321" t="str">
            <v>SINAPI</v>
          </cell>
        </row>
        <row r="7322">
          <cell r="F7322" t="str">
            <v>SINAPI</v>
          </cell>
        </row>
        <row r="7323">
          <cell r="F7323" t="str">
            <v>SINAPI</v>
          </cell>
        </row>
        <row r="7324">
          <cell r="F7324" t="str">
            <v>SINAPI</v>
          </cell>
        </row>
        <row r="7325">
          <cell r="F7325" t="str">
            <v>SINAPI</v>
          </cell>
        </row>
        <row r="7326">
          <cell r="F7326" t="str">
            <v>SINAPI</v>
          </cell>
        </row>
        <row r="7327">
          <cell r="F7327" t="str">
            <v>SINAPI</v>
          </cell>
        </row>
        <row r="7328">
          <cell r="F7328" t="str">
            <v>SINAPI</v>
          </cell>
        </row>
        <row r="7329">
          <cell r="F7329" t="str">
            <v>SINAPI</v>
          </cell>
        </row>
        <row r="7330">
          <cell r="F7330" t="str">
            <v>SINAPI</v>
          </cell>
        </row>
        <row r="7331">
          <cell r="F7331" t="str">
            <v>SINAPI</v>
          </cell>
        </row>
        <row r="7332">
          <cell r="F7332" t="str">
            <v>SINAPI</v>
          </cell>
        </row>
        <row r="7333">
          <cell r="F7333" t="str">
            <v>SINAPI</v>
          </cell>
        </row>
        <row r="7334">
          <cell r="F7334" t="str">
            <v>SINAPI</v>
          </cell>
        </row>
        <row r="7335">
          <cell r="F7335" t="str">
            <v>SINAPI</v>
          </cell>
        </row>
        <row r="7336">
          <cell r="F7336" t="str">
            <v>SINAPI</v>
          </cell>
        </row>
        <row r="7337">
          <cell r="F7337" t="str">
            <v>SINAPI</v>
          </cell>
        </row>
        <row r="7338">
          <cell r="F7338" t="str">
            <v>SINAPI</v>
          </cell>
        </row>
        <row r="7339">
          <cell r="F7339" t="str">
            <v>SINAPI</v>
          </cell>
        </row>
        <row r="7340">
          <cell r="F7340" t="str">
            <v>SINAPI</v>
          </cell>
        </row>
        <row r="7341">
          <cell r="F7341" t="str">
            <v>SINAPI</v>
          </cell>
        </row>
        <row r="7342">
          <cell r="F7342" t="str">
            <v>SINAPI</v>
          </cell>
        </row>
        <row r="7343">
          <cell r="F7343" t="str">
            <v>SINAPI</v>
          </cell>
        </row>
        <row r="7344">
          <cell r="F7344" t="str">
            <v>SINAPI</v>
          </cell>
        </row>
        <row r="7345">
          <cell r="F7345" t="str">
            <v>SINAPI</v>
          </cell>
        </row>
        <row r="7346">
          <cell r="F7346" t="str">
            <v>SINAPI</v>
          </cell>
        </row>
        <row r="7347">
          <cell r="F7347" t="str">
            <v>SINAPI</v>
          </cell>
        </row>
        <row r="7348">
          <cell r="F7348" t="str">
            <v>SINAPI</v>
          </cell>
        </row>
        <row r="7349">
          <cell r="F7349" t="str">
            <v>SINAPI</v>
          </cell>
        </row>
        <row r="7350">
          <cell r="F7350" t="str">
            <v>SINAPI</v>
          </cell>
        </row>
        <row r="7351">
          <cell r="F7351" t="str">
            <v>SINAPI</v>
          </cell>
        </row>
        <row r="7352">
          <cell r="F7352" t="str">
            <v>SINAPI</v>
          </cell>
        </row>
        <row r="7353">
          <cell r="F7353" t="str">
            <v>SINAPI</v>
          </cell>
        </row>
        <row r="7354">
          <cell r="F7354" t="str">
            <v>SINAPI</v>
          </cell>
        </row>
        <row r="7355">
          <cell r="F7355" t="str">
            <v>SINAPI</v>
          </cell>
        </row>
        <row r="7356">
          <cell r="F7356" t="str">
            <v>SINAPI</v>
          </cell>
        </row>
        <row r="7357">
          <cell r="F7357" t="str">
            <v>SINAPI</v>
          </cell>
        </row>
        <row r="7358">
          <cell r="F7358" t="str">
            <v>SINAPI</v>
          </cell>
        </row>
        <row r="7359">
          <cell r="F7359" t="str">
            <v>SINAPI</v>
          </cell>
        </row>
        <row r="7360">
          <cell r="F7360" t="str">
            <v>SINAPI</v>
          </cell>
        </row>
        <row r="7361">
          <cell r="F7361" t="str">
            <v>SINAPI</v>
          </cell>
        </row>
        <row r="7362">
          <cell r="F7362" t="str">
            <v>SINAPI</v>
          </cell>
        </row>
        <row r="7363">
          <cell r="F7363" t="str">
            <v>SINAPI</v>
          </cell>
        </row>
        <row r="7364">
          <cell r="F7364" t="str">
            <v>SINAPI</v>
          </cell>
        </row>
        <row r="7365">
          <cell r="F7365" t="str">
            <v>SINAPI</v>
          </cell>
        </row>
        <row r="7366">
          <cell r="F7366" t="str">
            <v>SINAPI</v>
          </cell>
        </row>
        <row r="7367">
          <cell r="F7367" t="str">
            <v>SINAPI</v>
          </cell>
        </row>
        <row r="7368">
          <cell r="F7368" t="str">
            <v>SINAPI</v>
          </cell>
        </row>
        <row r="7369">
          <cell r="F7369" t="str">
            <v>SINAPI</v>
          </cell>
        </row>
        <row r="7370">
          <cell r="F7370" t="str">
            <v>SINAPI</v>
          </cell>
        </row>
        <row r="7371">
          <cell r="F7371" t="str">
            <v>SINAPI</v>
          </cell>
        </row>
        <row r="7372">
          <cell r="F7372" t="str">
            <v>SINAPI</v>
          </cell>
        </row>
        <row r="7373">
          <cell r="F7373" t="str">
            <v>SINAPI</v>
          </cell>
        </row>
        <row r="7374">
          <cell r="F7374" t="str">
            <v>SINAPI</v>
          </cell>
        </row>
        <row r="7375">
          <cell r="F7375" t="str">
            <v>SINAPI</v>
          </cell>
        </row>
        <row r="7376">
          <cell r="F7376" t="str">
            <v>SINAPI</v>
          </cell>
        </row>
        <row r="7377">
          <cell r="F7377" t="str">
            <v>SINAPI</v>
          </cell>
        </row>
        <row r="7378">
          <cell r="F7378" t="str">
            <v>SINAPI</v>
          </cell>
        </row>
        <row r="7379">
          <cell r="F7379" t="str">
            <v>SINAPI</v>
          </cell>
        </row>
        <row r="7380">
          <cell r="F7380" t="str">
            <v>SINAPI</v>
          </cell>
        </row>
        <row r="7381">
          <cell r="F7381" t="str">
            <v>SINAPI</v>
          </cell>
        </row>
        <row r="7382">
          <cell r="F7382" t="str">
            <v>SINAPI</v>
          </cell>
        </row>
        <row r="7383">
          <cell r="F7383" t="str">
            <v>SINAPI</v>
          </cell>
        </row>
        <row r="7384">
          <cell r="F7384" t="str">
            <v>SINAPI</v>
          </cell>
        </row>
        <row r="7385">
          <cell r="F7385" t="str">
            <v>SINAPI</v>
          </cell>
        </row>
        <row r="7386">
          <cell r="F7386" t="str">
            <v>SINAPI</v>
          </cell>
        </row>
        <row r="7387">
          <cell r="F7387" t="str">
            <v>SINAPI</v>
          </cell>
        </row>
        <row r="7388">
          <cell r="F7388" t="str">
            <v>SINAPI</v>
          </cell>
        </row>
        <row r="7389">
          <cell r="F7389" t="str">
            <v>SINAPI</v>
          </cell>
        </row>
        <row r="7390">
          <cell r="F7390" t="str">
            <v>SINAPI</v>
          </cell>
        </row>
        <row r="7391">
          <cell r="F7391" t="str">
            <v>SINAPI</v>
          </cell>
        </row>
        <row r="7392">
          <cell r="F7392" t="str">
            <v>SINAPI</v>
          </cell>
        </row>
        <row r="7393">
          <cell r="F7393" t="str">
            <v>SINAPI</v>
          </cell>
        </row>
        <row r="7394">
          <cell r="F7394" t="str">
            <v>SINAPI</v>
          </cell>
        </row>
        <row r="7395">
          <cell r="F7395" t="str">
            <v>SINAPI</v>
          </cell>
        </row>
        <row r="7396">
          <cell r="F7396" t="str">
            <v>SINAPI</v>
          </cell>
        </row>
        <row r="7397">
          <cell r="F7397" t="str">
            <v>SINAPI</v>
          </cell>
        </row>
        <row r="7398">
          <cell r="F7398" t="str">
            <v>SINAPI</v>
          </cell>
        </row>
        <row r="7399">
          <cell r="F7399" t="str">
            <v>SINAPI</v>
          </cell>
        </row>
        <row r="7400">
          <cell r="F7400" t="str">
            <v>SINAPI</v>
          </cell>
        </row>
        <row r="7401">
          <cell r="F7401" t="str">
            <v>SINAPI</v>
          </cell>
        </row>
        <row r="7402">
          <cell r="F7402" t="str">
            <v>SINAPI</v>
          </cell>
        </row>
        <row r="7403">
          <cell r="F7403" t="str">
            <v>SINAPI</v>
          </cell>
        </row>
        <row r="7404">
          <cell r="F7404" t="str">
            <v>SINAPI</v>
          </cell>
        </row>
        <row r="7405">
          <cell r="F7405" t="str">
            <v>SINAPI</v>
          </cell>
        </row>
        <row r="7406">
          <cell r="F7406" t="str">
            <v>SINAPI</v>
          </cell>
        </row>
        <row r="7407">
          <cell r="F7407" t="str">
            <v>SINAPI</v>
          </cell>
        </row>
        <row r="7408">
          <cell r="F7408" t="str">
            <v>SINAPI</v>
          </cell>
        </row>
        <row r="7409">
          <cell r="F7409" t="str">
            <v>SINAPI</v>
          </cell>
        </row>
        <row r="7410">
          <cell r="F7410" t="str">
            <v>SINAPI</v>
          </cell>
        </row>
        <row r="7411">
          <cell r="F7411" t="str">
            <v>SINAPI</v>
          </cell>
        </row>
        <row r="7412">
          <cell r="F7412" t="str">
            <v>SINAPI</v>
          </cell>
        </row>
        <row r="7413">
          <cell r="F7413" t="str">
            <v>SINAPI</v>
          </cell>
        </row>
        <row r="7414">
          <cell r="F7414" t="str">
            <v>SINAPI</v>
          </cell>
        </row>
        <row r="7415">
          <cell r="F7415" t="str">
            <v>SINAPI</v>
          </cell>
        </row>
        <row r="7416">
          <cell r="F7416" t="str">
            <v>SINAPI</v>
          </cell>
        </row>
        <row r="7417">
          <cell r="F7417" t="str">
            <v>SINAPI</v>
          </cell>
        </row>
        <row r="7418">
          <cell r="F7418" t="str">
            <v>SINAPI</v>
          </cell>
        </row>
        <row r="7419">
          <cell r="F7419" t="str">
            <v>SINAPI</v>
          </cell>
        </row>
        <row r="7420">
          <cell r="F7420" t="str">
            <v>SINAPI</v>
          </cell>
        </row>
        <row r="7421">
          <cell r="F7421" t="str">
            <v>SINAPI</v>
          </cell>
        </row>
        <row r="7422">
          <cell r="F7422" t="str">
            <v>SINAPI</v>
          </cell>
        </row>
        <row r="7423">
          <cell r="F7423" t="str">
            <v>SINAPI</v>
          </cell>
        </row>
        <row r="7424">
          <cell r="F7424" t="str">
            <v>SINAPI</v>
          </cell>
        </row>
        <row r="7425">
          <cell r="F7425" t="str">
            <v>SINAPI</v>
          </cell>
        </row>
        <row r="7426">
          <cell r="F7426" t="str">
            <v>SINAPI</v>
          </cell>
        </row>
        <row r="7427">
          <cell r="F7427" t="str">
            <v>SINAPI</v>
          </cell>
        </row>
        <row r="7428">
          <cell r="F7428" t="str">
            <v>SINAPI</v>
          </cell>
        </row>
        <row r="7429">
          <cell r="F7429" t="str">
            <v>SINAPI</v>
          </cell>
        </row>
        <row r="7430">
          <cell r="F7430" t="str">
            <v>SINAPI</v>
          </cell>
        </row>
        <row r="7431">
          <cell r="F7431" t="str">
            <v>SINAPI</v>
          </cell>
        </row>
        <row r="7432">
          <cell r="F7432" t="str">
            <v>SINAPI</v>
          </cell>
        </row>
        <row r="7433">
          <cell r="F7433" t="str">
            <v>SINAPI</v>
          </cell>
        </row>
        <row r="7434">
          <cell r="F7434" t="str">
            <v>SINAPI</v>
          </cell>
        </row>
        <row r="7435">
          <cell r="F7435" t="str">
            <v>SINAPI</v>
          </cell>
        </row>
        <row r="7436">
          <cell r="F7436" t="str">
            <v>SINAPI</v>
          </cell>
        </row>
        <row r="7437">
          <cell r="F7437" t="str">
            <v>SINAPI</v>
          </cell>
        </row>
        <row r="7438">
          <cell r="F7438" t="str">
            <v>SINAPI</v>
          </cell>
        </row>
        <row r="7439">
          <cell r="F7439" t="str">
            <v>SINAPI</v>
          </cell>
        </row>
        <row r="7440">
          <cell r="F7440" t="str">
            <v>SINAPI</v>
          </cell>
        </row>
        <row r="7441">
          <cell r="F7441" t="str">
            <v>SINAPI</v>
          </cell>
        </row>
        <row r="7442">
          <cell r="F7442" t="str">
            <v>SINAPI</v>
          </cell>
        </row>
        <row r="7443">
          <cell r="F7443" t="str">
            <v>SINAPI</v>
          </cell>
        </row>
        <row r="7444">
          <cell r="F7444" t="str">
            <v>SINAPI</v>
          </cell>
        </row>
        <row r="7445">
          <cell r="F7445" t="str">
            <v>SINAPI</v>
          </cell>
        </row>
        <row r="7446">
          <cell r="F7446" t="str">
            <v>SINAPI</v>
          </cell>
        </row>
        <row r="7447">
          <cell r="F7447" t="str">
            <v>SINAPI</v>
          </cell>
        </row>
        <row r="7448">
          <cell r="F7448" t="str">
            <v>SINAPI</v>
          </cell>
        </row>
        <row r="7449">
          <cell r="F7449" t="str">
            <v>SINAPI</v>
          </cell>
        </row>
        <row r="7450">
          <cell r="F7450" t="str">
            <v>SINAPI</v>
          </cell>
        </row>
        <row r="7451">
          <cell r="F7451" t="str">
            <v>SINAPI</v>
          </cell>
        </row>
        <row r="7452">
          <cell r="F7452" t="str">
            <v>SINAPI</v>
          </cell>
        </row>
        <row r="7453">
          <cell r="F7453" t="str">
            <v>SINAPI</v>
          </cell>
        </row>
        <row r="7454">
          <cell r="F7454" t="str">
            <v>SINAPI</v>
          </cell>
        </row>
        <row r="7455">
          <cell r="F7455" t="str">
            <v>SINAPI</v>
          </cell>
        </row>
        <row r="7456">
          <cell r="F7456" t="str">
            <v>SINAPI</v>
          </cell>
        </row>
        <row r="7457">
          <cell r="F7457" t="str">
            <v>SINAPI</v>
          </cell>
        </row>
        <row r="7458">
          <cell r="F7458" t="str">
            <v>SINAPI</v>
          </cell>
        </row>
        <row r="7459">
          <cell r="F7459" t="str">
            <v>SINAPI</v>
          </cell>
        </row>
        <row r="7460">
          <cell r="F7460" t="str">
            <v>SINAPI</v>
          </cell>
        </row>
        <row r="7461">
          <cell r="F7461" t="str">
            <v>SINAPI</v>
          </cell>
        </row>
        <row r="7462">
          <cell r="F7462" t="str">
            <v>SINAPI</v>
          </cell>
        </row>
        <row r="7463">
          <cell r="F7463" t="str">
            <v>SINAPI</v>
          </cell>
        </row>
        <row r="7464">
          <cell r="F7464" t="str">
            <v>SINAPI</v>
          </cell>
        </row>
        <row r="7465">
          <cell r="F7465" t="str">
            <v>SINAPI</v>
          </cell>
        </row>
        <row r="7466">
          <cell r="F7466" t="str">
            <v>SINAPI</v>
          </cell>
        </row>
        <row r="7467">
          <cell r="F7467" t="str">
            <v>SINAPI</v>
          </cell>
        </row>
        <row r="7468">
          <cell r="F7468" t="str">
            <v>SINAPI</v>
          </cell>
        </row>
        <row r="7469">
          <cell r="F7469" t="str">
            <v>SINAPI</v>
          </cell>
        </row>
        <row r="7470">
          <cell r="F7470" t="str">
            <v>SINAPI</v>
          </cell>
        </row>
        <row r="7471">
          <cell r="F7471" t="str">
            <v>SINAPI</v>
          </cell>
        </row>
        <row r="7472">
          <cell r="F7472" t="str">
            <v>SINAPI</v>
          </cell>
        </row>
        <row r="7473">
          <cell r="F7473" t="str">
            <v>SINAPI</v>
          </cell>
        </row>
        <row r="7474">
          <cell r="F7474" t="str">
            <v>SINAPI</v>
          </cell>
        </row>
        <row r="7475">
          <cell r="F7475" t="str">
            <v>SINAPI</v>
          </cell>
        </row>
        <row r="7476">
          <cell r="F7476" t="str">
            <v>SINAPI</v>
          </cell>
        </row>
        <row r="7477">
          <cell r="F7477" t="str">
            <v>SINAPI</v>
          </cell>
        </row>
        <row r="7478">
          <cell r="F7478" t="str">
            <v>SINAPI</v>
          </cell>
        </row>
        <row r="7479">
          <cell r="F7479" t="str">
            <v>SINAPI</v>
          </cell>
        </row>
        <row r="7480">
          <cell r="F7480" t="str">
            <v>SINAPI</v>
          </cell>
        </row>
        <row r="7481">
          <cell r="F7481" t="str">
            <v>SINAPI</v>
          </cell>
        </row>
        <row r="7482">
          <cell r="F7482" t="str">
            <v>SINAPI</v>
          </cell>
        </row>
        <row r="7483">
          <cell r="F7483" t="str">
            <v>SINAPI</v>
          </cell>
        </row>
        <row r="7484">
          <cell r="F7484" t="str">
            <v>SINAPI</v>
          </cell>
        </row>
        <row r="7485">
          <cell r="F7485" t="str">
            <v>SINAPI</v>
          </cell>
        </row>
        <row r="7486">
          <cell r="F7486" t="str">
            <v>SINAPI</v>
          </cell>
        </row>
        <row r="7487">
          <cell r="F7487" t="str">
            <v>SINAPI</v>
          </cell>
        </row>
        <row r="7488">
          <cell r="F7488" t="str">
            <v>SINAPI</v>
          </cell>
        </row>
        <row r="7489">
          <cell r="F7489" t="str">
            <v>SINAPI</v>
          </cell>
        </row>
        <row r="7490">
          <cell r="F7490" t="str">
            <v>SINAPI</v>
          </cell>
        </row>
        <row r="7491">
          <cell r="F7491" t="str">
            <v>SINAPI</v>
          </cell>
        </row>
        <row r="7492">
          <cell r="F7492" t="str">
            <v>SINAPI</v>
          </cell>
        </row>
        <row r="7493">
          <cell r="F7493" t="str">
            <v>SINAPI</v>
          </cell>
        </row>
        <row r="7494">
          <cell r="F7494" t="str">
            <v>SINAPI</v>
          </cell>
        </row>
        <row r="7495">
          <cell r="F7495" t="str">
            <v>SINAPI</v>
          </cell>
        </row>
        <row r="7496">
          <cell r="F7496" t="str">
            <v>SINAPI</v>
          </cell>
        </row>
        <row r="7497">
          <cell r="F7497" t="str">
            <v>SINAPI</v>
          </cell>
        </row>
        <row r="7498">
          <cell r="F7498" t="str">
            <v>SINAPI</v>
          </cell>
        </row>
        <row r="7499">
          <cell r="F7499" t="str">
            <v>SINAPI</v>
          </cell>
        </row>
        <row r="7500">
          <cell r="F7500" t="str">
            <v>SINAPI</v>
          </cell>
        </row>
        <row r="7501">
          <cell r="F7501" t="str">
            <v>SINAPI</v>
          </cell>
        </row>
        <row r="7502">
          <cell r="F7502" t="str">
            <v>SINAPI</v>
          </cell>
        </row>
        <row r="7503">
          <cell r="F7503" t="str">
            <v>SINAPI</v>
          </cell>
        </row>
        <row r="7504">
          <cell r="F7504" t="str">
            <v>SINAPI</v>
          </cell>
        </row>
        <row r="7505">
          <cell r="F7505" t="str">
            <v>SINAPI</v>
          </cell>
        </row>
        <row r="7506">
          <cell r="F7506" t="str">
            <v>SINAPI</v>
          </cell>
        </row>
        <row r="7507">
          <cell r="F7507" t="str">
            <v>SINAPI</v>
          </cell>
        </row>
        <row r="7508">
          <cell r="F7508" t="str">
            <v>SINAPI</v>
          </cell>
        </row>
        <row r="7509">
          <cell r="F7509" t="str">
            <v>SINAPI</v>
          </cell>
        </row>
        <row r="7510">
          <cell r="F7510" t="str">
            <v>SINAPI</v>
          </cell>
        </row>
        <row r="7511">
          <cell r="F7511" t="str">
            <v>SINAPI</v>
          </cell>
        </row>
        <row r="7512">
          <cell r="F7512" t="str">
            <v>SINAPI</v>
          </cell>
        </row>
        <row r="7513">
          <cell r="F7513" t="str">
            <v>SINAPI</v>
          </cell>
        </row>
        <row r="7514">
          <cell r="F7514" t="str">
            <v>SINAPI</v>
          </cell>
        </row>
        <row r="7515">
          <cell r="F7515" t="str">
            <v>SINAPI</v>
          </cell>
        </row>
        <row r="7516">
          <cell r="F7516" t="str">
            <v>SINAPI</v>
          </cell>
        </row>
        <row r="7517">
          <cell r="F7517" t="str">
            <v>SINAPI</v>
          </cell>
        </row>
        <row r="7518">
          <cell r="F7518" t="str">
            <v>SINAPI</v>
          </cell>
        </row>
        <row r="7519">
          <cell r="F7519" t="str">
            <v>SINAPI</v>
          </cell>
        </row>
        <row r="7520">
          <cell r="F7520" t="str">
            <v>SINAPI</v>
          </cell>
        </row>
        <row r="7521">
          <cell r="F7521" t="str">
            <v>SINAPI</v>
          </cell>
        </row>
        <row r="7522">
          <cell r="F7522" t="str">
            <v>SINAPI</v>
          </cell>
        </row>
        <row r="7523">
          <cell r="F7523" t="str">
            <v>SINAPI</v>
          </cell>
        </row>
        <row r="7524">
          <cell r="F7524" t="str">
            <v>SINAPI</v>
          </cell>
        </row>
        <row r="7525">
          <cell r="F7525" t="str">
            <v>SINAPI</v>
          </cell>
        </row>
        <row r="7526">
          <cell r="F7526" t="str">
            <v>SINAPI</v>
          </cell>
        </row>
        <row r="7527">
          <cell r="F7527" t="str">
            <v>SINAPI</v>
          </cell>
        </row>
        <row r="7528">
          <cell r="F7528" t="str">
            <v>SINAPI</v>
          </cell>
        </row>
        <row r="7529">
          <cell r="F7529" t="str">
            <v>SINAPI</v>
          </cell>
        </row>
        <row r="7530">
          <cell r="F7530" t="str">
            <v>SINAPI</v>
          </cell>
        </row>
        <row r="7531">
          <cell r="F7531" t="str">
            <v>SINAPI</v>
          </cell>
        </row>
        <row r="7532">
          <cell r="F7532" t="str">
            <v>SINAPI</v>
          </cell>
        </row>
        <row r="7533">
          <cell r="F7533" t="str">
            <v>SINAPI</v>
          </cell>
        </row>
        <row r="7534">
          <cell r="F7534" t="str">
            <v>SINAPI</v>
          </cell>
        </row>
        <row r="7535">
          <cell r="F7535" t="str">
            <v>SINAPI</v>
          </cell>
        </row>
        <row r="7536">
          <cell r="F7536" t="str">
            <v>SINAPI</v>
          </cell>
        </row>
        <row r="7537">
          <cell r="F7537" t="str">
            <v>SINAPI</v>
          </cell>
        </row>
        <row r="7538">
          <cell r="F7538" t="str">
            <v>SINAPI</v>
          </cell>
        </row>
        <row r="7539">
          <cell r="F7539" t="str">
            <v>SINAPI</v>
          </cell>
        </row>
        <row r="7540">
          <cell r="F7540" t="str">
            <v>SINAPI</v>
          </cell>
        </row>
        <row r="7541">
          <cell r="F7541" t="str">
            <v>SINAPI</v>
          </cell>
        </row>
        <row r="7542">
          <cell r="F7542" t="str">
            <v>SINAPI</v>
          </cell>
        </row>
        <row r="7543">
          <cell r="F7543" t="str">
            <v>SINAPI</v>
          </cell>
        </row>
        <row r="7544">
          <cell r="F7544" t="str">
            <v>SINAPI</v>
          </cell>
        </row>
        <row r="7545">
          <cell r="F7545" t="str">
            <v>SINAPI</v>
          </cell>
        </row>
        <row r="7546">
          <cell r="F7546" t="str">
            <v>SINAPI</v>
          </cell>
        </row>
        <row r="7547">
          <cell r="F7547" t="str">
            <v>SINAPI</v>
          </cell>
        </row>
        <row r="7548">
          <cell r="F7548" t="str">
            <v>SINAPI</v>
          </cell>
        </row>
        <row r="7549">
          <cell r="F7549" t="str">
            <v>SINAPI</v>
          </cell>
        </row>
        <row r="7550">
          <cell r="F7550" t="str">
            <v>SINAPI</v>
          </cell>
        </row>
        <row r="7551">
          <cell r="F7551" t="str">
            <v>SINAPI</v>
          </cell>
        </row>
        <row r="7552">
          <cell r="F7552" t="str">
            <v>SINAPI</v>
          </cell>
        </row>
        <row r="7553">
          <cell r="F7553" t="str">
            <v>SINAPI</v>
          </cell>
        </row>
        <row r="7554">
          <cell r="F7554" t="str">
            <v>SINAPI</v>
          </cell>
        </row>
        <row r="7555">
          <cell r="F7555" t="str">
            <v>SINAPI</v>
          </cell>
        </row>
        <row r="7556">
          <cell r="F7556" t="str">
            <v>SINAPI</v>
          </cell>
        </row>
        <row r="7557">
          <cell r="F7557" t="str">
            <v>SINAPI</v>
          </cell>
        </row>
        <row r="7558">
          <cell r="F7558" t="str">
            <v>SINAPI</v>
          </cell>
        </row>
        <row r="7559">
          <cell r="F7559" t="str">
            <v>SINAPI</v>
          </cell>
        </row>
        <row r="7560">
          <cell r="F7560" t="str">
            <v>SINAPI</v>
          </cell>
        </row>
        <row r="7561">
          <cell r="F7561" t="str">
            <v>SINAPI</v>
          </cell>
        </row>
        <row r="7562">
          <cell r="F7562" t="str">
            <v>SINAPI</v>
          </cell>
        </row>
        <row r="7563">
          <cell r="F7563" t="str">
            <v>SINAPI</v>
          </cell>
        </row>
        <row r="7564">
          <cell r="F7564" t="str">
            <v>SINAPI</v>
          </cell>
        </row>
        <row r="7565">
          <cell r="F7565" t="str">
            <v>SINAPI</v>
          </cell>
        </row>
        <row r="7566">
          <cell r="F7566" t="str">
            <v>SINAPI</v>
          </cell>
        </row>
        <row r="7567">
          <cell r="F7567" t="str">
            <v>SINAPI</v>
          </cell>
        </row>
        <row r="7568">
          <cell r="F7568" t="str">
            <v>SINAPI</v>
          </cell>
        </row>
        <row r="7569">
          <cell r="F7569" t="str">
            <v>SINAPI</v>
          </cell>
        </row>
        <row r="7570">
          <cell r="F7570" t="str">
            <v>SINAPI</v>
          </cell>
        </row>
        <row r="7571">
          <cell r="F7571" t="str">
            <v>SINAPI</v>
          </cell>
        </row>
        <row r="7572">
          <cell r="F7572" t="str">
            <v>SINAPI</v>
          </cell>
        </row>
        <row r="7573">
          <cell r="F7573" t="str">
            <v>SINAPI</v>
          </cell>
        </row>
        <row r="7574">
          <cell r="F7574" t="str">
            <v>SINAPI</v>
          </cell>
        </row>
        <row r="7575">
          <cell r="F7575" t="str">
            <v>SINAPI</v>
          </cell>
        </row>
        <row r="7576">
          <cell r="F7576" t="str">
            <v>SINAPI</v>
          </cell>
        </row>
        <row r="7577">
          <cell r="F7577" t="str">
            <v>SINAPI</v>
          </cell>
        </row>
        <row r="7578">
          <cell r="F7578" t="str">
            <v>SINAPI</v>
          </cell>
        </row>
        <row r="7579">
          <cell r="F7579" t="str">
            <v>SINAPI</v>
          </cell>
        </row>
        <row r="7580">
          <cell r="F7580" t="str">
            <v>SINAPI</v>
          </cell>
        </row>
        <row r="7581">
          <cell r="F7581" t="str">
            <v>SINAPI</v>
          </cell>
        </row>
        <row r="7582">
          <cell r="F7582" t="str">
            <v>SINAPI</v>
          </cell>
        </row>
        <row r="7583">
          <cell r="F7583" t="str">
            <v>SINAPI</v>
          </cell>
        </row>
        <row r="7584">
          <cell r="F7584" t="str">
            <v>SINAPI</v>
          </cell>
        </row>
        <row r="7585">
          <cell r="F7585" t="str">
            <v>SINAPI</v>
          </cell>
        </row>
        <row r="7586">
          <cell r="F7586" t="str">
            <v>SINAPI</v>
          </cell>
        </row>
        <row r="7587">
          <cell r="F7587" t="str">
            <v>SINAPI</v>
          </cell>
        </row>
        <row r="7588">
          <cell r="F7588" t="str">
            <v>SINAPI</v>
          </cell>
        </row>
        <row r="7589">
          <cell r="F7589" t="str">
            <v>SINAPI</v>
          </cell>
        </row>
        <row r="7590">
          <cell r="F7590" t="str">
            <v>SINAPI</v>
          </cell>
        </row>
        <row r="7591">
          <cell r="F7591" t="str">
            <v>SINAPI</v>
          </cell>
        </row>
        <row r="7592">
          <cell r="F7592" t="str">
            <v>SINAPI</v>
          </cell>
        </row>
        <row r="7593">
          <cell r="F7593" t="str">
            <v>SINAPI</v>
          </cell>
        </row>
        <row r="7594">
          <cell r="F7594" t="str">
            <v>SINAPI</v>
          </cell>
        </row>
        <row r="7595">
          <cell r="F7595" t="str">
            <v>SINAPI</v>
          </cell>
        </row>
        <row r="7596">
          <cell r="F7596" t="str">
            <v>SINAPI</v>
          </cell>
        </row>
        <row r="7597">
          <cell r="F7597" t="str">
            <v>SINAPI</v>
          </cell>
        </row>
        <row r="7598">
          <cell r="F7598" t="str">
            <v>SINAPI</v>
          </cell>
        </row>
        <row r="7599">
          <cell r="F7599" t="str">
            <v>SINAPI</v>
          </cell>
        </row>
        <row r="7600">
          <cell r="F7600" t="str">
            <v>SINAPI</v>
          </cell>
        </row>
        <row r="7601">
          <cell r="F7601" t="str">
            <v>SINAPI</v>
          </cell>
        </row>
        <row r="7602">
          <cell r="F7602" t="str">
            <v>SINAPI</v>
          </cell>
        </row>
        <row r="7603">
          <cell r="F7603" t="str">
            <v>SINAPI</v>
          </cell>
        </row>
        <row r="7604">
          <cell r="F7604" t="str">
            <v>SINAPI</v>
          </cell>
        </row>
        <row r="7605">
          <cell r="F7605" t="str">
            <v>SINAPI</v>
          </cell>
        </row>
        <row r="7606">
          <cell r="F7606" t="str">
            <v>SINAPI</v>
          </cell>
        </row>
        <row r="7607">
          <cell r="F7607" t="str">
            <v>SINAPI</v>
          </cell>
        </row>
        <row r="7608">
          <cell r="F7608" t="str">
            <v>SINAPI</v>
          </cell>
        </row>
        <row r="7609">
          <cell r="F7609" t="str">
            <v>SINAPI</v>
          </cell>
        </row>
        <row r="7610">
          <cell r="F7610" t="str">
            <v>SINAPI</v>
          </cell>
        </row>
        <row r="7611">
          <cell r="F7611" t="str">
            <v>SINAPI</v>
          </cell>
        </row>
        <row r="7612">
          <cell r="F7612" t="str">
            <v>SINAPI</v>
          </cell>
        </row>
        <row r="7613">
          <cell r="F7613" t="str">
            <v>SINAPI</v>
          </cell>
        </row>
        <row r="7614">
          <cell r="F7614" t="str">
            <v>SINAPI</v>
          </cell>
        </row>
        <row r="7615">
          <cell r="F7615" t="str">
            <v>SINAPI</v>
          </cell>
        </row>
        <row r="7616">
          <cell r="F7616" t="str">
            <v>SINAPI</v>
          </cell>
        </row>
        <row r="7617">
          <cell r="F7617" t="str">
            <v>SINAPI</v>
          </cell>
        </row>
        <row r="7618">
          <cell r="F7618" t="str">
            <v>SINAPI</v>
          </cell>
        </row>
        <row r="7619">
          <cell r="F7619" t="str">
            <v>SINAPI</v>
          </cell>
        </row>
        <row r="7620">
          <cell r="F7620" t="str">
            <v>SINAPI</v>
          </cell>
        </row>
        <row r="7621">
          <cell r="F7621" t="str">
            <v>SINAPI</v>
          </cell>
        </row>
        <row r="7622">
          <cell r="F7622" t="str">
            <v>SINAPI</v>
          </cell>
        </row>
        <row r="7623">
          <cell r="F7623" t="str">
            <v>SINAPI</v>
          </cell>
        </row>
        <row r="7624">
          <cell r="F7624" t="str">
            <v>SINAPI</v>
          </cell>
        </row>
        <row r="7625">
          <cell r="F7625" t="str">
            <v>SINAPI</v>
          </cell>
        </row>
        <row r="7626">
          <cell r="F7626" t="str">
            <v>SINAPI</v>
          </cell>
        </row>
        <row r="7627">
          <cell r="F7627" t="str">
            <v>SINAPI</v>
          </cell>
        </row>
        <row r="7628">
          <cell r="F7628" t="str">
            <v>SINAPI</v>
          </cell>
        </row>
        <row r="7629">
          <cell r="F7629" t="str">
            <v>SINAPI</v>
          </cell>
        </row>
        <row r="7630">
          <cell r="F7630" t="str">
            <v>SINAPI</v>
          </cell>
        </row>
        <row r="7631">
          <cell r="F7631" t="str">
            <v>SINAPI</v>
          </cell>
        </row>
        <row r="7632">
          <cell r="F7632" t="str">
            <v>SINAPI</v>
          </cell>
        </row>
        <row r="7633">
          <cell r="F7633" t="str">
            <v>SINAPI</v>
          </cell>
        </row>
        <row r="7634">
          <cell r="F7634" t="str">
            <v>SINAPI</v>
          </cell>
        </row>
        <row r="7635">
          <cell r="F7635" t="str">
            <v>SINAPI</v>
          </cell>
        </row>
        <row r="7636">
          <cell r="F7636" t="str">
            <v>SINAPI</v>
          </cell>
        </row>
        <row r="7637">
          <cell r="F7637" t="str">
            <v>SINAPI</v>
          </cell>
        </row>
        <row r="7638">
          <cell r="F7638" t="str">
            <v>SINAPI</v>
          </cell>
        </row>
        <row r="7639">
          <cell r="F7639" t="str">
            <v>SINAPI</v>
          </cell>
        </row>
        <row r="7640">
          <cell r="F7640" t="str">
            <v>SINAPI</v>
          </cell>
        </row>
        <row r="7641">
          <cell r="F7641" t="str">
            <v>SINAPI</v>
          </cell>
        </row>
        <row r="7642">
          <cell r="F7642" t="str">
            <v>SINAPI</v>
          </cell>
        </row>
        <row r="7643">
          <cell r="F7643" t="str">
            <v>SINAPI</v>
          </cell>
        </row>
        <row r="7644">
          <cell r="F7644" t="str">
            <v>SINAPI</v>
          </cell>
        </row>
        <row r="7645">
          <cell r="F7645" t="str">
            <v>SINAPI</v>
          </cell>
        </row>
        <row r="7646">
          <cell r="F7646" t="str">
            <v>SINAPI</v>
          </cell>
        </row>
        <row r="7647">
          <cell r="F7647" t="str">
            <v>SINAPI</v>
          </cell>
        </row>
        <row r="7648">
          <cell r="F7648" t="str">
            <v>SINAPI</v>
          </cell>
        </row>
        <row r="7649">
          <cell r="F7649" t="str">
            <v>SINAPI</v>
          </cell>
        </row>
        <row r="7650">
          <cell r="F7650" t="str">
            <v>SINAPI</v>
          </cell>
        </row>
        <row r="7651">
          <cell r="F7651" t="str">
            <v>SINAPI</v>
          </cell>
        </row>
        <row r="7652">
          <cell r="F7652" t="str">
            <v>SINAPI</v>
          </cell>
        </row>
        <row r="7653">
          <cell r="F7653" t="str">
            <v>SINAPI</v>
          </cell>
        </row>
        <row r="7654">
          <cell r="F7654" t="str">
            <v>SINAPI</v>
          </cell>
        </row>
        <row r="7655">
          <cell r="F7655" t="str">
            <v>SINAPI</v>
          </cell>
        </row>
        <row r="7656">
          <cell r="F7656" t="str">
            <v>SINAPI</v>
          </cell>
        </row>
        <row r="7657">
          <cell r="F7657" t="str">
            <v>SINAPI</v>
          </cell>
        </row>
        <row r="7658">
          <cell r="F7658" t="str">
            <v>SINAPI</v>
          </cell>
        </row>
        <row r="7659">
          <cell r="F7659" t="str">
            <v>SINAPI</v>
          </cell>
        </row>
        <row r="7660">
          <cell r="F7660" t="str">
            <v>SINAPI</v>
          </cell>
        </row>
        <row r="7661">
          <cell r="F7661" t="str">
            <v>SINAPI</v>
          </cell>
        </row>
        <row r="7662">
          <cell r="F7662" t="str">
            <v>SINAPI</v>
          </cell>
        </row>
        <row r="7663">
          <cell r="F7663" t="str">
            <v>SINAPI</v>
          </cell>
        </row>
        <row r="7664">
          <cell r="F7664" t="str">
            <v>SINAPI</v>
          </cell>
        </row>
        <row r="7665">
          <cell r="F7665" t="str">
            <v>SINAPI</v>
          </cell>
        </row>
        <row r="7666">
          <cell r="F7666" t="str">
            <v>SINAPI</v>
          </cell>
        </row>
        <row r="7667">
          <cell r="F7667" t="str">
            <v>SINAPI</v>
          </cell>
        </row>
        <row r="7668">
          <cell r="F7668" t="str">
            <v>SINAPI</v>
          </cell>
        </row>
        <row r="7669">
          <cell r="F7669" t="str">
            <v>SINAPI</v>
          </cell>
        </row>
        <row r="7670">
          <cell r="F7670" t="str">
            <v>SINAPI</v>
          </cell>
        </row>
        <row r="7671">
          <cell r="F7671" t="str">
            <v>SINAPI</v>
          </cell>
        </row>
        <row r="7672">
          <cell r="F7672" t="str">
            <v>SINAPI</v>
          </cell>
        </row>
        <row r="7673">
          <cell r="F7673" t="str">
            <v>SINAPI</v>
          </cell>
        </row>
        <row r="7674">
          <cell r="F7674" t="str">
            <v>SINAPI</v>
          </cell>
        </row>
        <row r="7675">
          <cell r="F7675" t="str">
            <v>SINAPI</v>
          </cell>
        </row>
        <row r="7676">
          <cell r="F7676" t="str">
            <v>SINAPI</v>
          </cell>
        </row>
        <row r="7677">
          <cell r="F7677" t="str">
            <v>SINAPI</v>
          </cell>
        </row>
        <row r="7678">
          <cell r="F7678" t="str">
            <v>SINAPI</v>
          </cell>
        </row>
        <row r="7679">
          <cell r="F7679" t="str">
            <v>SINAPI</v>
          </cell>
        </row>
        <row r="7680">
          <cell r="F7680" t="str">
            <v>SINAPI</v>
          </cell>
        </row>
        <row r="7681">
          <cell r="F7681" t="str">
            <v>SINAPI</v>
          </cell>
        </row>
        <row r="7682">
          <cell r="F7682" t="str">
            <v>SINAPI</v>
          </cell>
        </row>
        <row r="7683">
          <cell r="F7683" t="str">
            <v>SINAPI</v>
          </cell>
        </row>
        <row r="7684">
          <cell r="F7684" t="str">
            <v>SINAPI</v>
          </cell>
        </row>
        <row r="7685">
          <cell r="F7685" t="str">
            <v>SINAPI</v>
          </cell>
        </row>
        <row r="7686">
          <cell r="F7686" t="str">
            <v>SINAPI</v>
          </cell>
        </row>
        <row r="7687">
          <cell r="F7687" t="str">
            <v>SINAPI</v>
          </cell>
        </row>
        <row r="7688">
          <cell r="F7688" t="str">
            <v>SINAPI</v>
          </cell>
        </row>
        <row r="7689">
          <cell r="F7689" t="str">
            <v>SINAPI</v>
          </cell>
        </row>
        <row r="7690">
          <cell r="F7690" t="str">
            <v>SINAPI</v>
          </cell>
        </row>
        <row r="7691">
          <cell r="F7691" t="str">
            <v>SINAPI</v>
          </cell>
        </row>
        <row r="7692">
          <cell r="F7692" t="str">
            <v>SINAPI</v>
          </cell>
        </row>
        <row r="7693">
          <cell r="F7693" t="str">
            <v>SINAPI</v>
          </cell>
        </row>
        <row r="7694">
          <cell r="F7694" t="str">
            <v>SINAPI</v>
          </cell>
        </row>
        <row r="7695">
          <cell r="F7695" t="str">
            <v>SINAPI</v>
          </cell>
        </row>
        <row r="7696">
          <cell r="F7696" t="str">
            <v>SINAPI</v>
          </cell>
        </row>
        <row r="7697">
          <cell r="F7697" t="str">
            <v>SINAPI</v>
          </cell>
        </row>
        <row r="7698">
          <cell r="F7698" t="str">
            <v>SINAPI</v>
          </cell>
        </row>
        <row r="7699">
          <cell r="F7699" t="str">
            <v>SINAPI</v>
          </cell>
        </row>
        <row r="7700">
          <cell r="F7700" t="str">
            <v>SINAPI</v>
          </cell>
        </row>
        <row r="7701">
          <cell r="F7701" t="str">
            <v>SINAPI</v>
          </cell>
        </row>
        <row r="7702">
          <cell r="F7702" t="str">
            <v>SINAPI</v>
          </cell>
        </row>
        <row r="7703">
          <cell r="F7703" t="str">
            <v>SINAPI</v>
          </cell>
        </row>
        <row r="7704">
          <cell r="F7704" t="str">
            <v>SINAPI</v>
          </cell>
        </row>
        <row r="7705">
          <cell r="F7705" t="str">
            <v>SINAPI</v>
          </cell>
        </row>
        <row r="7706">
          <cell r="F7706" t="str">
            <v>SINAPI</v>
          </cell>
        </row>
        <row r="7707">
          <cell r="F7707" t="str">
            <v>SINAPI</v>
          </cell>
        </row>
        <row r="7708">
          <cell r="F7708" t="str">
            <v>SINAPI</v>
          </cell>
        </row>
        <row r="7709">
          <cell r="F7709" t="str">
            <v>SINAPI</v>
          </cell>
        </row>
        <row r="7710">
          <cell r="F7710" t="str">
            <v>SINAPI</v>
          </cell>
        </row>
        <row r="7711">
          <cell r="F7711" t="str">
            <v>SINAPI</v>
          </cell>
        </row>
        <row r="7712">
          <cell r="F7712" t="str">
            <v>SINAPI</v>
          </cell>
        </row>
        <row r="7713">
          <cell r="F7713" t="str">
            <v>SINAPI</v>
          </cell>
        </row>
        <row r="7714">
          <cell r="F7714" t="str">
            <v>SINAPI</v>
          </cell>
        </row>
        <row r="7715">
          <cell r="F7715" t="str">
            <v>SINAPI</v>
          </cell>
        </row>
        <row r="7716">
          <cell r="F7716" t="str">
            <v>SINAPI</v>
          </cell>
        </row>
        <row r="7717">
          <cell r="F7717" t="str">
            <v>SINAPI</v>
          </cell>
        </row>
        <row r="7718">
          <cell r="F7718" t="str">
            <v>SINAPI</v>
          </cell>
        </row>
        <row r="7719">
          <cell r="F7719" t="str">
            <v>SINAPI</v>
          </cell>
        </row>
        <row r="7720">
          <cell r="F7720" t="str">
            <v>SINAPI</v>
          </cell>
        </row>
        <row r="7721">
          <cell r="F7721" t="str">
            <v>SINAPI</v>
          </cell>
        </row>
        <row r="7722">
          <cell r="F7722" t="str">
            <v>SINAPI</v>
          </cell>
        </row>
        <row r="7723">
          <cell r="F7723" t="str">
            <v>SINAPI</v>
          </cell>
        </row>
        <row r="7724">
          <cell r="F7724" t="str">
            <v>SINAPI</v>
          </cell>
        </row>
        <row r="7725">
          <cell r="F7725" t="str">
            <v>SINAPI</v>
          </cell>
        </row>
        <row r="7726">
          <cell r="F7726" t="str">
            <v>SINAPI</v>
          </cell>
        </row>
        <row r="7727">
          <cell r="F7727" t="str">
            <v>SINAPI</v>
          </cell>
        </row>
        <row r="7728">
          <cell r="F7728" t="str">
            <v>SINAPI</v>
          </cell>
        </row>
        <row r="7729">
          <cell r="F7729" t="str">
            <v>SINAPI</v>
          </cell>
        </row>
        <row r="7730">
          <cell r="F7730" t="str">
            <v>SINAPI</v>
          </cell>
        </row>
        <row r="7731">
          <cell r="F7731" t="str">
            <v>SINAPI</v>
          </cell>
        </row>
        <row r="7732">
          <cell r="F7732" t="str">
            <v>SINAPI</v>
          </cell>
        </row>
        <row r="7733">
          <cell r="F7733" t="str">
            <v>SINAPI</v>
          </cell>
        </row>
        <row r="7734">
          <cell r="F7734" t="str">
            <v>SINAPI</v>
          </cell>
        </row>
        <row r="7735">
          <cell r="F7735" t="str">
            <v>SINAPI</v>
          </cell>
        </row>
        <row r="7736">
          <cell r="F7736" t="str">
            <v>SINAPI</v>
          </cell>
        </row>
        <row r="7737">
          <cell r="F7737" t="str">
            <v>SINAPI</v>
          </cell>
        </row>
        <row r="7738">
          <cell r="F7738" t="str">
            <v>SINAPI</v>
          </cell>
        </row>
        <row r="7739">
          <cell r="F7739" t="str">
            <v>SINAPI</v>
          </cell>
        </row>
        <row r="7740">
          <cell r="F7740" t="str">
            <v>SINAPI</v>
          </cell>
        </row>
        <row r="7741">
          <cell r="F7741" t="str">
            <v>SINAPI</v>
          </cell>
        </row>
        <row r="7742">
          <cell r="F7742" t="str">
            <v>SINAPI</v>
          </cell>
        </row>
        <row r="7743">
          <cell r="F7743" t="str">
            <v>SINAPI</v>
          </cell>
        </row>
        <row r="7744">
          <cell r="F7744" t="str">
            <v>SINAPI</v>
          </cell>
        </row>
        <row r="7745">
          <cell r="F7745" t="str">
            <v>SINAPI</v>
          </cell>
        </row>
        <row r="7746">
          <cell r="F7746" t="str">
            <v>SINAPI</v>
          </cell>
        </row>
        <row r="7747">
          <cell r="F7747" t="str">
            <v>SINAPI</v>
          </cell>
        </row>
        <row r="7748">
          <cell r="F7748" t="str">
            <v>SINAPI</v>
          </cell>
        </row>
        <row r="7749">
          <cell r="F7749" t="str">
            <v>SINAPI</v>
          </cell>
        </row>
        <row r="7750">
          <cell r="F7750" t="str">
            <v>SINAPI</v>
          </cell>
        </row>
        <row r="7751">
          <cell r="F7751" t="str">
            <v>SINAPI</v>
          </cell>
        </row>
        <row r="7752">
          <cell r="F7752" t="str">
            <v>SINAPI</v>
          </cell>
        </row>
        <row r="7753">
          <cell r="F7753" t="str">
            <v>SINAPI</v>
          </cell>
        </row>
        <row r="7754">
          <cell r="F7754" t="str">
            <v>SINAPI</v>
          </cell>
        </row>
        <row r="7755">
          <cell r="F7755" t="str">
            <v>SINAPI</v>
          </cell>
        </row>
        <row r="7756">
          <cell r="F7756" t="str">
            <v>SINAPI</v>
          </cell>
        </row>
        <row r="7757">
          <cell r="F7757" t="str">
            <v>SINAPI</v>
          </cell>
        </row>
        <row r="7758">
          <cell r="F7758" t="str">
            <v>SINAPI</v>
          </cell>
        </row>
        <row r="7759">
          <cell r="F7759" t="str">
            <v>SINAPI</v>
          </cell>
        </row>
        <row r="7760">
          <cell r="F7760" t="str">
            <v>SINAPI</v>
          </cell>
        </row>
        <row r="7761">
          <cell r="F7761" t="str">
            <v>SINAPI</v>
          </cell>
        </row>
        <row r="7762">
          <cell r="F7762" t="str">
            <v>SINAPI</v>
          </cell>
        </row>
        <row r="7763">
          <cell r="F7763" t="str">
            <v>SINAPI</v>
          </cell>
        </row>
        <row r="7764">
          <cell r="F7764" t="str">
            <v>SINAPI</v>
          </cell>
        </row>
        <row r="7765">
          <cell r="F7765" t="str">
            <v>SINAPI</v>
          </cell>
        </row>
        <row r="7766">
          <cell r="F7766" t="str">
            <v>SINAPI</v>
          </cell>
        </row>
        <row r="7767">
          <cell r="F7767" t="str">
            <v>SINAPI</v>
          </cell>
        </row>
        <row r="7768">
          <cell r="F7768" t="str">
            <v>SINAPI</v>
          </cell>
        </row>
        <row r="7769">
          <cell r="F7769" t="str">
            <v>SINAPI</v>
          </cell>
        </row>
        <row r="7770">
          <cell r="F7770" t="str">
            <v>SINAPI</v>
          </cell>
        </row>
        <row r="7771">
          <cell r="F7771" t="str">
            <v>SINAPI</v>
          </cell>
        </row>
        <row r="7772">
          <cell r="F7772" t="str">
            <v>SINAPI</v>
          </cell>
        </row>
        <row r="7773">
          <cell r="F7773" t="str">
            <v>SINAPI</v>
          </cell>
        </row>
        <row r="7774">
          <cell r="F7774" t="str">
            <v>SINAPI</v>
          </cell>
        </row>
        <row r="7775">
          <cell r="F7775" t="str">
            <v>SINAPI</v>
          </cell>
        </row>
        <row r="7776">
          <cell r="F7776" t="str">
            <v>SINAPI</v>
          </cell>
        </row>
        <row r="7777">
          <cell r="F7777" t="str">
            <v>SINAPI</v>
          </cell>
        </row>
        <row r="7778">
          <cell r="F7778" t="str">
            <v>SINAPI</v>
          </cell>
        </row>
        <row r="7779">
          <cell r="F7779" t="str">
            <v>SINAPI</v>
          </cell>
        </row>
        <row r="7780">
          <cell r="F7780" t="str">
            <v>SINAPI</v>
          </cell>
        </row>
        <row r="7781">
          <cell r="F7781" t="str">
            <v>SINAPI</v>
          </cell>
        </row>
        <row r="7782">
          <cell r="F7782" t="str">
            <v>SINAPI</v>
          </cell>
        </row>
        <row r="7783">
          <cell r="F7783" t="str">
            <v>SINAPI</v>
          </cell>
        </row>
        <row r="7784">
          <cell r="F7784" t="str">
            <v>SINAPI</v>
          </cell>
        </row>
        <row r="7785">
          <cell r="F7785" t="str">
            <v>SINAPI</v>
          </cell>
        </row>
        <row r="7786">
          <cell r="F7786" t="str">
            <v>SINAPI</v>
          </cell>
        </row>
        <row r="7787">
          <cell r="F7787" t="str">
            <v>SINAPI</v>
          </cell>
        </row>
        <row r="7788">
          <cell r="F7788" t="str">
            <v>SINAPI</v>
          </cell>
        </row>
        <row r="7789">
          <cell r="F7789" t="str">
            <v>SINAPI</v>
          </cell>
        </row>
        <row r="7790">
          <cell r="F7790" t="str">
            <v>SINAPI</v>
          </cell>
        </row>
        <row r="7791">
          <cell r="F7791" t="str">
            <v>SINAPI</v>
          </cell>
        </row>
        <row r="7792">
          <cell r="F7792" t="str">
            <v>SINAPI</v>
          </cell>
        </row>
        <row r="7793">
          <cell r="F7793" t="str">
            <v>SINAPI</v>
          </cell>
        </row>
        <row r="7794">
          <cell r="F7794" t="str">
            <v>SINAPI</v>
          </cell>
        </row>
        <row r="7795">
          <cell r="F7795" t="str">
            <v>SINAPI</v>
          </cell>
        </row>
        <row r="7796">
          <cell r="F7796" t="str">
            <v>SINAPI</v>
          </cell>
        </row>
        <row r="7797">
          <cell r="F7797" t="str">
            <v>SINAPI</v>
          </cell>
        </row>
        <row r="7798">
          <cell r="F7798" t="str">
            <v>SINAPI</v>
          </cell>
        </row>
        <row r="7799">
          <cell r="F7799" t="str">
            <v>SINAPI</v>
          </cell>
        </row>
        <row r="7800">
          <cell r="F7800" t="str">
            <v>SINAPI</v>
          </cell>
        </row>
        <row r="7801">
          <cell r="F7801" t="str">
            <v>SINAPI</v>
          </cell>
        </row>
        <row r="7802">
          <cell r="F7802" t="str">
            <v>SINAPI</v>
          </cell>
        </row>
        <row r="7803">
          <cell r="F7803" t="str">
            <v>SINAPI</v>
          </cell>
        </row>
        <row r="7804">
          <cell r="F7804" t="str">
            <v>SINAPI</v>
          </cell>
        </row>
        <row r="7805">
          <cell r="F7805" t="str">
            <v>SINAPI</v>
          </cell>
        </row>
        <row r="7806">
          <cell r="F7806" t="str">
            <v>SINAPI</v>
          </cell>
        </row>
        <row r="7807">
          <cell r="F7807" t="str">
            <v>SINAPI</v>
          </cell>
        </row>
        <row r="7808">
          <cell r="F7808" t="str">
            <v>SINAPI</v>
          </cell>
        </row>
        <row r="7809">
          <cell r="F7809" t="str">
            <v>SINAPI</v>
          </cell>
        </row>
        <row r="7810">
          <cell r="F7810" t="str">
            <v>SINAPI</v>
          </cell>
        </row>
        <row r="7811">
          <cell r="F7811" t="str">
            <v>SINAPI</v>
          </cell>
        </row>
        <row r="7812">
          <cell r="F7812" t="str">
            <v>SINAPI</v>
          </cell>
        </row>
        <row r="7813">
          <cell r="F7813" t="str">
            <v>SINAPI</v>
          </cell>
        </row>
        <row r="7814">
          <cell r="F7814" t="str">
            <v>SINAPI</v>
          </cell>
        </row>
        <row r="7815">
          <cell r="F7815" t="str">
            <v>SINAPI</v>
          </cell>
        </row>
        <row r="7816">
          <cell r="F7816" t="str">
            <v>SINAPI</v>
          </cell>
        </row>
        <row r="7817">
          <cell r="F7817" t="str">
            <v>SINAPI</v>
          </cell>
        </row>
        <row r="7818">
          <cell r="F7818" t="str">
            <v>SINAPI</v>
          </cell>
        </row>
        <row r="7819">
          <cell r="F7819" t="str">
            <v>SINAPI</v>
          </cell>
        </row>
        <row r="7820">
          <cell r="F7820" t="str">
            <v>SINAPI</v>
          </cell>
        </row>
        <row r="7821">
          <cell r="F7821" t="str">
            <v>SINAPI</v>
          </cell>
        </row>
        <row r="7822">
          <cell r="F7822" t="str">
            <v>SINAPI</v>
          </cell>
        </row>
        <row r="7823">
          <cell r="F7823" t="str">
            <v>SINAPI</v>
          </cell>
        </row>
        <row r="7824">
          <cell r="F7824" t="str">
            <v>SINAPI</v>
          </cell>
        </row>
        <row r="7825">
          <cell r="F7825" t="str">
            <v>SINAPI</v>
          </cell>
        </row>
        <row r="7826">
          <cell r="F7826" t="str">
            <v>SINAPI</v>
          </cell>
        </row>
        <row r="7827">
          <cell r="F7827" t="str">
            <v>SINAPI</v>
          </cell>
        </row>
        <row r="7828">
          <cell r="F7828" t="str">
            <v>SINAPI</v>
          </cell>
        </row>
        <row r="7829">
          <cell r="F7829" t="str">
            <v>SINAPI</v>
          </cell>
        </row>
        <row r="7830">
          <cell r="F7830" t="str">
            <v>SINAPI</v>
          </cell>
        </row>
        <row r="7831">
          <cell r="F7831" t="str">
            <v>SINAPI</v>
          </cell>
        </row>
        <row r="7832">
          <cell r="F7832" t="str">
            <v>SINAPI</v>
          </cell>
        </row>
        <row r="7833">
          <cell r="F7833" t="str">
            <v>SINAPI</v>
          </cell>
        </row>
        <row r="7834">
          <cell r="F7834" t="str">
            <v>SINAPI</v>
          </cell>
        </row>
        <row r="7835">
          <cell r="F7835" t="str">
            <v>SINAPI</v>
          </cell>
        </row>
        <row r="7836">
          <cell r="F7836" t="str">
            <v>SINAPI</v>
          </cell>
        </row>
        <row r="7837">
          <cell r="F7837" t="str">
            <v>SINAPI</v>
          </cell>
        </row>
        <row r="7838">
          <cell r="F7838" t="str">
            <v>SINAPI</v>
          </cell>
        </row>
        <row r="7839">
          <cell r="F7839" t="str">
            <v>SINAPI</v>
          </cell>
        </row>
        <row r="7840">
          <cell r="F7840" t="str">
            <v>SINAPI</v>
          </cell>
        </row>
        <row r="7841">
          <cell r="F7841" t="str">
            <v>SINAPI</v>
          </cell>
        </row>
        <row r="7842">
          <cell r="F7842" t="str">
            <v>SINAPI</v>
          </cell>
        </row>
        <row r="7843">
          <cell r="F7843" t="str">
            <v>SINAPI</v>
          </cell>
        </row>
        <row r="7844">
          <cell r="F7844" t="str">
            <v>SINAPI</v>
          </cell>
        </row>
        <row r="7845">
          <cell r="F7845" t="str">
            <v>SINAPI</v>
          </cell>
        </row>
        <row r="7846">
          <cell r="F7846" t="str">
            <v>SINAPI</v>
          </cell>
        </row>
        <row r="7847">
          <cell r="F7847" t="str">
            <v>SINAPI</v>
          </cell>
        </row>
        <row r="7848">
          <cell r="F7848" t="str">
            <v>SINAPI</v>
          </cell>
        </row>
        <row r="7849">
          <cell r="F7849" t="str">
            <v>SINAPI</v>
          </cell>
        </row>
        <row r="7850">
          <cell r="F7850" t="str">
            <v>SINAPI</v>
          </cell>
        </row>
        <row r="7851">
          <cell r="F7851" t="str">
            <v>SINAPI</v>
          </cell>
        </row>
        <row r="7852">
          <cell r="F7852" t="str">
            <v>SINAPI</v>
          </cell>
        </row>
        <row r="7853">
          <cell r="F7853" t="str">
            <v>SINAPI</v>
          </cell>
        </row>
        <row r="7854">
          <cell r="F7854" t="str">
            <v>SINAPI</v>
          </cell>
        </row>
        <row r="7855">
          <cell r="F7855" t="str">
            <v>SINAPI</v>
          </cell>
        </row>
        <row r="7856">
          <cell r="F7856" t="str">
            <v>SINAPI</v>
          </cell>
        </row>
        <row r="7857">
          <cell r="F7857" t="str">
            <v>SINAPI</v>
          </cell>
        </row>
        <row r="7858">
          <cell r="F7858" t="str">
            <v>SINAPI</v>
          </cell>
        </row>
        <row r="7859">
          <cell r="F7859" t="str">
            <v>SINAPI</v>
          </cell>
        </row>
        <row r="7860">
          <cell r="F7860" t="str">
            <v>SINAPI</v>
          </cell>
        </row>
        <row r="7861">
          <cell r="F7861" t="str">
            <v>SINAPI</v>
          </cell>
        </row>
        <row r="7862">
          <cell r="F7862" t="str">
            <v>SINAPI</v>
          </cell>
        </row>
        <row r="7863">
          <cell r="F7863" t="str">
            <v>SINAPI</v>
          </cell>
        </row>
        <row r="7864">
          <cell r="F7864" t="str">
            <v>SINAPI</v>
          </cell>
        </row>
        <row r="7865">
          <cell r="F7865" t="str">
            <v>SINAPI</v>
          </cell>
        </row>
        <row r="7866">
          <cell r="F7866" t="str">
            <v>SINAPI</v>
          </cell>
        </row>
        <row r="7867">
          <cell r="F7867" t="str">
            <v>SINAPI</v>
          </cell>
        </row>
        <row r="7868">
          <cell r="F7868" t="str">
            <v>SINAPI</v>
          </cell>
        </row>
        <row r="7869">
          <cell r="F7869" t="str">
            <v>SINAPI</v>
          </cell>
        </row>
        <row r="7870">
          <cell r="F7870" t="str">
            <v>SINAPI</v>
          </cell>
        </row>
        <row r="7871">
          <cell r="F7871" t="str">
            <v>SINAPI</v>
          </cell>
        </row>
        <row r="7872">
          <cell r="F7872" t="str">
            <v>SINAPI</v>
          </cell>
        </row>
        <row r="7873">
          <cell r="F7873" t="str">
            <v>SINAPI</v>
          </cell>
        </row>
        <row r="7874">
          <cell r="F7874" t="str">
            <v>SINAPI</v>
          </cell>
        </row>
        <row r="7875">
          <cell r="F7875" t="str">
            <v>SINAPI</v>
          </cell>
        </row>
        <row r="7876">
          <cell r="F7876" t="str">
            <v>SINAPI</v>
          </cell>
        </row>
        <row r="7877">
          <cell r="F7877" t="str">
            <v>SINAPI</v>
          </cell>
        </row>
        <row r="7878">
          <cell r="F7878" t="str">
            <v>SINAPI</v>
          </cell>
        </row>
        <row r="7879">
          <cell r="F7879" t="str">
            <v>SINAPI</v>
          </cell>
        </row>
        <row r="7880">
          <cell r="F7880" t="str">
            <v>SINAPI</v>
          </cell>
        </row>
        <row r="7881">
          <cell r="F7881" t="str">
            <v>SINAPI</v>
          </cell>
        </row>
        <row r="7882">
          <cell r="F7882" t="str">
            <v>SINAPI</v>
          </cell>
        </row>
        <row r="7883">
          <cell r="F7883" t="str">
            <v>SINAPI</v>
          </cell>
        </row>
        <row r="7884">
          <cell r="F7884" t="str">
            <v>SINAPI</v>
          </cell>
        </row>
        <row r="7885">
          <cell r="F7885" t="str">
            <v>SINAPI</v>
          </cell>
        </row>
        <row r="7886">
          <cell r="F7886" t="str">
            <v>SINAPI</v>
          </cell>
        </row>
        <row r="7887">
          <cell r="F7887" t="str">
            <v>SINAPI</v>
          </cell>
        </row>
        <row r="7888">
          <cell r="F7888" t="str">
            <v>SINAPI</v>
          </cell>
        </row>
        <row r="7889">
          <cell r="F7889" t="str">
            <v>SINAPI</v>
          </cell>
        </row>
        <row r="7890">
          <cell r="F7890" t="str">
            <v>SINAPI</v>
          </cell>
        </row>
        <row r="7891">
          <cell r="F7891" t="str">
            <v>SINAPI</v>
          </cell>
        </row>
        <row r="7892">
          <cell r="F7892" t="str">
            <v>SINAPI</v>
          </cell>
        </row>
        <row r="7893">
          <cell r="F7893" t="str">
            <v>SINAPI</v>
          </cell>
        </row>
        <row r="7894">
          <cell r="F7894" t="str">
            <v>SINAPI</v>
          </cell>
        </row>
        <row r="7895">
          <cell r="F7895" t="str">
            <v>SINAPI</v>
          </cell>
        </row>
        <row r="7896">
          <cell r="F7896" t="str">
            <v>SINAPI</v>
          </cell>
        </row>
        <row r="7897">
          <cell r="F7897" t="str">
            <v>SINAPI</v>
          </cell>
        </row>
        <row r="7898">
          <cell r="F7898" t="str">
            <v>SINAPI</v>
          </cell>
        </row>
        <row r="7899">
          <cell r="F7899" t="str">
            <v>SINAPI</v>
          </cell>
        </row>
        <row r="7900">
          <cell r="F7900" t="str">
            <v>SINAPI</v>
          </cell>
        </row>
        <row r="7901">
          <cell r="F7901" t="str">
            <v>SINAPI</v>
          </cell>
        </row>
        <row r="7902">
          <cell r="F7902" t="str">
            <v>SINAPI</v>
          </cell>
        </row>
        <row r="7903">
          <cell r="F7903" t="str">
            <v>SINAPI</v>
          </cell>
        </row>
        <row r="7904">
          <cell r="F7904" t="str">
            <v>SINAPI</v>
          </cell>
        </row>
        <row r="7905">
          <cell r="F7905" t="str">
            <v>SINAPI</v>
          </cell>
        </row>
        <row r="7906">
          <cell r="F7906" t="str">
            <v>SINAPI</v>
          </cell>
        </row>
        <row r="7907">
          <cell r="F7907" t="str">
            <v>SINAPI</v>
          </cell>
        </row>
        <row r="7908">
          <cell r="F7908" t="str">
            <v>SINAPI</v>
          </cell>
        </row>
        <row r="7909">
          <cell r="F7909" t="str">
            <v>SINAPI</v>
          </cell>
        </row>
        <row r="7910">
          <cell r="F7910" t="str">
            <v>SINAPI</v>
          </cell>
        </row>
        <row r="7911">
          <cell r="F7911" t="str">
            <v>SINAPI</v>
          </cell>
        </row>
        <row r="7912">
          <cell r="F7912" t="str">
            <v>SINAPI</v>
          </cell>
        </row>
        <row r="7913">
          <cell r="F7913" t="str">
            <v>SINAPI</v>
          </cell>
        </row>
        <row r="7914">
          <cell r="F7914" t="str">
            <v>SINAPI</v>
          </cell>
        </row>
        <row r="7915">
          <cell r="F7915" t="str">
            <v>SINAPI</v>
          </cell>
        </row>
        <row r="7916">
          <cell r="F7916" t="str">
            <v>SINAPI</v>
          </cell>
        </row>
        <row r="7917">
          <cell r="F7917" t="str">
            <v>SINAPI</v>
          </cell>
        </row>
        <row r="7918">
          <cell r="F7918" t="str">
            <v>SINAPI</v>
          </cell>
        </row>
        <row r="7919">
          <cell r="F7919" t="str">
            <v>SINAPI</v>
          </cell>
        </row>
        <row r="7920">
          <cell r="F7920" t="str">
            <v>SINAPI</v>
          </cell>
        </row>
        <row r="7921">
          <cell r="F7921" t="str">
            <v>SINAPI</v>
          </cell>
        </row>
        <row r="7922">
          <cell r="F7922" t="str">
            <v>SINAPI</v>
          </cell>
        </row>
        <row r="7923">
          <cell r="F7923" t="str">
            <v>SINAPI</v>
          </cell>
        </row>
        <row r="7924">
          <cell r="F7924" t="str">
            <v>SINAPI</v>
          </cell>
        </row>
        <row r="7925">
          <cell r="F7925" t="str">
            <v>SINAPI</v>
          </cell>
        </row>
        <row r="7926">
          <cell r="F7926" t="str">
            <v>SINAPI</v>
          </cell>
        </row>
        <row r="7927">
          <cell r="F7927" t="str">
            <v>SINAPI</v>
          </cell>
        </row>
        <row r="7928">
          <cell r="F7928" t="str">
            <v>SINAPI</v>
          </cell>
        </row>
        <row r="7929">
          <cell r="F7929" t="str">
            <v>SINAPI</v>
          </cell>
        </row>
        <row r="7930">
          <cell r="F7930" t="str">
            <v>SINAPI</v>
          </cell>
        </row>
        <row r="7931">
          <cell r="F7931" t="str">
            <v>SINAPI</v>
          </cell>
        </row>
        <row r="7932">
          <cell r="F7932" t="str">
            <v>SINAPI</v>
          </cell>
        </row>
        <row r="7933">
          <cell r="F7933" t="str">
            <v>SINAPI</v>
          </cell>
        </row>
        <row r="7934">
          <cell r="F7934" t="str">
            <v>SINAPI</v>
          </cell>
        </row>
        <row r="7935">
          <cell r="F7935" t="str">
            <v>SINAPI</v>
          </cell>
        </row>
        <row r="7936">
          <cell r="F7936" t="str">
            <v>SINAPI</v>
          </cell>
        </row>
        <row r="7937">
          <cell r="F7937" t="str">
            <v>SINAPI</v>
          </cell>
        </row>
        <row r="7938">
          <cell r="F7938" t="str">
            <v>SINAPI</v>
          </cell>
        </row>
        <row r="7939">
          <cell r="F7939" t="str">
            <v>SINAPI</v>
          </cell>
        </row>
        <row r="7940">
          <cell r="F7940" t="str">
            <v>SINAPI</v>
          </cell>
        </row>
        <row r="7941">
          <cell r="F7941" t="str">
            <v>SINAPI</v>
          </cell>
        </row>
        <row r="7942">
          <cell r="F7942" t="str">
            <v>SINAPI</v>
          </cell>
        </row>
        <row r="7943">
          <cell r="F7943" t="str">
            <v>SINAPI</v>
          </cell>
        </row>
        <row r="7944">
          <cell r="F7944" t="str">
            <v>SINAPI</v>
          </cell>
        </row>
        <row r="7945">
          <cell r="F7945" t="str">
            <v>SINAPI</v>
          </cell>
        </row>
        <row r="7946">
          <cell r="F7946" t="str">
            <v>SINAPI</v>
          </cell>
        </row>
        <row r="7947">
          <cell r="F7947" t="str">
            <v>SINAPI</v>
          </cell>
        </row>
        <row r="7948">
          <cell r="F7948" t="str">
            <v>SINAPI</v>
          </cell>
        </row>
        <row r="7949">
          <cell r="F7949" t="str">
            <v>SINAPI</v>
          </cell>
        </row>
        <row r="7950">
          <cell r="F7950" t="str">
            <v>SINAPI</v>
          </cell>
        </row>
        <row r="7951">
          <cell r="F7951" t="str">
            <v>SINAPI</v>
          </cell>
        </row>
        <row r="7952">
          <cell r="F7952" t="str">
            <v>SINAPI</v>
          </cell>
        </row>
        <row r="7953">
          <cell r="F7953" t="str">
            <v>SINAPI</v>
          </cell>
        </row>
        <row r="7954">
          <cell r="F7954" t="str">
            <v>SINAPI</v>
          </cell>
        </row>
        <row r="7955">
          <cell r="F7955" t="str">
            <v>SINAPI</v>
          </cell>
        </row>
        <row r="7956">
          <cell r="F7956" t="str">
            <v>SINAPI</v>
          </cell>
        </row>
        <row r="7957">
          <cell r="F7957" t="str">
            <v>SINAPI</v>
          </cell>
        </row>
        <row r="7958">
          <cell r="F7958" t="str">
            <v>SINAPI</v>
          </cell>
        </row>
        <row r="7959">
          <cell r="F7959" t="str">
            <v>SINAPI</v>
          </cell>
        </row>
        <row r="7960">
          <cell r="F7960" t="str">
            <v>SINAPI</v>
          </cell>
        </row>
        <row r="7961">
          <cell r="F7961" t="str">
            <v>SINAPI</v>
          </cell>
        </row>
        <row r="7962">
          <cell r="F7962" t="str">
            <v>SINAPI</v>
          </cell>
        </row>
        <row r="7963">
          <cell r="F7963" t="str">
            <v>SINAPI</v>
          </cell>
        </row>
        <row r="7964">
          <cell r="F7964" t="str">
            <v>SINAPI</v>
          </cell>
        </row>
        <row r="7965">
          <cell r="F7965" t="str">
            <v>SINAPI</v>
          </cell>
        </row>
        <row r="7966">
          <cell r="F7966" t="str">
            <v>SINAPI</v>
          </cell>
        </row>
        <row r="7967">
          <cell r="F7967" t="str">
            <v>SINAPI</v>
          </cell>
        </row>
        <row r="7968">
          <cell r="F7968" t="str">
            <v>SINAPI</v>
          </cell>
        </row>
        <row r="7969">
          <cell r="F7969" t="str">
            <v>SINAPI</v>
          </cell>
        </row>
        <row r="7970">
          <cell r="F7970" t="str">
            <v>SINAPI</v>
          </cell>
        </row>
        <row r="7971">
          <cell r="F7971" t="str">
            <v>SINAPI</v>
          </cell>
        </row>
        <row r="7972">
          <cell r="F7972" t="str">
            <v>SINAPI</v>
          </cell>
        </row>
        <row r="7973">
          <cell r="F7973" t="str">
            <v>SINAPI</v>
          </cell>
        </row>
        <row r="7974">
          <cell r="F7974" t="str">
            <v>SINAPI</v>
          </cell>
        </row>
        <row r="7975">
          <cell r="F7975" t="str">
            <v>SINAPI</v>
          </cell>
        </row>
        <row r="7976">
          <cell r="F7976" t="str">
            <v>SINAPI</v>
          </cell>
        </row>
        <row r="7977">
          <cell r="F7977" t="str">
            <v>SINAPI</v>
          </cell>
        </row>
        <row r="7978">
          <cell r="F7978" t="str">
            <v>SINAPI</v>
          </cell>
        </row>
        <row r="7979">
          <cell r="F7979" t="str">
            <v>SINAPI</v>
          </cell>
        </row>
        <row r="7980">
          <cell r="F7980" t="str">
            <v>SINAPI</v>
          </cell>
        </row>
        <row r="7981">
          <cell r="F7981" t="str">
            <v>SINAPI</v>
          </cell>
        </row>
        <row r="7982">
          <cell r="F7982" t="str">
            <v>SINAPI</v>
          </cell>
        </row>
        <row r="7983">
          <cell r="F7983" t="str">
            <v>SINAPI</v>
          </cell>
        </row>
        <row r="7984">
          <cell r="F7984" t="str">
            <v>SINAPI</v>
          </cell>
        </row>
        <row r="7985">
          <cell r="F7985" t="str">
            <v>SINAPI</v>
          </cell>
        </row>
        <row r="7986">
          <cell r="F7986" t="str">
            <v>SINAPI</v>
          </cell>
        </row>
        <row r="7987">
          <cell r="F7987" t="str">
            <v>SINAPI</v>
          </cell>
        </row>
        <row r="7988">
          <cell r="F7988" t="str">
            <v>SINAPI</v>
          </cell>
        </row>
        <row r="7989">
          <cell r="F7989" t="str">
            <v>SINAPI</v>
          </cell>
        </row>
        <row r="7990">
          <cell r="F7990" t="str">
            <v>SINAPI</v>
          </cell>
        </row>
        <row r="7991">
          <cell r="F7991" t="str">
            <v>SINAPI</v>
          </cell>
        </row>
        <row r="7992">
          <cell r="F7992" t="str">
            <v>SINAPI</v>
          </cell>
        </row>
        <row r="7993">
          <cell r="F7993" t="str">
            <v>SINAPI</v>
          </cell>
        </row>
        <row r="7994">
          <cell r="F7994" t="str">
            <v>SINAPI</v>
          </cell>
        </row>
        <row r="7995">
          <cell r="F7995" t="str">
            <v>SINAPI</v>
          </cell>
        </row>
        <row r="7996">
          <cell r="F7996" t="str">
            <v>SINAPI</v>
          </cell>
        </row>
        <row r="7997">
          <cell r="F7997" t="str">
            <v>SINAPI</v>
          </cell>
        </row>
        <row r="7998">
          <cell r="F7998" t="str">
            <v>SINAPI</v>
          </cell>
        </row>
        <row r="7999">
          <cell r="F7999" t="str">
            <v>SINAPI</v>
          </cell>
        </row>
        <row r="8000">
          <cell r="F8000" t="str">
            <v>SINAPI</v>
          </cell>
        </row>
        <row r="8001">
          <cell r="F8001" t="str">
            <v>SINAPI</v>
          </cell>
        </row>
        <row r="8002">
          <cell r="F8002" t="str">
            <v>SINAPI</v>
          </cell>
        </row>
        <row r="8003">
          <cell r="F8003" t="str">
            <v>SINAPI</v>
          </cell>
        </row>
        <row r="8004">
          <cell r="F8004" t="str">
            <v>SINAPI</v>
          </cell>
        </row>
        <row r="8005">
          <cell r="F8005" t="str">
            <v>SINAPI</v>
          </cell>
        </row>
        <row r="8006">
          <cell r="F8006" t="str">
            <v>SINAPI</v>
          </cell>
        </row>
        <row r="8007">
          <cell r="F8007" t="str">
            <v>SINAPI</v>
          </cell>
        </row>
        <row r="8008">
          <cell r="F8008" t="str">
            <v>SINAPI</v>
          </cell>
        </row>
        <row r="8009">
          <cell r="F8009" t="str">
            <v>SINAPI</v>
          </cell>
        </row>
        <row r="8010">
          <cell r="F8010" t="str">
            <v>SINAPI</v>
          </cell>
        </row>
        <row r="8011">
          <cell r="F8011" t="str">
            <v>SINAPI</v>
          </cell>
        </row>
        <row r="8012">
          <cell r="F8012" t="str">
            <v>SINAPI</v>
          </cell>
        </row>
        <row r="8013">
          <cell r="F8013" t="str">
            <v>SINAPI</v>
          </cell>
        </row>
        <row r="8014">
          <cell r="F8014" t="str">
            <v>SINAPI</v>
          </cell>
        </row>
        <row r="8015">
          <cell r="F8015" t="str">
            <v>SINAPI</v>
          </cell>
        </row>
        <row r="8016">
          <cell r="F8016" t="str">
            <v>SINAPI</v>
          </cell>
        </row>
        <row r="8017">
          <cell r="F8017" t="str">
            <v>SINAPI</v>
          </cell>
        </row>
        <row r="8018">
          <cell r="F8018" t="str">
            <v>SINAPI</v>
          </cell>
        </row>
        <row r="8019">
          <cell r="F8019" t="str">
            <v>SINAPI</v>
          </cell>
        </row>
        <row r="8020">
          <cell r="F8020" t="str">
            <v>SINAPI</v>
          </cell>
        </row>
        <row r="8021">
          <cell r="F8021" t="str">
            <v>SINAPI</v>
          </cell>
        </row>
        <row r="8022">
          <cell r="F8022" t="str">
            <v>SINAPI</v>
          </cell>
        </row>
        <row r="8023">
          <cell r="F8023" t="str">
            <v>SINAPI</v>
          </cell>
        </row>
        <row r="8024">
          <cell r="F8024" t="str">
            <v>SINAPI</v>
          </cell>
        </row>
        <row r="8025">
          <cell r="F8025" t="str">
            <v>SINAPI</v>
          </cell>
        </row>
        <row r="8026">
          <cell r="F8026" t="str">
            <v>SINAPI</v>
          </cell>
        </row>
        <row r="8027">
          <cell r="F8027" t="str">
            <v>SINAPI</v>
          </cell>
        </row>
        <row r="8028">
          <cell r="F8028" t="str">
            <v>SINAPI</v>
          </cell>
        </row>
        <row r="8029">
          <cell r="F8029" t="str">
            <v>SINAPI</v>
          </cell>
        </row>
        <row r="8030">
          <cell r="F8030" t="str">
            <v>SINAPI</v>
          </cell>
        </row>
        <row r="8031">
          <cell r="F8031" t="str">
            <v>SINAPI</v>
          </cell>
        </row>
        <row r="8032">
          <cell r="F8032" t="str">
            <v>SINAPI</v>
          </cell>
        </row>
        <row r="8033">
          <cell r="F8033" t="str">
            <v>SINAPI</v>
          </cell>
        </row>
        <row r="8034">
          <cell r="F8034" t="str">
            <v>SINAPI</v>
          </cell>
        </row>
        <row r="8035">
          <cell r="F8035" t="str">
            <v>SINAPI</v>
          </cell>
        </row>
        <row r="8036">
          <cell r="F8036" t="str">
            <v>SINAPI</v>
          </cell>
        </row>
        <row r="8037">
          <cell r="F8037" t="str">
            <v>SINAPI</v>
          </cell>
        </row>
        <row r="8038">
          <cell r="F8038" t="str">
            <v>SINAPI</v>
          </cell>
        </row>
        <row r="8039">
          <cell r="F8039" t="str">
            <v>SINAPI</v>
          </cell>
        </row>
        <row r="8040">
          <cell r="F8040" t="str">
            <v>SINAPI</v>
          </cell>
        </row>
        <row r="8041">
          <cell r="F8041" t="str">
            <v>SINAPI</v>
          </cell>
        </row>
        <row r="8042">
          <cell r="F8042" t="str">
            <v>SINAPI</v>
          </cell>
        </row>
        <row r="8043">
          <cell r="F8043" t="str">
            <v>SINAPI</v>
          </cell>
        </row>
        <row r="8044">
          <cell r="F8044" t="str">
            <v>SINAPI</v>
          </cell>
        </row>
        <row r="8045">
          <cell r="F8045" t="str">
            <v>SINAPI</v>
          </cell>
        </row>
        <row r="8046">
          <cell r="F8046" t="str">
            <v>SINAPI</v>
          </cell>
        </row>
        <row r="8047">
          <cell r="F8047" t="str">
            <v>SINAPI</v>
          </cell>
        </row>
        <row r="8048">
          <cell r="F8048" t="str">
            <v>SINAPI</v>
          </cell>
        </row>
        <row r="8049">
          <cell r="F8049" t="str">
            <v>SINAPI</v>
          </cell>
        </row>
        <row r="8050">
          <cell r="F8050" t="str">
            <v>SINAPI</v>
          </cell>
        </row>
        <row r="8051">
          <cell r="F8051" t="str">
            <v>SINAPI</v>
          </cell>
        </row>
        <row r="8052">
          <cell r="F8052" t="str">
            <v>SINAPI</v>
          </cell>
        </row>
        <row r="8053">
          <cell r="F8053" t="str">
            <v>SINAPI</v>
          </cell>
        </row>
        <row r="8054">
          <cell r="F8054" t="str">
            <v>SINAPI</v>
          </cell>
        </row>
        <row r="8055">
          <cell r="F8055" t="str">
            <v>SINAPI</v>
          </cell>
        </row>
        <row r="8056">
          <cell r="F8056" t="str">
            <v>SINAPI</v>
          </cell>
        </row>
        <row r="8057">
          <cell r="F8057" t="str">
            <v>SINAPI</v>
          </cell>
        </row>
        <row r="8058">
          <cell r="F8058" t="str">
            <v>SINAPI</v>
          </cell>
        </row>
        <row r="8059">
          <cell r="F8059" t="str">
            <v>SINAPI</v>
          </cell>
        </row>
        <row r="8060">
          <cell r="F8060" t="str">
            <v>SINAPI</v>
          </cell>
        </row>
        <row r="8061">
          <cell r="F8061" t="str">
            <v>SINAPI</v>
          </cell>
        </row>
        <row r="8062">
          <cell r="F8062" t="str">
            <v>SINAPI</v>
          </cell>
        </row>
        <row r="8063">
          <cell r="F8063" t="str">
            <v>SINAPI</v>
          </cell>
        </row>
        <row r="8064">
          <cell r="F8064" t="str">
            <v>SINAPI</v>
          </cell>
        </row>
        <row r="8065">
          <cell r="F8065" t="str">
            <v>SINAPI</v>
          </cell>
        </row>
        <row r="8066">
          <cell r="F8066" t="str">
            <v>SINAPI</v>
          </cell>
        </row>
        <row r="8067">
          <cell r="F8067" t="str">
            <v>SINAPI</v>
          </cell>
        </row>
        <row r="8068">
          <cell r="F8068" t="str">
            <v>SINAPI</v>
          </cell>
        </row>
        <row r="8069">
          <cell r="F8069" t="str">
            <v>SINAPI</v>
          </cell>
        </row>
        <row r="8070">
          <cell r="F8070" t="str">
            <v>SINAPI</v>
          </cell>
        </row>
        <row r="8071">
          <cell r="F8071" t="str">
            <v>SINAPI</v>
          </cell>
        </row>
        <row r="8072">
          <cell r="F8072" t="str">
            <v>SINAPI</v>
          </cell>
        </row>
        <row r="8073">
          <cell r="F8073" t="str">
            <v>SINAPI</v>
          </cell>
        </row>
        <row r="8074">
          <cell r="F8074" t="str">
            <v>SINAPI</v>
          </cell>
        </row>
        <row r="8075">
          <cell r="F8075" t="str">
            <v>SINAPI</v>
          </cell>
        </row>
        <row r="8076">
          <cell r="F8076" t="str">
            <v>SINAPI</v>
          </cell>
        </row>
        <row r="8077">
          <cell r="F8077" t="str">
            <v>SINAPI</v>
          </cell>
        </row>
        <row r="8078">
          <cell r="F8078" t="str">
            <v>SINAPI</v>
          </cell>
        </row>
        <row r="8079">
          <cell r="F8079" t="str">
            <v>SINAPI</v>
          </cell>
        </row>
        <row r="8080">
          <cell r="F8080" t="str">
            <v>SINAPI</v>
          </cell>
        </row>
        <row r="8081">
          <cell r="F8081" t="str">
            <v>SINAPI</v>
          </cell>
        </row>
        <row r="8082">
          <cell r="F8082" t="str">
            <v>SINAPI</v>
          </cell>
        </row>
        <row r="8083">
          <cell r="F8083" t="str">
            <v>SINAPI</v>
          </cell>
        </row>
        <row r="8084">
          <cell r="F8084" t="str">
            <v>SINAPI</v>
          </cell>
        </row>
        <row r="8085">
          <cell r="F8085" t="str">
            <v>SINAPI</v>
          </cell>
        </row>
        <row r="8086">
          <cell r="F8086" t="str">
            <v>SINAPI</v>
          </cell>
        </row>
        <row r="8087">
          <cell r="F8087" t="str">
            <v>SINAPI</v>
          </cell>
        </row>
        <row r="8088">
          <cell r="F8088" t="str">
            <v>SINAPI</v>
          </cell>
        </row>
        <row r="8089">
          <cell r="F8089" t="str">
            <v>SINAPI</v>
          </cell>
        </row>
        <row r="8090">
          <cell r="F8090" t="str">
            <v>SINAPI</v>
          </cell>
        </row>
        <row r="8091">
          <cell r="F8091" t="str">
            <v>SINAPI</v>
          </cell>
        </row>
        <row r="8092">
          <cell r="F8092" t="str">
            <v>SINAPI</v>
          </cell>
        </row>
        <row r="8093">
          <cell r="F8093" t="str">
            <v>SINAPI</v>
          </cell>
        </row>
        <row r="8094">
          <cell r="F8094" t="str">
            <v>SINAPI</v>
          </cell>
        </row>
        <row r="8095">
          <cell r="F8095" t="str">
            <v>SINAPI</v>
          </cell>
        </row>
        <row r="8096">
          <cell r="F8096" t="str">
            <v>SINAPI</v>
          </cell>
        </row>
        <row r="8097">
          <cell r="F8097" t="str">
            <v>SINAPI</v>
          </cell>
        </row>
        <row r="8098">
          <cell r="F8098" t="str">
            <v>SINAPI</v>
          </cell>
        </row>
        <row r="8099">
          <cell r="F8099" t="str">
            <v>SINAPI</v>
          </cell>
        </row>
        <row r="8100">
          <cell r="F8100" t="str">
            <v>SINAPI</v>
          </cell>
        </row>
        <row r="8101">
          <cell r="F8101" t="str">
            <v>SINAPI</v>
          </cell>
        </row>
        <row r="8102">
          <cell r="F8102" t="str">
            <v>SINAPI</v>
          </cell>
        </row>
        <row r="8103">
          <cell r="F8103" t="str">
            <v>SINAPI</v>
          </cell>
        </row>
        <row r="8104">
          <cell r="F8104" t="str">
            <v>SINAPI</v>
          </cell>
        </row>
        <row r="8105">
          <cell r="F8105" t="str">
            <v>SINAPI</v>
          </cell>
        </row>
        <row r="8106">
          <cell r="F8106" t="str">
            <v>SINAPI</v>
          </cell>
        </row>
        <row r="8107">
          <cell r="F8107" t="str">
            <v>SINAPI</v>
          </cell>
        </row>
        <row r="8108">
          <cell r="F8108" t="str">
            <v>SINAPI</v>
          </cell>
        </row>
        <row r="8109">
          <cell r="F8109" t="str">
            <v>SINAPI</v>
          </cell>
        </row>
        <row r="8110">
          <cell r="F8110" t="str">
            <v>SINAPI</v>
          </cell>
        </row>
        <row r="8111">
          <cell r="F8111" t="str">
            <v>SINAPI</v>
          </cell>
        </row>
        <row r="8112">
          <cell r="F8112" t="str">
            <v>SINAPI</v>
          </cell>
        </row>
        <row r="8113">
          <cell r="F8113" t="str">
            <v>SINAPI</v>
          </cell>
        </row>
        <row r="8114">
          <cell r="F8114" t="str">
            <v>SINAPI</v>
          </cell>
        </row>
        <row r="8115">
          <cell r="F8115" t="str">
            <v>SINAPI</v>
          </cell>
        </row>
        <row r="8116">
          <cell r="F8116" t="str">
            <v>SINAPI</v>
          </cell>
        </row>
        <row r="8117">
          <cell r="F8117" t="str">
            <v>SINAPI</v>
          </cell>
        </row>
        <row r="8118">
          <cell r="F8118" t="str">
            <v>SINAPI</v>
          </cell>
        </row>
        <row r="8119">
          <cell r="F8119" t="str">
            <v>SINAPI</v>
          </cell>
        </row>
        <row r="8120">
          <cell r="F8120" t="str">
            <v>SINAPI</v>
          </cell>
        </row>
        <row r="8121">
          <cell r="F8121" t="str">
            <v>SINAPI</v>
          </cell>
        </row>
        <row r="8122">
          <cell r="F8122" t="str">
            <v>SINAPI</v>
          </cell>
        </row>
        <row r="8123">
          <cell r="F8123" t="str">
            <v>SINAPI</v>
          </cell>
        </row>
        <row r="8124">
          <cell r="F8124" t="str">
            <v>SINAPI</v>
          </cell>
        </row>
        <row r="8125">
          <cell r="F8125" t="str">
            <v>SINAPI</v>
          </cell>
        </row>
        <row r="8126">
          <cell r="F8126" t="str">
            <v>SINAPI</v>
          </cell>
        </row>
        <row r="8127">
          <cell r="F8127" t="str">
            <v>SINAPI</v>
          </cell>
        </row>
        <row r="8128">
          <cell r="F8128" t="str">
            <v>SINAPI</v>
          </cell>
        </row>
        <row r="8129">
          <cell r="F8129" t="str">
            <v>SINAPI</v>
          </cell>
        </row>
        <row r="8130">
          <cell r="F8130" t="str">
            <v>SINAPI</v>
          </cell>
        </row>
        <row r="8131">
          <cell r="F8131" t="str">
            <v>SINAPI</v>
          </cell>
        </row>
        <row r="8132">
          <cell r="F8132" t="str">
            <v>SINAPI</v>
          </cell>
        </row>
        <row r="8133">
          <cell r="F8133" t="str">
            <v>SINAPI</v>
          </cell>
        </row>
        <row r="8134">
          <cell r="F8134" t="str">
            <v>SINAPI</v>
          </cell>
        </row>
        <row r="8135">
          <cell r="F8135" t="str">
            <v>SINAPI</v>
          </cell>
        </row>
        <row r="8136">
          <cell r="F8136" t="str">
            <v>SINAPI</v>
          </cell>
        </row>
        <row r="8137">
          <cell r="F8137" t="str">
            <v>SINAPI</v>
          </cell>
        </row>
        <row r="8138">
          <cell r="F8138" t="str">
            <v>SINAPI</v>
          </cell>
        </row>
        <row r="8139">
          <cell r="F8139" t="str">
            <v>SINAPI</v>
          </cell>
        </row>
        <row r="8140">
          <cell r="F8140" t="str">
            <v>SINAPI</v>
          </cell>
        </row>
        <row r="8141">
          <cell r="F8141" t="str">
            <v>SINAPI</v>
          </cell>
        </row>
        <row r="8142">
          <cell r="F8142" t="str">
            <v>SINAPI</v>
          </cell>
        </row>
        <row r="8143">
          <cell r="F8143" t="str">
            <v>SINAPI</v>
          </cell>
        </row>
        <row r="8144">
          <cell r="F8144" t="str">
            <v>SINAPI</v>
          </cell>
        </row>
        <row r="8145">
          <cell r="F8145" t="str">
            <v>SINAPI</v>
          </cell>
        </row>
        <row r="8146">
          <cell r="F8146" t="str">
            <v>SINAPI</v>
          </cell>
        </row>
        <row r="8147">
          <cell r="F8147" t="str">
            <v>SINAPI</v>
          </cell>
        </row>
        <row r="8148">
          <cell r="F8148" t="str">
            <v>SINAPI</v>
          </cell>
        </row>
        <row r="8149">
          <cell r="F8149" t="str">
            <v>SINAPI</v>
          </cell>
        </row>
        <row r="8150">
          <cell r="F8150" t="str">
            <v>SINAPI</v>
          </cell>
        </row>
        <row r="8151">
          <cell r="F8151" t="str">
            <v>SINAPI</v>
          </cell>
        </row>
        <row r="8152">
          <cell r="F8152" t="str">
            <v>SINAPI</v>
          </cell>
        </row>
        <row r="8153">
          <cell r="F8153" t="str">
            <v>SINAPI</v>
          </cell>
        </row>
        <row r="8154">
          <cell r="F8154" t="str">
            <v>SINAPI</v>
          </cell>
        </row>
        <row r="8155">
          <cell r="F8155" t="str">
            <v>SINAPI</v>
          </cell>
        </row>
        <row r="8156">
          <cell r="F8156" t="str">
            <v>SINAPI</v>
          </cell>
        </row>
        <row r="8157">
          <cell r="F8157" t="str">
            <v>SINAPI</v>
          </cell>
        </row>
        <row r="8158">
          <cell r="F8158" t="str">
            <v>SINAPI</v>
          </cell>
        </row>
        <row r="8159">
          <cell r="F8159" t="str">
            <v>SINAPI</v>
          </cell>
        </row>
        <row r="8160">
          <cell r="F8160" t="str">
            <v>SINAPI</v>
          </cell>
        </row>
        <row r="8161">
          <cell r="F8161" t="str">
            <v>SINAPI</v>
          </cell>
        </row>
        <row r="8162">
          <cell r="F8162" t="str">
            <v>SINAPI</v>
          </cell>
        </row>
        <row r="8163">
          <cell r="F8163" t="str">
            <v>SINAPI</v>
          </cell>
        </row>
        <row r="8164">
          <cell r="F8164" t="str">
            <v>SINAPI</v>
          </cell>
        </row>
        <row r="8165">
          <cell r="F8165" t="str">
            <v>SINAPI</v>
          </cell>
        </row>
        <row r="8166">
          <cell r="F8166" t="str">
            <v>SINAPI</v>
          </cell>
        </row>
        <row r="8167">
          <cell r="F8167" t="str">
            <v>SINAPI</v>
          </cell>
        </row>
        <row r="8168">
          <cell r="F8168" t="str">
            <v>SINAPI</v>
          </cell>
        </row>
        <row r="8169">
          <cell r="F8169" t="str">
            <v>SINAPI</v>
          </cell>
        </row>
        <row r="8170">
          <cell r="F8170" t="str">
            <v>SINAPI</v>
          </cell>
        </row>
        <row r="8171">
          <cell r="F8171" t="str">
            <v>SINAPI</v>
          </cell>
        </row>
        <row r="8172">
          <cell r="F8172" t="str">
            <v>SINAPI</v>
          </cell>
        </row>
        <row r="8173">
          <cell r="F8173" t="str">
            <v>SINAPI</v>
          </cell>
        </row>
        <row r="8174">
          <cell r="F8174" t="str">
            <v>SINAPI</v>
          </cell>
        </row>
        <row r="8175">
          <cell r="F8175" t="str">
            <v>SINAPI</v>
          </cell>
        </row>
        <row r="8176">
          <cell r="F8176" t="str">
            <v>SINAPI</v>
          </cell>
        </row>
        <row r="8177">
          <cell r="F8177" t="str">
            <v>SINAPI</v>
          </cell>
        </row>
        <row r="8178">
          <cell r="F8178" t="str">
            <v>SINAPI</v>
          </cell>
        </row>
        <row r="8179">
          <cell r="F8179" t="str">
            <v>SINAPI</v>
          </cell>
        </row>
        <row r="8180">
          <cell r="F8180" t="str">
            <v>SINAPI</v>
          </cell>
        </row>
        <row r="8181">
          <cell r="F8181" t="str">
            <v>SINAPI</v>
          </cell>
        </row>
        <row r="8182">
          <cell r="F8182" t="str">
            <v>SINAPI</v>
          </cell>
        </row>
        <row r="8183">
          <cell r="F8183" t="str">
            <v>SINAPI</v>
          </cell>
        </row>
        <row r="8184">
          <cell r="F8184" t="str">
            <v>SINAPI</v>
          </cell>
        </row>
        <row r="8185">
          <cell r="F8185" t="str">
            <v>SINAPI</v>
          </cell>
        </row>
        <row r="8186">
          <cell r="F8186" t="str">
            <v>SINAPI</v>
          </cell>
        </row>
        <row r="8187">
          <cell r="F8187" t="str">
            <v>SINAPI</v>
          </cell>
        </row>
        <row r="8188">
          <cell r="F8188" t="str">
            <v>SINAPI</v>
          </cell>
        </row>
        <row r="8189">
          <cell r="F8189" t="str">
            <v>SINAPI</v>
          </cell>
        </row>
        <row r="8190">
          <cell r="F8190" t="str">
            <v>SINAPI</v>
          </cell>
        </row>
        <row r="8191">
          <cell r="F8191" t="str">
            <v>SINAPI</v>
          </cell>
        </row>
        <row r="8192">
          <cell r="F8192" t="str">
            <v>SINAPI</v>
          </cell>
        </row>
        <row r="8193">
          <cell r="F8193" t="str">
            <v>SINAPI</v>
          </cell>
        </row>
        <row r="8194">
          <cell r="F8194" t="str">
            <v>SINAPI</v>
          </cell>
        </row>
        <row r="8195">
          <cell r="F8195" t="str">
            <v>SINAPI</v>
          </cell>
        </row>
        <row r="8196">
          <cell r="F8196" t="str">
            <v>SINAPI</v>
          </cell>
        </row>
        <row r="8197">
          <cell r="F8197" t="str">
            <v>SINAPI</v>
          </cell>
        </row>
        <row r="8198">
          <cell r="F8198" t="str">
            <v>SINAPI</v>
          </cell>
        </row>
        <row r="8199">
          <cell r="F8199" t="str">
            <v>SINAPI</v>
          </cell>
        </row>
        <row r="8200">
          <cell r="F8200" t="str">
            <v>SINAPI</v>
          </cell>
        </row>
        <row r="8201">
          <cell r="F8201" t="str">
            <v>SINAPI</v>
          </cell>
        </row>
        <row r="8202">
          <cell r="F8202" t="str">
            <v>SINAPI</v>
          </cell>
        </row>
        <row r="8203">
          <cell r="F8203" t="str">
            <v>SINAPI</v>
          </cell>
        </row>
        <row r="8204">
          <cell r="F8204" t="str">
            <v>SINAPI</v>
          </cell>
        </row>
        <row r="8205">
          <cell r="F8205" t="str">
            <v>SINAPI</v>
          </cell>
        </row>
        <row r="8206">
          <cell r="F8206" t="str">
            <v>SINAPI</v>
          </cell>
        </row>
        <row r="8207">
          <cell r="F8207" t="str">
            <v>SINAPI</v>
          </cell>
        </row>
        <row r="8208">
          <cell r="F8208" t="str">
            <v>SINAPI</v>
          </cell>
        </row>
        <row r="8209">
          <cell r="F8209" t="str">
            <v>SINAPI</v>
          </cell>
        </row>
        <row r="8210">
          <cell r="F8210" t="str">
            <v>SINAPI</v>
          </cell>
        </row>
        <row r="8211">
          <cell r="F8211" t="str">
            <v>SINAPI</v>
          </cell>
        </row>
        <row r="8212">
          <cell r="F8212" t="str">
            <v>SINAPI</v>
          </cell>
        </row>
        <row r="8213">
          <cell r="F8213" t="str">
            <v>SINAPI</v>
          </cell>
        </row>
        <row r="8214">
          <cell r="F8214" t="str">
            <v>SINAPI</v>
          </cell>
        </row>
        <row r="8215">
          <cell r="F8215" t="str">
            <v>SINAPI</v>
          </cell>
        </row>
        <row r="8216">
          <cell r="F8216" t="str">
            <v>SINAPI</v>
          </cell>
        </row>
        <row r="8217">
          <cell r="F8217" t="str">
            <v>SINAPI</v>
          </cell>
        </row>
        <row r="8218">
          <cell r="F8218" t="str">
            <v>SINAPI</v>
          </cell>
        </row>
        <row r="8219">
          <cell r="F8219" t="str">
            <v>SINAPI</v>
          </cell>
        </row>
        <row r="8220">
          <cell r="F8220" t="str">
            <v>SINAPI</v>
          </cell>
        </row>
        <row r="8221">
          <cell r="F8221" t="str">
            <v>SINAPI</v>
          </cell>
        </row>
        <row r="8222">
          <cell r="F8222" t="str">
            <v>SINAPI</v>
          </cell>
        </row>
        <row r="8223">
          <cell r="F8223" t="str">
            <v>SINAPI</v>
          </cell>
        </row>
        <row r="8224">
          <cell r="F8224" t="str">
            <v>SINAPI</v>
          </cell>
        </row>
        <row r="8225">
          <cell r="F8225" t="str">
            <v>SINAPI</v>
          </cell>
        </row>
        <row r="8226">
          <cell r="F8226" t="str">
            <v>SINAPI</v>
          </cell>
        </row>
        <row r="8227">
          <cell r="F8227" t="str">
            <v>SINAPI</v>
          </cell>
        </row>
        <row r="8228">
          <cell r="F8228" t="str">
            <v>SINAPI</v>
          </cell>
        </row>
        <row r="8229">
          <cell r="F8229" t="str">
            <v>SINAPI</v>
          </cell>
        </row>
        <row r="8230">
          <cell r="F8230" t="str">
            <v>SINAPI</v>
          </cell>
        </row>
        <row r="8231">
          <cell r="F8231" t="str">
            <v>SINAPI</v>
          </cell>
        </row>
        <row r="8232">
          <cell r="F8232" t="str">
            <v>SINAPI</v>
          </cell>
        </row>
        <row r="8233">
          <cell r="F8233" t="str">
            <v>SINAPI</v>
          </cell>
        </row>
        <row r="8234">
          <cell r="F8234" t="str">
            <v>SINAPI</v>
          </cell>
        </row>
        <row r="8235">
          <cell r="F8235" t="str">
            <v>SINAPI</v>
          </cell>
        </row>
        <row r="8236">
          <cell r="F8236" t="str">
            <v>SINAPI</v>
          </cell>
        </row>
        <row r="8237">
          <cell r="F8237" t="str">
            <v>SINAPI</v>
          </cell>
        </row>
        <row r="8238">
          <cell r="F8238" t="str">
            <v>SINAPI</v>
          </cell>
        </row>
        <row r="8239">
          <cell r="F8239" t="str">
            <v>SINAPI</v>
          </cell>
        </row>
        <row r="8240">
          <cell r="F8240" t="str">
            <v>SINAPI</v>
          </cell>
        </row>
        <row r="8241">
          <cell r="F8241" t="str">
            <v>SINAPI</v>
          </cell>
        </row>
        <row r="8242">
          <cell r="F8242" t="str">
            <v>SINAPI</v>
          </cell>
        </row>
        <row r="8243">
          <cell r="F8243" t="str">
            <v>SINAPI</v>
          </cell>
        </row>
        <row r="8244">
          <cell r="F8244" t="str">
            <v>SINAPI</v>
          </cell>
        </row>
        <row r="8245">
          <cell r="F8245" t="str">
            <v>SINAPI</v>
          </cell>
        </row>
        <row r="8246">
          <cell r="F8246" t="str">
            <v>SINAPI</v>
          </cell>
        </row>
        <row r="8247">
          <cell r="F8247" t="str">
            <v>SINAPI</v>
          </cell>
        </row>
        <row r="8248">
          <cell r="F8248" t="str">
            <v>SINAPI</v>
          </cell>
        </row>
        <row r="8249">
          <cell r="F8249" t="str">
            <v>SINAPI</v>
          </cell>
        </row>
        <row r="8250">
          <cell r="F8250" t="str">
            <v>SINAPI</v>
          </cell>
        </row>
        <row r="8251">
          <cell r="F8251" t="str">
            <v>SINAPI</v>
          </cell>
        </row>
        <row r="8252">
          <cell r="F8252" t="str">
            <v>SINAPI</v>
          </cell>
        </row>
        <row r="8253">
          <cell r="F8253" t="str">
            <v>SINAPI</v>
          </cell>
        </row>
        <row r="8254">
          <cell r="F8254" t="str">
            <v>SINAPI</v>
          </cell>
        </row>
        <row r="8255">
          <cell r="F8255" t="str">
            <v>SINAPI</v>
          </cell>
        </row>
        <row r="8256">
          <cell r="F8256" t="str">
            <v>SINAPI</v>
          </cell>
        </row>
        <row r="8257">
          <cell r="F8257" t="str">
            <v>SINAPI</v>
          </cell>
        </row>
        <row r="8258">
          <cell r="F8258" t="str">
            <v>SINAPI</v>
          </cell>
        </row>
        <row r="8259">
          <cell r="F8259" t="str">
            <v>SINAPI</v>
          </cell>
        </row>
        <row r="8260">
          <cell r="F8260" t="str">
            <v>SINAPI</v>
          </cell>
        </row>
        <row r="8261">
          <cell r="F8261" t="str">
            <v>SINAPI</v>
          </cell>
        </row>
        <row r="8262">
          <cell r="F8262" t="str">
            <v>SINAPI</v>
          </cell>
        </row>
        <row r="8263">
          <cell r="F8263" t="str">
            <v>SINAPI</v>
          </cell>
        </row>
        <row r="8264">
          <cell r="F8264" t="str">
            <v>SINAPI</v>
          </cell>
        </row>
        <row r="8265">
          <cell r="F8265" t="str">
            <v>SINAPI</v>
          </cell>
        </row>
        <row r="8266">
          <cell r="F8266" t="str">
            <v>SINAPI</v>
          </cell>
        </row>
        <row r="8267">
          <cell r="F8267" t="str">
            <v>SINAPI</v>
          </cell>
        </row>
        <row r="8268">
          <cell r="F8268" t="str">
            <v>SINAPI</v>
          </cell>
        </row>
        <row r="8269">
          <cell r="F8269" t="str">
            <v>SINAPI</v>
          </cell>
        </row>
        <row r="8270">
          <cell r="F8270" t="str">
            <v>SINAPI</v>
          </cell>
        </row>
        <row r="8271">
          <cell r="F8271" t="str">
            <v>SINAPI</v>
          </cell>
        </row>
        <row r="8272">
          <cell r="F8272" t="str">
            <v>SINAPI</v>
          </cell>
        </row>
        <row r="8273">
          <cell r="F8273" t="str">
            <v>SINAPI</v>
          </cell>
        </row>
        <row r="8274">
          <cell r="F8274" t="str">
            <v>SINAPI</v>
          </cell>
        </row>
        <row r="8275">
          <cell r="F8275" t="str">
            <v>SINAPI</v>
          </cell>
        </row>
        <row r="8276">
          <cell r="F8276" t="str">
            <v>SINAPI</v>
          </cell>
        </row>
        <row r="8277">
          <cell r="F8277" t="str">
            <v>SINAPI</v>
          </cell>
        </row>
        <row r="8278">
          <cell r="F8278" t="str">
            <v>SINAPI</v>
          </cell>
        </row>
        <row r="8279">
          <cell r="F8279" t="str">
            <v>SINAPI</v>
          </cell>
        </row>
        <row r="8280">
          <cell r="F8280" t="str">
            <v>SINAPI</v>
          </cell>
        </row>
        <row r="8281">
          <cell r="F8281" t="str">
            <v>SINAPI</v>
          </cell>
        </row>
        <row r="8282">
          <cell r="F8282" t="str">
            <v>SINAPI</v>
          </cell>
        </row>
        <row r="8283">
          <cell r="F8283" t="str">
            <v>SINAPI</v>
          </cell>
        </row>
        <row r="8284">
          <cell r="F8284" t="str">
            <v>SINAPI</v>
          </cell>
        </row>
        <row r="8285">
          <cell r="F8285" t="str">
            <v>SINAPI</v>
          </cell>
        </row>
        <row r="8286">
          <cell r="F8286" t="str">
            <v>SINAPI</v>
          </cell>
        </row>
        <row r="8287">
          <cell r="F8287" t="str">
            <v>SINAPI</v>
          </cell>
        </row>
        <row r="8288">
          <cell r="F8288" t="str">
            <v>SINAPI</v>
          </cell>
        </row>
        <row r="8289">
          <cell r="F8289" t="str">
            <v>SINAPI</v>
          </cell>
        </row>
        <row r="8290">
          <cell r="F8290" t="str">
            <v>SINAPI</v>
          </cell>
        </row>
        <row r="8291">
          <cell r="F8291" t="str">
            <v>SINAPI</v>
          </cell>
        </row>
        <row r="8292">
          <cell r="F8292" t="str">
            <v>SINAPI</v>
          </cell>
        </row>
        <row r="8293">
          <cell r="F8293" t="str">
            <v>SINAPI</v>
          </cell>
        </row>
        <row r="8294">
          <cell r="F8294" t="str">
            <v>SINAPI</v>
          </cell>
        </row>
        <row r="8295">
          <cell r="F8295" t="str">
            <v>SINAPI</v>
          </cell>
        </row>
        <row r="8296">
          <cell r="F8296" t="str">
            <v>SINAPI</v>
          </cell>
        </row>
        <row r="8297">
          <cell r="F8297" t="str">
            <v>SINAPI</v>
          </cell>
        </row>
        <row r="8298">
          <cell r="F8298" t="str">
            <v>SINAPI</v>
          </cell>
        </row>
        <row r="8299">
          <cell r="F8299" t="str">
            <v>SINAPI</v>
          </cell>
        </row>
        <row r="8300">
          <cell r="F8300" t="str">
            <v>SINAPI</v>
          </cell>
        </row>
        <row r="8301">
          <cell r="F8301" t="str">
            <v>SINAPI</v>
          </cell>
        </row>
        <row r="8302">
          <cell r="F8302" t="str">
            <v>SINAPI</v>
          </cell>
        </row>
        <row r="8303">
          <cell r="F8303" t="str">
            <v>SINAPI</v>
          </cell>
        </row>
        <row r="8304">
          <cell r="F8304" t="str">
            <v>SINAPI</v>
          </cell>
        </row>
        <row r="8305">
          <cell r="F8305" t="str">
            <v>SINAPI</v>
          </cell>
        </row>
        <row r="8306">
          <cell r="F8306" t="str">
            <v>SINAPI</v>
          </cell>
        </row>
        <row r="8307">
          <cell r="F8307" t="str">
            <v>SINAPI</v>
          </cell>
        </row>
        <row r="8308">
          <cell r="F8308" t="str">
            <v>SINAPI</v>
          </cell>
        </row>
        <row r="8309">
          <cell r="F8309" t="str">
            <v>SINAPI</v>
          </cell>
        </row>
        <row r="8310">
          <cell r="F8310" t="str">
            <v>SINAPI</v>
          </cell>
        </row>
        <row r="8311">
          <cell r="F8311" t="str">
            <v>SINAPI</v>
          </cell>
        </row>
        <row r="8312">
          <cell r="F8312" t="str">
            <v>SINAPI</v>
          </cell>
        </row>
        <row r="8313">
          <cell r="F8313" t="str">
            <v>SINAPI</v>
          </cell>
        </row>
        <row r="8314">
          <cell r="F8314" t="str">
            <v>SINAPI</v>
          </cell>
        </row>
        <row r="8315">
          <cell r="F8315" t="str">
            <v>SINAPI</v>
          </cell>
        </row>
        <row r="8316">
          <cell r="F8316" t="str">
            <v>SINAPI</v>
          </cell>
        </row>
        <row r="8317">
          <cell r="F8317" t="str">
            <v>SINAPI</v>
          </cell>
        </row>
        <row r="8318">
          <cell r="F8318" t="str">
            <v>SINAPI</v>
          </cell>
        </row>
        <row r="8319">
          <cell r="F8319" t="str">
            <v>SINAPI</v>
          </cell>
        </row>
        <row r="8320">
          <cell r="F8320" t="str">
            <v>SINAPI</v>
          </cell>
        </row>
        <row r="8321">
          <cell r="F8321" t="str">
            <v>SINAPI</v>
          </cell>
        </row>
        <row r="8322">
          <cell r="F8322" t="str">
            <v>SINAPI</v>
          </cell>
        </row>
        <row r="8323">
          <cell r="F8323" t="str">
            <v>SINAPI</v>
          </cell>
        </row>
        <row r="8324">
          <cell r="F8324" t="str">
            <v>SINAPI</v>
          </cell>
        </row>
        <row r="8325">
          <cell r="F8325" t="str">
            <v>SINAPI</v>
          </cell>
        </row>
        <row r="8326">
          <cell r="F8326" t="str">
            <v>SINAPI</v>
          </cell>
        </row>
        <row r="8327">
          <cell r="F8327" t="str">
            <v>SINAPI</v>
          </cell>
        </row>
        <row r="8328">
          <cell r="F8328" t="str">
            <v>SINAPI</v>
          </cell>
        </row>
        <row r="8329">
          <cell r="F8329" t="str">
            <v>SINAPI</v>
          </cell>
        </row>
        <row r="8330">
          <cell r="F8330" t="str">
            <v>SINAPI</v>
          </cell>
        </row>
        <row r="8331">
          <cell r="F8331" t="str">
            <v>SINAPI</v>
          </cell>
        </row>
        <row r="8332">
          <cell r="F8332" t="str">
            <v>SINAPI</v>
          </cell>
        </row>
        <row r="8333">
          <cell r="F8333" t="str">
            <v>SINAPI</v>
          </cell>
        </row>
        <row r="8334">
          <cell r="F8334" t="str">
            <v>SINAPI</v>
          </cell>
        </row>
        <row r="8335">
          <cell r="F8335" t="str">
            <v>SINAPI</v>
          </cell>
        </row>
        <row r="8336">
          <cell r="F8336" t="str">
            <v>SINAPI</v>
          </cell>
        </row>
        <row r="8337">
          <cell r="F8337" t="str">
            <v>SINAPI</v>
          </cell>
        </row>
        <row r="8338">
          <cell r="F8338" t="str">
            <v>SINAPI</v>
          </cell>
        </row>
        <row r="8339">
          <cell r="F8339" t="str">
            <v>SINAPI</v>
          </cell>
        </row>
        <row r="8340">
          <cell r="F8340" t="str">
            <v>SINAPI</v>
          </cell>
        </row>
        <row r="8341">
          <cell r="F8341" t="str">
            <v>SINAPI</v>
          </cell>
        </row>
        <row r="8342">
          <cell r="F8342" t="str">
            <v>SINAPI</v>
          </cell>
        </row>
        <row r="8343">
          <cell r="F8343" t="str">
            <v>SINAPI</v>
          </cell>
        </row>
        <row r="8344">
          <cell r="F8344" t="str">
            <v>SINAPI</v>
          </cell>
        </row>
        <row r="8345">
          <cell r="F8345" t="str">
            <v>SINAPI</v>
          </cell>
        </row>
        <row r="8346">
          <cell r="F8346" t="str">
            <v>SINAPI</v>
          </cell>
        </row>
        <row r="8347">
          <cell r="F8347" t="str">
            <v>SINAPI</v>
          </cell>
        </row>
        <row r="8348">
          <cell r="F8348" t="str">
            <v>SINAPI</v>
          </cell>
        </row>
        <row r="8349">
          <cell r="F8349" t="str">
            <v>SINAPI</v>
          </cell>
        </row>
        <row r="8350">
          <cell r="F8350" t="str">
            <v>SINAPI</v>
          </cell>
        </row>
        <row r="8351">
          <cell r="F8351" t="str">
            <v>SINAPI</v>
          </cell>
        </row>
        <row r="8352">
          <cell r="F8352" t="str">
            <v>SINAPI</v>
          </cell>
        </row>
        <row r="8353">
          <cell r="F8353" t="str">
            <v>SINAPI</v>
          </cell>
        </row>
        <row r="8354">
          <cell r="F8354" t="str">
            <v>SINAPI</v>
          </cell>
        </row>
        <row r="8355">
          <cell r="F8355" t="str">
            <v>SINAPI</v>
          </cell>
        </row>
        <row r="8356">
          <cell r="F8356" t="str">
            <v>SINAPI</v>
          </cell>
        </row>
        <row r="8357">
          <cell r="F8357" t="str">
            <v>SINAPI</v>
          </cell>
        </row>
        <row r="8358">
          <cell r="F8358" t="str">
            <v>SINAPI</v>
          </cell>
        </row>
        <row r="8359">
          <cell r="F8359" t="str">
            <v>SINAPI</v>
          </cell>
        </row>
        <row r="8360">
          <cell r="F8360" t="str">
            <v>SINAPI</v>
          </cell>
        </row>
        <row r="8361">
          <cell r="F8361" t="str">
            <v>SINAPI</v>
          </cell>
        </row>
        <row r="8362">
          <cell r="F8362" t="str">
            <v>SINAPI</v>
          </cell>
        </row>
        <row r="8363">
          <cell r="F8363" t="str">
            <v>SINAPI</v>
          </cell>
        </row>
        <row r="8364">
          <cell r="F8364" t="str">
            <v>SINAPI</v>
          </cell>
        </row>
        <row r="8365">
          <cell r="F8365" t="str">
            <v>SINAPI</v>
          </cell>
        </row>
        <row r="8366">
          <cell r="F8366" t="str">
            <v>SINAPI</v>
          </cell>
        </row>
        <row r="8367">
          <cell r="F8367" t="str">
            <v>SINAPI</v>
          </cell>
        </row>
        <row r="8368">
          <cell r="F8368" t="str">
            <v>SINAPI</v>
          </cell>
        </row>
        <row r="8369">
          <cell r="F8369" t="str">
            <v>SINAPI</v>
          </cell>
        </row>
        <row r="8370">
          <cell r="F8370" t="str">
            <v>SINAPI</v>
          </cell>
        </row>
        <row r="8371">
          <cell r="F8371" t="str">
            <v>SINAPI</v>
          </cell>
        </row>
        <row r="8372">
          <cell r="F8372" t="str">
            <v>SINAPI</v>
          </cell>
        </row>
        <row r="8373">
          <cell r="F8373" t="str">
            <v>SINAPI</v>
          </cell>
        </row>
        <row r="8374">
          <cell r="F8374" t="str">
            <v>SINAPI</v>
          </cell>
        </row>
        <row r="8375">
          <cell r="F8375" t="str">
            <v>SINAPI</v>
          </cell>
        </row>
        <row r="8376">
          <cell r="F8376" t="str">
            <v>SINAPI</v>
          </cell>
        </row>
        <row r="8377">
          <cell r="F8377" t="str">
            <v>SINAPI</v>
          </cell>
        </row>
        <row r="8378">
          <cell r="F8378" t="str">
            <v>SINAPI</v>
          </cell>
        </row>
        <row r="8379">
          <cell r="F8379" t="str">
            <v>SINAPI</v>
          </cell>
        </row>
        <row r="8380">
          <cell r="F8380" t="str">
            <v>SINAPI</v>
          </cell>
        </row>
        <row r="8381">
          <cell r="F8381" t="str">
            <v>SINAPI</v>
          </cell>
        </row>
        <row r="8382">
          <cell r="F8382" t="str">
            <v>SINAPI</v>
          </cell>
        </row>
        <row r="8383">
          <cell r="F8383" t="str">
            <v>SINAPI</v>
          </cell>
        </row>
        <row r="8384">
          <cell r="F8384" t="str">
            <v>SINAPI</v>
          </cell>
        </row>
        <row r="8385">
          <cell r="F8385" t="str">
            <v>SINAPI</v>
          </cell>
        </row>
        <row r="8386">
          <cell r="F8386" t="str">
            <v>SINAPI</v>
          </cell>
        </row>
        <row r="8387">
          <cell r="F8387" t="str">
            <v>SINAPI</v>
          </cell>
        </row>
        <row r="8388">
          <cell r="F8388" t="str">
            <v>SINAPI</v>
          </cell>
        </row>
        <row r="8389">
          <cell r="F8389" t="str">
            <v>SINAPI</v>
          </cell>
        </row>
        <row r="8390">
          <cell r="F8390" t="str">
            <v>SINAPI</v>
          </cell>
        </row>
        <row r="8391">
          <cell r="F8391" t="str">
            <v>SINAPI</v>
          </cell>
        </row>
        <row r="8392">
          <cell r="F8392" t="str">
            <v>SINAPI</v>
          </cell>
        </row>
        <row r="8393">
          <cell r="F8393" t="str">
            <v>SINAPI</v>
          </cell>
        </row>
        <row r="8394">
          <cell r="F8394" t="str">
            <v>SINAPI</v>
          </cell>
        </row>
        <row r="8395">
          <cell r="F8395" t="str">
            <v>SINAPI</v>
          </cell>
        </row>
        <row r="8396">
          <cell r="F8396" t="str">
            <v>SINAPI</v>
          </cell>
        </row>
        <row r="8397">
          <cell r="F8397" t="str">
            <v>SINAPI</v>
          </cell>
        </row>
        <row r="8398">
          <cell r="F8398" t="str">
            <v>SINAPI</v>
          </cell>
        </row>
        <row r="8399">
          <cell r="F8399" t="str">
            <v>SINAPI</v>
          </cell>
        </row>
        <row r="8400">
          <cell r="F8400" t="str">
            <v>SINAPI</v>
          </cell>
        </row>
        <row r="8401">
          <cell r="F8401" t="str">
            <v>SINAPI</v>
          </cell>
        </row>
        <row r="8402">
          <cell r="F8402" t="str">
            <v>SINAPI</v>
          </cell>
        </row>
        <row r="8403">
          <cell r="F8403" t="str">
            <v>SINAPI</v>
          </cell>
        </row>
        <row r="8404">
          <cell r="F8404" t="str">
            <v>SINAPI</v>
          </cell>
        </row>
        <row r="8405">
          <cell r="F8405" t="str">
            <v>SINAPI</v>
          </cell>
        </row>
        <row r="8406">
          <cell r="F8406" t="str">
            <v>SINAPI</v>
          </cell>
        </row>
        <row r="8407">
          <cell r="F8407" t="str">
            <v>SINAPI</v>
          </cell>
        </row>
        <row r="8408">
          <cell r="F8408" t="str">
            <v>SINAPI</v>
          </cell>
        </row>
        <row r="8409">
          <cell r="F8409" t="str">
            <v>SINAPI</v>
          </cell>
        </row>
        <row r="8410">
          <cell r="F8410" t="str">
            <v>SINAPI</v>
          </cell>
        </row>
        <row r="8411">
          <cell r="F8411" t="str">
            <v>SINAPI</v>
          </cell>
        </row>
        <row r="8412">
          <cell r="F8412" t="str">
            <v>SINAPI</v>
          </cell>
        </row>
        <row r="8413">
          <cell r="F8413" t="str">
            <v>SINAPI</v>
          </cell>
        </row>
        <row r="8414">
          <cell r="F8414" t="str">
            <v>SINAPI</v>
          </cell>
        </row>
        <row r="8415">
          <cell r="F8415" t="str">
            <v>SINAPI</v>
          </cell>
        </row>
        <row r="8416">
          <cell r="F8416" t="str">
            <v>SINAPI</v>
          </cell>
        </row>
        <row r="8417">
          <cell r="F8417" t="str">
            <v>SINAPI</v>
          </cell>
        </row>
        <row r="8418">
          <cell r="F8418" t="str">
            <v>SINAPI</v>
          </cell>
        </row>
        <row r="8419">
          <cell r="F8419" t="str">
            <v>SINAPI</v>
          </cell>
        </row>
        <row r="8420">
          <cell r="F8420" t="str">
            <v>SINAPI</v>
          </cell>
        </row>
        <row r="8421">
          <cell r="F8421" t="str">
            <v>SINAPI</v>
          </cell>
        </row>
        <row r="8422">
          <cell r="F8422" t="str">
            <v>SINAPI</v>
          </cell>
        </row>
        <row r="8423">
          <cell r="F8423" t="str">
            <v>SINAPI</v>
          </cell>
        </row>
        <row r="8424">
          <cell r="F8424" t="str">
            <v>SINAPI</v>
          </cell>
        </row>
        <row r="8425">
          <cell r="F8425" t="str">
            <v>SINAPI</v>
          </cell>
        </row>
        <row r="8426">
          <cell r="F8426" t="str">
            <v>SINAPI</v>
          </cell>
        </row>
        <row r="8427">
          <cell r="F8427" t="str">
            <v>SINAPI</v>
          </cell>
        </row>
        <row r="8428">
          <cell r="F8428" t="str">
            <v>SINAPI</v>
          </cell>
        </row>
        <row r="8429">
          <cell r="F8429" t="str">
            <v>SINAPI</v>
          </cell>
        </row>
        <row r="8430">
          <cell r="F8430" t="str">
            <v>SINAPI</v>
          </cell>
        </row>
        <row r="8431">
          <cell r="F8431" t="str">
            <v>SINAPI</v>
          </cell>
        </row>
        <row r="8432">
          <cell r="F8432" t="str">
            <v>SINAPI</v>
          </cell>
        </row>
        <row r="8433">
          <cell r="F8433" t="str">
            <v>SINAPI</v>
          </cell>
        </row>
        <row r="8434">
          <cell r="F8434" t="str">
            <v>SINAPI</v>
          </cell>
        </row>
        <row r="8435">
          <cell r="F8435" t="str">
            <v>SINAPI</v>
          </cell>
        </row>
        <row r="8436">
          <cell r="F8436" t="str">
            <v>SINAPI</v>
          </cell>
        </row>
        <row r="8437">
          <cell r="F8437" t="str">
            <v>SINAPI</v>
          </cell>
        </row>
        <row r="8438">
          <cell r="F8438" t="str">
            <v>SINAPI</v>
          </cell>
        </row>
        <row r="8439">
          <cell r="F8439" t="str">
            <v>SINAPI</v>
          </cell>
        </row>
        <row r="8440">
          <cell r="F8440" t="str">
            <v>SINAPI</v>
          </cell>
        </row>
        <row r="8441">
          <cell r="F8441" t="str">
            <v>SINAPI</v>
          </cell>
        </row>
        <row r="8442">
          <cell r="F8442" t="str">
            <v>SINAPI</v>
          </cell>
        </row>
        <row r="8443">
          <cell r="F8443" t="str">
            <v>SINAPI</v>
          </cell>
        </row>
        <row r="8444">
          <cell r="F8444" t="str">
            <v>SINAPI</v>
          </cell>
        </row>
        <row r="8445">
          <cell r="F8445" t="str">
            <v>SINAPI</v>
          </cell>
        </row>
        <row r="8446">
          <cell r="F8446" t="str">
            <v>SINAPI</v>
          </cell>
        </row>
        <row r="8447">
          <cell r="F8447" t="str">
            <v>SINAPI</v>
          </cell>
        </row>
        <row r="8448">
          <cell r="F8448" t="str">
            <v>SINAPI</v>
          </cell>
        </row>
        <row r="8449">
          <cell r="F8449" t="str">
            <v>SINAPI</v>
          </cell>
        </row>
        <row r="8450">
          <cell r="F8450" t="str">
            <v>SINAPI</v>
          </cell>
        </row>
        <row r="8451">
          <cell r="F8451" t="str">
            <v>SINAPI</v>
          </cell>
        </row>
        <row r="8452">
          <cell r="F8452" t="str">
            <v>SINAPI</v>
          </cell>
        </row>
        <row r="8453">
          <cell r="F8453" t="str">
            <v>SINAPI</v>
          </cell>
        </row>
        <row r="8454">
          <cell r="F8454" t="str">
            <v>SINAPI</v>
          </cell>
        </row>
        <row r="8455">
          <cell r="F8455" t="str">
            <v>SINAPI</v>
          </cell>
        </row>
        <row r="8456">
          <cell r="F8456" t="str">
            <v>SINAPI</v>
          </cell>
        </row>
        <row r="8457">
          <cell r="F8457" t="str">
            <v>SINAPI</v>
          </cell>
        </row>
        <row r="8458">
          <cell r="F8458" t="str">
            <v>SINAPI</v>
          </cell>
        </row>
        <row r="8459">
          <cell r="F8459" t="str">
            <v>SINAPI</v>
          </cell>
        </row>
        <row r="8460">
          <cell r="F8460" t="str">
            <v>SINAPI</v>
          </cell>
        </row>
        <row r="8461">
          <cell r="F8461" t="str">
            <v>SINAPI</v>
          </cell>
        </row>
        <row r="8462">
          <cell r="F8462" t="str">
            <v>SINAPI</v>
          </cell>
        </row>
        <row r="8463">
          <cell r="F8463" t="str">
            <v>SINAPI</v>
          </cell>
        </row>
        <row r="8464">
          <cell r="F8464" t="str">
            <v>SINAPI</v>
          </cell>
        </row>
        <row r="8465">
          <cell r="F8465" t="str">
            <v>SINAPI</v>
          </cell>
        </row>
        <row r="8466">
          <cell r="F8466" t="str">
            <v>SINAPI</v>
          </cell>
        </row>
        <row r="8467">
          <cell r="F8467" t="str">
            <v>SINAPI</v>
          </cell>
        </row>
        <row r="8468">
          <cell r="F8468" t="str">
            <v>SINAPI</v>
          </cell>
        </row>
        <row r="8469">
          <cell r="F8469" t="str">
            <v>SINAPI</v>
          </cell>
        </row>
        <row r="8470">
          <cell r="F8470" t="str">
            <v>SINAPI</v>
          </cell>
        </row>
        <row r="8471">
          <cell r="F8471" t="str">
            <v>SINAPI</v>
          </cell>
        </row>
        <row r="8472">
          <cell r="F8472" t="str">
            <v>SINAPI</v>
          </cell>
        </row>
        <row r="8473">
          <cell r="F8473" t="str">
            <v>SINAPI</v>
          </cell>
        </row>
        <row r="8474">
          <cell r="F8474" t="str">
            <v>SINAPI</v>
          </cell>
        </row>
        <row r="8475">
          <cell r="F8475" t="str">
            <v>SINAPI</v>
          </cell>
        </row>
        <row r="8476">
          <cell r="F8476" t="str">
            <v>SINAPI</v>
          </cell>
        </row>
        <row r="8477">
          <cell r="F8477" t="str">
            <v>SINAPI</v>
          </cell>
        </row>
        <row r="8478">
          <cell r="F8478" t="str">
            <v>SINAPI</v>
          </cell>
        </row>
        <row r="8479">
          <cell r="F8479" t="str">
            <v>SINAPI</v>
          </cell>
        </row>
        <row r="8480">
          <cell r="F8480" t="str">
            <v>SINAPI</v>
          </cell>
        </row>
        <row r="8481">
          <cell r="F8481" t="str">
            <v>SINAPI</v>
          </cell>
        </row>
        <row r="8482">
          <cell r="F8482" t="str">
            <v>SINAPI</v>
          </cell>
        </row>
        <row r="8483">
          <cell r="F8483" t="str">
            <v>SINAPI</v>
          </cell>
        </row>
        <row r="8484">
          <cell r="F8484" t="str">
            <v>SINAPI</v>
          </cell>
        </row>
        <row r="8485">
          <cell r="F8485" t="str">
            <v>SINAPI</v>
          </cell>
        </row>
        <row r="8486">
          <cell r="F8486" t="str">
            <v>SINAPI</v>
          </cell>
        </row>
        <row r="8487">
          <cell r="F8487" t="str">
            <v>SINAPI</v>
          </cell>
        </row>
        <row r="8488">
          <cell r="F8488" t="str">
            <v>SINAPI</v>
          </cell>
        </row>
        <row r="8489">
          <cell r="F8489" t="str">
            <v>SINAPI</v>
          </cell>
        </row>
        <row r="8490">
          <cell r="F8490" t="str">
            <v>SINAPI</v>
          </cell>
        </row>
        <row r="8491">
          <cell r="F8491" t="str">
            <v>SINAPI</v>
          </cell>
        </row>
        <row r="8492">
          <cell r="F8492" t="str">
            <v>SINAPI</v>
          </cell>
        </row>
        <row r="8493">
          <cell r="F8493" t="str">
            <v>SINAPI</v>
          </cell>
        </row>
        <row r="8494">
          <cell r="F8494" t="str">
            <v>SINAPI</v>
          </cell>
        </row>
        <row r="8495">
          <cell r="F8495" t="str">
            <v>SINAPI</v>
          </cell>
        </row>
        <row r="8496">
          <cell r="F8496" t="str">
            <v>SINAPI</v>
          </cell>
        </row>
        <row r="8497">
          <cell r="F8497" t="str">
            <v>SINAPI</v>
          </cell>
        </row>
        <row r="8498">
          <cell r="F8498" t="str">
            <v>SINAPI</v>
          </cell>
        </row>
        <row r="8499">
          <cell r="F8499" t="str">
            <v>SINAPI</v>
          </cell>
        </row>
        <row r="8500">
          <cell r="F8500" t="str">
            <v>SINAPI</v>
          </cell>
        </row>
        <row r="8501">
          <cell r="F8501" t="str">
            <v>SINAPI</v>
          </cell>
        </row>
        <row r="8502">
          <cell r="F8502" t="str">
            <v>SINAPI</v>
          </cell>
        </row>
        <row r="8503">
          <cell r="F8503" t="str">
            <v>SINAPI</v>
          </cell>
        </row>
        <row r="8504">
          <cell r="F8504" t="str">
            <v>SINAPI</v>
          </cell>
        </row>
        <row r="8505">
          <cell r="F8505" t="str">
            <v>SINAPI</v>
          </cell>
        </row>
        <row r="8506">
          <cell r="F8506" t="str">
            <v>SINAPI</v>
          </cell>
        </row>
        <row r="8507">
          <cell r="F8507" t="str">
            <v>SINAPI</v>
          </cell>
        </row>
        <row r="8508">
          <cell r="F8508" t="str">
            <v>SINAPI</v>
          </cell>
        </row>
        <row r="8509">
          <cell r="F8509" t="str">
            <v>SINAPI</v>
          </cell>
        </row>
        <row r="8510">
          <cell r="F8510" t="str">
            <v>SINAPI</v>
          </cell>
        </row>
        <row r="8511">
          <cell r="F8511" t="str">
            <v>SINAPI</v>
          </cell>
        </row>
        <row r="8512">
          <cell r="F8512" t="str">
            <v>SINAPI</v>
          </cell>
        </row>
        <row r="8513">
          <cell r="F8513" t="str">
            <v>SINAPI</v>
          </cell>
        </row>
        <row r="8514">
          <cell r="F8514" t="str">
            <v>SINAPI</v>
          </cell>
        </row>
        <row r="8515">
          <cell r="F8515" t="str">
            <v>SINAPI</v>
          </cell>
        </row>
        <row r="8516">
          <cell r="F8516" t="str">
            <v>SINAPI</v>
          </cell>
        </row>
        <row r="8517">
          <cell r="F8517" t="str">
            <v>SINAPI</v>
          </cell>
        </row>
        <row r="8518">
          <cell r="F8518" t="str">
            <v>SINAPI</v>
          </cell>
        </row>
        <row r="8519">
          <cell r="F8519" t="str">
            <v>SINAPI</v>
          </cell>
        </row>
        <row r="8520">
          <cell r="F8520" t="str">
            <v>SINAPI</v>
          </cell>
        </row>
        <row r="8521">
          <cell r="F8521" t="str">
            <v>SINAPI</v>
          </cell>
        </row>
        <row r="8522">
          <cell r="F8522" t="str">
            <v>SINAPI</v>
          </cell>
        </row>
        <row r="8523">
          <cell r="F8523" t="str">
            <v>SINAPI</v>
          </cell>
        </row>
        <row r="8524">
          <cell r="F8524" t="str">
            <v>SINAPI</v>
          </cell>
        </row>
        <row r="8525">
          <cell r="F8525" t="str">
            <v>SINAPI</v>
          </cell>
        </row>
        <row r="8526">
          <cell r="F8526" t="str">
            <v>SINAPI</v>
          </cell>
        </row>
        <row r="8527">
          <cell r="F8527" t="str">
            <v>SINAPI</v>
          </cell>
        </row>
        <row r="8528">
          <cell r="F8528" t="str">
            <v>SINAPI</v>
          </cell>
        </row>
        <row r="8529">
          <cell r="F8529" t="str">
            <v>SINAPI</v>
          </cell>
        </row>
        <row r="8530">
          <cell r="F8530" t="str">
            <v>SINAPI</v>
          </cell>
        </row>
        <row r="8531">
          <cell r="F8531" t="str">
            <v>SINAPI</v>
          </cell>
        </row>
        <row r="8532">
          <cell r="F8532" t="str">
            <v>SINAPI</v>
          </cell>
        </row>
        <row r="8533">
          <cell r="F8533" t="str">
            <v>SINAPI</v>
          </cell>
        </row>
        <row r="8534">
          <cell r="F8534" t="str">
            <v>SINAPI</v>
          </cell>
        </row>
        <row r="8535">
          <cell r="F8535" t="str">
            <v>SINAPI</v>
          </cell>
        </row>
        <row r="8536">
          <cell r="F8536" t="str">
            <v>SINAPI</v>
          </cell>
        </row>
        <row r="8537">
          <cell r="F8537" t="str">
            <v>SINAPI</v>
          </cell>
        </row>
        <row r="8538">
          <cell r="F8538" t="str">
            <v>SINAPI</v>
          </cell>
        </row>
        <row r="8539">
          <cell r="F8539" t="str">
            <v>SINAPI</v>
          </cell>
        </row>
        <row r="8540">
          <cell r="F8540" t="str">
            <v>SINAPI</v>
          </cell>
        </row>
        <row r="8541">
          <cell r="F8541" t="str">
            <v>SINAPI</v>
          </cell>
        </row>
        <row r="8542">
          <cell r="F8542" t="str">
            <v>SINAPI</v>
          </cell>
        </row>
        <row r="8543">
          <cell r="F8543" t="str">
            <v>SINAPI</v>
          </cell>
        </row>
        <row r="8544">
          <cell r="F8544" t="str">
            <v>SINAPI</v>
          </cell>
        </row>
        <row r="8545">
          <cell r="F8545" t="str">
            <v>SINAPI</v>
          </cell>
        </row>
        <row r="8546">
          <cell r="F8546" t="str">
            <v>SINAPI</v>
          </cell>
        </row>
        <row r="8547">
          <cell r="F8547" t="str">
            <v>SINAPI</v>
          </cell>
        </row>
        <row r="8548">
          <cell r="F8548" t="str">
            <v>SINAPI</v>
          </cell>
        </row>
        <row r="8549">
          <cell r="F8549" t="str">
            <v>SINAPI</v>
          </cell>
        </row>
        <row r="8550">
          <cell r="F8550" t="str">
            <v>SINAPI</v>
          </cell>
        </row>
        <row r="8551">
          <cell r="F8551" t="str">
            <v>SINAPI</v>
          </cell>
        </row>
        <row r="8552">
          <cell r="F8552" t="str">
            <v>SINAPI</v>
          </cell>
        </row>
        <row r="8553">
          <cell r="F8553" t="str">
            <v>SINAPI</v>
          </cell>
        </row>
        <row r="8554">
          <cell r="F8554" t="str">
            <v>SINAPI</v>
          </cell>
        </row>
        <row r="8555">
          <cell r="F8555" t="str">
            <v>SINAPI</v>
          </cell>
        </row>
        <row r="8556">
          <cell r="F8556" t="str">
            <v>SINAPI</v>
          </cell>
        </row>
        <row r="8557">
          <cell r="F8557" t="str">
            <v>SINAPI</v>
          </cell>
        </row>
        <row r="8558">
          <cell r="F8558" t="str">
            <v>SINAPI</v>
          </cell>
        </row>
        <row r="8559">
          <cell r="F8559" t="str">
            <v>SINAPI</v>
          </cell>
        </row>
        <row r="8560">
          <cell r="F8560" t="str">
            <v>SINAPI</v>
          </cell>
        </row>
        <row r="8561">
          <cell r="F8561" t="str">
            <v>SINAPI</v>
          </cell>
        </row>
        <row r="8562">
          <cell r="F8562" t="str">
            <v>SINAPI</v>
          </cell>
        </row>
        <row r="8563">
          <cell r="F8563" t="str">
            <v>SINAPI</v>
          </cell>
        </row>
        <row r="8564">
          <cell r="F8564" t="str">
            <v>SINAPI</v>
          </cell>
        </row>
        <row r="8565">
          <cell r="F8565" t="str">
            <v>SINAPI</v>
          </cell>
        </row>
        <row r="8566">
          <cell r="F8566" t="str">
            <v>SINAPI</v>
          </cell>
        </row>
        <row r="8567">
          <cell r="F8567" t="str">
            <v>SINAPI</v>
          </cell>
        </row>
        <row r="8568">
          <cell r="F8568" t="str">
            <v>SINAPI</v>
          </cell>
        </row>
        <row r="8569">
          <cell r="F8569" t="str">
            <v>SINAPI</v>
          </cell>
        </row>
        <row r="8570">
          <cell r="F8570" t="str">
            <v>SINAPI</v>
          </cell>
        </row>
        <row r="8571">
          <cell r="F8571" t="str">
            <v>SINAPI</v>
          </cell>
        </row>
        <row r="8572">
          <cell r="F8572" t="str">
            <v>SINAPI</v>
          </cell>
        </row>
        <row r="8573">
          <cell r="F8573" t="str">
            <v>SINAPI</v>
          </cell>
        </row>
        <row r="8574">
          <cell r="F8574" t="str">
            <v>SINAPI</v>
          </cell>
        </row>
        <row r="8575">
          <cell r="F8575" t="str">
            <v>SINAPI</v>
          </cell>
        </row>
        <row r="8576">
          <cell r="F8576" t="str">
            <v>SINAPI</v>
          </cell>
        </row>
        <row r="8577">
          <cell r="F8577" t="str">
            <v>SINAPI</v>
          </cell>
        </row>
        <row r="8578">
          <cell r="F8578" t="str">
            <v>SINAPI</v>
          </cell>
        </row>
        <row r="8579">
          <cell r="F8579" t="str">
            <v>SINAPI</v>
          </cell>
        </row>
        <row r="8580">
          <cell r="F8580" t="str">
            <v>SINAPI</v>
          </cell>
        </row>
        <row r="8581">
          <cell r="F8581" t="str">
            <v>SINAPI</v>
          </cell>
        </row>
        <row r="8582">
          <cell r="F8582" t="str">
            <v>SINAPI</v>
          </cell>
        </row>
        <row r="8583">
          <cell r="F8583" t="str">
            <v>SINAPI</v>
          </cell>
        </row>
        <row r="8584">
          <cell r="F8584" t="str">
            <v>SINAPI</v>
          </cell>
        </row>
        <row r="8585">
          <cell r="F8585" t="str">
            <v>SINAPI</v>
          </cell>
        </row>
        <row r="8586">
          <cell r="F8586" t="str">
            <v>SINAPI</v>
          </cell>
        </row>
        <row r="8587">
          <cell r="F8587" t="str">
            <v>SINAPI</v>
          </cell>
        </row>
        <row r="8588">
          <cell r="F8588" t="str">
            <v>SINAPI</v>
          </cell>
        </row>
        <row r="8589">
          <cell r="F8589" t="str">
            <v>SINAPI</v>
          </cell>
        </row>
        <row r="8590">
          <cell r="F8590" t="str">
            <v>SINAPI</v>
          </cell>
        </row>
        <row r="8591">
          <cell r="F8591" t="str">
            <v>SINAPI</v>
          </cell>
        </row>
        <row r="8592">
          <cell r="F8592" t="str">
            <v>SINAPI</v>
          </cell>
        </row>
        <row r="8593">
          <cell r="F8593" t="str">
            <v>SINAPI</v>
          </cell>
        </row>
        <row r="8594">
          <cell r="F8594" t="str">
            <v>SINAPI</v>
          </cell>
        </row>
        <row r="8595">
          <cell r="F8595" t="str">
            <v>SINAPI</v>
          </cell>
        </row>
        <row r="8596">
          <cell r="F8596" t="str">
            <v>SINAPI</v>
          </cell>
        </row>
        <row r="8597">
          <cell r="F8597" t="str">
            <v>SINAPI</v>
          </cell>
        </row>
        <row r="8598">
          <cell r="F8598" t="str">
            <v>SINAPI</v>
          </cell>
        </row>
        <row r="8599">
          <cell r="F8599" t="str">
            <v>SINAPI</v>
          </cell>
        </row>
        <row r="8600">
          <cell r="F8600" t="str">
            <v>SINAPI</v>
          </cell>
        </row>
        <row r="8601">
          <cell r="F8601" t="str">
            <v>SINAPI</v>
          </cell>
        </row>
        <row r="8602">
          <cell r="F8602" t="str">
            <v>SINAPI</v>
          </cell>
        </row>
        <row r="8603">
          <cell r="F8603" t="str">
            <v>SINAPI</v>
          </cell>
        </row>
        <row r="8604">
          <cell r="F8604" t="str">
            <v>SINAPI</v>
          </cell>
        </row>
        <row r="8605">
          <cell r="F8605" t="str">
            <v>SINAPI</v>
          </cell>
        </row>
        <row r="8606">
          <cell r="F8606" t="str">
            <v>SINAPI</v>
          </cell>
        </row>
        <row r="8607">
          <cell r="F8607" t="str">
            <v>SINAPI</v>
          </cell>
        </row>
        <row r="8608">
          <cell r="F8608" t="str">
            <v>SINAPI</v>
          </cell>
        </row>
        <row r="8609">
          <cell r="F8609" t="str">
            <v>SINAPI</v>
          </cell>
        </row>
        <row r="8610">
          <cell r="F8610" t="str">
            <v>SINAPI</v>
          </cell>
        </row>
        <row r="8611">
          <cell r="F8611" t="str">
            <v>SINAPI</v>
          </cell>
        </row>
        <row r="8612">
          <cell r="F8612" t="str">
            <v>SINAPI</v>
          </cell>
        </row>
        <row r="8613">
          <cell r="F8613" t="str">
            <v>SINAPI</v>
          </cell>
        </row>
        <row r="8614">
          <cell r="F8614" t="str">
            <v>SINAPI</v>
          </cell>
        </row>
        <row r="8615">
          <cell r="F8615" t="str">
            <v>SINAPI</v>
          </cell>
        </row>
        <row r="8616">
          <cell r="F8616" t="str">
            <v>SINAPI</v>
          </cell>
        </row>
        <row r="8617">
          <cell r="F8617" t="str">
            <v>SINAPI</v>
          </cell>
        </row>
        <row r="8618">
          <cell r="F8618" t="str">
            <v>SINAPI</v>
          </cell>
        </row>
        <row r="8619">
          <cell r="F8619" t="str">
            <v>SINAPI</v>
          </cell>
        </row>
        <row r="8620">
          <cell r="F8620" t="str">
            <v>SINAPI</v>
          </cell>
        </row>
        <row r="8621">
          <cell r="F8621" t="str">
            <v>SINAPI</v>
          </cell>
        </row>
        <row r="8622">
          <cell r="F8622" t="str">
            <v>SINAPI</v>
          </cell>
        </row>
        <row r="8623">
          <cell r="F8623" t="str">
            <v>SINAPI</v>
          </cell>
        </row>
        <row r="8624">
          <cell r="F8624" t="str">
            <v>SINAPI</v>
          </cell>
        </row>
        <row r="8625">
          <cell r="F8625" t="str">
            <v>SINAPI</v>
          </cell>
        </row>
        <row r="8626">
          <cell r="F8626" t="str">
            <v>SINAPI</v>
          </cell>
        </row>
        <row r="8627">
          <cell r="F8627" t="str">
            <v>SINAPI</v>
          </cell>
        </row>
        <row r="8628">
          <cell r="F8628" t="str">
            <v>SINAPI</v>
          </cell>
        </row>
        <row r="8629">
          <cell r="F8629" t="str">
            <v>SINAPI</v>
          </cell>
        </row>
        <row r="8630">
          <cell r="F8630" t="str">
            <v>SINAPI</v>
          </cell>
        </row>
        <row r="8631">
          <cell r="F8631" t="str">
            <v>SINAPI</v>
          </cell>
        </row>
        <row r="8632">
          <cell r="F8632" t="str">
            <v>SINAPI</v>
          </cell>
        </row>
        <row r="8633">
          <cell r="F8633" t="str">
            <v>SINAPI</v>
          </cell>
        </row>
        <row r="8634">
          <cell r="F8634" t="str">
            <v>SINAPI</v>
          </cell>
        </row>
        <row r="8635">
          <cell r="F8635" t="str">
            <v>SINAPI</v>
          </cell>
        </row>
        <row r="8636">
          <cell r="F8636" t="str">
            <v>SINAPI</v>
          </cell>
        </row>
        <row r="8637">
          <cell r="F8637" t="str">
            <v>SINAPI</v>
          </cell>
        </row>
        <row r="8638">
          <cell r="F8638" t="str">
            <v>SINAPI</v>
          </cell>
        </row>
        <row r="8639">
          <cell r="F8639" t="str">
            <v>SINAPI</v>
          </cell>
        </row>
        <row r="8640">
          <cell r="F8640" t="str">
            <v>SINAPI</v>
          </cell>
        </row>
        <row r="8641">
          <cell r="F8641" t="str">
            <v>SINAPI</v>
          </cell>
        </row>
        <row r="8642">
          <cell r="F8642" t="str">
            <v>SINAPI</v>
          </cell>
        </row>
        <row r="8643">
          <cell r="F8643" t="str">
            <v>SINAPI</v>
          </cell>
        </row>
        <row r="8644">
          <cell r="F8644" t="str">
            <v>SINAPI</v>
          </cell>
        </row>
        <row r="8645">
          <cell r="F8645" t="str">
            <v>SINAPI</v>
          </cell>
        </row>
        <row r="8646">
          <cell r="F8646" t="str">
            <v>SINAPI</v>
          </cell>
        </row>
        <row r="8647">
          <cell r="F8647" t="str">
            <v>SINAPI</v>
          </cell>
        </row>
        <row r="8648">
          <cell r="F8648" t="str">
            <v>SINAPI</v>
          </cell>
        </row>
        <row r="8649">
          <cell r="F8649" t="str">
            <v>SINAPI</v>
          </cell>
        </row>
        <row r="8650">
          <cell r="F8650" t="str">
            <v>SINAPI</v>
          </cell>
        </row>
        <row r="8651">
          <cell r="F8651" t="str">
            <v>SINAPI</v>
          </cell>
        </row>
        <row r="8652">
          <cell r="F8652" t="str">
            <v>SINAPI</v>
          </cell>
        </row>
        <row r="8653">
          <cell r="F8653" t="str">
            <v>SINAPI</v>
          </cell>
        </row>
        <row r="8654">
          <cell r="F8654" t="str">
            <v>SINAPI</v>
          </cell>
        </row>
        <row r="8655">
          <cell r="F8655" t="str">
            <v>SINAPI</v>
          </cell>
        </row>
        <row r="8656">
          <cell r="F8656" t="str">
            <v>SINAPI</v>
          </cell>
        </row>
        <row r="8657">
          <cell r="F8657" t="str">
            <v>SINAPI</v>
          </cell>
        </row>
        <row r="8658">
          <cell r="F8658" t="str">
            <v>SINAPI</v>
          </cell>
        </row>
        <row r="8659">
          <cell r="F8659" t="str">
            <v>SINAPI</v>
          </cell>
        </row>
        <row r="8660">
          <cell r="F8660" t="str">
            <v>SINAPI</v>
          </cell>
        </row>
        <row r="8661">
          <cell r="F8661" t="str">
            <v>SINAPI</v>
          </cell>
        </row>
        <row r="8662">
          <cell r="F8662" t="str">
            <v>SINAPI</v>
          </cell>
        </row>
        <row r="8663">
          <cell r="F8663" t="str">
            <v>SINAPI</v>
          </cell>
        </row>
        <row r="8664">
          <cell r="F8664" t="str">
            <v>SINAPI</v>
          </cell>
        </row>
        <row r="8665">
          <cell r="F8665" t="str">
            <v>SINAPI</v>
          </cell>
        </row>
        <row r="8666">
          <cell r="F8666" t="str">
            <v>SINAPI</v>
          </cell>
        </row>
        <row r="8667">
          <cell r="F8667" t="str">
            <v>SINAPI</v>
          </cell>
        </row>
        <row r="8668">
          <cell r="F8668" t="str">
            <v>SINAPI</v>
          </cell>
        </row>
        <row r="8669">
          <cell r="F8669" t="str">
            <v>SINAPI</v>
          </cell>
        </row>
        <row r="8670">
          <cell r="F8670" t="str">
            <v>SINAPI</v>
          </cell>
        </row>
        <row r="8671">
          <cell r="F8671" t="str">
            <v>SINAPI</v>
          </cell>
        </row>
        <row r="8672">
          <cell r="F8672" t="str">
            <v>SINAPI</v>
          </cell>
        </row>
        <row r="8673">
          <cell r="F8673" t="str">
            <v>SINAPI</v>
          </cell>
        </row>
        <row r="8674">
          <cell r="F8674" t="str">
            <v>SINAPI</v>
          </cell>
        </row>
        <row r="8675">
          <cell r="F8675" t="str">
            <v>SINAPI</v>
          </cell>
        </row>
        <row r="8676">
          <cell r="F8676" t="str">
            <v>SINAPI</v>
          </cell>
        </row>
        <row r="8677">
          <cell r="F8677" t="str">
            <v>SINAPI</v>
          </cell>
        </row>
        <row r="8678">
          <cell r="F8678" t="str">
            <v>SINAPI</v>
          </cell>
        </row>
        <row r="8679">
          <cell r="F8679" t="str">
            <v>SINAPI</v>
          </cell>
        </row>
        <row r="8680">
          <cell r="F8680" t="str">
            <v>SINAPI</v>
          </cell>
        </row>
        <row r="8681">
          <cell r="F8681" t="str">
            <v>SINAPI</v>
          </cell>
        </row>
        <row r="8682">
          <cell r="F8682" t="str">
            <v>SINAPI</v>
          </cell>
        </row>
        <row r="8683">
          <cell r="F8683" t="str">
            <v>SINAPI</v>
          </cell>
        </row>
        <row r="8684">
          <cell r="F8684" t="str">
            <v>SINAPI</v>
          </cell>
        </row>
        <row r="8685">
          <cell r="F8685" t="str">
            <v>SINAPI</v>
          </cell>
        </row>
        <row r="8686">
          <cell r="F8686" t="str">
            <v>SINAPI</v>
          </cell>
        </row>
        <row r="8687">
          <cell r="F8687" t="str">
            <v>SINAPI</v>
          </cell>
        </row>
        <row r="8688">
          <cell r="F8688" t="str">
            <v>SINAPI</v>
          </cell>
        </row>
        <row r="8689">
          <cell r="F8689" t="str">
            <v>SINAPI</v>
          </cell>
        </row>
        <row r="8690">
          <cell r="F8690" t="str">
            <v>SINAPI</v>
          </cell>
        </row>
        <row r="8691">
          <cell r="F8691" t="str">
            <v>SINAPI</v>
          </cell>
        </row>
        <row r="8692">
          <cell r="F8692" t="str">
            <v>SINAPI</v>
          </cell>
        </row>
        <row r="8693">
          <cell r="F8693" t="str">
            <v>SINAPI</v>
          </cell>
        </row>
        <row r="8694">
          <cell r="F8694" t="str">
            <v>SINAPI</v>
          </cell>
        </row>
        <row r="8695">
          <cell r="F8695" t="str">
            <v>SINAPI</v>
          </cell>
        </row>
        <row r="8696">
          <cell r="F8696" t="str">
            <v>SINAPI</v>
          </cell>
        </row>
        <row r="8697">
          <cell r="F8697" t="str">
            <v>SINAPI</v>
          </cell>
        </row>
        <row r="8698">
          <cell r="F8698" t="str">
            <v>SINAPI</v>
          </cell>
        </row>
        <row r="8699">
          <cell r="F8699" t="str">
            <v>SINAPI</v>
          </cell>
        </row>
        <row r="8700">
          <cell r="F8700" t="str">
            <v>SINAPI</v>
          </cell>
        </row>
        <row r="8701">
          <cell r="F8701" t="str">
            <v>SINAPI</v>
          </cell>
        </row>
        <row r="8702">
          <cell r="F8702" t="str">
            <v>SINAPI</v>
          </cell>
        </row>
        <row r="8703">
          <cell r="F8703" t="str">
            <v>SINAPI</v>
          </cell>
        </row>
        <row r="8704">
          <cell r="F8704" t="str">
            <v>SINAPI</v>
          </cell>
        </row>
        <row r="8705">
          <cell r="F8705" t="str">
            <v>SINAPI</v>
          </cell>
        </row>
        <row r="8706">
          <cell r="F8706" t="str">
            <v>SINAPI</v>
          </cell>
        </row>
        <row r="8707">
          <cell r="F8707" t="str">
            <v>SINAPI</v>
          </cell>
        </row>
        <row r="8708">
          <cell r="F8708" t="str">
            <v>SINAPI</v>
          </cell>
        </row>
        <row r="8709">
          <cell r="F8709" t="str">
            <v>SINAPI</v>
          </cell>
        </row>
        <row r="8710">
          <cell r="F8710" t="str">
            <v>SINAPI</v>
          </cell>
        </row>
        <row r="8711">
          <cell r="F8711" t="str">
            <v>SINAPI</v>
          </cell>
        </row>
        <row r="8712">
          <cell r="F8712" t="str">
            <v>SINAPI</v>
          </cell>
        </row>
        <row r="8713">
          <cell r="F8713" t="str">
            <v>SINAPI</v>
          </cell>
        </row>
        <row r="8714">
          <cell r="F8714" t="str">
            <v>SINAPI</v>
          </cell>
        </row>
        <row r="8715">
          <cell r="F8715" t="str">
            <v>SINAPI</v>
          </cell>
        </row>
        <row r="8716">
          <cell r="F8716" t="str">
            <v>SINAPI</v>
          </cell>
        </row>
        <row r="8717">
          <cell r="F8717" t="str">
            <v>SINAPI</v>
          </cell>
        </row>
        <row r="8718">
          <cell r="F8718" t="str">
            <v>SINAPI</v>
          </cell>
        </row>
        <row r="8719">
          <cell r="F8719" t="str">
            <v>SINAPI</v>
          </cell>
        </row>
        <row r="8720">
          <cell r="F8720" t="str">
            <v>SINAPI</v>
          </cell>
        </row>
        <row r="8721">
          <cell r="F8721" t="str">
            <v>SINAPI</v>
          </cell>
        </row>
        <row r="8722">
          <cell r="F8722" t="str">
            <v>SINAPI</v>
          </cell>
        </row>
        <row r="8723">
          <cell r="F8723" t="str">
            <v>SINAPI</v>
          </cell>
        </row>
        <row r="8724">
          <cell r="F8724" t="str">
            <v>SINAPI</v>
          </cell>
        </row>
        <row r="8725">
          <cell r="F8725" t="str">
            <v>SINAPI</v>
          </cell>
        </row>
        <row r="8726">
          <cell r="F8726" t="str">
            <v>SINAPI</v>
          </cell>
        </row>
        <row r="8727">
          <cell r="F8727" t="str">
            <v>SINAPI</v>
          </cell>
        </row>
        <row r="8728">
          <cell r="F8728" t="str">
            <v>SINAPI</v>
          </cell>
        </row>
        <row r="8729">
          <cell r="F8729" t="str">
            <v>SINAPI</v>
          </cell>
        </row>
        <row r="8730">
          <cell r="F8730" t="str">
            <v>SINAPI</v>
          </cell>
        </row>
        <row r="8731">
          <cell r="F8731" t="str">
            <v>SINAPI</v>
          </cell>
        </row>
        <row r="8732">
          <cell r="F8732" t="str">
            <v>SINAPI</v>
          </cell>
        </row>
        <row r="8733">
          <cell r="F8733" t="str">
            <v>SINAPI</v>
          </cell>
        </row>
        <row r="8734">
          <cell r="F8734" t="str">
            <v>SINAPI</v>
          </cell>
        </row>
        <row r="8735">
          <cell r="F8735" t="str">
            <v>SINAPI</v>
          </cell>
        </row>
        <row r="8736">
          <cell r="F8736" t="str">
            <v>SINAPI</v>
          </cell>
        </row>
        <row r="8737">
          <cell r="F8737" t="str">
            <v>SINAPI</v>
          </cell>
        </row>
        <row r="8738">
          <cell r="F8738" t="str">
            <v>SINAPI</v>
          </cell>
        </row>
        <row r="8739">
          <cell r="F8739" t="str">
            <v>SINAPI</v>
          </cell>
        </row>
        <row r="8740">
          <cell r="F8740" t="str">
            <v>SINAPI</v>
          </cell>
        </row>
        <row r="8741">
          <cell r="F8741" t="str">
            <v>SINAPI</v>
          </cell>
        </row>
        <row r="8742">
          <cell r="F8742" t="str">
            <v>SINAPI</v>
          </cell>
        </row>
        <row r="8743">
          <cell r="F8743" t="str">
            <v>SINAPI</v>
          </cell>
        </row>
        <row r="8744">
          <cell r="F8744" t="str">
            <v>SINAPI</v>
          </cell>
        </row>
        <row r="8745">
          <cell r="F8745" t="str">
            <v>SINAPI</v>
          </cell>
        </row>
        <row r="8746">
          <cell r="F8746" t="str">
            <v>SINAPI</v>
          </cell>
        </row>
        <row r="8747">
          <cell r="F8747" t="str">
            <v>SINAPI</v>
          </cell>
        </row>
        <row r="8748">
          <cell r="F8748" t="str">
            <v>SINAPI</v>
          </cell>
        </row>
        <row r="8749">
          <cell r="F8749" t="str">
            <v>SINAPI</v>
          </cell>
        </row>
        <row r="8750">
          <cell r="F8750" t="str">
            <v>SINAPI</v>
          </cell>
        </row>
        <row r="8751">
          <cell r="F8751" t="str">
            <v>SINAPI</v>
          </cell>
        </row>
        <row r="8752">
          <cell r="F8752" t="str">
            <v>SINAPI</v>
          </cell>
        </row>
        <row r="8753">
          <cell r="F8753" t="str">
            <v>SINAPI</v>
          </cell>
        </row>
        <row r="8754">
          <cell r="F8754" t="str">
            <v>SINAPI</v>
          </cell>
        </row>
        <row r="8755">
          <cell r="F8755" t="str">
            <v>SINAPI</v>
          </cell>
        </row>
        <row r="8756">
          <cell r="F8756" t="str">
            <v>SINAPI</v>
          </cell>
        </row>
        <row r="8757">
          <cell r="F8757" t="str">
            <v>SINAPI</v>
          </cell>
        </row>
        <row r="8758">
          <cell r="F8758" t="str">
            <v>SINAPI</v>
          </cell>
        </row>
        <row r="8759">
          <cell r="F8759" t="str">
            <v>SINAPI</v>
          </cell>
        </row>
        <row r="8760">
          <cell r="F8760" t="str">
            <v>SINAPI</v>
          </cell>
        </row>
        <row r="8761">
          <cell r="F8761" t="str">
            <v>SINAPI</v>
          </cell>
        </row>
        <row r="8762">
          <cell r="F8762" t="str">
            <v>SINAPI</v>
          </cell>
        </row>
        <row r="8763">
          <cell r="F8763" t="str">
            <v>SINAPI</v>
          </cell>
        </row>
        <row r="8764">
          <cell r="F8764" t="str">
            <v>SINAPI</v>
          </cell>
        </row>
        <row r="8765">
          <cell r="F8765" t="str">
            <v>SINAPI</v>
          </cell>
        </row>
        <row r="8766">
          <cell r="F8766" t="str">
            <v>SINAPI</v>
          </cell>
        </row>
        <row r="8767">
          <cell r="F8767" t="str">
            <v>SINAPI</v>
          </cell>
        </row>
        <row r="8768">
          <cell r="F8768" t="str">
            <v>SINAPI</v>
          </cell>
        </row>
        <row r="8769">
          <cell r="F8769" t="str">
            <v>SINAPI</v>
          </cell>
        </row>
        <row r="8770">
          <cell r="F8770" t="str">
            <v>SINAPI</v>
          </cell>
        </row>
        <row r="8771">
          <cell r="F8771" t="str">
            <v>SINAPI</v>
          </cell>
        </row>
        <row r="8772">
          <cell r="F8772" t="str">
            <v>SINAPI</v>
          </cell>
        </row>
        <row r="8773">
          <cell r="F8773" t="str">
            <v>SINAPI</v>
          </cell>
        </row>
        <row r="8774">
          <cell r="F8774" t="str">
            <v>SINAPI</v>
          </cell>
        </row>
        <row r="8775">
          <cell r="F8775" t="str">
            <v>SINAPI</v>
          </cell>
        </row>
        <row r="8776">
          <cell r="F8776" t="str">
            <v>SINAPI</v>
          </cell>
        </row>
        <row r="8777">
          <cell r="F8777" t="str">
            <v>SINAPI</v>
          </cell>
        </row>
        <row r="8778">
          <cell r="F8778" t="str">
            <v>SINAPI</v>
          </cell>
        </row>
        <row r="8779">
          <cell r="F8779" t="str">
            <v>SINAPI</v>
          </cell>
        </row>
        <row r="8780">
          <cell r="F8780" t="str">
            <v>SINAPI</v>
          </cell>
        </row>
        <row r="8781">
          <cell r="F8781" t="str">
            <v>SINAPI</v>
          </cell>
        </row>
        <row r="8782">
          <cell r="F8782" t="str">
            <v>SINAPI</v>
          </cell>
        </row>
        <row r="8783">
          <cell r="F8783" t="str">
            <v>SINAPI</v>
          </cell>
        </row>
        <row r="8784">
          <cell r="F8784" t="str">
            <v>SINAPI</v>
          </cell>
        </row>
        <row r="8785">
          <cell r="F8785" t="str">
            <v>SINAPI</v>
          </cell>
        </row>
        <row r="8786">
          <cell r="F8786" t="str">
            <v>SINAPI</v>
          </cell>
        </row>
        <row r="8787">
          <cell r="F8787" t="str">
            <v>SINAPI</v>
          </cell>
        </row>
        <row r="8788">
          <cell r="F8788" t="str">
            <v>SINAPI</v>
          </cell>
        </row>
        <row r="8789">
          <cell r="F8789" t="str">
            <v>SINAPI</v>
          </cell>
        </row>
        <row r="8790">
          <cell r="F8790" t="str">
            <v>SINAPI</v>
          </cell>
        </row>
        <row r="8791">
          <cell r="F8791" t="str">
            <v>SINAPI</v>
          </cell>
        </row>
        <row r="8792">
          <cell r="F8792" t="str">
            <v>SINAPI</v>
          </cell>
        </row>
        <row r="8793">
          <cell r="F8793" t="str">
            <v>SINAPI</v>
          </cell>
        </row>
        <row r="8794">
          <cell r="F8794" t="str">
            <v>SINAPI</v>
          </cell>
        </row>
        <row r="8795">
          <cell r="F8795" t="str">
            <v>SINAPI</v>
          </cell>
        </row>
        <row r="8796">
          <cell r="F8796" t="str">
            <v>SINAPI</v>
          </cell>
        </row>
        <row r="8797">
          <cell r="F8797" t="str">
            <v>SINAPI</v>
          </cell>
        </row>
        <row r="8798">
          <cell r="F8798" t="str">
            <v>SINAPI</v>
          </cell>
        </row>
        <row r="8799">
          <cell r="F8799" t="str">
            <v>SINAPI</v>
          </cell>
        </row>
        <row r="8800">
          <cell r="F8800" t="str">
            <v>SINAPI</v>
          </cell>
        </row>
        <row r="8801">
          <cell r="F8801" t="str">
            <v>SINAPI</v>
          </cell>
        </row>
        <row r="8802">
          <cell r="F8802" t="str">
            <v>SINAPI</v>
          </cell>
        </row>
        <row r="8803">
          <cell r="F8803" t="str">
            <v>SINAPI</v>
          </cell>
        </row>
        <row r="8804">
          <cell r="F8804" t="str">
            <v>SINAPI</v>
          </cell>
        </row>
        <row r="8805">
          <cell r="F8805" t="str">
            <v>SINAPI</v>
          </cell>
        </row>
        <row r="8806">
          <cell r="F8806" t="str">
            <v>SINAPI</v>
          </cell>
        </row>
        <row r="8807">
          <cell r="F8807" t="str">
            <v>SINAPI</v>
          </cell>
        </row>
        <row r="8808">
          <cell r="F8808" t="str">
            <v>SINAPI</v>
          </cell>
        </row>
        <row r="8809">
          <cell r="F8809" t="str">
            <v>SINAPI</v>
          </cell>
        </row>
        <row r="8810">
          <cell r="F8810" t="str">
            <v>SINAPI</v>
          </cell>
        </row>
        <row r="8811">
          <cell r="F8811" t="str">
            <v>SINAPI</v>
          </cell>
        </row>
        <row r="8812">
          <cell r="F8812" t="str">
            <v>SINAPI</v>
          </cell>
        </row>
        <row r="8813">
          <cell r="F8813" t="str">
            <v>SINAPI</v>
          </cell>
        </row>
        <row r="8814">
          <cell r="F8814" t="str">
            <v>SINAPI</v>
          </cell>
        </row>
        <row r="8815">
          <cell r="F8815" t="str">
            <v>SINAPI</v>
          </cell>
        </row>
        <row r="8816">
          <cell r="F8816" t="str">
            <v>SINAPI</v>
          </cell>
        </row>
        <row r="8817">
          <cell r="F8817" t="str">
            <v>SINAPI</v>
          </cell>
        </row>
        <row r="8818">
          <cell r="F8818" t="str">
            <v>SINAPI</v>
          </cell>
        </row>
        <row r="8819">
          <cell r="F8819" t="str">
            <v>SINAPI</v>
          </cell>
        </row>
        <row r="8820">
          <cell r="F8820" t="str">
            <v>SINAPI</v>
          </cell>
        </row>
        <row r="8821">
          <cell r="F8821" t="str">
            <v>SINAPI</v>
          </cell>
        </row>
        <row r="8822">
          <cell r="F8822" t="str">
            <v>SINAPI</v>
          </cell>
        </row>
        <row r="8823">
          <cell r="F8823" t="str">
            <v>SINAPI</v>
          </cell>
        </row>
        <row r="8824">
          <cell r="F8824" t="str">
            <v>SINAPI</v>
          </cell>
        </row>
        <row r="8825">
          <cell r="F8825" t="str">
            <v>SINAPI</v>
          </cell>
        </row>
        <row r="8826">
          <cell r="F8826" t="str">
            <v>SINAPI</v>
          </cell>
        </row>
        <row r="8827">
          <cell r="F8827" t="str">
            <v>SINAPI</v>
          </cell>
        </row>
        <row r="8828">
          <cell r="F8828" t="str">
            <v>SINAPI</v>
          </cell>
        </row>
        <row r="8829">
          <cell r="F8829" t="str">
            <v>SINAPI</v>
          </cell>
        </row>
        <row r="8830">
          <cell r="F8830" t="str">
            <v>SINAPI</v>
          </cell>
        </row>
        <row r="8831">
          <cell r="F8831" t="str">
            <v>SINAPI</v>
          </cell>
        </row>
        <row r="8832">
          <cell r="F8832" t="str">
            <v>SINAPI</v>
          </cell>
        </row>
        <row r="8833">
          <cell r="F8833" t="str">
            <v>SINAPI</v>
          </cell>
        </row>
        <row r="8834">
          <cell r="F8834" t="str">
            <v>SINAPI</v>
          </cell>
        </row>
        <row r="8835">
          <cell r="F8835" t="str">
            <v>SINAPI</v>
          </cell>
        </row>
        <row r="8836">
          <cell r="F8836" t="str">
            <v>SINAPI</v>
          </cell>
        </row>
        <row r="8837">
          <cell r="F8837" t="str">
            <v>SINAPI</v>
          </cell>
        </row>
        <row r="8838">
          <cell r="F8838" t="str">
            <v>SINAPI</v>
          </cell>
        </row>
        <row r="8839">
          <cell r="F8839" t="str">
            <v>SINAPI</v>
          </cell>
        </row>
        <row r="8840">
          <cell r="F8840" t="str">
            <v>SINAPI</v>
          </cell>
        </row>
        <row r="8841">
          <cell r="F8841" t="str">
            <v>SINAPI</v>
          </cell>
        </row>
        <row r="8842">
          <cell r="F8842" t="str">
            <v>SINAPI</v>
          </cell>
        </row>
        <row r="8843">
          <cell r="F8843" t="str">
            <v>SINAPI</v>
          </cell>
        </row>
        <row r="8844">
          <cell r="F8844" t="str">
            <v>SINAPI</v>
          </cell>
        </row>
        <row r="8845">
          <cell r="F8845" t="str">
            <v>SINAPI</v>
          </cell>
        </row>
        <row r="8846">
          <cell r="F8846" t="str">
            <v>SINAPI</v>
          </cell>
        </row>
        <row r="8847">
          <cell r="F8847" t="str">
            <v>SINAPI</v>
          </cell>
        </row>
        <row r="8848">
          <cell r="F8848" t="str">
            <v>SINAPI</v>
          </cell>
        </row>
        <row r="8849">
          <cell r="F8849" t="str">
            <v>SINAPI</v>
          </cell>
        </row>
        <row r="8850">
          <cell r="F8850" t="str">
            <v>SINAPI</v>
          </cell>
        </row>
        <row r="8851">
          <cell r="F8851" t="str">
            <v>SINAPI</v>
          </cell>
        </row>
        <row r="8852">
          <cell r="F8852" t="str">
            <v>SINAPI</v>
          </cell>
        </row>
        <row r="8853">
          <cell r="F8853" t="str">
            <v>SINAPI</v>
          </cell>
        </row>
        <row r="8854">
          <cell r="F8854" t="str">
            <v>SINAPI</v>
          </cell>
        </row>
        <row r="8855">
          <cell r="F8855" t="str">
            <v>SINAPI</v>
          </cell>
        </row>
        <row r="8856">
          <cell r="F8856" t="str">
            <v>SINAPI</v>
          </cell>
        </row>
        <row r="8857">
          <cell r="F8857" t="str">
            <v>SINAPI</v>
          </cell>
        </row>
        <row r="8858">
          <cell r="F8858" t="str">
            <v>SINAPI</v>
          </cell>
        </row>
        <row r="8859">
          <cell r="F8859" t="str">
            <v>SINAPI</v>
          </cell>
        </row>
        <row r="8860">
          <cell r="F8860" t="str">
            <v>SINAPI</v>
          </cell>
        </row>
        <row r="8861">
          <cell r="F8861" t="str">
            <v>SINAPI</v>
          </cell>
        </row>
        <row r="8862">
          <cell r="F8862" t="str">
            <v>SINAPI</v>
          </cell>
        </row>
        <row r="8863">
          <cell r="F8863" t="str">
            <v>SINAPI</v>
          </cell>
        </row>
        <row r="8864">
          <cell r="F8864" t="str">
            <v>SINAPI</v>
          </cell>
        </row>
        <row r="8865">
          <cell r="F8865" t="str">
            <v>SINAPI</v>
          </cell>
        </row>
        <row r="8866">
          <cell r="F8866" t="str">
            <v>SINAPI</v>
          </cell>
        </row>
        <row r="8867">
          <cell r="F8867" t="str">
            <v>SINAPI</v>
          </cell>
        </row>
        <row r="8868">
          <cell r="F8868" t="str">
            <v>SINAPI</v>
          </cell>
        </row>
        <row r="8869">
          <cell r="F8869" t="str">
            <v>SINAPI</v>
          </cell>
        </row>
        <row r="8870">
          <cell r="F8870" t="str">
            <v>SINAPI</v>
          </cell>
        </row>
        <row r="8871">
          <cell r="F8871" t="str">
            <v>SINAPI</v>
          </cell>
        </row>
        <row r="8872">
          <cell r="F8872" t="str">
            <v>SINAPI</v>
          </cell>
        </row>
        <row r="8873">
          <cell r="F8873" t="str">
            <v>SINAPI</v>
          </cell>
        </row>
        <row r="8874">
          <cell r="F8874" t="str">
            <v>SINAPI</v>
          </cell>
        </row>
        <row r="8875">
          <cell r="F8875" t="str">
            <v>SINAPI</v>
          </cell>
        </row>
        <row r="8876">
          <cell r="F8876" t="str">
            <v>SINAPI</v>
          </cell>
        </row>
        <row r="8877">
          <cell r="F8877" t="str">
            <v>SINAPI</v>
          </cell>
        </row>
        <row r="8878">
          <cell r="F8878" t="str">
            <v>SINAPI</v>
          </cell>
        </row>
        <row r="8879">
          <cell r="F8879" t="str">
            <v>SINAPI</v>
          </cell>
        </row>
        <row r="8880">
          <cell r="F8880" t="str">
            <v>SINAPI</v>
          </cell>
        </row>
        <row r="8881">
          <cell r="F8881" t="str">
            <v>SINAPI</v>
          </cell>
        </row>
        <row r="8882">
          <cell r="F8882" t="str">
            <v>SINAPI</v>
          </cell>
        </row>
        <row r="8883">
          <cell r="F8883" t="str">
            <v>SINAPI</v>
          </cell>
        </row>
        <row r="8884">
          <cell r="F8884" t="str">
            <v>SINAPI</v>
          </cell>
        </row>
        <row r="8885">
          <cell r="F8885" t="str">
            <v>SINAPI</v>
          </cell>
        </row>
        <row r="8886">
          <cell r="F8886" t="str">
            <v>SINAPI</v>
          </cell>
        </row>
        <row r="8887">
          <cell r="F8887" t="str">
            <v>SINAPI</v>
          </cell>
        </row>
        <row r="8888">
          <cell r="F8888" t="str">
            <v>SINAPI</v>
          </cell>
        </row>
        <row r="8889">
          <cell r="F8889" t="str">
            <v>SINAPI</v>
          </cell>
        </row>
        <row r="8890">
          <cell r="F8890" t="str">
            <v>SINAPI</v>
          </cell>
        </row>
        <row r="8891">
          <cell r="F8891" t="str">
            <v>SINAPI</v>
          </cell>
        </row>
        <row r="8892">
          <cell r="F8892" t="str">
            <v>SINAPI</v>
          </cell>
        </row>
        <row r="8893">
          <cell r="F8893" t="str">
            <v>SINAPI</v>
          </cell>
        </row>
        <row r="8894">
          <cell r="F8894" t="str">
            <v>SINAPI</v>
          </cell>
        </row>
        <row r="8895">
          <cell r="F8895" t="str">
            <v>SINAPI</v>
          </cell>
        </row>
        <row r="8896">
          <cell r="F8896" t="str">
            <v>SINAPI</v>
          </cell>
        </row>
        <row r="8897">
          <cell r="F8897" t="str">
            <v>SINAPI</v>
          </cell>
        </row>
        <row r="8898">
          <cell r="F8898" t="str">
            <v>SINAPI</v>
          </cell>
        </row>
        <row r="8899">
          <cell r="F8899" t="str">
            <v>SINAPI</v>
          </cell>
        </row>
        <row r="8900">
          <cell r="F8900" t="str">
            <v>SINAPI</v>
          </cell>
        </row>
        <row r="8901">
          <cell r="F8901" t="str">
            <v>SINAPI</v>
          </cell>
        </row>
        <row r="8902">
          <cell r="F8902" t="str">
            <v>SINAPI</v>
          </cell>
        </row>
        <row r="8903">
          <cell r="F8903" t="str">
            <v>SINAPI</v>
          </cell>
        </row>
        <row r="8904">
          <cell r="F8904" t="str">
            <v>SINAPI</v>
          </cell>
        </row>
        <row r="8905">
          <cell r="F8905" t="str">
            <v>SINAPI</v>
          </cell>
        </row>
        <row r="8906">
          <cell r="F8906" t="str">
            <v>SINAPI</v>
          </cell>
        </row>
        <row r="8907">
          <cell r="F8907" t="str">
            <v>SINAPI</v>
          </cell>
        </row>
        <row r="8908">
          <cell r="F8908" t="str">
            <v>SINAPI</v>
          </cell>
        </row>
        <row r="8909">
          <cell r="F8909" t="str">
            <v>SINAPI</v>
          </cell>
        </row>
        <row r="8910">
          <cell r="F8910" t="str">
            <v>SINAPI</v>
          </cell>
        </row>
        <row r="8911">
          <cell r="F8911" t="str">
            <v>SINAPI</v>
          </cell>
        </row>
        <row r="8912">
          <cell r="F8912" t="str">
            <v>SINAPI</v>
          </cell>
        </row>
        <row r="8913">
          <cell r="F8913" t="str">
            <v>SINAPI</v>
          </cell>
        </row>
        <row r="8914">
          <cell r="F8914" t="str">
            <v>SINAPI</v>
          </cell>
        </row>
        <row r="8915">
          <cell r="F8915" t="str">
            <v>SINAPI</v>
          </cell>
        </row>
        <row r="8916">
          <cell r="F8916" t="str">
            <v>SINAPI</v>
          </cell>
        </row>
        <row r="8917">
          <cell r="F8917" t="str">
            <v>SINAPI</v>
          </cell>
        </row>
        <row r="8918">
          <cell r="F8918" t="str">
            <v>SINAPI</v>
          </cell>
        </row>
        <row r="8919">
          <cell r="F8919" t="str">
            <v>SINAPI</v>
          </cell>
        </row>
        <row r="8920">
          <cell r="F8920" t="str">
            <v>SINAPI</v>
          </cell>
        </row>
        <row r="8921">
          <cell r="F8921" t="str">
            <v>SINAPI</v>
          </cell>
        </row>
        <row r="8922">
          <cell r="F8922" t="str">
            <v>SINAPI</v>
          </cell>
        </row>
        <row r="8923">
          <cell r="F8923" t="str">
            <v>SINAPI</v>
          </cell>
        </row>
        <row r="8924">
          <cell r="F8924" t="str">
            <v>SINAPI</v>
          </cell>
        </row>
        <row r="8925">
          <cell r="F8925" t="str">
            <v>SINAPI</v>
          </cell>
        </row>
        <row r="8926">
          <cell r="F8926" t="str">
            <v>SINAPI</v>
          </cell>
        </row>
        <row r="8927">
          <cell r="F8927" t="str">
            <v>SINAPI</v>
          </cell>
        </row>
        <row r="8928">
          <cell r="F8928" t="str">
            <v>SINAPI</v>
          </cell>
        </row>
        <row r="8929">
          <cell r="F8929" t="str">
            <v>SINAPI</v>
          </cell>
        </row>
        <row r="8930">
          <cell r="F8930" t="str">
            <v>SINAPI</v>
          </cell>
        </row>
        <row r="8931">
          <cell r="F8931" t="str">
            <v>SINAPI</v>
          </cell>
        </row>
        <row r="8932">
          <cell r="F8932" t="str">
            <v>SINAPI</v>
          </cell>
        </row>
        <row r="8933">
          <cell r="F8933" t="str">
            <v>SINAPI</v>
          </cell>
        </row>
        <row r="8934">
          <cell r="F8934" t="str">
            <v>SINAPI</v>
          </cell>
        </row>
        <row r="8935">
          <cell r="F8935" t="str">
            <v>SINAPI</v>
          </cell>
        </row>
        <row r="8936">
          <cell r="F8936" t="str">
            <v>SINAPI</v>
          </cell>
        </row>
        <row r="8937">
          <cell r="F8937" t="str">
            <v>SINAPI</v>
          </cell>
        </row>
        <row r="8938">
          <cell r="F8938" t="str">
            <v>SINAPI</v>
          </cell>
        </row>
        <row r="8939">
          <cell r="F8939" t="str">
            <v>SINAPI</v>
          </cell>
        </row>
        <row r="8940">
          <cell r="F8940" t="str">
            <v>SINAPI</v>
          </cell>
        </row>
        <row r="8941">
          <cell r="F8941" t="str">
            <v>SINAPI</v>
          </cell>
        </row>
        <row r="8942">
          <cell r="F8942" t="str">
            <v>SINAPI</v>
          </cell>
        </row>
        <row r="8943">
          <cell r="F8943" t="str">
            <v>SINAPI</v>
          </cell>
        </row>
        <row r="8944">
          <cell r="F8944" t="str">
            <v>SINAPI</v>
          </cell>
        </row>
        <row r="8945">
          <cell r="F8945" t="str">
            <v>SINAPI</v>
          </cell>
        </row>
        <row r="8946">
          <cell r="F8946" t="str">
            <v>SINAPI</v>
          </cell>
        </row>
        <row r="8947">
          <cell r="F8947" t="str">
            <v>SINAPI</v>
          </cell>
        </row>
        <row r="8948">
          <cell r="F8948" t="str">
            <v>SINAPI</v>
          </cell>
        </row>
        <row r="8949">
          <cell r="F8949" t="str">
            <v>SINAPI</v>
          </cell>
        </row>
        <row r="8950">
          <cell r="F8950" t="str">
            <v>SINAPI</v>
          </cell>
        </row>
        <row r="8951">
          <cell r="F8951" t="str">
            <v>SINAPI</v>
          </cell>
        </row>
        <row r="8952">
          <cell r="F8952" t="str">
            <v>SINAPI</v>
          </cell>
        </row>
        <row r="8953">
          <cell r="F8953" t="str">
            <v>SINAPI</v>
          </cell>
        </row>
        <row r="8954">
          <cell r="F8954" t="str">
            <v>SINAPI</v>
          </cell>
        </row>
        <row r="8955">
          <cell r="F8955" t="str">
            <v>SINAPI</v>
          </cell>
        </row>
        <row r="8956">
          <cell r="F8956" t="str">
            <v>SINAPI</v>
          </cell>
        </row>
        <row r="8957">
          <cell r="F8957" t="str">
            <v>SINAPI</v>
          </cell>
        </row>
        <row r="8958">
          <cell r="F8958" t="str">
            <v>SINAPI</v>
          </cell>
        </row>
        <row r="8959">
          <cell r="F8959" t="str">
            <v>SINAPI</v>
          </cell>
        </row>
        <row r="8960">
          <cell r="F8960" t="str">
            <v>SINAPI</v>
          </cell>
        </row>
        <row r="8961">
          <cell r="F8961" t="str">
            <v>SINAPI</v>
          </cell>
        </row>
        <row r="8962">
          <cell r="F8962" t="str">
            <v>SINAPI</v>
          </cell>
        </row>
        <row r="8963">
          <cell r="F8963" t="str">
            <v>SINAPI</v>
          </cell>
        </row>
        <row r="8964">
          <cell r="F8964" t="str">
            <v>SINAPI</v>
          </cell>
        </row>
        <row r="8965">
          <cell r="F8965" t="str">
            <v>SINAPI</v>
          </cell>
        </row>
        <row r="8966">
          <cell r="F8966" t="str">
            <v>SINAPI</v>
          </cell>
        </row>
        <row r="8967">
          <cell r="F8967" t="str">
            <v>SINAPI</v>
          </cell>
        </row>
        <row r="8968">
          <cell r="F8968" t="str">
            <v>SINAPI</v>
          </cell>
        </row>
        <row r="8969">
          <cell r="F8969" t="str">
            <v>SINAPI</v>
          </cell>
        </row>
        <row r="8970">
          <cell r="F8970" t="str">
            <v>SINAPI</v>
          </cell>
        </row>
        <row r="8971">
          <cell r="F8971" t="str">
            <v>SINAPI</v>
          </cell>
        </row>
        <row r="8972">
          <cell r="F8972" t="str">
            <v>SINAPI</v>
          </cell>
        </row>
        <row r="8973">
          <cell r="F8973" t="str">
            <v>SINAPI</v>
          </cell>
        </row>
        <row r="8974">
          <cell r="F8974" t="str">
            <v>SINAPI</v>
          </cell>
        </row>
        <row r="8975">
          <cell r="F8975" t="str">
            <v>SINAPI</v>
          </cell>
        </row>
        <row r="8976">
          <cell r="F8976" t="str">
            <v>SINAPI</v>
          </cell>
        </row>
        <row r="8977">
          <cell r="F8977" t="str">
            <v>SINAPI</v>
          </cell>
        </row>
        <row r="8978">
          <cell r="F8978" t="str">
            <v>SINAPI</v>
          </cell>
        </row>
        <row r="8979">
          <cell r="F8979" t="str">
            <v>SINAPI</v>
          </cell>
        </row>
        <row r="8980">
          <cell r="F8980" t="str">
            <v>SINAPI</v>
          </cell>
        </row>
        <row r="8981">
          <cell r="F8981" t="str">
            <v>SINAPI</v>
          </cell>
        </row>
        <row r="8982">
          <cell r="F8982" t="str">
            <v>SINAPI</v>
          </cell>
        </row>
        <row r="8983">
          <cell r="F8983" t="str">
            <v>SINAPI</v>
          </cell>
        </row>
        <row r="8984">
          <cell r="F8984" t="str">
            <v>SINAPI</v>
          </cell>
        </row>
        <row r="8985">
          <cell r="F8985" t="str">
            <v>SINAPI</v>
          </cell>
        </row>
        <row r="8986">
          <cell r="F8986" t="str">
            <v>SINAPI</v>
          </cell>
        </row>
        <row r="8987">
          <cell r="F8987" t="str">
            <v>SINAPI</v>
          </cell>
        </row>
        <row r="8988">
          <cell r="F8988" t="str">
            <v>SINAPI</v>
          </cell>
        </row>
        <row r="8989">
          <cell r="F8989" t="str">
            <v>SINAPI</v>
          </cell>
        </row>
        <row r="8990">
          <cell r="F8990" t="str">
            <v>SINAPI</v>
          </cell>
        </row>
        <row r="8991">
          <cell r="F8991" t="str">
            <v>SINAPI</v>
          </cell>
        </row>
        <row r="8992">
          <cell r="F8992" t="str">
            <v>SINAPI</v>
          </cell>
        </row>
        <row r="8993">
          <cell r="F8993" t="str">
            <v>SINAPI</v>
          </cell>
        </row>
        <row r="8994">
          <cell r="F8994" t="str">
            <v>SINAPI</v>
          </cell>
        </row>
        <row r="8995">
          <cell r="F8995" t="str">
            <v>SINAPI</v>
          </cell>
        </row>
        <row r="8996">
          <cell r="F8996" t="str">
            <v>SINAPI</v>
          </cell>
        </row>
        <row r="8997">
          <cell r="F8997" t="str">
            <v>SINAPI</v>
          </cell>
        </row>
        <row r="8998">
          <cell r="F8998" t="str">
            <v>SINAPI</v>
          </cell>
        </row>
        <row r="8999">
          <cell r="F8999" t="str">
            <v>SINAPI</v>
          </cell>
        </row>
        <row r="9000">
          <cell r="F9000" t="str">
            <v>SINAPI</v>
          </cell>
        </row>
        <row r="9001">
          <cell r="F9001" t="str">
            <v>SINAPI</v>
          </cell>
        </row>
        <row r="9002">
          <cell r="F9002" t="str">
            <v>SINAPI</v>
          </cell>
        </row>
        <row r="9003">
          <cell r="F9003" t="str">
            <v>SINAPI</v>
          </cell>
        </row>
        <row r="9004">
          <cell r="F9004" t="str">
            <v>SINAPI</v>
          </cell>
        </row>
        <row r="9005">
          <cell r="F9005" t="str">
            <v>SINAPI</v>
          </cell>
        </row>
        <row r="9006">
          <cell r="F9006" t="str">
            <v>SINAPI</v>
          </cell>
        </row>
        <row r="9007">
          <cell r="F9007" t="str">
            <v>SINAPI</v>
          </cell>
        </row>
        <row r="9008">
          <cell r="F9008" t="str">
            <v>SINAPI</v>
          </cell>
        </row>
        <row r="9009">
          <cell r="F9009" t="str">
            <v>SINAPI</v>
          </cell>
        </row>
        <row r="9010">
          <cell r="F9010" t="str">
            <v>SINAPI</v>
          </cell>
        </row>
        <row r="9011">
          <cell r="F9011" t="str">
            <v>SINAPI</v>
          </cell>
        </row>
        <row r="9012">
          <cell r="F9012" t="str">
            <v>SINAPI</v>
          </cell>
        </row>
        <row r="9013">
          <cell r="F9013" t="str">
            <v>SINAPI</v>
          </cell>
        </row>
        <row r="9014">
          <cell r="F9014" t="str">
            <v>SINAPI</v>
          </cell>
        </row>
        <row r="9015">
          <cell r="F9015" t="str">
            <v>SINAPI</v>
          </cell>
        </row>
        <row r="9016">
          <cell r="F9016" t="str">
            <v>SINAPI</v>
          </cell>
        </row>
        <row r="9017">
          <cell r="F9017" t="str">
            <v>SINAPI</v>
          </cell>
        </row>
        <row r="9018">
          <cell r="F9018" t="str">
            <v>SINAPI</v>
          </cell>
        </row>
      </sheetData>
      <sheetData sheetId="13"/>
      <sheetData sheetId="14"/>
      <sheetData sheetId="15"/>
      <sheetData sheetId="16"/>
      <sheetData sheetId="17"/>
    </sheetDataSet>
  </externalBook>
</externalLink>
</file>

<file path=xl/persons/person.xml><?xml version="1.0" encoding="utf-8"?>
<personList xmlns="http://schemas.microsoft.com/office/spreadsheetml/2018/threadedcomments" xmlns:x="http://schemas.openxmlformats.org/spreadsheetml/2006/main">
  <person displayName="Robson Ferreira Pinho" id="{880FC3DE-92A2-442B-870E-A479CBF4EF27}" userId="S::robson.pinho@basa.com.br::df062816-53ba-44b5-953a-d6517ac9e152" providerId="AD"/>
</personList>
</file>

<file path=xl/richData/_rels/richValueRel.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47" Type="http://schemas.openxmlformats.org/officeDocument/2006/relationships/image" Target="../media/image47.png"/><Relationship Id="rId63" Type="http://schemas.openxmlformats.org/officeDocument/2006/relationships/image" Target="../media/image63.png"/><Relationship Id="rId68" Type="http://schemas.openxmlformats.org/officeDocument/2006/relationships/image" Target="../media/image68.png"/><Relationship Id="rId84" Type="http://schemas.openxmlformats.org/officeDocument/2006/relationships/image" Target="../media/image84.png"/><Relationship Id="rId89" Type="http://schemas.openxmlformats.org/officeDocument/2006/relationships/image" Target="../media/image89.png"/><Relationship Id="rId112" Type="http://schemas.openxmlformats.org/officeDocument/2006/relationships/image" Target="../media/image112.png"/><Relationship Id="rId16" Type="http://schemas.openxmlformats.org/officeDocument/2006/relationships/image" Target="../media/image16.pn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37" Type="http://schemas.openxmlformats.org/officeDocument/2006/relationships/image" Target="../media/image37.png"/><Relationship Id="rId53" Type="http://schemas.openxmlformats.org/officeDocument/2006/relationships/image" Target="../media/image53.png"/><Relationship Id="rId58" Type="http://schemas.openxmlformats.org/officeDocument/2006/relationships/image" Target="../media/image58.png"/><Relationship Id="rId74" Type="http://schemas.openxmlformats.org/officeDocument/2006/relationships/image" Target="../media/image74.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28" Type="http://schemas.openxmlformats.org/officeDocument/2006/relationships/image" Target="../media/image128.png"/><Relationship Id="rId5" Type="http://schemas.openxmlformats.org/officeDocument/2006/relationships/image" Target="../media/image5.png"/><Relationship Id="rId90" Type="http://schemas.openxmlformats.org/officeDocument/2006/relationships/image" Target="../media/image90.png"/><Relationship Id="rId95" Type="http://schemas.openxmlformats.org/officeDocument/2006/relationships/image" Target="../media/image95.png"/><Relationship Id="rId22" Type="http://schemas.openxmlformats.org/officeDocument/2006/relationships/image" Target="../media/image22.png"/><Relationship Id="rId27" Type="http://schemas.openxmlformats.org/officeDocument/2006/relationships/image" Target="../media/image27.png"/><Relationship Id="rId43" Type="http://schemas.openxmlformats.org/officeDocument/2006/relationships/image" Target="../media/image43.png"/><Relationship Id="rId48" Type="http://schemas.openxmlformats.org/officeDocument/2006/relationships/image" Target="../media/image48.png"/><Relationship Id="rId64" Type="http://schemas.openxmlformats.org/officeDocument/2006/relationships/image" Target="../media/image64.png"/><Relationship Id="rId69" Type="http://schemas.openxmlformats.org/officeDocument/2006/relationships/image" Target="../media/image69.png"/><Relationship Id="rId113" Type="http://schemas.openxmlformats.org/officeDocument/2006/relationships/image" Target="../media/image113.png"/><Relationship Id="rId118" Type="http://schemas.openxmlformats.org/officeDocument/2006/relationships/image" Target="../media/image118.png"/><Relationship Id="rId80" Type="http://schemas.openxmlformats.org/officeDocument/2006/relationships/image" Target="../media/image80.png"/><Relationship Id="rId85" Type="http://schemas.openxmlformats.org/officeDocument/2006/relationships/image" Target="../media/image85.png"/><Relationship Id="rId12" Type="http://schemas.openxmlformats.org/officeDocument/2006/relationships/image" Target="../media/image12.png"/><Relationship Id="rId17" Type="http://schemas.openxmlformats.org/officeDocument/2006/relationships/image" Target="../media/image17.png"/><Relationship Id="rId33" Type="http://schemas.openxmlformats.org/officeDocument/2006/relationships/image" Target="../media/image33.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08" Type="http://schemas.openxmlformats.org/officeDocument/2006/relationships/image" Target="../media/image108.png"/><Relationship Id="rId124" Type="http://schemas.openxmlformats.org/officeDocument/2006/relationships/image" Target="../media/image124.png"/><Relationship Id="rId129" Type="http://schemas.openxmlformats.org/officeDocument/2006/relationships/image" Target="../media/image129.png"/><Relationship Id="rId54" Type="http://schemas.openxmlformats.org/officeDocument/2006/relationships/image" Target="../media/image54.png"/><Relationship Id="rId70" Type="http://schemas.openxmlformats.org/officeDocument/2006/relationships/image" Target="../media/image70.png"/><Relationship Id="rId75" Type="http://schemas.openxmlformats.org/officeDocument/2006/relationships/image" Target="../media/image75.png"/><Relationship Id="rId91" Type="http://schemas.openxmlformats.org/officeDocument/2006/relationships/image" Target="../media/image91.png"/><Relationship Id="rId96" Type="http://schemas.openxmlformats.org/officeDocument/2006/relationships/image" Target="../media/image96.png"/><Relationship Id="rId1" Type="http://schemas.openxmlformats.org/officeDocument/2006/relationships/image" Target="../media/image1.png"/><Relationship Id="rId6" Type="http://schemas.openxmlformats.org/officeDocument/2006/relationships/image" Target="../media/image6.png"/><Relationship Id="rId23" Type="http://schemas.openxmlformats.org/officeDocument/2006/relationships/image" Target="../media/image23.pn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119" Type="http://schemas.openxmlformats.org/officeDocument/2006/relationships/image" Target="../media/image119.png"/><Relationship Id="rId44" Type="http://schemas.openxmlformats.org/officeDocument/2006/relationships/image" Target="../media/image44.png"/><Relationship Id="rId60" Type="http://schemas.openxmlformats.org/officeDocument/2006/relationships/image" Target="../media/image60.png"/><Relationship Id="rId65" Type="http://schemas.openxmlformats.org/officeDocument/2006/relationships/image" Target="../media/image65.png"/><Relationship Id="rId81" Type="http://schemas.openxmlformats.org/officeDocument/2006/relationships/image" Target="../media/image81.png"/><Relationship Id="rId86" Type="http://schemas.openxmlformats.org/officeDocument/2006/relationships/image" Target="../media/image86.png"/><Relationship Id="rId130" Type="http://schemas.openxmlformats.org/officeDocument/2006/relationships/image" Target="../media/image130.png"/><Relationship Id="rId13" Type="http://schemas.openxmlformats.org/officeDocument/2006/relationships/image" Target="../media/image13.png"/><Relationship Id="rId18" Type="http://schemas.openxmlformats.org/officeDocument/2006/relationships/image" Target="../media/image18.png"/><Relationship Id="rId39" Type="http://schemas.openxmlformats.org/officeDocument/2006/relationships/image" Target="../media/image39.png"/><Relationship Id="rId109" Type="http://schemas.openxmlformats.org/officeDocument/2006/relationships/image" Target="../media/image109.png"/><Relationship Id="rId34" Type="http://schemas.openxmlformats.org/officeDocument/2006/relationships/image" Target="../media/image34.png"/><Relationship Id="rId50" Type="http://schemas.openxmlformats.org/officeDocument/2006/relationships/image" Target="../media/image50.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04" Type="http://schemas.openxmlformats.org/officeDocument/2006/relationships/image" Target="../media/image104.png"/><Relationship Id="rId120" Type="http://schemas.openxmlformats.org/officeDocument/2006/relationships/image" Target="../media/image120.png"/><Relationship Id="rId125" Type="http://schemas.openxmlformats.org/officeDocument/2006/relationships/image" Target="../media/image125.png"/><Relationship Id="rId7" Type="http://schemas.openxmlformats.org/officeDocument/2006/relationships/image" Target="../media/image7.png"/><Relationship Id="rId71" Type="http://schemas.openxmlformats.org/officeDocument/2006/relationships/image" Target="../media/image71.png"/><Relationship Id="rId92" Type="http://schemas.openxmlformats.org/officeDocument/2006/relationships/image" Target="../media/image92.png"/><Relationship Id="rId2" Type="http://schemas.openxmlformats.org/officeDocument/2006/relationships/image" Target="../media/image2.png"/><Relationship Id="rId29" Type="http://schemas.openxmlformats.org/officeDocument/2006/relationships/image" Target="../media/image29.png"/><Relationship Id="rId24" Type="http://schemas.openxmlformats.org/officeDocument/2006/relationships/image" Target="../media/image24.png"/><Relationship Id="rId40" Type="http://schemas.openxmlformats.org/officeDocument/2006/relationships/image" Target="../media/image40.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15" Type="http://schemas.openxmlformats.org/officeDocument/2006/relationships/image" Target="../media/image115.png"/><Relationship Id="rId61" Type="http://schemas.openxmlformats.org/officeDocument/2006/relationships/image" Target="../media/image61.png"/><Relationship Id="rId82" Type="http://schemas.openxmlformats.org/officeDocument/2006/relationships/image" Target="../media/image82.png"/><Relationship Id="rId19" Type="http://schemas.openxmlformats.org/officeDocument/2006/relationships/image" Target="../media/image19.png"/><Relationship Id="rId14" Type="http://schemas.openxmlformats.org/officeDocument/2006/relationships/image" Target="../media/image14.png"/><Relationship Id="rId30" Type="http://schemas.openxmlformats.org/officeDocument/2006/relationships/image" Target="../media/image30.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105" Type="http://schemas.openxmlformats.org/officeDocument/2006/relationships/image" Target="../media/image105.png"/><Relationship Id="rId126" Type="http://schemas.openxmlformats.org/officeDocument/2006/relationships/image" Target="../media/image126.png"/><Relationship Id="rId8" Type="http://schemas.openxmlformats.org/officeDocument/2006/relationships/image" Target="../media/image8.pn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98" Type="http://schemas.openxmlformats.org/officeDocument/2006/relationships/image" Target="../media/image98.png"/><Relationship Id="rId121" Type="http://schemas.openxmlformats.org/officeDocument/2006/relationships/image" Target="../media/image121.png"/><Relationship Id="rId3" Type="http://schemas.openxmlformats.org/officeDocument/2006/relationships/image" Target="../media/image3.pn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116" Type="http://schemas.openxmlformats.org/officeDocument/2006/relationships/image" Target="../media/image116.pn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88" Type="http://schemas.openxmlformats.org/officeDocument/2006/relationships/image" Target="../media/image88.png"/><Relationship Id="rId111" Type="http://schemas.openxmlformats.org/officeDocument/2006/relationships/image" Target="../media/image111.pn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78" Type="http://schemas.openxmlformats.org/officeDocument/2006/relationships/image" Target="../media/image78.png"/><Relationship Id="rId94" Type="http://schemas.openxmlformats.org/officeDocument/2006/relationships/image" Target="../media/image94.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4" Type="http://schemas.openxmlformats.org/officeDocument/2006/relationships/image" Target="../media/image4.png"/><Relationship Id="rId9" Type="http://schemas.openxmlformats.org/officeDocument/2006/relationships/image" Target="../media/image9.png"/><Relationship Id="rId26" Type="http://schemas.openxmlformats.org/officeDocument/2006/relationships/image" Target="../media/image26.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30">
  <rv s="0">
    <v>0</v>
    <v>5</v>
  </rv>
  <rv s="0">
    <v>1</v>
    <v>5</v>
  </rv>
  <rv s="0">
    <v>2</v>
    <v>5</v>
  </rv>
  <rv s="0">
    <v>3</v>
    <v>5</v>
  </rv>
  <rv s="0">
    <v>4</v>
    <v>5</v>
  </rv>
  <rv s="0">
    <v>5</v>
    <v>5</v>
  </rv>
  <rv s="0">
    <v>6</v>
    <v>5</v>
  </rv>
  <rv s="0">
    <v>7</v>
    <v>5</v>
  </rv>
  <rv s="0">
    <v>8</v>
    <v>5</v>
  </rv>
  <rv s="0">
    <v>9</v>
    <v>5</v>
  </rv>
  <rv s="0">
    <v>10</v>
    <v>5</v>
  </rv>
  <rv s="0">
    <v>11</v>
    <v>5</v>
  </rv>
  <rv s="0">
    <v>12</v>
    <v>5</v>
  </rv>
  <rv s="0">
    <v>13</v>
    <v>5</v>
  </rv>
  <rv s="0">
    <v>14</v>
    <v>5</v>
  </rv>
  <rv s="0">
    <v>15</v>
    <v>5</v>
  </rv>
  <rv s="0">
    <v>16</v>
    <v>5</v>
  </rv>
  <rv s="0">
    <v>17</v>
    <v>5</v>
  </rv>
  <rv s="0">
    <v>18</v>
    <v>5</v>
  </rv>
  <rv s="0">
    <v>19</v>
    <v>5</v>
  </rv>
  <rv s="0">
    <v>20</v>
    <v>5</v>
  </rv>
  <rv s="0">
    <v>21</v>
    <v>5</v>
  </rv>
  <rv s="0">
    <v>22</v>
    <v>5</v>
  </rv>
  <rv s="0">
    <v>23</v>
    <v>5</v>
  </rv>
  <rv s="0">
    <v>24</v>
    <v>5</v>
  </rv>
  <rv s="0">
    <v>25</v>
    <v>5</v>
  </rv>
  <rv s="0">
    <v>26</v>
    <v>5</v>
  </rv>
  <rv s="0">
    <v>27</v>
    <v>5</v>
  </rv>
  <rv s="0">
    <v>28</v>
    <v>5</v>
  </rv>
  <rv s="0">
    <v>29</v>
    <v>5</v>
  </rv>
  <rv s="0">
    <v>30</v>
    <v>5</v>
  </rv>
  <rv s="0">
    <v>31</v>
    <v>5</v>
  </rv>
  <rv s="0">
    <v>32</v>
    <v>5</v>
  </rv>
  <rv s="0">
    <v>33</v>
    <v>5</v>
  </rv>
  <rv s="0">
    <v>34</v>
    <v>5</v>
  </rv>
  <rv s="0">
    <v>35</v>
    <v>5</v>
  </rv>
  <rv s="0">
    <v>36</v>
    <v>5</v>
  </rv>
  <rv s="0">
    <v>37</v>
    <v>5</v>
  </rv>
  <rv s="0">
    <v>38</v>
    <v>5</v>
  </rv>
  <rv s="0">
    <v>39</v>
    <v>5</v>
  </rv>
  <rv s="0">
    <v>40</v>
    <v>5</v>
  </rv>
  <rv s="0">
    <v>41</v>
    <v>5</v>
  </rv>
  <rv s="0">
    <v>42</v>
    <v>5</v>
  </rv>
  <rv s="0">
    <v>43</v>
    <v>5</v>
  </rv>
  <rv s="0">
    <v>44</v>
    <v>5</v>
  </rv>
  <rv s="0">
    <v>45</v>
    <v>5</v>
  </rv>
  <rv s="0">
    <v>46</v>
    <v>5</v>
  </rv>
  <rv s="0">
    <v>47</v>
    <v>5</v>
  </rv>
  <rv s="0">
    <v>48</v>
    <v>5</v>
  </rv>
  <rv s="0">
    <v>49</v>
    <v>5</v>
  </rv>
  <rv s="0">
    <v>50</v>
    <v>5</v>
  </rv>
  <rv s="0">
    <v>51</v>
    <v>5</v>
  </rv>
  <rv s="0">
    <v>52</v>
    <v>5</v>
  </rv>
  <rv s="0">
    <v>53</v>
    <v>5</v>
  </rv>
  <rv s="0">
    <v>54</v>
    <v>5</v>
  </rv>
  <rv s="0">
    <v>55</v>
    <v>5</v>
  </rv>
  <rv s="0">
    <v>56</v>
    <v>5</v>
  </rv>
  <rv s="0">
    <v>57</v>
    <v>5</v>
  </rv>
  <rv s="0">
    <v>58</v>
    <v>5</v>
  </rv>
  <rv s="0">
    <v>59</v>
    <v>5</v>
  </rv>
  <rv s="0">
    <v>60</v>
    <v>5</v>
  </rv>
  <rv s="0">
    <v>61</v>
    <v>5</v>
  </rv>
  <rv s="0">
    <v>62</v>
    <v>5</v>
  </rv>
  <rv s="0">
    <v>63</v>
    <v>5</v>
  </rv>
  <rv s="0">
    <v>64</v>
    <v>5</v>
  </rv>
  <rv s="0">
    <v>65</v>
    <v>5</v>
  </rv>
  <rv s="0">
    <v>66</v>
    <v>5</v>
  </rv>
  <rv s="0">
    <v>67</v>
    <v>5</v>
  </rv>
  <rv s="0">
    <v>68</v>
    <v>5</v>
  </rv>
  <rv s="0">
    <v>69</v>
    <v>5</v>
  </rv>
  <rv s="0">
    <v>70</v>
    <v>5</v>
  </rv>
  <rv s="0">
    <v>71</v>
    <v>5</v>
  </rv>
  <rv s="0">
    <v>72</v>
    <v>5</v>
  </rv>
  <rv s="0">
    <v>73</v>
    <v>5</v>
  </rv>
  <rv s="0">
    <v>74</v>
    <v>5</v>
  </rv>
  <rv s="0">
    <v>75</v>
    <v>5</v>
  </rv>
  <rv s="0">
    <v>76</v>
    <v>5</v>
  </rv>
  <rv s="0">
    <v>77</v>
    <v>5</v>
  </rv>
  <rv s="0">
    <v>78</v>
    <v>5</v>
  </rv>
  <rv s="0">
    <v>79</v>
    <v>5</v>
  </rv>
  <rv s="0">
    <v>80</v>
    <v>5</v>
  </rv>
  <rv s="0">
    <v>81</v>
    <v>5</v>
  </rv>
  <rv s="0">
    <v>82</v>
    <v>5</v>
  </rv>
  <rv s="0">
    <v>83</v>
    <v>5</v>
  </rv>
  <rv s="0">
    <v>84</v>
    <v>5</v>
  </rv>
  <rv s="0">
    <v>85</v>
    <v>5</v>
  </rv>
  <rv s="0">
    <v>86</v>
    <v>5</v>
  </rv>
  <rv s="0">
    <v>87</v>
    <v>5</v>
  </rv>
  <rv s="0">
    <v>88</v>
    <v>5</v>
  </rv>
  <rv s="0">
    <v>89</v>
    <v>5</v>
  </rv>
  <rv s="0">
    <v>90</v>
    <v>5</v>
  </rv>
  <rv s="0">
    <v>91</v>
    <v>5</v>
  </rv>
  <rv s="0">
    <v>92</v>
    <v>5</v>
  </rv>
  <rv s="0">
    <v>93</v>
    <v>5</v>
  </rv>
  <rv s="0">
    <v>94</v>
    <v>5</v>
  </rv>
  <rv s="0">
    <v>95</v>
    <v>5</v>
  </rv>
  <rv s="0">
    <v>96</v>
    <v>5</v>
  </rv>
  <rv s="0">
    <v>97</v>
    <v>5</v>
  </rv>
  <rv s="0">
    <v>98</v>
    <v>5</v>
  </rv>
  <rv s="0">
    <v>99</v>
    <v>5</v>
  </rv>
  <rv s="0">
    <v>100</v>
    <v>5</v>
  </rv>
  <rv s="0">
    <v>101</v>
    <v>5</v>
  </rv>
  <rv s="0">
    <v>102</v>
    <v>5</v>
  </rv>
  <rv s="0">
    <v>103</v>
    <v>5</v>
  </rv>
  <rv s="0">
    <v>104</v>
    <v>5</v>
  </rv>
  <rv s="0">
    <v>105</v>
    <v>5</v>
  </rv>
  <rv s="0">
    <v>106</v>
    <v>5</v>
  </rv>
  <rv s="0">
    <v>107</v>
    <v>5</v>
  </rv>
  <rv s="0">
    <v>108</v>
    <v>5</v>
  </rv>
  <rv s="0">
    <v>109</v>
    <v>5</v>
  </rv>
  <rv s="0">
    <v>110</v>
    <v>5</v>
  </rv>
  <rv s="0">
    <v>111</v>
    <v>5</v>
  </rv>
  <rv s="0">
    <v>112</v>
    <v>5</v>
  </rv>
  <rv s="0">
    <v>113</v>
    <v>5</v>
  </rv>
  <rv s="0">
    <v>114</v>
    <v>5</v>
  </rv>
  <rv s="0">
    <v>115</v>
    <v>5</v>
  </rv>
  <rv s="0">
    <v>116</v>
    <v>5</v>
  </rv>
  <rv s="0">
    <v>117</v>
    <v>5</v>
  </rv>
  <rv s="0">
    <v>118</v>
    <v>5</v>
  </rv>
  <rv s="0">
    <v>119</v>
    <v>5</v>
  </rv>
  <rv s="0">
    <v>120</v>
    <v>5</v>
  </rv>
  <rv s="0">
    <v>121</v>
    <v>5</v>
  </rv>
  <rv s="0">
    <v>122</v>
    <v>5</v>
  </rv>
  <rv s="0">
    <v>123</v>
    <v>5</v>
  </rv>
  <rv s="0">
    <v>124</v>
    <v>5</v>
  </rv>
  <rv s="0">
    <v>125</v>
    <v>5</v>
  </rv>
  <rv s="0">
    <v>126</v>
    <v>5</v>
  </rv>
  <rv s="0">
    <v>127</v>
    <v>5</v>
  </rv>
  <rv s="0">
    <v>128</v>
    <v>5</v>
  </rv>
  <rv s="0">
    <v>129</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el r:id="rId8"/>
  <rel r:id="rId9"/>
  <rel r:id="rId10"/>
  <rel r:id="rId11"/>
  <rel r:id="rId12"/>
  <rel r:id="rId13"/>
  <rel r:id="rId14"/>
  <rel r:id="rId15"/>
  <rel r:id="rId16"/>
  <rel r:id="rId17"/>
  <rel r:id="rId18"/>
  <rel r:id="rId19"/>
  <rel r:id="rId20"/>
  <rel r:id="rId21"/>
  <rel r:id="rId22"/>
  <rel r:id="rId23"/>
  <rel r:id="rId24"/>
  <rel r:id="rId25"/>
  <rel r:id="rId26"/>
  <rel r:id="rId27"/>
  <rel r:id="rId28"/>
  <rel r:id="rId29"/>
  <rel r:id="rId30"/>
  <rel r:id="rId31"/>
  <rel r:id="rId32"/>
  <rel r:id="rId33"/>
  <rel r:id="rId34"/>
  <rel r:id="rId35"/>
  <rel r:id="rId36"/>
  <rel r:id="rId37"/>
  <rel r:id="rId38"/>
  <rel r:id="rId39"/>
  <rel r:id="rId40"/>
  <rel r:id="rId41"/>
  <rel r:id="rId42"/>
  <rel r:id="rId43"/>
  <rel r:id="rId44"/>
  <rel r:id="rId45"/>
  <rel r:id="rId46"/>
  <rel r:id="rId47"/>
  <rel r:id="rId48"/>
  <rel r:id="rId49"/>
  <rel r:id="rId50"/>
  <rel r:id="rId51"/>
  <rel r:id="rId52"/>
  <rel r:id="rId53"/>
  <rel r:id="rId54"/>
  <rel r:id="rId55"/>
  <rel r:id="rId56"/>
  <rel r:id="rId57"/>
  <rel r:id="rId58"/>
  <rel r:id="rId59"/>
  <rel r:id="rId60"/>
  <rel r:id="rId61"/>
  <rel r:id="rId62"/>
  <rel r:id="rId63"/>
  <rel r:id="rId64"/>
  <rel r:id="rId65"/>
  <rel r:id="rId66"/>
  <rel r:id="rId67"/>
  <rel r:id="rId68"/>
  <rel r:id="rId69"/>
  <rel r:id="rId70"/>
  <rel r:id="rId71"/>
  <rel r:id="rId72"/>
  <rel r:id="rId73"/>
  <rel r:id="rId74"/>
  <rel r:id="rId75"/>
  <rel r:id="rId76"/>
  <rel r:id="rId77"/>
  <rel r:id="rId78"/>
  <rel r:id="rId79"/>
  <rel r:id="rId80"/>
  <rel r:id="rId81"/>
  <rel r:id="rId82"/>
  <rel r:id="rId83"/>
  <rel r:id="rId84"/>
  <rel r:id="rId85"/>
  <rel r:id="rId86"/>
  <rel r:id="rId87"/>
  <rel r:id="rId88"/>
  <rel r:id="rId89"/>
  <rel r:id="rId90"/>
  <rel r:id="rId91"/>
  <rel r:id="rId92"/>
  <rel r:id="rId93"/>
  <rel r:id="rId94"/>
  <rel r:id="rId95"/>
  <rel r:id="rId96"/>
  <rel r:id="rId97"/>
  <rel r:id="rId98"/>
  <rel r:id="rId99"/>
  <rel r:id="rId100"/>
  <rel r:id="rId101"/>
  <rel r:id="rId102"/>
  <rel r:id="rId103"/>
  <rel r:id="rId104"/>
  <rel r:id="rId105"/>
  <rel r:id="rId106"/>
  <rel r:id="rId107"/>
  <rel r:id="rId108"/>
  <rel r:id="rId109"/>
  <rel r:id="rId110"/>
  <rel r:id="rId111"/>
  <rel r:id="rId112"/>
  <rel r:id="rId113"/>
  <rel r:id="rId114"/>
  <rel r:id="rId115"/>
  <rel r:id="rId116"/>
  <rel r:id="rId117"/>
  <rel r:id="rId118"/>
  <rel r:id="rId119"/>
  <rel r:id="rId120"/>
  <rel r:id="rId121"/>
  <rel r:id="rId122"/>
  <rel r:id="rId123"/>
  <rel r:id="rId124"/>
  <rel r:id="rId125"/>
  <rel r:id="rId126"/>
  <rel r:id="rId127"/>
  <rel r:id="rId128"/>
  <rel r:id="rId129"/>
  <rel r:id="rId130"/>
</richValueRels>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threadedComments/threadedComment1.xml><?xml version="1.0" encoding="utf-8"?>
<ThreadedComments xmlns="http://schemas.microsoft.com/office/spreadsheetml/2018/threadedcomments" xmlns:x="http://schemas.openxmlformats.org/spreadsheetml/2006/main">
  <threadedComment ref="G66" dT="2025-11-10T15:30:01.26" personId="{880FC3DE-92A2-442B-870E-A479CBF4EF27}" id="{26458396-429B-4396-9B9A-9225A4A92723}">
    <text>Empresa ELETROBYTES -04/11/25</text>
  </threadedComment>
  <threadedComment ref="F68" dT="2025-11-10T15:30:01.26" personId="{880FC3DE-92A2-442B-870E-A479CBF4EF27}" id="{BF1FCCF9-73E6-4723-84ED-AF20EF170878}" done="1">
    <text>Empresa ELETROBYTES -04/11/25</text>
  </threadedComment>
  <threadedComment ref="G73" dT="2025-11-10T15:40:07.53" personId="{880FC3DE-92A2-442B-870E-A479CBF4EF27}" id="{E3A670AE-57A3-4429-B91D-5C1622726461}">
    <text>EMPRESA ELETROBYTES-04/11/25</text>
  </threadedComment>
</ThreadedComments>
</file>

<file path=xl/worksheets/_rels/sheet2.xml.rels><?xml version="1.0" encoding="UTF-8" standalone="yes"?>
<Relationships xmlns="http://schemas.openxmlformats.org/package/2006/relationships"><Relationship Id="rId8" Type="http://schemas.openxmlformats.org/officeDocument/2006/relationships/hyperlink" Target="https://www.inspirehome.com.br/" TargetMode="External"/><Relationship Id="rId3" Type="http://schemas.openxmlformats.org/officeDocument/2006/relationships/hyperlink" Target="http://www.netcomputadores.com.br/" TargetMode="External"/><Relationship Id="rId7" Type="http://schemas.openxmlformats.org/officeDocument/2006/relationships/hyperlink" Target="https://www.yamamura.com.br/" TargetMode="External"/><Relationship Id="rId2" Type="http://schemas.openxmlformats.org/officeDocument/2006/relationships/hyperlink" Target="http://www.lojadasesquadrias.com.br/" TargetMode="External"/><Relationship Id="rId1" Type="http://schemas.openxmlformats.org/officeDocument/2006/relationships/hyperlink" Target="http://www.dimensional.com.br/" TargetMode="External"/><Relationship Id="rId6" Type="http://schemas.openxmlformats.org/officeDocument/2006/relationships/hyperlink" Target="https://www.inspirehome.com.br/" TargetMode="External"/><Relationship Id="rId5" Type="http://schemas.openxmlformats.org/officeDocument/2006/relationships/hyperlink" Target="https://loja.gruporilly.com.br/" TargetMode="External"/><Relationship Id="rId10" Type="http://schemas.openxmlformats.org/officeDocument/2006/relationships/drawing" Target="../drawings/drawing1.xml"/><Relationship Id="rId4" Type="http://schemas.openxmlformats.org/officeDocument/2006/relationships/hyperlink" Target="https://www.dimensional.com.br/" TargetMode="External"/><Relationship Id="rId9"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3" Type="http://schemas.openxmlformats.org/officeDocument/2006/relationships/printerSettings" Target="../printerSettings/printerSettings2.bin"/><Relationship Id="rId7" Type="http://schemas.microsoft.com/office/2017/10/relationships/threadedComment" Target="../threadedComments/threadedComment1.xml"/><Relationship Id="rId2" Type="http://schemas.openxmlformats.org/officeDocument/2006/relationships/hyperlink" Target="https://www.mercadolivre.com.br/" TargetMode="External"/><Relationship Id="rId1" Type="http://schemas.openxmlformats.org/officeDocument/2006/relationships/hyperlink" Target="https://loja.acriltech.com.br/" TargetMode="External"/><Relationship Id="rId6" Type="http://schemas.openxmlformats.org/officeDocument/2006/relationships/comments" Target="../comments1.xml"/><Relationship Id="rId5" Type="http://schemas.openxmlformats.org/officeDocument/2006/relationships/vmlDrawing" Target="../drawings/vmlDrawing1.vml"/><Relationship Id="rId4"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2" Type="http://schemas.openxmlformats.org/officeDocument/2006/relationships/printerSettings" Target="../printerSettings/printerSettings3.bin"/><Relationship Id="rId1" Type="http://schemas.openxmlformats.org/officeDocument/2006/relationships/hyperlink" Target="../../../../Users/Users/5750/AppData/Roaming/MUDAN&#199;A%20DE%20SEDE/OR&#199;AMENTO%20GERAL/OR&#199;AMENTO%20GERAL-57.xlsm" TargetMode="External"/></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F13434-BEF1-4C5E-896C-366DA8DD79D7}">
  <sheetPr codeName="Planilha4" filterMode="1"/>
  <dimension ref="B5:G88"/>
  <sheetViews>
    <sheetView topLeftCell="B42" workbookViewId="0">
      <selection activeCell="D64" sqref="D64"/>
    </sheetView>
  </sheetViews>
  <sheetFormatPr defaultRowHeight="14.5" x14ac:dyDescent="0.35"/>
  <cols>
    <col min="4" max="4" width="31.81640625" customWidth="1"/>
    <col min="5" max="5" width="13.1796875" customWidth="1"/>
    <col min="6" max="6" width="16.1796875" customWidth="1"/>
    <col min="7" max="7" width="13.1796875" customWidth="1"/>
    <col min="9" max="9" width="15.7265625" customWidth="1"/>
    <col min="10" max="10" width="13.54296875" customWidth="1"/>
  </cols>
  <sheetData>
    <row r="5" spans="3:7" x14ac:dyDescent="0.35">
      <c r="D5" t="s">
        <v>2296</v>
      </c>
    </row>
    <row r="6" spans="3:7" hidden="1" x14ac:dyDescent="0.35">
      <c r="C6" t="s">
        <v>2295</v>
      </c>
      <c r="D6" t="s">
        <v>2296</v>
      </c>
      <c r="E6" t="s">
        <v>2297</v>
      </c>
      <c r="F6" t="s">
        <v>1236</v>
      </c>
      <c r="G6" t="s">
        <v>1964</v>
      </c>
    </row>
    <row r="7" spans="3:7" hidden="1" x14ac:dyDescent="0.35">
      <c r="C7" t="s">
        <v>2295</v>
      </c>
      <c r="D7" t="s">
        <v>2296</v>
      </c>
      <c r="E7" t="s">
        <v>2297</v>
      </c>
      <c r="F7" t="s">
        <v>53</v>
      </c>
      <c r="G7" t="s">
        <v>2007</v>
      </c>
    </row>
    <row r="8" spans="3:7" hidden="1" x14ac:dyDescent="0.35">
      <c r="C8" t="s">
        <v>2295</v>
      </c>
      <c r="D8" t="s">
        <v>2296</v>
      </c>
      <c r="E8" t="s">
        <v>2297</v>
      </c>
      <c r="F8" t="s">
        <v>13</v>
      </c>
      <c r="G8" t="s">
        <v>2011</v>
      </c>
    </row>
    <row r="9" spans="3:7" hidden="1" x14ac:dyDescent="0.35">
      <c r="C9" t="s">
        <v>2292</v>
      </c>
      <c r="D9" t="s">
        <v>2296</v>
      </c>
      <c r="E9" t="s">
        <v>2297</v>
      </c>
      <c r="F9" t="s">
        <v>61</v>
      </c>
      <c r="G9" t="s">
        <v>1999</v>
      </c>
    </row>
    <row r="10" spans="3:7" hidden="1" x14ac:dyDescent="0.35">
      <c r="C10" t="s">
        <v>2292</v>
      </c>
      <c r="D10" t="s">
        <v>2296</v>
      </c>
      <c r="E10" t="s">
        <v>2297</v>
      </c>
      <c r="F10" t="s">
        <v>69</v>
      </c>
      <c r="G10" t="s">
        <v>2015</v>
      </c>
    </row>
    <row r="11" spans="3:7" hidden="1" x14ac:dyDescent="0.35">
      <c r="C11" t="s">
        <v>2295</v>
      </c>
      <c r="D11" t="s">
        <v>2296</v>
      </c>
      <c r="E11" t="s">
        <v>2297</v>
      </c>
      <c r="F11" t="s">
        <v>76</v>
      </c>
      <c r="G11" t="s">
        <v>1964</v>
      </c>
    </row>
    <row r="12" spans="3:7" hidden="1" x14ac:dyDescent="0.35">
      <c r="C12" t="s">
        <v>2292</v>
      </c>
      <c r="D12" t="s">
        <v>2296</v>
      </c>
      <c r="E12" t="s">
        <v>2297</v>
      </c>
      <c r="F12" t="s">
        <v>106</v>
      </c>
      <c r="G12" t="s">
        <v>2002</v>
      </c>
    </row>
    <row r="13" spans="3:7" hidden="1" x14ac:dyDescent="0.35">
      <c r="C13" t="s">
        <v>2295</v>
      </c>
      <c r="D13" t="s">
        <v>2296</v>
      </c>
      <c r="E13" t="s">
        <v>2297</v>
      </c>
      <c r="F13" t="s">
        <v>107</v>
      </c>
      <c r="G13" t="s">
        <v>1964</v>
      </c>
    </row>
    <row r="14" spans="3:7" hidden="1" x14ac:dyDescent="0.35">
      <c r="C14" t="s">
        <v>2292</v>
      </c>
      <c r="D14" t="s">
        <v>2296</v>
      </c>
      <c r="E14" t="s">
        <v>2297</v>
      </c>
      <c r="F14" t="s">
        <v>120</v>
      </c>
      <c r="G14" t="s">
        <v>1910</v>
      </c>
    </row>
    <row r="15" spans="3:7" hidden="1" x14ac:dyDescent="0.35">
      <c r="C15" t="s">
        <v>2292</v>
      </c>
      <c r="D15" t="s">
        <v>2296</v>
      </c>
      <c r="E15" t="s">
        <v>2297</v>
      </c>
      <c r="F15" t="s">
        <v>121</v>
      </c>
      <c r="G15" t="s">
        <v>1910</v>
      </c>
    </row>
    <row r="16" spans="3:7" hidden="1" x14ac:dyDescent="0.35">
      <c r="C16" t="s">
        <v>2292</v>
      </c>
      <c r="D16" t="s">
        <v>2296</v>
      </c>
      <c r="E16" t="s">
        <v>2297</v>
      </c>
      <c r="F16" t="s">
        <v>123</v>
      </c>
      <c r="G16" t="s">
        <v>1991</v>
      </c>
    </row>
    <row r="17" spans="3:7" hidden="1" x14ac:dyDescent="0.35">
      <c r="C17" t="s">
        <v>2292</v>
      </c>
      <c r="D17" t="s">
        <v>2296</v>
      </c>
      <c r="E17" t="s">
        <v>2297</v>
      </c>
      <c r="F17" t="s">
        <v>125</v>
      </c>
      <c r="G17" t="s">
        <v>1453</v>
      </c>
    </row>
    <row r="18" spans="3:7" hidden="1" x14ac:dyDescent="0.35">
      <c r="C18" t="s">
        <v>2292</v>
      </c>
      <c r="D18" t="s">
        <v>2296</v>
      </c>
      <c r="E18" t="s">
        <v>2297</v>
      </c>
      <c r="F18" t="s">
        <v>135</v>
      </c>
      <c r="G18" t="s">
        <v>2023</v>
      </c>
    </row>
    <row r="19" spans="3:7" x14ac:dyDescent="0.35">
      <c r="C19" t="s">
        <v>2292</v>
      </c>
      <c r="D19" t="s">
        <v>2296</v>
      </c>
      <c r="E19" t="s">
        <v>2297</v>
      </c>
      <c r="F19" t="s">
        <v>1845</v>
      </c>
      <c r="G19" t="s">
        <v>2232</v>
      </c>
    </row>
    <row r="20" spans="3:7" x14ac:dyDescent="0.35">
      <c r="C20" t="s">
        <v>2292</v>
      </c>
      <c r="D20" t="s">
        <v>2296</v>
      </c>
      <c r="E20" t="s">
        <v>2297</v>
      </c>
      <c r="F20" t="s">
        <v>90</v>
      </c>
      <c r="G20" t="s">
        <v>1975</v>
      </c>
    </row>
    <row r="21" spans="3:7" x14ac:dyDescent="0.35">
      <c r="C21" t="s">
        <v>2292</v>
      </c>
      <c r="D21" t="s">
        <v>2296</v>
      </c>
      <c r="E21" t="s">
        <v>2297</v>
      </c>
      <c r="F21" t="s">
        <v>229</v>
      </c>
      <c r="G21" t="s">
        <v>1986</v>
      </c>
    </row>
    <row r="22" spans="3:7" x14ac:dyDescent="0.35">
      <c r="C22" t="s">
        <v>2292</v>
      </c>
      <c r="D22" t="s">
        <v>2296</v>
      </c>
      <c r="E22" t="s">
        <v>2297</v>
      </c>
      <c r="F22" t="s">
        <v>1306</v>
      </c>
      <c r="G22" t="s">
        <v>1454</v>
      </c>
    </row>
    <row r="23" spans="3:7" hidden="1" x14ac:dyDescent="0.35">
      <c r="C23" t="s">
        <v>2292</v>
      </c>
      <c r="D23" t="s">
        <v>2296</v>
      </c>
      <c r="E23" t="s">
        <v>2297</v>
      </c>
      <c r="F23" t="s">
        <v>145</v>
      </c>
      <c r="G23" t="s">
        <v>1454</v>
      </c>
    </row>
    <row r="24" spans="3:7" x14ac:dyDescent="0.35">
      <c r="C24" t="s">
        <v>2292</v>
      </c>
      <c r="D24" t="s">
        <v>2296</v>
      </c>
      <c r="E24" t="s">
        <v>2297</v>
      </c>
      <c r="F24" t="s">
        <v>183</v>
      </c>
      <c r="G24" t="s">
        <v>1985</v>
      </c>
    </row>
    <row r="25" spans="3:7" x14ac:dyDescent="0.35">
      <c r="C25" t="s">
        <v>2292</v>
      </c>
      <c r="D25" t="s">
        <v>2296</v>
      </c>
      <c r="E25" t="s">
        <v>2297</v>
      </c>
      <c r="F25" t="s">
        <v>78</v>
      </c>
      <c r="G25" t="s">
        <v>2016</v>
      </c>
    </row>
    <row r="26" spans="3:7" x14ac:dyDescent="0.35">
      <c r="C26" t="s">
        <v>2292</v>
      </c>
      <c r="D26" t="s">
        <v>2296</v>
      </c>
      <c r="E26" t="s">
        <v>2297</v>
      </c>
      <c r="F26" t="s">
        <v>79</v>
      </c>
      <c r="G26" t="s">
        <v>1995</v>
      </c>
    </row>
    <row r="27" spans="3:7" x14ac:dyDescent="0.35">
      <c r="C27" t="s">
        <v>2292</v>
      </c>
      <c r="D27" t="s">
        <v>2296</v>
      </c>
      <c r="E27" t="s">
        <v>2297</v>
      </c>
      <c r="F27" t="s">
        <v>81</v>
      </c>
      <c r="G27" t="s">
        <v>1910</v>
      </c>
    </row>
    <row r="28" spans="3:7" x14ac:dyDescent="0.35">
      <c r="C28" t="s">
        <v>2292</v>
      </c>
      <c r="D28" t="s">
        <v>2296</v>
      </c>
      <c r="E28" t="s">
        <v>2297</v>
      </c>
      <c r="F28" t="s">
        <v>82</v>
      </c>
      <c r="G28" t="s">
        <v>1453</v>
      </c>
    </row>
    <row r="29" spans="3:7" x14ac:dyDescent="0.35">
      <c r="C29" t="s">
        <v>2292</v>
      </c>
      <c r="D29" t="s">
        <v>2296</v>
      </c>
      <c r="E29" t="s">
        <v>2297</v>
      </c>
      <c r="F29" t="s">
        <v>84</v>
      </c>
      <c r="G29" t="s">
        <v>2020</v>
      </c>
    </row>
    <row r="30" spans="3:7" x14ac:dyDescent="0.35">
      <c r="C30" t="s">
        <v>2292</v>
      </c>
      <c r="D30" t="s">
        <v>2296</v>
      </c>
      <c r="E30" t="s">
        <v>2297</v>
      </c>
      <c r="F30" t="s">
        <v>90</v>
      </c>
      <c r="G30" t="s">
        <v>1975</v>
      </c>
    </row>
    <row r="31" spans="3:7" x14ac:dyDescent="0.35">
      <c r="C31" t="s">
        <v>2292</v>
      </c>
      <c r="D31" t="s">
        <v>2296</v>
      </c>
      <c r="E31" t="s">
        <v>2297</v>
      </c>
      <c r="F31" t="s">
        <v>93</v>
      </c>
      <c r="G31" t="s">
        <v>1458</v>
      </c>
    </row>
    <row r="32" spans="3:7" x14ac:dyDescent="0.35">
      <c r="C32" t="s">
        <v>2292</v>
      </c>
      <c r="D32" t="s">
        <v>2296</v>
      </c>
      <c r="E32" t="s">
        <v>2297</v>
      </c>
      <c r="F32" t="s">
        <v>200</v>
      </c>
      <c r="G32" t="s">
        <v>1454</v>
      </c>
    </row>
    <row r="33" spans="2:7" x14ac:dyDescent="0.35">
      <c r="D33" t="s">
        <v>2296</v>
      </c>
      <c r="E33" t="s">
        <v>2297</v>
      </c>
      <c r="F33" t="s">
        <v>15</v>
      </c>
      <c r="G33" t="s">
        <v>2012</v>
      </c>
    </row>
    <row r="34" spans="2:7" x14ac:dyDescent="0.35">
      <c r="D34" t="s">
        <v>2296</v>
      </c>
      <c r="E34" t="s">
        <v>2297</v>
      </c>
      <c r="F34" t="s">
        <v>223</v>
      </c>
      <c r="G34" t="s">
        <v>1454</v>
      </c>
    </row>
    <row r="35" spans="2:7" x14ac:dyDescent="0.35">
      <c r="D35" t="s">
        <v>2296</v>
      </c>
      <c r="E35" t="s">
        <v>2297</v>
      </c>
      <c r="F35" t="s">
        <v>227</v>
      </c>
      <c r="G35" t="s">
        <v>1454</v>
      </c>
    </row>
    <row r="36" spans="2:7" x14ac:dyDescent="0.35">
      <c r="D36" t="s">
        <v>2296</v>
      </c>
      <c r="E36" t="s">
        <v>2297</v>
      </c>
      <c r="F36" t="s">
        <v>229</v>
      </c>
      <c r="G36" t="s">
        <v>1986</v>
      </c>
    </row>
    <row r="37" spans="2:7" x14ac:dyDescent="0.35">
      <c r="D37" t="s">
        <v>2296</v>
      </c>
      <c r="E37" t="s">
        <v>2297</v>
      </c>
      <c r="F37" t="s">
        <v>238</v>
      </c>
      <c r="G37" t="s">
        <v>1454</v>
      </c>
    </row>
    <row r="38" spans="2:7" x14ac:dyDescent="0.35">
      <c r="D38" t="s">
        <v>2296</v>
      </c>
      <c r="E38" t="s">
        <v>2297</v>
      </c>
      <c r="F38" t="s">
        <v>1830</v>
      </c>
      <c r="G38" t="s">
        <v>2207</v>
      </c>
    </row>
    <row r="39" spans="2:7" x14ac:dyDescent="0.35">
      <c r="D39" t="s">
        <v>2296</v>
      </c>
      <c r="E39" t="s">
        <v>2297</v>
      </c>
      <c r="F39" t="s">
        <v>1829</v>
      </c>
      <c r="G39" t="s">
        <v>2207</v>
      </c>
    </row>
    <row r="40" spans="2:7" x14ac:dyDescent="0.35">
      <c r="D40" t="s">
        <v>2296</v>
      </c>
      <c r="E40" t="s">
        <v>2297</v>
      </c>
      <c r="F40" t="s">
        <v>103</v>
      </c>
      <c r="G40" t="s">
        <v>2002</v>
      </c>
    </row>
    <row r="41" spans="2:7" x14ac:dyDescent="0.35">
      <c r="D41" t="s">
        <v>2296</v>
      </c>
      <c r="E41" t="s">
        <v>2297</v>
      </c>
      <c r="F41" t="s">
        <v>1232</v>
      </c>
      <c r="G41" t="s">
        <v>1454</v>
      </c>
    </row>
    <row r="42" spans="2:7" x14ac:dyDescent="0.35">
      <c r="D42" t="s">
        <v>2296</v>
      </c>
      <c r="E42" t="s">
        <v>2297</v>
      </c>
      <c r="F42" t="s">
        <v>1233</v>
      </c>
      <c r="G42" t="s">
        <v>1454</v>
      </c>
    </row>
    <row r="43" spans="2:7" hidden="1" x14ac:dyDescent="0.35">
      <c r="B43" t="s">
        <v>2295</v>
      </c>
      <c r="C43" t="s">
        <v>2292</v>
      </c>
      <c r="D43" t="s">
        <v>2296</v>
      </c>
      <c r="E43" t="s">
        <v>2297</v>
      </c>
      <c r="F43" t="s">
        <v>1234</v>
      </c>
      <c r="G43" t="s">
        <v>1964</v>
      </c>
    </row>
    <row r="44" spans="2:7" x14ac:dyDescent="0.35">
      <c r="D44" t="s">
        <v>2296</v>
      </c>
      <c r="E44" t="s">
        <v>2297</v>
      </c>
      <c r="F44" t="s">
        <v>56</v>
      </c>
      <c r="G44" t="s">
        <v>1973</v>
      </c>
    </row>
    <row r="45" spans="2:7" hidden="1" x14ac:dyDescent="0.35">
      <c r="C45" t="s">
        <v>2295</v>
      </c>
      <c r="D45" t="s">
        <v>2296</v>
      </c>
      <c r="E45" t="s">
        <v>2297</v>
      </c>
      <c r="F45" t="s">
        <v>1236</v>
      </c>
      <c r="G45" t="s">
        <v>1964</v>
      </c>
    </row>
    <row r="46" spans="2:7" hidden="1" x14ac:dyDescent="0.35">
      <c r="C46" t="s">
        <v>2295</v>
      </c>
      <c r="D46" t="s">
        <v>2296</v>
      </c>
      <c r="E46" t="s">
        <v>2297</v>
      </c>
      <c r="F46" t="s">
        <v>1237</v>
      </c>
      <c r="G46" t="s">
        <v>1964</v>
      </c>
    </row>
    <row r="47" spans="2:7" x14ac:dyDescent="0.35">
      <c r="D47" t="s">
        <v>2296</v>
      </c>
      <c r="E47" t="s">
        <v>2297</v>
      </c>
      <c r="F47" t="s">
        <v>90</v>
      </c>
      <c r="G47" t="s">
        <v>1975</v>
      </c>
    </row>
    <row r="48" spans="2:7" hidden="1" x14ac:dyDescent="0.35">
      <c r="C48" t="s">
        <v>2292</v>
      </c>
      <c r="D48" t="s">
        <v>2296</v>
      </c>
      <c r="E48" t="s">
        <v>2297</v>
      </c>
      <c r="F48" t="s">
        <v>1300</v>
      </c>
      <c r="G48" t="s">
        <v>1964</v>
      </c>
    </row>
    <row r="49" spans="4:7" x14ac:dyDescent="0.35">
      <c r="D49" t="s">
        <v>2296</v>
      </c>
      <c r="E49" t="s">
        <v>2297</v>
      </c>
      <c r="F49" t="s">
        <v>114</v>
      </c>
      <c r="G49" t="s">
        <v>2002</v>
      </c>
    </row>
    <row r="50" spans="4:7" x14ac:dyDescent="0.35">
      <c r="D50" t="s">
        <v>2296</v>
      </c>
      <c r="E50" t="s">
        <v>2297</v>
      </c>
      <c r="F50" t="s">
        <v>73</v>
      </c>
      <c r="G50" t="s">
        <v>2002</v>
      </c>
    </row>
    <row r="51" spans="4:7" x14ac:dyDescent="0.35">
      <c r="D51" t="s">
        <v>2296</v>
      </c>
      <c r="E51" t="s">
        <v>2297</v>
      </c>
      <c r="F51" t="s">
        <v>95</v>
      </c>
      <c r="G51" t="s">
        <v>2002</v>
      </c>
    </row>
    <row r="52" spans="4:7" x14ac:dyDescent="0.35">
      <c r="D52" t="s">
        <v>2296</v>
      </c>
      <c r="E52" t="s">
        <v>2297</v>
      </c>
      <c r="F52" t="s">
        <v>2288</v>
      </c>
      <c r="G52" t="s">
        <v>1455</v>
      </c>
    </row>
    <row r="53" spans="4:7" x14ac:dyDescent="0.35">
      <c r="D53" t="s">
        <v>2296</v>
      </c>
      <c r="E53" t="s">
        <v>2297</v>
      </c>
      <c r="F53" t="s">
        <v>2289</v>
      </c>
      <c r="G53" t="s">
        <v>2022</v>
      </c>
    </row>
    <row r="54" spans="4:7" x14ac:dyDescent="0.35">
      <c r="D54" t="s">
        <v>2296</v>
      </c>
      <c r="E54" t="s">
        <v>2297</v>
      </c>
      <c r="F54" t="s">
        <v>2290</v>
      </c>
      <c r="G54" t="s">
        <v>2022</v>
      </c>
    </row>
    <row r="55" spans="4:7" x14ac:dyDescent="0.35">
      <c r="D55" t="s">
        <v>2296</v>
      </c>
      <c r="E55" t="s">
        <v>2297</v>
      </c>
      <c r="F55" t="s">
        <v>2291</v>
      </c>
      <c r="G55" t="s">
        <v>1910</v>
      </c>
    </row>
    <row r="56" spans="4:7" x14ac:dyDescent="0.35">
      <c r="D56" t="s">
        <v>2296</v>
      </c>
      <c r="E56" t="s">
        <v>2297</v>
      </c>
      <c r="F56" t="s">
        <v>1310</v>
      </c>
      <c r="G56" t="s">
        <v>1910</v>
      </c>
    </row>
    <row r="57" spans="4:7" x14ac:dyDescent="0.35">
      <c r="D57" t="s">
        <v>2296</v>
      </c>
      <c r="E57" t="s">
        <v>2297</v>
      </c>
      <c r="F57" t="s">
        <v>1311</v>
      </c>
      <c r="G57" t="s">
        <v>1467</v>
      </c>
    </row>
    <row r="58" spans="4:7" x14ac:dyDescent="0.35">
      <c r="D58" t="s">
        <v>2296</v>
      </c>
      <c r="E58" t="s">
        <v>2297</v>
      </c>
      <c r="F58" t="s">
        <v>1312</v>
      </c>
      <c r="G58" t="s">
        <v>1467</v>
      </c>
    </row>
    <row r="59" spans="4:7" x14ac:dyDescent="0.35">
      <c r="D59" t="s">
        <v>2296</v>
      </c>
      <c r="E59" t="s">
        <v>2297</v>
      </c>
      <c r="F59" t="s">
        <v>1313</v>
      </c>
      <c r="G59" t="s">
        <v>1467</v>
      </c>
    </row>
    <row r="60" spans="4:7" x14ac:dyDescent="0.35">
      <c r="D60" t="s">
        <v>2296</v>
      </c>
      <c r="E60" t="s">
        <v>2297</v>
      </c>
      <c r="F60" t="s">
        <v>1314</v>
      </c>
      <c r="G60" t="s">
        <v>1467</v>
      </c>
    </row>
    <row r="61" spans="4:7" x14ac:dyDescent="0.35">
      <c r="D61" t="s">
        <v>2296</v>
      </c>
      <c r="E61" t="s">
        <v>2297</v>
      </c>
      <c r="F61" t="s">
        <v>44</v>
      </c>
      <c r="G61" t="s">
        <v>2153</v>
      </c>
    </row>
    <row r="62" spans="4:7" x14ac:dyDescent="0.35">
      <c r="D62" t="s">
        <v>2296</v>
      </c>
      <c r="E62" t="s">
        <v>2297</v>
      </c>
      <c r="F62" t="s">
        <v>48</v>
      </c>
      <c r="G62" t="s">
        <v>2160</v>
      </c>
    </row>
    <row r="63" spans="4:7" x14ac:dyDescent="0.35">
      <c r="D63" t="s">
        <v>2296</v>
      </c>
      <c r="E63" t="s">
        <v>2297</v>
      </c>
      <c r="F63" t="s">
        <v>1815</v>
      </c>
      <c r="G63" t="s">
        <v>1910</v>
      </c>
    </row>
    <row r="64" spans="4:7" x14ac:dyDescent="0.35">
      <c r="D64" t="s">
        <v>2296</v>
      </c>
      <c r="E64" t="s">
        <v>2297</v>
      </c>
      <c r="F64" t="s">
        <v>1817</v>
      </c>
      <c r="G64" t="s">
        <v>2189</v>
      </c>
    </row>
    <row r="65" spans="4:7" x14ac:dyDescent="0.35">
      <c r="D65" t="s">
        <v>2296</v>
      </c>
      <c r="E65" t="s">
        <v>2297</v>
      </c>
      <c r="F65" t="s">
        <v>1819</v>
      </c>
      <c r="G65" t="s">
        <v>2160</v>
      </c>
    </row>
    <row r="66" spans="4:7" x14ac:dyDescent="0.35">
      <c r="D66" t="s">
        <v>2296</v>
      </c>
      <c r="E66" t="s">
        <v>2297</v>
      </c>
      <c r="F66" t="s">
        <v>1823</v>
      </c>
      <c r="G66" t="s">
        <v>1910</v>
      </c>
    </row>
    <row r="67" spans="4:7" x14ac:dyDescent="0.35">
      <c r="D67" t="s">
        <v>2296</v>
      </c>
      <c r="E67" t="s">
        <v>2297</v>
      </c>
      <c r="F67" t="s">
        <v>1819</v>
      </c>
      <c r="G67" t="s">
        <v>2160</v>
      </c>
    </row>
    <row r="68" spans="4:7" x14ac:dyDescent="0.35">
      <c r="D68" t="s">
        <v>2296</v>
      </c>
      <c r="E68" t="s">
        <v>2297</v>
      </c>
      <c r="F68" t="s">
        <v>1816</v>
      </c>
      <c r="G68" t="s">
        <v>1910</v>
      </c>
    </row>
    <row r="69" spans="4:7" x14ac:dyDescent="0.35">
      <c r="D69" t="s">
        <v>2296</v>
      </c>
      <c r="E69" t="s">
        <v>2297</v>
      </c>
      <c r="F69" t="s">
        <v>1816</v>
      </c>
      <c r="G69" t="s">
        <v>1910</v>
      </c>
    </row>
    <row r="70" spans="4:7" x14ac:dyDescent="0.35">
      <c r="D70" t="s">
        <v>2296</v>
      </c>
      <c r="E70" t="s">
        <v>2297</v>
      </c>
      <c r="F70" t="s">
        <v>1816</v>
      </c>
      <c r="G70" t="s">
        <v>1910</v>
      </c>
    </row>
    <row r="71" spans="4:7" x14ac:dyDescent="0.35">
      <c r="D71" t="s">
        <v>2296</v>
      </c>
      <c r="E71" t="s">
        <v>2297</v>
      </c>
      <c r="F71" t="s">
        <v>1816</v>
      </c>
      <c r="G71" t="s">
        <v>1910</v>
      </c>
    </row>
    <row r="72" spans="4:7" x14ac:dyDescent="0.35">
      <c r="D72" t="s">
        <v>2296</v>
      </c>
      <c r="E72" t="s">
        <v>2297</v>
      </c>
      <c r="F72" t="s">
        <v>1819</v>
      </c>
      <c r="G72" t="s">
        <v>2160</v>
      </c>
    </row>
    <row r="73" spans="4:7" x14ac:dyDescent="0.35">
      <c r="D73" t="s">
        <v>2296</v>
      </c>
      <c r="E73" t="s">
        <v>2297</v>
      </c>
      <c r="F73" t="s">
        <v>1824</v>
      </c>
      <c r="G73" t="s">
        <v>1910</v>
      </c>
    </row>
    <row r="74" spans="4:7" x14ac:dyDescent="0.35">
      <c r="D74" t="s">
        <v>2296</v>
      </c>
      <c r="E74" t="s">
        <v>2297</v>
      </c>
      <c r="F74" t="s">
        <v>1825</v>
      </c>
      <c r="G74" t="s">
        <v>1910</v>
      </c>
    </row>
    <row r="75" spans="4:7" x14ac:dyDescent="0.35">
      <c r="D75" t="s">
        <v>2296</v>
      </c>
      <c r="E75" t="s">
        <v>2297</v>
      </c>
      <c r="F75" t="s">
        <v>1826</v>
      </c>
      <c r="G75" t="s">
        <v>2202</v>
      </c>
    </row>
    <row r="76" spans="4:7" x14ac:dyDescent="0.35">
      <c r="D76" t="s">
        <v>2296</v>
      </c>
      <c r="E76" t="s">
        <v>2297</v>
      </c>
      <c r="F76" t="s">
        <v>1827</v>
      </c>
      <c r="G76" t="s">
        <v>1910</v>
      </c>
    </row>
    <row r="77" spans="4:7" x14ac:dyDescent="0.35">
      <c r="D77" t="s">
        <v>2296</v>
      </c>
      <c r="E77" t="s">
        <v>2297</v>
      </c>
      <c r="F77" t="s">
        <v>1824</v>
      </c>
      <c r="G77" t="s">
        <v>1910</v>
      </c>
    </row>
    <row r="78" spans="4:7" x14ac:dyDescent="0.35">
      <c r="D78" t="s">
        <v>2296</v>
      </c>
      <c r="E78" t="s">
        <v>2297</v>
      </c>
      <c r="F78" t="s">
        <v>1825</v>
      </c>
      <c r="G78" t="s">
        <v>1910</v>
      </c>
    </row>
    <row r="79" spans="4:7" x14ac:dyDescent="0.35">
      <c r="D79" t="s">
        <v>2296</v>
      </c>
      <c r="E79" t="s">
        <v>2297</v>
      </c>
      <c r="F79" t="s">
        <v>1826</v>
      </c>
      <c r="G79" t="s">
        <v>2202</v>
      </c>
    </row>
    <row r="80" spans="4:7" x14ac:dyDescent="0.35">
      <c r="D80" t="s">
        <v>2296</v>
      </c>
      <c r="E80" t="s">
        <v>2297</v>
      </c>
      <c r="F80" t="s">
        <v>1827</v>
      </c>
      <c r="G80" t="s">
        <v>1910</v>
      </c>
    </row>
    <row r="81" spans="4:7" x14ac:dyDescent="0.35">
      <c r="D81" t="s">
        <v>2296</v>
      </c>
      <c r="E81" t="s">
        <v>2297</v>
      </c>
      <c r="F81" t="s">
        <v>1831</v>
      </c>
      <c r="G81" t="s">
        <v>2210</v>
      </c>
    </row>
    <row r="82" spans="4:7" x14ac:dyDescent="0.35">
      <c r="D82" t="s">
        <v>2296</v>
      </c>
      <c r="E82" t="s">
        <v>2297</v>
      </c>
      <c r="F82" t="s">
        <v>1832</v>
      </c>
      <c r="G82" t="s">
        <v>2207</v>
      </c>
    </row>
    <row r="83" spans="4:7" x14ac:dyDescent="0.35">
      <c r="D83" t="s">
        <v>2296</v>
      </c>
      <c r="E83" t="s">
        <v>2297</v>
      </c>
      <c r="F83" t="s">
        <v>1833</v>
      </c>
      <c r="G83" t="s">
        <v>1951</v>
      </c>
    </row>
    <row r="84" spans="4:7" x14ac:dyDescent="0.35">
      <c r="D84" t="s">
        <v>2296</v>
      </c>
      <c r="E84" t="s">
        <v>2297</v>
      </c>
      <c r="F84" t="s">
        <v>1834</v>
      </c>
      <c r="G84" t="s">
        <v>1930</v>
      </c>
    </row>
    <row r="85" spans="4:7" x14ac:dyDescent="0.35">
      <c r="D85" t="s">
        <v>2296</v>
      </c>
      <c r="E85" t="s">
        <v>2297</v>
      </c>
      <c r="F85" t="s">
        <v>1835</v>
      </c>
      <c r="G85" t="s">
        <v>1910</v>
      </c>
    </row>
    <row r="86" spans="4:7" x14ac:dyDescent="0.35">
      <c r="D86" t="s">
        <v>2296</v>
      </c>
      <c r="E86" t="s">
        <v>2297</v>
      </c>
      <c r="F86" t="s">
        <v>1838</v>
      </c>
      <c r="G86" t="s">
        <v>2223</v>
      </c>
    </row>
    <row r="87" spans="4:7" x14ac:dyDescent="0.35">
      <c r="D87" t="s">
        <v>2296</v>
      </c>
      <c r="E87" t="s">
        <v>2297</v>
      </c>
      <c r="F87" t="s">
        <v>1848</v>
      </c>
      <c r="G87" t="s">
        <v>2258</v>
      </c>
    </row>
    <row r="88" spans="4:7" x14ac:dyDescent="0.35">
      <c r="D88" t="s">
        <v>2296</v>
      </c>
      <c r="E88" t="s">
        <v>2297</v>
      </c>
      <c r="F88" t="s">
        <v>1849</v>
      </c>
      <c r="G88" t="s">
        <v>2260</v>
      </c>
    </row>
  </sheetData>
  <autoFilter ref="C5:G88" xr:uid="{06F13434-BEF1-4C5E-896C-366DA8DD79D7}">
    <filterColumn colId="0">
      <filters blank="1"/>
    </filterColumn>
  </autoFilter>
  <pageMargins left="0.511811024" right="0.511811024" top="0.78740157499999996" bottom="0.78740157499999996" header="0.31496062000000002" footer="0.3149606200000000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Plan1"/>
  <dimension ref="A2:T357"/>
  <sheetViews>
    <sheetView tabSelected="1" zoomScale="70" zoomScaleNormal="70" workbookViewId="0">
      <pane xSplit="3" ySplit="9" topLeftCell="D341" activePane="bottomRight" state="frozen"/>
      <selection pane="topRight" activeCell="D1" sqref="D1"/>
      <selection pane="bottomLeft" activeCell="A7" sqref="A7"/>
      <selection pane="bottomRight" activeCell="D342" sqref="D342"/>
    </sheetView>
  </sheetViews>
  <sheetFormatPr defaultRowHeight="14.5" x14ac:dyDescent="0.35"/>
  <cols>
    <col min="2" max="2" width="11.1796875" style="202" customWidth="1"/>
    <col min="3" max="3" width="19.08984375" style="202" customWidth="1"/>
    <col min="4" max="4" width="41.7265625" style="202" customWidth="1"/>
    <col min="5" max="5" width="12.1796875" customWidth="1"/>
    <col min="6" max="6" width="15.26953125" customWidth="1"/>
    <col min="7" max="7" width="15.7265625" customWidth="1"/>
    <col min="8" max="8" width="14.54296875" customWidth="1"/>
    <col min="9" max="9" width="19.26953125" customWidth="1"/>
    <col min="10" max="10" width="19.26953125" style="112" customWidth="1"/>
    <col min="11" max="11" width="19.26953125" style="188" customWidth="1"/>
    <col min="12" max="12" width="10.81640625" bestFit="1" customWidth="1"/>
    <col min="13" max="13" width="16" bestFit="1" customWidth="1"/>
    <col min="14" max="14" width="15.81640625" customWidth="1"/>
  </cols>
  <sheetData>
    <row r="2" spans="1:14" x14ac:dyDescent="0.35">
      <c r="C2" s="201"/>
      <c r="D2" s="201"/>
      <c r="E2" s="163"/>
      <c r="F2" s="164"/>
    </row>
    <row r="3" spans="1:14" x14ac:dyDescent="0.35">
      <c r="C3" s="201"/>
      <c r="D3" s="201"/>
      <c r="E3" s="165"/>
      <c r="F3" s="166"/>
      <c r="G3" s="181" t="s">
        <v>11</v>
      </c>
      <c r="H3" s="181" t="s">
        <v>1125</v>
      </c>
      <c r="J3" s="234">
        <v>1440.5</v>
      </c>
    </row>
    <row r="4" spans="1:14" x14ac:dyDescent="0.35">
      <c r="C4" s="201"/>
      <c r="D4" s="167"/>
      <c r="E4" s="43"/>
      <c r="F4" s="168"/>
      <c r="G4" s="6" t="s">
        <v>3</v>
      </c>
      <c r="H4" s="180">
        <v>46054</v>
      </c>
      <c r="J4" s="112">
        <v>5</v>
      </c>
    </row>
    <row r="5" spans="1:14" x14ac:dyDescent="0.35">
      <c r="C5" s="201"/>
      <c r="D5" s="167" t="s">
        <v>1734</v>
      </c>
      <c r="E5" s="43"/>
      <c r="F5" s="166"/>
      <c r="G5" s="6" t="s">
        <v>2026</v>
      </c>
      <c r="H5" s="180">
        <v>46082</v>
      </c>
      <c r="J5" s="112">
        <f>J3/J4</f>
        <v>288.10000000000002</v>
      </c>
    </row>
    <row r="6" spans="1:14" x14ac:dyDescent="0.35">
      <c r="C6" s="201"/>
      <c r="D6" s="167" t="s">
        <v>1735</v>
      </c>
      <c r="E6" s="43"/>
      <c r="F6" s="166"/>
      <c r="G6" s="6" t="s">
        <v>14</v>
      </c>
      <c r="H6" s="180" t="s">
        <v>2310</v>
      </c>
    </row>
    <row r="7" spans="1:14" x14ac:dyDescent="0.35">
      <c r="D7" s="205" t="s">
        <v>12</v>
      </c>
      <c r="E7" t="s">
        <v>1125</v>
      </c>
      <c r="F7" s="32"/>
    </row>
    <row r="8" spans="1:14" ht="15" thickBot="1" x14ac:dyDescent="0.4"/>
    <row r="9" spans="1:14" ht="26" x14ac:dyDescent="0.35">
      <c r="B9" s="203" t="s">
        <v>4</v>
      </c>
      <c r="C9" s="203" t="s">
        <v>5</v>
      </c>
      <c r="D9" s="206" t="s">
        <v>6</v>
      </c>
      <c r="E9" s="1" t="s">
        <v>1963</v>
      </c>
      <c r="F9" s="1" t="s">
        <v>7</v>
      </c>
      <c r="G9" s="2" t="s">
        <v>8</v>
      </c>
      <c r="H9" s="2" t="s">
        <v>9</v>
      </c>
      <c r="I9" s="3" t="s">
        <v>10</v>
      </c>
      <c r="J9" s="3" t="s">
        <v>11</v>
      </c>
    </row>
    <row r="10" spans="1:14" x14ac:dyDescent="0.35">
      <c r="B10" s="4" t="s">
        <v>23</v>
      </c>
      <c r="C10" s="5" t="s">
        <v>2026</v>
      </c>
      <c r="D10" s="6" t="s">
        <v>24</v>
      </c>
      <c r="E10" s="4" t="s">
        <v>25</v>
      </c>
      <c r="F10" s="12" t="s">
        <v>210</v>
      </c>
      <c r="G10" s="7">
        <v>1174.6400000000001</v>
      </c>
      <c r="H10" s="8"/>
      <c r="I10" s="13">
        <v>46082</v>
      </c>
      <c r="J10" s="194" t="s">
        <v>2033</v>
      </c>
      <c r="K10" s="189"/>
    </row>
    <row r="11" spans="1:14" x14ac:dyDescent="0.35">
      <c r="B11" s="4" t="s">
        <v>28</v>
      </c>
      <c r="C11" s="5" t="s">
        <v>2026</v>
      </c>
      <c r="D11" s="6" t="s">
        <v>1115</v>
      </c>
      <c r="E11" s="4" t="s">
        <v>25</v>
      </c>
      <c r="F11" s="12" t="s">
        <v>210</v>
      </c>
      <c r="G11" s="7">
        <v>757.53</v>
      </c>
      <c r="H11" s="8"/>
      <c r="I11" s="13">
        <v>46082</v>
      </c>
      <c r="J11" s="194" t="s">
        <v>2034</v>
      </c>
      <c r="K11" s="189"/>
    </row>
    <row r="12" spans="1:14" x14ac:dyDescent="0.35">
      <c r="B12" s="4" t="s">
        <v>29</v>
      </c>
      <c r="C12" s="5" t="s">
        <v>3</v>
      </c>
      <c r="D12" s="6" t="s">
        <v>2146</v>
      </c>
      <c r="E12" s="4" t="s">
        <v>20</v>
      </c>
      <c r="F12" s="12" t="s">
        <v>210</v>
      </c>
      <c r="G12" s="7">
        <v>83.47</v>
      </c>
      <c r="H12" s="8"/>
      <c r="I12" s="13">
        <v>46054</v>
      </c>
      <c r="J12" s="194" t="s">
        <v>2147</v>
      </c>
      <c r="K12" s="190"/>
    </row>
    <row r="13" spans="1:14" x14ac:dyDescent="0.35">
      <c r="A13" t="s">
        <v>2305</v>
      </c>
      <c r="B13" s="4" t="s">
        <v>30</v>
      </c>
      <c r="C13" s="5" t="s">
        <v>14</v>
      </c>
      <c r="D13" s="6" t="s">
        <v>2148</v>
      </c>
      <c r="E13" s="4" t="s">
        <v>20</v>
      </c>
      <c r="F13" s="12" t="s">
        <v>33</v>
      </c>
      <c r="G13" s="7">
        <f>COTAÇÃO!D8</f>
        <v>248.9</v>
      </c>
      <c r="H13" s="8"/>
      <c r="I13" s="13">
        <f>COTAÇÃO!E8</f>
        <v>45992</v>
      </c>
      <c r="J13" t="s">
        <v>2149</v>
      </c>
      <c r="K13" s="190"/>
    </row>
    <row r="14" spans="1:14" ht="62.5" x14ac:dyDescent="0.35">
      <c r="B14" s="4" t="s">
        <v>32</v>
      </c>
      <c r="C14" s="5" t="s">
        <v>3</v>
      </c>
      <c r="D14" s="6" t="s">
        <v>1737</v>
      </c>
      <c r="E14" s="4" t="s">
        <v>31</v>
      </c>
      <c r="F14" s="4" t="s">
        <v>33</v>
      </c>
      <c r="G14" s="7">
        <v>0</v>
      </c>
      <c r="H14" s="8">
        <v>13</v>
      </c>
      <c r="I14" s="13">
        <v>46054</v>
      </c>
      <c r="J14" s="194" t="s">
        <v>1738</v>
      </c>
      <c r="K14" s="190"/>
    </row>
    <row r="15" spans="1:14" ht="25" x14ac:dyDescent="0.35">
      <c r="B15" s="4" t="s">
        <v>34</v>
      </c>
      <c r="C15" s="5" t="s">
        <v>3</v>
      </c>
      <c r="D15" s="6" t="s">
        <v>2080</v>
      </c>
      <c r="E15" s="4" t="s">
        <v>31</v>
      </c>
      <c r="F15" s="4" t="s">
        <v>33</v>
      </c>
      <c r="G15" s="7"/>
      <c r="H15" s="8">
        <v>27.5</v>
      </c>
      <c r="I15" s="13">
        <v>46054</v>
      </c>
      <c r="J15" s="194" t="s">
        <v>2081</v>
      </c>
      <c r="K15" s="190"/>
      <c r="L15" s="114"/>
      <c r="M15" s="115"/>
      <c r="N15" s="116"/>
    </row>
    <row r="16" spans="1:14" x14ac:dyDescent="0.35">
      <c r="B16" s="4" t="s">
        <v>35</v>
      </c>
      <c r="C16" s="5" t="s">
        <v>3</v>
      </c>
      <c r="D16" s="6" t="s">
        <v>2082</v>
      </c>
      <c r="E16" s="4" t="s">
        <v>31</v>
      </c>
      <c r="F16" s="4" t="s">
        <v>33</v>
      </c>
      <c r="G16" s="7"/>
      <c r="H16" s="8">
        <v>3.6</v>
      </c>
      <c r="I16" s="13">
        <v>46054</v>
      </c>
      <c r="J16" s="194" t="s">
        <v>2083</v>
      </c>
      <c r="K16" s="190"/>
    </row>
    <row r="17" spans="1:11" x14ac:dyDescent="0.35">
      <c r="B17" s="4" t="s">
        <v>36</v>
      </c>
      <c r="C17" s="5" t="s">
        <v>3</v>
      </c>
      <c r="D17" s="6" t="s">
        <v>2084</v>
      </c>
      <c r="E17" s="4" t="s">
        <v>31</v>
      </c>
      <c r="F17" s="4" t="s">
        <v>33</v>
      </c>
      <c r="G17" s="7"/>
      <c r="H17" s="8">
        <v>8.5</v>
      </c>
      <c r="I17" s="13">
        <v>46054</v>
      </c>
      <c r="J17" s="194" t="s">
        <v>2085</v>
      </c>
      <c r="K17" s="190"/>
    </row>
    <row r="18" spans="1:11" x14ac:dyDescent="0.35">
      <c r="B18" s="4" t="s">
        <v>37</v>
      </c>
      <c r="C18" s="5" t="s">
        <v>3</v>
      </c>
      <c r="D18" s="6" t="s">
        <v>2086</v>
      </c>
      <c r="E18" s="4" t="s">
        <v>31</v>
      </c>
      <c r="F18" s="4" t="s">
        <v>33</v>
      </c>
      <c r="G18" s="7"/>
      <c r="H18" s="8">
        <v>5</v>
      </c>
      <c r="I18" s="13">
        <v>46054</v>
      </c>
      <c r="J18" s="194" t="s">
        <v>2087</v>
      </c>
      <c r="K18" s="190"/>
    </row>
    <row r="19" spans="1:11" ht="37.5" x14ac:dyDescent="0.35">
      <c r="B19" s="4" t="s">
        <v>38</v>
      </c>
      <c r="C19" s="5" t="s">
        <v>3</v>
      </c>
      <c r="D19" s="6" t="s">
        <v>1742</v>
      </c>
      <c r="E19" s="4" t="s">
        <v>31</v>
      </c>
      <c r="F19" s="4" t="s">
        <v>33</v>
      </c>
      <c r="G19" s="7"/>
      <c r="H19" s="8">
        <v>5.5</v>
      </c>
      <c r="I19" s="13">
        <v>46054</v>
      </c>
      <c r="J19" s="196" t="s">
        <v>1743</v>
      </c>
      <c r="K19" s="190"/>
    </row>
    <row r="20" spans="1:11" ht="25" x14ac:dyDescent="0.35">
      <c r="B20" s="4" t="s">
        <v>40</v>
      </c>
      <c r="C20" s="5" t="s">
        <v>3</v>
      </c>
      <c r="D20" s="6" t="s">
        <v>1418</v>
      </c>
      <c r="E20" s="4" t="s">
        <v>20</v>
      </c>
      <c r="F20" s="4" t="s">
        <v>2</v>
      </c>
      <c r="G20" s="7">
        <v>13.56</v>
      </c>
      <c r="H20" s="8"/>
      <c r="I20" s="13">
        <v>46054</v>
      </c>
      <c r="J20" s="194" t="s">
        <v>1863</v>
      </c>
      <c r="K20" s="190"/>
    </row>
    <row r="21" spans="1:11" x14ac:dyDescent="0.35">
      <c r="B21" s="4" t="s">
        <v>42</v>
      </c>
      <c r="C21" s="5" t="s">
        <v>3</v>
      </c>
      <c r="D21" s="6" t="s">
        <v>2150</v>
      </c>
      <c r="E21" s="4" t="s">
        <v>20</v>
      </c>
      <c r="F21" s="4" t="s">
        <v>33</v>
      </c>
      <c r="G21" s="7">
        <v>254.87</v>
      </c>
      <c r="H21" s="8"/>
      <c r="I21" s="13">
        <v>46054</v>
      </c>
      <c r="J21" s="194" t="s">
        <v>2151</v>
      </c>
      <c r="K21" s="190"/>
    </row>
    <row r="22" spans="1:11" ht="25" x14ac:dyDescent="0.35">
      <c r="B22" s="4" t="s">
        <v>43</v>
      </c>
      <c r="C22" s="5" t="s">
        <v>3</v>
      </c>
      <c r="D22" s="6" t="s">
        <v>1120</v>
      </c>
      <c r="E22" s="4" t="s">
        <v>1</v>
      </c>
      <c r="F22" s="4" t="s">
        <v>33</v>
      </c>
      <c r="G22" s="7">
        <v>154.08000000000001</v>
      </c>
      <c r="H22" s="8"/>
      <c r="I22" s="13">
        <v>46054</v>
      </c>
      <c r="J22" s="194" t="s">
        <v>1864</v>
      </c>
      <c r="K22" s="190"/>
    </row>
    <row r="23" spans="1:11" ht="50" x14ac:dyDescent="0.35">
      <c r="B23" s="4" t="s">
        <v>44</v>
      </c>
      <c r="C23" s="5" t="s">
        <v>14</v>
      </c>
      <c r="D23" s="6" t="str">
        <f>COTAÇÃO!C9</f>
        <v>Kit Porta Pronta Concrem Lacca Touch Bianco Alto Padrão Batente Regulável até de 15 até 21cm com Guarnições 2 Lados Fechadura Arouca e Dobradiças</v>
      </c>
      <c r="E23" s="4" t="s">
        <v>1</v>
      </c>
      <c r="F23" s="4" t="s">
        <v>2</v>
      </c>
      <c r="G23" s="7">
        <f>COTAÇÃO!D9</f>
        <v>1660</v>
      </c>
      <c r="H23" s="8"/>
      <c r="I23" s="13">
        <f>COTAÇÃO!E9</f>
        <v>46082</v>
      </c>
      <c r="J23" s="217" t="s">
        <v>2153</v>
      </c>
      <c r="K23" s="190"/>
    </row>
    <row r="24" spans="1:11" x14ac:dyDescent="0.35">
      <c r="B24" s="4" t="s">
        <v>45</v>
      </c>
      <c r="C24" s="5" t="s">
        <v>3</v>
      </c>
      <c r="D24" s="6" t="s">
        <v>2154</v>
      </c>
      <c r="E24" s="4" t="s">
        <v>1</v>
      </c>
      <c r="F24" s="4" t="s">
        <v>33</v>
      </c>
      <c r="G24" s="7">
        <v>559.9</v>
      </c>
      <c r="H24" s="8"/>
      <c r="I24" s="13">
        <v>46054</v>
      </c>
      <c r="J24" s="194" t="s">
        <v>2155</v>
      </c>
      <c r="K24" s="190"/>
    </row>
    <row r="25" spans="1:11" s="184" customFormat="1" ht="25" x14ac:dyDescent="0.35">
      <c r="B25" s="4" t="s">
        <v>46</v>
      </c>
      <c r="C25" s="5" t="s">
        <v>3</v>
      </c>
      <c r="D25" s="6" t="s">
        <v>2156</v>
      </c>
      <c r="E25" s="4" t="s">
        <v>1</v>
      </c>
      <c r="F25" s="4" t="s">
        <v>21</v>
      </c>
      <c r="G25" s="7">
        <v>187.9</v>
      </c>
      <c r="H25" s="8"/>
      <c r="I25" s="13">
        <v>46054</v>
      </c>
      <c r="J25" s="194" t="s">
        <v>2157</v>
      </c>
      <c r="K25" s="191"/>
    </row>
    <row r="26" spans="1:11" ht="212.5" x14ac:dyDescent="0.35">
      <c r="A26" t="s">
        <v>2305</v>
      </c>
      <c r="B26" s="4" t="s">
        <v>47</v>
      </c>
      <c r="C26" s="5" t="s">
        <v>14</v>
      </c>
      <c r="D26" s="6" t="s">
        <v>2158</v>
      </c>
      <c r="E26" s="5" t="s">
        <v>20</v>
      </c>
      <c r="F26" s="5" t="s">
        <v>21</v>
      </c>
      <c r="G26" s="7">
        <f>COTAÇÃO!D10</f>
        <v>1048.8599999999999</v>
      </c>
      <c r="H26" s="8"/>
      <c r="I26" s="13">
        <f>COTAÇÃO!E10</f>
        <v>45778</v>
      </c>
      <c r="J26" s="194" t="s">
        <v>2168</v>
      </c>
      <c r="K26" s="190"/>
    </row>
    <row r="27" spans="1:11" ht="37.5" x14ac:dyDescent="0.35">
      <c r="B27" s="4" t="s">
        <v>48</v>
      </c>
      <c r="C27" s="5" t="s">
        <v>14</v>
      </c>
      <c r="D27" s="6" t="s">
        <v>2159</v>
      </c>
      <c r="E27" s="5" t="s">
        <v>20</v>
      </c>
      <c r="F27" s="5" t="s">
        <v>21</v>
      </c>
      <c r="G27" s="7">
        <f>COTAÇÃO!D11</f>
        <v>139.41</v>
      </c>
      <c r="H27" s="8"/>
      <c r="I27" s="13">
        <f>COTAÇÃO!E11</f>
        <v>46082</v>
      </c>
      <c r="J27" s="195" t="s">
        <v>2160</v>
      </c>
      <c r="K27" s="190"/>
    </row>
    <row r="28" spans="1:11" ht="29" x14ac:dyDescent="0.35">
      <c r="A28" t="s">
        <v>2305</v>
      </c>
      <c r="B28" s="4" t="s">
        <v>49</v>
      </c>
      <c r="C28" s="5" t="s">
        <v>14</v>
      </c>
      <c r="D28" s="6" t="s">
        <v>2161</v>
      </c>
      <c r="E28" s="5" t="s">
        <v>20</v>
      </c>
      <c r="F28" s="5" t="s">
        <v>21</v>
      </c>
      <c r="G28" s="7">
        <f>COTAÇÃO!D12</f>
        <v>68.040000000000006</v>
      </c>
      <c r="H28" s="8"/>
      <c r="I28" s="13">
        <v>45810</v>
      </c>
      <c r="J28" s="195" t="s">
        <v>2162</v>
      </c>
      <c r="K28" s="190"/>
    </row>
    <row r="29" spans="1:11" ht="29" x14ac:dyDescent="0.35">
      <c r="A29" t="s">
        <v>2305</v>
      </c>
      <c r="B29" s="4" t="s">
        <v>50</v>
      </c>
      <c r="C29" s="5" t="s">
        <v>14</v>
      </c>
      <c r="D29" s="6" t="s">
        <v>2165</v>
      </c>
      <c r="E29" s="5" t="s">
        <v>20</v>
      </c>
      <c r="F29" s="5" t="s">
        <v>21</v>
      </c>
      <c r="G29" s="7">
        <f>COTAÇÃO!D13</f>
        <v>148.19999999999999</v>
      </c>
      <c r="H29" s="8"/>
      <c r="I29" s="13">
        <v>45811</v>
      </c>
      <c r="J29" s="195" t="s">
        <v>2164</v>
      </c>
      <c r="K29" s="190"/>
    </row>
    <row r="30" spans="1:11" ht="212.5" x14ac:dyDescent="0.35">
      <c r="A30" t="s">
        <v>2305</v>
      </c>
      <c r="B30" s="4" t="s">
        <v>51</v>
      </c>
      <c r="C30" s="5" t="s">
        <v>14</v>
      </c>
      <c r="D30" s="6" t="s">
        <v>2166</v>
      </c>
      <c r="E30" s="5" t="s">
        <v>20</v>
      </c>
      <c r="F30" s="5" t="s">
        <v>21</v>
      </c>
      <c r="G30" s="7">
        <f>COTAÇÃO!D14</f>
        <v>704.47</v>
      </c>
      <c r="H30" s="8"/>
      <c r="I30" s="13">
        <v>45812</v>
      </c>
      <c r="J30" s="197" t="s">
        <v>2167</v>
      </c>
      <c r="K30" s="190"/>
    </row>
    <row r="31" spans="1:11" ht="75" x14ac:dyDescent="0.35">
      <c r="B31" s="4" t="s">
        <v>52</v>
      </c>
      <c r="C31" s="5" t="s">
        <v>3</v>
      </c>
      <c r="D31" s="6" t="s">
        <v>2169</v>
      </c>
      <c r="E31" s="5" t="s">
        <v>20</v>
      </c>
      <c r="F31" s="5" t="s">
        <v>33</v>
      </c>
      <c r="G31" s="7">
        <v>1145.6600000000001</v>
      </c>
      <c r="H31" s="8"/>
      <c r="I31" s="13">
        <v>46054</v>
      </c>
      <c r="J31" s="194" t="s">
        <v>2170</v>
      </c>
      <c r="K31" s="190"/>
    </row>
    <row r="32" spans="1:11" ht="25" x14ac:dyDescent="0.35">
      <c r="B32" s="4" t="s">
        <v>0</v>
      </c>
      <c r="C32" s="5" t="s">
        <v>3</v>
      </c>
      <c r="D32" s="6" t="s">
        <v>1297</v>
      </c>
      <c r="E32" s="4" t="s">
        <v>1</v>
      </c>
      <c r="F32" s="4" t="s">
        <v>2</v>
      </c>
      <c r="G32" s="7">
        <v>337.35</v>
      </c>
      <c r="H32" s="8"/>
      <c r="I32" s="13">
        <v>46054</v>
      </c>
      <c r="J32" s="194" t="s">
        <v>1682</v>
      </c>
      <c r="K32" s="190"/>
    </row>
    <row r="33" spans="1:13" ht="37.5" x14ac:dyDescent="0.35">
      <c r="B33" s="4" t="s">
        <v>53</v>
      </c>
      <c r="C33" s="5" t="s">
        <v>1975</v>
      </c>
      <c r="D33" s="6" t="s">
        <v>1980</v>
      </c>
      <c r="E33" s="4" t="s">
        <v>1</v>
      </c>
      <c r="F33" s="4" t="s">
        <v>2</v>
      </c>
      <c r="G33" s="7">
        <f>COTAÇÃO!D15</f>
        <v>2668.79</v>
      </c>
      <c r="H33" s="8"/>
      <c r="I33" s="13">
        <f>COTAÇÃO!E15</f>
        <v>46082</v>
      </c>
      <c r="J33" s="194" t="s">
        <v>2307</v>
      </c>
      <c r="K33" s="190"/>
    </row>
    <row r="34" spans="1:13" ht="29" x14ac:dyDescent="0.35">
      <c r="A34" t="s">
        <v>2297</v>
      </c>
      <c r="B34" s="4" t="s">
        <v>13</v>
      </c>
      <c r="C34" s="5" t="s">
        <v>14</v>
      </c>
      <c r="D34" s="6" t="s">
        <v>2010</v>
      </c>
      <c r="E34" s="4" t="s">
        <v>1</v>
      </c>
      <c r="F34" s="4" t="s">
        <v>2</v>
      </c>
      <c r="G34" s="7">
        <f>COTAÇÃO!D16</f>
        <v>66.3</v>
      </c>
      <c r="H34" s="8"/>
      <c r="I34" s="182">
        <f>COTAÇÃO!E16</f>
        <v>46082</v>
      </c>
      <c r="J34" s="195" t="s">
        <v>2011</v>
      </c>
      <c r="K34" s="190" t="s">
        <v>2292</v>
      </c>
    </row>
    <row r="35" spans="1:13" ht="75" x14ac:dyDescent="0.35">
      <c r="B35" s="4" t="s">
        <v>15</v>
      </c>
      <c r="C35" s="5" t="s">
        <v>1977</v>
      </c>
      <c r="D35" s="6" t="s">
        <v>1979</v>
      </c>
      <c r="E35" s="4" t="s">
        <v>1</v>
      </c>
      <c r="F35" s="4" t="s">
        <v>2</v>
      </c>
      <c r="G35" s="7">
        <v>790</v>
      </c>
      <c r="H35" s="8"/>
      <c r="I35" s="13">
        <v>45658</v>
      </c>
      <c r="J35" s="195" t="s">
        <v>2012</v>
      </c>
      <c r="K35" s="192"/>
    </row>
    <row r="36" spans="1:13" ht="37.5" x14ac:dyDescent="0.35">
      <c r="B36" s="4" t="s">
        <v>54</v>
      </c>
      <c r="C36" s="5" t="s">
        <v>3</v>
      </c>
      <c r="D36" s="6" t="s">
        <v>2171</v>
      </c>
      <c r="E36" s="4" t="s">
        <v>1</v>
      </c>
      <c r="F36" s="4" t="s">
        <v>2</v>
      </c>
      <c r="G36" s="7">
        <v>276.31</v>
      </c>
      <c r="H36" s="8"/>
      <c r="I36" s="13">
        <v>46054</v>
      </c>
      <c r="J36" s="194" t="s">
        <v>2302</v>
      </c>
      <c r="K36"/>
    </row>
    <row r="37" spans="1:13" s="33" customFormat="1" ht="25" x14ac:dyDescent="0.35">
      <c r="B37" s="4" t="s">
        <v>55</v>
      </c>
      <c r="C37" s="5" t="s">
        <v>3</v>
      </c>
      <c r="D37" s="6" t="s">
        <v>2303</v>
      </c>
      <c r="E37" s="4" t="s">
        <v>1</v>
      </c>
      <c r="F37" s="4" t="s">
        <v>2</v>
      </c>
      <c r="G37" s="7">
        <v>254.42</v>
      </c>
      <c r="H37" s="8"/>
      <c r="I37" s="13">
        <v>46054</v>
      </c>
      <c r="J37" s="194" t="s">
        <v>2172</v>
      </c>
      <c r="K37"/>
    </row>
    <row r="38" spans="1:13" ht="25" x14ac:dyDescent="0.35">
      <c r="B38" s="4" t="s">
        <v>56</v>
      </c>
      <c r="C38" s="5" t="s">
        <v>14</v>
      </c>
      <c r="D38" s="6" t="s">
        <v>1972</v>
      </c>
      <c r="E38" s="4" t="s">
        <v>1</v>
      </c>
      <c r="F38" s="4" t="s">
        <v>57</v>
      </c>
      <c r="G38" s="7">
        <f>COTAÇÃO!D17</f>
        <v>1.6353333333333333</v>
      </c>
      <c r="H38" s="8"/>
      <c r="I38" s="182">
        <v>45992</v>
      </c>
      <c r="J38" s="194" t="s">
        <v>1999</v>
      </c>
      <c r="K38" s="192" t="s">
        <v>2292</v>
      </c>
    </row>
    <row r="39" spans="1:13" ht="25" x14ac:dyDescent="0.35">
      <c r="B39" s="4" t="s">
        <v>58</v>
      </c>
      <c r="C39" s="5" t="s">
        <v>3</v>
      </c>
      <c r="D39" s="6" t="s">
        <v>2173</v>
      </c>
      <c r="E39" s="4" t="s">
        <v>1</v>
      </c>
      <c r="F39" s="4" t="s">
        <v>2</v>
      </c>
      <c r="G39" s="7">
        <v>207.52</v>
      </c>
      <c r="H39" s="8"/>
      <c r="I39" s="13">
        <v>46054</v>
      </c>
      <c r="J39" s="194" t="s">
        <v>2174</v>
      </c>
      <c r="K39"/>
    </row>
    <row r="40" spans="1:13" ht="25" x14ac:dyDescent="0.35">
      <c r="B40" s="4" t="s">
        <v>59</v>
      </c>
      <c r="C40" s="5" t="s">
        <v>3</v>
      </c>
      <c r="D40" s="6" t="s">
        <v>1034</v>
      </c>
      <c r="E40" s="4" t="s">
        <v>1</v>
      </c>
      <c r="F40" s="4" t="s">
        <v>2</v>
      </c>
      <c r="G40" s="7">
        <v>24.94</v>
      </c>
      <c r="H40" s="8"/>
      <c r="I40" s="13">
        <v>46054</v>
      </c>
      <c r="J40" s="194" t="s">
        <v>1867</v>
      </c>
      <c r="K40" s="192"/>
      <c r="L40" t="s">
        <v>1865</v>
      </c>
      <c r="M40" t="s">
        <v>1866</v>
      </c>
    </row>
    <row r="41" spans="1:13" ht="25" x14ac:dyDescent="0.35">
      <c r="B41" s="4" t="s">
        <v>60</v>
      </c>
      <c r="C41" s="5" t="s">
        <v>3</v>
      </c>
      <c r="D41" s="6" t="s">
        <v>250</v>
      </c>
      <c r="E41" s="4" t="s">
        <v>1</v>
      </c>
      <c r="F41" s="4" t="s">
        <v>2</v>
      </c>
      <c r="G41" s="7">
        <v>41.4</v>
      </c>
      <c r="H41" s="8"/>
      <c r="I41" s="13">
        <v>46054</v>
      </c>
      <c r="J41" s="194" t="s">
        <v>2088</v>
      </c>
      <c r="K41" s="192"/>
    </row>
    <row r="42" spans="1:13" ht="25" x14ac:dyDescent="0.35">
      <c r="B42" s="4" t="s">
        <v>17</v>
      </c>
      <c r="C42" s="5" t="s">
        <v>3</v>
      </c>
      <c r="D42" s="6" t="s">
        <v>1422</v>
      </c>
      <c r="E42" s="4" t="s">
        <v>1</v>
      </c>
      <c r="F42" s="4" t="s">
        <v>2</v>
      </c>
      <c r="G42" s="7">
        <v>427.91</v>
      </c>
      <c r="H42" s="8"/>
      <c r="I42" s="13">
        <v>46054</v>
      </c>
      <c r="J42" s="194" t="s">
        <v>2089</v>
      </c>
      <c r="K42" s="192"/>
    </row>
    <row r="43" spans="1:13" ht="25" x14ac:dyDescent="0.35">
      <c r="B43" s="4" t="s">
        <v>18</v>
      </c>
      <c r="C43" s="5" t="s">
        <v>3</v>
      </c>
      <c r="D43" s="6" t="s">
        <v>1896</v>
      </c>
      <c r="E43" s="4" t="s">
        <v>1</v>
      </c>
      <c r="F43" s="4" t="s">
        <v>2</v>
      </c>
      <c r="G43" s="7">
        <v>369.89</v>
      </c>
      <c r="H43" s="8"/>
      <c r="I43" s="13">
        <v>46054</v>
      </c>
      <c r="J43" s="194" t="s">
        <v>1895</v>
      </c>
      <c r="K43" s="192"/>
    </row>
    <row r="44" spans="1:13" ht="29" x14ac:dyDescent="0.35">
      <c r="B44" s="4" t="s">
        <v>61</v>
      </c>
      <c r="C44" s="5" t="s">
        <v>14</v>
      </c>
      <c r="D44" s="6" t="str">
        <f>COTAÇÃO!C18</f>
        <v>porta objeto em vidro incolor 10x50xm</v>
      </c>
      <c r="E44" s="4" t="s">
        <v>1</v>
      </c>
      <c r="F44" s="4" t="s">
        <v>2</v>
      </c>
      <c r="G44" s="7">
        <f>COTAÇÃO!D18</f>
        <v>65.900000000000006</v>
      </c>
      <c r="H44" s="8"/>
      <c r="I44" s="13">
        <f>COTAÇÃO!E18</f>
        <v>46082</v>
      </c>
      <c r="J44" s="195" t="s">
        <v>2011</v>
      </c>
      <c r="K44" s="192"/>
    </row>
    <row r="45" spans="1:13" ht="25" x14ac:dyDescent="0.35">
      <c r="B45" s="4" t="s">
        <v>16</v>
      </c>
      <c r="C45" s="5" t="s">
        <v>3</v>
      </c>
      <c r="D45" s="6" t="s">
        <v>251</v>
      </c>
      <c r="E45" s="4" t="s">
        <v>1</v>
      </c>
      <c r="F45" s="4" t="s">
        <v>2</v>
      </c>
      <c r="G45" s="7">
        <v>543.64</v>
      </c>
      <c r="H45" s="8"/>
      <c r="I45" s="13">
        <v>46054</v>
      </c>
      <c r="J45" s="194" t="s">
        <v>2090</v>
      </c>
      <c r="K45" s="192"/>
    </row>
    <row r="46" spans="1:13" x14ac:dyDescent="0.35">
      <c r="B46" s="4" t="s">
        <v>62</v>
      </c>
      <c r="C46" s="5" t="s">
        <v>3</v>
      </c>
      <c r="D46" s="6" t="s">
        <v>1424</v>
      </c>
      <c r="E46" s="4" t="s">
        <v>1</v>
      </c>
      <c r="F46" s="4" t="s">
        <v>2</v>
      </c>
      <c r="G46" s="7">
        <v>0.79</v>
      </c>
      <c r="H46" s="8"/>
      <c r="I46" s="13">
        <v>46054</v>
      </c>
      <c r="J46" s="194" t="s">
        <v>2091</v>
      </c>
      <c r="K46" s="192"/>
    </row>
    <row r="47" spans="1:13" ht="25" x14ac:dyDescent="0.35">
      <c r="B47" s="4" t="s">
        <v>63</v>
      </c>
      <c r="C47" s="5" t="s">
        <v>3</v>
      </c>
      <c r="D47" s="6" t="s">
        <v>2175</v>
      </c>
      <c r="E47" s="4" t="s">
        <v>1</v>
      </c>
      <c r="F47" s="4" t="s">
        <v>2</v>
      </c>
      <c r="G47" s="7">
        <v>229.06</v>
      </c>
      <c r="H47" s="8"/>
      <c r="I47" s="13">
        <v>46054</v>
      </c>
      <c r="J47" s="194" t="s">
        <v>2176</v>
      </c>
      <c r="K47"/>
    </row>
    <row r="48" spans="1:13" ht="25" x14ac:dyDescent="0.35">
      <c r="B48" s="4" t="s">
        <v>19</v>
      </c>
      <c r="C48" s="5" t="s">
        <v>3</v>
      </c>
      <c r="D48" s="6" t="s">
        <v>1447</v>
      </c>
      <c r="E48" s="4" t="s">
        <v>1</v>
      </c>
      <c r="F48" s="4" t="s">
        <v>2</v>
      </c>
      <c r="G48" s="7">
        <v>207.9</v>
      </c>
      <c r="H48" s="8"/>
      <c r="I48" s="13">
        <v>46054</v>
      </c>
      <c r="J48" s="194" t="s">
        <v>2092</v>
      </c>
      <c r="K48" s="192"/>
    </row>
    <row r="49" spans="2:12" ht="25" x14ac:dyDescent="0.35">
      <c r="B49" s="4" t="s">
        <v>64</v>
      </c>
      <c r="C49" s="5" t="s">
        <v>3</v>
      </c>
      <c r="D49" s="6" t="s">
        <v>1414</v>
      </c>
      <c r="E49" s="4" t="s">
        <v>1</v>
      </c>
      <c r="F49" s="4" t="s">
        <v>2</v>
      </c>
      <c r="G49" s="7">
        <v>289.85000000000002</v>
      </c>
      <c r="H49" s="8"/>
      <c r="I49" s="13">
        <v>46054</v>
      </c>
      <c r="J49" s="194" t="s">
        <v>2093</v>
      </c>
      <c r="K49" s="192"/>
    </row>
    <row r="50" spans="2:12" ht="25" x14ac:dyDescent="0.35">
      <c r="B50" s="4" t="s">
        <v>65</v>
      </c>
      <c r="C50" s="5" t="s">
        <v>3</v>
      </c>
      <c r="D50" s="6" t="s">
        <v>1415</v>
      </c>
      <c r="E50" s="4" t="s">
        <v>20</v>
      </c>
      <c r="F50" s="4" t="s">
        <v>2</v>
      </c>
      <c r="G50" s="7">
        <v>155.25</v>
      </c>
      <c r="H50" s="8"/>
      <c r="I50" s="13">
        <v>46054</v>
      </c>
      <c r="J50" s="194" t="s">
        <v>2094</v>
      </c>
      <c r="K50" s="192"/>
    </row>
    <row r="51" spans="2:12" ht="25" x14ac:dyDescent="0.35">
      <c r="B51" s="4" t="s">
        <v>66</v>
      </c>
      <c r="C51" s="5" t="s">
        <v>3</v>
      </c>
      <c r="D51" s="6" t="s">
        <v>1416</v>
      </c>
      <c r="E51" s="4" t="s">
        <v>20</v>
      </c>
      <c r="F51" s="4" t="s">
        <v>2</v>
      </c>
      <c r="G51" s="7">
        <v>42.79</v>
      </c>
      <c r="H51" s="8"/>
      <c r="I51" s="13">
        <v>46054</v>
      </c>
      <c r="J51" s="194" t="s">
        <v>1901</v>
      </c>
      <c r="K51" s="192"/>
    </row>
    <row r="52" spans="2:12" ht="25" x14ac:dyDescent="0.35">
      <c r="B52" s="4" t="s">
        <v>67</v>
      </c>
      <c r="C52" s="5" t="s">
        <v>3</v>
      </c>
      <c r="D52" s="6" t="s">
        <v>1417</v>
      </c>
      <c r="E52" s="4" t="s">
        <v>20</v>
      </c>
      <c r="F52" s="4" t="s">
        <v>210</v>
      </c>
      <c r="G52" s="7">
        <v>29.15</v>
      </c>
      <c r="H52" s="8"/>
      <c r="I52" s="13">
        <v>46054</v>
      </c>
      <c r="J52" s="194" t="s">
        <v>2095</v>
      </c>
      <c r="K52" s="192"/>
    </row>
    <row r="53" spans="2:12" ht="25" x14ac:dyDescent="0.35">
      <c r="B53" s="4" t="s">
        <v>68</v>
      </c>
      <c r="C53" s="5" t="s">
        <v>14</v>
      </c>
      <c r="D53" s="6" t="s">
        <v>1456</v>
      </c>
      <c r="E53" s="4" t="s">
        <v>20</v>
      </c>
      <c r="F53" s="4" t="s">
        <v>33</v>
      </c>
      <c r="G53" s="7">
        <f>COTAÇÃO!D19/5</f>
        <v>45.38</v>
      </c>
      <c r="H53" s="8"/>
      <c r="I53" s="10">
        <v>45658</v>
      </c>
      <c r="J53" s="195" t="s">
        <v>1455</v>
      </c>
      <c r="K53" s="192"/>
    </row>
    <row r="54" spans="2:12" ht="37.5" x14ac:dyDescent="0.35">
      <c r="B54" s="4" t="s">
        <v>69</v>
      </c>
      <c r="C54" s="5" t="s">
        <v>14</v>
      </c>
      <c r="D54" s="6" t="str">
        <f>COTAÇÃO!C20</f>
        <v>caixa coletora de objetos, com antifurto em acrílico incolor e transparente de 6mm de espec. de 40 x 30cm</v>
      </c>
      <c r="E54" s="4" t="s">
        <v>1</v>
      </c>
      <c r="F54" s="4" t="s">
        <v>2</v>
      </c>
      <c r="G54" s="7">
        <f>COTAÇÃO!D20</f>
        <v>930</v>
      </c>
      <c r="H54" s="8"/>
      <c r="I54" s="13">
        <f>COTAÇÃO!E20</f>
        <v>46082</v>
      </c>
      <c r="J54" s="207" t="str">
        <f>COTAÇÃO!G20</f>
        <v>https://loja.acriltech.com.br</v>
      </c>
      <c r="K54" s="192"/>
    </row>
    <row r="55" spans="2:12" ht="37.5" x14ac:dyDescent="0.35">
      <c r="B55" s="4" t="s">
        <v>71</v>
      </c>
      <c r="C55" s="5" t="s">
        <v>27</v>
      </c>
      <c r="D55" s="6" t="s">
        <v>1970</v>
      </c>
      <c r="E55" s="4" t="s">
        <v>1</v>
      </c>
      <c r="F55" s="4" t="s">
        <v>2</v>
      </c>
      <c r="G55" s="7" t="e">
        <f>COTAÇÃO!#REF!</f>
        <v>#REF!</v>
      </c>
      <c r="H55" s="8"/>
      <c r="I55" s="13" t="e">
        <f>COTAÇÃO!#REF!</f>
        <v>#REF!</v>
      </c>
      <c r="J55" s="194" t="s">
        <v>2007</v>
      </c>
      <c r="K55" s="192"/>
      <c r="L55" s="133"/>
    </row>
    <row r="56" spans="2:12" x14ac:dyDescent="0.35">
      <c r="B56" s="4" t="s">
        <v>72</v>
      </c>
      <c r="C56" s="5" t="s">
        <v>3</v>
      </c>
      <c r="D56" s="6" t="s">
        <v>1868</v>
      </c>
      <c r="E56" s="4" t="s">
        <v>1</v>
      </c>
      <c r="F56" s="4" t="s">
        <v>33</v>
      </c>
      <c r="G56" s="7">
        <v>65.5</v>
      </c>
      <c r="H56" s="8"/>
      <c r="I56" s="13">
        <v>46054</v>
      </c>
      <c r="J56" s="194" t="s">
        <v>2096</v>
      </c>
      <c r="K56" s="192"/>
    </row>
    <row r="57" spans="2:12" s="33" customFormat="1" ht="25" x14ac:dyDescent="0.35">
      <c r="B57" s="4" t="s">
        <v>73</v>
      </c>
      <c r="C57" s="5" t="s">
        <v>14</v>
      </c>
      <c r="D57" s="6" t="s">
        <v>2005</v>
      </c>
      <c r="E57" s="4" t="s">
        <v>100</v>
      </c>
      <c r="F57" s="4" t="s">
        <v>21</v>
      </c>
      <c r="G57" s="8">
        <f>COTAÇÃO!D21</f>
        <v>339.54</v>
      </c>
      <c r="I57" s="13">
        <f>COTAÇÃO!E21</f>
        <v>46082</v>
      </c>
      <c r="J57" s="194" t="s">
        <v>2309</v>
      </c>
      <c r="K57" s="192"/>
    </row>
    <row r="58" spans="2:12" ht="62.5" x14ac:dyDescent="0.35">
      <c r="B58" s="4" t="s">
        <v>74</v>
      </c>
      <c r="C58" s="5" t="s">
        <v>3</v>
      </c>
      <c r="D58" s="6" t="s">
        <v>1419</v>
      </c>
      <c r="E58" s="4" t="s">
        <v>1420</v>
      </c>
      <c r="F58" s="4" t="s">
        <v>2</v>
      </c>
      <c r="G58" s="7">
        <v>442.63</v>
      </c>
      <c r="H58" s="8"/>
      <c r="I58" s="13">
        <v>46054</v>
      </c>
      <c r="J58" s="194" t="s">
        <v>2097</v>
      </c>
      <c r="K58" s="192"/>
    </row>
    <row r="59" spans="2:12" x14ac:dyDescent="0.35">
      <c r="B59" s="4" t="s">
        <v>75</v>
      </c>
      <c r="C59" s="5" t="s">
        <v>3</v>
      </c>
      <c r="D59" s="6" t="s">
        <v>1425</v>
      </c>
      <c r="E59" s="4" t="s">
        <v>20</v>
      </c>
      <c r="F59" s="4" t="s">
        <v>2</v>
      </c>
      <c r="G59" s="7">
        <v>0.16</v>
      </c>
      <c r="H59" s="8"/>
      <c r="I59" s="13">
        <v>46054</v>
      </c>
      <c r="J59" s="194" t="s">
        <v>2098</v>
      </c>
      <c r="K59" s="192"/>
    </row>
    <row r="60" spans="2:12" ht="25" x14ac:dyDescent="0.35">
      <c r="B60" s="4" t="s">
        <v>76</v>
      </c>
      <c r="C60" s="5" t="s">
        <v>1319</v>
      </c>
      <c r="D60" s="6" t="s">
        <v>77</v>
      </c>
      <c r="E60" s="4" t="s">
        <v>1</v>
      </c>
      <c r="F60" s="4" t="s">
        <v>33</v>
      </c>
      <c r="G60" s="7">
        <v>206.4</v>
      </c>
      <c r="H60" s="8">
        <v>29.78</v>
      </c>
      <c r="I60" s="13">
        <v>45778</v>
      </c>
      <c r="J60" s="194" t="s">
        <v>2298</v>
      </c>
      <c r="K60" s="192"/>
    </row>
    <row r="61" spans="2:12" ht="29" x14ac:dyDescent="0.35">
      <c r="B61" s="4" t="s">
        <v>78</v>
      </c>
      <c r="C61" s="5" t="s">
        <v>14</v>
      </c>
      <c r="D61" s="6" t="str">
        <f>COTAÇÃO!C22</f>
        <v>filtro lubrificante</v>
      </c>
      <c r="E61" s="4" t="s">
        <v>1</v>
      </c>
      <c r="F61" s="4" t="s">
        <v>2</v>
      </c>
      <c r="G61" s="7">
        <f>COTAÇÃO!D22</f>
        <v>156</v>
      </c>
      <c r="H61" s="8"/>
      <c r="I61" s="13">
        <f>COTAÇÃO!E22</f>
        <v>46082</v>
      </c>
      <c r="J61" s="195" t="s">
        <v>1453</v>
      </c>
      <c r="K61" s="192"/>
    </row>
    <row r="62" spans="2:12" x14ac:dyDescent="0.35">
      <c r="B62" s="4" t="s">
        <v>79</v>
      </c>
      <c r="C62" s="5" t="s">
        <v>14</v>
      </c>
      <c r="D62" s="6" t="s">
        <v>1994</v>
      </c>
      <c r="E62" s="4" t="s">
        <v>1</v>
      </c>
      <c r="F62" s="4" t="s">
        <v>80</v>
      </c>
      <c r="G62" s="7">
        <f>COTAÇÃO!D23</f>
        <v>71.2</v>
      </c>
      <c r="H62" s="8"/>
      <c r="I62" s="13">
        <f>COTAÇÃO!E23</f>
        <v>46082</v>
      </c>
      <c r="J62" s="194" t="s">
        <v>1995</v>
      </c>
      <c r="K62" s="192"/>
    </row>
    <row r="63" spans="2:12" x14ac:dyDescent="0.35">
      <c r="B63" s="4" t="s">
        <v>81</v>
      </c>
      <c r="C63" s="5" t="s">
        <v>14</v>
      </c>
      <c r="D63" s="6" t="s">
        <v>1996</v>
      </c>
      <c r="E63" s="4" t="s">
        <v>1</v>
      </c>
      <c r="F63" s="4" t="s">
        <v>80</v>
      </c>
      <c r="G63" s="7">
        <f>COTAÇÃO!D24</f>
        <v>26</v>
      </c>
      <c r="H63" s="8"/>
      <c r="I63" s="13">
        <f>COTAÇÃO!E24</f>
        <v>46082</v>
      </c>
      <c r="J63" s="194" t="s">
        <v>1995</v>
      </c>
      <c r="K63" s="192"/>
    </row>
    <row r="64" spans="2:12" ht="29" x14ac:dyDescent="0.35">
      <c r="B64" s="4" t="s">
        <v>82</v>
      </c>
      <c r="C64" s="5" t="s">
        <v>14</v>
      </c>
      <c r="D64" s="6" t="s">
        <v>83</v>
      </c>
      <c r="E64" s="4" t="s">
        <v>1</v>
      </c>
      <c r="F64" s="4" t="s">
        <v>2</v>
      </c>
      <c r="G64" s="7">
        <f>COTAÇÃO!D25</f>
        <v>326</v>
      </c>
      <c r="H64" s="8"/>
      <c r="I64" s="10">
        <f>COTAÇÃO!E25</f>
        <v>45992</v>
      </c>
      <c r="J64" s="217" t="s">
        <v>2300</v>
      </c>
      <c r="K64" s="192"/>
    </row>
    <row r="65" spans="1:14" ht="29" x14ac:dyDescent="0.35">
      <c r="B65" s="4" t="s">
        <v>84</v>
      </c>
      <c r="C65" s="5" t="s">
        <v>14</v>
      </c>
      <c r="D65" s="6" t="s">
        <v>85</v>
      </c>
      <c r="E65" s="4" t="s">
        <v>1</v>
      </c>
      <c r="F65" s="4" t="s">
        <v>2</v>
      </c>
      <c r="G65" s="7">
        <f>COTAÇÃO!D26</f>
        <v>299</v>
      </c>
      <c r="H65" s="8"/>
      <c r="I65" s="10">
        <f>COTAÇÃO!E26</f>
        <v>46082</v>
      </c>
      <c r="J65" s="217" t="str">
        <f>COTAÇÃO!G26</f>
        <v>https://www.mercadolivre.com.br</v>
      </c>
      <c r="K65" s="192"/>
    </row>
    <row r="66" spans="1:14" x14ac:dyDescent="0.35">
      <c r="A66" t="s">
        <v>2305</v>
      </c>
      <c r="B66" s="4" t="s">
        <v>86</v>
      </c>
      <c r="C66" s="5" t="s">
        <v>27</v>
      </c>
      <c r="D66" s="6" t="s">
        <v>87</v>
      </c>
      <c r="E66" s="4" t="s">
        <v>31</v>
      </c>
      <c r="F66" s="4" t="s">
        <v>2</v>
      </c>
      <c r="G66" s="7">
        <v>2146</v>
      </c>
      <c r="H66" s="8"/>
      <c r="I66" s="13">
        <v>45566</v>
      </c>
      <c r="J66" s="194" t="s">
        <v>1975</v>
      </c>
      <c r="K66" s="192"/>
    </row>
    <row r="67" spans="1:14" x14ac:dyDescent="0.35">
      <c r="A67" t="s">
        <v>2305</v>
      </c>
      <c r="B67" s="4" t="s">
        <v>88</v>
      </c>
      <c r="C67" s="5" t="s">
        <v>27</v>
      </c>
      <c r="D67" s="6" t="s">
        <v>89</v>
      </c>
      <c r="E67" s="4" t="s">
        <v>31</v>
      </c>
      <c r="F67" s="4" t="s">
        <v>2</v>
      </c>
      <c r="G67" s="7">
        <v>165</v>
      </c>
      <c r="H67" s="8"/>
      <c r="I67" s="13">
        <v>45566</v>
      </c>
      <c r="J67" s="194" t="s">
        <v>1975</v>
      </c>
      <c r="K67" s="192"/>
      <c r="M67" t="s">
        <v>1117</v>
      </c>
      <c r="N67" t="s">
        <v>1118</v>
      </c>
    </row>
    <row r="68" spans="1:14" ht="25" x14ac:dyDescent="0.35">
      <c r="A68" t="s">
        <v>2297</v>
      </c>
      <c r="B68" s="4" t="s">
        <v>90</v>
      </c>
      <c r="C68" s="5" t="s">
        <v>27</v>
      </c>
      <c r="D68" s="6" t="s">
        <v>1974</v>
      </c>
      <c r="E68" s="4" t="s">
        <v>25</v>
      </c>
      <c r="F68" s="4" t="s">
        <v>2</v>
      </c>
      <c r="G68" s="7">
        <v>288</v>
      </c>
      <c r="H68" s="8"/>
      <c r="I68" s="13">
        <v>46082</v>
      </c>
      <c r="J68" s="194" t="s">
        <v>2311</v>
      </c>
      <c r="K68" s="192"/>
      <c r="M68" s="115">
        <v>200</v>
      </c>
      <c r="N68" s="115">
        <v>170</v>
      </c>
    </row>
    <row r="69" spans="1:14" ht="25" x14ac:dyDescent="0.35">
      <c r="B69" s="4" t="s">
        <v>91</v>
      </c>
      <c r="C69" s="5" t="s">
        <v>3</v>
      </c>
      <c r="D69" s="6" t="s">
        <v>2177</v>
      </c>
      <c r="E69" s="4" t="s">
        <v>1</v>
      </c>
      <c r="F69" s="4" t="s">
        <v>160</v>
      </c>
      <c r="G69" s="7">
        <v>20.18</v>
      </c>
      <c r="H69" s="8"/>
      <c r="I69" s="13">
        <v>46054</v>
      </c>
      <c r="J69" s="194" t="s">
        <v>2178</v>
      </c>
      <c r="K69" s="192"/>
    </row>
    <row r="70" spans="1:14" x14ac:dyDescent="0.35">
      <c r="B70" s="4" t="s">
        <v>92</v>
      </c>
      <c r="C70" s="5" t="s">
        <v>3</v>
      </c>
      <c r="D70" s="6" t="s">
        <v>1457</v>
      </c>
      <c r="E70" s="4" t="s">
        <v>1</v>
      </c>
      <c r="F70" s="4" t="s">
        <v>80</v>
      </c>
      <c r="G70" s="7">
        <v>26.72</v>
      </c>
      <c r="H70" s="8"/>
      <c r="I70" s="13">
        <v>46054</v>
      </c>
      <c r="J70" s="194" t="s">
        <v>2099</v>
      </c>
      <c r="K70" s="192"/>
    </row>
    <row r="71" spans="1:14" ht="29" x14ac:dyDescent="0.35">
      <c r="B71" s="4" t="s">
        <v>93</v>
      </c>
      <c r="C71" s="5" t="s">
        <v>14</v>
      </c>
      <c r="D71" s="6" t="s">
        <v>94</v>
      </c>
      <c r="E71" s="4" t="s">
        <v>1</v>
      </c>
      <c r="F71" s="4" t="s">
        <v>2</v>
      </c>
      <c r="G71" s="7">
        <f>COTAÇÃO!D27</f>
        <v>305.69</v>
      </c>
      <c r="H71" s="8"/>
      <c r="I71" s="10">
        <f>COTAÇÃO!E27</f>
        <v>46082</v>
      </c>
      <c r="J71" s="195" t="s">
        <v>1458</v>
      </c>
      <c r="K71" s="192"/>
    </row>
    <row r="72" spans="1:14" s="33" customFormat="1" ht="25" x14ac:dyDescent="0.35">
      <c r="B72" s="4" t="s">
        <v>95</v>
      </c>
      <c r="C72" s="5" t="s">
        <v>14</v>
      </c>
      <c r="D72" s="6" t="s">
        <v>2006</v>
      </c>
      <c r="E72" s="4" t="s">
        <v>100</v>
      </c>
      <c r="F72" s="4" t="s">
        <v>21</v>
      </c>
      <c r="G72" s="7"/>
      <c r="H72" s="8">
        <f>COTAÇÃO!D28</f>
        <v>667.87</v>
      </c>
      <c r="I72" s="13">
        <f>COTAÇÃO!E28</f>
        <v>45992</v>
      </c>
      <c r="J72" s="194" t="s">
        <v>2293</v>
      </c>
      <c r="K72" s="192"/>
    </row>
    <row r="73" spans="1:14" x14ac:dyDescent="0.35">
      <c r="B73" s="4" t="s">
        <v>96</v>
      </c>
      <c r="C73" s="5" t="s">
        <v>3</v>
      </c>
      <c r="D73" s="6" t="s">
        <v>233</v>
      </c>
      <c r="E73" s="4" t="s">
        <v>20</v>
      </c>
      <c r="F73" s="4" t="s">
        <v>2</v>
      </c>
      <c r="G73" s="7">
        <v>350</v>
      </c>
      <c r="H73" s="8"/>
      <c r="I73" s="13">
        <v>46054</v>
      </c>
      <c r="J73" s="194" t="s">
        <v>2100</v>
      </c>
      <c r="K73" s="192"/>
    </row>
    <row r="74" spans="1:14" x14ac:dyDescent="0.35">
      <c r="B74" s="4" t="s">
        <v>97</v>
      </c>
      <c r="C74" s="5" t="s">
        <v>27</v>
      </c>
      <c r="D74" s="6" t="s">
        <v>99</v>
      </c>
      <c r="E74" s="4" t="s">
        <v>100</v>
      </c>
      <c r="F74" s="4" t="s">
        <v>2</v>
      </c>
      <c r="G74" s="7">
        <v>266</v>
      </c>
      <c r="H74" s="8"/>
      <c r="I74" s="10"/>
      <c r="J74" s="194" t="s">
        <v>98</v>
      </c>
      <c r="K74" s="192"/>
    </row>
    <row r="75" spans="1:14" x14ac:dyDescent="0.35">
      <c r="B75" s="4" t="s">
        <v>101</v>
      </c>
      <c r="C75" s="5" t="s">
        <v>2026</v>
      </c>
      <c r="D75" s="6" t="s">
        <v>102</v>
      </c>
      <c r="E75" s="4" t="s">
        <v>20</v>
      </c>
      <c r="F75" s="4" t="s">
        <v>33</v>
      </c>
      <c r="G75" s="7">
        <v>98.1</v>
      </c>
      <c r="H75" s="8">
        <v>7.89</v>
      </c>
      <c r="I75" s="13">
        <v>46082</v>
      </c>
      <c r="J75" s="194" t="s">
        <v>2035</v>
      </c>
      <c r="K75" s="192"/>
    </row>
    <row r="76" spans="1:14" s="33" customFormat="1" ht="37.5" x14ac:dyDescent="0.35">
      <c r="B76" s="4" t="s">
        <v>103</v>
      </c>
      <c r="C76" s="5" t="s">
        <v>14</v>
      </c>
      <c r="D76" s="6" t="s">
        <v>2004</v>
      </c>
      <c r="E76" s="4" t="s">
        <v>100</v>
      </c>
      <c r="F76" s="4" t="s">
        <v>21</v>
      </c>
      <c r="G76" s="7"/>
      <c r="H76" s="8">
        <f>COTAÇÃO!D29</f>
        <v>779.3</v>
      </c>
      <c r="I76" s="13">
        <f>COTAÇÃO!E29</f>
        <v>45992</v>
      </c>
      <c r="J76" s="194" t="s">
        <v>2293</v>
      </c>
      <c r="K76" s="192"/>
    </row>
    <row r="77" spans="1:14" ht="87.5" x14ac:dyDescent="0.35">
      <c r="B77" s="4" t="s">
        <v>22</v>
      </c>
      <c r="C77" s="5" t="s">
        <v>1977</v>
      </c>
      <c r="D77" s="6" t="s">
        <v>1978</v>
      </c>
      <c r="E77" s="4" t="s">
        <v>20</v>
      </c>
      <c r="F77" s="4" t="s">
        <v>21</v>
      </c>
      <c r="G77" s="7">
        <v>224</v>
      </c>
      <c r="H77" s="8"/>
      <c r="I77" s="13">
        <v>45658</v>
      </c>
      <c r="J77" s="195" t="s">
        <v>2013</v>
      </c>
      <c r="K77" s="192"/>
    </row>
    <row r="78" spans="1:14" ht="29" x14ac:dyDescent="0.35">
      <c r="B78" s="4" t="s">
        <v>104</v>
      </c>
      <c r="C78" s="5" t="s">
        <v>14</v>
      </c>
      <c r="D78" s="6" t="s">
        <v>105</v>
      </c>
      <c r="E78" s="4" t="s">
        <v>20</v>
      </c>
      <c r="F78" s="4" t="s">
        <v>21</v>
      </c>
      <c r="G78" s="7">
        <f>COTAÇÃO!D30</f>
        <v>126</v>
      </c>
      <c r="H78" s="8"/>
      <c r="I78" s="10">
        <f>COTAÇÃO!E30</f>
        <v>45992</v>
      </c>
      <c r="J78" s="195" t="s">
        <v>1453</v>
      </c>
      <c r="K78" s="192"/>
    </row>
    <row r="79" spans="1:14" ht="27" customHeight="1" x14ac:dyDescent="0.35">
      <c r="B79" s="4" t="s">
        <v>106</v>
      </c>
      <c r="C79" s="5" t="s">
        <v>14</v>
      </c>
      <c r="D79" s="6" t="s">
        <v>2001</v>
      </c>
      <c r="E79" s="4" t="s">
        <v>100</v>
      </c>
      <c r="F79" s="4" t="s">
        <v>21</v>
      </c>
      <c r="G79" s="7"/>
      <c r="H79" s="8">
        <f>COTAÇÃO!D31</f>
        <v>260</v>
      </c>
      <c r="I79" s="13">
        <f>COTAÇÃO!E31</f>
        <v>45992</v>
      </c>
      <c r="J79" s="207" t="s">
        <v>2293</v>
      </c>
      <c r="K79" s="192"/>
    </row>
    <row r="80" spans="1:14" ht="37.5" x14ac:dyDescent="0.35">
      <c r="B80" s="4" t="s">
        <v>107</v>
      </c>
      <c r="C80" s="5" t="s">
        <v>1319</v>
      </c>
      <c r="D80" s="6" t="s">
        <v>1966</v>
      </c>
      <c r="E80" s="4" t="s">
        <v>20</v>
      </c>
      <c r="F80" s="4" t="s">
        <v>21</v>
      </c>
      <c r="G80" s="7">
        <v>469.91</v>
      </c>
      <c r="H80" s="8">
        <v>64.78</v>
      </c>
      <c r="I80" s="13">
        <v>45778</v>
      </c>
      <c r="J80" s="194" t="s">
        <v>2298</v>
      </c>
      <c r="K80" s="192"/>
    </row>
    <row r="81" spans="2:11" ht="25" x14ac:dyDescent="0.35">
      <c r="B81" s="4" t="s">
        <v>108</v>
      </c>
      <c r="C81" s="11" t="s">
        <v>3</v>
      </c>
      <c r="D81" s="6" t="s">
        <v>1412</v>
      </c>
      <c r="E81" s="4" t="s">
        <v>20</v>
      </c>
      <c r="F81" s="4" t="s">
        <v>21</v>
      </c>
      <c r="G81" s="7">
        <v>200.44</v>
      </c>
      <c r="H81" s="7"/>
      <c r="I81" s="13">
        <v>46054</v>
      </c>
      <c r="J81" s="194" t="s">
        <v>2101</v>
      </c>
      <c r="K81" s="192"/>
    </row>
    <row r="82" spans="2:11" ht="50" x14ac:dyDescent="0.35">
      <c r="B82" s="4" t="s">
        <v>109</v>
      </c>
      <c r="C82" s="5" t="s">
        <v>1977</v>
      </c>
      <c r="D82" s="6" t="s">
        <v>1981</v>
      </c>
      <c r="E82" s="4" t="s">
        <v>20</v>
      </c>
      <c r="F82" s="4" t="s">
        <v>21</v>
      </c>
      <c r="G82" s="7">
        <v>74</v>
      </c>
      <c r="H82" s="8"/>
      <c r="I82" s="13">
        <v>45658</v>
      </c>
      <c r="J82" s="195" t="s">
        <v>2014</v>
      </c>
      <c r="K82" s="192"/>
    </row>
    <row r="83" spans="2:11" x14ac:dyDescent="0.35">
      <c r="B83" s="4" t="s">
        <v>110</v>
      </c>
      <c r="C83" s="5" t="s">
        <v>2026</v>
      </c>
      <c r="D83" s="6" t="s">
        <v>111</v>
      </c>
      <c r="E83" s="4" t="s">
        <v>20</v>
      </c>
      <c r="F83" s="4" t="s">
        <v>33</v>
      </c>
      <c r="G83" s="7">
        <v>321.38</v>
      </c>
      <c r="H83" s="8"/>
      <c r="I83" s="13">
        <v>46082</v>
      </c>
      <c r="J83" s="194" t="s">
        <v>2036</v>
      </c>
      <c r="K83" s="190"/>
    </row>
    <row r="84" spans="2:11" s="33" customFormat="1" ht="37.5" x14ac:dyDescent="0.35">
      <c r="B84" s="17" t="s">
        <v>112</v>
      </c>
      <c r="C84" s="219" t="s">
        <v>1319</v>
      </c>
      <c r="D84" s="220" t="s">
        <v>1408</v>
      </c>
      <c r="E84" s="17" t="s">
        <v>20</v>
      </c>
      <c r="F84" s="17" t="s">
        <v>21</v>
      </c>
      <c r="G84" s="221">
        <v>282</v>
      </c>
      <c r="H84" s="226"/>
      <c r="I84" s="225">
        <v>45778</v>
      </c>
      <c r="J84" s="194" t="s">
        <v>2298</v>
      </c>
      <c r="K84" s="193"/>
    </row>
    <row r="85" spans="2:11" ht="25" x14ac:dyDescent="0.35">
      <c r="B85" s="4" t="s">
        <v>114</v>
      </c>
      <c r="C85" s="5" t="s">
        <v>14</v>
      </c>
      <c r="D85" s="6" t="s">
        <v>2003</v>
      </c>
      <c r="E85" s="4" t="s">
        <v>100</v>
      </c>
      <c r="F85" s="4" t="s">
        <v>21</v>
      </c>
      <c r="G85" s="7"/>
      <c r="H85" s="8">
        <f>COTAÇÃO!D32</f>
        <v>516.83000000000004</v>
      </c>
      <c r="I85" s="13">
        <f>COTAÇÃO!E32</f>
        <v>45992</v>
      </c>
      <c r="J85" s="194" t="s">
        <v>2293</v>
      </c>
      <c r="K85" s="190"/>
    </row>
    <row r="86" spans="2:11" ht="25" x14ac:dyDescent="0.35">
      <c r="B86" s="4" t="s">
        <v>115</v>
      </c>
      <c r="C86" s="5" t="s">
        <v>1319</v>
      </c>
      <c r="D86" s="6" t="s">
        <v>116</v>
      </c>
      <c r="E86" s="4" t="s">
        <v>20</v>
      </c>
      <c r="F86" s="4" t="s">
        <v>21</v>
      </c>
      <c r="G86" s="7">
        <v>315.93</v>
      </c>
      <c r="H86" s="8"/>
      <c r="I86" s="13">
        <v>45778</v>
      </c>
      <c r="J86" s="194" t="s">
        <v>2298</v>
      </c>
      <c r="K86" s="190"/>
    </row>
    <row r="87" spans="2:11" ht="25" x14ac:dyDescent="0.35">
      <c r="B87" s="4" t="s">
        <v>117</v>
      </c>
      <c r="C87" s="5" t="s">
        <v>14</v>
      </c>
      <c r="D87" s="6" t="s">
        <v>1983</v>
      </c>
      <c r="E87" s="4" t="s">
        <v>20</v>
      </c>
      <c r="F87" s="4" t="s">
        <v>21</v>
      </c>
      <c r="G87" s="7">
        <v>949</v>
      </c>
      <c r="H87" s="8"/>
      <c r="I87" s="13">
        <v>45658</v>
      </c>
      <c r="J87" s="194" t="s">
        <v>1910</v>
      </c>
      <c r="K87" s="190"/>
    </row>
    <row r="88" spans="2:11" x14ac:dyDescent="0.35">
      <c r="B88" s="4" t="s">
        <v>119</v>
      </c>
      <c r="C88" s="5" t="s">
        <v>3</v>
      </c>
      <c r="D88" s="6" t="s">
        <v>1413</v>
      </c>
      <c r="E88" s="4" t="s">
        <v>20</v>
      </c>
      <c r="F88" s="4" t="s">
        <v>21</v>
      </c>
      <c r="G88" s="7">
        <v>265</v>
      </c>
      <c r="H88" s="8"/>
      <c r="I88" s="13">
        <v>46054</v>
      </c>
      <c r="J88" s="194" t="s">
        <v>2102</v>
      </c>
      <c r="K88" s="190"/>
    </row>
    <row r="89" spans="2:11" ht="37.5" x14ac:dyDescent="0.35">
      <c r="B89" s="4" t="s">
        <v>120</v>
      </c>
      <c r="C89" s="5" t="s">
        <v>14</v>
      </c>
      <c r="D89" s="6" t="s">
        <v>1990</v>
      </c>
      <c r="E89" s="4" t="s">
        <v>20</v>
      </c>
      <c r="F89" s="4" t="s">
        <v>21</v>
      </c>
      <c r="G89" s="7">
        <f>COTAÇÃO!D34</f>
        <v>236.69</v>
      </c>
      <c r="H89" s="8"/>
      <c r="I89" s="13">
        <f>COTAÇÃO!E34</f>
        <v>45992</v>
      </c>
      <c r="J89" s="218" t="s">
        <v>2299</v>
      </c>
      <c r="K89" s="190"/>
    </row>
    <row r="90" spans="2:11" ht="25" x14ac:dyDescent="0.35">
      <c r="B90" s="4" t="s">
        <v>121</v>
      </c>
      <c r="C90" s="5" t="s">
        <v>14</v>
      </c>
      <c r="D90" s="6" t="s">
        <v>122</v>
      </c>
      <c r="E90" s="4" t="s">
        <v>20</v>
      </c>
      <c r="F90" s="4" t="s">
        <v>21</v>
      </c>
      <c r="G90" s="7">
        <f>COTAÇÃO!D35</f>
        <v>125</v>
      </c>
      <c r="H90" s="8"/>
      <c r="I90" s="13">
        <f>COTAÇÃO!E35</f>
        <v>45992</v>
      </c>
      <c r="J90" s="194" t="s">
        <v>1910</v>
      </c>
      <c r="K90" s="190"/>
    </row>
    <row r="91" spans="2:11" ht="25" x14ac:dyDescent="0.35">
      <c r="B91" s="4" t="s">
        <v>123</v>
      </c>
      <c r="C91" s="5" t="s">
        <v>14</v>
      </c>
      <c r="D91" s="6" t="s">
        <v>124</v>
      </c>
      <c r="E91" s="4" t="s">
        <v>20</v>
      </c>
      <c r="F91" s="4" t="s">
        <v>21</v>
      </c>
      <c r="G91" s="7">
        <f>COTAÇÃO!D36</f>
        <v>332</v>
      </c>
      <c r="H91" s="8"/>
      <c r="I91" s="13">
        <f>COTAÇÃO!E36</f>
        <v>45992</v>
      </c>
      <c r="J91" s="194" t="s">
        <v>1453</v>
      </c>
      <c r="K91" s="190"/>
    </row>
    <row r="92" spans="2:11" ht="25" x14ac:dyDescent="0.35">
      <c r="B92" s="4" t="s">
        <v>125</v>
      </c>
      <c r="C92" s="5" t="s">
        <v>14</v>
      </c>
      <c r="D92" s="6" t="s">
        <v>1992</v>
      </c>
      <c r="E92" s="4" t="s">
        <v>20</v>
      </c>
      <c r="F92" s="4" t="s">
        <v>21</v>
      </c>
      <c r="G92" s="7">
        <f>COTAÇÃO!D37</f>
        <v>194.68</v>
      </c>
      <c r="H92" s="8"/>
      <c r="I92" s="13">
        <f>COTAÇÃO!E37</f>
        <v>45992</v>
      </c>
      <c r="J92" s="194" t="s">
        <v>1453</v>
      </c>
      <c r="K92" s="190"/>
    </row>
    <row r="93" spans="2:11" ht="25" x14ac:dyDescent="0.35">
      <c r="B93" s="4" t="s">
        <v>126</v>
      </c>
      <c r="C93" s="5" t="s">
        <v>3</v>
      </c>
      <c r="D93" s="6" t="s">
        <v>1448</v>
      </c>
      <c r="E93" s="4" t="s">
        <v>20</v>
      </c>
      <c r="F93" s="4" t="s">
        <v>160</v>
      </c>
      <c r="G93" s="7">
        <v>24</v>
      </c>
      <c r="H93" s="8"/>
      <c r="I93" s="13">
        <v>46054</v>
      </c>
      <c r="J93" s="194" t="s">
        <v>2103</v>
      </c>
      <c r="K93" s="190"/>
    </row>
    <row r="94" spans="2:11" ht="25" x14ac:dyDescent="0.35">
      <c r="B94" s="4" t="s">
        <v>127</v>
      </c>
      <c r="C94" s="5" t="s">
        <v>3</v>
      </c>
      <c r="D94" s="6" t="s">
        <v>1449</v>
      </c>
      <c r="E94" s="4" t="s">
        <v>20</v>
      </c>
      <c r="F94" s="4" t="s">
        <v>1052</v>
      </c>
      <c r="G94" s="7">
        <v>43.7</v>
      </c>
      <c r="H94" s="8"/>
      <c r="I94" s="13">
        <v>46054</v>
      </c>
      <c r="J94" s="194" t="s">
        <v>2104</v>
      </c>
      <c r="K94" s="190"/>
    </row>
    <row r="95" spans="2:11" ht="25" x14ac:dyDescent="0.35">
      <c r="B95" s="4" t="s">
        <v>128</v>
      </c>
      <c r="C95" s="5" t="s">
        <v>3</v>
      </c>
      <c r="D95" s="6" t="s">
        <v>1450</v>
      </c>
      <c r="E95" s="4" t="s">
        <v>20</v>
      </c>
      <c r="F95" s="4" t="s">
        <v>1052</v>
      </c>
      <c r="G95" s="7">
        <v>29.99</v>
      </c>
      <c r="H95" s="8"/>
      <c r="I95" s="13">
        <v>46054</v>
      </c>
      <c r="J95" s="194" t="s">
        <v>2105</v>
      </c>
      <c r="K95" s="190"/>
    </row>
    <row r="96" spans="2:11" x14ac:dyDescent="0.35">
      <c r="B96" s="16" t="s">
        <v>129</v>
      </c>
      <c r="C96" s="14" t="s">
        <v>41</v>
      </c>
      <c r="D96" s="15" t="s">
        <v>41</v>
      </c>
      <c r="E96" s="16" t="s">
        <v>41</v>
      </c>
      <c r="F96" s="16" t="s">
        <v>41</v>
      </c>
      <c r="G96" s="14" t="s">
        <v>41</v>
      </c>
      <c r="H96" s="14" t="s">
        <v>41</v>
      </c>
      <c r="I96" s="14" t="s">
        <v>41</v>
      </c>
      <c r="J96" s="198" t="s">
        <v>41</v>
      </c>
      <c r="K96"/>
    </row>
    <row r="97" spans="2:11" ht="37.5" x14ac:dyDescent="0.35">
      <c r="B97" s="4" t="s">
        <v>130</v>
      </c>
      <c r="C97" s="5" t="s">
        <v>3</v>
      </c>
      <c r="D97" s="6" t="s">
        <v>1391</v>
      </c>
      <c r="E97" s="4" t="s">
        <v>20</v>
      </c>
      <c r="F97" s="4" t="s">
        <v>21</v>
      </c>
      <c r="G97" s="7">
        <v>351.61</v>
      </c>
      <c r="H97" s="8"/>
      <c r="I97" s="13">
        <v>46054</v>
      </c>
      <c r="J97" s="194" t="s">
        <v>2106</v>
      </c>
      <c r="K97" s="190"/>
    </row>
    <row r="98" spans="2:11" ht="25" x14ac:dyDescent="0.35">
      <c r="B98" s="4" t="s">
        <v>132</v>
      </c>
      <c r="C98" s="5" t="s">
        <v>3</v>
      </c>
      <c r="D98" s="6" t="s">
        <v>1451</v>
      </c>
      <c r="E98" s="4" t="s">
        <v>20</v>
      </c>
      <c r="F98" s="4" t="s">
        <v>21</v>
      </c>
      <c r="G98" s="7">
        <v>278.5</v>
      </c>
      <c r="H98" s="8"/>
      <c r="I98" s="13">
        <v>46054</v>
      </c>
      <c r="J98" s="194" t="s">
        <v>2107</v>
      </c>
      <c r="K98" s="190"/>
    </row>
    <row r="99" spans="2:11" ht="37.5" x14ac:dyDescent="0.35">
      <c r="B99" s="4" t="s">
        <v>133</v>
      </c>
      <c r="C99" s="5" t="s">
        <v>3</v>
      </c>
      <c r="D99" s="6" t="s">
        <v>1392</v>
      </c>
      <c r="E99" s="4" t="s">
        <v>20</v>
      </c>
      <c r="F99" s="4" t="s">
        <v>21</v>
      </c>
      <c r="G99" s="7">
        <v>259</v>
      </c>
      <c r="H99" s="8"/>
      <c r="I99" s="13">
        <v>46054</v>
      </c>
      <c r="J99" s="194" t="s">
        <v>2108</v>
      </c>
      <c r="K99" s="190"/>
    </row>
    <row r="100" spans="2:11" ht="25" x14ac:dyDescent="0.35">
      <c r="B100" s="4" t="s">
        <v>135</v>
      </c>
      <c r="C100" s="5" t="s">
        <v>14</v>
      </c>
      <c r="D100" s="6" t="s">
        <v>136</v>
      </c>
      <c r="E100" s="4" t="s">
        <v>20</v>
      </c>
      <c r="F100" s="4" t="s">
        <v>21</v>
      </c>
      <c r="G100" s="7">
        <f>COTAÇÃO!D38</f>
        <v>232</v>
      </c>
      <c r="H100" s="8"/>
      <c r="I100" s="13">
        <f>COTAÇÃO!E38</f>
        <v>45992</v>
      </c>
      <c r="J100" t="s">
        <v>2294</v>
      </c>
      <c r="K100" s="190"/>
    </row>
    <row r="101" spans="2:11" x14ac:dyDescent="0.35">
      <c r="B101" s="4" t="s">
        <v>137</v>
      </c>
      <c r="C101" s="5" t="s">
        <v>3</v>
      </c>
      <c r="D101" s="6" t="s">
        <v>1736</v>
      </c>
      <c r="E101" s="4" t="s">
        <v>20</v>
      </c>
      <c r="F101" s="4" t="s">
        <v>21</v>
      </c>
      <c r="G101" s="7">
        <v>2.6</v>
      </c>
      <c r="H101" s="8"/>
      <c r="I101" s="13">
        <v>46054</v>
      </c>
      <c r="J101" s="194" t="s">
        <v>2109</v>
      </c>
      <c r="K101" s="190"/>
    </row>
    <row r="102" spans="2:11" x14ac:dyDescent="0.35">
      <c r="B102" s="4" t="s">
        <v>139</v>
      </c>
      <c r="C102" s="5" t="s">
        <v>2026</v>
      </c>
      <c r="D102" s="6" t="s">
        <v>140</v>
      </c>
      <c r="E102" s="4" t="s">
        <v>20</v>
      </c>
      <c r="F102" s="4" t="s">
        <v>21</v>
      </c>
      <c r="G102" s="7">
        <v>5.51</v>
      </c>
      <c r="H102" s="8"/>
      <c r="I102" s="13">
        <v>46082</v>
      </c>
      <c r="J102" s="194" t="s">
        <v>2037</v>
      </c>
      <c r="K102" s="190"/>
    </row>
    <row r="103" spans="2:11" x14ac:dyDescent="0.35">
      <c r="B103" s="16" t="s">
        <v>141</v>
      </c>
      <c r="C103" s="14" t="s">
        <v>41</v>
      </c>
      <c r="D103" s="15" t="s">
        <v>41</v>
      </c>
      <c r="E103" s="16" t="s">
        <v>41</v>
      </c>
      <c r="F103" s="16" t="s">
        <v>41</v>
      </c>
      <c r="G103" s="14" t="s">
        <v>41</v>
      </c>
      <c r="H103" s="14" t="s">
        <v>41</v>
      </c>
      <c r="I103" s="14" t="s">
        <v>41</v>
      </c>
      <c r="J103" s="198" t="s">
        <v>41</v>
      </c>
      <c r="K103"/>
    </row>
    <row r="104" spans="2:11" ht="23" customHeight="1" x14ac:dyDescent="0.35">
      <c r="B104" s="4" t="s">
        <v>142</v>
      </c>
      <c r="C104" s="5" t="s">
        <v>3</v>
      </c>
      <c r="D104" s="6" t="s">
        <v>1446</v>
      </c>
      <c r="E104" s="4" t="s">
        <v>20</v>
      </c>
      <c r="F104" s="4" t="s">
        <v>160</v>
      </c>
      <c r="G104" s="7">
        <v>9</v>
      </c>
      <c r="H104" s="8"/>
      <c r="I104" s="13">
        <v>46054</v>
      </c>
      <c r="J104" s="194" t="s">
        <v>2110</v>
      </c>
      <c r="K104" s="190"/>
    </row>
    <row r="105" spans="2:11" ht="25" x14ac:dyDescent="0.35">
      <c r="B105" s="16" t="s">
        <v>144</v>
      </c>
      <c r="C105" s="5" t="s">
        <v>2026</v>
      </c>
      <c r="D105" s="6" t="s">
        <v>973</v>
      </c>
      <c r="E105" s="4" t="s">
        <v>20</v>
      </c>
      <c r="F105" s="4" t="s">
        <v>21</v>
      </c>
      <c r="G105" s="7">
        <v>284.54000000000002</v>
      </c>
      <c r="H105" s="8"/>
      <c r="I105" s="13">
        <v>46082</v>
      </c>
      <c r="J105" s="194" t="s">
        <v>2038</v>
      </c>
      <c r="K105" s="190"/>
    </row>
    <row r="106" spans="2:11" ht="29" x14ac:dyDescent="0.35">
      <c r="B106" s="4" t="s">
        <v>145</v>
      </c>
      <c r="C106" s="5" t="s">
        <v>14</v>
      </c>
      <c r="D106" s="6" t="s">
        <v>1965</v>
      </c>
      <c r="E106" s="4" t="s">
        <v>20</v>
      </c>
      <c r="F106" s="4" t="s">
        <v>21</v>
      </c>
      <c r="G106" s="7">
        <f>COTAÇÃO!D39</f>
        <v>284</v>
      </c>
      <c r="H106" s="8"/>
      <c r="I106" s="9">
        <f>COTAÇÃO!E39</f>
        <v>45992</v>
      </c>
      <c r="J106" s="195" t="s">
        <v>1454</v>
      </c>
      <c r="K106" s="190"/>
    </row>
    <row r="107" spans="2:11" ht="29" x14ac:dyDescent="0.35">
      <c r="B107" s="4" t="s">
        <v>146</v>
      </c>
      <c r="C107" s="5" t="s">
        <v>14</v>
      </c>
      <c r="D107" s="6" t="s">
        <v>1445</v>
      </c>
      <c r="E107" s="4" t="s">
        <v>20</v>
      </c>
      <c r="F107" s="4" t="s">
        <v>21</v>
      </c>
      <c r="G107" s="7">
        <f>COTAÇÃO!D40</f>
        <v>0</v>
      </c>
      <c r="H107" s="8"/>
      <c r="I107" s="9">
        <v>45658</v>
      </c>
      <c r="J107" s="195" t="s">
        <v>1454</v>
      </c>
      <c r="K107" s="190"/>
    </row>
    <row r="108" spans="2:11" x14ac:dyDescent="0.35">
      <c r="B108" s="4" t="s">
        <v>147</v>
      </c>
      <c r="C108" s="5" t="s">
        <v>3</v>
      </c>
      <c r="D108" s="6" t="s">
        <v>1423</v>
      </c>
      <c r="E108" s="4" t="s">
        <v>20</v>
      </c>
      <c r="F108" s="4" t="s">
        <v>21</v>
      </c>
      <c r="G108" s="7">
        <v>2560</v>
      </c>
      <c r="H108" s="8"/>
      <c r="I108" s="13">
        <v>46054</v>
      </c>
      <c r="J108" s="194" t="s">
        <v>2111</v>
      </c>
      <c r="K108" s="190"/>
    </row>
    <row r="109" spans="2:11" ht="25" x14ac:dyDescent="0.35">
      <c r="B109" s="4" t="s">
        <v>149</v>
      </c>
      <c r="C109" s="5" t="s">
        <v>27</v>
      </c>
      <c r="D109" s="6" t="s">
        <v>151</v>
      </c>
      <c r="E109" s="4" t="s">
        <v>100</v>
      </c>
      <c r="F109" s="4" t="s">
        <v>21</v>
      </c>
      <c r="G109" s="7"/>
      <c r="H109" s="8">
        <v>600</v>
      </c>
      <c r="I109" s="9"/>
      <c r="J109" s="194" t="s">
        <v>150</v>
      </c>
      <c r="K109" s="190"/>
    </row>
    <row r="110" spans="2:11" x14ac:dyDescent="0.35">
      <c r="B110" s="4" t="s">
        <v>152</v>
      </c>
      <c r="C110" s="5" t="s">
        <v>2026</v>
      </c>
      <c r="D110" s="6" t="s">
        <v>153</v>
      </c>
      <c r="E110" s="4" t="s">
        <v>20</v>
      </c>
      <c r="F110" s="4" t="s">
        <v>21</v>
      </c>
      <c r="G110" s="7">
        <v>261.75</v>
      </c>
      <c r="H110" s="8"/>
      <c r="I110" s="13">
        <v>46082</v>
      </c>
      <c r="J110" s="194" t="s">
        <v>2039</v>
      </c>
      <c r="K110" s="190"/>
    </row>
    <row r="111" spans="2:11" x14ac:dyDescent="0.35">
      <c r="B111" s="4" t="s">
        <v>154</v>
      </c>
      <c r="C111" s="5" t="s">
        <v>2026</v>
      </c>
      <c r="D111" s="6" t="s">
        <v>155</v>
      </c>
      <c r="E111" s="4" t="s">
        <v>20</v>
      </c>
      <c r="F111" s="4" t="s">
        <v>21</v>
      </c>
      <c r="G111" s="7">
        <v>552.54999999999995</v>
      </c>
      <c r="H111" s="8"/>
      <c r="I111" s="13">
        <v>46082</v>
      </c>
      <c r="J111" s="194" t="s">
        <v>2040</v>
      </c>
      <c r="K111" s="190"/>
    </row>
    <row r="112" spans="2:11" x14ac:dyDescent="0.35">
      <c r="B112" s="4" t="s">
        <v>156</v>
      </c>
      <c r="C112" s="5" t="s">
        <v>2026</v>
      </c>
      <c r="D112" s="6" t="s">
        <v>1161</v>
      </c>
      <c r="E112" s="4" t="s">
        <v>20</v>
      </c>
      <c r="F112" s="4" t="s">
        <v>33</v>
      </c>
      <c r="G112" s="7">
        <v>79.13</v>
      </c>
      <c r="H112" s="8"/>
      <c r="I112" s="13">
        <v>46082</v>
      </c>
      <c r="J112" s="194" t="s">
        <v>2041</v>
      </c>
      <c r="K112" s="190"/>
    </row>
    <row r="113" spans="2:11" x14ac:dyDescent="0.35">
      <c r="B113" s="4" t="s">
        <v>157</v>
      </c>
      <c r="C113" s="5" t="s">
        <v>3</v>
      </c>
      <c r="D113" s="6" t="s">
        <v>1426</v>
      </c>
      <c r="E113" s="4" t="s">
        <v>20</v>
      </c>
      <c r="F113" s="4" t="s">
        <v>21</v>
      </c>
      <c r="G113" s="7">
        <v>18.600000000000001</v>
      </c>
      <c r="H113" s="8"/>
      <c r="I113" s="13">
        <v>46054</v>
      </c>
      <c r="J113" s="194" t="s">
        <v>2112</v>
      </c>
      <c r="K113" s="190"/>
    </row>
    <row r="114" spans="2:11" x14ac:dyDescent="0.35">
      <c r="B114" s="4" t="s">
        <v>158</v>
      </c>
      <c r="C114" s="5" t="s">
        <v>2026</v>
      </c>
      <c r="D114" s="6" t="s">
        <v>159</v>
      </c>
      <c r="E114" s="4" t="s">
        <v>20</v>
      </c>
      <c r="F114" s="4" t="s">
        <v>160</v>
      </c>
      <c r="G114" s="7">
        <v>332.71</v>
      </c>
      <c r="H114" s="8"/>
      <c r="I114" s="13">
        <v>46082</v>
      </c>
      <c r="J114" s="194" t="s">
        <v>2042</v>
      </c>
      <c r="K114" s="190"/>
    </row>
    <row r="115" spans="2:11" x14ac:dyDescent="0.35">
      <c r="B115" s="4" t="s">
        <v>161</v>
      </c>
      <c r="C115" s="5" t="s">
        <v>2026</v>
      </c>
      <c r="D115" s="6" t="s">
        <v>162</v>
      </c>
      <c r="E115" s="4" t="s">
        <v>20</v>
      </c>
      <c r="F115" s="4" t="s">
        <v>21</v>
      </c>
      <c r="G115" s="7">
        <v>5.84</v>
      </c>
      <c r="H115" s="8"/>
      <c r="I115" s="13">
        <v>46082</v>
      </c>
      <c r="J115" s="194" t="s">
        <v>2043</v>
      </c>
      <c r="K115" s="190"/>
    </row>
    <row r="116" spans="2:11" x14ac:dyDescent="0.35">
      <c r="B116" s="4" t="s">
        <v>163</v>
      </c>
      <c r="C116" s="5" t="s">
        <v>2026</v>
      </c>
      <c r="D116" s="6" t="s">
        <v>164</v>
      </c>
      <c r="E116" s="4" t="s">
        <v>20</v>
      </c>
      <c r="F116" s="4" t="s">
        <v>21</v>
      </c>
      <c r="G116" s="7">
        <v>258.2</v>
      </c>
      <c r="H116" s="8"/>
      <c r="I116" s="13">
        <v>46082</v>
      </c>
      <c r="J116" s="194" t="s">
        <v>2044</v>
      </c>
      <c r="K116" s="190"/>
    </row>
    <row r="117" spans="2:11" x14ac:dyDescent="0.35">
      <c r="B117" s="4" t="s">
        <v>165</v>
      </c>
      <c r="C117" s="5" t="s">
        <v>2026</v>
      </c>
      <c r="D117" s="6" t="s">
        <v>166</v>
      </c>
      <c r="E117" s="4" t="s">
        <v>20</v>
      </c>
      <c r="F117" s="4" t="s">
        <v>21</v>
      </c>
      <c r="G117" s="7">
        <v>11.63</v>
      </c>
      <c r="H117" s="8"/>
      <c r="I117" s="13">
        <v>46082</v>
      </c>
      <c r="J117" s="194" t="s">
        <v>2045</v>
      </c>
      <c r="K117" s="190"/>
    </row>
    <row r="118" spans="2:11" x14ac:dyDescent="0.35">
      <c r="B118" s="4" t="s">
        <v>167</v>
      </c>
      <c r="C118" s="5" t="s">
        <v>2026</v>
      </c>
      <c r="D118" s="6" t="s">
        <v>168</v>
      </c>
      <c r="E118" s="4" t="s">
        <v>20</v>
      </c>
      <c r="F118" s="4" t="s">
        <v>21</v>
      </c>
      <c r="G118" s="7">
        <v>54.58</v>
      </c>
      <c r="H118" s="8"/>
      <c r="I118" s="13">
        <v>46082</v>
      </c>
      <c r="J118" s="194" t="s">
        <v>2046</v>
      </c>
      <c r="K118" s="190"/>
    </row>
    <row r="119" spans="2:11" x14ac:dyDescent="0.35">
      <c r="B119" s="4" t="s">
        <v>169</v>
      </c>
      <c r="C119" s="5" t="s">
        <v>2026</v>
      </c>
      <c r="D119" s="6" t="s">
        <v>170</v>
      </c>
      <c r="E119" s="4" t="s">
        <v>20</v>
      </c>
      <c r="F119" s="4" t="s">
        <v>21</v>
      </c>
      <c r="G119" s="7">
        <v>21.15</v>
      </c>
      <c r="H119" s="8"/>
      <c r="I119" s="13">
        <v>46082</v>
      </c>
      <c r="J119" s="194" t="s">
        <v>2047</v>
      </c>
      <c r="K119" s="190"/>
    </row>
    <row r="120" spans="2:11" x14ac:dyDescent="0.35">
      <c r="B120" s="4" t="s">
        <v>171</v>
      </c>
      <c r="C120" s="5" t="s">
        <v>2026</v>
      </c>
      <c r="D120" s="6" t="s">
        <v>172</v>
      </c>
      <c r="E120" s="4" t="s">
        <v>20</v>
      </c>
      <c r="F120" s="4" t="s">
        <v>21</v>
      </c>
      <c r="G120" s="7">
        <v>6.79</v>
      </c>
      <c r="H120" s="8"/>
      <c r="I120" s="13">
        <v>46082</v>
      </c>
      <c r="J120" s="194" t="s">
        <v>2048</v>
      </c>
      <c r="K120" s="190"/>
    </row>
    <row r="121" spans="2:11" x14ac:dyDescent="0.35">
      <c r="B121" s="4" t="s">
        <v>173</v>
      </c>
      <c r="C121" s="5" t="s">
        <v>2026</v>
      </c>
      <c r="D121" s="6" t="s">
        <v>174</v>
      </c>
      <c r="E121" s="4" t="s">
        <v>20</v>
      </c>
      <c r="F121" s="4" t="s">
        <v>21</v>
      </c>
      <c r="G121" s="7">
        <v>14.4</v>
      </c>
      <c r="H121" s="8"/>
      <c r="I121" s="13">
        <v>46082</v>
      </c>
      <c r="J121" s="194" t="s">
        <v>2049</v>
      </c>
      <c r="K121" s="190"/>
    </row>
    <row r="122" spans="2:11" ht="25" x14ac:dyDescent="0.35">
      <c r="B122" s="4" t="s">
        <v>175</v>
      </c>
      <c r="C122" s="5" t="s">
        <v>2026</v>
      </c>
      <c r="D122" s="6" t="s">
        <v>176</v>
      </c>
      <c r="E122" s="4" t="s">
        <v>20</v>
      </c>
      <c r="F122" s="4" t="s">
        <v>21</v>
      </c>
      <c r="G122" s="7">
        <v>94.09</v>
      </c>
      <c r="H122" s="8"/>
      <c r="I122" s="13">
        <v>46082</v>
      </c>
      <c r="J122" s="194" t="s">
        <v>2050</v>
      </c>
      <c r="K122" s="190"/>
    </row>
    <row r="123" spans="2:11" x14ac:dyDescent="0.35">
      <c r="B123" s="4" t="s">
        <v>177</v>
      </c>
      <c r="C123" s="5" t="s">
        <v>2026</v>
      </c>
      <c r="D123" s="6" t="s">
        <v>178</v>
      </c>
      <c r="E123" s="4" t="s">
        <v>20</v>
      </c>
      <c r="F123" s="4" t="s">
        <v>21</v>
      </c>
      <c r="G123" s="7">
        <v>5.22</v>
      </c>
      <c r="H123" s="8"/>
      <c r="I123" s="13">
        <v>46082</v>
      </c>
      <c r="J123" s="194" t="s">
        <v>2051</v>
      </c>
      <c r="K123" s="190"/>
    </row>
    <row r="124" spans="2:11" x14ac:dyDescent="0.35">
      <c r="B124" s="4" t="s">
        <v>179</v>
      </c>
      <c r="C124" s="5" t="s">
        <v>2026</v>
      </c>
      <c r="D124" s="6" t="s">
        <v>180</v>
      </c>
      <c r="E124" s="4" t="s">
        <v>20</v>
      </c>
      <c r="F124" s="4" t="s">
        <v>21</v>
      </c>
      <c r="G124" s="7">
        <v>1622</v>
      </c>
      <c r="H124" s="8"/>
      <c r="I124" s="13">
        <v>46082</v>
      </c>
      <c r="J124" s="194" t="s">
        <v>2052</v>
      </c>
      <c r="K124" s="190"/>
    </row>
    <row r="125" spans="2:11" x14ac:dyDescent="0.35">
      <c r="B125" s="4" t="s">
        <v>181</v>
      </c>
      <c r="C125" s="5" t="s">
        <v>2026</v>
      </c>
      <c r="D125" s="6" t="s">
        <v>182</v>
      </c>
      <c r="E125" s="4" t="s">
        <v>20</v>
      </c>
      <c r="F125" s="4" t="s">
        <v>21</v>
      </c>
      <c r="G125" s="7">
        <v>1.1399999999999999</v>
      </c>
      <c r="H125" s="8"/>
      <c r="I125" s="13">
        <v>46082</v>
      </c>
      <c r="J125" s="194" t="s">
        <v>2053</v>
      </c>
      <c r="K125" s="190"/>
    </row>
    <row r="126" spans="2:11" ht="25" x14ac:dyDescent="0.35">
      <c r="B126" s="4" t="s">
        <v>183</v>
      </c>
      <c r="C126" s="5" t="s">
        <v>14</v>
      </c>
      <c r="D126" s="6" t="s">
        <v>1984</v>
      </c>
      <c r="E126" s="4" t="s">
        <v>20</v>
      </c>
      <c r="F126" s="4" t="s">
        <v>21</v>
      </c>
      <c r="G126" s="7">
        <f>COTAÇÃO!D41</f>
        <v>182.5</v>
      </c>
      <c r="H126" s="8"/>
      <c r="I126" s="13">
        <f>COTAÇÃO!E41</f>
        <v>45992</v>
      </c>
      <c r="J126" s="194" t="s">
        <v>1985</v>
      </c>
      <c r="K126" s="190"/>
    </row>
    <row r="127" spans="2:11" s="33" customFormat="1" x14ac:dyDescent="0.35">
      <c r="B127" s="4" t="s">
        <v>184</v>
      </c>
      <c r="C127" s="204" t="s">
        <v>2026</v>
      </c>
      <c r="D127" s="6" t="s">
        <v>1158</v>
      </c>
      <c r="E127" s="4" t="s">
        <v>20</v>
      </c>
      <c r="F127" s="4" t="s">
        <v>210</v>
      </c>
      <c r="G127" s="7">
        <v>4.1500000000000004</v>
      </c>
      <c r="H127" s="8"/>
      <c r="I127" s="13">
        <v>46082</v>
      </c>
      <c r="J127" s="194" t="s">
        <v>2054</v>
      </c>
      <c r="K127" s="190"/>
    </row>
    <row r="128" spans="2:11" x14ac:dyDescent="0.35">
      <c r="B128" s="4" t="s">
        <v>185</v>
      </c>
      <c r="C128" s="204" t="s">
        <v>2026</v>
      </c>
      <c r="D128" s="6" t="s">
        <v>186</v>
      </c>
      <c r="E128" s="4" t="s">
        <v>20</v>
      </c>
      <c r="F128" s="4" t="s">
        <v>21</v>
      </c>
      <c r="G128" s="7">
        <v>23.01</v>
      </c>
      <c r="H128" s="8"/>
      <c r="I128" s="13">
        <v>46082</v>
      </c>
      <c r="J128" s="194" t="s">
        <v>2055</v>
      </c>
      <c r="K128" s="189"/>
    </row>
    <row r="129" spans="1:11" ht="25" x14ac:dyDescent="0.35">
      <c r="B129" s="4" t="s">
        <v>187</v>
      </c>
      <c r="C129" s="204" t="s">
        <v>2026</v>
      </c>
      <c r="D129" s="6" t="s">
        <v>188</v>
      </c>
      <c r="E129" s="4" t="s">
        <v>20</v>
      </c>
      <c r="F129" s="4" t="s">
        <v>21</v>
      </c>
      <c r="G129" s="7">
        <v>177.42</v>
      </c>
      <c r="H129" s="8"/>
      <c r="I129" s="13">
        <v>46082</v>
      </c>
      <c r="J129" s="194" t="s">
        <v>2056</v>
      </c>
      <c r="K129" s="189"/>
    </row>
    <row r="130" spans="1:11" x14ac:dyDescent="0.35">
      <c r="B130" s="4" t="s">
        <v>189</v>
      </c>
      <c r="C130" s="204" t="s">
        <v>2026</v>
      </c>
      <c r="D130" s="6" t="s">
        <v>190</v>
      </c>
      <c r="E130" s="4" t="s">
        <v>20</v>
      </c>
      <c r="F130" s="4" t="s">
        <v>21</v>
      </c>
      <c r="G130" s="7">
        <v>18.23</v>
      </c>
      <c r="H130" s="8"/>
      <c r="I130" s="13">
        <v>46082</v>
      </c>
      <c r="J130" s="194" t="s">
        <v>2057</v>
      </c>
      <c r="K130" s="189"/>
    </row>
    <row r="131" spans="1:11" ht="25" x14ac:dyDescent="0.35">
      <c r="A131" t="s">
        <v>2305</v>
      </c>
      <c r="B131" s="17" t="s">
        <v>191</v>
      </c>
      <c r="C131" s="219" t="s">
        <v>14</v>
      </c>
      <c r="D131" s="220" t="s">
        <v>192</v>
      </c>
      <c r="E131" s="17" t="s">
        <v>20</v>
      </c>
      <c r="F131" s="17" t="s">
        <v>21</v>
      </c>
      <c r="G131" s="221">
        <v>3020</v>
      </c>
      <c r="H131" s="222"/>
      <c r="I131" s="225">
        <v>45261</v>
      </c>
      <c r="J131" s="224" t="s">
        <v>2180</v>
      </c>
      <c r="K131"/>
    </row>
    <row r="132" spans="1:11" x14ac:dyDescent="0.35">
      <c r="B132" s="4" t="s">
        <v>193</v>
      </c>
      <c r="C132" s="204" t="s">
        <v>2026</v>
      </c>
      <c r="D132" s="6" t="s">
        <v>194</v>
      </c>
      <c r="E132" s="4" t="s">
        <v>20</v>
      </c>
      <c r="F132" s="4" t="s">
        <v>21</v>
      </c>
      <c r="G132" s="7">
        <v>439.9</v>
      </c>
      <c r="H132" s="8"/>
      <c r="I132" s="13">
        <v>46082</v>
      </c>
      <c r="J132" s="194" t="s">
        <v>2058</v>
      </c>
      <c r="K132" s="189"/>
    </row>
    <row r="133" spans="1:11" ht="37.5" x14ac:dyDescent="0.35">
      <c r="B133" s="4" t="s">
        <v>195</v>
      </c>
      <c r="C133" s="5" t="s">
        <v>14</v>
      </c>
      <c r="D133" s="6" t="s">
        <v>2139</v>
      </c>
      <c r="E133" s="4" t="s">
        <v>20</v>
      </c>
      <c r="F133" s="4" t="s">
        <v>21</v>
      </c>
      <c r="G133" s="7">
        <v>7350</v>
      </c>
      <c r="H133" s="183"/>
      <c r="I133" s="13">
        <v>45717</v>
      </c>
      <c r="J133" s="194" t="s">
        <v>2140</v>
      </c>
      <c r="K133"/>
    </row>
    <row r="134" spans="1:11" x14ac:dyDescent="0.35">
      <c r="B134" s="16" t="s">
        <v>197</v>
      </c>
      <c r="C134" s="14" t="s">
        <v>41</v>
      </c>
      <c r="D134" s="15" t="s">
        <v>41</v>
      </c>
      <c r="E134" s="16" t="s">
        <v>41</v>
      </c>
      <c r="F134" s="16" t="s">
        <v>41</v>
      </c>
      <c r="G134" s="14" t="s">
        <v>41</v>
      </c>
      <c r="H134" s="14" t="s">
        <v>41</v>
      </c>
      <c r="I134" s="14" t="s">
        <v>41</v>
      </c>
      <c r="J134" s="199" t="s">
        <v>41</v>
      </c>
      <c r="K134"/>
    </row>
    <row r="135" spans="1:11" x14ac:dyDescent="0.35">
      <c r="B135" s="185" t="s">
        <v>198</v>
      </c>
      <c r="C135" s="186" t="s">
        <v>14</v>
      </c>
      <c r="D135" s="187" t="s">
        <v>2024</v>
      </c>
      <c r="E135" s="185" t="s">
        <v>20</v>
      </c>
      <c r="F135" s="185" t="s">
        <v>33</v>
      </c>
      <c r="G135" s="7">
        <v>60</v>
      </c>
      <c r="H135" s="183">
        <v>0</v>
      </c>
      <c r="I135" s="13">
        <v>45742</v>
      </c>
      <c r="J135" s="194" t="s">
        <v>2025</v>
      </c>
      <c r="K135"/>
    </row>
    <row r="136" spans="1:11" ht="25" x14ac:dyDescent="0.35">
      <c r="A136" t="s">
        <v>2305</v>
      </c>
      <c r="B136" s="4" t="s">
        <v>200</v>
      </c>
      <c r="C136" s="5" t="s">
        <v>14</v>
      </c>
      <c r="D136" s="6" t="s">
        <v>1989</v>
      </c>
      <c r="E136" s="4" t="s">
        <v>20</v>
      </c>
      <c r="F136" s="4" t="s">
        <v>21</v>
      </c>
      <c r="G136" s="7">
        <f>COTAÇÃO!D44</f>
        <v>0</v>
      </c>
      <c r="H136" s="8"/>
      <c r="I136" s="13">
        <f>COTAÇÃO!E44</f>
        <v>0</v>
      </c>
      <c r="J136" s="194" t="s">
        <v>1454</v>
      </c>
      <c r="K136" s="189"/>
    </row>
    <row r="137" spans="1:11" ht="25" x14ac:dyDescent="0.35">
      <c r="B137" s="4" t="s">
        <v>201</v>
      </c>
      <c r="C137" s="204" t="s">
        <v>2026</v>
      </c>
      <c r="D137" s="6" t="s">
        <v>202</v>
      </c>
      <c r="E137" s="4" t="s">
        <v>20</v>
      </c>
      <c r="F137" s="4" t="s">
        <v>21</v>
      </c>
      <c r="G137" s="7">
        <f>38839.54-H137</f>
        <v>28040.983</v>
      </c>
      <c r="H137" s="8">
        <v>10798.557000000001</v>
      </c>
      <c r="I137" s="13">
        <v>46082</v>
      </c>
      <c r="J137" s="194" t="s">
        <v>2059</v>
      </c>
      <c r="K137" s="189"/>
    </row>
    <row r="138" spans="1:11" x14ac:dyDescent="0.35">
      <c r="B138" s="4" t="s">
        <v>203</v>
      </c>
      <c r="C138" s="204" t="s">
        <v>2026</v>
      </c>
      <c r="D138" s="6" t="s">
        <v>204</v>
      </c>
      <c r="E138" s="4" t="s">
        <v>20</v>
      </c>
      <c r="F138" s="4" t="s">
        <v>21</v>
      </c>
      <c r="G138" s="7">
        <f>22743.14-H138</f>
        <v>16239.646999999999</v>
      </c>
      <c r="H138" s="8">
        <v>6503.4930000000004</v>
      </c>
      <c r="I138" s="13">
        <v>46082</v>
      </c>
      <c r="J138" s="194" t="s">
        <v>2060</v>
      </c>
      <c r="K138" s="189"/>
    </row>
    <row r="139" spans="1:11" ht="25" x14ac:dyDescent="0.35">
      <c r="B139" s="4" t="s">
        <v>205</v>
      </c>
      <c r="C139" s="204" t="s">
        <v>2026</v>
      </c>
      <c r="D139" s="6" t="s">
        <v>206</v>
      </c>
      <c r="E139" s="4" t="s">
        <v>20</v>
      </c>
      <c r="F139" s="4" t="s">
        <v>207</v>
      </c>
      <c r="G139" s="7">
        <f>4094.44-H139</f>
        <v>3046.0659999999998</v>
      </c>
      <c r="H139" s="8">
        <v>1048.374</v>
      </c>
      <c r="I139" s="13">
        <v>46082</v>
      </c>
      <c r="J139" s="194" t="s">
        <v>2061</v>
      </c>
      <c r="K139" s="189"/>
    </row>
    <row r="140" spans="1:11" x14ac:dyDescent="0.35">
      <c r="B140" s="4" t="s">
        <v>208</v>
      </c>
      <c r="C140" s="204" t="s">
        <v>2026</v>
      </c>
      <c r="D140" s="6" t="s">
        <v>209</v>
      </c>
      <c r="E140" s="4" t="s">
        <v>20</v>
      </c>
      <c r="F140" s="4" t="s">
        <v>210</v>
      </c>
      <c r="G140" s="7">
        <v>143.80000000000001</v>
      </c>
      <c r="H140" s="8"/>
      <c r="I140" s="13">
        <v>46082</v>
      </c>
      <c r="J140" s="194" t="s">
        <v>2062</v>
      </c>
      <c r="K140" s="189"/>
    </row>
    <row r="141" spans="1:11" x14ac:dyDescent="0.35">
      <c r="B141" s="4" t="s">
        <v>211</v>
      </c>
      <c r="C141" s="204" t="s">
        <v>2026</v>
      </c>
      <c r="D141" s="6" t="s">
        <v>212</v>
      </c>
      <c r="E141" s="4" t="s">
        <v>20</v>
      </c>
      <c r="F141" s="4" t="s">
        <v>21</v>
      </c>
      <c r="G141" s="7">
        <v>110.18</v>
      </c>
      <c r="H141" s="8"/>
      <c r="I141" s="13">
        <v>46082</v>
      </c>
      <c r="J141" s="194" t="s">
        <v>2063</v>
      </c>
      <c r="K141" s="189"/>
    </row>
    <row r="142" spans="1:11" x14ac:dyDescent="0.35">
      <c r="B142" s="16" t="s">
        <v>213</v>
      </c>
      <c r="C142" s="14" t="s">
        <v>41</v>
      </c>
      <c r="D142" s="15" t="s">
        <v>41</v>
      </c>
      <c r="E142" s="16" t="s">
        <v>41</v>
      </c>
      <c r="F142" s="16" t="s">
        <v>41</v>
      </c>
      <c r="G142" s="14" t="s">
        <v>41</v>
      </c>
      <c r="H142" s="14" t="s">
        <v>41</v>
      </c>
      <c r="I142" s="14" t="s">
        <v>41</v>
      </c>
      <c r="J142" s="199" t="s">
        <v>41</v>
      </c>
      <c r="K142" s="189"/>
    </row>
    <row r="143" spans="1:11" x14ac:dyDescent="0.35">
      <c r="B143" s="4" t="s">
        <v>214</v>
      </c>
      <c r="C143" s="5" t="s">
        <v>3</v>
      </c>
      <c r="D143" s="6" t="s">
        <v>1452</v>
      </c>
      <c r="E143" s="4" t="s">
        <v>20</v>
      </c>
      <c r="F143" s="4" t="s">
        <v>215</v>
      </c>
      <c r="G143" s="7">
        <v>346.85</v>
      </c>
      <c r="H143" s="8"/>
      <c r="I143" s="13">
        <v>46054</v>
      </c>
      <c r="J143" s="194" t="s">
        <v>2113</v>
      </c>
      <c r="K143" s="189"/>
    </row>
    <row r="144" spans="1:11" s="33" customFormat="1" ht="125" x14ac:dyDescent="0.35">
      <c r="B144" s="17" t="s">
        <v>216</v>
      </c>
      <c r="C144" s="219" t="s">
        <v>27</v>
      </c>
      <c r="D144" s="220" t="s">
        <v>1969</v>
      </c>
      <c r="E144" s="17" t="s">
        <v>20</v>
      </c>
      <c r="F144" s="17" t="s">
        <v>21</v>
      </c>
      <c r="G144" s="221" t="e">
        <f>COTAÇÃO!#REF!</f>
        <v>#REF!</v>
      </c>
      <c r="H144" s="226"/>
      <c r="I144" s="225" t="e">
        <f>COTAÇÃO!#REF!</f>
        <v>#REF!</v>
      </c>
      <c r="J144" s="224" t="s">
        <v>2007</v>
      </c>
      <c r="K144" s="227"/>
    </row>
    <row r="145" spans="1:11" s="33" customFormat="1" ht="62.5" x14ac:dyDescent="0.35">
      <c r="B145" s="17" t="s">
        <v>217</v>
      </c>
      <c r="C145" s="219" t="s">
        <v>27</v>
      </c>
      <c r="D145" s="220" t="s">
        <v>1976</v>
      </c>
      <c r="E145" s="17" t="s">
        <v>20</v>
      </c>
      <c r="F145" s="17" t="s">
        <v>21</v>
      </c>
      <c r="G145" s="221" t="e">
        <f>COTAÇÃO!#REF!</f>
        <v>#REF!</v>
      </c>
      <c r="H145" s="226"/>
      <c r="I145" s="225" t="e">
        <f>COTAÇÃO!#REF!</f>
        <v>#REF!</v>
      </c>
      <c r="J145" s="224" t="s">
        <v>2008</v>
      </c>
      <c r="K145" s="227"/>
    </row>
    <row r="146" spans="1:11" ht="25" x14ac:dyDescent="0.35">
      <c r="B146" s="4" t="s">
        <v>218</v>
      </c>
      <c r="C146" s="204" t="s">
        <v>2026</v>
      </c>
      <c r="D146" s="6" t="s">
        <v>1159</v>
      </c>
      <c r="E146" s="4" t="s">
        <v>20</v>
      </c>
      <c r="F146" s="4" t="s">
        <v>33</v>
      </c>
      <c r="G146" s="7">
        <v>248.8</v>
      </c>
      <c r="H146" s="8"/>
      <c r="I146" s="13">
        <v>46082</v>
      </c>
      <c r="J146" s="194" t="s">
        <v>2064</v>
      </c>
      <c r="K146" s="189"/>
    </row>
    <row r="147" spans="1:11" s="33" customFormat="1" ht="37.5" x14ac:dyDescent="0.35">
      <c r="B147" s="17" t="s">
        <v>219</v>
      </c>
      <c r="C147" s="219" t="s">
        <v>27</v>
      </c>
      <c r="D147" s="220" t="s">
        <v>1971</v>
      </c>
      <c r="E147" s="17" t="s">
        <v>20</v>
      </c>
      <c r="F147" s="17" t="s">
        <v>33</v>
      </c>
      <c r="G147" s="221" t="e">
        <f>COTAÇÃO!#REF!</f>
        <v>#REF!</v>
      </c>
      <c r="H147" s="226"/>
      <c r="I147" s="225" t="e">
        <f>COTAÇÃO!#REF!</f>
        <v>#REF!</v>
      </c>
      <c r="J147" s="224" t="s">
        <v>2008</v>
      </c>
      <c r="K147" s="227"/>
    </row>
    <row r="148" spans="1:11" ht="25" x14ac:dyDescent="0.35">
      <c r="B148" s="4" t="s">
        <v>220</v>
      </c>
      <c r="C148" s="200" t="s">
        <v>3</v>
      </c>
      <c r="D148" s="6" t="s">
        <v>1869</v>
      </c>
      <c r="E148" s="4" t="s">
        <v>20</v>
      </c>
      <c r="F148" s="4" t="s">
        <v>21</v>
      </c>
      <c r="G148" s="7">
        <v>1473.21</v>
      </c>
      <c r="H148" s="8"/>
      <c r="I148" s="13">
        <v>46054</v>
      </c>
      <c r="J148" s="194" t="s">
        <v>2114</v>
      </c>
      <c r="K148" s="189"/>
    </row>
    <row r="149" spans="1:11" ht="29" x14ac:dyDescent="0.35">
      <c r="A149" t="s">
        <v>2305</v>
      </c>
      <c r="B149" s="4" t="s">
        <v>221</v>
      </c>
      <c r="C149" s="200" t="s">
        <v>14</v>
      </c>
      <c r="D149" s="6" t="s">
        <v>222</v>
      </c>
      <c r="E149" s="4" t="s">
        <v>20</v>
      </c>
      <c r="F149" s="4" t="s">
        <v>21</v>
      </c>
      <c r="G149" s="7">
        <f>25.3/4</f>
        <v>6.3250000000000002</v>
      </c>
      <c r="H149" s="8"/>
      <c r="I149" s="9">
        <v>45323</v>
      </c>
      <c r="J149" s="195" t="s">
        <v>1454</v>
      </c>
      <c r="K149" s="189"/>
    </row>
    <row r="150" spans="1:11" ht="25" x14ac:dyDescent="0.35">
      <c r="B150" s="4" t="s">
        <v>223</v>
      </c>
      <c r="C150" s="5" t="s">
        <v>14</v>
      </c>
      <c r="D150" s="6" t="s">
        <v>1988</v>
      </c>
      <c r="E150" s="4" t="s">
        <v>20</v>
      </c>
      <c r="F150" s="4" t="s">
        <v>21</v>
      </c>
      <c r="G150" s="7">
        <f>COTAÇÃO!D45</f>
        <v>207.34</v>
      </c>
      <c r="H150" s="8"/>
      <c r="I150" s="13">
        <f>COTAÇÃO!E45</f>
        <v>46082</v>
      </c>
      <c r="J150" s="194" t="s">
        <v>1454</v>
      </c>
      <c r="K150" s="189"/>
    </row>
    <row r="151" spans="1:11" x14ac:dyDescent="0.35">
      <c r="A151" t="s">
        <v>2305</v>
      </c>
      <c r="B151" s="17" t="s">
        <v>224</v>
      </c>
      <c r="C151" s="219" t="s">
        <v>14</v>
      </c>
      <c r="D151" s="220" t="s">
        <v>2141</v>
      </c>
      <c r="E151" s="17" t="s">
        <v>20</v>
      </c>
      <c r="F151" s="17" t="s">
        <v>21</v>
      </c>
      <c r="G151" s="221">
        <v>43.5</v>
      </c>
      <c r="H151" s="222"/>
      <c r="I151" s="225">
        <v>45261</v>
      </c>
      <c r="J151" s="224" t="s">
        <v>2142</v>
      </c>
      <c r="K151"/>
    </row>
    <row r="152" spans="1:11" ht="25" x14ac:dyDescent="0.35">
      <c r="A152" t="s">
        <v>2305</v>
      </c>
      <c r="B152" s="17" t="s">
        <v>225</v>
      </c>
      <c r="C152" s="219" t="s">
        <v>14</v>
      </c>
      <c r="D152" s="220" t="s">
        <v>226</v>
      </c>
      <c r="E152" s="17" t="s">
        <v>20</v>
      </c>
      <c r="F152" s="17" t="s">
        <v>21</v>
      </c>
      <c r="G152" s="221">
        <v>861.1</v>
      </c>
      <c r="H152" s="222"/>
      <c r="I152" s="225">
        <v>45262</v>
      </c>
      <c r="J152" s="224" t="s">
        <v>2143</v>
      </c>
      <c r="K152"/>
    </row>
    <row r="153" spans="1:11" ht="25" x14ac:dyDescent="0.35">
      <c r="B153" s="4" t="s">
        <v>227</v>
      </c>
      <c r="C153" s="5" t="s">
        <v>14</v>
      </c>
      <c r="D153" s="6" t="s">
        <v>228</v>
      </c>
      <c r="E153" s="4" t="s">
        <v>20</v>
      </c>
      <c r="F153" s="4" t="s">
        <v>21</v>
      </c>
      <c r="G153" s="7">
        <f>COTAÇÃO!D46</f>
        <v>80.5</v>
      </c>
      <c r="H153" s="8"/>
      <c r="I153" s="13">
        <f>COTAÇÃO!E46</f>
        <v>46082</v>
      </c>
      <c r="J153" s="194" t="s">
        <v>1454</v>
      </c>
      <c r="K153" s="189"/>
    </row>
    <row r="154" spans="1:11" ht="29" x14ac:dyDescent="0.35">
      <c r="A154" t="s">
        <v>2292</v>
      </c>
      <c r="B154" s="4" t="s">
        <v>229</v>
      </c>
      <c r="C154" s="5" t="s">
        <v>14</v>
      </c>
      <c r="D154" s="6" t="s">
        <v>230</v>
      </c>
      <c r="E154" s="4" t="s">
        <v>20</v>
      </c>
      <c r="F154" s="4" t="s">
        <v>21</v>
      </c>
      <c r="G154" s="7">
        <f>COTAÇÃO!D47</f>
        <v>164</v>
      </c>
      <c r="H154" s="8"/>
      <c r="I154" s="13">
        <f>COTAÇÃO!E47</f>
        <v>45992</v>
      </c>
      <c r="J154" s="218" t="s">
        <v>1986</v>
      </c>
      <c r="K154" s="189"/>
    </row>
    <row r="155" spans="1:11" x14ac:dyDescent="0.35">
      <c r="B155" s="4" t="s">
        <v>231</v>
      </c>
      <c r="C155" s="200" t="s">
        <v>3</v>
      </c>
      <c r="D155" s="6" t="s">
        <v>1421</v>
      </c>
      <c r="E155" s="4" t="s">
        <v>20</v>
      </c>
      <c r="F155" s="4" t="s">
        <v>21</v>
      </c>
      <c r="G155" s="7">
        <v>29</v>
      </c>
      <c r="H155" s="8"/>
      <c r="I155" s="13">
        <v>46054</v>
      </c>
      <c r="J155" s="194" t="s">
        <v>2115</v>
      </c>
      <c r="K155" s="189"/>
    </row>
    <row r="156" spans="1:11" ht="25" x14ac:dyDescent="0.35">
      <c r="B156" s="4" t="s">
        <v>234</v>
      </c>
      <c r="C156" s="204" t="s">
        <v>2026</v>
      </c>
      <c r="D156" s="6" t="s">
        <v>249</v>
      </c>
      <c r="E156" s="4" t="s">
        <v>20</v>
      </c>
      <c r="F156" s="4" t="s">
        <v>21</v>
      </c>
      <c r="G156" s="7">
        <v>136829.78</v>
      </c>
      <c r="H156" s="8"/>
      <c r="I156" s="13">
        <v>46082</v>
      </c>
      <c r="J156" s="194" t="s">
        <v>2065</v>
      </c>
      <c r="K156" s="189"/>
    </row>
    <row r="157" spans="1:11" ht="25" x14ac:dyDescent="0.35">
      <c r="B157" s="4" t="s">
        <v>235</v>
      </c>
      <c r="C157" s="200" t="s">
        <v>3</v>
      </c>
      <c r="D157" s="6" t="s">
        <v>1427</v>
      </c>
      <c r="E157" s="4" t="s">
        <v>20</v>
      </c>
      <c r="F157" s="4" t="s">
        <v>160</v>
      </c>
      <c r="G157" s="7">
        <v>27.75</v>
      </c>
      <c r="H157" s="8"/>
      <c r="I157" s="13">
        <v>46054</v>
      </c>
      <c r="J157" s="196" t="s">
        <v>2116</v>
      </c>
      <c r="K157" s="189"/>
    </row>
    <row r="158" spans="1:11" s="33" customFormat="1" ht="37.5" x14ac:dyDescent="0.35">
      <c r="A158" t="s">
        <v>2305</v>
      </c>
      <c r="B158" s="17" t="s">
        <v>236</v>
      </c>
      <c r="C158" s="219" t="s">
        <v>27</v>
      </c>
      <c r="D158" s="220" t="s">
        <v>1968</v>
      </c>
      <c r="E158" s="17" t="s">
        <v>20</v>
      </c>
      <c r="F158" s="17" t="s">
        <v>21</v>
      </c>
      <c r="G158" s="221">
        <f>COTAÇÃO!D48</f>
        <v>0</v>
      </c>
      <c r="H158" s="226"/>
      <c r="I158" s="225">
        <f>COTAÇÃO!E48</f>
        <v>0</v>
      </c>
      <c r="J158" s="224" t="s">
        <v>2009</v>
      </c>
      <c r="K158" s="227"/>
    </row>
    <row r="159" spans="1:11" ht="25" x14ac:dyDescent="0.35">
      <c r="B159" s="4" t="s">
        <v>237</v>
      </c>
      <c r="C159" s="5" t="s">
        <v>27</v>
      </c>
      <c r="D159" s="6" t="s">
        <v>2137</v>
      </c>
      <c r="E159" s="4" t="s">
        <v>20</v>
      </c>
      <c r="F159" s="4" t="s">
        <v>33</v>
      </c>
      <c r="G159" s="7">
        <f>458900/1192</f>
        <v>384.98322147651004</v>
      </c>
      <c r="H159" s="183"/>
      <c r="I159" s="13">
        <v>45689</v>
      </c>
      <c r="J159" s="194" t="s">
        <v>2138</v>
      </c>
      <c r="K159"/>
    </row>
    <row r="160" spans="1:11" ht="25" x14ac:dyDescent="0.35">
      <c r="B160" s="4" t="s">
        <v>238</v>
      </c>
      <c r="C160" s="5" t="s">
        <v>14</v>
      </c>
      <c r="D160" s="6" t="s">
        <v>1982</v>
      </c>
      <c r="E160" s="4" t="s">
        <v>20</v>
      </c>
      <c r="F160" s="4" t="s">
        <v>21</v>
      </c>
      <c r="G160" s="7">
        <f>COTAÇÃO!D49</f>
        <v>104.41</v>
      </c>
      <c r="H160" s="8"/>
      <c r="I160" s="13">
        <f>COTAÇÃO!E49</f>
        <v>46082</v>
      </c>
      <c r="J160" s="194" t="s">
        <v>1454</v>
      </c>
      <c r="K160" s="190"/>
    </row>
    <row r="161" spans="1:11" x14ac:dyDescent="0.35">
      <c r="B161" s="4" t="s">
        <v>239</v>
      </c>
      <c r="C161" s="204" t="s">
        <v>2026</v>
      </c>
      <c r="D161" s="6" t="s">
        <v>1142</v>
      </c>
      <c r="E161" s="4" t="s">
        <v>20</v>
      </c>
      <c r="F161" s="4" t="s">
        <v>1143</v>
      </c>
      <c r="G161" s="7">
        <v>9.16</v>
      </c>
      <c r="H161" s="8"/>
      <c r="I161" s="13">
        <v>46082</v>
      </c>
      <c r="J161" s="194" t="s">
        <v>2066</v>
      </c>
      <c r="K161" s="190"/>
    </row>
    <row r="162" spans="1:11" x14ac:dyDescent="0.35">
      <c r="B162" s="4" t="s">
        <v>240</v>
      </c>
      <c r="C162" s="204" t="s">
        <v>2026</v>
      </c>
      <c r="D162" s="6" t="s">
        <v>1144</v>
      </c>
      <c r="E162" s="4" t="s">
        <v>20</v>
      </c>
      <c r="F162" s="4" t="s">
        <v>1145</v>
      </c>
      <c r="G162" s="7">
        <v>40</v>
      </c>
      <c r="H162" s="8"/>
      <c r="I162" s="13">
        <v>46082</v>
      </c>
      <c r="J162" s="194" t="s">
        <v>2067</v>
      </c>
      <c r="K162" s="190"/>
    </row>
    <row r="163" spans="1:11" x14ac:dyDescent="0.35">
      <c r="B163" s="4" t="s">
        <v>241</v>
      </c>
      <c r="C163" s="204" t="s">
        <v>2026</v>
      </c>
      <c r="D163" s="6" t="s">
        <v>1146</v>
      </c>
      <c r="E163" s="4" t="s">
        <v>20</v>
      </c>
      <c r="F163" s="4" t="s">
        <v>1145</v>
      </c>
      <c r="G163" s="7">
        <v>79.400000000000006</v>
      </c>
      <c r="H163" s="8"/>
      <c r="I163" s="13">
        <v>46082</v>
      </c>
      <c r="J163" s="194" t="s">
        <v>2068</v>
      </c>
      <c r="K163" s="190"/>
    </row>
    <row r="164" spans="1:11" s="33" customFormat="1" x14ac:dyDescent="0.35">
      <c r="B164" s="4" t="s">
        <v>242</v>
      </c>
      <c r="C164" s="204" t="s">
        <v>2026</v>
      </c>
      <c r="D164" s="6" t="s">
        <v>2028</v>
      </c>
      <c r="E164" s="4" t="s">
        <v>20</v>
      </c>
      <c r="F164" s="4" t="s">
        <v>2029</v>
      </c>
      <c r="G164" s="7">
        <v>1.59</v>
      </c>
      <c r="H164" s="8"/>
      <c r="I164" s="13">
        <v>46082</v>
      </c>
      <c r="J164" s="194" t="s">
        <v>2031</v>
      </c>
      <c r="K164" s="193"/>
    </row>
    <row r="165" spans="1:11" ht="62.5" x14ac:dyDescent="0.35">
      <c r="A165" t="s">
        <v>2305</v>
      </c>
      <c r="B165" s="17" t="s">
        <v>243</v>
      </c>
      <c r="C165" s="219" t="s">
        <v>14</v>
      </c>
      <c r="D165" s="220" t="s">
        <v>2144</v>
      </c>
      <c r="E165" s="17" t="s">
        <v>20</v>
      </c>
      <c r="F165" s="17" t="s">
        <v>21</v>
      </c>
      <c r="G165" s="221">
        <v>271.60000000000002</v>
      </c>
      <c r="H165" s="222"/>
      <c r="I165" s="223">
        <v>45139</v>
      </c>
      <c r="J165" s="224" t="s">
        <v>14</v>
      </c>
      <c r="K165"/>
    </row>
    <row r="166" spans="1:11" ht="62.5" x14ac:dyDescent="0.35">
      <c r="A166" t="s">
        <v>2305</v>
      </c>
      <c r="B166" s="17" t="s">
        <v>244</v>
      </c>
      <c r="C166" s="219" t="s">
        <v>14</v>
      </c>
      <c r="D166" s="220" t="s">
        <v>1166</v>
      </c>
      <c r="E166" s="17" t="s">
        <v>20</v>
      </c>
      <c r="F166" s="17" t="s">
        <v>21</v>
      </c>
      <c r="G166" s="221">
        <v>42.9</v>
      </c>
      <c r="H166" s="222"/>
      <c r="I166" s="223">
        <v>45140</v>
      </c>
      <c r="J166" s="224" t="s">
        <v>14</v>
      </c>
      <c r="K166"/>
    </row>
    <row r="167" spans="1:11" ht="62.5" x14ac:dyDescent="0.35">
      <c r="A167" t="s">
        <v>2305</v>
      </c>
      <c r="B167" s="17" t="s">
        <v>245</v>
      </c>
      <c r="C167" s="219" t="s">
        <v>14</v>
      </c>
      <c r="D167" s="220" t="s">
        <v>1167</v>
      </c>
      <c r="E167" s="17" t="s">
        <v>20</v>
      </c>
      <c r="F167" s="17" t="s">
        <v>21</v>
      </c>
      <c r="G167" s="221">
        <v>189.9</v>
      </c>
      <c r="H167" s="222"/>
      <c r="I167" s="223">
        <v>45141</v>
      </c>
      <c r="J167" s="224" t="s">
        <v>14</v>
      </c>
      <c r="K167"/>
    </row>
    <row r="168" spans="1:11" ht="50" x14ac:dyDescent="0.35">
      <c r="A168" t="s">
        <v>2305</v>
      </c>
      <c r="B168" s="17" t="s">
        <v>246</v>
      </c>
      <c r="C168" s="219" t="s">
        <v>14</v>
      </c>
      <c r="D168" s="220" t="s">
        <v>2145</v>
      </c>
      <c r="E168" s="17" t="s">
        <v>20</v>
      </c>
      <c r="F168" s="17" t="s">
        <v>21</v>
      </c>
      <c r="G168" s="221">
        <v>271.60000000000002</v>
      </c>
      <c r="H168" s="222"/>
      <c r="I168" s="223">
        <v>45142</v>
      </c>
      <c r="J168" s="224" t="s">
        <v>14</v>
      </c>
      <c r="K168"/>
    </row>
    <row r="169" spans="1:11" x14ac:dyDescent="0.35">
      <c r="B169" s="4" t="s">
        <v>247</v>
      </c>
      <c r="C169" s="204" t="s">
        <v>2026</v>
      </c>
      <c r="D169" s="6" t="s">
        <v>1176</v>
      </c>
      <c r="E169" s="4" t="s">
        <v>20</v>
      </c>
      <c r="F169" s="4" t="s">
        <v>160</v>
      </c>
      <c r="G169" s="7">
        <v>48.85</v>
      </c>
      <c r="H169" s="8"/>
      <c r="I169" s="13">
        <v>46082</v>
      </c>
      <c r="J169" s="194" t="s">
        <v>2069</v>
      </c>
    </row>
    <row r="170" spans="1:11" x14ac:dyDescent="0.35">
      <c r="B170" s="4" t="s">
        <v>248</v>
      </c>
      <c r="C170" s="204" t="s">
        <v>2026</v>
      </c>
      <c r="D170" s="6" t="s">
        <v>1184</v>
      </c>
      <c r="E170" s="4" t="s">
        <v>20</v>
      </c>
      <c r="F170" s="4" t="s">
        <v>210</v>
      </c>
      <c r="G170" s="7">
        <v>5.77</v>
      </c>
      <c r="H170" s="8"/>
      <c r="I170" s="13">
        <v>46082</v>
      </c>
      <c r="J170" s="194" t="s">
        <v>2070</v>
      </c>
    </row>
    <row r="171" spans="1:11" ht="25" x14ac:dyDescent="0.35">
      <c r="B171" s="4" t="s">
        <v>1179</v>
      </c>
      <c r="C171" s="204" t="s">
        <v>2026</v>
      </c>
      <c r="D171" s="6" t="s">
        <v>1208</v>
      </c>
      <c r="E171" s="4" t="s">
        <v>20</v>
      </c>
      <c r="F171" s="4" t="s">
        <v>33</v>
      </c>
      <c r="G171" s="7">
        <v>79.97</v>
      </c>
      <c r="H171" s="8"/>
      <c r="I171" s="13">
        <v>46082</v>
      </c>
      <c r="J171" s="194" t="s">
        <v>2071</v>
      </c>
    </row>
    <row r="172" spans="1:11" ht="25" x14ac:dyDescent="0.35">
      <c r="B172" s="4" t="s">
        <v>1180</v>
      </c>
      <c r="C172" s="204" t="s">
        <v>2026</v>
      </c>
      <c r="D172" s="6" t="s">
        <v>1227</v>
      </c>
      <c r="E172" s="4" t="s">
        <v>20</v>
      </c>
      <c r="F172" s="4" t="s">
        <v>207</v>
      </c>
      <c r="G172" s="7">
        <v>69.44</v>
      </c>
      <c r="H172" s="8"/>
      <c r="I172" s="13">
        <v>46082</v>
      </c>
      <c r="J172" s="194" t="s">
        <v>2072</v>
      </c>
    </row>
    <row r="173" spans="1:11" x14ac:dyDescent="0.35">
      <c r="B173" s="4" t="s">
        <v>1181</v>
      </c>
      <c r="C173" s="204" t="s">
        <v>2026</v>
      </c>
      <c r="D173" s="6" t="s">
        <v>1228</v>
      </c>
      <c r="E173" s="4" t="s">
        <v>20</v>
      </c>
      <c r="F173" s="4" t="s">
        <v>21</v>
      </c>
      <c r="G173" s="7">
        <v>85.9</v>
      </c>
      <c r="H173" s="8"/>
      <c r="I173" s="13">
        <v>46082</v>
      </c>
      <c r="J173" s="194" t="s">
        <v>2073</v>
      </c>
    </row>
    <row r="174" spans="1:11" ht="25" x14ac:dyDescent="0.35">
      <c r="B174" s="4" t="s">
        <v>1182</v>
      </c>
      <c r="C174" s="5" t="s">
        <v>27</v>
      </c>
      <c r="D174" s="6" t="s">
        <v>1204</v>
      </c>
      <c r="E174" s="4" t="s">
        <v>20</v>
      </c>
      <c r="F174" s="4" t="s">
        <v>21</v>
      </c>
      <c r="G174" s="7">
        <f>COTAÇÃO!D50</f>
        <v>242.25</v>
      </c>
      <c r="H174" s="8"/>
      <c r="I174" s="9">
        <f>COTAÇÃO!E50</f>
        <v>45778</v>
      </c>
      <c r="J174" s="194" t="s">
        <v>2179</v>
      </c>
      <c r="K174"/>
    </row>
    <row r="175" spans="1:11" ht="25" x14ac:dyDescent="0.35">
      <c r="B175" s="4" t="s">
        <v>1183</v>
      </c>
      <c r="C175" s="200" t="s">
        <v>3</v>
      </c>
      <c r="D175" s="6" t="s">
        <v>1229</v>
      </c>
      <c r="E175" s="4" t="s">
        <v>20</v>
      </c>
      <c r="F175" s="4" t="s">
        <v>33</v>
      </c>
      <c r="G175" s="7">
        <v>1623.34</v>
      </c>
      <c r="H175" s="8"/>
      <c r="I175" s="13">
        <v>46054</v>
      </c>
      <c r="J175" s="194" t="s">
        <v>2117</v>
      </c>
    </row>
    <row r="176" spans="1:11" x14ac:dyDescent="0.35">
      <c r="B176" s="4" t="s">
        <v>1230</v>
      </c>
      <c r="C176" s="204" t="s">
        <v>2026</v>
      </c>
      <c r="D176" s="6" t="s">
        <v>1248</v>
      </c>
      <c r="E176" s="4" t="s">
        <v>20</v>
      </c>
      <c r="F176" s="4" t="s">
        <v>210</v>
      </c>
      <c r="G176" s="7">
        <v>116.11</v>
      </c>
      <c r="H176" s="8"/>
      <c r="I176" s="13">
        <v>46082</v>
      </c>
      <c r="J176" s="194" t="s">
        <v>2074</v>
      </c>
    </row>
    <row r="177" spans="2:11" x14ac:dyDescent="0.35">
      <c r="B177" s="16" t="s">
        <v>1231</v>
      </c>
      <c r="C177" s="14" t="s">
        <v>41</v>
      </c>
      <c r="D177" s="15" t="s">
        <v>41</v>
      </c>
      <c r="E177" s="16" t="s">
        <v>41</v>
      </c>
      <c r="F177" s="16" t="s">
        <v>41</v>
      </c>
      <c r="G177" s="14" t="s">
        <v>41</v>
      </c>
      <c r="H177" s="14" t="s">
        <v>41</v>
      </c>
      <c r="I177" s="14" t="s">
        <v>41</v>
      </c>
      <c r="J177" s="199" t="s">
        <v>41</v>
      </c>
      <c r="K177"/>
    </row>
    <row r="178" spans="2:11" ht="25" x14ac:dyDescent="0.35">
      <c r="B178" s="4" t="s">
        <v>1232</v>
      </c>
      <c r="C178" s="5" t="s">
        <v>14</v>
      </c>
      <c r="D178" s="6" t="str">
        <f>COTAÇÃO!C51</f>
        <v>Fita Pvc Preta Isolamento Ar Condicionado Split</v>
      </c>
      <c r="E178" s="4" t="s">
        <v>20</v>
      </c>
      <c r="F178" s="4" t="s">
        <v>160</v>
      </c>
      <c r="G178" s="7">
        <f>COTAÇÃO!D51</f>
        <v>12.22</v>
      </c>
      <c r="H178" s="8"/>
      <c r="I178" s="13">
        <f>COTAÇÃO!E51</f>
        <v>46082</v>
      </c>
      <c r="J178" s="194" t="s">
        <v>1454</v>
      </c>
    </row>
    <row r="179" spans="2:11" ht="25" x14ac:dyDescent="0.35">
      <c r="B179" s="4" t="s">
        <v>1233</v>
      </c>
      <c r="C179" s="5" t="s">
        <v>14</v>
      </c>
      <c r="D179" s="6" t="str">
        <f>COTAÇÃO!C52</f>
        <v>Kit 4 Mini Calço Anti Vibração Para Condensadora De Ar Cond.</v>
      </c>
      <c r="E179" s="4" t="s">
        <v>20</v>
      </c>
      <c r="F179" s="4" t="s">
        <v>21</v>
      </c>
      <c r="G179" s="7">
        <f>COTAÇÃO!D52</f>
        <v>8.15</v>
      </c>
      <c r="H179" s="8"/>
      <c r="I179" s="13">
        <f>COTAÇÃO!E52</f>
        <v>46082</v>
      </c>
      <c r="J179" s="194" t="s">
        <v>1454</v>
      </c>
    </row>
    <row r="180" spans="2:11" x14ac:dyDescent="0.35">
      <c r="B180" s="4" t="s">
        <v>1234</v>
      </c>
      <c r="C180" s="5" t="s">
        <v>1319</v>
      </c>
      <c r="D180" s="6" t="s">
        <v>2000</v>
      </c>
      <c r="E180" s="4" t="s">
        <v>20</v>
      </c>
      <c r="F180" s="4" t="s">
        <v>1145</v>
      </c>
      <c r="G180" s="7">
        <v>135.56</v>
      </c>
      <c r="H180" s="8"/>
      <c r="I180" s="13">
        <v>45778</v>
      </c>
      <c r="J180" s="194" t="s">
        <v>2298</v>
      </c>
    </row>
    <row r="181" spans="2:11" x14ac:dyDescent="0.35">
      <c r="B181" s="4" t="s">
        <v>1235</v>
      </c>
      <c r="C181" s="200" t="s">
        <v>3</v>
      </c>
      <c r="D181" s="6" t="s">
        <v>1298</v>
      </c>
      <c r="E181" s="4" t="s">
        <v>20</v>
      </c>
      <c r="F181" s="4" t="s">
        <v>33</v>
      </c>
      <c r="G181" s="7">
        <v>117.65</v>
      </c>
      <c r="H181" s="8"/>
      <c r="I181" s="13">
        <v>46054</v>
      </c>
      <c r="J181" s="194" t="s">
        <v>2118</v>
      </c>
    </row>
    <row r="182" spans="2:11" ht="62.5" x14ac:dyDescent="0.35">
      <c r="B182" s="4" t="s">
        <v>1236</v>
      </c>
      <c r="C182" s="5" t="s">
        <v>1319</v>
      </c>
      <c r="D182" s="6" t="s">
        <v>1317</v>
      </c>
      <c r="E182" s="4" t="s">
        <v>20</v>
      </c>
      <c r="F182" s="4" t="s">
        <v>21</v>
      </c>
      <c r="G182" s="7">
        <v>325.76</v>
      </c>
      <c r="H182" s="8"/>
      <c r="I182" s="13">
        <v>45778</v>
      </c>
      <c r="J182" s="194" t="s">
        <v>2298</v>
      </c>
    </row>
    <row r="183" spans="2:11" ht="62.5" x14ac:dyDescent="0.35">
      <c r="B183" s="4" t="s">
        <v>1237</v>
      </c>
      <c r="C183" s="5" t="s">
        <v>1319</v>
      </c>
      <c r="D183" s="6" t="s">
        <v>1318</v>
      </c>
      <c r="E183" s="4" t="s">
        <v>20</v>
      </c>
      <c r="F183" s="4" t="s">
        <v>21</v>
      </c>
      <c r="G183" s="7">
        <v>123.64</v>
      </c>
      <c r="H183" s="8"/>
      <c r="I183" s="13">
        <v>45778</v>
      </c>
      <c r="J183" s="194" t="s">
        <v>2298</v>
      </c>
    </row>
    <row r="184" spans="2:11" x14ac:dyDescent="0.35">
      <c r="B184" s="4" t="s">
        <v>1238</v>
      </c>
      <c r="C184" s="200" t="s">
        <v>3</v>
      </c>
      <c r="D184" s="6" t="s">
        <v>1393</v>
      </c>
      <c r="E184" s="4" t="s">
        <v>20</v>
      </c>
      <c r="F184" s="4" t="s">
        <v>160</v>
      </c>
      <c r="G184" s="7">
        <v>260.05</v>
      </c>
      <c r="H184" s="8"/>
      <c r="I184" s="13">
        <v>46054</v>
      </c>
      <c r="J184" s="194" t="s">
        <v>2119</v>
      </c>
    </row>
    <row r="185" spans="2:11" ht="25" x14ac:dyDescent="0.35">
      <c r="B185" s="4" t="s">
        <v>1239</v>
      </c>
      <c r="C185" s="204" t="s">
        <v>2026</v>
      </c>
      <c r="D185" s="6" t="s">
        <v>1394</v>
      </c>
      <c r="E185" s="4" t="s">
        <v>20</v>
      </c>
      <c r="F185" s="4" t="s">
        <v>21</v>
      </c>
      <c r="G185" s="7">
        <v>179.6</v>
      </c>
      <c r="H185" s="8"/>
      <c r="I185" s="13">
        <v>46082</v>
      </c>
      <c r="J185" s="194" t="s">
        <v>2075</v>
      </c>
    </row>
    <row r="186" spans="2:11" x14ac:dyDescent="0.35">
      <c r="B186" s="4" t="s">
        <v>1240</v>
      </c>
      <c r="C186" s="204" t="s">
        <v>2026</v>
      </c>
      <c r="D186" s="6" t="s">
        <v>1395</v>
      </c>
      <c r="E186" s="4" t="s">
        <v>20</v>
      </c>
      <c r="F186" s="4" t="s">
        <v>21</v>
      </c>
      <c r="G186" s="7">
        <v>21.4</v>
      </c>
      <c r="H186" s="8"/>
      <c r="I186" s="13">
        <v>46082</v>
      </c>
      <c r="J186" s="194" t="s">
        <v>2076</v>
      </c>
    </row>
    <row r="187" spans="2:11" ht="25" x14ac:dyDescent="0.35">
      <c r="B187" s="4" t="s">
        <v>1241</v>
      </c>
      <c r="C187" s="204" t="s">
        <v>2026</v>
      </c>
      <c r="D187" s="6" t="s">
        <v>176</v>
      </c>
      <c r="E187" s="4" t="s">
        <v>20</v>
      </c>
      <c r="F187" s="4" t="s">
        <v>21</v>
      </c>
      <c r="G187" s="7">
        <v>94.09</v>
      </c>
      <c r="H187" s="8"/>
      <c r="I187" s="13">
        <v>46082</v>
      </c>
      <c r="J187" s="194" t="s">
        <v>2050</v>
      </c>
    </row>
    <row r="188" spans="2:11" x14ac:dyDescent="0.35">
      <c r="B188" s="4" t="s">
        <v>1242</v>
      </c>
      <c r="C188" s="204" t="s">
        <v>2026</v>
      </c>
      <c r="D188" s="6" t="s">
        <v>1396</v>
      </c>
      <c r="E188" s="4" t="s">
        <v>20</v>
      </c>
      <c r="F188" s="4" t="s">
        <v>1397</v>
      </c>
      <c r="G188" s="7">
        <v>48.91</v>
      </c>
      <c r="H188" s="8"/>
      <c r="I188" s="13">
        <v>46082</v>
      </c>
      <c r="J188" s="194" t="s">
        <v>2077</v>
      </c>
    </row>
    <row r="189" spans="2:11" x14ac:dyDescent="0.35">
      <c r="B189" s="4" t="s">
        <v>1243</v>
      </c>
      <c r="C189" s="204" t="s">
        <v>2026</v>
      </c>
      <c r="D189" s="6" t="s">
        <v>1398</v>
      </c>
      <c r="E189" s="4" t="s">
        <v>20</v>
      </c>
      <c r="F189" s="4" t="s">
        <v>21</v>
      </c>
      <c r="G189" s="7">
        <v>348.93</v>
      </c>
      <c r="H189" s="8"/>
      <c r="I189" s="13">
        <v>46082</v>
      </c>
      <c r="J189" s="194" t="s">
        <v>2078</v>
      </c>
    </row>
    <row r="190" spans="2:11" x14ac:dyDescent="0.35">
      <c r="B190" s="4" t="s">
        <v>1244</v>
      </c>
      <c r="C190" s="200" t="s">
        <v>3</v>
      </c>
      <c r="D190" s="6" t="s">
        <v>1399</v>
      </c>
      <c r="E190" s="4" t="s">
        <v>20</v>
      </c>
      <c r="F190" s="4" t="s">
        <v>160</v>
      </c>
      <c r="G190" s="7">
        <v>12.3</v>
      </c>
      <c r="H190" s="8"/>
      <c r="I190" s="13">
        <v>46054</v>
      </c>
      <c r="J190" s="194" t="s">
        <v>2120</v>
      </c>
    </row>
    <row r="191" spans="2:11" x14ac:dyDescent="0.35">
      <c r="B191" s="4" t="s">
        <v>1245</v>
      </c>
      <c r="C191" s="204" t="s">
        <v>2026</v>
      </c>
      <c r="D191" s="6" t="s">
        <v>1400</v>
      </c>
      <c r="E191" s="4" t="s">
        <v>20</v>
      </c>
      <c r="F191" s="4" t="s">
        <v>21</v>
      </c>
      <c r="G191" s="7">
        <v>37.44</v>
      </c>
      <c r="H191" s="8"/>
      <c r="I191" s="13">
        <v>46082</v>
      </c>
      <c r="J191" s="194" t="s">
        <v>2079</v>
      </c>
    </row>
    <row r="192" spans="2:11" ht="37.5" x14ac:dyDescent="0.35">
      <c r="B192" s="4" t="s">
        <v>1246</v>
      </c>
      <c r="C192" s="200" t="s">
        <v>3</v>
      </c>
      <c r="D192" s="6" t="s">
        <v>1870</v>
      </c>
      <c r="E192" s="4" t="s">
        <v>20</v>
      </c>
      <c r="F192" s="4" t="s">
        <v>21</v>
      </c>
      <c r="G192" s="7">
        <v>21.1</v>
      </c>
      <c r="H192" s="7"/>
      <c r="I192" s="13">
        <v>46054</v>
      </c>
      <c r="J192" s="194" t="s">
        <v>2121</v>
      </c>
    </row>
    <row r="193" spans="1:11" x14ac:dyDescent="0.35">
      <c r="B193" s="4" t="s">
        <v>1247</v>
      </c>
      <c r="C193" s="200" t="s">
        <v>3</v>
      </c>
      <c r="D193" s="6" t="s">
        <v>1401</v>
      </c>
      <c r="E193" s="4" t="s">
        <v>20</v>
      </c>
      <c r="F193" s="4" t="s">
        <v>21</v>
      </c>
      <c r="G193" s="7">
        <v>5.71</v>
      </c>
      <c r="H193" s="7"/>
      <c r="I193" s="13">
        <v>46054</v>
      </c>
      <c r="J193" s="194" t="s">
        <v>2122</v>
      </c>
    </row>
    <row r="194" spans="1:11" ht="25" x14ac:dyDescent="0.35">
      <c r="B194" s="4" t="s">
        <v>1299</v>
      </c>
      <c r="C194" s="200" t="s">
        <v>3</v>
      </c>
      <c r="D194" s="6" t="s">
        <v>1402</v>
      </c>
      <c r="E194" s="4" t="s">
        <v>20</v>
      </c>
      <c r="F194" s="4" t="s">
        <v>33</v>
      </c>
      <c r="G194" s="7">
        <v>450.02</v>
      </c>
      <c r="H194" s="7"/>
      <c r="I194" s="13">
        <v>46054</v>
      </c>
      <c r="J194" s="194" t="s">
        <v>2123</v>
      </c>
    </row>
    <row r="195" spans="1:11" x14ac:dyDescent="0.35">
      <c r="B195" s="4" t="s">
        <v>1300</v>
      </c>
      <c r="C195" s="5" t="s">
        <v>1319</v>
      </c>
      <c r="D195" s="6" t="s">
        <v>1997</v>
      </c>
      <c r="E195" s="4" t="s">
        <v>20</v>
      </c>
      <c r="F195" s="4" t="s">
        <v>21</v>
      </c>
      <c r="G195" s="7">
        <v>89.76</v>
      </c>
      <c r="H195" s="8"/>
      <c r="I195" s="13">
        <v>45778</v>
      </c>
      <c r="J195" s="194" t="s">
        <v>2298</v>
      </c>
    </row>
    <row r="196" spans="1:11" x14ac:dyDescent="0.35">
      <c r="B196" s="16" t="s">
        <v>1301</v>
      </c>
      <c r="C196" s="14" t="s">
        <v>41</v>
      </c>
      <c r="D196" s="15" t="s">
        <v>41</v>
      </c>
      <c r="E196" s="16" t="s">
        <v>41</v>
      </c>
      <c r="F196" s="16" t="s">
        <v>41</v>
      </c>
      <c r="G196" s="14" t="s">
        <v>41</v>
      </c>
      <c r="H196" s="14" t="s">
        <v>41</v>
      </c>
      <c r="I196" s="14" t="s">
        <v>41</v>
      </c>
      <c r="J196" s="199" t="s">
        <v>41</v>
      </c>
      <c r="K196"/>
    </row>
    <row r="197" spans="1:11" ht="75" x14ac:dyDescent="0.35">
      <c r="B197" s="4" t="s">
        <v>1302</v>
      </c>
      <c r="C197" s="200" t="s">
        <v>3</v>
      </c>
      <c r="D197" s="6" t="s">
        <v>1403</v>
      </c>
      <c r="E197" s="4" t="s">
        <v>20</v>
      </c>
      <c r="F197" s="4" t="s">
        <v>21</v>
      </c>
      <c r="G197" s="7">
        <v>12699.89</v>
      </c>
      <c r="H197" s="7"/>
      <c r="I197" s="13">
        <v>46054</v>
      </c>
      <c r="J197" s="194" t="s">
        <v>2124</v>
      </c>
    </row>
    <row r="198" spans="1:11" ht="25" x14ac:dyDescent="0.35">
      <c r="B198" s="4" t="s">
        <v>1303</v>
      </c>
      <c r="C198" s="200" t="s">
        <v>3</v>
      </c>
      <c r="D198" s="6" t="s">
        <v>1404</v>
      </c>
      <c r="E198" s="4" t="s">
        <v>20</v>
      </c>
      <c r="F198" s="4" t="s">
        <v>160</v>
      </c>
      <c r="G198" s="7">
        <v>15.77</v>
      </c>
      <c r="H198" s="7"/>
      <c r="I198" s="13">
        <v>46054</v>
      </c>
      <c r="J198" s="194" t="s">
        <v>2125</v>
      </c>
    </row>
    <row r="199" spans="1:11" ht="25" x14ac:dyDescent="0.35">
      <c r="B199" s="4" t="s">
        <v>1304</v>
      </c>
      <c r="C199" s="200" t="s">
        <v>3</v>
      </c>
      <c r="D199" s="6" t="s">
        <v>1405</v>
      </c>
      <c r="E199" s="4" t="s">
        <v>20</v>
      </c>
      <c r="F199" s="4" t="s">
        <v>160</v>
      </c>
      <c r="G199" s="7">
        <v>8.52</v>
      </c>
      <c r="H199" s="7"/>
      <c r="I199" s="13">
        <v>46054</v>
      </c>
      <c r="J199" s="194" t="s">
        <v>2126</v>
      </c>
    </row>
    <row r="200" spans="1:11" ht="25" x14ac:dyDescent="0.35">
      <c r="B200" s="4" t="s">
        <v>1305</v>
      </c>
      <c r="C200" s="200" t="s">
        <v>3</v>
      </c>
      <c r="D200" s="6" t="s">
        <v>1406</v>
      </c>
      <c r="E200" s="4" t="s">
        <v>20</v>
      </c>
      <c r="F200" s="4" t="s">
        <v>1407</v>
      </c>
      <c r="G200" s="7">
        <v>4.8499999999999996</v>
      </c>
      <c r="H200" s="7"/>
      <c r="I200" s="13">
        <v>46054</v>
      </c>
      <c r="J200" s="194" t="s">
        <v>2127</v>
      </c>
    </row>
    <row r="201" spans="1:11" ht="29" x14ac:dyDescent="0.35">
      <c r="B201" s="4" t="s">
        <v>1306</v>
      </c>
      <c r="C201" s="5" t="s">
        <v>14</v>
      </c>
      <c r="D201" s="6" t="s">
        <v>1987</v>
      </c>
      <c r="E201" s="4" t="s">
        <v>20</v>
      </c>
      <c r="F201" s="4" t="s">
        <v>21</v>
      </c>
      <c r="G201" s="7">
        <f>COTAÇÃO!D53</f>
        <v>45</v>
      </c>
      <c r="H201" s="8"/>
      <c r="I201" s="13">
        <f>COTAÇÃO!E53</f>
        <v>45992</v>
      </c>
      <c r="J201" s="195" t="s">
        <v>2022</v>
      </c>
    </row>
    <row r="202" spans="1:11" ht="29" x14ac:dyDescent="0.35">
      <c r="B202" s="4" t="s">
        <v>1307</v>
      </c>
      <c r="C202" s="200" t="s">
        <v>14</v>
      </c>
      <c r="D202" s="6" t="s">
        <v>1468</v>
      </c>
      <c r="E202" s="4" t="s">
        <v>20</v>
      </c>
      <c r="F202" s="4" t="s">
        <v>21</v>
      </c>
      <c r="G202" s="7">
        <f>COTAÇÃO!D54</f>
        <v>159.9</v>
      </c>
      <c r="H202" s="7"/>
      <c r="I202" s="9">
        <f>COTAÇÃO!E54</f>
        <v>45992</v>
      </c>
      <c r="J202" s="195" t="s">
        <v>2022</v>
      </c>
    </row>
    <row r="203" spans="1:11" ht="29" x14ac:dyDescent="0.35">
      <c r="B203" s="4" t="s">
        <v>1308</v>
      </c>
      <c r="C203" s="200" t="s">
        <v>14</v>
      </c>
      <c r="D203" s="6" t="s">
        <v>1469</v>
      </c>
      <c r="E203" s="4" t="s">
        <v>20</v>
      </c>
      <c r="F203" s="4" t="s">
        <v>21</v>
      </c>
      <c r="G203" s="7">
        <f>COTAÇÃO!D55</f>
        <v>175.5</v>
      </c>
      <c r="H203" s="7"/>
      <c r="I203" s="9">
        <f>COTAÇÃO!E55</f>
        <v>45992</v>
      </c>
      <c r="J203" s="195" t="s">
        <v>2022</v>
      </c>
    </row>
    <row r="204" spans="1:11" ht="29" x14ac:dyDescent="0.35">
      <c r="B204" s="4" t="s">
        <v>1309</v>
      </c>
      <c r="C204" s="200" t="s">
        <v>14</v>
      </c>
      <c r="D204" s="6" t="s">
        <v>1470</v>
      </c>
      <c r="E204" s="4" t="s">
        <v>20</v>
      </c>
      <c r="F204" s="4" t="s">
        <v>21</v>
      </c>
      <c r="G204" s="7">
        <f>COTAÇÃO!D56</f>
        <v>329</v>
      </c>
      <c r="H204" s="7"/>
      <c r="I204" s="9">
        <f>COTAÇÃO!E56</f>
        <v>45992</v>
      </c>
      <c r="J204" s="195" t="s">
        <v>1910</v>
      </c>
    </row>
    <row r="205" spans="1:11" ht="29" x14ac:dyDescent="0.35">
      <c r="B205" s="4" t="s">
        <v>1310</v>
      </c>
      <c r="C205" s="200" t="s">
        <v>14</v>
      </c>
      <c r="D205" s="6" t="s">
        <v>1471</v>
      </c>
      <c r="E205" s="4" t="s">
        <v>20</v>
      </c>
      <c r="F205" s="4" t="s">
        <v>21</v>
      </c>
      <c r="G205" s="7">
        <f>COTAÇÃO!D57</f>
        <v>713.54</v>
      </c>
      <c r="H205" s="7"/>
      <c r="I205" s="9">
        <f>COTAÇÃO!E57</f>
        <v>45992</v>
      </c>
      <c r="J205" s="195" t="s">
        <v>1910</v>
      </c>
    </row>
    <row r="206" spans="1:11" ht="25" x14ac:dyDescent="0.35">
      <c r="A206" t="s">
        <v>2305</v>
      </c>
      <c r="B206" s="4" t="s">
        <v>1311</v>
      </c>
      <c r="C206" s="200" t="s">
        <v>27</v>
      </c>
      <c r="D206" s="6" t="s">
        <v>1472</v>
      </c>
      <c r="E206" s="4" t="s">
        <v>20</v>
      </c>
      <c r="F206" s="4" t="s">
        <v>21</v>
      </c>
      <c r="G206" s="7">
        <v>1850</v>
      </c>
      <c r="H206" s="7"/>
      <c r="I206" s="9">
        <v>45327</v>
      </c>
      <c r="J206" s="194" t="s">
        <v>1467</v>
      </c>
    </row>
    <row r="207" spans="1:11" ht="25" x14ac:dyDescent="0.35">
      <c r="A207" t="s">
        <v>2305</v>
      </c>
      <c r="B207" s="4" t="s">
        <v>1312</v>
      </c>
      <c r="C207" s="200" t="s">
        <v>27</v>
      </c>
      <c r="D207" s="6" t="s">
        <v>1473</v>
      </c>
      <c r="E207" s="4" t="s">
        <v>20</v>
      </c>
      <c r="F207" s="4" t="s">
        <v>21</v>
      </c>
      <c r="G207" s="7">
        <v>2100</v>
      </c>
      <c r="H207" s="7"/>
      <c r="I207" s="9">
        <v>45328</v>
      </c>
      <c r="J207" s="194" t="s">
        <v>1467</v>
      </c>
    </row>
    <row r="208" spans="1:11" ht="25" x14ac:dyDescent="0.35">
      <c r="A208" t="s">
        <v>2305</v>
      </c>
      <c r="B208" s="4" t="s">
        <v>1313</v>
      </c>
      <c r="C208" s="200" t="s">
        <v>27</v>
      </c>
      <c r="D208" s="6" t="s">
        <v>1474</v>
      </c>
      <c r="E208" s="4" t="s">
        <v>20</v>
      </c>
      <c r="F208" s="4" t="s">
        <v>21</v>
      </c>
      <c r="G208" s="7">
        <v>3550</v>
      </c>
      <c r="H208" s="7"/>
      <c r="I208" s="9">
        <v>45329</v>
      </c>
      <c r="J208" s="194" t="s">
        <v>1467</v>
      </c>
    </row>
    <row r="209" spans="1:20" ht="25" x14ac:dyDescent="0.35">
      <c r="A209" t="s">
        <v>2305</v>
      </c>
      <c r="B209" s="4" t="s">
        <v>1314</v>
      </c>
      <c r="C209" s="200" t="s">
        <v>27</v>
      </c>
      <c r="D209" s="6" t="s">
        <v>1475</v>
      </c>
      <c r="E209" s="4" t="s">
        <v>20</v>
      </c>
      <c r="F209" s="4" t="s">
        <v>21</v>
      </c>
      <c r="G209" s="7">
        <v>3850</v>
      </c>
      <c r="H209" s="7"/>
      <c r="I209" s="9">
        <v>45330</v>
      </c>
      <c r="J209" s="194" t="s">
        <v>1467</v>
      </c>
    </row>
    <row r="210" spans="1:20" ht="25" x14ac:dyDescent="0.35">
      <c r="B210" s="4" t="s">
        <v>1315</v>
      </c>
      <c r="C210" s="200" t="s">
        <v>3</v>
      </c>
      <c r="D210" s="6" t="s">
        <v>2128</v>
      </c>
      <c r="E210" s="4" t="s">
        <v>100</v>
      </c>
      <c r="F210" s="4" t="s">
        <v>33</v>
      </c>
      <c r="G210" s="7"/>
      <c r="H210" s="7">
        <v>13.2</v>
      </c>
      <c r="I210" s="13">
        <v>46054</v>
      </c>
      <c r="J210" s="194" t="s">
        <v>2129</v>
      </c>
    </row>
    <row r="211" spans="1:20" ht="25" x14ac:dyDescent="0.35">
      <c r="B211" s="4" t="s">
        <v>1316</v>
      </c>
      <c r="C211" s="200" t="s">
        <v>3</v>
      </c>
      <c r="D211" s="6" t="s">
        <v>2130</v>
      </c>
      <c r="E211" s="4" t="s">
        <v>100</v>
      </c>
      <c r="F211" s="4" t="s">
        <v>33</v>
      </c>
      <c r="G211" s="7"/>
      <c r="H211" s="7">
        <v>3.4</v>
      </c>
      <c r="I211" s="13">
        <v>46054</v>
      </c>
      <c r="J211" s="194" t="s">
        <v>2131</v>
      </c>
    </row>
    <row r="212" spans="1:20" ht="25" x14ac:dyDescent="0.35">
      <c r="B212" s="4" t="s">
        <v>1459</v>
      </c>
      <c r="C212" s="200" t="s">
        <v>3</v>
      </c>
      <c r="D212" s="6" t="s">
        <v>1699</v>
      </c>
      <c r="E212" s="4" t="s">
        <v>100</v>
      </c>
      <c r="F212" s="4" t="s">
        <v>33</v>
      </c>
      <c r="G212" s="7"/>
      <c r="H212" s="7">
        <v>2.8</v>
      </c>
      <c r="I212" s="13">
        <v>46054</v>
      </c>
      <c r="J212" s="194" t="s">
        <v>1739</v>
      </c>
    </row>
    <row r="213" spans="1:20" ht="25" x14ac:dyDescent="0.35">
      <c r="B213" s="4" t="s">
        <v>1460</v>
      </c>
      <c r="C213" s="200" t="s">
        <v>3</v>
      </c>
      <c r="D213" s="6" t="s">
        <v>1740</v>
      </c>
      <c r="E213" s="4" t="s">
        <v>100</v>
      </c>
      <c r="F213" s="4" t="s">
        <v>33</v>
      </c>
      <c r="G213" s="7"/>
      <c r="H213" s="7">
        <v>2</v>
      </c>
      <c r="I213" s="13">
        <v>46054</v>
      </c>
      <c r="J213" s="194" t="s">
        <v>1741</v>
      </c>
    </row>
    <row r="214" spans="1:20" ht="25" x14ac:dyDescent="0.35">
      <c r="B214" s="4" t="s">
        <v>1461</v>
      </c>
      <c r="C214" s="200" t="s">
        <v>3</v>
      </c>
      <c r="D214" s="6" t="s">
        <v>1558</v>
      </c>
      <c r="E214" s="4" t="s">
        <v>100</v>
      </c>
      <c r="F214" s="4" t="s">
        <v>33</v>
      </c>
      <c r="G214" s="7"/>
      <c r="H214" s="7">
        <v>0.65</v>
      </c>
      <c r="I214" s="13">
        <v>46054</v>
      </c>
      <c r="J214" s="194" t="s">
        <v>1557</v>
      </c>
    </row>
    <row r="215" spans="1:20" ht="25" x14ac:dyDescent="0.35">
      <c r="B215" s="4" t="s">
        <v>1462</v>
      </c>
      <c r="C215" s="200" t="s">
        <v>3</v>
      </c>
      <c r="D215" s="6" t="s">
        <v>1552</v>
      </c>
      <c r="E215" s="4" t="s">
        <v>100</v>
      </c>
      <c r="F215" s="4" t="s">
        <v>33</v>
      </c>
      <c r="G215" s="7"/>
      <c r="H215" s="7">
        <v>1.05</v>
      </c>
      <c r="I215" s="13">
        <v>46054</v>
      </c>
      <c r="J215" s="194" t="s">
        <v>1551</v>
      </c>
    </row>
    <row r="216" spans="1:20" ht="25" x14ac:dyDescent="0.35">
      <c r="B216" s="4" t="s">
        <v>1463</v>
      </c>
      <c r="C216" s="200" t="s">
        <v>3</v>
      </c>
      <c r="D216" s="6" t="s">
        <v>1851</v>
      </c>
      <c r="E216" s="4" t="s">
        <v>100</v>
      </c>
      <c r="F216" s="4" t="s">
        <v>33</v>
      </c>
      <c r="G216" s="7"/>
      <c r="H216" s="7">
        <v>1.9</v>
      </c>
      <c r="I216" s="13">
        <v>46054</v>
      </c>
      <c r="J216" s="194" t="s">
        <v>1852</v>
      </c>
    </row>
    <row r="217" spans="1:20" ht="37.5" x14ac:dyDescent="0.35">
      <c r="B217" s="4" t="s">
        <v>1464</v>
      </c>
      <c r="C217" s="200" t="s">
        <v>3</v>
      </c>
      <c r="D217" s="6" t="s">
        <v>1853</v>
      </c>
      <c r="E217" s="4" t="s">
        <v>100</v>
      </c>
      <c r="F217" s="4" t="s">
        <v>33</v>
      </c>
      <c r="G217" s="7"/>
      <c r="H217" s="7">
        <v>26</v>
      </c>
      <c r="I217" s="13">
        <v>46054</v>
      </c>
      <c r="J217" s="194" t="s">
        <v>1854</v>
      </c>
    </row>
    <row r="218" spans="1:20" x14ac:dyDescent="0.35">
      <c r="B218" s="4" t="s">
        <v>1465</v>
      </c>
      <c r="C218" s="200" t="s">
        <v>3</v>
      </c>
      <c r="D218" s="6" t="s">
        <v>2084</v>
      </c>
      <c r="E218" s="4" t="s">
        <v>100</v>
      </c>
      <c r="F218" s="4" t="s">
        <v>33</v>
      </c>
      <c r="G218" s="7"/>
      <c r="H218" s="7">
        <v>8.5</v>
      </c>
      <c r="I218" s="13">
        <v>46054</v>
      </c>
      <c r="J218" s="194" t="s">
        <v>2085</v>
      </c>
    </row>
    <row r="219" spans="1:20" ht="26.5" customHeight="1" x14ac:dyDescent="0.35">
      <c r="B219" s="4" t="s">
        <v>1466</v>
      </c>
      <c r="C219" s="200" t="s">
        <v>3</v>
      </c>
      <c r="D219" s="6" t="s">
        <v>2132</v>
      </c>
      <c r="E219" s="4" t="s">
        <v>100</v>
      </c>
      <c r="F219" s="4" t="s">
        <v>33</v>
      </c>
      <c r="G219" s="7"/>
      <c r="H219" s="7">
        <v>3.5</v>
      </c>
      <c r="I219" s="13">
        <v>46054</v>
      </c>
      <c r="J219" s="194" t="s">
        <v>2133</v>
      </c>
      <c r="T219" s="32"/>
    </row>
    <row r="220" spans="1:20" ht="25" x14ac:dyDescent="0.35">
      <c r="B220" s="4" t="s">
        <v>1744</v>
      </c>
      <c r="C220" s="200" t="s">
        <v>3</v>
      </c>
      <c r="D220" s="6" t="s">
        <v>1855</v>
      </c>
      <c r="E220" s="4" t="s">
        <v>100</v>
      </c>
      <c r="F220" s="4" t="s">
        <v>33</v>
      </c>
      <c r="G220" s="7"/>
      <c r="H220" s="7">
        <v>1.9</v>
      </c>
      <c r="I220" s="13">
        <v>46054</v>
      </c>
      <c r="J220" s="194" t="s">
        <v>1856</v>
      </c>
    </row>
    <row r="221" spans="1:20" ht="50" x14ac:dyDescent="0.35">
      <c r="B221" s="4" t="s">
        <v>1745</v>
      </c>
      <c r="C221" s="200" t="s">
        <v>3</v>
      </c>
      <c r="D221" s="6" t="s">
        <v>2134</v>
      </c>
      <c r="E221" s="4" t="s">
        <v>100</v>
      </c>
      <c r="F221" s="4" t="s">
        <v>33</v>
      </c>
      <c r="G221" s="7"/>
      <c r="H221" s="7">
        <v>2</v>
      </c>
      <c r="I221" s="13">
        <v>46054</v>
      </c>
      <c r="J221" s="194" t="s">
        <v>2135</v>
      </c>
    </row>
    <row r="222" spans="1:20" ht="25" x14ac:dyDescent="0.35">
      <c r="B222" s="4" t="s">
        <v>1746</v>
      </c>
      <c r="C222" s="200" t="s">
        <v>3</v>
      </c>
      <c r="D222" s="6" t="s">
        <v>1857</v>
      </c>
      <c r="E222" s="4" t="s">
        <v>100</v>
      </c>
      <c r="F222" s="4" t="s">
        <v>33</v>
      </c>
      <c r="G222" s="7"/>
      <c r="H222" s="7">
        <v>2.2000000000000002</v>
      </c>
      <c r="I222" s="13">
        <v>46054</v>
      </c>
      <c r="J222" s="194" t="s">
        <v>1858</v>
      </c>
    </row>
    <row r="223" spans="1:20" ht="25" x14ac:dyDescent="0.35">
      <c r="B223" s="4" t="s">
        <v>1747</v>
      </c>
      <c r="C223" s="200" t="s">
        <v>3</v>
      </c>
      <c r="D223" s="6" t="s">
        <v>1859</v>
      </c>
      <c r="E223" s="4" t="s">
        <v>20</v>
      </c>
      <c r="F223" s="4" t="s">
        <v>21</v>
      </c>
      <c r="G223" s="7">
        <v>323.5</v>
      </c>
      <c r="H223" s="7"/>
      <c r="I223" s="13">
        <v>46054</v>
      </c>
      <c r="J223" s="194" t="s">
        <v>1860</v>
      </c>
    </row>
    <row r="224" spans="1:20" s="33" customFormat="1" ht="29" x14ac:dyDescent="0.35">
      <c r="A224" t="s">
        <v>2305</v>
      </c>
      <c r="B224" s="17" t="s">
        <v>1748</v>
      </c>
      <c r="C224" s="228" t="s">
        <v>14</v>
      </c>
      <c r="D224" s="220">
        <f>COTAÇÃO!C58</f>
        <v>0</v>
      </c>
      <c r="E224" s="17" t="s">
        <v>20</v>
      </c>
      <c r="F224" s="17" t="s">
        <v>21</v>
      </c>
      <c r="G224" s="221">
        <f>COTAÇÃO!D58</f>
        <v>0</v>
      </c>
      <c r="H224" s="221">
        <v>0</v>
      </c>
      <c r="I224" s="223">
        <f>COTAÇÃO!E58</f>
        <v>0</v>
      </c>
      <c r="J224" s="229" t="s">
        <v>1861</v>
      </c>
      <c r="K224" s="230"/>
    </row>
    <row r="225" spans="1:11" s="33" customFormat="1" ht="29" x14ac:dyDescent="0.35">
      <c r="A225" t="s">
        <v>2305</v>
      </c>
      <c r="B225" s="17" t="s">
        <v>1749</v>
      </c>
      <c r="C225" s="228" t="s">
        <v>14</v>
      </c>
      <c r="D225" s="220">
        <f>COTAÇÃO!C59</f>
        <v>0</v>
      </c>
      <c r="E225" s="17" t="s">
        <v>20</v>
      </c>
      <c r="F225" s="17" t="s">
        <v>21</v>
      </c>
      <c r="G225" s="221">
        <f>COTAÇÃO!D59</f>
        <v>0</v>
      </c>
      <c r="H225" s="221">
        <v>0</v>
      </c>
      <c r="I225" s="223">
        <v>45505</v>
      </c>
      <c r="J225" s="229" t="s">
        <v>1862</v>
      </c>
      <c r="K225" s="230"/>
    </row>
    <row r="226" spans="1:11" s="33" customFormat="1" ht="37.5" x14ac:dyDescent="0.35">
      <c r="A226" t="s">
        <v>2305</v>
      </c>
      <c r="B226" s="17" t="s">
        <v>1750</v>
      </c>
      <c r="C226" s="228" t="s">
        <v>27</v>
      </c>
      <c r="D226" s="220" t="s">
        <v>1873</v>
      </c>
      <c r="E226" s="17" t="s">
        <v>20</v>
      </c>
      <c r="F226" s="17" t="s">
        <v>21</v>
      </c>
      <c r="G226" s="221">
        <v>265.18470000000002</v>
      </c>
      <c r="H226" s="221">
        <v>0</v>
      </c>
      <c r="I226" s="223">
        <v>45505</v>
      </c>
      <c r="J226" s="224" t="s">
        <v>1874</v>
      </c>
      <c r="K226" s="230"/>
    </row>
    <row r="227" spans="1:11" s="33" customFormat="1" ht="37.5" x14ac:dyDescent="0.35">
      <c r="A227" t="s">
        <v>2305</v>
      </c>
      <c r="B227" s="17" t="s">
        <v>1751</v>
      </c>
      <c r="C227" s="228" t="s">
        <v>27</v>
      </c>
      <c r="D227" s="220" t="s">
        <v>1875</v>
      </c>
      <c r="E227" s="17" t="s">
        <v>20</v>
      </c>
      <c r="F227" s="17" t="s">
        <v>21</v>
      </c>
      <c r="G227" s="221">
        <v>23.288624999999996</v>
      </c>
      <c r="H227" s="221">
        <v>0</v>
      </c>
      <c r="I227" s="223">
        <v>45505</v>
      </c>
      <c r="J227" s="224" t="s">
        <v>1874</v>
      </c>
      <c r="K227" s="230"/>
    </row>
    <row r="228" spans="1:11" s="33" customFormat="1" ht="37.5" x14ac:dyDescent="0.35">
      <c r="A228" t="s">
        <v>2305</v>
      </c>
      <c r="B228" s="17" t="s">
        <v>1752</v>
      </c>
      <c r="C228" s="228" t="s">
        <v>27</v>
      </c>
      <c r="D228" s="220" t="s">
        <v>1876</v>
      </c>
      <c r="E228" s="17" t="s">
        <v>100</v>
      </c>
      <c r="F228" s="17" t="s">
        <v>21</v>
      </c>
      <c r="G228" s="221">
        <v>0</v>
      </c>
      <c r="H228" s="221">
        <v>12000</v>
      </c>
      <c r="I228" s="223">
        <v>45506</v>
      </c>
      <c r="J228" s="224" t="s">
        <v>1877</v>
      </c>
      <c r="K228" s="230"/>
    </row>
    <row r="229" spans="1:11" s="33" customFormat="1" ht="25" x14ac:dyDescent="0.35">
      <c r="A229" t="s">
        <v>2305</v>
      </c>
      <c r="B229" s="17" t="s">
        <v>1753</v>
      </c>
      <c r="C229" s="228" t="s">
        <v>14</v>
      </c>
      <c r="D229" s="220" t="s">
        <v>1871</v>
      </c>
      <c r="E229" s="17" t="s">
        <v>20</v>
      </c>
      <c r="F229" s="17" t="s">
        <v>33</v>
      </c>
      <c r="G229" s="221">
        <f>209/25</f>
        <v>8.36</v>
      </c>
      <c r="H229" s="221">
        <v>0</v>
      </c>
      <c r="I229" s="223">
        <v>45505</v>
      </c>
      <c r="J229" s="224" t="s">
        <v>1872</v>
      </c>
      <c r="K229" s="230"/>
    </row>
    <row r="230" spans="1:11" ht="25" x14ac:dyDescent="0.35">
      <c r="B230" s="4" t="s">
        <v>1754</v>
      </c>
      <c r="C230" s="200" t="s">
        <v>3</v>
      </c>
      <c r="D230" s="6" t="s">
        <v>1878</v>
      </c>
      <c r="E230" s="4" t="s">
        <v>20</v>
      </c>
      <c r="F230" s="4" t="s">
        <v>160</v>
      </c>
      <c r="G230" s="7">
        <v>6.69</v>
      </c>
      <c r="H230" s="7"/>
      <c r="I230" s="13">
        <v>46054</v>
      </c>
      <c r="J230" s="194" t="s">
        <v>1879</v>
      </c>
    </row>
    <row r="231" spans="1:11" x14ac:dyDescent="0.35">
      <c r="B231" s="4" t="s">
        <v>1755</v>
      </c>
      <c r="C231" s="200" t="s">
        <v>3</v>
      </c>
      <c r="D231" s="6" t="s">
        <v>1880</v>
      </c>
      <c r="E231" s="4" t="s">
        <v>20</v>
      </c>
      <c r="F231" s="4" t="s">
        <v>33</v>
      </c>
      <c r="G231" s="7">
        <v>70.42</v>
      </c>
      <c r="H231" s="7"/>
      <c r="I231" s="13">
        <v>46054</v>
      </c>
      <c r="J231" s="194" t="s">
        <v>1881</v>
      </c>
    </row>
    <row r="232" spans="1:11" ht="37.5" x14ac:dyDescent="0.35">
      <c r="A232" t="s">
        <v>2305</v>
      </c>
      <c r="B232" s="4" t="s">
        <v>1756</v>
      </c>
      <c r="C232" s="200" t="s">
        <v>1882</v>
      </c>
      <c r="D232" s="6" t="s">
        <v>1883</v>
      </c>
      <c r="E232" s="4" t="s">
        <v>20</v>
      </c>
      <c r="F232" s="4" t="s">
        <v>33</v>
      </c>
      <c r="G232" s="7">
        <v>25.24</v>
      </c>
      <c r="H232" s="7">
        <v>0</v>
      </c>
      <c r="I232" s="9">
        <v>45413</v>
      </c>
      <c r="J232" s="194" t="s">
        <v>1884</v>
      </c>
    </row>
    <row r="233" spans="1:11" ht="50" x14ac:dyDescent="0.35">
      <c r="A233" t="s">
        <v>2305</v>
      </c>
      <c r="B233" s="4" t="s">
        <v>1757</v>
      </c>
      <c r="C233" s="200" t="s">
        <v>1882</v>
      </c>
      <c r="D233" s="6" t="s">
        <v>1885</v>
      </c>
      <c r="E233" s="4" t="s">
        <v>20</v>
      </c>
      <c r="F233" s="4" t="s">
        <v>33</v>
      </c>
      <c r="G233" s="7">
        <v>16.059999999999999</v>
      </c>
      <c r="H233" s="7">
        <v>0</v>
      </c>
      <c r="I233" s="9">
        <v>45413</v>
      </c>
      <c r="J233" s="194" t="s">
        <v>1884</v>
      </c>
    </row>
    <row r="234" spans="1:11" ht="25" x14ac:dyDescent="0.35">
      <c r="A234" t="s">
        <v>2305</v>
      </c>
      <c r="B234" s="4" t="s">
        <v>1758</v>
      </c>
      <c r="C234" s="200" t="s">
        <v>14</v>
      </c>
      <c r="D234" s="6" t="s">
        <v>1886</v>
      </c>
      <c r="E234" s="4" t="s">
        <v>20</v>
      </c>
      <c r="F234" s="4" t="s">
        <v>21</v>
      </c>
      <c r="G234" s="7">
        <v>172.9</v>
      </c>
      <c r="H234" s="7">
        <v>0</v>
      </c>
      <c r="I234" s="9">
        <v>45536</v>
      </c>
      <c r="J234" s="194" t="s">
        <v>1887</v>
      </c>
    </row>
    <row r="235" spans="1:11" ht="29" x14ac:dyDescent="0.35">
      <c r="A235" t="s">
        <v>2305</v>
      </c>
      <c r="B235" s="4" t="s">
        <v>1759</v>
      </c>
      <c r="C235" s="200" t="s">
        <v>14</v>
      </c>
      <c r="D235" s="6" t="s">
        <v>1888</v>
      </c>
      <c r="E235" s="4" t="s">
        <v>20</v>
      </c>
      <c r="F235" s="4" t="s">
        <v>33</v>
      </c>
      <c r="G235" s="7">
        <f>COTAÇÃO!D61</f>
        <v>0</v>
      </c>
      <c r="H235" s="7">
        <v>0</v>
      </c>
      <c r="I235" s="9">
        <v>45536</v>
      </c>
      <c r="J235" s="195" t="s">
        <v>1889</v>
      </c>
    </row>
    <row r="236" spans="1:11" ht="29" x14ac:dyDescent="0.35">
      <c r="A236" t="s">
        <v>2305</v>
      </c>
      <c r="B236" s="4" t="s">
        <v>1760</v>
      </c>
      <c r="C236" s="200" t="s">
        <v>14</v>
      </c>
      <c r="D236" s="6" t="s">
        <v>1890</v>
      </c>
      <c r="E236" s="4" t="s">
        <v>20</v>
      </c>
      <c r="F236" s="4" t="s">
        <v>21</v>
      </c>
      <c r="G236" s="7">
        <v>1458.9</v>
      </c>
      <c r="H236" s="7">
        <v>0</v>
      </c>
      <c r="I236" s="9">
        <v>45536</v>
      </c>
      <c r="J236" s="195" t="s">
        <v>1872</v>
      </c>
    </row>
    <row r="237" spans="1:11" ht="29" x14ac:dyDescent="0.35">
      <c r="A237" t="s">
        <v>2305</v>
      </c>
      <c r="B237" s="4" t="s">
        <v>1761</v>
      </c>
      <c r="C237" s="200" t="s">
        <v>14</v>
      </c>
      <c r="D237" s="6" t="s">
        <v>1892</v>
      </c>
      <c r="E237" s="4" t="s">
        <v>20</v>
      </c>
      <c r="F237" s="4" t="s">
        <v>21</v>
      </c>
      <c r="G237" s="7">
        <v>2887.9</v>
      </c>
      <c r="H237" s="7">
        <v>0</v>
      </c>
      <c r="I237" s="9">
        <v>45536</v>
      </c>
      <c r="J237" s="195" t="s">
        <v>1891</v>
      </c>
    </row>
    <row r="238" spans="1:11" ht="29" x14ac:dyDescent="0.35">
      <c r="A238" t="s">
        <v>2305</v>
      </c>
      <c r="B238" s="4" t="s">
        <v>1762</v>
      </c>
      <c r="C238" s="5" t="s">
        <v>14</v>
      </c>
      <c r="D238" s="6" t="str">
        <f>COTAÇÃO!C64</f>
        <v>Estação Solar Portátil Autônoma 3 Lâmpadas E Carregamento</v>
      </c>
      <c r="E238" s="4" t="s">
        <v>20</v>
      </c>
      <c r="F238" s="4" t="s">
        <v>21</v>
      </c>
      <c r="G238" s="7">
        <f>COTAÇÃO!D64</f>
        <v>273</v>
      </c>
      <c r="H238" s="7">
        <v>0</v>
      </c>
      <c r="I238" s="9">
        <v>45536</v>
      </c>
      <c r="J238" s="195" t="s">
        <v>1900</v>
      </c>
      <c r="K238"/>
    </row>
    <row r="239" spans="1:11" ht="25" x14ac:dyDescent="0.35">
      <c r="B239" s="4" t="s">
        <v>1763</v>
      </c>
      <c r="C239" s="200" t="s">
        <v>3</v>
      </c>
      <c r="D239" s="6" t="s">
        <v>1893</v>
      </c>
      <c r="E239" s="4" t="s">
        <v>20</v>
      </c>
      <c r="F239" s="4" t="s">
        <v>210</v>
      </c>
      <c r="G239" s="7">
        <v>26.55</v>
      </c>
      <c r="H239" s="8"/>
      <c r="I239" s="13">
        <v>46054</v>
      </c>
      <c r="J239" s="194" t="s">
        <v>1894</v>
      </c>
    </row>
    <row r="240" spans="1:11" ht="25" x14ac:dyDescent="0.35">
      <c r="B240" s="4" t="s">
        <v>1764</v>
      </c>
      <c r="C240" s="200" t="s">
        <v>3</v>
      </c>
      <c r="D240" s="6" t="s">
        <v>1896</v>
      </c>
      <c r="E240" s="4" t="s">
        <v>20</v>
      </c>
      <c r="F240" s="4" t="s">
        <v>210</v>
      </c>
      <c r="G240" s="7">
        <v>369.89</v>
      </c>
      <c r="H240" s="8"/>
      <c r="I240" s="13">
        <v>46054</v>
      </c>
      <c r="J240" s="194" t="s">
        <v>1895</v>
      </c>
    </row>
    <row r="241" spans="1:11" x14ac:dyDescent="0.35">
      <c r="B241" s="4" t="s">
        <v>1765</v>
      </c>
      <c r="C241" s="200" t="s">
        <v>3</v>
      </c>
      <c r="D241" s="6" t="s">
        <v>1897</v>
      </c>
      <c r="E241" s="4" t="s">
        <v>20</v>
      </c>
      <c r="F241" s="4" t="s">
        <v>160</v>
      </c>
      <c r="G241" s="7">
        <v>0.3</v>
      </c>
      <c r="H241" s="8"/>
      <c r="I241" s="13">
        <v>46054</v>
      </c>
      <c r="J241" s="194" t="s">
        <v>1898</v>
      </c>
    </row>
    <row r="242" spans="1:11" s="33" customFormat="1" ht="29" x14ac:dyDescent="0.35">
      <c r="A242" t="s">
        <v>2305</v>
      </c>
      <c r="B242" s="17" t="s">
        <v>1766</v>
      </c>
      <c r="C242" s="228" t="s">
        <v>14</v>
      </c>
      <c r="D242" s="220" t="s">
        <v>1899</v>
      </c>
      <c r="E242" s="17" t="s">
        <v>20</v>
      </c>
      <c r="F242" s="17" t="s">
        <v>21</v>
      </c>
      <c r="G242" s="221" t="e">
        <f>COTAÇÃO!#REF!</f>
        <v>#REF!</v>
      </c>
      <c r="H242" s="221">
        <v>0</v>
      </c>
      <c r="I242" s="223">
        <v>45536</v>
      </c>
      <c r="J242" s="229" t="s">
        <v>1900</v>
      </c>
      <c r="K242" s="230"/>
    </row>
    <row r="243" spans="1:11" ht="25" x14ac:dyDescent="0.35">
      <c r="B243" s="4" t="s">
        <v>1767</v>
      </c>
      <c r="C243" s="200" t="s">
        <v>3</v>
      </c>
      <c r="D243" s="6" t="s">
        <v>1416</v>
      </c>
      <c r="E243" s="4" t="s">
        <v>20</v>
      </c>
      <c r="F243" s="4" t="s">
        <v>21</v>
      </c>
      <c r="G243" s="7">
        <v>42.79</v>
      </c>
      <c r="H243" s="8"/>
      <c r="I243" s="13">
        <v>46054</v>
      </c>
      <c r="J243" s="194" t="s">
        <v>1901</v>
      </c>
    </row>
    <row r="244" spans="1:11" s="33" customFormat="1" ht="50" x14ac:dyDescent="0.35">
      <c r="A244" t="s">
        <v>2305</v>
      </c>
      <c r="B244" s="17" t="s">
        <v>1768</v>
      </c>
      <c r="C244" s="228" t="s">
        <v>14</v>
      </c>
      <c r="D244" s="220" t="s">
        <v>1902</v>
      </c>
      <c r="E244" s="17" t="s">
        <v>20</v>
      </c>
      <c r="F244" s="17" t="s">
        <v>21</v>
      </c>
      <c r="G244" s="221">
        <v>1029.9000000000001</v>
      </c>
      <c r="H244" s="221">
        <v>0</v>
      </c>
      <c r="I244" s="223">
        <v>45536</v>
      </c>
      <c r="J244" s="229" t="s">
        <v>1891</v>
      </c>
      <c r="K244" s="230"/>
    </row>
    <row r="245" spans="1:11" ht="37.5" x14ac:dyDescent="0.35">
      <c r="B245" s="4" t="s">
        <v>1769</v>
      </c>
      <c r="C245" s="200" t="s">
        <v>3</v>
      </c>
      <c r="D245" s="6" t="s">
        <v>1903</v>
      </c>
      <c r="E245" s="4" t="s">
        <v>20</v>
      </c>
      <c r="F245" s="4" t="s">
        <v>21</v>
      </c>
      <c r="G245" s="7">
        <v>1634.9</v>
      </c>
      <c r="H245" s="8"/>
      <c r="I245" s="13">
        <v>46054</v>
      </c>
      <c r="J245" s="194" t="s">
        <v>1904</v>
      </c>
    </row>
    <row r="246" spans="1:11" ht="37.5" x14ac:dyDescent="0.35">
      <c r="A246" t="s">
        <v>2305</v>
      </c>
      <c r="B246" s="4" t="s">
        <v>1770</v>
      </c>
      <c r="C246" s="200" t="s">
        <v>14</v>
      </c>
      <c r="D246" s="6" t="s">
        <v>1905</v>
      </c>
      <c r="E246" s="4" t="s">
        <v>20</v>
      </c>
      <c r="F246" s="4" t="s">
        <v>21</v>
      </c>
      <c r="G246" s="7">
        <v>1453.9</v>
      </c>
      <c r="H246" s="7">
        <v>0</v>
      </c>
      <c r="I246" s="9">
        <v>45536</v>
      </c>
      <c r="J246" s="195" t="s">
        <v>1891</v>
      </c>
    </row>
    <row r="247" spans="1:11" ht="25" x14ac:dyDescent="0.35">
      <c r="B247" s="4" t="s">
        <v>1771</v>
      </c>
      <c r="C247" s="200" t="s">
        <v>3</v>
      </c>
      <c r="D247" s="6" t="s">
        <v>1906</v>
      </c>
      <c r="E247" s="4" t="s">
        <v>20</v>
      </c>
      <c r="F247" s="4" t="s">
        <v>21</v>
      </c>
      <c r="G247" s="7">
        <v>106.97</v>
      </c>
      <c r="H247" s="8"/>
      <c r="I247" s="13">
        <v>46054</v>
      </c>
      <c r="J247" s="194" t="s">
        <v>1907</v>
      </c>
    </row>
    <row r="248" spans="1:11" ht="50" x14ac:dyDescent="0.35">
      <c r="A248" t="s">
        <v>2305</v>
      </c>
      <c r="B248" s="4" t="s">
        <v>1772</v>
      </c>
      <c r="C248" s="200" t="s">
        <v>14</v>
      </c>
      <c r="D248" s="6" t="s">
        <v>1908</v>
      </c>
      <c r="E248" s="4" t="s">
        <v>20</v>
      </c>
      <c r="F248" s="4" t="s">
        <v>21</v>
      </c>
      <c r="G248" s="7">
        <v>555.9</v>
      </c>
      <c r="H248" s="7">
        <v>0</v>
      </c>
      <c r="I248" s="9">
        <v>45536</v>
      </c>
      <c r="J248" s="195" t="s">
        <v>1891</v>
      </c>
    </row>
    <row r="249" spans="1:11" ht="29" x14ac:dyDescent="0.35">
      <c r="A249" t="s">
        <v>2305</v>
      </c>
      <c r="B249" s="4" t="s">
        <v>1773</v>
      </c>
      <c r="C249" s="200" t="s">
        <v>14</v>
      </c>
      <c r="D249" s="6" t="s">
        <v>1909</v>
      </c>
      <c r="E249" s="4" t="s">
        <v>20</v>
      </c>
      <c r="F249" s="4" t="s">
        <v>21</v>
      </c>
      <c r="G249" s="7">
        <v>568</v>
      </c>
      <c r="H249" s="7">
        <v>0</v>
      </c>
      <c r="I249" s="9">
        <v>45536</v>
      </c>
      <c r="J249" s="195" t="s">
        <v>1910</v>
      </c>
    </row>
    <row r="250" spans="1:11" x14ac:dyDescent="0.35">
      <c r="B250" s="4" t="s">
        <v>1774</v>
      </c>
      <c r="C250" s="200" t="s">
        <v>3</v>
      </c>
      <c r="D250" s="6" t="s">
        <v>1911</v>
      </c>
      <c r="E250" s="4" t="s">
        <v>20</v>
      </c>
      <c r="F250" s="4" t="s">
        <v>21</v>
      </c>
      <c r="G250" s="7">
        <v>104.89</v>
      </c>
      <c r="H250" s="8"/>
      <c r="I250" s="13">
        <v>46054</v>
      </c>
      <c r="J250" s="194" t="s">
        <v>1912</v>
      </c>
    </row>
    <row r="251" spans="1:11" ht="25" x14ac:dyDescent="0.35">
      <c r="B251" s="4" t="s">
        <v>1775</v>
      </c>
      <c r="C251" s="200" t="s">
        <v>3</v>
      </c>
      <c r="D251" s="6" t="s">
        <v>1913</v>
      </c>
      <c r="E251" s="4" t="s">
        <v>20</v>
      </c>
      <c r="F251" s="4" t="s">
        <v>21</v>
      </c>
      <c r="G251" s="7">
        <v>8.7799999999999994</v>
      </c>
      <c r="H251" s="8"/>
      <c r="I251" s="13">
        <v>46054</v>
      </c>
      <c r="J251" s="194" t="s">
        <v>1914</v>
      </c>
    </row>
    <row r="252" spans="1:11" ht="29" x14ac:dyDescent="0.35">
      <c r="A252" t="s">
        <v>2305</v>
      </c>
      <c r="B252" s="4" t="s">
        <v>1776</v>
      </c>
      <c r="C252" s="200" t="s">
        <v>14</v>
      </c>
      <c r="D252" s="6" t="s">
        <v>1915</v>
      </c>
      <c r="E252" s="4" t="s">
        <v>20</v>
      </c>
      <c r="F252" s="4" t="s">
        <v>21</v>
      </c>
      <c r="G252" s="7">
        <v>419</v>
      </c>
      <c r="H252" s="7">
        <v>0</v>
      </c>
      <c r="I252" s="9">
        <v>45536</v>
      </c>
      <c r="J252" s="195" t="s">
        <v>1910</v>
      </c>
    </row>
    <row r="253" spans="1:11" ht="37.5" x14ac:dyDescent="0.35">
      <c r="A253" t="s">
        <v>2305</v>
      </c>
      <c r="B253" s="4" t="s">
        <v>1777</v>
      </c>
      <c r="C253" s="200" t="s">
        <v>14</v>
      </c>
      <c r="D253" s="6" t="s">
        <v>1916</v>
      </c>
      <c r="E253" s="4" t="s">
        <v>20</v>
      </c>
      <c r="F253" s="4" t="s">
        <v>21</v>
      </c>
      <c r="G253" s="7">
        <v>42.96</v>
      </c>
      <c r="H253" s="7">
        <v>0</v>
      </c>
      <c r="I253" s="9">
        <v>45536</v>
      </c>
      <c r="J253" s="195" t="s">
        <v>1910</v>
      </c>
    </row>
    <row r="254" spans="1:11" ht="29" x14ac:dyDescent="0.35">
      <c r="A254" t="s">
        <v>2305</v>
      </c>
      <c r="B254" s="4" t="s">
        <v>1778</v>
      </c>
      <c r="C254" s="200" t="s">
        <v>14</v>
      </c>
      <c r="D254" s="6" t="s">
        <v>1917</v>
      </c>
      <c r="E254" s="4" t="s">
        <v>20</v>
      </c>
      <c r="F254" s="4" t="s">
        <v>21</v>
      </c>
      <c r="G254" s="7">
        <v>39.9</v>
      </c>
      <c r="H254" s="7">
        <v>0</v>
      </c>
      <c r="I254" s="9">
        <v>45536</v>
      </c>
      <c r="J254" s="195" t="s">
        <v>1910</v>
      </c>
    </row>
    <row r="255" spans="1:11" ht="37.5" x14ac:dyDescent="0.35">
      <c r="B255" s="4" t="s">
        <v>1779</v>
      </c>
      <c r="C255" s="200" t="s">
        <v>3</v>
      </c>
      <c r="D255" s="6" t="s">
        <v>1918</v>
      </c>
      <c r="E255" s="4" t="s">
        <v>20</v>
      </c>
      <c r="F255" s="4" t="s">
        <v>33</v>
      </c>
      <c r="G255" s="7">
        <v>350</v>
      </c>
      <c r="H255" s="7"/>
      <c r="I255" s="13">
        <v>46054</v>
      </c>
      <c r="J255" s="194" t="s">
        <v>1919</v>
      </c>
    </row>
    <row r="256" spans="1:11" ht="29" x14ac:dyDescent="0.35">
      <c r="A256" t="s">
        <v>2305</v>
      </c>
      <c r="B256" s="4" t="s">
        <v>1780</v>
      </c>
      <c r="C256" s="200" t="s">
        <v>27</v>
      </c>
      <c r="D256" s="6" t="s">
        <v>1958</v>
      </c>
      <c r="E256" s="4" t="s">
        <v>20</v>
      </c>
      <c r="F256" s="4" t="s">
        <v>33</v>
      </c>
      <c r="G256" s="7" t="e">
        <f>COTAÇÃO!#REF!</f>
        <v>#REF!</v>
      </c>
      <c r="H256" s="7">
        <v>0</v>
      </c>
      <c r="I256" s="9">
        <v>45566</v>
      </c>
      <c r="J256" s="195" t="s">
        <v>1960</v>
      </c>
    </row>
    <row r="257" spans="1:10" ht="29" x14ac:dyDescent="0.35">
      <c r="A257" t="s">
        <v>2305</v>
      </c>
      <c r="B257" s="4" t="e">
        <f>COTAÇÃO!#REF!</f>
        <v>#REF!</v>
      </c>
      <c r="C257" s="200" t="s">
        <v>14</v>
      </c>
      <c r="D257" s="6" t="s">
        <v>1921</v>
      </c>
      <c r="E257" s="4" t="s">
        <v>20</v>
      </c>
      <c r="F257" s="4" t="s">
        <v>160</v>
      </c>
      <c r="G257" s="7">
        <v>15.92</v>
      </c>
      <c r="H257" s="7">
        <v>0</v>
      </c>
      <c r="I257" s="9">
        <v>45536</v>
      </c>
      <c r="J257" s="195" t="s">
        <v>1920</v>
      </c>
    </row>
    <row r="258" spans="1:10" ht="29" x14ac:dyDescent="0.35">
      <c r="A258" t="s">
        <v>2305</v>
      </c>
      <c r="B258" s="4" t="s">
        <v>1781</v>
      </c>
      <c r="C258" s="200" t="s">
        <v>14</v>
      </c>
      <c r="D258" s="6" t="s">
        <v>1922</v>
      </c>
      <c r="E258" s="4" t="s">
        <v>20</v>
      </c>
      <c r="F258" s="4" t="s">
        <v>21</v>
      </c>
      <c r="G258" s="7">
        <v>149</v>
      </c>
      <c r="H258" s="7">
        <v>0</v>
      </c>
      <c r="I258" s="9">
        <v>45536</v>
      </c>
      <c r="J258" s="195" t="s">
        <v>1910</v>
      </c>
    </row>
    <row r="259" spans="1:10" x14ac:dyDescent="0.35">
      <c r="B259" s="4" t="s">
        <v>1782</v>
      </c>
      <c r="C259" s="200" t="s">
        <v>3</v>
      </c>
      <c r="D259" s="6" t="s">
        <v>1924</v>
      </c>
      <c r="E259" s="4" t="s">
        <v>20</v>
      </c>
      <c r="F259" s="4" t="s">
        <v>21</v>
      </c>
      <c r="G259" s="7">
        <v>0.5</v>
      </c>
      <c r="H259" s="7"/>
      <c r="I259" s="13">
        <v>46054</v>
      </c>
      <c r="J259" s="194" t="s">
        <v>1923</v>
      </c>
    </row>
    <row r="260" spans="1:10" x14ac:dyDescent="0.35">
      <c r="B260" s="4" t="s">
        <v>1783</v>
      </c>
      <c r="C260" s="200" t="s">
        <v>3</v>
      </c>
      <c r="D260" s="6" t="s">
        <v>1925</v>
      </c>
      <c r="E260" s="4" t="s">
        <v>20</v>
      </c>
      <c r="F260" s="4" t="s">
        <v>160</v>
      </c>
      <c r="G260" s="7">
        <v>1.1299999999999999</v>
      </c>
      <c r="H260" s="7"/>
      <c r="I260" s="13">
        <v>46054</v>
      </c>
      <c r="J260" s="194" t="s">
        <v>1926</v>
      </c>
    </row>
    <row r="261" spans="1:10" ht="43.5" x14ac:dyDescent="0.35">
      <c r="A261" t="s">
        <v>2305</v>
      </c>
      <c r="B261" s="4" t="s">
        <v>1784</v>
      </c>
      <c r="C261" s="200" t="s">
        <v>14</v>
      </c>
      <c r="D261" s="6" t="s">
        <v>1927</v>
      </c>
      <c r="E261" s="4" t="s">
        <v>20</v>
      </c>
      <c r="F261" s="4" t="s">
        <v>21</v>
      </c>
      <c r="G261" s="7">
        <v>716.99</v>
      </c>
      <c r="H261" s="7">
        <v>0</v>
      </c>
      <c r="I261" s="9">
        <v>45536</v>
      </c>
      <c r="J261" s="195" t="s">
        <v>1928</v>
      </c>
    </row>
    <row r="262" spans="1:10" ht="29" x14ac:dyDescent="0.35">
      <c r="A262" t="s">
        <v>2305</v>
      </c>
      <c r="B262" s="4" t="s">
        <v>1785</v>
      </c>
      <c r="C262" s="200" t="s">
        <v>14</v>
      </c>
      <c r="D262" s="6" t="s">
        <v>1929</v>
      </c>
      <c r="E262" s="4" t="s">
        <v>20</v>
      </c>
      <c r="F262" s="4" t="s">
        <v>21</v>
      </c>
      <c r="G262" s="7">
        <v>55</v>
      </c>
      <c r="H262" s="7">
        <v>0</v>
      </c>
      <c r="I262" s="9">
        <v>45536</v>
      </c>
      <c r="J262" s="195" t="s">
        <v>1930</v>
      </c>
    </row>
    <row r="263" spans="1:10" ht="37.5" x14ac:dyDescent="0.35">
      <c r="A263" t="s">
        <v>2305</v>
      </c>
      <c r="B263" s="4" t="s">
        <v>1786</v>
      </c>
      <c r="C263" s="200" t="s">
        <v>14</v>
      </c>
      <c r="D263" s="6" t="s">
        <v>1931</v>
      </c>
      <c r="E263" s="4" t="s">
        <v>20</v>
      </c>
      <c r="F263" s="4" t="s">
        <v>21</v>
      </c>
      <c r="G263" s="7" t="s">
        <v>1932</v>
      </c>
      <c r="H263" s="7">
        <v>0</v>
      </c>
      <c r="I263" s="9">
        <v>45536</v>
      </c>
      <c r="J263" s="195" t="s">
        <v>1930</v>
      </c>
    </row>
    <row r="264" spans="1:10" ht="37.5" x14ac:dyDescent="0.35">
      <c r="A264" t="s">
        <v>2305</v>
      </c>
      <c r="B264" s="4" t="s">
        <v>1787</v>
      </c>
      <c r="C264" s="200" t="s">
        <v>14</v>
      </c>
      <c r="D264" s="6" t="s">
        <v>1931</v>
      </c>
      <c r="E264" s="4" t="s">
        <v>20</v>
      </c>
      <c r="F264" s="4" t="s">
        <v>21</v>
      </c>
      <c r="G264" s="7">
        <v>89.67</v>
      </c>
      <c r="H264" s="7">
        <v>0</v>
      </c>
      <c r="I264" s="9">
        <v>45536</v>
      </c>
      <c r="J264" s="195" t="s">
        <v>1930</v>
      </c>
    </row>
    <row r="265" spans="1:10" ht="29" x14ac:dyDescent="0.35">
      <c r="A265" t="s">
        <v>2305</v>
      </c>
      <c r="B265" s="4" t="s">
        <v>1788</v>
      </c>
      <c r="C265" s="200" t="s">
        <v>14</v>
      </c>
      <c r="D265" s="6" t="s">
        <v>1933</v>
      </c>
      <c r="E265" s="4" t="s">
        <v>20</v>
      </c>
      <c r="F265" s="4" t="s">
        <v>21</v>
      </c>
      <c r="G265" s="7">
        <v>17.55</v>
      </c>
      <c r="H265" s="7">
        <v>0</v>
      </c>
      <c r="I265" s="9">
        <v>45536</v>
      </c>
      <c r="J265" s="195" t="s">
        <v>1930</v>
      </c>
    </row>
    <row r="266" spans="1:10" ht="29" x14ac:dyDescent="0.35">
      <c r="A266" t="s">
        <v>2305</v>
      </c>
      <c r="B266" s="4" t="s">
        <v>1789</v>
      </c>
      <c r="C266" s="200" t="s">
        <v>14</v>
      </c>
      <c r="D266" s="6" t="s">
        <v>1934</v>
      </c>
      <c r="E266" s="4" t="s">
        <v>20</v>
      </c>
      <c r="F266" s="4" t="s">
        <v>21</v>
      </c>
      <c r="G266" s="7">
        <v>182.9</v>
      </c>
      <c r="H266" s="7">
        <v>0</v>
      </c>
      <c r="I266" s="9">
        <v>45536</v>
      </c>
      <c r="J266" s="195" t="s">
        <v>1935</v>
      </c>
    </row>
    <row r="267" spans="1:10" ht="29" x14ac:dyDescent="0.35">
      <c r="A267" t="s">
        <v>2305</v>
      </c>
      <c r="B267" s="4" t="s">
        <v>1790</v>
      </c>
      <c r="C267" s="200" t="s">
        <v>14</v>
      </c>
      <c r="D267" s="6" t="s">
        <v>1936</v>
      </c>
      <c r="E267" s="4" t="s">
        <v>20</v>
      </c>
      <c r="F267" s="4" t="s">
        <v>21</v>
      </c>
      <c r="G267" s="7">
        <v>120.06</v>
      </c>
      <c r="H267" s="7">
        <v>0</v>
      </c>
      <c r="I267" s="9">
        <v>45536</v>
      </c>
      <c r="J267" s="195" t="s">
        <v>1910</v>
      </c>
    </row>
    <row r="268" spans="1:10" ht="29" x14ac:dyDescent="0.35">
      <c r="A268" t="s">
        <v>2305</v>
      </c>
      <c r="B268" s="4" t="s">
        <v>1791</v>
      </c>
      <c r="C268" s="200" t="s">
        <v>14</v>
      </c>
      <c r="D268" s="6" t="s">
        <v>1937</v>
      </c>
      <c r="E268" s="4" t="s">
        <v>20</v>
      </c>
      <c r="F268" s="4" t="s">
        <v>160</v>
      </c>
      <c r="G268" s="7">
        <f>1751.61/50</f>
        <v>35.032199999999996</v>
      </c>
      <c r="H268" s="7">
        <v>0</v>
      </c>
      <c r="I268" s="9">
        <v>45536</v>
      </c>
      <c r="J268" s="195" t="s">
        <v>1930</v>
      </c>
    </row>
    <row r="269" spans="1:10" ht="29" x14ac:dyDescent="0.35">
      <c r="A269" t="s">
        <v>2305</v>
      </c>
      <c r="B269" s="4" t="s">
        <v>1792</v>
      </c>
      <c r="C269" s="200" t="s">
        <v>14</v>
      </c>
      <c r="D269" s="6" t="s">
        <v>1938</v>
      </c>
      <c r="E269" s="4" t="s">
        <v>20</v>
      </c>
      <c r="F269" s="4" t="s">
        <v>160</v>
      </c>
      <c r="G269" s="7">
        <f>66.92/2</f>
        <v>33.46</v>
      </c>
      <c r="H269" s="7">
        <v>0</v>
      </c>
      <c r="I269" s="9">
        <v>45536</v>
      </c>
      <c r="J269" s="195" t="s">
        <v>1939</v>
      </c>
    </row>
    <row r="270" spans="1:10" ht="29" x14ac:dyDescent="0.35">
      <c r="A270" t="s">
        <v>2305</v>
      </c>
      <c r="B270" s="4" t="s">
        <v>1793</v>
      </c>
      <c r="C270" s="200" t="s">
        <v>14</v>
      </c>
      <c r="D270" s="6" t="s">
        <v>1940</v>
      </c>
      <c r="E270" s="4" t="s">
        <v>20</v>
      </c>
      <c r="F270" s="4" t="s">
        <v>21</v>
      </c>
      <c r="G270" s="7">
        <v>113.2</v>
      </c>
      <c r="H270" s="7">
        <v>0</v>
      </c>
      <c r="I270" s="9">
        <v>45536</v>
      </c>
      <c r="J270" s="195" t="s">
        <v>1910</v>
      </c>
    </row>
    <row r="271" spans="1:10" ht="29" x14ac:dyDescent="0.35">
      <c r="A271" t="s">
        <v>2305</v>
      </c>
      <c r="B271" s="4" t="s">
        <v>1794</v>
      </c>
      <c r="C271" s="200" t="s">
        <v>14</v>
      </c>
      <c r="D271" s="6" t="s">
        <v>1941</v>
      </c>
      <c r="E271" s="4" t="s">
        <v>20</v>
      </c>
      <c r="F271" s="4" t="s">
        <v>21</v>
      </c>
      <c r="G271" s="7">
        <v>109.9</v>
      </c>
      <c r="H271" s="7">
        <v>0</v>
      </c>
      <c r="I271" s="9">
        <v>45536</v>
      </c>
      <c r="J271" s="195" t="s">
        <v>1910</v>
      </c>
    </row>
    <row r="272" spans="1:10" ht="29" x14ac:dyDescent="0.35">
      <c r="A272" t="s">
        <v>2305</v>
      </c>
      <c r="B272" s="4" t="s">
        <v>1795</v>
      </c>
      <c r="C272" s="200" t="s">
        <v>14</v>
      </c>
      <c r="D272" s="6" t="s">
        <v>1942</v>
      </c>
      <c r="E272" s="4" t="s">
        <v>20</v>
      </c>
      <c r="F272" s="4" t="s">
        <v>160</v>
      </c>
      <c r="G272" s="7">
        <v>82</v>
      </c>
      <c r="H272" s="7">
        <v>0</v>
      </c>
      <c r="I272" s="9">
        <v>45536</v>
      </c>
      <c r="J272" s="195" t="s">
        <v>1943</v>
      </c>
    </row>
    <row r="273" spans="1:11" ht="29" x14ac:dyDescent="0.35">
      <c r="A273" t="s">
        <v>2305</v>
      </c>
      <c r="B273" s="4" t="s">
        <v>1796</v>
      </c>
      <c r="C273" s="200" t="s">
        <v>14</v>
      </c>
      <c r="D273" s="6" t="s">
        <v>1944</v>
      </c>
      <c r="E273" s="4" t="s">
        <v>20</v>
      </c>
      <c r="F273" s="4" t="s">
        <v>21</v>
      </c>
      <c r="G273" s="7">
        <v>161.4</v>
      </c>
      <c r="H273" s="7">
        <v>0</v>
      </c>
      <c r="I273" s="9">
        <v>45536</v>
      </c>
      <c r="J273" s="195" t="s">
        <v>1910</v>
      </c>
    </row>
    <row r="274" spans="1:11" ht="29" x14ac:dyDescent="0.35">
      <c r="A274" t="s">
        <v>2305</v>
      </c>
      <c r="B274" s="4" t="s">
        <v>1797</v>
      </c>
      <c r="C274" s="200" t="s">
        <v>14</v>
      </c>
      <c r="D274" s="6" t="s">
        <v>1945</v>
      </c>
      <c r="E274" s="4" t="s">
        <v>20</v>
      </c>
      <c r="F274" s="4" t="s">
        <v>21</v>
      </c>
      <c r="G274" s="7">
        <v>747</v>
      </c>
      <c r="H274" s="7">
        <v>0</v>
      </c>
      <c r="I274" s="9">
        <v>45536</v>
      </c>
      <c r="J274" s="195" t="s">
        <v>1946</v>
      </c>
    </row>
    <row r="275" spans="1:11" ht="29" x14ac:dyDescent="0.35">
      <c r="A275" t="s">
        <v>2305</v>
      </c>
      <c r="B275" s="4" t="s">
        <v>1798</v>
      </c>
      <c r="C275" s="200" t="s">
        <v>14</v>
      </c>
      <c r="D275" s="6" t="s">
        <v>1947</v>
      </c>
      <c r="E275" s="4" t="s">
        <v>20</v>
      </c>
      <c r="F275" s="4" t="s">
        <v>21</v>
      </c>
      <c r="G275" s="7">
        <v>14.25</v>
      </c>
      <c r="H275" s="7">
        <v>0</v>
      </c>
      <c r="I275" s="9">
        <v>45536</v>
      </c>
      <c r="J275" s="195" t="s">
        <v>1943</v>
      </c>
    </row>
    <row r="276" spans="1:11" ht="50" x14ac:dyDescent="0.35">
      <c r="A276" t="s">
        <v>2305</v>
      </c>
      <c r="B276" s="4" t="s">
        <v>1799</v>
      </c>
      <c r="C276" s="200" t="s">
        <v>14</v>
      </c>
      <c r="D276" s="6" t="s">
        <v>1948</v>
      </c>
      <c r="E276" s="4" t="s">
        <v>20</v>
      </c>
      <c r="F276" s="4" t="s">
        <v>21</v>
      </c>
      <c r="G276" s="7">
        <v>260.39</v>
      </c>
      <c r="H276" s="7">
        <v>0</v>
      </c>
      <c r="I276" s="9">
        <v>45536</v>
      </c>
      <c r="J276" s="195" t="s">
        <v>1943</v>
      </c>
    </row>
    <row r="277" spans="1:11" ht="29" x14ac:dyDescent="0.35">
      <c r="A277" t="s">
        <v>2305</v>
      </c>
      <c r="B277" s="4" t="s">
        <v>1800</v>
      </c>
      <c r="C277" s="200" t="s">
        <v>14</v>
      </c>
      <c r="D277" s="6" t="s">
        <v>1949</v>
      </c>
      <c r="E277" s="4" t="s">
        <v>20</v>
      </c>
      <c r="F277" s="4" t="s">
        <v>21</v>
      </c>
      <c r="G277" s="7">
        <v>41.63</v>
      </c>
      <c r="H277" s="7">
        <v>0</v>
      </c>
      <c r="I277" s="9">
        <v>45536</v>
      </c>
      <c r="J277" s="195" t="s">
        <v>1943</v>
      </c>
    </row>
    <row r="278" spans="1:11" ht="37.5" x14ac:dyDescent="0.35">
      <c r="A278" t="s">
        <v>2305</v>
      </c>
      <c r="B278" s="4" t="s">
        <v>1801</v>
      </c>
      <c r="C278" s="200" t="s">
        <v>14</v>
      </c>
      <c r="D278" s="6" t="s">
        <v>1950</v>
      </c>
      <c r="E278" s="4" t="s">
        <v>20</v>
      </c>
      <c r="F278" s="4" t="s">
        <v>21</v>
      </c>
      <c r="G278" s="7">
        <v>53.96</v>
      </c>
      <c r="H278" s="7">
        <v>0</v>
      </c>
      <c r="I278" s="9">
        <v>45536</v>
      </c>
      <c r="J278" s="195" t="s">
        <v>1951</v>
      </c>
    </row>
    <row r="279" spans="1:11" ht="25" x14ac:dyDescent="0.35">
      <c r="A279" t="s">
        <v>2305</v>
      </c>
      <c r="B279" s="4" t="s">
        <v>1802</v>
      </c>
      <c r="C279" s="200" t="s">
        <v>1953</v>
      </c>
      <c r="D279" s="6" t="s">
        <v>1952</v>
      </c>
      <c r="E279" s="4" t="s">
        <v>100</v>
      </c>
      <c r="F279" s="4" t="s">
        <v>21</v>
      </c>
      <c r="G279" s="7">
        <v>0</v>
      </c>
      <c r="H279" s="7">
        <v>30.45</v>
      </c>
      <c r="I279" s="9">
        <v>45536</v>
      </c>
      <c r="J279" s="194" t="s">
        <v>1954</v>
      </c>
    </row>
    <row r="280" spans="1:11" ht="25" x14ac:dyDescent="0.35">
      <c r="B280" s="4" t="s">
        <v>1803</v>
      </c>
      <c r="C280" s="200" t="s">
        <v>3</v>
      </c>
      <c r="D280" s="6" t="s">
        <v>1955</v>
      </c>
      <c r="E280" s="4" t="s">
        <v>20</v>
      </c>
      <c r="F280" s="4" t="s">
        <v>160</v>
      </c>
      <c r="G280" s="7">
        <v>15.25</v>
      </c>
      <c r="H280" s="7"/>
      <c r="I280" s="13">
        <v>46054</v>
      </c>
      <c r="J280" s="194" t="s">
        <v>1956</v>
      </c>
    </row>
    <row r="281" spans="1:11" s="33" customFormat="1" ht="25" x14ac:dyDescent="0.35">
      <c r="A281" t="s">
        <v>2305</v>
      </c>
      <c r="B281" s="17" t="s">
        <v>1804</v>
      </c>
      <c r="C281" s="228" t="s">
        <v>14</v>
      </c>
      <c r="D281" s="231" t="s">
        <v>1961</v>
      </c>
      <c r="E281" s="17" t="s">
        <v>20</v>
      </c>
      <c r="F281" s="17" t="s">
        <v>21</v>
      </c>
      <c r="G281" s="221">
        <v>42</v>
      </c>
      <c r="H281" s="221">
        <v>0</v>
      </c>
      <c r="I281" s="223">
        <v>45536</v>
      </c>
      <c r="J281" s="224" t="s">
        <v>1962</v>
      </c>
      <c r="K281" s="230"/>
    </row>
    <row r="282" spans="1:11" s="33" customFormat="1" ht="37.5" x14ac:dyDescent="0.35">
      <c r="A282" t="s">
        <v>2305</v>
      </c>
      <c r="B282" s="17" t="s">
        <v>1805</v>
      </c>
      <c r="C282" s="228" t="s">
        <v>27</v>
      </c>
      <c r="D282" s="220" t="s">
        <v>1959</v>
      </c>
      <c r="E282" s="17" t="s">
        <v>20</v>
      </c>
      <c r="F282" s="17" t="s">
        <v>33</v>
      </c>
      <c r="G282" s="221">
        <v>329.64</v>
      </c>
      <c r="H282" s="221">
        <v>0</v>
      </c>
      <c r="I282" s="223">
        <v>45566</v>
      </c>
      <c r="J282" s="224" t="s">
        <v>1960</v>
      </c>
      <c r="K282" s="230"/>
    </row>
    <row r="283" spans="1:11" ht="75" x14ac:dyDescent="0.35">
      <c r="B283" s="4" t="s">
        <v>1806</v>
      </c>
      <c r="C283" s="200" t="s">
        <v>3</v>
      </c>
      <c r="D283" s="6" t="s">
        <v>2032</v>
      </c>
      <c r="E283" s="4" t="s">
        <v>20</v>
      </c>
      <c r="F283" s="4" t="s">
        <v>21</v>
      </c>
      <c r="G283" s="7">
        <v>39525.129999999997</v>
      </c>
      <c r="H283" s="7">
        <v>0</v>
      </c>
      <c r="I283" s="13">
        <v>46054</v>
      </c>
      <c r="J283" s="194" t="s">
        <v>2136</v>
      </c>
    </row>
    <row r="284" spans="1:11" ht="25" x14ac:dyDescent="0.35">
      <c r="B284" s="4" t="s">
        <v>1807</v>
      </c>
      <c r="C284" s="200" t="s">
        <v>2026</v>
      </c>
      <c r="D284" s="6" t="s">
        <v>2027</v>
      </c>
      <c r="E284" s="4" t="s">
        <v>20</v>
      </c>
      <c r="F284" s="4" t="s">
        <v>21</v>
      </c>
      <c r="G284" s="7">
        <v>11.6</v>
      </c>
      <c r="H284" s="7"/>
      <c r="I284" s="13">
        <v>46082</v>
      </c>
      <c r="J284" s="194" t="s">
        <v>2030</v>
      </c>
    </row>
    <row r="285" spans="1:11" x14ac:dyDescent="0.35">
      <c r="B285" s="4" t="s">
        <v>1808</v>
      </c>
      <c r="C285" s="200" t="s">
        <v>2026</v>
      </c>
      <c r="D285" s="6" t="s">
        <v>2028</v>
      </c>
      <c r="E285" s="4" t="s">
        <v>20</v>
      </c>
      <c r="F285" s="4" t="s">
        <v>2029</v>
      </c>
      <c r="G285" s="7">
        <v>1.59</v>
      </c>
      <c r="H285" s="7"/>
      <c r="I285" s="9">
        <v>45931</v>
      </c>
      <c r="J285" s="194" t="s">
        <v>2031</v>
      </c>
    </row>
    <row r="286" spans="1:11" ht="100" x14ac:dyDescent="0.35">
      <c r="B286" s="4" t="s">
        <v>1809</v>
      </c>
      <c r="C286" s="200" t="s">
        <v>2219</v>
      </c>
      <c r="D286" s="6" t="s">
        <v>2304</v>
      </c>
      <c r="E286" s="4" t="s">
        <v>20</v>
      </c>
      <c r="F286" s="4" t="s">
        <v>21</v>
      </c>
      <c r="G286" s="7">
        <f>AVERAGE(COTAÇÃO!D66:D71)*0.9</f>
        <v>11729.953125</v>
      </c>
      <c r="H286" s="7">
        <f>AVERAGE(COTAÇÃO!D66:D71)*0.1</f>
        <v>1303.328125</v>
      </c>
      <c r="I286" s="9">
        <v>45931</v>
      </c>
      <c r="J286" s="207" t="s">
        <v>2218</v>
      </c>
    </row>
    <row r="287" spans="1:11" ht="43.5" x14ac:dyDescent="0.35">
      <c r="B287" s="4" t="s">
        <v>1810</v>
      </c>
      <c r="C287" s="200" t="s">
        <v>2219</v>
      </c>
      <c r="D287" s="6" t="str">
        <f>COTAÇÃO!C73</f>
        <v>PLACA LOGO TIPO BANDEIRA EM ACM E ACRÍLICO DE 0,90X1,00M</v>
      </c>
      <c r="E287" s="4" t="s">
        <v>20</v>
      </c>
      <c r="F287" s="4" t="s">
        <v>21</v>
      </c>
      <c r="G287" s="7">
        <f>AVERAGE(COTAÇÃO!D73:D76)*0.9</f>
        <v>3005.4629999999997</v>
      </c>
      <c r="H287" s="7">
        <f>AVERAGE(COTAÇÃO!D73:D76)*0.1</f>
        <v>333.94033333333334</v>
      </c>
      <c r="I287" s="9">
        <v>45962</v>
      </c>
      <c r="J287" s="207" t="s">
        <v>2218</v>
      </c>
    </row>
    <row r="288" spans="1:11" ht="37.5" x14ac:dyDescent="0.35">
      <c r="B288" s="4" t="s">
        <v>1811</v>
      </c>
      <c r="C288" s="200" t="s">
        <v>3</v>
      </c>
      <c r="D288" s="6" t="s">
        <v>2182</v>
      </c>
      <c r="E288" s="4" t="s">
        <v>20</v>
      </c>
      <c r="F288" s="4" t="s">
        <v>21</v>
      </c>
      <c r="G288" s="7">
        <v>27.99</v>
      </c>
      <c r="H288" s="7"/>
      <c r="I288" s="13">
        <v>46054</v>
      </c>
      <c r="J288" s="194" t="s">
        <v>2183</v>
      </c>
    </row>
    <row r="289" spans="2:10" ht="25" x14ac:dyDescent="0.35">
      <c r="B289" s="4" t="s">
        <v>1812</v>
      </c>
      <c r="C289" s="200" t="s">
        <v>14</v>
      </c>
      <c r="D289" s="6" t="str">
        <f>COTAÇÃO!C78</f>
        <v>Letra Caixa Acrílico 20cm Iluminação Led Prova Dagua Fachada</v>
      </c>
      <c r="E289" s="4" t="s">
        <v>20</v>
      </c>
      <c r="F289" s="4" t="s">
        <v>21</v>
      </c>
      <c r="G289" s="7">
        <f>COTAÇÃO!D78</f>
        <v>119</v>
      </c>
      <c r="H289" s="7"/>
      <c r="I289" s="9">
        <f>COTAÇÃO!E78</f>
        <v>45901</v>
      </c>
      <c r="J289" s="194" t="s">
        <v>1910</v>
      </c>
    </row>
    <row r="290" spans="2:10" ht="25" x14ac:dyDescent="0.35">
      <c r="B290" s="4" t="s">
        <v>1813</v>
      </c>
      <c r="C290" s="200" t="s">
        <v>14</v>
      </c>
      <c r="D290" s="6" t="str">
        <f>COTAÇÃO!C79</f>
        <v>Letra Caixa Acrílico 40cm Iluminação Led Prova Dagua Fachada</v>
      </c>
      <c r="E290" s="4" t="s">
        <v>20</v>
      </c>
      <c r="F290" s="4" t="s">
        <v>21</v>
      </c>
      <c r="G290" s="7">
        <f>COTAÇÃO!D79</f>
        <v>229.9</v>
      </c>
      <c r="H290" s="7"/>
      <c r="I290" s="9">
        <f>COTAÇÃO!E79</f>
        <v>45901</v>
      </c>
      <c r="J290" s="194" t="s">
        <v>1910</v>
      </c>
    </row>
    <row r="291" spans="2:10" ht="25" x14ac:dyDescent="0.35">
      <c r="B291" s="4" t="s">
        <v>1814</v>
      </c>
      <c r="C291" s="200" t="s">
        <v>14</v>
      </c>
      <c r="D291" s="6" t="str">
        <f>COTAÇÃO!C80</f>
        <v>Letra Caixa Acrílico 0,60m Iluminação Led Prova Dagua Fachada</v>
      </c>
      <c r="E291" s="4" t="s">
        <v>20</v>
      </c>
      <c r="F291" s="4" t="s">
        <v>21</v>
      </c>
      <c r="G291" s="7">
        <f>COTAÇÃO!D80</f>
        <v>675</v>
      </c>
      <c r="H291" s="7"/>
      <c r="I291" s="9">
        <f>COTAÇÃO!E80</f>
        <v>45901</v>
      </c>
      <c r="J291" s="194" t="s">
        <v>1910</v>
      </c>
    </row>
    <row r="292" spans="2:10" ht="25" x14ac:dyDescent="0.35">
      <c r="B292" s="4" t="s">
        <v>1815</v>
      </c>
      <c r="C292" s="200" t="s">
        <v>14</v>
      </c>
      <c r="D292" s="6" t="str">
        <f>COTAÇÃO!C81</f>
        <v>Cachepot Floreira Jardineira Linear Em Metal Suculenta 60cm</v>
      </c>
      <c r="E292" s="4" t="s">
        <v>20</v>
      </c>
      <c r="F292" s="4" t="s">
        <v>21</v>
      </c>
      <c r="G292" s="7">
        <f>COTAÇÃO!D81</f>
        <v>299.39999999999998</v>
      </c>
      <c r="H292" s="7"/>
      <c r="I292" s="9">
        <f>COTAÇÃO!E81</f>
        <v>45901</v>
      </c>
      <c r="J292" s="194" t="s">
        <v>1910</v>
      </c>
    </row>
    <row r="293" spans="2:10" ht="25" x14ac:dyDescent="0.35">
      <c r="B293" s="4" t="s">
        <v>1816</v>
      </c>
      <c r="C293" s="200" t="s">
        <v>14</v>
      </c>
      <c r="D293" s="6" t="str">
        <f>COTAÇÃO!C82</f>
        <v>Chapa De Acrílico 10mm X 1000 X 2000 Mm Transparente</v>
      </c>
      <c r="E293" s="4" t="s">
        <v>20</v>
      </c>
      <c r="F293" s="4" t="s">
        <v>33</v>
      </c>
      <c r="G293" s="7">
        <f>COTAÇÃO!D82/2</f>
        <v>849.95</v>
      </c>
      <c r="H293" s="7"/>
      <c r="I293" s="9">
        <f>COTAÇÃO!E82</f>
        <v>46082</v>
      </c>
      <c r="J293" s="194" t="s">
        <v>1910</v>
      </c>
    </row>
    <row r="294" spans="2:10" ht="25" x14ac:dyDescent="0.35">
      <c r="B294" s="4" t="s">
        <v>1817</v>
      </c>
      <c r="C294" s="200" t="s">
        <v>14</v>
      </c>
      <c r="D294" s="6" t="str">
        <f>COTAÇÃO!C83</f>
        <v>Painel Ecoripado Slim 169mm | Santa Luzia - Freijó, com vigas de aluminio, buchas e parafusos</v>
      </c>
      <c r="E294" s="4" t="s">
        <v>20</v>
      </c>
      <c r="F294" s="4" t="s">
        <v>33</v>
      </c>
      <c r="G294" s="7">
        <f>COTAÇÃO!D83</f>
        <v>607.95000000000005</v>
      </c>
      <c r="H294" s="7"/>
      <c r="I294" s="9">
        <f>COTAÇÃO!E83</f>
        <v>46082</v>
      </c>
      <c r="J294" s="194" t="s">
        <v>2189</v>
      </c>
    </row>
    <row r="295" spans="2:10" ht="62.5" x14ac:dyDescent="0.35">
      <c r="B295" s="4" t="s">
        <v>1818</v>
      </c>
      <c r="C295" s="200" t="s">
        <v>3</v>
      </c>
      <c r="D295" s="6" t="s">
        <v>2191</v>
      </c>
      <c r="E295" s="4" t="s">
        <v>20</v>
      </c>
      <c r="F295" s="4" t="s">
        <v>21</v>
      </c>
      <c r="G295" s="7">
        <v>137.02000000000001</v>
      </c>
      <c r="H295" s="7"/>
      <c r="I295" s="13">
        <v>46054</v>
      </c>
      <c r="J295" s="194" t="s">
        <v>2192</v>
      </c>
    </row>
    <row r="296" spans="2:10" ht="25" x14ac:dyDescent="0.35">
      <c r="B296" s="4" t="s">
        <v>1819</v>
      </c>
      <c r="C296" s="200" t="s">
        <v>14</v>
      </c>
      <c r="D296" s="6" t="str">
        <f>COTAÇÃO!C84</f>
        <v>PAINEL EM VEGETAÇÃO PRESERVADA</v>
      </c>
      <c r="E296" s="4" t="s">
        <v>20</v>
      </c>
      <c r="F296" s="4" t="s">
        <v>33</v>
      </c>
      <c r="G296" s="7">
        <f>COTAÇÃO!D84</f>
        <v>2090.96</v>
      </c>
      <c r="H296" s="7"/>
      <c r="I296" s="9">
        <f>COTAÇÃO!E84</f>
        <v>46082</v>
      </c>
      <c r="J296" s="194" t="s">
        <v>2160</v>
      </c>
    </row>
    <row r="297" spans="2:10" ht="25" x14ac:dyDescent="0.35">
      <c r="B297" s="4" t="s">
        <v>1820</v>
      </c>
      <c r="C297" s="200" t="s">
        <v>14</v>
      </c>
      <c r="D297" s="6" t="str">
        <f>COTAÇÃO!C85</f>
        <v>LETREIRO EM ACLÍLICO E LED NEON PARA 05 LETRAS</v>
      </c>
      <c r="E297" s="4" t="s">
        <v>20</v>
      </c>
      <c r="F297" s="4" t="s">
        <v>21</v>
      </c>
      <c r="G297" s="7">
        <f>COTAÇÃO!D85</f>
        <v>299.95</v>
      </c>
      <c r="H297" s="7"/>
      <c r="I297" s="9">
        <v>45902</v>
      </c>
      <c r="J297" s="194" t="s">
        <v>2197</v>
      </c>
    </row>
    <row r="298" spans="2:10" ht="25" x14ac:dyDescent="0.35">
      <c r="B298" s="4" t="s">
        <v>1821</v>
      </c>
      <c r="C298" s="200" t="s">
        <v>14</v>
      </c>
      <c r="D298" s="6" t="str">
        <f>COTAÇÃO!C86</f>
        <v>LETREIRO EM ACLÍLICO E LED NEON PARA 06 LETRAS</v>
      </c>
      <c r="E298" s="4" t="s">
        <v>20</v>
      </c>
      <c r="F298" s="4" t="s">
        <v>21</v>
      </c>
      <c r="G298" s="7">
        <f>COTAÇÃO!D86</f>
        <v>329</v>
      </c>
      <c r="H298" s="7"/>
      <c r="I298" s="9">
        <v>45903</v>
      </c>
      <c r="J298" s="194" t="s">
        <v>2197</v>
      </c>
    </row>
    <row r="299" spans="2:10" ht="25" x14ac:dyDescent="0.35">
      <c r="B299" s="4" t="s">
        <v>1822</v>
      </c>
      <c r="C299" s="200" t="s">
        <v>14</v>
      </c>
      <c r="D299" s="6" t="str">
        <f>COTAÇÃO!C87</f>
        <v>LETREIRO EM ACLÍLICO E LED NEON PARA 07 LETRAS</v>
      </c>
      <c r="E299" s="4" t="s">
        <v>20</v>
      </c>
      <c r="F299" s="4" t="s">
        <v>21</v>
      </c>
      <c r="G299" s="7">
        <f>COTAÇÃO!D87</f>
        <v>349</v>
      </c>
      <c r="H299" s="7"/>
      <c r="I299" s="9">
        <v>45904</v>
      </c>
      <c r="J299" s="194" t="s">
        <v>2197</v>
      </c>
    </row>
    <row r="300" spans="2:10" ht="25" x14ac:dyDescent="0.35">
      <c r="B300" s="4" t="s">
        <v>1823</v>
      </c>
      <c r="C300" s="200" t="s">
        <v>14</v>
      </c>
      <c r="D300" s="6" t="str">
        <f>COTAÇÃO!C88</f>
        <v>SEIXO DE RIO COR MARROM</v>
      </c>
      <c r="E300" s="4" t="s">
        <v>20</v>
      </c>
      <c r="F300" s="4" t="s">
        <v>1145</v>
      </c>
      <c r="G300" s="7">
        <f>COTAÇÃO!D88</f>
        <v>3.9333333333333331</v>
      </c>
      <c r="H300" s="7"/>
      <c r="I300" s="9">
        <f>COTAÇÃO!E88</f>
        <v>46082</v>
      </c>
      <c r="J300" s="194" t="s">
        <v>1910</v>
      </c>
    </row>
    <row r="301" spans="2:10" ht="25" x14ac:dyDescent="0.35">
      <c r="B301" s="4" t="s">
        <v>1824</v>
      </c>
      <c r="C301" s="200" t="s">
        <v>14</v>
      </c>
      <c r="D301" s="6" t="str">
        <f>COTAÇÃO!C89</f>
        <v>Chapa De Acrílico 6mm X 2000 X 1000 Mm Transparente</v>
      </c>
      <c r="E301" s="4" t="s">
        <v>20</v>
      </c>
      <c r="F301" s="4" t="s">
        <v>33</v>
      </c>
      <c r="G301" s="7">
        <f>COTAÇÃO!D89</f>
        <v>400</v>
      </c>
      <c r="H301" s="7"/>
      <c r="I301" s="9">
        <f>COTAÇÃO!E89</f>
        <v>46082</v>
      </c>
      <c r="J301" s="194" t="s">
        <v>1910</v>
      </c>
    </row>
    <row r="302" spans="2:10" ht="25" x14ac:dyDescent="0.35">
      <c r="B302" s="4" t="s">
        <v>1825</v>
      </c>
      <c r="C302" s="200" t="s">
        <v>14</v>
      </c>
      <c r="D302" s="6" t="str">
        <f>COTAÇÃO!C90</f>
        <v>PRENDEDOR DE CABOS DE AÇO COM 02 PEÇAS</v>
      </c>
      <c r="E302" s="4" t="s">
        <v>20</v>
      </c>
      <c r="F302" s="4" t="s">
        <v>21</v>
      </c>
      <c r="G302" s="7">
        <f>COTAÇÃO!D90</f>
        <v>33.799999999999997</v>
      </c>
      <c r="H302" s="7"/>
      <c r="I302" s="9">
        <f>COTAÇÃO!E90</f>
        <v>46082</v>
      </c>
      <c r="J302" s="194" t="s">
        <v>1910</v>
      </c>
    </row>
    <row r="303" spans="2:10" ht="25" x14ac:dyDescent="0.35">
      <c r="B303" s="4" t="s">
        <v>1826</v>
      </c>
      <c r="C303" s="200" t="s">
        <v>14</v>
      </c>
      <c r="D303" s="6" t="str">
        <f>COTAÇÃO!C91</f>
        <v>Cabo De Aço Com Revestimento Transparente 1/16 X 1 Metro</v>
      </c>
      <c r="E303" s="4" t="s">
        <v>20</v>
      </c>
      <c r="F303" s="4" t="s">
        <v>160</v>
      </c>
      <c r="G303" s="7">
        <f>COTAÇÃO!D91</f>
        <v>1.68</v>
      </c>
      <c r="H303" s="7"/>
      <c r="I303" s="9">
        <f>COTAÇÃO!E91</f>
        <v>46082</v>
      </c>
      <c r="J303" s="194" t="s">
        <v>2202</v>
      </c>
    </row>
    <row r="304" spans="2:10" ht="25" x14ac:dyDescent="0.35">
      <c r="B304" s="4" t="s">
        <v>1827</v>
      </c>
      <c r="C304" s="200" t="s">
        <v>14</v>
      </c>
      <c r="D304" s="6" t="str">
        <f>COTAÇÃO!C92</f>
        <v>Trilho Suíço Simples Max 3 Metros Alumínio Gesso E Drywall Cor Branco</v>
      </c>
      <c r="E304" s="4" t="s">
        <v>20</v>
      </c>
      <c r="F304" s="4" t="s">
        <v>160</v>
      </c>
      <c r="G304" s="7">
        <f>COTAÇÃO!D92</f>
        <v>18.666666666666668</v>
      </c>
      <c r="H304" s="7"/>
      <c r="I304" s="9">
        <f>COTAÇÃO!E92</f>
        <v>45992</v>
      </c>
      <c r="J304" s="194" t="s">
        <v>1910</v>
      </c>
    </row>
    <row r="305" spans="2:10" ht="45" customHeight="1" x14ac:dyDescent="0.35">
      <c r="B305" s="4" t="s">
        <v>1828</v>
      </c>
      <c r="C305" s="200" t="s">
        <v>14</v>
      </c>
      <c r="D305" s="6" t="str">
        <f>COTAÇÃO!C93</f>
        <v>Plafon De Embutir Alumínio 9,6x9,6cm No Frame Ii</v>
      </c>
      <c r="E305" s="4" t="s">
        <v>20</v>
      </c>
      <c r="F305" s="4" t="s">
        <v>33</v>
      </c>
      <c r="G305" s="7">
        <f>COTAÇÃO!D93</f>
        <v>95</v>
      </c>
      <c r="H305" s="7"/>
      <c r="I305" s="9">
        <f>COTAÇÃO!E93</f>
        <v>46082</v>
      </c>
      <c r="J305" s="194" t="s">
        <v>2207</v>
      </c>
    </row>
    <row r="306" spans="2:10" ht="25" x14ac:dyDescent="0.35">
      <c r="B306" s="4" t="s">
        <v>1829</v>
      </c>
      <c r="C306" s="200" t="s">
        <v>14</v>
      </c>
      <c r="D306" s="6" t="str">
        <f>COTAÇÃO!C94</f>
        <v>Plafon De Embutir Microborda 13xø8,8cm Imo</v>
      </c>
      <c r="E306" s="4" t="s">
        <v>20</v>
      </c>
      <c r="F306" s="4" t="s">
        <v>21</v>
      </c>
      <c r="G306" s="7">
        <f>COTAÇÃO!D94</f>
        <v>94</v>
      </c>
      <c r="H306" s="7"/>
      <c r="I306" s="9">
        <f>COTAÇÃO!E94</f>
        <v>46082</v>
      </c>
      <c r="J306" s="194" t="s">
        <v>2207</v>
      </c>
    </row>
    <row r="307" spans="2:10" ht="29" x14ac:dyDescent="0.35">
      <c r="B307" s="4" t="s">
        <v>1830</v>
      </c>
      <c r="C307" s="200" t="s">
        <v>14</v>
      </c>
      <c r="D307" s="6" t="str">
        <f>COTAÇÃO!C95</f>
        <v>Spot de Embutir Móbili Difuso 2,5W 100° Stella STL21915BR/30*</v>
      </c>
      <c r="E307" s="4" t="s">
        <v>20</v>
      </c>
      <c r="F307" s="4" t="s">
        <v>21</v>
      </c>
      <c r="G307" s="7">
        <f>COTAÇÃO!D94</f>
        <v>94</v>
      </c>
      <c r="H307" s="7"/>
      <c r="I307" s="9">
        <f>COTAÇÃO!E94</f>
        <v>46082</v>
      </c>
      <c r="J307" s="218" t="s">
        <v>1930</v>
      </c>
    </row>
    <row r="308" spans="2:10" ht="25" x14ac:dyDescent="0.35">
      <c r="B308" s="4" t="s">
        <v>1831</v>
      </c>
      <c r="C308" s="200" t="s">
        <v>14</v>
      </c>
      <c r="D308" s="6" t="str">
        <f>COTAÇÃO!C96</f>
        <v>Pendente Led Up Light Alumínio 53,4w 3000k New Fit40, 2M</v>
      </c>
      <c r="E308" s="4" t="s">
        <v>20</v>
      </c>
      <c r="F308" s="4" t="s">
        <v>21</v>
      </c>
      <c r="G308" s="7">
        <f>COTAÇÃO!D96</f>
        <v>2016</v>
      </c>
      <c r="H308" s="7"/>
      <c r="I308" s="9">
        <f>COTAÇÃO!E96</f>
        <v>46082</v>
      </c>
      <c r="J308" s="194" t="s">
        <v>2210</v>
      </c>
    </row>
    <row r="309" spans="2:10" ht="37.5" x14ac:dyDescent="0.35">
      <c r="B309" s="4" t="s">
        <v>1832</v>
      </c>
      <c r="C309" s="200" t="s">
        <v>14</v>
      </c>
      <c r="D309" s="6" t="str">
        <f>COTAÇÃO!C97</f>
        <v>Pendente LED New Fit 40 Linear 3000K 53,4W Bivolt 5x170x4cm Alumínio e Acrílico Preto - Newline PD40002LED3</v>
      </c>
      <c r="E309" s="4" t="s">
        <v>20</v>
      </c>
      <c r="F309" s="4" t="s">
        <v>21</v>
      </c>
      <c r="G309" s="7">
        <f>COTAÇÃO!D97</f>
        <v>1879.32</v>
      </c>
      <c r="H309" s="7"/>
      <c r="I309" s="9">
        <f>COTAÇÃO!E97</f>
        <v>46082</v>
      </c>
      <c r="J309" s="194" t="s">
        <v>2207</v>
      </c>
    </row>
    <row r="310" spans="2:10" ht="37.5" x14ac:dyDescent="0.35">
      <c r="B310" s="4" t="s">
        <v>1833</v>
      </c>
      <c r="C310" s="200" t="s">
        <v>14</v>
      </c>
      <c r="D310" s="6" t="str">
        <f>COTAÇÃO!C98</f>
        <v>PENDENTE LED LINEAR 3000K 18W BIVOLT 100CM ALUMÍNIO PRETO - PORTOFINO PD2263</v>
      </c>
      <c r="E310" s="4" t="s">
        <v>20</v>
      </c>
      <c r="F310" s="4" t="s">
        <v>21</v>
      </c>
      <c r="G310" s="7">
        <f>COTAÇÃO!D98</f>
        <v>283.05</v>
      </c>
      <c r="H310" s="7"/>
      <c r="I310" s="9">
        <f>COTAÇÃO!E98</f>
        <v>46082</v>
      </c>
      <c r="J310" s="194" t="s">
        <v>1930</v>
      </c>
    </row>
    <row r="311" spans="2:10" ht="25" x14ac:dyDescent="0.35">
      <c r="B311" s="4" t="s">
        <v>1834</v>
      </c>
      <c r="C311" s="200" t="s">
        <v>14</v>
      </c>
      <c r="D311" s="6" t="str">
        <f>COTAÇÃO!C99</f>
        <v>Trilho Suíço Simples 4 Metros + 40 Deslizantes 8 Terminais</v>
      </c>
      <c r="E311" s="4" t="s">
        <v>20</v>
      </c>
      <c r="F311" s="4" t="s">
        <v>21</v>
      </c>
      <c r="G311" s="7">
        <f>COTAÇÃO!D99</f>
        <v>49</v>
      </c>
      <c r="H311" s="7"/>
      <c r="I311" s="9">
        <f>COTAÇÃO!E99</f>
        <v>46082</v>
      </c>
      <c r="J311" s="194" t="s">
        <v>1930</v>
      </c>
    </row>
    <row r="312" spans="2:10" ht="25" x14ac:dyDescent="0.35">
      <c r="B312" s="4" t="s">
        <v>1835</v>
      </c>
      <c r="C312" s="200" t="s">
        <v>14</v>
      </c>
      <c r="D312" s="6" t="str">
        <f>COTAÇÃO!C100</f>
        <v>Letra Caixas Modelo: Acrilico com bordas Variação: 3mm - Fixação Pino - Iluminação LED</v>
      </c>
      <c r="E312" s="4" t="s">
        <v>20</v>
      </c>
      <c r="F312" s="4" t="s">
        <v>33</v>
      </c>
      <c r="G312" s="7">
        <f>COTAÇÃO!D100</f>
        <v>3488.541689373857</v>
      </c>
      <c r="H312" s="7"/>
      <c r="I312" s="9">
        <v>45962</v>
      </c>
      <c r="J312" s="194" t="s">
        <v>2223</v>
      </c>
    </row>
    <row r="313" spans="2:10" ht="25" x14ac:dyDescent="0.35">
      <c r="B313" s="4" t="s">
        <v>1836</v>
      </c>
      <c r="C313" s="200" t="s">
        <v>3</v>
      </c>
      <c r="D313" s="6" t="s">
        <v>2216</v>
      </c>
      <c r="E313" s="4" t="s">
        <v>20</v>
      </c>
      <c r="F313" s="4" t="s">
        <v>160</v>
      </c>
      <c r="G313" s="7">
        <v>120.75</v>
      </c>
      <c r="H313" s="7"/>
      <c r="I313" s="13">
        <v>46054</v>
      </c>
      <c r="J313" s="194" t="s">
        <v>2217</v>
      </c>
    </row>
    <row r="314" spans="2:10" x14ac:dyDescent="0.35">
      <c r="B314" s="4" t="s">
        <v>1837</v>
      </c>
      <c r="C314" s="200" t="s">
        <v>3</v>
      </c>
      <c r="D314" s="6" t="s">
        <v>2214</v>
      </c>
      <c r="E314" s="4" t="s">
        <v>20</v>
      </c>
      <c r="F314" s="4" t="s">
        <v>1145</v>
      </c>
      <c r="G314" s="7">
        <v>90.47</v>
      </c>
      <c r="H314" s="7"/>
      <c r="I314" s="13">
        <v>46054</v>
      </c>
      <c r="J314" s="194" t="s">
        <v>2215</v>
      </c>
    </row>
    <row r="315" spans="2:10" ht="30.5" customHeight="1" x14ac:dyDescent="0.35">
      <c r="B315" s="17" t="s">
        <v>1838</v>
      </c>
      <c r="C315" s="228" t="s">
        <v>27</v>
      </c>
      <c r="D315" s="220" t="s">
        <v>2222</v>
      </c>
      <c r="E315" s="17" t="s">
        <v>20</v>
      </c>
      <c r="F315" s="17" t="s">
        <v>33</v>
      </c>
      <c r="G315" s="221">
        <f>COTAÇÃO!D100</f>
        <v>3488.541689373857</v>
      </c>
      <c r="H315" s="221"/>
      <c r="I315" s="223">
        <f>COTAÇÃO!E100</f>
        <v>45962</v>
      </c>
      <c r="J315" s="224" t="s">
        <v>2223</v>
      </c>
    </row>
    <row r="316" spans="2:10" ht="25" x14ac:dyDescent="0.35">
      <c r="B316" s="4" t="s">
        <v>1839</v>
      </c>
      <c r="C316" s="200" t="s">
        <v>3</v>
      </c>
      <c r="D316" s="6" t="s">
        <v>2225</v>
      </c>
      <c r="E316" s="4" t="s">
        <v>20</v>
      </c>
      <c r="F316" s="4" t="s">
        <v>160</v>
      </c>
      <c r="G316" s="7">
        <v>133.66999999999999</v>
      </c>
      <c r="H316" s="7"/>
      <c r="I316" s="13">
        <v>46054</v>
      </c>
      <c r="J316" s="194" t="s">
        <v>2224</v>
      </c>
    </row>
    <row r="317" spans="2:10" ht="25" x14ac:dyDescent="0.35">
      <c r="B317" s="4" t="s">
        <v>1840</v>
      </c>
      <c r="C317" s="200" t="s">
        <v>3</v>
      </c>
      <c r="D317" s="6" t="s">
        <v>2216</v>
      </c>
      <c r="E317" s="4" t="s">
        <v>20</v>
      </c>
      <c r="F317" s="4" t="s">
        <v>160</v>
      </c>
      <c r="G317" s="7">
        <v>120.75</v>
      </c>
      <c r="H317" s="7"/>
      <c r="I317" s="13">
        <v>46054</v>
      </c>
      <c r="J317" s="194" t="s">
        <v>2217</v>
      </c>
    </row>
    <row r="318" spans="2:10" ht="25" x14ac:dyDescent="0.35">
      <c r="B318" s="4" t="s">
        <v>1841</v>
      </c>
      <c r="C318" s="200" t="s">
        <v>3</v>
      </c>
      <c r="D318" s="6" t="s">
        <v>2226</v>
      </c>
      <c r="E318" s="4" t="s">
        <v>20</v>
      </c>
      <c r="F318" s="4" t="s">
        <v>160</v>
      </c>
      <c r="G318" s="7">
        <v>25.11</v>
      </c>
      <c r="H318" s="7"/>
      <c r="I318" s="13">
        <v>46054</v>
      </c>
      <c r="J318" s="194" t="s">
        <v>2227</v>
      </c>
    </row>
    <row r="319" spans="2:10" ht="25" x14ac:dyDescent="0.35">
      <c r="B319" s="4" t="s">
        <v>1842</v>
      </c>
      <c r="C319" s="200" t="s">
        <v>3</v>
      </c>
      <c r="D319" s="6" t="s">
        <v>2173</v>
      </c>
      <c r="E319" s="4" t="s">
        <v>20</v>
      </c>
      <c r="F319" s="4" t="s">
        <v>21</v>
      </c>
      <c r="G319" s="7">
        <v>207.52</v>
      </c>
      <c r="H319" s="7"/>
      <c r="I319" s="13">
        <v>46054</v>
      </c>
      <c r="J319" s="194" t="s">
        <v>2174</v>
      </c>
    </row>
    <row r="320" spans="2:10" ht="25" x14ac:dyDescent="0.35">
      <c r="B320" s="4" t="s">
        <v>1843</v>
      </c>
      <c r="C320" s="200" t="s">
        <v>3</v>
      </c>
      <c r="D320" s="6" t="s">
        <v>2228</v>
      </c>
      <c r="E320" s="4" t="s">
        <v>20</v>
      </c>
      <c r="F320" s="4" t="s">
        <v>21</v>
      </c>
      <c r="G320" s="7">
        <v>160.96</v>
      </c>
      <c r="H320" s="7"/>
      <c r="I320" s="13">
        <v>46054</v>
      </c>
      <c r="J320" s="194" t="s">
        <v>2229</v>
      </c>
    </row>
    <row r="321" spans="2:10" ht="22.5" customHeight="1" x14ac:dyDescent="0.35">
      <c r="B321" s="4" t="s">
        <v>1844</v>
      </c>
      <c r="C321" s="200" t="s">
        <v>3</v>
      </c>
      <c r="D321" s="6" t="s">
        <v>2230</v>
      </c>
      <c r="E321" s="4" t="s">
        <v>20</v>
      </c>
      <c r="F321" s="4" t="s">
        <v>21</v>
      </c>
      <c r="G321" s="7">
        <v>137.05000000000001</v>
      </c>
      <c r="H321" s="7"/>
      <c r="I321" s="13">
        <v>46054</v>
      </c>
      <c r="J321" s="194" t="s">
        <v>2231</v>
      </c>
    </row>
    <row r="322" spans="2:10" ht="62.5" x14ac:dyDescent="0.35">
      <c r="B322" s="4" t="s">
        <v>1845</v>
      </c>
      <c r="C322" s="200" t="s">
        <v>14</v>
      </c>
      <c r="D322" s="6" t="s">
        <v>2233</v>
      </c>
      <c r="E322" s="4" t="s">
        <v>20</v>
      </c>
      <c r="F322" s="4" t="s">
        <v>33</v>
      </c>
      <c r="G322" s="7">
        <f>COTAÇÃO!D101</f>
        <v>168.04999999999998</v>
      </c>
      <c r="H322" s="7"/>
      <c r="I322" s="9">
        <f>COTAÇÃO!E101</f>
        <v>46082</v>
      </c>
      <c r="J322" s="194" t="s">
        <v>2232</v>
      </c>
    </row>
    <row r="323" spans="2:10" ht="25" x14ac:dyDescent="0.35">
      <c r="B323" s="4" t="s">
        <v>1846</v>
      </c>
      <c r="C323" s="200" t="s">
        <v>27</v>
      </c>
      <c r="D323" s="6" t="str">
        <f>COTAÇÃO!C104</f>
        <v>LOGOMARCA TIPO VERTICAL PARA FACHADA, 2,30X2,99M, COM LED</v>
      </c>
      <c r="E323" s="4" t="s">
        <v>20</v>
      </c>
      <c r="F323" s="4" t="s">
        <v>21</v>
      </c>
      <c r="G323" s="7">
        <f>MEDIAN(COTAÇÃO!D104:D108)</f>
        <v>8970</v>
      </c>
      <c r="H323" s="7"/>
      <c r="I323" s="9">
        <f>COTAÇÃO!E106</f>
        <v>45962</v>
      </c>
      <c r="J323" s="194" t="s">
        <v>2254</v>
      </c>
    </row>
    <row r="324" spans="2:10" ht="37.5" x14ac:dyDescent="0.35">
      <c r="B324" s="4" t="s">
        <v>1847</v>
      </c>
      <c r="C324" s="200" t="s">
        <v>27</v>
      </c>
      <c r="D324" s="6" t="str">
        <f>COTAÇÃO!C110</f>
        <v>LOGOMARCA TIPO TESTEIRA 0,600X3,44M EM ACRILICO,
METAL, E LED</v>
      </c>
      <c r="E324" s="4" t="s">
        <v>20</v>
      </c>
      <c r="F324" s="4" t="s">
        <v>21</v>
      </c>
      <c r="G324" s="7">
        <f>AVERAGE(COTAÇÃO!D110:D114)</f>
        <v>6757.75</v>
      </c>
      <c r="H324" s="7"/>
      <c r="I324" s="9">
        <f>COTAÇÃO!E108</f>
        <v>45962</v>
      </c>
      <c r="J324" s="194" t="s">
        <v>2254</v>
      </c>
    </row>
    <row r="325" spans="2:10" ht="25" x14ac:dyDescent="0.35">
      <c r="B325" s="4" t="s">
        <v>1848</v>
      </c>
      <c r="C325" s="200" t="s">
        <v>14</v>
      </c>
      <c r="D325" s="6" t="str">
        <f>COTAÇÃO!C116</f>
        <v>Porcelanato Rodin Corten Acetinado 59x118,20cm Eliane</v>
      </c>
      <c r="E325" s="4" t="s">
        <v>20</v>
      </c>
      <c r="F325" s="4" t="s">
        <v>33</v>
      </c>
      <c r="G325" s="7">
        <f>COTAÇÃO!D116</f>
        <v>245.95</v>
      </c>
      <c r="H325" s="7"/>
      <c r="I325" s="9">
        <f>COTAÇÃO!E116</f>
        <v>46082</v>
      </c>
      <c r="J325" s="194" t="s">
        <v>2258</v>
      </c>
    </row>
    <row r="326" spans="2:10" ht="25" x14ac:dyDescent="0.35">
      <c r="B326" s="4" t="s">
        <v>1849</v>
      </c>
      <c r="C326" s="200" t="s">
        <v>14</v>
      </c>
      <c r="D326" s="6" t="str">
        <f>COTAÇÃO!C117</f>
        <v>PORCELANATO GUACHE AGAVE MA 120X120 ELIANE</v>
      </c>
      <c r="E326" s="4" t="s">
        <v>20</v>
      </c>
      <c r="F326" s="4" t="s">
        <v>33</v>
      </c>
      <c r="G326" s="7">
        <f>COTAÇÃO!D117</f>
        <v>224.7</v>
      </c>
      <c r="H326" s="7"/>
      <c r="I326" s="9">
        <f>COTAÇÃO!E117</f>
        <v>46082</v>
      </c>
      <c r="J326" s="194" t="s">
        <v>2260</v>
      </c>
    </row>
    <row r="327" spans="2:10" x14ac:dyDescent="0.35">
      <c r="B327" s="4" t="s">
        <v>1850</v>
      </c>
      <c r="C327" s="200" t="s">
        <v>27</v>
      </c>
      <c r="D327" s="6" t="s">
        <v>2261</v>
      </c>
      <c r="E327" s="4" t="s">
        <v>20</v>
      </c>
      <c r="F327" s="4" t="s">
        <v>33</v>
      </c>
      <c r="G327" s="7">
        <f>AVERAGE(COTAÇÃO!D118:D122)</f>
        <v>442.8866666666666</v>
      </c>
      <c r="H327" s="7"/>
      <c r="I327" s="9">
        <f>COTAÇÃO!E114</f>
        <v>45962</v>
      </c>
      <c r="J327" s="194" t="s">
        <v>2254</v>
      </c>
    </row>
    <row r="328" spans="2:10" ht="25" x14ac:dyDescent="0.35">
      <c r="B328" s="4" t="s">
        <v>2235</v>
      </c>
      <c r="C328" s="200" t="s">
        <v>27</v>
      </c>
      <c r="D328" s="6" t="s">
        <v>2274</v>
      </c>
      <c r="E328" s="4" t="s">
        <v>20</v>
      </c>
      <c r="F328" s="4" t="s">
        <v>21</v>
      </c>
      <c r="G328" s="7">
        <f>AVERAGE(COTAÇÃO!D124:D129)</f>
        <v>215.75</v>
      </c>
      <c r="H328" s="7"/>
      <c r="I328" s="9">
        <f>COTAÇÃO!E124</f>
        <v>45962</v>
      </c>
      <c r="J328" s="194" t="s">
        <v>2254</v>
      </c>
    </row>
    <row r="329" spans="2:10" ht="75" x14ac:dyDescent="0.35">
      <c r="B329" s="4" t="s">
        <v>2236</v>
      </c>
      <c r="C329" s="200" t="s">
        <v>27</v>
      </c>
      <c r="D329" s="6" t="str">
        <f>COTAÇÃO!C130</f>
        <v>LOGOTIPO SOBRE VEGETAÇÃO, DE 56X70CM - LETRA CAIXA EM CHAPA GALVANIZADA COM PINTURA AUTOMOTIVA, FACE EM ACRÍLICO BRANCO LEITOSO 3MM E ACRÍLICO VERDE 3MM, COM ILUMINAÇÃO INTERNA DE LED</v>
      </c>
      <c r="E329" s="4" t="s">
        <v>20</v>
      </c>
      <c r="F329" s="4" t="s">
        <v>21</v>
      </c>
      <c r="G329" s="7">
        <f>AVERAGE(COTAÇÃO!D130:D135)</f>
        <v>3314.3333333333335</v>
      </c>
      <c r="H329" s="7"/>
      <c r="I329" s="9">
        <f>COTAÇÃO!E136</f>
        <v>45962</v>
      </c>
      <c r="J329" s="194" t="s">
        <v>2254</v>
      </c>
    </row>
    <row r="330" spans="2:10" ht="50" x14ac:dyDescent="0.35">
      <c r="B330" s="4" t="s">
        <v>2237</v>
      </c>
      <c r="C330" s="200" t="s">
        <v>27</v>
      </c>
      <c r="D330" s="6" t="str">
        <f>COTAÇÃO!C136</f>
        <v>FRASE PAREDE " Sonhar.Mover.Impactar", DE 25X300CMLETRA EM ACRÍLICO NEON 6MM COM IMPRESSÃO EM ADESIVO VINÍLICO, APLICADO SOBRE ACRÍLICO</v>
      </c>
      <c r="E330" s="4" t="s">
        <v>20</v>
      </c>
      <c r="F330" s="4" t="s">
        <v>21</v>
      </c>
      <c r="G330" s="7">
        <f>AVERAGE(COTAÇÃO!D136:D141)</f>
        <v>5029.4233333333332</v>
      </c>
      <c r="H330" s="7"/>
      <c r="I330" s="9">
        <f>COTAÇÃO!E136</f>
        <v>45962</v>
      </c>
      <c r="J330" s="194" t="s">
        <v>2254</v>
      </c>
    </row>
    <row r="331" spans="2:10" ht="62.5" x14ac:dyDescent="0.35">
      <c r="B331" s="4" t="s">
        <v>2238</v>
      </c>
      <c r="C331" s="200" t="s">
        <v>27</v>
      </c>
      <c r="D331" s="6" t="str">
        <f>COTAÇÃO!C142</f>
        <v>PLACA POSTOS DE ATENDIMENTO TESTEIRA
PREFERENCIAL, DE 50X80CM - EM ACRÍLICO VERDE NEON 6MM COM ADESIVO VINÍLICO BRANCO E IMPRESSÃO APLICADO NA FACE FRONTAL</v>
      </c>
      <c r="E331" s="4" t="s">
        <v>20</v>
      </c>
      <c r="F331" s="4" t="s">
        <v>21</v>
      </c>
      <c r="G331" s="7">
        <f>AVERAGE(COTAÇÃO!D142:D147)</f>
        <v>1863.3333333333333</v>
      </c>
      <c r="H331" s="7"/>
      <c r="I331" s="9">
        <f>COTAÇÃO!E142</f>
        <v>45962</v>
      </c>
      <c r="J331" s="194" t="s">
        <v>2254</v>
      </c>
    </row>
    <row r="332" spans="2:10" ht="50" x14ac:dyDescent="0.35">
      <c r="B332" s="4" t="s">
        <v>2239</v>
      </c>
      <c r="C332" s="200" t="s">
        <v>27</v>
      </c>
      <c r="D332" s="6" t="str">
        <f>COTAÇÃO!C148</f>
        <v>PLACA POSTO DE ATENDIMENTO TESTEIRA, DE 50X30CM - EM ACRÍLICO VERDE NEON 6MM COM ADESIVO VINÍLICO BRANCO E IMPRESSÃO APLICADO NA FACE FRONTAL</v>
      </c>
      <c r="E332" s="4" t="s">
        <v>20</v>
      </c>
      <c r="F332" s="4" t="s">
        <v>21</v>
      </c>
      <c r="G332" s="7">
        <f>AVERAGE(COTAÇÃO!D148:D153)</f>
        <v>791.41666666666663</v>
      </c>
      <c r="H332" s="7"/>
      <c r="I332" s="9">
        <f>COTAÇÃO!E148</f>
        <v>45962</v>
      </c>
      <c r="J332" s="194" t="s">
        <v>2254</v>
      </c>
    </row>
    <row r="333" spans="2:10" ht="47.5" customHeight="1" x14ac:dyDescent="0.35">
      <c r="B333" s="4" t="s">
        <v>2240</v>
      </c>
      <c r="C333" s="200" t="s">
        <v>27</v>
      </c>
      <c r="D333" s="6" t="str">
        <f>COTAÇÃO!C154</f>
        <v>PLACA DE PORTA COMUM, DE 15X40CM - EM ACRÍLICO VERDE NEON 6MM COM ADESIVO VINÍLICO BRANCO E IMPRESSÃO APLICADO NA FACE FRONTAL</v>
      </c>
      <c r="E333" s="4" t="s">
        <v>20</v>
      </c>
      <c r="F333" s="4" t="s">
        <v>21</v>
      </c>
      <c r="G333" s="7">
        <f>AVERAGE(COTAÇÃO!D154:D159)</f>
        <v>561.5</v>
      </c>
      <c r="H333" s="7"/>
      <c r="I333" s="9">
        <f>COTAÇÃO!E154</f>
        <v>45962</v>
      </c>
      <c r="J333" s="194" t="s">
        <v>2254</v>
      </c>
    </row>
    <row r="334" spans="2:10" ht="50" x14ac:dyDescent="0.35">
      <c r="B334" s="4" t="s">
        <v>2241</v>
      </c>
      <c r="C334" s="200" t="s">
        <v>27</v>
      </c>
      <c r="D334" s="6" t="str">
        <f>COTAÇÃO!C160</f>
        <v>PLACA DIRECIONAL ESQUINA, DE 55X80CM - EM ACRÍLICO VERDE NEON 6MM COM ADESIVO VINÍLICO BRANCO E IMPRESSÃO APLICADO NA FACE FRONTAL</v>
      </c>
      <c r="E334" s="4" t="s">
        <v>20</v>
      </c>
      <c r="F334" s="4" t="s">
        <v>21</v>
      </c>
      <c r="G334" s="7">
        <f>AVERAGE(COTAÇÃO!D160:D165)</f>
        <v>2925</v>
      </c>
      <c r="H334" s="7"/>
      <c r="I334" s="9">
        <f>COTAÇÃO!E160</f>
        <v>45962</v>
      </c>
      <c r="J334" s="194" t="s">
        <v>2254</v>
      </c>
    </row>
    <row r="335" spans="2:10" ht="62.5" x14ac:dyDescent="0.35">
      <c r="B335" s="4" t="s">
        <v>2242</v>
      </c>
      <c r="C335" s="200" t="s">
        <v>27</v>
      </c>
      <c r="D335" s="6" t="str">
        <f>COTAÇÃO!C166</f>
        <v>PLACA DIRECIONAL SIMPLES, DE 55X40CM - EM
ACRÍLICO VERDE NEON 6MM COM ADESIVO VINÍLICO BRANCO E IMPRESSÃO APLICADO NA FACE FRONTAL</v>
      </c>
      <c r="E335" s="4" t="s">
        <v>20</v>
      </c>
      <c r="F335" s="4" t="s">
        <v>21</v>
      </c>
      <c r="G335" s="7">
        <f>AVERAGE(COTAÇÃO!D166:D169)</f>
        <v>1031.25</v>
      </c>
      <c r="H335" s="7"/>
      <c r="I335" s="9">
        <f>COTAÇÃO!E166</f>
        <v>45962</v>
      </c>
      <c r="J335" s="194" t="s">
        <v>2254</v>
      </c>
    </row>
    <row r="336" spans="2:10" ht="50" x14ac:dyDescent="0.35">
      <c r="B336" s="4" t="s">
        <v>2243</v>
      </c>
      <c r="C336" s="200" t="s">
        <v>27</v>
      </c>
      <c r="D336" s="6" t="str">
        <f>COTAÇÃO!C170</f>
        <v>PLACA TESTEIRA CAIXA, DE 50X30CM - EM ACRÍLICO VERDE NEON 6MM COM ADESIVO VINÍLICO BRANCO E IMPRESSÃO APLICADO NA FACE FRONTAL</v>
      </c>
      <c r="E336" s="4" t="s">
        <v>20</v>
      </c>
      <c r="F336" s="4" t="s">
        <v>21</v>
      </c>
      <c r="G336" s="7">
        <f>AVERAGE(COTAÇÃO!D170:D173)</f>
        <v>689.625</v>
      </c>
      <c r="H336" s="7"/>
      <c r="I336" s="9">
        <f>COTAÇÃO!E170</f>
        <v>45962</v>
      </c>
      <c r="J336" s="194" t="s">
        <v>2254</v>
      </c>
    </row>
    <row r="337" spans="2:10" ht="50" x14ac:dyDescent="0.35">
      <c r="B337" s="4" t="s">
        <v>2244</v>
      </c>
      <c r="C337" s="200" t="s">
        <v>27</v>
      </c>
      <c r="D337" s="6" t="str">
        <f>COTAÇÃO!C174</f>
        <v>PLACA CAFÉ , DE 25X25CM - EM ACRÍLICO VERDE NEON 6MM COM ADESIVO VINÍLICO BRANCO E IMPRESSÃO APLICADO NA FACE FRONTAL</v>
      </c>
      <c r="E337" s="4" t="s">
        <v>20</v>
      </c>
      <c r="F337" s="4" t="s">
        <v>21</v>
      </c>
      <c r="G337" s="7">
        <f>AVERAGE(COTAÇÃO!D174:D177)</f>
        <v>152.345</v>
      </c>
      <c r="H337" s="7"/>
      <c r="I337" s="9">
        <f>COTAÇÃO!E174</f>
        <v>45962</v>
      </c>
      <c r="J337" s="194" t="s">
        <v>2254</v>
      </c>
    </row>
    <row r="338" spans="2:10" ht="50" x14ac:dyDescent="0.35">
      <c r="B338" s="4" t="s">
        <v>2245</v>
      </c>
      <c r="C338" s="200" t="s">
        <v>27</v>
      </c>
      <c r="D338" s="6" t="str">
        <f>COTAÇÃO!C178</f>
        <v>PLACA AVISO GERAL DE 15X26CM - EM ACRÍLICO VERDE NEON 6MM COM ADESIVO VINÍLICO BRANCO E IMPRESSÃO APLICADO NA FACE FRONTAL</v>
      </c>
      <c r="E338" s="4" t="s">
        <v>20</v>
      </c>
      <c r="F338" s="4" t="s">
        <v>21</v>
      </c>
      <c r="G338" s="7">
        <f>COTAÇÃO!D178</f>
        <v>58.5</v>
      </c>
      <c r="H338" s="7"/>
      <c r="I338" s="9">
        <f>COTAÇÃO!E178</f>
        <v>45962</v>
      </c>
      <c r="J338" s="194" t="s">
        <v>2254</v>
      </c>
    </row>
    <row r="339" spans="2:10" ht="87.5" x14ac:dyDescent="0.35">
      <c r="B339" s="4" t="s">
        <v>2246</v>
      </c>
      <c r="C339" s="200" t="s">
        <v>27</v>
      </c>
      <c r="D339" s="6" t="s">
        <v>2285</v>
      </c>
      <c r="E339" s="4" t="s">
        <v>20</v>
      </c>
      <c r="F339" s="4" t="s">
        <v>21</v>
      </c>
      <c r="G339" s="7">
        <f>AVERAGE(COTAÇÃO!D180:D185)</f>
        <v>460.83333333333331</v>
      </c>
      <c r="H339" s="7"/>
      <c r="I339" s="9">
        <f>COTAÇÃO!E180</f>
        <v>45962</v>
      </c>
      <c r="J339" s="194" t="s">
        <v>2254</v>
      </c>
    </row>
    <row r="340" spans="2:10" ht="50" x14ac:dyDescent="0.35">
      <c r="B340" s="4" t="s">
        <v>2247</v>
      </c>
      <c r="C340" s="200" t="s">
        <v>27</v>
      </c>
      <c r="D340" s="6" t="str">
        <f>COTAÇÃO!C186</f>
        <v>QUADRO SALA DE REUNIÃO, DE 90X150CM - BACKLIGT - IMPRESSÃO EM, CHAPA DURATRANS OU ACRÍLICO LEITOSO TRANSLÚCIDO</v>
      </c>
      <c r="E340" s="4" t="s">
        <v>20</v>
      </c>
      <c r="F340" s="4" t="s">
        <v>21</v>
      </c>
      <c r="G340" s="7">
        <f>AVERAGE(COTAÇÃO!D186:D191)</f>
        <v>4492.083333333333</v>
      </c>
      <c r="H340" s="7"/>
      <c r="I340" s="9">
        <f>COTAÇÃO!E186</f>
        <v>45962</v>
      </c>
      <c r="J340" s="194" t="s">
        <v>2254</v>
      </c>
    </row>
    <row r="341" spans="2:10" ht="50" x14ac:dyDescent="0.35">
      <c r="B341" s="4" t="s">
        <v>2248</v>
      </c>
      <c r="C341" s="200" t="s">
        <v>27</v>
      </c>
      <c r="D341" s="6" t="s">
        <v>2287</v>
      </c>
      <c r="E341" s="4" t="s">
        <v>20</v>
      </c>
      <c r="F341" s="4" t="s">
        <v>21</v>
      </c>
      <c r="G341" s="7">
        <f>AVERAGE(COTAÇÃO!D192:D197)</f>
        <v>3493</v>
      </c>
      <c r="H341" s="7"/>
      <c r="I341" s="9">
        <f>COTAÇÃO!E192</f>
        <v>45962</v>
      </c>
      <c r="J341" s="194" t="s">
        <v>2254</v>
      </c>
    </row>
    <row r="342" spans="2:10" ht="75" x14ac:dyDescent="0.35">
      <c r="B342" s="4" t="s">
        <v>2249</v>
      </c>
      <c r="C342" s="200" t="s">
        <v>3</v>
      </c>
      <c r="D342" s="6" t="s">
        <v>2204</v>
      </c>
      <c r="E342" s="4" t="s">
        <v>20</v>
      </c>
      <c r="F342" s="4" t="s">
        <v>33</v>
      </c>
      <c r="G342" s="7">
        <v>285</v>
      </c>
      <c r="H342" s="7"/>
      <c r="I342" s="13">
        <v>46054</v>
      </c>
      <c r="J342" s="194" t="s">
        <v>2205</v>
      </c>
    </row>
    <row r="343" spans="2:10" x14ac:dyDescent="0.35">
      <c r="B343" s="4" t="s">
        <v>2250</v>
      </c>
      <c r="C343" s="200"/>
      <c r="D343" s="6"/>
      <c r="E343" s="4"/>
      <c r="F343" s="4"/>
      <c r="G343" s="7"/>
      <c r="H343" s="7"/>
      <c r="I343" s="9"/>
      <c r="J343" s="194"/>
    </row>
    <row r="344" spans="2:10" x14ac:dyDescent="0.35">
      <c r="B344" s="4" t="s">
        <v>2251</v>
      </c>
      <c r="C344" s="200"/>
      <c r="D344" s="6"/>
      <c r="E344" s="4"/>
      <c r="F344" s="4"/>
      <c r="G344" s="7"/>
      <c r="H344" s="7"/>
      <c r="I344" s="9"/>
      <c r="J344" s="194"/>
    </row>
    <row r="345" spans="2:10" x14ac:dyDescent="0.35">
      <c r="B345" s="4" t="s">
        <v>2252</v>
      </c>
      <c r="C345" s="200"/>
      <c r="D345" s="6"/>
      <c r="E345" s="4"/>
      <c r="F345" s="4"/>
      <c r="G345" s="7"/>
      <c r="H345" s="7"/>
      <c r="I345" s="9"/>
      <c r="J345" s="194"/>
    </row>
    <row r="346" spans="2:10" x14ac:dyDescent="0.35">
      <c r="B346" s="4" t="s">
        <v>2253</v>
      </c>
      <c r="C346" s="200"/>
      <c r="D346" s="6"/>
      <c r="E346" s="4"/>
      <c r="F346" s="4"/>
      <c r="G346" s="7"/>
      <c r="H346" s="7"/>
      <c r="I346" s="9"/>
      <c r="J346" s="194"/>
    </row>
    <row r="347" spans="2:10" x14ac:dyDescent="0.35">
      <c r="B347" s="4" t="s">
        <v>2263</v>
      </c>
      <c r="C347" s="200"/>
      <c r="D347" s="6"/>
      <c r="E347" s="4"/>
      <c r="F347" s="4"/>
      <c r="G347" s="7"/>
      <c r="H347" s="7"/>
      <c r="I347" s="9"/>
      <c r="J347" s="194"/>
    </row>
    <row r="348" spans="2:10" x14ac:dyDescent="0.35">
      <c r="B348" s="4" t="s">
        <v>2264</v>
      </c>
      <c r="C348" s="200"/>
      <c r="D348" s="6"/>
      <c r="E348" s="4"/>
      <c r="F348" s="4"/>
      <c r="G348" s="7"/>
      <c r="H348" s="7"/>
      <c r="I348" s="9"/>
      <c r="J348" s="194"/>
    </row>
    <row r="349" spans="2:10" x14ac:dyDescent="0.35">
      <c r="B349" s="4" t="s">
        <v>2265</v>
      </c>
      <c r="C349" s="200"/>
      <c r="D349" s="6"/>
      <c r="E349" s="4"/>
      <c r="F349" s="4"/>
      <c r="G349" s="7"/>
      <c r="H349" s="7"/>
      <c r="I349" s="9"/>
      <c r="J349" s="194"/>
    </row>
    <row r="350" spans="2:10" x14ac:dyDescent="0.35">
      <c r="B350" s="4" t="s">
        <v>2266</v>
      </c>
      <c r="C350" s="200"/>
      <c r="D350" s="6"/>
      <c r="E350" s="4"/>
      <c r="F350" s="4"/>
      <c r="G350" s="7"/>
      <c r="H350" s="7"/>
      <c r="I350" s="9"/>
      <c r="J350" s="194"/>
    </row>
    <row r="351" spans="2:10" x14ac:dyDescent="0.35">
      <c r="B351" s="4" t="s">
        <v>2267</v>
      </c>
      <c r="C351" s="200"/>
      <c r="D351" s="6"/>
      <c r="E351" s="4"/>
      <c r="F351" s="4"/>
      <c r="G351" s="7"/>
      <c r="H351" s="7"/>
      <c r="I351" s="9"/>
      <c r="J351" s="194"/>
    </row>
    <row r="352" spans="2:10" x14ac:dyDescent="0.35">
      <c r="B352" s="4" t="s">
        <v>2268</v>
      </c>
      <c r="C352" s="200"/>
      <c r="D352" s="6"/>
      <c r="E352" s="4"/>
      <c r="F352" s="4"/>
      <c r="G352" s="7"/>
      <c r="H352" s="7"/>
      <c r="I352" s="9"/>
      <c r="J352" s="194"/>
    </row>
    <row r="353" spans="2:10" x14ac:dyDescent="0.35">
      <c r="B353" s="4" t="s">
        <v>2269</v>
      </c>
      <c r="C353" s="200"/>
      <c r="D353" s="6"/>
      <c r="E353" s="4"/>
      <c r="F353" s="4"/>
      <c r="G353" s="7"/>
      <c r="H353" s="7"/>
      <c r="I353" s="9"/>
      <c r="J353" s="194"/>
    </row>
    <row r="354" spans="2:10" x14ac:dyDescent="0.35">
      <c r="B354" s="4" t="s">
        <v>2270</v>
      </c>
      <c r="C354" s="200"/>
      <c r="D354" s="6"/>
      <c r="E354" s="4"/>
      <c r="F354" s="4"/>
      <c r="G354" s="7"/>
      <c r="H354" s="7"/>
      <c r="I354" s="9"/>
      <c r="J354" s="194"/>
    </row>
    <row r="355" spans="2:10" x14ac:dyDescent="0.35">
      <c r="B355" s="4" t="s">
        <v>2271</v>
      </c>
      <c r="C355" s="200"/>
      <c r="D355" s="6"/>
      <c r="E355" s="4"/>
      <c r="F355" s="4"/>
      <c r="G355" s="7"/>
      <c r="H355" s="7"/>
      <c r="I355" s="9"/>
      <c r="J355" s="194"/>
    </row>
    <row r="356" spans="2:10" x14ac:dyDescent="0.35">
      <c r="B356" s="4" t="s">
        <v>2272</v>
      </c>
      <c r="C356" s="200"/>
      <c r="D356" s="6"/>
      <c r="E356" s="4"/>
      <c r="F356" s="4"/>
      <c r="G356" s="7"/>
      <c r="H356" s="7"/>
      <c r="I356" s="9"/>
      <c r="J356" s="194"/>
    </row>
    <row r="357" spans="2:10" x14ac:dyDescent="0.35">
      <c r="B357" s="4" t="s">
        <v>2273</v>
      </c>
      <c r="C357" s="200"/>
      <c r="D357" s="6"/>
      <c r="E357" s="4"/>
      <c r="F357" s="4"/>
      <c r="G357" s="7"/>
      <c r="H357" s="7"/>
      <c r="I357" s="9"/>
      <c r="J357" s="194"/>
    </row>
  </sheetData>
  <autoFilter ref="B9:J357" xr:uid="{00000000-0009-0000-0000-000000000000}"/>
  <phoneticPr fontId="33" type="noConversion"/>
  <conditionalFormatting sqref="G20:G32">
    <cfRule type="expression" dxfId="34" priority="19" stopIfTrue="1">
      <formula>A20="SIM"</formula>
    </cfRule>
  </conditionalFormatting>
  <conditionalFormatting sqref="G38:G43">
    <cfRule type="expression" dxfId="33" priority="17" stopIfTrue="1">
      <formula>A38="SIM"</formula>
    </cfRule>
  </conditionalFormatting>
  <conditionalFormatting sqref="G45:G53">
    <cfRule type="expression" dxfId="32" priority="88" stopIfTrue="1">
      <formula>A45="SIM"</formula>
    </cfRule>
  </conditionalFormatting>
  <conditionalFormatting sqref="G56 G58:G59 G78 G83 G88 G93:G95 G97:G99 G101:G102 G137:G141 G143 G146 G148:G149 G155:G157">
    <cfRule type="expression" dxfId="31" priority="148" stopIfTrue="1">
      <formula>A56="SIM"</formula>
    </cfRule>
  </conditionalFormatting>
  <conditionalFormatting sqref="G57">
    <cfRule type="expression" dxfId="30" priority="194" stopIfTrue="1">
      <formula>B57="SIM"</formula>
    </cfRule>
  </conditionalFormatting>
  <conditionalFormatting sqref="G64:G67 G70:G71 G73:G75 G181 G184:G194 G197:G200">
    <cfRule type="expression" dxfId="29" priority="193" stopIfTrue="1">
      <formula>A64="SIM"</formula>
    </cfRule>
  </conditionalFormatting>
  <conditionalFormatting sqref="G81">
    <cfRule type="expression" dxfId="28" priority="137" stopIfTrue="1">
      <formula>A81="SIM"</formula>
    </cfRule>
  </conditionalFormatting>
  <conditionalFormatting sqref="G104:G125">
    <cfRule type="expression" dxfId="27" priority="40" stopIfTrue="1">
      <formula>A104="SIM"</formula>
    </cfRule>
  </conditionalFormatting>
  <conditionalFormatting sqref="G127:G133">
    <cfRule type="expression" dxfId="26" priority="11" stopIfTrue="1">
      <formula>A127="SIM"</formula>
    </cfRule>
  </conditionalFormatting>
  <conditionalFormatting sqref="G135">
    <cfRule type="expression" dxfId="25" priority="10" stopIfTrue="1">
      <formula>A135="SIM"</formula>
    </cfRule>
  </conditionalFormatting>
  <conditionalFormatting sqref="G151:G152">
    <cfRule type="expression" dxfId="24" priority="13" stopIfTrue="1">
      <formula>A151="SIM"</formula>
    </cfRule>
  </conditionalFormatting>
  <conditionalFormatting sqref="G159">
    <cfRule type="expression" dxfId="23" priority="30" stopIfTrue="1">
      <formula>A159="SIM"</formula>
    </cfRule>
  </conditionalFormatting>
  <conditionalFormatting sqref="G161:G176">
    <cfRule type="expression" dxfId="22" priority="12" stopIfTrue="1">
      <formula>A161="SIM"</formula>
    </cfRule>
  </conditionalFormatting>
  <conditionalFormatting sqref="G202:G357">
    <cfRule type="expression" dxfId="21" priority="9" stopIfTrue="1">
      <formula>A202="SIM"</formula>
    </cfRule>
  </conditionalFormatting>
  <conditionalFormatting sqref="G14:H19">
    <cfRule type="expression" dxfId="20" priority="146" stopIfTrue="1">
      <formula>A14="SIM"</formula>
    </cfRule>
  </conditionalFormatting>
  <conditionalFormatting sqref="G33:H37">
    <cfRule type="expression" dxfId="19" priority="1" stopIfTrue="1">
      <formula>A33="SIM"</formula>
    </cfRule>
  </conditionalFormatting>
  <conditionalFormatting sqref="G44:H44 G54:H55 G60:H63 G68:H69 G72:H72 G76:H77 G79:H80 G82:H82 G84:H87 G89:H92 G100:H100 G126:H126 G136:H136 G144:H145 G147:H147 G150:H150 G153:H154 G158:H158 G160:H160 G178:H180 G182:H183 G195:H195 G201:H201">
    <cfRule type="expression" dxfId="18" priority="143" stopIfTrue="1">
      <formula>A44="SIM"</formula>
    </cfRule>
  </conditionalFormatting>
  <conditionalFormatting sqref="H20:H21">
    <cfRule type="expression" dxfId="17" priority="104" stopIfTrue="1">
      <formula>B20="SIM"</formula>
    </cfRule>
  </conditionalFormatting>
  <conditionalFormatting sqref="H22:H32 H45:H53 H56 H58:H59 H64:H67 H70:H71 H73:H75 H78 H81">
    <cfRule type="expression" dxfId="16" priority="142" stopIfTrue="1">
      <formula>A22="SIM"</formula>
    </cfRule>
  </conditionalFormatting>
  <conditionalFormatting sqref="H38:H43">
    <cfRule type="expression" dxfId="15" priority="35" stopIfTrue="1">
      <formula>A38="SIM"</formula>
    </cfRule>
  </conditionalFormatting>
  <conditionalFormatting sqref="H83 H88 H93:H95 H97:H99 H101:H102">
    <cfRule type="expression" dxfId="14" priority="42" stopIfTrue="1">
      <formula>A83="SIM"</formula>
    </cfRule>
  </conditionalFormatting>
  <conditionalFormatting sqref="H104:H125">
    <cfRule type="expression" dxfId="13" priority="38" stopIfTrue="1">
      <formula>A104="SIM"</formula>
    </cfRule>
  </conditionalFormatting>
  <conditionalFormatting sqref="H127:H130 H132 H137:H141 H143 H146 H148:H149 H155:H157 H161:H164 H169:H176 H181 H184:H194">
    <cfRule type="expression" dxfId="12" priority="41" stopIfTrue="1">
      <formula>A127="SIM"</formula>
    </cfRule>
  </conditionalFormatting>
  <conditionalFormatting sqref="H197:H200">
    <cfRule type="expression" dxfId="11" priority="191" stopIfTrue="1">
      <formula>A197="SIM"</formula>
    </cfRule>
  </conditionalFormatting>
  <conditionalFormatting sqref="H202:H278 H280:H327 H333:H357">
    <cfRule type="expression" dxfId="10" priority="45" stopIfTrue="1">
      <formula>A202="SIM"</formula>
    </cfRule>
  </conditionalFormatting>
  <conditionalFormatting sqref="H279">
    <cfRule type="expression" dxfId="9" priority="43" stopIfTrue="1">
      <formula>B279="SIM"</formula>
    </cfRule>
  </conditionalFormatting>
  <conditionalFormatting sqref="H328:H332">
    <cfRule type="expression" dxfId="8" priority="4" stopIfTrue="1">
      <formula>B328="SIM"</formula>
    </cfRule>
  </conditionalFormatting>
  <conditionalFormatting sqref="I23 I26:I74 I76:I82 I84:I95 I97:I101 I104 I106:I109 I113 I143:I145 I147:I155 I157:I160 I178:I184 I190 I192:I195">
    <cfRule type="expression" dxfId="7" priority="21" stopIfTrue="1">
      <formula>A23="SIM"</formula>
    </cfRule>
  </conditionalFormatting>
  <conditionalFormatting sqref="I126">
    <cfRule type="expression" dxfId="6" priority="144" stopIfTrue="1">
      <formula>A126="SIM"</formula>
    </cfRule>
  </conditionalFormatting>
  <conditionalFormatting sqref="I135:I136">
    <cfRule type="expression" dxfId="5" priority="31" stopIfTrue="1">
      <formula>A135="SIM"</formula>
    </cfRule>
  </conditionalFormatting>
  <conditionalFormatting sqref="I165:I168 I174:I175">
    <cfRule type="expression" dxfId="4" priority="14" stopIfTrue="1">
      <formula>A165="SIM"</formula>
    </cfRule>
  </conditionalFormatting>
  <conditionalFormatting sqref="I197:I283">
    <cfRule type="expression" dxfId="3" priority="5" stopIfTrue="1">
      <formula>A197="SIM"</formula>
    </cfRule>
  </conditionalFormatting>
  <conditionalFormatting sqref="I285:I357">
    <cfRule type="expression" dxfId="2" priority="3" stopIfTrue="1">
      <formula>A285="SIM"</formula>
    </cfRule>
  </conditionalFormatting>
  <conditionalFormatting sqref="J30">
    <cfRule type="expression" dxfId="1" priority="18" stopIfTrue="1">
      <formula>B30="SIM"</formula>
    </cfRule>
  </conditionalFormatting>
  <conditionalFormatting sqref="K35 K38 K40:K46 K48:K82">
    <cfRule type="expression" dxfId="0" priority="33" stopIfTrue="1">
      <formula>E35="SIM"</formula>
    </cfRule>
  </conditionalFormatting>
  <hyperlinks>
    <hyperlink ref="J131" r:id="rId1" xr:uid="{00000000-0004-0000-0000-000000000000}"/>
    <hyperlink ref="J23" r:id="rId2" xr:uid="{8FBDDCC2-15D7-4229-A06F-8E7357803EF3}"/>
    <hyperlink ref="J154" r:id="rId3" xr:uid="{007C2150-2EF5-4038-9B44-565326437240}"/>
    <hyperlink ref="J89" r:id="rId4" xr:uid="{8AFC142D-48C1-426F-B698-E7333BA59280}"/>
    <hyperlink ref="J64" r:id="rId5" xr:uid="{3F520F42-6DC1-491B-9EA3-03BF571F4BB1}"/>
    <hyperlink ref="J310" r:id="rId6" xr:uid="{ABDC8C1B-8482-4C3D-9157-183D73E5D1D6}"/>
    <hyperlink ref="J309" r:id="rId7" xr:uid="{CA32E56C-E0CA-4C55-917F-CE5EA870A7FC}"/>
    <hyperlink ref="J307" r:id="rId8" xr:uid="{57C84104-9C14-43BF-B758-02CC11AA10A8}"/>
  </hyperlinks>
  <pageMargins left="0.51181102362204722" right="0.51181102362204722" top="0.78740157480314965" bottom="0.78740157480314965" header="0.31496062992125984" footer="0.31496062992125984"/>
  <pageSetup paperSize="9" scale="50" orientation="portrait" blackAndWhite="1" r:id="rId9"/>
  <headerFooter>
    <oddHeader>&amp;R&amp;"Aptos"&amp;12&amp;K000000 #INTERNA&amp;1#_x000D_</oddHeader>
  </headerFooter>
  <drawing r:id="rId10"/>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Planilha1" filterMode="1"/>
  <dimension ref="A5:G197"/>
  <sheetViews>
    <sheetView zoomScale="70" zoomScaleNormal="70" workbookViewId="0">
      <selection activeCell="C11" sqref="C11"/>
    </sheetView>
  </sheetViews>
  <sheetFormatPr defaultColWidth="9.1796875" defaultRowHeight="14" x14ac:dyDescent="0.35"/>
  <cols>
    <col min="1" max="1" width="9.1796875" style="169"/>
    <col min="2" max="2" width="9.81640625" style="169" customWidth="1"/>
    <col min="3" max="3" width="43.54296875" style="169" customWidth="1"/>
    <col min="4" max="4" width="14.1796875" style="169" customWidth="1"/>
    <col min="5" max="5" width="11.54296875" style="169" customWidth="1"/>
    <col min="6" max="6" width="76.453125" style="169" customWidth="1"/>
    <col min="7" max="7" width="52.36328125" style="169" customWidth="1"/>
    <col min="8" max="16384" width="9.1796875" style="169"/>
  </cols>
  <sheetData>
    <row r="5" spans="1:6" ht="18" x14ac:dyDescent="0.35">
      <c r="C5" s="170" t="s">
        <v>1957</v>
      </c>
      <c r="F5" s="232" t="s">
        <v>2301</v>
      </c>
    </row>
    <row r="7" spans="1:6" s="171" customFormat="1" x14ac:dyDescent="0.35">
      <c r="B7" s="172" t="s">
        <v>4</v>
      </c>
      <c r="C7" s="173" t="s">
        <v>1409</v>
      </c>
      <c r="D7" s="173" t="s">
        <v>1410</v>
      </c>
      <c r="E7" s="173" t="s">
        <v>1125</v>
      </c>
      <c r="F7" s="173" t="s">
        <v>1411</v>
      </c>
    </row>
    <row r="8" spans="1:6" s="171" customFormat="1" ht="192.75" hidden="1" customHeight="1" x14ac:dyDescent="0.35">
      <c r="A8" s="171" t="s">
        <v>2306</v>
      </c>
      <c r="B8" s="174" t="s">
        <v>30</v>
      </c>
      <c r="C8" s="175" t="s">
        <v>2148</v>
      </c>
      <c r="D8" s="176">
        <f>1244.5/5</f>
        <v>248.9</v>
      </c>
      <c r="E8" s="177">
        <v>45992</v>
      </c>
      <c r="F8" s="173" t="e" vm="1">
        <v>#VALUE!</v>
      </c>
    </row>
    <row r="9" spans="1:6" s="171" customFormat="1" ht="192.75" customHeight="1" x14ac:dyDescent="0.35">
      <c r="A9" s="171" t="s">
        <v>2296</v>
      </c>
      <c r="B9" s="174" t="s">
        <v>44</v>
      </c>
      <c r="C9" s="175" t="s">
        <v>2152</v>
      </c>
      <c r="D9" s="176">
        <v>1660</v>
      </c>
      <c r="E9" s="177">
        <v>46082</v>
      </c>
      <c r="F9" s="173" t="e" vm="2">
        <v>#VALUE!</v>
      </c>
    </row>
    <row r="10" spans="1:6" s="171" customFormat="1" ht="192.75" hidden="1" customHeight="1" x14ac:dyDescent="0.35">
      <c r="A10" s="171" t="s">
        <v>2306</v>
      </c>
      <c r="B10" s="174" t="s">
        <v>47</v>
      </c>
      <c r="C10" s="175" t="s">
        <v>2158</v>
      </c>
      <c r="D10" s="176">
        <v>1048.8599999999999</v>
      </c>
      <c r="E10" s="177">
        <v>45778</v>
      </c>
      <c r="F10" s="173" t="e" vm="3">
        <v>#VALUE!</v>
      </c>
    </row>
    <row r="11" spans="1:6" s="171" customFormat="1" ht="192.75" customHeight="1" x14ac:dyDescent="0.35">
      <c r="A11" s="171" t="s">
        <v>2296</v>
      </c>
      <c r="B11" s="174" t="s">
        <v>48</v>
      </c>
      <c r="C11" s="175" t="s">
        <v>2159</v>
      </c>
      <c r="D11" s="176">
        <v>139.41</v>
      </c>
      <c r="E11" s="177">
        <v>46082</v>
      </c>
      <c r="F11" s="173" t="e" vm="4">
        <v>#VALUE!</v>
      </c>
    </row>
    <row r="12" spans="1:6" s="171" customFormat="1" ht="192.75" hidden="1" customHeight="1" x14ac:dyDescent="0.35">
      <c r="A12" s="171" t="s">
        <v>2306</v>
      </c>
      <c r="B12" s="174" t="s">
        <v>49</v>
      </c>
      <c r="C12" s="175" t="s">
        <v>2161</v>
      </c>
      <c r="D12" s="176">
        <v>68.040000000000006</v>
      </c>
      <c r="E12" s="177">
        <v>45809</v>
      </c>
      <c r="F12" s="173" t="e" vm="5">
        <v>#VALUE!</v>
      </c>
    </row>
    <row r="13" spans="1:6" s="171" customFormat="1" ht="192.75" hidden="1" customHeight="1" x14ac:dyDescent="0.35">
      <c r="A13" s="171" t="s">
        <v>2306</v>
      </c>
      <c r="B13" s="174" t="s">
        <v>50</v>
      </c>
      <c r="C13" s="175" t="s">
        <v>2163</v>
      </c>
      <c r="D13" s="176">
        <v>148.19999999999999</v>
      </c>
      <c r="E13" s="177">
        <v>45809</v>
      </c>
      <c r="F13" s="173" t="e" vm="6">
        <v>#VALUE!</v>
      </c>
    </row>
    <row r="14" spans="1:6" s="171" customFormat="1" ht="192.75" hidden="1" customHeight="1" x14ac:dyDescent="0.35">
      <c r="A14" s="171" t="s">
        <v>2306</v>
      </c>
      <c r="B14" s="174" t="s">
        <v>51</v>
      </c>
      <c r="C14" s="175" t="s">
        <v>2166</v>
      </c>
      <c r="D14" s="176">
        <v>704.47</v>
      </c>
      <c r="E14" s="177">
        <v>45778</v>
      </c>
      <c r="F14" s="173" t="e" vm="7">
        <v>#VALUE!</v>
      </c>
    </row>
    <row r="15" spans="1:6" s="171" customFormat="1" ht="166.5" customHeight="1" x14ac:dyDescent="0.35">
      <c r="A15" s="171" t="s">
        <v>2296</v>
      </c>
      <c r="B15" s="174" t="str">
        <f>INSUMOS!B33</f>
        <v>IN24</v>
      </c>
      <c r="C15" s="175" t="str">
        <f>INSUMOS!D33</f>
        <v>suporte tipo pedestal para mapa tátil, em aço escovado e plano de mapa tátil em braille</v>
      </c>
      <c r="D15" s="176">
        <v>2668.79</v>
      </c>
      <c r="E15" s="177">
        <v>46082</v>
      </c>
      <c r="F15" s="173" t="e" vm="8">
        <v>#VALUE!</v>
      </c>
    </row>
    <row r="16" spans="1:6" s="171" customFormat="1" ht="200.25" customHeight="1" x14ac:dyDescent="0.35">
      <c r="A16" s="171" t="s">
        <v>2296</v>
      </c>
      <c r="B16" s="174" t="str">
        <f>INSUMOS!B34</f>
        <v>IN25</v>
      </c>
      <c r="C16" s="175" t="str">
        <f>INSUMOS!D34</f>
        <v>colete em nylon/corvin para cadeiras com indicativos de atendimento prioritários</v>
      </c>
      <c r="D16" s="176">
        <v>66.3</v>
      </c>
      <c r="E16" s="177">
        <v>46082</v>
      </c>
      <c r="F16" s="173" t="e" vm="9">
        <v>#VALUE!</v>
      </c>
    </row>
    <row r="17" spans="1:7" s="171" customFormat="1" ht="216.75" customHeight="1" x14ac:dyDescent="0.35">
      <c r="A17" s="171" t="s">
        <v>2296</v>
      </c>
      <c r="B17" s="174" t="s">
        <v>56</v>
      </c>
      <c r="C17" s="175" t="str">
        <f>INSUMOS!D38</f>
        <v>faixa horizontal adesivada na espessura de 5cm nos vidros do autoatendimento</v>
      </c>
      <c r="D17" s="176">
        <f>49.06/30</f>
        <v>1.6353333333333333</v>
      </c>
      <c r="E17" s="177">
        <v>46082</v>
      </c>
      <c r="F17" s="173" t="e" vm="10">
        <v>#VALUE!</v>
      </c>
    </row>
    <row r="18" spans="1:7" s="171" customFormat="1" ht="216" customHeight="1" x14ac:dyDescent="0.35">
      <c r="A18" s="171" t="s">
        <v>2296</v>
      </c>
      <c r="B18" s="174" t="str">
        <f>INSUMOS!B44</f>
        <v>IN35</v>
      </c>
      <c r="C18" s="175" t="s">
        <v>1998</v>
      </c>
      <c r="D18" s="176">
        <v>65.900000000000006</v>
      </c>
      <c r="E18" s="177">
        <v>46082</v>
      </c>
      <c r="F18" s="173" t="e" vm="11">
        <v>#VALUE!</v>
      </c>
    </row>
    <row r="19" spans="1:7" s="171" customFormat="1" ht="216" customHeight="1" x14ac:dyDescent="0.35">
      <c r="A19" s="171" t="s">
        <v>2296</v>
      </c>
      <c r="B19" s="174" t="s">
        <v>68</v>
      </c>
      <c r="C19" s="175" t="str">
        <f>INSUMOS!D53</f>
        <v xml:space="preserve"> tinta texturizada acrílica em superfícies  cor cimento queimado fosco dia de chuva </v>
      </c>
      <c r="D19" s="176">
        <v>226.9</v>
      </c>
      <c r="E19" s="177">
        <v>46082</v>
      </c>
      <c r="F19" s="173" t="e" vm="12">
        <v>#VALUE!</v>
      </c>
    </row>
    <row r="20" spans="1:7" ht="215.25" customHeight="1" x14ac:dyDescent="0.35">
      <c r="A20" s="169" t="s">
        <v>2296</v>
      </c>
      <c r="B20" s="174" t="s">
        <v>69</v>
      </c>
      <c r="C20" s="175" t="s">
        <v>70</v>
      </c>
      <c r="D20" s="176">
        <v>930</v>
      </c>
      <c r="E20" s="177">
        <v>46082</v>
      </c>
      <c r="F20" s="173" t="e" vm="13">
        <v>#VALUE!</v>
      </c>
      <c r="G20" s="233" t="s">
        <v>2308</v>
      </c>
    </row>
    <row r="21" spans="1:7" ht="215.25" customHeight="1" x14ac:dyDescent="0.35">
      <c r="A21" s="169" t="s">
        <v>2296</v>
      </c>
      <c r="B21" s="174" t="str">
        <f>INSUMOS!B57</f>
        <v>IN48</v>
      </c>
      <c r="C21" s="175" t="str">
        <f>INSUMOS!D57</f>
        <v>DESMONTAGEM DE ARQUIVO DESLIZANTE  DE 8 FACES</v>
      </c>
      <c r="D21" s="178">
        <v>339.54</v>
      </c>
      <c r="E21" s="177">
        <v>46082</v>
      </c>
      <c r="F21" s="173" t="e" vm="14">
        <v>#VALUE!</v>
      </c>
    </row>
    <row r="22" spans="1:7" ht="215.25" customHeight="1" x14ac:dyDescent="0.35">
      <c r="A22" s="169" t="s">
        <v>2296</v>
      </c>
      <c r="B22" s="174" t="str">
        <f>INSUMOS!B61</f>
        <v>IN52</v>
      </c>
      <c r="C22" s="175" t="s">
        <v>1993</v>
      </c>
      <c r="D22" s="176">
        <v>156</v>
      </c>
      <c r="E22" s="177">
        <v>46082</v>
      </c>
      <c r="F22" s="173" t="e" vm="15">
        <v>#VALUE!</v>
      </c>
    </row>
    <row r="23" spans="1:7" ht="158.25" customHeight="1" x14ac:dyDescent="0.35">
      <c r="A23" s="169" t="s">
        <v>2296</v>
      </c>
      <c r="B23" s="174" t="str">
        <f>INSUMOS!B62</f>
        <v>IN53</v>
      </c>
      <c r="C23" s="175" t="str">
        <f>INSUMOS!D62</f>
        <v>aditivo tanque</v>
      </c>
      <c r="D23" s="176">
        <f>142.4/2</f>
        <v>71.2</v>
      </c>
      <c r="E23" s="177">
        <v>46082</v>
      </c>
      <c r="F23" s="173" t="e" vm="16">
        <v>#VALUE!</v>
      </c>
    </row>
    <row r="24" spans="1:7" ht="215.25" customHeight="1" x14ac:dyDescent="0.35">
      <c r="A24" s="169" t="s">
        <v>2296</v>
      </c>
      <c r="B24" s="174" t="str">
        <f>INSUMOS!B63</f>
        <v>IN54</v>
      </c>
      <c r="C24" s="175" t="s">
        <v>1996</v>
      </c>
      <c r="D24" s="176">
        <v>26</v>
      </c>
      <c r="E24" s="177">
        <v>46082</v>
      </c>
      <c r="F24" s="173" t="e" vm="17">
        <v>#VALUE!</v>
      </c>
    </row>
    <row r="25" spans="1:7" ht="215.25" customHeight="1" x14ac:dyDescent="0.35">
      <c r="A25" s="169" t="s">
        <v>2296</v>
      </c>
      <c r="B25" s="174" t="s">
        <v>82</v>
      </c>
      <c r="C25" s="175" t="str">
        <f>INSUMOS!D64</f>
        <v>sensor temperatura</v>
      </c>
      <c r="D25" s="176">
        <v>326</v>
      </c>
      <c r="E25" s="177">
        <v>45992</v>
      </c>
      <c r="F25" s="173" t="e" vm="18">
        <v>#VALUE!</v>
      </c>
    </row>
    <row r="26" spans="1:7" ht="215.25" customHeight="1" x14ac:dyDescent="0.35">
      <c r="A26" s="169" t="s">
        <v>2296</v>
      </c>
      <c r="B26" s="174" t="s">
        <v>84</v>
      </c>
      <c r="C26" s="175" t="str">
        <f>INSUMOS!D65</f>
        <v>filtro combustível</v>
      </c>
      <c r="D26" s="176">
        <v>299</v>
      </c>
      <c r="E26" s="177">
        <v>46082</v>
      </c>
      <c r="F26" s="173" t="e" vm="19">
        <v>#VALUE!</v>
      </c>
      <c r="G26" s="233" t="s">
        <v>2015</v>
      </c>
    </row>
    <row r="27" spans="1:7" ht="215.25" customHeight="1" x14ac:dyDescent="0.35">
      <c r="A27" s="169" t="s">
        <v>2296</v>
      </c>
      <c r="B27" s="174" t="s">
        <v>93</v>
      </c>
      <c r="C27" s="175" t="str">
        <f>INSUMOS!D71</f>
        <v>filtro de ar para grupo gerador</v>
      </c>
      <c r="D27" s="176">
        <v>305.69</v>
      </c>
      <c r="E27" s="177">
        <v>46082</v>
      </c>
      <c r="F27" s="173" t="e" vm="20">
        <v>#VALUE!</v>
      </c>
    </row>
    <row r="28" spans="1:7" ht="215.25" customHeight="1" x14ac:dyDescent="0.35">
      <c r="A28" s="169" t="s">
        <v>2296</v>
      </c>
      <c r="B28" s="174" t="str">
        <f>INSUMOS!B72</f>
        <v>IN63</v>
      </c>
      <c r="C28" s="175" t="str">
        <f>INSUMOS!D72</f>
        <v>MONTAGEM DE ARQUIVO DESLIZANTE  DE 8 FACES</v>
      </c>
      <c r="D28" s="176">
        <v>667.87</v>
      </c>
      <c r="E28" s="177">
        <v>45992</v>
      </c>
      <c r="F28" s="173" t="e" vm="21">
        <v>#VALUE!</v>
      </c>
    </row>
    <row r="29" spans="1:7" ht="215.25" customHeight="1" x14ac:dyDescent="0.35">
      <c r="A29" s="169" t="s">
        <v>2296</v>
      </c>
      <c r="B29" s="174" t="s">
        <v>103</v>
      </c>
      <c r="C29" s="175" t="s">
        <v>2004</v>
      </c>
      <c r="D29" s="176">
        <v>779.3</v>
      </c>
      <c r="E29" s="177">
        <v>45992</v>
      </c>
      <c r="F29" s="173" t="e" vm="22">
        <v>#VALUE!</v>
      </c>
    </row>
    <row r="30" spans="1:7" ht="163" customHeight="1" x14ac:dyDescent="0.35">
      <c r="A30" s="169" t="s">
        <v>2296</v>
      </c>
      <c r="B30" s="174" t="s">
        <v>104</v>
      </c>
      <c r="C30" s="175" t="str">
        <f>INSUMOS!D78</f>
        <v>caixa tipo quebra vidro para afixação de chave de emergência</v>
      </c>
      <c r="D30" s="176">
        <v>126</v>
      </c>
      <c r="E30" s="177">
        <v>45992</v>
      </c>
      <c r="F30" s="173" t="e" vm="23">
        <v>#VALUE!</v>
      </c>
    </row>
    <row r="31" spans="1:7" ht="215.25" customHeight="1" x14ac:dyDescent="0.35">
      <c r="A31" s="169" t="s">
        <v>2296</v>
      </c>
      <c r="B31" s="174" t="s">
        <v>106</v>
      </c>
      <c r="C31" s="175" t="str">
        <f>INSUMOS!D79</f>
        <v>DESMONTAGEM DE ARQUIVO DESLIZANTE  DE 6 FACE</v>
      </c>
      <c r="D31" s="176">
        <v>260</v>
      </c>
      <c r="E31" s="177">
        <v>45992</v>
      </c>
      <c r="F31" s="173" t="e" vm="24">
        <v>#VALUE!</v>
      </c>
    </row>
    <row r="32" spans="1:7" ht="215.25" customHeight="1" x14ac:dyDescent="0.35">
      <c r="A32" s="169" t="s">
        <v>2296</v>
      </c>
      <c r="B32" s="174" t="str">
        <f>INSUMOS!B85</f>
        <v>IN76</v>
      </c>
      <c r="C32" s="175" t="str">
        <f>INSUMOS!D85</f>
        <v>MONTAGEM DE ARQUIVO DESLIZANTE  DE 6 FACE (APROX 3,35X1,21X2,2M)</v>
      </c>
      <c r="D32" s="176">
        <v>516.83000000000004</v>
      </c>
      <c r="E32" s="177">
        <v>45992</v>
      </c>
      <c r="F32" s="173" t="e" vm="25">
        <v>#VALUE!</v>
      </c>
    </row>
    <row r="33" spans="1:6" ht="216" hidden="1" customHeight="1" x14ac:dyDescent="0.35">
      <c r="A33" s="169" t="s">
        <v>2306</v>
      </c>
      <c r="B33" s="174"/>
      <c r="C33" s="175"/>
      <c r="D33" s="176"/>
      <c r="E33" s="177"/>
      <c r="F33" s="175"/>
    </row>
    <row r="34" spans="1:6" ht="216.75" customHeight="1" x14ac:dyDescent="0.35">
      <c r="A34" s="169" t="s">
        <v>2296</v>
      </c>
      <c r="B34" s="174" t="str">
        <f>INSUMOS!B89</f>
        <v>IN80</v>
      </c>
      <c r="C34" s="175" t="str">
        <f>INSUMOS!D89</f>
        <v>Transformador de Corrente  200:5A PARA INSTRUMENTOS DE
MEDIÇÃO.</v>
      </c>
      <c r="D34" s="176">
        <v>236.69</v>
      </c>
      <c r="E34" s="177">
        <v>45992</v>
      </c>
      <c r="F34" s="175" t="e" vm="26">
        <v>#VALUE!</v>
      </c>
    </row>
    <row r="35" spans="1:6" ht="216" customHeight="1" x14ac:dyDescent="0.35">
      <c r="A35" s="169" t="s">
        <v>2296</v>
      </c>
      <c r="B35" s="174" t="str">
        <f>INSUMOS!B90</f>
        <v>IN81</v>
      </c>
      <c r="C35" s="175" t="str">
        <f>INSUMOS!D90</f>
        <v>VOLTÍMETRO 0-500V RS,ST,TR</v>
      </c>
      <c r="D35" s="176">
        <v>125</v>
      </c>
      <c r="E35" s="177">
        <v>45992</v>
      </c>
      <c r="F35" s="175" t="e" vm="27">
        <v>#VALUE!</v>
      </c>
    </row>
    <row r="36" spans="1:6" ht="178.5" customHeight="1" x14ac:dyDescent="0.35">
      <c r="A36" s="169" t="s">
        <v>2296</v>
      </c>
      <c r="B36" s="174" t="str">
        <f>INSUMOS!B91</f>
        <v>IN82</v>
      </c>
      <c r="C36" s="175" t="str">
        <f>INSUMOS!D91</f>
        <v>AMPERÍMETRO 0-300A R,S,T</v>
      </c>
      <c r="D36" s="176">
        <v>332</v>
      </c>
      <c r="E36" s="177">
        <v>45992</v>
      </c>
      <c r="F36" s="175" t="e" vm="28">
        <v>#VALUE!</v>
      </c>
    </row>
    <row r="37" spans="1:6" ht="219" customHeight="1" x14ac:dyDescent="0.35">
      <c r="A37" s="169" t="s">
        <v>2296</v>
      </c>
      <c r="B37" s="174" t="str">
        <f>INSUMOS!B92</f>
        <v>IN83</v>
      </c>
      <c r="C37" s="175" t="str">
        <f>INSUMOS!D92</f>
        <v>CHAVE SELETORA P/ INSTRUMENTO DE
MEDIÇÃO 03 POSIÇÕES</v>
      </c>
      <c r="D37" s="176">
        <v>194.68</v>
      </c>
      <c r="E37" s="177">
        <v>45992</v>
      </c>
      <c r="F37" s="175" t="e" vm="29">
        <v>#VALUE!</v>
      </c>
    </row>
    <row r="38" spans="1:6" ht="221.25" customHeight="1" x14ac:dyDescent="0.35">
      <c r="A38" s="169" t="s">
        <v>2296</v>
      </c>
      <c r="B38" s="174" t="s">
        <v>135</v>
      </c>
      <c r="C38" s="175" t="s">
        <v>2017</v>
      </c>
      <c r="D38" s="176">
        <v>232</v>
      </c>
      <c r="E38" s="177">
        <v>45992</v>
      </c>
      <c r="F38" s="175" t="e" vm="30">
        <v>#VALUE!</v>
      </c>
    </row>
    <row r="39" spans="1:6" ht="213" customHeight="1" x14ac:dyDescent="0.35">
      <c r="A39" s="169" t="s">
        <v>2296</v>
      </c>
      <c r="B39" s="174" t="str">
        <f>INSUMOS!B106</f>
        <v>IN97</v>
      </c>
      <c r="C39" s="175" t="s">
        <v>1965</v>
      </c>
      <c r="D39" s="176">
        <v>284</v>
      </c>
      <c r="E39" s="177">
        <v>45992</v>
      </c>
      <c r="F39" s="175" t="e" vm="31">
        <v>#VALUE!</v>
      </c>
    </row>
    <row r="40" spans="1:6" ht="212.25" hidden="1" customHeight="1" x14ac:dyDescent="0.35">
      <c r="A40" s="169" t="s">
        <v>2306</v>
      </c>
      <c r="B40" s="174"/>
      <c r="C40" s="175"/>
      <c r="D40" s="176"/>
      <c r="E40" s="177"/>
      <c r="F40" s="175"/>
    </row>
    <row r="41" spans="1:6" ht="210.75" customHeight="1" x14ac:dyDescent="0.35">
      <c r="A41" s="169" t="s">
        <v>2296</v>
      </c>
      <c r="B41" s="174" t="str">
        <f>INSUMOS!B126</f>
        <v>IN117</v>
      </c>
      <c r="C41" s="175" t="str">
        <f>INSUMOS!D126</f>
        <v>Luminária para lâmpada de Aletada 62x62 de embutir, com refletor parabólico espelhado</v>
      </c>
      <c r="D41" s="176">
        <v>182.5</v>
      </c>
      <c r="E41" s="177">
        <v>45992</v>
      </c>
      <c r="F41" s="175" t="e" vm="32">
        <v>#VALUE!</v>
      </c>
    </row>
    <row r="42" spans="1:6" ht="221.25" hidden="1" customHeight="1" x14ac:dyDescent="0.35">
      <c r="A42" s="169" t="s">
        <v>2306</v>
      </c>
      <c r="B42" s="174"/>
      <c r="C42" s="175"/>
      <c r="D42" s="176"/>
      <c r="E42" s="177"/>
      <c r="F42" s="175"/>
    </row>
    <row r="43" spans="1:6" ht="206.25" hidden="1" customHeight="1" x14ac:dyDescent="0.35">
      <c r="A43" s="169" t="s">
        <v>2306</v>
      </c>
      <c r="B43" s="174"/>
      <c r="C43" s="175"/>
      <c r="D43" s="176"/>
      <c r="E43" s="177"/>
      <c r="F43" s="175"/>
    </row>
    <row r="44" spans="1:6" ht="206.25" hidden="1" customHeight="1" x14ac:dyDescent="0.35">
      <c r="A44" s="169" t="s">
        <v>2306</v>
      </c>
      <c r="B44" s="174"/>
      <c r="C44" s="175"/>
      <c r="D44" s="176"/>
      <c r="E44" s="177"/>
      <c r="F44" s="175"/>
    </row>
    <row r="45" spans="1:6" ht="215.25" customHeight="1" x14ac:dyDescent="0.35">
      <c r="A45" s="169" t="s">
        <v>2296</v>
      </c>
      <c r="B45" s="174" t="str">
        <f>INSUMOS!B150</f>
        <v>IN141</v>
      </c>
      <c r="C45" s="175" t="str">
        <f>INSUMOS!D150</f>
        <v>Bloco bargoa 10P para telefone</v>
      </c>
      <c r="D45" s="176">
        <v>207.34</v>
      </c>
      <c r="E45" s="177">
        <v>46082</v>
      </c>
      <c r="F45" s="175" t="e" vm="33">
        <v>#VALUE!</v>
      </c>
    </row>
    <row r="46" spans="1:6" ht="215.25" customHeight="1" x14ac:dyDescent="0.35">
      <c r="A46" s="169" t="s">
        <v>2296</v>
      </c>
      <c r="B46" s="174" t="str">
        <f>INSUMOS!B153</f>
        <v>IN144</v>
      </c>
      <c r="C46" s="175" t="str">
        <f>INSUMOS!D153</f>
        <v>CANALETA VETILADA EM PVC 80X100X2000MM</v>
      </c>
      <c r="D46" s="176">
        <f>161/2</f>
        <v>80.5</v>
      </c>
      <c r="E46" s="177">
        <v>46082</v>
      </c>
      <c r="F46" s="175" t="e" vm="34">
        <v>#VALUE!</v>
      </c>
    </row>
    <row r="47" spans="1:6" ht="210" customHeight="1" x14ac:dyDescent="0.35">
      <c r="A47" s="169" t="s">
        <v>2296</v>
      </c>
      <c r="B47" s="174" t="str">
        <f>INSUMOS!B154</f>
        <v>IN145</v>
      </c>
      <c r="C47" s="175" t="str">
        <f>INSUMOS!D154</f>
        <v>Frente Falsa Painel De Fechamento Furukawa 1u Para Rack 19 P</v>
      </c>
      <c r="D47" s="176">
        <v>164</v>
      </c>
      <c r="E47" s="177">
        <v>45992</v>
      </c>
      <c r="F47" s="175" t="e" vm="35">
        <v>#VALUE!</v>
      </c>
    </row>
    <row r="48" spans="1:6" ht="207.75" hidden="1" customHeight="1" x14ac:dyDescent="0.35">
      <c r="A48" s="169" t="s">
        <v>2306</v>
      </c>
      <c r="B48" s="174"/>
      <c r="C48" s="175"/>
      <c r="D48" s="179"/>
      <c r="E48" s="177"/>
      <c r="F48" s="175"/>
    </row>
    <row r="49" spans="1:6" ht="212.25" customHeight="1" x14ac:dyDescent="0.35">
      <c r="A49" s="169" t="s">
        <v>2296</v>
      </c>
      <c r="B49" s="174" t="s">
        <v>238</v>
      </c>
      <c r="C49" s="175" t="s">
        <v>1967</v>
      </c>
      <c r="D49" s="179">
        <v>104.41</v>
      </c>
      <c r="E49" s="177">
        <v>46082</v>
      </c>
      <c r="F49" s="175" t="e" vm="36">
        <v>#VALUE!</v>
      </c>
    </row>
    <row r="50" spans="1:6" ht="212.25" hidden="1" customHeight="1" x14ac:dyDescent="0.35">
      <c r="A50" s="169" t="s">
        <v>2306</v>
      </c>
      <c r="B50" s="174" t="s">
        <v>1182</v>
      </c>
      <c r="C50" s="175" t="s">
        <v>1204</v>
      </c>
      <c r="D50" s="179">
        <v>242.25</v>
      </c>
      <c r="E50" s="177">
        <v>45778</v>
      </c>
      <c r="F50" s="175" t="e" vm="37">
        <v>#VALUE!</v>
      </c>
    </row>
    <row r="51" spans="1:6" ht="214.5" customHeight="1" x14ac:dyDescent="0.35">
      <c r="A51" s="169" t="s">
        <v>2296</v>
      </c>
      <c r="B51" s="174" t="s">
        <v>1232</v>
      </c>
      <c r="C51" s="175" t="s">
        <v>2018</v>
      </c>
      <c r="D51" s="179">
        <v>12.22</v>
      </c>
      <c r="E51" s="177">
        <v>46082</v>
      </c>
      <c r="F51" s="175" t="e" vm="38">
        <v>#VALUE!</v>
      </c>
    </row>
    <row r="52" spans="1:6" ht="224.25" customHeight="1" x14ac:dyDescent="0.35">
      <c r="A52" s="169" t="s">
        <v>2296</v>
      </c>
      <c r="B52" s="174" t="s">
        <v>1233</v>
      </c>
      <c r="C52" s="175" t="s">
        <v>2019</v>
      </c>
      <c r="D52" s="179">
        <f>32.6/4</f>
        <v>8.15</v>
      </c>
      <c r="E52" s="177">
        <v>46082</v>
      </c>
      <c r="F52" s="175" t="e" vm="39">
        <v>#VALUE!</v>
      </c>
    </row>
    <row r="53" spans="1:6" ht="218.25" customHeight="1" x14ac:dyDescent="0.35">
      <c r="A53" s="169" t="s">
        <v>2296</v>
      </c>
      <c r="B53" s="174" t="str">
        <f>INSUMOS!B201</f>
        <v>IN192</v>
      </c>
      <c r="C53" s="175" t="str">
        <f>INSUMOS!D201</f>
        <v>Ventilador Cooler Gc Metalica 120x120x38 110v 220v / Full</v>
      </c>
      <c r="D53" s="176">
        <v>45</v>
      </c>
      <c r="E53" s="177">
        <v>45992</v>
      </c>
      <c r="F53" s="175" t="e" vm="40">
        <v>#VALUE!</v>
      </c>
    </row>
    <row r="54" spans="1:6" ht="218.25" customHeight="1" x14ac:dyDescent="0.35">
      <c r="A54" s="169" t="s">
        <v>2296</v>
      </c>
      <c r="B54" s="174" t="s">
        <v>1307</v>
      </c>
      <c r="C54" s="175" t="s">
        <v>2021</v>
      </c>
      <c r="D54" s="176">
        <v>159.9</v>
      </c>
      <c r="E54" s="177">
        <v>45992</v>
      </c>
      <c r="F54" s="175" t="e" vm="41">
        <v>#VALUE!</v>
      </c>
    </row>
    <row r="55" spans="1:6" ht="212.25" customHeight="1" x14ac:dyDescent="0.35">
      <c r="A55" s="169" t="s">
        <v>2296</v>
      </c>
      <c r="B55" s="174" t="s">
        <v>1308</v>
      </c>
      <c r="C55" s="175" t="s">
        <v>1469</v>
      </c>
      <c r="D55" s="176">
        <v>175.5</v>
      </c>
      <c r="E55" s="177">
        <v>45992</v>
      </c>
      <c r="F55" s="175" t="e" vm="42">
        <v>#VALUE!</v>
      </c>
    </row>
    <row r="56" spans="1:6" ht="202.5" customHeight="1" x14ac:dyDescent="0.35">
      <c r="A56" s="169" t="s">
        <v>2296</v>
      </c>
      <c r="B56" s="174" t="s">
        <v>1309</v>
      </c>
      <c r="C56" s="175" t="s">
        <v>1470</v>
      </c>
      <c r="D56" s="176">
        <v>329</v>
      </c>
      <c r="E56" s="177">
        <v>45992</v>
      </c>
      <c r="F56" s="175" t="e" vm="43">
        <v>#VALUE!</v>
      </c>
    </row>
    <row r="57" spans="1:6" ht="218.25" customHeight="1" x14ac:dyDescent="0.35">
      <c r="A57" s="169" t="s">
        <v>2296</v>
      </c>
      <c r="B57" s="174" t="s">
        <v>1310</v>
      </c>
      <c r="C57" s="175" t="s">
        <v>1471</v>
      </c>
      <c r="D57" s="176">
        <v>713.54</v>
      </c>
      <c r="E57" s="177">
        <v>45992</v>
      </c>
      <c r="F57" s="175" t="e" vm="44">
        <v>#VALUE!</v>
      </c>
    </row>
    <row r="58" spans="1:6" ht="204" hidden="1" customHeight="1" x14ac:dyDescent="0.35">
      <c r="A58" s="169" t="s">
        <v>2306</v>
      </c>
      <c r="B58" s="174"/>
      <c r="C58" s="175"/>
      <c r="D58" s="176"/>
      <c r="E58" s="177"/>
      <c r="F58" s="175"/>
    </row>
    <row r="59" spans="1:6" ht="200.25" hidden="1" customHeight="1" x14ac:dyDescent="0.35">
      <c r="A59" s="169" t="s">
        <v>2306</v>
      </c>
      <c r="B59" s="174"/>
      <c r="C59" s="175"/>
      <c r="D59" s="179"/>
      <c r="E59" s="177"/>
      <c r="F59" s="175"/>
    </row>
    <row r="60" spans="1:6" ht="218.25" hidden="1" customHeight="1" x14ac:dyDescent="0.35">
      <c r="A60" s="169" t="s">
        <v>2306</v>
      </c>
      <c r="B60" s="174"/>
      <c r="C60" s="175"/>
      <c r="D60" s="179"/>
      <c r="E60" s="177"/>
      <c r="F60" s="175"/>
    </row>
    <row r="61" spans="1:6" ht="204.75" hidden="1" customHeight="1" x14ac:dyDescent="0.35">
      <c r="A61" s="169" t="s">
        <v>2306</v>
      </c>
      <c r="B61" s="174"/>
      <c r="C61" s="175"/>
      <c r="D61" s="179"/>
      <c r="E61" s="177"/>
      <c r="F61" s="175"/>
    </row>
    <row r="62" spans="1:6" ht="218.25" hidden="1" customHeight="1" x14ac:dyDescent="0.35">
      <c r="A62" s="169" t="s">
        <v>2306</v>
      </c>
      <c r="B62" s="174"/>
      <c r="C62" s="175"/>
      <c r="D62" s="179"/>
      <c r="E62" s="177"/>
      <c r="F62" s="175"/>
    </row>
    <row r="63" spans="1:6" ht="206.25" hidden="1" customHeight="1" x14ac:dyDescent="0.35">
      <c r="A63" s="169" t="s">
        <v>2306</v>
      </c>
      <c r="B63" s="174"/>
      <c r="C63" s="175"/>
      <c r="D63" s="179"/>
      <c r="E63" s="177"/>
      <c r="F63" s="175"/>
    </row>
    <row r="64" spans="1:6" ht="206.25" hidden="1" customHeight="1" x14ac:dyDescent="0.35">
      <c r="A64" s="169" t="s">
        <v>2306</v>
      </c>
      <c r="B64" s="174" t="s">
        <v>1762</v>
      </c>
      <c r="C64" s="175" t="s">
        <v>2181</v>
      </c>
      <c r="D64" s="179">
        <v>273</v>
      </c>
      <c r="E64" s="177">
        <v>45931</v>
      </c>
      <c r="F64" s="175" t="e" vm="45">
        <v>#VALUE!</v>
      </c>
    </row>
    <row r="65" spans="1:7" ht="218.25" hidden="1" customHeight="1" x14ac:dyDescent="0.35">
      <c r="A65" s="169" t="s">
        <v>2306</v>
      </c>
      <c r="B65" s="174" t="str">
        <f>INSUMOS!B276</f>
        <v>IN267</v>
      </c>
      <c r="C65" s="175" t="s">
        <v>1948</v>
      </c>
      <c r="D65" s="179">
        <v>747</v>
      </c>
      <c r="E65" s="177">
        <v>45536</v>
      </c>
      <c r="F65" s="175" t="e" vm="46">
        <v>#VALUE!</v>
      </c>
    </row>
    <row r="66" spans="1:7" ht="180.75" customHeight="1" x14ac:dyDescent="0.35">
      <c r="A66" s="169" t="s">
        <v>2296</v>
      </c>
      <c r="B66" s="235" t="s">
        <v>1809</v>
      </c>
      <c r="C66" s="238" t="s">
        <v>2234</v>
      </c>
      <c r="D66" s="179">
        <f>(5880+11508.75)/2</f>
        <v>8694.375</v>
      </c>
      <c r="E66" s="177">
        <v>45901</v>
      </c>
      <c r="F66" s="175" t="e" vm="47">
        <v>#VALUE!</v>
      </c>
    </row>
    <row r="67" spans="1:7" ht="58" customHeight="1" x14ac:dyDescent="0.35">
      <c r="A67" s="169" t="s">
        <v>2296</v>
      </c>
      <c r="B67" s="236"/>
      <c r="C67" s="239"/>
      <c r="D67" s="241">
        <v>8480</v>
      </c>
      <c r="E67" s="247">
        <v>45962</v>
      </c>
      <c r="F67" s="175" t="e" vm="48">
        <v>#VALUE!</v>
      </c>
    </row>
    <row r="68" spans="1:7" ht="95.5" customHeight="1" x14ac:dyDescent="0.35">
      <c r="A68" s="169" t="s">
        <v>2296</v>
      </c>
      <c r="B68" s="236"/>
      <c r="C68" s="239"/>
      <c r="D68" s="242"/>
      <c r="E68" s="248"/>
      <c r="F68" s="213" t="e" vm="49">
        <v>#VALUE!</v>
      </c>
    </row>
    <row r="69" spans="1:7" ht="45" customHeight="1" x14ac:dyDescent="0.35">
      <c r="A69" s="169" t="s">
        <v>2296</v>
      </c>
      <c r="B69" s="236"/>
      <c r="C69" s="239"/>
      <c r="D69" s="241">
        <v>23450</v>
      </c>
      <c r="E69" s="247">
        <v>45962</v>
      </c>
      <c r="F69" s="213" t="e" vm="50">
        <v>#VALUE!</v>
      </c>
    </row>
    <row r="70" spans="1:7" ht="64" customHeight="1" x14ac:dyDescent="0.35">
      <c r="A70" s="169" t="s">
        <v>2296</v>
      </c>
      <c r="B70" s="236"/>
      <c r="C70" s="239"/>
      <c r="D70" s="242"/>
      <c r="E70" s="248"/>
      <c r="F70" s="214" t="e" vm="51">
        <v>#VALUE!</v>
      </c>
    </row>
    <row r="71" spans="1:7" ht="60.5" customHeight="1" x14ac:dyDescent="0.35">
      <c r="A71" s="169" t="s">
        <v>2296</v>
      </c>
      <c r="B71" s="236"/>
      <c r="C71" s="239"/>
      <c r="D71" s="241">
        <v>11508.75</v>
      </c>
      <c r="E71" s="247">
        <v>45962</v>
      </c>
      <c r="F71" s="214" t="e" vm="52">
        <v>#VALUE!</v>
      </c>
    </row>
    <row r="72" spans="1:7" ht="68" customHeight="1" x14ac:dyDescent="0.35">
      <c r="A72" s="169" t="s">
        <v>2296</v>
      </c>
      <c r="B72" s="237"/>
      <c r="C72" s="240"/>
      <c r="D72" s="242"/>
      <c r="E72" s="248"/>
      <c r="F72" s="175" t="e" vm="53">
        <v>#VALUE!</v>
      </c>
    </row>
    <row r="73" spans="1:7" ht="166.5" customHeight="1" x14ac:dyDescent="0.35">
      <c r="A73" s="169" t="s">
        <v>2296</v>
      </c>
      <c r="B73" s="235" t="s">
        <v>1810</v>
      </c>
      <c r="C73" s="245" t="s">
        <v>2220</v>
      </c>
      <c r="D73" s="179">
        <f>(800.42+4212)/2</f>
        <v>2506.21</v>
      </c>
      <c r="E73" s="177">
        <v>45901</v>
      </c>
      <c r="F73" s="175" t="e" vm="54">
        <v>#VALUE!</v>
      </c>
    </row>
    <row r="74" spans="1:7" ht="60" customHeight="1" x14ac:dyDescent="0.35">
      <c r="A74" s="169" t="s">
        <v>2296</v>
      </c>
      <c r="B74" s="236"/>
      <c r="C74" s="249"/>
      <c r="D74" s="241">
        <v>4212</v>
      </c>
      <c r="E74" s="247">
        <v>45962</v>
      </c>
      <c r="F74" s="214" t="e" vm="52">
        <v>#VALUE!</v>
      </c>
    </row>
    <row r="75" spans="1:7" ht="70" customHeight="1" x14ac:dyDescent="0.35">
      <c r="A75" s="169" t="s">
        <v>2296</v>
      </c>
      <c r="B75" s="236"/>
      <c r="C75" s="249"/>
      <c r="D75" s="242"/>
      <c r="E75" s="248"/>
      <c r="F75" s="175" t="e" vm="55">
        <v>#VALUE!</v>
      </c>
    </row>
    <row r="76" spans="1:7" ht="44.5" customHeight="1" x14ac:dyDescent="0.35">
      <c r="A76" s="169" t="s">
        <v>2296</v>
      </c>
      <c r="B76" s="236"/>
      <c r="C76" s="249"/>
      <c r="D76" s="241">
        <v>3300</v>
      </c>
      <c r="E76" s="247">
        <v>45962</v>
      </c>
      <c r="F76" s="175" t="e" vm="48">
        <v>#VALUE!</v>
      </c>
    </row>
    <row r="77" spans="1:7" ht="54" customHeight="1" x14ac:dyDescent="0.35">
      <c r="A77" s="169" t="s">
        <v>2296</v>
      </c>
      <c r="B77" s="237"/>
      <c r="C77" s="246"/>
      <c r="D77" s="242"/>
      <c r="E77" s="248"/>
      <c r="F77" s="175" t="e" vm="56">
        <v>#VALUE!</v>
      </c>
    </row>
    <row r="78" spans="1:7" ht="200.25" hidden="1" customHeight="1" x14ac:dyDescent="0.35">
      <c r="A78" s="169" t="s">
        <v>2306</v>
      </c>
      <c r="B78" s="174" t="s">
        <v>1812</v>
      </c>
      <c r="C78" s="175" t="s">
        <v>2184</v>
      </c>
      <c r="D78" s="179">
        <v>119</v>
      </c>
      <c r="E78" s="177">
        <v>45901</v>
      </c>
      <c r="F78" s="175" t="e" vm="57">
        <v>#VALUE!</v>
      </c>
    </row>
    <row r="79" spans="1:7" ht="194.25" hidden="1" customHeight="1" x14ac:dyDescent="0.35">
      <c r="A79" s="169" t="s">
        <v>2306</v>
      </c>
      <c r="B79" s="174" t="s">
        <v>1813</v>
      </c>
      <c r="C79" s="175" t="s">
        <v>2185</v>
      </c>
      <c r="D79" s="179">
        <v>229.9</v>
      </c>
      <c r="E79" s="177">
        <v>45901</v>
      </c>
      <c r="F79" s="175" t="e" vm="58">
        <v>#VALUE!</v>
      </c>
    </row>
    <row r="80" spans="1:7" ht="182.25" hidden="1" customHeight="1" x14ac:dyDescent="0.35">
      <c r="A80" s="169" t="s">
        <v>2306</v>
      </c>
      <c r="B80" s="174" t="s">
        <v>1814</v>
      </c>
      <c r="C80" s="175" t="s">
        <v>2186</v>
      </c>
      <c r="D80" s="179">
        <f>6750/10</f>
        <v>675</v>
      </c>
      <c r="E80" s="177">
        <v>45901</v>
      </c>
      <c r="F80" s="175" t="e" vm="59">
        <v>#VALUE!</v>
      </c>
    </row>
    <row r="81" spans="1:6" ht="140.25" customHeight="1" x14ac:dyDescent="0.35">
      <c r="A81" s="169" t="s">
        <v>2296</v>
      </c>
      <c r="B81" s="174" t="s">
        <v>1815</v>
      </c>
      <c r="C81" s="175" t="s">
        <v>2187</v>
      </c>
      <c r="D81" s="179">
        <v>299.39999999999998</v>
      </c>
      <c r="E81" s="177">
        <v>45901</v>
      </c>
      <c r="F81" s="175" t="e" vm="60">
        <v>#VALUE!</v>
      </c>
    </row>
    <row r="82" spans="1:6" ht="201" customHeight="1" x14ac:dyDescent="0.35">
      <c r="A82" s="169" t="s">
        <v>2296</v>
      </c>
      <c r="B82" s="174" t="s">
        <v>1816</v>
      </c>
      <c r="C82" s="175" t="s">
        <v>2188</v>
      </c>
      <c r="D82" s="179">
        <v>1699.9</v>
      </c>
      <c r="E82" s="177">
        <v>46082</v>
      </c>
      <c r="F82" s="175" t="e" vm="61">
        <v>#VALUE!</v>
      </c>
    </row>
    <row r="83" spans="1:6" ht="191.25" customHeight="1" x14ac:dyDescent="0.35">
      <c r="A83" s="169" t="s">
        <v>2296</v>
      </c>
      <c r="B83" s="174" t="s">
        <v>1817</v>
      </c>
      <c r="C83" s="175" t="s">
        <v>2190</v>
      </c>
      <c r="D83" s="179">
        <v>607.95000000000005</v>
      </c>
      <c r="E83" s="177">
        <v>46082</v>
      </c>
      <c r="F83" s="175" t="e" vm="62">
        <v>#VALUE!</v>
      </c>
    </row>
    <row r="84" spans="1:6" ht="257.25" customHeight="1" x14ac:dyDescent="0.35">
      <c r="A84" s="169" t="s">
        <v>2296</v>
      </c>
      <c r="B84" s="174" t="s">
        <v>1819</v>
      </c>
      <c r="C84" s="175" t="s">
        <v>2193</v>
      </c>
      <c r="D84" s="179">
        <f>1045.48*2</f>
        <v>2090.96</v>
      </c>
      <c r="E84" s="177">
        <v>46082</v>
      </c>
      <c r="F84" s="175" t="e" vm="63">
        <v>#VALUE!</v>
      </c>
    </row>
    <row r="85" spans="1:6" ht="201" hidden="1" customHeight="1" x14ac:dyDescent="0.35">
      <c r="A85" s="169" t="s">
        <v>2306</v>
      </c>
      <c r="B85" s="174" t="s">
        <v>1820</v>
      </c>
      <c r="C85" s="175" t="s">
        <v>2194</v>
      </c>
      <c r="D85" s="179">
        <v>299.95</v>
      </c>
      <c r="E85" s="177">
        <v>45901</v>
      </c>
      <c r="F85" s="175" t="e" vm="64">
        <v>#VALUE!</v>
      </c>
    </row>
    <row r="86" spans="1:6" ht="171.75" hidden="1" customHeight="1" x14ac:dyDescent="0.35">
      <c r="A86" s="169" t="s">
        <v>2306</v>
      </c>
      <c r="B86" s="174" t="s">
        <v>1821</v>
      </c>
      <c r="C86" s="175" t="s">
        <v>2195</v>
      </c>
      <c r="D86" s="179">
        <v>329</v>
      </c>
      <c r="E86" s="177">
        <v>45901</v>
      </c>
      <c r="F86" s="175" t="e" vm="65">
        <v>#VALUE!</v>
      </c>
    </row>
    <row r="87" spans="1:6" ht="181.5" hidden="1" customHeight="1" x14ac:dyDescent="0.35">
      <c r="A87" s="169" t="s">
        <v>2306</v>
      </c>
      <c r="B87" s="174" t="s">
        <v>1822</v>
      </c>
      <c r="C87" s="175" t="s">
        <v>2196</v>
      </c>
      <c r="D87" s="179">
        <v>349</v>
      </c>
      <c r="E87" s="177">
        <v>45901</v>
      </c>
      <c r="F87" s="175" t="e" vm="66">
        <v>#VALUE!</v>
      </c>
    </row>
    <row r="88" spans="1:6" ht="198.75" customHeight="1" x14ac:dyDescent="0.35">
      <c r="A88" s="169" t="s">
        <v>2296</v>
      </c>
      <c r="B88" s="174" t="s">
        <v>1823</v>
      </c>
      <c r="C88" s="175" t="s">
        <v>2198</v>
      </c>
      <c r="D88" s="179">
        <f>59/15</f>
        <v>3.9333333333333331</v>
      </c>
      <c r="E88" s="177">
        <v>46082</v>
      </c>
      <c r="F88" s="175" t="e" vm="67">
        <v>#VALUE!</v>
      </c>
    </row>
    <row r="89" spans="1:6" ht="186.75" customHeight="1" x14ac:dyDescent="0.35">
      <c r="A89" s="169" t="s">
        <v>2296</v>
      </c>
      <c r="B89" s="174" t="s">
        <v>1824</v>
      </c>
      <c r="C89" s="175" t="s">
        <v>2199</v>
      </c>
      <c r="D89" s="179">
        <f>800/2</f>
        <v>400</v>
      </c>
      <c r="E89" s="177">
        <v>46082</v>
      </c>
      <c r="F89" s="175" t="e" vm="68">
        <v>#VALUE!</v>
      </c>
    </row>
    <row r="90" spans="1:6" ht="184.5" customHeight="1" x14ac:dyDescent="0.35">
      <c r="A90" s="169" t="s">
        <v>2296</v>
      </c>
      <c r="B90" s="174" t="s">
        <v>1825</v>
      </c>
      <c r="C90" s="175" t="s">
        <v>2200</v>
      </c>
      <c r="D90" s="179">
        <v>33.799999999999997</v>
      </c>
      <c r="E90" s="177">
        <v>46082</v>
      </c>
      <c r="F90" s="175" t="e" vm="69">
        <v>#VALUE!</v>
      </c>
    </row>
    <row r="91" spans="1:6" ht="150.75" customHeight="1" x14ac:dyDescent="0.35">
      <c r="A91" s="169" t="s">
        <v>2296</v>
      </c>
      <c r="B91" s="174" t="s">
        <v>1826</v>
      </c>
      <c r="C91" s="175" t="s">
        <v>2201</v>
      </c>
      <c r="D91" s="179">
        <v>1.68</v>
      </c>
      <c r="E91" s="177">
        <v>46082</v>
      </c>
      <c r="F91" s="175" t="e" vm="70">
        <v>#VALUE!</v>
      </c>
    </row>
    <row r="92" spans="1:6" ht="267.75" customHeight="1" x14ac:dyDescent="0.35">
      <c r="A92" s="169" t="s">
        <v>2296</v>
      </c>
      <c r="B92" s="174" t="s">
        <v>1827</v>
      </c>
      <c r="C92" s="175" t="s">
        <v>2203</v>
      </c>
      <c r="D92" s="179">
        <f>56/3</f>
        <v>18.666666666666668</v>
      </c>
      <c r="E92" s="177">
        <v>45992</v>
      </c>
      <c r="F92" s="175" t="e" vm="71">
        <v>#VALUE!</v>
      </c>
    </row>
    <row r="93" spans="1:6" ht="209.25" customHeight="1" x14ac:dyDescent="0.35">
      <c r="A93" s="169" t="s">
        <v>2296</v>
      </c>
      <c r="B93" s="174" t="s">
        <v>1828</v>
      </c>
      <c r="C93" s="175" t="s">
        <v>2206</v>
      </c>
      <c r="D93" s="179">
        <v>95</v>
      </c>
      <c r="E93" s="177">
        <v>46082</v>
      </c>
      <c r="F93" s="175" t="e" vm="72">
        <v>#VALUE!</v>
      </c>
    </row>
    <row r="94" spans="1:6" ht="167.25" customHeight="1" x14ac:dyDescent="0.35">
      <c r="A94" s="169" t="s">
        <v>2296</v>
      </c>
      <c r="B94" s="174" t="s">
        <v>1829</v>
      </c>
      <c r="C94" s="175" t="s">
        <v>2208</v>
      </c>
      <c r="D94" s="179">
        <v>94</v>
      </c>
      <c r="E94" s="177">
        <v>46082</v>
      </c>
      <c r="F94" s="175" t="e" vm="73">
        <v>#VALUE!</v>
      </c>
    </row>
    <row r="95" spans="1:6" ht="181.5" customHeight="1" x14ac:dyDescent="0.35">
      <c r="A95" s="169" t="s">
        <v>2296</v>
      </c>
      <c r="B95" s="174" t="s">
        <v>1830</v>
      </c>
      <c r="C95" s="175" t="s">
        <v>2209</v>
      </c>
      <c r="D95" s="179">
        <v>98</v>
      </c>
      <c r="E95" s="177">
        <v>46082</v>
      </c>
      <c r="F95" s="175" t="e" vm="74">
        <v>#VALUE!</v>
      </c>
    </row>
    <row r="96" spans="1:6" ht="201.75" customHeight="1" x14ac:dyDescent="0.35">
      <c r="A96" s="169" t="s">
        <v>2296</v>
      </c>
      <c r="B96" s="174" t="s">
        <v>1831</v>
      </c>
      <c r="C96" s="175" t="s">
        <v>2211</v>
      </c>
      <c r="D96" s="179">
        <v>2016</v>
      </c>
      <c r="E96" s="177">
        <v>46082</v>
      </c>
      <c r="F96" s="175" t="e" vm="75">
        <v>#VALUE!</v>
      </c>
    </row>
    <row r="97" spans="1:6" ht="209.25" customHeight="1" x14ac:dyDescent="0.35">
      <c r="A97" s="169" t="s">
        <v>2296</v>
      </c>
      <c r="B97" s="174" t="s">
        <v>1832</v>
      </c>
      <c r="C97" s="175" t="s">
        <v>2212</v>
      </c>
      <c r="D97" s="179">
        <v>1879.32</v>
      </c>
      <c r="E97" s="177">
        <v>46082</v>
      </c>
      <c r="F97" s="175" t="e" vm="76">
        <v>#VALUE!</v>
      </c>
    </row>
    <row r="98" spans="1:6" ht="184.5" customHeight="1" x14ac:dyDescent="0.35">
      <c r="A98" s="169" t="s">
        <v>2296</v>
      </c>
      <c r="B98" s="174" t="s">
        <v>1833</v>
      </c>
      <c r="C98" s="175" t="s">
        <v>2213</v>
      </c>
      <c r="D98" s="179">
        <v>283.05</v>
      </c>
      <c r="E98" s="177">
        <v>46082</v>
      </c>
      <c r="F98" s="175" t="e" vm="77">
        <v>#VALUE!</v>
      </c>
    </row>
    <row r="99" spans="1:6" ht="209.25" customHeight="1" x14ac:dyDescent="0.35">
      <c r="A99" s="169" t="s">
        <v>2296</v>
      </c>
      <c r="B99" s="174" t="s">
        <v>1834</v>
      </c>
      <c r="C99" s="175" t="s">
        <v>2221</v>
      </c>
      <c r="D99" s="179">
        <v>49</v>
      </c>
      <c r="E99" s="177">
        <v>46082</v>
      </c>
      <c r="F99" s="175" t="e" vm="78">
        <v>#VALUE!</v>
      </c>
    </row>
    <row r="100" spans="1:6" ht="160.5" customHeight="1" x14ac:dyDescent="0.35">
      <c r="A100" s="169" t="s">
        <v>2296</v>
      </c>
      <c r="B100" s="174" t="str">
        <f>INSUMOS!B312</f>
        <v>IN303</v>
      </c>
      <c r="C100" s="175" t="s">
        <v>2222</v>
      </c>
      <c r="D100" s="179">
        <v>3488.541689373857</v>
      </c>
      <c r="E100" s="177">
        <v>45962</v>
      </c>
      <c r="F100" s="208" t="e" vm="79">
        <v>#VALUE!</v>
      </c>
    </row>
    <row r="101" spans="1:6" ht="185.5" customHeight="1" x14ac:dyDescent="0.35">
      <c r="A101" s="169" t="s">
        <v>2296</v>
      </c>
      <c r="B101" s="235" t="str">
        <f>INSUMOS!B322</f>
        <v>IN313</v>
      </c>
      <c r="C101" s="245" t="str">
        <f>INSUMOS!D322</f>
        <v>Piso em porcelanato 120x120cm, munari, marfin acetinado retificado _Eliane</v>
      </c>
      <c r="D101" s="241">
        <f>(138.99+230.26+134.9)/3</f>
        <v>168.04999999999998</v>
      </c>
      <c r="E101" s="243">
        <v>46082</v>
      </c>
      <c r="F101" s="215" t="e" vm="80">
        <v>#VALUE!</v>
      </c>
    </row>
    <row r="102" spans="1:6" ht="190" customHeight="1" x14ac:dyDescent="0.35">
      <c r="A102" s="169" t="s">
        <v>2296</v>
      </c>
      <c r="B102" s="236"/>
      <c r="C102" s="249"/>
      <c r="D102" s="250"/>
      <c r="E102" s="251"/>
      <c r="F102" s="215" t="e" vm="81">
        <v>#VALUE!</v>
      </c>
    </row>
    <row r="103" spans="1:6" ht="147" customHeight="1" x14ac:dyDescent="0.35">
      <c r="A103" s="169" t="s">
        <v>2296</v>
      </c>
      <c r="B103" s="237"/>
      <c r="C103" s="246"/>
      <c r="D103" s="242"/>
      <c r="E103" s="244"/>
      <c r="F103" s="215" t="e" vm="82">
        <v>#VALUE!</v>
      </c>
    </row>
    <row r="104" spans="1:6" ht="53.5" customHeight="1" x14ac:dyDescent="0.35">
      <c r="A104" s="169" t="s">
        <v>2296</v>
      </c>
      <c r="B104" s="209"/>
      <c r="C104" s="245" t="s">
        <v>2255</v>
      </c>
      <c r="D104" s="241">
        <v>7335</v>
      </c>
      <c r="E104" s="243">
        <v>45962</v>
      </c>
      <c r="F104" s="215" t="e" vm="48">
        <v>#VALUE!</v>
      </c>
    </row>
    <row r="105" spans="1:6" ht="69.5" customHeight="1" x14ac:dyDescent="0.35">
      <c r="A105" s="169" t="s">
        <v>2296</v>
      </c>
      <c r="B105" s="235" t="str">
        <f>INSUMOS!B323</f>
        <v>IN314</v>
      </c>
      <c r="C105" s="249"/>
      <c r="D105" s="242"/>
      <c r="E105" s="244"/>
      <c r="F105" s="215" t="e" vm="83">
        <v>#VALUE!</v>
      </c>
    </row>
    <row r="106" spans="1:6" ht="49" customHeight="1" x14ac:dyDescent="0.35">
      <c r="A106" s="169" t="s">
        <v>2296</v>
      </c>
      <c r="B106" s="236"/>
      <c r="C106" s="249"/>
      <c r="D106" s="241">
        <v>8970</v>
      </c>
      <c r="E106" s="243">
        <v>45962</v>
      </c>
      <c r="F106" s="215" t="e" vm="50">
        <v>#VALUE!</v>
      </c>
    </row>
    <row r="107" spans="1:6" ht="48" customHeight="1" x14ac:dyDescent="0.35">
      <c r="A107" s="169" t="s">
        <v>2296</v>
      </c>
      <c r="B107" s="236"/>
      <c r="C107" s="249"/>
      <c r="D107" s="242"/>
      <c r="E107" s="244"/>
      <c r="F107" s="215" t="e" vm="84">
        <v>#VALUE!</v>
      </c>
    </row>
    <row r="108" spans="1:6" ht="50.5" customHeight="1" x14ac:dyDescent="0.35">
      <c r="A108" s="169" t="s">
        <v>2296</v>
      </c>
      <c r="B108" s="236"/>
      <c r="C108" s="249"/>
      <c r="D108" s="241">
        <v>16713</v>
      </c>
      <c r="E108" s="247">
        <v>45962</v>
      </c>
      <c r="F108" s="215" t="e" vm="52">
        <v>#VALUE!</v>
      </c>
    </row>
    <row r="109" spans="1:6" ht="56.5" customHeight="1" x14ac:dyDescent="0.35">
      <c r="A109" s="169" t="s">
        <v>2296</v>
      </c>
      <c r="B109" s="237"/>
      <c r="C109" s="246"/>
      <c r="D109" s="242"/>
      <c r="E109" s="248"/>
      <c r="F109" s="216" t="e" vm="85">
        <v>#VALUE!</v>
      </c>
    </row>
    <row r="110" spans="1:6" ht="57" customHeight="1" x14ac:dyDescent="0.35">
      <c r="A110" s="169" t="s">
        <v>2296</v>
      </c>
      <c r="B110" s="235" t="str">
        <f>INSUMOS!B324</f>
        <v>IN315</v>
      </c>
      <c r="C110" s="245" t="s">
        <v>2256</v>
      </c>
      <c r="D110" s="241">
        <v>12325</v>
      </c>
      <c r="E110" s="243">
        <v>45962</v>
      </c>
      <c r="F110" s="215" t="e" vm="52">
        <v>#VALUE!</v>
      </c>
    </row>
    <row r="111" spans="1:6" ht="57" customHeight="1" x14ac:dyDescent="0.35">
      <c r="A111" s="169" t="s">
        <v>2296</v>
      </c>
      <c r="B111" s="236"/>
      <c r="C111" s="249"/>
      <c r="D111" s="242"/>
      <c r="E111" s="244"/>
      <c r="F111" s="215" t="e" vm="86">
        <v>#VALUE!</v>
      </c>
    </row>
    <row r="112" spans="1:6" ht="58" customHeight="1" x14ac:dyDescent="0.35">
      <c r="A112" s="169" t="s">
        <v>2296</v>
      </c>
      <c r="B112" s="236"/>
      <c r="C112" s="249"/>
      <c r="D112" s="241">
        <v>3961.25</v>
      </c>
      <c r="E112" s="243">
        <v>45962</v>
      </c>
      <c r="F112" s="215" t="e" vm="50">
        <v>#VALUE!</v>
      </c>
    </row>
    <row r="113" spans="1:6" ht="66" customHeight="1" x14ac:dyDescent="0.35">
      <c r="A113" s="169" t="s">
        <v>2296</v>
      </c>
      <c r="B113" s="236"/>
      <c r="C113" s="249"/>
      <c r="D113" s="242"/>
      <c r="E113" s="244"/>
      <c r="F113" s="215" t="e" vm="87">
        <v>#VALUE!</v>
      </c>
    </row>
    <row r="114" spans="1:6" ht="52.5" customHeight="1" x14ac:dyDescent="0.35">
      <c r="A114" s="169" t="s">
        <v>2296</v>
      </c>
      <c r="B114" s="236"/>
      <c r="C114" s="249"/>
      <c r="D114" s="241">
        <v>3987</v>
      </c>
      <c r="E114" s="247">
        <v>45962</v>
      </c>
      <c r="F114" s="215" t="e" vm="48">
        <v>#VALUE!</v>
      </c>
    </row>
    <row r="115" spans="1:6" ht="54" customHeight="1" x14ac:dyDescent="0.35">
      <c r="A115" s="169" t="s">
        <v>2296</v>
      </c>
      <c r="B115" s="237"/>
      <c r="C115" s="246"/>
      <c r="D115" s="242"/>
      <c r="E115" s="248"/>
      <c r="F115" s="177" t="e" vm="88">
        <v>#VALUE!</v>
      </c>
    </row>
    <row r="116" spans="1:6" ht="147" customHeight="1" x14ac:dyDescent="0.35">
      <c r="A116" s="169" t="s">
        <v>2296</v>
      </c>
      <c r="B116" s="174" t="str">
        <f>INSUMOS!B325</f>
        <v>IN316</v>
      </c>
      <c r="C116" s="175" t="s">
        <v>2257</v>
      </c>
      <c r="D116" s="210">
        <v>245.95</v>
      </c>
      <c r="E116" s="211">
        <v>46082</v>
      </c>
      <c r="F116" s="212" t="e" vm="89">
        <v>#VALUE!</v>
      </c>
    </row>
    <row r="117" spans="1:6" ht="147" customHeight="1" x14ac:dyDescent="0.35">
      <c r="A117" s="169" t="s">
        <v>2296</v>
      </c>
      <c r="B117" s="174" t="str">
        <f>INSUMOS!B326</f>
        <v>IN317</v>
      </c>
      <c r="C117" s="175" t="s">
        <v>2259</v>
      </c>
      <c r="D117" s="210">
        <v>224.7</v>
      </c>
      <c r="E117" s="211">
        <v>46082</v>
      </c>
      <c r="F117" s="212" t="e" vm="90">
        <v>#VALUE!</v>
      </c>
    </row>
    <row r="118" spans="1:6" ht="79.5" customHeight="1" x14ac:dyDescent="0.35">
      <c r="A118" s="169" t="s">
        <v>2296</v>
      </c>
      <c r="B118" s="235" t="str">
        <f>INSUMOS!B327</f>
        <v>IN318</v>
      </c>
      <c r="C118" s="245" t="s">
        <v>2262</v>
      </c>
      <c r="D118" s="241">
        <v>297</v>
      </c>
      <c r="E118" s="243">
        <v>45962</v>
      </c>
      <c r="F118" s="215" t="e" vm="52">
        <v>#VALUE!</v>
      </c>
    </row>
    <row r="119" spans="1:6" ht="74.5" customHeight="1" x14ac:dyDescent="0.35">
      <c r="A119" s="169" t="s">
        <v>2296</v>
      </c>
      <c r="B119" s="236"/>
      <c r="C119" s="249"/>
      <c r="D119" s="242"/>
      <c r="E119" s="244"/>
      <c r="F119" s="212" t="e" vm="91">
        <v>#VALUE!</v>
      </c>
    </row>
    <row r="120" spans="1:6" ht="65" customHeight="1" x14ac:dyDescent="0.35">
      <c r="A120" s="169" t="s">
        <v>2296</v>
      </c>
      <c r="B120" s="236"/>
      <c r="C120" s="249"/>
      <c r="D120" s="241">
        <f>1749.6/3.24</f>
        <v>539.99999999999989</v>
      </c>
      <c r="E120" s="243">
        <v>45962</v>
      </c>
      <c r="F120" s="215" t="e" vm="48">
        <v>#VALUE!</v>
      </c>
    </row>
    <row r="121" spans="1:6" ht="69" customHeight="1" x14ac:dyDescent="0.35">
      <c r="A121" s="169" t="s">
        <v>2296</v>
      </c>
      <c r="B121" s="236"/>
      <c r="C121" s="249"/>
      <c r="D121" s="242"/>
      <c r="E121" s="244"/>
      <c r="F121" s="212" t="e" vm="92">
        <v>#VALUE!</v>
      </c>
    </row>
    <row r="122" spans="1:6" ht="64.5" customHeight="1" x14ac:dyDescent="0.35">
      <c r="A122" s="169" t="s">
        <v>2296</v>
      </c>
      <c r="B122" s="236"/>
      <c r="C122" s="249"/>
      <c r="D122" s="241">
        <v>491.66</v>
      </c>
      <c r="E122" s="243">
        <v>45962</v>
      </c>
      <c r="F122" s="215" t="e" vm="50">
        <v>#VALUE!</v>
      </c>
    </row>
    <row r="123" spans="1:6" ht="69" customHeight="1" x14ac:dyDescent="0.35">
      <c r="A123" s="169" t="s">
        <v>2296</v>
      </c>
      <c r="B123" s="237"/>
      <c r="C123" s="246"/>
      <c r="D123" s="242"/>
      <c r="E123" s="244"/>
      <c r="F123" s="212" t="e" vm="93">
        <v>#VALUE!</v>
      </c>
    </row>
    <row r="124" spans="1:6" ht="79.5" customHeight="1" x14ac:dyDescent="0.35">
      <c r="A124" s="169" t="s">
        <v>2296</v>
      </c>
      <c r="B124" s="235" t="str">
        <f>INSUMOS!B328</f>
        <v>IN319</v>
      </c>
      <c r="C124" s="245" t="s">
        <v>2274</v>
      </c>
      <c r="D124" s="241">
        <v>128.25</v>
      </c>
      <c r="E124" s="243">
        <v>45962</v>
      </c>
      <c r="F124" s="215" t="e" vm="52">
        <v>#VALUE!</v>
      </c>
    </row>
    <row r="125" spans="1:6" ht="74.5" customHeight="1" x14ac:dyDescent="0.35">
      <c r="A125" s="169" t="s">
        <v>2296</v>
      </c>
      <c r="B125" s="236"/>
      <c r="C125" s="249"/>
      <c r="D125" s="242"/>
      <c r="E125" s="244"/>
      <c r="F125" s="212" t="e" vm="94">
        <v>#VALUE!</v>
      </c>
    </row>
    <row r="126" spans="1:6" ht="65" customHeight="1" x14ac:dyDescent="0.35">
      <c r="A126" s="169" t="s">
        <v>2296</v>
      </c>
      <c r="B126" s="236"/>
      <c r="C126" s="249"/>
      <c r="D126" s="241">
        <v>429</v>
      </c>
      <c r="E126" s="243">
        <v>45962</v>
      </c>
      <c r="F126" s="215" t="e" vm="48">
        <v>#VALUE!</v>
      </c>
    </row>
    <row r="127" spans="1:6" ht="69" customHeight="1" x14ac:dyDescent="0.35">
      <c r="A127" s="169" t="s">
        <v>2296</v>
      </c>
      <c r="B127" s="236"/>
      <c r="C127" s="249"/>
      <c r="D127" s="242"/>
      <c r="E127" s="244"/>
      <c r="F127" s="212" t="e" vm="95">
        <v>#VALUE!</v>
      </c>
    </row>
    <row r="128" spans="1:6" ht="64.5" customHeight="1" x14ac:dyDescent="0.35">
      <c r="A128" s="169" t="s">
        <v>2296</v>
      </c>
      <c r="B128" s="236"/>
      <c r="C128" s="249"/>
      <c r="D128" s="241">
        <v>90</v>
      </c>
      <c r="E128" s="243">
        <v>45962</v>
      </c>
      <c r="F128" s="215" t="e" vm="50">
        <v>#VALUE!</v>
      </c>
    </row>
    <row r="129" spans="1:6" ht="69" customHeight="1" x14ac:dyDescent="0.35">
      <c r="A129" s="169" t="s">
        <v>2296</v>
      </c>
      <c r="B129" s="237"/>
      <c r="C129" s="246"/>
      <c r="D129" s="242"/>
      <c r="E129" s="244"/>
      <c r="F129" s="212" t="e" vm="96">
        <v>#VALUE!</v>
      </c>
    </row>
    <row r="130" spans="1:6" ht="79.5" customHeight="1" x14ac:dyDescent="0.35">
      <c r="A130" s="169" t="s">
        <v>2296</v>
      </c>
      <c r="B130" s="235" t="str">
        <f>INSUMOS!B329</f>
        <v>IN320</v>
      </c>
      <c r="C130" s="238" t="s">
        <v>2275</v>
      </c>
      <c r="D130" s="241">
        <v>2551</v>
      </c>
      <c r="E130" s="243">
        <v>45962</v>
      </c>
      <c r="F130" s="215" t="e" vm="52">
        <v>#VALUE!</v>
      </c>
    </row>
    <row r="131" spans="1:6" ht="74.5" customHeight="1" x14ac:dyDescent="0.35">
      <c r="A131" s="169" t="s">
        <v>2296</v>
      </c>
      <c r="B131" s="236"/>
      <c r="C131" s="239"/>
      <c r="D131" s="242"/>
      <c r="E131" s="244"/>
      <c r="F131" s="212" t="e" vm="97">
        <v>#VALUE!</v>
      </c>
    </row>
    <row r="132" spans="1:6" ht="65" customHeight="1" x14ac:dyDescent="0.35">
      <c r="A132" s="169" t="s">
        <v>2296</v>
      </c>
      <c r="B132" s="236"/>
      <c r="C132" s="239"/>
      <c r="D132" s="241">
        <v>4060</v>
      </c>
      <c r="E132" s="243">
        <v>45962</v>
      </c>
      <c r="F132" s="215" t="e" vm="48">
        <v>#VALUE!</v>
      </c>
    </row>
    <row r="133" spans="1:6" ht="69" customHeight="1" x14ac:dyDescent="0.35">
      <c r="A133" s="169" t="s">
        <v>2296</v>
      </c>
      <c r="B133" s="236"/>
      <c r="C133" s="239"/>
      <c r="D133" s="242"/>
      <c r="E133" s="244"/>
      <c r="F133" s="212" t="e" vm="98">
        <v>#VALUE!</v>
      </c>
    </row>
    <row r="134" spans="1:6" ht="64.5" customHeight="1" x14ac:dyDescent="0.35">
      <c r="A134" s="169" t="s">
        <v>2296</v>
      </c>
      <c r="B134" s="236"/>
      <c r="C134" s="239"/>
      <c r="D134" s="241">
        <v>3332</v>
      </c>
      <c r="E134" s="243">
        <v>45962</v>
      </c>
      <c r="F134" s="215" t="e" vm="50">
        <v>#VALUE!</v>
      </c>
    </row>
    <row r="135" spans="1:6" ht="82" customHeight="1" x14ac:dyDescent="0.35">
      <c r="A135" s="169" t="s">
        <v>2296</v>
      </c>
      <c r="B135" s="237"/>
      <c r="C135" s="240"/>
      <c r="D135" s="242"/>
      <c r="E135" s="244"/>
      <c r="F135" s="212" t="e" vm="99">
        <v>#VALUE!</v>
      </c>
    </row>
    <row r="136" spans="1:6" ht="79.5" customHeight="1" x14ac:dyDescent="0.35">
      <c r="A136" s="169" t="s">
        <v>2296</v>
      </c>
      <c r="B136" s="235" t="str">
        <f>INSUMOS!B330</f>
        <v>IN321</v>
      </c>
      <c r="C136" s="238" t="s">
        <v>2276</v>
      </c>
      <c r="D136" s="241">
        <v>4333.5</v>
      </c>
      <c r="E136" s="243">
        <v>45962</v>
      </c>
      <c r="F136" s="215" t="e" vm="52">
        <v>#VALUE!</v>
      </c>
    </row>
    <row r="137" spans="1:6" ht="74.5" customHeight="1" x14ac:dyDescent="0.35">
      <c r="A137" s="169" t="s">
        <v>2296</v>
      </c>
      <c r="B137" s="236"/>
      <c r="C137" s="239"/>
      <c r="D137" s="242"/>
      <c r="E137" s="244"/>
      <c r="F137" s="212" t="e" vm="100">
        <v>#VALUE!</v>
      </c>
    </row>
    <row r="138" spans="1:6" ht="65" customHeight="1" x14ac:dyDescent="0.35">
      <c r="A138" s="169" t="s">
        <v>2296</v>
      </c>
      <c r="B138" s="236"/>
      <c r="C138" s="239"/>
      <c r="D138" s="241">
        <v>3680</v>
      </c>
      <c r="E138" s="243">
        <v>45962</v>
      </c>
      <c r="F138" s="215" t="e" vm="48">
        <v>#VALUE!</v>
      </c>
    </row>
    <row r="139" spans="1:6" ht="69" customHeight="1" x14ac:dyDescent="0.35">
      <c r="A139" s="169" t="s">
        <v>2296</v>
      </c>
      <c r="B139" s="236"/>
      <c r="C139" s="239"/>
      <c r="D139" s="242"/>
      <c r="E139" s="244"/>
      <c r="F139" s="212" t="e" vm="101">
        <v>#VALUE!</v>
      </c>
    </row>
    <row r="140" spans="1:6" ht="64.5" customHeight="1" x14ac:dyDescent="0.35">
      <c r="A140" s="169" t="s">
        <v>2296</v>
      </c>
      <c r="B140" s="236"/>
      <c r="C140" s="239"/>
      <c r="D140" s="241">
        <v>7074.77</v>
      </c>
      <c r="E140" s="243">
        <v>45962</v>
      </c>
      <c r="F140" s="215" t="e" vm="50">
        <v>#VALUE!</v>
      </c>
    </row>
    <row r="141" spans="1:6" ht="69" customHeight="1" x14ac:dyDescent="0.35">
      <c r="A141" s="169" t="s">
        <v>2296</v>
      </c>
      <c r="B141" s="237"/>
      <c r="C141" s="240"/>
      <c r="D141" s="242"/>
      <c r="E141" s="244"/>
      <c r="F141" s="212" t="e" vm="102">
        <v>#VALUE!</v>
      </c>
    </row>
    <row r="142" spans="1:6" ht="79.5" customHeight="1" x14ac:dyDescent="0.35">
      <c r="A142" s="169" t="s">
        <v>2296</v>
      </c>
      <c r="B142" s="235" t="str">
        <f>INSUMOS!B331</f>
        <v>IN322</v>
      </c>
      <c r="C142" s="238" t="s">
        <v>2277</v>
      </c>
      <c r="D142" s="241">
        <v>1350</v>
      </c>
      <c r="E142" s="243">
        <v>45962</v>
      </c>
      <c r="F142" s="215" t="e" vm="52">
        <v>#VALUE!</v>
      </c>
    </row>
    <row r="143" spans="1:6" ht="74.5" customHeight="1" x14ac:dyDescent="0.35">
      <c r="A143" s="169" t="s">
        <v>2296</v>
      </c>
      <c r="B143" s="236"/>
      <c r="C143" s="239"/>
      <c r="D143" s="242"/>
      <c r="E143" s="244"/>
      <c r="F143" s="212" t="e" vm="103">
        <v>#VALUE!</v>
      </c>
    </row>
    <row r="144" spans="1:6" ht="65" customHeight="1" x14ac:dyDescent="0.35">
      <c r="A144" s="169" t="s">
        <v>2296</v>
      </c>
      <c r="B144" s="236"/>
      <c r="C144" s="239"/>
      <c r="D144" s="241">
        <v>1840</v>
      </c>
      <c r="E144" s="243">
        <v>45962</v>
      </c>
      <c r="F144" s="215" t="e" vm="48">
        <v>#VALUE!</v>
      </c>
    </row>
    <row r="145" spans="1:6" ht="69" customHeight="1" x14ac:dyDescent="0.35">
      <c r="A145" s="169" t="s">
        <v>2296</v>
      </c>
      <c r="B145" s="236"/>
      <c r="C145" s="239"/>
      <c r="D145" s="242"/>
      <c r="E145" s="244"/>
      <c r="F145" s="212" t="e" vm="104">
        <v>#VALUE!</v>
      </c>
    </row>
    <row r="146" spans="1:6" ht="64.5" customHeight="1" x14ac:dyDescent="0.35">
      <c r="A146" s="169" t="s">
        <v>2296</v>
      </c>
      <c r="B146" s="236"/>
      <c r="C146" s="239"/>
      <c r="D146" s="241">
        <v>2400</v>
      </c>
      <c r="E146" s="243">
        <v>45962</v>
      </c>
      <c r="F146" s="215" t="e" vm="50">
        <v>#VALUE!</v>
      </c>
    </row>
    <row r="147" spans="1:6" ht="69" customHeight="1" x14ac:dyDescent="0.35">
      <c r="A147" s="169" t="s">
        <v>2296</v>
      </c>
      <c r="B147" s="237"/>
      <c r="C147" s="240"/>
      <c r="D147" s="242"/>
      <c r="E147" s="244"/>
      <c r="F147" s="212" t="e" vm="105">
        <v>#VALUE!</v>
      </c>
    </row>
    <row r="148" spans="1:6" ht="79.5" customHeight="1" x14ac:dyDescent="0.35">
      <c r="A148" s="169" t="s">
        <v>2296</v>
      </c>
      <c r="B148" s="235" t="str">
        <f>INSUMOS!B332</f>
        <v>IN323</v>
      </c>
      <c r="C148" s="238" t="s">
        <v>2278</v>
      </c>
      <c r="D148" s="241">
        <v>479.25</v>
      </c>
      <c r="E148" s="243">
        <v>45962</v>
      </c>
      <c r="F148" s="215" t="e" vm="52">
        <v>#VALUE!</v>
      </c>
    </row>
    <row r="149" spans="1:6" ht="74.5" customHeight="1" x14ac:dyDescent="0.35">
      <c r="A149" s="169" t="s">
        <v>2296</v>
      </c>
      <c r="B149" s="236"/>
      <c r="C149" s="239"/>
      <c r="D149" s="242"/>
      <c r="E149" s="244"/>
      <c r="F149" s="212" t="e" vm="106">
        <v>#VALUE!</v>
      </c>
    </row>
    <row r="150" spans="1:6" ht="65" customHeight="1" x14ac:dyDescent="0.35">
      <c r="A150" s="169" t="s">
        <v>2296</v>
      </c>
      <c r="B150" s="236"/>
      <c r="C150" s="239"/>
      <c r="D150" s="241">
        <v>920</v>
      </c>
      <c r="E150" s="243">
        <v>45962</v>
      </c>
      <c r="F150" s="215" t="e" vm="48">
        <v>#VALUE!</v>
      </c>
    </row>
    <row r="151" spans="1:6" ht="69" customHeight="1" x14ac:dyDescent="0.35">
      <c r="A151" s="169" t="s">
        <v>2296</v>
      </c>
      <c r="B151" s="236"/>
      <c r="C151" s="239"/>
      <c r="D151" s="242"/>
      <c r="E151" s="244"/>
      <c r="F151" s="212" t="e" vm="107">
        <v>#VALUE!</v>
      </c>
    </row>
    <row r="152" spans="1:6" ht="64.5" customHeight="1" x14ac:dyDescent="0.35">
      <c r="A152" s="169" t="s">
        <v>2296</v>
      </c>
      <c r="B152" s="236"/>
      <c r="C152" s="239"/>
      <c r="D152" s="241">
        <v>975</v>
      </c>
      <c r="E152" s="243">
        <v>45962</v>
      </c>
      <c r="F152" s="215" t="e" vm="50">
        <v>#VALUE!</v>
      </c>
    </row>
    <row r="153" spans="1:6" ht="69" customHeight="1" x14ac:dyDescent="0.35">
      <c r="A153" s="169" t="s">
        <v>2296</v>
      </c>
      <c r="B153" s="237"/>
      <c r="C153" s="240"/>
      <c r="D153" s="242"/>
      <c r="E153" s="244"/>
      <c r="F153" s="212" t="e" vm="108">
        <v>#VALUE!</v>
      </c>
    </row>
    <row r="154" spans="1:6" ht="79.5" customHeight="1" x14ac:dyDescent="0.35">
      <c r="A154" s="169" t="s">
        <v>2296</v>
      </c>
      <c r="B154" s="235" t="str">
        <f>INSUMOS!B333</f>
        <v>IN324</v>
      </c>
      <c r="C154" s="238" t="s">
        <v>2279</v>
      </c>
      <c r="D154" s="241">
        <v>202.5</v>
      </c>
      <c r="E154" s="243">
        <v>45962</v>
      </c>
      <c r="F154" s="215" t="e" vm="52">
        <v>#VALUE!</v>
      </c>
    </row>
    <row r="155" spans="1:6" ht="74.5" customHeight="1" x14ac:dyDescent="0.35">
      <c r="A155" s="169" t="s">
        <v>2296</v>
      </c>
      <c r="B155" s="236"/>
      <c r="C155" s="239"/>
      <c r="D155" s="242"/>
      <c r="E155" s="244"/>
      <c r="F155" s="212" t="e" vm="109">
        <v>#VALUE!</v>
      </c>
    </row>
    <row r="156" spans="1:6" ht="65" customHeight="1" x14ac:dyDescent="0.35">
      <c r="A156" s="169" t="s">
        <v>2296</v>
      </c>
      <c r="B156" s="236"/>
      <c r="C156" s="239"/>
      <c r="D156" s="241">
        <v>1050</v>
      </c>
      <c r="E156" s="243">
        <v>45962</v>
      </c>
      <c r="F156" s="215" t="e" vm="48">
        <v>#VALUE!</v>
      </c>
    </row>
    <row r="157" spans="1:6" ht="69" customHeight="1" x14ac:dyDescent="0.35">
      <c r="A157" s="169" t="s">
        <v>2296</v>
      </c>
      <c r="B157" s="236"/>
      <c r="C157" s="239"/>
      <c r="D157" s="242"/>
      <c r="E157" s="244"/>
      <c r="F157" s="212" t="e" vm="110">
        <v>#VALUE!</v>
      </c>
    </row>
    <row r="158" spans="1:6" ht="64.5" customHeight="1" x14ac:dyDescent="0.35">
      <c r="A158" s="169" t="s">
        <v>2296</v>
      </c>
      <c r="B158" s="236"/>
      <c r="C158" s="239"/>
      <c r="D158" s="241">
        <v>432</v>
      </c>
      <c r="E158" s="243">
        <v>45962</v>
      </c>
      <c r="F158" s="215" t="e" vm="50">
        <v>#VALUE!</v>
      </c>
    </row>
    <row r="159" spans="1:6" ht="69" customHeight="1" x14ac:dyDescent="0.35">
      <c r="A159" s="169" t="s">
        <v>2296</v>
      </c>
      <c r="B159" s="237"/>
      <c r="C159" s="240"/>
      <c r="D159" s="242"/>
      <c r="E159" s="244"/>
      <c r="F159" s="212" t="e" vm="111">
        <v>#VALUE!</v>
      </c>
    </row>
    <row r="160" spans="1:6" ht="79.5" customHeight="1" x14ac:dyDescent="0.35">
      <c r="A160" s="169" t="s">
        <v>2296</v>
      </c>
      <c r="B160" s="235" t="str">
        <f>INSUMOS!B334</f>
        <v>IN325</v>
      </c>
      <c r="C160" s="238" t="s">
        <v>2280</v>
      </c>
      <c r="D160" s="241">
        <v>1485</v>
      </c>
      <c r="E160" s="243">
        <v>45962</v>
      </c>
      <c r="F160" s="215" t="e" vm="52">
        <v>#VALUE!</v>
      </c>
    </row>
    <row r="161" spans="1:6" ht="74.5" customHeight="1" x14ac:dyDescent="0.35">
      <c r="A161" s="169" t="s">
        <v>2296</v>
      </c>
      <c r="B161" s="236"/>
      <c r="C161" s="239"/>
      <c r="D161" s="242"/>
      <c r="E161" s="244"/>
      <c r="F161" s="212" t="e" vm="112">
        <v>#VALUE!</v>
      </c>
    </row>
    <row r="162" spans="1:6" ht="65" customHeight="1" x14ac:dyDescent="0.35">
      <c r="A162" s="169" t="s">
        <v>2296</v>
      </c>
      <c r="B162" s="236"/>
      <c r="C162" s="239"/>
      <c r="D162" s="241">
        <v>4650</v>
      </c>
      <c r="E162" s="243">
        <v>45962</v>
      </c>
      <c r="F162" s="215" t="e" vm="48">
        <v>#VALUE!</v>
      </c>
    </row>
    <row r="163" spans="1:6" ht="69" customHeight="1" x14ac:dyDescent="0.35">
      <c r="A163" s="169" t="s">
        <v>2296</v>
      </c>
      <c r="B163" s="236"/>
      <c r="C163" s="239"/>
      <c r="D163" s="242"/>
      <c r="E163" s="244"/>
      <c r="F163" s="212" t="e" vm="113">
        <v>#VALUE!</v>
      </c>
    </row>
    <row r="164" spans="1:6" ht="64.5" customHeight="1" x14ac:dyDescent="0.35">
      <c r="A164" s="169" t="s">
        <v>2296</v>
      </c>
      <c r="B164" s="236"/>
      <c r="C164" s="239"/>
      <c r="D164" s="241">
        <v>2640</v>
      </c>
      <c r="E164" s="243">
        <v>45962</v>
      </c>
      <c r="F164" s="215" t="e" vm="50">
        <v>#VALUE!</v>
      </c>
    </row>
    <row r="165" spans="1:6" ht="69" customHeight="1" x14ac:dyDescent="0.35">
      <c r="A165" s="169" t="s">
        <v>2296</v>
      </c>
      <c r="B165" s="237"/>
      <c r="C165" s="240"/>
      <c r="D165" s="242"/>
      <c r="E165" s="244"/>
      <c r="F165" s="212" t="e" vm="114">
        <v>#VALUE!</v>
      </c>
    </row>
    <row r="166" spans="1:6" ht="79.5" customHeight="1" x14ac:dyDescent="0.35">
      <c r="A166" s="169" t="s">
        <v>2296</v>
      </c>
      <c r="B166" s="235" t="str">
        <f>INSUMOS!B335</f>
        <v>IN326</v>
      </c>
      <c r="C166" s="238" t="s">
        <v>2281</v>
      </c>
      <c r="D166" s="241">
        <v>742.5</v>
      </c>
      <c r="E166" s="243">
        <v>45962</v>
      </c>
      <c r="F166" s="215" t="e" vm="52">
        <v>#VALUE!</v>
      </c>
    </row>
    <row r="167" spans="1:6" ht="74.5" customHeight="1" x14ac:dyDescent="0.35">
      <c r="A167" s="169" t="s">
        <v>2296</v>
      </c>
      <c r="B167" s="236"/>
      <c r="C167" s="239"/>
      <c r="D167" s="242"/>
      <c r="E167" s="244"/>
      <c r="F167" s="212" t="e" vm="115">
        <v>#VALUE!</v>
      </c>
    </row>
    <row r="168" spans="1:6" ht="64.5" customHeight="1" x14ac:dyDescent="0.35">
      <c r="A168" s="169" t="s">
        <v>2296</v>
      </c>
      <c r="B168" s="236"/>
      <c r="C168" s="239"/>
      <c r="D168" s="241">
        <v>1320</v>
      </c>
      <c r="E168" s="243">
        <v>45962</v>
      </c>
      <c r="F168" s="215" t="e" vm="50">
        <v>#VALUE!</v>
      </c>
    </row>
    <row r="169" spans="1:6" ht="69" customHeight="1" x14ac:dyDescent="0.35">
      <c r="A169" s="169" t="s">
        <v>2296</v>
      </c>
      <c r="B169" s="237"/>
      <c r="C169" s="240"/>
      <c r="D169" s="242"/>
      <c r="E169" s="244"/>
      <c r="F169" s="212" t="e" vm="116">
        <v>#VALUE!</v>
      </c>
    </row>
    <row r="170" spans="1:6" ht="79.5" customHeight="1" x14ac:dyDescent="0.35">
      <c r="A170" s="169" t="s">
        <v>2296</v>
      </c>
      <c r="B170" s="235" t="str">
        <f>INSUMOS!B336</f>
        <v>IN327</v>
      </c>
      <c r="C170" s="238" t="s">
        <v>2282</v>
      </c>
      <c r="D170" s="241">
        <v>479.25</v>
      </c>
      <c r="E170" s="243">
        <v>45962</v>
      </c>
      <c r="F170" s="215" t="e" vm="52">
        <v>#VALUE!</v>
      </c>
    </row>
    <row r="171" spans="1:6" ht="74.5" customHeight="1" x14ac:dyDescent="0.35">
      <c r="A171" s="169" t="s">
        <v>2296</v>
      </c>
      <c r="B171" s="236"/>
      <c r="C171" s="239"/>
      <c r="D171" s="242"/>
      <c r="E171" s="244"/>
      <c r="F171" s="212" t="e" vm="117">
        <v>#VALUE!</v>
      </c>
    </row>
    <row r="172" spans="1:6" ht="64.5" customHeight="1" x14ac:dyDescent="0.35">
      <c r="A172" s="169" t="s">
        <v>2296</v>
      </c>
      <c r="B172" s="236"/>
      <c r="C172" s="239"/>
      <c r="D172" s="241">
        <v>900</v>
      </c>
      <c r="E172" s="243">
        <v>45962</v>
      </c>
      <c r="F172" s="215" t="e" vm="50">
        <v>#VALUE!</v>
      </c>
    </row>
    <row r="173" spans="1:6" ht="69" customHeight="1" x14ac:dyDescent="0.35">
      <c r="A173" s="169" t="s">
        <v>2296</v>
      </c>
      <c r="B173" s="237"/>
      <c r="C173" s="240"/>
      <c r="D173" s="242"/>
      <c r="E173" s="244"/>
      <c r="F173" s="212" t="e" vm="118">
        <v>#VALUE!</v>
      </c>
    </row>
    <row r="174" spans="1:6" ht="79.5" customHeight="1" x14ac:dyDescent="0.35">
      <c r="A174" s="169" t="s">
        <v>2296</v>
      </c>
      <c r="B174" s="235" t="str">
        <f>INSUMOS!B337</f>
        <v>IN328</v>
      </c>
      <c r="C174" s="238" t="s">
        <v>2283</v>
      </c>
      <c r="D174" s="241">
        <v>210.94</v>
      </c>
      <c r="E174" s="243">
        <v>45962</v>
      </c>
      <c r="F174" s="215" t="e" vm="52">
        <v>#VALUE!</v>
      </c>
    </row>
    <row r="175" spans="1:6" ht="74.5" customHeight="1" x14ac:dyDescent="0.35">
      <c r="A175" s="169" t="s">
        <v>2296</v>
      </c>
      <c r="B175" s="236"/>
      <c r="C175" s="239"/>
      <c r="D175" s="242"/>
      <c r="E175" s="244"/>
      <c r="F175" s="212" t="e" vm="119">
        <v>#VALUE!</v>
      </c>
    </row>
    <row r="176" spans="1:6" ht="64.5" customHeight="1" x14ac:dyDescent="0.35">
      <c r="A176" s="169" t="s">
        <v>2296</v>
      </c>
      <c r="B176" s="236"/>
      <c r="C176" s="239"/>
      <c r="D176" s="241">
        <v>93.75</v>
      </c>
      <c r="E176" s="243">
        <v>45962</v>
      </c>
      <c r="F176" s="215" t="e" vm="50">
        <v>#VALUE!</v>
      </c>
    </row>
    <row r="177" spans="1:6" ht="69" customHeight="1" x14ac:dyDescent="0.35">
      <c r="A177" s="169" t="s">
        <v>2296</v>
      </c>
      <c r="B177" s="237"/>
      <c r="C177" s="240"/>
      <c r="D177" s="242"/>
      <c r="E177" s="244"/>
      <c r="F177" s="212" t="e" vm="120">
        <v>#VALUE!</v>
      </c>
    </row>
    <row r="178" spans="1:6" ht="37" customHeight="1" x14ac:dyDescent="0.35">
      <c r="A178" s="169" t="s">
        <v>2296</v>
      </c>
      <c r="B178" s="235" t="str">
        <f>INSUMOS!B338</f>
        <v>IN329</v>
      </c>
      <c r="C178" s="245" t="s">
        <v>2284</v>
      </c>
      <c r="D178" s="241">
        <v>58.5</v>
      </c>
      <c r="E178" s="247">
        <v>45962</v>
      </c>
      <c r="F178" s="212" t="e" vm="50">
        <v>#VALUE!</v>
      </c>
    </row>
    <row r="179" spans="1:6" ht="52.5" customHeight="1" x14ac:dyDescent="0.35">
      <c r="A179" s="169" t="s">
        <v>2296</v>
      </c>
      <c r="B179" s="237"/>
      <c r="C179" s="246"/>
      <c r="D179" s="242"/>
      <c r="E179" s="248"/>
      <c r="F179" s="175" t="e" vm="121">
        <v>#VALUE!</v>
      </c>
    </row>
    <row r="180" spans="1:6" ht="79.5" customHeight="1" x14ac:dyDescent="0.35">
      <c r="A180" s="169" t="s">
        <v>2296</v>
      </c>
      <c r="B180" s="235" t="str">
        <f>INSUMOS!B339</f>
        <v>IN330</v>
      </c>
      <c r="C180" s="238" t="str">
        <f>INSUMOS!D339</f>
        <v>PLACA DE PORTA DE VIDRO DE 15X40CM EM ACRÍLICO
10MM VERDE NEON, COM ADESIVO VINILICO BRANCO
E IMPRESSÃO APLICADO NA FACE FRONTAL COM
ADESIVO INTERNO DO VIDRO IMPRESSO</v>
      </c>
      <c r="D180" s="241">
        <v>202.5</v>
      </c>
      <c r="E180" s="243">
        <v>45962</v>
      </c>
      <c r="F180" s="215" t="e" vm="52">
        <v>#VALUE!</v>
      </c>
    </row>
    <row r="181" spans="1:6" ht="74.5" customHeight="1" x14ac:dyDescent="0.35">
      <c r="A181" s="169" t="s">
        <v>2296</v>
      </c>
      <c r="B181" s="236"/>
      <c r="C181" s="239"/>
      <c r="D181" s="242"/>
      <c r="E181" s="244"/>
      <c r="F181" s="212" t="e" vm="122">
        <v>#VALUE!</v>
      </c>
    </row>
    <row r="182" spans="1:6" ht="65" customHeight="1" x14ac:dyDescent="0.35">
      <c r="A182" s="169" t="s">
        <v>2296</v>
      </c>
      <c r="B182" s="236"/>
      <c r="C182" s="239"/>
      <c r="D182" s="241">
        <v>700</v>
      </c>
      <c r="E182" s="243">
        <v>45962</v>
      </c>
      <c r="F182" s="215" t="e" vm="48">
        <v>#VALUE!</v>
      </c>
    </row>
    <row r="183" spans="1:6" ht="69" customHeight="1" x14ac:dyDescent="0.35">
      <c r="A183" s="169" t="s">
        <v>2296</v>
      </c>
      <c r="B183" s="236"/>
      <c r="C183" s="239"/>
      <c r="D183" s="242"/>
      <c r="E183" s="244"/>
      <c r="F183" s="212" t="e" vm="123">
        <v>#VALUE!</v>
      </c>
    </row>
    <row r="184" spans="1:6" ht="64.5" customHeight="1" x14ac:dyDescent="0.35">
      <c r="A184" s="169" t="s">
        <v>2296</v>
      </c>
      <c r="B184" s="236"/>
      <c r="C184" s="239"/>
      <c r="D184" s="241">
        <v>480</v>
      </c>
      <c r="E184" s="243">
        <v>45962</v>
      </c>
      <c r="F184" s="215" t="e" vm="50">
        <v>#VALUE!</v>
      </c>
    </row>
    <row r="185" spans="1:6" ht="69" customHeight="1" x14ac:dyDescent="0.35">
      <c r="A185" s="169" t="s">
        <v>2296</v>
      </c>
      <c r="B185" s="237"/>
      <c r="C185" s="240"/>
      <c r="D185" s="242"/>
      <c r="E185" s="244"/>
      <c r="F185" s="212" t="e" vm="124">
        <v>#VALUE!</v>
      </c>
    </row>
    <row r="186" spans="1:6" ht="79.5" customHeight="1" x14ac:dyDescent="0.35">
      <c r="A186" s="169" t="s">
        <v>2296</v>
      </c>
      <c r="B186" s="235" t="str">
        <f>INSUMOS!B340</f>
        <v>IN331</v>
      </c>
      <c r="C186" s="238" t="s">
        <v>2286</v>
      </c>
      <c r="D186" s="241">
        <v>4556.25</v>
      </c>
      <c r="E186" s="243">
        <v>45962</v>
      </c>
      <c r="F186" s="215" t="e" vm="52">
        <v>#VALUE!</v>
      </c>
    </row>
    <row r="187" spans="1:6" ht="74.5" customHeight="1" x14ac:dyDescent="0.35">
      <c r="A187" s="169" t="s">
        <v>2296</v>
      </c>
      <c r="B187" s="236"/>
      <c r="C187" s="239"/>
      <c r="D187" s="242"/>
      <c r="E187" s="244"/>
      <c r="F187" s="212" t="e" vm="125">
        <v>#VALUE!</v>
      </c>
    </row>
    <row r="188" spans="1:6" ht="65" customHeight="1" x14ac:dyDescent="0.35">
      <c r="A188" s="169" t="s">
        <v>2296</v>
      </c>
      <c r="B188" s="236"/>
      <c r="C188" s="239"/>
      <c r="D188" s="241">
        <v>4600</v>
      </c>
      <c r="E188" s="243">
        <v>45962</v>
      </c>
      <c r="F188" s="215" t="e" vm="48">
        <v>#VALUE!</v>
      </c>
    </row>
    <row r="189" spans="1:6" ht="69" customHeight="1" x14ac:dyDescent="0.35">
      <c r="A189" s="169" t="s">
        <v>2296</v>
      </c>
      <c r="B189" s="236"/>
      <c r="C189" s="239"/>
      <c r="D189" s="242"/>
      <c r="E189" s="244"/>
      <c r="F189" s="212" t="e" vm="126">
        <v>#VALUE!</v>
      </c>
    </row>
    <row r="190" spans="1:6" ht="64.5" customHeight="1" x14ac:dyDescent="0.35">
      <c r="A190" s="169" t="s">
        <v>2296</v>
      </c>
      <c r="B190" s="236"/>
      <c r="C190" s="239"/>
      <c r="D190" s="241">
        <v>4320</v>
      </c>
      <c r="E190" s="243">
        <v>45962</v>
      </c>
      <c r="F190" s="215" t="e" vm="50">
        <v>#VALUE!</v>
      </c>
    </row>
    <row r="191" spans="1:6" ht="69" customHeight="1" x14ac:dyDescent="0.35">
      <c r="A191" s="169" t="s">
        <v>2296</v>
      </c>
      <c r="B191" s="237"/>
      <c r="C191" s="240"/>
      <c r="D191" s="242"/>
      <c r="E191" s="244"/>
      <c r="F191" s="212" t="e" vm="127">
        <v>#VALUE!</v>
      </c>
    </row>
    <row r="192" spans="1:6" ht="79.5" customHeight="1" x14ac:dyDescent="0.35">
      <c r="A192" s="169" t="s">
        <v>2296</v>
      </c>
      <c r="B192" s="235" t="str">
        <f>INSUMOS!B341</f>
        <v>IN332</v>
      </c>
      <c r="C192" s="238" t="str">
        <f>INSUMOS!D341</f>
        <v>PAINEL LUMINOS, DE 60X112CM - BACKLIGT -
IMPRESSÃO EM, CHAPA DURATRANS OU ACRÍLICO
LEITOSO TRANSLÚCIDO</v>
      </c>
      <c r="D192" s="241">
        <v>2403</v>
      </c>
      <c r="E192" s="243">
        <v>45962</v>
      </c>
      <c r="F192" s="215" t="e" vm="52">
        <v>#VALUE!</v>
      </c>
    </row>
    <row r="193" spans="1:6" ht="74.5" customHeight="1" x14ac:dyDescent="0.35">
      <c r="A193" s="169" t="s">
        <v>2296</v>
      </c>
      <c r="B193" s="236"/>
      <c r="C193" s="239"/>
      <c r="D193" s="242"/>
      <c r="E193" s="244"/>
      <c r="F193" s="212" t="e" vm="128">
        <v>#VALUE!</v>
      </c>
    </row>
    <row r="194" spans="1:6" ht="65" customHeight="1" x14ac:dyDescent="0.35">
      <c r="A194" s="169" t="s">
        <v>2296</v>
      </c>
      <c r="B194" s="236"/>
      <c r="C194" s="239"/>
      <c r="D194" s="241">
        <v>4980</v>
      </c>
      <c r="E194" s="243">
        <v>45962</v>
      </c>
      <c r="F194" s="215" t="e" vm="48">
        <v>#VALUE!</v>
      </c>
    </row>
    <row r="195" spans="1:6" ht="69" customHeight="1" x14ac:dyDescent="0.35">
      <c r="A195" s="169" t="s">
        <v>2296</v>
      </c>
      <c r="B195" s="236"/>
      <c r="C195" s="239"/>
      <c r="D195" s="242"/>
      <c r="E195" s="244"/>
      <c r="F195" s="212" t="e" vm="129">
        <v>#VALUE!</v>
      </c>
    </row>
    <row r="196" spans="1:6" ht="64.5" customHeight="1" x14ac:dyDescent="0.35">
      <c r="A196" s="169" t="s">
        <v>2296</v>
      </c>
      <c r="B196" s="236"/>
      <c r="C196" s="239"/>
      <c r="D196" s="241">
        <v>3096</v>
      </c>
      <c r="E196" s="243">
        <v>45962</v>
      </c>
      <c r="F196" s="215" t="e" vm="50">
        <v>#VALUE!</v>
      </c>
    </row>
    <row r="197" spans="1:6" ht="69" customHeight="1" x14ac:dyDescent="0.35">
      <c r="A197" s="169" t="s">
        <v>2296</v>
      </c>
      <c r="B197" s="237"/>
      <c r="C197" s="240"/>
      <c r="D197" s="242"/>
      <c r="E197" s="244"/>
      <c r="F197" s="212" t="e" vm="130">
        <v>#VALUE!</v>
      </c>
    </row>
  </sheetData>
  <autoFilter ref="A7:F197" xr:uid="{00000000-0001-0000-0100-000000000000}">
    <filterColumn colId="0">
      <filters>
        <filter val="sim"/>
      </filters>
    </filterColumn>
  </autoFilter>
  <mergeCells count="144">
    <mergeCell ref="B105:B109"/>
    <mergeCell ref="C110:C115"/>
    <mergeCell ref="C118:C123"/>
    <mergeCell ref="B118:B123"/>
    <mergeCell ref="B101:B103"/>
    <mergeCell ref="C101:C103"/>
    <mergeCell ref="D101:D103"/>
    <mergeCell ref="E101:E103"/>
    <mergeCell ref="C104:C109"/>
    <mergeCell ref="D104:D105"/>
    <mergeCell ref="E104:E105"/>
    <mergeCell ref="D106:D107"/>
    <mergeCell ref="E106:E107"/>
    <mergeCell ref="D108:D109"/>
    <mergeCell ref="E108:E109"/>
    <mergeCell ref="D118:D119"/>
    <mergeCell ref="E118:E119"/>
    <mergeCell ref="D120:D121"/>
    <mergeCell ref="E120:E121"/>
    <mergeCell ref="D122:D123"/>
    <mergeCell ref="E122:E123"/>
    <mergeCell ref="D110:D111"/>
    <mergeCell ref="E110:E111"/>
    <mergeCell ref="D112:D113"/>
    <mergeCell ref="C66:C72"/>
    <mergeCell ref="B66:B72"/>
    <mergeCell ref="B73:B77"/>
    <mergeCell ref="C73:C77"/>
    <mergeCell ref="D67:D68"/>
    <mergeCell ref="E67:E68"/>
    <mergeCell ref="D69:D70"/>
    <mergeCell ref="E69:E70"/>
    <mergeCell ref="D71:D72"/>
    <mergeCell ref="E71:E72"/>
    <mergeCell ref="D74:D75"/>
    <mergeCell ref="E74:E75"/>
    <mergeCell ref="D76:D77"/>
    <mergeCell ref="E76:E77"/>
    <mergeCell ref="E112:E113"/>
    <mergeCell ref="D114:D115"/>
    <mergeCell ref="E114:E115"/>
    <mergeCell ref="B124:B129"/>
    <mergeCell ref="B130:B135"/>
    <mergeCell ref="C130:C135"/>
    <mergeCell ref="D130:D131"/>
    <mergeCell ref="E130:E131"/>
    <mergeCell ref="D132:D133"/>
    <mergeCell ref="E132:E133"/>
    <mergeCell ref="D134:D135"/>
    <mergeCell ref="E134:E135"/>
    <mergeCell ref="C124:C129"/>
    <mergeCell ref="D124:D125"/>
    <mergeCell ref="E124:E125"/>
    <mergeCell ref="D126:D127"/>
    <mergeCell ref="E126:E127"/>
    <mergeCell ref="D128:D129"/>
    <mergeCell ref="E128:E129"/>
    <mergeCell ref="B110:B115"/>
    <mergeCell ref="B142:B147"/>
    <mergeCell ref="C142:C147"/>
    <mergeCell ref="D142:D143"/>
    <mergeCell ref="E142:E143"/>
    <mergeCell ref="D144:D145"/>
    <mergeCell ref="E144:E145"/>
    <mergeCell ref="D146:D147"/>
    <mergeCell ref="E146:E147"/>
    <mergeCell ref="B136:B141"/>
    <mergeCell ref="C136:C141"/>
    <mergeCell ref="D136:D137"/>
    <mergeCell ref="E136:E137"/>
    <mergeCell ref="D138:D139"/>
    <mergeCell ref="E138:E139"/>
    <mergeCell ref="D140:D141"/>
    <mergeCell ref="E140:E141"/>
    <mergeCell ref="B154:B159"/>
    <mergeCell ref="C154:C159"/>
    <mergeCell ref="D154:D155"/>
    <mergeCell ref="E154:E155"/>
    <mergeCell ref="D156:D157"/>
    <mergeCell ref="E156:E157"/>
    <mergeCell ref="D158:D159"/>
    <mergeCell ref="E158:E159"/>
    <mergeCell ref="B148:B153"/>
    <mergeCell ref="C148:C153"/>
    <mergeCell ref="D148:D149"/>
    <mergeCell ref="E148:E149"/>
    <mergeCell ref="D150:D151"/>
    <mergeCell ref="E150:E151"/>
    <mergeCell ref="D152:D153"/>
    <mergeCell ref="E152:E153"/>
    <mergeCell ref="B166:B169"/>
    <mergeCell ref="C166:C169"/>
    <mergeCell ref="D166:D167"/>
    <mergeCell ref="E166:E167"/>
    <mergeCell ref="D168:D169"/>
    <mergeCell ref="E168:E169"/>
    <mergeCell ref="B160:B165"/>
    <mergeCell ref="C160:C165"/>
    <mergeCell ref="D160:D161"/>
    <mergeCell ref="E160:E161"/>
    <mergeCell ref="D162:D163"/>
    <mergeCell ref="E162:E163"/>
    <mergeCell ref="D164:D165"/>
    <mergeCell ref="E164:E165"/>
    <mergeCell ref="B174:B177"/>
    <mergeCell ref="C174:C177"/>
    <mergeCell ref="D174:D175"/>
    <mergeCell ref="E174:E175"/>
    <mergeCell ref="D176:D177"/>
    <mergeCell ref="E176:E177"/>
    <mergeCell ref="B170:B173"/>
    <mergeCell ref="C170:C173"/>
    <mergeCell ref="D170:D171"/>
    <mergeCell ref="E170:E171"/>
    <mergeCell ref="D172:D173"/>
    <mergeCell ref="E172:E173"/>
    <mergeCell ref="C178:C179"/>
    <mergeCell ref="B178:B179"/>
    <mergeCell ref="D178:D179"/>
    <mergeCell ref="E178:E179"/>
    <mergeCell ref="B180:B185"/>
    <mergeCell ref="C180:C185"/>
    <mergeCell ref="D180:D181"/>
    <mergeCell ref="E180:E181"/>
    <mergeCell ref="D182:D183"/>
    <mergeCell ref="E182:E183"/>
    <mergeCell ref="D184:D185"/>
    <mergeCell ref="E184:E185"/>
    <mergeCell ref="B192:B197"/>
    <mergeCell ref="C192:C197"/>
    <mergeCell ref="D192:D193"/>
    <mergeCell ref="E192:E193"/>
    <mergeCell ref="D194:D195"/>
    <mergeCell ref="E194:E195"/>
    <mergeCell ref="D196:D197"/>
    <mergeCell ref="E196:E197"/>
    <mergeCell ref="B186:B191"/>
    <mergeCell ref="C186:C191"/>
    <mergeCell ref="D186:D187"/>
    <mergeCell ref="E186:E187"/>
    <mergeCell ref="D188:D189"/>
    <mergeCell ref="E188:E189"/>
    <mergeCell ref="D190:D191"/>
    <mergeCell ref="E190:E191"/>
  </mergeCells>
  <hyperlinks>
    <hyperlink ref="G20" r:id="rId1" xr:uid="{888386CE-5F85-432C-AD3B-E4B1C6088881}"/>
    <hyperlink ref="G26" r:id="rId2" xr:uid="{6FDFCB6F-D288-4334-BE25-CBC35097968B}"/>
  </hyperlinks>
  <pageMargins left="0.51181102362204722" right="0.51181102362204722" top="0.59055118110236227" bottom="0.59055118110236227" header="0.31496062992125984" footer="0.31496062992125984"/>
  <pageSetup paperSize="9" scale="55" orientation="portrait" verticalDpi="599" r:id="rId3"/>
  <headerFooter>
    <oddHeader>&amp;R&amp;"Aptos"&amp;12&amp;K000000 #INTERNA&amp;1#_x000D_</oddHeader>
  </headerFooter>
  <drawing r:id="rId4"/>
  <legacyDrawing r:id="rId5"/>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Plan2"/>
  <dimension ref="C4:F386"/>
  <sheetViews>
    <sheetView zoomScale="85" zoomScaleNormal="85" workbookViewId="0">
      <pane xSplit="2" ySplit="5" topLeftCell="C323" activePane="bottomRight" state="frozen"/>
      <selection pane="topRight" activeCell="C1" sqref="C1"/>
      <selection pane="bottomLeft" activeCell="A6" sqref="A6"/>
      <selection pane="bottomRight" activeCell="D328" sqref="D328:E329"/>
    </sheetView>
  </sheetViews>
  <sheetFormatPr defaultRowHeight="14.5" x14ac:dyDescent="0.35"/>
  <cols>
    <col min="3" max="3" width="15.1796875" customWidth="1"/>
    <col min="4" max="4" width="25.453125" customWidth="1"/>
    <col min="5" max="5" width="57.453125" customWidth="1"/>
  </cols>
  <sheetData>
    <row r="4" spans="3:5" ht="15" thickBot="1" x14ac:dyDescent="0.4"/>
    <row r="5" spans="3:5" ht="26" x14ac:dyDescent="0.35">
      <c r="C5" s="30" t="s">
        <v>1029</v>
      </c>
      <c r="D5" s="30" t="s">
        <v>1030</v>
      </c>
      <c r="E5" s="31" t="s">
        <v>6</v>
      </c>
    </row>
    <row r="6" spans="3:5" ht="56.5" x14ac:dyDescent="0.35">
      <c r="C6" s="20" t="s">
        <v>253</v>
      </c>
      <c r="D6" s="21" t="s">
        <v>254</v>
      </c>
      <c r="E6" s="22" t="s">
        <v>1334</v>
      </c>
    </row>
    <row r="7" spans="3:5" ht="18.5" x14ac:dyDescent="0.35">
      <c r="C7" s="20" t="s">
        <v>255</v>
      </c>
      <c r="D7" s="21" t="s">
        <v>256</v>
      </c>
      <c r="E7" s="22" t="s">
        <v>257</v>
      </c>
    </row>
    <row r="8" spans="3:5" ht="28.5" x14ac:dyDescent="0.35">
      <c r="C8" s="20" t="s">
        <v>258</v>
      </c>
      <c r="D8" s="21" t="s">
        <v>259</v>
      </c>
      <c r="E8" s="23" t="s">
        <v>260</v>
      </c>
    </row>
    <row r="9" spans="3:5" ht="18.5" x14ac:dyDescent="0.35">
      <c r="C9" s="20" t="s">
        <v>261</v>
      </c>
      <c r="D9" s="21" t="s">
        <v>1205</v>
      </c>
      <c r="E9" s="23" t="s">
        <v>262</v>
      </c>
    </row>
    <row r="10" spans="3:5" ht="42.5" x14ac:dyDescent="0.35">
      <c r="C10" s="20" t="s">
        <v>263</v>
      </c>
      <c r="D10" s="21" t="s">
        <v>264</v>
      </c>
      <c r="E10" s="23" t="s">
        <v>265</v>
      </c>
    </row>
    <row r="11" spans="3:5" ht="56.5" x14ac:dyDescent="0.35">
      <c r="C11" s="20" t="s">
        <v>266</v>
      </c>
      <c r="D11" s="21" t="s">
        <v>267</v>
      </c>
      <c r="E11" s="23" t="s">
        <v>268</v>
      </c>
    </row>
    <row r="12" spans="3:5" ht="28.5" x14ac:dyDescent="0.35">
      <c r="C12" s="20" t="s">
        <v>269</v>
      </c>
      <c r="D12" s="24" t="s">
        <v>270</v>
      </c>
      <c r="E12" s="25" t="s">
        <v>271</v>
      </c>
    </row>
    <row r="13" spans="3:5" ht="56.5" x14ac:dyDescent="0.35">
      <c r="C13" s="20" t="s">
        <v>272</v>
      </c>
      <c r="D13" s="21" t="s">
        <v>273</v>
      </c>
      <c r="E13" s="23" t="s">
        <v>274</v>
      </c>
    </row>
    <row r="14" spans="3:5" ht="56.5" x14ac:dyDescent="0.35">
      <c r="C14" s="20" t="s">
        <v>275</v>
      </c>
      <c r="D14" s="21" t="s">
        <v>276</v>
      </c>
      <c r="E14" s="23" t="s">
        <v>277</v>
      </c>
    </row>
    <row r="15" spans="3:5" ht="28.5" x14ac:dyDescent="0.35">
      <c r="C15" s="20" t="s">
        <v>278</v>
      </c>
      <c r="D15" s="21" t="s">
        <v>279</v>
      </c>
      <c r="E15" s="23" t="s">
        <v>280</v>
      </c>
    </row>
    <row r="16" spans="3:5" ht="84.5" x14ac:dyDescent="0.35">
      <c r="C16" s="20" t="s">
        <v>281</v>
      </c>
      <c r="D16" s="21" t="s">
        <v>282</v>
      </c>
      <c r="E16" s="23" t="s">
        <v>283</v>
      </c>
    </row>
    <row r="17" spans="3:5" ht="56.5" x14ac:dyDescent="0.35">
      <c r="C17" s="20" t="s">
        <v>284</v>
      </c>
      <c r="D17" s="21" t="s">
        <v>285</v>
      </c>
      <c r="E17" s="23" t="s">
        <v>286</v>
      </c>
    </row>
    <row r="18" spans="3:5" ht="28.5" x14ac:dyDescent="0.35">
      <c r="C18" s="20" t="s">
        <v>287</v>
      </c>
      <c r="D18" s="21" t="s">
        <v>288</v>
      </c>
      <c r="E18" s="23" t="s">
        <v>289</v>
      </c>
    </row>
    <row r="19" spans="3:5" ht="28.5" x14ac:dyDescent="0.35">
      <c r="C19" s="20" t="s">
        <v>290</v>
      </c>
      <c r="D19" s="21" t="s">
        <v>291</v>
      </c>
      <c r="E19" s="23" t="s">
        <v>292</v>
      </c>
    </row>
    <row r="20" spans="3:5" ht="28.5" x14ac:dyDescent="0.35">
      <c r="C20" s="20" t="s">
        <v>293</v>
      </c>
      <c r="D20" s="21" t="s">
        <v>294</v>
      </c>
      <c r="E20" s="23" t="s">
        <v>295</v>
      </c>
    </row>
    <row r="21" spans="3:5" ht="28.5" x14ac:dyDescent="0.35">
      <c r="C21" s="20" t="s">
        <v>296</v>
      </c>
      <c r="D21" s="21" t="s">
        <v>297</v>
      </c>
      <c r="E21" s="23" t="s">
        <v>298</v>
      </c>
    </row>
    <row r="22" spans="3:5" ht="18.5" x14ac:dyDescent="0.35">
      <c r="C22" s="20" t="s">
        <v>299</v>
      </c>
      <c r="D22" s="21" t="s">
        <v>300</v>
      </c>
      <c r="E22" s="23" t="s">
        <v>301</v>
      </c>
    </row>
    <row r="23" spans="3:5" ht="42.5" x14ac:dyDescent="0.35">
      <c r="C23" s="20" t="s">
        <v>302</v>
      </c>
      <c r="D23" s="21" t="s">
        <v>303</v>
      </c>
      <c r="E23" s="23" t="s">
        <v>304</v>
      </c>
    </row>
    <row r="24" spans="3:5" ht="42.5" x14ac:dyDescent="0.35">
      <c r="C24" s="20" t="s">
        <v>305</v>
      </c>
      <c r="D24" s="21" t="s">
        <v>306</v>
      </c>
      <c r="E24" s="23" t="s">
        <v>307</v>
      </c>
    </row>
    <row r="25" spans="3:5" ht="42.5" x14ac:dyDescent="0.35">
      <c r="C25" s="20" t="s">
        <v>308</v>
      </c>
      <c r="D25" s="21" t="s">
        <v>309</v>
      </c>
      <c r="E25" s="23" t="s">
        <v>310</v>
      </c>
    </row>
    <row r="26" spans="3:5" ht="28.5" x14ac:dyDescent="0.35">
      <c r="C26" s="20" t="s">
        <v>311</v>
      </c>
      <c r="D26" s="21" t="s">
        <v>312</v>
      </c>
      <c r="E26" s="23" t="s">
        <v>313</v>
      </c>
    </row>
    <row r="27" spans="3:5" ht="42.5" x14ac:dyDescent="0.35">
      <c r="C27" s="20" t="s">
        <v>314</v>
      </c>
      <c r="D27" s="21" t="s">
        <v>315</v>
      </c>
      <c r="E27" s="23" t="s">
        <v>316</v>
      </c>
    </row>
    <row r="28" spans="3:5" ht="28.5" x14ac:dyDescent="0.35">
      <c r="C28" s="20" t="s">
        <v>317</v>
      </c>
      <c r="D28" s="21" t="s">
        <v>318</v>
      </c>
      <c r="E28" s="23" t="s">
        <v>319</v>
      </c>
    </row>
    <row r="29" spans="3:5" ht="56.5" x14ac:dyDescent="0.35">
      <c r="C29" s="20" t="s">
        <v>320</v>
      </c>
      <c r="D29" s="21" t="s">
        <v>321</v>
      </c>
      <c r="E29" s="23" t="s">
        <v>322</v>
      </c>
    </row>
    <row r="30" spans="3:5" ht="42.5" x14ac:dyDescent="0.35">
      <c r="C30" s="20" t="s">
        <v>323</v>
      </c>
      <c r="D30" s="21" t="s">
        <v>324</v>
      </c>
      <c r="E30" s="23" t="s">
        <v>325</v>
      </c>
    </row>
    <row r="31" spans="3:5" ht="42.5" x14ac:dyDescent="0.35">
      <c r="C31" s="20" t="s">
        <v>326</v>
      </c>
      <c r="D31" s="21" t="s">
        <v>327</v>
      </c>
      <c r="E31" s="23" t="s">
        <v>328</v>
      </c>
    </row>
    <row r="32" spans="3:5" ht="28.5" x14ac:dyDescent="0.35">
      <c r="C32" s="20" t="s">
        <v>329</v>
      </c>
      <c r="D32" s="21" t="s">
        <v>330</v>
      </c>
      <c r="E32" s="23" t="s">
        <v>331</v>
      </c>
    </row>
    <row r="33" spans="3:5" ht="42.5" x14ac:dyDescent="0.35">
      <c r="C33" s="20" t="s">
        <v>332</v>
      </c>
      <c r="D33" s="21" t="s">
        <v>333</v>
      </c>
      <c r="E33" s="23" t="s">
        <v>334</v>
      </c>
    </row>
    <row r="34" spans="3:5" ht="42.5" x14ac:dyDescent="0.35">
      <c r="C34" s="20" t="s">
        <v>335</v>
      </c>
      <c r="D34" s="21" t="s">
        <v>336</v>
      </c>
      <c r="E34" s="23" t="s">
        <v>337</v>
      </c>
    </row>
    <row r="35" spans="3:5" ht="28.5" x14ac:dyDescent="0.35">
      <c r="C35" s="20" t="s">
        <v>338</v>
      </c>
      <c r="D35" s="21" t="s">
        <v>339</v>
      </c>
      <c r="E35" s="23" t="s">
        <v>340</v>
      </c>
    </row>
    <row r="36" spans="3:5" ht="42.5" x14ac:dyDescent="0.35">
      <c r="C36" s="20" t="s">
        <v>341</v>
      </c>
      <c r="D36" s="21" t="s">
        <v>342</v>
      </c>
      <c r="E36" s="23" t="s">
        <v>343</v>
      </c>
    </row>
    <row r="37" spans="3:5" ht="28.5" x14ac:dyDescent="0.35">
      <c r="C37" s="20" t="s">
        <v>344</v>
      </c>
      <c r="D37" s="21" t="s">
        <v>345</v>
      </c>
      <c r="E37" s="23" t="s">
        <v>346</v>
      </c>
    </row>
    <row r="38" spans="3:5" ht="84.5" x14ac:dyDescent="0.35">
      <c r="C38" s="20" t="s">
        <v>347</v>
      </c>
      <c r="D38" s="21" t="s">
        <v>348</v>
      </c>
      <c r="E38" s="23" t="s">
        <v>349</v>
      </c>
    </row>
    <row r="39" spans="3:5" ht="28.5" x14ac:dyDescent="0.35">
      <c r="C39" s="20" t="s">
        <v>350</v>
      </c>
      <c r="D39" s="21" t="s">
        <v>351</v>
      </c>
      <c r="E39" s="23" t="s">
        <v>352</v>
      </c>
    </row>
    <row r="40" spans="3:5" ht="28.5" x14ac:dyDescent="0.35">
      <c r="C40" s="20" t="s">
        <v>353</v>
      </c>
      <c r="D40" s="21" t="s">
        <v>354</v>
      </c>
      <c r="E40" s="23" t="s">
        <v>355</v>
      </c>
    </row>
    <row r="41" spans="3:5" ht="28.5" x14ac:dyDescent="0.35">
      <c r="C41" s="20" t="s">
        <v>356</v>
      </c>
      <c r="D41" s="21" t="s">
        <v>357</v>
      </c>
      <c r="E41" s="23" t="s">
        <v>358</v>
      </c>
    </row>
    <row r="42" spans="3:5" ht="56.5" x14ac:dyDescent="0.35">
      <c r="C42" s="20" t="s">
        <v>359</v>
      </c>
      <c r="D42" s="21" t="s">
        <v>360</v>
      </c>
      <c r="E42" s="23" t="s">
        <v>361</v>
      </c>
    </row>
    <row r="43" spans="3:5" ht="18.5" x14ac:dyDescent="0.35">
      <c r="C43" s="20" t="s">
        <v>362</v>
      </c>
      <c r="D43" s="21" t="s">
        <v>363</v>
      </c>
      <c r="E43" s="23" t="s">
        <v>364</v>
      </c>
    </row>
    <row r="44" spans="3:5" ht="28.5" x14ac:dyDescent="0.35">
      <c r="C44" s="20" t="s">
        <v>365</v>
      </c>
      <c r="D44" s="21" t="s">
        <v>366</v>
      </c>
      <c r="E44" s="23" t="s">
        <v>367</v>
      </c>
    </row>
    <row r="45" spans="3:5" ht="28.5" x14ac:dyDescent="0.35">
      <c r="C45" s="20" t="s">
        <v>368</v>
      </c>
      <c r="D45" s="21" t="s">
        <v>369</v>
      </c>
      <c r="E45" s="23" t="s">
        <v>370</v>
      </c>
    </row>
    <row r="46" spans="3:5" ht="18.5" x14ac:dyDescent="0.35">
      <c r="C46" s="20" t="s">
        <v>371</v>
      </c>
      <c r="D46" s="21" t="s">
        <v>372</v>
      </c>
      <c r="E46" s="23" t="s">
        <v>373</v>
      </c>
    </row>
    <row r="47" spans="3:5" ht="18.5" x14ac:dyDescent="0.35">
      <c r="C47" s="20" t="s">
        <v>374</v>
      </c>
      <c r="D47" s="21" t="s">
        <v>375</v>
      </c>
      <c r="E47" s="23" t="s">
        <v>376</v>
      </c>
    </row>
    <row r="48" spans="3:5" ht="42.5" x14ac:dyDescent="0.35">
      <c r="C48" s="20" t="s">
        <v>377</v>
      </c>
      <c r="D48" s="21" t="s">
        <v>378</v>
      </c>
      <c r="E48" s="23" t="s">
        <v>379</v>
      </c>
    </row>
    <row r="49" spans="3:5" ht="56.5" x14ac:dyDescent="0.35">
      <c r="C49" s="20" t="s">
        <v>380</v>
      </c>
      <c r="D49" s="21" t="s">
        <v>381</v>
      </c>
      <c r="E49" s="23" t="s">
        <v>382</v>
      </c>
    </row>
    <row r="50" spans="3:5" ht="56.5" x14ac:dyDescent="0.35">
      <c r="C50" s="20" t="s">
        <v>383</v>
      </c>
      <c r="D50" s="21" t="s">
        <v>384</v>
      </c>
      <c r="E50" s="23" t="s">
        <v>385</v>
      </c>
    </row>
    <row r="51" spans="3:5" ht="56.5" x14ac:dyDescent="0.35">
      <c r="C51" s="20" t="s">
        <v>386</v>
      </c>
      <c r="D51" s="21" t="s">
        <v>387</v>
      </c>
      <c r="E51" s="23" t="s">
        <v>388</v>
      </c>
    </row>
    <row r="52" spans="3:5" ht="112.5" x14ac:dyDescent="0.35">
      <c r="C52" s="20" t="s">
        <v>389</v>
      </c>
      <c r="D52" s="21" t="s">
        <v>390</v>
      </c>
      <c r="E52" s="23" t="s">
        <v>391</v>
      </c>
    </row>
    <row r="53" spans="3:5" ht="56.5" x14ac:dyDescent="0.35">
      <c r="C53" s="20" t="s">
        <v>392</v>
      </c>
      <c r="D53" s="21" t="s">
        <v>393</v>
      </c>
      <c r="E53" s="23" t="s">
        <v>394</v>
      </c>
    </row>
    <row r="54" spans="3:5" ht="28.5" x14ac:dyDescent="0.35">
      <c r="C54" s="20" t="s">
        <v>395</v>
      </c>
      <c r="D54" s="21" t="s">
        <v>396</v>
      </c>
      <c r="E54" s="23" t="s">
        <v>397</v>
      </c>
    </row>
    <row r="55" spans="3:5" ht="28.5" x14ac:dyDescent="0.35">
      <c r="C55" s="20" t="s">
        <v>398</v>
      </c>
      <c r="D55" s="21" t="s">
        <v>399</v>
      </c>
      <c r="E55" s="23" t="s">
        <v>400</v>
      </c>
    </row>
    <row r="56" spans="3:5" ht="18.5" x14ac:dyDescent="0.35">
      <c r="C56" s="20" t="s">
        <v>401</v>
      </c>
      <c r="D56" s="21" t="s">
        <v>402</v>
      </c>
      <c r="E56" s="23" t="s">
        <v>403</v>
      </c>
    </row>
    <row r="57" spans="3:5" ht="18.5" x14ac:dyDescent="0.35">
      <c r="C57" s="20" t="s">
        <v>404</v>
      </c>
      <c r="D57" s="21" t="s">
        <v>405</v>
      </c>
      <c r="E57" s="23" t="s">
        <v>406</v>
      </c>
    </row>
    <row r="58" spans="3:5" ht="28.5" x14ac:dyDescent="0.35">
      <c r="C58" s="20" t="s">
        <v>407</v>
      </c>
      <c r="D58" s="21" t="s">
        <v>408</v>
      </c>
      <c r="E58" s="23" t="s">
        <v>409</v>
      </c>
    </row>
    <row r="59" spans="3:5" ht="42.5" x14ac:dyDescent="0.35">
      <c r="C59" s="20" t="s">
        <v>410</v>
      </c>
      <c r="D59" s="21" t="s">
        <v>411</v>
      </c>
      <c r="E59" s="23" t="s">
        <v>412</v>
      </c>
    </row>
    <row r="60" spans="3:5" ht="28.5" x14ac:dyDescent="0.35">
      <c r="C60" s="20" t="s">
        <v>413</v>
      </c>
      <c r="D60" s="21" t="s">
        <v>414</v>
      </c>
      <c r="E60" s="23" t="s">
        <v>415</v>
      </c>
    </row>
    <row r="61" spans="3:5" ht="42.5" x14ac:dyDescent="0.35">
      <c r="C61" s="20" t="s">
        <v>416</v>
      </c>
      <c r="D61" s="21" t="s">
        <v>417</v>
      </c>
      <c r="E61" s="23" t="s">
        <v>418</v>
      </c>
    </row>
    <row r="62" spans="3:5" ht="18.5" x14ac:dyDescent="0.35">
      <c r="C62" s="20" t="s">
        <v>419</v>
      </c>
      <c r="D62" s="21" t="s">
        <v>420</v>
      </c>
      <c r="E62" s="23" t="s">
        <v>421</v>
      </c>
    </row>
    <row r="63" spans="3:5" ht="28.5" x14ac:dyDescent="0.35">
      <c r="C63" s="20" t="s">
        <v>422</v>
      </c>
      <c r="D63" s="21" t="s">
        <v>423</v>
      </c>
      <c r="E63" s="23" t="s">
        <v>424</v>
      </c>
    </row>
    <row r="64" spans="3:5" ht="18.5" x14ac:dyDescent="0.35">
      <c r="C64" s="20" t="s">
        <v>425</v>
      </c>
      <c r="D64" s="21" t="s">
        <v>426</v>
      </c>
      <c r="E64" s="23" t="s">
        <v>427</v>
      </c>
    </row>
    <row r="65" spans="3:5" ht="28.5" x14ac:dyDescent="0.35">
      <c r="C65" s="20" t="s">
        <v>428</v>
      </c>
      <c r="D65" s="21" t="s">
        <v>429</v>
      </c>
      <c r="E65" s="23" t="s">
        <v>430</v>
      </c>
    </row>
    <row r="66" spans="3:5" ht="18.5" x14ac:dyDescent="0.35">
      <c r="C66" s="20" t="s">
        <v>431</v>
      </c>
      <c r="D66" s="21" t="s">
        <v>432</v>
      </c>
      <c r="E66" s="23" t="s">
        <v>433</v>
      </c>
    </row>
    <row r="67" spans="3:5" ht="28.5" x14ac:dyDescent="0.35">
      <c r="C67" s="20" t="s">
        <v>434</v>
      </c>
      <c r="D67" s="21" t="s">
        <v>435</v>
      </c>
      <c r="E67" s="23" t="s">
        <v>436</v>
      </c>
    </row>
    <row r="68" spans="3:5" ht="18.5" x14ac:dyDescent="0.35">
      <c r="C68" s="20" t="s">
        <v>437</v>
      </c>
      <c r="D68" s="21" t="s">
        <v>438</v>
      </c>
      <c r="E68" s="23" t="s">
        <v>439</v>
      </c>
    </row>
    <row r="69" spans="3:5" ht="18.5" x14ac:dyDescent="0.35">
      <c r="C69" s="20" t="s">
        <v>440</v>
      </c>
      <c r="D69" s="21" t="s">
        <v>441</v>
      </c>
      <c r="E69" s="23" t="s">
        <v>442</v>
      </c>
    </row>
    <row r="70" spans="3:5" ht="18.5" x14ac:dyDescent="0.35">
      <c r="C70" s="20" t="s">
        <v>443</v>
      </c>
      <c r="D70" s="21" t="s">
        <v>444</v>
      </c>
      <c r="E70" s="23" t="s">
        <v>445</v>
      </c>
    </row>
    <row r="71" spans="3:5" ht="28.5" x14ac:dyDescent="0.35">
      <c r="C71" s="20" t="s">
        <v>446</v>
      </c>
      <c r="D71" s="21" t="s">
        <v>447</v>
      </c>
      <c r="E71" s="23" t="s">
        <v>448</v>
      </c>
    </row>
    <row r="72" spans="3:5" ht="42.5" x14ac:dyDescent="0.35">
      <c r="C72" s="20" t="s">
        <v>449</v>
      </c>
      <c r="D72" s="21" t="s">
        <v>450</v>
      </c>
      <c r="E72" s="23" t="s">
        <v>451</v>
      </c>
    </row>
    <row r="73" spans="3:5" ht="42.5" x14ac:dyDescent="0.35">
      <c r="C73" s="20" t="s">
        <v>452</v>
      </c>
      <c r="D73" s="21" t="s">
        <v>453</v>
      </c>
      <c r="E73" s="23" t="s">
        <v>454</v>
      </c>
    </row>
    <row r="74" spans="3:5" ht="18.5" x14ac:dyDescent="0.35">
      <c r="C74" s="20" t="s">
        <v>455</v>
      </c>
      <c r="D74" s="21" t="s">
        <v>456</v>
      </c>
      <c r="E74" s="23" t="s">
        <v>102</v>
      </c>
    </row>
    <row r="75" spans="3:5" ht="42.5" x14ac:dyDescent="0.35">
      <c r="C75" s="20" t="s">
        <v>457</v>
      </c>
      <c r="D75" s="26" t="s">
        <v>458</v>
      </c>
      <c r="E75" s="27" t="s">
        <v>459</v>
      </c>
    </row>
    <row r="76" spans="3:5" ht="18.5" x14ac:dyDescent="0.35">
      <c r="C76" s="20" t="s">
        <v>460</v>
      </c>
      <c r="D76" s="21" t="s">
        <v>461</v>
      </c>
      <c r="E76" s="23" t="s">
        <v>462</v>
      </c>
    </row>
    <row r="77" spans="3:5" ht="42.5" x14ac:dyDescent="0.35">
      <c r="C77" s="20" t="s">
        <v>463</v>
      </c>
      <c r="D77" s="21" t="s">
        <v>464</v>
      </c>
      <c r="E77" s="23" t="s">
        <v>465</v>
      </c>
    </row>
    <row r="78" spans="3:5" ht="28.5" x14ac:dyDescent="0.35">
      <c r="C78" s="20" t="s">
        <v>466</v>
      </c>
      <c r="D78" s="21" t="s">
        <v>467</v>
      </c>
      <c r="E78" s="23" t="s">
        <v>468</v>
      </c>
    </row>
    <row r="79" spans="3:5" ht="18.5" x14ac:dyDescent="0.35">
      <c r="C79" s="20" t="s">
        <v>469</v>
      </c>
      <c r="D79" s="21" t="s">
        <v>470</v>
      </c>
      <c r="E79" s="23" t="s">
        <v>471</v>
      </c>
    </row>
    <row r="80" spans="3:5" ht="18.5" x14ac:dyDescent="0.35">
      <c r="C80" s="20" t="s">
        <v>472</v>
      </c>
      <c r="D80" s="21" t="s">
        <v>473</v>
      </c>
      <c r="E80" s="23" t="s">
        <v>474</v>
      </c>
    </row>
    <row r="81" spans="3:5" ht="18.5" x14ac:dyDescent="0.35">
      <c r="C81" s="20" t="s">
        <v>475</v>
      </c>
      <c r="D81" s="21" t="s">
        <v>476</v>
      </c>
      <c r="E81" s="23" t="s">
        <v>477</v>
      </c>
    </row>
    <row r="82" spans="3:5" ht="18.5" x14ac:dyDescent="0.35">
      <c r="C82" s="20" t="s">
        <v>478</v>
      </c>
      <c r="D82" s="21" t="s">
        <v>479</v>
      </c>
      <c r="E82" s="23" t="s">
        <v>480</v>
      </c>
    </row>
    <row r="83" spans="3:5" ht="18.5" x14ac:dyDescent="0.35">
      <c r="C83" s="20" t="s">
        <v>481</v>
      </c>
      <c r="D83" s="21" t="s">
        <v>482</v>
      </c>
      <c r="E83" s="23" t="s">
        <v>483</v>
      </c>
    </row>
    <row r="84" spans="3:5" ht="18.5" x14ac:dyDescent="0.35">
      <c r="C84" s="20" t="s">
        <v>484</v>
      </c>
      <c r="D84" s="21" t="s">
        <v>485</v>
      </c>
      <c r="E84" s="23" t="s">
        <v>486</v>
      </c>
    </row>
    <row r="85" spans="3:5" ht="18.5" x14ac:dyDescent="0.35">
      <c r="C85" s="20" t="s">
        <v>487</v>
      </c>
      <c r="D85" s="21" t="s">
        <v>488</v>
      </c>
      <c r="E85" s="23" t="s">
        <v>489</v>
      </c>
    </row>
    <row r="86" spans="3:5" ht="28.5" x14ac:dyDescent="0.35">
      <c r="C86" s="20" t="s">
        <v>490</v>
      </c>
      <c r="D86" s="21" t="s">
        <v>491</v>
      </c>
      <c r="E86" s="23" t="s">
        <v>492</v>
      </c>
    </row>
    <row r="87" spans="3:5" ht="28.5" x14ac:dyDescent="0.35">
      <c r="C87" s="20" t="s">
        <v>493</v>
      </c>
      <c r="D87" s="21" t="s">
        <v>494</v>
      </c>
      <c r="E87" s="23" t="s">
        <v>495</v>
      </c>
    </row>
    <row r="88" spans="3:5" ht="28.5" x14ac:dyDescent="0.35">
      <c r="C88" s="20" t="s">
        <v>496</v>
      </c>
      <c r="D88" s="21" t="s">
        <v>497</v>
      </c>
      <c r="E88" s="23" t="s">
        <v>498</v>
      </c>
    </row>
    <row r="89" spans="3:5" ht="28.5" x14ac:dyDescent="0.35">
      <c r="C89" s="20" t="s">
        <v>499</v>
      </c>
      <c r="D89" s="21" t="s">
        <v>500</v>
      </c>
      <c r="E89" s="23" t="s">
        <v>39</v>
      </c>
    </row>
    <row r="90" spans="3:5" ht="56.5" x14ac:dyDescent="0.35">
      <c r="C90" s="20" t="s">
        <v>501</v>
      </c>
      <c r="D90" s="28" t="s">
        <v>502</v>
      </c>
      <c r="E90" s="23" t="s">
        <v>503</v>
      </c>
    </row>
    <row r="91" spans="3:5" ht="28.5" x14ac:dyDescent="0.35">
      <c r="C91" s="20" t="s">
        <v>504</v>
      </c>
      <c r="D91" s="28" t="s">
        <v>505</v>
      </c>
      <c r="E91" s="23" t="s">
        <v>506</v>
      </c>
    </row>
    <row r="92" spans="3:5" ht="28.5" x14ac:dyDescent="0.35">
      <c r="C92" s="20" t="s">
        <v>507</v>
      </c>
      <c r="D92" s="28" t="s">
        <v>508</v>
      </c>
      <c r="E92" s="23" t="s">
        <v>509</v>
      </c>
    </row>
    <row r="93" spans="3:5" ht="28.5" x14ac:dyDescent="0.35">
      <c r="C93" s="20" t="s">
        <v>510</v>
      </c>
      <c r="D93" s="28" t="s">
        <v>511</v>
      </c>
      <c r="E93" s="23" t="s">
        <v>512</v>
      </c>
    </row>
    <row r="94" spans="3:5" ht="18.5" x14ac:dyDescent="0.35">
      <c r="C94" s="20" t="s">
        <v>513</v>
      </c>
      <c r="D94" s="21" t="s">
        <v>514</v>
      </c>
      <c r="E94" s="23" t="s">
        <v>515</v>
      </c>
    </row>
    <row r="95" spans="3:5" ht="18.5" x14ac:dyDescent="0.35">
      <c r="C95" s="20" t="s">
        <v>516</v>
      </c>
      <c r="D95" s="21" t="s">
        <v>517</v>
      </c>
      <c r="E95" s="23" t="s">
        <v>518</v>
      </c>
    </row>
    <row r="96" spans="3:5" ht="28.5" x14ac:dyDescent="0.35">
      <c r="C96" s="20" t="s">
        <v>519</v>
      </c>
      <c r="D96" s="21" t="s">
        <v>520</v>
      </c>
      <c r="E96" s="23" t="s">
        <v>521</v>
      </c>
    </row>
    <row r="97" spans="3:5" ht="28.5" x14ac:dyDescent="0.35">
      <c r="C97" s="20" t="s">
        <v>522</v>
      </c>
      <c r="D97" s="21" t="s">
        <v>523</v>
      </c>
      <c r="E97" s="23" t="s">
        <v>524</v>
      </c>
    </row>
    <row r="98" spans="3:5" ht="18.5" x14ac:dyDescent="0.35">
      <c r="C98" s="20" t="s">
        <v>525</v>
      </c>
      <c r="D98" s="21" t="s">
        <v>526</v>
      </c>
      <c r="E98" s="23" t="s">
        <v>527</v>
      </c>
    </row>
    <row r="99" spans="3:5" ht="28.5" x14ac:dyDescent="0.35">
      <c r="C99" s="20" t="s">
        <v>528</v>
      </c>
      <c r="D99" s="21" t="s">
        <v>529</v>
      </c>
      <c r="E99" s="23" t="s">
        <v>530</v>
      </c>
    </row>
    <row r="100" spans="3:5" ht="18.5" x14ac:dyDescent="0.35">
      <c r="C100" s="20" t="s">
        <v>531</v>
      </c>
      <c r="D100" s="21" t="s">
        <v>532</v>
      </c>
      <c r="E100" s="23" t="s">
        <v>533</v>
      </c>
    </row>
    <row r="101" spans="3:5" ht="18.5" x14ac:dyDescent="0.35">
      <c r="C101" s="20" t="s">
        <v>534</v>
      </c>
      <c r="D101" s="21" t="s">
        <v>535</v>
      </c>
      <c r="E101" s="23" t="s">
        <v>536</v>
      </c>
    </row>
    <row r="102" spans="3:5" ht="28.5" x14ac:dyDescent="0.35">
      <c r="C102" s="20" t="s">
        <v>537</v>
      </c>
      <c r="D102" s="21" t="s">
        <v>538</v>
      </c>
      <c r="E102" s="23" t="s">
        <v>539</v>
      </c>
    </row>
    <row r="103" spans="3:5" ht="18.5" x14ac:dyDescent="0.35">
      <c r="C103" s="20" t="s">
        <v>540</v>
      </c>
      <c r="D103" s="21" t="s">
        <v>541</v>
      </c>
      <c r="E103" s="23" t="s">
        <v>542</v>
      </c>
    </row>
    <row r="104" spans="3:5" ht="18.5" x14ac:dyDescent="0.35">
      <c r="C104" s="20" t="s">
        <v>543</v>
      </c>
      <c r="D104" s="21" t="s">
        <v>544</v>
      </c>
      <c r="E104" s="23" t="s">
        <v>545</v>
      </c>
    </row>
    <row r="105" spans="3:5" ht="18.5" x14ac:dyDescent="0.35">
      <c r="C105" s="20" t="s">
        <v>546</v>
      </c>
      <c r="D105" s="21" t="s">
        <v>547</v>
      </c>
      <c r="E105" s="23" t="s">
        <v>548</v>
      </c>
    </row>
    <row r="106" spans="3:5" ht="28.5" x14ac:dyDescent="0.35">
      <c r="C106" s="20" t="s">
        <v>549</v>
      </c>
      <c r="D106" s="21" t="s">
        <v>550</v>
      </c>
      <c r="E106" s="23" t="s">
        <v>551</v>
      </c>
    </row>
    <row r="107" spans="3:5" ht="18.5" x14ac:dyDescent="0.35">
      <c r="C107" s="20" t="s">
        <v>552</v>
      </c>
      <c r="D107" s="21" t="s">
        <v>553</v>
      </c>
      <c r="E107" s="23" t="s">
        <v>554</v>
      </c>
    </row>
    <row r="108" spans="3:5" ht="28.5" x14ac:dyDescent="0.35">
      <c r="C108" s="20" t="s">
        <v>555</v>
      </c>
      <c r="D108" s="21" t="s">
        <v>556</v>
      </c>
      <c r="E108" s="23" t="s">
        <v>557</v>
      </c>
    </row>
    <row r="109" spans="3:5" ht="18.5" x14ac:dyDescent="0.35">
      <c r="C109" s="20" t="s">
        <v>558</v>
      </c>
      <c r="D109" s="29" t="s">
        <v>559</v>
      </c>
      <c r="E109" s="29" t="s">
        <v>560</v>
      </c>
    </row>
    <row r="110" spans="3:5" ht="18.5" x14ac:dyDescent="0.35">
      <c r="C110" s="20" t="s">
        <v>561</v>
      </c>
      <c r="D110" s="21" t="s">
        <v>562</v>
      </c>
      <c r="E110" s="23" t="s">
        <v>563</v>
      </c>
    </row>
    <row r="111" spans="3:5" ht="18.5" x14ac:dyDescent="0.35">
      <c r="C111" s="20" t="s">
        <v>564</v>
      </c>
      <c r="D111" s="21" t="s">
        <v>565</v>
      </c>
      <c r="E111" s="23" t="s">
        <v>566</v>
      </c>
    </row>
    <row r="112" spans="3:5" ht="28.5" x14ac:dyDescent="0.35">
      <c r="C112" s="20" t="s">
        <v>567</v>
      </c>
      <c r="D112" s="21" t="s">
        <v>568</v>
      </c>
      <c r="E112" s="23" t="s">
        <v>569</v>
      </c>
    </row>
    <row r="113" spans="3:5" ht="28.5" x14ac:dyDescent="0.35">
      <c r="C113" s="20" t="s">
        <v>570</v>
      </c>
      <c r="D113" s="21" t="s">
        <v>571</v>
      </c>
      <c r="E113" s="23" t="s">
        <v>572</v>
      </c>
    </row>
    <row r="114" spans="3:5" ht="56.5" x14ac:dyDescent="0.35">
      <c r="C114" s="20" t="s">
        <v>573</v>
      </c>
      <c r="D114" s="21" t="s">
        <v>574</v>
      </c>
      <c r="E114" s="23" t="s">
        <v>575</v>
      </c>
    </row>
    <row r="115" spans="3:5" ht="70.5" x14ac:dyDescent="0.35">
      <c r="C115" s="20" t="s">
        <v>576</v>
      </c>
      <c r="D115" s="21" t="s">
        <v>577</v>
      </c>
      <c r="E115" s="23" t="s">
        <v>578</v>
      </c>
    </row>
    <row r="116" spans="3:5" ht="18.5" x14ac:dyDescent="0.35">
      <c r="C116" s="20" t="s">
        <v>579</v>
      </c>
      <c r="D116" s="21" t="s">
        <v>580</v>
      </c>
      <c r="E116" s="23" t="s">
        <v>581</v>
      </c>
    </row>
    <row r="117" spans="3:5" ht="70.5" x14ac:dyDescent="0.35">
      <c r="C117" s="20" t="s">
        <v>582</v>
      </c>
      <c r="D117" s="21" t="s">
        <v>583</v>
      </c>
      <c r="E117" s="23" t="s">
        <v>584</v>
      </c>
    </row>
    <row r="118" spans="3:5" ht="42.5" x14ac:dyDescent="0.35">
      <c r="C118" s="20" t="s">
        <v>585</v>
      </c>
      <c r="D118" s="21" t="s">
        <v>586</v>
      </c>
      <c r="E118" s="23" t="s">
        <v>587</v>
      </c>
    </row>
    <row r="119" spans="3:5" ht="56.5" x14ac:dyDescent="0.35">
      <c r="C119" s="20" t="s">
        <v>588</v>
      </c>
      <c r="D119" s="21" t="s">
        <v>589</v>
      </c>
      <c r="E119" s="23" t="s">
        <v>590</v>
      </c>
    </row>
    <row r="120" spans="3:5" ht="70.5" x14ac:dyDescent="0.35">
      <c r="C120" s="20" t="s">
        <v>591</v>
      </c>
      <c r="D120" s="21" t="s">
        <v>592</v>
      </c>
      <c r="E120" s="23" t="s">
        <v>593</v>
      </c>
    </row>
    <row r="121" spans="3:5" ht="56.5" x14ac:dyDescent="0.35">
      <c r="C121" s="20" t="s">
        <v>594</v>
      </c>
      <c r="D121" s="21" t="s">
        <v>595</v>
      </c>
      <c r="E121" s="23" t="s">
        <v>596</v>
      </c>
    </row>
    <row r="122" spans="3:5" ht="56.5" x14ac:dyDescent="0.35">
      <c r="C122" s="20" t="s">
        <v>597</v>
      </c>
      <c r="D122" s="21" t="s">
        <v>598</v>
      </c>
      <c r="E122" s="23" t="s">
        <v>599</v>
      </c>
    </row>
    <row r="123" spans="3:5" ht="84.5" x14ac:dyDescent="0.35">
      <c r="C123" s="20" t="s">
        <v>600</v>
      </c>
      <c r="D123" s="21" t="s">
        <v>601</v>
      </c>
      <c r="E123" s="23" t="s">
        <v>602</v>
      </c>
    </row>
    <row r="124" spans="3:5" ht="70.5" x14ac:dyDescent="0.35">
      <c r="C124" s="20" t="s">
        <v>603</v>
      </c>
      <c r="D124" s="21" t="s">
        <v>604</v>
      </c>
      <c r="E124" s="23" t="s">
        <v>605</v>
      </c>
    </row>
    <row r="125" spans="3:5" ht="42.5" x14ac:dyDescent="0.35">
      <c r="C125" s="20" t="s">
        <v>606</v>
      </c>
      <c r="D125" s="21" t="s">
        <v>607</v>
      </c>
      <c r="E125" s="23" t="s">
        <v>608</v>
      </c>
    </row>
    <row r="126" spans="3:5" ht="28.5" x14ac:dyDescent="0.35">
      <c r="C126" s="20" t="s">
        <v>609</v>
      </c>
      <c r="D126" s="21" t="s">
        <v>610</v>
      </c>
      <c r="E126" s="23" t="s">
        <v>611</v>
      </c>
    </row>
    <row r="127" spans="3:5" ht="42.5" x14ac:dyDescent="0.35">
      <c r="C127" s="20" t="s">
        <v>612</v>
      </c>
      <c r="D127" s="21" t="s">
        <v>613</v>
      </c>
      <c r="E127" s="23" t="s">
        <v>614</v>
      </c>
    </row>
    <row r="128" spans="3:5" ht="28.5" x14ac:dyDescent="0.35">
      <c r="C128" s="20" t="s">
        <v>615</v>
      </c>
      <c r="D128" s="21" t="s">
        <v>616</v>
      </c>
      <c r="E128" s="23" t="s">
        <v>617</v>
      </c>
    </row>
    <row r="129" spans="3:5" ht="42.5" x14ac:dyDescent="0.35">
      <c r="C129" s="20" t="s">
        <v>618</v>
      </c>
      <c r="D129" s="21" t="s">
        <v>619</v>
      </c>
      <c r="E129" s="23" t="s">
        <v>620</v>
      </c>
    </row>
    <row r="130" spans="3:5" ht="42.5" x14ac:dyDescent="0.35">
      <c r="C130" s="20" t="s">
        <v>621</v>
      </c>
      <c r="D130" s="21" t="s">
        <v>622</v>
      </c>
      <c r="E130" s="23" t="s">
        <v>623</v>
      </c>
    </row>
    <row r="131" spans="3:5" ht="42.5" x14ac:dyDescent="0.35">
      <c r="C131" s="20" t="s">
        <v>624</v>
      </c>
      <c r="D131" s="21" t="s">
        <v>625</v>
      </c>
      <c r="E131" s="23" t="s">
        <v>626</v>
      </c>
    </row>
    <row r="132" spans="3:5" ht="28.5" x14ac:dyDescent="0.35">
      <c r="C132" s="20" t="s">
        <v>627</v>
      </c>
      <c r="D132" s="21" t="s">
        <v>628</v>
      </c>
      <c r="E132" s="23" t="s">
        <v>629</v>
      </c>
    </row>
    <row r="133" spans="3:5" ht="56.5" x14ac:dyDescent="0.35">
      <c r="C133" s="20" t="s">
        <v>630</v>
      </c>
      <c r="D133" s="21" t="s">
        <v>631</v>
      </c>
      <c r="E133" s="23" t="s">
        <v>632</v>
      </c>
    </row>
    <row r="134" spans="3:5" ht="56.5" x14ac:dyDescent="0.35">
      <c r="C134" s="20" t="s">
        <v>633</v>
      </c>
      <c r="D134" s="21" t="s">
        <v>634</v>
      </c>
      <c r="E134" s="23" t="s">
        <v>635</v>
      </c>
    </row>
    <row r="135" spans="3:5" ht="70.5" x14ac:dyDescent="0.35">
      <c r="C135" s="20" t="s">
        <v>636</v>
      </c>
      <c r="D135" s="21" t="s">
        <v>637</v>
      </c>
      <c r="E135" s="23" t="s">
        <v>638</v>
      </c>
    </row>
    <row r="136" spans="3:5" ht="28.5" x14ac:dyDescent="0.35">
      <c r="C136" s="20" t="s">
        <v>639</v>
      </c>
      <c r="D136" s="21" t="s">
        <v>640</v>
      </c>
      <c r="E136" s="23" t="s">
        <v>641</v>
      </c>
    </row>
    <row r="137" spans="3:5" ht="28.5" x14ac:dyDescent="0.35">
      <c r="C137" s="20" t="s">
        <v>642</v>
      </c>
      <c r="D137" s="21" t="s">
        <v>643</v>
      </c>
      <c r="E137" s="23" t="s">
        <v>644</v>
      </c>
    </row>
    <row r="138" spans="3:5" ht="42.5" x14ac:dyDescent="0.35">
      <c r="C138" s="20" t="s">
        <v>645</v>
      </c>
      <c r="D138" s="21" t="s">
        <v>646</v>
      </c>
      <c r="E138" s="23" t="s">
        <v>647</v>
      </c>
    </row>
    <row r="139" spans="3:5" ht="42.5" x14ac:dyDescent="0.35">
      <c r="C139" s="20" t="s">
        <v>648</v>
      </c>
      <c r="D139" s="21" t="s">
        <v>649</v>
      </c>
      <c r="E139" s="23" t="s">
        <v>650</v>
      </c>
    </row>
    <row r="140" spans="3:5" ht="84.5" x14ac:dyDescent="0.35">
      <c r="C140" s="20" t="s">
        <v>651</v>
      </c>
      <c r="D140" s="21" t="s">
        <v>652</v>
      </c>
      <c r="E140" s="23" t="s">
        <v>113</v>
      </c>
    </row>
    <row r="141" spans="3:5" ht="84.5" x14ac:dyDescent="0.35">
      <c r="C141" s="20" t="s">
        <v>653</v>
      </c>
      <c r="D141" s="21" t="s">
        <v>654</v>
      </c>
      <c r="E141" s="23" t="s">
        <v>655</v>
      </c>
    </row>
    <row r="142" spans="3:5" ht="84.5" x14ac:dyDescent="0.35">
      <c r="C142" s="20" t="s">
        <v>656</v>
      </c>
      <c r="D142" s="21" t="s">
        <v>657</v>
      </c>
      <c r="E142" s="23" t="s">
        <v>658</v>
      </c>
    </row>
    <row r="143" spans="3:5" ht="28.5" x14ac:dyDescent="0.35">
      <c r="C143" s="20" t="s">
        <v>659</v>
      </c>
      <c r="D143" s="21" t="s">
        <v>660</v>
      </c>
      <c r="E143" s="23" t="s">
        <v>661</v>
      </c>
    </row>
    <row r="144" spans="3:5" ht="18.5" x14ac:dyDescent="0.35">
      <c r="C144" s="20" t="s">
        <v>662</v>
      </c>
      <c r="D144" s="21" t="s">
        <v>663</v>
      </c>
      <c r="E144" s="23" t="s">
        <v>664</v>
      </c>
    </row>
    <row r="145" spans="3:5" ht="28.5" x14ac:dyDescent="0.35">
      <c r="C145" s="20" t="s">
        <v>665</v>
      </c>
      <c r="D145" s="21" t="s">
        <v>666</v>
      </c>
      <c r="E145" s="23" t="s">
        <v>667</v>
      </c>
    </row>
    <row r="146" spans="3:5" ht="28.5" x14ac:dyDescent="0.35">
      <c r="C146" s="20" t="s">
        <v>668</v>
      </c>
      <c r="D146" s="21" t="s">
        <v>669</v>
      </c>
      <c r="E146" s="23" t="s">
        <v>670</v>
      </c>
    </row>
    <row r="147" spans="3:5" ht="28.5" x14ac:dyDescent="0.35">
      <c r="C147" s="20" t="s">
        <v>671</v>
      </c>
      <c r="D147" s="21" t="s">
        <v>672</v>
      </c>
      <c r="E147" s="23" t="s">
        <v>673</v>
      </c>
    </row>
    <row r="148" spans="3:5" ht="28.5" x14ac:dyDescent="0.35">
      <c r="C148" s="20" t="s">
        <v>674</v>
      </c>
      <c r="D148" s="21" t="s">
        <v>675</v>
      </c>
      <c r="E148" s="23" t="s">
        <v>676</v>
      </c>
    </row>
    <row r="149" spans="3:5" ht="18.5" x14ac:dyDescent="0.35">
      <c r="C149" s="20" t="s">
        <v>677</v>
      </c>
      <c r="D149" s="21" t="s">
        <v>678</v>
      </c>
      <c r="E149" s="23" t="s">
        <v>118</v>
      </c>
    </row>
    <row r="150" spans="3:5" ht="42.5" x14ac:dyDescent="0.35">
      <c r="C150" s="20" t="s">
        <v>679</v>
      </c>
      <c r="D150" s="21" t="s">
        <v>680</v>
      </c>
      <c r="E150" s="23" t="s">
        <v>681</v>
      </c>
    </row>
    <row r="151" spans="3:5" ht="70.5" x14ac:dyDescent="0.35">
      <c r="C151" s="20" t="s">
        <v>682</v>
      </c>
      <c r="D151" s="21" t="s">
        <v>683</v>
      </c>
      <c r="E151" s="23" t="s">
        <v>684</v>
      </c>
    </row>
    <row r="152" spans="3:5" ht="70.5" x14ac:dyDescent="0.35">
      <c r="C152" s="20" t="s">
        <v>685</v>
      </c>
      <c r="D152" s="21" t="s">
        <v>686</v>
      </c>
      <c r="E152" s="23" t="s">
        <v>687</v>
      </c>
    </row>
    <row r="153" spans="3:5" ht="28.5" x14ac:dyDescent="0.35">
      <c r="C153" s="20" t="s">
        <v>688</v>
      </c>
      <c r="D153" s="21" t="s">
        <v>689</v>
      </c>
      <c r="E153" s="23" t="s">
        <v>690</v>
      </c>
    </row>
    <row r="154" spans="3:5" ht="28.5" x14ac:dyDescent="0.35">
      <c r="C154" s="20" t="s">
        <v>691</v>
      </c>
      <c r="D154" s="21" t="s">
        <v>692</v>
      </c>
      <c r="E154" s="23" t="s">
        <v>693</v>
      </c>
    </row>
    <row r="155" spans="3:5" ht="28.5" x14ac:dyDescent="0.35">
      <c r="C155" s="20" t="s">
        <v>694</v>
      </c>
      <c r="D155" s="21" t="s">
        <v>695</v>
      </c>
      <c r="E155" s="23" t="s">
        <v>696</v>
      </c>
    </row>
    <row r="156" spans="3:5" ht="18.5" x14ac:dyDescent="0.35">
      <c r="C156" s="20" t="s">
        <v>697</v>
      </c>
      <c r="D156" s="21" t="s">
        <v>698</v>
      </c>
      <c r="E156" s="23" t="s">
        <v>699</v>
      </c>
    </row>
    <row r="157" spans="3:5" ht="18.5" x14ac:dyDescent="0.35">
      <c r="C157" s="20" t="s">
        <v>700</v>
      </c>
      <c r="D157" s="21" t="s">
        <v>701</v>
      </c>
      <c r="E157" s="23" t="s">
        <v>702</v>
      </c>
    </row>
    <row r="158" spans="3:5" ht="18.5" x14ac:dyDescent="0.35">
      <c r="C158" s="20" t="s">
        <v>703</v>
      </c>
      <c r="D158" s="21" t="s">
        <v>704</v>
      </c>
      <c r="E158" s="23" t="s">
        <v>122</v>
      </c>
    </row>
    <row r="159" spans="3:5" ht="18.5" x14ac:dyDescent="0.35">
      <c r="C159" s="20" t="s">
        <v>705</v>
      </c>
      <c r="D159" s="21" t="s">
        <v>706</v>
      </c>
      <c r="E159" s="23" t="s">
        <v>124</v>
      </c>
    </row>
    <row r="160" spans="3:5" ht="28.5" x14ac:dyDescent="0.35">
      <c r="C160" s="20" t="s">
        <v>707</v>
      </c>
      <c r="D160" s="21" t="s">
        <v>708</v>
      </c>
      <c r="E160" s="23" t="s">
        <v>709</v>
      </c>
    </row>
    <row r="161" spans="3:5" ht="42.5" x14ac:dyDescent="0.35">
      <c r="C161" s="20" t="s">
        <v>710</v>
      </c>
      <c r="D161" s="21" t="s">
        <v>711</v>
      </c>
      <c r="E161" s="23" t="s">
        <v>712</v>
      </c>
    </row>
    <row r="162" spans="3:5" ht="42.5" x14ac:dyDescent="0.35">
      <c r="C162" s="20" t="s">
        <v>713</v>
      </c>
      <c r="D162" s="21" t="s">
        <v>714</v>
      </c>
      <c r="E162" s="23" t="s">
        <v>715</v>
      </c>
    </row>
    <row r="163" spans="3:5" ht="42.5" x14ac:dyDescent="0.35">
      <c r="C163" s="20" t="s">
        <v>716</v>
      </c>
      <c r="D163" s="21" t="s">
        <v>717</v>
      </c>
      <c r="E163" s="23" t="s">
        <v>718</v>
      </c>
    </row>
    <row r="164" spans="3:5" ht="42.5" x14ac:dyDescent="0.35">
      <c r="C164" s="20" t="s">
        <v>719</v>
      </c>
      <c r="D164" s="21" t="s">
        <v>720</v>
      </c>
      <c r="E164" s="23" t="s">
        <v>721</v>
      </c>
    </row>
    <row r="165" spans="3:5" ht="42.5" x14ac:dyDescent="0.35">
      <c r="C165" s="20" t="s">
        <v>722</v>
      </c>
      <c r="D165" s="21" t="s">
        <v>723</v>
      </c>
      <c r="E165" s="23" t="s">
        <v>131</v>
      </c>
    </row>
    <row r="166" spans="3:5" ht="28.5" x14ac:dyDescent="0.35">
      <c r="C166" s="20" t="s">
        <v>724</v>
      </c>
      <c r="D166" s="21" t="s">
        <v>725</v>
      </c>
      <c r="E166" s="23" t="s">
        <v>726</v>
      </c>
    </row>
    <row r="167" spans="3:5" ht="42.5" x14ac:dyDescent="0.35">
      <c r="C167" s="20" t="s">
        <v>727</v>
      </c>
      <c r="D167" s="21" t="s">
        <v>728</v>
      </c>
      <c r="E167" s="23" t="s">
        <v>729</v>
      </c>
    </row>
    <row r="168" spans="3:5" ht="42.5" x14ac:dyDescent="0.35">
      <c r="C168" s="20" t="s">
        <v>730</v>
      </c>
      <c r="D168" s="21" t="s">
        <v>731</v>
      </c>
      <c r="E168" s="23" t="s">
        <v>134</v>
      </c>
    </row>
    <row r="169" spans="3:5" ht="28.5" x14ac:dyDescent="0.35">
      <c r="C169" s="20" t="s">
        <v>732</v>
      </c>
      <c r="D169" s="21" t="s">
        <v>733</v>
      </c>
      <c r="E169" s="23" t="s">
        <v>136</v>
      </c>
    </row>
    <row r="170" spans="3:5" ht="28.5" x14ac:dyDescent="0.35">
      <c r="C170" s="20" t="s">
        <v>734</v>
      </c>
      <c r="D170" s="21" t="s">
        <v>735</v>
      </c>
      <c r="E170" s="23" t="s">
        <v>138</v>
      </c>
    </row>
    <row r="171" spans="3:5" ht="28.5" x14ac:dyDescent="0.35">
      <c r="C171" s="20" t="s">
        <v>736</v>
      </c>
      <c r="D171" s="21" t="s">
        <v>737</v>
      </c>
      <c r="E171" s="23" t="s">
        <v>738</v>
      </c>
    </row>
    <row r="172" spans="3:5" ht="28.5" x14ac:dyDescent="0.35">
      <c r="C172" s="20" t="s">
        <v>739</v>
      </c>
      <c r="D172" s="21" t="s">
        <v>740</v>
      </c>
      <c r="E172" s="23" t="s">
        <v>741</v>
      </c>
    </row>
    <row r="173" spans="3:5" ht="18.5" x14ac:dyDescent="0.35">
      <c r="C173" s="20" t="s">
        <v>742</v>
      </c>
      <c r="D173" s="21" t="s">
        <v>743</v>
      </c>
      <c r="E173" s="23" t="s">
        <v>744</v>
      </c>
    </row>
    <row r="174" spans="3:5" ht="28.5" x14ac:dyDescent="0.35">
      <c r="C174" s="20" t="s">
        <v>745</v>
      </c>
      <c r="D174" s="21" t="s">
        <v>746</v>
      </c>
      <c r="E174" s="23" t="s">
        <v>747</v>
      </c>
    </row>
    <row r="175" spans="3:5" ht="18.5" x14ac:dyDescent="0.35">
      <c r="C175" s="20" t="s">
        <v>748</v>
      </c>
      <c r="D175" s="21" t="s">
        <v>749</v>
      </c>
      <c r="E175" s="23" t="s">
        <v>750</v>
      </c>
    </row>
    <row r="176" spans="3:5" ht="18.5" x14ac:dyDescent="0.35">
      <c r="C176" s="20" t="s">
        <v>751</v>
      </c>
      <c r="D176" s="21" t="s">
        <v>752</v>
      </c>
      <c r="E176" s="23" t="s">
        <v>753</v>
      </c>
    </row>
    <row r="177" spans="3:5" ht="28.5" x14ac:dyDescent="0.35">
      <c r="C177" s="20" t="s">
        <v>754</v>
      </c>
      <c r="D177" s="21" t="s">
        <v>755</v>
      </c>
      <c r="E177" s="23" t="s">
        <v>756</v>
      </c>
    </row>
    <row r="178" spans="3:5" ht="70.5" x14ac:dyDescent="0.35">
      <c r="C178" s="20" t="s">
        <v>757</v>
      </c>
      <c r="D178" s="21" t="s">
        <v>758</v>
      </c>
      <c r="E178" s="23" t="s">
        <v>759</v>
      </c>
    </row>
    <row r="179" spans="3:5" ht="42.5" x14ac:dyDescent="0.35">
      <c r="C179" s="20" t="s">
        <v>760</v>
      </c>
      <c r="D179" s="21" t="s">
        <v>761</v>
      </c>
      <c r="E179" s="23" t="s">
        <v>762</v>
      </c>
    </row>
    <row r="180" spans="3:5" ht="28.5" x14ac:dyDescent="0.35">
      <c r="C180" s="20" t="s">
        <v>763</v>
      </c>
      <c r="D180" s="21" t="s">
        <v>764</v>
      </c>
      <c r="E180" s="23" t="s">
        <v>143</v>
      </c>
    </row>
    <row r="181" spans="3:5" ht="18.5" x14ac:dyDescent="0.35">
      <c r="C181" s="20" t="s">
        <v>765</v>
      </c>
      <c r="D181" s="21" t="s">
        <v>766</v>
      </c>
      <c r="E181" s="23" t="s">
        <v>767</v>
      </c>
    </row>
    <row r="182" spans="3:5" ht="70.5" x14ac:dyDescent="0.35">
      <c r="C182" s="20" t="s">
        <v>768</v>
      </c>
      <c r="D182" s="21" t="s">
        <v>769</v>
      </c>
      <c r="E182" s="23" t="s">
        <v>148</v>
      </c>
    </row>
    <row r="183" spans="3:5" ht="18.5" x14ac:dyDescent="0.35">
      <c r="C183" s="20" t="s">
        <v>770</v>
      </c>
      <c r="D183" s="21" t="s">
        <v>771</v>
      </c>
      <c r="E183" s="23" t="s">
        <v>772</v>
      </c>
    </row>
    <row r="184" spans="3:5" ht="18.5" x14ac:dyDescent="0.35">
      <c r="C184" s="20" t="s">
        <v>773</v>
      </c>
      <c r="D184" s="21" t="s">
        <v>774</v>
      </c>
      <c r="E184" s="23" t="s">
        <v>151</v>
      </c>
    </row>
    <row r="185" spans="3:5" ht="70.5" x14ac:dyDescent="0.35">
      <c r="C185" s="20" t="s">
        <v>775</v>
      </c>
      <c r="D185" s="21" t="s">
        <v>776</v>
      </c>
      <c r="E185" s="23" t="s">
        <v>777</v>
      </c>
    </row>
    <row r="186" spans="3:5" ht="18.5" x14ac:dyDescent="0.35">
      <c r="C186" s="20" t="s">
        <v>778</v>
      </c>
      <c r="D186" s="21" t="s">
        <v>779</v>
      </c>
      <c r="E186" s="23" t="s">
        <v>780</v>
      </c>
    </row>
    <row r="187" spans="3:5" ht="18.5" x14ac:dyDescent="0.35">
      <c r="C187" s="20" t="s">
        <v>781</v>
      </c>
      <c r="D187" s="21" t="s">
        <v>782</v>
      </c>
      <c r="E187" s="23" t="s">
        <v>783</v>
      </c>
    </row>
    <row r="188" spans="3:5" ht="18.5" x14ac:dyDescent="0.35">
      <c r="C188" s="20" t="s">
        <v>784</v>
      </c>
      <c r="D188" s="21" t="s">
        <v>785</v>
      </c>
      <c r="E188" s="23" t="s">
        <v>786</v>
      </c>
    </row>
    <row r="189" spans="3:5" ht="18.5" x14ac:dyDescent="0.35">
      <c r="C189" s="20" t="s">
        <v>787</v>
      </c>
      <c r="D189" s="21" t="s">
        <v>788</v>
      </c>
      <c r="E189" s="23" t="s">
        <v>789</v>
      </c>
    </row>
    <row r="190" spans="3:5" ht="28.5" x14ac:dyDescent="0.35">
      <c r="C190" s="20" t="s">
        <v>790</v>
      </c>
      <c r="D190" s="21" t="s">
        <v>791</v>
      </c>
      <c r="E190" s="23" t="s">
        <v>792</v>
      </c>
    </row>
    <row r="191" spans="3:5" ht="18.5" x14ac:dyDescent="0.35">
      <c r="C191" s="20" t="s">
        <v>793</v>
      </c>
      <c r="D191" s="21" t="s">
        <v>794</v>
      </c>
      <c r="E191" s="23" t="s">
        <v>795</v>
      </c>
    </row>
    <row r="192" spans="3:5" ht="98.5" x14ac:dyDescent="0.35">
      <c r="C192" s="20" t="s">
        <v>796</v>
      </c>
      <c r="D192" s="21" t="s">
        <v>797</v>
      </c>
      <c r="E192" s="23" t="s">
        <v>798</v>
      </c>
    </row>
    <row r="193" spans="3:5" ht="98.5" x14ac:dyDescent="0.35">
      <c r="C193" s="20" t="s">
        <v>799</v>
      </c>
      <c r="D193" s="21" t="s">
        <v>800</v>
      </c>
      <c r="E193" s="23" t="s">
        <v>801</v>
      </c>
    </row>
    <row r="194" spans="3:5" ht="28.5" x14ac:dyDescent="0.35">
      <c r="C194" s="20" t="s">
        <v>802</v>
      </c>
      <c r="D194" s="21" t="s">
        <v>803</v>
      </c>
      <c r="E194" s="23" t="s">
        <v>804</v>
      </c>
    </row>
    <row r="195" spans="3:5" ht="42.5" x14ac:dyDescent="0.35">
      <c r="C195" s="20" t="s">
        <v>805</v>
      </c>
      <c r="D195" s="21" t="s">
        <v>806</v>
      </c>
      <c r="E195" s="23" t="s">
        <v>807</v>
      </c>
    </row>
    <row r="196" spans="3:5" ht="42.5" x14ac:dyDescent="0.35">
      <c r="C196" s="20" t="s">
        <v>808</v>
      </c>
      <c r="D196" s="21" t="s">
        <v>809</v>
      </c>
      <c r="E196" s="23" t="s">
        <v>810</v>
      </c>
    </row>
    <row r="197" spans="3:5" ht="18.5" x14ac:dyDescent="0.35">
      <c r="C197" s="20" t="s">
        <v>811</v>
      </c>
      <c r="D197" s="21" t="s">
        <v>812</v>
      </c>
      <c r="E197" s="23" t="s">
        <v>813</v>
      </c>
    </row>
    <row r="198" spans="3:5" ht="18.5" x14ac:dyDescent="0.35">
      <c r="C198" s="20" t="s">
        <v>814</v>
      </c>
      <c r="D198" s="21" t="s">
        <v>815</v>
      </c>
      <c r="E198" s="23" t="s">
        <v>816</v>
      </c>
    </row>
    <row r="199" spans="3:5" ht="18.5" x14ac:dyDescent="0.35">
      <c r="C199" s="20" t="s">
        <v>817</v>
      </c>
      <c r="D199" s="21" t="s">
        <v>818</v>
      </c>
      <c r="E199" s="23" t="s">
        <v>819</v>
      </c>
    </row>
    <row r="200" spans="3:5" ht="28.5" x14ac:dyDescent="0.35">
      <c r="C200" s="20" t="s">
        <v>820</v>
      </c>
      <c r="D200" s="21" t="s">
        <v>821</v>
      </c>
      <c r="E200" s="23" t="s">
        <v>822</v>
      </c>
    </row>
    <row r="201" spans="3:5" ht="42.5" x14ac:dyDescent="0.35">
      <c r="C201" s="20" t="s">
        <v>823</v>
      </c>
      <c r="D201" s="21" t="s">
        <v>824</v>
      </c>
      <c r="E201" s="23" t="s">
        <v>825</v>
      </c>
    </row>
    <row r="202" spans="3:5" ht="28.5" x14ac:dyDescent="0.35">
      <c r="C202" s="20" t="s">
        <v>826</v>
      </c>
      <c r="D202" s="21" t="s">
        <v>827</v>
      </c>
      <c r="E202" s="23" t="s">
        <v>828</v>
      </c>
    </row>
    <row r="203" spans="3:5" ht="18.5" x14ac:dyDescent="0.35">
      <c r="C203" s="20" t="s">
        <v>829</v>
      </c>
      <c r="D203" s="21" t="s">
        <v>830</v>
      </c>
      <c r="E203" s="23" t="s">
        <v>831</v>
      </c>
    </row>
    <row r="204" spans="3:5" ht="18.5" x14ac:dyDescent="0.35">
      <c r="C204" s="20" t="s">
        <v>832</v>
      </c>
      <c r="D204" s="21" t="s">
        <v>833</v>
      </c>
      <c r="E204" s="23" t="s">
        <v>834</v>
      </c>
    </row>
    <row r="205" spans="3:5" ht="18.5" x14ac:dyDescent="0.35">
      <c r="C205" s="20" t="s">
        <v>835</v>
      </c>
      <c r="D205" s="21" t="s">
        <v>836</v>
      </c>
      <c r="E205" s="23" t="s">
        <v>837</v>
      </c>
    </row>
    <row r="206" spans="3:5" ht="18.5" x14ac:dyDescent="0.35">
      <c r="C206" s="20" t="s">
        <v>838</v>
      </c>
      <c r="D206" s="21" t="s">
        <v>839</v>
      </c>
      <c r="E206" s="23" t="s">
        <v>840</v>
      </c>
    </row>
    <row r="207" spans="3:5" ht="42.5" x14ac:dyDescent="0.35">
      <c r="C207" s="20" t="s">
        <v>841</v>
      </c>
      <c r="D207" s="21" t="s">
        <v>842</v>
      </c>
      <c r="E207" s="23" t="s">
        <v>843</v>
      </c>
    </row>
    <row r="208" spans="3:5" ht="42.5" x14ac:dyDescent="0.35">
      <c r="C208" s="20" t="s">
        <v>844</v>
      </c>
      <c r="D208" s="21" t="s">
        <v>845</v>
      </c>
      <c r="E208" s="23" t="s">
        <v>846</v>
      </c>
    </row>
    <row r="209" spans="3:5" ht="18.5" x14ac:dyDescent="0.35">
      <c r="C209" s="20" t="s">
        <v>847</v>
      </c>
      <c r="D209" s="21" t="s">
        <v>848</v>
      </c>
      <c r="E209" s="23" t="s">
        <v>186</v>
      </c>
    </row>
    <row r="210" spans="3:5" ht="28.5" x14ac:dyDescent="0.35">
      <c r="C210" s="20" t="s">
        <v>849</v>
      </c>
      <c r="D210" s="21" t="s">
        <v>850</v>
      </c>
      <c r="E210" s="23" t="s">
        <v>851</v>
      </c>
    </row>
    <row r="211" spans="3:5" ht="28.5" x14ac:dyDescent="0.35">
      <c r="C211" s="20" t="s">
        <v>852</v>
      </c>
      <c r="D211" s="21" t="s">
        <v>853</v>
      </c>
      <c r="E211" s="23" t="s">
        <v>854</v>
      </c>
    </row>
    <row r="212" spans="3:5" ht="18.5" x14ac:dyDescent="0.35">
      <c r="C212" s="20" t="s">
        <v>855</v>
      </c>
      <c r="D212" s="21" t="s">
        <v>856</v>
      </c>
      <c r="E212" s="23" t="s">
        <v>857</v>
      </c>
    </row>
    <row r="213" spans="3:5" ht="18.5" x14ac:dyDescent="0.35">
      <c r="C213" s="20" t="s">
        <v>858</v>
      </c>
      <c r="D213" s="21" t="s">
        <v>859</v>
      </c>
      <c r="E213" s="23" t="s">
        <v>860</v>
      </c>
    </row>
    <row r="214" spans="3:5" ht="42.5" x14ac:dyDescent="0.35">
      <c r="C214" s="20" t="s">
        <v>861</v>
      </c>
      <c r="D214" s="21" t="s">
        <v>862</v>
      </c>
      <c r="E214" s="23" t="s">
        <v>863</v>
      </c>
    </row>
    <row r="215" spans="3:5" ht="42.5" x14ac:dyDescent="0.35">
      <c r="C215" s="20" t="s">
        <v>864</v>
      </c>
      <c r="D215" s="21" t="s">
        <v>865</v>
      </c>
      <c r="E215" s="23" t="s">
        <v>846</v>
      </c>
    </row>
    <row r="216" spans="3:5" ht="18.5" x14ac:dyDescent="0.35">
      <c r="C216" s="20" t="s">
        <v>866</v>
      </c>
      <c r="D216" s="21" t="s">
        <v>867</v>
      </c>
      <c r="E216" s="23" t="s">
        <v>868</v>
      </c>
    </row>
    <row r="217" spans="3:5" ht="28.5" x14ac:dyDescent="0.35">
      <c r="C217" s="20" t="s">
        <v>869</v>
      </c>
      <c r="D217" s="21" t="s">
        <v>870</v>
      </c>
      <c r="E217" s="23" t="s">
        <v>871</v>
      </c>
    </row>
    <row r="218" spans="3:5" ht="28.5" x14ac:dyDescent="0.35">
      <c r="C218" s="20" t="s">
        <v>872</v>
      </c>
      <c r="D218" s="21" t="s">
        <v>873</v>
      </c>
      <c r="E218" s="23" t="s">
        <v>874</v>
      </c>
    </row>
    <row r="219" spans="3:5" ht="18.5" x14ac:dyDescent="0.35">
      <c r="C219" s="20" t="s">
        <v>875</v>
      </c>
      <c r="D219" s="21" t="s">
        <v>876</v>
      </c>
      <c r="E219" s="23" t="s">
        <v>877</v>
      </c>
    </row>
    <row r="220" spans="3:5" ht="18.5" x14ac:dyDescent="0.35">
      <c r="C220" s="20" t="s">
        <v>878</v>
      </c>
      <c r="D220" s="21" t="s">
        <v>879</v>
      </c>
      <c r="E220" s="23" t="s">
        <v>880</v>
      </c>
    </row>
    <row r="221" spans="3:5" ht="56.5" x14ac:dyDescent="0.35">
      <c r="C221" s="20" t="s">
        <v>881</v>
      </c>
      <c r="D221" s="21" t="s">
        <v>882</v>
      </c>
      <c r="E221" s="23" t="s">
        <v>883</v>
      </c>
    </row>
    <row r="222" spans="3:5" ht="18.5" x14ac:dyDescent="0.35">
      <c r="C222" s="20" t="s">
        <v>884</v>
      </c>
      <c r="D222" s="21" t="s">
        <v>885</v>
      </c>
      <c r="E222" s="23" t="s">
        <v>192</v>
      </c>
    </row>
    <row r="223" spans="3:5" ht="18.5" x14ac:dyDescent="0.35">
      <c r="C223" s="20" t="s">
        <v>886</v>
      </c>
      <c r="D223" s="21" t="s">
        <v>887</v>
      </c>
      <c r="E223" s="23" t="s">
        <v>888</v>
      </c>
    </row>
    <row r="224" spans="3:5" ht="56.5" x14ac:dyDescent="0.35">
      <c r="C224" s="20" t="s">
        <v>889</v>
      </c>
      <c r="D224" s="21" t="s">
        <v>890</v>
      </c>
      <c r="E224" s="23" t="s">
        <v>891</v>
      </c>
    </row>
    <row r="225" spans="3:5" ht="18.5" x14ac:dyDescent="0.35">
      <c r="C225" s="20" t="s">
        <v>892</v>
      </c>
      <c r="D225" s="21" t="s">
        <v>893</v>
      </c>
      <c r="E225" s="23" t="s">
        <v>894</v>
      </c>
    </row>
    <row r="226" spans="3:5" ht="112.5" x14ac:dyDescent="0.35">
      <c r="C226" s="20" t="s">
        <v>895</v>
      </c>
      <c r="D226" s="21" t="s">
        <v>896</v>
      </c>
      <c r="E226" s="23" t="s">
        <v>196</v>
      </c>
    </row>
    <row r="227" spans="3:5" ht="56.5" x14ac:dyDescent="0.35">
      <c r="C227" s="20" t="s">
        <v>897</v>
      </c>
      <c r="D227" s="21" t="s">
        <v>898</v>
      </c>
      <c r="E227" s="23" t="s">
        <v>899</v>
      </c>
    </row>
    <row r="228" spans="3:5" ht="42.5" x14ac:dyDescent="0.35">
      <c r="C228" s="20" t="s">
        <v>900</v>
      </c>
      <c r="D228" s="21" t="s">
        <v>901</v>
      </c>
      <c r="E228" s="23" t="s">
        <v>902</v>
      </c>
    </row>
    <row r="229" spans="3:5" ht="42.5" x14ac:dyDescent="0.35">
      <c r="C229" s="20" t="s">
        <v>903</v>
      </c>
      <c r="D229" s="21" t="s">
        <v>904</v>
      </c>
      <c r="E229" s="23" t="s">
        <v>905</v>
      </c>
    </row>
    <row r="230" spans="3:5" ht="42.5" x14ac:dyDescent="0.35">
      <c r="C230" s="20" t="s">
        <v>906</v>
      </c>
      <c r="D230" s="21" t="s">
        <v>907</v>
      </c>
      <c r="E230" s="23" t="s">
        <v>908</v>
      </c>
    </row>
    <row r="231" spans="3:5" ht="42.5" x14ac:dyDescent="0.35">
      <c r="C231" s="20" t="s">
        <v>909</v>
      </c>
      <c r="D231" s="21" t="s">
        <v>910</v>
      </c>
      <c r="E231" s="23" t="s">
        <v>911</v>
      </c>
    </row>
    <row r="232" spans="3:5" ht="56.5" x14ac:dyDescent="0.35">
      <c r="C232" s="20" t="s">
        <v>912</v>
      </c>
      <c r="D232" s="21" t="s">
        <v>913</v>
      </c>
      <c r="E232" s="23" t="s">
        <v>914</v>
      </c>
    </row>
    <row r="233" spans="3:5" ht="18.5" x14ac:dyDescent="0.35">
      <c r="C233" s="20" t="s">
        <v>915</v>
      </c>
      <c r="D233" s="21" t="s">
        <v>916</v>
      </c>
      <c r="E233" s="23" t="s">
        <v>199</v>
      </c>
    </row>
    <row r="234" spans="3:5" ht="18.5" x14ac:dyDescent="0.35">
      <c r="C234" s="20" t="s">
        <v>917</v>
      </c>
      <c r="D234" s="21" t="s">
        <v>918</v>
      </c>
      <c r="E234" s="23" t="s">
        <v>919</v>
      </c>
    </row>
    <row r="235" spans="3:5" ht="28.5" x14ac:dyDescent="0.35">
      <c r="C235" s="20" t="s">
        <v>920</v>
      </c>
      <c r="D235" s="21" t="s">
        <v>921</v>
      </c>
      <c r="E235" s="23" t="s">
        <v>922</v>
      </c>
    </row>
    <row r="236" spans="3:5" ht="18.5" x14ac:dyDescent="0.35">
      <c r="C236" s="20" t="s">
        <v>923</v>
      </c>
      <c r="D236" s="21" t="s">
        <v>924</v>
      </c>
      <c r="E236" s="23" t="s">
        <v>925</v>
      </c>
    </row>
    <row r="237" spans="3:5" ht="28.5" x14ac:dyDescent="0.35">
      <c r="C237" s="20" t="s">
        <v>926</v>
      </c>
      <c r="D237" s="21" t="s">
        <v>927</v>
      </c>
      <c r="E237" s="23" t="s">
        <v>928</v>
      </c>
    </row>
    <row r="238" spans="3:5" ht="42.5" x14ac:dyDescent="0.35">
      <c r="C238" s="20" t="s">
        <v>929</v>
      </c>
      <c r="D238" s="21" t="s">
        <v>930</v>
      </c>
      <c r="E238" s="23" t="s">
        <v>931</v>
      </c>
    </row>
    <row r="239" spans="3:5" ht="18.5" x14ac:dyDescent="0.35">
      <c r="C239" s="20" t="s">
        <v>932</v>
      </c>
      <c r="D239" s="21" t="s">
        <v>933</v>
      </c>
      <c r="E239" s="23" t="s">
        <v>934</v>
      </c>
    </row>
    <row r="240" spans="3:5" ht="18.5" x14ac:dyDescent="0.35">
      <c r="C240" s="20" t="s">
        <v>935</v>
      </c>
      <c r="D240" s="21" t="s">
        <v>936</v>
      </c>
      <c r="E240" s="23" t="s">
        <v>937</v>
      </c>
    </row>
    <row r="241" spans="3:5" ht="18.5" x14ac:dyDescent="0.35">
      <c r="C241" s="20" t="s">
        <v>938</v>
      </c>
      <c r="D241" s="21" t="s">
        <v>939</v>
      </c>
      <c r="E241" s="23" t="s">
        <v>940</v>
      </c>
    </row>
    <row r="242" spans="3:5" ht="18.5" x14ac:dyDescent="0.35">
      <c r="C242" s="20" t="s">
        <v>941</v>
      </c>
      <c r="D242" s="21" t="s">
        <v>942</v>
      </c>
      <c r="E242" s="23" t="s">
        <v>943</v>
      </c>
    </row>
    <row r="243" spans="3:5" ht="28.5" x14ac:dyDescent="0.35">
      <c r="C243" s="20" t="s">
        <v>944</v>
      </c>
      <c r="D243" s="21" t="s">
        <v>945</v>
      </c>
      <c r="E243" s="23" t="s">
        <v>946</v>
      </c>
    </row>
    <row r="244" spans="3:5" ht="70.5" x14ac:dyDescent="0.35">
      <c r="C244" s="20" t="s">
        <v>947</v>
      </c>
      <c r="D244" s="21" t="s">
        <v>948</v>
      </c>
      <c r="E244" s="23" t="s">
        <v>949</v>
      </c>
    </row>
    <row r="245" spans="3:5" ht="56.5" x14ac:dyDescent="0.35">
      <c r="C245" s="20" t="s">
        <v>950</v>
      </c>
      <c r="D245" s="21" t="s">
        <v>951</v>
      </c>
      <c r="E245" s="23" t="s">
        <v>952</v>
      </c>
    </row>
    <row r="246" spans="3:5" ht="42.5" x14ac:dyDescent="0.35">
      <c r="C246" s="20" t="s">
        <v>953</v>
      </c>
      <c r="D246" s="21" t="s">
        <v>954</v>
      </c>
      <c r="E246" s="23" t="s">
        <v>955</v>
      </c>
    </row>
    <row r="247" spans="3:5" ht="98.5" x14ac:dyDescent="0.35">
      <c r="C247" s="20" t="s">
        <v>956</v>
      </c>
      <c r="D247" s="21" t="s">
        <v>957</v>
      </c>
      <c r="E247" s="23" t="s">
        <v>958</v>
      </c>
    </row>
    <row r="248" spans="3:5" ht="56.5" x14ac:dyDescent="0.35">
      <c r="C248" s="20" t="s">
        <v>959</v>
      </c>
      <c r="D248" s="21" t="s">
        <v>960</v>
      </c>
      <c r="E248" s="23" t="s">
        <v>961</v>
      </c>
    </row>
    <row r="249" spans="3:5" ht="28.5" x14ac:dyDescent="0.35">
      <c r="C249" s="20" t="s">
        <v>962</v>
      </c>
      <c r="D249" s="21" t="s">
        <v>963</v>
      </c>
      <c r="E249" s="23" t="s">
        <v>964</v>
      </c>
    </row>
    <row r="250" spans="3:5" ht="18.5" x14ac:dyDescent="0.35">
      <c r="C250" s="20" t="s">
        <v>965</v>
      </c>
      <c r="D250" s="21" t="s">
        <v>966</v>
      </c>
      <c r="E250" s="23" t="s">
        <v>967</v>
      </c>
    </row>
    <row r="251" spans="3:5" ht="18.5" x14ac:dyDescent="0.35">
      <c r="C251" s="20" t="s">
        <v>968</v>
      </c>
      <c r="D251" s="21" t="s">
        <v>969</v>
      </c>
      <c r="E251" s="23" t="s">
        <v>970</v>
      </c>
    </row>
    <row r="252" spans="3:5" ht="18.5" x14ac:dyDescent="0.35">
      <c r="C252" s="20" t="s">
        <v>971</v>
      </c>
      <c r="D252" s="21" t="s">
        <v>972</v>
      </c>
      <c r="E252" s="23" t="s">
        <v>973</v>
      </c>
    </row>
    <row r="253" spans="3:5" ht="28.5" x14ac:dyDescent="0.35">
      <c r="C253" s="20" t="s">
        <v>974</v>
      </c>
      <c r="D253" s="21" t="s">
        <v>975</v>
      </c>
      <c r="E253" s="23" t="s">
        <v>976</v>
      </c>
    </row>
    <row r="254" spans="3:5" ht="18.5" x14ac:dyDescent="0.35">
      <c r="C254" s="20" t="s">
        <v>977</v>
      </c>
      <c r="D254" s="21" t="s">
        <v>978</v>
      </c>
      <c r="E254" s="23" t="s">
        <v>979</v>
      </c>
    </row>
    <row r="255" spans="3:5" ht="18.5" x14ac:dyDescent="0.35">
      <c r="C255" s="20" t="s">
        <v>980</v>
      </c>
      <c r="D255" s="21" t="s">
        <v>981</v>
      </c>
      <c r="E255" s="23" t="s">
        <v>982</v>
      </c>
    </row>
    <row r="256" spans="3:5" ht="28.5" x14ac:dyDescent="0.35">
      <c r="C256" s="20" t="s">
        <v>983</v>
      </c>
      <c r="D256" s="21" t="s">
        <v>984</v>
      </c>
      <c r="E256" s="23" t="s">
        <v>985</v>
      </c>
    </row>
    <row r="257" spans="3:5" ht="28.5" x14ac:dyDescent="0.35">
      <c r="C257" s="20" t="s">
        <v>986</v>
      </c>
      <c r="D257" s="21" t="s">
        <v>987</v>
      </c>
      <c r="E257" s="23" t="s">
        <v>988</v>
      </c>
    </row>
    <row r="258" spans="3:5" ht="18.5" x14ac:dyDescent="0.35">
      <c r="C258" s="20" t="s">
        <v>989</v>
      </c>
      <c r="D258" s="21" t="s">
        <v>990</v>
      </c>
      <c r="E258" s="23" t="s">
        <v>991</v>
      </c>
    </row>
    <row r="259" spans="3:5" ht="28.5" x14ac:dyDescent="0.35">
      <c r="C259" s="20" t="s">
        <v>992</v>
      </c>
      <c r="D259" s="21" t="s">
        <v>993</v>
      </c>
      <c r="E259" s="23" t="s">
        <v>994</v>
      </c>
    </row>
    <row r="260" spans="3:5" ht="18.5" x14ac:dyDescent="0.35">
      <c r="C260" s="20" t="s">
        <v>995</v>
      </c>
      <c r="D260" s="21" t="s">
        <v>996</v>
      </c>
      <c r="E260" s="23" t="s">
        <v>997</v>
      </c>
    </row>
    <row r="261" spans="3:5" ht="84.5" x14ac:dyDescent="0.35">
      <c r="C261" s="20" t="s">
        <v>998</v>
      </c>
      <c r="D261" s="21" t="s">
        <v>999</v>
      </c>
      <c r="E261" s="23" t="s">
        <v>1000</v>
      </c>
    </row>
    <row r="262" spans="3:5" ht="18.5" x14ac:dyDescent="0.35">
      <c r="C262" s="20" t="s">
        <v>1001</v>
      </c>
      <c r="D262" s="21" t="s">
        <v>1002</v>
      </c>
      <c r="E262" s="23" t="s">
        <v>1003</v>
      </c>
    </row>
    <row r="263" spans="3:5" ht="18.5" x14ac:dyDescent="0.35">
      <c r="C263" s="20" t="s">
        <v>1004</v>
      </c>
      <c r="D263" s="21" t="s">
        <v>1005</v>
      </c>
      <c r="E263" s="23" t="s">
        <v>1006</v>
      </c>
    </row>
    <row r="264" spans="3:5" ht="28.5" x14ac:dyDescent="0.35">
      <c r="C264" s="20" t="s">
        <v>1007</v>
      </c>
      <c r="D264" s="21" t="s">
        <v>1008</v>
      </c>
      <c r="E264" s="23" t="s">
        <v>226</v>
      </c>
    </row>
    <row r="265" spans="3:5" ht="18.5" x14ac:dyDescent="0.35">
      <c r="C265" s="20" t="s">
        <v>1009</v>
      </c>
      <c r="D265" s="21" t="s">
        <v>1010</v>
      </c>
      <c r="E265" s="23" t="s">
        <v>228</v>
      </c>
    </row>
    <row r="266" spans="3:5" ht="28.5" x14ac:dyDescent="0.35">
      <c r="C266" s="20" t="s">
        <v>1011</v>
      </c>
      <c r="D266" s="21" t="s">
        <v>1012</v>
      </c>
      <c r="E266" s="23" t="s">
        <v>230</v>
      </c>
    </row>
    <row r="267" spans="3:5" ht="18.5" x14ac:dyDescent="0.35">
      <c r="C267" s="20" t="s">
        <v>1013</v>
      </c>
      <c r="D267" s="21" t="s">
        <v>1014</v>
      </c>
      <c r="E267" s="23" t="s">
        <v>232</v>
      </c>
    </row>
    <row r="268" spans="3:5" ht="18.5" x14ac:dyDescent="0.35">
      <c r="C268" s="20" t="s">
        <v>1015</v>
      </c>
      <c r="D268" s="21" t="s">
        <v>1016</v>
      </c>
      <c r="E268" s="23" t="s">
        <v>1017</v>
      </c>
    </row>
    <row r="269" spans="3:5" ht="42.5" x14ac:dyDescent="0.35">
      <c r="C269" s="20" t="s">
        <v>1018</v>
      </c>
      <c r="D269" s="21" t="s">
        <v>1019</v>
      </c>
      <c r="E269" s="23" t="s">
        <v>1031</v>
      </c>
    </row>
    <row r="270" spans="3:5" ht="42.5" x14ac:dyDescent="0.35">
      <c r="C270" s="20" t="s">
        <v>1020</v>
      </c>
      <c r="D270" s="21" t="s">
        <v>1033</v>
      </c>
      <c r="E270" s="23" t="s">
        <v>1032</v>
      </c>
    </row>
    <row r="271" spans="3:5" ht="18.5" x14ac:dyDescent="0.35">
      <c r="C271" s="20" t="s">
        <v>1021</v>
      </c>
      <c r="D271" s="21" t="s">
        <v>1112</v>
      </c>
      <c r="E271" s="23" t="s">
        <v>252</v>
      </c>
    </row>
    <row r="272" spans="3:5" ht="28.5" x14ac:dyDescent="0.35">
      <c r="C272" s="20" t="s">
        <v>1022</v>
      </c>
      <c r="D272" s="21" t="s">
        <v>1113</v>
      </c>
      <c r="E272" s="23" t="s">
        <v>1123</v>
      </c>
    </row>
    <row r="273" spans="3:6" ht="28.5" x14ac:dyDescent="0.35">
      <c r="C273" s="20" t="s">
        <v>1023</v>
      </c>
      <c r="D273" s="21" t="s">
        <v>1114</v>
      </c>
      <c r="E273" s="23" t="s">
        <v>1122</v>
      </c>
    </row>
    <row r="274" spans="3:6" ht="18.5" x14ac:dyDescent="0.35">
      <c r="C274" s="20" t="s">
        <v>1024</v>
      </c>
      <c r="D274" s="21" t="s">
        <v>1134</v>
      </c>
      <c r="E274" s="23" t="s">
        <v>1135</v>
      </c>
    </row>
    <row r="275" spans="3:6" ht="18.5" x14ac:dyDescent="0.35">
      <c r="C275" s="20" t="s">
        <v>1025</v>
      </c>
      <c r="D275" s="18" t="s">
        <v>1126</v>
      </c>
      <c r="E275" s="128" t="s">
        <v>1127</v>
      </c>
    </row>
    <row r="276" spans="3:6" ht="28.5" x14ac:dyDescent="0.35">
      <c r="C276" s="20" t="s">
        <v>1026</v>
      </c>
      <c r="D276" s="18" t="s">
        <v>1128</v>
      </c>
      <c r="E276" s="128" t="s">
        <v>1129</v>
      </c>
    </row>
    <row r="277" spans="3:6" ht="28.5" x14ac:dyDescent="0.35">
      <c r="C277" s="20" t="s">
        <v>1027</v>
      </c>
      <c r="D277" s="18" t="s">
        <v>1130</v>
      </c>
      <c r="E277" s="128" t="s">
        <v>1131</v>
      </c>
    </row>
    <row r="278" spans="3:6" ht="18.5" x14ac:dyDescent="0.35">
      <c r="C278" s="20" t="s">
        <v>1028</v>
      </c>
      <c r="D278" s="18" t="s">
        <v>1132</v>
      </c>
      <c r="E278" s="128" t="s">
        <v>1133</v>
      </c>
    </row>
    <row r="279" spans="3:6" ht="42.5" x14ac:dyDescent="0.35">
      <c r="C279" s="20" t="s">
        <v>1080</v>
      </c>
      <c r="D279" s="18" t="s">
        <v>1136</v>
      </c>
      <c r="E279" s="128" t="s">
        <v>1137</v>
      </c>
    </row>
    <row r="280" spans="3:6" ht="70.5" x14ac:dyDescent="0.35">
      <c r="C280" s="20" t="s">
        <v>1081</v>
      </c>
      <c r="D280" s="18" t="s">
        <v>1139</v>
      </c>
      <c r="E280" s="23" t="s">
        <v>1138</v>
      </c>
    </row>
    <row r="281" spans="3:6" ht="18.5" x14ac:dyDescent="0.35">
      <c r="C281" s="20" t="s">
        <v>1082</v>
      </c>
      <c r="D281" s="18" t="s">
        <v>1141</v>
      </c>
      <c r="E281" s="23" t="s">
        <v>1140</v>
      </c>
    </row>
    <row r="282" spans="3:6" ht="18.5" x14ac:dyDescent="0.35">
      <c r="C282" s="20" t="s">
        <v>1083</v>
      </c>
      <c r="D282" s="18" t="s">
        <v>1148</v>
      </c>
      <c r="E282" s="23" t="s">
        <v>1147</v>
      </c>
    </row>
    <row r="283" spans="3:6" ht="42.5" x14ac:dyDescent="0.35">
      <c r="C283" s="20" t="s">
        <v>1084</v>
      </c>
      <c r="D283" s="21" t="s">
        <v>1152</v>
      </c>
      <c r="E283" s="23" t="s">
        <v>1153</v>
      </c>
      <c r="F283" t="str">
        <f>UPPER(E283)</f>
        <v>DESMONTAGEM DE ESTRUTURA METÁLICA COM RETIRADA DE SOLDA E CORTE DE PEÇAS POR
MEIO DE LIXADEIRA</v>
      </c>
    </row>
    <row r="284" spans="3:6" ht="18.5" x14ac:dyDescent="0.35">
      <c r="C284" s="20" t="s">
        <v>1085</v>
      </c>
      <c r="D284" s="21" t="s">
        <v>1157</v>
      </c>
      <c r="E284" s="23" t="s">
        <v>1154</v>
      </c>
      <c r="F284" t="str">
        <f>UPPER(E284)</f>
        <v>PAINEL EM ACM - ESTRUTURADO (FACHADAS)</v>
      </c>
    </row>
    <row r="285" spans="3:6" ht="84.5" x14ac:dyDescent="0.35">
      <c r="C285" s="20" t="s">
        <v>1086</v>
      </c>
      <c r="D285" s="21" t="s">
        <v>1155</v>
      </c>
      <c r="E285" s="23" t="s">
        <v>1156</v>
      </c>
      <c r="F285" t="str">
        <f>UPPER(E285)</f>
        <v xml:space="preserve">FECHAMENTO ACM 3 MM, 1,40 X 1,40 M, FIXADO EM ESTRUTURA METÁLICA EM AÇO GALVANIZADO EM CANTONEIRA 2 X 1/4 ASTM-A36 E BARRA CHATA 2 X 1/4 ASTM-A36 , PARA A INSTALAÇÃO DE EVAPORADORAS NA FACHADA, INCLUINDO PINTURA DA ESTRUTURA METALICA COM TINTA AUTOMOTIVA  </v>
      </c>
    </row>
    <row r="286" spans="3:6" ht="42.5" x14ac:dyDescent="0.35">
      <c r="C286" s="20" t="s">
        <v>1087</v>
      </c>
      <c r="D286" s="21" t="s">
        <v>1162</v>
      </c>
      <c r="E286" s="23" t="s">
        <v>1163</v>
      </c>
      <c r="F286" t="str">
        <f>UPPER(E286)</f>
        <v xml:space="preserve">FORRO COMPOSTO POR PAINEIS DE LA DE VIDRO, REVESTIDOS EM PVC MICROPERFURADO, DE *1250 X 625* MM, ESPESSURA 15 MM (COM COLOCACAO)                                                                                                                                                                                                                                                                                                                                                                          </v>
      </c>
    </row>
    <row r="287" spans="3:6" ht="56.5" x14ac:dyDescent="0.35">
      <c r="C287" s="20" t="s">
        <v>1088</v>
      </c>
      <c r="D287" s="21" t="s">
        <v>1165</v>
      </c>
      <c r="E287" s="23" t="s">
        <v>1164</v>
      </c>
      <c r="F287" t="str">
        <f>UPPER(E287)</f>
        <v xml:space="preserve">LUMINÁRIA PLAFON QUADRADA 40 X 40 CM DE EMBUTIR A LED, COM CORPO EM CHAPA DE AÇO FOSFATIZADA E PINTADA ELETROSTÁTICA. ACRÍLICO LEITOSO. 54W-BIVOLT (6400°K).  </v>
      </c>
    </row>
    <row r="288" spans="3:6" ht="56.5" x14ac:dyDescent="0.35">
      <c r="C288" s="20" t="s">
        <v>1089</v>
      </c>
      <c r="D288" s="21" t="s">
        <v>1169</v>
      </c>
      <c r="E288" s="23" t="s">
        <v>1166</v>
      </c>
    </row>
    <row r="289" spans="3:6" ht="56.5" x14ac:dyDescent="0.35">
      <c r="C289" s="20" t="s">
        <v>1090</v>
      </c>
      <c r="D289" s="21" t="s">
        <v>1168</v>
      </c>
      <c r="E289" s="23" t="s">
        <v>1167</v>
      </c>
    </row>
    <row r="290" spans="3:6" ht="56.5" x14ac:dyDescent="0.35">
      <c r="C290" s="20" t="s">
        <v>1091</v>
      </c>
      <c r="D290" s="21" t="s">
        <v>1171</v>
      </c>
      <c r="E290" s="23" t="s">
        <v>1170</v>
      </c>
    </row>
    <row r="291" spans="3:6" ht="18.5" x14ac:dyDescent="0.35">
      <c r="C291" s="20" t="s">
        <v>1092</v>
      </c>
      <c r="D291" s="21" t="s">
        <v>1172</v>
      </c>
      <c r="E291" s="23" t="s">
        <v>1173</v>
      </c>
      <c r="F291" t="str">
        <f>UPPER(E291)</f>
        <v>PONTO P/AR CONDICIONADO (TUBUL., E FIAÇAO)</v>
      </c>
    </row>
    <row r="292" spans="3:6" ht="28.5" x14ac:dyDescent="0.35">
      <c r="C292" s="20" t="s">
        <v>1093</v>
      </c>
      <c r="D292" s="21" t="s">
        <v>1175</v>
      </c>
      <c r="E292" s="23" t="s">
        <v>1174</v>
      </c>
      <c r="F292" t="str">
        <f>UPPER(E292)</f>
        <v>DESINSTALAÇÃO DE AR CONDICIONADO ACJ INCLUINDO CARENAGEM METÁLICA EXISTENTE</v>
      </c>
    </row>
    <row r="293" spans="3:6" ht="18.5" x14ac:dyDescent="0.35">
      <c r="C293" s="20" t="s">
        <v>1094</v>
      </c>
      <c r="D293" s="21" t="s">
        <v>1178</v>
      </c>
      <c r="E293" s="23" t="s">
        <v>1177</v>
      </c>
      <c r="F293" t="str">
        <f>UPPER(E293)</f>
        <v>CUMEEIRA EM AÇO GALVANIZADO</v>
      </c>
    </row>
    <row r="294" spans="3:6" ht="56.5" x14ac:dyDescent="0.35">
      <c r="C294" s="20" t="s">
        <v>1095</v>
      </c>
      <c r="D294" s="21" t="s">
        <v>1186</v>
      </c>
      <c r="E294" s="23" t="s">
        <v>1185</v>
      </c>
    </row>
    <row r="295" spans="3:6" ht="42.5" x14ac:dyDescent="0.35">
      <c r="C295" s="20" t="s">
        <v>1096</v>
      </c>
      <c r="D295" s="21" t="s">
        <v>1188</v>
      </c>
      <c r="E295" s="23" t="s">
        <v>1187</v>
      </c>
    </row>
    <row r="296" spans="3:6" ht="112.5" x14ac:dyDescent="0.35">
      <c r="C296" s="20" t="s">
        <v>1097</v>
      </c>
      <c r="D296" s="21" t="s">
        <v>1189</v>
      </c>
      <c r="E296" s="23" t="s">
        <v>1190</v>
      </c>
    </row>
    <row r="297" spans="3:6" ht="18.5" x14ac:dyDescent="0.35">
      <c r="C297" s="20" t="s">
        <v>1098</v>
      </c>
      <c r="D297" s="21" t="s">
        <v>1192</v>
      </c>
      <c r="E297" s="23" t="s">
        <v>1191</v>
      </c>
    </row>
    <row r="298" spans="3:6" ht="18.5" x14ac:dyDescent="0.35">
      <c r="C298" s="20" t="s">
        <v>1099</v>
      </c>
      <c r="D298" s="21" t="s">
        <v>1194</v>
      </c>
      <c r="E298" s="23" t="s">
        <v>1200</v>
      </c>
    </row>
    <row r="299" spans="3:6" ht="18.5" x14ac:dyDescent="0.35">
      <c r="C299" s="20" t="s">
        <v>1100</v>
      </c>
      <c r="D299" s="21" t="s">
        <v>1196</v>
      </c>
      <c r="E299" s="23" t="s">
        <v>1193</v>
      </c>
    </row>
    <row r="300" spans="3:6" ht="42.5" x14ac:dyDescent="0.35">
      <c r="C300" s="20" t="s">
        <v>1101</v>
      </c>
      <c r="D300" s="21" t="s">
        <v>1198</v>
      </c>
      <c r="E300" s="23" t="s">
        <v>1195</v>
      </c>
    </row>
    <row r="301" spans="3:6" ht="42.5" x14ac:dyDescent="0.35">
      <c r="C301" s="20" t="s">
        <v>1102</v>
      </c>
      <c r="D301" s="21" t="s">
        <v>1199</v>
      </c>
      <c r="E301" s="23" t="s">
        <v>1197</v>
      </c>
    </row>
    <row r="302" spans="3:6" ht="18.5" x14ac:dyDescent="0.35">
      <c r="C302" s="20" t="s">
        <v>1103</v>
      </c>
      <c r="D302" s="21" t="s">
        <v>1202</v>
      </c>
      <c r="E302" s="23" t="s">
        <v>1201</v>
      </c>
    </row>
    <row r="303" spans="3:6" ht="18.5" x14ac:dyDescent="0.35">
      <c r="C303" s="20" t="s">
        <v>1104</v>
      </c>
      <c r="D303" s="21" t="s">
        <v>1203</v>
      </c>
      <c r="E303" s="23" t="s">
        <v>1204</v>
      </c>
    </row>
    <row r="304" spans="3:6" ht="28.5" x14ac:dyDescent="0.35">
      <c r="C304" s="20" t="s">
        <v>1105</v>
      </c>
      <c r="D304" s="21" t="s">
        <v>1206</v>
      </c>
      <c r="E304" s="23" t="s">
        <v>1207</v>
      </c>
    </row>
    <row r="305" spans="3:5" ht="28.5" x14ac:dyDescent="0.35">
      <c r="C305" s="20" t="s">
        <v>1106</v>
      </c>
      <c r="D305" s="21" t="s">
        <v>1209</v>
      </c>
      <c r="E305" s="23" t="s">
        <v>1210</v>
      </c>
    </row>
    <row r="306" spans="3:5" ht="28.5" x14ac:dyDescent="0.35">
      <c r="C306" s="20" t="s">
        <v>1107</v>
      </c>
      <c r="D306" s="21" t="s">
        <v>1211</v>
      </c>
      <c r="E306" s="23" t="s">
        <v>1212</v>
      </c>
    </row>
    <row r="307" spans="3:5" ht="42.5" x14ac:dyDescent="0.35">
      <c r="C307" s="20" t="s">
        <v>1108</v>
      </c>
      <c r="D307" s="21" t="s">
        <v>1213</v>
      </c>
      <c r="E307" s="23" t="s">
        <v>1214</v>
      </c>
    </row>
    <row r="308" spans="3:5" ht="28.5" x14ac:dyDescent="0.35">
      <c r="C308" s="20" t="s">
        <v>1109</v>
      </c>
      <c r="D308" s="21" t="s">
        <v>1226</v>
      </c>
      <c r="E308" s="23" t="s">
        <v>1225</v>
      </c>
    </row>
    <row r="309" spans="3:5" ht="18.5" x14ac:dyDescent="0.35">
      <c r="C309" s="20" t="s">
        <v>1110</v>
      </c>
      <c r="D309" s="21" t="s">
        <v>1259</v>
      </c>
      <c r="E309" s="23" t="s">
        <v>1264</v>
      </c>
    </row>
    <row r="310" spans="3:5" ht="56.5" x14ac:dyDescent="0.35">
      <c r="C310" s="20" t="s">
        <v>1111</v>
      </c>
      <c r="D310" s="21" t="s">
        <v>1260</v>
      </c>
      <c r="E310" s="23" t="s">
        <v>1261</v>
      </c>
    </row>
    <row r="311" spans="3:5" ht="42.5" x14ac:dyDescent="0.35">
      <c r="C311" s="20" t="s">
        <v>1215</v>
      </c>
      <c r="D311" s="21" t="s">
        <v>1262</v>
      </c>
      <c r="E311" s="23" t="s">
        <v>1263</v>
      </c>
    </row>
    <row r="312" spans="3:5" ht="112.5" x14ac:dyDescent="0.35">
      <c r="C312" s="20" t="s">
        <v>1216</v>
      </c>
      <c r="D312" s="21" t="s">
        <v>1265</v>
      </c>
      <c r="E312" s="23" t="s">
        <v>1266</v>
      </c>
    </row>
    <row r="313" spans="3:5" ht="28.5" x14ac:dyDescent="0.35">
      <c r="C313" s="20" t="s">
        <v>1217</v>
      </c>
      <c r="D313" s="21" t="s">
        <v>1267</v>
      </c>
      <c r="E313" s="23" t="s">
        <v>1268</v>
      </c>
    </row>
    <row r="314" spans="3:5" ht="28.5" x14ac:dyDescent="0.35">
      <c r="C314" s="20" t="s">
        <v>1218</v>
      </c>
      <c r="D314" s="21" t="s">
        <v>1269</v>
      </c>
      <c r="E314" s="23" t="s">
        <v>1270</v>
      </c>
    </row>
    <row r="315" spans="3:5" ht="18.5" x14ac:dyDescent="0.35">
      <c r="C315" s="20" t="s">
        <v>1219</v>
      </c>
      <c r="D315" s="21" t="s">
        <v>1271</v>
      </c>
      <c r="E315" s="23" t="s">
        <v>1272</v>
      </c>
    </row>
    <row r="316" spans="3:5" ht="28.5" x14ac:dyDescent="0.35">
      <c r="C316" s="20" t="s">
        <v>1220</v>
      </c>
      <c r="D316" s="21" t="s">
        <v>1273</v>
      </c>
      <c r="E316" s="23" t="s">
        <v>1274</v>
      </c>
    </row>
    <row r="317" spans="3:5" ht="42.5" x14ac:dyDescent="0.35">
      <c r="C317" s="20" t="s">
        <v>1221</v>
      </c>
      <c r="D317" s="21" t="s">
        <v>1275</v>
      </c>
      <c r="E317" s="23" t="s">
        <v>1276</v>
      </c>
    </row>
    <row r="318" spans="3:5" ht="42.5" x14ac:dyDescent="0.35">
      <c r="C318" s="20" t="s">
        <v>1222</v>
      </c>
      <c r="D318" s="21" t="s">
        <v>1277</v>
      </c>
      <c r="E318" s="23" t="s">
        <v>1278</v>
      </c>
    </row>
    <row r="319" spans="3:5" ht="126.5" x14ac:dyDescent="0.35">
      <c r="C319" s="20" t="s">
        <v>1223</v>
      </c>
      <c r="D319" s="21" t="s">
        <v>1279</v>
      </c>
      <c r="E319" s="23" t="s">
        <v>1280</v>
      </c>
    </row>
    <row r="320" spans="3:5" ht="56.5" x14ac:dyDescent="0.35">
      <c r="C320" s="20" t="s">
        <v>1224</v>
      </c>
      <c r="D320" s="21" t="s">
        <v>1320</v>
      </c>
      <c r="E320" s="23" t="s">
        <v>1317</v>
      </c>
    </row>
    <row r="321" spans="3:5" ht="42.5" x14ac:dyDescent="0.35">
      <c r="C321" s="20" t="s">
        <v>1281</v>
      </c>
      <c r="D321" s="21" t="s">
        <v>1321</v>
      </c>
      <c r="E321" s="23" t="s">
        <v>1318</v>
      </c>
    </row>
    <row r="322" spans="3:5" ht="28.5" x14ac:dyDescent="0.35">
      <c r="C322" s="20" t="s">
        <v>1282</v>
      </c>
      <c r="D322" s="21" t="s">
        <v>1323</v>
      </c>
      <c r="E322" s="23" t="s">
        <v>1322</v>
      </c>
    </row>
    <row r="323" spans="3:5" ht="56.5" x14ac:dyDescent="0.35">
      <c r="C323" s="20" t="s">
        <v>1283</v>
      </c>
      <c r="D323" s="21" t="s">
        <v>1324</v>
      </c>
      <c r="E323" s="23" t="s">
        <v>1325</v>
      </c>
    </row>
    <row r="324" spans="3:5" ht="70.5" x14ac:dyDescent="0.35">
      <c r="C324" s="20" t="s">
        <v>1284</v>
      </c>
      <c r="D324" s="21" t="s">
        <v>1326</v>
      </c>
      <c r="E324" s="23" t="s">
        <v>1327</v>
      </c>
    </row>
    <row r="325" spans="3:5" ht="56.5" x14ac:dyDescent="0.35">
      <c r="C325" s="20" t="s">
        <v>1285</v>
      </c>
      <c r="D325" s="21" t="s">
        <v>1328</v>
      </c>
      <c r="E325" s="23" t="s">
        <v>1329</v>
      </c>
    </row>
    <row r="326" spans="3:5" ht="56.5" x14ac:dyDescent="0.35">
      <c r="C326" s="20" t="s">
        <v>1286</v>
      </c>
      <c r="D326" s="21" t="s">
        <v>1330</v>
      </c>
      <c r="E326" s="23" t="s">
        <v>1331</v>
      </c>
    </row>
    <row r="327" spans="3:5" ht="56.5" x14ac:dyDescent="0.35">
      <c r="C327" s="20" t="s">
        <v>1287</v>
      </c>
      <c r="D327" s="21" t="s">
        <v>1332</v>
      </c>
      <c r="E327" s="23" t="s">
        <v>1333</v>
      </c>
    </row>
    <row r="328" spans="3:5" ht="18.5" x14ac:dyDescent="0.35">
      <c r="C328" s="20" t="s">
        <v>1288</v>
      </c>
      <c r="D328" s="21" t="s">
        <v>1335</v>
      </c>
      <c r="E328" s="23" t="s">
        <v>1336</v>
      </c>
    </row>
    <row r="329" spans="3:5" ht="18.5" x14ac:dyDescent="0.35">
      <c r="C329" s="20" t="s">
        <v>1289</v>
      </c>
      <c r="D329" s="21" t="s">
        <v>1335</v>
      </c>
      <c r="E329" s="23" t="s">
        <v>1390</v>
      </c>
    </row>
    <row r="330" spans="3:5" ht="18.5" x14ac:dyDescent="0.35">
      <c r="C330" s="20" t="s">
        <v>1290</v>
      </c>
      <c r="D330" s="21"/>
      <c r="E330" s="23"/>
    </row>
    <row r="331" spans="3:5" ht="18.5" x14ac:dyDescent="0.35">
      <c r="C331" s="20" t="s">
        <v>1291</v>
      </c>
      <c r="D331" s="21"/>
      <c r="E331" s="23"/>
    </row>
    <row r="332" spans="3:5" ht="18.5" x14ac:dyDescent="0.35">
      <c r="C332" s="20" t="s">
        <v>1292</v>
      </c>
      <c r="D332" s="21"/>
      <c r="E332" s="23"/>
    </row>
    <row r="333" spans="3:5" ht="18.5" x14ac:dyDescent="0.35">
      <c r="C333" s="20" t="s">
        <v>1293</v>
      </c>
      <c r="D333" s="21"/>
      <c r="E333" s="23"/>
    </row>
    <row r="334" spans="3:5" ht="18.5" x14ac:dyDescent="0.35">
      <c r="C334" s="20" t="s">
        <v>1337</v>
      </c>
      <c r="D334" s="21"/>
      <c r="E334" s="23"/>
    </row>
    <row r="335" spans="3:5" ht="18.5" x14ac:dyDescent="0.35">
      <c r="C335" s="20" t="s">
        <v>1338</v>
      </c>
      <c r="D335" s="21"/>
      <c r="E335" s="23"/>
    </row>
    <row r="336" spans="3:5" ht="18.5" x14ac:dyDescent="0.35">
      <c r="C336" s="20" t="s">
        <v>1339</v>
      </c>
      <c r="D336" s="21"/>
      <c r="E336" s="23"/>
    </row>
    <row r="337" spans="3:5" ht="18.5" x14ac:dyDescent="0.35">
      <c r="C337" s="20" t="s">
        <v>1340</v>
      </c>
      <c r="D337" s="21"/>
      <c r="E337" s="23"/>
    </row>
    <row r="338" spans="3:5" ht="18.5" x14ac:dyDescent="0.35">
      <c r="C338" s="20" t="s">
        <v>1341</v>
      </c>
      <c r="D338" s="21"/>
      <c r="E338" s="23"/>
    </row>
    <row r="339" spans="3:5" ht="18.5" x14ac:dyDescent="0.35">
      <c r="C339" s="20" t="s">
        <v>1342</v>
      </c>
      <c r="D339" s="21"/>
      <c r="E339" s="23"/>
    </row>
    <row r="340" spans="3:5" ht="18.5" x14ac:dyDescent="0.35">
      <c r="C340" s="20" t="s">
        <v>1343</v>
      </c>
      <c r="D340" s="21"/>
      <c r="E340" s="23"/>
    </row>
    <row r="341" spans="3:5" ht="18.5" x14ac:dyDescent="0.35">
      <c r="C341" s="20" t="s">
        <v>1344</v>
      </c>
      <c r="D341" s="21"/>
      <c r="E341" s="23"/>
    </row>
    <row r="342" spans="3:5" ht="18.5" x14ac:dyDescent="0.35">
      <c r="C342" s="20" t="s">
        <v>1345</v>
      </c>
      <c r="D342" s="21"/>
      <c r="E342" s="23"/>
    </row>
    <row r="343" spans="3:5" ht="18.5" x14ac:dyDescent="0.35">
      <c r="C343" s="20" t="s">
        <v>1346</v>
      </c>
      <c r="D343" s="21"/>
      <c r="E343" s="23"/>
    </row>
    <row r="344" spans="3:5" ht="18.5" x14ac:dyDescent="0.35">
      <c r="C344" s="20" t="s">
        <v>1347</v>
      </c>
      <c r="D344" s="21"/>
      <c r="E344" s="23"/>
    </row>
    <row r="345" spans="3:5" ht="18.5" x14ac:dyDescent="0.35">
      <c r="C345" s="20" t="s">
        <v>1348</v>
      </c>
      <c r="D345" s="21"/>
      <c r="E345" s="23"/>
    </row>
    <row r="346" spans="3:5" ht="18.5" x14ac:dyDescent="0.35">
      <c r="C346" s="20" t="s">
        <v>1349</v>
      </c>
      <c r="D346" s="21"/>
      <c r="E346" s="23"/>
    </row>
    <row r="347" spans="3:5" ht="18.5" x14ac:dyDescent="0.35">
      <c r="C347" s="20" t="s">
        <v>1350</v>
      </c>
      <c r="D347" s="21"/>
      <c r="E347" s="23"/>
    </row>
    <row r="348" spans="3:5" ht="18.5" x14ac:dyDescent="0.35">
      <c r="C348" s="20" t="s">
        <v>1351</v>
      </c>
      <c r="D348" s="21"/>
      <c r="E348" s="23"/>
    </row>
    <row r="349" spans="3:5" ht="18.5" x14ac:dyDescent="0.35">
      <c r="C349" s="20" t="s">
        <v>1352</v>
      </c>
      <c r="D349" s="21"/>
      <c r="E349" s="23"/>
    </row>
    <row r="350" spans="3:5" ht="18.5" x14ac:dyDescent="0.35">
      <c r="C350" s="20" t="s">
        <v>1353</v>
      </c>
      <c r="D350" s="21"/>
      <c r="E350" s="23"/>
    </row>
    <row r="351" spans="3:5" ht="18.5" x14ac:dyDescent="0.35">
      <c r="C351" s="20" t="s">
        <v>1354</v>
      </c>
      <c r="D351" s="21"/>
      <c r="E351" s="23"/>
    </row>
    <row r="352" spans="3:5" ht="18.5" x14ac:dyDescent="0.35">
      <c r="C352" s="20" t="s">
        <v>1355</v>
      </c>
      <c r="D352" s="21"/>
      <c r="E352" s="23"/>
    </row>
    <row r="353" spans="3:5" ht="18.5" x14ac:dyDescent="0.35">
      <c r="C353" s="20" t="s">
        <v>1356</v>
      </c>
      <c r="D353" s="21"/>
      <c r="E353" s="23"/>
    </row>
    <row r="354" spans="3:5" ht="18.5" x14ac:dyDescent="0.35">
      <c r="C354" s="20" t="s">
        <v>1357</v>
      </c>
      <c r="D354" s="21"/>
      <c r="E354" s="23"/>
    </row>
    <row r="355" spans="3:5" ht="18.5" x14ac:dyDescent="0.35">
      <c r="C355" s="20" t="s">
        <v>1358</v>
      </c>
      <c r="D355" s="21"/>
      <c r="E355" s="23"/>
    </row>
    <row r="356" spans="3:5" ht="18.5" x14ac:dyDescent="0.35">
      <c r="C356" s="20" t="s">
        <v>1359</v>
      </c>
      <c r="D356" s="21"/>
      <c r="E356" s="23"/>
    </row>
    <row r="357" spans="3:5" ht="18.5" x14ac:dyDescent="0.35">
      <c r="C357" s="20" t="s">
        <v>1360</v>
      </c>
      <c r="D357" s="21"/>
      <c r="E357" s="23"/>
    </row>
    <row r="358" spans="3:5" ht="18.5" x14ac:dyDescent="0.35">
      <c r="C358" s="20" t="s">
        <v>1361</v>
      </c>
      <c r="D358" s="21"/>
      <c r="E358" s="23"/>
    </row>
    <row r="359" spans="3:5" ht="18.5" x14ac:dyDescent="0.35">
      <c r="C359" s="20" t="s">
        <v>1362</v>
      </c>
      <c r="D359" s="21"/>
      <c r="E359" s="23"/>
    </row>
    <row r="360" spans="3:5" ht="18.5" x14ac:dyDescent="0.35">
      <c r="C360" s="20" t="s">
        <v>1363</v>
      </c>
      <c r="D360" s="21"/>
      <c r="E360" s="23"/>
    </row>
    <row r="361" spans="3:5" ht="18.5" x14ac:dyDescent="0.35">
      <c r="C361" s="20" t="s">
        <v>1364</v>
      </c>
      <c r="D361" s="21"/>
      <c r="E361" s="23"/>
    </row>
    <row r="362" spans="3:5" ht="18.5" x14ac:dyDescent="0.35">
      <c r="C362" s="20" t="s">
        <v>1365</v>
      </c>
      <c r="D362" s="21"/>
      <c r="E362" s="23"/>
    </row>
    <row r="363" spans="3:5" ht="18.5" x14ac:dyDescent="0.35">
      <c r="C363" s="20" t="s">
        <v>1366</v>
      </c>
      <c r="D363" s="21"/>
      <c r="E363" s="23"/>
    </row>
    <row r="364" spans="3:5" ht="18.5" x14ac:dyDescent="0.35">
      <c r="C364" s="20" t="s">
        <v>1367</v>
      </c>
      <c r="D364" s="21"/>
      <c r="E364" s="23"/>
    </row>
    <row r="365" spans="3:5" ht="18.5" x14ac:dyDescent="0.35">
      <c r="C365" s="20" t="s">
        <v>1368</v>
      </c>
      <c r="D365" s="21"/>
      <c r="E365" s="23"/>
    </row>
    <row r="366" spans="3:5" ht="18.5" x14ac:dyDescent="0.35">
      <c r="C366" s="20" t="s">
        <v>1369</v>
      </c>
      <c r="D366" s="21"/>
      <c r="E366" s="23"/>
    </row>
    <row r="367" spans="3:5" ht="18.5" x14ac:dyDescent="0.35">
      <c r="C367" s="20" t="s">
        <v>1370</v>
      </c>
      <c r="D367" s="21"/>
      <c r="E367" s="23"/>
    </row>
    <row r="368" spans="3:5" ht="18.5" x14ac:dyDescent="0.35">
      <c r="C368" s="20" t="s">
        <v>1371</v>
      </c>
      <c r="D368" s="21"/>
      <c r="E368" s="23"/>
    </row>
    <row r="369" spans="3:5" ht="18.5" x14ac:dyDescent="0.35">
      <c r="C369" s="20" t="s">
        <v>1372</v>
      </c>
      <c r="D369" s="21"/>
      <c r="E369" s="23"/>
    </row>
    <row r="370" spans="3:5" ht="18.5" x14ac:dyDescent="0.35">
      <c r="C370" s="20" t="s">
        <v>1373</v>
      </c>
      <c r="D370" s="21"/>
      <c r="E370" s="23"/>
    </row>
    <row r="371" spans="3:5" ht="18.5" x14ac:dyDescent="0.35">
      <c r="C371" s="20" t="s">
        <v>1374</v>
      </c>
      <c r="D371" s="21"/>
      <c r="E371" s="23"/>
    </row>
    <row r="372" spans="3:5" ht="18.5" x14ac:dyDescent="0.35">
      <c r="C372" s="20" t="s">
        <v>1375</v>
      </c>
      <c r="D372" s="21"/>
      <c r="E372" s="23"/>
    </row>
    <row r="373" spans="3:5" ht="18.5" x14ac:dyDescent="0.35">
      <c r="C373" s="20" t="s">
        <v>1376</v>
      </c>
      <c r="D373" s="21"/>
      <c r="E373" s="23"/>
    </row>
    <row r="374" spans="3:5" ht="18.5" x14ac:dyDescent="0.35">
      <c r="C374" s="20" t="s">
        <v>1377</v>
      </c>
      <c r="D374" s="21"/>
      <c r="E374" s="23"/>
    </row>
    <row r="375" spans="3:5" ht="18.5" x14ac:dyDescent="0.35">
      <c r="C375" s="20" t="s">
        <v>1378</v>
      </c>
      <c r="D375" s="21"/>
      <c r="E375" s="23"/>
    </row>
    <row r="376" spans="3:5" ht="18.5" x14ac:dyDescent="0.35">
      <c r="C376" s="20" t="s">
        <v>1379</v>
      </c>
      <c r="D376" s="21"/>
      <c r="E376" s="23"/>
    </row>
    <row r="377" spans="3:5" ht="18.5" x14ac:dyDescent="0.35">
      <c r="C377" s="20" t="s">
        <v>1380</v>
      </c>
      <c r="D377" s="21"/>
      <c r="E377" s="23"/>
    </row>
    <row r="378" spans="3:5" ht="18.5" x14ac:dyDescent="0.35">
      <c r="C378" s="20" t="s">
        <v>1381</v>
      </c>
      <c r="D378" s="21"/>
      <c r="E378" s="23"/>
    </row>
    <row r="379" spans="3:5" ht="18.5" x14ac:dyDescent="0.35">
      <c r="C379" s="20" t="s">
        <v>1382</v>
      </c>
      <c r="D379" s="21"/>
      <c r="E379" s="23"/>
    </row>
    <row r="380" spans="3:5" ht="18.5" x14ac:dyDescent="0.35">
      <c r="C380" s="20" t="s">
        <v>1383</v>
      </c>
      <c r="D380" s="21"/>
      <c r="E380" s="23"/>
    </row>
    <row r="381" spans="3:5" ht="18.5" x14ac:dyDescent="0.35">
      <c r="C381" s="20" t="s">
        <v>1384</v>
      </c>
      <c r="D381" s="21"/>
      <c r="E381" s="23"/>
    </row>
    <row r="382" spans="3:5" ht="18.5" x14ac:dyDescent="0.35">
      <c r="C382" s="20" t="s">
        <v>1385</v>
      </c>
      <c r="D382" s="21"/>
      <c r="E382" s="23"/>
    </row>
    <row r="383" spans="3:5" ht="18.5" x14ac:dyDescent="0.35">
      <c r="C383" s="20" t="s">
        <v>1386</v>
      </c>
      <c r="D383" s="21"/>
      <c r="E383" s="23"/>
    </row>
    <row r="384" spans="3:5" ht="18.5" x14ac:dyDescent="0.35">
      <c r="C384" s="20" t="s">
        <v>1387</v>
      </c>
      <c r="D384" s="21"/>
      <c r="E384" s="23"/>
    </row>
    <row r="385" spans="3:5" ht="18.5" x14ac:dyDescent="0.35">
      <c r="C385" s="20" t="s">
        <v>1388</v>
      </c>
      <c r="D385" s="21"/>
      <c r="E385" s="23"/>
    </row>
    <row r="386" spans="3:5" ht="18.5" x14ac:dyDescent="0.35">
      <c r="C386" s="20" t="s">
        <v>1389</v>
      </c>
      <c r="D386" s="21"/>
      <c r="E386" s="23"/>
    </row>
  </sheetData>
  <hyperlinks>
    <hyperlink ref="C6" location="'COMP-PREÇO-ANALIT'!B28" display="C01" xr:uid="{00000000-0004-0000-0200-000000000000}"/>
    <hyperlink ref="C7" location="'COMP-PREÇO-ANALIT'!B34" display="C02" xr:uid="{00000000-0004-0000-0200-000001000000}"/>
    <hyperlink ref="C8" location="'COMP-PREÇO-ANALIT'!B42" display="C03" xr:uid="{00000000-0004-0000-0200-000002000000}"/>
    <hyperlink ref="C9" r:id="rId1" location="'COMP-PREÇO-ANALIT'!b48" xr:uid="{00000000-0004-0000-0200-000003000000}"/>
    <hyperlink ref="C10" location="'COMP-PREÇO-ANALIT'!B54" display="C05" xr:uid="{00000000-0004-0000-0200-000004000000}"/>
    <hyperlink ref="C11" location="'COMP-PREÇO-ANALIT'!B60" display="C06" xr:uid="{00000000-0004-0000-0200-000005000000}"/>
    <hyperlink ref="C12" location="'COMP-PREÇO-ANALIT'!B67" display="C07" xr:uid="{00000000-0004-0000-0200-000006000000}"/>
    <hyperlink ref="C13" location="'COMP-PREÇO-ANALIT'!B74" display="C08" xr:uid="{00000000-0004-0000-0200-000007000000}"/>
    <hyperlink ref="C14" location="'COMP-PREÇO-ANALIT'!B80" display="C09" xr:uid="{00000000-0004-0000-0200-000008000000}"/>
    <hyperlink ref="C15" location="'COMP-PREÇO-ANALIT'!B93" display="C10" xr:uid="{00000000-0004-0000-0200-000009000000}"/>
    <hyperlink ref="C16" location="'COMP-PREÇO-ANALIT'!B102" display="C11" xr:uid="{00000000-0004-0000-0200-00000A000000}"/>
    <hyperlink ref="C17" location="'COMP-PREÇO-ANALIT'!B118" display="C12" xr:uid="{00000000-0004-0000-0200-00000B000000}"/>
    <hyperlink ref="C18" location="'COMP-PREÇO-ANALIT'!B130" display="C13" xr:uid="{00000000-0004-0000-0200-00000C000000}"/>
    <hyperlink ref="C19" location="'COMP-PREÇO-ANALIT'!B136" display="C14" xr:uid="{00000000-0004-0000-0200-00000D000000}"/>
    <hyperlink ref="C20" location="'COMP-PREÇO-ANALIT'!B142" display="C15" xr:uid="{00000000-0004-0000-0200-00000E000000}"/>
    <hyperlink ref="C21" location="'COMP-PREÇO-ANALIT'!B147" display="C16" xr:uid="{00000000-0004-0000-0200-00000F000000}"/>
    <hyperlink ref="C22" location="'COMP-PREÇO-ANALIT'!B152" display="C17" xr:uid="{00000000-0004-0000-0200-000010000000}"/>
    <hyperlink ref="C23" location="'COMP-PREÇO-ANALIT'!B158" display="C18" xr:uid="{00000000-0004-0000-0200-000011000000}"/>
    <hyperlink ref="C24" location="'COMP-PREÇO-ANALIT'!B165" display="C19" xr:uid="{00000000-0004-0000-0200-000012000000}"/>
    <hyperlink ref="C25" location="'COMP-PREÇO-ANALIT'!B173" display="C20" xr:uid="{00000000-0004-0000-0200-000013000000}"/>
    <hyperlink ref="C26" location="'COMP-PREÇO-ANALIT'!B179" display="C21" xr:uid="{00000000-0004-0000-0200-000014000000}"/>
    <hyperlink ref="C27" location="'COMP-PREÇO-ANALIT'!B186" display="C22" xr:uid="{00000000-0004-0000-0200-000015000000}"/>
    <hyperlink ref="C28" location="'COMP-PREÇO-ANALIT'!B192" display="C23" xr:uid="{00000000-0004-0000-0200-000016000000}"/>
    <hyperlink ref="C29" location="'COMP-PREÇO-ANALIT'!B200" display="C24" xr:uid="{00000000-0004-0000-0200-000017000000}"/>
    <hyperlink ref="C30" location="'COMP-PREÇO-ANALIT'!B207" display="C25" xr:uid="{00000000-0004-0000-0200-000018000000}"/>
    <hyperlink ref="C31" location="'COMP-PREÇO-ANALIT'!B214" display="C26" xr:uid="{00000000-0004-0000-0200-000019000000}"/>
    <hyperlink ref="C32" location="'COMP-PREÇO-ANALIT'!B220" display="C27" xr:uid="{00000000-0004-0000-0200-00001A000000}"/>
    <hyperlink ref="C33" location="'COMP-PREÇO-ANALIT'!B227" display="C28" xr:uid="{00000000-0004-0000-0200-00001B000000}"/>
    <hyperlink ref="C34" location="'COMP-PREÇO-ANALIT'!B234" display="C29" xr:uid="{00000000-0004-0000-0200-00001C000000}"/>
    <hyperlink ref="C35" location="'COMP-PREÇO-ANALIT'!B241" display="C30" xr:uid="{00000000-0004-0000-0200-00001D000000}"/>
    <hyperlink ref="C36" location="'COMP-PREÇO-ANALIT'!B248" display="C31" xr:uid="{00000000-0004-0000-0200-00001E000000}"/>
    <hyperlink ref="C37" location="'COMP-PREÇO-ANALIT'!B254" display="C32" xr:uid="{00000000-0004-0000-0200-00001F000000}"/>
    <hyperlink ref="C38" location="'COMP-PREÇO-ANALIT'!B261" display="C33" xr:uid="{00000000-0004-0000-0200-000020000000}"/>
    <hyperlink ref="C39" location="'COMP-PREÇO-ANALIT'!B268" display="C34" xr:uid="{00000000-0004-0000-0200-000021000000}"/>
    <hyperlink ref="C40" location="'COMP-PREÇO-ANALIT'!B275" display="C35" xr:uid="{00000000-0004-0000-0200-000022000000}"/>
    <hyperlink ref="C41" location="'COMP-PREÇO-ANALIT'!B281" display="C36" xr:uid="{00000000-0004-0000-0200-000023000000}"/>
    <hyperlink ref="C42" location="'COMP-PREÇO-ANALIT'!B287" display="C37" xr:uid="{00000000-0004-0000-0200-000024000000}"/>
    <hyperlink ref="C43" location="'COMP-PREÇO-ANALIT'!B295" display="C38" xr:uid="{00000000-0004-0000-0200-000025000000}"/>
    <hyperlink ref="C44" location="'COMP-PREÇO-ANALIT'!B300" display="C39" xr:uid="{00000000-0004-0000-0200-000026000000}"/>
    <hyperlink ref="C45" location="'COMP-PREÇO-ANALIT'!B306" display="C40" xr:uid="{00000000-0004-0000-0200-000027000000}"/>
    <hyperlink ref="C46" location="'COMP-PREÇO-ANALIT'!B312" display="C41" xr:uid="{00000000-0004-0000-0200-000028000000}"/>
    <hyperlink ref="C211" location="'COMP-PREÇO-ANALIT'!B1527" display="C206" xr:uid="{00000000-0004-0000-0200-000029000000}"/>
    <hyperlink ref="C212" location="'COMP-PREÇO-ANALIT'!B1533" display="C207" xr:uid="{00000000-0004-0000-0200-00002A000000}"/>
    <hyperlink ref="C185" location="'COMP-PREÇO-ANALIT'!B1270" display="C180" xr:uid="{00000000-0004-0000-0200-00002B000000}"/>
    <hyperlink ref="C47" location="'COMP-PREÇO-ANALIT'!B318" display="C42" xr:uid="{00000000-0004-0000-0200-00002C000000}"/>
    <hyperlink ref="C48" location="'COMP-PREÇO-ANALIT'!B324" display="C43" xr:uid="{00000000-0004-0000-0200-00002D000000}"/>
    <hyperlink ref="C49" location="'COMP-PREÇO-ANALIT'!B330" display="C44" xr:uid="{00000000-0004-0000-0200-00002E000000}"/>
    <hyperlink ref="C50" location="'COMP-PREÇO-ANALIT'!B337" display="C45" xr:uid="{00000000-0004-0000-0200-00002F000000}"/>
    <hyperlink ref="C51" location="'COMP-PREÇO-ANALIT'!B343" display="C46" xr:uid="{00000000-0004-0000-0200-000030000000}"/>
    <hyperlink ref="C52" location="'COMP-PREÇO-ANALIT'!B350" display="C47" xr:uid="{00000000-0004-0000-0200-000031000000}"/>
    <hyperlink ref="C53" location="'COMP-PREÇO-ANALIT'!B359" display="C48" xr:uid="{00000000-0004-0000-0200-000032000000}"/>
    <hyperlink ref="C54" location="'COMP-PREÇO-ANALIT'!B366" display="C49" xr:uid="{00000000-0004-0000-0200-000033000000}"/>
    <hyperlink ref="C55" location="'COMP-PREÇO-ANALIT'!B373" display="C50" xr:uid="{00000000-0004-0000-0200-000034000000}"/>
    <hyperlink ref="C56" location="'COMP-PREÇO-ANALIT'!B381" display="C51" xr:uid="{00000000-0004-0000-0200-000035000000}"/>
    <hyperlink ref="C57" location="'COMP-PREÇO-ANALIT'!B390" display="C52" xr:uid="{00000000-0004-0000-0200-000036000000}"/>
    <hyperlink ref="C58" location="'COMP-PREÇO-ANALIT'!B397" display="C53" xr:uid="{00000000-0004-0000-0200-000037000000}"/>
    <hyperlink ref="C59" location="'COMP-PREÇO-ANALIT'!B407" display="C54" xr:uid="{00000000-0004-0000-0200-000038000000}"/>
    <hyperlink ref="C60" location="'COMP-PREÇO-ANALIT'!B413" display="C55" xr:uid="{00000000-0004-0000-0200-000039000000}"/>
    <hyperlink ref="C61" location="'COMP-PREÇO-ANALIT'!B421" display="C56" xr:uid="{00000000-0004-0000-0200-00003A000000}"/>
    <hyperlink ref="C62" location="'COMP-PREÇO-ANALIT'!B429" display="C57" xr:uid="{00000000-0004-0000-0200-00003B000000}"/>
    <hyperlink ref="C63" location="'COMP-PREÇO-ANALIT'!B436" display="C58" xr:uid="{00000000-0004-0000-0200-00003C000000}"/>
    <hyperlink ref="C64" location="'COMP-PREÇO-ANALIT'!B443" display="C59" xr:uid="{00000000-0004-0000-0200-00003D000000}"/>
    <hyperlink ref="C65" location="'COMP-PREÇO-ANALIT'!B448" display="C60" xr:uid="{00000000-0004-0000-0200-00003E000000}"/>
    <hyperlink ref="C66" location="'COMP-PREÇO-ANALIT'!B453" display="C61" xr:uid="{00000000-0004-0000-0200-00003F000000}"/>
    <hyperlink ref="C67" location="'COMP-PREÇO-ANALIT'!B461" display="C62" xr:uid="{00000000-0004-0000-0200-000040000000}"/>
    <hyperlink ref="C68" location="'COMP-PREÇO-ANALIT'!B468" display="C63" xr:uid="{00000000-0004-0000-0200-000041000000}"/>
    <hyperlink ref="C69" location="'COMP-PREÇO-ANALIT'!B475" display="C64" xr:uid="{00000000-0004-0000-0200-000042000000}"/>
    <hyperlink ref="C70" location="'COMP-PREÇO-ANALIT'!B482" display="C65" xr:uid="{00000000-0004-0000-0200-000043000000}"/>
    <hyperlink ref="C71" location="'COMP-PREÇO-ANALIT'!B487" display="C66" xr:uid="{00000000-0004-0000-0200-000044000000}"/>
    <hyperlink ref="C72" location="'COMP-PREÇO-ANALIT'!B494" display="C67" xr:uid="{00000000-0004-0000-0200-000045000000}"/>
    <hyperlink ref="C73" location="'COMP-PREÇO-ANALIT'!B500" display="C68" xr:uid="{00000000-0004-0000-0200-000046000000}"/>
    <hyperlink ref="C74" location="'COMP-PREÇO-ANALIT'!B505" display="C69" xr:uid="{00000000-0004-0000-0200-000047000000}"/>
    <hyperlink ref="C75" location="'COMP-PREÇO-ANALIT'!B510" display="C70" xr:uid="{00000000-0004-0000-0200-000048000000}"/>
    <hyperlink ref="C76" location="'COMP-PREÇO-ANALIT'!B516" display="C71" xr:uid="{00000000-0004-0000-0200-000049000000}"/>
    <hyperlink ref="C77" location="'COMP-PREÇO-ANALIT'!B522" display="C72" xr:uid="{00000000-0004-0000-0200-00004A000000}"/>
    <hyperlink ref="C78" location="'COMP-PREÇO-ANALIT'!B529" display="C73" xr:uid="{00000000-0004-0000-0200-00004B000000}"/>
    <hyperlink ref="C79" location="'COMP-PREÇO-ANALIT'!B537" display="C74" xr:uid="{00000000-0004-0000-0200-00004C000000}"/>
    <hyperlink ref="C80" location="'COMP-PREÇO-ANALIT'!B543" display="C75" xr:uid="{00000000-0004-0000-0200-00004D000000}"/>
    <hyperlink ref="C81" location="'COMP-PREÇO-ANALIT'!B548" display="C76" xr:uid="{00000000-0004-0000-0200-00004E000000}"/>
    <hyperlink ref="C82" location="'COMP-PREÇO-ANALIT'!B553" display="C77" xr:uid="{00000000-0004-0000-0200-00004F000000}"/>
    <hyperlink ref="C83" location="'COMP-PREÇO-ANALIT'!B558" display="C78" xr:uid="{00000000-0004-0000-0200-000050000000}"/>
    <hyperlink ref="C84" location="'COMP-PREÇO-ANALIT'!B563" display="C79" xr:uid="{00000000-0004-0000-0200-000051000000}"/>
    <hyperlink ref="C85" location="'COMP-PREÇO-ANALIT'!B568" display="C80" xr:uid="{00000000-0004-0000-0200-000052000000}"/>
    <hyperlink ref="C86" location="'COMP-PREÇO-ANALIT'!B573" display="C81" xr:uid="{00000000-0004-0000-0200-000053000000}"/>
    <hyperlink ref="C87" location="'COMP-PREÇO-ANALIT'!B584" display="C82" xr:uid="{00000000-0004-0000-0200-000054000000}"/>
    <hyperlink ref="C88" location="'COMP-PREÇO-ANALIT'!B589" display="C83" xr:uid="{00000000-0004-0000-0200-000055000000}"/>
    <hyperlink ref="C89" location="'COMP-PREÇO-ANALIT'!B594" display="C84" xr:uid="{00000000-0004-0000-0200-000056000000}"/>
    <hyperlink ref="C90" location="'COMP-PREÇO-ANALIT'!B599" display="C85" xr:uid="{00000000-0004-0000-0200-000057000000}"/>
    <hyperlink ref="C91" location="'COMP-PREÇO-ANALIT'!B609" display="C86" xr:uid="{00000000-0004-0000-0200-000058000000}"/>
    <hyperlink ref="C92" location="'COMP-PREÇO-ANALIT'!B616" display="C87" xr:uid="{00000000-0004-0000-0200-000059000000}"/>
    <hyperlink ref="C93" location="'COMP-PREÇO-ANALIT'!B623" display="C88" xr:uid="{00000000-0004-0000-0200-00005A000000}"/>
    <hyperlink ref="C94" location="'COMP-PREÇO-ANALIT'!B630" display="C89" xr:uid="{00000000-0004-0000-0200-00005B000000}"/>
    <hyperlink ref="C95" location="'COMP-PREÇO-ANALIT'!B636" display="C90" xr:uid="{00000000-0004-0000-0200-00005C000000}"/>
    <hyperlink ref="C96" location="'COMP-PREÇO-ANALIT'!B642" display="C91" xr:uid="{00000000-0004-0000-0200-00005D000000}"/>
    <hyperlink ref="C97" location="'COMP-PREÇO-ANALIT'!B648" display="C92" xr:uid="{00000000-0004-0000-0200-00005E000000}"/>
    <hyperlink ref="C98" location="'COMP-PREÇO-ANALIT'!B656" display="C93" xr:uid="{00000000-0004-0000-0200-00005F000000}"/>
    <hyperlink ref="C99" location="'COMP-PREÇO-ANALIT'!B661" display="C94" xr:uid="{00000000-0004-0000-0200-000060000000}"/>
    <hyperlink ref="C100" location="'COMP-PREÇO-ANALIT'!B667" display="C95" xr:uid="{00000000-0004-0000-0200-000061000000}"/>
    <hyperlink ref="C101" location="'COMP-PREÇO-ANALIT'!B673" display="C96" xr:uid="{00000000-0004-0000-0200-000062000000}"/>
    <hyperlink ref="C102" location="'COMP-PREÇO-ANALIT'!B678" display="C97" xr:uid="{00000000-0004-0000-0200-000063000000}"/>
    <hyperlink ref="C103" location="'COMP-PREÇO-ANALIT'!B686" display="C98" xr:uid="{00000000-0004-0000-0200-000064000000}"/>
    <hyperlink ref="C104" location="'COMP-PREÇO-ANALIT'!B691" display="C99" xr:uid="{00000000-0004-0000-0200-000065000000}"/>
    <hyperlink ref="C105" location="'COMP-PREÇO-ANALIT'!B696" display="C100" xr:uid="{00000000-0004-0000-0200-000066000000}"/>
    <hyperlink ref="C106" location="'COMP-PREÇO-ANALIT'!B701" display="C101" xr:uid="{00000000-0004-0000-0200-000067000000}"/>
    <hyperlink ref="C107" location="'COMP-PREÇO-ANALIT'!B706" display="C102" xr:uid="{00000000-0004-0000-0200-000068000000}"/>
    <hyperlink ref="C108" location="'COMP-PREÇO-ANALIT'!B712" display="C103" xr:uid="{00000000-0004-0000-0200-000069000000}"/>
    <hyperlink ref="C109" location="'COMP-PREÇO-ANALIT'!B719" display="C104" xr:uid="{00000000-0004-0000-0200-00006A000000}"/>
    <hyperlink ref="C110" location="'COMP-PREÇO-ANALIT'!B726" display="C105" xr:uid="{00000000-0004-0000-0200-00006B000000}"/>
    <hyperlink ref="C111" location="'COMP-PREÇO-ANALIT'!B731" display="C106" xr:uid="{00000000-0004-0000-0200-00006C000000}"/>
    <hyperlink ref="C112" location="'COMP-PREÇO-ANALIT'!B737" display="C107" xr:uid="{00000000-0004-0000-0200-00006D000000}"/>
    <hyperlink ref="C113" location="'COMP-PREÇO-ANALIT'!B742" display="C108" xr:uid="{00000000-0004-0000-0200-00006E000000}"/>
    <hyperlink ref="C114" location="'COMP-PREÇO-ANALIT'!B749" display="C109" xr:uid="{00000000-0004-0000-0200-00006F000000}"/>
    <hyperlink ref="C115" location="'COMP-PREÇO-ANALIT'!B758" display="C110" xr:uid="{00000000-0004-0000-0200-000070000000}"/>
    <hyperlink ref="C116" location="'COMP-PREÇO-ANALIT'!B765" display="C111" xr:uid="{00000000-0004-0000-0200-000071000000}"/>
    <hyperlink ref="C117" location="'COMP-PREÇO-ANALIT'!B773" display="C112" xr:uid="{00000000-0004-0000-0200-000072000000}"/>
    <hyperlink ref="C118" location="'COMP-PREÇO-ANALIT'!B784" display="C113" xr:uid="{00000000-0004-0000-0200-000073000000}"/>
    <hyperlink ref="C119" location="'COMP-PREÇO-ANALIT'!B792" display="C114" xr:uid="{00000000-0004-0000-0200-000074000000}"/>
    <hyperlink ref="C120" location="'COMP-PREÇO-ANALIT'!B798" display="C115" xr:uid="{00000000-0004-0000-0200-000075000000}"/>
    <hyperlink ref="C121" location="'COMP-PREÇO-ANALIT'!B803" display="C116" xr:uid="{00000000-0004-0000-0200-000076000000}"/>
    <hyperlink ref="C122" location="'COMP-PREÇO-ANALIT'!B809" display="C117" xr:uid="{00000000-0004-0000-0200-000077000000}"/>
    <hyperlink ref="C123" location="'COMP-PREÇO-ANALIT'!B815" display="C118" xr:uid="{00000000-0004-0000-0200-000078000000}"/>
    <hyperlink ref="C124" location="'COMP-PREÇO-ANALIT'!B827" display="C119" xr:uid="{00000000-0004-0000-0200-000079000000}"/>
    <hyperlink ref="C125" location="'COMP-PREÇO-ANALIT'!B840" display="C120" xr:uid="{00000000-0004-0000-0200-00007A000000}"/>
    <hyperlink ref="C126" location="'COMP-PREÇO-ANALIT'!B846" display="C121" xr:uid="{00000000-0004-0000-0200-00007B000000}"/>
    <hyperlink ref="C127" location="'COMP-PREÇO-ANALIT'!B851" display="C122" xr:uid="{00000000-0004-0000-0200-00007C000000}"/>
    <hyperlink ref="C128" location="'COMP-PREÇO-ANALIT'!B857" display="C123" xr:uid="{00000000-0004-0000-0200-00007D000000}"/>
    <hyperlink ref="C129" location="'COMP-PREÇO-ANALIT'!B863" display="C124" xr:uid="{00000000-0004-0000-0200-00007E000000}"/>
    <hyperlink ref="C130" location="'COMP-PREÇO-ANALIT'!B869" display="C125" xr:uid="{00000000-0004-0000-0200-00007F000000}"/>
    <hyperlink ref="C131" location="'COMP-PREÇO-ANALIT'!B875" display="C126" xr:uid="{00000000-0004-0000-0200-000080000000}"/>
    <hyperlink ref="C132" location="'COMP-PREÇO-ANALIT'!B881" display="C127" xr:uid="{00000000-0004-0000-0200-000081000000}"/>
    <hyperlink ref="C133" location="'COMP-PREÇO-ANALIT'!B887" display="C128" xr:uid="{00000000-0004-0000-0200-000082000000}"/>
    <hyperlink ref="C134" location="'COMP-PREÇO-ANALIT'!B893" display="C129" xr:uid="{00000000-0004-0000-0200-000083000000}"/>
    <hyperlink ref="C135" location="'COMP-PREÇO-ANALIT'!B909" display="C130" xr:uid="{00000000-0004-0000-0200-000084000000}"/>
    <hyperlink ref="C136" location="'COMP-PREÇO-ANALIT'!B921" display="C131" xr:uid="{00000000-0004-0000-0200-000085000000}"/>
    <hyperlink ref="C137" location="'COMP-PREÇO-ANALIT'!B927" display="C132" xr:uid="{00000000-0004-0000-0200-000086000000}"/>
    <hyperlink ref="C138" location="'COMP-PREÇO-ANALIT'!B935" display="C133" xr:uid="{00000000-0004-0000-0200-000087000000}"/>
    <hyperlink ref="C139" location="'COMP-PREÇO-ANALIT'!B941" display="C134" xr:uid="{00000000-0004-0000-0200-000088000000}"/>
    <hyperlink ref="C140" location="'COMP-PREÇO-ANALIT'!B953" display="C135" xr:uid="{00000000-0004-0000-0200-000089000000}"/>
    <hyperlink ref="C141" location="'COMP-PREÇO-ANALIT'!B961" display="C136" xr:uid="{00000000-0004-0000-0200-00008A000000}"/>
    <hyperlink ref="C142" location="'COMP-PREÇO-ANALIT'!B969" display="C137" xr:uid="{00000000-0004-0000-0200-00008B000000}"/>
    <hyperlink ref="C143" location="'COMP-PREÇO-ANALIT'!B975" display="C138" xr:uid="{00000000-0004-0000-0200-00008C000000}"/>
    <hyperlink ref="C144" location="'COMP-PREÇO-ANALIT'!B981" display="C139" xr:uid="{00000000-0004-0000-0200-00008D000000}"/>
    <hyperlink ref="C145" location="'COMP-PREÇO-ANALIT'!B988" display="C140" xr:uid="{00000000-0004-0000-0200-00008E000000}"/>
    <hyperlink ref="C146" location="'COMP-PREÇO-ANALIT'!B995" display="C141" xr:uid="{00000000-0004-0000-0200-00008F000000}"/>
    <hyperlink ref="C147" location="'COMP-PREÇO-ANALIT'!B1011" display="C142" xr:uid="{00000000-0004-0000-0200-000090000000}"/>
    <hyperlink ref="C148" location="'COMP-PREÇO-ANALIT'!B1018" display="C143" xr:uid="{00000000-0004-0000-0200-000091000000}"/>
    <hyperlink ref="C149" location="'COMP-PREÇO-ANALIT'!B1025" display="C144" xr:uid="{00000000-0004-0000-0200-000092000000}"/>
    <hyperlink ref="C150" location="'COMP-PREÇO-ANALIT'!B1032" display="C145" xr:uid="{00000000-0004-0000-0200-000093000000}"/>
    <hyperlink ref="C151" location="'COMP-PREÇO-ANALIT'!B1039" display="C146" xr:uid="{00000000-0004-0000-0200-000094000000}"/>
    <hyperlink ref="C152" location="'COMP-PREÇO-ANALIT'!B1046" display="C147" xr:uid="{00000000-0004-0000-0200-000095000000}"/>
    <hyperlink ref="C153" location="'COMP-PREÇO-ANALIT'!B1053" display="C148" xr:uid="{00000000-0004-0000-0200-000096000000}"/>
    <hyperlink ref="C154" location="'COMP-PREÇO-ANALIT'!B1060" display="C149" xr:uid="{00000000-0004-0000-0200-000097000000}"/>
    <hyperlink ref="C155" location="'COMP-PREÇO-ANALIT'!B1067" display="C150" xr:uid="{00000000-0004-0000-0200-000098000000}"/>
    <hyperlink ref="C156" location="'COMP-PREÇO-ANALIT'!B1074" display="C151" xr:uid="{00000000-0004-0000-0200-000099000000}"/>
    <hyperlink ref="C157" location="'COMP-PREÇO-ANALIT'!B1081" display="C152" xr:uid="{00000000-0004-0000-0200-00009A000000}"/>
    <hyperlink ref="C158" location="'COMP-PREÇO-ANALIT'!B1088" display="C153" xr:uid="{00000000-0004-0000-0200-00009B000000}"/>
    <hyperlink ref="C159" location="'COMP-PREÇO-ANALIT'!B1095" display="C154" xr:uid="{00000000-0004-0000-0200-00009C000000}"/>
    <hyperlink ref="C160" location="'COMP-PREÇO-ANALIT'!B1102" display="C155" xr:uid="{00000000-0004-0000-0200-00009D000000}"/>
    <hyperlink ref="C161" location="'COMP-PREÇO-ANALIT'!B1109" display="C156" xr:uid="{00000000-0004-0000-0200-00009E000000}"/>
    <hyperlink ref="C162" location="'COMP-PREÇO-ANALIT'!B1116" display="C157" xr:uid="{00000000-0004-0000-0200-00009F000000}"/>
    <hyperlink ref="C163" location="'COMP-PREÇO-ANALIT'!B1123" display="C158" xr:uid="{00000000-0004-0000-0200-0000A0000000}"/>
    <hyperlink ref="C164" location="'COMP-PREÇO-ANALIT'!B1130" display="C159" xr:uid="{00000000-0004-0000-0200-0000A1000000}"/>
    <hyperlink ref="C165" location="'COMP-PREÇO-ANALIT'!B1137" display="C160" xr:uid="{00000000-0004-0000-0200-0000A2000000}"/>
    <hyperlink ref="C166" location="'COMP-PREÇO-ANALIT'!B1144" display="C161" xr:uid="{00000000-0004-0000-0200-0000A3000000}"/>
    <hyperlink ref="C167" location="'COMP-PREÇO-ANALIT'!B1151" display="C162" xr:uid="{00000000-0004-0000-0200-0000A4000000}"/>
    <hyperlink ref="C168" location="'COMP-PREÇO-ANALIT'!B1158" display="C163" xr:uid="{00000000-0004-0000-0200-0000A5000000}"/>
    <hyperlink ref="C169" location="'COMP-PREÇO-ANALIT'!B1165" display="C164" xr:uid="{00000000-0004-0000-0200-0000A6000000}"/>
    <hyperlink ref="C170" location="'COMP-PREÇO-ANALIT'!B1172" display="C165" xr:uid="{00000000-0004-0000-0200-0000A7000000}"/>
    <hyperlink ref="C171" location="'COMP-PREÇO-ANALIT'!B1179" display="C166" xr:uid="{00000000-0004-0000-0200-0000A8000000}"/>
    <hyperlink ref="C172" location="'COMP-PREÇO-ANALIT'!B1184" display="C167" xr:uid="{00000000-0004-0000-0200-0000A9000000}"/>
    <hyperlink ref="C173" location="'COMP-PREÇO-ANALIT'!B1189" display="C168" xr:uid="{00000000-0004-0000-0200-0000AA000000}"/>
    <hyperlink ref="C174" location="'COMP-PREÇO-ANALIT'!B1194" display="C169" xr:uid="{00000000-0004-0000-0200-0000AB000000}"/>
    <hyperlink ref="C175" location="'COMP-PREÇO-ANALIT'!B1206" display="C170" xr:uid="{00000000-0004-0000-0200-0000AC000000}"/>
    <hyperlink ref="C176" location="'COMP-PREÇO-ANALIT'!B1212" display="C171" xr:uid="{00000000-0004-0000-0200-0000AD000000}"/>
    <hyperlink ref="C177" location="'COMP-PREÇO-ANALIT'!B1219" display="C172" xr:uid="{00000000-0004-0000-0200-0000AE000000}"/>
    <hyperlink ref="C178" location="'COMP-PREÇO-ANALIT'!B1226" display="C173" xr:uid="{00000000-0004-0000-0200-0000AF000000}"/>
    <hyperlink ref="C179" location="'COMP-PREÇO-ANALIT'!B1233" display="C174" xr:uid="{00000000-0004-0000-0200-0000B0000000}"/>
    <hyperlink ref="C180" location="'COMP-PREÇO-ANALIT'!B1240" display="C175" xr:uid="{00000000-0004-0000-0200-0000B1000000}"/>
    <hyperlink ref="C181" location="'COMP-PREÇO-ANALIT'!B1245" display="C176" xr:uid="{00000000-0004-0000-0200-0000B2000000}"/>
    <hyperlink ref="C182" location="'COMP-PREÇO-ANALIT'!B1252" display="C177" xr:uid="{00000000-0004-0000-0200-0000B3000000}"/>
    <hyperlink ref="C186" location="'COMP-PREÇO-ANALIT'!B1279" display="C181" xr:uid="{00000000-0004-0000-0200-0000B4000000}"/>
    <hyperlink ref="C183" location="'COMP-PREÇO-ANALIT'!B1259" display="C178" xr:uid="{00000000-0004-0000-0200-0000B5000000}"/>
    <hyperlink ref="C184" location="'COMP-PREÇO-ANALIT'!B1265" display="C179" xr:uid="{00000000-0004-0000-0200-0000B6000000}"/>
    <hyperlink ref="C187" location="'COMP-PREÇO-ANALIT'!B1288" display="C182" xr:uid="{00000000-0004-0000-0200-0000B7000000}"/>
    <hyperlink ref="C188" location="'COMP-PREÇO-ANALIT'!B1295" display="C183" xr:uid="{00000000-0004-0000-0200-0000B8000000}"/>
    <hyperlink ref="C189" location="'COMP-PREÇO-ANALIT'!B1302" display="C184" xr:uid="{00000000-0004-0000-0200-0000B9000000}"/>
    <hyperlink ref="C190" location="'COMP-PREÇO-ANALIT'!B1309" display="C185" xr:uid="{00000000-0004-0000-0200-0000BA000000}"/>
    <hyperlink ref="C191" location="'COMP-PREÇO-ANALIT'!B1314" display="C186" xr:uid="{00000000-0004-0000-0200-0000BB000000}"/>
    <hyperlink ref="C192" location="'COMP-PREÇO-ANALIT'!B1322" display="C187" xr:uid="{00000000-0004-0000-0200-0000BC000000}"/>
    <hyperlink ref="C193" location="'COMP-PREÇO-ANALIT'!B1363" display="C188" xr:uid="{00000000-0004-0000-0200-0000BD000000}"/>
    <hyperlink ref="C194" location="'COMP-PREÇO-ANALIT'!B1404" display="C189" xr:uid="{00000000-0004-0000-0200-0000BE000000}"/>
    <hyperlink ref="C195" location="'COMP-PREÇO-ANALIT'!B1413" display="C190" xr:uid="{00000000-0004-0000-0200-0000BF000000}"/>
    <hyperlink ref="C196" location="'COMP-PREÇO-ANALIT'!B1419" display="C191" xr:uid="{00000000-0004-0000-0200-0000C0000000}"/>
    <hyperlink ref="C197" location="'COMP-PREÇO-ANALIT'!B1425" display="C192" xr:uid="{00000000-0004-0000-0200-0000C1000000}"/>
    <hyperlink ref="C198" location="'COMP-PREÇO-ANALIT'!B1432" display="C193" xr:uid="{00000000-0004-0000-0200-0000C2000000}"/>
    <hyperlink ref="C199" location="'COMP-PREÇO-ANALIT'!B1440" display="C194" xr:uid="{00000000-0004-0000-0200-0000C3000000}"/>
    <hyperlink ref="C200" location="'COMP-PREÇO-ANALIT'!B1444" display="C195" xr:uid="{00000000-0004-0000-0200-0000C4000000}"/>
    <hyperlink ref="C201" location="'COMP-PREÇO-ANALIT'!B1455" display="C196" xr:uid="{00000000-0004-0000-0200-0000C5000000}"/>
    <hyperlink ref="C202" location="'COMP-PREÇO-ANALIT'!B1464" display="C197" xr:uid="{00000000-0004-0000-0200-0000C6000000}"/>
    <hyperlink ref="C203" location="'COMP-PREÇO-ANALIT'!B1470" display="C198" xr:uid="{00000000-0004-0000-0200-0000C7000000}"/>
    <hyperlink ref="C204" location="'COMP-PREÇO-ANALIT'!B1476" display="C199" xr:uid="{00000000-0004-0000-0200-0000C8000000}"/>
    <hyperlink ref="C205" location="'COMP-PREÇO-ANALIT'!B1483" display="C200" xr:uid="{00000000-0004-0000-0200-0000C9000000}"/>
    <hyperlink ref="C206" location="'COMP-PREÇO-ANALIT'!B1491" display="C201" xr:uid="{00000000-0004-0000-0200-0000CA000000}"/>
    <hyperlink ref="C207" location="'COMP-PREÇO-ANALIT'!B1498" display="C202" xr:uid="{00000000-0004-0000-0200-0000CB000000}"/>
    <hyperlink ref="C208" location="'COMP-PREÇO-ANALIT'!B1506" display="C203" xr:uid="{00000000-0004-0000-0200-0000CC000000}"/>
    <hyperlink ref="C209" location="'COMP-PREÇO-ANALIT'!B1513" display="C204" xr:uid="{00000000-0004-0000-0200-0000CD000000}"/>
    <hyperlink ref="C210" location="'COMP-PREÇO-ANALIT'!B1520" display="C205" xr:uid="{00000000-0004-0000-0200-0000CE000000}"/>
    <hyperlink ref="C213" location="'COMP-PREÇO-ANALIT'!B1539" display="C208" xr:uid="{00000000-0004-0000-0200-0000CF000000}"/>
    <hyperlink ref="C214" location="'COMP-PREÇO-ANALIT'!B1546" display="C209" xr:uid="{00000000-0004-0000-0200-0000D0000000}"/>
    <hyperlink ref="C215" location="'COMP-PREÇO-ANALIT'!B1552" display="C210" xr:uid="{00000000-0004-0000-0200-0000D1000000}"/>
    <hyperlink ref="C216" location="'COMP-PREÇO-ANALIT'!B1559" display="C211" xr:uid="{00000000-0004-0000-0200-0000D2000000}"/>
    <hyperlink ref="C217" location="'COMP-PREÇO-ANALIT'!B1566" display="C212" xr:uid="{00000000-0004-0000-0200-0000D3000000}"/>
    <hyperlink ref="C218" location="'COMP-PREÇO-ANALIT'!B1573" display="C213" xr:uid="{00000000-0004-0000-0200-0000D4000000}"/>
    <hyperlink ref="C219" location="'COMP-PREÇO-ANALIT'!B1582" display="C214" xr:uid="{00000000-0004-0000-0200-0000D5000000}"/>
    <hyperlink ref="C220" location="'COMP-PREÇO-ANALIT'!B1594" display="C215" xr:uid="{00000000-0004-0000-0200-0000D6000000}"/>
    <hyperlink ref="C221" location="'COMP-PREÇO-ANALIT'!B1603" display="C216" xr:uid="{00000000-0004-0000-0200-0000D7000000}"/>
    <hyperlink ref="C222" location="'COMP-PREÇO-ANALIT'!B1611" display="C217" xr:uid="{00000000-0004-0000-0200-0000D8000000}"/>
    <hyperlink ref="C223" location="'COMP-PREÇO-ANALIT'!B1619" display="C218" xr:uid="{00000000-0004-0000-0200-0000D9000000}"/>
    <hyperlink ref="C224" location="'COMP-PREÇO-ANALIT'!B1631" display="C219" xr:uid="{00000000-0004-0000-0200-0000DA000000}"/>
    <hyperlink ref="C225" location="'COMP-PREÇO-ANALIT'!B1646" display="C220" xr:uid="{00000000-0004-0000-0200-0000DB000000}"/>
    <hyperlink ref="C226" location="'COMP-PREÇO-ANALIT'!B1653" display="C221" xr:uid="{00000000-0004-0000-0200-0000DC000000}"/>
    <hyperlink ref="C227" location="'COMP-PREÇO-ANALIT'!B1662" display="C222" xr:uid="{00000000-0004-0000-0200-0000DD000000}"/>
    <hyperlink ref="C228" location="'COMP-PREÇO-ANALIT'!B1669" display="C223" xr:uid="{00000000-0004-0000-0200-0000DE000000}"/>
    <hyperlink ref="C229" location="'COMP-PREÇO-ANALIT'!B1676" display="C224" xr:uid="{00000000-0004-0000-0200-0000DF000000}"/>
    <hyperlink ref="C230" location="'COMP-PREÇO-ANALIT'!B1683" display="C225" xr:uid="{00000000-0004-0000-0200-0000E0000000}"/>
    <hyperlink ref="C231" location="'COMP-PREÇO-ANALIT'!B1690" display="C226" xr:uid="{00000000-0004-0000-0200-0000E1000000}"/>
    <hyperlink ref="C232" location="'COMP-PREÇO-ANALIT'!B1697" display="C227" xr:uid="{00000000-0004-0000-0200-0000E2000000}"/>
    <hyperlink ref="C233" location="'COMP-PREÇO-ANALIT'!B1703" display="C228" xr:uid="{00000000-0004-0000-0200-0000E3000000}"/>
    <hyperlink ref="C234" location="'COMP-PREÇO-ANALIT'!B1708" display="C229" xr:uid="{00000000-0004-0000-0200-0000E4000000}"/>
    <hyperlink ref="C235" location="'COMP-PREÇO-ANALIT'!B1715" display="C230" xr:uid="{00000000-0004-0000-0200-0000E5000000}"/>
    <hyperlink ref="C236" location="'COMP-PREÇO-ANALIT'!B1720" display="C231" xr:uid="{00000000-0004-0000-0200-0000E6000000}"/>
    <hyperlink ref="C237" location="'COMP-PREÇO-ANALIT'!B1725" display="C232" xr:uid="{00000000-0004-0000-0200-0000E7000000}"/>
    <hyperlink ref="C238" location="'COMP-PREÇO-ANALIT'!B1745" display="C233" xr:uid="{00000000-0004-0000-0200-0000E8000000}"/>
  </hyperlinks>
  <pageMargins left="0.511811024" right="0.511811024" top="0.78740157499999996" bottom="0.78740157499999996" header="0.31496062000000002" footer="0.31496062000000002"/>
  <pageSetup paperSize="9" orientation="portrait" verticalDpi="599" r:id="rId2"/>
  <headerFooter>
    <oddHeader>&amp;R&amp;"Aptos"&amp;12&amp;K000000 #INTERNA&amp;1#_x000D_</oddHead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Plan3"/>
  <dimension ref="C4:N2309"/>
  <sheetViews>
    <sheetView topLeftCell="A2277" zoomScale="70" zoomScaleNormal="70" workbookViewId="0">
      <selection activeCell="F2288" sqref="F2288"/>
    </sheetView>
  </sheetViews>
  <sheetFormatPr defaultRowHeight="14.5" x14ac:dyDescent="0.35"/>
  <cols>
    <col min="3" max="3" width="9.1796875" customWidth="1"/>
    <col min="4" max="4" width="16.81640625" customWidth="1"/>
    <col min="5" max="5" width="36.1796875" customWidth="1"/>
    <col min="6" max="6" width="28.81640625" customWidth="1"/>
    <col min="7" max="7" width="44.453125" customWidth="1"/>
    <col min="8" max="8" width="12.7265625" customWidth="1"/>
    <col min="9" max="9" width="12.453125" customWidth="1"/>
    <col min="10" max="10" width="13.1796875" customWidth="1"/>
    <col min="11" max="11" width="16.81640625" customWidth="1"/>
    <col min="12" max="12" width="13.1796875" customWidth="1"/>
    <col min="13" max="13" width="11.7265625" customWidth="1"/>
    <col min="14" max="14" width="9.81640625" bestFit="1" customWidth="1"/>
  </cols>
  <sheetData>
    <row r="4" spans="3:14" x14ac:dyDescent="0.35">
      <c r="F4" s="113" t="s">
        <v>1116</v>
      </c>
      <c r="J4" s="126" t="s">
        <v>1125</v>
      </c>
      <c r="K4" s="127">
        <v>45149</v>
      </c>
      <c r="L4" s="126"/>
    </row>
    <row r="6" spans="3:14" x14ac:dyDescent="0.35">
      <c r="C6" s="34"/>
      <c r="D6" s="35"/>
      <c r="E6" s="35"/>
      <c r="F6" s="51"/>
      <c r="G6" s="43"/>
      <c r="H6" s="43"/>
      <c r="I6" s="43"/>
      <c r="J6" s="43"/>
      <c r="K6" s="43"/>
      <c r="L6" s="43"/>
      <c r="M6" s="43"/>
      <c r="N6" s="35"/>
    </row>
    <row r="7" spans="3:14" x14ac:dyDescent="0.35">
      <c r="C7" s="34"/>
      <c r="D7" s="35"/>
      <c r="E7" s="35"/>
      <c r="F7" s="35"/>
      <c r="G7" s="35"/>
      <c r="H7" s="35"/>
      <c r="I7" s="35"/>
      <c r="J7" s="35"/>
      <c r="K7" s="35"/>
      <c r="L7" s="35"/>
      <c r="M7" s="35" t="s">
        <v>1035</v>
      </c>
      <c r="N7" s="35"/>
    </row>
    <row r="8" spans="3:14" x14ac:dyDescent="0.35">
      <c r="C8" s="42"/>
      <c r="D8" s="52"/>
      <c r="E8" s="108"/>
      <c r="F8" s="53"/>
      <c r="G8" s="53"/>
      <c r="H8" s="44" t="s">
        <v>1036</v>
      </c>
      <c r="I8" s="44" t="s">
        <v>1037</v>
      </c>
      <c r="J8" s="44" t="s">
        <v>1038</v>
      </c>
      <c r="K8" s="44" t="s">
        <v>1039</v>
      </c>
      <c r="L8" s="44" t="s">
        <v>1040</v>
      </c>
      <c r="M8" s="54"/>
      <c r="N8" s="35"/>
    </row>
    <row r="9" spans="3:14" x14ac:dyDescent="0.35">
      <c r="C9" s="55" t="s">
        <v>253</v>
      </c>
      <c r="D9" s="56" t="str">
        <f>IF(C9="","",VLOOKUP(C9,'[1]PREÇOS UNITÁRIOS'!$B$12:$H$273,2,0))</f>
        <v>C01-BASA</v>
      </c>
      <c r="E9" s="79" t="s">
        <v>11</v>
      </c>
      <c r="F9" s="47" t="str">
        <f>IF(C9="","",VLOOKUP(C9,'[1]PREÇOS UNITÁRIOS'!$B$12:$H$273,3,0))</f>
        <v>ADMINISTRAÇÃO LOCAL (60C)</v>
      </c>
      <c r="G9" s="48" t="s">
        <v>1043</v>
      </c>
      <c r="H9" s="29"/>
      <c r="I9" s="29"/>
      <c r="J9" s="49"/>
      <c r="K9" s="49">
        <f>K12</f>
        <v>486.88999999999987</v>
      </c>
      <c r="L9" s="49">
        <f>L12</f>
        <v>5358.66</v>
      </c>
      <c r="M9" s="49">
        <f>SUM(K9:L9)</f>
        <v>5845.5499999999993</v>
      </c>
      <c r="N9" s="35"/>
    </row>
    <row r="10" spans="3:14" ht="37.5" x14ac:dyDescent="0.35">
      <c r="C10" s="42"/>
      <c r="D10" s="57">
        <v>90777</v>
      </c>
      <c r="E10" s="38" t="str">
        <f>IFERROR(VLOOKUP(D10,'[1]COMP-SINT-SINAPI'!$G$6:$R$20000,12,0),IFERROR(VLOOKUP(D10,'[1]PREÇOS UNITÁRIOS'!$B$73:$H$20000,3,0),IFERROR(VLOOKUP(D10,'[1]INSUMOS-SINAPI'!$A$6:$J$20000,6,0),IFERROR(VLOOKUP(D10,'[1]tab-PINI-SINT'!$B$18:$H$20000,7,0),IFERROR(VLOOKUP(D10,[1]INSUMOS!$B$13:$J$9994,9,0),"")))))</f>
        <v>SINAPI</v>
      </c>
      <c r="F10" s="37" t="str">
        <f>IFERROR(VLOOKUP(D10,'[1]COMP-SINT-SINAPI'!$G$6:$Q$20000,2,0),IFERROR(VLOOKUP(D10,'[1]PREÇOS UNITÁRIOS'!$B$73:$H$20000,3,0),IFERROR(VLOOKUP(D10,'[1]INSUMOS-SINAPI'!$A$7:$F$20000,2,0),IFERROR(VLOOKUP(D10,'[1]tab-PINI-SINT'!$B$18:$G$20000,2,0),IFERROR(VLOOKUP(D10,[1]INSUMOS!$B$13:$H$9994,3,0),"")))))</f>
        <v>ENGENHEIRO CIVIL DE OBRA JUNIOR COM ENCARGOS COMPLEMENTARES</v>
      </c>
      <c r="G10" s="38" t="str">
        <f>IFERROR(VLOOKUP(D10,'[1]COMP-SINT-SINAPI'!$G$6:$Q$20000,3,0),IFERROR(VLOOKUP(D10,'[1]PREÇOS UNITÁRIOS'!$B$73:$H$20000,4,0),IFERROR(VLOOKUP(D10,'[1]INSUMOS-SINAPI'!$A$7:$F$20000,3,0),IFERROR(VLOOKUP(D10,'[1]tab-PINI-SINT'!$B$18:$G$20000,3,0),IFERROR(VLOOKUP(D10,[1]INSUMOS!$B$13:$H$9994,5,0),"")))))</f>
        <v>H</v>
      </c>
      <c r="H10" s="39">
        <v>8</v>
      </c>
      <c r="I10" s="38">
        <f>IFERROR(VLOOKUP(D10,'[1]COMP-SINT-SINAPI'!$G$6:$Q$20000,8,0),IFERROR(VLOOKUP(D10,'[1]PREÇOS UNITÁRIOS'!$B$73:$H$20000,5,0),IFERROR(VLOOKUP(D10,'[1]INSUMOS-SINAPI'!$A$7:$F$20000,5,0),IFERROR(VLOOKUP(D10,'[1]tab-PINI-SINT'!$B$18:$G$20000,4,0),IFERROR(VLOOKUP(D10,[1]INSUMOS!$B$13:$H$9994,6,0),"")))))</f>
        <v>1.9300000000000068</v>
      </c>
      <c r="J10" s="38" t="str">
        <f>IF(D10="",0,IFERROR(VLOOKUP(D10,'[1]COMP-SINT-SINAPI'!$G$6:$Q$20000,7,0),IFERROR(VLOOKUP(D10,'[1]PREÇOS UNITÁRIOS'!$B$73:$H$20000,6,0),IFERROR(VLOOKUP(D10,'[1]INSUMOS-SINAPI'!$A$7:$F$20000,7,0),IFERROR(VLOOKUP(D10,'[1]tab-PINI-SINT'!$B$18:$G$20000,5,0),IFERROR(VLOOKUP(D10,[1]INSUMOS!$B$13:$H$9994,7,0),"0,00"))))))</f>
        <v>107,49</v>
      </c>
      <c r="K10" s="40">
        <f>H10*I10</f>
        <v>15.440000000000055</v>
      </c>
      <c r="L10" s="40">
        <f>H10*J10</f>
        <v>859.92</v>
      </c>
      <c r="M10" s="41">
        <f>K10+L10</f>
        <v>875.36</v>
      </c>
      <c r="N10" s="35"/>
    </row>
    <row r="11" spans="3:14" ht="37.5" x14ac:dyDescent="0.35">
      <c r="C11" s="42"/>
      <c r="D11" s="58">
        <v>93572</v>
      </c>
      <c r="E11" s="38" t="str">
        <f>IFERROR(VLOOKUP(D11,'[1]COMP-SINT-SINAPI'!$G$6:$R$20000,12,0),IFERROR(VLOOKUP(D11,'[1]PREÇOS UNITÁRIOS'!$B$73:$H$20000,3,0),IFERROR(VLOOKUP(D11,'[1]INSUMOS-SINAPI'!$A$6:$J$20000,6,0),IFERROR(VLOOKUP(D11,'[1]tab-PINI-SINT'!$B$18:$H$20000,7,0),IFERROR(VLOOKUP(D11,[1]INSUMOS!$B$13:$J$9994,9,0),"")))))</f>
        <v>SINAPI</v>
      </c>
      <c r="F11" s="37" t="str">
        <f>IFERROR(VLOOKUP(D11,'[1]COMP-SINT-SINAPI'!$G$6:$Q$20000,2,0),IFERROR(VLOOKUP(D11,'[1]PREÇOS UNITÁRIOS'!$B$73:$H$20000,3,0),IFERROR(VLOOKUP(D11,'[1]INSUMOS-SINAPI'!$A$7:$F$20000,2,0),IFERROR(VLOOKUP(D11,'[1]tab-PINI-SINT'!$B$18:$G$20000,2,0),IFERROR(VLOOKUP(D11,[1]INSUMOS!$B$13:$H$9994,3,0),"")))))</f>
        <v>ENCARREGADO GERAL DE OBRAS COM ENCARGOS COMPLEMENTARES</v>
      </c>
      <c r="G11" s="38" t="str">
        <f>IFERROR(VLOOKUP(D11,'[1]COMP-SINT-SINAPI'!$G$6:$Q$20000,3,0),IFERROR(VLOOKUP(D11,'[1]PREÇOS UNITÁRIOS'!$B$73:$H$20000,4,0),IFERROR(VLOOKUP(D11,'[1]INSUMOS-SINAPI'!$A$7:$F$20000,3,0),IFERROR(VLOOKUP(D11,'[1]tab-PINI-SINT'!$B$18:$G$20000,3,0),IFERROR(VLOOKUP(D11,[1]INSUMOS!$B$13:$H$9994,5,0),"")))))</f>
        <v>MES</v>
      </c>
      <c r="H11" s="39">
        <v>1</v>
      </c>
      <c r="I11" s="38">
        <f>IFERROR(VLOOKUP(D11,'[1]COMP-SINT-SINAPI'!$G$6:$Q$20000,8,0),IFERROR(VLOOKUP(D11,'[1]PREÇOS UNITÁRIOS'!$B$73:$H$20000,5,0),IFERROR(VLOOKUP(D11,'[1]INSUMOS-SINAPI'!$A$7:$F$20000,5,0),IFERROR(VLOOKUP(D11,'[1]tab-PINI-SINT'!$B$18:$G$20000,4,0),IFERROR(VLOOKUP(D11,[1]INSUMOS!$B$13:$H$9994,6,0),"")))))</f>
        <v>471.44999999999982</v>
      </c>
      <c r="J11" s="38" t="str">
        <f>IF(D11="",0,IFERROR(VLOOKUP(D11,'[1]COMP-SINT-SINAPI'!$G$6:$Q$20000,7,0),IFERROR(VLOOKUP(D11,'[1]PREÇOS UNITÁRIOS'!$B$73:$H$20000,6,0),IFERROR(VLOOKUP(D11,'[1]INSUMOS-SINAPI'!$A$7:$F$20000,7,0),IFERROR(VLOOKUP(D11,'[1]tab-PINI-SINT'!$B$18:$G$20000,5,0),IFERROR(VLOOKUP(D11,[1]INSUMOS!$B$13:$H$9994,7,0),"0,00"))))))</f>
        <v>4.498,74</v>
      </c>
      <c r="K11" s="40">
        <f>H11*I11</f>
        <v>471.44999999999982</v>
      </c>
      <c r="L11" s="40">
        <f>H11*J11</f>
        <v>4498.74</v>
      </c>
      <c r="M11" s="41">
        <f>K11+L11</f>
        <v>4970.1899999999996</v>
      </c>
      <c r="N11" s="35"/>
    </row>
    <row r="12" spans="3:14" x14ac:dyDescent="0.35">
      <c r="C12" s="42"/>
      <c r="D12" s="59"/>
      <c r="E12" s="59"/>
      <c r="F12" s="59"/>
      <c r="G12" s="59"/>
      <c r="H12" s="59"/>
      <c r="I12" s="50" t="s">
        <v>1042</v>
      </c>
      <c r="J12" s="29"/>
      <c r="K12" s="41">
        <f>SUM(K10:K11)</f>
        <v>486.88999999999987</v>
      </c>
      <c r="L12" s="41">
        <f>SUM(L10:L11)</f>
        <v>5358.66</v>
      </c>
      <c r="M12" s="49">
        <f>SUM(M10:M11)</f>
        <v>5845.5499999999993</v>
      </c>
      <c r="N12" s="35"/>
    </row>
    <row r="13" spans="3:14" x14ac:dyDescent="0.35">
      <c r="C13" s="34"/>
      <c r="D13" s="60"/>
      <c r="E13" s="60"/>
      <c r="F13" s="60"/>
      <c r="G13" s="60"/>
      <c r="H13" s="60"/>
      <c r="I13" s="35"/>
      <c r="J13" s="35"/>
      <c r="K13" s="35"/>
      <c r="L13" s="35"/>
      <c r="M13" s="35" t="s">
        <v>1035</v>
      </c>
      <c r="N13" s="35"/>
    </row>
    <row r="14" spans="3:14" x14ac:dyDescent="0.35">
      <c r="C14" s="34"/>
      <c r="D14" s="52"/>
      <c r="E14" s="108"/>
      <c r="F14" s="53"/>
      <c r="G14" s="53"/>
      <c r="H14" s="44" t="s">
        <v>1036</v>
      </c>
      <c r="I14" s="44" t="s">
        <v>1037</v>
      </c>
      <c r="J14" s="44" t="s">
        <v>1038</v>
      </c>
      <c r="K14" s="44" t="s">
        <v>1039</v>
      </c>
      <c r="L14" s="44" t="s">
        <v>1040</v>
      </c>
      <c r="M14" s="54"/>
      <c r="N14" s="35"/>
    </row>
    <row r="15" spans="3:14" x14ac:dyDescent="0.35">
      <c r="C15" s="55" t="s">
        <v>255</v>
      </c>
      <c r="D15" s="47" t="str">
        <f>IF(C15="","",VLOOKUP(C15,'[1]PREÇOS UNITÁRIOS'!$B$12:$H$273,2,0))</f>
        <v>C02-BASA</v>
      </c>
      <c r="E15" s="79" t="s">
        <v>11</v>
      </c>
      <c r="F15" s="47" t="str">
        <f>IF(C15="","",VLOOKUP(C15,'[1]PREÇOS UNITÁRIOS'!$B$12:$H$273,3,0))</f>
        <v>MOBILIZAÇÃO</v>
      </c>
      <c r="G15" s="48" t="s">
        <v>21</v>
      </c>
      <c r="H15" s="29"/>
      <c r="I15" s="29"/>
      <c r="J15" s="49"/>
      <c r="K15" s="49">
        <f>K20</f>
        <v>750.62</v>
      </c>
      <c r="L15" s="49">
        <f>L20</f>
        <v>303.65999999999997</v>
      </c>
      <c r="M15" s="49">
        <f>SUM(K15:L15)</f>
        <v>1054.28</v>
      </c>
      <c r="N15" s="35"/>
    </row>
    <row r="16" spans="3:14" ht="125" x14ac:dyDescent="0.35">
      <c r="C16" s="34"/>
      <c r="D16" s="57">
        <v>5824</v>
      </c>
      <c r="E16" s="38" t="str">
        <f>IFERROR(VLOOKUP(D16,'[1]COMP-SINT-SINAPI'!$G$6:$R$20000,12,0),IFERROR(VLOOKUP(D16,'[1]PREÇOS UNITÁRIOS'!$B$73:$H$20000,3,0),IFERROR(VLOOKUP(D16,'[1]INSUMOS-SINAPI'!$A$6:$J$20000,6,0),IFERROR(VLOOKUP(D16,'[1]tab-PINI-SINT'!$B$18:$H$20000,7,0),IFERROR(VLOOKUP(D16,[1]INSUMOS!$B$13:$J$9994,9,0),"")))))</f>
        <v>SINAPI</v>
      </c>
      <c r="F16" s="37" t="str">
        <f>IFERROR(VLOOKUP(D16,'[1]COMP-SINT-SINAPI'!$G$6:$Q$20000,2,0),IFERROR(VLOOKUP(D16,'[1]PREÇOS UNITÁRIOS'!$B$73:$H$20000,3,0),IFERROR(VLOOKUP(D16,'[1]INSUMOS-SINAPI'!$A$7:$F$20000,2,0),IFERROR(VLOOKUP(D16,'[1]tab-PINI-SINT'!$B$18:$G$20000,2,0),IFERROR(VLOOKUP(D16,[1]INSUMOS!$B$13:$H$9994,3,0),"")))))</f>
        <v>CAMINHÃO TOCO, PBT 16.000 KG, CARGA ÚTIL MÁX. 10.685 KG, DIST. ENTRE EIXOS 4,8 M, POTÊNCIA 189 CV, INCLUSIVE CARROCERIA FIXA ABERTA DE MADEIRA P/ TRANSPORTE GERAL DE CARGA SECA, DIMEN. APROX. 2,5 X 7,00 X 0,50 M - CHP DIURNO. AF_06/2014</v>
      </c>
      <c r="G16" s="38" t="str">
        <f>IFERROR(VLOOKUP(D16,'[1]COMP-SINT-SINAPI'!$G$6:$Q$20000,3,0),IFERROR(VLOOKUP(D16,'[1]PREÇOS UNITÁRIOS'!$B$73:$H$20000,4,0),IFERROR(VLOOKUP(D16,'[1]INSUMOS-SINAPI'!$A$7:$F$20000,3,0),IFERROR(VLOOKUP(D16,'[1]tab-PINI-SINT'!$B$18:$G$20000,3,0),IFERROR(VLOOKUP(D16,[1]INSUMOS!$B$13:$H$9994,5,0),"")))))</f>
        <v>CHP</v>
      </c>
      <c r="H16" s="39">
        <v>2</v>
      </c>
      <c r="I16" s="38">
        <f>IFERROR(VLOOKUP(D16,'[1]COMP-SINT-SINAPI'!$G$6:$Q$20000,8,0),IFERROR(VLOOKUP(D16,'[1]PREÇOS UNITÁRIOS'!$B$73:$H$20000,5,0),IFERROR(VLOOKUP(D16,'[1]INSUMOS-SINAPI'!$A$7:$F$20000,5,0),IFERROR(VLOOKUP(D16,'[1]tab-PINI-SINT'!$B$18:$G$20000,4,0),IFERROR(VLOOKUP(D16,[1]INSUMOS!$B$13:$H$9994,6,0),"")))))</f>
        <v>168.88</v>
      </c>
      <c r="J16" s="38" t="str">
        <f>IF(D16="",0,IFERROR(VLOOKUP(D16,'[1]COMP-SINT-SINAPI'!$G$6:$Q$20000,7,0),IFERROR(VLOOKUP(D16,'[1]PREÇOS UNITÁRIOS'!$B$73:$H$20000,6,0),IFERROR(VLOOKUP(D16,'[1]INSUMOS-SINAPI'!$A$7:$F$20000,7,0),IFERROR(VLOOKUP(D16,'[1]tab-PINI-SINT'!$B$18:$G$20000,5,0),IFERROR(VLOOKUP(D16,[1]INSUMOS!$B$13:$H$9994,7,0),"0,00"))))))</f>
        <v>18,84</v>
      </c>
      <c r="K16" s="40">
        <f>H16*I16</f>
        <v>337.76</v>
      </c>
      <c r="L16" s="40">
        <f>H16*J16</f>
        <v>37.68</v>
      </c>
      <c r="M16" s="41">
        <f>K16+L16</f>
        <v>375.44</v>
      </c>
      <c r="N16" s="35"/>
    </row>
    <row r="17" spans="3:14" ht="125" x14ac:dyDescent="0.35">
      <c r="C17" s="34"/>
      <c r="D17" s="57">
        <v>5826</v>
      </c>
      <c r="E17" s="38" t="str">
        <f>IFERROR(VLOOKUP(D17,'[1]COMP-SINT-SINAPI'!$G$6:$R$20000,12,0),IFERROR(VLOOKUP(D17,'[1]PREÇOS UNITÁRIOS'!$B$73:$H$20000,3,0),IFERROR(VLOOKUP(D17,'[1]INSUMOS-SINAPI'!$A$6:$J$20000,6,0),IFERROR(VLOOKUP(D17,'[1]tab-PINI-SINT'!$B$18:$H$20000,7,0),IFERROR(VLOOKUP(D17,[1]INSUMOS!$B$13:$J$9994,9,0),"")))))</f>
        <v>SINAPI</v>
      </c>
      <c r="F17" s="37" t="str">
        <f>IFERROR(VLOOKUP(D17,'[1]COMP-SINT-SINAPI'!$G$6:$Q$20000,2,0),IFERROR(VLOOKUP(D17,'[1]PREÇOS UNITÁRIOS'!$B$73:$H$20000,3,0),IFERROR(VLOOKUP(D17,'[1]INSUMOS-SINAPI'!$A$7:$F$20000,2,0),IFERROR(VLOOKUP(D17,'[1]tab-PINI-SINT'!$B$18:$G$20000,2,0),IFERROR(VLOOKUP(D17,[1]INSUMOS!$B$13:$H$9994,3,0),"")))))</f>
        <v>CAMINHÃO TOCO, PBT 16.000 KG, CARGA ÚTIL MÁX. 10.685 KG, DIST. ENTRE EIXOS 4,8 M, POTÊNCIA 189 CV, INCLUSIVE CARROCERIA FIXA ABERTA DE MADEIRA P/ TRANSPORTE GERAL DE CARGA SECA, DIMEN. APROX. 2,5 X 7,00 X 0,50 M - CHI DIURNO. AF_06/2014</v>
      </c>
      <c r="G17" s="38" t="str">
        <f>IFERROR(VLOOKUP(D17,'[1]COMP-SINT-SINAPI'!$G$6:$Q$20000,3,0),IFERROR(VLOOKUP(D17,'[1]PREÇOS UNITÁRIOS'!$B$73:$H$20000,4,0),IFERROR(VLOOKUP(D17,'[1]INSUMOS-SINAPI'!$A$7:$F$20000,3,0),IFERROR(VLOOKUP(D17,'[1]tab-PINI-SINT'!$B$18:$G$20000,3,0),IFERROR(VLOOKUP(D17,[1]INSUMOS!$B$13:$H$9994,5,0),"")))))</f>
        <v>CHI</v>
      </c>
      <c r="H17" s="39">
        <v>12</v>
      </c>
      <c r="I17" s="38">
        <f>IFERROR(VLOOKUP(D17,'[1]COMP-SINT-SINAPI'!$G$6:$Q$20000,8,0),IFERROR(VLOOKUP(D17,'[1]PREÇOS UNITÁRIOS'!$B$73:$H$20000,5,0),IFERROR(VLOOKUP(D17,'[1]INSUMOS-SINAPI'!$A$7:$F$20000,5,0),IFERROR(VLOOKUP(D17,'[1]tab-PINI-SINT'!$B$18:$G$20000,4,0),IFERROR(VLOOKUP(D17,[1]INSUMOS!$B$13:$H$9994,6,0),"")))))</f>
        <v>33.78</v>
      </c>
      <c r="J17" s="38" t="str">
        <f>IF(D17="",0,IFERROR(VLOOKUP(D17,'[1]COMP-SINT-SINAPI'!$G$6:$Q$20000,7,0),IFERROR(VLOOKUP(D17,'[1]PREÇOS UNITÁRIOS'!$B$73:$H$20000,6,0),IFERROR(VLOOKUP(D17,'[1]INSUMOS-SINAPI'!$A$7:$F$20000,7,0),IFERROR(VLOOKUP(D17,'[1]tab-PINI-SINT'!$B$18:$G$20000,5,0),IFERROR(VLOOKUP(D17,[1]INSUMOS!$B$13:$H$9994,7,0),"0,00"))))))</f>
        <v>18,84</v>
      </c>
      <c r="K17" s="40">
        <f>H17*I17</f>
        <v>405.36</v>
      </c>
      <c r="L17" s="40">
        <f>H17*J17</f>
        <v>226.07999999999998</v>
      </c>
      <c r="M17" s="41">
        <f>K17+L17</f>
        <v>631.44000000000005</v>
      </c>
      <c r="N17" s="35"/>
    </row>
    <row r="18" spans="3:14" ht="25" x14ac:dyDescent="0.35">
      <c r="C18" s="34"/>
      <c r="D18" s="57">
        <v>88316</v>
      </c>
      <c r="E18" s="38" t="str">
        <f>IFERROR(VLOOKUP(D18,'[1]COMP-SINT-SINAPI'!$G$6:$R$20000,12,0),IFERROR(VLOOKUP(D18,'[1]PREÇOS UNITÁRIOS'!$B$73:$H$20000,3,0),IFERROR(VLOOKUP(D18,'[1]INSUMOS-SINAPI'!$A$6:$J$20000,6,0),IFERROR(VLOOKUP(D18,'[1]tab-PINI-SINT'!$B$18:$H$20000,7,0),IFERROR(VLOOKUP(D18,[1]INSUMOS!$B$13:$J$9994,9,0),"")))))</f>
        <v>SINAPI</v>
      </c>
      <c r="F18" s="37" t="str">
        <f>IFERROR(VLOOKUP(D18,'[1]COMP-SINT-SINAPI'!$G$6:$Q$20000,2,0),IFERROR(VLOOKUP(D18,'[1]PREÇOS UNITÁRIOS'!$B$73:$H$20000,3,0),IFERROR(VLOOKUP(D18,'[1]INSUMOS-SINAPI'!$A$7:$F$20000,2,0),IFERROR(VLOOKUP(D18,'[1]tab-PINI-SINT'!$B$18:$G$20000,2,0),IFERROR(VLOOKUP(D18,[1]INSUMOS!$B$13:$H$9994,3,0),"")))))</f>
        <v>SERVENTE COM ENCARGOS COMPLEMENTARES</v>
      </c>
      <c r="G18" s="38" t="str">
        <f>IFERROR(VLOOKUP(D18,'[1]COMP-SINT-SINAPI'!$G$6:$Q$20000,3,0),IFERROR(VLOOKUP(D18,'[1]PREÇOS UNITÁRIOS'!$B$73:$H$20000,4,0),IFERROR(VLOOKUP(D18,'[1]INSUMOS-SINAPI'!$A$7:$F$20000,3,0),IFERROR(VLOOKUP(D18,'[1]tab-PINI-SINT'!$B$18:$G$20000,3,0),IFERROR(VLOOKUP(D18,[1]INSUMOS!$B$13:$H$9994,5,0),"")))))</f>
        <v>H</v>
      </c>
      <c r="H18" s="39">
        <v>1</v>
      </c>
      <c r="I18" s="38">
        <f>IFERROR(VLOOKUP(D18,'[1]COMP-SINT-SINAPI'!$G$6:$Q$20000,8,0),IFERROR(VLOOKUP(D18,'[1]PREÇOS UNITÁRIOS'!$B$73:$H$20000,5,0),IFERROR(VLOOKUP(D18,'[1]INSUMOS-SINAPI'!$A$7:$F$20000,5,0),IFERROR(VLOOKUP(D18,'[1]tab-PINI-SINT'!$B$18:$G$20000,4,0),IFERROR(VLOOKUP(D18,[1]INSUMOS!$B$13:$H$9994,6,0),"")))))</f>
        <v>5.01</v>
      </c>
      <c r="J18" s="38" t="str">
        <f>IF(D18="",0,IFERROR(VLOOKUP(D18,'[1]COMP-SINT-SINAPI'!$G$6:$Q$20000,7,0),IFERROR(VLOOKUP(D18,'[1]PREÇOS UNITÁRIOS'!$B$73:$H$20000,6,0),IFERROR(VLOOKUP(D18,'[1]INSUMOS-SINAPI'!$A$7:$F$20000,7,0),IFERROR(VLOOKUP(D18,'[1]tab-PINI-SINT'!$B$18:$G$20000,5,0),IFERROR(VLOOKUP(D18,[1]INSUMOS!$B$13:$H$9994,7,0),"0,00"))))))</f>
        <v>14,28</v>
      </c>
      <c r="K18" s="40">
        <f>H18*I18</f>
        <v>5.01</v>
      </c>
      <c r="L18" s="40">
        <f>H18*J18</f>
        <v>14.28</v>
      </c>
      <c r="M18" s="41">
        <f>K18+L18</f>
        <v>19.29</v>
      </c>
      <c r="N18" s="35"/>
    </row>
    <row r="19" spans="3:14" ht="37.5" x14ac:dyDescent="0.35">
      <c r="C19" s="34"/>
      <c r="D19" s="57">
        <v>90776</v>
      </c>
      <c r="E19" s="38" t="str">
        <f>IFERROR(VLOOKUP(D19,'[1]COMP-SINT-SINAPI'!$G$6:$R$20000,12,0),IFERROR(VLOOKUP(D19,'[1]PREÇOS UNITÁRIOS'!$B$73:$H$20000,3,0),IFERROR(VLOOKUP(D19,'[1]INSUMOS-SINAPI'!$A$6:$J$20000,6,0),IFERROR(VLOOKUP(D19,'[1]tab-PINI-SINT'!$B$18:$H$20000,7,0),IFERROR(VLOOKUP(D19,[1]INSUMOS!$B$13:$J$9994,9,0),"")))))</f>
        <v>SINAPI</v>
      </c>
      <c r="F19" s="37" t="str">
        <f>IFERROR(VLOOKUP(D19,'[1]COMP-SINT-SINAPI'!$G$6:$Q$20000,2,0),IFERROR(VLOOKUP(D19,'[1]PREÇOS UNITÁRIOS'!$B$73:$H$20000,3,0),IFERROR(VLOOKUP(D19,'[1]INSUMOS-SINAPI'!$A$7:$F$20000,2,0),IFERROR(VLOOKUP(D19,'[1]tab-PINI-SINT'!$B$18:$G$20000,2,0),IFERROR(VLOOKUP(D19,[1]INSUMOS!$B$13:$H$9994,3,0),"")))))</f>
        <v>ENCARREGADO GERAL COM ENCARGOS COMPLEMENTARES</v>
      </c>
      <c r="G19" s="38" t="str">
        <f>IFERROR(VLOOKUP(D19,'[1]COMP-SINT-SINAPI'!$G$6:$Q$20000,3,0),IFERROR(VLOOKUP(D19,'[1]PREÇOS UNITÁRIOS'!$B$73:$H$20000,4,0),IFERROR(VLOOKUP(D19,'[1]INSUMOS-SINAPI'!$A$7:$F$20000,3,0),IFERROR(VLOOKUP(D19,'[1]tab-PINI-SINT'!$B$18:$G$20000,3,0),IFERROR(VLOOKUP(D19,[1]INSUMOS!$B$13:$H$9994,5,0),"")))))</f>
        <v>H</v>
      </c>
      <c r="H19" s="39">
        <v>1</v>
      </c>
      <c r="I19" s="38">
        <f>IFERROR(VLOOKUP(D19,'[1]COMP-SINT-SINAPI'!$G$6:$Q$20000,8,0),IFERROR(VLOOKUP(D19,'[1]PREÇOS UNITÁRIOS'!$B$73:$H$20000,5,0),IFERROR(VLOOKUP(D19,'[1]INSUMOS-SINAPI'!$A$7:$F$20000,5,0),IFERROR(VLOOKUP(D19,'[1]tab-PINI-SINT'!$B$18:$G$20000,4,0),IFERROR(VLOOKUP(D19,[1]INSUMOS!$B$13:$H$9994,6,0),"")))))</f>
        <v>2.4899999999999984</v>
      </c>
      <c r="J19" s="38" t="str">
        <f>IF(D19="",0,IFERROR(VLOOKUP(D19,'[1]COMP-SINT-SINAPI'!$G$6:$Q$20000,7,0),IFERROR(VLOOKUP(D19,'[1]PREÇOS UNITÁRIOS'!$B$73:$H$20000,6,0),IFERROR(VLOOKUP(D19,'[1]INSUMOS-SINAPI'!$A$7:$F$20000,7,0),IFERROR(VLOOKUP(D19,'[1]tab-PINI-SINT'!$B$18:$G$20000,5,0),IFERROR(VLOOKUP(D19,[1]INSUMOS!$B$13:$H$9994,7,0),"0,00"))))))</f>
        <v>25,62</v>
      </c>
      <c r="K19" s="40">
        <f>H19*I19</f>
        <v>2.4899999999999984</v>
      </c>
      <c r="L19" s="40">
        <f>H19*J19</f>
        <v>25.62</v>
      </c>
      <c r="M19" s="41">
        <f>K19+L19</f>
        <v>28.11</v>
      </c>
      <c r="N19" s="35"/>
    </row>
    <row r="20" spans="3:14" x14ac:dyDescent="0.35">
      <c r="C20" s="34"/>
      <c r="D20" s="34"/>
      <c r="E20" s="118"/>
      <c r="F20" s="34"/>
      <c r="G20" s="34"/>
      <c r="H20" s="34"/>
      <c r="I20" s="50" t="s">
        <v>1042</v>
      </c>
      <c r="J20" s="29"/>
      <c r="K20" s="41">
        <f>SUM(K16:K19)</f>
        <v>750.62</v>
      </c>
      <c r="L20" s="41">
        <f>SUM(L16:L19)</f>
        <v>303.65999999999997</v>
      </c>
      <c r="M20" s="49">
        <f>SUM(M16:M19)</f>
        <v>1054.28</v>
      </c>
      <c r="N20" s="35"/>
    </row>
    <row r="21" spans="3:14" x14ac:dyDescent="0.35">
      <c r="C21" s="34"/>
      <c r="D21" s="35"/>
      <c r="E21" s="118"/>
      <c r="F21" s="35"/>
      <c r="G21" s="35"/>
      <c r="H21" s="35"/>
      <c r="I21" s="35"/>
      <c r="J21" s="35"/>
      <c r="K21" s="35"/>
      <c r="L21" s="35"/>
      <c r="M21" s="35" t="s">
        <v>1035</v>
      </c>
      <c r="N21" s="35"/>
    </row>
    <row r="22" spans="3:14" x14ac:dyDescent="0.35">
      <c r="C22" s="34"/>
      <c r="D22" s="61"/>
      <c r="E22" s="119"/>
      <c r="F22" s="62"/>
      <c r="G22" s="62"/>
      <c r="H22" s="63" t="s">
        <v>1036</v>
      </c>
      <c r="I22" s="63" t="s">
        <v>1037</v>
      </c>
      <c r="J22" s="63" t="s">
        <v>1038</v>
      </c>
      <c r="K22" s="63" t="s">
        <v>1039</v>
      </c>
      <c r="L22" s="63" t="s">
        <v>1040</v>
      </c>
      <c r="M22" s="64"/>
      <c r="N22" s="35"/>
    </row>
    <row r="23" spans="3:14" ht="39" x14ac:dyDescent="0.35">
      <c r="C23" s="55" t="s">
        <v>258</v>
      </c>
      <c r="D23" s="47" t="str">
        <f>IF(C23="","",VLOOKUP(C23,'[1]PREÇOS UNITÁRIOS'!$B$12:$H$273,2,0))</f>
        <v>C03-SINAPI-72897U</v>
      </c>
      <c r="E23" s="79" t="s">
        <v>11</v>
      </c>
      <c r="F23" s="47" t="str">
        <f>IF(C23="","",VLOOKUP(C23,'[1]PREÇOS UNITÁRIOS'!$B$12:$H$273,3,0))</f>
        <v>CARGA MANUAL DE ENTULHO EM CAMINHAO BASCULANTE 6 M3</v>
      </c>
      <c r="G23" s="48" t="s">
        <v>207</v>
      </c>
      <c r="H23" s="29"/>
      <c r="I23" s="29"/>
      <c r="J23" s="49"/>
      <c r="K23" s="49">
        <f>K26</f>
        <v>12.1995</v>
      </c>
      <c r="L23" s="49">
        <f>L26</f>
        <v>14.888499999999999</v>
      </c>
      <c r="M23" s="49">
        <f>SUM(K23:L23)</f>
        <v>27.088000000000001</v>
      </c>
      <c r="N23" s="35"/>
    </row>
    <row r="24" spans="3:14" ht="100" x14ac:dyDescent="0.35">
      <c r="C24" s="34"/>
      <c r="D24" s="57">
        <v>5961</v>
      </c>
      <c r="E24" s="38" t="str">
        <f>IFERROR(VLOOKUP(D24,'[1]COMP-SINT-SINAPI'!$G$6:$R$20000,12,0),IFERROR(VLOOKUP(D24,'[1]PREÇOS UNITÁRIOS'!$B$73:$H$20000,3,0),IFERROR(VLOOKUP(D24,'[1]INSUMOS-SINAPI'!$A$6:$J$20000,6,0),IFERROR(VLOOKUP(D24,'[1]tab-PINI-SINT'!$B$18:$H$20000,7,0),IFERROR(VLOOKUP(D24,[1]INSUMOS!$B$13:$J$9994,9,0),"")))))</f>
        <v>SINAPI</v>
      </c>
      <c r="F24" s="37" t="str">
        <f>IFERROR(VLOOKUP(D24,'[1]COMP-SINT-SINAPI'!$G$6:$Q$20000,2,0),IFERROR(VLOOKUP(D24,'[1]PREÇOS UNITÁRIOS'!$B$73:$H$20000,3,0),IFERROR(VLOOKUP(D24,'[1]INSUMOS-SINAPI'!$A$7:$F$20000,2,0),IFERROR(VLOOKUP(D24,'[1]tab-PINI-SINT'!$B$18:$G$20000,2,0),IFERROR(VLOOKUP(D24,[1]INSUMOS!$B$13:$H$9994,3,0),"")))))</f>
        <v>CAMINHÃO BASCULANTE 6 M3, PESO BRUTO TOTAL 16.000 KG, CARGA ÚTIL MÁXIMA 13.071 KG, DISTÂNCIA ENTRE EIXOS 4,80 M, POTÊNCIA 230 CV INCLUSIVE CAÇAMBA METÁLICA - CHI DIURNO. AF_06/2014</v>
      </c>
      <c r="G24" s="38" t="str">
        <f>IFERROR(VLOOKUP(D24,'[1]COMP-SINT-SINAPI'!$G$6:$Q$20000,3,0),IFERROR(VLOOKUP(D24,'[1]PREÇOS UNITÁRIOS'!$B$73:$H$20000,4,0),IFERROR(VLOOKUP(D24,'[1]INSUMOS-SINAPI'!$A$7:$F$20000,3,0),IFERROR(VLOOKUP(D24,'[1]tab-PINI-SINT'!$B$18:$G$20000,3,0),IFERROR(VLOOKUP(D24,[1]INSUMOS!$B$13:$H$9994,5,0),"")))))</f>
        <v>CHI</v>
      </c>
      <c r="H24" s="39">
        <v>0.25</v>
      </c>
      <c r="I24" s="38">
        <f>IFERROR(VLOOKUP(D24,'[1]COMP-SINT-SINAPI'!$G$6:$Q$20000,8,0),IFERROR(VLOOKUP(D24,'[1]PREÇOS UNITÁRIOS'!$B$73:$H$20000,5,0),IFERROR(VLOOKUP(D24,'[1]INSUMOS-SINAPI'!$A$7:$F$20000,5,0),IFERROR(VLOOKUP(D24,'[1]tab-PINI-SINT'!$B$18:$G$20000,4,0),IFERROR(VLOOKUP(D24,[1]INSUMOS!$B$13:$H$9994,6,0),"")))))</f>
        <v>34.770000000000003</v>
      </c>
      <c r="J24" s="38" t="str">
        <f>IF(D24="",0,IFERROR(VLOOKUP(D24,'[1]COMP-SINT-SINAPI'!$G$6:$Q$20000,7,0),IFERROR(VLOOKUP(D24,'[1]PREÇOS UNITÁRIOS'!$B$73:$H$20000,6,0),IFERROR(VLOOKUP(D24,'[1]INSUMOS-SINAPI'!$A$7:$F$20000,7,0),IFERROR(VLOOKUP(D24,'[1]tab-PINI-SINT'!$B$18:$G$20000,5,0),IFERROR(VLOOKUP(D24,[1]INSUMOS!$B$13:$H$9994,7,0),"0,00"))))))</f>
        <v>19,57</v>
      </c>
      <c r="K24" s="40">
        <f>H24*I24</f>
        <v>8.6925000000000008</v>
      </c>
      <c r="L24" s="40">
        <f>H24*J24</f>
        <v>4.8925000000000001</v>
      </c>
      <c r="M24" s="41">
        <f>K24+L24</f>
        <v>13.585000000000001</v>
      </c>
      <c r="N24" s="35"/>
    </row>
    <row r="25" spans="3:14" ht="25" x14ac:dyDescent="0.35">
      <c r="C25" s="34"/>
      <c r="D25" s="57">
        <v>88316</v>
      </c>
      <c r="E25" s="38" t="str">
        <f>IFERROR(VLOOKUP(D25,'[1]COMP-SINT-SINAPI'!$G$6:$R$20000,12,0),IFERROR(VLOOKUP(D25,'[1]PREÇOS UNITÁRIOS'!$B$73:$H$20000,3,0),IFERROR(VLOOKUP(D25,'[1]INSUMOS-SINAPI'!$A$6:$J$20000,6,0),IFERROR(VLOOKUP(D25,'[1]tab-PINI-SINT'!$B$18:$H$20000,7,0),IFERROR(VLOOKUP(D25,[1]INSUMOS!$B$13:$J$9994,9,0),"")))))</f>
        <v>SINAPI</v>
      </c>
      <c r="F25" s="37" t="str">
        <f>IFERROR(VLOOKUP(D25,'[1]COMP-SINT-SINAPI'!$G$6:$Q$20000,2,0),IFERROR(VLOOKUP(D25,'[1]PREÇOS UNITÁRIOS'!$B$73:$H$20000,3,0),IFERROR(VLOOKUP(D25,'[1]INSUMOS-SINAPI'!$A$7:$F$20000,2,0),IFERROR(VLOOKUP(D25,'[1]tab-PINI-SINT'!$B$18:$G$20000,2,0),IFERROR(VLOOKUP(D25,[1]INSUMOS!$B$13:$H$9994,3,0),"")))))</f>
        <v>SERVENTE COM ENCARGOS COMPLEMENTARES</v>
      </c>
      <c r="G25" s="38" t="str">
        <f>IFERROR(VLOOKUP(D25,'[1]COMP-SINT-SINAPI'!$G$6:$Q$20000,3,0),IFERROR(VLOOKUP(D25,'[1]PREÇOS UNITÁRIOS'!$B$73:$H$20000,4,0),IFERROR(VLOOKUP(D25,'[1]INSUMOS-SINAPI'!$A$7:$F$20000,3,0),IFERROR(VLOOKUP(D25,'[1]tab-PINI-SINT'!$B$18:$G$20000,3,0),IFERROR(VLOOKUP(D25,[1]INSUMOS!$B$13:$H$9994,5,0),"")))))</f>
        <v>H</v>
      </c>
      <c r="H25" s="39">
        <v>0.7</v>
      </c>
      <c r="I25" s="38">
        <f>IFERROR(VLOOKUP(D25,'[1]COMP-SINT-SINAPI'!$G$6:$Q$20000,8,0),IFERROR(VLOOKUP(D25,'[1]PREÇOS UNITÁRIOS'!$B$73:$H$20000,5,0),IFERROR(VLOOKUP(D25,'[1]INSUMOS-SINAPI'!$A$7:$F$20000,5,0),IFERROR(VLOOKUP(D25,'[1]tab-PINI-SINT'!$B$18:$G$20000,4,0),IFERROR(VLOOKUP(D25,[1]INSUMOS!$B$13:$H$9994,6,0),"")))))</f>
        <v>5.01</v>
      </c>
      <c r="J25" s="38" t="str">
        <f>IF(D25="",0,IFERROR(VLOOKUP(D25,'[1]COMP-SINT-SINAPI'!$G$6:$Q$20000,7,0),IFERROR(VLOOKUP(D25,'[1]PREÇOS UNITÁRIOS'!$B$73:$H$20000,6,0),IFERROR(VLOOKUP(D25,'[1]INSUMOS-SINAPI'!$A$7:$F$20000,7,0),IFERROR(VLOOKUP(D25,'[1]tab-PINI-SINT'!$B$18:$G$20000,5,0),IFERROR(VLOOKUP(D25,[1]INSUMOS!$B$13:$H$9994,7,0),"0,00"))))))</f>
        <v>14,28</v>
      </c>
      <c r="K25" s="40">
        <f>H25*I25</f>
        <v>3.5069999999999997</v>
      </c>
      <c r="L25" s="40">
        <f>H25*J25</f>
        <v>9.9959999999999987</v>
      </c>
      <c r="M25" s="41">
        <f>K25+L25</f>
        <v>13.502999999999998</v>
      </c>
      <c r="N25" s="35"/>
    </row>
    <row r="26" spans="3:14" x14ac:dyDescent="0.35">
      <c r="C26" s="34"/>
      <c r="D26" s="34"/>
      <c r="E26" s="118"/>
      <c r="F26" s="34"/>
      <c r="G26" s="34"/>
      <c r="H26" s="34"/>
      <c r="I26" s="50" t="s">
        <v>1042</v>
      </c>
      <c r="J26" s="29"/>
      <c r="K26" s="41">
        <f>SUM(K24:K25)</f>
        <v>12.1995</v>
      </c>
      <c r="L26" s="41">
        <f>SUM(L24:L25)</f>
        <v>14.888499999999999</v>
      </c>
      <c r="M26" s="49">
        <f>SUM(M22:M25)</f>
        <v>54.176000000000002</v>
      </c>
      <c r="N26" s="35"/>
    </row>
    <row r="27" spans="3:14" x14ac:dyDescent="0.35">
      <c r="C27" s="34"/>
      <c r="D27" s="34"/>
      <c r="E27" s="118"/>
      <c r="F27" s="34"/>
      <c r="G27" s="34"/>
      <c r="H27" s="34"/>
      <c r="I27" s="34"/>
      <c r="J27" s="34"/>
      <c r="K27" s="34"/>
      <c r="L27" s="34"/>
      <c r="M27" s="34"/>
      <c r="N27" s="35"/>
    </row>
    <row r="28" spans="3:14" x14ac:dyDescent="0.35">
      <c r="C28" s="42"/>
      <c r="D28" s="52"/>
      <c r="E28" s="108"/>
      <c r="F28" s="53"/>
      <c r="G28" s="53"/>
      <c r="H28" s="44" t="s">
        <v>1036</v>
      </c>
      <c r="I28" s="44" t="s">
        <v>1037</v>
      </c>
      <c r="J28" s="63" t="s">
        <v>1038</v>
      </c>
      <c r="K28" s="63" t="s">
        <v>1039</v>
      </c>
      <c r="L28" s="63" t="s">
        <v>1040</v>
      </c>
      <c r="M28" s="64"/>
      <c r="N28" s="35"/>
    </row>
    <row r="29" spans="3:14" ht="26" x14ac:dyDescent="0.35">
      <c r="C29" s="55" t="s">
        <v>261</v>
      </c>
      <c r="D29" s="47" t="str">
        <f>IF(C29="","",VLOOKUP(C29,'[1]PREÇOS UNITÁRIOS'!$B$12:$H$273,2,0))</f>
        <v xml:space="preserve">C04-BASA-SEDOP-011170 </v>
      </c>
      <c r="E29" s="79" t="s">
        <v>11</v>
      </c>
      <c r="F29" s="47" t="str">
        <f>IF(C29="","",VLOOKUP(C29,'[1]PREÇOS UNITÁRIOS'!$B$12:$H$273,3,0))</f>
        <v>DESPESAS LEGAIS (CREA E PREFEITURA)</v>
      </c>
      <c r="G29" s="48" t="s">
        <v>26</v>
      </c>
      <c r="H29" s="29"/>
      <c r="I29" s="29"/>
      <c r="J29" s="49"/>
      <c r="K29" s="49">
        <f>K32</f>
        <v>1707.08</v>
      </c>
      <c r="L29" s="49">
        <f>L32</f>
        <v>0</v>
      </c>
      <c r="M29" s="49">
        <f>SUM(K29:L29)</f>
        <v>1707.08</v>
      </c>
      <c r="N29" s="35"/>
    </row>
    <row r="30" spans="3:14" x14ac:dyDescent="0.35">
      <c r="C30" s="34"/>
      <c r="D30" s="36" t="s">
        <v>23</v>
      </c>
      <c r="E30" s="38" t="str">
        <f>IFERROR(VLOOKUP(D30,'[1]COMP-SINT-SINAPI'!$G$6:$R$20000,12,0),IFERROR(VLOOKUP(D30,'[1]PREÇOS UNITÁRIOS'!$B$73:$H$20000,3,0),IFERROR(VLOOKUP(D30,'[1]INSUMOS-SINAPI'!$A$6:$J$20000,6,0),IFERROR(VLOOKUP(D30,'[1]tab-PINI-SINT'!$B$18:$H$20000,7,0),IFERROR(VLOOKUP(D30,[1]INSUMOS!$B$13:$J$9994,9,0),"")))))</f>
        <v>SEDOP-PA D00323</v>
      </c>
      <c r="F30" s="37" t="str">
        <f>IFERROR(VLOOKUP(D30,'[1]COMP-SINT-SINAPI'!$G$6:$Q$20000,2,0),IFERROR(VLOOKUP(D30,'[1]PREÇOS UNITÁRIOS'!$B$73:$H$20000,3,0),IFERROR(VLOOKUP(D30,'[1]INSUMOS-SINAPI'!$A$7:$F$20000,2,0),IFERROR(VLOOKUP(D30,'[1]tab-PINI-SINT'!$B$18:$G$20000,2,0),IFERROR(VLOOKUP(D30,[1]INSUMOS!$B$13:$H$9994,3,0),"")))))</f>
        <v>taxa do crea acima de 500 m²</v>
      </c>
      <c r="G30" s="38" t="str">
        <f>IFERROR(VLOOKUP(D30,'[1]COMP-SINT-SINAPI'!$G$6:$Q$20000,3,0),IFERROR(VLOOKUP(D30,'[1]PREÇOS UNITÁRIOS'!$B$73:$H$20000,4,0),IFERROR(VLOOKUP(D30,'[1]INSUMOS-SINAPI'!$A$7:$F$20000,3,0),IFERROR(VLOOKUP(D30,'[1]tab-PINI-SINT'!$B$18:$G$20000,3,0),IFERROR(VLOOKUP(D30,[1]INSUMOS!$B$13:$H$9994,5,0),"")))))</f>
        <v>CJ</v>
      </c>
      <c r="H30" s="39">
        <v>1</v>
      </c>
      <c r="I30" s="38" t="str">
        <f>IFERROR(VLOOKUP(D30,'[1]COMP-SINT-SINAPI'!$G$6:$Q$20000,8,0),IFERROR(VLOOKUP(D30,'[1]PREÇOS UNITÁRIOS'!$B$73:$H$20000,5,0),IFERROR(VLOOKUP(D30,'[1]INSUMOS-SINAPI'!$A$7:$F$20000,5,0),IFERROR(VLOOKUP(D30,'[1]tab-PINI-SINT'!$B$18:$G$20000,4,0),IFERROR(VLOOKUP(D30,[1]INSUMOS!$B$13:$H$9994,6,0),"")))))</f>
        <v>1.046,49</v>
      </c>
      <c r="J30" s="38">
        <f>IF(D30="",0,IFERROR(VLOOKUP(D30,'[1]COMP-SINT-SINAPI'!$G$6:$Q$20000,7,0),IFERROR(VLOOKUP(D30,'[1]PREÇOS UNITÁRIOS'!$B$73:$H$20000,6,0),IFERROR(VLOOKUP(D30,'[1]INSUMOS-SINAPI'!$A$7:$F$20000,7,0),IFERROR(VLOOKUP(D30,'[1]tab-PINI-SINT'!$B$18:$G$20000,5,0),IFERROR(VLOOKUP(D30,[1]INSUMOS!$B$13:$H$9994,7,0),"0,00"))))))</f>
        <v>0</v>
      </c>
      <c r="K30" s="40">
        <f>IF(H30="",0,H30*I30)</f>
        <v>1046.49</v>
      </c>
      <c r="L30" s="40">
        <f>H30*J30</f>
        <v>0</v>
      </c>
      <c r="M30" s="41">
        <f>K30+L30</f>
        <v>1046.49</v>
      </c>
      <c r="N30" s="35"/>
    </row>
    <row r="31" spans="3:14" x14ac:dyDescent="0.35">
      <c r="C31" s="34"/>
      <c r="D31" s="36" t="s">
        <v>28</v>
      </c>
      <c r="E31" s="38" t="str">
        <f>IFERROR(VLOOKUP(D31,'[1]COMP-SINT-SINAPI'!$G$6:$R$20000,12,0),IFERROR(VLOOKUP(D31,'[1]PREÇOS UNITÁRIOS'!$B$73:$H$20000,3,0),IFERROR(VLOOKUP(D31,'[1]INSUMOS-SINAPI'!$A$6:$J$20000,6,0),IFERROR(VLOOKUP(D31,'[1]tab-PINI-SINT'!$B$18:$H$20000,7,0),IFERROR(VLOOKUP(D31,[1]INSUMOS!$B$13:$J$9994,9,0),"")))))</f>
        <v>SEDOP-PA D00388-</v>
      </c>
      <c r="F31" s="37" t="str">
        <f>IFERROR(VLOOKUP(D31,'[1]COMP-SINT-SINAPI'!$G$6:$Q$20000,2,0),IFERROR(VLOOKUP(D31,'[1]PREÇOS UNITÁRIOS'!$B$73:$H$20000,3,0),IFERROR(VLOOKUP(D31,'[1]INSUMOS-SINAPI'!$A$7:$F$20000,2,0),IFERROR(VLOOKUP(D31,'[1]tab-PINI-SINT'!$B$18:$G$20000,2,0),IFERROR(VLOOKUP(D31,[1]INSUMOS!$B$13:$H$9994,3,0),"")))))</f>
        <v>taxas da prefeitura municipal (II)</v>
      </c>
      <c r="G31" s="38" t="str">
        <f>IFERROR(VLOOKUP(D31,'[1]COMP-SINT-SINAPI'!$G$6:$Q$20000,3,0),IFERROR(VLOOKUP(D31,'[1]PREÇOS UNITÁRIOS'!$B$73:$H$20000,4,0),IFERROR(VLOOKUP(D31,'[1]INSUMOS-SINAPI'!$A$7:$F$20000,3,0),IFERROR(VLOOKUP(D31,'[1]tab-PINI-SINT'!$B$18:$G$20000,3,0),IFERROR(VLOOKUP(D31,[1]INSUMOS!$B$13:$H$9994,5,0),"")))))</f>
        <v>CJ</v>
      </c>
      <c r="H31" s="39">
        <v>1</v>
      </c>
      <c r="I31" s="38" t="str">
        <f>IFERROR(VLOOKUP(D31,'[1]COMP-SINT-SINAPI'!$G$6:$Q$20000,8,0),IFERROR(VLOOKUP(D31,'[1]PREÇOS UNITÁRIOS'!$B$73:$H$20000,5,0),IFERROR(VLOOKUP(D31,'[1]INSUMOS-SINAPI'!$A$7:$F$20000,5,0),IFERROR(VLOOKUP(D31,'[1]tab-PINI-SINT'!$B$18:$G$20000,4,0),IFERROR(VLOOKUP(D31,[1]INSUMOS!$B$13:$H$9994,6,0),"")))))</f>
        <v>660,59</v>
      </c>
      <c r="J31" s="38">
        <f>IF(D31="",0,IFERROR(VLOOKUP(D31,'[1]COMP-SINT-SINAPI'!$G$6:$Q$20000,7,0),IFERROR(VLOOKUP(D31,'[1]PREÇOS UNITÁRIOS'!$B$73:$H$20000,6,0),IFERROR(VLOOKUP(D31,'[1]INSUMOS-SINAPI'!$A$7:$F$20000,7,0),IFERROR(VLOOKUP(D31,'[1]tab-PINI-SINT'!$B$18:$G$20000,5,0),IFERROR(VLOOKUP(D31,[1]INSUMOS!$B$13:$H$9994,7,0),"0,00"))))))</f>
        <v>0</v>
      </c>
      <c r="K31" s="40">
        <f>IF(H31="",0,H31*I31)</f>
        <v>660.59</v>
      </c>
      <c r="L31" s="40">
        <f>H31*J31</f>
        <v>0</v>
      </c>
      <c r="M31" s="41">
        <f>K31+L31</f>
        <v>660.59</v>
      </c>
      <c r="N31" s="35"/>
    </row>
    <row r="32" spans="3:14" x14ac:dyDescent="0.35">
      <c r="C32" s="42"/>
      <c r="D32" s="42"/>
      <c r="E32" s="117"/>
      <c r="F32" s="42"/>
      <c r="G32" s="42"/>
      <c r="H32" s="42"/>
      <c r="I32" s="50" t="s">
        <v>1042</v>
      </c>
      <c r="J32" s="29"/>
      <c r="K32" s="41">
        <f>SUM(K30:K31)</f>
        <v>1707.08</v>
      </c>
      <c r="L32" s="41">
        <f>SUM(L30:L31)</f>
        <v>0</v>
      </c>
      <c r="M32" s="49">
        <f>SUM(M30:M31)</f>
        <v>1707.08</v>
      </c>
      <c r="N32" s="35"/>
    </row>
    <row r="33" spans="3:14" x14ac:dyDescent="0.35">
      <c r="C33" s="42"/>
      <c r="D33" s="42"/>
      <c r="E33" s="117"/>
      <c r="F33" s="42"/>
      <c r="G33" s="42"/>
      <c r="H33" s="42"/>
      <c r="I33" s="42"/>
      <c r="J33" s="42"/>
      <c r="K33" s="42"/>
      <c r="L33" s="42"/>
      <c r="M33" s="42"/>
      <c r="N33" s="35"/>
    </row>
    <row r="34" spans="3:14" x14ac:dyDescent="0.35">
      <c r="C34" s="34"/>
      <c r="D34" s="61"/>
      <c r="E34" s="119"/>
      <c r="F34" s="62"/>
      <c r="G34" s="62"/>
      <c r="H34" s="63" t="s">
        <v>1036</v>
      </c>
      <c r="I34" s="63" t="s">
        <v>1037</v>
      </c>
      <c r="J34" s="63" t="s">
        <v>1038</v>
      </c>
      <c r="K34" s="63" t="s">
        <v>1039</v>
      </c>
      <c r="L34" s="63" t="s">
        <v>1040</v>
      </c>
      <c r="M34" s="64"/>
      <c r="N34" s="42"/>
    </row>
    <row r="35" spans="3:14" ht="65" x14ac:dyDescent="0.35">
      <c r="C35" s="55" t="s">
        <v>263</v>
      </c>
      <c r="D35" s="47" t="str">
        <f>IF(C35="","",VLOOKUP(C35,'[1]PREÇOS UNITÁRIOS'!$B$12:$H$273,2,0))</f>
        <v>C05-SINAPI-72201U</v>
      </c>
      <c r="E35" s="79" t="s">
        <v>11</v>
      </c>
      <c r="F35" s="47" t="str">
        <f>IF(C35="","",VLOOKUP(C35,'[1]PREÇOS UNITÁRIOS'!$B$12:$H$273,3,0))</f>
        <v>LIMPEZA E RECOLOCACO DE FORRO TIPO COLMEIA EXSITENTE, CONSIDERANDO REAPROVEITAMENTO DO MATERIAL</v>
      </c>
      <c r="G35" s="48" t="s">
        <v>33</v>
      </c>
      <c r="H35" s="29"/>
      <c r="I35" s="29"/>
      <c r="J35" s="49"/>
      <c r="K35" s="49">
        <f>K38</f>
        <v>3</v>
      </c>
      <c r="L35" s="49">
        <f>L38</f>
        <v>9.9690000000000012</v>
      </c>
      <c r="M35" s="49">
        <f>SUM(K35:L35)</f>
        <v>12.969000000000001</v>
      </c>
      <c r="N35" s="35"/>
    </row>
    <row r="36" spans="3:14" ht="37.5" x14ac:dyDescent="0.35">
      <c r="C36" s="34"/>
      <c r="D36" s="57">
        <v>88261</v>
      </c>
      <c r="E36" s="38" t="str">
        <f>IFERROR(VLOOKUP(D36,'[1]COMP-SINT-SINAPI'!$G$6:$R$20000,12,0),IFERROR(VLOOKUP(D36,'[1]PREÇOS UNITÁRIOS'!$B$73:$H$20000,3,0),IFERROR(VLOOKUP(D36,'[1]INSUMOS-SINAPI'!$A$6:$J$20000,6,0),IFERROR(VLOOKUP(D36,'[1]tab-PINI-SINT'!$B$18:$H$20000,7,0),IFERROR(VLOOKUP(D36,[1]INSUMOS!$B$13:$J$9994,9,0),"")))))</f>
        <v>SINAPI</v>
      </c>
      <c r="F36" s="37" t="str">
        <f>IFERROR(VLOOKUP(D36,'[1]COMP-SINT-SINAPI'!$G$6:$Q$20000,2,0),IFERROR(VLOOKUP(D36,'[1]PREÇOS UNITÁRIOS'!$B$73:$H$20000,3,0),IFERROR(VLOOKUP(D36,'[1]INSUMOS-SINAPI'!$A$7:$F$20000,2,0),IFERROR(VLOOKUP(D36,'[1]tab-PINI-SINT'!$B$18:$G$20000,2,0),IFERROR(VLOOKUP(D36,[1]INSUMOS!$B$13:$H$9994,3,0),"")))))</f>
        <v>CARPINTEIRO DE ESQUADRIA COM ENCARGOS COMPLEMENTARES</v>
      </c>
      <c r="G36" s="38" t="str">
        <f>IFERROR(VLOOKUP(D36,'[1]COMP-SINT-SINAPI'!$G$6:$Q$20000,3,0),IFERROR(VLOOKUP(D36,'[1]PREÇOS UNITÁRIOS'!$B$73:$H$20000,4,0),IFERROR(VLOOKUP(D36,'[1]INSUMOS-SINAPI'!$A$7:$F$20000,3,0),IFERROR(VLOOKUP(D36,'[1]tab-PINI-SINT'!$B$18:$G$20000,3,0),IFERROR(VLOOKUP(D36,[1]INSUMOS!$B$13:$H$9994,5,0),"")))))</f>
        <v>H</v>
      </c>
      <c r="H36" s="39">
        <v>0.3</v>
      </c>
      <c r="I36" s="38">
        <f>IFERROR(VLOOKUP(D36,'[1]COMP-SINT-SINAPI'!$G$6:$Q$20000,8,0),IFERROR(VLOOKUP(D36,'[1]PREÇOS UNITÁRIOS'!$B$73:$H$20000,5,0),IFERROR(VLOOKUP(D36,'[1]INSUMOS-SINAPI'!$A$7:$F$20000,5,0),IFERROR(VLOOKUP(D36,'[1]tab-PINI-SINT'!$B$18:$G$20000,4,0),IFERROR(VLOOKUP(D36,[1]INSUMOS!$B$13:$H$9994,6,0),"")))))</f>
        <v>5</v>
      </c>
      <c r="J36" s="38" t="str">
        <f>IF(D36="",0,IFERROR(VLOOKUP(D36,'[1]COMP-SINT-SINAPI'!$G$6:$Q$20000,7,0),IFERROR(VLOOKUP(D36,'[1]PREÇOS UNITÁRIOS'!$B$73:$H$20000,6,0),IFERROR(VLOOKUP(D36,'[1]INSUMOS-SINAPI'!$A$7:$F$20000,7,0),IFERROR(VLOOKUP(D36,'[1]tab-PINI-SINT'!$B$18:$G$20000,5,0),IFERROR(VLOOKUP(D36,[1]INSUMOS!$B$13:$H$9994,7,0),"0,00"))))))</f>
        <v>17,91</v>
      </c>
      <c r="K36" s="40">
        <f>H36*I36</f>
        <v>1.5</v>
      </c>
      <c r="L36" s="40">
        <f>H36*J36</f>
        <v>5.3730000000000002</v>
      </c>
      <c r="M36" s="41">
        <f>K36+L36</f>
        <v>6.8730000000000002</v>
      </c>
      <c r="N36" s="35"/>
    </row>
    <row r="37" spans="3:14" ht="37.5" x14ac:dyDescent="0.35">
      <c r="C37" s="34"/>
      <c r="D37" s="57">
        <v>88239</v>
      </c>
      <c r="E37" s="38" t="str">
        <f>IFERROR(VLOOKUP(D37,'[1]COMP-SINT-SINAPI'!$G$6:$R$20000,12,0),IFERROR(VLOOKUP(D37,'[1]PREÇOS UNITÁRIOS'!$B$73:$H$20000,3,0),IFERROR(VLOOKUP(D37,'[1]INSUMOS-SINAPI'!$A$6:$J$20000,6,0),IFERROR(VLOOKUP(D37,'[1]tab-PINI-SINT'!$B$18:$H$20000,7,0),IFERROR(VLOOKUP(D37,[1]INSUMOS!$B$13:$J$9994,9,0),"")))))</f>
        <v>SINAPI</v>
      </c>
      <c r="F37" s="37" t="str">
        <f>IFERROR(VLOOKUP(D37,'[1]COMP-SINT-SINAPI'!$G$6:$Q$20000,2,0),IFERROR(VLOOKUP(D37,'[1]PREÇOS UNITÁRIOS'!$B$73:$H$20000,3,0),IFERROR(VLOOKUP(D37,'[1]INSUMOS-SINAPI'!$A$7:$F$20000,2,0),IFERROR(VLOOKUP(D37,'[1]tab-PINI-SINT'!$B$18:$G$20000,2,0),IFERROR(VLOOKUP(D37,[1]INSUMOS!$B$13:$H$9994,3,0),"")))))</f>
        <v>AJUDANTE DE CARPINTEIRO COM ENCARGOS COMPLEMENTARES</v>
      </c>
      <c r="G37" s="38" t="str">
        <f>IFERROR(VLOOKUP(D37,'[1]COMP-SINT-SINAPI'!$G$6:$Q$20000,3,0),IFERROR(VLOOKUP(D37,'[1]PREÇOS UNITÁRIOS'!$B$73:$H$20000,4,0),IFERROR(VLOOKUP(D37,'[1]INSUMOS-SINAPI'!$A$7:$F$20000,3,0),IFERROR(VLOOKUP(D37,'[1]tab-PINI-SINT'!$B$18:$G$20000,3,0),IFERROR(VLOOKUP(D37,[1]INSUMOS!$B$13:$H$9994,5,0),"")))))</f>
        <v>H</v>
      </c>
      <c r="H37" s="39">
        <v>0.3</v>
      </c>
      <c r="I37" s="38">
        <f>IFERROR(VLOOKUP(D37,'[1]COMP-SINT-SINAPI'!$G$6:$Q$20000,8,0),IFERROR(VLOOKUP(D37,'[1]PREÇOS UNITÁRIOS'!$B$73:$H$20000,5,0),IFERROR(VLOOKUP(D37,'[1]INSUMOS-SINAPI'!$A$7:$F$20000,5,0),IFERROR(VLOOKUP(D37,'[1]tab-PINI-SINT'!$B$18:$G$20000,4,0),IFERROR(VLOOKUP(D37,[1]INSUMOS!$B$13:$H$9994,6,0),"")))))</f>
        <v>5</v>
      </c>
      <c r="J37" s="38" t="str">
        <f>IF(D37="",0,IFERROR(VLOOKUP(D37,'[1]COMP-SINT-SINAPI'!$G$6:$Q$20000,7,0),IFERROR(VLOOKUP(D37,'[1]PREÇOS UNITÁRIOS'!$B$73:$H$20000,6,0),IFERROR(VLOOKUP(D37,'[1]INSUMOS-SINAPI'!$A$7:$F$20000,7,0),IFERROR(VLOOKUP(D37,'[1]tab-PINI-SINT'!$B$18:$G$20000,5,0),IFERROR(VLOOKUP(D37,[1]INSUMOS!$B$13:$H$9994,7,0),"0,00"))))))</f>
        <v>15,32</v>
      </c>
      <c r="K37" s="40">
        <f>H37*I37</f>
        <v>1.5</v>
      </c>
      <c r="L37" s="40">
        <f>H37*J37</f>
        <v>4.5960000000000001</v>
      </c>
      <c r="M37" s="41">
        <f>K37+L37</f>
        <v>6.0960000000000001</v>
      </c>
      <c r="N37" s="35"/>
    </row>
    <row r="38" spans="3:14" x14ac:dyDescent="0.35">
      <c r="C38" s="34"/>
      <c r="D38" s="65"/>
      <c r="E38" s="120"/>
      <c r="F38" s="65"/>
      <c r="G38" s="65"/>
      <c r="H38" s="65"/>
      <c r="I38" s="50" t="s">
        <v>1042</v>
      </c>
      <c r="J38" s="29"/>
      <c r="K38" s="41">
        <f>SUM(K36:K37)</f>
        <v>3</v>
      </c>
      <c r="L38" s="41">
        <f>SUM(L36:L37)</f>
        <v>9.9690000000000012</v>
      </c>
      <c r="M38" s="49">
        <f>SUM(M34:M37)</f>
        <v>25.938000000000002</v>
      </c>
      <c r="N38" s="35"/>
    </row>
    <row r="39" spans="3:14" x14ac:dyDescent="0.35">
      <c r="C39" s="34"/>
      <c r="D39" s="35"/>
      <c r="E39" s="118"/>
      <c r="F39" s="35"/>
      <c r="G39" s="35"/>
      <c r="H39" s="35"/>
      <c r="I39" s="35"/>
      <c r="J39" s="35"/>
      <c r="K39" s="35"/>
      <c r="L39" s="35"/>
      <c r="M39" s="35"/>
      <c r="N39" s="35"/>
    </row>
    <row r="40" spans="3:14" x14ac:dyDescent="0.35">
      <c r="C40" s="34"/>
      <c r="D40" s="61"/>
      <c r="E40" s="119"/>
      <c r="F40" s="62"/>
      <c r="G40" s="62"/>
      <c r="H40" s="63" t="s">
        <v>1036</v>
      </c>
      <c r="I40" s="63" t="s">
        <v>1037</v>
      </c>
      <c r="J40" s="63" t="s">
        <v>1038</v>
      </c>
      <c r="K40" s="63" t="s">
        <v>1039</v>
      </c>
      <c r="L40" s="63" t="s">
        <v>1040</v>
      </c>
      <c r="M40" s="64"/>
      <c r="N40" s="35"/>
    </row>
    <row r="41" spans="3:14" ht="78" x14ac:dyDescent="0.35">
      <c r="C41" s="55" t="s">
        <v>266</v>
      </c>
      <c r="D41" s="47" t="str">
        <f>IF(C41="","",VLOOKUP(C41,'[1]PREÇOS UNITÁRIOS'!$B$12:$H$273,2,0))</f>
        <v>C06-SINAPI-83730</v>
      </c>
      <c r="E41" s="79" t="s">
        <v>11</v>
      </c>
      <c r="F41" s="47" t="str">
        <f>IF(C41="","",VLOOKUP(C41,'[1]PREÇOS UNITÁRIOS'!$B$12:$H$273,3,0))</f>
        <v>REPARO NA PLATIBANDA, LAJE DE PISO DO PATAMAR DA FACHADA DE ESTRUTURAS DE CONCRETO COM ARGAMASSA POLIMERICA DE ALTO DESEMPENHO, E=2 CM</v>
      </c>
      <c r="G41" s="48" t="s">
        <v>33</v>
      </c>
      <c r="H41" s="29"/>
      <c r="I41" s="29"/>
      <c r="J41" s="49"/>
      <c r="K41" s="49">
        <f>K45</f>
        <v>201.68249999999998</v>
      </c>
      <c r="L41" s="49">
        <f>L45</f>
        <v>24.067500000000003</v>
      </c>
      <c r="M41" s="49">
        <f>SUM(K41:L41)</f>
        <v>225.74999999999997</v>
      </c>
      <c r="N41" s="35"/>
    </row>
    <row r="42" spans="3:14" ht="37.5" x14ac:dyDescent="0.35">
      <c r="C42" s="42"/>
      <c r="D42" s="57">
        <v>130</v>
      </c>
      <c r="E42" s="38" t="str">
        <f>IFERROR(VLOOKUP(D42,'[1]COMP-SINT-SINAPI'!$G$6:$R$20000,12,0),IFERROR(VLOOKUP(D42,'[1]PREÇOS UNITÁRIOS'!$B$73:$H$20000,3,0),IFERROR(VLOOKUP(D42,'[1]INSUMOS-SINAPI'!$A$6:$J$20000,6,0),IFERROR(VLOOKUP(D42,'[1]tab-PINI-SINT'!$B$18:$H$20000,7,0),IFERROR(VLOOKUP(D42,[1]INSUMOS!$B$13:$J$9994,9,0),"")))))</f>
        <v>SINAPI</v>
      </c>
      <c r="F42" s="37" t="str">
        <f>IFERROR(VLOOKUP(D42,'[1]COMP-SINT-SINAPI'!$G$6:$Q$20000,2,0),IFERROR(VLOOKUP(D42,'[1]PREÇOS UNITÁRIOS'!$B$73:$H$20000,3,0),IFERROR(VLOOKUP(D42,'[1]INSUMOS-SINAPI'!$A$7:$F$20000,2,0),IFERROR(VLOOKUP(D42,'[1]tab-PINI-SINT'!$B$18:$G$20000,2,0),IFERROR(VLOOKUP(D42,[1]INSUMOS!$B$13:$H$9994,3,0),"")))))</f>
        <v>ARGAMASSA POLIMERICA DE REPARO ESTRUTURAL, BICOMPONENTE</v>
      </c>
      <c r="G42" s="38" t="str">
        <f>IFERROR(VLOOKUP(D42,'[1]COMP-SINT-SINAPI'!$G$6:$Q$20000,3,0),IFERROR(VLOOKUP(D42,'[1]PREÇOS UNITÁRIOS'!$B$73:$H$20000,4,0),IFERROR(VLOOKUP(D42,'[1]INSUMOS-SINAPI'!$A$7:$F$20000,3,0),IFERROR(VLOOKUP(D42,'[1]tab-PINI-SINT'!$B$18:$G$20000,3,0),IFERROR(VLOOKUP(D42,[1]INSUMOS!$B$13:$H$9994,5,0),"")))))</f>
        <v xml:space="preserve">KG    </v>
      </c>
      <c r="H42" s="39">
        <v>42</v>
      </c>
      <c r="I42" s="38" t="str">
        <f>IFERROR(VLOOKUP(D42,'[1]COMP-SINT-SINAPI'!$G$6:$Q$20000,8,0),IFERROR(VLOOKUP(D42,'[1]PREÇOS UNITÁRIOS'!$B$73:$H$20000,5,0),IFERROR(VLOOKUP(D42,'[1]INSUMOS-SINAPI'!$A$7:$F$20000,5,0),IFERROR(VLOOKUP(D42,'[1]tab-PINI-SINT'!$B$18:$G$20000,4,0),IFERROR(VLOOKUP(D42,[1]INSUMOS!$B$13:$H$9994,6,0),"")))))</f>
        <v>4,62</v>
      </c>
      <c r="J42" s="38" t="str">
        <f>IF(D42="",0,IFERROR(VLOOKUP(D42,'[1]COMP-SINT-SINAPI'!$G$6:$Q$20000,7,0),IFERROR(VLOOKUP(D42,'[1]PREÇOS UNITÁRIOS'!$B$73:$H$20000,6,0),IFERROR(VLOOKUP(D42,'[1]INSUMOS-SINAPI'!$A$7:$F$20000,7,0),IFERROR(VLOOKUP(D42,'[1]tab-PINI-SINT'!$B$18:$G$20000,5,0),IFERROR(VLOOKUP(D42,[1]INSUMOS!$B$13:$H$9994,7,0),"0,00"))))))</f>
        <v>0,00</v>
      </c>
      <c r="K42" s="40">
        <f>H42*I42</f>
        <v>194.04</v>
      </c>
      <c r="L42" s="40">
        <f>H42*J42</f>
        <v>0</v>
      </c>
      <c r="M42" s="41">
        <f>K42+L42</f>
        <v>194.04</v>
      </c>
      <c r="N42" s="35"/>
    </row>
    <row r="43" spans="3:14" ht="37.5" x14ac:dyDescent="0.35">
      <c r="C43" s="34"/>
      <c r="D43" s="57">
        <v>88243</v>
      </c>
      <c r="E43" s="38" t="str">
        <f>IFERROR(VLOOKUP(D43,'[1]COMP-SINT-SINAPI'!$G$6:$R$20000,12,0),IFERROR(VLOOKUP(D43,'[1]PREÇOS UNITÁRIOS'!$B$73:$H$20000,3,0),IFERROR(VLOOKUP(D43,'[1]INSUMOS-SINAPI'!$A$6:$J$20000,6,0),IFERROR(VLOOKUP(D43,'[1]tab-PINI-SINT'!$B$18:$H$20000,7,0),IFERROR(VLOOKUP(D43,[1]INSUMOS!$B$13:$J$9994,9,0),"")))))</f>
        <v>SINAPI</v>
      </c>
      <c r="F43" s="37" t="str">
        <f>IFERROR(VLOOKUP(D43,'[1]COMP-SINT-SINAPI'!$G$6:$Q$20000,2,0),IFERROR(VLOOKUP(D43,'[1]PREÇOS UNITÁRIOS'!$B$73:$H$20000,3,0),IFERROR(VLOOKUP(D43,'[1]INSUMOS-SINAPI'!$A$7:$F$20000,2,0),IFERROR(VLOOKUP(D43,'[1]tab-PINI-SINT'!$B$18:$G$20000,2,0),IFERROR(VLOOKUP(D43,[1]INSUMOS!$B$13:$H$9994,3,0),"")))))</f>
        <v>AJUDANTE ESPECIALIZADO COM ENCARGOS COMPLEMENTARES</v>
      </c>
      <c r="G43" s="38" t="str">
        <f>IFERROR(VLOOKUP(D43,'[1]COMP-SINT-SINAPI'!$G$6:$Q$20000,3,0),IFERROR(VLOOKUP(D43,'[1]PREÇOS UNITÁRIOS'!$B$73:$H$20000,4,0),IFERROR(VLOOKUP(D43,'[1]INSUMOS-SINAPI'!$A$7:$F$20000,3,0),IFERROR(VLOOKUP(D43,'[1]tab-PINI-SINT'!$B$18:$G$20000,3,0),IFERROR(VLOOKUP(D43,[1]INSUMOS!$B$13:$H$9994,5,0),"")))))</f>
        <v>H</v>
      </c>
      <c r="H43" s="39">
        <v>0.75</v>
      </c>
      <c r="I43" s="38">
        <f>IFERROR(VLOOKUP(D43,'[1]COMP-SINT-SINAPI'!$G$6:$Q$20000,8,0),IFERROR(VLOOKUP(D43,'[1]PREÇOS UNITÁRIOS'!$B$73:$H$20000,5,0),IFERROR(VLOOKUP(D43,'[1]INSUMOS-SINAPI'!$A$7:$F$20000,5,0),IFERROR(VLOOKUP(D43,'[1]tab-PINI-SINT'!$B$18:$G$20000,4,0),IFERROR(VLOOKUP(D43,[1]INSUMOS!$B$13:$H$9994,6,0),"")))))</f>
        <v>5.0100000000000016</v>
      </c>
      <c r="J43" s="38" t="str">
        <f>IF(D43="",0,IFERROR(VLOOKUP(D43,'[1]COMP-SINT-SINAPI'!$G$6:$Q$20000,7,0),IFERROR(VLOOKUP(D43,'[1]PREÇOS UNITÁRIOS'!$B$73:$H$20000,6,0),IFERROR(VLOOKUP(D43,'[1]INSUMOS-SINAPI'!$A$7:$F$20000,7,0),IFERROR(VLOOKUP(D43,'[1]tab-PINI-SINT'!$B$18:$G$20000,5,0),IFERROR(VLOOKUP(D43,[1]INSUMOS!$B$13:$H$9994,7,0),"0,00"))))))</f>
        <v>15,29</v>
      </c>
      <c r="K43" s="40">
        <f>H43*I43</f>
        <v>3.7575000000000012</v>
      </c>
      <c r="L43" s="40">
        <f>H43*J43</f>
        <v>11.467499999999999</v>
      </c>
      <c r="M43" s="41">
        <f>K43+L43</f>
        <v>15.225000000000001</v>
      </c>
      <c r="N43" s="35"/>
    </row>
    <row r="44" spans="3:14" ht="37.5" x14ac:dyDescent="0.35">
      <c r="C44" s="34"/>
      <c r="D44" s="57">
        <v>88270</v>
      </c>
      <c r="E44" s="38" t="str">
        <f>IFERROR(VLOOKUP(D44,'[1]COMP-SINT-SINAPI'!$G$6:$R$20000,12,0),IFERROR(VLOOKUP(D44,'[1]PREÇOS UNITÁRIOS'!$B$73:$H$20000,3,0),IFERROR(VLOOKUP(D44,'[1]INSUMOS-SINAPI'!$A$6:$J$20000,6,0),IFERROR(VLOOKUP(D44,'[1]tab-PINI-SINT'!$B$18:$H$20000,7,0),IFERROR(VLOOKUP(D44,[1]INSUMOS!$B$13:$J$9994,9,0),"")))))</f>
        <v>SINAPI</v>
      </c>
      <c r="F44" s="37" t="str">
        <f>IFERROR(VLOOKUP(D44,'[1]COMP-SINT-SINAPI'!$G$6:$Q$20000,2,0),IFERROR(VLOOKUP(D44,'[1]PREÇOS UNITÁRIOS'!$B$73:$H$20000,3,0),IFERROR(VLOOKUP(D44,'[1]INSUMOS-SINAPI'!$A$7:$F$20000,2,0),IFERROR(VLOOKUP(D44,'[1]tab-PINI-SINT'!$B$18:$G$20000,2,0),IFERROR(VLOOKUP(D44,[1]INSUMOS!$B$13:$H$9994,3,0),"")))))</f>
        <v>IMPERMEABILIZADOR COM ENCARGOS COMPLEMENTARES</v>
      </c>
      <c r="G44" s="38" t="str">
        <f>IFERROR(VLOOKUP(D44,'[1]COMP-SINT-SINAPI'!$G$6:$Q$20000,3,0),IFERROR(VLOOKUP(D44,'[1]PREÇOS UNITÁRIOS'!$B$73:$H$20000,4,0),IFERROR(VLOOKUP(D44,'[1]INSUMOS-SINAPI'!$A$7:$F$20000,3,0),IFERROR(VLOOKUP(D44,'[1]tab-PINI-SINT'!$B$18:$G$20000,3,0),IFERROR(VLOOKUP(D44,[1]INSUMOS!$B$13:$H$9994,5,0),"")))))</f>
        <v>H</v>
      </c>
      <c r="H44" s="39">
        <v>0.75</v>
      </c>
      <c r="I44" s="38">
        <f>IFERROR(VLOOKUP(D44,'[1]COMP-SINT-SINAPI'!$G$6:$Q$20000,8,0),IFERROR(VLOOKUP(D44,'[1]PREÇOS UNITÁRIOS'!$B$73:$H$20000,5,0),IFERROR(VLOOKUP(D44,'[1]INSUMOS-SINAPI'!$A$7:$F$20000,5,0),IFERROR(VLOOKUP(D44,'[1]tab-PINI-SINT'!$B$18:$G$20000,4,0),IFERROR(VLOOKUP(D44,[1]INSUMOS!$B$13:$H$9994,6,0),"")))))</f>
        <v>5.18</v>
      </c>
      <c r="J44" s="38" t="str">
        <f>IF(D44="",0,IFERROR(VLOOKUP(D44,'[1]COMP-SINT-SINAPI'!$G$6:$Q$20000,7,0),IFERROR(VLOOKUP(D44,'[1]PREÇOS UNITÁRIOS'!$B$73:$H$20000,6,0),IFERROR(VLOOKUP(D44,'[1]INSUMOS-SINAPI'!$A$7:$F$20000,7,0),IFERROR(VLOOKUP(D44,'[1]tab-PINI-SINT'!$B$18:$G$20000,5,0),IFERROR(VLOOKUP(D44,[1]INSUMOS!$B$13:$H$9994,7,0),"0,00"))))))</f>
        <v>16,80</v>
      </c>
      <c r="K44" s="40">
        <f>H44*I44</f>
        <v>3.8849999999999998</v>
      </c>
      <c r="L44" s="40">
        <f>H44*J44</f>
        <v>12.600000000000001</v>
      </c>
      <c r="M44" s="41">
        <f>K44+L44</f>
        <v>16.484999999999999</v>
      </c>
      <c r="N44" s="35"/>
    </row>
    <row r="45" spans="3:14" x14ac:dyDescent="0.35">
      <c r="C45" s="34"/>
      <c r="D45" s="65"/>
      <c r="E45" s="120"/>
      <c r="F45" s="65"/>
      <c r="G45" s="65"/>
      <c r="H45" s="65"/>
      <c r="I45" s="50" t="s">
        <v>1042</v>
      </c>
      <c r="J45" s="29"/>
      <c r="K45" s="41">
        <f>SUM(K42:K44)</f>
        <v>201.68249999999998</v>
      </c>
      <c r="L45" s="41">
        <f>SUM(L42:L44)</f>
        <v>24.067500000000003</v>
      </c>
      <c r="M45" s="49">
        <f>SUM(M42:M44)</f>
        <v>225.75</v>
      </c>
      <c r="N45" s="35"/>
    </row>
    <row r="46" spans="3:14" x14ac:dyDescent="0.35">
      <c r="C46" s="34"/>
      <c r="D46" s="65"/>
      <c r="E46" s="120"/>
      <c r="F46" s="65"/>
      <c r="G46" s="65"/>
      <c r="H46" s="65"/>
      <c r="I46" s="65"/>
      <c r="J46" s="65"/>
      <c r="K46" s="65"/>
      <c r="L46" s="65"/>
      <c r="M46" s="65"/>
      <c r="N46" s="35"/>
    </row>
    <row r="47" spans="3:14" x14ac:dyDescent="0.35">
      <c r="C47" s="42"/>
      <c r="D47" s="43"/>
      <c r="E47" s="117"/>
      <c r="F47" s="43"/>
      <c r="G47" s="44" t="s">
        <v>21</v>
      </c>
      <c r="H47" s="44" t="s">
        <v>1036</v>
      </c>
      <c r="I47" s="44" t="s">
        <v>1037</v>
      </c>
      <c r="J47" s="44" t="s">
        <v>1038</v>
      </c>
      <c r="K47" s="44" t="s">
        <v>1039</v>
      </c>
      <c r="L47" s="44" t="s">
        <v>1040</v>
      </c>
      <c r="M47" s="45" t="s">
        <v>1041</v>
      </c>
      <c r="N47" s="65"/>
    </row>
    <row r="48" spans="3:14" ht="52" x14ac:dyDescent="0.35">
      <c r="C48" s="55" t="s">
        <v>269</v>
      </c>
      <c r="D48" s="47" t="str">
        <f>IF(C48="","",VLOOKUP(C48,'[1]PREÇOS UNITÁRIOS'!$B$12:$H$273,2,0))</f>
        <v>C07-SEINFRAC4739</v>
      </c>
      <c r="E48" s="79" t="s">
        <v>11</v>
      </c>
      <c r="F48" s="47" t="str">
        <f>IF(C48="","",VLOOKUP(C48,'[1]PREÇOS UNITÁRIOS'!$B$12:$H$273,3,0))</f>
        <v>RECUPERAÇÃO CONCRETO, S/REFORÇO E RECONSTITUIÇÃO “GROUNT”, ESP.=60MM</v>
      </c>
      <c r="G48" s="48"/>
      <c r="H48" s="29"/>
      <c r="I48" s="29"/>
      <c r="J48" s="49"/>
      <c r="K48" s="49">
        <f>K52</f>
        <v>0</v>
      </c>
      <c r="L48" s="49">
        <f>L52</f>
        <v>0</v>
      </c>
      <c r="M48" s="49">
        <f>SUM(K48:L48)</f>
        <v>0</v>
      </c>
      <c r="N48" s="65"/>
    </row>
    <row r="49" spans="3:14" x14ac:dyDescent="0.35">
      <c r="C49" s="34"/>
      <c r="D49" s="36"/>
      <c r="E49" s="38">
        <f>IFERROR(VLOOKUP(D49,'[1]COMP-SINT-SINAPI'!$G$6:$R$20000,12,0),IFERROR(VLOOKUP(D49,'[1]PREÇOS UNITÁRIOS'!$B$73:$H$20000,3,0),IFERROR(VLOOKUP(D49,'[1]INSUMOS-SINAPI'!$A$6:$J$20000,6,0),IFERROR(VLOOKUP(D49,'[1]tab-PINI-SINT'!$B$18:$H$20000,7,0),IFERROR(VLOOKUP(D49,[1]INSUMOS!$B$13:$J$9994,9,0),"")))))</f>
        <v>0</v>
      </c>
      <c r="F49" s="37">
        <f>IFERROR(VLOOKUP(D49,'[1]COMP-SINT-SINAPI'!$G$6:$Q$20000,2,0),IFERROR(VLOOKUP(D49,'[1]PREÇOS UNITÁRIOS'!$B$73:$H$20000,3,0),IFERROR(VLOOKUP(D49,'[1]INSUMOS-SINAPI'!$A$7:$F$20000,2,0),IFERROR(VLOOKUP(D49,'[1]tab-PINI-SINT'!$B$18:$G$20000,2,0),IFERROR(VLOOKUP(D49,[1]INSUMOS!$B$13:$H$9994,3,0),"")))))</f>
        <v>0</v>
      </c>
      <c r="G49" s="38">
        <f>IFERROR(VLOOKUP(D49,'[1]COMP-SINT-SINAPI'!$G$6:$Q$20000,3,0),IFERROR(VLOOKUP(D49,'[1]PREÇOS UNITÁRIOS'!$B$73:$H$20000,4,0),IFERROR(VLOOKUP(D49,'[1]INSUMOS-SINAPI'!$A$7:$F$20000,3,0),IFERROR(VLOOKUP(D49,'[1]tab-PINI-SINT'!$B$18:$G$20000,3,0),IFERROR(VLOOKUP(D49,[1]INSUMOS!$B$13:$H$9994,5,0),"")))))</f>
        <v>0</v>
      </c>
      <c r="H49" s="39"/>
      <c r="I49" s="38">
        <f>IFERROR(VLOOKUP(D49,'[1]COMP-SINT-SINAPI'!$G$6:$Q$20000,8,0),IFERROR(VLOOKUP(D49,'[1]PREÇOS UNITÁRIOS'!$B$73:$H$20000,5,0),IFERROR(VLOOKUP(D49,'[1]INSUMOS-SINAPI'!$A$7:$F$20000,5,0),IFERROR(VLOOKUP(D49,'[1]tab-PINI-SINT'!$B$18:$G$20000,4,0),IFERROR(VLOOKUP(D49,[1]INSUMOS!$B$13:$H$9994,6,0),"")))))</f>
        <v>0</v>
      </c>
      <c r="J49" s="38">
        <f>IF(D49="",0,IFERROR(VLOOKUP(D49,'[1]COMP-SINT-SINAPI'!$G$6:$Q$20000,7,0),IFERROR(VLOOKUP(D49,'[1]PREÇOS UNITÁRIOS'!$B$73:$H$20000,6,0),IFERROR(VLOOKUP(D49,'[1]INSUMOS-SINAPI'!$A$7:$F$20000,7,0),IFERROR(VLOOKUP(D49,'[1]tab-PINI-SINT'!$B$18:$G$20000,5,0),IFERROR(VLOOKUP(D49,[1]INSUMOS!$B$13:$H$9994,7,0),"0,00"))))))</f>
        <v>0</v>
      </c>
      <c r="K49" s="40">
        <f>IF(H49="",0,H49*I49)</f>
        <v>0</v>
      </c>
      <c r="L49" s="40">
        <f>H49*J49</f>
        <v>0</v>
      </c>
      <c r="M49" s="41">
        <f>K49+L49</f>
        <v>0</v>
      </c>
      <c r="N49" s="65"/>
    </row>
    <row r="50" spans="3:14" x14ac:dyDescent="0.35">
      <c r="C50" s="34"/>
      <c r="D50" s="58"/>
      <c r="E50" s="38">
        <f>IFERROR(VLOOKUP(D50,'[1]COMP-SINT-SINAPI'!$G$6:$R$20000,12,0),IFERROR(VLOOKUP(D50,'[1]PREÇOS UNITÁRIOS'!$B$73:$H$20000,3,0),IFERROR(VLOOKUP(D50,'[1]INSUMOS-SINAPI'!$A$6:$J$20000,6,0),IFERROR(VLOOKUP(D50,'[1]tab-PINI-SINT'!$B$18:$H$20000,7,0),IFERROR(VLOOKUP(D50,[1]INSUMOS!$B$13:$J$9994,9,0),"")))))</f>
        <v>0</v>
      </c>
      <c r="F50" s="37">
        <f>IFERROR(VLOOKUP(D50,'[1]COMP-SINT-SINAPI'!$G$6:$Q$20000,2,0),IFERROR(VLOOKUP(D50,'[1]PREÇOS UNITÁRIOS'!$B$73:$H$20000,3,0),IFERROR(VLOOKUP(D50,'[1]INSUMOS-SINAPI'!$A$7:$F$20000,2,0),IFERROR(VLOOKUP(D50,'[1]tab-PINI-SINT'!$B$18:$G$20000,2,0),IFERROR(VLOOKUP(D50,[1]INSUMOS!$B$13:$H$9994,3,0),"")))))</f>
        <v>0</v>
      </c>
      <c r="G50" s="38">
        <f>IFERROR(VLOOKUP(D50,'[1]COMP-SINT-SINAPI'!$G$6:$Q$20000,3,0),IFERROR(VLOOKUP(D50,'[1]PREÇOS UNITÁRIOS'!$B$73:$H$20000,4,0),IFERROR(VLOOKUP(D50,'[1]INSUMOS-SINAPI'!$A$7:$F$20000,3,0),IFERROR(VLOOKUP(D50,'[1]tab-PINI-SINT'!$B$18:$G$20000,3,0),IFERROR(VLOOKUP(D50,[1]INSUMOS!$B$13:$H$9994,5,0),"")))))</f>
        <v>0</v>
      </c>
      <c r="H50" s="39"/>
      <c r="I50" s="38">
        <f>IFERROR(VLOOKUP(D50,'[1]COMP-SINT-SINAPI'!$G$6:$Q$20000,8,0),IFERROR(VLOOKUP(D50,'[1]PREÇOS UNITÁRIOS'!$B$73:$H$20000,5,0),IFERROR(VLOOKUP(D50,'[1]INSUMOS-SINAPI'!$A$7:$F$20000,5,0),IFERROR(VLOOKUP(D50,'[1]tab-PINI-SINT'!$B$18:$G$20000,4,0),IFERROR(VLOOKUP(D50,[1]INSUMOS!$B$13:$H$9994,6,0),"")))))</f>
        <v>0</v>
      </c>
      <c r="J50" s="38">
        <f>IF(D50="",0,IFERROR(VLOOKUP(D50,'[1]COMP-SINT-SINAPI'!$G$6:$Q$20000,7,0),IFERROR(VLOOKUP(D50,'[1]PREÇOS UNITÁRIOS'!$B$73:$H$20000,6,0),IFERROR(VLOOKUP(D50,'[1]INSUMOS-SINAPI'!$A$7:$F$20000,7,0),IFERROR(VLOOKUP(D50,'[1]tab-PINI-SINT'!$B$18:$G$20000,5,0),IFERROR(VLOOKUP(D50,[1]INSUMOS!$B$13:$H$9994,7,0),"0,00"))))))</f>
        <v>0</v>
      </c>
      <c r="K50" s="40">
        <f>IF(H50="",0,H50*I50)</f>
        <v>0</v>
      </c>
      <c r="L50" s="40">
        <f>H50*J50</f>
        <v>0</v>
      </c>
      <c r="M50" s="41">
        <f>K50+L50</f>
        <v>0</v>
      </c>
      <c r="N50" s="65"/>
    </row>
    <row r="51" spans="3:14" x14ac:dyDescent="0.35">
      <c r="C51" s="34"/>
      <c r="D51" s="58"/>
      <c r="E51" s="38">
        <f>IFERROR(VLOOKUP(D51,'[1]COMP-SINT-SINAPI'!$G$6:$R$20000,12,0),IFERROR(VLOOKUP(D51,'[1]PREÇOS UNITÁRIOS'!$B$73:$H$20000,3,0),IFERROR(VLOOKUP(D51,'[1]INSUMOS-SINAPI'!$A$6:$J$20000,6,0),IFERROR(VLOOKUP(D51,'[1]tab-PINI-SINT'!$B$18:$H$20000,7,0),IFERROR(VLOOKUP(D51,[1]INSUMOS!$B$13:$J$9994,9,0),"")))))</f>
        <v>0</v>
      </c>
      <c r="F51" s="37">
        <f>IFERROR(VLOOKUP(D51,'[1]COMP-SINT-SINAPI'!$G$6:$Q$20000,2,0),IFERROR(VLOOKUP(D51,'[1]PREÇOS UNITÁRIOS'!$B$73:$H$20000,3,0),IFERROR(VLOOKUP(D51,'[1]INSUMOS-SINAPI'!$A$7:$F$20000,2,0),IFERROR(VLOOKUP(D51,'[1]tab-PINI-SINT'!$B$18:$G$20000,2,0),IFERROR(VLOOKUP(D51,[1]INSUMOS!$B$13:$H$9994,3,0),"")))))</f>
        <v>0</v>
      </c>
      <c r="G51" s="38">
        <f>IFERROR(VLOOKUP(D51,'[1]COMP-SINT-SINAPI'!$G$6:$Q$20000,3,0),IFERROR(VLOOKUP(D51,'[1]PREÇOS UNITÁRIOS'!$B$73:$H$20000,4,0),IFERROR(VLOOKUP(D51,'[1]INSUMOS-SINAPI'!$A$7:$F$20000,3,0),IFERROR(VLOOKUP(D51,'[1]tab-PINI-SINT'!$B$18:$G$20000,3,0),IFERROR(VLOOKUP(D51,[1]INSUMOS!$B$13:$H$9994,5,0),"")))))</f>
        <v>0</v>
      </c>
      <c r="H51" s="39"/>
      <c r="I51" s="38">
        <f>IFERROR(VLOOKUP(D51,'[1]COMP-SINT-SINAPI'!$G$6:$Q$20000,8,0),IFERROR(VLOOKUP(D51,'[1]PREÇOS UNITÁRIOS'!$B$73:$H$20000,5,0),IFERROR(VLOOKUP(D51,'[1]INSUMOS-SINAPI'!$A$7:$F$20000,5,0),IFERROR(VLOOKUP(D51,'[1]tab-PINI-SINT'!$B$18:$G$20000,4,0),IFERROR(VLOOKUP(D51,[1]INSUMOS!$B$13:$H$9994,6,0),"")))))</f>
        <v>0</v>
      </c>
      <c r="J51" s="38">
        <f>IF(D51="",0,IFERROR(VLOOKUP(D51,'[1]COMP-SINT-SINAPI'!$G$6:$Q$20000,7,0),IFERROR(VLOOKUP(D51,'[1]PREÇOS UNITÁRIOS'!$B$73:$H$20000,6,0),IFERROR(VLOOKUP(D51,'[1]INSUMOS-SINAPI'!$A$7:$F$20000,7,0),IFERROR(VLOOKUP(D51,'[1]tab-PINI-SINT'!$B$18:$G$20000,5,0),IFERROR(VLOOKUP(D51,[1]INSUMOS!$B$13:$H$9994,7,0),"0,00"))))))</f>
        <v>0</v>
      </c>
      <c r="K51" s="40">
        <f>IF(H51="",0,H51*I51)</f>
        <v>0</v>
      </c>
      <c r="L51" s="40">
        <f>H51*J51</f>
        <v>0</v>
      </c>
      <c r="M51" s="41">
        <f>K51+L51</f>
        <v>0</v>
      </c>
      <c r="N51" s="65"/>
    </row>
    <row r="52" spans="3:14" x14ac:dyDescent="0.35">
      <c r="C52" s="34"/>
      <c r="D52" s="35"/>
      <c r="E52" s="118"/>
      <c r="F52" s="35"/>
      <c r="G52" s="35"/>
      <c r="H52" s="35"/>
      <c r="I52" s="50" t="s">
        <v>1042</v>
      </c>
      <c r="J52" s="29"/>
      <c r="K52" s="41">
        <f>SUM(K49:K51)</f>
        <v>0</v>
      </c>
      <c r="L52" s="41">
        <f>SUM(L49:L51)</f>
        <v>0</v>
      </c>
      <c r="M52" s="41">
        <f>SUM(M49:M51)</f>
        <v>0</v>
      </c>
      <c r="N52" s="65"/>
    </row>
    <row r="53" spans="3:14" x14ac:dyDescent="0.35">
      <c r="C53" s="34" t="s">
        <v>1044</v>
      </c>
      <c r="D53" s="35"/>
      <c r="E53" s="118"/>
      <c r="F53" s="35"/>
      <c r="G53" s="35"/>
      <c r="H53" s="35"/>
      <c r="I53" s="35"/>
      <c r="J53" s="35"/>
      <c r="K53" s="35"/>
      <c r="L53" s="35"/>
      <c r="M53" s="35"/>
      <c r="N53" s="65"/>
    </row>
    <row r="54" spans="3:14" x14ac:dyDescent="0.35">
      <c r="C54" s="34" t="s">
        <v>1044</v>
      </c>
      <c r="D54" s="61"/>
      <c r="E54" s="119"/>
      <c r="F54" s="62"/>
      <c r="G54" s="62"/>
      <c r="H54" s="63" t="s">
        <v>1036</v>
      </c>
      <c r="I54" s="63" t="s">
        <v>1037</v>
      </c>
      <c r="J54" s="63" t="s">
        <v>1038</v>
      </c>
      <c r="K54" s="63" t="s">
        <v>1039</v>
      </c>
      <c r="L54" s="63" t="s">
        <v>1040</v>
      </c>
      <c r="M54" s="64"/>
      <c r="N54" s="35"/>
    </row>
    <row r="55" spans="3:14" ht="91" x14ac:dyDescent="0.35">
      <c r="C55" s="55" t="s">
        <v>272</v>
      </c>
      <c r="D55" s="47" t="str">
        <f>IF(C55="","",VLOOKUP(C55,'[1]PREÇOS UNITÁRIOS'!$B$12:$H$273,2,0))</f>
        <v>C08-BASA</v>
      </c>
      <c r="E55" s="79" t="s">
        <v>11</v>
      </c>
      <c r="F55" s="47" t="str">
        <f>IF(C55="","",VLOOKUP(C55,'[1]PREÇOS UNITÁRIOS'!$B$12:$H$273,3,0))</f>
        <v>LOGOMARCA ADESIVADA(PICTOGRAMA DA LOGOMARCA "A" L=167CM, H=112CM, PADRÃO DO BANCO, APLICAÇÃO EM PAINÉIS DE VIDRO TEMPERADO</v>
      </c>
      <c r="G55" s="48" t="s">
        <v>21</v>
      </c>
      <c r="H55" s="29"/>
      <c r="I55" s="29"/>
      <c r="J55" s="49"/>
      <c r="K55" s="49">
        <f>K58</f>
        <v>209.2758</v>
      </c>
      <c r="L55" s="49">
        <f>L58</f>
        <v>92.116199999999992</v>
      </c>
      <c r="M55" s="49">
        <f>SUM(K55:L55)</f>
        <v>301.392</v>
      </c>
      <c r="N55" s="35"/>
    </row>
    <row r="56" spans="3:14" ht="37.5" x14ac:dyDescent="0.35">
      <c r="C56" s="34"/>
      <c r="D56" s="36" t="s">
        <v>43</v>
      </c>
      <c r="E56" s="38" t="str">
        <f>IFERROR(VLOOKUP(D56,'[1]COMP-SINT-SINAPI'!$G$6:$R$20000,12,0),IFERROR(VLOOKUP(D56,'[1]PREÇOS UNITÁRIOS'!$B$73:$H$20000,3,0),IFERROR(VLOOKUP(D56,'[1]INSUMOS-SINAPI'!$A$6:$J$20000,6,0),IFERROR(VLOOKUP(D56,'[1]tab-PINI-SINT'!$B$18:$H$20000,7,0),IFERROR(VLOOKUP(D56,[1]INSUMOS!$B$13:$J$9994,9,0),"")))))</f>
        <v>ORSE-11392</v>
      </c>
      <c r="F56" s="37" t="str">
        <f>IFERROR(VLOOKUP(D56,'[1]COMP-SINT-SINAPI'!$G$6:$Q$20000,2,0),IFERROR(VLOOKUP(D56,'[1]PREÇOS UNITÁRIOS'!$B$73:$H$20000,3,0),IFERROR(VLOOKUP(D56,'[1]INSUMOS-SINAPI'!$A$7:$F$20000,2,0),IFERROR(VLOOKUP(D56,'[1]tab-PINI-SINT'!$B$18:$G$20000,2,0),IFERROR(VLOOKUP(D56,[1]INSUMOS!$B$13:$H$9994,3,0),"")))))</f>
        <v>Adesivo em vinil para plotagem em letreiro de chapa galvanizada (c/aplicação)</v>
      </c>
      <c r="G56" s="38" t="str">
        <f>IFERROR(VLOOKUP(D56,'[1]COMP-SINT-SINAPI'!$G$6:$Q$20000,3,0),IFERROR(VLOOKUP(D56,'[1]PREÇOS UNITÁRIOS'!$B$73:$H$20000,4,0),IFERROR(VLOOKUP(D56,'[1]INSUMOS-SINAPI'!$A$7:$F$20000,3,0),IFERROR(VLOOKUP(D56,'[1]tab-PINI-SINT'!$B$18:$G$20000,3,0),IFERROR(VLOOKUP(D56,[1]INSUMOS!$B$13:$H$9994,5,0),"")))))</f>
        <v>m2</v>
      </c>
      <c r="H56" s="39">
        <f>1.7*1.2</f>
        <v>2.04</v>
      </c>
      <c r="I56" s="38">
        <f>IFERROR(VLOOKUP(D56,'[1]COMP-SINT-SINAPI'!$G$6:$Q$20000,8,0),IFERROR(VLOOKUP(D56,'[1]PREÇOS UNITÁRIOS'!$B$73:$H$20000,5,0),IFERROR(VLOOKUP(D56,'[1]INSUMOS-SINAPI'!$A$7:$F$20000,5,0),IFERROR(VLOOKUP(D56,'[1]tab-PINI-SINT'!$B$18:$G$20000,4,0),IFERROR(VLOOKUP(D56,[1]INSUMOS!$B$13:$H$9994,6,0),"")))))</f>
        <v>102.095</v>
      </c>
      <c r="J56" s="38">
        <f>IF(D56="",0,IFERROR(VLOOKUP(D56,'[1]COMP-SINT-SINAPI'!$G$6:$Q$20000,7,0),IFERROR(VLOOKUP(D56,'[1]PREÇOS UNITÁRIOS'!$B$73:$H$20000,6,0),IFERROR(VLOOKUP(D56,'[1]INSUMOS-SINAPI'!$A$7:$F$20000,7,0),IFERROR(VLOOKUP(D56,'[1]tab-PINI-SINT'!$B$18:$G$20000,5,0),IFERROR(VLOOKUP(D56,[1]INSUMOS!$B$13:$H$9994,7,0),"0,00"))))))</f>
        <v>43.754999999999995</v>
      </c>
      <c r="K56" s="40">
        <f>IF(H56="",0,H56*I56)</f>
        <v>208.27379999999999</v>
      </c>
      <c r="L56" s="40">
        <f>H56*J56</f>
        <v>89.260199999999998</v>
      </c>
      <c r="M56" s="41">
        <f>K56+L56</f>
        <v>297.53399999999999</v>
      </c>
      <c r="N56" s="35"/>
    </row>
    <row r="57" spans="3:14" ht="25" x14ac:dyDescent="0.35">
      <c r="C57" s="34" t="s">
        <v>1044</v>
      </c>
      <c r="D57" s="57">
        <v>88316</v>
      </c>
      <c r="E57" s="38" t="str">
        <f>IFERROR(VLOOKUP(D57,'[1]COMP-SINT-SINAPI'!$G$6:$R$20000,12,0),IFERROR(VLOOKUP(D57,'[1]PREÇOS UNITÁRIOS'!$B$73:$H$20000,3,0),IFERROR(VLOOKUP(D57,'[1]INSUMOS-SINAPI'!$A$6:$J$20000,6,0),IFERROR(VLOOKUP(D57,'[1]tab-PINI-SINT'!$B$18:$H$20000,7,0),IFERROR(VLOOKUP(D57,[1]INSUMOS!$B$13:$J$9994,9,0),"")))))</f>
        <v>SINAPI</v>
      </c>
      <c r="F57" s="37" t="str">
        <f>IFERROR(VLOOKUP(D57,'[1]COMP-SINT-SINAPI'!$G$6:$Q$20000,2,0),IFERROR(VLOOKUP(D57,'[1]PREÇOS UNITÁRIOS'!$B$73:$H$20000,3,0),IFERROR(VLOOKUP(D57,'[1]INSUMOS-SINAPI'!$A$7:$F$20000,2,0),IFERROR(VLOOKUP(D57,'[1]tab-PINI-SINT'!$B$18:$G$20000,2,0),IFERROR(VLOOKUP(D57,[1]INSUMOS!$B$13:$H$9994,3,0),"")))))</f>
        <v>SERVENTE COM ENCARGOS COMPLEMENTARES</v>
      </c>
      <c r="G57" s="38" t="str">
        <f>IFERROR(VLOOKUP(D57,'[1]COMP-SINT-SINAPI'!$G$6:$Q$20000,3,0),IFERROR(VLOOKUP(D57,'[1]PREÇOS UNITÁRIOS'!$B$73:$H$20000,4,0),IFERROR(VLOOKUP(D57,'[1]INSUMOS-SINAPI'!$A$7:$F$20000,3,0),IFERROR(VLOOKUP(D57,'[1]tab-PINI-SINT'!$B$18:$G$20000,3,0),IFERROR(VLOOKUP(D57,[1]INSUMOS!$B$13:$H$9994,5,0),"")))))</f>
        <v>H</v>
      </c>
      <c r="H57" s="39">
        <v>0.2</v>
      </c>
      <c r="I57" s="38">
        <f>IFERROR(VLOOKUP(D57,'[1]COMP-SINT-SINAPI'!$G$6:$Q$20000,8,0),IFERROR(VLOOKUP(D57,'[1]PREÇOS UNITÁRIOS'!$B$73:$H$20000,5,0),IFERROR(VLOOKUP(D57,'[1]INSUMOS-SINAPI'!$A$7:$F$20000,5,0),IFERROR(VLOOKUP(D57,'[1]tab-PINI-SINT'!$B$18:$G$20000,4,0),IFERROR(VLOOKUP(D57,[1]INSUMOS!$B$13:$H$9994,6,0),"")))))</f>
        <v>5.01</v>
      </c>
      <c r="J57" s="38" t="str">
        <f>IF(D57="",0,IFERROR(VLOOKUP(D57,'[1]COMP-SINT-SINAPI'!$G$6:$Q$20000,7,0),IFERROR(VLOOKUP(D57,'[1]PREÇOS UNITÁRIOS'!$B$73:$H$20000,6,0),IFERROR(VLOOKUP(D57,'[1]INSUMOS-SINAPI'!$A$7:$F$20000,7,0),IFERROR(VLOOKUP(D57,'[1]tab-PINI-SINT'!$B$18:$G$20000,5,0),IFERROR(VLOOKUP(D57,[1]INSUMOS!$B$13:$H$9994,7,0),"0,00"))))))</f>
        <v>14,28</v>
      </c>
      <c r="K57" s="40">
        <f>H57*I57</f>
        <v>1.002</v>
      </c>
      <c r="L57" s="40">
        <f>H57*J57</f>
        <v>2.8559999999999999</v>
      </c>
      <c r="M57" s="41">
        <f>K57+L57</f>
        <v>3.8579999999999997</v>
      </c>
      <c r="N57" s="35"/>
    </row>
    <row r="58" spans="3:14" x14ac:dyDescent="0.35">
      <c r="C58" s="34" t="s">
        <v>1044</v>
      </c>
      <c r="D58" s="66"/>
      <c r="E58" s="121"/>
      <c r="F58" s="66"/>
      <c r="G58" s="66"/>
      <c r="H58" s="66"/>
      <c r="I58" s="50" t="s">
        <v>1042</v>
      </c>
      <c r="J58" s="29"/>
      <c r="K58" s="41">
        <f>SUM(K56:K57)</f>
        <v>209.2758</v>
      </c>
      <c r="L58" s="41">
        <f>SUM(L56:L57)</f>
        <v>92.116199999999992</v>
      </c>
      <c r="M58" s="49">
        <f>SUM(M56:M57)</f>
        <v>301.392</v>
      </c>
      <c r="N58" s="35"/>
    </row>
    <row r="59" spans="3:14" x14ac:dyDescent="0.35">
      <c r="C59" s="34" t="s">
        <v>1044</v>
      </c>
      <c r="D59" s="66"/>
      <c r="E59" s="121"/>
      <c r="F59" s="66"/>
      <c r="G59" s="66"/>
      <c r="H59" s="66"/>
      <c r="I59" s="66"/>
      <c r="J59" s="66"/>
      <c r="K59" s="66"/>
      <c r="L59" s="66"/>
      <c r="M59" s="66"/>
      <c r="N59" s="35"/>
    </row>
    <row r="60" spans="3:14" x14ac:dyDescent="0.35">
      <c r="C60" s="34" t="s">
        <v>1044</v>
      </c>
      <c r="D60" s="61"/>
      <c r="E60" s="119"/>
      <c r="F60" s="62"/>
      <c r="G60" s="62"/>
      <c r="H60" s="63" t="s">
        <v>1036</v>
      </c>
      <c r="I60" s="63" t="s">
        <v>1037</v>
      </c>
      <c r="J60" s="63" t="s">
        <v>1038</v>
      </c>
      <c r="K60" s="63" t="s">
        <v>1039</v>
      </c>
      <c r="L60" s="63" t="s">
        <v>1040</v>
      </c>
      <c r="M60" s="64"/>
      <c r="N60" s="35"/>
    </row>
    <row r="61" spans="3:14" ht="117" x14ac:dyDescent="0.35">
      <c r="C61" s="55" t="s">
        <v>275</v>
      </c>
      <c r="D61" s="47" t="str">
        <f>IF(C61="","",VLOOKUP(C61,'[1]PREÇOS UNITÁRIOS'!$B$12:$H$273,2,0))</f>
        <v>C09-BASA</v>
      </c>
      <c r="E61" s="79" t="s">
        <v>11</v>
      </c>
      <c r="F61" s="47" t="str">
        <f>IF(C61="","",VLOOKUP(C61,'[1]PREÇOS UNITÁRIOS'!$B$12:$H$273,3,0))</f>
        <v>RELOCALIZAÇÃO E REVITALIZAÇÃO DE PLACAS TIPO BANDEIRAS EXTERNAS COM PINTURA E SUBSTITUIÇÃO DE ELEMENTOS DE INDENTIFICAÇÃO VISUAL PLACAS TIPO BANDEIRAS EXTERNAS</v>
      </c>
      <c r="G61" s="48" t="s">
        <v>21</v>
      </c>
      <c r="H61" s="29"/>
      <c r="I61" s="29"/>
      <c r="J61" s="49"/>
      <c r="K61" s="49">
        <f>K71</f>
        <v>841.58500000000004</v>
      </c>
      <c r="L61" s="49">
        <f>L71</f>
        <v>288.76639999999998</v>
      </c>
      <c r="M61" s="49">
        <f>SUM(K61:L61)</f>
        <v>1130.3514</v>
      </c>
      <c r="N61" s="35"/>
    </row>
    <row r="62" spans="3:14" ht="37.5" x14ac:dyDescent="0.35">
      <c r="C62" s="34"/>
      <c r="D62" s="36" t="s">
        <v>43</v>
      </c>
      <c r="E62" s="38" t="str">
        <f>IFERROR(VLOOKUP(D62,'[1]COMP-SINT-SINAPI'!$G$6:$R$20000,12,0),IFERROR(VLOOKUP(D62,'[1]PREÇOS UNITÁRIOS'!$B$73:$H$20000,3,0),IFERROR(VLOOKUP(D62,'[1]INSUMOS-SINAPI'!$A$6:$J$20000,6,0),IFERROR(VLOOKUP(D62,'[1]tab-PINI-SINT'!$B$18:$H$20000,7,0),IFERROR(VLOOKUP(D62,[1]INSUMOS!$B$13:$J$9994,9,0),"")))))</f>
        <v>ORSE-11392</v>
      </c>
      <c r="F62" s="37" t="str">
        <f>IFERROR(VLOOKUP(D62,'[1]COMP-SINT-SINAPI'!$G$6:$Q$20000,2,0),IFERROR(VLOOKUP(D62,'[1]PREÇOS UNITÁRIOS'!$B$73:$H$20000,3,0),IFERROR(VLOOKUP(D62,'[1]INSUMOS-SINAPI'!$A$7:$F$20000,2,0),IFERROR(VLOOKUP(D62,'[1]tab-PINI-SINT'!$B$18:$G$20000,2,0),IFERROR(VLOOKUP(D62,[1]INSUMOS!$B$13:$H$9994,3,0),"")))))</f>
        <v>Adesivo em vinil para plotagem em letreiro de chapa galvanizada (c/aplicação)</v>
      </c>
      <c r="G62" s="38" t="str">
        <f>IFERROR(VLOOKUP(D62,'[1]COMP-SINT-SINAPI'!$G$6:$Q$20000,3,0),IFERROR(VLOOKUP(D62,'[1]PREÇOS UNITÁRIOS'!$B$73:$H$20000,4,0),IFERROR(VLOOKUP(D62,'[1]INSUMOS-SINAPI'!$A$7:$F$20000,3,0),IFERROR(VLOOKUP(D62,'[1]tab-PINI-SINT'!$B$18:$G$20000,3,0),IFERROR(VLOOKUP(D62,[1]INSUMOS!$B$13:$H$9994,5,0),"")))))</f>
        <v>m2</v>
      </c>
      <c r="H62" s="39">
        <f>0.5*0.4*2</f>
        <v>0.4</v>
      </c>
      <c r="I62" s="38">
        <f>IFERROR(VLOOKUP(D62,'[1]COMP-SINT-SINAPI'!$G$6:$Q$20000,8,0),IFERROR(VLOOKUP(D62,'[1]PREÇOS UNITÁRIOS'!$B$73:$H$20000,5,0),IFERROR(VLOOKUP(D62,'[1]INSUMOS-SINAPI'!$A$7:$F$20000,5,0),IFERROR(VLOOKUP(D62,'[1]tab-PINI-SINT'!$B$18:$G$20000,4,0),IFERROR(VLOOKUP(D62,[1]INSUMOS!$B$13:$H$9994,6,0),"")))))</f>
        <v>102.095</v>
      </c>
      <c r="J62" s="38">
        <f>IF(D62="",0,IFERROR(VLOOKUP(D62,'[1]COMP-SINT-SINAPI'!$G$6:$Q$20000,7,0),IFERROR(VLOOKUP(D62,'[1]PREÇOS UNITÁRIOS'!$B$73:$H$20000,6,0),IFERROR(VLOOKUP(D62,'[1]INSUMOS-SINAPI'!$A$7:$F$20000,7,0),IFERROR(VLOOKUP(D62,'[1]tab-PINI-SINT'!$B$18:$G$20000,5,0),IFERROR(VLOOKUP(D62,[1]INSUMOS!$B$13:$H$9994,7,0),"0,00"))))))</f>
        <v>43.754999999999995</v>
      </c>
      <c r="K62" s="40">
        <f>IF(H62="",0,H62*I62)</f>
        <v>40.838000000000001</v>
      </c>
      <c r="L62" s="40">
        <f>H62*J62</f>
        <v>17.501999999999999</v>
      </c>
      <c r="M62" s="41">
        <f>K62+L62</f>
        <v>58.34</v>
      </c>
      <c r="N62" s="35"/>
    </row>
    <row r="63" spans="3:14" ht="62.5" x14ac:dyDescent="0.35">
      <c r="C63" s="34" t="s">
        <v>1044</v>
      </c>
      <c r="D63" s="57">
        <v>11790</v>
      </c>
      <c r="E63" s="38" t="str">
        <f>IFERROR(VLOOKUP(D63,'[1]COMP-SINT-SINAPI'!$G$6:$R$20000,12,0),IFERROR(VLOOKUP(D63,'[1]PREÇOS UNITÁRIOS'!$B$73:$H$20000,3,0),IFERROR(VLOOKUP(D63,'[1]INSUMOS-SINAPI'!$A$6:$J$20000,6,0),IFERROR(VLOOKUP(D63,'[1]tab-PINI-SINT'!$B$18:$H$20000,7,0),IFERROR(VLOOKUP(D63,[1]INSUMOS!$B$13:$J$9994,9,0),"")))))</f>
        <v>SINAPI</v>
      </c>
      <c r="F63" s="37" t="str">
        <f>IFERROR(VLOOKUP(D63,'[1]COMP-SINT-SINAPI'!$G$6:$Q$20000,2,0),IFERROR(VLOOKUP(D63,'[1]PREÇOS UNITÁRIOS'!$B$73:$H$20000,3,0),IFERROR(VLOOKUP(D63,'[1]INSUMOS-SINAPI'!$A$7:$F$20000,2,0),IFERROR(VLOOKUP(D63,'[1]tab-PINI-SINT'!$B$18:$G$20000,2,0),IFERROR(VLOOKUP(D63,[1]INSUMOS!$B$13:$H$9994,3,0),"")))))</f>
        <v>PARAFUSO M16 EM ACO GALVANIZADO, COMPRIMENTO = 450 MM, DIAMETRO = 16 MM, ROSCA MAQUINA, CABECA QUADRADA</v>
      </c>
      <c r="G63" s="38" t="str">
        <f>IFERROR(VLOOKUP(D63,'[1]COMP-SINT-SINAPI'!$G$6:$Q$20000,3,0),IFERROR(VLOOKUP(D63,'[1]PREÇOS UNITÁRIOS'!$B$73:$H$20000,4,0),IFERROR(VLOOKUP(D63,'[1]INSUMOS-SINAPI'!$A$7:$F$20000,3,0),IFERROR(VLOOKUP(D63,'[1]tab-PINI-SINT'!$B$18:$G$20000,3,0),IFERROR(VLOOKUP(D63,[1]INSUMOS!$B$13:$H$9994,5,0),"")))))</f>
        <v xml:space="preserve">UN    </v>
      </c>
      <c r="H63" s="39">
        <v>4</v>
      </c>
      <c r="I63" s="38" t="str">
        <f>IFERROR(VLOOKUP(D63,'[1]COMP-SINT-SINAPI'!$G$6:$Q$20000,8,0),IFERROR(VLOOKUP(D63,'[1]PREÇOS UNITÁRIOS'!$B$73:$H$20000,5,0),IFERROR(VLOOKUP(D63,'[1]INSUMOS-SINAPI'!$A$7:$F$20000,5,0),IFERROR(VLOOKUP(D63,'[1]tab-PINI-SINT'!$B$18:$G$20000,4,0),IFERROR(VLOOKUP(D63,[1]INSUMOS!$B$13:$H$9994,6,0),"")))))</f>
        <v>35,13</v>
      </c>
      <c r="J63" s="38" t="str">
        <f>IF(D63="",0,IFERROR(VLOOKUP(D63,'[1]COMP-SINT-SINAPI'!$G$6:$Q$20000,7,0),IFERROR(VLOOKUP(D63,'[1]PREÇOS UNITÁRIOS'!$B$73:$H$20000,6,0),IFERROR(VLOOKUP(D63,'[1]INSUMOS-SINAPI'!$A$7:$F$20000,7,0),IFERROR(VLOOKUP(D63,'[1]tab-PINI-SINT'!$B$18:$G$20000,5,0),IFERROR(VLOOKUP(D63,[1]INSUMOS!$B$13:$H$9994,7,0),"0,00"))))))</f>
        <v>0,00</v>
      </c>
      <c r="K63" s="40">
        <f>H63*I63</f>
        <v>140.52000000000001</v>
      </c>
      <c r="L63" s="40">
        <f>H63*J63</f>
        <v>0</v>
      </c>
      <c r="M63" s="41">
        <f>K63+L63</f>
        <v>140.52000000000001</v>
      </c>
      <c r="N63" s="35"/>
    </row>
    <row r="64" spans="3:14" ht="25" x14ac:dyDescent="0.35">
      <c r="C64" s="34" t="s">
        <v>1044</v>
      </c>
      <c r="D64" s="57">
        <v>88309</v>
      </c>
      <c r="E64" s="38" t="str">
        <f>IFERROR(VLOOKUP(D64,'[1]COMP-SINT-SINAPI'!$G$6:$R$20000,12,0),IFERROR(VLOOKUP(D64,'[1]PREÇOS UNITÁRIOS'!$B$73:$H$20000,3,0),IFERROR(VLOOKUP(D64,'[1]INSUMOS-SINAPI'!$A$6:$J$20000,6,0),IFERROR(VLOOKUP(D64,'[1]tab-PINI-SINT'!$B$18:$H$20000,7,0),IFERROR(VLOOKUP(D64,[1]INSUMOS!$B$13:$J$9994,9,0),"")))))</f>
        <v>SINAPI</v>
      </c>
      <c r="F64" s="37" t="str">
        <f>IFERROR(VLOOKUP(D64,'[1]COMP-SINT-SINAPI'!$G$6:$Q$20000,2,0),IFERROR(VLOOKUP(D64,'[1]PREÇOS UNITÁRIOS'!$B$73:$H$20000,3,0),IFERROR(VLOOKUP(D64,'[1]INSUMOS-SINAPI'!$A$7:$F$20000,2,0),IFERROR(VLOOKUP(D64,'[1]tab-PINI-SINT'!$B$18:$G$20000,2,0),IFERROR(VLOOKUP(D64,[1]INSUMOS!$B$13:$H$9994,3,0),"")))))</f>
        <v>PEDREIRO COM ENCARGOS COMPLEMENTARES</v>
      </c>
      <c r="G64" s="38" t="str">
        <f>IFERROR(VLOOKUP(D64,'[1]COMP-SINT-SINAPI'!$G$6:$Q$20000,3,0),IFERROR(VLOOKUP(D64,'[1]PREÇOS UNITÁRIOS'!$B$73:$H$20000,4,0),IFERROR(VLOOKUP(D64,'[1]INSUMOS-SINAPI'!$A$7:$F$20000,3,0),IFERROR(VLOOKUP(D64,'[1]tab-PINI-SINT'!$B$18:$G$20000,3,0),IFERROR(VLOOKUP(D64,[1]INSUMOS!$B$13:$H$9994,5,0),"")))))</f>
        <v>H</v>
      </c>
      <c r="H64" s="39">
        <v>1</v>
      </c>
      <c r="I64" s="38">
        <f>IFERROR(VLOOKUP(D64,'[1]COMP-SINT-SINAPI'!$G$6:$Q$20000,8,0),IFERROR(VLOOKUP(D64,'[1]PREÇOS UNITÁRIOS'!$B$73:$H$20000,5,0),IFERROR(VLOOKUP(D64,'[1]INSUMOS-SINAPI'!$A$7:$F$20000,5,0),IFERROR(VLOOKUP(D64,'[1]tab-PINI-SINT'!$B$18:$G$20000,4,0),IFERROR(VLOOKUP(D64,[1]INSUMOS!$B$13:$H$9994,6,0),"")))))</f>
        <v>5.18</v>
      </c>
      <c r="J64" s="38" t="str">
        <f>IF(D64="",0,IFERROR(VLOOKUP(D64,'[1]COMP-SINT-SINAPI'!$G$6:$Q$20000,7,0),IFERROR(VLOOKUP(D64,'[1]PREÇOS UNITÁRIOS'!$B$73:$H$20000,6,0),IFERROR(VLOOKUP(D64,'[1]INSUMOS-SINAPI'!$A$7:$F$20000,7,0),IFERROR(VLOOKUP(D64,'[1]tab-PINI-SINT'!$B$18:$G$20000,5,0),IFERROR(VLOOKUP(D64,[1]INSUMOS!$B$13:$H$9994,7,0),"0,00"))))))</f>
        <v>19,15</v>
      </c>
      <c r="K64" s="40">
        <f t="shared" ref="K64:K70" si="0">H64*I64</f>
        <v>5.18</v>
      </c>
      <c r="L64" s="40">
        <f t="shared" ref="L64:L70" si="1">H64*J64</f>
        <v>19.149999999999999</v>
      </c>
      <c r="M64" s="41">
        <f t="shared" ref="M64:M70" si="2">K64+L64</f>
        <v>24.33</v>
      </c>
      <c r="N64" s="35"/>
    </row>
    <row r="65" spans="3:14" ht="125" x14ac:dyDescent="0.35">
      <c r="C65" s="34" t="s">
        <v>1044</v>
      </c>
      <c r="D65" s="57">
        <v>5928</v>
      </c>
      <c r="E65" s="38" t="str">
        <f>IFERROR(VLOOKUP(D65,'[1]COMP-SINT-SINAPI'!$G$6:$R$20000,12,0),IFERROR(VLOOKUP(D65,'[1]PREÇOS UNITÁRIOS'!$B$73:$H$20000,3,0),IFERROR(VLOOKUP(D65,'[1]INSUMOS-SINAPI'!$A$6:$J$20000,6,0),IFERROR(VLOOKUP(D65,'[1]tab-PINI-SINT'!$B$18:$H$20000,7,0),IFERROR(VLOOKUP(D65,[1]INSUMOS!$B$13:$J$9994,9,0),"")))))</f>
        <v>SINAPI</v>
      </c>
      <c r="F65" s="37" t="str">
        <f>IFERROR(VLOOKUP(D65,'[1]COMP-SINT-SINAPI'!$G$6:$Q$20000,2,0),IFERROR(VLOOKUP(D65,'[1]PREÇOS UNITÁRIOS'!$B$73:$H$20000,3,0),IFERROR(VLOOKUP(D65,'[1]INSUMOS-SINAPI'!$A$7:$F$20000,2,0),IFERROR(VLOOKUP(D65,'[1]tab-PINI-SINT'!$B$18:$G$20000,2,0),IFERROR(VLOOKUP(D65,[1]INSUMOS!$B$13:$H$9994,3,0),"")))))</f>
        <v>GUINDAUTO HIDRÁULICO, CAPACIDADE MÁXIMA DE CARGA 6200 KG, MOMENTO MÁXIMO DE CARGA 11,7 TM, ALCANCE MÁXIMO HORIZONTAL 9,70 M, INCLUSIVE CAMINHÃO TOCO PBT 16.000 KG, POTÊNCIA DE 189 CV - CHP DIURNO. AF_06/2014</v>
      </c>
      <c r="G65" s="38" t="str">
        <f>IFERROR(VLOOKUP(D65,'[1]COMP-SINT-SINAPI'!$G$6:$Q$20000,3,0),IFERROR(VLOOKUP(D65,'[1]PREÇOS UNITÁRIOS'!$B$73:$H$20000,4,0),IFERROR(VLOOKUP(D65,'[1]INSUMOS-SINAPI'!$A$7:$F$20000,3,0),IFERROR(VLOOKUP(D65,'[1]tab-PINI-SINT'!$B$18:$G$20000,3,0),IFERROR(VLOOKUP(D65,[1]INSUMOS!$B$13:$H$9994,5,0),"")))))</f>
        <v>CHP</v>
      </c>
      <c r="H65" s="39">
        <v>2</v>
      </c>
      <c r="I65" s="38">
        <f>IFERROR(VLOOKUP(D65,'[1]COMP-SINT-SINAPI'!$G$6:$Q$20000,8,0),IFERROR(VLOOKUP(D65,'[1]PREÇOS UNITÁRIOS'!$B$73:$H$20000,5,0),IFERROR(VLOOKUP(D65,'[1]INSUMOS-SINAPI'!$A$7:$F$20000,5,0),IFERROR(VLOOKUP(D65,'[1]tab-PINI-SINT'!$B$18:$G$20000,4,0),IFERROR(VLOOKUP(D65,[1]INSUMOS!$B$13:$H$9994,6,0),"")))))</f>
        <v>217.51000000000002</v>
      </c>
      <c r="J65" s="38" t="str">
        <f>IF(D65="",0,IFERROR(VLOOKUP(D65,'[1]COMP-SINT-SINAPI'!$G$6:$Q$20000,7,0),IFERROR(VLOOKUP(D65,'[1]PREÇOS UNITÁRIOS'!$B$73:$H$20000,6,0),IFERROR(VLOOKUP(D65,'[1]INSUMOS-SINAPI'!$A$7:$F$20000,7,0),IFERROR(VLOOKUP(D65,'[1]tab-PINI-SINT'!$B$18:$G$20000,5,0),IFERROR(VLOOKUP(D65,[1]INSUMOS!$B$13:$H$9994,7,0),"0,00"))))))</f>
        <v>21,45</v>
      </c>
      <c r="K65" s="40">
        <f t="shared" si="0"/>
        <v>435.02000000000004</v>
      </c>
      <c r="L65" s="40">
        <f t="shared" si="1"/>
        <v>42.9</v>
      </c>
      <c r="M65" s="41">
        <f t="shared" si="2"/>
        <v>477.92</v>
      </c>
      <c r="N65" s="35"/>
    </row>
    <row r="66" spans="3:14" ht="125" x14ac:dyDescent="0.35">
      <c r="C66" s="34" t="s">
        <v>1044</v>
      </c>
      <c r="D66" s="57">
        <v>89259</v>
      </c>
      <c r="E66" s="38" t="str">
        <f>IFERROR(VLOOKUP(D66,'[1]COMP-SINT-SINAPI'!$G$6:$R$20000,12,0),IFERROR(VLOOKUP(D66,'[1]PREÇOS UNITÁRIOS'!$B$73:$H$20000,3,0),IFERROR(VLOOKUP(D66,'[1]INSUMOS-SINAPI'!$A$6:$J$20000,6,0),IFERROR(VLOOKUP(D66,'[1]tab-PINI-SINT'!$B$18:$H$20000,7,0),IFERROR(VLOOKUP(D66,[1]INSUMOS!$B$13:$J$9994,9,0),"")))))</f>
        <v>SINAPI</v>
      </c>
      <c r="F66" s="37" t="str">
        <f>IFERROR(VLOOKUP(D66,'[1]COMP-SINT-SINAPI'!$G$6:$Q$20000,2,0),IFERROR(VLOOKUP(D66,'[1]PREÇOS UNITÁRIOS'!$B$73:$H$20000,3,0),IFERROR(VLOOKUP(D66,'[1]INSUMOS-SINAPI'!$A$7:$F$20000,2,0),IFERROR(VLOOKUP(D66,'[1]tab-PINI-SINT'!$B$18:$G$20000,2,0),IFERROR(VLOOKUP(D66,[1]INSUMOS!$B$13:$H$9994,3,0),"")))))</f>
        <v>GUINDAUTO HIDRÁULICO, CAPACIDADE MÁXIMA DE CARGA 6200 KG, MOMENTO MÁXIMO DE CARGA 11,7 TM, ALCANCE MÁXIMO HORIZONTAL 9,70 M, INCLUSIVE CAMINHÃO TOCO PBT 16.000 KG, POTÊNCIA DE 189 CV - DEPRECIAÇÃO. AF_06/2014</v>
      </c>
      <c r="G66" s="38" t="str">
        <f>IFERROR(VLOOKUP(D66,'[1]COMP-SINT-SINAPI'!$G$6:$Q$20000,3,0),IFERROR(VLOOKUP(D66,'[1]PREÇOS UNITÁRIOS'!$B$73:$H$20000,4,0),IFERROR(VLOOKUP(D66,'[1]INSUMOS-SINAPI'!$A$7:$F$20000,3,0),IFERROR(VLOOKUP(D66,'[1]tab-PINI-SINT'!$B$18:$G$20000,3,0),IFERROR(VLOOKUP(D66,[1]INSUMOS!$B$13:$H$9994,5,0),"")))))</f>
        <v>H</v>
      </c>
      <c r="H66" s="39">
        <v>1</v>
      </c>
      <c r="I66" s="38">
        <f>IFERROR(VLOOKUP(D66,'[1]COMP-SINT-SINAPI'!$G$6:$Q$20000,8,0),IFERROR(VLOOKUP(D66,'[1]PREÇOS UNITÁRIOS'!$B$73:$H$20000,5,0),IFERROR(VLOOKUP(D66,'[1]INSUMOS-SINAPI'!$A$7:$F$20000,5,0),IFERROR(VLOOKUP(D66,'[1]tab-PINI-SINT'!$B$18:$G$20000,4,0),IFERROR(VLOOKUP(D66,[1]INSUMOS!$B$13:$H$9994,6,0),"")))))</f>
        <v>27.69</v>
      </c>
      <c r="J66" s="38" t="str">
        <f>IF(D66="",0,IFERROR(VLOOKUP(D66,'[1]COMP-SINT-SINAPI'!$G$6:$Q$20000,7,0),IFERROR(VLOOKUP(D66,'[1]PREÇOS UNITÁRIOS'!$B$73:$H$20000,6,0),IFERROR(VLOOKUP(D66,'[1]INSUMOS-SINAPI'!$A$7:$F$20000,7,0),IFERROR(VLOOKUP(D66,'[1]tab-PINI-SINT'!$B$18:$G$20000,5,0),IFERROR(VLOOKUP(D66,[1]INSUMOS!$B$13:$H$9994,7,0),"0,00"))))))</f>
        <v>0,00</v>
      </c>
      <c r="K66" s="40">
        <f t="shared" si="0"/>
        <v>27.69</v>
      </c>
      <c r="L66" s="40">
        <f t="shared" si="1"/>
        <v>0</v>
      </c>
      <c r="M66" s="41">
        <f t="shared" si="2"/>
        <v>27.69</v>
      </c>
      <c r="N66" s="35"/>
    </row>
    <row r="67" spans="3:14" ht="100" x14ac:dyDescent="0.35">
      <c r="C67" s="34" t="s">
        <v>1044</v>
      </c>
      <c r="D67" s="57">
        <v>100761</v>
      </c>
      <c r="E67" s="38" t="str">
        <f>IFERROR(VLOOKUP(D67,'[1]COMP-SINT-SINAPI'!$G$6:$R$20000,12,0),IFERROR(VLOOKUP(D67,'[1]PREÇOS UNITÁRIOS'!$B$73:$H$20000,3,0),IFERROR(VLOOKUP(D67,'[1]INSUMOS-SINAPI'!$A$6:$J$20000,6,0),IFERROR(VLOOKUP(D67,'[1]tab-PINI-SINT'!$B$18:$H$20000,7,0),IFERROR(VLOOKUP(D67,[1]INSUMOS!$B$13:$J$9994,9,0),"")))))</f>
        <v>SINAPI</v>
      </c>
      <c r="F67" s="37" t="str">
        <f>IFERROR(VLOOKUP(D67,'[1]COMP-SINT-SINAPI'!$G$6:$Q$20000,2,0),IFERROR(VLOOKUP(D67,'[1]PREÇOS UNITÁRIOS'!$B$73:$H$20000,3,0),IFERROR(VLOOKUP(D67,'[1]INSUMOS-SINAPI'!$A$7:$F$20000,2,0),IFERROR(VLOOKUP(D67,'[1]tab-PINI-SINT'!$B$18:$G$20000,2,0),IFERROR(VLOOKUP(D67,[1]INSUMOS!$B$13:$H$9994,3,0),"")))))</f>
        <v>PINTURA COM TINTA ALQUÍDICA DE ACABAMENTO (ESMALTE SINTÉTICO FOSCO) PULVERIZADA SOBRE SUPERFÍCIES METÁLICAS (EXCETO PERFIL) EXECUTADO EM OBRA (02 DEMÃOS). AF_01/2020_PE</v>
      </c>
      <c r="G67" s="38" t="str">
        <f>IFERROR(VLOOKUP(D67,'[1]COMP-SINT-SINAPI'!$G$6:$Q$20000,3,0),IFERROR(VLOOKUP(D67,'[1]PREÇOS UNITÁRIOS'!$B$73:$H$20000,4,0),IFERROR(VLOOKUP(D67,'[1]INSUMOS-SINAPI'!$A$7:$F$20000,3,0),IFERROR(VLOOKUP(D67,'[1]tab-PINI-SINT'!$B$18:$G$20000,3,0),IFERROR(VLOOKUP(D67,[1]INSUMOS!$B$13:$H$9994,5,0),"")))))</f>
        <v>M2</v>
      </c>
      <c r="H67" s="39">
        <v>6.86</v>
      </c>
      <c r="I67" s="38">
        <f>IFERROR(VLOOKUP(D67,'[1]COMP-SINT-SINAPI'!$G$6:$Q$20000,8,0),IFERROR(VLOOKUP(D67,'[1]PREÇOS UNITÁRIOS'!$B$73:$H$20000,5,0),IFERROR(VLOOKUP(D67,'[1]INSUMOS-SINAPI'!$A$7:$F$20000,5,0),IFERROR(VLOOKUP(D67,'[1]tab-PINI-SINT'!$B$18:$G$20000,4,0),IFERROR(VLOOKUP(D67,[1]INSUMOS!$B$13:$H$9994,6,0),"")))))</f>
        <v>24.950000000000003</v>
      </c>
      <c r="J67" s="38" t="str">
        <f>IF(D67="",0,IFERROR(VLOOKUP(D67,'[1]COMP-SINT-SINAPI'!$G$6:$Q$20000,7,0),IFERROR(VLOOKUP(D67,'[1]PREÇOS UNITÁRIOS'!$B$73:$H$20000,6,0),IFERROR(VLOOKUP(D67,'[1]INSUMOS-SINAPI'!$A$7:$F$20000,7,0),IFERROR(VLOOKUP(D67,'[1]tab-PINI-SINT'!$B$18:$G$20000,5,0),IFERROR(VLOOKUP(D67,[1]INSUMOS!$B$13:$H$9994,7,0),"0,00"))))))</f>
        <v>20,04</v>
      </c>
      <c r="K67" s="40">
        <f t="shared" si="0"/>
        <v>171.15700000000004</v>
      </c>
      <c r="L67" s="40">
        <f t="shared" si="1"/>
        <v>137.4744</v>
      </c>
      <c r="M67" s="41">
        <f t="shared" si="2"/>
        <v>308.63140000000004</v>
      </c>
      <c r="N67" s="35"/>
    </row>
    <row r="68" spans="3:14" ht="37.5" x14ac:dyDescent="0.35">
      <c r="C68" s="34"/>
      <c r="D68" s="57">
        <v>88243</v>
      </c>
      <c r="E68" s="38" t="str">
        <f>IFERROR(VLOOKUP(D68,'[1]COMP-SINT-SINAPI'!$G$6:$R$20000,12,0),IFERROR(VLOOKUP(D68,'[1]PREÇOS UNITÁRIOS'!$B$73:$H$20000,3,0),IFERROR(VLOOKUP(D68,'[1]INSUMOS-SINAPI'!$A$6:$J$20000,6,0),IFERROR(VLOOKUP(D68,'[1]tab-PINI-SINT'!$B$18:$H$20000,7,0),IFERROR(VLOOKUP(D68,[1]INSUMOS!$B$13:$J$9994,9,0),"")))))</f>
        <v>SINAPI</v>
      </c>
      <c r="F68" s="37" t="str">
        <f>IFERROR(VLOOKUP(D68,'[1]COMP-SINT-SINAPI'!$G$6:$Q$20000,2,0),IFERROR(VLOOKUP(D68,'[1]PREÇOS UNITÁRIOS'!$B$73:$H$20000,3,0),IFERROR(VLOOKUP(D68,'[1]INSUMOS-SINAPI'!$A$7:$F$20000,2,0),IFERROR(VLOOKUP(D68,'[1]tab-PINI-SINT'!$B$18:$G$20000,2,0),IFERROR(VLOOKUP(D68,[1]INSUMOS!$B$13:$H$9994,3,0),"")))))</f>
        <v>AJUDANTE ESPECIALIZADO COM ENCARGOS COMPLEMENTARES</v>
      </c>
      <c r="G68" s="38" t="str">
        <f>IFERROR(VLOOKUP(D68,'[1]COMP-SINT-SINAPI'!$G$6:$Q$20000,3,0),IFERROR(VLOOKUP(D68,'[1]PREÇOS UNITÁRIOS'!$B$73:$H$20000,4,0),IFERROR(VLOOKUP(D68,'[1]INSUMOS-SINAPI'!$A$7:$F$20000,3,0),IFERROR(VLOOKUP(D68,'[1]tab-PINI-SINT'!$B$18:$G$20000,3,0),IFERROR(VLOOKUP(D68,[1]INSUMOS!$B$13:$H$9994,5,0),"")))))</f>
        <v>H</v>
      </c>
      <c r="H68" s="39">
        <v>2</v>
      </c>
      <c r="I68" s="38">
        <f>IFERROR(VLOOKUP(D68,'[1]COMP-SINT-SINAPI'!$G$6:$Q$20000,8,0),IFERROR(VLOOKUP(D68,'[1]PREÇOS UNITÁRIOS'!$B$73:$H$20000,5,0),IFERROR(VLOOKUP(D68,'[1]INSUMOS-SINAPI'!$A$7:$F$20000,5,0),IFERROR(VLOOKUP(D68,'[1]tab-PINI-SINT'!$B$18:$G$20000,4,0),IFERROR(VLOOKUP(D68,[1]INSUMOS!$B$13:$H$9994,6,0),"")))))</f>
        <v>5.0100000000000016</v>
      </c>
      <c r="J68" s="38" t="str">
        <f>IF(D68="",0,IFERROR(VLOOKUP(D68,'[1]COMP-SINT-SINAPI'!$G$6:$Q$20000,7,0),IFERROR(VLOOKUP(D68,'[1]PREÇOS UNITÁRIOS'!$B$73:$H$20000,6,0),IFERROR(VLOOKUP(D68,'[1]INSUMOS-SINAPI'!$A$7:$F$20000,7,0),IFERROR(VLOOKUP(D68,'[1]tab-PINI-SINT'!$B$18:$G$20000,5,0),IFERROR(VLOOKUP(D68,[1]INSUMOS!$B$13:$H$9994,7,0),"0,00"))))))</f>
        <v>15,29</v>
      </c>
      <c r="K68" s="40">
        <f t="shared" si="0"/>
        <v>10.020000000000003</v>
      </c>
      <c r="L68" s="40">
        <f t="shared" si="1"/>
        <v>30.58</v>
      </c>
      <c r="M68" s="41">
        <f t="shared" si="2"/>
        <v>40.6</v>
      </c>
      <c r="N68" s="35"/>
    </row>
    <row r="69" spans="3:14" ht="37.5" x14ac:dyDescent="0.35">
      <c r="C69" s="34"/>
      <c r="D69" s="57">
        <v>88278</v>
      </c>
      <c r="E69" s="38" t="str">
        <f>IFERROR(VLOOKUP(D69,'[1]COMP-SINT-SINAPI'!$G$6:$R$20000,12,0),IFERROR(VLOOKUP(D69,'[1]PREÇOS UNITÁRIOS'!$B$73:$H$20000,3,0),IFERROR(VLOOKUP(D69,'[1]INSUMOS-SINAPI'!$A$6:$J$20000,6,0),IFERROR(VLOOKUP(D69,'[1]tab-PINI-SINT'!$B$18:$H$20000,7,0),IFERROR(VLOOKUP(D69,[1]INSUMOS!$B$13:$J$9994,9,0),"")))))</f>
        <v>SINAPI</v>
      </c>
      <c r="F69" s="37" t="str">
        <f>IFERROR(VLOOKUP(D69,'[1]COMP-SINT-SINAPI'!$G$6:$Q$20000,2,0),IFERROR(VLOOKUP(D69,'[1]PREÇOS UNITÁRIOS'!$B$73:$H$20000,3,0),IFERROR(VLOOKUP(D69,'[1]INSUMOS-SINAPI'!$A$7:$F$20000,2,0),IFERROR(VLOOKUP(D69,'[1]tab-PINI-SINT'!$B$18:$G$20000,2,0),IFERROR(VLOOKUP(D69,[1]INSUMOS!$B$13:$H$9994,3,0),"")))))</f>
        <v>MONTADOR DE ESTRUTURA METÁLICA COM ENCARGOS COMPLEMENTARES</v>
      </c>
      <c r="G69" s="38" t="str">
        <f>IFERROR(VLOOKUP(D69,'[1]COMP-SINT-SINAPI'!$G$6:$Q$20000,3,0),IFERROR(VLOOKUP(D69,'[1]PREÇOS UNITÁRIOS'!$B$73:$H$20000,4,0),IFERROR(VLOOKUP(D69,'[1]INSUMOS-SINAPI'!$A$7:$F$20000,3,0),IFERROR(VLOOKUP(D69,'[1]tab-PINI-SINT'!$B$18:$G$20000,3,0),IFERROR(VLOOKUP(D69,[1]INSUMOS!$B$13:$H$9994,5,0),"")))))</f>
        <v>H</v>
      </c>
      <c r="H69" s="39">
        <v>2</v>
      </c>
      <c r="I69" s="38">
        <f>IFERROR(VLOOKUP(D69,'[1]COMP-SINT-SINAPI'!$G$6:$Q$20000,8,0),IFERROR(VLOOKUP(D69,'[1]PREÇOS UNITÁRIOS'!$B$73:$H$20000,5,0),IFERROR(VLOOKUP(D69,'[1]INSUMOS-SINAPI'!$A$7:$F$20000,5,0),IFERROR(VLOOKUP(D69,'[1]tab-PINI-SINT'!$B$18:$G$20000,4,0),IFERROR(VLOOKUP(D69,[1]INSUMOS!$B$13:$H$9994,6,0),"")))))</f>
        <v>4.0000000000000018</v>
      </c>
      <c r="J69" s="38" t="str">
        <f>IF(D69="",0,IFERROR(VLOOKUP(D69,'[1]COMP-SINT-SINAPI'!$G$6:$Q$20000,7,0),IFERROR(VLOOKUP(D69,'[1]PREÇOS UNITÁRIOS'!$B$73:$H$20000,6,0),IFERROR(VLOOKUP(D69,'[1]INSUMOS-SINAPI'!$A$7:$F$20000,7,0),IFERROR(VLOOKUP(D69,'[1]tab-PINI-SINT'!$B$18:$G$20000,5,0),IFERROR(VLOOKUP(D69,[1]INSUMOS!$B$13:$H$9994,7,0),"0,00"))))))</f>
        <v>13,42</v>
      </c>
      <c r="K69" s="40">
        <f t="shared" si="0"/>
        <v>8.0000000000000036</v>
      </c>
      <c r="L69" s="40">
        <f t="shared" si="1"/>
        <v>26.84</v>
      </c>
      <c r="M69" s="41">
        <f t="shared" si="2"/>
        <v>34.840000000000003</v>
      </c>
      <c r="N69" s="35"/>
    </row>
    <row r="70" spans="3:14" ht="50" x14ac:dyDescent="0.35">
      <c r="C70" s="34"/>
      <c r="D70" s="57">
        <v>95541</v>
      </c>
      <c r="E70" s="38" t="str">
        <f>IFERROR(VLOOKUP(D70,'[1]COMP-SINT-SINAPI'!$G$6:$R$20000,12,0),IFERROR(VLOOKUP(D70,'[1]PREÇOS UNITÁRIOS'!$B$73:$H$20000,3,0),IFERROR(VLOOKUP(D70,'[1]INSUMOS-SINAPI'!$A$6:$J$20000,6,0),IFERROR(VLOOKUP(D70,'[1]tab-PINI-SINT'!$B$18:$H$20000,7,0),IFERROR(VLOOKUP(D70,[1]INSUMOS!$B$13:$J$9994,9,0),"")))))</f>
        <v>SINAPI</v>
      </c>
      <c r="F70" s="37" t="str">
        <f>IFERROR(VLOOKUP(D70,'[1]COMP-SINT-SINAPI'!$G$6:$Q$20000,2,0),IFERROR(VLOOKUP(D70,'[1]PREÇOS UNITÁRIOS'!$B$73:$H$20000,3,0),IFERROR(VLOOKUP(D70,'[1]INSUMOS-SINAPI'!$A$7:$F$20000,2,0),IFERROR(VLOOKUP(D70,'[1]tab-PINI-SINT'!$B$18:$G$20000,2,0),IFERROR(VLOOKUP(D70,[1]INSUMOS!$B$13:$H$9994,3,0),"")))))</f>
        <v>FIXAÇÃO UTILIZANDO PARAFUSO E BUCHA DE NYLON, SOMENTE MÃO DE OBRA. AF_10/2016</v>
      </c>
      <c r="G70" s="38" t="str">
        <f>IFERROR(VLOOKUP(D70,'[1]COMP-SINT-SINAPI'!$G$6:$Q$20000,3,0),IFERROR(VLOOKUP(D70,'[1]PREÇOS UNITÁRIOS'!$B$73:$H$20000,4,0),IFERROR(VLOOKUP(D70,'[1]INSUMOS-SINAPI'!$A$7:$F$20000,3,0),IFERROR(VLOOKUP(D70,'[1]tab-PINI-SINT'!$B$18:$G$20000,3,0),IFERROR(VLOOKUP(D70,[1]INSUMOS!$B$13:$H$9994,5,0),"")))))</f>
        <v>UN</v>
      </c>
      <c r="H70" s="39">
        <v>4</v>
      </c>
      <c r="I70" s="38">
        <f>IFERROR(VLOOKUP(D70,'[1]COMP-SINT-SINAPI'!$G$6:$Q$20000,8,0),IFERROR(VLOOKUP(D70,'[1]PREÇOS UNITÁRIOS'!$B$73:$H$20000,5,0),IFERROR(VLOOKUP(D70,'[1]INSUMOS-SINAPI'!$A$7:$F$20000,5,0),IFERROR(VLOOKUP(D70,'[1]tab-PINI-SINT'!$B$18:$G$20000,4,0),IFERROR(VLOOKUP(D70,[1]INSUMOS!$B$13:$H$9994,6,0),"")))))</f>
        <v>0.79</v>
      </c>
      <c r="J70" s="38" t="str">
        <f>IF(D70="",0,IFERROR(VLOOKUP(D70,'[1]COMP-SINT-SINAPI'!$G$6:$Q$20000,7,0),IFERROR(VLOOKUP(D70,'[1]PREÇOS UNITÁRIOS'!$B$73:$H$20000,6,0),IFERROR(VLOOKUP(D70,'[1]INSUMOS-SINAPI'!$A$7:$F$20000,7,0),IFERROR(VLOOKUP(D70,'[1]tab-PINI-SINT'!$B$18:$G$20000,5,0),IFERROR(VLOOKUP(D70,[1]INSUMOS!$B$13:$H$9994,7,0),"0,00"))))))</f>
        <v>3,58</v>
      </c>
      <c r="K70" s="40">
        <f t="shared" si="0"/>
        <v>3.16</v>
      </c>
      <c r="L70" s="40">
        <f t="shared" si="1"/>
        <v>14.32</v>
      </c>
      <c r="M70" s="41">
        <f t="shared" si="2"/>
        <v>17.48</v>
      </c>
      <c r="N70" s="35"/>
    </row>
    <row r="71" spans="3:14" x14ac:dyDescent="0.35">
      <c r="C71" s="34"/>
      <c r="D71" s="35"/>
      <c r="E71" s="118"/>
      <c r="F71" s="35"/>
      <c r="G71" s="35"/>
      <c r="H71" s="35"/>
      <c r="I71" s="50" t="s">
        <v>1042</v>
      </c>
      <c r="J71" s="29"/>
      <c r="K71" s="41">
        <f>SUM(K62:K70)</f>
        <v>841.58500000000004</v>
      </c>
      <c r="L71" s="41">
        <f>SUM(L62:L70)</f>
        <v>288.76639999999998</v>
      </c>
      <c r="M71" s="41">
        <f>SUM(M62:M70)</f>
        <v>1130.3514</v>
      </c>
      <c r="N71" s="35"/>
    </row>
    <row r="72" spans="3:14" x14ac:dyDescent="0.35">
      <c r="C72" s="34"/>
      <c r="D72" s="35"/>
      <c r="E72" s="118"/>
      <c r="F72" s="35"/>
      <c r="G72" s="35"/>
      <c r="H72" s="35"/>
      <c r="I72" s="35"/>
      <c r="J72" s="35"/>
      <c r="K72" s="35"/>
      <c r="L72" s="35"/>
      <c r="M72" s="35"/>
      <c r="N72" s="35"/>
    </row>
    <row r="73" spans="3:14" x14ac:dyDescent="0.35">
      <c r="C73" s="34"/>
      <c r="D73" s="61"/>
      <c r="E73" s="119"/>
      <c r="F73" s="62"/>
      <c r="G73" s="62"/>
      <c r="H73" s="63" t="s">
        <v>1036</v>
      </c>
      <c r="I73" s="63" t="s">
        <v>1037</v>
      </c>
      <c r="J73" s="63" t="s">
        <v>1038</v>
      </c>
      <c r="K73" s="63" t="s">
        <v>1039</v>
      </c>
      <c r="L73" s="63" t="s">
        <v>1040</v>
      </c>
      <c r="M73" s="64"/>
      <c r="N73" s="35"/>
    </row>
    <row r="74" spans="3:14" ht="39" x14ac:dyDescent="0.35">
      <c r="C74" s="55" t="s">
        <v>278</v>
      </c>
      <c r="D74" s="47" t="str">
        <f>IF(C74="","",VLOOKUP(C74,'[1]PREÇOS UNITÁRIOS'!$B$12:$H$273,2,0))</f>
        <v>C10-BASA</v>
      </c>
      <c r="E74" s="79" t="s">
        <v>11</v>
      </c>
      <c r="F74" s="47" t="str">
        <f>IF(C74="","",VLOOKUP(C74,'[1]PREÇOS UNITÁRIOS'!$B$12:$H$273,3,0))</f>
        <v>REMANEJAMENTO DE PLACA DE IDENTIFICAÇÃO FRONTAL DO BANCO DE 2,00 X 2,00 M</v>
      </c>
      <c r="G74" s="48" t="s">
        <v>21</v>
      </c>
      <c r="H74" s="29"/>
      <c r="I74" s="29"/>
      <c r="J74" s="49"/>
      <c r="K74" s="49">
        <f>K80</f>
        <v>253.45500000000001</v>
      </c>
      <c r="L74" s="49">
        <f>L80</f>
        <v>52.989999999999995</v>
      </c>
      <c r="M74" s="49">
        <f>SUM(K74:L74)</f>
        <v>306.44499999999999</v>
      </c>
      <c r="N74" s="35"/>
    </row>
    <row r="75" spans="3:14" ht="125" x14ac:dyDescent="0.35">
      <c r="C75" s="34"/>
      <c r="D75" s="57">
        <v>5928</v>
      </c>
      <c r="E75" s="38" t="str">
        <f>IFERROR(VLOOKUP(D75,'[1]COMP-SINT-SINAPI'!$G$6:$R$20000,12,0),IFERROR(VLOOKUP(D75,'[1]PREÇOS UNITÁRIOS'!$B$73:$H$20000,3,0),IFERROR(VLOOKUP(D75,'[1]INSUMOS-SINAPI'!$A$6:$J$20000,6,0),IFERROR(VLOOKUP(D75,'[1]tab-PINI-SINT'!$B$18:$H$20000,7,0),IFERROR(VLOOKUP(D75,[1]INSUMOS!$B$13:$J$9994,9,0),"")))))</f>
        <v>SINAPI</v>
      </c>
      <c r="F75" s="37" t="str">
        <f>IFERROR(VLOOKUP(D75,'[1]COMP-SINT-SINAPI'!$G$6:$Q$20000,2,0),IFERROR(VLOOKUP(D75,'[1]PREÇOS UNITÁRIOS'!$B$73:$H$20000,3,0),IFERROR(VLOOKUP(D75,'[1]INSUMOS-SINAPI'!$A$7:$F$20000,2,0),IFERROR(VLOOKUP(D75,'[1]tab-PINI-SINT'!$B$18:$G$20000,2,0),IFERROR(VLOOKUP(D75,[1]INSUMOS!$B$13:$H$9994,3,0),"")))))</f>
        <v>GUINDAUTO HIDRÁULICO, CAPACIDADE MÁXIMA DE CARGA 6200 KG, MOMENTO MÁXIMO DE CARGA 11,7 TM, ALCANCE MÁXIMO HORIZONTAL 9,70 M, INCLUSIVE CAMINHÃO TOCO PBT 16.000 KG, POTÊNCIA DE 189 CV - CHP DIURNO. AF_06/2014</v>
      </c>
      <c r="G75" s="38" t="str">
        <f>IFERROR(VLOOKUP(D75,'[1]COMP-SINT-SINAPI'!$G$6:$Q$20000,3,0),IFERROR(VLOOKUP(D75,'[1]PREÇOS UNITÁRIOS'!$B$73:$H$20000,4,0),IFERROR(VLOOKUP(D75,'[1]INSUMOS-SINAPI'!$A$7:$F$20000,3,0),IFERROR(VLOOKUP(D75,'[1]tab-PINI-SINT'!$B$18:$G$20000,3,0),IFERROR(VLOOKUP(D75,[1]INSUMOS!$B$13:$H$9994,5,0),"")))))</f>
        <v>CHP</v>
      </c>
      <c r="H75" s="39">
        <v>1</v>
      </c>
      <c r="I75" s="38">
        <f>IFERROR(VLOOKUP(D75,'[1]COMP-SINT-SINAPI'!$G$6:$Q$20000,8,0),IFERROR(VLOOKUP(D75,'[1]PREÇOS UNITÁRIOS'!$B$73:$H$20000,5,0),IFERROR(VLOOKUP(D75,'[1]INSUMOS-SINAPI'!$A$7:$F$20000,5,0),IFERROR(VLOOKUP(D75,'[1]tab-PINI-SINT'!$B$18:$G$20000,4,0),IFERROR(VLOOKUP(D75,[1]INSUMOS!$B$13:$H$9994,6,0),"")))))</f>
        <v>217.51000000000002</v>
      </c>
      <c r="J75" s="38" t="str">
        <f>IF(D75="",0,IFERROR(VLOOKUP(D75,'[1]COMP-SINT-SINAPI'!$G$6:$Q$20000,7,0),IFERROR(VLOOKUP(D75,'[1]PREÇOS UNITÁRIOS'!$B$73:$H$20000,6,0),IFERROR(VLOOKUP(D75,'[1]INSUMOS-SINAPI'!$A$7:$F$20000,7,0),IFERROR(VLOOKUP(D75,'[1]tab-PINI-SINT'!$B$18:$G$20000,5,0),IFERROR(VLOOKUP(D75,[1]INSUMOS!$B$13:$H$9994,7,0),"0,00"))))))</f>
        <v>21,45</v>
      </c>
      <c r="K75" s="40">
        <f>H75*I75</f>
        <v>217.51000000000002</v>
      </c>
      <c r="L75" s="40">
        <f>H75*J75</f>
        <v>21.45</v>
      </c>
      <c r="M75" s="41">
        <f>K75+L75</f>
        <v>238.96</v>
      </c>
      <c r="N75" s="67"/>
    </row>
    <row r="76" spans="3:14" ht="125" x14ac:dyDescent="0.35">
      <c r="C76" s="34"/>
      <c r="D76" s="57">
        <v>89259</v>
      </c>
      <c r="E76" s="38" t="str">
        <f>IFERROR(VLOOKUP(D76,'[1]COMP-SINT-SINAPI'!$G$6:$R$20000,12,0),IFERROR(VLOOKUP(D76,'[1]PREÇOS UNITÁRIOS'!$B$73:$H$20000,3,0),IFERROR(VLOOKUP(D76,'[1]INSUMOS-SINAPI'!$A$6:$J$20000,6,0),IFERROR(VLOOKUP(D76,'[1]tab-PINI-SINT'!$B$18:$H$20000,7,0),IFERROR(VLOOKUP(D76,[1]INSUMOS!$B$13:$J$9994,9,0),"")))))</f>
        <v>SINAPI</v>
      </c>
      <c r="F76" s="37" t="str">
        <f>IFERROR(VLOOKUP(D76,'[1]COMP-SINT-SINAPI'!$G$6:$Q$20000,2,0),IFERROR(VLOOKUP(D76,'[1]PREÇOS UNITÁRIOS'!$B$73:$H$20000,3,0),IFERROR(VLOOKUP(D76,'[1]INSUMOS-SINAPI'!$A$7:$F$20000,2,0),IFERROR(VLOOKUP(D76,'[1]tab-PINI-SINT'!$B$18:$G$20000,2,0),IFERROR(VLOOKUP(D76,[1]INSUMOS!$B$13:$H$9994,3,0),"")))))</f>
        <v>GUINDAUTO HIDRÁULICO, CAPACIDADE MÁXIMA DE CARGA 6200 KG, MOMENTO MÁXIMO DE CARGA 11,7 TM, ALCANCE MÁXIMO HORIZONTAL 9,70 M, INCLUSIVE CAMINHÃO TOCO PBT 16.000 KG, POTÊNCIA DE 189 CV - DEPRECIAÇÃO. AF_06/2014</v>
      </c>
      <c r="G76" s="38" t="str">
        <f>IFERROR(VLOOKUP(D76,'[1]COMP-SINT-SINAPI'!$G$6:$Q$20000,3,0),IFERROR(VLOOKUP(D76,'[1]PREÇOS UNITÁRIOS'!$B$73:$H$20000,4,0),IFERROR(VLOOKUP(D76,'[1]INSUMOS-SINAPI'!$A$7:$F$20000,3,0),IFERROR(VLOOKUP(D76,'[1]tab-PINI-SINT'!$B$18:$G$20000,3,0),IFERROR(VLOOKUP(D76,[1]INSUMOS!$B$13:$H$9994,5,0),"")))))</f>
        <v>H</v>
      </c>
      <c r="H76" s="39">
        <v>1</v>
      </c>
      <c r="I76" s="38">
        <f>IFERROR(VLOOKUP(D76,'[1]COMP-SINT-SINAPI'!$G$6:$Q$20000,8,0),IFERROR(VLOOKUP(D76,'[1]PREÇOS UNITÁRIOS'!$B$73:$H$20000,5,0),IFERROR(VLOOKUP(D76,'[1]INSUMOS-SINAPI'!$A$7:$F$20000,5,0),IFERROR(VLOOKUP(D76,'[1]tab-PINI-SINT'!$B$18:$G$20000,4,0),IFERROR(VLOOKUP(D76,[1]INSUMOS!$B$13:$H$9994,6,0),"")))))</f>
        <v>27.69</v>
      </c>
      <c r="J76" s="38" t="str">
        <f>IF(D76="",0,IFERROR(VLOOKUP(D76,'[1]COMP-SINT-SINAPI'!$G$6:$Q$20000,7,0),IFERROR(VLOOKUP(D76,'[1]PREÇOS UNITÁRIOS'!$B$73:$H$20000,6,0),IFERROR(VLOOKUP(D76,'[1]INSUMOS-SINAPI'!$A$7:$F$20000,7,0),IFERROR(VLOOKUP(D76,'[1]tab-PINI-SINT'!$B$18:$G$20000,5,0),IFERROR(VLOOKUP(D76,[1]INSUMOS!$B$13:$H$9994,7,0),"0,00"))))))</f>
        <v>0,00</v>
      </c>
      <c r="K76" s="40">
        <f>H76*I76</f>
        <v>27.69</v>
      </c>
      <c r="L76" s="40">
        <f>H76*J76</f>
        <v>0</v>
      </c>
      <c r="M76" s="41">
        <f>K76+L76</f>
        <v>27.69</v>
      </c>
      <c r="N76" s="35"/>
    </row>
    <row r="77" spans="3:14" ht="50" x14ac:dyDescent="0.35">
      <c r="C77" s="34"/>
      <c r="D77" s="57">
        <v>95541</v>
      </c>
      <c r="E77" s="38" t="str">
        <f>IFERROR(VLOOKUP(D77,'[1]COMP-SINT-SINAPI'!$G$6:$R$20000,12,0),IFERROR(VLOOKUP(D77,'[1]PREÇOS UNITÁRIOS'!$B$73:$H$20000,3,0),IFERROR(VLOOKUP(D77,'[1]INSUMOS-SINAPI'!$A$6:$J$20000,6,0),IFERROR(VLOOKUP(D77,'[1]tab-PINI-SINT'!$B$18:$H$20000,7,0),IFERROR(VLOOKUP(D77,[1]INSUMOS!$B$13:$J$9994,9,0),"")))))</f>
        <v>SINAPI</v>
      </c>
      <c r="F77" s="37" t="str">
        <f>IFERROR(VLOOKUP(D77,'[1]COMP-SINT-SINAPI'!$G$6:$Q$20000,2,0),IFERROR(VLOOKUP(D77,'[1]PREÇOS UNITÁRIOS'!$B$73:$H$20000,3,0),IFERROR(VLOOKUP(D77,'[1]INSUMOS-SINAPI'!$A$7:$F$20000,2,0),IFERROR(VLOOKUP(D77,'[1]tab-PINI-SINT'!$B$18:$G$20000,2,0),IFERROR(VLOOKUP(D77,[1]INSUMOS!$B$13:$H$9994,3,0),"")))))</f>
        <v>FIXAÇÃO UTILIZANDO PARAFUSO E BUCHA DE NYLON, SOMENTE MÃO DE OBRA. AF_10/2016</v>
      </c>
      <c r="G77" s="38" t="str">
        <f>IFERROR(VLOOKUP(D77,'[1]COMP-SINT-SINAPI'!$G$6:$Q$20000,3,0),IFERROR(VLOOKUP(D77,'[1]PREÇOS UNITÁRIOS'!$B$73:$H$20000,4,0),IFERROR(VLOOKUP(D77,'[1]INSUMOS-SINAPI'!$A$7:$F$20000,3,0),IFERROR(VLOOKUP(D77,'[1]tab-PINI-SINT'!$B$18:$G$20000,3,0),IFERROR(VLOOKUP(D77,[1]INSUMOS!$B$13:$H$9994,5,0),"")))))</f>
        <v>UN</v>
      </c>
      <c r="H77" s="39">
        <v>4</v>
      </c>
      <c r="I77" s="38">
        <f>IFERROR(VLOOKUP(D77,'[1]COMP-SINT-SINAPI'!$G$6:$Q$20000,8,0),IFERROR(VLOOKUP(D77,'[1]PREÇOS UNITÁRIOS'!$B$73:$H$20000,5,0),IFERROR(VLOOKUP(D77,'[1]INSUMOS-SINAPI'!$A$7:$F$20000,5,0),IFERROR(VLOOKUP(D77,'[1]tab-PINI-SINT'!$B$18:$G$20000,4,0),IFERROR(VLOOKUP(D77,[1]INSUMOS!$B$13:$H$9994,6,0),"")))))</f>
        <v>0.79</v>
      </c>
      <c r="J77" s="38" t="str">
        <f>IF(D77="",0,IFERROR(VLOOKUP(D77,'[1]COMP-SINT-SINAPI'!$G$6:$Q$20000,7,0),IFERROR(VLOOKUP(D77,'[1]PREÇOS UNITÁRIOS'!$B$73:$H$20000,6,0),IFERROR(VLOOKUP(D77,'[1]INSUMOS-SINAPI'!$A$7:$F$20000,7,0),IFERROR(VLOOKUP(D77,'[1]tab-PINI-SINT'!$B$18:$G$20000,5,0),IFERROR(VLOOKUP(D77,[1]INSUMOS!$B$13:$H$9994,7,0),"0,00"))))))</f>
        <v>3,58</v>
      </c>
      <c r="K77" s="40">
        <f>H77*I77</f>
        <v>3.16</v>
      </c>
      <c r="L77" s="40">
        <f>H77*J77</f>
        <v>14.32</v>
      </c>
      <c r="M77" s="41">
        <f>K77+L77</f>
        <v>17.48</v>
      </c>
      <c r="N77" s="35"/>
    </row>
    <row r="78" spans="3:14" ht="25" x14ac:dyDescent="0.35">
      <c r="C78" s="34"/>
      <c r="D78" s="57">
        <v>88309</v>
      </c>
      <c r="E78" s="38" t="str">
        <f>IFERROR(VLOOKUP(D78,'[1]COMP-SINT-SINAPI'!$G$6:$R$20000,12,0),IFERROR(VLOOKUP(D78,'[1]PREÇOS UNITÁRIOS'!$B$73:$H$20000,3,0),IFERROR(VLOOKUP(D78,'[1]INSUMOS-SINAPI'!$A$6:$J$20000,6,0),IFERROR(VLOOKUP(D78,'[1]tab-PINI-SINT'!$B$18:$H$20000,7,0),IFERROR(VLOOKUP(D78,[1]INSUMOS!$B$13:$J$9994,9,0),"")))))</f>
        <v>SINAPI</v>
      </c>
      <c r="F78" s="37" t="str">
        <f>IFERROR(VLOOKUP(D78,'[1]COMP-SINT-SINAPI'!$G$6:$Q$20000,2,0),IFERROR(VLOOKUP(D78,'[1]PREÇOS UNITÁRIOS'!$B$73:$H$20000,3,0),IFERROR(VLOOKUP(D78,'[1]INSUMOS-SINAPI'!$A$7:$F$20000,2,0),IFERROR(VLOOKUP(D78,'[1]tab-PINI-SINT'!$B$18:$G$20000,2,0),IFERROR(VLOOKUP(D78,[1]INSUMOS!$B$13:$H$9994,3,0),"")))))</f>
        <v>PEDREIRO COM ENCARGOS COMPLEMENTARES</v>
      </c>
      <c r="G78" s="38" t="str">
        <f>IFERROR(VLOOKUP(D78,'[1]COMP-SINT-SINAPI'!$G$6:$Q$20000,3,0),IFERROR(VLOOKUP(D78,'[1]PREÇOS UNITÁRIOS'!$B$73:$H$20000,4,0),IFERROR(VLOOKUP(D78,'[1]INSUMOS-SINAPI'!$A$7:$F$20000,3,0),IFERROR(VLOOKUP(D78,'[1]tab-PINI-SINT'!$B$18:$G$20000,3,0),IFERROR(VLOOKUP(D78,[1]INSUMOS!$B$13:$H$9994,5,0),"")))))</f>
        <v>H</v>
      </c>
      <c r="H78" s="39">
        <v>0.5</v>
      </c>
      <c r="I78" s="38">
        <f>IFERROR(VLOOKUP(D78,'[1]COMP-SINT-SINAPI'!$G$6:$Q$20000,8,0),IFERROR(VLOOKUP(D78,'[1]PREÇOS UNITÁRIOS'!$B$73:$H$20000,5,0),IFERROR(VLOOKUP(D78,'[1]INSUMOS-SINAPI'!$A$7:$F$20000,5,0),IFERROR(VLOOKUP(D78,'[1]tab-PINI-SINT'!$B$18:$G$20000,4,0),IFERROR(VLOOKUP(D78,[1]INSUMOS!$B$13:$H$9994,6,0),"")))))</f>
        <v>5.18</v>
      </c>
      <c r="J78" s="38" t="str">
        <f>IF(D78="",0,IFERROR(VLOOKUP(D78,'[1]COMP-SINT-SINAPI'!$G$6:$Q$20000,7,0),IFERROR(VLOOKUP(D78,'[1]PREÇOS UNITÁRIOS'!$B$73:$H$20000,6,0),IFERROR(VLOOKUP(D78,'[1]INSUMOS-SINAPI'!$A$7:$F$20000,7,0),IFERROR(VLOOKUP(D78,'[1]tab-PINI-SINT'!$B$18:$G$20000,5,0),IFERROR(VLOOKUP(D78,[1]INSUMOS!$B$13:$H$9994,7,0),"0,00"))))))</f>
        <v>19,15</v>
      </c>
      <c r="K78" s="40">
        <f>H78*I78</f>
        <v>2.59</v>
      </c>
      <c r="L78" s="40">
        <f>H78*J78</f>
        <v>9.5749999999999993</v>
      </c>
      <c r="M78" s="41">
        <f>K78+L78</f>
        <v>12.164999999999999</v>
      </c>
      <c r="N78" s="35"/>
    </row>
    <row r="79" spans="3:14" ht="37.5" x14ac:dyDescent="0.35">
      <c r="C79" s="34"/>
      <c r="D79" s="57">
        <v>88243</v>
      </c>
      <c r="E79" s="38" t="str">
        <f>IFERROR(VLOOKUP(D79,'[1]COMP-SINT-SINAPI'!$G$6:$R$20000,12,0),IFERROR(VLOOKUP(D79,'[1]PREÇOS UNITÁRIOS'!$B$73:$H$20000,3,0),IFERROR(VLOOKUP(D79,'[1]INSUMOS-SINAPI'!$A$6:$J$20000,6,0),IFERROR(VLOOKUP(D79,'[1]tab-PINI-SINT'!$B$18:$H$20000,7,0),IFERROR(VLOOKUP(D79,[1]INSUMOS!$B$13:$J$9994,9,0),"")))))</f>
        <v>SINAPI</v>
      </c>
      <c r="F79" s="37" t="str">
        <f>IFERROR(VLOOKUP(D79,'[1]COMP-SINT-SINAPI'!$G$6:$Q$20000,2,0),IFERROR(VLOOKUP(D79,'[1]PREÇOS UNITÁRIOS'!$B$73:$H$20000,3,0),IFERROR(VLOOKUP(D79,'[1]INSUMOS-SINAPI'!$A$7:$F$20000,2,0),IFERROR(VLOOKUP(D79,'[1]tab-PINI-SINT'!$B$18:$G$20000,2,0),IFERROR(VLOOKUP(D79,[1]INSUMOS!$B$13:$H$9994,3,0),"")))))</f>
        <v>AJUDANTE ESPECIALIZADO COM ENCARGOS COMPLEMENTARES</v>
      </c>
      <c r="G79" s="38" t="str">
        <f>IFERROR(VLOOKUP(D79,'[1]COMP-SINT-SINAPI'!$G$6:$Q$20000,3,0),IFERROR(VLOOKUP(D79,'[1]PREÇOS UNITÁRIOS'!$B$73:$H$20000,4,0),IFERROR(VLOOKUP(D79,'[1]INSUMOS-SINAPI'!$A$7:$F$20000,3,0),IFERROR(VLOOKUP(D79,'[1]tab-PINI-SINT'!$B$18:$G$20000,3,0),IFERROR(VLOOKUP(D79,[1]INSUMOS!$B$13:$H$9994,5,0),"")))))</f>
        <v>H</v>
      </c>
      <c r="H79" s="39">
        <v>0.5</v>
      </c>
      <c r="I79" s="38">
        <f>IFERROR(VLOOKUP(D79,'[1]COMP-SINT-SINAPI'!$G$6:$Q$20000,8,0),IFERROR(VLOOKUP(D79,'[1]PREÇOS UNITÁRIOS'!$B$73:$H$20000,5,0),IFERROR(VLOOKUP(D79,'[1]INSUMOS-SINAPI'!$A$7:$F$20000,5,0),IFERROR(VLOOKUP(D79,'[1]tab-PINI-SINT'!$B$18:$G$20000,4,0),IFERROR(VLOOKUP(D79,[1]INSUMOS!$B$13:$H$9994,6,0),"")))))</f>
        <v>5.0100000000000016</v>
      </c>
      <c r="J79" s="38" t="str">
        <f>IF(D79="",0,IFERROR(VLOOKUP(D79,'[1]COMP-SINT-SINAPI'!$G$6:$Q$20000,7,0),IFERROR(VLOOKUP(D79,'[1]PREÇOS UNITÁRIOS'!$B$73:$H$20000,6,0),IFERROR(VLOOKUP(D79,'[1]INSUMOS-SINAPI'!$A$7:$F$20000,7,0),IFERROR(VLOOKUP(D79,'[1]tab-PINI-SINT'!$B$18:$G$20000,5,0),IFERROR(VLOOKUP(D79,[1]INSUMOS!$B$13:$H$9994,7,0),"0,00"))))))</f>
        <v>15,29</v>
      </c>
      <c r="K79" s="40">
        <f>H79*I79</f>
        <v>2.5050000000000008</v>
      </c>
      <c r="L79" s="40">
        <f>H79*J79</f>
        <v>7.6449999999999996</v>
      </c>
      <c r="M79" s="41">
        <f>K79+L79</f>
        <v>10.15</v>
      </c>
      <c r="N79" s="35"/>
    </row>
    <row r="80" spans="3:14" x14ac:dyDescent="0.35">
      <c r="C80" s="34"/>
      <c r="D80" s="35"/>
      <c r="E80" s="118"/>
      <c r="F80" s="35"/>
      <c r="G80" s="35"/>
      <c r="H80" s="35"/>
      <c r="I80" s="50" t="s">
        <v>1042</v>
      </c>
      <c r="J80" s="29"/>
      <c r="K80" s="41">
        <f>SUM(K75:K79)</f>
        <v>253.45500000000001</v>
      </c>
      <c r="L80" s="41">
        <f>SUM(L75:L79)</f>
        <v>52.989999999999995</v>
      </c>
      <c r="M80" s="41">
        <f>SUM(M75:M79)</f>
        <v>306.44500000000005</v>
      </c>
      <c r="N80" s="35"/>
    </row>
    <row r="81" spans="3:14" x14ac:dyDescent="0.35">
      <c r="C81" s="34"/>
      <c r="D81" s="35"/>
      <c r="E81" s="118"/>
      <c r="F81" s="35"/>
      <c r="G81" s="35"/>
      <c r="H81" s="35"/>
      <c r="I81" s="35"/>
      <c r="J81" s="35"/>
      <c r="K81" s="35"/>
      <c r="L81" s="35"/>
      <c r="M81" s="35"/>
      <c r="N81" s="35"/>
    </row>
    <row r="82" spans="3:14" x14ac:dyDescent="0.35">
      <c r="C82" s="34"/>
      <c r="D82" s="61"/>
      <c r="E82" s="119"/>
      <c r="F82" s="62"/>
      <c r="G82" s="62"/>
      <c r="H82" s="63" t="s">
        <v>1036</v>
      </c>
      <c r="I82" s="63" t="s">
        <v>1037</v>
      </c>
      <c r="J82" s="63" t="s">
        <v>1038</v>
      </c>
      <c r="K82" s="63" t="s">
        <v>1039</v>
      </c>
      <c r="L82" s="63" t="s">
        <v>1040</v>
      </c>
      <c r="M82" s="64"/>
      <c r="N82" s="35"/>
    </row>
    <row r="83" spans="3:14" ht="143" x14ac:dyDescent="0.35">
      <c r="C83" s="55" t="s">
        <v>281</v>
      </c>
      <c r="D83" s="47" t="str">
        <f>IF(C83="","",VLOOKUP(C83,'[1]PREÇOS UNITÁRIOS'!$B$12:$H$273,2,0))</f>
        <v>C11-BASA</v>
      </c>
      <c r="E83" s="79" t="s">
        <v>11</v>
      </c>
      <c r="F83" s="47" t="str">
        <f>IF(C83="","",VLOOKUP(C83,'[1]PREÇOS UNITÁRIOS'!$B$12:$H$273,3,0))</f>
        <v>FORNECIMENTO E INSTALAÇÃO DE FAIXA DE IDENTIFICAÇÃO HORIZONTAL (5,90X 0,90M), EM CHAPA DE ALUMÍNIO, ESP=1,5MM, COM PINTURA PU PROTEÇÃO UV, NAS CORES VERDE E AMARELO, TEXTO E LOGOMARCAS ADESIVADAS, ESTRUTURADA, FIXADA NA PAREDE DA FACHADA</v>
      </c>
      <c r="G83" s="48" t="s">
        <v>21</v>
      </c>
      <c r="H83" s="29"/>
      <c r="I83" s="29"/>
      <c r="J83" s="49"/>
      <c r="K83" s="49">
        <f>K93</f>
        <v>6964.66435</v>
      </c>
      <c r="L83" s="49">
        <f>L93</f>
        <v>945.26404999999988</v>
      </c>
      <c r="M83" s="49">
        <f>SUM(K83:L83)</f>
        <v>7909.9283999999998</v>
      </c>
      <c r="N83" s="35"/>
    </row>
    <row r="84" spans="3:14" ht="37.5" x14ac:dyDescent="0.35">
      <c r="C84" s="34"/>
      <c r="D84" s="36" t="s">
        <v>1124</v>
      </c>
      <c r="E84" s="38" t="str">
        <f>IFERROR(VLOOKUP(D84,'[1]COMP-SINT-SINAPI'!$G$6:$R$20000,12,0),IFERROR(VLOOKUP(D84,'[1]PREÇOS UNITÁRIOS'!$B$73:$H$20000,3,0),IFERROR(VLOOKUP(D84,'[1]INSUMOS-SINAPI'!$A$6:$J$20000,6,0),IFERROR(VLOOKUP(D84,'[1]tab-PINI-SINT'!$B$18:$H$20000,7,0),IFERROR(VLOOKUP(D84,[1]INSUMOS!$B$13:$J$9994,9,0),"")))))</f>
        <v>ORSE-11392</v>
      </c>
      <c r="F84" s="37" t="str">
        <f>IFERROR(VLOOKUP(D84,'[1]COMP-SINT-SINAPI'!$G$6:$Q$20000,2,0),IFERROR(VLOOKUP(D84,'[1]PREÇOS UNITÁRIOS'!$B$73:$H$20000,3,0),IFERROR(VLOOKUP(D84,'[1]INSUMOS-SINAPI'!$A$7:$F$20000,2,0),IFERROR(VLOOKUP(D84,'[1]tab-PINI-SINT'!$B$18:$G$20000,2,0),IFERROR(VLOOKUP(D84,[1]INSUMOS!$B$13:$H$9994,3,0),"")))))</f>
        <v>Adesivo em vinil para plotagem em letreiro de chapa galvanizada (c/aplicação)</v>
      </c>
      <c r="G84" s="38" t="str">
        <f>IFERROR(VLOOKUP(D84,'[1]COMP-SINT-SINAPI'!$G$6:$Q$20000,3,0),IFERROR(VLOOKUP(D84,'[1]PREÇOS UNITÁRIOS'!$B$73:$H$20000,4,0),IFERROR(VLOOKUP(D84,'[1]INSUMOS-SINAPI'!$A$7:$F$20000,3,0),IFERROR(VLOOKUP(D84,'[1]tab-PINI-SINT'!$B$18:$G$20000,3,0),IFERROR(VLOOKUP(D84,[1]INSUMOS!$B$13:$H$9994,5,0),"")))))</f>
        <v>m2</v>
      </c>
      <c r="H84" s="39">
        <f>0.8*0.55+3*0.25</f>
        <v>1.19</v>
      </c>
      <c r="I84" s="38">
        <f>IFERROR(VLOOKUP(D84,'[1]COMP-SINT-SINAPI'!$G$6:$Q$20000,8,0),IFERROR(VLOOKUP(D84,'[1]PREÇOS UNITÁRIOS'!$B$73:$H$20000,5,0),IFERROR(VLOOKUP(D84,'[1]INSUMOS-SINAPI'!$A$7:$F$20000,5,0),IFERROR(VLOOKUP(D84,'[1]tab-PINI-SINT'!$B$18:$G$20000,4,0),IFERROR(VLOOKUP(D84,[1]INSUMOS!$B$13:$H$9994,6,0),"")))))</f>
        <v>102.095</v>
      </c>
      <c r="J84" s="38">
        <f>IF(D84="",0,IFERROR(VLOOKUP(D84,'[1]COMP-SINT-SINAPI'!$G$6:$Q$20000,7,0),IFERROR(VLOOKUP(D84,'[1]PREÇOS UNITÁRIOS'!$B$73:$H$20000,6,0),IFERROR(VLOOKUP(D84,'[1]INSUMOS-SINAPI'!$A$7:$F$20000,7,0),IFERROR(VLOOKUP(D84,'[1]tab-PINI-SINT'!$B$18:$G$20000,5,0),IFERROR(VLOOKUP(D84,[1]INSUMOS!$B$13:$H$9994,7,0),"0,00"))))))</f>
        <v>43.754999999999995</v>
      </c>
      <c r="K84" s="40">
        <f>IF(H84="",0,H84*I84)</f>
        <v>121.49305</v>
      </c>
      <c r="L84" s="40">
        <f>H84*J84</f>
        <v>52.068449999999991</v>
      </c>
      <c r="M84" s="41">
        <f>K84+L84</f>
        <v>173.5615</v>
      </c>
      <c r="N84" s="35"/>
    </row>
    <row r="85" spans="3:14" ht="37.5" x14ac:dyDescent="0.35">
      <c r="C85" s="34"/>
      <c r="D85" s="57">
        <v>11026</v>
      </c>
      <c r="E85" s="38" t="str">
        <f>IFERROR(VLOOKUP(D85,'[1]COMP-SINT-SINAPI'!$G$6:$R$20000,12,0),IFERROR(VLOOKUP(D85,'[1]PREÇOS UNITÁRIOS'!$B$73:$H$20000,3,0),IFERROR(VLOOKUP(D85,'[1]INSUMOS-SINAPI'!$A$6:$J$20000,6,0),IFERROR(VLOOKUP(D85,'[1]tab-PINI-SINT'!$B$18:$H$20000,7,0),IFERROR(VLOOKUP(D85,[1]INSUMOS!$B$13:$J$9994,9,0),"")))))</f>
        <v>SINAPI</v>
      </c>
      <c r="F85" s="37" t="str">
        <f>IFERROR(VLOOKUP(D85,'[1]COMP-SINT-SINAPI'!$G$6:$Q$20000,2,0),IFERROR(VLOOKUP(D85,'[1]PREÇOS UNITÁRIOS'!$B$73:$H$20000,3,0),IFERROR(VLOOKUP(D85,'[1]INSUMOS-SINAPI'!$A$7:$F$20000,2,0),IFERROR(VLOOKUP(D85,'[1]tab-PINI-SINT'!$B$18:$G$20000,2,0),IFERROR(VLOOKUP(D85,[1]INSUMOS!$B$13:$H$9994,3,0),"")))))</f>
        <v>CHAPA DE ACO GALVANIZADA BITOLA GSG 14, E = 1,95 MM (15,60 KG/M2)</v>
      </c>
      <c r="G85" s="38" t="str">
        <f>IFERROR(VLOOKUP(D85,'[1]COMP-SINT-SINAPI'!$G$6:$Q$20000,3,0),IFERROR(VLOOKUP(D85,'[1]PREÇOS UNITÁRIOS'!$B$73:$H$20000,4,0),IFERROR(VLOOKUP(D85,'[1]INSUMOS-SINAPI'!$A$7:$F$20000,3,0),IFERROR(VLOOKUP(D85,'[1]tab-PINI-SINT'!$B$18:$G$20000,3,0),IFERROR(VLOOKUP(D85,[1]INSUMOS!$B$13:$H$9994,5,0),"")))))</f>
        <v xml:space="preserve">KG    </v>
      </c>
      <c r="H85" s="39">
        <v>60</v>
      </c>
      <c r="I85" s="38" t="str">
        <f>IFERROR(VLOOKUP(D85,'[1]COMP-SINT-SINAPI'!$G$6:$Q$20000,8,0),IFERROR(VLOOKUP(D85,'[1]PREÇOS UNITÁRIOS'!$B$73:$H$20000,5,0),IFERROR(VLOOKUP(D85,'[1]INSUMOS-SINAPI'!$A$7:$F$20000,5,0),IFERROR(VLOOKUP(D85,'[1]tab-PINI-SINT'!$B$18:$G$20000,4,0),IFERROR(VLOOKUP(D85,[1]INSUMOS!$B$13:$H$9994,6,0),"")))))</f>
        <v>14,18</v>
      </c>
      <c r="J85" s="38" t="str">
        <f>IF(D85="",0,IFERROR(VLOOKUP(D85,'[1]COMP-SINT-SINAPI'!$G$6:$Q$20000,7,0),IFERROR(VLOOKUP(D85,'[1]PREÇOS UNITÁRIOS'!$B$73:$H$20000,6,0),IFERROR(VLOOKUP(D85,'[1]INSUMOS-SINAPI'!$A$7:$F$20000,7,0),IFERROR(VLOOKUP(D85,'[1]tab-PINI-SINT'!$B$18:$G$20000,5,0),IFERROR(VLOOKUP(D85,[1]INSUMOS!$B$13:$H$9994,7,0),"0,00"))))))</f>
        <v>0,00</v>
      </c>
      <c r="K85" s="40">
        <f>H85*I85</f>
        <v>850.8</v>
      </c>
      <c r="L85" s="40">
        <f>H85*J85</f>
        <v>0</v>
      </c>
      <c r="M85" s="41">
        <f>K85+L85</f>
        <v>850.8</v>
      </c>
      <c r="N85" s="35"/>
    </row>
    <row r="86" spans="3:14" ht="50" x14ac:dyDescent="0.35">
      <c r="C86" s="34"/>
      <c r="D86" s="57">
        <v>100701</v>
      </c>
      <c r="E86" s="38" t="str">
        <f>IFERROR(VLOOKUP(D86,'[1]COMP-SINT-SINAPI'!$G$6:$R$20000,12,0),IFERROR(VLOOKUP(D86,'[1]PREÇOS UNITÁRIOS'!$B$73:$H$20000,3,0),IFERROR(VLOOKUP(D86,'[1]INSUMOS-SINAPI'!$A$6:$J$20000,6,0),IFERROR(VLOOKUP(D86,'[1]tab-PINI-SINT'!$B$18:$H$20000,7,0),IFERROR(VLOOKUP(D86,[1]INSUMOS!$B$13:$J$9994,9,0),"")))))</f>
        <v>SINAPI</v>
      </c>
      <c r="F86" s="37" t="str">
        <f>IFERROR(VLOOKUP(D86,'[1]COMP-SINT-SINAPI'!$G$6:$Q$20000,2,0),IFERROR(VLOOKUP(D86,'[1]PREÇOS UNITÁRIOS'!$B$73:$H$20000,3,0),IFERROR(VLOOKUP(D86,'[1]INSUMOS-SINAPI'!$A$7:$F$20000,2,0),IFERROR(VLOOKUP(D86,'[1]tab-PINI-SINT'!$B$18:$G$20000,2,0),IFERROR(VLOOKUP(D86,[1]INSUMOS!$B$13:$H$9994,3,0),"")))))</f>
        <v>PORTA DE FERRO, DE ABRIR, TIPO GRADE COM CHAPA, COM GUARNIÇÕES. AF_12/2019</v>
      </c>
      <c r="G86" s="38" t="str">
        <f>IFERROR(VLOOKUP(D86,'[1]COMP-SINT-SINAPI'!$G$6:$Q$20000,3,0),IFERROR(VLOOKUP(D86,'[1]PREÇOS UNITÁRIOS'!$B$73:$H$20000,4,0),IFERROR(VLOOKUP(D86,'[1]INSUMOS-SINAPI'!$A$7:$F$20000,3,0),IFERROR(VLOOKUP(D86,'[1]tab-PINI-SINT'!$B$18:$G$20000,3,0),IFERROR(VLOOKUP(D86,[1]INSUMOS!$B$13:$H$9994,5,0),"")))))</f>
        <v>M2</v>
      </c>
      <c r="H86" s="39">
        <v>6.46</v>
      </c>
      <c r="I86" s="38">
        <f>IFERROR(VLOOKUP(D86,'[1]COMP-SINT-SINAPI'!$G$6:$Q$20000,8,0),IFERROR(VLOOKUP(D86,'[1]PREÇOS UNITÁRIOS'!$B$73:$H$20000,5,0),IFERROR(VLOOKUP(D86,'[1]INSUMOS-SINAPI'!$A$7:$F$20000,5,0),IFERROR(VLOOKUP(D86,'[1]tab-PINI-SINT'!$B$18:$G$20000,4,0),IFERROR(VLOOKUP(D86,[1]INSUMOS!$B$13:$H$9994,6,0),"")))))</f>
        <v>805.23</v>
      </c>
      <c r="J86" s="38" t="str">
        <f>IF(D86="",0,IFERROR(VLOOKUP(D86,'[1]COMP-SINT-SINAPI'!$G$6:$Q$20000,7,0),IFERROR(VLOOKUP(D86,'[1]PREÇOS UNITÁRIOS'!$B$73:$H$20000,6,0),IFERROR(VLOOKUP(D86,'[1]INSUMOS-SINAPI'!$A$7:$F$20000,7,0),IFERROR(VLOOKUP(D86,'[1]tab-PINI-SINT'!$B$18:$G$20000,5,0),IFERROR(VLOOKUP(D86,[1]INSUMOS!$B$13:$H$9994,7,0),"0,00"))))))</f>
        <v>13,50</v>
      </c>
      <c r="K86" s="40">
        <f t="shared" ref="K86:K92" si="3">H86*I86</f>
        <v>5201.7857999999997</v>
      </c>
      <c r="L86" s="40">
        <f t="shared" ref="L86:L92" si="4">H86*J86</f>
        <v>87.21</v>
      </c>
      <c r="M86" s="41">
        <f t="shared" ref="M86:M92" si="5">K86+L86</f>
        <v>5288.9957999999997</v>
      </c>
      <c r="N86" s="35"/>
    </row>
    <row r="87" spans="3:14" ht="125" x14ac:dyDescent="0.35">
      <c r="C87" s="34"/>
      <c r="D87" s="57">
        <v>5928</v>
      </c>
      <c r="E87" s="38" t="str">
        <f>IFERROR(VLOOKUP(D87,'[1]COMP-SINT-SINAPI'!$G$6:$R$20000,12,0),IFERROR(VLOOKUP(D87,'[1]PREÇOS UNITÁRIOS'!$B$73:$H$20000,3,0),IFERROR(VLOOKUP(D87,'[1]INSUMOS-SINAPI'!$A$6:$J$20000,6,0),IFERROR(VLOOKUP(D87,'[1]tab-PINI-SINT'!$B$18:$H$20000,7,0),IFERROR(VLOOKUP(D87,[1]INSUMOS!$B$13:$J$9994,9,0),"")))))</f>
        <v>SINAPI</v>
      </c>
      <c r="F87" s="37" t="str">
        <f>IFERROR(VLOOKUP(D87,'[1]COMP-SINT-SINAPI'!$G$6:$Q$20000,2,0),IFERROR(VLOOKUP(D87,'[1]PREÇOS UNITÁRIOS'!$B$73:$H$20000,3,0),IFERROR(VLOOKUP(D87,'[1]INSUMOS-SINAPI'!$A$7:$F$20000,2,0),IFERROR(VLOOKUP(D87,'[1]tab-PINI-SINT'!$B$18:$G$20000,2,0),IFERROR(VLOOKUP(D87,[1]INSUMOS!$B$13:$H$9994,3,0),"")))))</f>
        <v>GUINDAUTO HIDRÁULICO, CAPACIDADE MÁXIMA DE CARGA 6200 KG, MOMENTO MÁXIMO DE CARGA 11,7 TM, ALCANCE MÁXIMO HORIZONTAL 9,70 M, INCLUSIVE CAMINHÃO TOCO PBT 16.000 KG, POTÊNCIA DE 189 CV - CHP DIURNO. AF_06/2014</v>
      </c>
      <c r="G87" s="38" t="str">
        <f>IFERROR(VLOOKUP(D87,'[1]COMP-SINT-SINAPI'!$G$6:$Q$20000,3,0),IFERROR(VLOOKUP(D87,'[1]PREÇOS UNITÁRIOS'!$B$73:$H$20000,4,0),IFERROR(VLOOKUP(D87,'[1]INSUMOS-SINAPI'!$A$7:$F$20000,3,0),IFERROR(VLOOKUP(D87,'[1]tab-PINI-SINT'!$B$18:$G$20000,3,0),IFERROR(VLOOKUP(D87,[1]INSUMOS!$B$13:$H$9994,5,0),"")))))</f>
        <v>CHP</v>
      </c>
      <c r="H87" s="39">
        <v>1</v>
      </c>
      <c r="I87" s="38">
        <f>IFERROR(VLOOKUP(D87,'[1]COMP-SINT-SINAPI'!$G$6:$Q$20000,8,0),IFERROR(VLOOKUP(D87,'[1]PREÇOS UNITÁRIOS'!$B$73:$H$20000,5,0),IFERROR(VLOOKUP(D87,'[1]INSUMOS-SINAPI'!$A$7:$F$20000,5,0),IFERROR(VLOOKUP(D87,'[1]tab-PINI-SINT'!$B$18:$G$20000,4,0),IFERROR(VLOOKUP(D87,[1]INSUMOS!$B$13:$H$9994,6,0),"")))))</f>
        <v>217.51000000000002</v>
      </c>
      <c r="J87" s="38" t="str">
        <f>IF(D87="",0,IFERROR(VLOOKUP(D87,'[1]COMP-SINT-SINAPI'!$G$6:$Q$20000,7,0),IFERROR(VLOOKUP(D87,'[1]PREÇOS UNITÁRIOS'!$B$73:$H$20000,6,0),IFERROR(VLOOKUP(D87,'[1]INSUMOS-SINAPI'!$A$7:$F$20000,7,0),IFERROR(VLOOKUP(D87,'[1]tab-PINI-SINT'!$B$18:$G$20000,5,0),IFERROR(VLOOKUP(D87,[1]INSUMOS!$B$13:$H$9994,7,0),"0,00"))))))</f>
        <v>21,45</v>
      </c>
      <c r="K87" s="40">
        <f t="shared" si="3"/>
        <v>217.51000000000002</v>
      </c>
      <c r="L87" s="40">
        <f t="shared" si="4"/>
        <v>21.45</v>
      </c>
      <c r="M87" s="41">
        <f t="shared" si="5"/>
        <v>238.96</v>
      </c>
      <c r="N87" s="35"/>
    </row>
    <row r="88" spans="3:14" ht="125" x14ac:dyDescent="0.35">
      <c r="C88" s="34"/>
      <c r="D88" s="57">
        <v>89259</v>
      </c>
      <c r="E88" s="38" t="str">
        <f>IFERROR(VLOOKUP(D88,'[1]COMP-SINT-SINAPI'!$G$6:$R$20000,12,0),IFERROR(VLOOKUP(D88,'[1]PREÇOS UNITÁRIOS'!$B$73:$H$20000,3,0),IFERROR(VLOOKUP(D88,'[1]INSUMOS-SINAPI'!$A$6:$J$20000,6,0),IFERROR(VLOOKUP(D88,'[1]tab-PINI-SINT'!$B$18:$H$20000,7,0),IFERROR(VLOOKUP(D88,[1]INSUMOS!$B$13:$J$9994,9,0),"")))))</f>
        <v>SINAPI</v>
      </c>
      <c r="F88" s="37" t="str">
        <f>IFERROR(VLOOKUP(D88,'[1]COMP-SINT-SINAPI'!$G$6:$Q$20000,2,0),IFERROR(VLOOKUP(D88,'[1]PREÇOS UNITÁRIOS'!$B$73:$H$20000,3,0),IFERROR(VLOOKUP(D88,'[1]INSUMOS-SINAPI'!$A$7:$F$20000,2,0),IFERROR(VLOOKUP(D88,'[1]tab-PINI-SINT'!$B$18:$G$20000,2,0),IFERROR(VLOOKUP(D88,[1]INSUMOS!$B$13:$H$9994,3,0),"")))))</f>
        <v>GUINDAUTO HIDRÁULICO, CAPACIDADE MÁXIMA DE CARGA 6200 KG, MOMENTO MÁXIMO DE CARGA 11,7 TM, ALCANCE MÁXIMO HORIZONTAL 9,70 M, INCLUSIVE CAMINHÃO TOCO PBT 16.000 KG, POTÊNCIA DE 189 CV - DEPRECIAÇÃO. AF_06/2014</v>
      </c>
      <c r="G88" s="38" t="str">
        <f>IFERROR(VLOOKUP(D88,'[1]COMP-SINT-SINAPI'!$G$6:$Q$20000,3,0),IFERROR(VLOOKUP(D88,'[1]PREÇOS UNITÁRIOS'!$B$73:$H$20000,4,0),IFERROR(VLOOKUP(D88,'[1]INSUMOS-SINAPI'!$A$7:$F$20000,3,0),IFERROR(VLOOKUP(D88,'[1]tab-PINI-SINT'!$B$18:$G$20000,3,0),IFERROR(VLOOKUP(D88,[1]INSUMOS!$B$13:$H$9994,5,0),"")))))</f>
        <v>H</v>
      </c>
      <c r="H88" s="39">
        <v>1</v>
      </c>
      <c r="I88" s="38">
        <f>IFERROR(VLOOKUP(D88,'[1]COMP-SINT-SINAPI'!$G$6:$Q$20000,8,0),IFERROR(VLOOKUP(D88,'[1]PREÇOS UNITÁRIOS'!$B$73:$H$20000,5,0),IFERROR(VLOOKUP(D88,'[1]INSUMOS-SINAPI'!$A$7:$F$20000,5,0),IFERROR(VLOOKUP(D88,'[1]tab-PINI-SINT'!$B$18:$G$20000,4,0),IFERROR(VLOOKUP(D88,[1]INSUMOS!$B$13:$H$9994,6,0),"")))))</f>
        <v>27.69</v>
      </c>
      <c r="J88" s="38" t="str">
        <f>IF(D88="",0,IFERROR(VLOOKUP(D88,'[1]COMP-SINT-SINAPI'!$G$6:$Q$20000,7,0),IFERROR(VLOOKUP(D88,'[1]PREÇOS UNITÁRIOS'!$B$73:$H$20000,6,0),IFERROR(VLOOKUP(D88,'[1]INSUMOS-SINAPI'!$A$7:$F$20000,7,0),IFERROR(VLOOKUP(D88,'[1]tab-PINI-SINT'!$B$18:$G$20000,5,0),IFERROR(VLOOKUP(D88,[1]INSUMOS!$B$13:$H$9994,7,0),"0,00"))))))</f>
        <v>0,00</v>
      </c>
      <c r="K88" s="40">
        <f t="shared" si="3"/>
        <v>27.69</v>
      </c>
      <c r="L88" s="40">
        <f t="shared" si="4"/>
        <v>0</v>
      </c>
      <c r="M88" s="41">
        <f t="shared" si="5"/>
        <v>27.69</v>
      </c>
      <c r="N88" s="35"/>
    </row>
    <row r="89" spans="3:14" ht="100" x14ac:dyDescent="0.35">
      <c r="C89" s="34"/>
      <c r="D89" s="68">
        <v>100761</v>
      </c>
      <c r="E89" s="38" t="str">
        <f>IFERROR(VLOOKUP(D89,'[1]COMP-SINT-SINAPI'!$G$6:$R$20000,12,0),IFERROR(VLOOKUP(D89,'[1]PREÇOS UNITÁRIOS'!$B$73:$H$20000,3,0),IFERROR(VLOOKUP(D89,'[1]INSUMOS-SINAPI'!$A$6:$J$20000,6,0),IFERROR(VLOOKUP(D89,'[1]tab-PINI-SINT'!$B$18:$H$20000,7,0),IFERROR(VLOOKUP(D89,[1]INSUMOS!$B$13:$J$9994,9,0),"")))))</f>
        <v>SINAPI</v>
      </c>
      <c r="F89" s="37" t="str">
        <f>IFERROR(VLOOKUP(D89,'[1]COMP-SINT-SINAPI'!$G$6:$Q$20000,2,0),IFERROR(VLOOKUP(D89,'[1]PREÇOS UNITÁRIOS'!$B$73:$H$20000,3,0),IFERROR(VLOOKUP(D89,'[1]INSUMOS-SINAPI'!$A$7:$F$20000,2,0),IFERROR(VLOOKUP(D89,'[1]tab-PINI-SINT'!$B$18:$G$20000,2,0),IFERROR(VLOOKUP(D89,[1]INSUMOS!$B$13:$H$9994,3,0),"")))))</f>
        <v>PINTURA COM TINTA ALQUÍDICA DE ACABAMENTO (ESMALTE SINTÉTICO FOSCO) PULVERIZADA SOBRE SUPERFÍCIES METÁLICAS (EXCETO PERFIL) EXECUTADO EM OBRA (02 DEMÃOS). AF_01/2020_PE</v>
      </c>
      <c r="G89" s="38" t="str">
        <f>IFERROR(VLOOKUP(D89,'[1]COMP-SINT-SINAPI'!$G$6:$Q$20000,3,0),IFERROR(VLOOKUP(D89,'[1]PREÇOS UNITÁRIOS'!$B$73:$H$20000,4,0),IFERROR(VLOOKUP(D89,'[1]INSUMOS-SINAPI'!$A$7:$F$20000,3,0),IFERROR(VLOOKUP(D89,'[1]tab-PINI-SINT'!$B$18:$G$20000,3,0),IFERROR(VLOOKUP(D89,[1]INSUMOS!$B$13:$H$9994,5,0),"")))))</f>
        <v>M2</v>
      </c>
      <c r="H89" s="39">
        <v>16.89</v>
      </c>
      <c r="I89" s="38">
        <f>IFERROR(VLOOKUP(D89,'[1]COMP-SINT-SINAPI'!$G$6:$Q$20000,8,0),IFERROR(VLOOKUP(D89,'[1]PREÇOS UNITÁRIOS'!$B$73:$H$20000,5,0),IFERROR(VLOOKUP(D89,'[1]INSUMOS-SINAPI'!$A$7:$F$20000,5,0),IFERROR(VLOOKUP(D89,'[1]tab-PINI-SINT'!$B$18:$G$20000,4,0),IFERROR(VLOOKUP(D89,[1]INSUMOS!$B$13:$H$9994,6,0),"")))))</f>
        <v>24.950000000000003</v>
      </c>
      <c r="J89" s="38" t="str">
        <f>IF(D89="",0,IFERROR(VLOOKUP(D89,'[1]COMP-SINT-SINAPI'!$G$6:$Q$20000,7,0),IFERROR(VLOOKUP(D89,'[1]PREÇOS UNITÁRIOS'!$B$73:$H$20000,6,0),IFERROR(VLOOKUP(D89,'[1]INSUMOS-SINAPI'!$A$7:$F$20000,7,0),IFERROR(VLOOKUP(D89,'[1]tab-PINI-SINT'!$B$18:$G$20000,5,0),IFERROR(VLOOKUP(D89,[1]INSUMOS!$B$13:$H$9994,7,0),"0,00"))))))</f>
        <v>20,04</v>
      </c>
      <c r="K89" s="40">
        <f t="shared" si="3"/>
        <v>421.40550000000007</v>
      </c>
      <c r="L89" s="40">
        <f t="shared" si="4"/>
        <v>338.47559999999999</v>
      </c>
      <c r="M89" s="41">
        <f t="shared" si="5"/>
        <v>759.88110000000006</v>
      </c>
      <c r="N89" s="35"/>
    </row>
    <row r="90" spans="3:14" ht="37.5" x14ac:dyDescent="0.35">
      <c r="C90" s="34"/>
      <c r="D90" s="57">
        <v>88315</v>
      </c>
      <c r="E90" s="38" t="str">
        <f>IFERROR(VLOOKUP(D90,'[1]COMP-SINT-SINAPI'!$G$6:$R$20000,12,0),IFERROR(VLOOKUP(D90,'[1]PREÇOS UNITÁRIOS'!$B$73:$H$20000,3,0),IFERROR(VLOOKUP(D90,'[1]INSUMOS-SINAPI'!$A$6:$J$20000,6,0),IFERROR(VLOOKUP(D90,'[1]tab-PINI-SINT'!$B$18:$H$20000,7,0),IFERROR(VLOOKUP(D90,[1]INSUMOS!$B$13:$J$9994,9,0),"")))))</f>
        <v>SINAPI</v>
      </c>
      <c r="F90" s="37" t="str">
        <f>IFERROR(VLOOKUP(D90,'[1]COMP-SINT-SINAPI'!$G$6:$Q$20000,2,0),IFERROR(VLOOKUP(D90,'[1]PREÇOS UNITÁRIOS'!$B$73:$H$20000,3,0),IFERROR(VLOOKUP(D90,'[1]INSUMOS-SINAPI'!$A$7:$F$20000,2,0),IFERROR(VLOOKUP(D90,'[1]tab-PINI-SINT'!$B$18:$G$20000,2,0),IFERROR(VLOOKUP(D90,[1]INSUMOS!$B$13:$H$9994,3,0),"")))))</f>
        <v>SERRALHEIRO COM ENCARGOS COMPLEMENTARES</v>
      </c>
      <c r="G90" s="38" t="str">
        <f>IFERROR(VLOOKUP(D90,'[1]COMP-SINT-SINAPI'!$G$6:$Q$20000,3,0),IFERROR(VLOOKUP(D90,'[1]PREÇOS UNITÁRIOS'!$B$73:$H$20000,4,0),IFERROR(VLOOKUP(D90,'[1]INSUMOS-SINAPI'!$A$7:$F$20000,3,0),IFERROR(VLOOKUP(D90,'[1]tab-PINI-SINT'!$B$18:$G$20000,3,0),IFERROR(VLOOKUP(D90,[1]INSUMOS!$B$13:$H$9994,5,0),"")))))</f>
        <v>H</v>
      </c>
      <c r="H90" s="39">
        <v>20</v>
      </c>
      <c r="I90" s="38">
        <f>IFERROR(VLOOKUP(D90,'[1]COMP-SINT-SINAPI'!$G$6:$Q$20000,8,0),IFERROR(VLOOKUP(D90,'[1]PREÇOS UNITÁRIOS'!$B$73:$H$20000,5,0),IFERROR(VLOOKUP(D90,'[1]INSUMOS-SINAPI'!$A$7:$F$20000,5,0),IFERROR(VLOOKUP(D90,'[1]tab-PINI-SINT'!$B$18:$G$20000,4,0),IFERROR(VLOOKUP(D90,[1]INSUMOS!$B$13:$H$9994,6,0),"")))))</f>
        <v>5.18</v>
      </c>
      <c r="J90" s="38" t="str">
        <f>IF(D90="",0,IFERROR(VLOOKUP(D90,'[1]COMP-SINT-SINAPI'!$G$6:$Q$20000,7,0),IFERROR(VLOOKUP(D90,'[1]PREÇOS UNITÁRIOS'!$B$73:$H$20000,6,0),IFERROR(VLOOKUP(D90,'[1]INSUMOS-SINAPI'!$A$7:$F$20000,7,0),IFERROR(VLOOKUP(D90,'[1]tab-PINI-SINT'!$B$18:$G$20000,5,0),IFERROR(VLOOKUP(D90,[1]INSUMOS!$B$13:$H$9994,7,0),"0,00"))))))</f>
        <v>18,96</v>
      </c>
      <c r="K90" s="40">
        <f t="shared" si="3"/>
        <v>103.6</v>
      </c>
      <c r="L90" s="40">
        <f t="shared" si="4"/>
        <v>379.20000000000005</v>
      </c>
      <c r="M90" s="41">
        <f t="shared" si="5"/>
        <v>482.80000000000007</v>
      </c>
      <c r="N90" s="35"/>
    </row>
    <row r="91" spans="3:14" ht="25" x14ac:dyDescent="0.35">
      <c r="C91" s="34"/>
      <c r="D91" s="57">
        <v>88316</v>
      </c>
      <c r="E91" s="38" t="str">
        <f>IFERROR(VLOOKUP(D91,'[1]COMP-SINT-SINAPI'!$G$6:$R$20000,12,0),IFERROR(VLOOKUP(D91,'[1]PREÇOS UNITÁRIOS'!$B$73:$H$20000,3,0),IFERROR(VLOOKUP(D91,'[1]INSUMOS-SINAPI'!$A$6:$J$20000,6,0),IFERROR(VLOOKUP(D91,'[1]tab-PINI-SINT'!$B$18:$H$20000,7,0),IFERROR(VLOOKUP(D91,[1]INSUMOS!$B$13:$J$9994,9,0),"")))))</f>
        <v>SINAPI</v>
      </c>
      <c r="F91" s="37" t="str">
        <f>IFERROR(VLOOKUP(D91,'[1]COMP-SINT-SINAPI'!$G$6:$Q$20000,2,0),IFERROR(VLOOKUP(D91,'[1]PREÇOS UNITÁRIOS'!$B$73:$H$20000,3,0),IFERROR(VLOOKUP(D91,'[1]INSUMOS-SINAPI'!$A$7:$F$20000,2,0),IFERROR(VLOOKUP(D91,'[1]tab-PINI-SINT'!$B$18:$G$20000,2,0),IFERROR(VLOOKUP(D91,[1]INSUMOS!$B$13:$H$9994,3,0),"")))))</f>
        <v>SERVENTE COM ENCARGOS COMPLEMENTARES</v>
      </c>
      <c r="G91" s="38" t="str">
        <f>IFERROR(VLOOKUP(D91,'[1]COMP-SINT-SINAPI'!$G$6:$Q$20000,3,0),IFERROR(VLOOKUP(D91,'[1]PREÇOS UNITÁRIOS'!$B$73:$H$20000,4,0),IFERROR(VLOOKUP(D91,'[1]INSUMOS-SINAPI'!$A$7:$F$20000,3,0),IFERROR(VLOOKUP(D91,'[1]tab-PINI-SINT'!$B$18:$G$20000,3,0),IFERROR(VLOOKUP(D91,[1]INSUMOS!$B$13:$H$9994,5,0),"")))))</f>
        <v>H</v>
      </c>
      <c r="H91" s="39">
        <v>2</v>
      </c>
      <c r="I91" s="38">
        <f>IFERROR(VLOOKUP(D91,'[1]COMP-SINT-SINAPI'!$G$6:$Q$20000,8,0),IFERROR(VLOOKUP(D91,'[1]PREÇOS UNITÁRIOS'!$B$73:$H$20000,5,0),IFERROR(VLOOKUP(D91,'[1]INSUMOS-SINAPI'!$A$7:$F$20000,5,0),IFERROR(VLOOKUP(D91,'[1]tab-PINI-SINT'!$B$18:$G$20000,4,0),IFERROR(VLOOKUP(D91,[1]INSUMOS!$B$13:$H$9994,6,0),"")))))</f>
        <v>5.01</v>
      </c>
      <c r="J91" s="38" t="str">
        <f>IF(D91="",0,IFERROR(VLOOKUP(D91,'[1]COMP-SINT-SINAPI'!$G$6:$Q$20000,7,0),IFERROR(VLOOKUP(D91,'[1]PREÇOS UNITÁRIOS'!$B$73:$H$20000,6,0),IFERROR(VLOOKUP(D91,'[1]INSUMOS-SINAPI'!$A$7:$F$20000,7,0),IFERROR(VLOOKUP(D91,'[1]tab-PINI-SINT'!$B$18:$G$20000,5,0),IFERROR(VLOOKUP(D91,[1]INSUMOS!$B$13:$H$9994,7,0),"0,00"))))))</f>
        <v>14,28</v>
      </c>
      <c r="K91" s="40">
        <f t="shared" si="3"/>
        <v>10.02</v>
      </c>
      <c r="L91" s="40">
        <f t="shared" si="4"/>
        <v>28.56</v>
      </c>
      <c r="M91" s="41">
        <f t="shared" si="5"/>
        <v>38.58</v>
      </c>
      <c r="N91" s="35"/>
    </row>
    <row r="92" spans="3:14" ht="25" x14ac:dyDescent="0.35">
      <c r="C92" s="34"/>
      <c r="D92" s="36">
        <v>88309</v>
      </c>
      <c r="E92" s="38" t="str">
        <f>IFERROR(VLOOKUP(D92,'[1]COMP-SINT-SINAPI'!$G$6:$R$20000,12,0),IFERROR(VLOOKUP(D92,'[1]PREÇOS UNITÁRIOS'!$B$73:$H$20000,3,0),IFERROR(VLOOKUP(D92,'[1]INSUMOS-SINAPI'!$A$6:$J$20000,6,0),IFERROR(VLOOKUP(D92,'[1]tab-PINI-SINT'!$B$18:$H$20000,7,0),IFERROR(VLOOKUP(D92,[1]INSUMOS!$B$13:$J$9994,9,0),"")))))</f>
        <v>SINAPI</v>
      </c>
      <c r="F92" s="37" t="str">
        <f>IFERROR(VLOOKUP(D92,'[1]COMP-SINT-SINAPI'!$G$6:$Q$20000,2,0),IFERROR(VLOOKUP(D92,'[1]PREÇOS UNITÁRIOS'!$B$73:$H$20000,3,0),IFERROR(VLOOKUP(D92,'[1]INSUMOS-SINAPI'!$A$7:$F$20000,2,0),IFERROR(VLOOKUP(D92,'[1]tab-PINI-SINT'!$B$18:$G$20000,2,0),IFERROR(VLOOKUP(D92,[1]INSUMOS!$B$13:$H$9994,3,0),"")))))</f>
        <v>PEDREIRO COM ENCARGOS COMPLEMENTARES</v>
      </c>
      <c r="G92" s="38" t="str">
        <f>IFERROR(VLOOKUP(D92,'[1]COMP-SINT-SINAPI'!$G$6:$Q$20000,3,0),IFERROR(VLOOKUP(D92,'[1]PREÇOS UNITÁRIOS'!$B$73:$H$20000,4,0),IFERROR(VLOOKUP(D92,'[1]INSUMOS-SINAPI'!$A$7:$F$20000,3,0),IFERROR(VLOOKUP(D92,'[1]tab-PINI-SINT'!$B$18:$G$20000,3,0),IFERROR(VLOOKUP(D92,[1]INSUMOS!$B$13:$H$9994,5,0),"")))))</f>
        <v>H</v>
      </c>
      <c r="H92" s="39">
        <v>2</v>
      </c>
      <c r="I92" s="38">
        <f>IFERROR(VLOOKUP(D92,'[1]COMP-SINT-SINAPI'!$G$6:$Q$20000,8,0),IFERROR(VLOOKUP(D92,'[1]PREÇOS UNITÁRIOS'!$B$73:$H$20000,5,0),IFERROR(VLOOKUP(D92,'[1]INSUMOS-SINAPI'!$A$7:$F$20000,5,0),IFERROR(VLOOKUP(D92,'[1]tab-PINI-SINT'!$B$18:$G$20000,4,0),IFERROR(VLOOKUP(D92,[1]INSUMOS!$B$13:$H$9994,6,0),"")))))</f>
        <v>5.18</v>
      </c>
      <c r="J92" s="38" t="str">
        <f>IF(D92="",0,IFERROR(VLOOKUP(D92,'[1]COMP-SINT-SINAPI'!$G$6:$Q$20000,7,0),IFERROR(VLOOKUP(D92,'[1]PREÇOS UNITÁRIOS'!$B$73:$H$20000,6,0),IFERROR(VLOOKUP(D92,'[1]INSUMOS-SINAPI'!$A$7:$F$20000,7,0),IFERROR(VLOOKUP(D92,'[1]tab-PINI-SINT'!$B$18:$G$20000,5,0),IFERROR(VLOOKUP(D92,[1]INSUMOS!$B$13:$H$9994,7,0),"0,00"))))))</f>
        <v>19,15</v>
      </c>
      <c r="K92" s="40">
        <f t="shared" si="3"/>
        <v>10.36</v>
      </c>
      <c r="L92" s="40">
        <f t="shared" si="4"/>
        <v>38.299999999999997</v>
      </c>
      <c r="M92" s="41">
        <f t="shared" si="5"/>
        <v>48.66</v>
      </c>
      <c r="N92" s="35"/>
    </row>
    <row r="93" spans="3:14" x14ac:dyDescent="0.35">
      <c r="C93" s="34"/>
      <c r="D93" s="35"/>
      <c r="E93" s="118"/>
      <c r="F93" s="35"/>
      <c r="G93" s="35"/>
      <c r="H93" s="35"/>
      <c r="I93" s="50" t="s">
        <v>1042</v>
      </c>
      <c r="J93" s="29"/>
      <c r="K93" s="41">
        <f>SUM(K84:K92)</f>
        <v>6964.66435</v>
      </c>
      <c r="L93" s="41">
        <f>SUM(L84:L92)</f>
        <v>945.26404999999988</v>
      </c>
      <c r="M93" s="41">
        <f>SUM(M84:M92)</f>
        <v>7909.9283999999998</v>
      </c>
      <c r="N93" s="35"/>
    </row>
    <row r="94" spans="3:14" x14ac:dyDescent="0.35">
      <c r="C94" s="34"/>
      <c r="D94" s="35"/>
      <c r="E94" s="118"/>
      <c r="F94" s="35"/>
      <c r="G94" s="35"/>
      <c r="H94" s="35"/>
      <c r="I94" s="35"/>
      <c r="J94" s="35"/>
      <c r="K94" s="35"/>
      <c r="L94" s="35"/>
      <c r="M94" s="35"/>
      <c r="N94" s="35"/>
    </row>
    <row r="95" spans="3:14" x14ac:dyDescent="0.35">
      <c r="C95" s="34"/>
      <c r="D95" s="35"/>
      <c r="E95" s="118"/>
      <c r="F95" s="35"/>
      <c r="G95" s="35"/>
      <c r="H95" s="35"/>
      <c r="I95" s="35"/>
      <c r="J95" s="35"/>
      <c r="K95" s="35"/>
      <c r="L95" s="35"/>
      <c r="M95" s="35"/>
      <c r="N95" s="35"/>
    </row>
    <row r="96" spans="3:14" x14ac:dyDescent="0.35">
      <c r="C96" s="34"/>
      <c r="D96" s="35"/>
      <c r="E96" s="118"/>
      <c r="F96" s="35"/>
      <c r="G96" s="35"/>
      <c r="H96" s="35"/>
      <c r="I96" s="35"/>
      <c r="J96" s="35"/>
      <c r="K96" s="35"/>
      <c r="L96" s="35"/>
      <c r="M96" s="35"/>
      <c r="N96" s="35"/>
    </row>
    <row r="97" spans="3:14" x14ac:dyDescent="0.35">
      <c r="C97" s="34"/>
      <c r="D97" s="61"/>
      <c r="E97" s="119"/>
      <c r="F97" s="62"/>
      <c r="G97" s="62"/>
      <c r="H97" s="63" t="s">
        <v>1036</v>
      </c>
      <c r="I97" s="63" t="s">
        <v>1037</v>
      </c>
      <c r="J97" s="63" t="s">
        <v>1038</v>
      </c>
      <c r="K97" s="63" t="s">
        <v>1039</v>
      </c>
      <c r="L97" s="63" t="s">
        <v>1040</v>
      </c>
      <c r="M97" s="64"/>
      <c r="N97" s="35"/>
    </row>
    <row r="98" spans="3:14" ht="91" x14ac:dyDescent="0.35">
      <c r="C98" s="55" t="s">
        <v>284</v>
      </c>
      <c r="D98" s="47" t="str">
        <f>IF(C98="","",VLOOKUP(C98,'[1]PREÇOS UNITÁRIOS'!$B$12:$H$273,2,0))</f>
        <v>C12-BASA</v>
      </c>
      <c r="E98" s="79" t="s">
        <v>11</v>
      </c>
      <c r="F98" s="47" t="str">
        <f>IF(C98="","",VLOOKUP(C98,'[1]PREÇOS UNITÁRIOS'!$B$12:$H$273,3,0))</f>
        <v>FORNECIMENTO E INSTALAÇÃO DE PLACA DE IDENTIFICAÇÃO EXTERNA TIPO BANDEIRA EM CHAPA DE AÇO GALVANIZADO Nº 24, ACABAMENTO EM PINTURA AUTOMOTIVA</v>
      </c>
      <c r="G98" s="48" t="s">
        <v>21</v>
      </c>
      <c r="H98" s="29"/>
      <c r="I98" s="29"/>
      <c r="J98" s="49"/>
      <c r="K98" s="49">
        <f>K109</f>
        <v>3723.2792000000004</v>
      </c>
      <c r="L98" s="49">
        <f>L109</f>
        <v>670.98320000000001</v>
      </c>
      <c r="M98" s="49">
        <f>SUM(K98:L98)</f>
        <v>4394.2624000000005</v>
      </c>
      <c r="N98" s="35"/>
    </row>
    <row r="99" spans="3:14" ht="37.5" x14ac:dyDescent="0.35">
      <c r="C99" s="34"/>
      <c r="D99" s="36" t="s">
        <v>1124</v>
      </c>
      <c r="E99" s="38" t="str">
        <f>IFERROR(VLOOKUP(D99,'[1]COMP-SINT-SINAPI'!$G$6:$R$20000,12,0),IFERROR(VLOOKUP(D99,'[1]PREÇOS UNITÁRIOS'!$B$73:$H$20000,3,0),IFERROR(VLOOKUP(D99,'[1]INSUMOS-SINAPI'!$A$6:$J$20000,6,0),IFERROR(VLOOKUP(D99,'[1]tab-PINI-SINT'!$B$18:$H$20000,7,0),IFERROR(VLOOKUP(D99,[1]INSUMOS!$B$13:$J$9994,9,0),"")))))</f>
        <v>ORSE-11392</v>
      </c>
      <c r="F99" s="37" t="str">
        <f>IFERROR(VLOOKUP(D99,'[1]COMP-SINT-SINAPI'!$G$6:$Q$20000,2,0),IFERROR(VLOOKUP(D99,'[1]PREÇOS UNITÁRIOS'!$B$73:$H$20000,3,0),IFERROR(VLOOKUP(D99,'[1]INSUMOS-SINAPI'!$A$7:$F$20000,2,0),IFERROR(VLOOKUP(D99,'[1]tab-PINI-SINT'!$B$18:$G$20000,2,0),IFERROR(VLOOKUP(D99,[1]INSUMOS!$B$13:$H$9994,3,0),"")))))</f>
        <v>Adesivo em vinil para plotagem em letreiro de chapa galvanizada (c/aplicação)</v>
      </c>
      <c r="G99" s="38" t="str">
        <f>IFERROR(VLOOKUP(D99,'[1]COMP-SINT-SINAPI'!$G$6:$Q$20000,3,0),IFERROR(VLOOKUP(D99,'[1]PREÇOS UNITÁRIOS'!$B$73:$H$20000,4,0),IFERROR(VLOOKUP(D99,'[1]INSUMOS-SINAPI'!$A$7:$F$20000,3,0),IFERROR(VLOOKUP(D99,'[1]tab-PINI-SINT'!$B$18:$G$20000,3,0),IFERROR(VLOOKUP(D99,[1]INSUMOS!$B$13:$H$9994,5,0),"")))))</f>
        <v>m2</v>
      </c>
      <c r="H99" s="39">
        <f>0.5*0.4*2</f>
        <v>0.4</v>
      </c>
      <c r="I99" s="38">
        <f>IFERROR(VLOOKUP(D99,'[1]COMP-SINT-SINAPI'!$G$6:$Q$20000,8,0),IFERROR(VLOOKUP(D99,'[1]PREÇOS UNITÁRIOS'!$B$73:$H$20000,5,0),IFERROR(VLOOKUP(D99,'[1]INSUMOS-SINAPI'!$A$7:$F$20000,5,0),IFERROR(VLOOKUP(D99,'[1]tab-PINI-SINT'!$B$18:$G$20000,4,0),IFERROR(VLOOKUP(D99,[1]INSUMOS!$B$13:$H$9994,6,0),"")))))</f>
        <v>102.095</v>
      </c>
      <c r="J99" s="38">
        <f>IF(D99="",0,IFERROR(VLOOKUP(D99,'[1]COMP-SINT-SINAPI'!$G$6:$Q$20000,7,0),IFERROR(VLOOKUP(D99,'[1]PREÇOS UNITÁRIOS'!$B$73:$H$20000,6,0),IFERROR(VLOOKUP(D99,'[1]INSUMOS-SINAPI'!$A$7:$F$20000,7,0),IFERROR(VLOOKUP(D99,'[1]tab-PINI-SINT'!$B$18:$G$20000,5,0),IFERROR(VLOOKUP(D99,[1]INSUMOS!$B$13:$H$9994,7,0),"0,00"))))))</f>
        <v>43.754999999999995</v>
      </c>
      <c r="K99" s="40">
        <f>IF(H99="",0,H99*I99)</f>
        <v>40.838000000000001</v>
      </c>
      <c r="L99" s="40">
        <f>H99*J99</f>
        <v>17.501999999999999</v>
      </c>
      <c r="M99" s="41">
        <f>K99+L99</f>
        <v>58.34</v>
      </c>
      <c r="N99" s="35"/>
    </row>
    <row r="100" spans="3:14" ht="37.5" x14ac:dyDescent="0.35">
      <c r="C100" s="34"/>
      <c r="D100" s="57">
        <v>11026</v>
      </c>
      <c r="E100" s="38" t="str">
        <f>IFERROR(VLOOKUP(D100,'[1]COMP-SINT-SINAPI'!$G$6:$R$20000,12,0),IFERROR(VLOOKUP(D100,'[1]PREÇOS UNITÁRIOS'!$B$73:$H$20000,3,0),IFERROR(VLOOKUP(D100,'[1]INSUMOS-SINAPI'!$A$6:$J$20000,6,0),IFERROR(VLOOKUP(D100,'[1]tab-PINI-SINT'!$B$18:$H$20000,7,0),IFERROR(VLOOKUP(D100,[1]INSUMOS!$B$13:$J$9994,9,0),"")))))</f>
        <v>SINAPI</v>
      </c>
      <c r="F100" s="37" t="str">
        <f>IFERROR(VLOOKUP(D100,'[1]COMP-SINT-SINAPI'!$G$6:$Q$20000,2,0),IFERROR(VLOOKUP(D100,'[1]PREÇOS UNITÁRIOS'!$B$73:$H$20000,3,0),IFERROR(VLOOKUP(D100,'[1]INSUMOS-SINAPI'!$A$7:$F$20000,2,0),IFERROR(VLOOKUP(D100,'[1]tab-PINI-SINT'!$B$18:$G$20000,2,0),IFERROR(VLOOKUP(D100,[1]INSUMOS!$B$13:$H$9994,3,0),"")))))</f>
        <v>CHAPA DE ACO GALVANIZADA BITOLA GSG 14, E = 1,95 MM (15,60 KG/M2)</v>
      </c>
      <c r="G100" s="38" t="str">
        <f>IFERROR(VLOOKUP(D100,'[1]COMP-SINT-SINAPI'!$G$6:$Q$20000,3,0),IFERROR(VLOOKUP(D100,'[1]PREÇOS UNITÁRIOS'!$B$73:$H$20000,4,0),IFERROR(VLOOKUP(D100,'[1]INSUMOS-SINAPI'!$A$7:$F$20000,3,0),IFERROR(VLOOKUP(D100,'[1]tab-PINI-SINT'!$B$18:$G$20000,3,0),IFERROR(VLOOKUP(D100,[1]INSUMOS!$B$13:$H$9994,5,0),"")))))</f>
        <v xml:space="preserve">KG    </v>
      </c>
      <c r="H100" s="39">
        <v>155.97</v>
      </c>
      <c r="I100" s="38" t="str">
        <f>IFERROR(VLOOKUP(D100,'[1]COMP-SINT-SINAPI'!$G$6:$Q$20000,8,0),IFERROR(VLOOKUP(D100,'[1]PREÇOS UNITÁRIOS'!$B$73:$H$20000,5,0),IFERROR(VLOOKUP(D100,'[1]INSUMOS-SINAPI'!$A$7:$F$20000,5,0),IFERROR(VLOOKUP(D100,'[1]tab-PINI-SINT'!$B$18:$G$20000,4,0),IFERROR(VLOOKUP(D100,[1]INSUMOS!$B$13:$H$9994,6,0),"")))))</f>
        <v>14,18</v>
      </c>
      <c r="J100" s="38" t="str">
        <f>IF(D100="",0,IFERROR(VLOOKUP(D100,'[1]COMP-SINT-SINAPI'!$G$6:$Q$20000,7,0),IFERROR(VLOOKUP(D100,'[1]PREÇOS UNITÁRIOS'!$B$73:$H$20000,6,0),IFERROR(VLOOKUP(D100,'[1]INSUMOS-SINAPI'!$A$7:$F$20000,7,0),IFERROR(VLOOKUP(D100,'[1]tab-PINI-SINT'!$B$18:$G$20000,5,0),IFERROR(VLOOKUP(D100,[1]INSUMOS!$B$13:$H$9994,7,0),"0,00"))))))</f>
        <v>0,00</v>
      </c>
      <c r="K100" s="40">
        <f t="shared" ref="K100:K108" si="6">H100*I100</f>
        <v>2211.6545999999998</v>
      </c>
      <c r="L100" s="40">
        <f t="shared" ref="L100:L108" si="7">H100*J100</f>
        <v>0</v>
      </c>
      <c r="M100" s="41">
        <f t="shared" ref="M100:M108" si="8">K100+L100</f>
        <v>2211.6545999999998</v>
      </c>
      <c r="N100" s="35"/>
    </row>
    <row r="101" spans="3:14" ht="37.5" x14ac:dyDescent="0.35">
      <c r="C101" s="34"/>
      <c r="D101" s="57">
        <v>4777</v>
      </c>
      <c r="E101" s="38" t="str">
        <f>IFERROR(VLOOKUP(D101,'[1]COMP-SINT-SINAPI'!$G$6:$R$20000,12,0),IFERROR(VLOOKUP(D101,'[1]PREÇOS UNITÁRIOS'!$B$73:$H$20000,3,0),IFERROR(VLOOKUP(D101,'[1]INSUMOS-SINAPI'!$A$6:$J$20000,6,0),IFERROR(VLOOKUP(D101,'[1]tab-PINI-SINT'!$B$18:$H$20000,7,0),IFERROR(VLOOKUP(D101,[1]INSUMOS!$B$13:$J$9994,9,0),"")))))</f>
        <v>SINAPI</v>
      </c>
      <c r="F101" s="37" t="str">
        <f>IFERROR(VLOOKUP(D101,'[1]COMP-SINT-SINAPI'!$G$6:$Q$20000,2,0),IFERROR(VLOOKUP(D101,'[1]PREÇOS UNITÁRIOS'!$B$73:$H$20000,3,0),IFERROR(VLOOKUP(D101,'[1]INSUMOS-SINAPI'!$A$7:$F$20000,2,0),IFERROR(VLOOKUP(D101,'[1]tab-PINI-SINT'!$B$18:$G$20000,2,0),IFERROR(VLOOKUP(D101,[1]INSUMOS!$B$13:$H$9994,3,0),"")))))</f>
        <v>CANTONEIRA ACO ABAS IGUAIS (QUALQUER BITOLA), ESPESSURA ENTRE 1/8" E 1/4"</v>
      </c>
      <c r="G101" s="38" t="str">
        <f>IFERROR(VLOOKUP(D101,'[1]COMP-SINT-SINAPI'!$G$6:$Q$20000,3,0),IFERROR(VLOOKUP(D101,'[1]PREÇOS UNITÁRIOS'!$B$73:$H$20000,4,0),IFERROR(VLOOKUP(D101,'[1]INSUMOS-SINAPI'!$A$7:$F$20000,3,0),IFERROR(VLOOKUP(D101,'[1]tab-PINI-SINT'!$B$18:$G$20000,3,0),IFERROR(VLOOKUP(D101,[1]INSUMOS!$B$13:$H$9994,5,0),"")))))</f>
        <v xml:space="preserve">KG    </v>
      </c>
      <c r="H101" s="39">
        <v>83.42</v>
      </c>
      <c r="I101" s="38" t="str">
        <f>IFERROR(VLOOKUP(D101,'[1]COMP-SINT-SINAPI'!$G$6:$Q$20000,8,0),IFERROR(VLOOKUP(D101,'[1]PREÇOS UNITÁRIOS'!$B$73:$H$20000,5,0),IFERROR(VLOOKUP(D101,'[1]INSUMOS-SINAPI'!$A$7:$F$20000,5,0),IFERROR(VLOOKUP(D101,'[1]tab-PINI-SINT'!$B$18:$G$20000,4,0),IFERROR(VLOOKUP(D101,[1]INSUMOS!$B$13:$H$9994,6,0),"")))))</f>
        <v>10,43</v>
      </c>
      <c r="J101" s="38" t="str">
        <f>IF(D101="",0,IFERROR(VLOOKUP(D101,'[1]COMP-SINT-SINAPI'!$G$6:$Q$20000,7,0),IFERROR(VLOOKUP(D101,'[1]PREÇOS UNITÁRIOS'!$B$73:$H$20000,6,0),IFERROR(VLOOKUP(D101,'[1]INSUMOS-SINAPI'!$A$7:$F$20000,7,0),IFERROR(VLOOKUP(D101,'[1]tab-PINI-SINT'!$B$18:$G$20000,5,0),IFERROR(VLOOKUP(D101,[1]INSUMOS!$B$13:$H$9994,7,0),"0,00"))))))</f>
        <v>0,00</v>
      </c>
      <c r="K101" s="40">
        <f t="shared" si="6"/>
        <v>870.07060000000001</v>
      </c>
      <c r="L101" s="40">
        <f t="shared" si="7"/>
        <v>0</v>
      </c>
      <c r="M101" s="41">
        <f t="shared" si="8"/>
        <v>870.07060000000001</v>
      </c>
      <c r="N101" s="35"/>
    </row>
    <row r="102" spans="3:14" ht="125" x14ac:dyDescent="0.35">
      <c r="C102" s="34"/>
      <c r="D102" s="57">
        <v>5928</v>
      </c>
      <c r="E102" s="38" t="str">
        <f>IFERROR(VLOOKUP(D102,'[1]COMP-SINT-SINAPI'!$G$6:$R$20000,12,0),IFERROR(VLOOKUP(D102,'[1]PREÇOS UNITÁRIOS'!$B$73:$H$20000,3,0),IFERROR(VLOOKUP(D102,'[1]INSUMOS-SINAPI'!$A$6:$J$20000,6,0),IFERROR(VLOOKUP(D102,'[1]tab-PINI-SINT'!$B$18:$H$20000,7,0),IFERROR(VLOOKUP(D102,[1]INSUMOS!$B$13:$J$9994,9,0),"")))))</f>
        <v>SINAPI</v>
      </c>
      <c r="F102" s="37" t="str">
        <f>IFERROR(VLOOKUP(D102,'[1]COMP-SINT-SINAPI'!$G$6:$Q$20000,2,0),IFERROR(VLOOKUP(D102,'[1]PREÇOS UNITÁRIOS'!$B$73:$H$20000,3,0),IFERROR(VLOOKUP(D102,'[1]INSUMOS-SINAPI'!$A$7:$F$20000,2,0),IFERROR(VLOOKUP(D102,'[1]tab-PINI-SINT'!$B$18:$G$20000,2,0),IFERROR(VLOOKUP(D102,[1]INSUMOS!$B$13:$H$9994,3,0),"")))))</f>
        <v>GUINDAUTO HIDRÁULICO, CAPACIDADE MÁXIMA DE CARGA 6200 KG, MOMENTO MÁXIMO DE CARGA 11,7 TM, ALCANCE MÁXIMO HORIZONTAL 9,70 M, INCLUSIVE CAMINHÃO TOCO PBT 16.000 KG, POTÊNCIA DE 189 CV - CHP DIURNO. AF_06/2014</v>
      </c>
      <c r="G102" s="38" t="str">
        <f>IFERROR(VLOOKUP(D102,'[1]COMP-SINT-SINAPI'!$G$6:$Q$20000,3,0),IFERROR(VLOOKUP(D102,'[1]PREÇOS UNITÁRIOS'!$B$73:$H$20000,4,0),IFERROR(VLOOKUP(D102,'[1]INSUMOS-SINAPI'!$A$7:$F$20000,3,0),IFERROR(VLOOKUP(D102,'[1]tab-PINI-SINT'!$B$18:$G$20000,3,0),IFERROR(VLOOKUP(D102,[1]INSUMOS!$B$13:$H$9994,5,0),"")))))</f>
        <v>CHP</v>
      </c>
      <c r="H102" s="39">
        <v>1</v>
      </c>
      <c r="I102" s="38">
        <f>IFERROR(VLOOKUP(D102,'[1]COMP-SINT-SINAPI'!$G$6:$Q$20000,8,0),IFERROR(VLOOKUP(D102,'[1]PREÇOS UNITÁRIOS'!$B$73:$H$20000,5,0),IFERROR(VLOOKUP(D102,'[1]INSUMOS-SINAPI'!$A$7:$F$20000,5,0),IFERROR(VLOOKUP(D102,'[1]tab-PINI-SINT'!$B$18:$G$20000,4,0),IFERROR(VLOOKUP(D102,[1]INSUMOS!$B$13:$H$9994,6,0),"")))))</f>
        <v>217.51000000000002</v>
      </c>
      <c r="J102" s="38" t="str">
        <f>IF(D102="",0,IFERROR(VLOOKUP(D102,'[1]COMP-SINT-SINAPI'!$G$6:$Q$20000,7,0),IFERROR(VLOOKUP(D102,'[1]PREÇOS UNITÁRIOS'!$B$73:$H$20000,6,0),IFERROR(VLOOKUP(D102,'[1]INSUMOS-SINAPI'!$A$7:$F$20000,7,0),IFERROR(VLOOKUP(D102,'[1]tab-PINI-SINT'!$B$18:$G$20000,5,0),IFERROR(VLOOKUP(D102,[1]INSUMOS!$B$13:$H$9994,7,0),"0,00"))))))</f>
        <v>21,45</v>
      </c>
      <c r="K102" s="40">
        <f t="shared" si="6"/>
        <v>217.51000000000002</v>
      </c>
      <c r="L102" s="40">
        <f t="shared" si="7"/>
        <v>21.45</v>
      </c>
      <c r="M102" s="41">
        <f t="shared" si="8"/>
        <v>238.96</v>
      </c>
      <c r="N102" s="35"/>
    </row>
    <row r="103" spans="3:14" ht="125" x14ac:dyDescent="0.35">
      <c r="C103" s="34"/>
      <c r="D103" s="57">
        <v>89259</v>
      </c>
      <c r="E103" s="38" t="str">
        <f>IFERROR(VLOOKUP(D103,'[1]COMP-SINT-SINAPI'!$G$6:$R$20000,12,0),IFERROR(VLOOKUP(D103,'[1]PREÇOS UNITÁRIOS'!$B$73:$H$20000,3,0),IFERROR(VLOOKUP(D103,'[1]INSUMOS-SINAPI'!$A$6:$J$20000,6,0),IFERROR(VLOOKUP(D103,'[1]tab-PINI-SINT'!$B$18:$H$20000,7,0),IFERROR(VLOOKUP(D103,[1]INSUMOS!$B$13:$J$9994,9,0),"")))))</f>
        <v>SINAPI</v>
      </c>
      <c r="F103" s="37" t="str">
        <f>IFERROR(VLOOKUP(D103,'[1]COMP-SINT-SINAPI'!$G$6:$Q$20000,2,0),IFERROR(VLOOKUP(D103,'[1]PREÇOS UNITÁRIOS'!$B$73:$H$20000,3,0),IFERROR(VLOOKUP(D103,'[1]INSUMOS-SINAPI'!$A$7:$F$20000,2,0),IFERROR(VLOOKUP(D103,'[1]tab-PINI-SINT'!$B$18:$G$20000,2,0),IFERROR(VLOOKUP(D103,[1]INSUMOS!$B$13:$H$9994,3,0),"")))))</f>
        <v>GUINDAUTO HIDRÁULICO, CAPACIDADE MÁXIMA DE CARGA 6200 KG, MOMENTO MÁXIMO DE CARGA 11,7 TM, ALCANCE MÁXIMO HORIZONTAL 9,70 M, INCLUSIVE CAMINHÃO TOCO PBT 16.000 KG, POTÊNCIA DE 189 CV - DEPRECIAÇÃO. AF_06/2014</v>
      </c>
      <c r="G103" s="38" t="str">
        <f>IFERROR(VLOOKUP(D103,'[1]COMP-SINT-SINAPI'!$G$6:$Q$20000,3,0),IFERROR(VLOOKUP(D103,'[1]PREÇOS UNITÁRIOS'!$B$73:$H$20000,4,0),IFERROR(VLOOKUP(D103,'[1]INSUMOS-SINAPI'!$A$7:$F$20000,3,0),IFERROR(VLOOKUP(D103,'[1]tab-PINI-SINT'!$B$18:$G$20000,3,0),IFERROR(VLOOKUP(D103,[1]INSUMOS!$B$13:$H$9994,5,0),"")))))</f>
        <v>H</v>
      </c>
      <c r="H103" s="39">
        <v>1</v>
      </c>
      <c r="I103" s="38">
        <f>IFERROR(VLOOKUP(D103,'[1]COMP-SINT-SINAPI'!$G$6:$Q$20000,8,0),IFERROR(VLOOKUP(D103,'[1]PREÇOS UNITÁRIOS'!$B$73:$H$20000,5,0),IFERROR(VLOOKUP(D103,'[1]INSUMOS-SINAPI'!$A$7:$F$20000,5,0),IFERROR(VLOOKUP(D103,'[1]tab-PINI-SINT'!$B$18:$G$20000,4,0),IFERROR(VLOOKUP(D103,[1]INSUMOS!$B$13:$H$9994,6,0),"")))))</f>
        <v>27.69</v>
      </c>
      <c r="J103" s="38" t="str">
        <f>IF(D103="",0,IFERROR(VLOOKUP(D103,'[1]COMP-SINT-SINAPI'!$G$6:$Q$20000,7,0),IFERROR(VLOOKUP(D103,'[1]PREÇOS UNITÁRIOS'!$B$73:$H$20000,6,0),IFERROR(VLOOKUP(D103,'[1]INSUMOS-SINAPI'!$A$7:$F$20000,7,0),IFERROR(VLOOKUP(D103,'[1]tab-PINI-SINT'!$B$18:$G$20000,5,0),IFERROR(VLOOKUP(D103,[1]INSUMOS!$B$13:$H$9994,7,0),"0,00"))))))</f>
        <v>0,00</v>
      </c>
      <c r="K103" s="40">
        <f t="shared" si="6"/>
        <v>27.69</v>
      </c>
      <c r="L103" s="40">
        <f t="shared" si="7"/>
        <v>0</v>
      </c>
      <c r="M103" s="41">
        <f t="shared" si="8"/>
        <v>27.69</v>
      </c>
      <c r="N103" s="35"/>
    </row>
    <row r="104" spans="3:14" ht="100" x14ac:dyDescent="0.35">
      <c r="C104" s="34"/>
      <c r="D104" s="57">
        <v>100761</v>
      </c>
      <c r="E104" s="38" t="str">
        <f>IFERROR(VLOOKUP(D104,'[1]COMP-SINT-SINAPI'!$G$6:$R$20000,12,0),IFERROR(VLOOKUP(D104,'[1]PREÇOS UNITÁRIOS'!$B$73:$H$20000,3,0),IFERROR(VLOOKUP(D104,'[1]INSUMOS-SINAPI'!$A$6:$J$20000,6,0),IFERROR(VLOOKUP(D104,'[1]tab-PINI-SINT'!$B$18:$H$20000,7,0),IFERROR(VLOOKUP(D104,[1]INSUMOS!$B$13:$J$9994,9,0),"")))))</f>
        <v>SINAPI</v>
      </c>
      <c r="F104" s="37" t="str">
        <f>IFERROR(VLOOKUP(D104,'[1]COMP-SINT-SINAPI'!$G$6:$Q$20000,2,0),IFERROR(VLOOKUP(D104,'[1]PREÇOS UNITÁRIOS'!$B$73:$H$20000,3,0),IFERROR(VLOOKUP(D104,'[1]INSUMOS-SINAPI'!$A$7:$F$20000,2,0),IFERROR(VLOOKUP(D104,'[1]tab-PINI-SINT'!$B$18:$G$20000,2,0),IFERROR(VLOOKUP(D104,[1]INSUMOS!$B$13:$H$9994,3,0),"")))))</f>
        <v>PINTURA COM TINTA ALQUÍDICA DE ACABAMENTO (ESMALTE SINTÉTICO FOSCO) PULVERIZADA SOBRE SUPERFÍCIES METÁLICAS (EXCETO PERFIL) EXECUTADO EM OBRA (02 DEMÃOS). AF_01/2020_PE</v>
      </c>
      <c r="G104" s="38" t="str">
        <f>IFERROR(VLOOKUP(D104,'[1]COMP-SINT-SINAPI'!$G$6:$Q$20000,3,0),IFERROR(VLOOKUP(D104,'[1]PREÇOS UNITÁRIOS'!$B$73:$H$20000,4,0),IFERROR(VLOOKUP(D104,'[1]INSUMOS-SINAPI'!$A$7:$F$20000,3,0),IFERROR(VLOOKUP(D104,'[1]tab-PINI-SINT'!$B$18:$G$20000,3,0),IFERROR(VLOOKUP(D104,[1]INSUMOS!$B$13:$H$9994,5,0),"")))))</f>
        <v>M2</v>
      </c>
      <c r="H104" s="39">
        <v>4.6399999999999997</v>
      </c>
      <c r="I104" s="38">
        <f>IFERROR(VLOOKUP(D104,'[1]COMP-SINT-SINAPI'!$G$6:$Q$20000,8,0),IFERROR(VLOOKUP(D104,'[1]PREÇOS UNITÁRIOS'!$B$73:$H$20000,5,0),IFERROR(VLOOKUP(D104,'[1]INSUMOS-SINAPI'!$A$7:$F$20000,5,0),IFERROR(VLOOKUP(D104,'[1]tab-PINI-SINT'!$B$18:$G$20000,4,0),IFERROR(VLOOKUP(D104,[1]INSUMOS!$B$13:$H$9994,6,0),"")))))</f>
        <v>24.950000000000003</v>
      </c>
      <c r="J104" s="38" t="str">
        <f>IF(D104="",0,IFERROR(VLOOKUP(D104,'[1]COMP-SINT-SINAPI'!$G$6:$Q$20000,7,0),IFERROR(VLOOKUP(D104,'[1]PREÇOS UNITÁRIOS'!$B$73:$H$20000,6,0),IFERROR(VLOOKUP(D104,'[1]INSUMOS-SINAPI'!$A$7:$F$20000,7,0),IFERROR(VLOOKUP(D104,'[1]tab-PINI-SINT'!$B$18:$G$20000,5,0),IFERROR(VLOOKUP(D104,[1]INSUMOS!$B$13:$H$9994,7,0),"0,00"))))))</f>
        <v>20,04</v>
      </c>
      <c r="K104" s="40">
        <f t="shared" si="6"/>
        <v>115.768</v>
      </c>
      <c r="L104" s="40">
        <f t="shared" si="7"/>
        <v>92.985599999999991</v>
      </c>
      <c r="M104" s="41">
        <f t="shared" si="8"/>
        <v>208.75360000000001</v>
      </c>
      <c r="N104" s="35"/>
    </row>
    <row r="105" spans="3:14" ht="100" x14ac:dyDescent="0.35">
      <c r="C105" s="34"/>
      <c r="D105" s="57">
        <v>100761</v>
      </c>
      <c r="E105" s="38" t="str">
        <f>IFERROR(VLOOKUP(D105,'[1]COMP-SINT-SINAPI'!$G$6:$R$20000,12,0),IFERROR(VLOOKUP(D105,'[1]PREÇOS UNITÁRIOS'!$B$73:$H$20000,3,0),IFERROR(VLOOKUP(D105,'[1]INSUMOS-SINAPI'!$A$6:$J$20000,6,0),IFERROR(VLOOKUP(D105,'[1]tab-PINI-SINT'!$B$18:$H$20000,7,0),IFERROR(VLOOKUP(D105,[1]INSUMOS!$B$13:$J$9994,9,0),"")))))</f>
        <v>SINAPI</v>
      </c>
      <c r="F105" s="37" t="str">
        <f>IFERROR(VLOOKUP(D105,'[1]COMP-SINT-SINAPI'!$G$6:$Q$20000,2,0),IFERROR(VLOOKUP(D105,'[1]PREÇOS UNITÁRIOS'!$B$73:$H$20000,3,0),IFERROR(VLOOKUP(D105,'[1]INSUMOS-SINAPI'!$A$7:$F$20000,2,0),IFERROR(VLOOKUP(D105,'[1]tab-PINI-SINT'!$B$18:$G$20000,2,0),IFERROR(VLOOKUP(D105,[1]INSUMOS!$B$13:$H$9994,3,0),"")))))</f>
        <v>PINTURA COM TINTA ALQUÍDICA DE ACABAMENTO (ESMALTE SINTÉTICO FOSCO) PULVERIZADA SOBRE SUPERFÍCIES METÁLICAS (EXCETO PERFIL) EXECUTADO EM OBRA (02 DEMÃOS). AF_01/2020_PE</v>
      </c>
      <c r="G105" s="38" t="str">
        <f>IFERROR(VLOOKUP(D105,'[1]COMP-SINT-SINAPI'!$G$6:$Q$20000,3,0),IFERROR(VLOOKUP(D105,'[1]PREÇOS UNITÁRIOS'!$B$73:$H$20000,4,0),IFERROR(VLOOKUP(D105,'[1]INSUMOS-SINAPI'!$A$7:$F$20000,3,0),IFERROR(VLOOKUP(D105,'[1]tab-PINI-SINT'!$B$18:$G$20000,3,0),IFERROR(VLOOKUP(D105,[1]INSUMOS!$B$13:$H$9994,5,0),"")))))</f>
        <v>M2</v>
      </c>
      <c r="H105" s="39">
        <v>4.6399999999999997</v>
      </c>
      <c r="I105" s="38">
        <f>IFERROR(VLOOKUP(D105,'[1]COMP-SINT-SINAPI'!$G$6:$Q$20000,8,0),IFERROR(VLOOKUP(D105,'[1]PREÇOS UNITÁRIOS'!$B$73:$H$20000,5,0),IFERROR(VLOOKUP(D105,'[1]INSUMOS-SINAPI'!$A$7:$F$20000,5,0),IFERROR(VLOOKUP(D105,'[1]tab-PINI-SINT'!$B$18:$G$20000,4,0),IFERROR(VLOOKUP(D105,[1]INSUMOS!$B$13:$H$9994,6,0),"")))))</f>
        <v>24.950000000000003</v>
      </c>
      <c r="J105" s="38" t="str">
        <f>IF(D105="",0,IFERROR(VLOOKUP(D105,'[1]COMP-SINT-SINAPI'!$G$6:$Q$20000,7,0),IFERROR(VLOOKUP(D105,'[1]PREÇOS UNITÁRIOS'!$B$73:$H$20000,6,0),IFERROR(VLOOKUP(D105,'[1]INSUMOS-SINAPI'!$A$7:$F$20000,7,0),IFERROR(VLOOKUP(D105,'[1]tab-PINI-SINT'!$B$18:$G$20000,5,0),IFERROR(VLOOKUP(D105,[1]INSUMOS!$B$13:$H$9994,7,0),"0,00"))))))</f>
        <v>20,04</v>
      </c>
      <c r="K105" s="40">
        <f t="shared" si="6"/>
        <v>115.768</v>
      </c>
      <c r="L105" s="40">
        <f t="shared" si="7"/>
        <v>92.985599999999991</v>
      </c>
      <c r="M105" s="41">
        <f t="shared" si="8"/>
        <v>208.75360000000001</v>
      </c>
      <c r="N105" s="35"/>
    </row>
    <row r="106" spans="3:14" ht="25" x14ac:dyDescent="0.35">
      <c r="C106" s="34"/>
      <c r="D106" s="36">
        <v>88309</v>
      </c>
      <c r="E106" s="38" t="str">
        <f>IFERROR(VLOOKUP(D106,'[1]COMP-SINT-SINAPI'!$G$6:$R$20000,12,0),IFERROR(VLOOKUP(D106,'[1]PREÇOS UNITÁRIOS'!$B$73:$K$20000,9,0),IFERROR(VLOOKUP(D106,'[1]INSUMOS-SINAPI'!$A$6:$J$20000,6,0),IFERROR(VLOOKUP(D106,'[1]tab-PINI-SINT'!$B$18:$H$20000,7,0),IFERROR(VLOOKUP(D106,[1]INSUMOS!$B$13:$J$9994,9,0),"")))))</f>
        <v>SINAPI</v>
      </c>
      <c r="F106" s="37" t="str">
        <f>IFERROR(VLOOKUP(D106,'[1]COMP-SINT-SINAPI'!$G$6:$Q$20000,2,0),IFERROR(VLOOKUP(D106,'[1]PREÇOS UNITÁRIOS'!$B$73:$H$20000,3,0),IFERROR(VLOOKUP(D106,'[1]INSUMOS-SINAPI'!$A$7:$F$20000,2,0),IFERROR(VLOOKUP(D106,'[1]tab-PINI-SINT'!$B$18:$G$20000,2,0),IFERROR(VLOOKUP(D106,[1]INSUMOS!$B$13:$H$9994,3,0),"")))))</f>
        <v>PEDREIRO COM ENCARGOS COMPLEMENTARES</v>
      </c>
      <c r="G106" s="38" t="str">
        <f>IFERROR(VLOOKUP(D106,'[1]COMP-SINT-SINAPI'!$G$6:$Q$20000,3,0),IFERROR(VLOOKUP(D106,'[1]PREÇOS UNITÁRIOS'!$B$73:$H$20000,4,0),IFERROR(VLOOKUP(D106,'[1]INSUMOS-SINAPI'!$A$7:$F$20000,3,0),IFERROR(VLOOKUP(D106,'[1]tab-PINI-SINT'!$B$18:$G$20000,3,0),IFERROR(VLOOKUP(D106,[1]INSUMOS!$B$13:$H$9994,5,0),"")))))</f>
        <v>H</v>
      </c>
      <c r="H106" s="39">
        <v>2</v>
      </c>
      <c r="I106" s="38">
        <f>IFERROR(VLOOKUP(D106,'[1]COMP-SINT-SINAPI'!$G$6:$Q$20000,8,0),IFERROR(VLOOKUP(D106,'[1]PREÇOS UNITÁRIOS'!$B$73:$H$20000,5,0),IFERROR(VLOOKUP(D106,'[1]INSUMOS-SINAPI'!$A$7:$F$20000,5,0),IFERROR(VLOOKUP(D106,'[1]tab-PINI-SINT'!$B$18:$G$20000,4,0),IFERROR(VLOOKUP(D106,[1]INSUMOS!$B$13:$H$9994,6,0),"")))))</f>
        <v>5.18</v>
      </c>
      <c r="J106" s="38" t="str">
        <f>IF(D106="",0,IFERROR(VLOOKUP(D106,'[1]COMP-SINT-SINAPI'!$G$6:$Q$20000,7,0),IFERROR(VLOOKUP(D106,'[1]PREÇOS UNITÁRIOS'!$B$73:$H$20000,6,0),IFERROR(VLOOKUP(D106,'[1]INSUMOS-SINAPI'!$A$7:$F$20000,7,0),IFERROR(VLOOKUP(D106,'[1]tab-PINI-SINT'!$B$18:$G$20000,5,0),IFERROR(VLOOKUP(D106,[1]INSUMOS!$B$13:$H$9994,7,0),"0,00"))))))</f>
        <v>19,15</v>
      </c>
      <c r="K106" s="40">
        <f>IF(H106="",0,H106*I106)</f>
        <v>10.36</v>
      </c>
      <c r="L106" s="40">
        <f>H106*J106</f>
        <v>38.299999999999997</v>
      </c>
      <c r="M106" s="41">
        <f>K106+L106</f>
        <v>48.66</v>
      </c>
      <c r="N106" s="35"/>
    </row>
    <row r="107" spans="3:14" ht="25" x14ac:dyDescent="0.35">
      <c r="C107" s="34"/>
      <c r="D107" s="36">
        <v>88316</v>
      </c>
      <c r="E107" s="38" t="str">
        <f>IFERROR(VLOOKUP(D107,'[1]COMP-SINT-SINAPI'!$G$6:$R$20000,12,0),IFERROR(VLOOKUP(D107,'[1]PREÇOS UNITÁRIOS'!$B$73:$K$20000,9,0),IFERROR(VLOOKUP(D107,'[1]INSUMOS-SINAPI'!$A$6:$J$20000,6,0),IFERROR(VLOOKUP(D107,'[1]tab-PINI-SINT'!$B$18:$H$20000,7,0),IFERROR(VLOOKUP(D107,[1]INSUMOS!$B$13:$J$9994,9,0),"")))))</f>
        <v>SINAPI</v>
      </c>
      <c r="F107" s="37" t="str">
        <f>IFERROR(VLOOKUP(D107,'[1]COMP-SINT-SINAPI'!$G$6:$Q$20000,2,0),IFERROR(VLOOKUP(D107,'[1]PREÇOS UNITÁRIOS'!$B$73:$H$20000,3,0),IFERROR(VLOOKUP(D107,'[1]INSUMOS-SINAPI'!$A$7:$F$20000,2,0),IFERROR(VLOOKUP(D107,'[1]tab-PINI-SINT'!$B$18:$G$20000,2,0),IFERROR(VLOOKUP(D107,[1]INSUMOS!$B$13:$H$9994,3,0),"")))))</f>
        <v>SERVENTE COM ENCARGOS COMPLEMENTARES</v>
      </c>
      <c r="G107" s="38" t="str">
        <f>IFERROR(VLOOKUP(D107,'[1]COMP-SINT-SINAPI'!$G$6:$Q$20000,3,0),IFERROR(VLOOKUP(D107,'[1]PREÇOS UNITÁRIOS'!$B$73:$H$20000,4,0),IFERROR(VLOOKUP(D107,'[1]INSUMOS-SINAPI'!$A$7:$F$20000,3,0),IFERROR(VLOOKUP(D107,'[1]tab-PINI-SINT'!$B$18:$G$20000,3,0),IFERROR(VLOOKUP(D107,[1]INSUMOS!$B$13:$H$9994,5,0),"")))))</f>
        <v>H</v>
      </c>
      <c r="H107" s="39">
        <v>2</v>
      </c>
      <c r="I107" s="38">
        <f>IFERROR(VLOOKUP(D107,'[1]COMP-SINT-SINAPI'!$G$6:$Q$20000,8,0),IFERROR(VLOOKUP(D107,'[1]PREÇOS UNITÁRIOS'!$B$73:$H$20000,5,0),IFERROR(VLOOKUP(D107,'[1]INSUMOS-SINAPI'!$A$7:$F$20000,5,0),IFERROR(VLOOKUP(D107,'[1]tab-PINI-SINT'!$B$18:$G$20000,4,0),IFERROR(VLOOKUP(D107,[1]INSUMOS!$B$13:$H$9994,6,0),"")))))</f>
        <v>5.01</v>
      </c>
      <c r="J107" s="38" t="str">
        <f>IF(D107="",0,IFERROR(VLOOKUP(D107,'[1]COMP-SINT-SINAPI'!$G$6:$Q$20000,7,0),IFERROR(VLOOKUP(D107,'[1]PREÇOS UNITÁRIOS'!$B$73:$H$20000,6,0),IFERROR(VLOOKUP(D107,'[1]INSUMOS-SINAPI'!$A$7:$F$20000,7,0),IFERROR(VLOOKUP(D107,'[1]tab-PINI-SINT'!$B$18:$G$20000,5,0),IFERROR(VLOOKUP(D107,[1]INSUMOS!$B$13:$H$9994,7,0),"0,00"))))))</f>
        <v>14,28</v>
      </c>
      <c r="K107" s="40">
        <f>IF(H107="",0,H107*I107)</f>
        <v>10.02</v>
      </c>
      <c r="L107" s="40">
        <f>H107*J107</f>
        <v>28.56</v>
      </c>
      <c r="M107" s="41">
        <f>K107+L107</f>
        <v>38.58</v>
      </c>
      <c r="N107" s="35"/>
    </row>
    <row r="108" spans="3:14" ht="37.5" x14ac:dyDescent="0.35">
      <c r="C108" s="34"/>
      <c r="D108" s="57">
        <v>88315</v>
      </c>
      <c r="E108" s="38" t="str">
        <f>IFERROR(VLOOKUP(D108,'[1]COMP-SINT-SINAPI'!$G$6:$R$20000,12,0),IFERROR(VLOOKUP(D108,'[1]PREÇOS UNITÁRIOS'!$B$73:$H$20000,3,0),IFERROR(VLOOKUP(D108,'[1]INSUMOS-SINAPI'!$A$6:$J$20000,6,0),IFERROR(VLOOKUP(D108,'[1]tab-PINI-SINT'!$B$18:$H$20000,7,0),IFERROR(VLOOKUP(D108,[1]INSUMOS!$B$13:$J$9994,9,0),"")))))</f>
        <v>SINAPI</v>
      </c>
      <c r="F108" s="37" t="str">
        <f>IFERROR(VLOOKUP(D108,'[1]COMP-SINT-SINAPI'!$G$6:$Q$20000,2,0),IFERROR(VLOOKUP(D108,'[1]PREÇOS UNITÁRIOS'!$B$73:$H$20000,3,0),IFERROR(VLOOKUP(D108,'[1]INSUMOS-SINAPI'!$A$7:$F$20000,2,0),IFERROR(VLOOKUP(D108,'[1]tab-PINI-SINT'!$B$18:$G$20000,2,0),IFERROR(VLOOKUP(D108,[1]INSUMOS!$B$13:$H$9994,3,0),"")))))</f>
        <v>SERRALHEIRO COM ENCARGOS COMPLEMENTARES</v>
      </c>
      <c r="G108" s="38" t="str">
        <f>IFERROR(VLOOKUP(D108,'[1]COMP-SINT-SINAPI'!$G$6:$Q$20000,3,0),IFERROR(VLOOKUP(D108,'[1]PREÇOS UNITÁRIOS'!$B$73:$H$20000,4,0),IFERROR(VLOOKUP(D108,'[1]INSUMOS-SINAPI'!$A$7:$F$20000,3,0),IFERROR(VLOOKUP(D108,'[1]tab-PINI-SINT'!$B$18:$G$20000,3,0),IFERROR(VLOOKUP(D108,[1]INSUMOS!$B$13:$H$9994,5,0),"")))))</f>
        <v>H</v>
      </c>
      <c r="H108" s="39">
        <v>20</v>
      </c>
      <c r="I108" s="38">
        <f>IFERROR(VLOOKUP(D108,'[1]COMP-SINT-SINAPI'!$G$6:$Q$20000,8,0),IFERROR(VLOOKUP(D108,'[1]PREÇOS UNITÁRIOS'!$B$73:$H$20000,5,0),IFERROR(VLOOKUP(D108,'[1]INSUMOS-SINAPI'!$A$7:$F$20000,5,0),IFERROR(VLOOKUP(D108,'[1]tab-PINI-SINT'!$B$18:$G$20000,4,0),IFERROR(VLOOKUP(D108,[1]INSUMOS!$B$13:$H$9994,6,0),"")))))</f>
        <v>5.18</v>
      </c>
      <c r="J108" s="38" t="str">
        <f>IF(D108="",0,IFERROR(VLOOKUP(D108,'[1]COMP-SINT-SINAPI'!$G$6:$Q$20000,7,0),IFERROR(VLOOKUP(D108,'[1]PREÇOS UNITÁRIOS'!$B$73:$H$20000,6,0),IFERROR(VLOOKUP(D108,'[1]INSUMOS-SINAPI'!$A$7:$F$20000,7,0),IFERROR(VLOOKUP(D108,'[1]tab-PINI-SINT'!$B$18:$G$20000,5,0),IFERROR(VLOOKUP(D108,[1]INSUMOS!$B$13:$H$9994,7,0),"0,00"))))))</f>
        <v>18,96</v>
      </c>
      <c r="K108" s="40">
        <f t="shared" si="6"/>
        <v>103.6</v>
      </c>
      <c r="L108" s="40">
        <f t="shared" si="7"/>
        <v>379.20000000000005</v>
      </c>
      <c r="M108" s="41">
        <f t="shared" si="8"/>
        <v>482.80000000000007</v>
      </c>
      <c r="N108" s="35"/>
    </row>
    <row r="109" spans="3:14" x14ac:dyDescent="0.35">
      <c r="C109" s="34"/>
      <c r="D109" s="35"/>
      <c r="E109" s="118"/>
      <c r="F109" s="35"/>
      <c r="G109" s="35"/>
      <c r="H109" s="35"/>
      <c r="I109" s="50" t="s">
        <v>1042</v>
      </c>
      <c r="J109" s="29"/>
      <c r="K109" s="41">
        <f>SUM(K99:K108)</f>
        <v>3723.2792000000004</v>
      </c>
      <c r="L109" s="41">
        <f>SUM(L99:L108)</f>
        <v>670.98320000000001</v>
      </c>
      <c r="M109" s="41">
        <f>SUM(M99:M108)</f>
        <v>4394.2623999999996</v>
      </c>
      <c r="N109" s="35"/>
    </row>
    <row r="110" spans="3:14" x14ac:dyDescent="0.35">
      <c r="C110" s="34"/>
      <c r="D110" s="35"/>
      <c r="E110" s="118"/>
      <c r="F110" s="35"/>
      <c r="G110" s="35"/>
      <c r="H110" s="35"/>
      <c r="I110" s="35"/>
      <c r="J110" s="35"/>
      <c r="K110" s="35"/>
      <c r="L110" s="35"/>
      <c r="M110" s="35"/>
      <c r="N110" s="35"/>
    </row>
    <row r="111" spans="3:14" x14ac:dyDescent="0.35">
      <c r="C111" s="34"/>
      <c r="D111" s="61"/>
      <c r="E111" s="119"/>
      <c r="F111" s="62"/>
      <c r="G111" s="62"/>
      <c r="H111" s="63" t="s">
        <v>1036</v>
      </c>
      <c r="I111" s="63" t="s">
        <v>1037</v>
      </c>
      <c r="J111" s="63" t="s">
        <v>1038</v>
      </c>
      <c r="K111" s="63" t="s">
        <v>1039</v>
      </c>
      <c r="L111" s="63" t="s">
        <v>1040</v>
      </c>
      <c r="M111" s="64"/>
      <c r="N111" s="35"/>
    </row>
    <row r="112" spans="3:14" ht="52" x14ac:dyDescent="0.35">
      <c r="C112" s="55" t="s">
        <v>287</v>
      </c>
      <c r="D112" s="47" t="str">
        <f>IF(C112="","",VLOOKUP(C112,'[1]PREÇOS UNITÁRIOS'!$B$12:$H$273,2,0))</f>
        <v>C13-BASA</v>
      </c>
      <c r="E112" s="79" t="s">
        <v>11</v>
      </c>
      <c r="F112" s="47" t="str">
        <f>IF(C112="","",VLOOKUP(C112,'[1]PREÇOS UNITÁRIOS'!$B$12:$H$273,3,0))</f>
        <v>REVITALIZAÇÃO DE PINTURA DE ELEMENTOS DE INDENTIFICAÇÃO VISUAL DO SUPORTE METÁLICO</v>
      </c>
      <c r="G112" s="48" t="s">
        <v>21</v>
      </c>
      <c r="H112" s="29"/>
      <c r="I112" s="29"/>
      <c r="J112" s="49"/>
      <c r="K112" s="49">
        <f>K115</f>
        <v>153.99100000000001</v>
      </c>
      <c r="L112" s="49">
        <f>L115</f>
        <v>85.438199999999995</v>
      </c>
      <c r="M112" s="49">
        <f>SUM(K112:L112)</f>
        <v>239.42920000000001</v>
      </c>
      <c r="N112" s="35"/>
    </row>
    <row r="113" spans="3:14" ht="37.5" x14ac:dyDescent="0.35">
      <c r="C113" s="34"/>
      <c r="D113" s="36" t="s">
        <v>1124</v>
      </c>
      <c r="E113" s="38" t="str">
        <f>IFERROR(VLOOKUP(D113,'[1]COMP-SINT-SINAPI'!$G$6:$R$20000,12,0),IFERROR(VLOOKUP(D113,'[1]PREÇOS UNITÁRIOS'!$B$73:$H$20000,3,0),IFERROR(VLOOKUP(D113,'[1]INSUMOS-SINAPI'!$A$6:$J$20000,6,0),IFERROR(VLOOKUP(D113,'[1]tab-PINI-SINT'!$B$18:$H$20000,7,0),IFERROR(VLOOKUP(D113,[1]INSUMOS!$B$13:$J$9994,9,0),"")))))</f>
        <v>ORSE-11392</v>
      </c>
      <c r="F113" s="37" t="str">
        <f>IFERROR(VLOOKUP(D113,'[1]COMP-SINT-SINAPI'!$G$6:$Q$20000,2,0),IFERROR(VLOOKUP(D113,'[1]PREÇOS UNITÁRIOS'!$B$73:$H$20000,3,0),IFERROR(VLOOKUP(D113,'[1]INSUMOS-SINAPI'!$A$7:$F$20000,2,0),IFERROR(VLOOKUP(D113,'[1]tab-PINI-SINT'!$B$18:$G$20000,2,0),IFERROR(VLOOKUP(D113,[1]INSUMOS!$B$13:$H$9994,3,0),"")))))</f>
        <v>Adesivo em vinil para plotagem em letreiro de chapa galvanizada (c/aplicação)</v>
      </c>
      <c r="G113" s="38" t="str">
        <f>IFERROR(VLOOKUP(D113,'[1]COMP-SINT-SINAPI'!$G$6:$Q$20000,3,0),IFERROR(VLOOKUP(D113,'[1]PREÇOS UNITÁRIOS'!$B$73:$H$20000,4,0),IFERROR(VLOOKUP(D113,'[1]INSUMOS-SINAPI'!$A$7:$F$20000,3,0),IFERROR(VLOOKUP(D113,'[1]tab-PINI-SINT'!$B$18:$G$20000,3,0),IFERROR(VLOOKUP(D113,[1]INSUMOS!$B$13:$H$9994,5,0),"")))))</f>
        <v>m2</v>
      </c>
      <c r="H113" s="39">
        <v>1</v>
      </c>
      <c r="I113" s="38">
        <f>IFERROR(VLOOKUP(D113,'[1]COMP-SINT-SINAPI'!$G$6:$Q$20000,8,0),IFERROR(VLOOKUP(D113,'[1]PREÇOS UNITÁRIOS'!$B$73:$H$20000,5,0),IFERROR(VLOOKUP(D113,'[1]INSUMOS-SINAPI'!$A$7:$F$20000,5,0),IFERROR(VLOOKUP(D113,'[1]tab-PINI-SINT'!$B$18:$G$20000,4,0),IFERROR(VLOOKUP(D113,[1]INSUMOS!$B$13:$H$9994,6,0),"")))))</f>
        <v>102.095</v>
      </c>
      <c r="J113" s="38">
        <f>IF(D113="",0,IFERROR(VLOOKUP(D113,'[1]COMP-SINT-SINAPI'!$G$6:$Q$20000,7,0),IFERROR(VLOOKUP(D113,'[1]PREÇOS UNITÁRIOS'!$B$73:$H$20000,6,0),IFERROR(VLOOKUP(D113,'[1]INSUMOS-SINAPI'!$A$7:$F$20000,7,0),IFERROR(VLOOKUP(D113,'[1]tab-PINI-SINT'!$B$18:$G$20000,5,0),IFERROR(VLOOKUP(D113,[1]INSUMOS!$B$13:$H$9994,7,0),"0,00"))))))</f>
        <v>43.754999999999995</v>
      </c>
      <c r="K113" s="40">
        <f>IF(H113="",0,H113*I113)</f>
        <v>102.095</v>
      </c>
      <c r="L113" s="40">
        <f>H113*J113</f>
        <v>43.754999999999995</v>
      </c>
      <c r="M113" s="41">
        <f>K113+L113</f>
        <v>145.85</v>
      </c>
      <c r="N113" s="35"/>
    </row>
    <row r="114" spans="3:14" ht="100" x14ac:dyDescent="0.35">
      <c r="C114" s="34"/>
      <c r="D114" s="36">
        <v>100761</v>
      </c>
      <c r="E114" s="38" t="str">
        <f>IFERROR(VLOOKUP(D114,'[1]COMP-SINT-SINAPI'!$G$6:$R$20000,12,0),IFERROR(VLOOKUP(D114,'[1]PREÇOS UNITÁRIOS'!$B$73:$H$20000,3,0),IFERROR(VLOOKUP(D114,'[1]INSUMOS-SINAPI'!$A$6:$J$20000,6,0),IFERROR(VLOOKUP(D114,'[1]tab-PINI-SINT'!$B$18:$H$20000,7,0),IFERROR(VLOOKUP(D114,[1]INSUMOS!$B$13:$J$9994,9,0),"")))))</f>
        <v>SINAPI</v>
      </c>
      <c r="F114" s="37" t="str">
        <f>IFERROR(VLOOKUP(D114,'[1]COMP-SINT-SINAPI'!$G$6:$Q$20000,2,0),IFERROR(VLOOKUP(D114,'[1]PREÇOS UNITÁRIOS'!$B$73:$H$20000,3,0),IFERROR(VLOOKUP(D114,'[1]INSUMOS-SINAPI'!$A$7:$F$20000,2,0),IFERROR(VLOOKUP(D114,'[1]tab-PINI-SINT'!$B$18:$G$20000,2,0),IFERROR(VLOOKUP(D114,[1]INSUMOS!$B$13:$H$9994,3,0),"")))))</f>
        <v>PINTURA COM TINTA ALQUÍDICA DE ACABAMENTO (ESMALTE SINTÉTICO FOSCO) PULVERIZADA SOBRE SUPERFÍCIES METÁLICAS (EXCETO PERFIL) EXECUTADO EM OBRA (02 DEMÃOS). AF_01/2020_PE</v>
      </c>
      <c r="G114" s="38" t="str">
        <f>IFERROR(VLOOKUP(D114,'[1]COMP-SINT-SINAPI'!$G$6:$Q$20000,3,0),IFERROR(VLOOKUP(D114,'[1]PREÇOS UNITÁRIOS'!$B$73:$H$20000,4,0),IFERROR(VLOOKUP(D114,'[1]INSUMOS-SINAPI'!$A$7:$F$20000,3,0),IFERROR(VLOOKUP(D114,'[1]tab-PINI-SINT'!$B$18:$G$20000,3,0),IFERROR(VLOOKUP(D114,[1]INSUMOS!$B$13:$H$9994,5,0),"")))))</f>
        <v>M2</v>
      </c>
      <c r="H114" s="39">
        <v>2.08</v>
      </c>
      <c r="I114" s="38">
        <f>IFERROR(VLOOKUP(D114,'[1]COMP-SINT-SINAPI'!$G$6:$Q$20000,8,0),IFERROR(VLOOKUP(D114,'[1]PREÇOS UNITÁRIOS'!$B$73:$H$20000,5,0),IFERROR(VLOOKUP(D114,'[1]INSUMOS-SINAPI'!$A$7:$F$20000,5,0),IFERROR(VLOOKUP(D114,'[1]tab-PINI-SINT'!$B$18:$G$20000,4,0),IFERROR(VLOOKUP(D114,[1]INSUMOS!$B$13:$H$9994,6,0),"")))))</f>
        <v>24.950000000000003</v>
      </c>
      <c r="J114" s="38" t="str">
        <f>IF(D114="",0,IFERROR(VLOOKUP(D114,'[1]COMP-SINT-SINAPI'!$G$6:$Q$20000,7,0),IFERROR(VLOOKUP(D114,'[1]PREÇOS UNITÁRIOS'!$B$73:$H$20000,6,0),IFERROR(VLOOKUP(D114,'[1]INSUMOS-SINAPI'!$A$7:$F$20000,7,0),IFERROR(VLOOKUP(D114,'[1]tab-PINI-SINT'!$B$18:$G$20000,5,0),IFERROR(VLOOKUP(D114,[1]INSUMOS!$B$13:$H$9994,7,0),"0,00"))))))</f>
        <v>20,04</v>
      </c>
      <c r="K114" s="40">
        <f>H114*I114</f>
        <v>51.896000000000008</v>
      </c>
      <c r="L114" s="40">
        <f>H114*J114</f>
        <v>41.683199999999999</v>
      </c>
      <c r="M114" s="41">
        <f>K114+L114</f>
        <v>93.579200000000014</v>
      </c>
      <c r="N114" s="35"/>
    </row>
    <row r="115" spans="3:14" x14ac:dyDescent="0.35">
      <c r="C115" s="34"/>
      <c r="D115" s="35"/>
      <c r="E115" s="118"/>
      <c r="F115" s="35"/>
      <c r="G115" s="35"/>
      <c r="H115" s="35"/>
      <c r="I115" s="50" t="s">
        <v>1042</v>
      </c>
      <c r="J115" s="29"/>
      <c r="K115" s="41">
        <f>SUM(K113:K114)</f>
        <v>153.99100000000001</v>
      </c>
      <c r="L115" s="41">
        <f>SUM(L113:L114)</f>
        <v>85.438199999999995</v>
      </c>
      <c r="M115" s="41">
        <f>SUM(M113:M114)</f>
        <v>239.42920000000001</v>
      </c>
      <c r="N115" s="35"/>
    </row>
    <row r="116" spans="3:14" x14ac:dyDescent="0.35">
      <c r="C116" s="34"/>
      <c r="D116" s="35"/>
      <c r="E116" s="118"/>
      <c r="F116" s="35"/>
      <c r="G116" s="35"/>
      <c r="H116" s="35"/>
      <c r="I116" s="35"/>
      <c r="J116" s="35"/>
      <c r="K116" s="35"/>
      <c r="L116" s="35"/>
      <c r="M116" s="35"/>
      <c r="N116" s="35"/>
    </row>
    <row r="117" spans="3:14" x14ac:dyDescent="0.35">
      <c r="C117" s="34"/>
      <c r="D117" s="61"/>
      <c r="E117" s="119"/>
      <c r="F117" s="62"/>
      <c r="G117" s="62"/>
      <c r="H117" s="63" t="s">
        <v>1036</v>
      </c>
      <c r="I117" s="63" t="s">
        <v>1037</v>
      </c>
      <c r="J117" s="63" t="s">
        <v>1038</v>
      </c>
      <c r="K117" s="63" t="s">
        <v>1039</v>
      </c>
      <c r="L117" s="63" t="s">
        <v>1040</v>
      </c>
      <c r="M117" s="64"/>
      <c r="N117" s="35"/>
    </row>
    <row r="118" spans="3:14" ht="39" x14ac:dyDescent="0.35">
      <c r="C118" s="55" t="s">
        <v>290</v>
      </c>
      <c r="D118" s="47" t="str">
        <f>IF(C118="","",VLOOKUP(C118,'[1]PREÇOS UNITÁRIOS'!$B$12:$H$273,2,0))</f>
        <v>C14-PINI-22.136.000145.SER</v>
      </c>
      <c r="E118" s="79" t="s">
        <v>11</v>
      </c>
      <c r="F118" s="47" t="str">
        <f>IF(C118="","",VLOOKUP(C118,'[1]PREÇOS UNITÁRIOS'!$B$12:$H$273,3,0))</f>
        <v>FAIXA ANTIDERRAPANTE PARA DEGRAU EM GRANITO - FAIXA APICOADA</v>
      </c>
      <c r="G118" s="48" t="s">
        <v>160</v>
      </c>
      <c r="H118" s="29"/>
      <c r="I118" s="29"/>
      <c r="J118" s="49"/>
      <c r="K118" s="49">
        <f>K121</f>
        <v>15.272</v>
      </c>
      <c r="L118" s="49">
        <f>L121</f>
        <v>5.516</v>
      </c>
      <c r="M118" s="49">
        <f>SUM(K118:L118)</f>
        <v>20.788</v>
      </c>
      <c r="N118" s="35"/>
    </row>
    <row r="119" spans="3:14" ht="27" x14ac:dyDescent="0.35">
      <c r="C119" s="34"/>
      <c r="D119" s="36" t="s">
        <v>1045</v>
      </c>
      <c r="E119" s="38" t="str">
        <f>IFERROR(VLOOKUP(D119,'[1]COMP-SINT-SINAPI'!$G$6:$R$20000,12,0),IFERROR(VLOOKUP(D119,'[1]PREÇOS UNITÁRIOS'!$B$73:$H$20000,3,0),IFERROR(VLOOKUP(D119,'[1]INSUMOS-SINAPI'!$A$6:$J$20000,6,0),IFERROR(VLOOKUP(D119,'[1]tab-PINI-SINT'!$B$18:$H$20000,7,0),IFERROR(VLOOKUP(D119,[1]INSUMOS!$B$13:$J$9994,9,0),"")))))</f>
        <v>PINI</v>
      </c>
      <c r="F119" s="37" t="str">
        <f>IFERROR(VLOOKUP(D119,'[1]COMP-SINT-SINAPI'!$G$6:$Q$20000,2,0),IFERROR(VLOOKUP(D119,'[1]PREÇOS UNITÁRIOS'!$B$73:$H$20000,3,0),IFERROR(VLOOKUP(D119,'[1]INSUMOS-SINAPI'!$A$7:$F$20000,2,0),IFERROR(VLOOKUP(D119,'[1]tab-PINI-SINT'!$B$18:$G$20000,2,0),IFERROR(VLOOKUP(D119,[1]INSUMOS!$B$13:$H$9994,3,0),"")))))</f>
        <v>Faixa antiderrapante para degrau em granito - faixa apicoada</v>
      </c>
      <c r="G119" s="38" t="str">
        <f>IFERROR(VLOOKUP(D119,'[1]COMP-SINT-SINAPI'!$G$6:$Q$20000,3,0),IFERROR(VLOOKUP(D119,'[1]PREÇOS UNITÁRIOS'!$B$73:$H$20000,4,0),IFERROR(VLOOKUP(D119,'[1]INSUMOS-SINAPI'!$A$7:$F$20000,3,0),IFERROR(VLOOKUP(D119,'[1]tab-PINI-SINT'!$B$18:$G$20000,3,0),IFERROR(VLOOKUP(D119,[1]INSUMOS!$B$13:$H$9994,5,0),"")))))</f>
        <v>m</v>
      </c>
      <c r="H119" s="39">
        <v>1</v>
      </c>
      <c r="I119" s="38">
        <f>IFERROR(VLOOKUP(D119,'[1]COMP-SINT-SINAPI'!$G$6:$Q$20000,8,0),IFERROR(VLOOKUP(D119,'[1]PREÇOS UNITÁRIOS'!$B$73:$H$20000,5,0),IFERROR(VLOOKUP(D119,'[1]INSUMOS-SINAPI'!$A$7:$F$20000,5,0),IFERROR(VLOOKUP(D119,'[1]tab-PINI-SINT'!$B$18:$G$20000,4,0),IFERROR(VLOOKUP(D119,[1]INSUMOS!$B$13:$H$9994,6,0),"")))))</f>
        <v>14.27</v>
      </c>
      <c r="J119" s="38">
        <f>IF(D119="",0,IFERROR(VLOOKUP(D119,'[1]COMP-SINT-SINAPI'!$G$6:$Q$20000,7,0),IFERROR(VLOOKUP(D119,'[1]PREÇOS UNITÁRIOS'!$B$73:$H$20000,6,0),IFERROR(VLOOKUP(D119,'[1]INSUMOS-SINAPI'!$A$7:$F$20000,7,0),IFERROR(VLOOKUP(D119,'[1]tab-PINI-SINT'!$B$18:$G$20000,5,0),IFERROR(VLOOKUP(D119,[1]INSUMOS!$B$13:$H$9994,7,0),"0,00"))))))</f>
        <v>2.66</v>
      </c>
      <c r="K119" s="40">
        <f>IF(H119="",0,H119*I119)</f>
        <v>14.27</v>
      </c>
      <c r="L119" s="40">
        <f>H119*J119</f>
        <v>2.66</v>
      </c>
      <c r="M119" s="41">
        <f>K119+L119</f>
        <v>16.93</v>
      </c>
      <c r="N119" s="35"/>
    </row>
    <row r="120" spans="3:14" ht="25" x14ac:dyDescent="0.35">
      <c r="C120" s="34"/>
      <c r="D120" s="57">
        <v>88316</v>
      </c>
      <c r="E120" s="38" t="str">
        <f>IFERROR(VLOOKUP(D120,'[1]COMP-SINT-SINAPI'!$G$6:$R$20000,12,0),IFERROR(VLOOKUP(D120,'[1]PREÇOS UNITÁRIOS'!$B$73:$H$20000,3,0),IFERROR(VLOOKUP(D120,'[1]INSUMOS-SINAPI'!$A$6:$J$20000,6,0),IFERROR(VLOOKUP(D120,'[1]tab-PINI-SINT'!$B$18:$H$20000,7,0),IFERROR(VLOOKUP(D120,[1]INSUMOS!$B$13:$J$9994,9,0),"")))))</f>
        <v>SINAPI</v>
      </c>
      <c r="F120" s="37" t="str">
        <f>IFERROR(VLOOKUP(D120,'[1]COMP-SINT-SINAPI'!$G$6:$Q$20000,2,0),IFERROR(VLOOKUP(D120,'[1]PREÇOS UNITÁRIOS'!$B$73:$H$20000,3,0),IFERROR(VLOOKUP(D120,'[1]INSUMOS-SINAPI'!$A$7:$F$20000,2,0),IFERROR(VLOOKUP(D120,'[1]tab-PINI-SINT'!$B$18:$G$20000,2,0),IFERROR(VLOOKUP(D120,[1]INSUMOS!$B$13:$H$9994,3,0),"")))))</f>
        <v>SERVENTE COM ENCARGOS COMPLEMENTARES</v>
      </c>
      <c r="G120" s="38" t="str">
        <f>IFERROR(VLOOKUP(D120,'[1]COMP-SINT-SINAPI'!$G$6:$Q$20000,3,0),IFERROR(VLOOKUP(D120,'[1]PREÇOS UNITÁRIOS'!$B$73:$H$20000,4,0),IFERROR(VLOOKUP(D120,'[1]INSUMOS-SINAPI'!$A$7:$F$20000,3,0),IFERROR(VLOOKUP(D120,'[1]tab-PINI-SINT'!$B$18:$G$20000,3,0),IFERROR(VLOOKUP(D120,[1]INSUMOS!$B$13:$H$9994,5,0),"")))))</f>
        <v>H</v>
      </c>
      <c r="H120" s="39">
        <v>0.2</v>
      </c>
      <c r="I120" s="38">
        <f>IFERROR(VLOOKUP(D120,'[1]COMP-SINT-SINAPI'!$G$6:$Q$20000,8,0),IFERROR(VLOOKUP(D120,'[1]PREÇOS UNITÁRIOS'!$B$73:$H$20000,5,0),IFERROR(VLOOKUP(D120,'[1]INSUMOS-SINAPI'!$A$7:$F$20000,5,0),IFERROR(VLOOKUP(D120,'[1]tab-PINI-SINT'!$B$18:$G$20000,4,0),IFERROR(VLOOKUP(D120,[1]INSUMOS!$B$13:$H$9994,6,0),"")))))</f>
        <v>5.01</v>
      </c>
      <c r="J120" s="38" t="str">
        <f>IF(D120="",0,IFERROR(VLOOKUP(D120,'[1]COMP-SINT-SINAPI'!$G$6:$Q$20000,7,0),IFERROR(VLOOKUP(D120,'[1]PREÇOS UNITÁRIOS'!$B$73:$H$20000,6,0),IFERROR(VLOOKUP(D120,'[1]INSUMOS-SINAPI'!$A$7:$F$20000,7,0),IFERROR(VLOOKUP(D120,'[1]tab-PINI-SINT'!$B$18:$G$20000,5,0),IFERROR(VLOOKUP(D120,[1]INSUMOS!$B$13:$H$9994,7,0),"0,00"))))))</f>
        <v>14,28</v>
      </c>
      <c r="K120" s="40">
        <f>H120*I120</f>
        <v>1.002</v>
      </c>
      <c r="L120" s="40">
        <f>H120*J120</f>
        <v>2.8559999999999999</v>
      </c>
      <c r="M120" s="41">
        <f>K120+L120</f>
        <v>3.8579999999999997</v>
      </c>
      <c r="N120" s="35"/>
    </row>
    <row r="121" spans="3:14" x14ac:dyDescent="0.35">
      <c r="C121" s="34"/>
      <c r="D121" s="35"/>
      <c r="E121" s="118"/>
      <c r="F121" s="35"/>
      <c r="G121" s="35"/>
      <c r="H121" s="35"/>
      <c r="I121" s="50" t="s">
        <v>1042</v>
      </c>
      <c r="J121" s="29"/>
      <c r="K121" s="41">
        <f>SUM(K119:K120)</f>
        <v>15.272</v>
      </c>
      <c r="L121" s="41">
        <f>SUM(L119:L120)</f>
        <v>5.516</v>
      </c>
      <c r="M121" s="41">
        <f>SUM(M119:M120)</f>
        <v>20.788</v>
      </c>
      <c r="N121" s="35"/>
    </row>
    <row r="122" spans="3:14" x14ac:dyDescent="0.35">
      <c r="C122" s="34"/>
      <c r="D122" s="35"/>
      <c r="E122" s="118"/>
      <c r="F122" s="35"/>
      <c r="G122" s="35"/>
      <c r="H122" s="35"/>
      <c r="I122" s="35"/>
      <c r="J122" s="35"/>
      <c r="K122" s="35"/>
      <c r="L122" s="35"/>
      <c r="M122" s="35"/>
      <c r="N122" s="35"/>
    </row>
    <row r="123" spans="3:14" x14ac:dyDescent="0.35">
      <c r="C123" s="34"/>
      <c r="D123" s="52"/>
      <c r="E123" s="108"/>
      <c r="F123" s="53"/>
      <c r="G123" s="53"/>
      <c r="H123" s="63" t="s">
        <v>1036</v>
      </c>
      <c r="I123" s="63" t="s">
        <v>1037</v>
      </c>
      <c r="J123" s="63" t="s">
        <v>1038</v>
      </c>
      <c r="K123" s="63" t="s">
        <v>1039</v>
      </c>
      <c r="L123" s="63" t="s">
        <v>1040</v>
      </c>
      <c r="M123" s="64"/>
      <c r="N123" s="35"/>
    </row>
    <row r="124" spans="3:14" ht="52" x14ac:dyDescent="0.35">
      <c r="C124" s="55" t="s">
        <v>293</v>
      </c>
      <c r="D124" s="47" t="str">
        <f>IF(C124="","",VLOOKUP(C124,'[1]PREÇOS UNITÁRIOS'!$B$12:$H$273,2,0))</f>
        <v>C15-BASA</v>
      </c>
      <c r="E124" s="79" t="s">
        <v>11</v>
      </c>
      <c r="F124" s="47" t="str">
        <f>IF(C124="","",VLOOKUP(C124,'[1]PREÇOS UNITÁRIOS'!$B$12:$H$273,3,0))</f>
        <v>SUPORTE TIPO PEDESTAL PARA MAPA TÁTIL, EM AÇO ESCOVADO E PLANO DE MAPA TÁTIL EM BRAILLE</v>
      </c>
      <c r="G124" s="48" t="s">
        <v>21</v>
      </c>
      <c r="H124" s="29"/>
      <c r="I124" s="29"/>
      <c r="J124" s="49"/>
      <c r="K124" s="49">
        <f>K126</f>
        <v>1529.76</v>
      </c>
      <c r="L124" s="49">
        <f>L126</f>
        <v>0</v>
      </c>
      <c r="M124" s="49">
        <f>SUM(K124:L124)</f>
        <v>1529.76</v>
      </c>
      <c r="N124" s="35"/>
    </row>
    <row r="125" spans="3:14" ht="37.5" x14ac:dyDescent="0.35">
      <c r="C125" s="34"/>
      <c r="D125" s="36" t="s">
        <v>53</v>
      </c>
      <c r="E125" s="38" t="str">
        <f>IFERROR(VLOOKUP(D125,'[1]COMP-SINT-SINAPI'!$G$6:$R$20000,12,0),IFERROR(VLOOKUP(D125,'[1]PREÇOS UNITÁRIOS'!$B$73:$H$20000,3,0),IFERROR(VLOOKUP(D125,'[1]INSUMOS-SINAPI'!$A$6:$J$20000,6,0),IFERROR(VLOOKUP(D125,'[1]tab-PINI-SINT'!$B$18:$H$20000,7,0),IFERROR(VLOOKUP(D125,[1]INSUMOS!$B$13:$J$9994,9,0),"")))))</f>
        <v>01.08acess.basa</v>
      </c>
      <c r="F125" s="37" t="str">
        <f>IFERROR(VLOOKUP(D125,'[1]COMP-SINT-SINAPI'!$G$6:$Q$20000,2,0),IFERROR(VLOOKUP(D125,'[1]PREÇOS UNITÁRIOS'!$B$73:$H$20000,3,0),IFERROR(VLOOKUP(D125,'[1]INSUMOS-SINAPI'!$A$7:$F$20000,2,0),IFERROR(VLOOKUP(D125,'[1]tab-PINI-SINT'!$B$18:$G$20000,2,0),IFERROR(VLOOKUP(D125,[1]INSUMOS!$B$13:$H$9994,3,0),"")))))</f>
        <v>suporte tipo pedestal para mapa tátil, em aço escovado e plano de mapa tátil em braille</v>
      </c>
      <c r="G125" s="38" t="str">
        <f>IFERROR(VLOOKUP(D125,'[1]COMP-SINT-SINAPI'!$G$6:$Q$20000,3,0),IFERROR(VLOOKUP(D125,'[1]PREÇOS UNITÁRIOS'!$B$73:$H$20000,4,0),IFERROR(VLOOKUP(D125,'[1]INSUMOS-SINAPI'!$A$7:$F$20000,3,0),IFERROR(VLOOKUP(D125,'[1]tab-PINI-SINT'!$B$18:$G$20000,3,0),IFERROR(VLOOKUP(D125,[1]INSUMOS!$B$13:$H$9994,5,0),"")))))</f>
        <v>UN</v>
      </c>
      <c r="H125" s="39">
        <v>1</v>
      </c>
      <c r="I125" s="38">
        <f>IFERROR(VLOOKUP(D125,'[1]COMP-SINT-SINAPI'!$G$6:$Q$20000,8,0),IFERROR(VLOOKUP(D125,'[1]PREÇOS UNITÁRIOS'!$B$73:$H$20000,5,0),IFERROR(VLOOKUP(D125,'[1]INSUMOS-SINAPI'!$A$7:$F$20000,5,0),IFERROR(VLOOKUP(D125,'[1]tab-PINI-SINT'!$B$18:$G$20000,4,0),IFERROR(VLOOKUP(D125,[1]INSUMOS!$B$13:$H$9994,6,0),"")))))</f>
        <v>1529.76</v>
      </c>
      <c r="J125" s="38">
        <f>IF(D125="",0,IFERROR(VLOOKUP(D125,'[1]COMP-SINT-SINAPI'!$G$6:$Q$20000,7,0),IFERROR(VLOOKUP(D125,'[1]PREÇOS UNITÁRIOS'!$B$73:$H$20000,6,0),IFERROR(VLOOKUP(D125,'[1]INSUMOS-SINAPI'!$A$7:$F$20000,7,0),IFERROR(VLOOKUP(D125,'[1]tab-PINI-SINT'!$B$18:$G$20000,5,0),IFERROR(VLOOKUP(D125,[1]INSUMOS!$B$13:$H$9994,7,0),"0,00"))))))</f>
        <v>0</v>
      </c>
      <c r="K125" s="40">
        <f>IF(H125="",0,H125*I125)</f>
        <v>1529.76</v>
      </c>
      <c r="L125" s="40">
        <f>H125*J125</f>
        <v>0</v>
      </c>
      <c r="M125" s="41">
        <f>K125+L125</f>
        <v>1529.76</v>
      </c>
      <c r="N125" s="35"/>
    </row>
    <row r="126" spans="3:14" x14ac:dyDescent="0.35">
      <c r="C126" s="34"/>
      <c r="D126" s="34"/>
      <c r="E126" s="118"/>
      <c r="F126" s="34"/>
      <c r="G126" s="34"/>
      <c r="H126" s="50" t="s">
        <v>1046</v>
      </c>
      <c r="I126" s="69"/>
      <c r="J126" s="70"/>
      <c r="K126" s="71">
        <f>SUM(K125)</f>
        <v>1529.76</v>
      </c>
      <c r="L126" s="71">
        <f>SUM(L125)</f>
        <v>0</v>
      </c>
      <c r="M126" s="49">
        <f>SUM(M124)</f>
        <v>1529.76</v>
      </c>
      <c r="N126" s="35"/>
    </row>
    <row r="127" spans="3:14" x14ac:dyDescent="0.35">
      <c r="C127" s="34"/>
      <c r="D127" s="35"/>
      <c r="E127" s="118"/>
      <c r="F127" s="35"/>
      <c r="G127" s="35"/>
      <c r="H127" s="35"/>
      <c r="I127" s="35"/>
      <c r="J127" s="35"/>
      <c r="K127" s="35"/>
      <c r="L127" s="35"/>
      <c r="M127" s="35"/>
      <c r="N127" s="35"/>
    </row>
    <row r="128" spans="3:14" x14ac:dyDescent="0.35">
      <c r="C128" s="34"/>
      <c r="D128" s="61"/>
      <c r="E128" s="119"/>
      <c r="F128" s="62"/>
      <c r="G128" s="62"/>
      <c r="H128" s="63" t="s">
        <v>1036</v>
      </c>
      <c r="I128" s="63" t="s">
        <v>1037</v>
      </c>
      <c r="J128" s="63" t="s">
        <v>1038</v>
      </c>
      <c r="K128" s="63" t="s">
        <v>1039</v>
      </c>
      <c r="L128" s="63" t="s">
        <v>1040</v>
      </c>
      <c r="M128" s="64"/>
      <c r="N128" s="35"/>
    </row>
    <row r="129" spans="3:14" ht="52" x14ac:dyDescent="0.35">
      <c r="C129" s="55" t="s">
        <v>296</v>
      </c>
      <c r="D129" s="47" t="str">
        <f>IF(C129="","",VLOOKUP(C129,'[1]PREÇOS UNITÁRIOS'!$B$12:$H$273,2,0))</f>
        <v>C16-BASA</v>
      </c>
      <c r="E129" s="79" t="s">
        <v>11</v>
      </c>
      <c r="F129" s="47" t="str">
        <f>IF(C129="","",VLOOKUP(C129,'[1]PREÇOS UNITÁRIOS'!$B$12:$H$273,3,0))</f>
        <v>COLETE EM NYLON 600 PARA CADEIRAS COM INDICATIVOS DE ATENDIMENTO PRIORITÁRIOS</v>
      </c>
      <c r="G129" s="48" t="s">
        <v>21</v>
      </c>
      <c r="H129" s="29"/>
      <c r="I129" s="29"/>
      <c r="J129" s="49"/>
      <c r="K129" s="49">
        <f>K131</f>
        <v>80</v>
      </c>
      <c r="L129" s="49">
        <f>L131</f>
        <v>0</v>
      </c>
      <c r="M129" s="49">
        <f>SUM(K129:L129)</f>
        <v>80</v>
      </c>
      <c r="N129" s="35"/>
    </row>
    <row r="130" spans="3:14" ht="37.5" x14ac:dyDescent="0.35">
      <c r="C130" s="34"/>
      <c r="D130" s="36" t="s">
        <v>13</v>
      </c>
      <c r="E130" s="38" t="str">
        <f>IFERROR(VLOOKUP(D130,'[1]COMP-SINT-SINAPI'!$G$6:$R$20000,12,0),IFERROR(VLOOKUP(D130,'[1]PREÇOS UNITÁRIOS'!$B$73:$H$20000,3,0),IFERROR(VLOOKUP(D130,'[1]INSUMOS-SINAPI'!$A$6:$J$20000,6,0),IFERROR(VLOOKUP(D130,'[1]tab-PINI-SINT'!$B$18:$H$20000,7,0),IFERROR(VLOOKUP(D130,[1]INSUMOS!$B$13:$J$9994,9,0),"")))))</f>
        <v>01.49.acess.basa</v>
      </c>
      <c r="F130" s="37" t="str">
        <f>IFERROR(VLOOKUP(D130,'[1]COMP-SINT-SINAPI'!$G$6:$Q$20000,2,0),IFERROR(VLOOKUP(D130,'[1]PREÇOS UNITÁRIOS'!$B$73:$H$20000,3,0),IFERROR(VLOOKUP(D130,'[1]INSUMOS-SINAPI'!$A$7:$F$20000,2,0),IFERROR(VLOOKUP(D130,'[1]tab-PINI-SINT'!$B$18:$G$20000,2,0),IFERROR(VLOOKUP(D130,[1]INSUMOS!$B$13:$H$9994,3,0),"")))))</f>
        <v>colete em nylon 600 para cadeiras com indicativos de atendimento prioritários</v>
      </c>
      <c r="G130" s="38" t="str">
        <f>IFERROR(VLOOKUP(D130,'[1]COMP-SINT-SINAPI'!$G$6:$Q$20000,3,0),IFERROR(VLOOKUP(D130,'[1]PREÇOS UNITÁRIOS'!$B$73:$H$20000,4,0),IFERROR(VLOOKUP(D130,'[1]INSUMOS-SINAPI'!$A$7:$F$20000,3,0),IFERROR(VLOOKUP(D130,'[1]tab-PINI-SINT'!$B$18:$G$20000,3,0),IFERROR(VLOOKUP(D130,[1]INSUMOS!$B$13:$H$9994,5,0),"")))))</f>
        <v>UN</v>
      </c>
      <c r="H130" s="39">
        <v>1</v>
      </c>
      <c r="I130" s="38">
        <f>IFERROR(VLOOKUP(D130,'[1]COMP-SINT-SINAPI'!$G$6:$Q$20000,8,0),IFERROR(VLOOKUP(D130,'[1]PREÇOS UNITÁRIOS'!$B$73:$H$20000,5,0),IFERROR(VLOOKUP(D130,'[1]INSUMOS-SINAPI'!$A$7:$F$20000,5,0),IFERROR(VLOOKUP(D130,'[1]tab-PINI-SINT'!$B$18:$G$20000,4,0),IFERROR(VLOOKUP(D130,[1]INSUMOS!$B$13:$H$9994,6,0),"")))))</f>
        <v>80</v>
      </c>
      <c r="J130" s="38">
        <f>IF(D130="",0,IFERROR(VLOOKUP(D130,'[1]COMP-SINT-SINAPI'!$G$6:$Q$20000,7,0),IFERROR(VLOOKUP(D130,'[1]PREÇOS UNITÁRIOS'!$B$73:$H$20000,6,0),IFERROR(VLOOKUP(D130,'[1]INSUMOS-SINAPI'!$A$7:$F$20000,7,0),IFERROR(VLOOKUP(D130,'[1]tab-PINI-SINT'!$B$18:$G$20000,5,0),IFERROR(VLOOKUP(D130,[1]INSUMOS!$B$13:$H$9994,7,0),"0,00"))))))</f>
        <v>0</v>
      </c>
      <c r="K130" s="40">
        <f>IF(H130="",0,H130*I130)</f>
        <v>80</v>
      </c>
      <c r="L130" s="40">
        <f>H130*J130</f>
        <v>0</v>
      </c>
      <c r="M130" s="41">
        <f>K130+L130</f>
        <v>80</v>
      </c>
      <c r="N130" s="35"/>
    </row>
    <row r="131" spans="3:14" x14ac:dyDescent="0.35">
      <c r="C131" s="34"/>
      <c r="D131" s="35"/>
      <c r="E131" s="118"/>
      <c r="F131" s="35"/>
      <c r="G131" s="35"/>
      <c r="H131" s="50" t="s">
        <v>1046</v>
      </c>
      <c r="I131" s="69"/>
      <c r="J131" s="70"/>
      <c r="K131" s="71">
        <f>SUM(K130)</f>
        <v>80</v>
      </c>
      <c r="L131" s="71">
        <f>SUM(L130)</f>
        <v>0</v>
      </c>
      <c r="M131" s="49">
        <v>100</v>
      </c>
      <c r="N131" s="35"/>
    </row>
    <row r="132" spans="3:14" x14ac:dyDescent="0.35">
      <c r="C132" s="34"/>
      <c r="D132" s="35"/>
      <c r="E132" s="118"/>
      <c r="F132" s="35"/>
      <c r="G132" s="35"/>
      <c r="H132" s="35"/>
      <c r="I132" s="35"/>
      <c r="J132" s="35"/>
      <c r="K132" s="35"/>
      <c r="L132" s="35"/>
      <c r="M132" s="35"/>
      <c r="N132" s="35"/>
    </row>
    <row r="133" spans="3:14" x14ac:dyDescent="0.35">
      <c r="C133" s="34"/>
      <c r="D133" s="61"/>
      <c r="E133" s="119"/>
      <c r="F133" s="62"/>
      <c r="G133" s="62"/>
      <c r="H133" s="63" t="s">
        <v>1036</v>
      </c>
      <c r="I133" s="63" t="s">
        <v>1037</v>
      </c>
      <c r="J133" s="63" t="s">
        <v>1038</v>
      </c>
      <c r="K133" s="63" t="s">
        <v>1039</v>
      </c>
      <c r="L133" s="63" t="s">
        <v>1040</v>
      </c>
      <c r="M133" s="64"/>
      <c r="N133" s="35"/>
    </row>
    <row r="134" spans="3:14" ht="39" x14ac:dyDescent="0.35">
      <c r="C134" s="55" t="s">
        <v>299</v>
      </c>
      <c r="D134" s="47" t="str">
        <f>IF(C134="","",VLOOKUP(C134,'[1]PREÇOS UNITÁRIOS'!$B$12:$H$273,2,0))</f>
        <v>C17-PINI-02.102.000044.SER</v>
      </c>
      <c r="E134" s="79" t="s">
        <v>11</v>
      </c>
      <c r="F134" s="47" t="str">
        <f>IF(C134="","",VLOOKUP(C134,'[1]PREÇOS UNITÁRIOS'!$B$12:$H$273,3,0))</f>
        <v>REMOÇÃO DE REVESTIMENTO DE PISO VINÍLICO (EXISTE NA PINI 02.102.000044.SER)</v>
      </c>
      <c r="G134" s="48" t="s">
        <v>33</v>
      </c>
      <c r="H134" s="29"/>
      <c r="I134" s="29"/>
      <c r="J134" s="49"/>
      <c r="K134" s="49">
        <f>K137</f>
        <v>4.9752000000000001</v>
      </c>
      <c r="L134" s="49">
        <f>L137</f>
        <v>14.5755</v>
      </c>
      <c r="M134" s="49">
        <f>SUM(K134:L134)</f>
        <v>19.550699999999999</v>
      </c>
      <c r="N134" s="35"/>
    </row>
    <row r="135" spans="3:14" ht="25" x14ac:dyDescent="0.35">
      <c r="C135" s="34"/>
      <c r="D135" s="57">
        <v>88309</v>
      </c>
      <c r="E135" s="38" t="str">
        <f>IFERROR(VLOOKUP(D135,'[1]COMP-SINT-SINAPI'!$G$6:$R$20000,12,0),IFERROR(VLOOKUP(D135,'[1]PREÇOS UNITÁRIOS'!$B$73:$H$20000,3,0),IFERROR(VLOOKUP(D135,'[1]INSUMOS-SINAPI'!$A$6:$J$20000,6,0),IFERROR(VLOOKUP(D135,'[1]tab-PINI-SINT'!$B$18:$H$20000,7,0),IFERROR(VLOOKUP(D135,[1]INSUMOS!$B$13:$J$9994,9,0),"")))))</f>
        <v>SINAPI</v>
      </c>
      <c r="F135" s="37" t="str">
        <f>IFERROR(VLOOKUP(D135,'[1]COMP-SINT-SINAPI'!$G$6:$Q$20000,2,0),IFERROR(VLOOKUP(D135,'[1]PREÇOS UNITÁRIOS'!$B$73:$H$20000,3,0),IFERROR(VLOOKUP(D135,'[1]INSUMOS-SINAPI'!$A$7:$F$20000,2,0),IFERROR(VLOOKUP(D135,'[1]tab-PINI-SINT'!$B$18:$G$20000,2,0),IFERROR(VLOOKUP(D135,[1]INSUMOS!$B$13:$H$9994,3,0),"")))))</f>
        <v>PEDREIRO COM ENCARGOS COMPLEMENTARES</v>
      </c>
      <c r="G135" s="38" t="str">
        <f>IFERROR(VLOOKUP(D135,'[1]COMP-SINT-SINAPI'!$G$6:$Q$20000,3,0),IFERROR(VLOOKUP(D135,'[1]PREÇOS UNITÁRIOS'!$B$73:$H$20000,4,0),IFERROR(VLOOKUP(D135,'[1]INSUMOS-SINAPI'!$A$7:$F$20000,3,0),IFERROR(VLOOKUP(D135,'[1]tab-PINI-SINT'!$B$18:$G$20000,3,0),IFERROR(VLOOKUP(D135,[1]INSUMOS!$B$13:$H$9994,5,0),"")))))</f>
        <v>H</v>
      </c>
      <c r="H135" s="39">
        <v>0.09</v>
      </c>
      <c r="I135" s="38">
        <f>IFERROR(VLOOKUP(D135,'[1]COMP-SINT-SINAPI'!$G$6:$Q$20000,8,0),IFERROR(VLOOKUP(D135,'[1]PREÇOS UNITÁRIOS'!$B$73:$H$20000,5,0),IFERROR(VLOOKUP(D135,'[1]INSUMOS-SINAPI'!$A$7:$F$20000,5,0),IFERROR(VLOOKUP(D135,'[1]tab-PINI-SINT'!$B$18:$G$20000,4,0),IFERROR(VLOOKUP(D135,[1]INSUMOS!$B$13:$H$9994,6,0),"")))))</f>
        <v>5.18</v>
      </c>
      <c r="J135" s="38" t="str">
        <f>IF(D135="",0,IFERROR(VLOOKUP(D135,'[1]COMP-SINT-SINAPI'!$G$6:$Q$20000,7,0),IFERROR(VLOOKUP(D135,'[1]PREÇOS UNITÁRIOS'!$B$73:$H$20000,6,0),IFERROR(VLOOKUP(D135,'[1]INSUMOS-SINAPI'!$A$7:$F$20000,7,0),IFERROR(VLOOKUP(D135,'[1]tab-PINI-SINT'!$B$18:$G$20000,5,0),IFERROR(VLOOKUP(D135,[1]INSUMOS!$B$13:$H$9994,7,0),"0,00"))))))</f>
        <v>19,15</v>
      </c>
      <c r="K135" s="40">
        <f>H135*I135</f>
        <v>0.46619999999999995</v>
      </c>
      <c r="L135" s="40">
        <f>H135*J135</f>
        <v>1.7234999999999998</v>
      </c>
      <c r="M135" s="41">
        <f>K135+L135</f>
        <v>2.1896999999999998</v>
      </c>
      <c r="N135" s="35"/>
    </row>
    <row r="136" spans="3:14" ht="25" x14ac:dyDescent="0.35">
      <c r="C136" s="34"/>
      <c r="D136" s="57">
        <v>88316</v>
      </c>
      <c r="E136" s="38" t="str">
        <f>IFERROR(VLOOKUP(D136,'[1]COMP-SINT-SINAPI'!$G$6:$R$20000,12,0),IFERROR(VLOOKUP(D136,'[1]PREÇOS UNITÁRIOS'!$B$73:$H$20000,3,0),IFERROR(VLOOKUP(D136,'[1]INSUMOS-SINAPI'!$A$6:$J$20000,6,0),IFERROR(VLOOKUP(D136,'[1]tab-PINI-SINT'!$B$18:$H$20000,7,0),IFERROR(VLOOKUP(D136,[1]INSUMOS!$B$13:$J$9994,9,0),"")))))</f>
        <v>SINAPI</v>
      </c>
      <c r="F136" s="37" t="str">
        <f>IFERROR(VLOOKUP(D136,'[1]COMP-SINT-SINAPI'!$G$6:$Q$20000,2,0),IFERROR(VLOOKUP(D136,'[1]PREÇOS UNITÁRIOS'!$B$73:$H$20000,3,0),IFERROR(VLOOKUP(D136,'[1]INSUMOS-SINAPI'!$A$7:$F$20000,2,0),IFERROR(VLOOKUP(D136,'[1]tab-PINI-SINT'!$B$18:$G$20000,2,0),IFERROR(VLOOKUP(D136,[1]INSUMOS!$B$13:$H$9994,3,0),"")))))</f>
        <v>SERVENTE COM ENCARGOS COMPLEMENTARES</v>
      </c>
      <c r="G136" s="38" t="str">
        <f>IFERROR(VLOOKUP(D136,'[1]COMP-SINT-SINAPI'!$G$6:$Q$20000,3,0),IFERROR(VLOOKUP(D136,'[1]PREÇOS UNITÁRIOS'!$B$73:$H$20000,4,0),IFERROR(VLOOKUP(D136,'[1]INSUMOS-SINAPI'!$A$7:$F$20000,3,0),IFERROR(VLOOKUP(D136,'[1]tab-PINI-SINT'!$B$18:$G$20000,3,0),IFERROR(VLOOKUP(D136,[1]INSUMOS!$B$13:$H$9994,5,0),"")))))</f>
        <v>H</v>
      </c>
      <c r="H136" s="39">
        <v>0.9</v>
      </c>
      <c r="I136" s="38">
        <f>IFERROR(VLOOKUP(D136,'[1]COMP-SINT-SINAPI'!$G$6:$Q$20000,8,0),IFERROR(VLOOKUP(D136,'[1]PREÇOS UNITÁRIOS'!$B$73:$H$20000,5,0),IFERROR(VLOOKUP(D136,'[1]INSUMOS-SINAPI'!$A$7:$F$20000,5,0),IFERROR(VLOOKUP(D136,'[1]tab-PINI-SINT'!$B$18:$G$20000,4,0),IFERROR(VLOOKUP(D136,[1]INSUMOS!$B$13:$H$9994,6,0),"")))))</f>
        <v>5.01</v>
      </c>
      <c r="J136" s="38" t="str">
        <f>IF(D136="",0,IFERROR(VLOOKUP(D136,'[1]COMP-SINT-SINAPI'!$G$6:$Q$20000,7,0),IFERROR(VLOOKUP(D136,'[1]PREÇOS UNITÁRIOS'!$B$73:$H$20000,6,0),IFERROR(VLOOKUP(D136,'[1]INSUMOS-SINAPI'!$A$7:$F$20000,7,0),IFERROR(VLOOKUP(D136,'[1]tab-PINI-SINT'!$B$18:$G$20000,5,0),IFERROR(VLOOKUP(D136,[1]INSUMOS!$B$13:$H$9994,7,0),"0,00"))))))</f>
        <v>14,28</v>
      </c>
      <c r="K136" s="40">
        <f>H136*I136</f>
        <v>4.5090000000000003</v>
      </c>
      <c r="L136" s="40">
        <f>H136*J136</f>
        <v>12.852</v>
      </c>
      <c r="M136" s="41">
        <f>K136+L136</f>
        <v>17.361000000000001</v>
      </c>
      <c r="N136" s="35"/>
    </row>
    <row r="137" spans="3:14" x14ac:dyDescent="0.35">
      <c r="C137" s="34"/>
      <c r="D137" s="35"/>
      <c r="E137" s="118"/>
      <c r="F137" s="35"/>
      <c r="G137" s="35"/>
      <c r="H137" s="35"/>
      <c r="I137" s="50" t="s">
        <v>1042</v>
      </c>
      <c r="J137" s="29"/>
      <c r="K137" s="41">
        <f>SUM(K135:K136)</f>
        <v>4.9752000000000001</v>
      </c>
      <c r="L137" s="41">
        <f>SUM(L135:L136)</f>
        <v>14.5755</v>
      </c>
      <c r="M137" s="41">
        <f>SUM(M135:M136)</f>
        <v>19.550699999999999</v>
      </c>
      <c r="N137" s="35"/>
    </row>
    <row r="138" spans="3:14" x14ac:dyDescent="0.35">
      <c r="C138" s="34"/>
      <c r="D138" s="35"/>
      <c r="E138" s="118"/>
      <c r="F138" s="35"/>
      <c r="G138" s="35"/>
      <c r="H138" s="35"/>
      <c r="I138" s="35"/>
      <c r="J138" s="35"/>
      <c r="K138" s="35"/>
      <c r="L138" s="35"/>
      <c r="M138" s="35"/>
      <c r="N138" s="35"/>
    </row>
    <row r="139" spans="3:14" x14ac:dyDescent="0.35">
      <c r="C139" s="34"/>
      <c r="D139" s="61"/>
      <c r="E139" s="119"/>
      <c r="F139" s="62"/>
      <c r="G139" s="62"/>
      <c r="H139" s="63" t="s">
        <v>1036</v>
      </c>
      <c r="I139" s="63" t="s">
        <v>1037</v>
      </c>
      <c r="J139" s="63" t="s">
        <v>1038</v>
      </c>
      <c r="K139" s="63" t="s">
        <v>1039</v>
      </c>
      <c r="L139" s="63" t="s">
        <v>1040</v>
      </c>
      <c r="M139" s="64"/>
      <c r="N139" s="35"/>
    </row>
    <row r="140" spans="3:14" ht="78" x14ac:dyDescent="0.35">
      <c r="C140" s="55" t="s">
        <v>302</v>
      </c>
      <c r="D140" s="47" t="str">
        <f>IF(C140="","",VLOOKUP(C140,'[1]PREÇOS UNITÁRIOS'!$B$12:$H$273,2,0))</f>
        <v>C18-BASA</v>
      </c>
      <c r="E140" s="79" t="s">
        <v>11</v>
      </c>
      <c r="F140" s="47" t="str">
        <f>IF(C140="","",VLOOKUP(C140,'[1]PREÇOS UNITÁRIOS'!$B$12:$H$273,3,0))</f>
        <v>FORNECIMENTO E INSTALAÇÃO DE SINALIZAÇÃO ÁREA DE ESPERA C/ SÍMBOLO INTERNACIONAL DO ACESSO 0,8X1,20M EM PLACA DE BORRACHA</v>
      </c>
      <c r="G140" s="48" t="s">
        <v>21</v>
      </c>
      <c r="H140" s="29"/>
      <c r="I140" s="29"/>
      <c r="J140" s="49"/>
      <c r="K140" s="49">
        <f>K144</f>
        <v>496.82729999999998</v>
      </c>
      <c r="L140" s="49">
        <f>L144</f>
        <v>22.398099999999999</v>
      </c>
      <c r="M140" s="49">
        <f>SUM(K140:L140)</f>
        <v>519.22540000000004</v>
      </c>
      <c r="N140" s="35"/>
    </row>
    <row r="141" spans="3:14" ht="125" x14ac:dyDescent="0.35">
      <c r="C141" s="34"/>
      <c r="D141" s="36" t="s">
        <v>15</v>
      </c>
      <c r="E141" s="38" t="str">
        <f>IFERROR(VLOOKUP(D141,'[1]COMP-SINT-SINAPI'!$G$6:$R$20000,12,0),IFERROR(VLOOKUP(D141,'[1]PREÇOS UNITÁRIOS'!$B$73:$H$20000,3,0),IFERROR(VLOOKUP(D141,'[1]INSUMOS-SINAPI'!$A$6:$J$20000,6,0),IFERROR(VLOOKUP(D141,'[1]tab-PINI-SINT'!$B$18:$H$20000,7,0),IFERROR(VLOOKUP(D141,[1]INSUMOS!$B$13:$J$9994,9,0),"")))))</f>
        <v>TAB-PREÇO-REGIÇAO NORTE -PROD ACESS-Nº43</v>
      </c>
      <c r="F141" s="37" t="str">
        <f>IFERROR(VLOOKUP(D141,'[1]COMP-SINT-SINAPI'!$G$6:$Q$20000,2,0),IFERROR(VLOOKUP(D141,'[1]PREÇOS UNITÁRIOS'!$B$73:$H$20000,3,0),IFERROR(VLOOKUP(D141,'[1]INSUMOS-SINAPI'!$A$7:$F$20000,2,0),IFERROR(VLOOKUP(D141,'[1]tab-PINI-SINT'!$B$18:$G$20000,2,0),IFERROR(VLOOKUP(D141,[1]INSUMOS!$B$13:$H$9994,3,0),"")))))</f>
        <v>TAPETE DE PVC PARA SINALIZAR ESPAÇO RESERVADO Á CADEIRANTES COM SÍMBOLO S.I.A. (CADEIRANTE) 1,20X0,80M - ESPESSURA 3MM -
FUNDO AZUL OU FUNDO PRETO - SÍMBOLO BRANCO - FIXAÇÃO DUPLA FACE INTEGRADO</v>
      </c>
      <c r="G141" s="38" t="str">
        <f>IFERROR(VLOOKUP(D141,'[1]COMP-SINT-SINAPI'!$G$6:$Q$20000,3,0),IFERROR(VLOOKUP(D141,'[1]PREÇOS UNITÁRIOS'!$B$73:$H$20000,4,0),IFERROR(VLOOKUP(D141,'[1]INSUMOS-SINAPI'!$A$7:$F$20000,3,0),IFERROR(VLOOKUP(D141,'[1]tab-PINI-SINT'!$B$18:$G$20000,3,0),IFERROR(VLOOKUP(D141,[1]INSUMOS!$B$13:$H$9994,5,0),"")))))</f>
        <v>UN</v>
      </c>
      <c r="H141" s="39">
        <v>1</v>
      </c>
      <c r="I141" s="38">
        <f>IFERROR(VLOOKUP(D141,'[1]COMP-SINT-SINAPI'!$G$6:$Q$20000,8,0),IFERROR(VLOOKUP(D141,'[1]PREÇOS UNITÁRIOS'!$B$73:$H$20000,5,0),IFERROR(VLOOKUP(D141,'[1]INSUMOS-SINAPI'!$A$7:$F$20000,5,0),IFERROR(VLOOKUP(D141,'[1]tab-PINI-SINT'!$B$18:$G$20000,4,0),IFERROR(VLOOKUP(D141,[1]INSUMOS!$B$13:$H$9994,6,0),"")))))</f>
        <v>490</v>
      </c>
      <c r="J141" s="38">
        <f>IF(D141="",0,IFERROR(VLOOKUP(D141,'[1]COMP-SINT-SINAPI'!$G$6:$Q$20000,7,0),IFERROR(VLOOKUP(D141,'[1]PREÇOS UNITÁRIOS'!$B$73:$H$20000,6,0),IFERROR(VLOOKUP(D141,'[1]INSUMOS-SINAPI'!$A$7:$F$20000,7,0),IFERROR(VLOOKUP(D141,'[1]tab-PINI-SINT'!$B$18:$G$20000,5,0),IFERROR(VLOOKUP(D141,[1]INSUMOS!$B$13:$H$9994,7,0),"0,00"))))))</f>
        <v>0</v>
      </c>
      <c r="K141" s="40">
        <f>IF(H141="",0,H141*I141)</f>
        <v>490</v>
      </c>
      <c r="L141" s="40">
        <f>H141*J141</f>
        <v>0</v>
      </c>
      <c r="M141" s="41">
        <f>K141+L141</f>
        <v>490</v>
      </c>
      <c r="N141" s="35"/>
    </row>
    <row r="142" spans="3:14" ht="25" x14ac:dyDescent="0.35">
      <c r="C142" s="34"/>
      <c r="D142" s="57">
        <v>88309</v>
      </c>
      <c r="E142" s="38" t="str">
        <f>IFERROR(VLOOKUP(D142,'[1]COMP-SINT-SINAPI'!$G$6:$R$20000,12,0),IFERROR(VLOOKUP(D142,'[1]PREÇOS UNITÁRIOS'!$B$73:$H$20000,3,0),IFERROR(VLOOKUP(D142,'[1]INSUMOS-SINAPI'!$A$6:$J$20000,6,0),IFERROR(VLOOKUP(D142,'[1]tab-PINI-SINT'!$B$18:$H$20000,7,0),IFERROR(VLOOKUP(D142,[1]INSUMOS!$B$13:$J$9994,9,0),"")))))</f>
        <v>SINAPI</v>
      </c>
      <c r="F142" s="37" t="str">
        <f>IFERROR(VLOOKUP(D142,'[1]COMP-SINT-SINAPI'!$G$6:$Q$20000,2,0),IFERROR(VLOOKUP(D142,'[1]PREÇOS UNITÁRIOS'!$B$73:$H$20000,3,0),IFERROR(VLOOKUP(D142,'[1]INSUMOS-SINAPI'!$A$7:$F$20000,2,0),IFERROR(VLOOKUP(D142,'[1]tab-PINI-SINT'!$B$18:$G$20000,2,0),IFERROR(VLOOKUP(D142,[1]INSUMOS!$B$13:$H$9994,3,0),"")))))</f>
        <v>PEDREIRO COM ENCARGOS COMPLEMENTARES</v>
      </c>
      <c r="G142" s="38" t="str">
        <f>IFERROR(VLOOKUP(D142,'[1]COMP-SINT-SINAPI'!$G$6:$Q$20000,3,0),IFERROR(VLOOKUP(D142,'[1]PREÇOS UNITÁRIOS'!$B$73:$H$20000,4,0),IFERROR(VLOOKUP(D142,'[1]INSUMOS-SINAPI'!$A$7:$F$20000,3,0),IFERROR(VLOOKUP(D142,'[1]tab-PINI-SINT'!$B$18:$G$20000,3,0),IFERROR(VLOOKUP(D142,[1]INSUMOS!$B$13:$H$9994,5,0),"")))))</f>
        <v>H</v>
      </c>
      <c r="H142" s="39">
        <v>0.67</v>
      </c>
      <c r="I142" s="38">
        <f>IFERROR(VLOOKUP(D142,'[1]COMP-SINT-SINAPI'!$G$6:$Q$20000,8,0),IFERROR(VLOOKUP(D142,'[1]PREÇOS UNITÁRIOS'!$B$73:$H$20000,5,0),IFERROR(VLOOKUP(D142,'[1]INSUMOS-SINAPI'!$A$7:$F$20000,5,0),IFERROR(VLOOKUP(D142,'[1]tab-PINI-SINT'!$B$18:$G$20000,4,0),IFERROR(VLOOKUP(D142,[1]INSUMOS!$B$13:$H$9994,6,0),"")))))</f>
        <v>5.18</v>
      </c>
      <c r="J142" s="38" t="str">
        <f>IF(D142="",0,IFERROR(VLOOKUP(D142,'[1]COMP-SINT-SINAPI'!$G$6:$Q$20000,7,0),IFERROR(VLOOKUP(D142,'[1]PREÇOS UNITÁRIOS'!$B$73:$H$20000,6,0),IFERROR(VLOOKUP(D142,'[1]INSUMOS-SINAPI'!$A$7:$F$20000,7,0),IFERROR(VLOOKUP(D142,'[1]tab-PINI-SINT'!$B$18:$G$20000,5,0),IFERROR(VLOOKUP(D142,[1]INSUMOS!$B$13:$H$9994,7,0),"0,00"))))))</f>
        <v>19,15</v>
      </c>
      <c r="K142" s="40">
        <f>H142*I142</f>
        <v>3.4706000000000001</v>
      </c>
      <c r="L142" s="40">
        <f>H142*J142</f>
        <v>12.830500000000001</v>
      </c>
      <c r="M142" s="41">
        <f>K142+L142</f>
        <v>16.301100000000002</v>
      </c>
      <c r="N142" s="35"/>
    </row>
    <row r="143" spans="3:14" ht="25" x14ac:dyDescent="0.35">
      <c r="C143" s="34"/>
      <c r="D143" s="57">
        <v>88316</v>
      </c>
      <c r="E143" s="38" t="str">
        <f>IFERROR(VLOOKUP(D143,'[1]COMP-SINT-SINAPI'!$G$6:$R$20000,12,0),IFERROR(VLOOKUP(D143,'[1]PREÇOS UNITÁRIOS'!$B$73:$H$20000,3,0),IFERROR(VLOOKUP(D143,'[1]INSUMOS-SINAPI'!$A$6:$J$20000,6,0),IFERROR(VLOOKUP(D143,'[1]tab-PINI-SINT'!$B$18:$H$20000,7,0),IFERROR(VLOOKUP(D143,[1]INSUMOS!$B$13:$J$9994,9,0),"")))))</f>
        <v>SINAPI</v>
      </c>
      <c r="F143" s="37" t="str">
        <f>IFERROR(VLOOKUP(D143,'[1]COMP-SINT-SINAPI'!$G$6:$Q$20000,2,0),IFERROR(VLOOKUP(D143,'[1]PREÇOS UNITÁRIOS'!$B$73:$H$20000,3,0),IFERROR(VLOOKUP(D143,'[1]INSUMOS-SINAPI'!$A$7:$F$20000,2,0),IFERROR(VLOOKUP(D143,'[1]tab-PINI-SINT'!$B$18:$G$20000,2,0),IFERROR(VLOOKUP(D143,[1]INSUMOS!$B$13:$H$9994,3,0),"")))))</f>
        <v>SERVENTE COM ENCARGOS COMPLEMENTARES</v>
      </c>
      <c r="G143" s="38" t="str">
        <f>IFERROR(VLOOKUP(D143,'[1]COMP-SINT-SINAPI'!$G$6:$Q$20000,3,0),IFERROR(VLOOKUP(D143,'[1]PREÇOS UNITÁRIOS'!$B$73:$H$20000,4,0),IFERROR(VLOOKUP(D143,'[1]INSUMOS-SINAPI'!$A$7:$F$20000,3,0),IFERROR(VLOOKUP(D143,'[1]tab-PINI-SINT'!$B$18:$G$20000,3,0),IFERROR(VLOOKUP(D143,[1]INSUMOS!$B$13:$H$9994,5,0),"")))))</f>
        <v>H</v>
      </c>
      <c r="H143" s="39">
        <v>0.67</v>
      </c>
      <c r="I143" s="38">
        <f>IFERROR(VLOOKUP(D143,'[1]COMP-SINT-SINAPI'!$G$6:$Q$20000,8,0),IFERROR(VLOOKUP(D143,'[1]PREÇOS UNITÁRIOS'!$B$73:$H$20000,5,0),IFERROR(VLOOKUP(D143,'[1]INSUMOS-SINAPI'!$A$7:$F$20000,5,0),IFERROR(VLOOKUP(D143,'[1]tab-PINI-SINT'!$B$18:$G$20000,4,0),IFERROR(VLOOKUP(D143,[1]INSUMOS!$B$13:$H$9994,6,0),"")))))</f>
        <v>5.01</v>
      </c>
      <c r="J143" s="38" t="str">
        <f>IF(D143="",0,IFERROR(VLOOKUP(D143,'[1]COMP-SINT-SINAPI'!$G$6:$Q$20000,7,0),IFERROR(VLOOKUP(D143,'[1]PREÇOS UNITÁRIOS'!$B$73:$H$20000,6,0),IFERROR(VLOOKUP(D143,'[1]INSUMOS-SINAPI'!$A$7:$F$20000,7,0),IFERROR(VLOOKUP(D143,'[1]tab-PINI-SINT'!$B$18:$G$20000,5,0),IFERROR(VLOOKUP(D143,[1]INSUMOS!$B$13:$H$9994,7,0),"0,00"))))))</f>
        <v>14,28</v>
      </c>
      <c r="K143" s="40">
        <f>H143*I143</f>
        <v>3.3567</v>
      </c>
      <c r="L143" s="40">
        <f>H143*J143</f>
        <v>9.5676000000000005</v>
      </c>
      <c r="M143" s="41">
        <f>K143+L143</f>
        <v>12.924300000000001</v>
      </c>
      <c r="N143" s="35"/>
    </row>
    <row r="144" spans="3:14" x14ac:dyDescent="0.35">
      <c r="C144" s="34"/>
      <c r="D144" s="66"/>
      <c r="E144" s="121"/>
      <c r="F144" s="66"/>
      <c r="G144" s="66"/>
      <c r="H144" s="66"/>
      <c r="I144" s="50" t="s">
        <v>1042</v>
      </c>
      <c r="J144" s="29"/>
      <c r="K144" s="41">
        <f>SUM(K141:K143)</f>
        <v>496.82729999999998</v>
      </c>
      <c r="L144" s="41">
        <f>SUM(L141:L143)</f>
        <v>22.398099999999999</v>
      </c>
      <c r="M144" s="41">
        <f>SUM(M141:M143)</f>
        <v>519.22540000000004</v>
      </c>
      <c r="N144" s="35"/>
    </row>
    <row r="145" spans="3:14" x14ac:dyDescent="0.35">
      <c r="C145" s="34"/>
      <c r="D145" s="66"/>
      <c r="E145" s="121"/>
      <c r="F145" s="66"/>
      <c r="G145" s="66"/>
      <c r="H145" s="66"/>
      <c r="I145" s="66"/>
      <c r="J145" s="66"/>
      <c r="K145" s="66"/>
      <c r="L145" s="66"/>
      <c r="M145" s="66"/>
      <c r="N145" s="35"/>
    </row>
    <row r="146" spans="3:14" x14ac:dyDescent="0.35">
      <c r="C146" s="34"/>
      <c r="D146" s="61"/>
      <c r="E146" s="119"/>
      <c r="F146" s="62"/>
      <c r="G146" s="62"/>
      <c r="H146" s="63" t="s">
        <v>1036</v>
      </c>
      <c r="I146" s="63" t="s">
        <v>1037</v>
      </c>
      <c r="J146" s="63" t="s">
        <v>1038</v>
      </c>
      <c r="K146" s="63" t="s">
        <v>1039</v>
      </c>
      <c r="L146" s="63" t="s">
        <v>1040</v>
      </c>
      <c r="M146" s="64"/>
      <c r="N146" s="35"/>
    </row>
    <row r="147" spans="3:14" ht="78" x14ac:dyDescent="0.35">
      <c r="C147" s="55" t="s">
        <v>305</v>
      </c>
      <c r="D147" s="47" t="str">
        <f>IF(C147="","",VLOOKUP(C147,'[1]PREÇOS UNITÁRIOS'!$B$12:$H$273,2,0))</f>
        <v>C19-SINAPI-101736</v>
      </c>
      <c r="E147" s="79" t="s">
        <v>11</v>
      </c>
      <c r="F147" s="47" t="str">
        <f>IF(C147="","",VLOOKUP(C147,'[1]PREÇOS UNITÁRIOS'!$B$12:$H$273,3,0))</f>
        <v>FORNECIMENTO E INSTALAÇÃO DE PISO TÁTIL ALERTA OU DIRECIONAL EM BORRACHA (25 X 25) CM, COR PRETO COLADO SOBRE PISO INTERNO EXISTENTE</v>
      </c>
      <c r="G147" s="48" t="s">
        <v>33</v>
      </c>
      <c r="H147" s="29"/>
      <c r="I147" s="29"/>
      <c r="J147" s="49"/>
      <c r="K147" s="49">
        <f>K152</f>
        <v>285.60949700000003</v>
      </c>
      <c r="L147" s="49">
        <f>L152</f>
        <v>12.138359999999999</v>
      </c>
      <c r="M147" s="49">
        <f>SUM(K147:L147)</f>
        <v>297.74785700000001</v>
      </c>
      <c r="N147" s="35"/>
    </row>
    <row r="148" spans="3:14" ht="50" x14ac:dyDescent="0.35">
      <c r="C148" s="34"/>
      <c r="D148" s="57">
        <v>38182</v>
      </c>
      <c r="E148" s="38" t="str">
        <f>IFERROR(VLOOKUP(D148,'[1]COMP-SINT-SINAPI'!$G$6:$R$20000,12,0),IFERROR(VLOOKUP(D148,'[1]PREÇOS UNITÁRIOS'!$B$73:$H$20000,3,0),IFERROR(VLOOKUP(D148,'[1]INSUMOS-SINAPI'!$A$6:$J$20000,6,0),IFERROR(VLOOKUP(D148,'[1]tab-PINI-SINT'!$B$18:$H$20000,7,0),IFERROR(VLOOKUP(D148,[1]INSUMOS!$B$13:$J$9994,9,0),"")))))</f>
        <v>SINAPI</v>
      </c>
      <c r="F148" s="37" t="str">
        <f>IFERROR(VLOOKUP(D148,'[1]COMP-SINT-SINAPI'!$G$6:$Q$20000,2,0),IFERROR(VLOOKUP(D148,'[1]PREÇOS UNITÁRIOS'!$B$73:$H$20000,3,0),IFERROR(VLOOKUP(D148,'[1]INSUMOS-SINAPI'!$A$7:$F$20000,2,0),IFERROR(VLOOKUP(D148,'[1]tab-PINI-SINT'!$B$18:$G$20000,2,0),IFERROR(VLOOKUP(D148,[1]INSUMOS!$B$13:$H$9994,3,0),"")))))</f>
        <v>PISO TATIL DE ALERTA OU DIRECIONAL DE BORRACHA, PRETO, 25 X 25 CM, E = 5 MM, PARA COLA</v>
      </c>
      <c r="G148" s="38" t="str">
        <f>IFERROR(VLOOKUP(D148,'[1]COMP-SINT-SINAPI'!$G$6:$Q$20000,3,0),IFERROR(VLOOKUP(D148,'[1]PREÇOS UNITÁRIOS'!$B$73:$H$20000,4,0),IFERROR(VLOOKUP(D148,'[1]INSUMOS-SINAPI'!$A$7:$F$20000,3,0),IFERROR(VLOOKUP(D148,'[1]tab-PINI-SINT'!$B$18:$G$20000,3,0),IFERROR(VLOOKUP(D148,[1]INSUMOS!$B$13:$H$9994,5,0),"")))))</f>
        <v xml:space="preserve">M2    </v>
      </c>
      <c r="H148" s="39">
        <v>1.06</v>
      </c>
      <c r="I148" s="38" t="str">
        <f>IFERROR(VLOOKUP(D148,'[1]COMP-SINT-SINAPI'!$G$6:$Q$20000,8,0),IFERROR(VLOOKUP(D148,'[1]PREÇOS UNITÁRIOS'!$B$73:$H$20000,5,0),IFERROR(VLOOKUP(D148,'[1]INSUMOS-SINAPI'!$A$7:$F$20000,5,0),IFERROR(VLOOKUP(D148,'[1]tab-PINI-SINT'!$B$18:$G$20000,4,0),IFERROR(VLOOKUP(D148,[1]INSUMOS!$B$13:$H$9994,6,0),"")))))</f>
        <v>253,46</v>
      </c>
      <c r="J148" s="38" t="str">
        <f>IF(D148="",0,IFERROR(VLOOKUP(D148,'[1]COMP-SINT-SINAPI'!$G$6:$Q$20000,7,0),IFERROR(VLOOKUP(D148,'[1]PREÇOS UNITÁRIOS'!$B$73:$H$20000,6,0),IFERROR(VLOOKUP(D148,'[1]INSUMOS-SINAPI'!$A$7:$F$20000,7,0),IFERROR(VLOOKUP(D148,'[1]tab-PINI-SINT'!$B$18:$G$20000,5,0),IFERROR(VLOOKUP(D148,[1]INSUMOS!$B$13:$H$9994,7,0),"0,00"))))))</f>
        <v>0,00</v>
      </c>
      <c r="K148" s="40">
        <f>H148*I148</f>
        <v>268.66760000000005</v>
      </c>
      <c r="L148" s="40">
        <f>H148*J148</f>
        <v>0</v>
      </c>
      <c r="M148" s="41">
        <f>K148+L148</f>
        <v>268.66760000000005</v>
      </c>
      <c r="N148" s="35"/>
    </row>
    <row r="149" spans="3:14" ht="25" x14ac:dyDescent="0.35">
      <c r="C149" s="34"/>
      <c r="D149" s="57">
        <v>4791</v>
      </c>
      <c r="E149" s="38" t="str">
        <f>IFERROR(VLOOKUP(D149,'[1]COMP-SINT-SINAPI'!$G$6:$R$20000,12,0),IFERROR(VLOOKUP(D149,'[1]PREÇOS UNITÁRIOS'!$B$73:$H$20000,3,0),IFERROR(VLOOKUP(D149,'[1]INSUMOS-SINAPI'!$A$6:$J$20000,6,0),IFERROR(VLOOKUP(D149,'[1]tab-PINI-SINT'!$B$18:$H$20000,7,0),IFERROR(VLOOKUP(D149,[1]INSUMOS!$B$13:$J$9994,9,0),"")))))</f>
        <v>SINAPI</v>
      </c>
      <c r="F149" s="37" t="str">
        <f>IFERROR(VLOOKUP(D149,'[1]COMP-SINT-SINAPI'!$G$6:$Q$20000,2,0),IFERROR(VLOOKUP(D149,'[1]PREÇOS UNITÁRIOS'!$B$73:$H$20000,3,0),IFERROR(VLOOKUP(D149,'[1]INSUMOS-SINAPI'!$A$7:$F$20000,2,0),IFERROR(VLOOKUP(D149,'[1]tab-PINI-SINT'!$B$18:$G$20000,2,0),IFERROR(VLOOKUP(D149,[1]INSUMOS!$B$13:$H$9994,3,0),"")))))</f>
        <v>ADESIVO ACRILICO DE BASE AQUOSA / COLA DE CONTATO</v>
      </c>
      <c r="G149" s="38" t="str">
        <f>IFERROR(VLOOKUP(D149,'[1]COMP-SINT-SINAPI'!$G$6:$Q$20000,3,0),IFERROR(VLOOKUP(D149,'[1]PREÇOS UNITÁRIOS'!$B$73:$H$20000,4,0),IFERROR(VLOOKUP(D149,'[1]INSUMOS-SINAPI'!$A$7:$F$20000,3,0),IFERROR(VLOOKUP(D149,'[1]tab-PINI-SINT'!$B$18:$G$20000,3,0),IFERROR(VLOOKUP(D149,[1]INSUMOS!$B$13:$H$9994,5,0),"")))))</f>
        <v xml:space="preserve">KG    </v>
      </c>
      <c r="H149" s="39">
        <v>0.56369999999999998</v>
      </c>
      <c r="I149" s="38" t="str">
        <f>IFERROR(VLOOKUP(D149,'[1]COMP-SINT-SINAPI'!$G$6:$Q$20000,8,0),IFERROR(VLOOKUP(D149,'[1]PREÇOS UNITÁRIOS'!$B$73:$H$20000,5,0),IFERROR(VLOOKUP(D149,'[1]INSUMOS-SINAPI'!$A$7:$F$20000,5,0),IFERROR(VLOOKUP(D149,'[1]tab-PINI-SINT'!$B$18:$G$20000,4,0),IFERROR(VLOOKUP(D149,[1]INSUMOS!$B$13:$H$9994,6,0),"")))))</f>
        <v>23,82</v>
      </c>
      <c r="J149" s="38" t="str">
        <f>IF(D149="",0,IFERROR(VLOOKUP(D149,'[1]COMP-SINT-SINAPI'!$G$6:$Q$20000,7,0),IFERROR(VLOOKUP(D149,'[1]PREÇOS UNITÁRIOS'!$B$73:$H$20000,6,0),IFERROR(VLOOKUP(D149,'[1]INSUMOS-SINAPI'!$A$7:$F$20000,7,0),IFERROR(VLOOKUP(D149,'[1]tab-PINI-SINT'!$B$18:$G$20000,5,0),IFERROR(VLOOKUP(D149,[1]INSUMOS!$B$13:$H$9994,7,0),"0,00"))))))</f>
        <v>0,00</v>
      </c>
      <c r="K149" s="40">
        <f>H149*I149</f>
        <v>13.427334</v>
      </c>
      <c r="L149" s="40">
        <f>H149*J149</f>
        <v>0</v>
      </c>
      <c r="M149" s="41">
        <f>K149+L149</f>
        <v>13.427334</v>
      </c>
      <c r="N149" s="35"/>
    </row>
    <row r="150" spans="3:14" ht="25" x14ac:dyDescent="0.35">
      <c r="C150" s="34"/>
      <c r="D150" s="57">
        <v>88309</v>
      </c>
      <c r="E150" s="38" t="str">
        <f>IFERROR(VLOOKUP(D150,'[1]COMP-SINT-SINAPI'!$G$6:$R$20000,12,0),IFERROR(VLOOKUP(D150,'[1]PREÇOS UNITÁRIOS'!$B$73:$H$20000,3,0),IFERROR(VLOOKUP(D150,'[1]INSUMOS-SINAPI'!$A$6:$J$20000,6,0),IFERROR(VLOOKUP(D150,'[1]tab-PINI-SINT'!$B$18:$H$20000,7,0),IFERROR(VLOOKUP(D150,[1]INSUMOS!$B$13:$J$9994,9,0),"")))))</f>
        <v>SINAPI</v>
      </c>
      <c r="F150" s="37" t="str">
        <f>IFERROR(VLOOKUP(D150,'[1]COMP-SINT-SINAPI'!$G$6:$Q$20000,2,0),IFERROR(VLOOKUP(D150,'[1]PREÇOS UNITÁRIOS'!$B$73:$H$20000,3,0),IFERROR(VLOOKUP(D150,'[1]INSUMOS-SINAPI'!$A$7:$F$20000,2,0),IFERROR(VLOOKUP(D150,'[1]tab-PINI-SINT'!$B$18:$G$20000,2,0),IFERROR(VLOOKUP(D150,[1]INSUMOS!$B$13:$H$9994,3,0),"")))))</f>
        <v>PEDREIRO COM ENCARGOS COMPLEMENTARES</v>
      </c>
      <c r="G150" s="38" t="str">
        <f>IFERROR(VLOOKUP(D150,'[1]COMP-SINT-SINAPI'!$G$6:$Q$20000,3,0),IFERROR(VLOOKUP(D150,'[1]PREÇOS UNITÁRIOS'!$B$73:$H$20000,4,0),IFERROR(VLOOKUP(D150,'[1]INSUMOS-SINAPI'!$A$7:$F$20000,3,0),IFERROR(VLOOKUP(D150,'[1]tab-PINI-SINT'!$B$18:$G$20000,3,0),IFERROR(VLOOKUP(D150,[1]INSUMOS!$B$13:$H$9994,5,0),"")))))</f>
        <v>H</v>
      </c>
      <c r="H150" s="39">
        <v>0.48359999999999997</v>
      </c>
      <c r="I150" s="38">
        <f>IFERROR(VLOOKUP(D150,'[1]COMP-SINT-SINAPI'!$G$6:$Q$20000,8,0),IFERROR(VLOOKUP(D150,'[1]PREÇOS UNITÁRIOS'!$B$73:$H$20000,5,0),IFERROR(VLOOKUP(D150,'[1]INSUMOS-SINAPI'!$A$7:$F$20000,5,0),IFERROR(VLOOKUP(D150,'[1]tab-PINI-SINT'!$B$18:$G$20000,4,0),IFERROR(VLOOKUP(D150,[1]INSUMOS!$B$13:$H$9994,6,0),"")))))</f>
        <v>5.18</v>
      </c>
      <c r="J150" s="38" t="str">
        <f>IF(D150="",0,IFERROR(VLOOKUP(D150,'[1]COMP-SINT-SINAPI'!$G$6:$Q$20000,7,0),IFERROR(VLOOKUP(D150,'[1]PREÇOS UNITÁRIOS'!$B$73:$H$20000,6,0),IFERROR(VLOOKUP(D150,'[1]INSUMOS-SINAPI'!$A$7:$F$20000,7,0),IFERROR(VLOOKUP(D150,'[1]tab-PINI-SINT'!$B$18:$G$20000,5,0),IFERROR(VLOOKUP(D150,[1]INSUMOS!$B$13:$H$9994,7,0),"0,00"))))))</f>
        <v>19,15</v>
      </c>
      <c r="K150" s="40">
        <f>H150*I150</f>
        <v>2.5050479999999999</v>
      </c>
      <c r="L150" s="40">
        <f>H150*J150</f>
        <v>9.260939999999998</v>
      </c>
      <c r="M150" s="41">
        <f>K150+L150</f>
        <v>11.765987999999998</v>
      </c>
      <c r="N150" s="35"/>
    </row>
    <row r="151" spans="3:14" ht="25" x14ac:dyDescent="0.35">
      <c r="C151" s="34"/>
      <c r="D151" s="57">
        <v>88316</v>
      </c>
      <c r="E151" s="38" t="str">
        <f>IFERROR(VLOOKUP(D151,'[1]COMP-SINT-SINAPI'!$G$6:$R$20000,12,0),IFERROR(VLOOKUP(D151,'[1]PREÇOS UNITÁRIOS'!$B$73:$H$20000,3,0),IFERROR(VLOOKUP(D151,'[1]INSUMOS-SINAPI'!$A$6:$J$20000,6,0),IFERROR(VLOOKUP(D151,'[1]tab-PINI-SINT'!$B$18:$H$20000,7,0),IFERROR(VLOOKUP(D151,[1]INSUMOS!$B$13:$J$9994,9,0),"")))))</f>
        <v>SINAPI</v>
      </c>
      <c r="F151" s="37" t="str">
        <f>IFERROR(VLOOKUP(D151,'[1]COMP-SINT-SINAPI'!$G$6:$Q$20000,2,0),IFERROR(VLOOKUP(D151,'[1]PREÇOS UNITÁRIOS'!$B$73:$H$20000,3,0),IFERROR(VLOOKUP(D151,'[1]INSUMOS-SINAPI'!$A$7:$F$20000,2,0),IFERROR(VLOOKUP(D151,'[1]tab-PINI-SINT'!$B$18:$G$20000,2,0),IFERROR(VLOOKUP(D151,[1]INSUMOS!$B$13:$H$9994,3,0),"")))))</f>
        <v>SERVENTE COM ENCARGOS COMPLEMENTARES</v>
      </c>
      <c r="G151" s="38" t="str">
        <f>IFERROR(VLOOKUP(D151,'[1]COMP-SINT-SINAPI'!$G$6:$Q$20000,3,0),IFERROR(VLOOKUP(D151,'[1]PREÇOS UNITÁRIOS'!$B$73:$H$20000,4,0),IFERROR(VLOOKUP(D151,'[1]INSUMOS-SINAPI'!$A$7:$F$20000,3,0),IFERROR(VLOOKUP(D151,'[1]tab-PINI-SINT'!$B$18:$G$20000,3,0),IFERROR(VLOOKUP(D151,[1]INSUMOS!$B$13:$H$9994,5,0),"")))))</f>
        <v>H</v>
      </c>
      <c r="H151" s="39">
        <v>0.20150000000000001</v>
      </c>
      <c r="I151" s="38">
        <f>IFERROR(VLOOKUP(D151,'[1]COMP-SINT-SINAPI'!$G$6:$Q$20000,8,0),IFERROR(VLOOKUP(D151,'[1]PREÇOS UNITÁRIOS'!$B$73:$H$20000,5,0),IFERROR(VLOOKUP(D151,'[1]INSUMOS-SINAPI'!$A$7:$F$20000,5,0),IFERROR(VLOOKUP(D151,'[1]tab-PINI-SINT'!$B$18:$G$20000,4,0),IFERROR(VLOOKUP(D151,[1]INSUMOS!$B$13:$H$9994,6,0),"")))))</f>
        <v>5.01</v>
      </c>
      <c r="J151" s="38" t="str">
        <f>IF(D151="",0,IFERROR(VLOOKUP(D151,'[1]COMP-SINT-SINAPI'!$G$6:$Q$20000,7,0),IFERROR(VLOOKUP(D151,'[1]PREÇOS UNITÁRIOS'!$B$73:$H$20000,6,0),IFERROR(VLOOKUP(D151,'[1]INSUMOS-SINAPI'!$A$7:$F$20000,7,0),IFERROR(VLOOKUP(D151,'[1]tab-PINI-SINT'!$B$18:$G$20000,5,0),IFERROR(VLOOKUP(D151,[1]INSUMOS!$B$13:$H$9994,7,0),"0,00"))))))</f>
        <v>14,28</v>
      </c>
      <c r="K151" s="40">
        <f>H151*I151</f>
        <v>1.0095149999999999</v>
      </c>
      <c r="L151" s="40">
        <f>H151*J151</f>
        <v>2.8774199999999999</v>
      </c>
      <c r="M151" s="41">
        <f>K151+L151</f>
        <v>3.8869349999999998</v>
      </c>
      <c r="N151" s="35"/>
    </row>
    <row r="152" spans="3:14" x14ac:dyDescent="0.35">
      <c r="C152" s="34"/>
      <c r="D152" s="35"/>
      <c r="E152" s="118"/>
      <c r="F152" s="35"/>
      <c r="G152" s="35"/>
      <c r="H152" s="35"/>
      <c r="I152" s="50" t="s">
        <v>1042</v>
      </c>
      <c r="J152" s="29"/>
      <c r="K152" s="41">
        <f>SUM(K148:K151)</f>
        <v>285.60949700000003</v>
      </c>
      <c r="L152" s="41">
        <f>SUM(L148:L151)</f>
        <v>12.138359999999999</v>
      </c>
      <c r="M152" s="41">
        <f>SUM(M148:M151)</f>
        <v>297.74785700000001</v>
      </c>
      <c r="N152" s="35"/>
    </row>
    <row r="153" spans="3:14" x14ac:dyDescent="0.35">
      <c r="C153" s="34"/>
      <c r="D153" s="35"/>
      <c r="E153" s="118"/>
      <c r="F153" s="35"/>
      <c r="G153" s="35"/>
      <c r="H153" s="35"/>
      <c r="I153" s="35"/>
      <c r="J153" s="35"/>
      <c r="K153" s="35"/>
      <c r="L153" s="35"/>
      <c r="M153" s="35"/>
      <c r="N153" s="35"/>
    </row>
    <row r="154" spans="3:14" x14ac:dyDescent="0.35">
      <c r="C154" s="34"/>
      <c r="D154" s="61"/>
      <c r="E154" s="119"/>
      <c r="F154" s="62"/>
      <c r="G154" s="62"/>
      <c r="H154" s="63" t="s">
        <v>1036</v>
      </c>
      <c r="I154" s="63" t="s">
        <v>1037</v>
      </c>
      <c r="J154" s="63" t="s">
        <v>1038</v>
      </c>
      <c r="K154" s="63" t="s">
        <v>1039</v>
      </c>
      <c r="L154" s="63" t="s">
        <v>1040</v>
      </c>
      <c r="M154" s="64"/>
      <c r="N154" s="35"/>
    </row>
    <row r="155" spans="3:14" ht="78" x14ac:dyDescent="0.35">
      <c r="C155" s="55" t="s">
        <v>308</v>
      </c>
      <c r="D155" s="47" t="str">
        <f>IF(C155="","",VLOOKUP(C155,'[1]PREÇOS UNITÁRIOS'!$B$12:$H$273,2,0))</f>
        <v>C20-BASA</v>
      </c>
      <c r="E155" s="79" t="s">
        <v>11</v>
      </c>
      <c r="F155" s="47" t="str">
        <f>IF(C155="","",VLOOKUP(C155,'[1]PREÇOS UNITÁRIOS'!$B$12:$H$273,3,0))</f>
        <v>FORNECIMENTO E INSTALAÇÃO DE PELÍCULA ADESIVA OPACA, DIM. 12X12CM, CONTENDO SÍMBOLO INTERNACIONAL DE ACESSO,TIPO 1a</v>
      </c>
      <c r="G155" s="48" t="s">
        <v>21</v>
      </c>
      <c r="H155" s="29"/>
      <c r="I155" s="29"/>
      <c r="J155" s="49"/>
      <c r="K155" s="49">
        <f>K158</f>
        <v>9.4390499999999999</v>
      </c>
      <c r="L155" s="49">
        <f>L158</f>
        <v>4.6519499999999994</v>
      </c>
      <c r="M155" s="49">
        <f>SUM(K155:L155)</f>
        <v>14.090999999999999</v>
      </c>
      <c r="N155" s="35"/>
    </row>
    <row r="156" spans="3:14" ht="37.5" x14ac:dyDescent="0.35">
      <c r="C156" s="34"/>
      <c r="D156" s="36" t="s">
        <v>43</v>
      </c>
      <c r="E156" s="38" t="str">
        <f>IFERROR(VLOOKUP(D156,'[1]COMP-SINT-SINAPI'!$G$6:$R$20000,12,0),IFERROR(VLOOKUP(D156,'[1]PREÇOS UNITÁRIOS'!$B$73:$H$20000,3,0),IFERROR(VLOOKUP(D156,'[1]INSUMOS-SINAPI'!$A$6:$J$20000,6,0),IFERROR(VLOOKUP(D156,'[1]tab-PINI-SINT'!$B$18:$H$20000,7,0),IFERROR(VLOOKUP(D156,[1]INSUMOS!$B$13:$J$9994,9,0),"")))))</f>
        <v>ORSE-11392</v>
      </c>
      <c r="F156" s="37" t="str">
        <f>IFERROR(VLOOKUP(D156,'[1]COMP-SINT-SINAPI'!$G$6:$Q$20000,2,0),IFERROR(VLOOKUP(D156,'[1]PREÇOS UNITÁRIOS'!$B$73:$H$20000,3,0),IFERROR(VLOOKUP(D156,'[1]INSUMOS-SINAPI'!$A$7:$F$20000,2,0),IFERROR(VLOOKUP(D156,'[1]tab-PINI-SINT'!$B$18:$G$20000,2,0),IFERROR(VLOOKUP(D156,[1]INSUMOS!$B$13:$H$9994,3,0),"")))))</f>
        <v>Adesivo em vinil para plotagem em letreiro de chapa galvanizada (c/aplicação)</v>
      </c>
      <c r="G156" s="38" t="str">
        <f>IFERROR(VLOOKUP(D156,'[1]COMP-SINT-SINAPI'!$G$6:$Q$20000,3,0),IFERROR(VLOOKUP(D156,'[1]PREÇOS UNITÁRIOS'!$B$73:$H$20000,4,0),IFERROR(VLOOKUP(D156,'[1]INSUMOS-SINAPI'!$A$7:$F$20000,3,0),IFERROR(VLOOKUP(D156,'[1]tab-PINI-SINT'!$B$18:$G$20000,3,0),IFERROR(VLOOKUP(D156,[1]INSUMOS!$B$13:$H$9994,5,0),"")))))</f>
        <v>m2</v>
      </c>
      <c r="H156" s="39">
        <f>0.3*0.3</f>
        <v>0.09</v>
      </c>
      <c r="I156" s="38">
        <f>IFERROR(VLOOKUP(D156,'[1]COMP-SINT-SINAPI'!$G$6:$Q$20000,8,0),IFERROR(VLOOKUP(D156,'[1]PREÇOS UNITÁRIOS'!$B$73:$H$20000,5,0),IFERROR(VLOOKUP(D156,'[1]INSUMOS-SINAPI'!$A$7:$F$20000,5,0),IFERROR(VLOOKUP(D156,'[1]tab-PINI-SINT'!$B$18:$G$20000,4,0),IFERROR(VLOOKUP(D156,[1]INSUMOS!$B$13:$H$9994,6,0),"")))))</f>
        <v>102.095</v>
      </c>
      <c r="J156" s="38">
        <f>IF(D156="",0,IFERROR(VLOOKUP(D156,'[1]COMP-SINT-SINAPI'!$G$6:$Q$20000,7,0),IFERROR(VLOOKUP(D156,'[1]PREÇOS UNITÁRIOS'!$B$73:$H$20000,6,0),IFERROR(VLOOKUP(D156,'[1]INSUMOS-SINAPI'!$A$7:$F$20000,7,0),IFERROR(VLOOKUP(D156,'[1]tab-PINI-SINT'!$B$18:$G$20000,5,0),IFERROR(VLOOKUP(D156,[1]INSUMOS!$B$13:$H$9994,7,0),"0,00"))))))</f>
        <v>43.754999999999995</v>
      </c>
      <c r="K156" s="40">
        <f>IF(H156="",0,H156*I156)</f>
        <v>9.1885499999999993</v>
      </c>
      <c r="L156" s="40">
        <f>H156*J156</f>
        <v>3.9379499999999994</v>
      </c>
      <c r="M156" s="41">
        <f>K156+L156</f>
        <v>13.126499999999998</v>
      </c>
      <c r="N156" s="35"/>
    </row>
    <row r="157" spans="3:14" ht="25" x14ac:dyDescent="0.35">
      <c r="C157" s="34"/>
      <c r="D157" s="57">
        <v>88316</v>
      </c>
      <c r="E157" s="38" t="str">
        <f>IFERROR(VLOOKUP(D157,'[1]COMP-SINT-SINAPI'!$G$6:$R$20000,12,0),IFERROR(VLOOKUP(D157,'[1]PREÇOS UNITÁRIOS'!$B$73:$H$20000,3,0),IFERROR(VLOOKUP(D157,'[1]INSUMOS-SINAPI'!$A$6:$J$20000,6,0),IFERROR(VLOOKUP(D157,'[1]tab-PINI-SINT'!$B$18:$H$20000,7,0),IFERROR(VLOOKUP(D157,[1]INSUMOS!$B$13:$J$9994,9,0),"")))))</f>
        <v>SINAPI</v>
      </c>
      <c r="F157" s="37" t="str">
        <f>IFERROR(VLOOKUP(D157,'[1]COMP-SINT-SINAPI'!$G$6:$Q$20000,2,0),IFERROR(VLOOKUP(D157,'[1]PREÇOS UNITÁRIOS'!$B$73:$H$20000,3,0),IFERROR(VLOOKUP(D157,'[1]INSUMOS-SINAPI'!$A$7:$F$20000,2,0),IFERROR(VLOOKUP(D157,'[1]tab-PINI-SINT'!$B$18:$G$20000,2,0),IFERROR(VLOOKUP(D157,[1]INSUMOS!$B$13:$H$9994,3,0),"")))))</f>
        <v>SERVENTE COM ENCARGOS COMPLEMENTARES</v>
      </c>
      <c r="G157" s="38" t="str">
        <f>IFERROR(VLOOKUP(D157,'[1]COMP-SINT-SINAPI'!$G$6:$Q$20000,3,0),IFERROR(VLOOKUP(D157,'[1]PREÇOS UNITÁRIOS'!$B$73:$H$20000,4,0),IFERROR(VLOOKUP(D157,'[1]INSUMOS-SINAPI'!$A$7:$F$20000,3,0),IFERROR(VLOOKUP(D157,'[1]tab-PINI-SINT'!$B$18:$G$20000,3,0),IFERROR(VLOOKUP(D157,[1]INSUMOS!$B$13:$H$9994,5,0),"")))))</f>
        <v>H</v>
      </c>
      <c r="H157" s="39">
        <v>0.05</v>
      </c>
      <c r="I157" s="38">
        <f>IFERROR(VLOOKUP(D157,'[1]COMP-SINT-SINAPI'!$G$6:$Q$20000,8,0),IFERROR(VLOOKUP(D157,'[1]PREÇOS UNITÁRIOS'!$B$73:$H$20000,5,0),IFERROR(VLOOKUP(D157,'[1]INSUMOS-SINAPI'!$A$7:$F$20000,5,0),IFERROR(VLOOKUP(D157,'[1]tab-PINI-SINT'!$B$18:$G$20000,4,0),IFERROR(VLOOKUP(D157,[1]INSUMOS!$B$13:$H$9994,6,0),"")))))</f>
        <v>5.01</v>
      </c>
      <c r="J157" s="38" t="str">
        <f>IF(D157="",0,IFERROR(VLOOKUP(D157,'[1]COMP-SINT-SINAPI'!$G$6:$Q$20000,7,0),IFERROR(VLOOKUP(D157,'[1]PREÇOS UNITÁRIOS'!$B$73:$H$20000,6,0),IFERROR(VLOOKUP(D157,'[1]INSUMOS-SINAPI'!$A$7:$F$20000,7,0),IFERROR(VLOOKUP(D157,'[1]tab-PINI-SINT'!$B$18:$G$20000,5,0),IFERROR(VLOOKUP(D157,[1]INSUMOS!$B$13:$H$9994,7,0),"0,00"))))))</f>
        <v>14,28</v>
      </c>
      <c r="K157" s="40">
        <f>H157*I157</f>
        <v>0.2505</v>
      </c>
      <c r="L157" s="40">
        <f>H157*J157</f>
        <v>0.71399999999999997</v>
      </c>
      <c r="M157" s="41">
        <f>K157+L157</f>
        <v>0.96449999999999991</v>
      </c>
      <c r="N157" s="35"/>
    </row>
    <row r="158" spans="3:14" x14ac:dyDescent="0.35">
      <c r="C158" s="34"/>
      <c r="D158" s="35"/>
      <c r="E158" s="118"/>
      <c r="F158" s="35"/>
      <c r="G158" s="35"/>
      <c r="H158" s="35"/>
      <c r="I158" s="50" t="s">
        <v>1042</v>
      </c>
      <c r="J158" s="29"/>
      <c r="K158" s="41">
        <f>SUM(K156:K157)</f>
        <v>9.4390499999999999</v>
      </c>
      <c r="L158" s="41">
        <f>SUM(L156:L157)</f>
        <v>4.6519499999999994</v>
      </c>
      <c r="M158" s="41">
        <f>SUM(M156:M157)</f>
        <v>14.090999999999998</v>
      </c>
      <c r="N158" s="35"/>
    </row>
    <row r="159" spans="3:14" x14ac:dyDescent="0.35">
      <c r="C159" s="34"/>
      <c r="D159" s="35"/>
      <c r="E159" s="118"/>
      <c r="F159" s="35"/>
      <c r="G159" s="35"/>
      <c r="H159" s="35"/>
      <c r="I159" s="35"/>
      <c r="J159" s="35"/>
      <c r="K159" s="35"/>
      <c r="L159" s="35"/>
      <c r="M159" s="35"/>
      <c r="N159" s="35"/>
    </row>
    <row r="160" spans="3:14" x14ac:dyDescent="0.35">
      <c r="C160" s="34"/>
      <c r="D160" s="52"/>
      <c r="E160" s="108"/>
      <c r="F160" s="53"/>
      <c r="G160" s="53"/>
      <c r="H160" s="44" t="s">
        <v>1036</v>
      </c>
      <c r="I160" s="44" t="s">
        <v>1037</v>
      </c>
      <c r="J160" s="44" t="s">
        <v>1038</v>
      </c>
      <c r="K160" s="44" t="s">
        <v>1039</v>
      </c>
      <c r="L160" s="44" t="s">
        <v>1040</v>
      </c>
      <c r="M160" s="54"/>
      <c r="N160" s="35"/>
    </row>
    <row r="161" spans="3:14" ht="52" x14ac:dyDescent="0.35">
      <c r="C161" s="55" t="s">
        <v>311</v>
      </c>
      <c r="D161" s="47" t="str">
        <f>IF(C161="","",VLOOKUP(C161,'[1]PREÇOS UNITÁRIOS'!$B$12:$H$273,2,0))</f>
        <v>C21-BASA</v>
      </c>
      <c r="E161" s="79" t="s">
        <v>11</v>
      </c>
      <c r="F161" s="47" t="str">
        <f>IF(C161="","",VLOOKUP(C161,'[1]PREÇOS UNITÁRIOS'!$B$12:$H$273,3,0))</f>
        <v>SERVIÇO DE INSTALAÇÃO DE PLACA AÉREA DE ATENDIMENTO PRIORITÁRIO EM ACRÍLICO</v>
      </c>
      <c r="G161" s="48" t="s">
        <v>21</v>
      </c>
      <c r="H161" s="29"/>
      <c r="I161" s="29"/>
      <c r="J161" s="49"/>
      <c r="K161" s="49">
        <f>K165</f>
        <v>102.16</v>
      </c>
      <c r="L161" s="49">
        <f>L165</f>
        <v>7.16</v>
      </c>
      <c r="M161" s="49">
        <f>SUM(K161:L161)</f>
        <v>109.32</v>
      </c>
      <c r="N161" s="35"/>
    </row>
    <row r="162" spans="3:14" ht="62.5" x14ac:dyDescent="0.35">
      <c r="C162" s="34"/>
      <c r="D162" s="36" t="s">
        <v>55</v>
      </c>
      <c r="E162" s="38" t="str">
        <f>IFERROR(VLOOKUP(D162,'[1]COMP-SINT-SINAPI'!$G$6:$R$20000,12,0),IFERROR(VLOOKUP(D162,'[1]PREÇOS UNITÁRIOS'!$B$73:$H$20000,3,0),IFERROR(VLOOKUP(D162,'[1]INSUMOS-SINAPI'!$A$6:$J$20000,6,0),IFERROR(VLOOKUP(D162,'[1]tab-PINI-SINT'!$B$18:$H$20000,7,0),IFERROR(VLOOKUP(D162,[1]INSUMOS!$B$13:$J$9994,9,0),"")))))</f>
        <v>01.10sinal.basa</v>
      </c>
      <c r="F162" s="37" t="str">
        <f>IFERROR(VLOOKUP(D162,'[1]COMP-SINT-SINAPI'!$G$6:$Q$20000,2,0),IFERROR(VLOOKUP(D162,'[1]PREÇOS UNITÁRIOS'!$B$73:$H$20000,3,0),IFERROR(VLOOKUP(D162,'[1]INSUMOS-SINAPI'!$A$7:$F$20000,2,0),IFERROR(VLOOKUP(D162,'[1]tab-PINI-SINT'!$B$18:$G$20000,2,0),IFERROR(VLOOKUP(D162,[1]INSUMOS!$B$13:$H$9994,3,0),"")))))</f>
        <v>cabides de teto que fixam, jogos do sistema de suspensão do cabo da suspensão com 2 dispositivos bondes e cabo de aço longo de 1m</v>
      </c>
      <c r="G162" s="38" t="str">
        <f>IFERROR(VLOOKUP(D162,'[1]COMP-SINT-SINAPI'!$G$6:$Q$20000,3,0),IFERROR(VLOOKUP(D162,'[1]PREÇOS UNITÁRIOS'!$B$73:$H$20000,4,0),IFERROR(VLOOKUP(D162,'[1]INSUMOS-SINAPI'!$A$7:$F$20000,3,0),IFERROR(VLOOKUP(D162,'[1]tab-PINI-SINT'!$B$18:$G$20000,3,0),IFERROR(VLOOKUP(D162,[1]INSUMOS!$B$13:$H$9994,5,0),"")))))</f>
        <v>UN</v>
      </c>
      <c r="H162" s="39">
        <v>1</v>
      </c>
      <c r="I162" s="38">
        <f>IFERROR(VLOOKUP(D162,'[1]COMP-SINT-SINAPI'!$G$6:$Q$20000,8,0),IFERROR(VLOOKUP(D162,'[1]PREÇOS UNITÁRIOS'!$B$73:$H$20000,5,0),IFERROR(VLOOKUP(D162,'[1]INSUMOS-SINAPI'!$A$7:$F$20000,5,0),IFERROR(VLOOKUP(D162,'[1]tab-PINI-SINT'!$B$18:$G$20000,4,0),IFERROR(VLOOKUP(D162,[1]INSUMOS!$B$13:$H$9994,6,0),"")))))</f>
        <v>100</v>
      </c>
      <c r="J162" s="38">
        <f>IF(D162="",0,IFERROR(VLOOKUP(D162,'[1]COMP-SINT-SINAPI'!$G$6:$Q$20000,7,0),IFERROR(VLOOKUP(D162,'[1]PREÇOS UNITÁRIOS'!$B$73:$H$20000,6,0),IFERROR(VLOOKUP(D162,'[1]INSUMOS-SINAPI'!$A$7:$F$20000,7,0),IFERROR(VLOOKUP(D162,'[1]tab-PINI-SINT'!$B$18:$G$20000,5,0),IFERROR(VLOOKUP(D162,[1]INSUMOS!$B$13:$H$9994,7,0),"0,00"))))))</f>
        <v>0</v>
      </c>
      <c r="K162" s="40">
        <f>IF(H162="",0,H162*I162)</f>
        <v>100</v>
      </c>
      <c r="L162" s="40">
        <f>H162*J162</f>
        <v>0</v>
      </c>
      <c r="M162" s="41">
        <f>K162+L162</f>
        <v>100</v>
      </c>
      <c r="N162" s="35"/>
    </row>
    <row r="163" spans="3:14" ht="50" x14ac:dyDescent="0.35">
      <c r="C163" s="34"/>
      <c r="D163" s="57">
        <v>11059</v>
      </c>
      <c r="E163" s="38" t="str">
        <f>IFERROR(VLOOKUP(D163,'[1]COMP-SINT-SINAPI'!$G$6:$R$20000,12,0),IFERROR(VLOOKUP(D163,'[1]PREÇOS UNITÁRIOS'!$B$73:$H$20000,3,0),IFERROR(VLOOKUP(D163,'[1]INSUMOS-SINAPI'!$A$6:$J$20000,6,0),IFERROR(VLOOKUP(D163,'[1]tab-PINI-SINT'!$B$18:$H$20000,7,0),IFERROR(VLOOKUP(D163,[1]INSUMOS!$B$13:$J$9994,9,0),"")))))</f>
        <v>SINAPI</v>
      </c>
      <c r="F163" s="37" t="str">
        <f>IFERROR(VLOOKUP(D163,'[1]COMP-SINT-SINAPI'!$G$6:$Q$20000,2,0),IFERROR(VLOOKUP(D163,'[1]PREÇOS UNITÁRIOS'!$B$73:$H$20000,3,0),IFERROR(VLOOKUP(D163,'[1]INSUMOS-SINAPI'!$A$7:$F$20000,2,0),IFERROR(VLOOKUP(D163,'[1]tab-PINI-SINT'!$B$18:$G$20000,2,0),IFERROR(VLOOKUP(D163,[1]INSUMOS!$B$13:$H$9994,3,0),"")))))</f>
        <v>PARAFUSO ROSCA SOBERBA ZINCADO CABECA CHATA FENDA SIMPLES 5,5 X 50 MM (2 ")</v>
      </c>
      <c r="G163" s="38" t="str">
        <f>IFERROR(VLOOKUP(D163,'[1]COMP-SINT-SINAPI'!$G$6:$Q$20000,3,0),IFERROR(VLOOKUP(D163,'[1]PREÇOS UNITÁRIOS'!$B$73:$H$20000,4,0),IFERROR(VLOOKUP(D163,'[1]INSUMOS-SINAPI'!$A$7:$F$20000,3,0),IFERROR(VLOOKUP(D163,'[1]tab-PINI-SINT'!$B$18:$G$20000,3,0),IFERROR(VLOOKUP(D163,[1]INSUMOS!$B$13:$H$9994,5,0),"")))))</f>
        <v xml:space="preserve">UN    </v>
      </c>
      <c r="H163" s="39">
        <v>2</v>
      </c>
      <c r="I163" s="38" t="str">
        <f>IFERROR(VLOOKUP(D163,'[1]COMP-SINT-SINAPI'!$G$6:$Q$20000,8,0),IFERROR(VLOOKUP(D163,'[1]PREÇOS UNITÁRIOS'!$B$73:$H$20000,5,0),IFERROR(VLOOKUP(D163,'[1]INSUMOS-SINAPI'!$A$7:$F$20000,5,0),IFERROR(VLOOKUP(D163,'[1]tab-PINI-SINT'!$B$18:$G$20000,4,0),IFERROR(VLOOKUP(D163,[1]INSUMOS!$B$13:$H$9994,6,0),"")))))</f>
        <v>0,29</v>
      </c>
      <c r="J163" s="38" t="str">
        <f>IF(D163="",0,IFERROR(VLOOKUP(D163,'[1]COMP-SINT-SINAPI'!$G$6:$Q$20000,7,0),IFERROR(VLOOKUP(D163,'[1]PREÇOS UNITÁRIOS'!$B$73:$H$20000,6,0),IFERROR(VLOOKUP(D163,'[1]INSUMOS-SINAPI'!$A$7:$F$20000,7,0),IFERROR(VLOOKUP(D163,'[1]tab-PINI-SINT'!$B$18:$G$20000,5,0),IFERROR(VLOOKUP(D163,[1]INSUMOS!$B$13:$H$9994,7,0),"0,00"))))))</f>
        <v>0,00</v>
      </c>
      <c r="K163" s="40">
        <f>H163*I163</f>
        <v>0.57999999999999996</v>
      </c>
      <c r="L163" s="40">
        <f>H163*J163</f>
        <v>0</v>
      </c>
      <c r="M163" s="41">
        <f>K163+L163</f>
        <v>0.57999999999999996</v>
      </c>
      <c r="N163" s="35"/>
    </row>
    <row r="164" spans="3:14" ht="50" x14ac:dyDescent="0.35">
      <c r="C164" s="34"/>
      <c r="D164" s="57">
        <v>95541</v>
      </c>
      <c r="E164" s="38" t="str">
        <f>IFERROR(VLOOKUP(D164,'[1]COMP-SINT-SINAPI'!$G$6:$R$20000,12,0),IFERROR(VLOOKUP(D164,'[1]PREÇOS UNITÁRIOS'!$B$73:$H$20000,3,0),IFERROR(VLOOKUP(D164,'[1]INSUMOS-SINAPI'!$A$6:$J$20000,6,0),IFERROR(VLOOKUP(D164,'[1]tab-PINI-SINT'!$B$18:$H$20000,7,0),IFERROR(VLOOKUP(D164,[1]INSUMOS!$B$13:$J$9994,9,0),"")))))</f>
        <v>SINAPI</v>
      </c>
      <c r="F164" s="37" t="str">
        <f>IFERROR(VLOOKUP(D164,'[1]COMP-SINT-SINAPI'!$G$6:$Q$20000,2,0),IFERROR(VLOOKUP(D164,'[1]PREÇOS UNITÁRIOS'!$B$73:$H$20000,3,0),IFERROR(VLOOKUP(D164,'[1]INSUMOS-SINAPI'!$A$7:$F$20000,2,0),IFERROR(VLOOKUP(D164,'[1]tab-PINI-SINT'!$B$18:$G$20000,2,0),IFERROR(VLOOKUP(D164,[1]INSUMOS!$B$13:$H$9994,3,0),"")))))</f>
        <v>FIXAÇÃO UTILIZANDO PARAFUSO E BUCHA DE NYLON, SOMENTE MÃO DE OBRA. AF_10/2016</v>
      </c>
      <c r="G164" s="38" t="str">
        <f>IFERROR(VLOOKUP(D164,'[1]COMP-SINT-SINAPI'!$G$6:$Q$20000,3,0),IFERROR(VLOOKUP(D164,'[1]PREÇOS UNITÁRIOS'!$B$73:$H$20000,4,0),IFERROR(VLOOKUP(D164,'[1]INSUMOS-SINAPI'!$A$7:$F$20000,3,0),IFERROR(VLOOKUP(D164,'[1]tab-PINI-SINT'!$B$18:$G$20000,3,0),IFERROR(VLOOKUP(D164,[1]INSUMOS!$B$13:$H$9994,5,0),"")))))</f>
        <v>UN</v>
      </c>
      <c r="H164" s="39">
        <v>2</v>
      </c>
      <c r="I164" s="38">
        <f>IFERROR(VLOOKUP(D164,'[1]COMP-SINT-SINAPI'!$G$6:$Q$20000,8,0),IFERROR(VLOOKUP(D164,'[1]PREÇOS UNITÁRIOS'!$B$73:$H$20000,5,0),IFERROR(VLOOKUP(D164,'[1]INSUMOS-SINAPI'!$A$7:$F$20000,5,0),IFERROR(VLOOKUP(D164,'[1]tab-PINI-SINT'!$B$18:$G$20000,4,0),IFERROR(VLOOKUP(D164,[1]INSUMOS!$B$13:$H$9994,6,0),"")))))</f>
        <v>0.79</v>
      </c>
      <c r="J164" s="38" t="str">
        <f>IF(D164="",0,IFERROR(VLOOKUP(D164,'[1]COMP-SINT-SINAPI'!$G$6:$Q$20000,7,0),IFERROR(VLOOKUP(D164,'[1]PREÇOS UNITÁRIOS'!$B$73:$H$20000,6,0),IFERROR(VLOOKUP(D164,'[1]INSUMOS-SINAPI'!$A$7:$F$20000,7,0),IFERROR(VLOOKUP(D164,'[1]tab-PINI-SINT'!$B$18:$G$20000,5,0),IFERROR(VLOOKUP(D164,[1]INSUMOS!$B$13:$H$9994,7,0),"0,00"))))))</f>
        <v>3,58</v>
      </c>
      <c r="K164" s="40">
        <f>H164*I164</f>
        <v>1.58</v>
      </c>
      <c r="L164" s="40">
        <f>H164*J164</f>
        <v>7.16</v>
      </c>
      <c r="M164" s="41">
        <f>K164+L164</f>
        <v>8.74</v>
      </c>
      <c r="N164" s="35"/>
    </row>
    <row r="165" spans="3:14" x14ac:dyDescent="0.35">
      <c r="C165" s="34"/>
      <c r="D165" s="35"/>
      <c r="E165" s="118"/>
      <c r="F165" s="35"/>
      <c r="G165" s="35"/>
      <c r="H165" s="35"/>
      <c r="I165" s="50" t="s">
        <v>1042</v>
      </c>
      <c r="J165" s="29"/>
      <c r="K165" s="41">
        <f>SUM(K162:K164)</f>
        <v>102.16</v>
      </c>
      <c r="L165" s="41">
        <f>SUM(L162:L164)</f>
        <v>7.16</v>
      </c>
      <c r="M165" s="41">
        <f>SUM(M162:M164)</f>
        <v>109.32</v>
      </c>
      <c r="N165" s="35"/>
    </row>
    <row r="166" spans="3:14" x14ac:dyDescent="0.35">
      <c r="C166" s="34"/>
      <c r="D166" s="35"/>
      <c r="E166" s="118"/>
      <c r="F166" s="35"/>
      <c r="G166" s="35"/>
      <c r="H166" s="35"/>
      <c r="I166" s="35"/>
      <c r="J166" s="35"/>
      <c r="K166" s="35"/>
      <c r="L166" s="35"/>
      <c r="M166" s="35"/>
      <c r="N166" s="35"/>
    </row>
    <row r="167" spans="3:14" x14ac:dyDescent="0.35">
      <c r="C167" s="34"/>
      <c r="D167" s="61"/>
      <c r="E167" s="119"/>
      <c r="F167" s="62"/>
      <c r="G167" s="62"/>
      <c r="H167" s="44" t="s">
        <v>1036</v>
      </c>
      <c r="I167" s="44" t="s">
        <v>1037</v>
      </c>
      <c r="J167" s="44" t="s">
        <v>1038</v>
      </c>
      <c r="K167" s="44" t="s">
        <v>1039</v>
      </c>
      <c r="L167" s="44" t="s">
        <v>1040</v>
      </c>
      <c r="M167" s="54"/>
      <c r="N167" s="35"/>
    </row>
    <row r="168" spans="3:14" ht="78" x14ac:dyDescent="0.35">
      <c r="C168" s="55" t="s">
        <v>314</v>
      </c>
      <c r="D168" s="47" t="str">
        <f>IF(C168="","",VLOOKUP(C168,'[1]PREÇOS UNITÁRIOS'!$B$12:$H$273,2,0))</f>
        <v>C22-BASA</v>
      </c>
      <c r="E168" s="79" t="s">
        <v>11</v>
      </c>
      <c r="F168" s="47" t="str">
        <f>IF(C168="","",VLOOKUP(C168,'[1]PREÇOS UNITÁRIOS'!$B$12:$H$273,3,0))</f>
        <v>FORNECIMENTO E INSTALAÇÃO DE FAIXA HORIZONTAL ADESIVADA NA ESPESSURA DE 5CM NOS VIDROS DO AUTOATENDIMENTO</v>
      </c>
      <c r="G168" s="48" t="s">
        <v>160</v>
      </c>
      <c r="H168" s="29"/>
      <c r="I168" s="29"/>
      <c r="J168" s="49"/>
      <c r="K168" s="49">
        <f>K171</f>
        <v>7.3019999999999996</v>
      </c>
      <c r="L168" s="49">
        <f>L171</f>
        <v>2.8559999999999999</v>
      </c>
      <c r="M168" s="49">
        <f>SUM(K168:L168)</f>
        <v>10.157999999999999</v>
      </c>
      <c r="N168" s="35"/>
    </row>
    <row r="169" spans="3:14" ht="37.5" x14ac:dyDescent="0.35">
      <c r="C169" s="34"/>
      <c r="D169" s="36" t="s">
        <v>56</v>
      </c>
      <c r="E169" s="38" t="str">
        <f>IFERROR(VLOOKUP(D169,'[1]COMP-SINT-SINAPI'!$G$6:$R$20000,12,0),IFERROR(VLOOKUP(D169,'[1]PREÇOS UNITÁRIOS'!$B$73:$H$20000,3,0),IFERROR(VLOOKUP(D169,'[1]INSUMOS-SINAPI'!$A$6:$J$20000,6,0),IFERROR(VLOOKUP(D169,'[1]tab-PINI-SINT'!$B$18:$H$20000,7,0),IFERROR(VLOOKUP(D169,[1]INSUMOS!$B$13:$J$9994,9,0),"")))))</f>
        <v>mercadolivre.com</v>
      </c>
      <c r="F169" s="37" t="str">
        <f>IFERROR(VLOOKUP(D169,'[1]COMP-SINT-SINAPI'!$G$6:$Q$20000,2,0),IFERROR(VLOOKUP(D169,'[1]PREÇOS UNITÁRIOS'!$B$73:$H$20000,3,0),IFERROR(VLOOKUP(D169,'[1]INSUMOS-SINAPI'!$A$7:$F$20000,2,0),IFERROR(VLOOKUP(D169,'[1]tab-PINI-SINT'!$B$18:$G$20000,2,0),IFERROR(VLOOKUP(D169,[1]INSUMOS!$B$13:$H$9994,3,0),"")))))</f>
        <v>faixa horizontal adesivada na espessura de 5cm nos vidros do autoatendimento</v>
      </c>
      <c r="G169" s="38" t="str">
        <f>IFERROR(VLOOKUP(D169,'[1]COMP-SINT-SINAPI'!$G$6:$Q$20000,3,0),IFERROR(VLOOKUP(D169,'[1]PREÇOS UNITÁRIOS'!$B$73:$H$20000,4,0),IFERROR(VLOOKUP(D169,'[1]INSUMOS-SINAPI'!$A$7:$F$20000,3,0),IFERROR(VLOOKUP(D169,'[1]tab-PINI-SINT'!$B$18:$G$20000,3,0),IFERROR(VLOOKUP(D169,[1]INSUMOS!$B$13:$H$9994,5,0),"")))))</f>
        <v>m</v>
      </c>
      <c r="H169" s="39">
        <v>1</v>
      </c>
      <c r="I169" s="38">
        <f>IFERROR(VLOOKUP(D169,'[1]COMP-SINT-SINAPI'!$G$6:$Q$20000,8,0),IFERROR(VLOOKUP(D169,'[1]PREÇOS UNITÁRIOS'!$B$73:$H$20000,5,0),IFERROR(VLOOKUP(D169,'[1]INSUMOS-SINAPI'!$A$7:$F$20000,5,0),IFERROR(VLOOKUP(D169,'[1]tab-PINI-SINT'!$B$18:$G$20000,4,0),IFERROR(VLOOKUP(D169,[1]INSUMOS!$B$13:$H$9994,6,0),"")))))</f>
        <v>6.3</v>
      </c>
      <c r="J169" s="38">
        <f>IF(D169="",0,IFERROR(VLOOKUP(D169,'[1]COMP-SINT-SINAPI'!$G$6:$Q$20000,7,0),IFERROR(VLOOKUP(D169,'[1]PREÇOS UNITÁRIOS'!$B$73:$H$20000,6,0),IFERROR(VLOOKUP(D169,'[1]INSUMOS-SINAPI'!$A$7:$F$20000,7,0),IFERROR(VLOOKUP(D169,'[1]tab-PINI-SINT'!$B$18:$G$20000,5,0),IFERROR(VLOOKUP(D169,[1]INSUMOS!$B$13:$H$9994,7,0),"0,00"))))))</f>
        <v>0</v>
      </c>
      <c r="K169" s="40">
        <f>IF(H169="",0,H169*I169)</f>
        <v>6.3</v>
      </c>
      <c r="L169" s="40">
        <f>H169*J169</f>
        <v>0</v>
      </c>
      <c r="M169" s="41">
        <f>K169+L169</f>
        <v>6.3</v>
      </c>
      <c r="N169" s="35"/>
    </row>
    <row r="170" spans="3:14" ht="25" x14ac:dyDescent="0.35">
      <c r="C170" s="34"/>
      <c r="D170" s="57">
        <v>88316</v>
      </c>
      <c r="E170" s="38" t="str">
        <f>IFERROR(VLOOKUP(D170,'[1]COMP-SINT-SINAPI'!$G$6:$R$20000,12,0),IFERROR(VLOOKUP(D170,'[1]PREÇOS UNITÁRIOS'!$B$73:$H$20000,3,0),IFERROR(VLOOKUP(D170,'[1]INSUMOS-SINAPI'!$A$6:$J$20000,6,0),IFERROR(VLOOKUP(D170,'[1]tab-PINI-SINT'!$B$18:$H$20000,7,0),IFERROR(VLOOKUP(D170,[1]INSUMOS!$B$13:$J$9994,9,0),"")))))</f>
        <v>SINAPI</v>
      </c>
      <c r="F170" s="37" t="str">
        <f>IFERROR(VLOOKUP(D170,'[1]COMP-SINT-SINAPI'!$G$6:$Q$20000,2,0),IFERROR(VLOOKUP(D170,'[1]PREÇOS UNITÁRIOS'!$B$73:$H$20000,3,0),IFERROR(VLOOKUP(D170,'[1]INSUMOS-SINAPI'!$A$7:$F$20000,2,0),IFERROR(VLOOKUP(D170,'[1]tab-PINI-SINT'!$B$18:$G$20000,2,0),IFERROR(VLOOKUP(D170,[1]INSUMOS!$B$13:$H$9994,3,0),"")))))</f>
        <v>SERVENTE COM ENCARGOS COMPLEMENTARES</v>
      </c>
      <c r="G170" s="38" t="str">
        <f>IFERROR(VLOOKUP(D170,'[1]COMP-SINT-SINAPI'!$G$6:$Q$20000,3,0),IFERROR(VLOOKUP(D170,'[1]PREÇOS UNITÁRIOS'!$B$73:$H$20000,4,0),IFERROR(VLOOKUP(D170,'[1]INSUMOS-SINAPI'!$A$7:$F$20000,3,0),IFERROR(VLOOKUP(D170,'[1]tab-PINI-SINT'!$B$18:$G$20000,3,0),IFERROR(VLOOKUP(D170,[1]INSUMOS!$B$13:$H$9994,5,0),"")))))</f>
        <v>H</v>
      </c>
      <c r="H170" s="39">
        <v>0.2</v>
      </c>
      <c r="I170" s="38">
        <f>IFERROR(VLOOKUP(D170,'[1]COMP-SINT-SINAPI'!$G$6:$Q$20000,8,0),IFERROR(VLOOKUP(D170,'[1]PREÇOS UNITÁRIOS'!$B$73:$H$20000,5,0),IFERROR(VLOOKUP(D170,'[1]INSUMOS-SINAPI'!$A$7:$F$20000,5,0),IFERROR(VLOOKUP(D170,'[1]tab-PINI-SINT'!$B$18:$G$20000,4,0),IFERROR(VLOOKUP(D170,[1]INSUMOS!$B$13:$H$9994,6,0),"")))))</f>
        <v>5.01</v>
      </c>
      <c r="J170" s="38" t="str">
        <f>IF(D170="",0,IFERROR(VLOOKUP(D170,'[1]COMP-SINT-SINAPI'!$G$6:$Q$20000,7,0),IFERROR(VLOOKUP(D170,'[1]PREÇOS UNITÁRIOS'!$B$73:$H$20000,6,0),IFERROR(VLOOKUP(D170,'[1]INSUMOS-SINAPI'!$A$7:$F$20000,7,0),IFERROR(VLOOKUP(D170,'[1]tab-PINI-SINT'!$B$18:$G$20000,5,0),IFERROR(VLOOKUP(D170,[1]INSUMOS!$B$13:$H$9994,7,0),"0,00"))))))</f>
        <v>14,28</v>
      </c>
      <c r="K170" s="40">
        <f>H170*I170</f>
        <v>1.002</v>
      </c>
      <c r="L170" s="40">
        <f>H170*J170</f>
        <v>2.8559999999999999</v>
      </c>
      <c r="M170" s="41">
        <f>K170+L170</f>
        <v>3.8579999999999997</v>
      </c>
      <c r="N170" s="35"/>
    </row>
    <row r="171" spans="3:14" x14ac:dyDescent="0.35">
      <c r="C171" s="34"/>
      <c r="D171" s="35"/>
      <c r="E171" s="118"/>
      <c r="F171" s="35"/>
      <c r="G171" s="35"/>
      <c r="H171" s="35"/>
      <c r="I171" s="50" t="s">
        <v>1042</v>
      </c>
      <c r="J171" s="29"/>
      <c r="K171" s="41">
        <f>SUM(K169:K170)</f>
        <v>7.3019999999999996</v>
      </c>
      <c r="L171" s="41">
        <f>SUM(L169:L170)</f>
        <v>2.8559999999999999</v>
      </c>
      <c r="M171" s="41">
        <f>SUM(M169:M170)</f>
        <v>10.157999999999999</v>
      </c>
      <c r="N171" s="35"/>
    </row>
    <row r="172" spans="3:14" x14ac:dyDescent="0.35">
      <c r="C172" s="34"/>
      <c r="D172" s="35"/>
      <c r="E172" s="118"/>
      <c r="F172" s="35"/>
      <c r="G172" s="35"/>
      <c r="H172" s="35"/>
      <c r="I172" s="35"/>
      <c r="J172" s="35"/>
      <c r="K172" s="35"/>
      <c r="L172" s="35"/>
      <c r="M172" s="35"/>
      <c r="N172" s="35"/>
    </row>
    <row r="173" spans="3:14" x14ac:dyDescent="0.35">
      <c r="C173" s="34"/>
      <c r="D173" s="61"/>
      <c r="E173" s="119"/>
      <c r="F173" s="62"/>
      <c r="G173" s="62"/>
      <c r="H173" s="44" t="s">
        <v>1036</v>
      </c>
      <c r="I173" s="44" t="s">
        <v>1037</v>
      </c>
      <c r="J173" s="44" t="s">
        <v>1038</v>
      </c>
      <c r="K173" s="44" t="s">
        <v>1039</v>
      </c>
      <c r="L173" s="44" t="s">
        <v>1040</v>
      </c>
      <c r="M173" s="54"/>
      <c r="N173" s="35"/>
    </row>
    <row r="174" spans="3:14" ht="52" x14ac:dyDescent="0.35">
      <c r="C174" s="55" t="s">
        <v>317</v>
      </c>
      <c r="D174" s="47" t="str">
        <f>IF(C174="","",VLOOKUP(C174,'[1]PREÇOS UNITÁRIOS'!$B$12:$H$273,2,0))</f>
        <v>C23-PINI30.138.000055.SER</v>
      </c>
      <c r="E174" s="79" t="s">
        <v>11</v>
      </c>
      <c r="F174" s="47" t="str">
        <f>IF(C174="","",VLOOKUP(C174,'[1]PREÇOS UNITÁRIOS'!$B$12:$H$273,3,0))</f>
        <v>PISO PODOTÁTIL DIRECIONAL LADRILHO HIDRÁULICO 25 X 25 CM, # 2 CM, ASSENTADO COM ARGAMASSA</v>
      </c>
      <c r="G174" s="48" t="s">
        <v>33</v>
      </c>
      <c r="H174" s="29"/>
      <c r="I174" s="29"/>
      <c r="J174" s="49"/>
      <c r="K174" s="49">
        <f>K179</f>
        <v>117.05000000000001</v>
      </c>
      <c r="L174" s="49">
        <f>L179</f>
        <v>22.640999999999998</v>
      </c>
      <c r="M174" s="49">
        <f>SUM(K174:L174)</f>
        <v>139.691</v>
      </c>
      <c r="N174" s="35"/>
    </row>
    <row r="175" spans="3:14" ht="27" x14ac:dyDescent="0.35">
      <c r="C175" s="34"/>
      <c r="D175" s="36" t="s">
        <v>1047</v>
      </c>
      <c r="E175" s="38" t="str">
        <f>IFERROR(VLOOKUP(D175,'[1]COMP-SINT-SINAPI'!$G$6:$R$20000,12,0),IFERROR(VLOOKUP(D175,'[1]PREÇOS UNITÁRIOS'!$B$73:$H$20000,3,0),IFERROR(VLOOKUP(D175,'[1]INSUMOS-SINAPI'!$A$6:$J$20000,6,0),IFERROR(VLOOKUP(D175,'[1]tab-PINI-SINT'!$B$18:$H$20000,7,0),IFERROR(VLOOKUP(D175,[1]INSUMOS!$B$13:$J$9994,9,0),"")))))</f>
        <v>PINI</v>
      </c>
      <c r="F175" s="37" t="str">
        <f>IFERROR(VLOOKUP(D175,'[1]COMP-SINT-SINAPI'!$G$6:$Q$20000,2,0),IFERROR(VLOOKUP(D175,'[1]PREÇOS UNITÁRIOS'!$B$73:$H$20000,3,0),IFERROR(VLOOKUP(D175,'[1]INSUMOS-SINAPI'!$A$7:$F$20000,2,0),IFERROR(VLOOKUP(D175,'[1]tab-PINI-SINT'!$B$18:$G$20000,2,0),IFERROR(VLOOKUP(D175,[1]INSUMOS!$B$13:$H$9994,3,0),"")))))</f>
        <v>Argamassa mista de cimento, cal e areia traço 1:1:4</v>
      </c>
      <c r="G175" s="38" t="str">
        <f>IFERROR(VLOOKUP(D175,'[1]COMP-SINT-SINAPI'!$G$6:$Q$20000,3,0),IFERROR(VLOOKUP(D175,'[1]PREÇOS UNITÁRIOS'!$B$73:$H$20000,4,0),IFERROR(VLOOKUP(D175,'[1]INSUMOS-SINAPI'!$A$7:$F$20000,3,0),IFERROR(VLOOKUP(D175,'[1]tab-PINI-SINT'!$B$18:$G$20000,3,0),IFERROR(VLOOKUP(D175,[1]INSUMOS!$B$13:$H$9994,5,0),"")))))</f>
        <v>m³</v>
      </c>
      <c r="H175" s="39">
        <v>0.02</v>
      </c>
      <c r="I175" s="38">
        <f>IFERROR(VLOOKUP(D175,'[1]COMP-SINT-SINAPI'!$G$6:$Q$20000,8,0),IFERROR(VLOOKUP(D175,'[1]PREÇOS UNITÁRIOS'!$B$73:$H$20000,5,0),IFERROR(VLOOKUP(D175,'[1]INSUMOS-SINAPI'!$A$7:$F$20000,5,0),IFERROR(VLOOKUP(D175,'[1]tab-PINI-SINT'!$B$18:$G$20000,4,0),IFERROR(VLOOKUP(D175,[1]INSUMOS!$B$13:$H$9994,6,0),"")))))</f>
        <v>767.2</v>
      </c>
      <c r="J175" s="38">
        <f>IF(D175="",0,IFERROR(VLOOKUP(D175,'[1]COMP-SINT-SINAPI'!$G$6:$Q$20000,7,0),IFERROR(VLOOKUP(D175,'[1]PREÇOS UNITÁRIOS'!$B$73:$H$20000,6,0),IFERROR(VLOOKUP(D175,'[1]INSUMOS-SINAPI'!$A$7:$F$20000,7,0),IFERROR(VLOOKUP(D175,'[1]tab-PINI-SINT'!$B$18:$G$20000,5,0),IFERROR(VLOOKUP(D175,[1]INSUMOS!$B$13:$H$9994,7,0),"0,00"))))))</f>
        <v>132.75</v>
      </c>
      <c r="K175" s="40">
        <f>IF(H175="",0,H175*I175)</f>
        <v>15.344000000000001</v>
      </c>
      <c r="L175" s="40">
        <f>H175*J175</f>
        <v>2.6550000000000002</v>
      </c>
      <c r="M175" s="41">
        <f>K175+L175</f>
        <v>17.999000000000002</v>
      </c>
      <c r="N175" s="35"/>
    </row>
    <row r="176" spans="3:14" ht="50" x14ac:dyDescent="0.35">
      <c r="C176" s="34"/>
      <c r="D176" s="57">
        <v>38135</v>
      </c>
      <c r="E176" s="38" t="str">
        <f>IFERROR(VLOOKUP(D176,'[1]COMP-SINT-SINAPI'!$G$6:$R$20000,12,0),IFERROR(VLOOKUP(D176,'[1]PREÇOS UNITÁRIOS'!$B$73:$H$20000,3,0),IFERROR(VLOOKUP(D176,'[1]INSUMOS-SINAPI'!$A$6:$J$20000,6,0),IFERROR(VLOOKUP(D176,'[1]tab-PINI-SINT'!$B$18:$H$20000,7,0),IFERROR(VLOOKUP(D176,[1]INSUMOS!$B$13:$J$9994,9,0),"")))))</f>
        <v>SINAPI</v>
      </c>
      <c r="F176" s="37" t="str">
        <f>IFERROR(VLOOKUP(D176,'[1]COMP-SINT-SINAPI'!$G$6:$Q$20000,2,0),IFERROR(VLOOKUP(D176,'[1]PREÇOS UNITÁRIOS'!$B$73:$H$20000,3,0),IFERROR(VLOOKUP(D176,'[1]INSUMOS-SINAPI'!$A$7:$F$20000,2,0),IFERROR(VLOOKUP(D176,'[1]tab-PINI-SINT'!$B$18:$G$20000,2,0),IFERROR(VLOOKUP(D176,[1]INSUMOS!$B$13:$H$9994,3,0),"")))))</f>
        <v>LADRILHO HIDRAULICO, *20 X 20* CM, E= 2 CM, TATIL ALERTA OU DIRECIONAL, AMARELO</v>
      </c>
      <c r="G176" s="38" t="str">
        <f>IFERROR(VLOOKUP(D176,'[1]COMP-SINT-SINAPI'!$G$6:$Q$20000,3,0),IFERROR(VLOOKUP(D176,'[1]PREÇOS UNITÁRIOS'!$B$73:$H$20000,4,0),IFERROR(VLOOKUP(D176,'[1]INSUMOS-SINAPI'!$A$7:$F$20000,3,0),IFERROR(VLOOKUP(D176,'[1]tab-PINI-SINT'!$B$18:$G$20000,3,0),IFERROR(VLOOKUP(D176,[1]INSUMOS!$B$13:$H$9994,5,0),"")))))</f>
        <v xml:space="preserve">M2    </v>
      </c>
      <c r="H176" s="39">
        <v>1.05</v>
      </c>
      <c r="I176" s="38" t="str">
        <f>IFERROR(VLOOKUP(D176,'[1]COMP-SINT-SINAPI'!$G$6:$Q$20000,8,0),IFERROR(VLOOKUP(D176,'[1]PREÇOS UNITÁRIOS'!$B$73:$H$20000,5,0),IFERROR(VLOOKUP(D176,'[1]INSUMOS-SINAPI'!$A$7:$F$20000,5,0),IFERROR(VLOOKUP(D176,'[1]tab-PINI-SINT'!$B$18:$G$20000,4,0),IFERROR(VLOOKUP(D176,[1]INSUMOS!$B$13:$H$9994,6,0),"")))))</f>
        <v>91,04</v>
      </c>
      <c r="J176" s="38" t="str">
        <f>IF(D176="",0,IFERROR(VLOOKUP(D176,'[1]COMP-SINT-SINAPI'!$G$6:$Q$20000,7,0),IFERROR(VLOOKUP(D176,'[1]PREÇOS UNITÁRIOS'!$B$73:$H$20000,6,0),IFERROR(VLOOKUP(D176,'[1]INSUMOS-SINAPI'!$A$7:$F$20000,7,0),IFERROR(VLOOKUP(D176,'[1]tab-PINI-SINT'!$B$18:$G$20000,5,0),IFERROR(VLOOKUP(D176,[1]INSUMOS!$B$13:$H$9994,7,0),"0,00"))))))</f>
        <v>0,00</v>
      </c>
      <c r="K176" s="40">
        <f>H176*I176</f>
        <v>95.592000000000013</v>
      </c>
      <c r="L176" s="40">
        <f>H176*J176</f>
        <v>0</v>
      </c>
      <c r="M176" s="41">
        <f>K176+L176</f>
        <v>95.592000000000013</v>
      </c>
      <c r="N176" s="35"/>
    </row>
    <row r="177" spans="3:14" ht="37.5" x14ac:dyDescent="0.35">
      <c r="C177" s="34"/>
      <c r="D177" s="72">
        <v>88256</v>
      </c>
      <c r="E177" s="38" t="str">
        <f>IFERROR(VLOOKUP(D177,'[1]COMP-SINT-SINAPI'!$G$6:$R$20000,12,0),IFERROR(VLOOKUP(D177,'[1]PREÇOS UNITÁRIOS'!$B$73:$H$20000,3,0),IFERROR(VLOOKUP(D177,'[1]INSUMOS-SINAPI'!$A$6:$J$20000,6,0),IFERROR(VLOOKUP(D177,'[1]tab-PINI-SINT'!$B$18:$H$20000,7,0),IFERROR(VLOOKUP(D177,[1]INSUMOS!$B$13:$J$9994,9,0),"")))))</f>
        <v>SINAPI</v>
      </c>
      <c r="F177" s="37" t="str">
        <f>IFERROR(VLOOKUP(D177,'[1]COMP-SINT-SINAPI'!$G$6:$Q$20000,2,0),IFERROR(VLOOKUP(D177,'[1]PREÇOS UNITÁRIOS'!$B$73:$H$20000,3,0),IFERROR(VLOOKUP(D177,'[1]INSUMOS-SINAPI'!$A$7:$F$20000,2,0),IFERROR(VLOOKUP(D177,'[1]tab-PINI-SINT'!$B$18:$G$20000,2,0),IFERROR(VLOOKUP(D177,[1]INSUMOS!$B$13:$H$9994,3,0),"")))))</f>
        <v>AZULEJISTA OU LADRILHISTA COM ENCARGOS COMPLEMENTARES</v>
      </c>
      <c r="G177" s="38" t="str">
        <f>IFERROR(VLOOKUP(D177,'[1]COMP-SINT-SINAPI'!$G$6:$Q$20000,3,0),IFERROR(VLOOKUP(D177,'[1]PREÇOS UNITÁRIOS'!$B$73:$H$20000,4,0),IFERROR(VLOOKUP(D177,'[1]INSUMOS-SINAPI'!$A$7:$F$20000,3,0),IFERROR(VLOOKUP(D177,'[1]tab-PINI-SINT'!$B$18:$G$20000,3,0),IFERROR(VLOOKUP(D177,[1]INSUMOS!$B$13:$H$9994,5,0),"")))))</f>
        <v>H</v>
      </c>
      <c r="H177" s="39">
        <v>0.6</v>
      </c>
      <c r="I177" s="38">
        <f>IFERROR(VLOOKUP(D177,'[1]COMP-SINT-SINAPI'!$G$6:$Q$20000,8,0),IFERROR(VLOOKUP(D177,'[1]PREÇOS UNITÁRIOS'!$B$73:$H$20000,5,0),IFERROR(VLOOKUP(D177,'[1]INSUMOS-SINAPI'!$A$7:$F$20000,5,0),IFERROR(VLOOKUP(D177,'[1]tab-PINI-SINT'!$B$18:$G$20000,4,0),IFERROR(VLOOKUP(D177,[1]INSUMOS!$B$13:$H$9994,6,0),"")))))</f>
        <v>5.18</v>
      </c>
      <c r="J177" s="38" t="str">
        <f>IF(D177="",0,IFERROR(VLOOKUP(D177,'[1]COMP-SINT-SINAPI'!$G$6:$Q$20000,7,0),IFERROR(VLOOKUP(D177,'[1]PREÇOS UNITÁRIOS'!$B$73:$H$20000,6,0),IFERROR(VLOOKUP(D177,'[1]INSUMOS-SINAPI'!$A$7:$F$20000,7,0),IFERROR(VLOOKUP(D177,'[1]tab-PINI-SINT'!$B$18:$G$20000,5,0),IFERROR(VLOOKUP(D177,[1]INSUMOS!$B$13:$H$9994,7,0),"0,00"))))))</f>
        <v>19,03</v>
      </c>
      <c r="K177" s="40">
        <f>H177*I177</f>
        <v>3.1079999999999997</v>
      </c>
      <c r="L177" s="40">
        <f>H177*J177</f>
        <v>11.418000000000001</v>
      </c>
      <c r="M177" s="41">
        <f>K177+L177</f>
        <v>14.526</v>
      </c>
      <c r="N177" s="35"/>
    </row>
    <row r="178" spans="3:14" ht="25" x14ac:dyDescent="0.35">
      <c r="C178" s="34"/>
      <c r="D178" s="72">
        <v>88316</v>
      </c>
      <c r="E178" s="38" t="str">
        <f>IFERROR(VLOOKUP(D178,'[1]COMP-SINT-SINAPI'!$G$6:$R$20000,12,0),IFERROR(VLOOKUP(D178,'[1]PREÇOS UNITÁRIOS'!$B$73:$H$20000,3,0),IFERROR(VLOOKUP(D178,'[1]INSUMOS-SINAPI'!$A$6:$J$20000,6,0),IFERROR(VLOOKUP(D178,'[1]tab-PINI-SINT'!$B$18:$H$20000,7,0),IFERROR(VLOOKUP(D178,[1]INSUMOS!$B$13:$J$9994,9,0),"")))))</f>
        <v>SINAPI</v>
      </c>
      <c r="F178" s="37" t="str">
        <f>IFERROR(VLOOKUP(D178,'[1]COMP-SINT-SINAPI'!$G$6:$Q$20000,2,0),IFERROR(VLOOKUP(D178,'[1]PREÇOS UNITÁRIOS'!$B$73:$H$20000,3,0),IFERROR(VLOOKUP(D178,'[1]INSUMOS-SINAPI'!$A$7:$F$20000,2,0),IFERROR(VLOOKUP(D178,'[1]tab-PINI-SINT'!$B$18:$G$20000,2,0),IFERROR(VLOOKUP(D178,[1]INSUMOS!$B$13:$H$9994,3,0),"")))))</f>
        <v>SERVENTE COM ENCARGOS COMPLEMENTARES</v>
      </c>
      <c r="G178" s="38" t="str">
        <f>IFERROR(VLOOKUP(D178,'[1]COMP-SINT-SINAPI'!$G$6:$Q$20000,3,0),IFERROR(VLOOKUP(D178,'[1]PREÇOS UNITÁRIOS'!$B$73:$H$20000,4,0),IFERROR(VLOOKUP(D178,'[1]INSUMOS-SINAPI'!$A$7:$F$20000,3,0),IFERROR(VLOOKUP(D178,'[1]tab-PINI-SINT'!$B$18:$G$20000,3,0),IFERROR(VLOOKUP(D178,[1]INSUMOS!$B$13:$H$9994,5,0),"")))))</f>
        <v>H</v>
      </c>
      <c r="H178" s="39">
        <v>0.6</v>
      </c>
      <c r="I178" s="38">
        <f>IFERROR(VLOOKUP(D178,'[1]COMP-SINT-SINAPI'!$G$6:$Q$20000,8,0),IFERROR(VLOOKUP(D178,'[1]PREÇOS UNITÁRIOS'!$B$73:$H$20000,5,0),IFERROR(VLOOKUP(D178,'[1]INSUMOS-SINAPI'!$A$7:$F$20000,5,0),IFERROR(VLOOKUP(D178,'[1]tab-PINI-SINT'!$B$18:$G$20000,4,0),IFERROR(VLOOKUP(D178,[1]INSUMOS!$B$13:$H$9994,6,0),"")))))</f>
        <v>5.01</v>
      </c>
      <c r="J178" s="38" t="str">
        <f>IF(D178="",0,IFERROR(VLOOKUP(D178,'[1]COMP-SINT-SINAPI'!$G$6:$Q$20000,7,0),IFERROR(VLOOKUP(D178,'[1]PREÇOS UNITÁRIOS'!$B$73:$H$20000,6,0),IFERROR(VLOOKUP(D178,'[1]INSUMOS-SINAPI'!$A$7:$F$20000,7,0),IFERROR(VLOOKUP(D178,'[1]tab-PINI-SINT'!$B$18:$G$20000,5,0),IFERROR(VLOOKUP(D178,[1]INSUMOS!$B$13:$H$9994,7,0),"0,00"))))))</f>
        <v>14,28</v>
      </c>
      <c r="K178" s="40">
        <f>H178*I178</f>
        <v>3.0059999999999998</v>
      </c>
      <c r="L178" s="40">
        <f>H178*J178</f>
        <v>8.5679999999999996</v>
      </c>
      <c r="M178" s="41">
        <f>K178+L178</f>
        <v>11.574</v>
      </c>
      <c r="N178" s="35"/>
    </row>
    <row r="179" spans="3:14" x14ac:dyDescent="0.35">
      <c r="C179" s="34"/>
      <c r="D179" s="35"/>
      <c r="E179" s="118"/>
      <c r="F179" s="35"/>
      <c r="G179" s="35"/>
      <c r="H179" s="35"/>
      <c r="I179" s="50" t="s">
        <v>1042</v>
      </c>
      <c r="J179" s="29"/>
      <c r="K179" s="41">
        <f>SUM(K175:K178)</f>
        <v>117.05000000000001</v>
      </c>
      <c r="L179" s="41">
        <f>SUM(L175:L178)</f>
        <v>22.640999999999998</v>
      </c>
      <c r="M179" s="41">
        <f>SUM(M175:M178)</f>
        <v>139.69100000000003</v>
      </c>
      <c r="N179" s="35"/>
    </row>
    <row r="180" spans="3:14" x14ac:dyDescent="0.35">
      <c r="C180" s="34"/>
      <c r="D180" s="35"/>
      <c r="E180" s="118"/>
      <c r="F180" s="35"/>
      <c r="G180" s="35"/>
      <c r="H180" s="35"/>
      <c r="I180" s="35"/>
      <c r="J180" s="35"/>
      <c r="K180" s="35"/>
      <c r="L180" s="35"/>
      <c r="M180" s="35"/>
      <c r="N180" s="35"/>
    </row>
    <row r="181" spans="3:14" x14ac:dyDescent="0.35">
      <c r="C181" s="34"/>
      <c r="D181" s="61"/>
      <c r="E181" s="119"/>
      <c r="F181" s="62"/>
      <c r="G181" s="62"/>
      <c r="H181" s="44" t="s">
        <v>1036</v>
      </c>
      <c r="I181" s="44" t="s">
        <v>1037</v>
      </c>
      <c r="J181" s="44" t="s">
        <v>1038</v>
      </c>
      <c r="K181" s="44" t="s">
        <v>1039</v>
      </c>
      <c r="L181" s="44" t="s">
        <v>1040</v>
      </c>
      <c r="M181" s="54"/>
      <c r="N181" s="35"/>
    </row>
    <row r="182" spans="3:14" ht="91" x14ac:dyDescent="0.35">
      <c r="C182" s="55" t="s">
        <v>320</v>
      </c>
      <c r="D182" s="47" t="str">
        <f>IF(C182="","",VLOOKUP(C182,'[1]PREÇOS UNITÁRIOS'!$B$12:$H$273,2,0))</f>
        <v>C24-BASA</v>
      </c>
      <c r="E182" s="79" t="s">
        <v>11</v>
      </c>
      <c r="F182" s="47" t="str">
        <f>IF(C182="","",VLOOKUP(C182,'[1]PREÇOS UNITÁRIOS'!$B$12:$H$273,3,0))</f>
        <v>SUSBTITUIÇÃO DE TAMPO E/OU COMPLEMENTOS DE ESTAÇÃO DE TRABALHO NO ATENDIMENTO PRA ATENDER AO CADEIRANTE (1,80X1,40X0,60X1,00M), CONFORME PROJETO</v>
      </c>
      <c r="G182" s="48" t="s">
        <v>33</v>
      </c>
      <c r="H182" s="29"/>
      <c r="I182" s="29"/>
      <c r="J182" s="49"/>
      <c r="K182" s="49">
        <f>K186</f>
        <v>2442.5</v>
      </c>
      <c r="L182" s="49">
        <f>L186</f>
        <v>17.14</v>
      </c>
      <c r="M182" s="49">
        <f>SUM(K182:L182)</f>
        <v>2459.64</v>
      </c>
      <c r="N182" s="35"/>
    </row>
    <row r="183" spans="3:14" ht="75" x14ac:dyDescent="0.35">
      <c r="C183" s="34"/>
      <c r="D183" s="36" t="s">
        <v>58</v>
      </c>
      <c r="E183" s="38" t="str">
        <f>IFERROR(VLOOKUP(D183,'[1]COMP-SINT-SINAPI'!$G$6:$R$20000,12,0),IFERROR(VLOOKUP(D183,'[1]PREÇOS UNITÁRIOS'!$B$73:$H$20000,3,0),IFERROR(VLOOKUP(D183,'[1]INSUMOS-SINAPI'!$A$6:$J$20000,6,0),IFERROR(VLOOKUP(D183,'[1]tab-PINI-SINT'!$B$18:$H$20000,7,0),IFERROR(VLOOKUP(D183,[1]INSUMOS!$B$13:$J$9994,9,0),"")))))</f>
        <v>01.40.acess.basa</v>
      </c>
      <c r="F183" s="37" t="str">
        <f>IFERROR(VLOOKUP(D183,'[1]COMP-SINT-SINAPI'!$G$6:$Q$20000,2,0),IFERROR(VLOOKUP(D183,'[1]PREÇOS UNITÁRIOS'!$B$73:$H$20000,3,0),IFERROR(VLOOKUP(D183,'[1]INSUMOS-SINAPI'!$A$7:$F$20000,2,0),IFERROR(VLOOKUP(D183,'[1]tab-PINI-SINT'!$B$18:$G$20000,2,0),IFERROR(VLOOKUP(D183,[1]INSUMOS!$B$13:$H$9994,3,0),"")))))</f>
        <v>tampo e/ou complementos de estação de trabalho no atendimento pra atender ao cadeirante (1,80x1,40x0,60x1,00m), conforme projeto</v>
      </c>
      <c r="G183" s="38" t="str">
        <f>IFERROR(VLOOKUP(D183,'[1]COMP-SINT-SINAPI'!$G$6:$Q$20000,3,0),IFERROR(VLOOKUP(D183,'[1]PREÇOS UNITÁRIOS'!$B$73:$H$20000,4,0),IFERROR(VLOOKUP(D183,'[1]INSUMOS-SINAPI'!$A$7:$F$20000,3,0),IFERROR(VLOOKUP(D183,'[1]tab-PINI-SINT'!$B$18:$G$20000,3,0),IFERROR(VLOOKUP(D183,[1]INSUMOS!$B$13:$H$9994,5,0),"")))))</f>
        <v>UN</v>
      </c>
      <c r="H183" s="39">
        <v>1</v>
      </c>
      <c r="I183" s="38">
        <f>IFERROR(VLOOKUP(D183,'[1]COMP-SINT-SINAPI'!$G$6:$Q$20000,8,0),IFERROR(VLOOKUP(D183,'[1]PREÇOS UNITÁRIOS'!$B$73:$H$20000,5,0),IFERROR(VLOOKUP(D183,'[1]INSUMOS-SINAPI'!$A$7:$F$20000,5,0),IFERROR(VLOOKUP(D183,'[1]tab-PINI-SINT'!$B$18:$G$20000,4,0),IFERROR(VLOOKUP(D183,[1]INSUMOS!$B$13:$H$9994,6,0),"")))))</f>
        <v>2437.5</v>
      </c>
      <c r="J183" s="38">
        <f>IF(D183="",0,IFERROR(VLOOKUP(D183,'[1]COMP-SINT-SINAPI'!$G$6:$Q$20000,7,0),IFERROR(VLOOKUP(D183,'[1]PREÇOS UNITÁRIOS'!$B$73:$H$20000,6,0),IFERROR(VLOOKUP(D183,'[1]INSUMOS-SINAPI'!$A$7:$F$20000,7,0),IFERROR(VLOOKUP(D183,'[1]tab-PINI-SINT'!$B$18:$G$20000,5,0),IFERROR(VLOOKUP(D183,[1]INSUMOS!$B$13:$H$9994,7,0),"0,00"))))))</f>
        <v>0</v>
      </c>
      <c r="K183" s="40">
        <f>IF(H183="",0,H183*I183)</f>
        <v>2437.5</v>
      </c>
      <c r="L183" s="40">
        <f>H183*J183</f>
        <v>0</v>
      </c>
      <c r="M183" s="41">
        <f>K183+L183</f>
        <v>2437.5</v>
      </c>
      <c r="N183" s="35"/>
    </row>
    <row r="184" spans="3:14" ht="37.5" x14ac:dyDescent="0.35">
      <c r="C184" s="34"/>
      <c r="D184" s="57">
        <v>88239</v>
      </c>
      <c r="E184" s="38" t="str">
        <f>IFERROR(VLOOKUP(D184,'[1]COMP-SINT-SINAPI'!$G$6:$R$20000,12,0),IFERROR(VLOOKUP(D184,'[1]PREÇOS UNITÁRIOS'!$B$73:$H$20000,3,0),IFERROR(VLOOKUP(D184,'[1]INSUMOS-SINAPI'!$A$6:$J$20000,6,0),IFERROR(VLOOKUP(D184,'[1]tab-PINI-SINT'!$B$18:$H$20000,7,0),IFERROR(VLOOKUP(D184,[1]INSUMOS!$B$13:$J$9994,9,0),"")))))</f>
        <v>SINAPI</v>
      </c>
      <c r="F184" s="37" t="str">
        <f>IFERROR(VLOOKUP(D184,'[1]COMP-SINT-SINAPI'!$G$6:$Q$20000,2,0),IFERROR(VLOOKUP(D184,'[1]PREÇOS UNITÁRIOS'!$B$73:$H$20000,3,0),IFERROR(VLOOKUP(D184,'[1]INSUMOS-SINAPI'!$A$7:$F$20000,2,0),IFERROR(VLOOKUP(D184,'[1]tab-PINI-SINT'!$B$18:$G$20000,2,0),IFERROR(VLOOKUP(D184,[1]INSUMOS!$B$13:$H$9994,3,0),"")))))</f>
        <v>AJUDANTE DE CARPINTEIRO COM ENCARGOS COMPLEMENTARES</v>
      </c>
      <c r="G184" s="38" t="str">
        <f>IFERROR(VLOOKUP(D184,'[1]COMP-SINT-SINAPI'!$G$6:$Q$20000,3,0),IFERROR(VLOOKUP(D184,'[1]PREÇOS UNITÁRIOS'!$B$73:$H$20000,4,0),IFERROR(VLOOKUP(D184,'[1]INSUMOS-SINAPI'!$A$7:$F$20000,3,0),IFERROR(VLOOKUP(D184,'[1]tab-PINI-SINT'!$B$18:$G$20000,3,0),IFERROR(VLOOKUP(D184,[1]INSUMOS!$B$13:$H$9994,5,0),"")))))</f>
        <v>H</v>
      </c>
      <c r="H184" s="39">
        <v>0.5</v>
      </c>
      <c r="I184" s="38">
        <f>IFERROR(VLOOKUP(D184,'[1]COMP-SINT-SINAPI'!$G$6:$Q$20000,8,0),IFERROR(VLOOKUP(D184,'[1]PREÇOS UNITÁRIOS'!$B$73:$H$20000,5,0),IFERROR(VLOOKUP(D184,'[1]INSUMOS-SINAPI'!$A$7:$F$20000,5,0),IFERROR(VLOOKUP(D184,'[1]tab-PINI-SINT'!$B$18:$G$20000,4,0),IFERROR(VLOOKUP(D184,[1]INSUMOS!$B$13:$H$9994,6,0),"")))))</f>
        <v>5</v>
      </c>
      <c r="J184" s="38" t="str">
        <f>IF(D184="",0,IFERROR(VLOOKUP(D184,'[1]COMP-SINT-SINAPI'!$G$6:$Q$20000,7,0),IFERROR(VLOOKUP(D184,'[1]PREÇOS UNITÁRIOS'!$B$73:$H$20000,6,0),IFERROR(VLOOKUP(D184,'[1]INSUMOS-SINAPI'!$A$7:$F$20000,7,0),IFERROR(VLOOKUP(D184,'[1]tab-PINI-SINT'!$B$18:$G$20000,5,0),IFERROR(VLOOKUP(D184,[1]INSUMOS!$B$13:$H$9994,7,0),"0,00"))))))</f>
        <v>15,32</v>
      </c>
      <c r="K184" s="40">
        <f>H184*I184</f>
        <v>2.5</v>
      </c>
      <c r="L184" s="40">
        <f>H184*J184</f>
        <v>7.66</v>
      </c>
      <c r="M184" s="41">
        <f>K184+L184</f>
        <v>10.16</v>
      </c>
      <c r="N184" s="35"/>
    </row>
    <row r="185" spans="3:14" ht="37.5" x14ac:dyDescent="0.35">
      <c r="C185" s="34"/>
      <c r="D185" s="57">
        <v>88262</v>
      </c>
      <c r="E185" s="38" t="str">
        <f>IFERROR(VLOOKUP(D185,'[1]COMP-SINT-SINAPI'!$G$6:$R$20000,12,0),IFERROR(VLOOKUP(D185,'[1]PREÇOS UNITÁRIOS'!$B$73:$H$20000,3,0),IFERROR(VLOOKUP(D185,'[1]INSUMOS-SINAPI'!$A$6:$J$20000,6,0),IFERROR(VLOOKUP(D185,'[1]tab-PINI-SINT'!$B$18:$H$20000,7,0),IFERROR(VLOOKUP(D185,[1]INSUMOS!$B$13:$J$9994,9,0),"")))))</f>
        <v>SINAPI</v>
      </c>
      <c r="F185" s="37" t="str">
        <f>IFERROR(VLOOKUP(D185,'[1]COMP-SINT-SINAPI'!$G$6:$Q$20000,2,0),IFERROR(VLOOKUP(D185,'[1]PREÇOS UNITÁRIOS'!$B$73:$H$20000,3,0),IFERROR(VLOOKUP(D185,'[1]INSUMOS-SINAPI'!$A$7:$F$20000,2,0),IFERROR(VLOOKUP(D185,'[1]tab-PINI-SINT'!$B$18:$G$20000,2,0),IFERROR(VLOOKUP(D185,[1]INSUMOS!$B$13:$H$9994,3,0),"")))))</f>
        <v>CARPINTEIRO DE FORMAS COM ENCARGOS COMPLEMENTARES</v>
      </c>
      <c r="G185" s="38" t="str">
        <f>IFERROR(VLOOKUP(D185,'[1]COMP-SINT-SINAPI'!$G$6:$Q$20000,3,0),IFERROR(VLOOKUP(D185,'[1]PREÇOS UNITÁRIOS'!$B$73:$H$20000,4,0),IFERROR(VLOOKUP(D185,'[1]INSUMOS-SINAPI'!$A$7:$F$20000,3,0),IFERROR(VLOOKUP(D185,'[1]tab-PINI-SINT'!$B$18:$G$20000,3,0),IFERROR(VLOOKUP(D185,[1]INSUMOS!$B$13:$H$9994,5,0),"")))))</f>
        <v>H</v>
      </c>
      <c r="H185" s="39">
        <v>0.5</v>
      </c>
      <c r="I185" s="38">
        <f>IFERROR(VLOOKUP(D185,'[1]COMP-SINT-SINAPI'!$G$6:$Q$20000,8,0),IFERROR(VLOOKUP(D185,'[1]PREÇOS UNITÁRIOS'!$B$73:$H$20000,5,0),IFERROR(VLOOKUP(D185,'[1]INSUMOS-SINAPI'!$A$7:$F$20000,5,0),IFERROR(VLOOKUP(D185,'[1]tab-PINI-SINT'!$B$18:$G$20000,4,0),IFERROR(VLOOKUP(D185,[1]INSUMOS!$B$13:$H$9994,6,0),"")))))</f>
        <v>5</v>
      </c>
      <c r="J185" s="38" t="str">
        <f>IF(D185="",0,IFERROR(VLOOKUP(D185,'[1]COMP-SINT-SINAPI'!$G$6:$Q$20000,7,0),IFERROR(VLOOKUP(D185,'[1]PREÇOS UNITÁRIOS'!$B$73:$H$20000,6,0),IFERROR(VLOOKUP(D185,'[1]INSUMOS-SINAPI'!$A$7:$F$20000,7,0),IFERROR(VLOOKUP(D185,'[1]tab-PINI-SINT'!$B$18:$G$20000,5,0),IFERROR(VLOOKUP(D185,[1]INSUMOS!$B$13:$H$9994,7,0),"0,00"))))))</f>
        <v>18,96</v>
      </c>
      <c r="K185" s="40">
        <f>H185*I185</f>
        <v>2.5</v>
      </c>
      <c r="L185" s="40">
        <f>H185*J185</f>
        <v>9.48</v>
      </c>
      <c r="M185" s="41">
        <f>K185+L185</f>
        <v>11.98</v>
      </c>
      <c r="N185" s="35"/>
    </row>
    <row r="186" spans="3:14" x14ac:dyDescent="0.35">
      <c r="C186" s="34"/>
      <c r="D186" s="35"/>
      <c r="E186" s="118"/>
      <c r="F186" s="35"/>
      <c r="G186" s="35"/>
      <c r="H186" s="35"/>
      <c r="I186" s="50" t="s">
        <v>1042</v>
      </c>
      <c r="J186" s="29"/>
      <c r="K186" s="41">
        <f>SUM(K183:K185)</f>
        <v>2442.5</v>
      </c>
      <c r="L186" s="41">
        <f>SUM(L183:L185)</f>
        <v>17.14</v>
      </c>
      <c r="M186" s="41">
        <f>SUM(M183:M185)</f>
        <v>2459.64</v>
      </c>
      <c r="N186" s="35"/>
    </row>
    <row r="187" spans="3:14" x14ac:dyDescent="0.35">
      <c r="C187" s="34"/>
      <c r="D187" s="35"/>
      <c r="E187" s="118"/>
      <c r="F187" s="35"/>
      <c r="G187" s="35"/>
      <c r="H187" s="35"/>
      <c r="I187" s="35"/>
      <c r="J187" s="35"/>
      <c r="K187" s="35"/>
      <c r="L187" s="35"/>
      <c r="M187" s="35"/>
      <c r="N187" s="35"/>
    </row>
    <row r="188" spans="3:14" x14ac:dyDescent="0.35">
      <c r="C188" s="34"/>
      <c r="D188" s="61"/>
      <c r="E188" s="119"/>
      <c r="F188" s="62"/>
      <c r="G188" s="62"/>
      <c r="H188" s="44" t="s">
        <v>1036</v>
      </c>
      <c r="I188" s="44" t="s">
        <v>1037</v>
      </c>
      <c r="J188" s="44" t="s">
        <v>1038</v>
      </c>
      <c r="K188" s="44" t="s">
        <v>1039</v>
      </c>
      <c r="L188" s="44" t="s">
        <v>1040</v>
      </c>
      <c r="M188" s="54"/>
      <c r="N188" s="35"/>
    </row>
    <row r="189" spans="3:14" ht="65" x14ac:dyDescent="0.35">
      <c r="C189" s="55" t="s">
        <v>323</v>
      </c>
      <c r="D189" s="47" t="str">
        <f>IF(C189="","",VLOOKUP(C189,'[1]PREÇOS UNITÁRIOS'!$B$12:$H$273,2,0))</f>
        <v>C25-BASA</v>
      </c>
      <c r="E189" s="79" t="s">
        <v>11</v>
      </c>
      <c r="F189" s="47" t="str">
        <f>IF(C189="","",VLOOKUP(C189,'[1]PREÇOS UNITÁRIOS'!$B$12:$H$273,3,0))</f>
        <v>FORNECIMENTO E INSTALAÇÃO DE PLACA TÁTIL BRAILE/RELEVO AÇO INOX 60X15CM - PERSONALIZADO USO CORRIMÃO., TIPO 2j</v>
      </c>
      <c r="G189" s="48" t="s">
        <v>21</v>
      </c>
      <c r="H189" s="29"/>
      <c r="I189" s="29"/>
      <c r="J189" s="49"/>
      <c r="K189" s="49">
        <f>K191</f>
        <v>53.008000000000003</v>
      </c>
      <c r="L189" s="49">
        <f>L191</f>
        <v>13.252000000000002</v>
      </c>
      <c r="M189" s="49">
        <f>SUM(K189:L189)</f>
        <v>66.260000000000005</v>
      </c>
      <c r="N189" s="35"/>
    </row>
    <row r="190" spans="3:14" ht="37.5" x14ac:dyDescent="0.35">
      <c r="C190" s="34"/>
      <c r="D190" s="36" t="s">
        <v>59</v>
      </c>
      <c r="E190" s="38" t="str">
        <f>IFERROR(VLOOKUP(D190,'[1]COMP-SINT-SINAPI'!$G$6:$R$20000,12,0),IFERROR(VLOOKUP(D190,'[1]PREÇOS UNITÁRIOS'!$B$73:$H$20000,3,0),IFERROR(VLOOKUP(D190,'[1]INSUMOS-SINAPI'!$A$6:$J$20000,6,0),IFERROR(VLOOKUP(D190,'[1]tab-PINI-SINT'!$B$18:$H$20000,7,0),IFERROR(VLOOKUP(D190,[1]INSUMOS!$B$13:$J$9994,9,0),"")))))</f>
        <v>ORSE-12434</v>
      </c>
      <c r="F190" s="37" t="str">
        <f>IFERROR(VLOOKUP(D190,'[1]COMP-SINT-SINAPI'!$G$6:$Q$20000,2,0),IFERROR(VLOOKUP(D190,'[1]PREÇOS UNITÁRIOS'!$B$73:$H$20000,3,0),IFERROR(VLOOKUP(D190,'[1]INSUMOS-SINAPI'!$A$7:$F$20000,2,0),IFERROR(VLOOKUP(D190,'[1]tab-PINI-SINT'!$B$18:$G$20000,2,0),IFERROR(VLOOKUP(D190,[1]INSUMOS!$B$13:$H$9994,3,0),"")))))</f>
        <v>Sinalização para deficientes - placa metálica para corrimão em braille, dim 90 x 25 mm</v>
      </c>
      <c r="G190" s="38" t="str">
        <f>IFERROR(VLOOKUP(D190,'[1]COMP-SINT-SINAPI'!$G$6:$Q$20000,3,0),IFERROR(VLOOKUP(D190,'[1]PREÇOS UNITÁRIOS'!$B$73:$H$20000,4,0),IFERROR(VLOOKUP(D190,'[1]INSUMOS-SINAPI'!$A$7:$F$20000,3,0),IFERROR(VLOOKUP(D190,'[1]tab-PINI-SINT'!$B$18:$G$20000,3,0),IFERROR(VLOOKUP(D190,[1]INSUMOS!$B$13:$H$9994,5,0),"")))))</f>
        <v>UN</v>
      </c>
      <c r="H190" s="39">
        <v>1</v>
      </c>
      <c r="I190" s="38">
        <f>IFERROR(VLOOKUP(D190,'[1]COMP-SINT-SINAPI'!$G$6:$Q$20000,8,0),IFERROR(VLOOKUP(D190,'[1]PREÇOS UNITÁRIOS'!$B$73:$H$20000,5,0),IFERROR(VLOOKUP(D190,'[1]INSUMOS-SINAPI'!$A$7:$F$20000,5,0),IFERROR(VLOOKUP(D190,'[1]tab-PINI-SINT'!$B$18:$G$20000,4,0),IFERROR(VLOOKUP(D190,[1]INSUMOS!$B$13:$H$9994,6,0),"")))))</f>
        <v>53.008000000000003</v>
      </c>
      <c r="J190" s="38">
        <f>IF(D190="",0,IFERROR(VLOOKUP(D190,'[1]COMP-SINT-SINAPI'!$G$6:$Q$20000,7,0),IFERROR(VLOOKUP(D190,'[1]PREÇOS UNITÁRIOS'!$B$73:$H$20000,6,0),IFERROR(VLOOKUP(D190,'[1]INSUMOS-SINAPI'!$A$7:$F$20000,7,0),IFERROR(VLOOKUP(D190,'[1]tab-PINI-SINT'!$B$18:$G$20000,5,0),IFERROR(VLOOKUP(D190,[1]INSUMOS!$B$13:$H$9994,7,0),"0,00"))))))</f>
        <v>13.252000000000002</v>
      </c>
      <c r="K190" s="40">
        <f>IF(H190="",0,H190*I190)</f>
        <v>53.008000000000003</v>
      </c>
      <c r="L190" s="40">
        <f>H190*J190</f>
        <v>13.252000000000002</v>
      </c>
      <c r="M190" s="41">
        <f>K190+L190</f>
        <v>66.260000000000005</v>
      </c>
      <c r="N190" s="35"/>
    </row>
    <row r="191" spans="3:14" x14ac:dyDescent="0.35">
      <c r="C191" s="34"/>
      <c r="D191" s="35"/>
      <c r="E191" s="118"/>
      <c r="F191" s="35"/>
      <c r="G191" s="35"/>
      <c r="H191" s="35"/>
      <c r="I191" s="50" t="s">
        <v>1042</v>
      </c>
      <c r="J191" s="29"/>
      <c r="K191" s="41">
        <f>SUM(K190:K190)</f>
        <v>53.008000000000003</v>
      </c>
      <c r="L191" s="41">
        <f>SUM(L190:L190)</f>
        <v>13.252000000000002</v>
      </c>
      <c r="M191" s="41">
        <f>SUM(M190:M190)</f>
        <v>66.260000000000005</v>
      </c>
      <c r="N191" s="35"/>
    </row>
    <row r="192" spans="3:14" x14ac:dyDescent="0.35">
      <c r="C192" s="34"/>
      <c r="D192" s="35"/>
      <c r="E192" s="118"/>
      <c r="F192" s="35"/>
      <c r="G192" s="35"/>
      <c r="H192" s="35"/>
      <c r="I192" s="35"/>
      <c r="J192" s="35"/>
      <c r="K192" s="35"/>
      <c r="L192" s="35"/>
      <c r="M192" s="35"/>
      <c r="N192" s="35"/>
    </row>
    <row r="193" spans="3:14" x14ac:dyDescent="0.35">
      <c r="C193" s="34"/>
      <c r="D193" s="61"/>
      <c r="E193" s="119"/>
      <c r="F193" s="62"/>
      <c r="G193" s="62"/>
      <c r="H193" s="44" t="s">
        <v>1036</v>
      </c>
      <c r="I193" s="44" t="s">
        <v>1037</v>
      </c>
      <c r="J193" s="44" t="s">
        <v>1038</v>
      </c>
      <c r="K193" s="44" t="s">
        <v>1039</v>
      </c>
      <c r="L193" s="44" t="s">
        <v>1040</v>
      </c>
      <c r="M193" s="54"/>
      <c r="N193" s="35"/>
    </row>
    <row r="194" spans="3:14" ht="65" x14ac:dyDescent="0.35">
      <c r="C194" s="55" t="s">
        <v>326</v>
      </c>
      <c r="D194" s="47" t="str">
        <f>IF(C194="","",VLOOKUP(C194,'[1]PREÇOS UNITÁRIOS'!$B$12:$H$273,2,0))</f>
        <v>C26-BASA</v>
      </c>
      <c r="E194" s="79" t="s">
        <v>11</v>
      </c>
      <c r="F194" s="47" t="str">
        <f>IF(C194="","",VLOOKUP(C194,'[1]PREÇOS UNITÁRIOS'!$B$12:$H$273,3,0))</f>
        <v>FORNECIMENTO E INSTALAÇÃO DE ANEL DE TEXTURA PARA CORRIMÃO EM BORRACHA FLEXÍVEL PRETO, TIPO 2k</v>
      </c>
      <c r="G194" s="48" t="s">
        <v>21</v>
      </c>
      <c r="H194" s="29"/>
      <c r="I194" s="29"/>
      <c r="J194" s="49"/>
      <c r="K194" s="49">
        <f>K197</f>
        <v>39.701000000000001</v>
      </c>
      <c r="L194" s="49">
        <f>L197</f>
        <v>1.4279999999999999</v>
      </c>
      <c r="M194" s="49">
        <f>SUM(K194:L194)</f>
        <v>41.128999999999998</v>
      </c>
      <c r="N194" s="35"/>
    </row>
    <row r="195" spans="3:14" ht="37.5" x14ac:dyDescent="0.35">
      <c r="C195" s="34"/>
      <c r="D195" s="36" t="s">
        <v>60</v>
      </c>
      <c r="E195" s="38" t="str">
        <f>IFERROR(VLOOKUP(D195,'[1]COMP-SINT-SINAPI'!$G$6:$R$20000,12,0),IFERROR(VLOOKUP(D195,'[1]PREÇOS UNITÁRIOS'!$B$73:$H$20000,3,0),IFERROR(VLOOKUP(D195,'[1]INSUMOS-SINAPI'!$A$6:$J$20000,6,0),IFERROR(VLOOKUP(D195,'[1]tab-PINI-SINT'!$B$18:$H$20000,7,0),IFERROR(VLOOKUP(D195,[1]INSUMOS!$B$13:$J$9994,9,0),"")))))</f>
        <v>ORSE-06890</v>
      </c>
      <c r="F195" s="37" t="str">
        <f>IFERROR(VLOOKUP(D195,'[1]COMP-SINT-SINAPI'!$G$6:$Q$20000,2,0),IFERROR(VLOOKUP(D195,'[1]PREÇOS UNITÁRIOS'!$B$73:$H$20000,3,0),IFERROR(VLOOKUP(D195,'[1]INSUMOS-SINAPI'!$A$7:$F$20000,2,0),IFERROR(VLOOKUP(D195,'[1]tab-PINI-SINT'!$B$18:$G$20000,2,0),IFERROR(VLOOKUP(D195,[1]INSUMOS!$B$13:$H$9994,3,0),"")))))</f>
        <v>Sinalização para deficientes - anel de borracha para guia de deficiente em corrimão</v>
      </c>
      <c r="G195" s="38" t="str">
        <f>IFERROR(VLOOKUP(D195,'[1]COMP-SINT-SINAPI'!$G$6:$Q$20000,3,0),IFERROR(VLOOKUP(D195,'[1]PREÇOS UNITÁRIOS'!$B$73:$H$20000,4,0),IFERROR(VLOOKUP(D195,'[1]INSUMOS-SINAPI'!$A$7:$F$20000,3,0),IFERROR(VLOOKUP(D195,'[1]tab-PINI-SINT'!$B$18:$G$20000,3,0),IFERROR(VLOOKUP(D195,[1]INSUMOS!$B$13:$H$9994,5,0),"")))))</f>
        <v>UN</v>
      </c>
      <c r="H195" s="39">
        <v>1</v>
      </c>
      <c r="I195" s="38">
        <f>IFERROR(VLOOKUP(D195,'[1]COMP-SINT-SINAPI'!$G$6:$Q$20000,8,0),IFERROR(VLOOKUP(D195,'[1]PREÇOS UNITÁRIOS'!$B$73:$H$20000,5,0),IFERROR(VLOOKUP(D195,'[1]INSUMOS-SINAPI'!$A$7:$F$20000,5,0),IFERROR(VLOOKUP(D195,'[1]tab-PINI-SINT'!$B$18:$G$20000,4,0),IFERROR(VLOOKUP(D195,[1]INSUMOS!$B$13:$H$9994,6,0),"")))))</f>
        <v>39.200000000000003</v>
      </c>
      <c r="J195" s="38">
        <f>IF(D195="",0,IFERROR(VLOOKUP(D195,'[1]COMP-SINT-SINAPI'!$G$6:$Q$20000,7,0),IFERROR(VLOOKUP(D195,'[1]PREÇOS UNITÁRIOS'!$B$73:$H$20000,6,0),IFERROR(VLOOKUP(D195,'[1]INSUMOS-SINAPI'!$A$7:$F$20000,7,0),IFERROR(VLOOKUP(D195,'[1]tab-PINI-SINT'!$B$18:$G$20000,5,0),IFERROR(VLOOKUP(D195,[1]INSUMOS!$B$13:$H$9994,7,0),"0,00"))))))</f>
        <v>0</v>
      </c>
      <c r="K195" s="40">
        <f>IF(H195="",0,H195*I195)</f>
        <v>39.200000000000003</v>
      </c>
      <c r="L195" s="40">
        <f>H195*J195</f>
        <v>0</v>
      </c>
      <c r="M195" s="41">
        <f>K195+L195</f>
        <v>39.200000000000003</v>
      </c>
      <c r="N195" s="35"/>
    </row>
    <row r="196" spans="3:14" ht="25" x14ac:dyDescent="0.35">
      <c r="C196" s="34"/>
      <c r="D196" s="36">
        <v>88316</v>
      </c>
      <c r="E196" s="38" t="str">
        <f>IFERROR(VLOOKUP(D196,'[1]COMP-SINT-SINAPI'!$G$6:$R$20000,12,0),IFERROR(VLOOKUP(D196,'[1]PREÇOS UNITÁRIOS'!$B$73:$H$20000,3,0),IFERROR(VLOOKUP(D196,'[1]INSUMOS-SINAPI'!$A$6:$J$20000,6,0),IFERROR(VLOOKUP(D196,'[1]tab-PINI-SINT'!$B$18:$H$20000,7,0),IFERROR(VLOOKUP(D196,[1]INSUMOS!$B$13:$J$9994,9,0),"")))))</f>
        <v>SINAPI</v>
      </c>
      <c r="F196" s="37" t="str">
        <f>IFERROR(VLOOKUP(D196,'[1]COMP-SINT-SINAPI'!$G$6:$Q$20000,2,0),IFERROR(VLOOKUP(D196,'[1]PREÇOS UNITÁRIOS'!$B$73:$H$20000,3,0),IFERROR(VLOOKUP(D196,'[1]INSUMOS-SINAPI'!$A$7:$F$20000,2,0),IFERROR(VLOOKUP(D196,'[1]tab-PINI-SINT'!$B$18:$G$20000,2,0),IFERROR(VLOOKUP(D196,[1]INSUMOS!$B$13:$H$9994,3,0),"")))))</f>
        <v>SERVENTE COM ENCARGOS COMPLEMENTARES</v>
      </c>
      <c r="G196" s="38" t="str">
        <f>IFERROR(VLOOKUP(D196,'[1]COMP-SINT-SINAPI'!$G$6:$Q$20000,3,0),IFERROR(VLOOKUP(D196,'[1]PREÇOS UNITÁRIOS'!$B$73:$H$20000,4,0),IFERROR(VLOOKUP(D196,'[1]INSUMOS-SINAPI'!$A$7:$F$20000,3,0),IFERROR(VLOOKUP(D196,'[1]tab-PINI-SINT'!$B$18:$G$20000,3,0),IFERROR(VLOOKUP(D196,[1]INSUMOS!$B$13:$H$9994,5,0),"")))))</f>
        <v>H</v>
      </c>
      <c r="H196" s="39">
        <v>0.1</v>
      </c>
      <c r="I196" s="38">
        <f>IFERROR(VLOOKUP(D196,'[1]COMP-SINT-SINAPI'!$G$6:$Q$20000,8,0),IFERROR(VLOOKUP(D196,'[1]PREÇOS UNITÁRIOS'!$B$73:$H$20000,5,0),IFERROR(VLOOKUP(D196,'[1]INSUMOS-SINAPI'!$A$7:$F$20000,5,0),IFERROR(VLOOKUP(D196,'[1]tab-PINI-SINT'!$B$18:$G$20000,4,0),IFERROR(VLOOKUP(D196,[1]INSUMOS!$B$13:$H$9994,6,0),"")))))</f>
        <v>5.01</v>
      </c>
      <c r="J196" s="38" t="str">
        <f>IF(D196="",0,IFERROR(VLOOKUP(D196,'[1]COMP-SINT-SINAPI'!$G$6:$Q$20000,7,0),IFERROR(VLOOKUP(D196,'[1]PREÇOS UNITÁRIOS'!$B$73:$H$20000,6,0),IFERROR(VLOOKUP(D196,'[1]INSUMOS-SINAPI'!$A$7:$F$20000,7,0),IFERROR(VLOOKUP(D196,'[1]tab-PINI-SINT'!$B$18:$G$20000,5,0),IFERROR(VLOOKUP(D196,[1]INSUMOS!$B$13:$H$9994,7,0),"0,00"))))))</f>
        <v>14,28</v>
      </c>
      <c r="K196" s="40">
        <f>H196*I196</f>
        <v>0.501</v>
      </c>
      <c r="L196" s="40">
        <f>H196*J196</f>
        <v>1.4279999999999999</v>
      </c>
      <c r="M196" s="41">
        <f>K196+L196</f>
        <v>1.9289999999999998</v>
      </c>
      <c r="N196" s="35"/>
    </row>
    <row r="197" spans="3:14" x14ac:dyDescent="0.35">
      <c r="C197" s="34"/>
      <c r="D197" s="35"/>
      <c r="E197" s="118"/>
      <c r="F197" s="35"/>
      <c r="G197" s="35"/>
      <c r="H197" s="35"/>
      <c r="I197" s="50" t="s">
        <v>1042</v>
      </c>
      <c r="J197" s="29"/>
      <c r="K197" s="41">
        <f>SUM(K195:K196)</f>
        <v>39.701000000000001</v>
      </c>
      <c r="L197" s="41">
        <f>SUM(L195:L196)</f>
        <v>1.4279999999999999</v>
      </c>
      <c r="M197" s="41">
        <f>SUM(M195:M196)</f>
        <v>41.129000000000005</v>
      </c>
      <c r="N197" s="35"/>
    </row>
    <row r="198" spans="3:14" x14ac:dyDescent="0.35">
      <c r="C198" s="34"/>
      <c r="D198" s="35"/>
      <c r="E198" s="118"/>
      <c r="F198" s="35"/>
      <c r="G198" s="35"/>
      <c r="H198" s="35"/>
      <c r="I198" s="35"/>
      <c r="J198" s="35"/>
      <c r="K198" s="35"/>
      <c r="L198" s="35"/>
      <c r="M198" s="35"/>
      <c r="N198" s="35"/>
    </row>
    <row r="199" spans="3:14" x14ac:dyDescent="0.35">
      <c r="C199" s="34"/>
      <c r="D199" s="52"/>
      <c r="E199" s="108"/>
      <c r="F199" s="53"/>
      <c r="G199" s="53"/>
      <c r="H199" s="44" t="s">
        <v>1036</v>
      </c>
      <c r="I199" s="44" t="s">
        <v>1037</v>
      </c>
      <c r="J199" s="44" t="s">
        <v>1038</v>
      </c>
      <c r="K199" s="44" t="s">
        <v>1039</v>
      </c>
      <c r="L199" s="44" t="s">
        <v>1040</v>
      </c>
      <c r="M199" s="54"/>
      <c r="N199" s="35"/>
    </row>
    <row r="200" spans="3:14" ht="52" x14ac:dyDescent="0.35">
      <c r="C200" s="55" t="s">
        <v>329</v>
      </c>
      <c r="D200" s="47" t="str">
        <f>IF(C200="","",VLOOKUP(C200,'[1]PREÇOS UNITÁRIOS'!$B$12:$H$273,2,0))</f>
        <v>C27-BASA</v>
      </c>
      <c r="E200" s="79" t="s">
        <v>11</v>
      </c>
      <c r="F200" s="47" t="str">
        <f>IF(C200="","",VLOOKUP(C200,'[1]PREÇOS UNITÁRIOS'!$B$12:$H$273,3,0))</f>
        <v>FORNECIMENTO E INSTALAÇÃO DE PAPELEIRA PLÁSTICA TIPO PORTA TOALHA</v>
      </c>
      <c r="G200" s="48" t="s">
        <v>21</v>
      </c>
      <c r="H200" s="29"/>
      <c r="I200" s="29"/>
      <c r="J200" s="49"/>
      <c r="K200" s="49">
        <f>K204</f>
        <v>68.53</v>
      </c>
      <c r="L200" s="49">
        <f>L204</f>
        <v>3.58</v>
      </c>
      <c r="M200" s="49">
        <f>SUM(K200:L200)</f>
        <v>72.11</v>
      </c>
      <c r="N200" s="35"/>
    </row>
    <row r="201" spans="3:14" ht="37.5" x14ac:dyDescent="0.35">
      <c r="C201" s="34"/>
      <c r="D201" s="57">
        <v>37401</v>
      </c>
      <c r="E201" s="38" t="str">
        <f>IFERROR(VLOOKUP(D201,'[1]COMP-SINT-SINAPI'!$G$6:$R$20000,12,0),IFERROR(VLOOKUP(D201,'[1]PREÇOS UNITÁRIOS'!$B$73:$H$20000,3,0),IFERROR(VLOOKUP(D201,'[1]INSUMOS-SINAPI'!$A$6:$J$20000,6,0),IFERROR(VLOOKUP(D201,'[1]tab-PINI-SINT'!$B$18:$H$20000,7,0),IFERROR(VLOOKUP(D201,[1]INSUMOS!$B$13:$J$9994,9,0),"")))))</f>
        <v>SINAPI</v>
      </c>
      <c r="F201" s="37" t="str">
        <f>IFERROR(VLOOKUP(D201,'[1]COMP-SINT-SINAPI'!$G$6:$Q$20000,2,0),IFERROR(VLOOKUP(D201,'[1]PREÇOS UNITÁRIOS'!$B$73:$H$20000,3,0),IFERROR(VLOOKUP(D201,'[1]INSUMOS-SINAPI'!$A$7:$F$20000,2,0),IFERROR(VLOOKUP(D201,'[1]tab-PINI-SINT'!$B$18:$G$20000,2,0),IFERROR(VLOOKUP(D201,[1]INSUMOS!$B$13:$H$9994,3,0),"")))))</f>
        <v>TOALHEIRO PLASTICO TIPO DISPENSER PARA PAPEL TOALHA INTERFOLHADO</v>
      </c>
      <c r="G201" s="38" t="str">
        <f>IFERROR(VLOOKUP(D201,'[1]COMP-SINT-SINAPI'!$G$6:$Q$20000,3,0),IFERROR(VLOOKUP(D201,'[1]PREÇOS UNITÁRIOS'!$B$73:$H$20000,4,0),IFERROR(VLOOKUP(D201,'[1]INSUMOS-SINAPI'!$A$7:$F$20000,3,0),IFERROR(VLOOKUP(D201,'[1]tab-PINI-SINT'!$B$18:$G$20000,3,0),IFERROR(VLOOKUP(D201,[1]INSUMOS!$B$13:$H$9994,5,0),"")))))</f>
        <v xml:space="preserve">UN    </v>
      </c>
      <c r="H201" s="39">
        <v>1</v>
      </c>
      <c r="I201" s="38" t="str">
        <f>IFERROR(VLOOKUP(D201,'[1]COMP-SINT-SINAPI'!$G$6:$Q$20000,8,0),IFERROR(VLOOKUP(D201,'[1]PREÇOS UNITÁRIOS'!$B$73:$H$20000,5,0),IFERROR(VLOOKUP(D201,'[1]INSUMOS-SINAPI'!$A$7:$F$20000,5,0),IFERROR(VLOOKUP(D201,'[1]tab-PINI-SINT'!$B$18:$G$20000,4,0),IFERROR(VLOOKUP(D201,[1]INSUMOS!$B$13:$H$9994,6,0),"")))))</f>
        <v>66,52</v>
      </c>
      <c r="J201" s="38" t="str">
        <f>IF(D201="",0,IFERROR(VLOOKUP(D201,'[1]COMP-SINT-SINAPI'!$G$6:$Q$20000,7,0),IFERROR(VLOOKUP(D201,'[1]PREÇOS UNITÁRIOS'!$B$73:$H$20000,6,0),IFERROR(VLOOKUP(D201,'[1]INSUMOS-SINAPI'!$A$7:$F$20000,7,0),IFERROR(VLOOKUP(D201,'[1]tab-PINI-SINT'!$B$18:$G$20000,5,0),IFERROR(VLOOKUP(D201,[1]INSUMOS!$B$13:$H$9994,7,0),"0,00"))))))</f>
        <v>0,00</v>
      </c>
      <c r="K201" s="40">
        <f>H201*I201</f>
        <v>66.52</v>
      </c>
      <c r="L201" s="40">
        <f>H201*J201</f>
        <v>0</v>
      </c>
      <c r="M201" s="41">
        <f>K201+L201</f>
        <v>66.52</v>
      </c>
      <c r="N201" s="35"/>
    </row>
    <row r="202" spans="3:14" ht="75" x14ac:dyDescent="0.35">
      <c r="C202" s="34"/>
      <c r="D202" s="57">
        <v>7568</v>
      </c>
      <c r="E202" s="38" t="str">
        <f>IFERROR(VLOOKUP(D202,'[1]COMP-SINT-SINAPI'!$G$6:$R$20000,12,0),IFERROR(VLOOKUP(D202,'[1]PREÇOS UNITÁRIOS'!$B$73:$H$20000,3,0),IFERROR(VLOOKUP(D202,'[1]INSUMOS-SINAPI'!$A$6:$J$20000,6,0),IFERROR(VLOOKUP(D202,'[1]tab-PINI-SINT'!$B$18:$H$20000,7,0),IFERROR(VLOOKUP(D202,[1]INSUMOS!$B$13:$J$9994,9,0),"")))))</f>
        <v>SINAPI</v>
      </c>
      <c r="F202" s="37" t="str">
        <f>IFERROR(VLOOKUP(D202,'[1]COMP-SINT-SINAPI'!$G$6:$Q$20000,2,0),IFERROR(VLOOKUP(D202,'[1]PREÇOS UNITÁRIOS'!$B$73:$H$20000,3,0),IFERROR(VLOOKUP(D202,'[1]INSUMOS-SINAPI'!$A$7:$F$20000,2,0),IFERROR(VLOOKUP(D202,'[1]tab-PINI-SINT'!$B$18:$G$20000,2,0),IFERROR(VLOOKUP(D202,[1]INSUMOS!$B$13:$H$9994,3,0),"")))))</f>
        <v>BUCHA DE NYLON SEM ABA S10, COM PARAFUSO DE 6,10 X 65 MM EM ACO ZINCADO COM ROSCA SOBERBA, CABECA CHATA E FENDA PHILLIPS</v>
      </c>
      <c r="G202" s="38" t="str">
        <f>IFERROR(VLOOKUP(D202,'[1]COMP-SINT-SINAPI'!$G$6:$Q$20000,3,0),IFERROR(VLOOKUP(D202,'[1]PREÇOS UNITÁRIOS'!$B$73:$H$20000,4,0),IFERROR(VLOOKUP(D202,'[1]INSUMOS-SINAPI'!$A$7:$F$20000,3,0),IFERROR(VLOOKUP(D202,'[1]tab-PINI-SINT'!$B$18:$G$20000,3,0),IFERROR(VLOOKUP(D202,[1]INSUMOS!$B$13:$H$9994,5,0),"")))))</f>
        <v xml:space="preserve">UN    </v>
      </c>
      <c r="H202" s="39">
        <v>2</v>
      </c>
      <c r="I202" s="38" t="str">
        <f>IFERROR(VLOOKUP(D202,'[1]COMP-SINT-SINAPI'!$G$6:$Q$20000,8,0),IFERROR(VLOOKUP(D202,'[1]PREÇOS UNITÁRIOS'!$B$73:$H$20000,5,0),IFERROR(VLOOKUP(D202,'[1]INSUMOS-SINAPI'!$A$7:$F$20000,5,0),IFERROR(VLOOKUP(D202,'[1]tab-PINI-SINT'!$B$18:$G$20000,4,0),IFERROR(VLOOKUP(D202,[1]INSUMOS!$B$13:$H$9994,6,0),"")))))</f>
        <v>0,61</v>
      </c>
      <c r="J202" s="38" t="str">
        <f>IF(D202="",0,IFERROR(VLOOKUP(D202,'[1]COMP-SINT-SINAPI'!$G$6:$Q$20000,7,0),IFERROR(VLOOKUP(D202,'[1]PREÇOS UNITÁRIOS'!$B$73:$H$20000,6,0),IFERROR(VLOOKUP(D202,'[1]INSUMOS-SINAPI'!$A$7:$F$20000,7,0),IFERROR(VLOOKUP(D202,'[1]tab-PINI-SINT'!$B$18:$G$20000,5,0),IFERROR(VLOOKUP(D202,[1]INSUMOS!$B$13:$H$9994,7,0),"0,00"))))))</f>
        <v>0,00</v>
      </c>
      <c r="K202" s="40">
        <f>H202*I202</f>
        <v>1.22</v>
      </c>
      <c r="L202" s="40">
        <f>H202*J202</f>
        <v>0</v>
      </c>
      <c r="M202" s="41">
        <f>K202+L202</f>
        <v>1.22</v>
      </c>
      <c r="N202" s="35"/>
    </row>
    <row r="203" spans="3:14" ht="50" x14ac:dyDescent="0.35">
      <c r="C203" s="34"/>
      <c r="D203" s="57">
        <v>95541</v>
      </c>
      <c r="E203" s="38" t="str">
        <f>IFERROR(VLOOKUP(D203,'[1]COMP-SINT-SINAPI'!$G$6:$R$20000,12,0),IFERROR(VLOOKUP(D203,'[1]PREÇOS UNITÁRIOS'!$B$73:$H$20000,3,0),IFERROR(VLOOKUP(D203,'[1]INSUMOS-SINAPI'!$A$6:$J$20000,6,0),IFERROR(VLOOKUP(D203,'[1]tab-PINI-SINT'!$B$18:$H$20000,7,0),IFERROR(VLOOKUP(D203,[1]INSUMOS!$B$13:$J$9994,9,0),"")))))</f>
        <v>SINAPI</v>
      </c>
      <c r="F203" s="37" t="str">
        <f>IFERROR(VLOOKUP(D203,'[1]COMP-SINT-SINAPI'!$G$6:$Q$20000,2,0),IFERROR(VLOOKUP(D203,'[1]PREÇOS UNITÁRIOS'!$B$73:$H$20000,3,0),IFERROR(VLOOKUP(D203,'[1]INSUMOS-SINAPI'!$A$7:$F$20000,2,0),IFERROR(VLOOKUP(D203,'[1]tab-PINI-SINT'!$B$18:$G$20000,2,0),IFERROR(VLOOKUP(D203,[1]INSUMOS!$B$13:$H$9994,3,0),"")))))</f>
        <v>FIXAÇÃO UTILIZANDO PARAFUSO E BUCHA DE NYLON, SOMENTE MÃO DE OBRA. AF_10/2016</v>
      </c>
      <c r="G203" s="38" t="str">
        <f>IFERROR(VLOOKUP(D203,'[1]COMP-SINT-SINAPI'!$G$6:$Q$20000,3,0),IFERROR(VLOOKUP(D203,'[1]PREÇOS UNITÁRIOS'!$B$73:$H$20000,4,0),IFERROR(VLOOKUP(D203,'[1]INSUMOS-SINAPI'!$A$7:$F$20000,3,0),IFERROR(VLOOKUP(D203,'[1]tab-PINI-SINT'!$B$18:$G$20000,3,0),IFERROR(VLOOKUP(D203,[1]INSUMOS!$B$13:$H$9994,5,0),"")))))</f>
        <v>UN</v>
      </c>
      <c r="H203" s="39">
        <v>1</v>
      </c>
      <c r="I203" s="38">
        <f>IFERROR(VLOOKUP(D203,'[1]COMP-SINT-SINAPI'!$G$6:$Q$20000,8,0),IFERROR(VLOOKUP(D203,'[1]PREÇOS UNITÁRIOS'!$B$73:$H$20000,5,0),IFERROR(VLOOKUP(D203,'[1]INSUMOS-SINAPI'!$A$7:$F$20000,5,0),IFERROR(VLOOKUP(D203,'[1]tab-PINI-SINT'!$B$18:$G$20000,4,0),IFERROR(VLOOKUP(D203,[1]INSUMOS!$B$13:$H$9994,6,0),"")))))</f>
        <v>0.79</v>
      </c>
      <c r="J203" s="38" t="str">
        <f>IF(D203="",0,IFERROR(VLOOKUP(D203,'[1]COMP-SINT-SINAPI'!$G$6:$Q$20000,7,0),IFERROR(VLOOKUP(D203,'[1]PREÇOS UNITÁRIOS'!$B$73:$H$20000,6,0),IFERROR(VLOOKUP(D203,'[1]INSUMOS-SINAPI'!$A$7:$F$20000,7,0),IFERROR(VLOOKUP(D203,'[1]tab-PINI-SINT'!$B$18:$G$20000,5,0),IFERROR(VLOOKUP(D203,[1]INSUMOS!$B$13:$H$9994,7,0),"0,00"))))))</f>
        <v>3,58</v>
      </c>
      <c r="K203" s="40">
        <f>H203*I203</f>
        <v>0.79</v>
      </c>
      <c r="L203" s="40">
        <f>H203*J203</f>
        <v>3.58</v>
      </c>
      <c r="M203" s="41">
        <f>K203+L203</f>
        <v>4.37</v>
      </c>
      <c r="N203" s="35"/>
    </row>
    <row r="204" spans="3:14" x14ac:dyDescent="0.35">
      <c r="C204" s="34"/>
      <c r="D204" s="35"/>
      <c r="E204" s="118"/>
      <c r="F204" s="35"/>
      <c r="G204" s="35"/>
      <c r="H204" s="35"/>
      <c r="I204" s="50" t="s">
        <v>1042</v>
      </c>
      <c r="J204" s="29"/>
      <c r="K204" s="41">
        <f>SUM(K201:K203)</f>
        <v>68.53</v>
      </c>
      <c r="L204" s="41">
        <f>SUM(L201:L203)</f>
        <v>3.58</v>
      </c>
      <c r="M204" s="41">
        <f>SUM(M201:M203)</f>
        <v>72.11</v>
      </c>
      <c r="N204" s="35"/>
    </row>
    <row r="205" spans="3:14" x14ac:dyDescent="0.35">
      <c r="C205" s="34"/>
      <c r="D205" s="35"/>
      <c r="E205" s="118"/>
      <c r="F205" s="35"/>
      <c r="G205" s="35"/>
      <c r="H205" s="35"/>
      <c r="I205" s="35"/>
      <c r="J205" s="35"/>
      <c r="K205" s="35"/>
      <c r="L205" s="35"/>
      <c r="M205" s="35"/>
      <c r="N205" s="35"/>
    </row>
    <row r="206" spans="3:14" x14ac:dyDescent="0.35">
      <c r="C206" s="34"/>
      <c r="D206" s="61"/>
      <c r="E206" s="119"/>
      <c r="F206" s="62"/>
      <c r="G206" s="62"/>
      <c r="H206" s="44" t="s">
        <v>1036</v>
      </c>
      <c r="I206" s="44" t="s">
        <v>1037</v>
      </c>
      <c r="J206" s="44" t="s">
        <v>1038</v>
      </c>
      <c r="K206" s="44" t="s">
        <v>1039</v>
      </c>
      <c r="L206" s="44" t="s">
        <v>1040</v>
      </c>
      <c r="M206" s="54"/>
      <c r="N206" s="35"/>
    </row>
    <row r="207" spans="3:14" ht="65" x14ac:dyDescent="0.35">
      <c r="C207" s="55" t="s">
        <v>332</v>
      </c>
      <c r="D207" s="47" t="str">
        <f>IF(C207="","",VLOOKUP(C207,'[1]PREÇOS UNITÁRIOS'!$B$12:$H$273,2,0))</f>
        <v>C28-BASA</v>
      </c>
      <c r="E207" s="79" t="s">
        <v>11</v>
      </c>
      <c r="F207" s="47" t="str">
        <f>IF(C207="","",VLOOKUP(C207,'[1]PREÇOS UNITÁRIOS'!$B$12:$H$273,3,0))</f>
        <v>FORNECIMENTO E INSTALAÇÃO DE DUCHA HIGIENICA CROMADA MANUAL FABRICAÇÃO DECA - REFERÊNCIA 1984 C40 CR ACT</v>
      </c>
      <c r="G207" s="48" t="s">
        <v>21</v>
      </c>
      <c r="H207" s="29"/>
      <c r="I207" s="29"/>
      <c r="J207" s="49"/>
      <c r="K207" s="49">
        <f>K211</f>
        <v>521.49</v>
      </c>
      <c r="L207" s="49">
        <f>L211</f>
        <v>7.0259999999999998</v>
      </c>
      <c r="M207" s="49">
        <f>SUM(K207:L207)</f>
        <v>528.51599999999996</v>
      </c>
      <c r="N207" s="35"/>
    </row>
    <row r="208" spans="3:14" ht="37.5" x14ac:dyDescent="0.35">
      <c r="C208" s="34"/>
      <c r="D208" s="36" t="s">
        <v>17</v>
      </c>
      <c r="E208" s="38" t="str">
        <f>IFERROR(VLOOKUP(D208,'[1]COMP-SINT-SINAPI'!$G$6:$R$20000,12,0),IFERROR(VLOOKUP(D208,'[1]PREÇOS UNITÁRIOS'!$B$73:$H$20000,3,0),IFERROR(VLOOKUP(D208,'[1]INSUMOS-SINAPI'!$A$6:$J$20000,6,0),IFERROR(VLOOKUP(D208,'[1]tab-PINI-SINT'!$B$18:$H$20000,7,0),IFERROR(VLOOKUP(D208,[1]INSUMOS!$B$13:$J$9994,9,0),"")))))</f>
        <v>AMERICANAS.COM</v>
      </c>
      <c r="F208" s="37" t="str">
        <f>IFERROR(VLOOKUP(D208,'[1]COMP-SINT-SINAPI'!$G$6:$Q$20000,2,0),IFERROR(VLOOKUP(D208,'[1]PREÇOS UNITÁRIOS'!$B$73:$H$20000,3,0),IFERROR(VLOOKUP(D208,'[1]INSUMOS-SINAPI'!$A$7:$F$20000,2,0),IFERROR(VLOOKUP(D208,'[1]tab-PINI-SINT'!$B$18:$G$20000,2,0),IFERROR(VLOOKUP(D208,[1]INSUMOS!$B$13:$H$9994,3,0),"")))))</f>
        <v>ducha higienica cromada manual fabricação deca - ref. 1984 c40 cr act</v>
      </c>
      <c r="G208" s="38" t="str">
        <f>IFERROR(VLOOKUP(D208,'[1]COMP-SINT-SINAPI'!$G$6:$Q$20000,3,0),IFERROR(VLOOKUP(D208,'[1]PREÇOS UNITÁRIOS'!$B$73:$H$20000,4,0),IFERROR(VLOOKUP(D208,'[1]INSUMOS-SINAPI'!$A$7:$F$20000,3,0),IFERROR(VLOOKUP(D208,'[1]tab-PINI-SINT'!$B$18:$G$20000,3,0),IFERROR(VLOOKUP(D208,[1]INSUMOS!$B$13:$H$9994,5,0),"")))))</f>
        <v>UN</v>
      </c>
      <c r="H208" s="39">
        <v>1</v>
      </c>
      <c r="I208" s="38">
        <f>IFERROR(VLOOKUP(D208,'[1]COMP-SINT-SINAPI'!$G$6:$Q$20000,8,0),IFERROR(VLOOKUP(D208,'[1]PREÇOS UNITÁRIOS'!$B$73:$H$20000,5,0),IFERROR(VLOOKUP(D208,'[1]INSUMOS-SINAPI'!$A$7:$F$20000,5,0),IFERROR(VLOOKUP(D208,'[1]tab-PINI-SINT'!$B$18:$G$20000,4,0),IFERROR(VLOOKUP(D208,[1]INSUMOS!$B$13:$H$9994,6,0),"")))))</f>
        <v>519.69000000000005</v>
      </c>
      <c r="J208" s="38">
        <f>IF(D208="",0,IFERROR(VLOOKUP(D208,'[1]COMP-SINT-SINAPI'!$G$6:$Q$20000,7,0),IFERROR(VLOOKUP(D208,'[1]PREÇOS UNITÁRIOS'!$B$73:$H$20000,6,0),IFERROR(VLOOKUP(D208,'[1]INSUMOS-SINAPI'!$A$7:$F$20000,7,0),IFERROR(VLOOKUP(D208,'[1]tab-PINI-SINT'!$B$18:$G$20000,5,0),IFERROR(VLOOKUP(D208,[1]INSUMOS!$B$13:$H$9994,7,0),"0,00"))))))</f>
        <v>0</v>
      </c>
      <c r="K208" s="40">
        <f>IF(H208="",0,H208*I208)</f>
        <v>519.69000000000005</v>
      </c>
      <c r="L208" s="40">
        <f>H208*J208</f>
        <v>0</v>
      </c>
      <c r="M208" s="41">
        <f>K208+L208</f>
        <v>519.69000000000005</v>
      </c>
      <c r="N208" s="35"/>
    </row>
    <row r="209" spans="3:14" ht="50" x14ac:dyDescent="0.35">
      <c r="C209" s="34"/>
      <c r="D209" s="57">
        <v>88248</v>
      </c>
      <c r="E209" s="38" t="str">
        <f>IFERROR(VLOOKUP(D209,'[1]COMP-SINT-SINAPI'!$G$6:$R$20000,12,0),IFERROR(VLOOKUP(D209,'[1]PREÇOS UNITÁRIOS'!$B$73:$H$20000,3,0),IFERROR(VLOOKUP(D209,'[1]INSUMOS-SINAPI'!$A$6:$J$20000,6,0),IFERROR(VLOOKUP(D209,'[1]tab-PINI-SINT'!$B$18:$H$20000,7,0),IFERROR(VLOOKUP(D209,[1]INSUMOS!$B$13:$J$9994,9,0),"")))))</f>
        <v>SINAPI</v>
      </c>
      <c r="F209" s="37" t="str">
        <f>IFERROR(VLOOKUP(D209,'[1]COMP-SINT-SINAPI'!$G$6:$Q$20000,2,0),IFERROR(VLOOKUP(D209,'[1]PREÇOS UNITÁRIOS'!$B$73:$H$20000,3,0),IFERROR(VLOOKUP(D209,'[1]INSUMOS-SINAPI'!$A$7:$F$20000,2,0),IFERROR(VLOOKUP(D209,'[1]tab-PINI-SINT'!$B$18:$G$20000,2,0),IFERROR(VLOOKUP(D209,[1]INSUMOS!$B$13:$H$9994,3,0),"")))))</f>
        <v>AUXILIAR DE ENCANADOR OU BOMBEIRO HIDRÁULICO COM ENCARGOS COMPLEMENTARES</v>
      </c>
      <c r="G209" s="38" t="str">
        <f>IFERROR(VLOOKUP(D209,'[1]COMP-SINT-SINAPI'!$G$6:$Q$20000,3,0),IFERROR(VLOOKUP(D209,'[1]PREÇOS UNITÁRIOS'!$B$73:$H$20000,4,0),IFERROR(VLOOKUP(D209,'[1]INSUMOS-SINAPI'!$A$7:$F$20000,3,0),IFERROR(VLOOKUP(D209,'[1]tab-PINI-SINT'!$B$18:$G$20000,3,0),IFERROR(VLOOKUP(D209,[1]INSUMOS!$B$13:$H$9994,5,0),"")))))</f>
        <v>H</v>
      </c>
      <c r="H209" s="39">
        <v>0.2</v>
      </c>
      <c r="I209" s="38">
        <f>IFERROR(VLOOKUP(D209,'[1]COMP-SINT-SINAPI'!$G$6:$Q$20000,8,0),IFERROR(VLOOKUP(D209,'[1]PREÇOS UNITÁRIOS'!$B$73:$H$20000,5,0),IFERROR(VLOOKUP(D209,'[1]INSUMOS-SINAPI'!$A$7:$F$20000,5,0),IFERROR(VLOOKUP(D209,'[1]tab-PINI-SINT'!$B$18:$G$20000,4,0),IFERROR(VLOOKUP(D209,[1]INSUMOS!$B$13:$H$9994,6,0),"")))))</f>
        <v>4.5</v>
      </c>
      <c r="J209" s="38" t="str">
        <f>IF(D209="",0,IFERROR(VLOOKUP(D209,'[1]COMP-SINT-SINAPI'!$G$6:$Q$20000,7,0),IFERROR(VLOOKUP(D209,'[1]PREÇOS UNITÁRIOS'!$B$73:$H$20000,6,0),IFERROR(VLOOKUP(D209,'[1]INSUMOS-SINAPI'!$A$7:$F$20000,7,0),IFERROR(VLOOKUP(D209,'[1]tab-PINI-SINT'!$B$18:$G$20000,5,0),IFERROR(VLOOKUP(D209,[1]INSUMOS!$B$13:$H$9994,7,0),"0,00"))))))</f>
        <v>15,39</v>
      </c>
      <c r="K209" s="40">
        <f>H209*I209</f>
        <v>0.9</v>
      </c>
      <c r="L209" s="40">
        <f>H209*J209</f>
        <v>3.0780000000000003</v>
      </c>
      <c r="M209" s="41">
        <f>K209+L209</f>
        <v>3.9780000000000002</v>
      </c>
      <c r="N209" s="35"/>
    </row>
    <row r="210" spans="3:14" ht="37.5" x14ac:dyDescent="0.35">
      <c r="C210" s="34"/>
      <c r="D210" s="57">
        <v>88267</v>
      </c>
      <c r="E210" s="38" t="str">
        <f>IFERROR(VLOOKUP(D210,'[1]COMP-SINT-SINAPI'!$G$6:$R$20000,12,0),IFERROR(VLOOKUP(D210,'[1]PREÇOS UNITÁRIOS'!$B$73:$H$20000,3,0),IFERROR(VLOOKUP(D210,'[1]INSUMOS-SINAPI'!$A$6:$J$20000,6,0),IFERROR(VLOOKUP(D210,'[1]tab-PINI-SINT'!$B$18:$H$20000,7,0),IFERROR(VLOOKUP(D210,[1]INSUMOS!$B$13:$J$9994,9,0),"")))))</f>
        <v>SINAPI</v>
      </c>
      <c r="F210" s="37" t="str">
        <f>IFERROR(VLOOKUP(D210,'[1]COMP-SINT-SINAPI'!$G$6:$Q$20000,2,0),IFERROR(VLOOKUP(D210,'[1]PREÇOS UNITÁRIOS'!$B$73:$H$20000,3,0),IFERROR(VLOOKUP(D210,'[1]INSUMOS-SINAPI'!$A$7:$F$20000,2,0),IFERROR(VLOOKUP(D210,'[1]tab-PINI-SINT'!$B$18:$G$20000,2,0),IFERROR(VLOOKUP(D210,[1]INSUMOS!$B$13:$H$9994,3,0),"")))))</f>
        <v>ENCANADOR OU BOMBEIRO HIDRÁULICO COM ENCARGOS COMPLEMENTARES</v>
      </c>
      <c r="G210" s="38" t="str">
        <f>IFERROR(VLOOKUP(D210,'[1]COMP-SINT-SINAPI'!$G$6:$Q$20000,3,0),IFERROR(VLOOKUP(D210,'[1]PREÇOS UNITÁRIOS'!$B$73:$H$20000,4,0),IFERROR(VLOOKUP(D210,'[1]INSUMOS-SINAPI'!$A$7:$F$20000,3,0),IFERROR(VLOOKUP(D210,'[1]tab-PINI-SINT'!$B$18:$G$20000,3,0),IFERROR(VLOOKUP(D210,[1]INSUMOS!$B$13:$H$9994,5,0),"")))))</f>
        <v>H</v>
      </c>
      <c r="H210" s="39">
        <v>0.2</v>
      </c>
      <c r="I210" s="38">
        <f>IFERROR(VLOOKUP(D210,'[1]COMP-SINT-SINAPI'!$G$6:$Q$20000,8,0),IFERROR(VLOOKUP(D210,'[1]PREÇOS UNITÁRIOS'!$B$73:$H$20000,5,0),IFERROR(VLOOKUP(D210,'[1]INSUMOS-SINAPI'!$A$7:$F$20000,5,0),IFERROR(VLOOKUP(D210,'[1]tab-PINI-SINT'!$B$18:$G$20000,4,0),IFERROR(VLOOKUP(D210,[1]INSUMOS!$B$13:$H$9994,6,0),"")))))</f>
        <v>4.5</v>
      </c>
      <c r="J210" s="38" t="str">
        <f>IF(D210="",0,IFERROR(VLOOKUP(D210,'[1]COMP-SINT-SINAPI'!$G$6:$Q$20000,7,0),IFERROR(VLOOKUP(D210,'[1]PREÇOS UNITÁRIOS'!$B$73:$H$20000,6,0),IFERROR(VLOOKUP(D210,'[1]INSUMOS-SINAPI'!$A$7:$F$20000,7,0),IFERROR(VLOOKUP(D210,'[1]tab-PINI-SINT'!$B$18:$G$20000,5,0),IFERROR(VLOOKUP(D210,[1]INSUMOS!$B$13:$H$9994,7,0),"0,00"))))))</f>
        <v>19,74</v>
      </c>
      <c r="K210" s="40">
        <f>H210*I210</f>
        <v>0.9</v>
      </c>
      <c r="L210" s="40">
        <f>H210*J210</f>
        <v>3.948</v>
      </c>
      <c r="M210" s="41">
        <f>K210+L210</f>
        <v>4.8479999999999999</v>
      </c>
      <c r="N210" s="35"/>
    </row>
    <row r="211" spans="3:14" x14ac:dyDescent="0.35">
      <c r="C211" s="34"/>
      <c r="D211" s="35"/>
      <c r="E211" s="118"/>
      <c r="F211" s="35"/>
      <c r="G211" s="35"/>
      <c r="H211" s="35"/>
      <c r="I211" s="50" t="s">
        <v>1042</v>
      </c>
      <c r="J211" s="29"/>
      <c r="K211" s="41">
        <f>SUM(K208:K210)</f>
        <v>521.49</v>
      </c>
      <c r="L211" s="41">
        <f>SUM(L208:L210)</f>
        <v>7.0259999999999998</v>
      </c>
      <c r="M211" s="41">
        <f>SUM(M208:M210)</f>
        <v>528.51599999999996</v>
      </c>
      <c r="N211" s="35"/>
    </row>
    <row r="212" spans="3:14" x14ac:dyDescent="0.35">
      <c r="C212" s="34"/>
      <c r="D212" s="35"/>
      <c r="E212" s="118"/>
      <c r="F212" s="35"/>
      <c r="G212" s="35"/>
      <c r="H212" s="35"/>
      <c r="I212" s="35"/>
      <c r="J212" s="35"/>
      <c r="K212" s="35"/>
      <c r="L212" s="35"/>
      <c r="M212" s="35"/>
      <c r="N212" s="35"/>
    </row>
    <row r="213" spans="3:14" x14ac:dyDescent="0.35">
      <c r="C213" s="34"/>
      <c r="D213" s="61"/>
      <c r="E213" s="119"/>
      <c r="F213" s="62"/>
      <c r="G213" s="62"/>
      <c r="H213" s="44" t="s">
        <v>1036</v>
      </c>
      <c r="I213" s="44" t="s">
        <v>1037</v>
      </c>
      <c r="J213" s="44" t="s">
        <v>1038</v>
      </c>
      <c r="K213" s="44" t="s">
        <v>1039</v>
      </c>
      <c r="L213" s="44" t="s">
        <v>1040</v>
      </c>
      <c r="M213" s="54"/>
      <c r="N213" s="35"/>
    </row>
    <row r="214" spans="3:14" ht="65" x14ac:dyDescent="0.35">
      <c r="C214" s="55" t="s">
        <v>335</v>
      </c>
      <c r="D214" s="47" t="str">
        <f>IF(C214="","",VLOOKUP(C214,'[1]PREÇOS UNITÁRIOS'!$B$12:$H$273,2,0))</f>
        <v>C29-PINI26.104.000050.SER</v>
      </c>
      <c r="E214" s="79" t="s">
        <v>11</v>
      </c>
      <c r="F214" s="47" t="str">
        <f>IF(C214="","",VLOOKUP(C214,'[1]PREÇOS UNITÁRIOS'!$B$12:$H$273,3,0))</f>
        <v>BARRA DE APOIO PARA LAVATÓRIO DE LOUÇA, PARA PORTADORES DE DEFICIÊNCIA FÍSICA, COMPRIMENTO 60 CM, LARGURA 45 CM</v>
      </c>
      <c r="G214" s="48" t="s">
        <v>21</v>
      </c>
      <c r="H214" s="29"/>
      <c r="I214" s="29"/>
      <c r="J214" s="49"/>
      <c r="K214" s="49">
        <f>K218</f>
        <v>1047.97</v>
      </c>
      <c r="L214" s="49">
        <f>L218</f>
        <v>83.69</v>
      </c>
      <c r="M214" s="49">
        <f>SUM(K214:L214)</f>
        <v>1131.6600000000001</v>
      </c>
      <c r="N214" s="35"/>
    </row>
    <row r="215" spans="3:14" ht="50" x14ac:dyDescent="0.35">
      <c r="C215" s="34"/>
      <c r="D215" s="58" t="s">
        <v>1048</v>
      </c>
      <c r="E215" s="38" t="str">
        <f>IFERROR(VLOOKUP(D215,'[1]COMP-SINT-SINAPI'!$G$6:$R$20000,12,0),IFERROR(VLOOKUP(D215,'[1]PREÇOS UNITÁRIOS'!$B$73:$H$20000,3,0),IFERROR(VLOOKUP(D215,'[1]INSUMOS-SINAPI'!$A$6:$J$20000,6,0),IFERROR(VLOOKUP(D215,'[1]tab-PINI-SINT'!$B$18:$H$20000,7,0),IFERROR(VLOOKUP(D215,[1]INSUMOS!$B$13:$J$9994,9,0),"")))))</f>
        <v>PINI</v>
      </c>
      <c r="F215" s="37" t="str">
        <f>IFERROR(VLOOKUP(D215,'[1]COMP-SINT-SINAPI'!$G$6:$Q$20000,2,0),IFERROR(VLOOKUP(D215,'[1]PREÇOS UNITÁRIOS'!$B$73:$H$20000,3,0),IFERROR(VLOOKUP(D215,'[1]INSUMOS-SINAPI'!$A$7:$F$20000,2,0),IFERROR(VLOOKUP(D215,'[1]tab-PINI-SINT'!$B$18:$G$20000,2,0),IFERROR(VLOOKUP(D215,[1]INSUMOS!$B$13:$H$9994,3,0),"")))))</f>
        <v>Barra de apoio para lavatório de louça, para portadores de deficiência física, comprimento 60 cm, largura 45 cm</v>
      </c>
      <c r="G215" s="38" t="str">
        <f>IFERROR(VLOOKUP(D215,'[1]COMP-SINT-SINAPI'!$G$6:$Q$20000,3,0),IFERROR(VLOOKUP(D215,'[1]PREÇOS UNITÁRIOS'!$B$73:$H$20000,4,0),IFERROR(VLOOKUP(D215,'[1]INSUMOS-SINAPI'!$A$7:$F$20000,3,0),IFERROR(VLOOKUP(D215,'[1]tab-PINI-SINT'!$B$18:$G$20000,3,0),IFERROR(VLOOKUP(D215,[1]INSUMOS!$B$13:$H$9994,5,0),"")))))</f>
        <v>un</v>
      </c>
      <c r="H215" s="39">
        <v>1</v>
      </c>
      <c r="I215" s="38">
        <f>IFERROR(VLOOKUP(D215,'[1]COMP-SINT-SINAPI'!$G$6:$Q$20000,8,0),IFERROR(VLOOKUP(D215,'[1]PREÇOS UNITÁRIOS'!$B$73:$H$20000,5,0),IFERROR(VLOOKUP(D215,'[1]INSUMOS-SINAPI'!$A$7:$F$20000,5,0),IFERROR(VLOOKUP(D215,'[1]tab-PINI-SINT'!$B$18:$G$20000,4,0),IFERROR(VLOOKUP(D215,[1]INSUMOS!$B$13:$H$9994,6,0),"")))))</f>
        <v>1039.57</v>
      </c>
      <c r="J215" s="38">
        <f>IF(D215="",0,IFERROR(VLOOKUP(D215,'[1]COMP-SINT-SINAPI'!$G$6:$Q$20000,7,0),IFERROR(VLOOKUP(D215,'[1]PREÇOS UNITÁRIOS'!$B$73:$H$20000,6,0),IFERROR(VLOOKUP(D215,'[1]INSUMOS-SINAPI'!$A$7:$F$20000,7,0),IFERROR(VLOOKUP(D215,'[1]tab-PINI-SINT'!$B$18:$G$20000,5,0),IFERROR(VLOOKUP(D215,[1]INSUMOS!$B$13:$H$9994,7,0),"0,00"))))))</f>
        <v>62.21</v>
      </c>
      <c r="K215" s="40">
        <f>IF(H215="",0,H215*I215)</f>
        <v>1039.57</v>
      </c>
      <c r="L215" s="40">
        <f>H215*J215</f>
        <v>62.21</v>
      </c>
      <c r="M215" s="41">
        <f>K215+L215</f>
        <v>1101.78</v>
      </c>
      <c r="N215" s="35"/>
    </row>
    <row r="216" spans="3:14" ht="75" x14ac:dyDescent="0.35">
      <c r="C216" s="34"/>
      <c r="D216" s="57">
        <v>7568</v>
      </c>
      <c r="E216" s="38" t="str">
        <f>IFERROR(VLOOKUP(D216,'[1]COMP-SINT-SINAPI'!$G$6:$R$20000,12,0),IFERROR(VLOOKUP(D216,'[1]PREÇOS UNITÁRIOS'!$B$73:$H$20000,3,0),IFERROR(VLOOKUP(D216,'[1]INSUMOS-SINAPI'!$A$6:$J$20000,6,0),IFERROR(VLOOKUP(D216,'[1]tab-PINI-SINT'!$B$18:$H$20000,7,0),IFERROR(VLOOKUP(D216,[1]INSUMOS!$B$13:$J$9994,9,0),"")))))</f>
        <v>SINAPI</v>
      </c>
      <c r="F216" s="37" t="str">
        <f>IFERROR(VLOOKUP(D216,'[1]COMP-SINT-SINAPI'!$G$6:$Q$20000,2,0),IFERROR(VLOOKUP(D216,'[1]PREÇOS UNITÁRIOS'!$B$73:$H$20000,3,0),IFERROR(VLOOKUP(D216,'[1]INSUMOS-SINAPI'!$A$7:$F$20000,2,0),IFERROR(VLOOKUP(D216,'[1]tab-PINI-SINT'!$B$18:$G$20000,2,0),IFERROR(VLOOKUP(D216,[1]INSUMOS!$B$13:$H$9994,3,0),"")))))</f>
        <v>BUCHA DE NYLON SEM ABA S10, COM PARAFUSO DE 6,10 X 65 MM EM ACO ZINCADO COM ROSCA SOBERBA, CABECA CHATA E FENDA PHILLIPS</v>
      </c>
      <c r="G216" s="38" t="str">
        <f>IFERROR(VLOOKUP(D216,'[1]COMP-SINT-SINAPI'!$G$6:$Q$20000,3,0),IFERROR(VLOOKUP(D216,'[1]PREÇOS UNITÁRIOS'!$B$73:$H$20000,4,0),IFERROR(VLOOKUP(D216,'[1]INSUMOS-SINAPI'!$A$7:$F$20000,3,0),IFERROR(VLOOKUP(D216,'[1]tab-PINI-SINT'!$B$18:$G$20000,3,0),IFERROR(VLOOKUP(D216,[1]INSUMOS!$B$13:$H$9994,5,0),"")))))</f>
        <v xml:space="preserve">UN    </v>
      </c>
      <c r="H216" s="39">
        <v>6</v>
      </c>
      <c r="I216" s="38" t="str">
        <f>IFERROR(VLOOKUP(D216,'[1]COMP-SINT-SINAPI'!$G$6:$Q$20000,8,0),IFERROR(VLOOKUP(D216,'[1]PREÇOS UNITÁRIOS'!$B$73:$H$20000,5,0),IFERROR(VLOOKUP(D216,'[1]INSUMOS-SINAPI'!$A$7:$F$20000,5,0),IFERROR(VLOOKUP(D216,'[1]tab-PINI-SINT'!$B$18:$G$20000,4,0),IFERROR(VLOOKUP(D216,[1]INSUMOS!$B$13:$H$9994,6,0),"")))))</f>
        <v>0,61</v>
      </c>
      <c r="J216" s="38" t="str">
        <f>IF(D216="",0,IFERROR(VLOOKUP(D216,'[1]COMP-SINT-SINAPI'!$G$6:$Q$20000,7,0),IFERROR(VLOOKUP(D216,'[1]PREÇOS UNITÁRIOS'!$B$73:$H$20000,6,0),IFERROR(VLOOKUP(D216,'[1]INSUMOS-SINAPI'!$A$7:$F$20000,7,0),IFERROR(VLOOKUP(D216,'[1]tab-PINI-SINT'!$B$18:$G$20000,5,0),IFERROR(VLOOKUP(D216,[1]INSUMOS!$B$13:$H$9994,7,0),"0,00"))))))</f>
        <v>0,00</v>
      </c>
      <c r="K216" s="40">
        <f>H216*I216</f>
        <v>3.66</v>
      </c>
      <c r="L216" s="40">
        <f>H216*J216</f>
        <v>0</v>
      </c>
      <c r="M216" s="41">
        <f>K216+L216</f>
        <v>3.66</v>
      </c>
      <c r="N216" s="35"/>
    </row>
    <row r="217" spans="3:14" ht="50" x14ac:dyDescent="0.35">
      <c r="C217" s="34"/>
      <c r="D217" s="57">
        <v>95541</v>
      </c>
      <c r="E217" s="38" t="str">
        <f>IFERROR(VLOOKUP(D217,'[1]COMP-SINT-SINAPI'!$G$6:$R$20000,12,0),IFERROR(VLOOKUP(D217,'[1]PREÇOS UNITÁRIOS'!$B$73:$H$20000,3,0),IFERROR(VLOOKUP(D217,'[1]INSUMOS-SINAPI'!$A$6:$J$20000,6,0),IFERROR(VLOOKUP(D217,'[1]tab-PINI-SINT'!$B$18:$H$20000,7,0),IFERROR(VLOOKUP(D217,[1]INSUMOS!$B$13:$J$9994,9,0),"")))))</f>
        <v>SINAPI</v>
      </c>
      <c r="F217" s="37" t="str">
        <f>IFERROR(VLOOKUP(D217,'[1]COMP-SINT-SINAPI'!$G$6:$Q$20000,2,0),IFERROR(VLOOKUP(D217,'[1]PREÇOS UNITÁRIOS'!$B$73:$H$20000,3,0),IFERROR(VLOOKUP(D217,'[1]INSUMOS-SINAPI'!$A$7:$F$20000,2,0),IFERROR(VLOOKUP(D217,'[1]tab-PINI-SINT'!$B$18:$G$20000,2,0),IFERROR(VLOOKUP(D217,[1]INSUMOS!$B$13:$H$9994,3,0),"")))))</f>
        <v>FIXAÇÃO UTILIZANDO PARAFUSO E BUCHA DE NYLON, SOMENTE MÃO DE OBRA. AF_10/2016</v>
      </c>
      <c r="G217" s="38" t="str">
        <f>IFERROR(VLOOKUP(D217,'[1]COMP-SINT-SINAPI'!$G$6:$Q$20000,3,0),IFERROR(VLOOKUP(D217,'[1]PREÇOS UNITÁRIOS'!$B$73:$H$20000,4,0),IFERROR(VLOOKUP(D217,'[1]INSUMOS-SINAPI'!$A$7:$F$20000,3,0),IFERROR(VLOOKUP(D217,'[1]tab-PINI-SINT'!$B$18:$G$20000,3,0),IFERROR(VLOOKUP(D217,[1]INSUMOS!$B$13:$H$9994,5,0),"")))))</f>
        <v>UN</v>
      </c>
      <c r="H217" s="39">
        <v>6</v>
      </c>
      <c r="I217" s="38">
        <f>IFERROR(VLOOKUP(D217,'[1]COMP-SINT-SINAPI'!$G$6:$Q$20000,8,0),IFERROR(VLOOKUP(D217,'[1]PREÇOS UNITÁRIOS'!$B$73:$H$20000,5,0),IFERROR(VLOOKUP(D217,'[1]INSUMOS-SINAPI'!$A$7:$F$20000,5,0),IFERROR(VLOOKUP(D217,'[1]tab-PINI-SINT'!$B$18:$G$20000,4,0),IFERROR(VLOOKUP(D217,[1]INSUMOS!$B$13:$H$9994,6,0),"")))))</f>
        <v>0.79</v>
      </c>
      <c r="J217" s="38" t="str">
        <f>IF(D217="",0,IFERROR(VLOOKUP(D217,'[1]COMP-SINT-SINAPI'!$G$6:$Q$20000,7,0),IFERROR(VLOOKUP(D217,'[1]PREÇOS UNITÁRIOS'!$B$73:$H$20000,6,0),IFERROR(VLOOKUP(D217,'[1]INSUMOS-SINAPI'!$A$7:$F$20000,7,0),IFERROR(VLOOKUP(D217,'[1]tab-PINI-SINT'!$B$18:$G$20000,5,0),IFERROR(VLOOKUP(D217,[1]INSUMOS!$B$13:$H$9994,7,0),"0,00"))))))</f>
        <v>3,58</v>
      </c>
      <c r="K217" s="40">
        <f>H217*I217</f>
        <v>4.74</v>
      </c>
      <c r="L217" s="40">
        <f>H217*J217</f>
        <v>21.48</v>
      </c>
      <c r="M217" s="41">
        <f>K217+L217</f>
        <v>26.22</v>
      </c>
      <c r="N217" s="35"/>
    </row>
    <row r="218" spans="3:14" x14ac:dyDescent="0.35">
      <c r="C218" s="34"/>
      <c r="D218" s="35"/>
      <c r="E218" s="118"/>
      <c r="F218" s="35"/>
      <c r="G218" s="35"/>
      <c r="H218" s="35"/>
      <c r="I218" s="50" t="s">
        <v>1042</v>
      </c>
      <c r="J218" s="29"/>
      <c r="K218" s="41">
        <f>SUM(K215:K217)</f>
        <v>1047.97</v>
      </c>
      <c r="L218" s="41">
        <f>SUM(L215:L217)</f>
        <v>83.69</v>
      </c>
      <c r="M218" s="41">
        <f>SUM(M215:M217)</f>
        <v>1131.6600000000001</v>
      </c>
      <c r="N218" s="35"/>
    </row>
    <row r="219" spans="3:14" x14ac:dyDescent="0.35">
      <c r="C219" s="34"/>
      <c r="D219" s="35"/>
      <c r="E219" s="118"/>
      <c r="F219" s="35"/>
      <c r="G219" s="35"/>
      <c r="H219" s="35"/>
      <c r="I219" s="35"/>
      <c r="J219" s="35"/>
      <c r="K219" s="35"/>
      <c r="L219" s="35"/>
      <c r="M219" s="35"/>
      <c r="N219" s="35"/>
    </row>
    <row r="220" spans="3:14" x14ac:dyDescent="0.35">
      <c r="C220" s="34"/>
      <c r="D220" s="52"/>
      <c r="E220" s="108"/>
      <c r="F220" s="53"/>
      <c r="G220" s="53"/>
      <c r="H220" s="44" t="s">
        <v>1036</v>
      </c>
      <c r="I220" s="44" t="s">
        <v>1037</v>
      </c>
      <c r="J220" s="44" t="s">
        <v>1038</v>
      </c>
      <c r="K220" s="44" t="s">
        <v>1039</v>
      </c>
      <c r="L220" s="44" t="s">
        <v>1040</v>
      </c>
      <c r="M220" s="54"/>
      <c r="N220" s="35"/>
    </row>
    <row r="221" spans="3:14" ht="52" x14ac:dyDescent="0.35">
      <c r="C221" s="55" t="s">
        <v>338</v>
      </c>
      <c r="D221" s="47" t="str">
        <f>IF(C221="","",VLOOKUP(C221,'[1]PREÇOS UNITÁRIOS'!$B$12:$H$273,2,0))</f>
        <v>C30-PINI-26.104.000060.SER</v>
      </c>
      <c r="E221" s="79" t="s">
        <v>11</v>
      </c>
      <c r="F221" s="47" t="str">
        <f>IF(C221="","",VLOOKUP(C221,'[1]PREÇOS UNITÁRIOS'!$B$12:$H$273,3,0))</f>
        <v>BARRA DE APOIO PARA PORTADORES DE NECESSIDADES ESPECIAIS, LARGURA 80 CM</v>
      </c>
      <c r="G221" s="48" t="s">
        <v>21</v>
      </c>
      <c r="H221" s="29"/>
      <c r="I221" s="29"/>
      <c r="J221" s="49"/>
      <c r="K221" s="49">
        <f>K225</f>
        <v>1743.5</v>
      </c>
      <c r="L221" s="49">
        <f>L225</f>
        <v>52.59</v>
      </c>
      <c r="M221" s="49">
        <f>SUM(K221:L221)</f>
        <v>1796.09</v>
      </c>
      <c r="N221" s="35"/>
    </row>
    <row r="222" spans="3:14" ht="37.5" x14ac:dyDescent="0.35">
      <c r="C222" s="34"/>
      <c r="D222" s="73" t="s">
        <v>1049</v>
      </c>
      <c r="E222" s="38" t="str">
        <f>IFERROR(VLOOKUP(D222,'[1]COMP-SINT-SINAPI'!$G$6:$R$20000,12,0),IFERROR(VLOOKUP(D222,'[1]PREÇOS UNITÁRIOS'!$B$73:$H$20000,3,0),IFERROR(VLOOKUP(D222,'[1]INSUMOS-SINAPI'!$A$6:$J$20000,6,0),IFERROR(VLOOKUP(D222,'[1]tab-PINI-SINT'!$B$18:$H$20000,7,0),IFERROR(VLOOKUP(D222,[1]INSUMOS!$B$13:$J$9994,9,0),"")))))</f>
        <v>PINI</v>
      </c>
      <c r="F222" s="37" t="str">
        <f>IFERROR(VLOOKUP(D222,'[1]COMP-SINT-SINAPI'!$G$6:$Q$20000,2,0),IFERROR(VLOOKUP(D222,'[1]PREÇOS UNITÁRIOS'!$B$73:$H$20000,3,0),IFERROR(VLOOKUP(D222,'[1]INSUMOS-SINAPI'!$A$7:$F$20000,2,0),IFERROR(VLOOKUP(D222,'[1]tab-PINI-SINT'!$B$18:$G$20000,2,0),IFERROR(VLOOKUP(D222,[1]INSUMOS!$B$13:$H$9994,3,0),"")))))</f>
        <v>Barra de apoio para portadores de necessidades especiais, largura 80 cm</v>
      </c>
      <c r="G222" s="38" t="str">
        <f>IFERROR(VLOOKUP(D222,'[1]COMP-SINT-SINAPI'!$G$6:$Q$20000,3,0),IFERROR(VLOOKUP(D222,'[1]PREÇOS UNITÁRIOS'!$B$73:$H$20000,4,0),IFERROR(VLOOKUP(D222,'[1]INSUMOS-SINAPI'!$A$7:$F$20000,3,0),IFERROR(VLOOKUP(D222,'[1]tab-PINI-SINT'!$B$18:$G$20000,3,0),IFERROR(VLOOKUP(D222,[1]INSUMOS!$B$13:$H$9994,5,0),"")))))</f>
        <v>un</v>
      </c>
      <c r="H222" s="39">
        <v>1</v>
      </c>
      <c r="I222" s="38">
        <f>IFERROR(VLOOKUP(D222,'[1]COMP-SINT-SINAPI'!$G$6:$Q$20000,8,0),IFERROR(VLOOKUP(D222,'[1]PREÇOS UNITÁRIOS'!$B$73:$H$20000,5,0),IFERROR(VLOOKUP(D222,'[1]INSUMOS-SINAPI'!$A$7:$F$20000,5,0),IFERROR(VLOOKUP(D222,'[1]tab-PINI-SINT'!$B$18:$G$20000,4,0),IFERROR(VLOOKUP(D222,[1]INSUMOS!$B$13:$H$9994,6,0),"")))))</f>
        <v>1735.1</v>
      </c>
      <c r="J222" s="38">
        <f>IF(D222="",0,IFERROR(VLOOKUP(D222,'[1]COMP-SINT-SINAPI'!$G$6:$Q$20000,7,0),IFERROR(VLOOKUP(D222,'[1]PREÇOS UNITÁRIOS'!$B$73:$H$20000,6,0),IFERROR(VLOOKUP(D222,'[1]INSUMOS-SINAPI'!$A$7:$F$20000,7,0),IFERROR(VLOOKUP(D222,'[1]tab-PINI-SINT'!$B$18:$G$20000,5,0),IFERROR(VLOOKUP(D222,[1]INSUMOS!$B$13:$H$9994,7,0),"0,00"))))))</f>
        <v>31.11</v>
      </c>
      <c r="K222" s="40">
        <f>IF(H222="",0,H222*I222)</f>
        <v>1735.1</v>
      </c>
      <c r="L222" s="40">
        <f>H222*J222</f>
        <v>31.11</v>
      </c>
      <c r="M222" s="41">
        <f>K222+L222</f>
        <v>1766.2099999999998</v>
      </c>
      <c r="N222" s="35"/>
    </row>
    <row r="223" spans="3:14" ht="75" x14ac:dyDescent="0.35">
      <c r="C223" s="34"/>
      <c r="D223" s="57">
        <v>7568</v>
      </c>
      <c r="E223" s="38" t="str">
        <f>IFERROR(VLOOKUP(D223,'[1]COMP-SINT-SINAPI'!$G$6:$R$20000,12,0),IFERROR(VLOOKUP(D223,'[1]PREÇOS UNITÁRIOS'!$B$73:$H$20000,3,0),IFERROR(VLOOKUP(D223,'[1]INSUMOS-SINAPI'!$A$6:$J$20000,6,0),IFERROR(VLOOKUP(D223,'[1]tab-PINI-SINT'!$B$18:$H$20000,7,0),IFERROR(VLOOKUP(D223,[1]INSUMOS!$B$13:$J$9994,9,0),"")))))</f>
        <v>SINAPI</v>
      </c>
      <c r="F223" s="37" t="str">
        <f>IFERROR(VLOOKUP(D223,'[1]COMP-SINT-SINAPI'!$G$6:$Q$20000,2,0),IFERROR(VLOOKUP(D223,'[1]PREÇOS UNITÁRIOS'!$B$73:$H$20000,3,0),IFERROR(VLOOKUP(D223,'[1]INSUMOS-SINAPI'!$A$7:$F$20000,2,0),IFERROR(VLOOKUP(D223,'[1]tab-PINI-SINT'!$B$18:$G$20000,2,0),IFERROR(VLOOKUP(D223,[1]INSUMOS!$B$13:$H$9994,3,0),"")))))</f>
        <v>BUCHA DE NYLON SEM ABA S10, COM PARAFUSO DE 6,10 X 65 MM EM ACO ZINCADO COM ROSCA SOBERBA, CABECA CHATA E FENDA PHILLIPS</v>
      </c>
      <c r="G223" s="38" t="str">
        <f>IFERROR(VLOOKUP(D223,'[1]COMP-SINT-SINAPI'!$G$6:$Q$20000,3,0),IFERROR(VLOOKUP(D223,'[1]PREÇOS UNITÁRIOS'!$B$73:$H$20000,4,0),IFERROR(VLOOKUP(D223,'[1]INSUMOS-SINAPI'!$A$7:$F$20000,3,0),IFERROR(VLOOKUP(D223,'[1]tab-PINI-SINT'!$B$18:$G$20000,3,0),IFERROR(VLOOKUP(D223,[1]INSUMOS!$B$13:$H$9994,5,0),"")))))</f>
        <v xml:space="preserve">UN    </v>
      </c>
      <c r="H223" s="39">
        <v>6</v>
      </c>
      <c r="I223" s="38" t="str">
        <f>IFERROR(VLOOKUP(D223,'[1]COMP-SINT-SINAPI'!$G$6:$Q$20000,8,0),IFERROR(VLOOKUP(D223,'[1]PREÇOS UNITÁRIOS'!$B$73:$H$20000,5,0),IFERROR(VLOOKUP(D223,'[1]INSUMOS-SINAPI'!$A$7:$F$20000,5,0),IFERROR(VLOOKUP(D223,'[1]tab-PINI-SINT'!$B$18:$G$20000,4,0),IFERROR(VLOOKUP(D223,[1]INSUMOS!$B$13:$H$9994,6,0),"")))))</f>
        <v>0,61</v>
      </c>
      <c r="J223" s="38" t="str">
        <f>IF(D223="",0,IFERROR(VLOOKUP(D223,'[1]COMP-SINT-SINAPI'!$G$6:$Q$20000,7,0),IFERROR(VLOOKUP(D223,'[1]PREÇOS UNITÁRIOS'!$B$73:$H$20000,6,0),IFERROR(VLOOKUP(D223,'[1]INSUMOS-SINAPI'!$A$7:$F$20000,7,0),IFERROR(VLOOKUP(D223,'[1]tab-PINI-SINT'!$B$18:$G$20000,5,0),IFERROR(VLOOKUP(D223,[1]INSUMOS!$B$13:$H$9994,7,0),"0,00"))))))</f>
        <v>0,00</v>
      </c>
      <c r="K223" s="40">
        <f>H223*I223</f>
        <v>3.66</v>
      </c>
      <c r="L223" s="40">
        <f>H223*J223</f>
        <v>0</v>
      </c>
      <c r="M223" s="41">
        <f>K223+L223</f>
        <v>3.66</v>
      </c>
      <c r="N223" s="35"/>
    </row>
    <row r="224" spans="3:14" ht="50" x14ac:dyDescent="0.35">
      <c r="C224" s="34"/>
      <c r="D224" s="57">
        <v>95541</v>
      </c>
      <c r="E224" s="38" t="str">
        <f>IFERROR(VLOOKUP(D224,'[1]COMP-SINT-SINAPI'!$G$6:$R$20000,12,0),IFERROR(VLOOKUP(D224,'[1]PREÇOS UNITÁRIOS'!$B$73:$H$20000,3,0),IFERROR(VLOOKUP(D224,'[1]INSUMOS-SINAPI'!$A$6:$J$20000,6,0),IFERROR(VLOOKUP(D224,'[1]tab-PINI-SINT'!$B$18:$H$20000,7,0),IFERROR(VLOOKUP(D224,[1]INSUMOS!$B$13:$J$9994,9,0),"")))))</f>
        <v>SINAPI</v>
      </c>
      <c r="F224" s="37" t="str">
        <f>IFERROR(VLOOKUP(D224,'[1]COMP-SINT-SINAPI'!$G$6:$Q$20000,2,0),IFERROR(VLOOKUP(D224,'[1]PREÇOS UNITÁRIOS'!$B$73:$H$20000,3,0),IFERROR(VLOOKUP(D224,'[1]INSUMOS-SINAPI'!$A$7:$F$20000,2,0),IFERROR(VLOOKUP(D224,'[1]tab-PINI-SINT'!$B$18:$G$20000,2,0),IFERROR(VLOOKUP(D224,[1]INSUMOS!$B$13:$H$9994,3,0),"")))))</f>
        <v>FIXAÇÃO UTILIZANDO PARAFUSO E BUCHA DE NYLON, SOMENTE MÃO DE OBRA. AF_10/2016</v>
      </c>
      <c r="G224" s="38" t="str">
        <f>IFERROR(VLOOKUP(D224,'[1]COMP-SINT-SINAPI'!$G$6:$Q$20000,3,0),IFERROR(VLOOKUP(D224,'[1]PREÇOS UNITÁRIOS'!$B$73:$H$20000,4,0),IFERROR(VLOOKUP(D224,'[1]INSUMOS-SINAPI'!$A$7:$F$20000,3,0),IFERROR(VLOOKUP(D224,'[1]tab-PINI-SINT'!$B$18:$G$20000,3,0),IFERROR(VLOOKUP(D224,[1]INSUMOS!$B$13:$H$9994,5,0),"")))))</f>
        <v>UN</v>
      </c>
      <c r="H224" s="39">
        <v>6</v>
      </c>
      <c r="I224" s="38">
        <f>IFERROR(VLOOKUP(D224,'[1]COMP-SINT-SINAPI'!$G$6:$Q$20000,8,0),IFERROR(VLOOKUP(D224,'[1]PREÇOS UNITÁRIOS'!$B$73:$H$20000,5,0),IFERROR(VLOOKUP(D224,'[1]INSUMOS-SINAPI'!$A$7:$F$20000,5,0),IFERROR(VLOOKUP(D224,'[1]tab-PINI-SINT'!$B$18:$G$20000,4,0),IFERROR(VLOOKUP(D224,[1]INSUMOS!$B$13:$H$9994,6,0),"")))))</f>
        <v>0.79</v>
      </c>
      <c r="J224" s="38" t="str">
        <f>IF(D224="",0,IFERROR(VLOOKUP(D224,'[1]COMP-SINT-SINAPI'!$G$6:$Q$20000,7,0),IFERROR(VLOOKUP(D224,'[1]PREÇOS UNITÁRIOS'!$B$73:$H$20000,6,0),IFERROR(VLOOKUP(D224,'[1]INSUMOS-SINAPI'!$A$7:$F$20000,7,0),IFERROR(VLOOKUP(D224,'[1]tab-PINI-SINT'!$B$18:$G$20000,5,0),IFERROR(VLOOKUP(D224,[1]INSUMOS!$B$13:$H$9994,7,0),"0,00"))))))</f>
        <v>3,58</v>
      </c>
      <c r="K224" s="40">
        <f>H224*I224</f>
        <v>4.74</v>
      </c>
      <c r="L224" s="40">
        <f>H224*J224</f>
        <v>21.48</v>
      </c>
      <c r="M224" s="41">
        <f>K224+L224</f>
        <v>26.22</v>
      </c>
      <c r="N224" s="35"/>
    </row>
    <row r="225" spans="3:14" x14ac:dyDescent="0.35">
      <c r="C225" s="34"/>
      <c r="D225" s="35"/>
      <c r="E225" s="118"/>
      <c r="F225" s="35"/>
      <c r="G225" s="35"/>
      <c r="H225" s="35"/>
      <c r="I225" s="50" t="s">
        <v>1042</v>
      </c>
      <c r="J225" s="29"/>
      <c r="K225" s="41">
        <f>SUM(K222:K224)</f>
        <v>1743.5</v>
      </c>
      <c r="L225" s="41">
        <f>SUM(L222:L224)</f>
        <v>52.59</v>
      </c>
      <c r="M225" s="41">
        <f>SUM(M222:M224)</f>
        <v>1796.09</v>
      </c>
      <c r="N225" s="35"/>
    </row>
    <row r="226" spans="3:14" x14ac:dyDescent="0.35">
      <c r="C226" s="34"/>
      <c r="D226" s="35"/>
      <c r="E226" s="118"/>
      <c r="F226" s="35"/>
      <c r="G226" s="35"/>
      <c r="H226" s="35"/>
      <c r="I226" s="35"/>
      <c r="J226" s="35"/>
      <c r="K226" s="35"/>
      <c r="L226" s="35"/>
      <c r="M226" s="35"/>
      <c r="N226" s="35"/>
    </row>
    <row r="227" spans="3:14" x14ac:dyDescent="0.35">
      <c r="C227" s="34"/>
      <c r="D227" s="52"/>
      <c r="E227" s="108"/>
      <c r="F227" s="53"/>
      <c r="G227" s="53"/>
      <c r="H227" s="44" t="s">
        <v>1036</v>
      </c>
      <c r="I227" s="44" t="s">
        <v>1037</v>
      </c>
      <c r="J227" s="44" t="s">
        <v>1038</v>
      </c>
      <c r="K227" s="44" t="s">
        <v>1039</v>
      </c>
      <c r="L227" s="44" t="s">
        <v>1040</v>
      </c>
      <c r="M227" s="54"/>
      <c r="N227" s="35"/>
    </row>
    <row r="228" spans="3:14" ht="65" x14ac:dyDescent="0.35">
      <c r="C228" s="55" t="s">
        <v>341</v>
      </c>
      <c r="D228" s="47" t="str">
        <f>IF(C228="","",VLOOKUP(C228,'[1]PREÇOS UNITÁRIOS'!$B$12:$H$273,2,0))</f>
        <v>C31-BASA</v>
      </c>
      <c r="E228" s="79" t="s">
        <v>11</v>
      </c>
      <c r="F228" s="47" t="str">
        <f>IF(C228="","",VLOOKUP(C228,'[1]PREÇOS UNITÁRIOS'!$B$12:$H$273,3,0))</f>
        <v>FORNECIMENTO E INSTALAÇÃO DE ASSENTO SANITÁRIO VOGUE PLUS BRANCO GELO PARA LOUÇA DECA</v>
      </c>
      <c r="G228" s="48" t="s">
        <v>21</v>
      </c>
      <c r="H228" s="29"/>
      <c r="I228" s="29"/>
      <c r="J228" s="49"/>
      <c r="K228" s="49">
        <f>K231</f>
        <v>299.40099999999995</v>
      </c>
      <c r="L228" s="49">
        <f>L231</f>
        <v>1.4279999999999999</v>
      </c>
      <c r="M228" s="49">
        <f>SUM(K228:L228)</f>
        <v>300.82899999999995</v>
      </c>
      <c r="N228" s="35"/>
    </row>
    <row r="229" spans="3:14" ht="25" x14ac:dyDescent="0.35">
      <c r="C229" s="34"/>
      <c r="D229" s="36" t="s">
        <v>18</v>
      </c>
      <c r="E229" s="38" t="str">
        <f>IFERROR(VLOOKUP(D229,'[1]COMP-SINT-SINAPI'!$G$6:$R$20000,12,0),IFERROR(VLOOKUP(D229,'[1]PREÇOS UNITÁRIOS'!$B$73:$H$20000,3,0),IFERROR(VLOOKUP(D229,'[1]INSUMOS-SINAPI'!$A$6:$J$20000,6,0),IFERROR(VLOOKUP(D229,'[1]tab-PINI-SINT'!$B$18:$H$20000,7,0),IFERROR(VLOOKUP(D229,[1]INSUMOS!$B$13:$J$9994,9,0),"")))))</f>
        <v>AMERICANAS.COM</v>
      </c>
      <c r="F229" s="37" t="str">
        <f>IFERROR(VLOOKUP(D229,'[1]COMP-SINT-SINAPI'!$G$6:$Q$20000,2,0),IFERROR(VLOOKUP(D229,'[1]PREÇOS UNITÁRIOS'!$B$73:$H$20000,3,0),IFERROR(VLOOKUP(D229,'[1]INSUMOS-SINAPI'!$A$7:$F$20000,2,0),IFERROR(VLOOKUP(D229,'[1]tab-PINI-SINT'!$B$18:$G$20000,2,0),IFERROR(VLOOKUP(D229,[1]INSUMOS!$B$13:$H$9994,3,0),"")))))</f>
        <v>assento sanitário vogue plus branco gelo para louça deca</v>
      </c>
      <c r="G229" s="38" t="str">
        <f>IFERROR(VLOOKUP(D229,'[1]COMP-SINT-SINAPI'!$G$6:$Q$20000,3,0),IFERROR(VLOOKUP(D229,'[1]PREÇOS UNITÁRIOS'!$B$73:$H$20000,4,0),IFERROR(VLOOKUP(D229,'[1]INSUMOS-SINAPI'!$A$7:$F$20000,3,0),IFERROR(VLOOKUP(D229,'[1]tab-PINI-SINT'!$B$18:$G$20000,3,0),IFERROR(VLOOKUP(D229,[1]INSUMOS!$B$13:$H$9994,5,0),"")))))</f>
        <v>UN</v>
      </c>
      <c r="H229" s="39">
        <v>1</v>
      </c>
      <c r="I229" s="38">
        <f>IFERROR(VLOOKUP(D229,'[1]COMP-SINT-SINAPI'!$G$6:$Q$20000,8,0),IFERROR(VLOOKUP(D229,'[1]PREÇOS UNITÁRIOS'!$B$73:$H$20000,5,0),IFERROR(VLOOKUP(D229,'[1]INSUMOS-SINAPI'!$A$7:$F$20000,5,0),IFERROR(VLOOKUP(D229,'[1]tab-PINI-SINT'!$B$18:$G$20000,4,0),IFERROR(VLOOKUP(D229,[1]INSUMOS!$B$13:$H$9994,6,0),"")))))</f>
        <v>298.89999999999998</v>
      </c>
      <c r="J229" s="38">
        <f>IF(D229="",0,IFERROR(VLOOKUP(D229,'[1]COMP-SINT-SINAPI'!$G$6:$Q$20000,7,0),IFERROR(VLOOKUP(D229,'[1]PREÇOS UNITÁRIOS'!$B$73:$H$20000,6,0),IFERROR(VLOOKUP(D229,'[1]INSUMOS-SINAPI'!$A$7:$F$20000,7,0),IFERROR(VLOOKUP(D229,'[1]tab-PINI-SINT'!$B$18:$G$20000,5,0),IFERROR(VLOOKUP(D229,[1]INSUMOS!$B$13:$H$9994,7,0),"0,00"))))))</f>
        <v>0</v>
      </c>
      <c r="K229" s="40">
        <f>IF(H229="",0,H229*I229)</f>
        <v>298.89999999999998</v>
      </c>
      <c r="L229" s="40">
        <f>H229*J229</f>
        <v>0</v>
      </c>
      <c r="M229" s="41">
        <f>K229+L229</f>
        <v>298.89999999999998</v>
      </c>
      <c r="N229" s="35"/>
    </row>
    <row r="230" spans="3:14" ht="25" x14ac:dyDescent="0.35">
      <c r="C230" s="34"/>
      <c r="D230" s="72">
        <v>88316</v>
      </c>
      <c r="E230" s="38" t="str">
        <f>IFERROR(VLOOKUP(D230,'[1]COMP-SINT-SINAPI'!$G$6:$R$20000,12,0),IFERROR(VLOOKUP(D230,'[1]PREÇOS UNITÁRIOS'!$B$73:$H$20000,3,0),IFERROR(VLOOKUP(D230,'[1]INSUMOS-SINAPI'!$A$6:$J$20000,6,0),IFERROR(VLOOKUP(D230,'[1]tab-PINI-SINT'!$B$18:$H$20000,7,0),IFERROR(VLOOKUP(D230,[1]INSUMOS!$B$13:$J$9994,9,0),"")))))</f>
        <v>SINAPI</v>
      </c>
      <c r="F230" s="37" t="str">
        <f>IFERROR(VLOOKUP(D230,'[1]COMP-SINT-SINAPI'!$G$6:$Q$20000,2,0),IFERROR(VLOOKUP(D230,'[1]PREÇOS UNITÁRIOS'!$B$73:$H$20000,3,0),IFERROR(VLOOKUP(D230,'[1]INSUMOS-SINAPI'!$A$7:$F$20000,2,0),IFERROR(VLOOKUP(D230,'[1]tab-PINI-SINT'!$B$18:$G$20000,2,0),IFERROR(VLOOKUP(D230,[1]INSUMOS!$B$13:$H$9994,3,0),"")))))</f>
        <v>SERVENTE COM ENCARGOS COMPLEMENTARES</v>
      </c>
      <c r="G230" s="38" t="str">
        <f>IFERROR(VLOOKUP(D230,'[1]COMP-SINT-SINAPI'!$G$6:$Q$20000,3,0),IFERROR(VLOOKUP(D230,'[1]PREÇOS UNITÁRIOS'!$B$73:$H$20000,4,0),IFERROR(VLOOKUP(D230,'[1]INSUMOS-SINAPI'!$A$7:$F$20000,3,0),IFERROR(VLOOKUP(D230,'[1]tab-PINI-SINT'!$B$18:$G$20000,3,0),IFERROR(VLOOKUP(D230,[1]INSUMOS!$B$13:$H$9994,5,0),"")))))</f>
        <v>H</v>
      </c>
      <c r="H230" s="39">
        <v>0.1</v>
      </c>
      <c r="I230" s="38">
        <f>IFERROR(VLOOKUP(D230,'[1]COMP-SINT-SINAPI'!$G$6:$Q$20000,8,0),IFERROR(VLOOKUP(D230,'[1]PREÇOS UNITÁRIOS'!$B$73:$H$20000,5,0),IFERROR(VLOOKUP(D230,'[1]INSUMOS-SINAPI'!$A$7:$F$20000,5,0),IFERROR(VLOOKUP(D230,'[1]tab-PINI-SINT'!$B$18:$G$20000,4,0),IFERROR(VLOOKUP(D230,[1]INSUMOS!$B$13:$H$9994,6,0),"")))))</f>
        <v>5.01</v>
      </c>
      <c r="J230" s="38" t="str">
        <f>IF(D230="",0,IFERROR(VLOOKUP(D230,'[1]COMP-SINT-SINAPI'!$G$6:$Q$20000,7,0),IFERROR(VLOOKUP(D230,'[1]PREÇOS UNITÁRIOS'!$B$73:$H$20000,6,0),IFERROR(VLOOKUP(D230,'[1]INSUMOS-SINAPI'!$A$7:$F$20000,7,0),IFERROR(VLOOKUP(D230,'[1]tab-PINI-SINT'!$B$18:$G$20000,5,0),IFERROR(VLOOKUP(D230,[1]INSUMOS!$B$13:$H$9994,7,0),"0,00"))))))</f>
        <v>14,28</v>
      </c>
      <c r="K230" s="40">
        <f>IF(H230="",0,H230*I230)</f>
        <v>0.501</v>
      </c>
      <c r="L230" s="40">
        <f>H230*J230</f>
        <v>1.4279999999999999</v>
      </c>
      <c r="M230" s="41">
        <f>K230+L230</f>
        <v>1.9289999999999998</v>
      </c>
      <c r="N230" s="35"/>
    </row>
    <row r="231" spans="3:14" x14ac:dyDescent="0.35">
      <c r="C231" s="34"/>
      <c r="D231" s="35"/>
      <c r="E231" s="118"/>
      <c r="F231" s="35"/>
      <c r="G231" s="35"/>
      <c r="H231" s="35"/>
      <c r="I231" s="50" t="s">
        <v>1042</v>
      </c>
      <c r="J231" s="29"/>
      <c r="K231" s="41">
        <f>SUM(K229:K230)</f>
        <v>299.40099999999995</v>
      </c>
      <c r="L231" s="41">
        <f>SUM(L229:L230)</f>
        <v>1.4279999999999999</v>
      </c>
      <c r="M231" s="41">
        <f>SUM(M229:M230)</f>
        <v>300.82899999999995</v>
      </c>
      <c r="N231" s="35"/>
    </row>
    <row r="232" spans="3:14" x14ac:dyDescent="0.35">
      <c r="C232" s="34"/>
      <c r="D232" s="35"/>
      <c r="E232" s="118"/>
      <c r="F232" s="35"/>
      <c r="G232" s="35"/>
      <c r="H232" s="35"/>
      <c r="I232" s="35"/>
      <c r="J232" s="35"/>
      <c r="K232" s="35"/>
      <c r="L232" s="35"/>
      <c r="M232" s="35"/>
      <c r="N232" s="35"/>
    </row>
    <row r="233" spans="3:14" x14ac:dyDescent="0.35">
      <c r="C233" s="34"/>
      <c r="D233" s="52"/>
      <c r="E233" s="108"/>
      <c r="F233" s="53"/>
      <c r="G233" s="53"/>
      <c r="H233" s="44" t="s">
        <v>1036</v>
      </c>
      <c r="I233" s="44" t="s">
        <v>1037</v>
      </c>
      <c r="J233" s="44" t="s">
        <v>1038</v>
      </c>
      <c r="K233" s="44" t="s">
        <v>1039</v>
      </c>
      <c r="L233" s="44" t="s">
        <v>1040</v>
      </c>
      <c r="M233" s="54"/>
      <c r="N233" s="35"/>
    </row>
    <row r="234" spans="3:14" ht="52" x14ac:dyDescent="0.35">
      <c r="C234" s="55" t="s">
        <v>344</v>
      </c>
      <c r="D234" s="47" t="str">
        <f>IF(C234="","",VLOOKUP(C234,'[1]PREÇOS UNITÁRIOS'!$B$12:$H$273,2,0))</f>
        <v>C32-BASA</v>
      </c>
      <c r="E234" s="79" t="s">
        <v>11</v>
      </c>
      <c r="F234" s="47" t="str">
        <f>IF(C234="","",VLOOKUP(C234,'[1]PREÇOS UNITÁRIOS'!$B$12:$H$273,3,0))</f>
        <v>FORNECIMENTO E INSTALAÇÃO DE PORTA OBJETO EM VIDRO INCOLOR DE 10X50CM</v>
      </c>
      <c r="G234" s="48" t="s">
        <v>21</v>
      </c>
      <c r="H234" s="29"/>
      <c r="I234" s="29"/>
      <c r="J234" s="49"/>
      <c r="K234" s="49">
        <f>K238</f>
        <v>97.8</v>
      </c>
      <c r="L234" s="49">
        <f>L238</f>
        <v>7.16</v>
      </c>
      <c r="M234" s="49">
        <f>SUM(K234:L234)</f>
        <v>104.96</v>
      </c>
      <c r="N234" s="35"/>
    </row>
    <row r="235" spans="3:14" ht="25" x14ac:dyDescent="0.35">
      <c r="C235" s="34"/>
      <c r="D235" s="36" t="s">
        <v>61</v>
      </c>
      <c r="E235" s="38" t="str">
        <f>IFERROR(VLOOKUP(D235,'[1]COMP-SINT-SINAPI'!$G$6:$R$20000,12,0),IFERROR(VLOOKUP(D235,'[1]PREÇOS UNITÁRIOS'!$B$73:$H$20000,3,0),IFERROR(VLOOKUP(D235,'[1]INSUMOS-SINAPI'!$A$6:$J$20000,6,0),IFERROR(VLOOKUP(D235,'[1]tab-PINI-SINT'!$B$18:$H$20000,7,0),IFERROR(VLOOKUP(D235,[1]INSUMOS!$B$13:$J$9994,9,0),"")))))</f>
        <v>01.53.div.basa</v>
      </c>
      <c r="F235" s="37" t="str">
        <f>IFERROR(VLOOKUP(D235,'[1]COMP-SINT-SINAPI'!$G$6:$Q$20000,2,0),IFERROR(VLOOKUP(D235,'[1]PREÇOS UNITÁRIOS'!$B$73:$H$20000,3,0),IFERROR(VLOOKUP(D235,'[1]INSUMOS-SINAPI'!$A$7:$F$20000,2,0),IFERROR(VLOOKUP(D235,'[1]tab-PINI-SINT'!$B$18:$G$20000,2,0),IFERROR(VLOOKUP(D235,[1]INSUMOS!$B$13:$H$9994,3,0),"")))))</f>
        <v>porta objeto em vidro incolor 10x50xm</v>
      </c>
      <c r="G235" s="38" t="str">
        <f>IFERROR(VLOOKUP(D235,'[1]COMP-SINT-SINAPI'!$G$6:$Q$20000,3,0),IFERROR(VLOOKUP(D235,'[1]PREÇOS UNITÁRIOS'!$B$73:$H$20000,4,0),IFERROR(VLOOKUP(D235,'[1]INSUMOS-SINAPI'!$A$7:$F$20000,3,0),IFERROR(VLOOKUP(D235,'[1]tab-PINI-SINT'!$B$18:$G$20000,3,0),IFERROR(VLOOKUP(D235,[1]INSUMOS!$B$13:$H$9994,5,0),"")))))</f>
        <v>UN</v>
      </c>
      <c r="H235" s="39">
        <v>1</v>
      </c>
      <c r="I235" s="38">
        <f>IFERROR(VLOOKUP(D235,'[1]COMP-SINT-SINAPI'!$G$6:$Q$20000,8,0),IFERROR(VLOOKUP(D235,'[1]PREÇOS UNITÁRIOS'!$B$73:$H$20000,5,0),IFERROR(VLOOKUP(D235,'[1]INSUMOS-SINAPI'!$A$7:$F$20000,5,0),IFERROR(VLOOKUP(D235,'[1]tab-PINI-SINT'!$B$18:$G$20000,4,0),IFERROR(VLOOKUP(D235,[1]INSUMOS!$B$13:$H$9994,6,0),"")))))</f>
        <v>95</v>
      </c>
      <c r="J235" s="38">
        <f>IF(D235="",0,IFERROR(VLOOKUP(D235,'[1]COMP-SINT-SINAPI'!$G$6:$Q$20000,7,0),IFERROR(VLOOKUP(D235,'[1]PREÇOS UNITÁRIOS'!$B$73:$H$20000,6,0),IFERROR(VLOOKUP(D235,'[1]INSUMOS-SINAPI'!$A$7:$F$20000,7,0),IFERROR(VLOOKUP(D235,'[1]tab-PINI-SINT'!$B$18:$G$20000,5,0),IFERROR(VLOOKUP(D235,[1]INSUMOS!$B$13:$H$9994,7,0),"0,00"))))))</f>
        <v>0</v>
      </c>
      <c r="K235" s="40">
        <f>IF(H235="",0,H235*I235)</f>
        <v>95</v>
      </c>
      <c r="L235" s="40">
        <f>H235*J235</f>
        <v>0</v>
      </c>
      <c r="M235" s="41">
        <f>K235+L235</f>
        <v>95</v>
      </c>
      <c r="N235" s="35"/>
    </row>
    <row r="236" spans="3:14" ht="75" x14ac:dyDescent="0.35">
      <c r="C236" s="34"/>
      <c r="D236" s="57">
        <v>7568</v>
      </c>
      <c r="E236" s="38" t="str">
        <f>IFERROR(VLOOKUP(D236,'[1]COMP-SINT-SINAPI'!$G$6:$R$20000,12,0),IFERROR(VLOOKUP(D236,'[1]PREÇOS UNITÁRIOS'!$B$73:$H$20000,3,0),IFERROR(VLOOKUP(D236,'[1]INSUMOS-SINAPI'!$A$6:$J$20000,6,0),IFERROR(VLOOKUP(D236,'[1]tab-PINI-SINT'!$B$18:$H$20000,7,0),IFERROR(VLOOKUP(D236,[1]INSUMOS!$B$13:$J$9994,9,0),"")))))</f>
        <v>SINAPI</v>
      </c>
      <c r="F236" s="37" t="str">
        <f>IFERROR(VLOOKUP(D236,'[1]COMP-SINT-SINAPI'!$G$6:$Q$20000,2,0),IFERROR(VLOOKUP(D236,'[1]PREÇOS UNITÁRIOS'!$B$73:$H$20000,3,0),IFERROR(VLOOKUP(D236,'[1]INSUMOS-SINAPI'!$A$7:$F$20000,2,0),IFERROR(VLOOKUP(D236,'[1]tab-PINI-SINT'!$B$18:$G$20000,2,0),IFERROR(VLOOKUP(D236,[1]INSUMOS!$B$13:$H$9994,3,0),"")))))</f>
        <v>BUCHA DE NYLON SEM ABA S10, COM PARAFUSO DE 6,10 X 65 MM EM ACO ZINCADO COM ROSCA SOBERBA, CABECA CHATA E FENDA PHILLIPS</v>
      </c>
      <c r="G236" s="38" t="str">
        <f>IFERROR(VLOOKUP(D236,'[1]COMP-SINT-SINAPI'!$G$6:$Q$20000,3,0),IFERROR(VLOOKUP(D236,'[1]PREÇOS UNITÁRIOS'!$B$73:$H$20000,4,0),IFERROR(VLOOKUP(D236,'[1]INSUMOS-SINAPI'!$A$7:$F$20000,3,0),IFERROR(VLOOKUP(D236,'[1]tab-PINI-SINT'!$B$18:$G$20000,3,0),IFERROR(VLOOKUP(D236,[1]INSUMOS!$B$13:$H$9994,5,0),"")))))</f>
        <v xml:space="preserve">UN    </v>
      </c>
      <c r="H236" s="39">
        <v>2</v>
      </c>
      <c r="I236" s="38" t="str">
        <f>IFERROR(VLOOKUP(D236,'[1]COMP-SINT-SINAPI'!$G$6:$Q$20000,8,0),IFERROR(VLOOKUP(D236,'[1]PREÇOS UNITÁRIOS'!$B$73:$H$20000,5,0),IFERROR(VLOOKUP(D236,'[1]INSUMOS-SINAPI'!$A$7:$F$20000,5,0),IFERROR(VLOOKUP(D236,'[1]tab-PINI-SINT'!$B$18:$G$20000,4,0),IFERROR(VLOOKUP(D236,[1]INSUMOS!$B$13:$H$9994,6,0),"")))))</f>
        <v>0,61</v>
      </c>
      <c r="J236" s="38" t="str">
        <f>IF(D236="",0,IFERROR(VLOOKUP(D236,'[1]COMP-SINT-SINAPI'!$G$6:$Q$20000,7,0),IFERROR(VLOOKUP(D236,'[1]PREÇOS UNITÁRIOS'!$B$73:$H$20000,6,0),IFERROR(VLOOKUP(D236,'[1]INSUMOS-SINAPI'!$A$7:$F$20000,7,0),IFERROR(VLOOKUP(D236,'[1]tab-PINI-SINT'!$B$18:$G$20000,5,0),IFERROR(VLOOKUP(D236,[1]INSUMOS!$B$13:$H$9994,7,0),"0,00"))))))</f>
        <v>0,00</v>
      </c>
      <c r="K236" s="40">
        <f>H236*I236</f>
        <v>1.22</v>
      </c>
      <c r="L236" s="40">
        <f>H236*J236</f>
        <v>0</v>
      </c>
      <c r="M236" s="41">
        <f>K236+L236</f>
        <v>1.22</v>
      </c>
      <c r="N236" s="35"/>
    </row>
    <row r="237" spans="3:14" ht="50" x14ac:dyDescent="0.35">
      <c r="C237" s="34"/>
      <c r="D237" s="57">
        <v>95541</v>
      </c>
      <c r="E237" s="38" t="str">
        <f>IFERROR(VLOOKUP(D237,'[1]COMP-SINT-SINAPI'!$G$6:$R$20000,12,0),IFERROR(VLOOKUP(D237,'[1]PREÇOS UNITÁRIOS'!$B$73:$H$20000,3,0),IFERROR(VLOOKUP(D237,'[1]INSUMOS-SINAPI'!$A$6:$J$20000,6,0),IFERROR(VLOOKUP(D237,'[1]tab-PINI-SINT'!$B$18:$H$20000,7,0),IFERROR(VLOOKUP(D237,[1]INSUMOS!$B$13:$J$9994,9,0),"")))))</f>
        <v>SINAPI</v>
      </c>
      <c r="F237" s="37" t="str">
        <f>IFERROR(VLOOKUP(D237,'[1]COMP-SINT-SINAPI'!$G$6:$Q$20000,2,0),IFERROR(VLOOKUP(D237,'[1]PREÇOS UNITÁRIOS'!$B$73:$H$20000,3,0),IFERROR(VLOOKUP(D237,'[1]INSUMOS-SINAPI'!$A$7:$F$20000,2,0),IFERROR(VLOOKUP(D237,'[1]tab-PINI-SINT'!$B$18:$G$20000,2,0),IFERROR(VLOOKUP(D237,[1]INSUMOS!$B$13:$H$9994,3,0),"")))))</f>
        <v>FIXAÇÃO UTILIZANDO PARAFUSO E BUCHA DE NYLON, SOMENTE MÃO DE OBRA. AF_10/2016</v>
      </c>
      <c r="G237" s="38" t="str">
        <f>IFERROR(VLOOKUP(D237,'[1]COMP-SINT-SINAPI'!$G$6:$Q$20000,3,0),IFERROR(VLOOKUP(D237,'[1]PREÇOS UNITÁRIOS'!$B$73:$H$20000,4,0),IFERROR(VLOOKUP(D237,'[1]INSUMOS-SINAPI'!$A$7:$F$20000,3,0),IFERROR(VLOOKUP(D237,'[1]tab-PINI-SINT'!$B$18:$G$20000,3,0),IFERROR(VLOOKUP(D237,[1]INSUMOS!$B$13:$H$9994,5,0),"")))))</f>
        <v>UN</v>
      </c>
      <c r="H237" s="39">
        <v>2</v>
      </c>
      <c r="I237" s="38">
        <f>IFERROR(VLOOKUP(D237,'[1]COMP-SINT-SINAPI'!$G$6:$Q$20000,8,0),IFERROR(VLOOKUP(D237,'[1]PREÇOS UNITÁRIOS'!$B$73:$H$20000,5,0),IFERROR(VLOOKUP(D237,'[1]INSUMOS-SINAPI'!$A$7:$F$20000,5,0),IFERROR(VLOOKUP(D237,'[1]tab-PINI-SINT'!$B$18:$G$20000,4,0),IFERROR(VLOOKUP(D237,[1]INSUMOS!$B$13:$H$9994,6,0),"")))))</f>
        <v>0.79</v>
      </c>
      <c r="J237" s="38" t="str">
        <f>IF(D237="",0,IFERROR(VLOOKUP(D237,'[1]COMP-SINT-SINAPI'!$G$6:$Q$20000,7,0),IFERROR(VLOOKUP(D237,'[1]PREÇOS UNITÁRIOS'!$B$73:$H$20000,6,0),IFERROR(VLOOKUP(D237,'[1]INSUMOS-SINAPI'!$A$7:$F$20000,7,0),IFERROR(VLOOKUP(D237,'[1]tab-PINI-SINT'!$B$18:$G$20000,5,0),IFERROR(VLOOKUP(D237,[1]INSUMOS!$B$13:$H$9994,7,0),"0,00"))))))</f>
        <v>3,58</v>
      </c>
      <c r="K237" s="40">
        <f>H237*I237</f>
        <v>1.58</v>
      </c>
      <c r="L237" s="40">
        <f>H237*J237</f>
        <v>7.16</v>
      </c>
      <c r="M237" s="41">
        <f>K237+L237</f>
        <v>8.74</v>
      </c>
      <c r="N237" s="35"/>
    </row>
    <row r="238" spans="3:14" x14ac:dyDescent="0.35">
      <c r="C238" s="34"/>
      <c r="D238" s="35"/>
      <c r="E238" s="118"/>
      <c r="F238" s="35"/>
      <c r="G238" s="35"/>
      <c r="H238" s="35"/>
      <c r="I238" s="50" t="s">
        <v>1042</v>
      </c>
      <c r="J238" s="29"/>
      <c r="K238" s="41">
        <f>SUM(K235:K237)</f>
        <v>97.8</v>
      </c>
      <c r="L238" s="41">
        <f>SUM(L235:L237)</f>
        <v>7.16</v>
      </c>
      <c r="M238" s="41">
        <f>SUM(M235:M237)</f>
        <v>104.96</v>
      </c>
      <c r="N238" s="35"/>
    </row>
    <row r="239" spans="3:14" x14ac:dyDescent="0.35">
      <c r="C239" s="34"/>
      <c r="D239" s="35"/>
      <c r="E239" s="118"/>
      <c r="F239" s="35"/>
      <c r="G239" s="35"/>
      <c r="H239" s="35"/>
      <c r="I239" s="35"/>
      <c r="J239" s="35"/>
      <c r="K239" s="35"/>
      <c r="L239" s="35"/>
      <c r="M239" s="35"/>
      <c r="N239" s="35"/>
    </row>
    <row r="240" spans="3:14" x14ac:dyDescent="0.35">
      <c r="C240" s="34"/>
      <c r="D240" s="52"/>
      <c r="E240" s="108"/>
      <c r="F240" s="53"/>
      <c r="G240" s="53"/>
      <c r="H240" s="44" t="s">
        <v>1036</v>
      </c>
      <c r="I240" s="44" t="s">
        <v>1037</v>
      </c>
      <c r="J240" s="44" t="s">
        <v>1038</v>
      </c>
      <c r="K240" s="44" t="s">
        <v>1039</v>
      </c>
      <c r="L240" s="44" t="s">
        <v>1040</v>
      </c>
      <c r="M240" s="54"/>
      <c r="N240" s="35"/>
    </row>
    <row r="241" spans="3:14" ht="143" x14ac:dyDescent="0.35">
      <c r="C241" s="55" t="s">
        <v>347</v>
      </c>
      <c r="D241" s="47" t="str">
        <f>IF(C241="","",VLOOKUP(C241,'[1]PREÇOS UNITÁRIOS'!$B$12:$H$273,2,0))</f>
        <v>C33-BASA</v>
      </c>
      <c r="E241" s="79" t="s">
        <v>11</v>
      </c>
      <c r="F241" s="47" t="str">
        <f>IF(C241="","",VLOOKUP(C241,'[1]PREÇOS UNITÁRIOS'!$B$12:$H$273,3,0))</f>
        <v xml:space="preserve">FORNECIMENTO E INSTALAÇÃO DE ALARME AUDIOVISUAL SEM FIO BIVOLT 110/220V PARA SANITÁRIO ACESSÍVEL DEF. AUDITIVOS E VISUAIS, PLACA TÁTIL EM ALTO RELEVO E BRAILLE ESCRITO: "EMERGÊNCIA: ACIONE O BOTÃO" ) CONFORME NORMA NBR9050. KIT COMPLETO </v>
      </c>
      <c r="G241" s="48" t="s">
        <v>21</v>
      </c>
      <c r="H241" s="29"/>
      <c r="I241" s="29"/>
      <c r="J241" s="49"/>
      <c r="K241" s="49">
        <f>K245</f>
        <v>546.63859999999988</v>
      </c>
      <c r="L241" s="49">
        <f>L245</f>
        <v>10.390699999999999</v>
      </c>
      <c r="M241" s="49">
        <f>SUM(K241:L241)</f>
        <v>557.02929999999992</v>
      </c>
      <c r="N241" s="35"/>
    </row>
    <row r="242" spans="3:14" ht="37.5" x14ac:dyDescent="0.35">
      <c r="C242" s="34"/>
      <c r="D242" s="36" t="s">
        <v>16</v>
      </c>
      <c r="E242" s="38" t="str">
        <f>IFERROR(VLOOKUP(D242,'[1]COMP-SINT-SINAPI'!$G$6:$R$20000,12,0),IFERROR(VLOOKUP(D242,'[1]PREÇOS UNITÁRIOS'!$B$73:$H$20000,3,0),IFERROR(VLOOKUP(D242,'[1]INSUMOS-SINAPI'!$A$6:$J$20000,6,0),IFERROR(VLOOKUP(D242,'[1]tab-PINI-SINT'!$B$18:$H$20000,7,0),IFERROR(VLOOKUP(D242,[1]INSUMOS!$B$13:$J$9994,9,0),"")))))</f>
        <v>ORSE-12838</v>
      </c>
      <c r="F242" s="37" t="str">
        <f>IFERROR(VLOOKUP(D242,'[1]COMP-SINT-SINAPI'!$G$6:$Q$20000,2,0),IFERROR(VLOOKUP(D242,'[1]PREÇOS UNITÁRIOS'!$B$73:$H$20000,3,0),IFERROR(VLOOKUP(D242,'[1]INSUMOS-SINAPI'!$A$7:$F$20000,2,0),IFERROR(VLOOKUP(D242,'[1]tab-PINI-SINT'!$B$18:$G$20000,2,0),IFERROR(VLOOKUP(D242,[1]INSUMOS!$B$13:$H$9994,3,0),"")))))</f>
        <v>Alarme Banheiro Pne Deficiente Físico Conforme Nbr 9050 com acionador</v>
      </c>
      <c r="G242" s="38" t="str">
        <f>IFERROR(VLOOKUP(D242,'[1]COMP-SINT-SINAPI'!$G$6:$Q$20000,3,0),IFERROR(VLOOKUP(D242,'[1]PREÇOS UNITÁRIOS'!$B$73:$H$20000,4,0),IFERROR(VLOOKUP(D242,'[1]INSUMOS-SINAPI'!$A$7:$F$20000,3,0),IFERROR(VLOOKUP(D242,'[1]tab-PINI-SINT'!$B$18:$G$20000,3,0),IFERROR(VLOOKUP(D242,[1]INSUMOS!$B$13:$H$9994,5,0),"")))))</f>
        <v>UN</v>
      </c>
      <c r="H242" s="39">
        <v>1</v>
      </c>
      <c r="I242" s="38">
        <f>IFERROR(VLOOKUP(D242,'[1]COMP-SINT-SINAPI'!$G$6:$Q$20000,8,0),IFERROR(VLOOKUP(D242,'[1]PREÇOS UNITÁRIOS'!$B$73:$H$20000,5,0),IFERROR(VLOOKUP(D242,'[1]INSUMOS-SINAPI'!$A$7:$F$20000,5,0),IFERROR(VLOOKUP(D242,'[1]tab-PINI-SINT'!$B$18:$G$20000,4,0),IFERROR(VLOOKUP(D242,[1]INSUMOS!$B$13:$H$9994,6,0),"")))))</f>
        <v>543.64</v>
      </c>
      <c r="J242" s="38">
        <f>IF(D242="",0,IFERROR(VLOOKUP(D242,'[1]COMP-SINT-SINAPI'!$G$6:$Q$20000,7,0),IFERROR(VLOOKUP(D242,'[1]PREÇOS UNITÁRIOS'!$B$73:$H$20000,6,0),IFERROR(VLOOKUP(D242,'[1]INSUMOS-SINAPI'!$A$7:$F$20000,7,0),IFERROR(VLOOKUP(D242,'[1]tab-PINI-SINT'!$B$18:$G$20000,5,0),IFERROR(VLOOKUP(D242,[1]INSUMOS!$B$13:$H$9994,7,0),"0,00"))))))</f>
        <v>0</v>
      </c>
      <c r="K242" s="40">
        <f>IF(H242="",0,H242*I242)</f>
        <v>543.64</v>
      </c>
      <c r="L242" s="40">
        <f>H242*J242</f>
        <v>0</v>
      </c>
      <c r="M242" s="41">
        <f>K242+L242</f>
        <v>543.64</v>
      </c>
      <c r="N242" s="35"/>
    </row>
    <row r="243" spans="3:14" ht="25" x14ac:dyDescent="0.35">
      <c r="C243" s="34"/>
      <c r="D243" s="57">
        <v>88264</v>
      </c>
      <c r="E243" s="38" t="str">
        <f>IFERROR(VLOOKUP(D243,'[1]COMP-SINT-SINAPI'!$G$6:$R$20000,12,0),IFERROR(VLOOKUP(D243,'[1]PREÇOS UNITÁRIOS'!$B$73:$H$20000,3,0),IFERROR(VLOOKUP(D243,'[1]INSUMOS-SINAPI'!$A$6:$J$20000,6,0),IFERROR(VLOOKUP(D243,'[1]tab-PINI-SINT'!$B$18:$H$20000,7,0),IFERROR(VLOOKUP(D243,[1]INSUMOS!$B$13:$J$9994,9,0),"")))))</f>
        <v>SINAPI</v>
      </c>
      <c r="F243" s="37" t="str">
        <f>IFERROR(VLOOKUP(D243,'[1]COMP-SINT-SINAPI'!$G$6:$Q$20000,2,0),IFERROR(VLOOKUP(D243,'[1]PREÇOS UNITÁRIOS'!$B$73:$H$20000,3,0),IFERROR(VLOOKUP(D243,'[1]INSUMOS-SINAPI'!$A$7:$F$20000,2,0),IFERROR(VLOOKUP(D243,'[1]tab-PINI-SINT'!$B$18:$G$20000,2,0),IFERROR(VLOOKUP(D243,[1]INSUMOS!$B$13:$H$9994,3,0),"")))))</f>
        <v>ELETRICISTA COM ENCARGOS COMPLEMENTARES</v>
      </c>
      <c r="G243" s="38" t="str">
        <f>IFERROR(VLOOKUP(D243,'[1]COMP-SINT-SINAPI'!$G$6:$Q$20000,3,0),IFERROR(VLOOKUP(D243,'[1]PREÇOS UNITÁRIOS'!$B$73:$H$20000,4,0),IFERROR(VLOOKUP(D243,'[1]INSUMOS-SINAPI'!$A$7:$F$20000,3,0),IFERROR(VLOOKUP(D243,'[1]tab-PINI-SINT'!$B$18:$G$20000,3,0),IFERROR(VLOOKUP(D243,[1]INSUMOS!$B$13:$H$9994,5,0),"")))))</f>
        <v>H</v>
      </c>
      <c r="H243" s="39">
        <v>0.28999999999999998</v>
      </c>
      <c r="I243" s="38">
        <f>IFERROR(VLOOKUP(D243,'[1]COMP-SINT-SINAPI'!$G$6:$Q$20000,8,0),IFERROR(VLOOKUP(D243,'[1]PREÇOS UNITÁRIOS'!$B$73:$H$20000,5,0),IFERROR(VLOOKUP(D243,'[1]INSUMOS-SINAPI'!$A$7:$F$20000,5,0),IFERROR(VLOOKUP(D243,'[1]tab-PINI-SINT'!$B$18:$G$20000,4,0),IFERROR(VLOOKUP(D243,[1]INSUMOS!$B$13:$H$9994,6,0),"")))))</f>
        <v>5.1700000000000017</v>
      </c>
      <c r="J243" s="38" t="str">
        <f>IF(D243="",0,IFERROR(VLOOKUP(D243,'[1]COMP-SINT-SINAPI'!$G$6:$Q$20000,7,0),IFERROR(VLOOKUP(D243,'[1]PREÇOS UNITÁRIOS'!$B$73:$H$20000,6,0),IFERROR(VLOOKUP(D243,'[1]INSUMOS-SINAPI'!$A$7:$F$20000,7,0),IFERROR(VLOOKUP(D243,'[1]tab-PINI-SINT'!$B$18:$G$20000,5,0),IFERROR(VLOOKUP(D243,[1]INSUMOS!$B$13:$H$9994,7,0),"0,00"))))))</f>
        <v>20,13</v>
      </c>
      <c r="K243" s="40">
        <f>H243*I243</f>
        <v>1.4993000000000003</v>
      </c>
      <c r="L243" s="40">
        <f>H243*J243</f>
        <v>5.837699999999999</v>
      </c>
      <c r="M243" s="41">
        <f>K243+L243</f>
        <v>7.3369999999999997</v>
      </c>
      <c r="N243" s="35"/>
    </row>
    <row r="244" spans="3:14" ht="37.5" x14ac:dyDescent="0.35">
      <c r="C244" s="34"/>
      <c r="D244" s="57">
        <v>88247</v>
      </c>
      <c r="E244" s="38" t="str">
        <f>IFERROR(VLOOKUP(D244,'[1]COMP-SINT-SINAPI'!$G$6:$R$20000,12,0),IFERROR(VLOOKUP(D244,'[1]PREÇOS UNITÁRIOS'!$B$73:$H$20000,3,0),IFERROR(VLOOKUP(D244,'[1]INSUMOS-SINAPI'!$A$6:$J$20000,6,0),IFERROR(VLOOKUP(D244,'[1]tab-PINI-SINT'!$B$18:$H$20000,7,0),IFERROR(VLOOKUP(D244,[1]INSUMOS!$B$13:$J$9994,9,0),"")))))</f>
        <v>SINAPI</v>
      </c>
      <c r="F244" s="37" t="str">
        <f>IFERROR(VLOOKUP(D244,'[1]COMP-SINT-SINAPI'!$G$6:$Q$20000,2,0),IFERROR(VLOOKUP(D244,'[1]PREÇOS UNITÁRIOS'!$B$73:$H$20000,3,0),IFERROR(VLOOKUP(D244,'[1]INSUMOS-SINAPI'!$A$7:$F$20000,2,0),IFERROR(VLOOKUP(D244,'[1]tab-PINI-SINT'!$B$18:$G$20000,2,0),IFERROR(VLOOKUP(D244,[1]INSUMOS!$B$13:$H$9994,3,0),"")))))</f>
        <v>AUXILIAR DE ELETRICISTA COM ENCARGOS COMPLEMENTARES</v>
      </c>
      <c r="G244" s="38" t="str">
        <f>IFERROR(VLOOKUP(D244,'[1]COMP-SINT-SINAPI'!$G$6:$Q$20000,3,0),IFERROR(VLOOKUP(D244,'[1]PREÇOS UNITÁRIOS'!$B$73:$H$20000,4,0),IFERROR(VLOOKUP(D244,'[1]INSUMOS-SINAPI'!$A$7:$F$20000,3,0),IFERROR(VLOOKUP(D244,'[1]tab-PINI-SINT'!$B$18:$G$20000,3,0),IFERROR(VLOOKUP(D244,[1]INSUMOS!$B$13:$H$9994,5,0),"")))))</f>
        <v>H</v>
      </c>
      <c r="H244" s="39">
        <v>0.28999999999999998</v>
      </c>
      <c r="I244" s="38">
        <f>IFERROR(VLOOKUP(D244,'[1]COMP-SINT-SINAPI'!$G$6:$Q$20000,8,0),IFERROR(VLOOKUP(D244,'[1]PREÇOS UNITÁRIOS'!$B$73:$H$20000,5,0),IFERROR(VLOOKUP(D244,'[1]INSUMOS-SINAPI'!$A$7:$F$20000,5,0),IFERROR(VLOOKUP(D244,'[1]tab-PINI-SINT'!$B$18:$G$20000,4,0),IFERROR(VLOOKUP(D244,[1]INSUMOS!$B$13:$H$9994,6,0),"")))))</f>
        <v>5.1700000000000017</v>
      </c>
      <c r="J244" s="38" t="str">
        <f>IF(D244="",0,IFERROR(VLOOKUP(D244,'[1]COMP-SINT-SINAPI'!$G$6:$Q$20000,7,0),IFERROR(VLOOKUP(D244,'[1]PREÇOS UNITÁRIOS'!$B$73:$H$20000,6,0),IFERROR(VLOOKUP(D244,'[1]INSUMOS-SINAPI'!$A$7:$F$20000,7,0),IFERROR(VLOOKUP(D244,'[1]tab-PINI-SINT'!$B$18:$G$20000,5,0),IFERROR(VLOOKUP(D244,[1]INSUMOS!$B$13:$H$9994,7,0),"0,00"))))))</f>
        <v>15,70</v>
      </c>
      <c r="K244" s="40">
        <f>H244*I244</f>
        <v>1.4993000000000003</v>
      </c>
      <c r="L244" s="40">
        <f>H244*J244</f>
        <v>4.552999999999999</v>
      </c>
      <c r="M244" s="41">
        <f>K244+L244</f>
        <v>6.0522999999999989</v>
      </c>
      <c r="N244" s="35"/>
    </row>
    <row r="245" spans="3:14" x14ac:dyDescent="0.35">
      <c r="C245" s="34"/>
      <c r="D245" s="35"/>
      <c r="E245" s="118"/>
      <c r="F245" s="35"/>
      <c r="G245" s="35"/>
      <c r="H245" s="35"/>
      <c r="I245" s="50" t="s">
        <v>1042</v>
      </c>
      <c r="J245" s="29"/>
      <c r="K245" s="41">
        <f>SUM(K242:K244)</f>
        <v>546.63859999999988</v>
      </c>
      <c r="L245" s="41">
        <f>SUM(L242:L244)</f>
        <v>10.390699999999999</v>
      </c>
      <c r="M245" s="41">
        <f>SUM(M242:M244)</f>
        <v>557.02929999999992</v>
      </c>
      <c r="N245" s="35"/>
    </row>
    <row r="246" spans="3:14" x14ac:dyDescent="0.35">
      <c r="C246" s="34"/>
      <c r="D246" s="35"/>
      <c r="E246" s="118"/>
      <c r="F246" s="35"/>
      <c r="G246" s="35"/>
      <c r="H246" s="35"/>
      <c r="I246" s="35"/>
      <c r="J246" s="35"/>
      <c r="K246" s="35"/>
      <c r="L246" s="35"/>
      <c r="M246" s="35"/>
      <c r="N246" s="35"/>
    </row>
    <row r="247" spans="3:14" x14ac:dyDescent="0.35">
      <c r="C247" s="34"/>
      <c r="D247" s="61"/>
      <c r="E247" s="119"/>
      <c r="F247" s="62"/>
      <c r="G247" s="62"/>
      <c r="H247" s="44" t="s">
        <v>1036</v>
      </c>
      <c r="I247" s="44" t="s">
        <v>1037</v>
      </c>
      <c r="J247" s="44" t="s">
        <v>1038</v>
      </c>
      <c r="K247" s="44" t="s">
        <v>1039</v>
      </c>
      <c r="L247" s="44" t="s">
        <v>1040</v>
      </c>
      <c r="M247" s="54"/>
      <c r="N247" s="35"/>
    </row>
    <row r="248" spans="3:14" ht="52" x14ac:dyDescent="0.35">
      <c r="C248" s="55" t="s">
        <v>350</v>
      </c>
      <c r="D248" s="47" t="str">
        <f>IF(C248="","",VLOOKUP(C248,'[1]PREÇOS UNITÁRIOS'!$B$12:$H$273,2,0))</f>
        <v>C34-BASA</v>
      </c>
      <c r="E248" s="79" t="s">
        <v>11</v>
      </c>
      <c r="F248" s="47" t="str">
        <f>IF(C248="","",VLOOKUP(C248,'[1]PREÇOS UNITÁRIOS'!$B$12:$H$273,3,0))</f>
        <v>FORNECIMENTO E INSTALAÇÃO DE CABIDE/GANCHO EM METAL CROMADO</v>
      </c>
      <c r="G248" s="48" t="s">
        <v>21</v>
      </c>
      <c r="H248" s="29"/>
      <c r="I248" s="29"/>
      <c r="J248" s="49"/>
      <c r="K248" s="49">
        <f>K252</f>
        <v>23.689999999999998</v>
      </c>
      <c r="L248" s="49">
        <f>L252</f>
        <v>7.16</v>
      </c>
      <c r="M248" s="49">
        <f>SUM(K248:L248)</f>
        <v>30.849999999999998</v>
      </c>
      <c r="N248" s="35"/>
    </row>
    <row r="249" spans="3:14" ht="37.5" x14ac:dyDescent="0.35">
      <c r="C249" s="34"/>
      <c r="D249" s="57">
        <v>37399</v>
      </c>
      <c r="E249" s="38" t="str">
        <f>IFERROR(VLOOKUP(D249,'[1]COMP-SINT-SINAPI'!$G$6:$R$20000,12,0),IFERROR(VLOOKUP(D249,'[1]PREÇOS UNITÁRIOS'!$B$73:$H$20000,3,0),IFERROR(VLOOKUP(D249,'[1]INSUMOS-SINAPI'!$A$6:$J$20000,6,0),IFERROR(VLOOKUP(D249,'[1]tab-PINI-SINT'!$B$18:$H$20000,7,0),IFERROR(VLOOKUP(D249,[1]INSUMOS!$B$13:$J$9994,9,0),"")))))</f>
        <v>SINAPI</v>
      </c>
      <c r="F249" s="37" t="str">
        <f>IFERROR(VLOOKUP(D249,'[1]COMP-SINT-SINAPI'!$G$6:$Q$20000,2,0),IFERROR(VLOOKUP(D249,'[1]PREÇOS UNITÁRIOS'!$B$73:$H$20000,3,0),IFERROR(VLOOKUP(D249,'[1]INSUMOS-SINAPI'!$A$7:$F$20000,2,0),IFERROR(VLOOKUP(D249,'[1]tab-PINI-SINT'!$B$18:$G$20000,2,0),IFERROR(VLOOKUP(D249,[1]INSUMOS!$B$13:$H$9994,3,0),"")))))</f>
        <v>CABIDE/GANCHO DE BANHEIRO SIMPLES EM METAL CROMADO</v>
      </c>
      <c r="G249" s="38" t="str">
        <f>IFERROR(VLOOKUP(D249,'[1]COMP-SINT-SINAPI'!$G$6:$Q$20000,3,0),IFERROR(VLOOKUP(D249,'[1]PREÇOS UNITÁRIOS'!$B$73:$H$20000,4,0),IFERROR(VLOOKUP(D249,'[1]INSUMOS-SINAPI'!$A$7:$F$20000,3,0),IFERROR(VLOOKUP(D249,'[1]tab-PINI-SINT'!$B$18:$G$20000,3,0),IFERROR(VLOOKUP(D249,[1]INSUMOS!$B$13:$H$9994,5,0),"")))))</f>
        <v xml:space="preserve">UN    </v>
      </c>
      <c r="H249" s="39">
        <v>1</v>
      </c>
      <c r="I249" s="38" t="str">
        <f>IFERROR(VLOOKUP(D249,'[1]COMP-SINT-SINAPI'!$G$6:$Q$20000,8,0),IFERROR(VLOOKUP(D249,'[1]PREÇOS UNITÁRIOS'!$B$73:$H$20000,5,0),IFERROR(VLOOKUP(D249,'[1]INSUMOS-SINAPI'!$A$7:$F$20000,5,0),IFERROR(VLOOKUP(D249,'[1]tab-PINI-SINT'!$B$18:$G$20000,4,0),IFERROR(VLOOKUP(D249,[1]INSUMOS!$B$13:$H$9994,6,0),"")))))</f>
        <v>20,89</v>
      </c>
      <c r="J249" s="38" t="str">
        <f>IF(D249="",0,IFERROR(VLOOKUP(D249,'[1]COMP-SINT-SINAPI'!$G$6:$Q$20000,7,0),IFERROR(VLOOKUP(D249,'[1]PREÇOS UNITÁRIOS'!$B$73:$H$20000,6,0),IFERROR(VLOOKUP(D249,'[1]INSUMOS-SINAPI'!$A$7:$F$20000,7,0),IFERROR(VLOOKUP(D249,'[1]tab-PINI-SINT'!$B$18:$G$20000,5,0),IFERROR(VLOOKUP(D249,[1]INSUMOS!$B$13:$H$9994,7,0),"0,00"))))))</f>
        <v>0,00</v>
      </c>
      <c r="K249" s="40">
        <f>H249*I249</f>
        <v>20.89</v>
      </c>
      <c r="L249" s="40">
        <f>H249*J249</f>
        <v>0</v>
      </c>
      <c r="M249" s="41">
        <f>K249+L249</f>
        <v>20.89</v>
      </c>
      <c r="N249" s="35"/>
    </row>
    <row r="250" spans="3:14" ht="75" x14ac:dyDescent="0.35">
      <c r="C250" s="34"/>
      <c r="D250" s="57">
        <v>7568</v>
      </c>
      <c r="E250" s="38" t="str">
        <f>IFERROR(VLOOKUP(D250,'[1]COMP-SINT-SINAPI'!$G$6:$R$20000,12,0),IFERROR(VLOOKUP(D250,'[1]PREÇOS UNITÁRIOS'!$B$73:$H$20000,3,0),IFERROR(VLOOKUP(D250,'[1]INSUMOS-SINAPI'!$A$6:$J$20000,6,0),IFERROR(VLOOKUP(D250,'[1]tab-PINI-SINT'!$B$18:$H$20000,7,0),IFERROR(VLOOKUP(D250,[1]INSUMOS!$B$13:$J$9994,9,0),"")))))</f>
        <v>SINAPI</v>
      </c>
      <c r="F250" s="37" t="str">
        <f>IFERROR(VLOOKUP(D250,'[1]COMP-SINT-SINAPI'!$G$6:$Q$20000,2,0),IFERROR(VLOOKUP(D250,'[1]PREÇOS UNITÁRIOS'!$B$73:$H$20000,3,0),IFERROR(VLOOKUP(D250,'[1]INSUMOS-SINAPI'!$A$7:$F$20000,2,0),IFERROR(VLOOKUP(D250,'[1]tab-PINI-SINT'!$B$18:$G$20000,2,0),IFERROR(VLOOKUP(D250,[1]INSUMOS!$B$13:$H$9994,3,0),"")))))</f>
        <v>BUCHA DE NYLON SEM ABA S10, COM PARAFUSO DE 6,10 X 65 MM EM ACO ZINCADO COM ROSCA SOBERBA, CABECA CHATA E FENDA PHILLIPS</v>
      </c>
      <c r="G250" s="38" t="str">
        <f>IFERROR(VLOOKUP(D250,'[1]COMP-SINT-SINAPI'!$G$6:$Q$20000,3,0),IFERROR(VLOOKUP(D250,'[1]PREÇOS UNITÁRIOS'!$B$73:$H$20000,4,0),IFERROR(VLOOKUP(D250,'[1]INSUMOS-SINAPI'!$A$7:$F$20000,3,0),IFERROR(VLOOKUP(D250,'[1]tab-PINI-SINT'!$B$18:$G$20000,3,0),IFERROR(VLOOKUP(D250,[1]INSUMOS!$B$13:$H$9994,5,0),"")))))</f>
        <v xml:space="preserve">UN    </v>
      </c>
      <c r="H250" s="39">
        <v>2</v>
      </c>
      <c r="I250" s="38" t="str">
        <f>IFERROR(VLOOKUP(D250,'[1]COMP-SINT-SINAPI'!$G$6:$Q$20000,8,0),IFERROR(VLOOKUP(D250,'[1]PREÇOS UNITÁRIOS'!$B$73:$H$20000,5,0),IFERROR(VLOOKUP(D250,'[1]INSUMOS-SINAPI'!$A$7:$F$20000,5,0),IFERROR(VLOOKUP(D250,'[1]tab-PINI-SINT'!$B$18:$G$20000,4,0),IFERROR(VLOOKUP(D250,[1]INSUMOS!$B$13:$H$9994,6,0),"")))))</f>
        <v>0,61</v>
      </c>
      <c r="J250" s="38" t="str">
        <f>IF(D250="",0,IFERROR(VLOOKUP(D250,'[1]COMP-SINT-SINAPI'!$G$6:$Q$20000,7,0),IFERROR(VLOOKUP(D250,'[1]PREÇOS UNITÁRIOS'!$B$73:$H$20000,6,0),IFERROR(VLOOKUP(D250,'[1]INSUMOS-SINAPI'!$A$7:$F$20000,7,0),IFERROR(VLOOKUP(D250,'[1]tab-PINI-SINT'!$B$18:$G$20000,5,0),IFERROR(VLOOKUP(D250,[1]INSUMOS!$B$13:$H$9994,7,0),"0,00"))))))</f>
        <v>0,00</v>
      </c>
      <c r="K250" s="40">
        <f>H250*I250</f>
        <v>1.22</v>
      </c>
      <c r="L250" s="40">
        <f>H250*J250</f>
        <v>0</v>
      </c>
      <c r="M250" s="41">
        <f>K250+L250</f>
        <v>1.22</v>
      </c>
      <c r="N250" s="35"/>
    </row>
    <row r="251" spans="3:14" ht="50" x14ac:dyDescent="0.35">
      <c r="C251" s="34"/>
      <c r="D251" s="57">
        <v>95541</v>
      </c>
      <c r="E251" s="38" t="str">
        <f>IFERROR(VLOOKUP(D251,'[1]COMP-SINT-SINAPI'!$G$6:$R$20000,12,0),IFERROR(VLOOKUP(D251,'[1]PREÇOS UNITÁRIOS'!$B$73:$H$20000,3,0),IFERROR(VLOOKUP(D251,'[1]INSUMOS-SINAPI'!$A$6:$J$20000,6,0),IFERROR(VLOOKUP(D251,'[1]tab-PINI-SINT'!$B$18:$H$20000,7,0),IFERROR(VLOOKUP(D251,[1]INSUMOS!$B$13:$J$9994,9,0),"")))))</f>
        <v>SINAPI</v>
      </c>
      <c r="F251" s="37" t="str">
        <f>IFERROR(VLOOKUP(D251,'[1]COMP-SINT-SINAPI'!$G$6:$Q$20000,2,0),IFERROR(VLOOKUP(D251,'[1]PREÇOS UNITÁRIOS'!$B$73:$H$20000,3,0),IFERROR(VLOOKUP(D251,'[1]INSUMOS-SINAPI'!$A$7:$F$20000,2,0),IFERROR(VLOOKUP(D251,'[1]tab-PINI-SINT'!$B$18:$G$20000,2,0),IFERROR(VLOOKUP(D251,[1]INSUMOS!$B$13:$H$9994,3,0),"")))))</f>
        <v>FIXAÇÃO UTILIZANDO PARAFUSO E BUCHA DE NYLON, SOMENTE MÃO DE OBRA. AF_10/2016</v>
      </c>
      <c r="G251" s="38" t="str">
        <f>IFERROR(VLOOKUP(D251,'[1]COMP-SINT-SINAPI'!$G$6:$Q$20000,3,0),IFERROR(VLOOKUP(D251,'[1]PREÇOS UNITÁRIOS'!$B$73:$H$20000,4,0),IFERROR(VLOOKUP(D251,'[1]INSUMOS-SINAPI'!$A$7:$F$20000,3,0),IFERROR(VLOOKUP(D251,'[1]tab-PINI-SINT'!$B$18:$G$20000,3,0),IFERROR(VLOOKUP(D251,[1]INSUMOS!$B$13:$H$9994,5,0),"")))))</f>
        <v>UN</v>
      </c>
      <c r="H251" s="39">
        <v>2</v>
      </c>
      <c r="I251" s="38">
        <f>IFERROR(VLOOKUP(D251,'[1]COMP-SINT-SINAPI'!$G$6:$Q$20000,8,0),IFERROR(VLOOKUP(D251,'[1]PREÇOS UNITÁRIOS'!$B$73:$H$20000,5,0),IFERROR(VLOOKUP(D251,'[1]INSUMOS-SINAPI'!$A$7:$F$20000,5,0),IFERROR(VLOOKUP(D251,'[1]tab-PINI-SINT'!$B$18:$G$20000,4,0),IFERROR(VLOOKUP(D251,[1]INSUMOS!$B$13:$H$9994,6,0),"")))))</f>
        <v>0.79</v>
      </c>
      <c r="J251" s="38" t="str">
        <f>IF(D251="",0,IFERROR(VLOOKUP(D251,'[1]COMP-SINT-SINAPI'!$G$6:$Q$20000,7,0),IFERROR(VLOOKUP(D251,'[1]PREÇOS UNITÁRIOS'!$B$73:$H$20000,6,0),IFERROR(VLOOKUP(D251,'[1]INSUMOS-SINAPI'!$A$7:$F$20000,7,0),IFERROR(VLOOKUP(D251,'[1]tab-PINI-SINT'!$B$18:$G$20000,5,0),IFERROR(VLOOKUP(D251,[1]INSUMOS!$B$13:$H$9994,7,0),"0,00"))))))</f>
        <v>3,58</v>
      </c>
      <c r="K251" s="40">
        <f>H251*I251</f>
        <v>1.58</v>
      </c>
      <c r="L251" s="40">
        <f>H251*J251</f>
        <v>7.16</v>
      </c>
      <c r="M251" s="41">
        <f>K251+L251</f>
        <v>8.74</v>
      </c>
      <c r="N251" s="35"/>
    </row>
    <row r="252" spans="3:14" x14ac:dyDescent="0.35">
      <c r="C252" s="34"/>
      <c r="D252" s="35"/>
      <c r="E252" s="118"/>
      <c r="F252" s="35"/>
      <c r="G252" s="35"/>
      <c r="H252" s="35"/>
      <c r="I252" s="50" t="s">
        <v>1042</v>
      </c>
      <c r="J252" s="29"/>
      <c r="K252" s="41">
        <f>SUM(K249:K251)</f>
        <v>23.689999999999998</v>
      </c>
      <c r="L252" s="41">
        <f>SUM(L249:L251)</f>
        <v>7.16</v>
      </c>
      <c r="M252" s="41">
        <f>SUM(M249:M251)</f>
        <v>30.85</v>
      </c>
      <c r="N252" s="35"/>
    </row>
    <row r="253" spans="3:14" x14ac:dyDescent="0.35">
      <c r="C253" s="34"/>
      <c r="D253" s="35"/>
      <c r="E253" s="118"/>
      <c r="F253" s="35"/>
      <c r="G253" s="35"/>
      <c r="H253" s="35"/>
      <c r="I253" s="35"/>
      <c r="J253" s="35"/>
      <c r="K253" s="35"/>
      <c r="L253" s="35"/>
      <c r="M253" s="35"/>
      <c r="N253" s="35"/>
    </row>
    <row r="254" spans="3:14" x14ac:dyDescent="0.35">
      <c r="C254" s="34"/>
      <c r="D254" s="52"/>
      <c r="E254" s="108"/>
      <c r="F254" s="53"/>
      <c r="G254" s="53"/>
      <c r="H254" s="44" t="s">
        <v>1036</v>
      </c>
      <c r="I254" s="44" t="s">
        <v>1037</v>
      </c>
      <c r="J254" s="44" t="s">
        <v>1038</v>
      </c>
      <c r="K254" s="44" t="s">
        <v>1039</v>
      </c>
      <c r="L254" s="44" t="s">
        <v>1040</v>
      </c>
      <c r="M254" s="54"/>
      <c r="N254" s="35"/>
    </row>
    <row r="255" spans="3:14" ht="39" x14ac:dyDescent="0.35">
      <c r="C255" s="55" t="s">
        <v>353</v>
      </c>
      <c r="D255" s="47" t="str">
        <f>IF(C255="","",VLOOKUP(C255,'[1]PREÇOS UNITÁRIOS'!$B$12:$H$273,2,0))</f>
        <v>C35-SINAPI</v>
      </c>
      <c r="E255" s="79" t="s">
        <v>11</v>
      </c>
      <c r="F255" s="47" t="str">
        <f>IF(C255="","",VLOOKUP(C255,'[1]PREÇOS UNITÁRIOS'!$B$12:$H$273,3,0))</f>
        <v>FIXAÇÃO DE PAPELEIRA DE PAREDE NA ALTURA CORRETA</v>
      </c>
      <c r="G255" s="48" t="s">
        <v>21</v>
      </c>
      <c r="H255" s="29"/>
      <c r="I255" s="29"/>
      <c r="J255" s="49"/>
      <c r="K255" s="49">
        <f>K258</f>
        <v>2.8</v>
      </c>
      <c r="L255" s="49">
        <f>L258</f>
        <v>7.16</v>
      </c>
      <c r="M255" s="49">
        <f>SUM(K255:L255)</f>
        <v>9.9600000000000009</v>
      </c>
      <c r="N255" s="35"/>
    </row>
    <row r="256" spans="3:14" ht="75" x14ac:dyDescent="0.35">
      <c r="C256" s="34"/>
      <c r="D256" s="57">
        <v>7568</v>
      </c>
      <c r="E256" s="38" t="str">
        <f>IFERROR(VLOOKUP(D256,'[1]COMP-SINT-SINAPI'!$G$6:$R$20000,12,0),IFERROR(VLOOKUP(D256,'[1]PREÇOS UNITÁRIOS'!$B$73:$H$20000,3,0),IFERROR(VLOOKUP(D256,'[1]INSUMOS-SINAPI'!$A$6:$J$20000,6,0),IFERROR(VLOOKUP(D256,'[1]tab-PINI-SINT'!$B$18:$H$20000,7,0),IFERROR(VLOOKUP(D256,[1]INSUMOS!$B$13:$J$9994,9,0),"")))))</f>
        <v>SINAPI</v>
      </c>
      <c r="F256" s="37" t="str">
        <f>IFERROR(VLOOKUP(D256,'[1]COMP-SINT-SINAPI'!$G$6:$Q$20000,2,0),IFERROR(VLOOKUP(D256,'[1]PREÇOS UNITÁRIOS'!$B$73:$H$20000,3,0),IFERROR(VLOOKUP(D256,'[1]INSUMOS-SINAPI'!$A$7:$F$20000,2,0),IFERROR(VLOOKUP(D256,'[1]tab-PINI-SINT'!$B$18:$G$20000,2,0),IFERROR(VLOOKUP(D256,[1]INSUMOS!$B$13:$H$9994,3,0),"")))))</f>
        <v>BUCHA DE NYLON SEM ABA S10, COM PARAFUSO DE 6,10 X 65 MM EM ACO ZINCADO COM ROSCA SOBERBA, CABECA CHATA E FENDA PHILLIPS</v>
      </c>
      <c r="G256" s="38" t="str">
        <f>IFERROR(VLOOKUP(D256,'[1]COMP-SINT-SINAPI'!$G$6:$Q$20000,3,0),IFERROR(VLOOKUP(D256,'[1]PREÇOS UNITÁRIOS'!$B$73:$H$20000,4,0),IFERROR(VLOOKUP(D256,'[1]INSUMOS-SINAPI'!$A$7:$F$20000,3,0),IFERROR(VLOOKUP(D256,'[1]tab-PINI-SINT'!$B$18:$G$20000,3,0),IFERROR(VLOOKUP(D256,[1]INSUMOS!$B$13:$H$9994,5,0),"")))))</f>
        <v xml:space="preserve">UN    </v>
      </c>
      <c r="H256" s="39">
        <v>2</v>
      </c>
      <c r="I256" s="38" t="str">
        <f>IFERROR(VLOOKUP(D256,'[1]COMP-SINT-SINAPI'!$G$6:$Q$20000,8,0),IFERROR(VLOOKUP(D256,'[1]PREÇOS UNITÁRIOS'!$B$73:$H$20000,5,0),IFERROR(VLOOKUP(D256,'[1]INSUMOS-SINAPI'!$A$7:$F$20000,5,0),IFERROR(VLOOKUP(D256,'[1]tab-PINI-SINT'!$B$18:$G$20000,4,0),IFERROR(VLOOKUP(D256,[1]INSUMOS!$B$13:$H$9994,6,0),"")))))</f>
        <v>0,61</v>
      </c>
      <c r="J256" s="38" t="str">
        <f>IF(D256="",0,IFERROR(VLOOKUP(D256,'[1]COMP-SINT-SINAPI'!$G$6:$Q$20000,7,0),IFERROR(VLOOKUP(D256,'[1]PREÇOS UNITÁRIOS'!$B$73:$H$20000,6,0),IFERROR(VLOOKUP(D256,'[1]INSUMOS-SINAPI'!$A$7:$F$20000,7,0),IFERROR(VLOOKUP(D256,'[1]tab-PINI-SINT'!$B$18:$G$20000,5,0),IFERROR(VLOOKUP(D256,[1]INSUMOS!$B$13:$H$9994,7,0),"0,00"))))))</f>
        <v>0,00</v>
      </c>
      <c r="K256" s="40">
        <f>H256*I256</f>
        <v>1.22</v>
      </c>
      <c r="L256" s="40">
        <f>H256*J256</f>
        <v>0</v>
      </c>
      <c r="M256" s="41">
        <f>K256+L256</f>
        <v>1.22</v>
      </c>
      <c r="N256" s="35"/>
    </row>
    <row r="257" spans="3:14" ht="50" x14ac:dyDescent="0.35">
      <c r="C257" s="34"/>
      <c r="D257" s="57">
        <v>95541</v>
      </c>
      <c r="E257" s="38" t="str">
        <f>IFERROR(VLOOKUP(D257,'[1]COMP-SINT-SINAPI'!$G$6:$R$20000,12,0),IFERROR(VLOOKUP(D257,'[1]PREÇOS UNITÁRIOS'!$B$73:$H$20000,3,0),IFERROR(VLOOKUP(D257,'[1]INSUMOS-SINAPI'!$A$6:$J$20000,6,0),IFERROR(VLOOKUP(D257,'[1]tab-PINI-SINT'!$B$18:$H$20000,7,0),IFERROR(VLOOKUP(D257,[1]INSUMOS!$B$13:$J$9994,9,0),"")))))</f>
        <v>SINAPI</v>
      </c>
      <c r="F257" s="37" t="str">
        <f>IFERROR(VLOOKUP(D257,'[1]COMP-SINT-SINAPI'!$G$6:$Q$20000,2,0),IFERROR(VLOOKUP(D257,'[1]PREÇOS UNITÁRIOS'!$B$73:$H$20000,3,0),IFERROR(VLOOKUP(D257,'[1]INSUMOS-SINAPI'!$A$7:$F$20000,2,0),IFERROR(VLOOKUP(D257,'[1]tab-PINI-SINT'!$B$18:$G$20000,2,0),IFERROR(VLOOKUP(D257,[1]INSUMOS!$B$13:$H$9994,3,0),"")))))</f>
        <v>FIXAÇÃO UTILIZANDO PARAFUSO E BUCHA DE NYLON, SOMENTE MÃO DE OBRA. AF_10/2016</v>
      </c>
      <c r="G257" s="38" t="str">
        <f>IFERROR(VLOOKUP(D257,'[1]COMP-SINT-SINAPI'!$G$6:$Q$20000,3,0),IFERROR(VLOOKUP(D257,'[1]PREÇOS UNITÁRIOS'!$B$73:$H$20000,4,0),IFERROR(VLOOKUP(D257,'[1]INSUMOS-SINAPI'!$A$7:$F$20000,3,0),IFERROR(VLOOKUP(D257,'[1]tab-PINI-SINT'!$B$18:$G$20000,3,0),IFERROR(VLOOKUP(D257,[1]INSUMOS!$B$13:$H$9994,5,0),"")))))</f>
        <v>UN</v>
      </c>
      <c r="H257" s="39">
        <v>2</v>
      </c>
      <c r="I257" s="38">
        <f>IFERROR(VLOOKUP(D257,'[1]COMP-SINT-SINAPI'!$G$6:$Q$20000,8,0),IFERROR(VLOOKUP(D257,'[1]PREÇOS UNITÁRIOS'!$B$73:$H$20000,5,0),IFERROR(VLOOKUP(D257,'[1]INSUMOS-SINAPI'!$A$7:$F$20000,5,0),IFERROR(VLOOKUP(D257,'[1]tab-PINI-SINT'!$B$18:$G$20000,4,0),IFERROR(VLOOKUP(D257,[1]INSUMOS!$B$13:$H$9994,6,0),"")))))</f>
        <v>0.79</v>
      </c>
      <c r="J257" s="38" t="str">
        <f>IF(D257="",0,IFERROR(VLOOKUP(D257,'[1]COMP-SINT-SINAPI'!$G$6:$Q$20000,7,0),IFERROR(VLOOKUP(D257,'[1]PREÇOS UNITÁRIOS'!$B$73:$H$20000,6,0),IFERROR(VLOOKUP(D257,'[1]INSUMOS-SINAPI'!$A$7:$F$20000,7,0),IFERROR(VLOOKUP(D257,'[1]tab-PINI-SINT'!$B$18:$G$20000,5,0),IFERROR(VLOOKUP(D257,[1]INSUMOS!$B$13:$H$9994,7,0),"0,00"))))))</f>
        <v>3,58</v>
      </c>
      <c r="K257" s="40">
        <f>H257*I257</f>
        <v>1.58</v>
      </c>
      <c r="L257" s="40">
        <f>H257*J257</f>
        <v>7.16</v>
      </c>
      <c r="M257" s="41">
        <f>K257+L257</f>
        <v>8.74</v>
      </c>
      <c r="N257" s="35"/>
    </row>
    <row r="258" spans="3:14" x14ac:dyDescent="0.35">
      <c r="C258" s="34"/>
      <c r="D258" s="35"/>
      <c r="E258" s="118"/>
      <c r="F258" s="35"/>
      <c r="G258" s="35"/>
      <c r="H258" s="35"/>
      <c r="I258" s="50" t="s">
        <v>1042</v>
      </c>
      <c r="J258" s="29"/>
      <c r="K258" s="41">
        <f>SUM(K256:K257)</f>
        <v>2.8</v>
      </c>
      <c r="L258" s="41">
        <f>SUM(L256:L257)</f>
        <v>7.16</v>
      </c>
      <c r="M258" s="41">
        <f>SUM(M256:M257)</f>
        <v>9.9600000000000009</v>
      </c>
      <c r="N258" s="35"/>
    </row>
    <row r="259" spans="3:14" x14ac:dyDescent="0.35">
      <c r="C259" s="34"/>
      <c r="D259" s="35"/>
      <c r="E259" s="118"/>
      <c r="F259" s="35"/>
      <c r="G259" s="35"/>
      <c r="H259" s="35"/>
      <c r="I259" s="35"/>
      <c r="J259" s="35"/>
      <c r="K259" s="35"/>
      <c r="L259" s="35"/>
      <c r="M259" s="35"/>
      <c r="N259" s="35"/>
    </row>
    <row r="260" spans="3:14" x14ac:dyDescent="0.35">
      <c r="C260" s="34"/>
      <c r="D260" s="52"/>
      <c r="E260" s="108"/>
      <c r="F260" s="53"/>
      <c r="G260" s="53"/>
      <c r="H260" s="44" t="s">
        <v>1036</v>
      </c>
      <c r="I260" s="44" t="s">
        <v>1037</v>
      </c>
      <c r="J260" s="44" t="s">
        <v>1038</v>
      </c>
      <c r="K260" s="44" t="s">
        <v>1039</v>
      </c>
      <c r="L260" s="44" t="s">
        <v>1040</v>
      </c>
      <c r="M260" s="54"/>
      <c r="N260" s="35"/>
    </row>
    <row r="261" spans="3:14" ht="39" x14ac:dyDescent="0.35">
      <c r="C261" s="55" t="s">
        <v>356</v>
      </c>
      <c r="D261" s="47" t="str">
        <f>IF(C261="","",VLOOKUP(C261,'[1]PREÇOS UNITÁRIOS'!$B$12:$H$273,2,0))</f>
        <v>C36-SINAPI</v>
      </c>
      <c r="E261" s="79" t="s">
        <v>11</v>
      </c>
      <c r="F261" s="47" t="str">
        <f>IF(C261="","",VLOOKUP(C261,'[1]PREÇOS UNITÁRIOS'!$B$12:$H$273,3,0))</f>
        <v>FIXAÇÃO DE ESPELHO DE PAREDE NA ALTURA CORRETA</v>
      </c>
      <c r="G261" s="48" t="s">
        <v>21</v>
      </c>
      <c r="H261" s="29"/>
      <c r="I261" s="29"/>
      <c r="J261" s="49"/>
      <c r="K261" s="49">
        <f>K264</f>
        <v>2.8</v>
      </c>
      <c r="L261" s="49">
        <f>L264</f>
        <v>7.16</v>
      </c>
      <c r="M261" s="49">
        <f>SUM(K261:L261)</f>
        <v>9.9600000000000009</v>
      </c>
      <c r="N261" s="35"/>
    </row>
    <row r="262" spans="3:14" ht="75" x14ac:dyDescent="0.35">
      <c r="C262" s="34"/>
      <c r="D262" s="57">
        <v>7568</v>
      </c>
      <c r="E262" s="38" t="str">
        <f>IFERROR(VLOOKUP(D262,'[1]COMP-SINT-SINAPI'!$G$6:$R$20000,12,0),IFERROR(VLOOKUP(D262,'[1]PREÇOS UNITÁRIOS'!$B$73:$H$20000,3,0),IFERROR(VLOOKUP(D262,'[1]INSUMOS-SINAPI'!$A$6:$J$20000,6,0),IFERROR(VLOOKUP(D262,'[1]tab-PINI-SINT'!$B$18:$H$20000,7,0),IFERROR(VLOOKUP(D262,[1]INSUMOS!$B$13:$J$9994,9,0),"")))))</f>
        <v>SINAPI</v>
      </c>
      <c r="F262" s="37" t="str">
        <f>IFERROR(VLOOKUP(D262,'[1]COMP-SINT-SINAPI'!$G$6:$Q$20000,2,0),IFERROR(VLOOKUP(D262,'[1]PREÇOS UNITÁRIOS'!$B$73:$H$20000,3,0),IFERROR(VLOOKUP(D262,'[1]INSUMOS-SINAPI'!$A$7:$F$20000,2,0),IFERROR(VLOOKUP(D262,'[1]tab-PINI-SINT'!$B$18:$G$20000,2,0),IFERROR(VLOOKUP(D262,[1]INSUMOS!$B$13:$H$9994,3,0),"")))))</f>
        <v>BUCHA DE NYLON SEM ABA S10, COM PARAFUSO DE 6,10 X 65 MM EM ACO ZINCADO COM ROSCA SOBERBA, CABECA CHATA E FENDA PHILLIPS</v>
      </c>
      <c r="G262" s="38" t="str">
        <f>IFERROR(VLOOKUP(D262,'[1]COMP-SINT-SINAPI'!$G$6:$Q$20000,3,0),IFERROR(VLOOKUP(D262,'[1]PREÇOS UNITÁRIOS'!$B$73:$H$20000,4,0),IFERROR(VLOOKUP(D262,'[1]INSUMOS-SINAPI'!$A$7:$F$20000,3,0),IFERROR(VLOOKUP(D262,'[1]tab-PINI-SINT'!$B$18:$G$20000,3,0),IFERROR(VLOOKUP(D262,[1]INSUMOS!$B$13:$H$9994,5,0),"")))))</f>
        <v xml:space="preserve">UN    </v>
      </c>
      <c r="H262" s="39">
        <v>2</v>
      </c>
      <c r="I262" s="38" t="str">
        <f>IFERROR(VLOOKUP(D262,'[1]COMP-SINT-SINAPI'!$G$6:$Q$20000,8,0),IFERROR(VLOOKUP(D262,'[1]PREÇOS UNITÁRIOS'!$B$73:$H$20000,5,0),IFERROR(VLOOKUP(D262,'[1]INSUMOS-SINAPI'!$A$7:$F$20000,5,0),IFERROR(VLOOKUP(D262,'[1]tab-PINI-SINT'!$B$18:$G$20000,4,0),IFERROR(VLOOKUP(D262,[1]INSUMOS!$B$13:$H$9994,6,0),"")))))</f>
        <v>0,61</v>
      </c>
      <c r="J262" s="38" t="str">
        <f>IF(D262="",0,IFERROR(VLOOKUP(D262,'[1]COMP-SINT-SINAPI'!$G$6:$Q$20000,7,0),IFERROR(VLOOKUP(D262,'[1]PREÇOS UNITÁRIOS'!$B$73:$H$20000,6,0),IFERROR(VLOOKUP(D262,'[1]INSUMOS-SINAPI'!$A$7:$F$20000,7,0),IFERROR(VLOOKUP(D262,'[1]tab-PINI-SINT'!$B$18:$G$20000,5,0),IFERROR(VLOOKUP(D262,[1]INSUMOS!$B$13:$H$9994,7,0),"0,00"))))))</f>
        <v>0,00</v>
      </c>
      <c r="K262" s="40">
        <f>H262*I262</f>
        <v>1.22</v>
      </c>
      <c r="L262" s="40">
        <f>H262*J262</f>
        <v>0</v>
      </c>
      <c r="M262" s="41">
        <f>K262+L262</f>
        <v>1.22</v>
      </c>
      <c r="N262" s="35"/>
    </row>
    <row r="263" spans="3:14" ht="50" x14ac:dyDescent="0.35">
      <c r="C263" s="34"/>
      <c r="D263" s="57">
        <v>95541</v>
      </c>
      <c r="E263" s="38" t="str">
        <f>IFERROR(VLOOKUP(D263,'[1]COMP-SINT-SINAPI'!$G$6:$R$20000,12,0),IFERROR(VLOOKUP(D263,'[1]PREÇOS UNITÁRIOS'!$B$73:$H$20000,3,0),IFERROR(VLOOKUP(D263,'[1]INSUMOS-SINAPI'!$A$6:$J$20000,6,0),IFERROR(VLOOKUP(D263,'[1]tab-PINI-SINT'!$B$18:$H$20000,7,0),IFERROR(VLOOKUP(D263,[1]INSUMOS!$B$13:$J$9994,9,0),"")))))</f>
        <v>SINAPI</v>
      </c>
      <c r="F263" s="37" t="str">
        <f>IFERROR(VLOOKUP(D263,'[1]COMP-SINT-SINAPI'!$G$6:$Q$20000,2,0),IFERROR(VLOOKUP(D263,'[1]PREÇOS UNITÁRIOS'!$B$73:$H$20000,3,0),IFERROR(VLOOKUP(D263,'[1]INSUMOS-SINAPI'!$A$7:$F$20000,2,0),IFERROR(VLOOKUP(D263,'[1]tab-PINI-SINT'!$B$18:$G$20000,2,0),IFERROR(VLOOKUP(D263,[1]INSUMOS!$B$13:$H$9994,3,0),"")))))</f>
        <v>FIXAÇÃO UTILIZANDO PARAFUSO E BUCHA DE NYLON, SOMENTE MÃO DE OBRA. AF_10/2016</v>
      </c>
      <c r="G263" s="38" t="str">
        <f>IFERROR(VLOOKUP(D263,'[1]COMP-SINT-SINAPI'!$G$6:$Q$20000,3,0),IFERROR(VLOOKUP(D263,'[1]PREÇOS UNITÁRIOS'!$B$73:$H$20000,4,0),IFERROR(VLOOKUP(D263,'[1]INSUMOS-SINAPI'!$A$7:$F$20000,3,0),IFERROR(VLOOKUP(D263,'[1]tab-PINI-SINT'!$B$18:$G$20000,3,0),IFERROR(VLOOKUP(D263,[1]INSUMOS!$B$13:$H$9994,5,0),"")))))</f>
        <v>UN</v>
      </c>
      <c r="H263" s="39">
        <v>2</v>
      </c>
      <c r="I263" s="38">
        <f>IFERROR(VLOOKUP(D263,'[1]COMP-SINT-SINAPI'!$G$6:$Q$20000,8,0),IFERROR(VLOOKUP(D263,'[1]PREÇOS UNITÁRIOS'!$B$73:$H$20000,5,0),IFERROR(VLOOKUP(D263,'[1]INSUMOS-SINAPI'!$A$7:$F$20000,5,0),IFERROR(VLOOKUP(D263,'[1]tab-PINI-SINT'!$B$18:$G$20000,4,0),IFERROR(VLOOKUP(D263,[1]INSUMOS!$B$13:$H$9994,6,0),"")))))</f>
        <v>0.79</v>
      </c>
      <c r="J263" s="38" t="str">
        <f>IF(D263="",0,IFERROR(VLOOKUP(D263,'[1]COMP-SINT-SINAPI'!$G$6:$Q$20000,7,0),IFERROR(VLOOKUP(D263,'[1]PREÇOS UNITÁRIOS'!$B$73:$H$20000,6,0),IFERROR(VLOOKUP(D263,'[1]INSUMOS-SINAPI'!$A$7:$F$20000,7,0),IFERROR(VLOOKUP(D263,'[1]tab-PINI-SINT'!$B$18:$G$20000,5,0),IFERROR(VLOOKUP(D263,[1]INSUMOS!$B$13:$H$9994,7,0),"0,00"))))))</f>
        <v>3,58</v>
      </c>
      <c r="K263" s="40">
        <f>H263*I263</f>
        <v>1.58</v>
      </c>
      <c r="L263" s="40">
        <f>H263*J263</f>
        <v>7.16</v>
      </c>
      <c r="M263" s="41">
        <f>K263+L263</f>
        <v>8.74</v>
      </c>
      <c r="N263" s="35"/>
    </row>
    <row r="264" spans="3:14" x14ac:dyDescent="0.35">
      <c r="C264" s="34"/>
      <c r="D264" s="35"/>
      <c r="E264" s="118"/>
      <c r="F264" s="35"/>
      <c r="G264" s="35"/>
      <c r="H264" s="35"/>
      <c r="I264" s="50" t="s">
        <v>1042</v>
      </c>
      <c r="J264" s="29"/>
      <c r="K264" s="41">
        <f>SUM(K262:K263)</f>
        <v>2.8</v>
      </c>
      <c r="L264" s="41">
        <f>SUM(L262:L263)</f>
        <v>7.16</v>
      </c>
      <c r="M264" s="41">
        <f>SUM(M262:M263)</f>
        <v>9.9600000000000009</v>
      </c>
      <c r="N264" s="35"/>
    </row>
    <row r="265" spans="3:14" x14ac:dyDescent="0.35">
      <c r="C265" s="34"/>
      <c r="D265" s="35"/>
      <c r="E265" s="118"/>
      <c r="F265" s="35"/>
      <c r="G265" s="35"/>
      <c r="H265" s="35"/>
      <c r="I265" s="35"/>
      <c r="J265" s="35"/>
      <c r="K265" s="35"/>
      <c r="L265" s="35"/>
      <c r="M265" s="35"/>
      <c r="N265" s="35"/>
    </row>
    <row r="266" spans="3:14" x14ac:dyDescent="0.35">
      <c r="C266" s="34"/>
      <c r="D266" s="52"/>
      <c r="E266" s="108"/>
      <c r="F266" s="53"/>
      <c r="G266" s="53"/>
      <c r="H266" s="44" t="s">
        <v>1036</v>
      </c>
      <c r="I266" s="44" t="s">
        <v>1037</v>
      </c>
      <c r="J266" s="44" t="s">
        <v>1038</v>
      </c>
      <c r="K266" s="44" t="s">
        <v>1039</v>
      </c>
      <c r="L266" s="44" t="s">
        <v>1040</v>
      </c>
      <c r="M266" s="54"/>
      <c r="N266" s="35"/>
    </row>
    <row r="267" spans="3:14" ht="91" x14ac:dyDescent="0.35">
      <c r="C267" s="55" t="s">
        <v>359</v>
      </c>
      <c r="D267" s="47" t="str">
        <f>IF(C267="","",VLOOKUP(C267,'[1]PREÇOS UNITÁRIOS'!$B$12:$H$273,2,0))</f>
        <v>C37-ORSE-09809</v>
      </c>
      <c r="E267" s="79" t="s">
        <v>11</v>
      </c>
      <c r="F267" s="47" t="str">
        <f>IF(C267="","",VLOOKUP(C267,'[1]PREÇOS UNITÁRIOS'!$B$12:$H$273,3,0))</f>
        <v>BATEDOR PARA PORTA EM CHAPA DE ALUMÍNIO TIPO XADREZ LAVRADA ESP. 3mm C/ FIXAÇÃO SOBRE MADEIRA LISA OU REVESTIMENTO MELAMÍNICO COM FITA DUPLA FACE</v>
      </c>
      <c r="G267" s="48" t="s">
        <v>21</v>
      </c>
      <c r="H267" s="29"/>
      <c r="I267" s="29"/>
      <c r="J267" s="49"/>
      <c r="K267" s="49">
        <f>K272</f>
        <v>83.852400000000003</v>
      </c>
      <c r="L267" s="49">
        <f>L272</f>
        <v>9.9690000000000012</v>
      </c>
      <c r="M267" s="49">
        <f>SUM(K267:L267)</f>
        <v>93.821400000000011</v>
      </c>
      <c r="N267" s="35"/>
    </row>
    <row r="268" spans="3:14" ht="25" x14ac:dyDescent="0.35">
      <c r="C268" s="34"/>
      <c r="D268" s="36" t="s">
        <v>1235</v>
      </c>
      <c r="E268" s="38" t="str">
        <f>IFERROR(VLOOKUP(D268,'[1]COMP-SINT-SINAPI'!$G$6:$R$20000,12,0),IFERROR(VLOOKUP(D268,'[1]PREÇOS UNITÁRIOS'!$B$73:$H$20000,3,0),IFERROR(VLOOKUP(D268,'[1]INSUMOS-SINAPI'!$A$6:$J$20000,6,0),IFERROR(VLOOKUP(D268,'[1]tab-PINI-SINT'!$B$18:$H$20000,7,0),IFERROR(VLOOKUP(D268,[1]INSUMOS!$B$13:$J$9994,9,0),"")))))</f>
        <v>ORSE-06641</v>
      </c>
      <c r="F268" s="37" t="str">
        <f>IFERROR(VLOOKUP(D268,'[1]COMP-SINT-SINAPI'!$G$6:$Q$20000,2,0),IFERROR(VLOOKUP(D268,'[1]PREÇOS UNITÁRIOS'!$B$73:$H$20000,3,0),IFERROR(VLOOKUP(D268,'[1]INSUMOS-SINAPI'!$A$7:$F$20000,2,0),IFERROR(VLOOKUP(D268,'[1]tab-PINI-SINT'!$B$18:$G$20000,2,0),IFERROR(VLOOKUP(D268,[1]INSUMOS!$B$13:$H$9994,3,0),"")))))</f>
        <v>Chapa de alumínio 1mm - dimensão 2,00 x 1,00 m</v>
      </c>
      <c r="G268" s="38" t="str">
        <f>IFERROR(VLOOKUP(D268,'[1]COMP-SINT-SINAPI'!$G$6:$Q$20000,3,0),IFERROR(VLOOKUP(D268,'[1]PREÇOS UNITÁRIOS'!$B$73:$H$20000,4,0),IFERROR(VLOOKUP(D268,'[1]INSUMOS-SINAPI'!$A$7:$F$20000,3,0),IFERROR(VLOOKUP(D268,'[1]tab-PINI-SINT'!$B$18:$G$20000,3,0),IFERROR(VLOOKUP(D268,[1]INSUMOS!$B$13:$H$9994,5,0),"")))))</f>
        <v>M2</v>
      </c>
      <c r="H268" s="39">
        <v>0.72</v>
      </c>
      <c r="I268" s="38">
        <f>IFERROR(VLOOKUP(D268,'[1]COMP-SINT-SINAPI'!$G$6:$Q$20000,8,0),IFERROR(VLOOKUP(D268,'[1]PREÇOS UNITÁRIOS'!$B$73:$H$20000,5,0),IFERROR(VLOOKUP(D268,'[1]INSUMOS-SINAPI'!$A$7:$F$20000,5,0),IFERROR(VLOOKUP(D268,'[1]tab-PINI-SINT'!$B$18:$G$20000,4,0),IFERROR(VLOOKUP(D268,[1]INSUMOS!$B$13:$H$9994,6,0),"")))))</f>
        <v>110.02</v>
      </c>
      <c r="J268" s="38">
        <f>IF(D268="",0,IFERROR(VLOOKUP(D268,'[1]COMP-SINT-SINAPI'!$G$6:$Q$20000,7,0),IFERROR(VLOOKUP(D268,'[1]PREÇOS UNITÁRIOS'!$B$73:$H$20000,6,0),IFERROR(VLOOKUP(D268,'[1]INSUMOS-SINAPI'!$A$7:$F$20000,7,0),IFERROR(VLOOKUP(D268,'[1]tab-PINI-SINT'!$B$18:$G$20000,5,0),IFERROR(VLOOKUP(D268,[1]INSUMOS!$B$13:$H$9994,7,0),"0,00"))))))</f>
        <v>0</v>
      </c>
      <c r="K268" s="40">
        <f>IF(H268="",0,H268*I268)</f>
        <v>79.214399999999998</v>
      </c>
      <c r="L268" s="40">
        <f>H268*J268</f>
        <v>0</v>
      </c>
      <c r="M268" s="41">
        <f>K268+L268</f>
        <v>79.214399999999998</v>
      </c>
      <c r="N268" s="35"/>
    </row>
    <row r="269" spans="3:14" x14ac:dyDescent="0.35">
      <c r="C269" s="130"/>
      <c r="D269" s="36" t="s">
        <v>63</v>
      </c>
      <c r="E269" s="38" t="str">
        <f>IFERROR(VLOOKUP(D269,'[1]COMP-SINT-SINAPI'!$G$6:$R$20000,12,0),IFERROR(VLOOKUP(D269,'[1]PREÇOS UNITÁRIOS'!$B$73:$H$20000,3,0),IFERROR(VLOOKUP(D269,'[1]INSUMOS-SINAPI'!$A$6:$J$20000,6,0),IFERROR(VLOOKUP(D269,'[1]tab-PINI-SINT'!$B$18:$H$20000,7,0),IFERROR(VLOOKUP(D269,[1]INSUMOS!$B$13:$J$9994,9,0),"")))))</f>
        <v>SEINFRA-I8619</v>
      </c>
      <c r="F269" s="37" t="str">
        <f>IFERROR(VLOOKUP(D269,'[1]COMP-SINT-SINAPI'!$G$6:$Q$20000,2,0),IFERROR(VLOOKUP(D269,'[1]PREÇOS UNITÁRIOS'!$B$73:$H$20000,3,0),IFERROR(VLOOKUP(D269,'[1]INSUMOS-SINAPI'!$A$7:$F$20000,2,0),IFERROR(VLOOKUP(D269,'[1]tab-PINI-SINT'!$B$18:$G$20000,2,0),IFERROR(VLOOKUP(D269,[1]INSUMOS!$B$13:$H$9994,3,0),"")))))</f>
        <v>FITA DUPLA FACE ACRÍLICA</v>
      </c>
      <c r="G269" s="38" t="str">
        <f>IFERROR(VLOOKUP(D269,'[1]COMP-SINT-SINAPI'!$G$6:$Q$20000,3,0),IFERROR(VLOOKUP(D269,'[1]PREÇOS UNITÁRIOS'!$B$73:$H$20000,4,0),IFERROR(VLOOKUP(D269,'[1]INSUMOS-SINAPI'!$A$7:$F$20000,3,0),IFERROR(VLOOKUP(D269,'[1]tab-PINI-SINT'!$B$18:$G$20000,3,0),IFERROR(VLOOKUP(D269,[1]INSUMOS!$B$13:$H$9994,5,0),"")))))</f>
        <v>M</v>
      </c>
      <c r="H269" s="39">
        <v>0.9</v>
      </c>
      <c r="I269" s="38">
        <f>IFERROR(VLOOKUP(D269,'[1]COMP-SINT-SINAPI'!$G$6:$Q$20000,8,0),IFERROR(VLOOKUP(D269,'[1]PREÇOS UNITÁRIOS'!$B$73:$H$20000,5,0),IFERROR(VLOOKUP(D269,'[1]INSUMOS-SINAPI'!$A$7:$F$20000,5,0),IFERROR(VLOOKUP(D269,'[1]tab-PINI-SINT'!$B$18:$G$20000,4,0),IFERROR(VLOOKUP(D269,[1]INSUMOS!$B$13:$H$9994,6,0),"")))))</f>
        <v>1.82</v>
      </c>
      <c r="J269" s="38">
        <f>IF(D269="",0,IFERROR(VLOOKUP(D269,'[1]COMP-SINT-SINAPI'!$G$6:$Q$20000,7,0),IFERROR(VLOOKUP(D269,'[1]PREÇOS UNITÁRIOS'!$B$73:$H$20000,6,0),IFERROR(VLOOKUP(D269,'[1]INSUMOS-SINAPI'!$A$7:$F$20000,7,0),IFERROR(VLOOKUP(D269,'[1]tab-PINI-SINT'!$B$18:$G$20000,5,0),IFERROR(VLOOKUP(D269,[1]INSUMOS!$B$13:$H$9994,7,0),"0,00"))))))</f>
        <v>0</v>
      </c>
      <c r="K269" s="40">
        <f>IF(H269="",0,H269*I269)</f>
        <v>1.6380000000000001</v>
      </c>
      <c r="L269" s="40">
        <f>H269*J269</f>
        <v>0</v>
      </c>
      <c r="M269" s="41">
        <f>K269+L269</f>
        <v>1.6380000000000001</v>
      </c>
      <c r="N269" s="35"/>
    </row>
    <row r="270" spans="3:14" ht="37.5" x14ac:dyDescent="0.35">
      <c r="C270" s="34"/>
      <c r="D270" s="57">
        <v>88261</v>
      </c>
      <c r="E270" s="38" t="str">
        <f>IFERROR(VLOOKUP(D270,'[1]COMP-SINT-SINAPI'!$G$6:$R$20000,12,0),IFERROR(VLOOKUP(D270,'[1]PREÇOS UNITÁRIOS'!$B$73:$H$20000,3,0),IFERROR(VLOOKUP(D270,'[1]INSUMOS-SINAPI'!$A$6:$J$20000,6,0),IFERROR(VLOOKUP(D270,'[1]tab-PINI-SINT'!$B$18:$H$20000,7,0),IFERROR(VLOOKUP(D270,[1]INSUMOS!$B$13:$J$9994,9,0),"")))))</f>
        <v>SINAPI</v>
      </c>
      <c r="F270" s="37" t="str">
        <f>IFERROR(VLOOKUP(D270,'[1]COMP-SINT-SINAPI'!$G$6:$Q$20000,2,0),IFERROR(VLOOKUP(D270,'[1]PREÇOS UNITÁRIOS'!$B$73:$H$20000,3,0),IFERROR(VLOOKUP(D270,'[1]INSUMOS-SINAPI'!$A$7:$F$20000,2,0),IFERROR(VLOOKUP(D270,'[1]tab-PINI-SINT'!$B$18:$G$20000,2,0),IFERROR(VLOOKUP(D270,[1]INSUMOS!$B$13:$H$9994,3,0),"")))))</f>
        <v>CARPINTEIRO DE ESQUADRIA COM ENCARGOS COMPLEMENTARES</v>
      </c>
      <c r="G270" s="38" t="str">
        <f>IFERROR(VLOOKUP(D270,'[1]COMP-SINT-SINAPI'!$G$6:$Q$20000,3,0),IFERROR(VLOOKUP(D270,'[1]PREÇOS UNITÁRIOS'!$B$73:$H$20000,4,0),IFERROR(VLOOKUP(D270,'[1]INSUMOS-SINAPI'!$A$7:$F$20000,3,0),IFERROR(VLOOKUP(D270,'[1]tab-PINI-SINT'!$B$18:$G$20000,3,0),IFERROR(VLOOKUP(D270,[1]INSUMOS!$B$13:$H$9994,5,0),"")))))</f>
        <v>H</v>
      </c>
      <c r="H270" s="39">
        <v>0.3</v>
      </c>
      <c r="I270" s="38">
        <f>IFERROR(VLOOKUP(D270,'[1]COMP-SINT-SINAPI'!$G$6:$Q$20000,8,0),IFERROR(VLOOKUP(D270,'[1]PREÇOS UNITÁRIOS'!$B$73:$H$20000,5,0),IFERROR(VLOOKUP(D270,'[1]INSUMOS-SINAPI'!$A$7:$F$20000,5,0),IFERROR(VLOOKUP(D270,'[1]tab-PINI-SINT'!$B$18:$G$20000,4,0),IFERROR(VLOOKUP(D270,[1]INSUMOS!$B$13:$H$9994,6,0),"")))))</f>
        <v>5</v>
      </c>
      <c r="J270" s="38" t="str">
        <f>IF(D270="",0,IFERROR(VLOOKUP(D270,'[1]COMP-SINT-SINAPI'!$G$6:$Q$20000,7,0),IFERROR(VLOOKUP(D270,'[1]PREÇOS UNITÁRIOS'!$B$73:$H$20000,6,0),IFERROR(VLOOKUP(D270,'[1]INSUMOS-SINAPI'!$A$7:$F$20000,7,0),IFERROR(VLOOKUP(D270,'[1]tab-PINI-SINT'!$B$18:$G$20000,5,0),IFERROR(VLOOKUP(D270,[1]INSUMOS!$B$13:$H$9994,7,0),"0,00"))))))</f>
        <v>17,91</v>
      </c>
      <c r="K270" s="40">
        <f>H270*I270</f>
        <v>1.5</v>
      </c>
      <c r="L270" s="40">
        <f>H270*J270</f>
        <v>5.3730000000000002</v>
      </c>
      <c r="M270" s="41">
        <f>K270+L270</f>
        <v>6.8730000000000002</v>
      </c>
      <c r="N270" s="35"/>
    </row>
    <row r="271" spans="3:14" ht="37.5" x14ac:dyDescent="0.35">
      <c r="C271" s="34"/>
      <c r="D271" s="57">
        <v>88239</v>
      </c>
      <c r="E271" s="38" t="str">
        <f>IFERROR(VLOOKUP(D271,'[1]COMP-SINT-SINAPI'!$G$6:$R$20000,12,0),IFERROR(VLOOKUP(D271,'[1]PREÇOS UNITÁRIOS'!$B$73:$H$20000,3,0),IFERROR(VLOOKUP(D271,'[1]INSUMOS-SINAPI'!$A$6:$J$20000,6,0),IFERROR(VLOOKUP(D271,'[1]tab-PINI-SINT'!$B$18:$H$20000,7,0),IFERROR(VLOOKUP(D271,[1]INSUMOS!$B$13:$J$9994,9,0),"")))))</f>
        <v>SINAPI</v>
      </c>
      <c r="F271" s="37" t="str">
        <f>IFERROR(VLOOKUP(D271,'[1]COMP-SINT-SINAPI'!$G$6:$Q$20000,2,0),IFERROR(VLOOKUP(D271,'[1]PREÇOS UNITÁRIOS'!$B$73:$H$20000,3,0),IFERROR(VLOOKUP(D271,'[1]INSUMOS-SINAPI'!$A$7:$F$20000,2,0),IFERROR(VLOOKUP(D271,'[1]tab-PINI-SINT'!$B$18:$G$20000,2,0),IFERROR(VLOOKUP(D271,[1]INSUMOS!$B$13:$H$9994,3,0),"")))))</f>
        <v>AJUDANTE DE CARPINTEIRO COM ENCARGOS COMPLEMENTARES</v>
      </c>
      <c r="G271" s="38" t="str">
        <f>IFERROR(VLOOKUP(D271,'[1]COMP-SINT-SINAPI'!$G$6:$Q$20000,3,0),IFERROR(VLOOKUP(D271,'[1]PREÇOS UNITÁRIOS'!$B$73:$H$20000,4,0),IFERROR(VLOOKUP(D271,'[1]INSUMOS-SINAPI'!$A$7:$F$20000,3,0),IFERROR(VLOOKUP(D271,'[1]tab-PINI-SINT'!$B$18:$G$20000,3,0),IFERROR(VLOOKUP(D271,[1]INSUMOS!$B$13:$H$9994,5,0),"")))))</f>
        <v>H</v>
      </c>
      <c r="H271" s="39">
        <v>0.3</v>
      </c>
      <c r="I271" s="38">
        <f>IFERROR(VLOOKUP(D271,'[1]COMP-SINT-SINAPI'!$G$6:$Q$20000,8,0),IFERROR(VLOOKUP(D271,'[1]PREÇOS UNITÁRIOS'!$B$73:$H$20000,5,0),IFERROR(VLOOKUP(D271,'[1]INSUMOS-SINAPI'!$A$7:$F$20000,5,0),IFERROR(VLOOKUP(D271,'[1]tab-PINI-SINT'!$B$18:$G$20000,4,0),IFERROR(VLOOKUP(D271,[1]INSUMOS!$B$13:$H$9994,6,0),"")))))</f>
        <v>5</v>
      </c>
      <c r="J271" s="38" t="str">
        <f>IF(D271="",0,IFERROR(VLOOKUP(D271,'[1]COMP-SINT-SINAPI'!$G$6:$Q$20000,7,0),IFERROR(VLOOKUP(D271,'[1]PREÇOS UNITÁRIOS'!$B$73:$H$20000,6,0),IFERROR(VLOOKUP(D271,'[1]INSUMOS-SINAPI'!$A$7:$F$20000,7,0),IFERROR(VLOOKUP(D271,'[1]tab-PINI-SINT'!$B$18:$G$20000,5,0),IFERROR(VLOOKUP(D271,[1]INSUMOS!$B$13:$H$9994,7,0),"0,00"))))))</f>
        <v>15,32</v>
      </c>
      <c r="K271" s="40">
        <f>H271*I271</f>
        <v>1.5</v>
      </c>
      <c r="L271" s="40">
        <f>H271*J271</f>
        <v>4.5960000000000001</v>
      </c>
      <c r="M271" s="41">
        <f>K271+L271</f>
        <v>6.0960000000000001</v>
      </c>
      <c r="N271" s="35"/>
    </row>
    <row r="272" spans="3:14" x14ac:dyDescent="0.35">
      <c r="C272" s="34"/>
      <c r="D272" s="35"/>
      <c r="E272" s="118"/>
      <c r="F272" s="35"/>
      <c r="G272" s="35"/>
      <c r="H272" s="35"/>
      <c r="I272" s="50" t="s">
        <v>1042</v>
      </c>
      <c r="J272" s="29"/>
      <c r="K272" s="41">
        <f>SUM(K268:K271)</f>
        <v>83.852400000000003</v>
      </c>
      <c r="L272" s="41">
        <f>SUM(L268:L271)</f>
        <v>9.9690000000000012</v>
      </c>
      <c r="M272" s="41">
        <f>SUM(M268:M271)</f>
        <v>93.821400000000011</v>
      </c>
      <c r="N272" s="35"/>
    </row>
    <row r="273" spans="3:14" x14ac:dyDescent="0.35">
      <c r="C273" s="34"/>
      <c r="D273" s="35"/>
      <c r="E273" s="118"/>
      <c r="F273" s="35"/>
      <c r="G273" s="35"/>
      <c r="H273" s="35"/>
      <c r="I273" s="35"/>
      <c r="J273" s="35"/>
      <c r="K273" s="35"/>
      <c r="L273" s="35"/>
      <c r="M273" s="35"/>
      <c r="N273" s="35"/>
    </row>
    <row r="274" spans="3:14" x14ac:dyDescent="0.35">
      <c r="C274" s="34"/>
      <c r="D274" s="61"/>
      <c r="E274" s="119"/>
      <c r="F274" s="62"/>
      <c r="G274" s="62"/>
      <c r="H274" s="44" t="s">
        <v>1036</v>
      </c>
      <c r="I274" s="44" t="s">
        <v>1037</v>
      </c>
      <c r="J274" s="44" t="s">
        <v>1038</v>
      </c>
      <c r="K274" s="44" t="s">
        <v>1039</v>
      </c>
      <c r="L274" s="44" t="s">
        <v>1040</v>
      </c>
      <c r="M274" s="54"/>
      <c r="N274" s="35"/>
    </row>
    <row r="275" spans="3:14" ht="26" x14ac:dyDescent="0.35">
      <c r="C275" s="55" t="s">
        <v>362</v>
      </c>
      <c r="D275" s="47" t="str">
        <f>IF(C275="","",VLOOKUP(C275,'[1]PREÇOS UNITÁRIOS'!$B$12:$H$273,2,0))</f>
        <v>C38-SEINFRA-C4638</v>
      </c>
      <c r="E275" s="79" t="s">
        <v>11</v>
      </c>
      <c r="F275" s="47" t="str">
        <f>IF(C275="","",VLOOKUP(C275,'[1]PREÇOS UNITÁRIOS'!$B$12:$H$273,3,0))</f>
        <v xml:space="preserve">RETIRADA DE PUXADOR HORIZONTAL NA PORTA </v>
      </c>
      <c r="G275" s="48" t="s">
        <v>21</v>
      </c>
      <c r="H275" s="29"/>
      <c r="I275" s="29"/>
      <c r="J275" s="49"/>
      <c r="K275" s="49">
        <f>K277</f>
        <v>1.25</v>
      </c>
      <c r="L275" s="49">
        <f>L277</f>
        <v>4.4775</v>
      </c>
      <c r="M275" s="49">
        <f>SUM(K275:L275)</f>
        <v>5.7275</v>
      </c>
      <c r="N275" s="35"/>
    </row>
    <row r="276" spans="3:14" ht="37.5" x14ac:dyDescent="0.35">
      <c r="C276" s="34"/>
      <c r="D276" s="57">
        <v>88261</v>
      </c>
      <c r="E276" s="38" t="str">
        <f>IFERROR(VLOOKUP(D276,'[1]COMP-SINT-SINAPI'!$G$6:$R$20000,12,0),IFERROR(VLOOKUP(D276,'[1]PREÇOS UNITÁRIOS'!$B$73:$H$20000,3,0),IFERROR(VLOOKUP(D276,'[1]INSUMOS-SINAPI'!$A$6:$J$20000,6,0),IFERROR(VLOOKUP(D276,'[1]tab-PINI-SINT'!$B$18:$H$20000,7,0),IFERROR(VLOOKUP(D276,[1]INSUMOS!$B$13:$J$9994,9,0),"")))))</f>
        <v>SINAPI</v>
      </c>
      <c r="F276" s="37" t="str">
        <f>IFERROR(VLOOKUP(D276,'[1]COMP-SINT-SINAPI'!$G$6:$Q$20000,2,0),IFERROR(VLOOKUP(D276,'[1]PREÇOS UNITÁRIOS'!$B$73:$H$20000,3,0),IFERROR(VLOOKUP(D276,'[1]INSUMOS-SINAPI'!$A$7:$F$20000,2,0),IFERROR(VLOOKUP(D276,'[1]tab-PINI-SINT'!$B$18:$G$20000,2,0),IFERROR(VLOOKUP(D276,[1]INSUMOS!$B$13:$H$9994,3,0),"")))))</f>
        <v>CARPINTEIRO DE ESQUADRIA COM ENCARGOS COMPLEMENTARES</v>
      </c>
      <c r="G276" s="38" t="str">
        <f>IFERROR(VLOOKUP(D276,'[1]COMP-SINT-SINAPI'!$G$6:$Q$20000,3,0),IFERROR(VLOOKUP(D276,'[1]PREÇOS UNITÁRIOS'!$B$73:$H$20000,4,0),IFERROR(VLOOKUP(D276,'[1]INSUMOS-SINAPI'!$A$7:$F$20000,3,0),IFERROR(VLOOKUP(D276,'[1]tab-PINI-SINT'!$B$18:$G$20000,3,0),IFERROR(VLOOKUP(D276,[1]INSUMOS!$B$13:$H$9994,5,0),"")))))</f>
        <v>H</v>
      </c>
      <c r="H276" s="39">
        <v>0.25</v>
      </c>
      <c r="I276" s="38">
        <f>IFERROR(VLOOKUP(D276,'[1]COMP-SINT-SINAPI'!$G$6:$Q$20000,8,0),IFERROR(VLOOKUP(D276,'[1]PREÇOS UNITÁRIOS'!$B$73:$H$20000,5,0),IFERROR(VLOOKUP(D276,'[1]INSUMOS-SINAPI'!$A$7:$F$20000,5,0),IFERROR(VLOOKUP(D276,'[1]tab-PINI-SINT'!$B$18:$G$20000,4,0),IFERROR(VLOOKUP(D276,[1]INSUMOS!$B$13:$H$9994,6,0),"")))))</f>
        <v>5</v>
      </c>
      <c r="J276" s="38" t="str">
        <f>IF(D276="",0,IFERROR(VLOOKUP(D276,'[1]COMP-SINT-SINAPI'!$G$6:$Q$20000,7,0),IFERROR(VLOOKUP(D276,'[1]PREÇOS UNITÁRIOS'!$B$73:$H$20000,6,0),IFERROR(VLOOKUP(D276,'[1]INSUMOS-SINAPI'!$A$7:$F$20000,7,0),IFERROR(VLOOKUP(D276,'[1]tab-PINI-SINT'!$B$18:$G$20000,5,0),IFERROR(VLOOKUP(D276,[1]INSUMOS!$B$13:$H$9994,7,0),"0,00"))))))</f>
        <v>17,91</v>
      </c>
      <c r="K276" s="40">
        <f>H276*I276</f>
        <v>1.25</v>
      </c>
      <c r="L276" s="40">
        <f>H276*J276</f>
        <v>4.4775</v>
      </c>
      <c r="M276" s="41">
        <f>K276+L276</f>
        <v>5.7275</v>
      </c>
      <c r="N276" s="35"/>
    </row>
    <row r="277" spans="3:14" x14ac:dyDescent="0.35">
      <c r="C277" s="34"/>
      <c r="D277" s="35"/>
      <c r="E277" s="118"/>
      <c r="F277" s="35"/>
      <c r="G277" s="35"/>
      <c r="H277" s="35"/>
      <c r="I277" s="50" t="s">
        <v>1042</v>
      </c>
      <c r="J277" s="29"/>
      <c r="K277" s="41">
        <f>SUM(K276)</f>
        <v>1.25</v>
      </c>
      <c r="L277" s="41">
        <f>SUM(L276)</f>
        <v>4.4775</v>
      </c>
      <c r="M277" s="41">
        <f>SUM(M276)</f>
        <v>5.7275</v>
      </c>
      <c r="N277" s="35"/>
    </row>
    <row r="278" spans="3:14" x14ac:dyDescent="0.35">
      <c r="C278" s="34"/>
      <c r="D278" s="35"/>
      <c r="E278" s="118"/>
      <c r="F278" s="35"/>
      <c r="G278" s="35"/>
      <c r="H278" s="35"/>
      <c r="I278" s="35"/>
      <c r="J278" s="35"/>
      <c r="K278" s="35"/>
      <c r="L278" s="35"/>
      <c r="M278" s="35"/>
      <c r="N278" s="35"/>
    </row>
    <row r="279" spans="3:14" x14ac:dyDescent="0.35">
      <c r="C279" s="34"/>
      <c r="D279" s="52"/>
      <c r="E279" s="108"/>
      <c r="F279" s="53"/>
      <c r="G279" s="53"/>
      <c r="H279" s="44" t="s">
        <v>1036</v>
      </c>
      <c r="I279" s="44" t="s">
        <v>1037</v>
      </c>
      <c r="J279" s="44" t="s">
        <v>1038</v>
      </c>
      <c r="K279" s="44" t="s">
        <v>1039</v>
      </c>
      <c r="L279" s="44" t="s">
        <v>1040</v>
      </c>
      <c r="M279" s="54"/>
      <c r="N279" s="35"/>
    </row>
    <row r="280" spans="3:14" ht="39" x14ac:dyDescent="0.35">
      <c r="C280" s="55" t="s">
        <v>365</v>
      </c>
      <c r="D280" s="47" t="str">
        <f>IF(C280="","",VLOOKUP(C280,'[1]PREÇOS UNITÁRIOS'!$B$12:$H$273,2,0))</f>
        <v>C39-SINAPI</v>
      </c>
      <c r="E280" s="79" t="s">
        <v>11</v>
      </c>
      <c r="F280" s="47" t="str">
        <f>IF(C280="","",VLOOKUP(C280,'[1]PREÇOS UNITÁRIOS'!$B$12:$H$273,3,0))</f>
        <v>FORNECIMENTO/INSTALACAO LONA PLASTICA PRETA, PARA PROTEÇÃO DA COBERTURA.</v>
      </c>
      <c r="G280" s="48" t="s">
        <v>33</v>
      </c>
      <c r="H280" s="29"/>
      <c r="I280" s="29"/>
      <c r="J280" s="49"/>
      <c r="K280" s="49">
        <f>K283</f>
        <v>2.3330000000000002</v>
      </c>
      <c r="L280" s="49">
        <f>L283</f>
        <v>2.8559999999999999</v>
      </c>
      <c r="M280" s="49">
        <f>SUM(K280:L280)</f>
        <v>5.1890000000000001</v>
      </c>
      <c r="N280" s="35"/>
    </row>
    <row r="281" spans="3:14" ht="25" x14ac:dyDescent="0.35">
      <c r="C281" s="34"/>
      <c r="D281" s="72">
        <v>3777</v>
      </c>
      <c r="E281" s="38" t="str">
        <f>IFERROR(VLOOKUP(D281,'[1]COMP-SINT-SINAPI'!$G$6:$R$20000,12,0),IFERROR(VLOOKUP(D281,'[1]PREÇOS UNITÁRIOS'!$B$73:$H$20000,3,0),IFERROR(VLOOKUP(D281,'[1]INSUMOS-SINAPI'!$A$6:$J$20000,6,0),IFERROR(VLOOKUP(D281,'[1]tab-PINI-SINT'!$B$18:$H$20000,7,0),IFERROR(VLOOKUP(D281,[1]INSUMOS!$B$13:$J$9994,9,0),"")))))</f>
        <v>SINAPI</v>
      </c>
      <c r="F281" s="37" t="str">
        <f>IFERROR(VLOOKUP(D281,'[1]COMP-SINT-SINAPI'!$G$6:$Q$20000,2,0),IFERROR(VLOOKUP(D281,'[1]PREÇOS UNITÁRIOS'!$B$73:$H$20000,3,0),IFERROR(VLOOKUP(D281,'[1]INSUMOS-SINAPI'!$A$7:$F$20000,2,0),IFERROR(VLOOKUP(D281,'[1]tab-PINI-SINT'!$B$18:$G$20000,2,0),IFERROR(VLOOKUP(D281,[1]INSUMOS!$B$13:$H$9994,3,0),"")))))</f>
        <v>LONA PLASTICA PESADA PRETA, E = 150 MICRA</v>
      </c>
      <c r="G281" s="38" t="str">
        <f>IFERROR(VLOOKUP(D281,'[1]COMP-SINT-SINAPI'!$G$6:$Q$20000,3,0),IFERROR(VLOOKUP(D281,'[1]PREÇOS UNITÁRIOS'!$B$73:$H$20000,4,0),IFERROR(VLOOKUP(D281,'[1]INSUMOS-SINAPI'!$A$7:$F$20000,3,0),IFERROR(VLOOKUP(D281,'[1]tab-PINI-SINT'!$B$18:$G$20000,3,0),IFERROR(VLOOKUP(D281,[1]INSUMOS!$B$13:$H$9994,5,0),"")))))</f>
        <v xml:space="preserve">M2    </v>
      </c>
      <c r="H281" s="39">
        <v>1.1000000000000001</v>
      </c>
      <c r="I281" s="38" t="str">
        <f>IFERROR(VLOOKUP(D281,'[1]COMP-SINT-SINAPI'!$G$6:$Q$20000,8,0),IFERROR(VLOOKUP(D281,'[1]PREÇOS UNITÁRIOS'!$B$73:$H$20000,5,0),IFERROR(VLOOKUP(D281,'[1]INSUMOS-SINAPI'!$A$7:$F$20000,5,0),IFERROR(VLOOKUP(D281,'[1]tab-PINI-SINT'!$B$18:$G$20000,4,0),IFERROR(VLOOKUP(D281,[1]INSUMOS!$B$13:$H$9994,6,0),"")))))</f>
        <v>1,21</v>
      </c>
      <c r="J281" s="38" t="str">
        <f>IF(D281="",0,IFERROR(VLOOKUP(D281,'[1]COMP-SINT-SINAPI'!$G$6:$Q$20000,7,0),IFERROR(VLOOKUP(D281,'[1]PREÇOS UNITÁRIOS'!$B$73:$H$20000,6,0),IFERROR(VLOOKUP(D281,'[1]INSUMOS-SINAPI'!$A$7:$F$20000,7,0),IFERROR(VLOOKUP(D281,'[1]tab-PINI-SINT'!$B$18:$G$20000,5,0),IFERROR(VLOOKUP(D281,[1]INSUMOS!$B$13:$H$9994,7,0),"0,00"))))))</f>
        <v>0,00</v>
      </c>
      <c r="K281" s="40">
        <f>H281*I281</f>
        <v>1.331</v>
      </c>
      <c r="L281" s="40">
        <f>H281*J281</f>
        <v>0</v>
      </c>
      <c r="M281" s="41">
        <f>K281+L281</f>
        <v>1.331</v>
      </c>
      <c r="N281" s="35"/>
    </row>
    <row r="282" spans="3:14" ht="25" x14ac:dyDescent="0.35">
      <c r="C282" s="34"/>
      <c r="D282" s="72">
        <v>88316</v>
      </c>
      <c r="E282" s="38" t="str">
        <f>IFERROR(VLOOKUP(D282,'[1]COMP-SINT-SINAPI'!$G$6:$R$20000,12,0),IFERROR(VLOOKUP(D282,'[1]PREÇOS UNITÁRIOS'!$B$73:$H$20000,3,0),IFERROR(VLOOKUP(D282,'[1]INSUMOS-SINAPI'!$A$6:$J$20000,6,0),IFERROR(VLOOKUP(D282,'[1]tab-PINI-SINT'!$B$18:$H$20000,7,0),IFERROR(VLOOKUP(D282,[1]INSUMOS!$B$13:$J$9994,9,0),"")))))</f>
        <v>SINAPI</v>
      </c>
      <c r="F282" s="37" t="str">
        <f>IFERROR(VLOOKUP(D282,'[1]COMP-SINT-SINAPI'!$G$6:$Q$20000,2,0),IFERROR(VLOOKUP(D282,'[1]PREÇOS UNITÁRIOS'!$B$73:$H$20000,3,0),IFERROR(VLOOKUP(D282,'[1]INSUMOS-SINAPI'!$A$7:$F$20000,2,0),IFERROR(VLOOKUP(D282,'[1]tab-PINI-SINT'!$B$18:$G$20000,2,0),IFERROR(VLOOKUP(D282,[1]INSUMOS!$B$13:$H$9994,3,0),"")))))</f>
        <v>SERVENTE COM ENCARGOS COMPLEMENTARES</v>
      </c>
      <c r="G282" s="38" t="str">
        <f>IFERROR(VLOOKUP(D282,'[1]COMP-SINT-SINAPI'!$G$6:$Q$20000,3,0),IFERROR(VLOOKUP(D282,'[1]PREÇOS UNITÁRIOS'!$B$73:$H$20000,4,0),IFERROR(VLOOKUP(D282,'[1]INSUMOS-SINAPI'!$A$7:$F$20000,3,0),IFERROR(VLOOKUP(D282,'[1]tab-PINI-SINT'!$B$18:$G$20000,3,0),IFERROR(VLOOKUP(D282,[1]INSUMOS!$B$13:$H$9994,5,0),"")))))</f>
        <v>H</v>
      </c>
      <c r="H282" s="39">
        <v>0.2</v>
      </c>
      <c r="I282" s="38">
        <f>IFERROR(VLOOKUP(D282,'[1]COMP-SINT-SINAPI'!$G$6:$Q$20000,8,0),IFERROR(VLOOKUP(D282,'[1]PREÇOS UNITÁRIOS'!$B$73:$H$20000,5,0),IFERROR(VLOOKUP(D282,'[1]INSUMOS-SINAPI'!$A$7:$F$20000,5,0),IFERROR(VLOOKUP(D282,'[1]tab-PINI-SINT'!$B$18:$G$20000,4,0),IFERROR(VLOOKUP(D282,[1]INSUMOS!$B$13:$H$9994,6,0),"")))))</f>
        <v>5.01</v>
      </c>
      <c r="J282" s="38" t="str">
        <f>IF(D282="",0,IFERROR(VLOOKUP(D282,'[1]COMP-SINT-SINAPI'!$G$6:$Q$20000,7,0),IFERROR(VLOOKUP(D282,'[1]PREÇOS UNITÁRIOS'!$B$73:$H$20000,6,0),IFERROR(VLOOKUP(D282,'[1]INSUMOS-SINAPI'!$A$7:$F$20000,7,0),IFERROR(VLOOKUP(D282,'[1]tab-PINI-SINT'!$B$18:$G$20000,5,0),IFERROR(VLOOKUP(D282,[1]INSUMOS!$B$13:$H$9994,7,0),"0,00"))))))</f>
        <v>14,28</v>
      </c>
      <c r="K282" s="40">
        <f>H282*I282</f>
        <v>1.002</v>
      </c>
      <c r="L282" s="40">
        <f>H282*J282</f>
        <v>2.8559999999999999</v>
      </c>
      <c r="M282" s="41">
        <f>K282+L282</f>
        <v>3.8579999999999997</v>
      </c>
      <c r="N282" s="35"/>
    </row>
    <row r="283" spans="3:14" x14ac:dyDescent="0.35">
      <c r="C283" s="34"/>
      <c r="D283" s="35"/>
      <c r="E283" s="118"/>
      <c r="F283" s="35"/>
      <c r="G283" s="35"/>
      <c r="H283" s="35"/>
      <c r="I283" s="50" t="s">
        <v>1042</v>
      </c>
      <c r="J283" s="29"/>
      <c r="K283" s="41">
        <f>SUM(K281:K282)</f>
        <v>2.3330000000000002</v>
      </c>
      <c r="L283" s="41">
        <f>SUM(L281:L282)</f>
        <v>2.8559999999999999</v>
      </c>
      <c r="M283" s="41">
        <f>SUM(M281:M282)</f>
        <v>5.1890000000000001</v>
      </c>
      <c r="N283" s="35"/>
    </row>
    <row r="284" spans="3:14" x14ac:dyDescent="0.35">
      <c r="C284" s="34"/>
      <c r="D284" s="35"/>
      <c r="E284" s="118"/>
      <c r="F284" s="35"/>
      <c r="G284" s="35"/>
      <c r="H284" s="35"/>
      <c r="I284" s="35"/>
      <c r="J284" s="35"/>
      <c r="K284" s="35"/>
      <c r="L284" s="35"/>
      <c r="M284" s="35"/>
      <c r="N284" s="35"/>
    </row>
    <row r="285" spans="3:14" x14ac:dyDescent="0.35">
      <c r="C285" s="34"/>
      <c r="D285" s="61"/>
      <c r="E285" s="119"/>
      <c r="F285" s="62"/>
      <c r="G285" s="62"/>
      <c r="H285" s="44" t="s">
        <v>1036</v>
      </c>
      <c r="I285" s="44" t="s">
        <v>1037</v>
      </c>
      <c r="J285" s="44" t="s">
        <v>1038</v>
      </c>
      <c r="K285" s="44" t="s">
        <v>1039</v>
      </c>
      <c r="L285" s="44" t="s">
        <v>1040</v>
      </c>
      <c r="M285" s="54"/>
      <c r="N285" s="35"/>
    </row>
    <row r="286" spans="3:14" ht="39" x14ac:dyDescent="0.35">
      <c r="C286" s="55" t="s">
        <v>368</v>
      </c>
      <c r="D286" s="47" t="str">
        <f>IF(C286="","",VLOOKUP(C286,'[1]PREÇOS UNITÁRIOS'!$B$12:$H$273,2,0))</f>
        <v>C40-SEINFRA-C2721</v>
      </c>
      <c r="E286" s="79" t="s">
        <v>11</v>
      </c>
      <c r="F286" s="47" t="str">
        <f>IF(C286="","",VLOOKUP(C286,'[1]PREÇOS UNITÁRIOS'!$B$12:$H$273,3,0))</f>
        <v>DESOBSTRUÇÃO E LIMPEZA DE REDE ENTRE PVs DN ATE 200 C/VARETA</v>
      </c>
      <c r="G286" s="48" t="s">
        <v>21</v>
      </c>
      <c r="H286" s="29"/>
      <c r="I286" s="29"/>
      <c r="J286" s="49"/>
      <c r="K286" s="49">
        <f>K289</f>
        <v>11.97</v>
      </c>
      <c r="L286" s="49">
        <f>L289</f>
        <v>46.722900000000003</v>
      </c>
      <c r="M286" s="49">
        <f>SUM(K286:L286)</f>
        <v>58.692900000000002</v>
      </c>
      <c r="N286" s="35"/>
    </row>
    <row r="287" spans="3:14" ht="37.5" x14ac:dyDescent="0.35">
      <c r="C287" s="34"/>
      <c r="D287" s="57">
        <v>88267</v>
      </c>
      <c r="E287" s="38" t="str">
        <f>IFERROR(VLOOKUP(D287,'[1]COMP-SINT-SINAPI'!$G$6:$R$20000,12,0),IFERROR(VLOOKUP(D287,'[1]PREÇOS UNITÁRIOS'!$B$73:$H$20000,3,0),IFERROR(VLOOKUP(D287,'[1]INSUMOS-SINAPI'!$A$6:$J$20000,6,0),IFERROR(VLOOKUP(D287,'[1]tab-PINI-SINT'!$B$18:$H$20000,7,0),IFERROR(VLOOKUP(D287,[1]INSUMOS!$B$13:$J$9994,9,0),"")))))</f>
        <v>SINAPI</v>
      </c>
      <c r="F287" s="37" t="str">
        <f>IFERROR(VLOOKUP(D287,'[1]COMP-SINT-SINAPI'!$G$6:$Q$20000,2,0),IFERROR(VLOOKUP(D287,'[1]PREÇOS UNITÁRIOS'!$B$73:$H$20000,3,0),IFERROR(VLOOKUP(D287,'[1]INSUMOS-SINAPI'!$A$7:$F$20000,2,0),IFERROR(VLOOKUP(D287,'[1]tab-PINI-SINT'!$B$18:$G$20000,2,0),IFERROR(VLOOKUP(D287,[1]INSUMOS!$B$13:$H$9994,3,0),"")))))</f>
        <v>ENCANADOR OU BOMBEIRO HIDRÁULICO COM ENCARGOS COMPLEMENTARES</v>
      </c>
      <c r="G287" s="38" t="str">
        <f>IFERROR(VLOOKUP(D287,'[1]COMP-SINT-SINAPI'!$G$6:$Q$20000,3,0),IFERROR(VLOOKUP(D287,'[1]PREÇOS UNITÁRIOS'!$B$73:$H$20000,4,0),IFERROR(VLOOKUP(D287,'[1]INSUMOS-SINAPI'!$A$7:$F$20000,3,0),IFERROR(VLOOKUP(D287,'[1]tab-PINI-SINT'!$B$18:$G$20000,3,0),IFERROR(VLOOKUP(D287,[1]INSUMOS!$B$13:$H$9994,5,0),"")))))</f>
        <v>H</v>
      </c>
      <c r="H287" s="74">
        <v>1.33</v>
      </c>
      <c r="I287" s="38">
        <f>IFERROR(VLOOKUP(D287,'[1]COMP-SINT-SINAPI'!$G$6:$Q$20000,8,0),IFERROR(VLOOKUP(D287,'[1]PREÇOS UNITÁRIOS'!$B$73:$H$20000,5,0),IFERROR(VLOOKUP(D287,'[1]INSUMOS-SINAPI'!$A$7:$F$20000,5,0),IFERROR(VLOOKUP(D287,'[1]tab-PINI-SINT'!$B$18:$G$20000,4,0),IFERROR(VLOOKUP(D287,[1]INSUMOS!$B$13:$H$9994,6,0),"")))))</f>
        <v>4.5</v>
      </c>
      <c r="J287" s="38" t="str">
        <f>IF(D287="",0,IFERROR(VLOOKUP(D287,'[1]COMP-SINT-SINAPI'!$G$6:$Q$20000,7,0),IFERROR(VLOOKUP(D287,'[1]PREÇOS UNITÁRIOS'!$B$73:$H$20000,6,0),IFERROR(VLOOKUP(D287,'[1]INSUMOS-SINAPI'!$A$7:$F$20000,7,0),IFERROR(VLOOKUP(D287,'[1]tab-PINI-SINT'!$B$18:$G$20000,5,0),IFERROR(VLOOKUP(D287,[1]INSUMOS!$B$13:$H$9994,7,0),"0,00"))))))</f>
        <v>19,74</v>
      </c>
      <c r="K287" s="40">
        <f>H287*I287</f>
        <v>5.9850000000000003</v>
      </c>
      <c r="L287" s="40">
        <f>H287*J287</f>
        <v>26.254200000000001</v>
      </c>
      <c r="M287" s="41">
        <f>K287+L287</f>
        <v>32.239200000000004</v>
      </c>
      <c r="N287" s="35"/>
    </row>
    <row r="288" spans="3:14" ht="50" x14ac:dyDescent="0.35">
      <c r="C288" s="34"/>
      <c r="D288" s="57">
        <v>88248</v>
      </c>
      <c r="E288" s="38" t="str">
        <f>IFERROR(VLOOKUP(D288,'[1]COMP-SINT-SINAPI'!$G$6:$R$20000,12,0),IFERROR(VLOOKUP(D288,'[1]PREÇOS UNITÁRIOS'!$B$73:$H$20000,3,0),IFERROR(VLOOKUP(D288,'[1]INSUMOS-SINAPI'!$A$6:$J$20000,6,0),IFERROR(VLOOKUP(D288,'[1]tab-PINI-SINT'!$B$18:$H$20000,7,0),IFERROR(VLOOKUP(D288,[1]INSUMOS!$B$13:$J$9994,9,0),"")))))</f>
        <v>SINAPI</v>
      </c>
      <c r="F288" s="37" t="str">
        <f>IFERROR(VLOOKUP(D288,'[1]COMP-SINT-SINAPI'!$G$6:$Q$20000,2,0),IFERROR(VLOOKUP(D288,'[1]PREÇOS UNITÁRIOS'!$B$73:$H$20000,3,0),IFERROR(VLOOKUP(D288,'[1]INSUMOS-SINAPI'!$A$7:$F$20000,2,0),IFERROR(VLOOKUP(D288,'[1]tab-PINI-SINT'!$B$18:$G$20000,2,0),IFERROR(VLOOKUP(D288,[1]INSUMOS!$B$13:$H$9994,3,0),"")))))</f>
        <v>AUXILIAR DE ENCANADOR OU BOMBEIRO HIDRÁULICO COM ENCARGOS COMPLEMENTARES</v>
      </c>
      <c r="G288" s="38" t="str">
        <f>IFERROR(VLOOKUP(D288,'[1]COMP-SINT-SINAPI'!$G$6:$Q$20000,3,0),IFERROR(VLOOKUP(D288,'[1]PREÇOS UNITÁRIOS'!$B$73:$H$20000,4,0),IFERROR(VLOOKUP(D288,'[1]INSUMOS-SINAPI'!$A$7:$F$20000,3,0),IFERROR(VLOOKUP(D288,'[1]tab-PINI-SINT'!$B$18:$G$20000,3,0),IFERROR(VLOOKUP(D288,[1]INSUMOS!$B$13:$H$9994,5,0),"")))))</f>
        <v>H</v>
      </c>
      <c r="H288" s="74">
        <v>1.33</v>
      </c>
      <c r="I288" s="38">
        <f>IFERROR(VLOOKUP(D288,'[1]COMP-SINT-SINAPI'!$G$6:$Q$20000,8,0),IFERROR(VLOOKUP(D288,'[1]PREÇOS UNITÁRIOS'!$B$73:$H$20000,5,0),IFERROR(VLOOKUP(D288,'[1]INSUMOS-SINAPI'!$A$7:$F$20000,5,0),IFERROR(VLOOKUP(D288,'[1]tab-PINI-SINT'!$B$18:$G$20000,4,0),IFERROR(VLOOKUP(D288,[1]INSUMOS!$B$13:$H$9994,6,0),"")))))</f>
        <v>4.5</v>
      </c>
      <c r="J288" s="38" t="str">
        <f>IF(D288="",0,IFERROR(VLOOKUP(D288,'[1]COMP-SINT-SINAPI'!$G$6:$Q$20000,7,0),IFERROR(VLOOKUP(D288,'[1]PREÇOS UNITÁRIOS'!$B$73:$H$20000,6,0),IFERROR(VLOOKUP(D288,'[1]INSUMOS-SINAPI'!$A$7:$F$20000,7,0),IFERROR(VLOOKUP(D288,'[1]tab-PINI-SINT'!$B$18:$G$20000,5,0),IFERROR(VLOOKUP(D288,[1]INSUMOS!$B$13:$H$9994,7,0),"0,00"))))))</f>
        <v>15,39</v>
      </c>
      <c r="K288" s="40">
        <f>H288*I288</f>
        <v>5.9850000000000003</v>
      </c>
      <c r="L288" s="40">
        <f>H288*J288</f>
        <v>20.468700000000002</v>
      </c>
      <c r="M288" s="41">
        <f>K288+L288</f>
        <v>26.453700000000001</v>
      </c>
      <c r="N288" s="35"/>
    </row>
    <row r="289" spans="3:14" x14ac:dyDescent="0.35">
      <c r="C289" s="34"/>
      <c r="D289" s="35"/>
      <c r="E289" s="118"/>
      <c r="F289" s="35"/>
      <c r="G289" s="35"/>
      <c r="H289" s="35"/>
      <c r="I289" s="50" t="s">
        <v>1042</v>
      </c>
      <c r="J289" s="29"/>
      <c r="K289" s="41">
        <f>SUM(K287:K288)</f>
        <v>11.97</v>
      </c>
      <c r="L289" s="41">
        <f>SUM(L287:L288)</f>
        <v>46.722900000000003</v>
      </c>
      <c r="M289" s="41">
        <f>SUM(M287:M288)</f>
        <v>58.692900000000009</v>
      </c>
      <c r="N289" s="35"/>
    </row>
    <row r="290" spans="3:14" x14ac:dyDescent="0.35">
      <c r="C290" s="34"/>
      <c r="D290" s="35"/>
      <c r="E290" s="118"/>
      <c r="F290" s="35"/>
      <c r="G290" s="35"/>
      <c r="H290" s="35"/>
      <c r="I290" s="35"/>
      <c r="J290" s="35"/>
      <c r="K290" s="35"/>
      <c r="L290" s="35"/>
      <c r="M290" s="35"/>
      <c r="N290" s="35"/>
    </row>
    <row r="291" spans="3:14" x14ac:dyDescent="0.35">
      <c r="C291" s="34"/>
      <c r="D291" s="52"/>
      <c r="E291" s="108"/>
      <c r="F291" s="53"/>
      <c r="G291" s="53"/>
      <c r="H291" s="44" t="s">
        <v>1036</v>
      </c>
      <c r="I291" s="44" t="s">
        <v>1037</v>
      </c>
      <c r="J291" s="44" t="s">
        <v>1038</v>
      </c>
      <c r="K291" s="44" t="s">
        <v>1039</v>
      </c>
      <c r="L291" s="44" t="s">
        <v>1040</v>
      </c>
      <c r="M291" s="54"/>
      <c r="N291" s="35"/>
    </row>
    <row r="292" spans="3:14" ht="26" x14ac:dyDescent="0.35">
      <c r="C292" s="55" t="s">
        <v>371</v>
      </c>
      <c r="D292" s="47" t="str">
        <f>IF(C292="","",VLOOKUP(C292,'[1]PREÇOS UNITÁRIOS'!$B$12:$H$273,2,0))</f>
        <v>C41-SEINFRA-C3894</v>
      </c>
      <c r="E292" s="79" t="s">
        <v>11</v>
      </c>
      <c r="F292" s="47" t="str">
        <f>IF(C292="","",VLOOKUP(C292,'[1]PREÇOS UNITÁRIOS'!$B$12:$H$273,3,0))</f>
        <v>LIMPEZA DE DESCIDA DÁGUA PLUVIAL</v>
      </c>
      <c r="G292" s="48" t="s">
        <v>160</v>
      </c>
      <c r="H292" s="29"/>
      <c r="I292" s="29"/>
      <c r="J292" s="49"/>
      <c r="K292" s="49">
        <f>K295</f>
        <v>0.315</v>
      </c>
      <c r="L292" s="49">
        <f>L295</f>
        <v>1.3673000014499999</v>
      </c>
      <c r="M292" s="49">
        <f>SUM(K292:L292)</f>
        <v>1.6823000014499998</v>
      </c>
      <c r="N292" s="35"/>
    </row>
    <row r="293" spans="3:14" ht="37.5" x14ac:dyDescent="0.35">
      <c r="C293" s="34"/>
      <c r="D293" s="57">
        <v>88267</v>
      </c>
      <c r="E293" s="38" t="str">
        <f>IFERROR(VLOOKUP(D293,'[1]COMP-SINT-SINAPI'!$G$6:$R$20000,12,0),IFERROR(VLOOKUP(D293,'[1]PREÇOS UNITÁRIOS'!$B$73:$H$20000,3,0),IFERROR(VLOOKUP(D293,'[1]INSUMOS-SINAPI'!$A$6:$J$20000,6,0),IFERROR(VLOOKUP(D293,'[1]tab-PINI-SINT'!$B$18:$H$20000,7,0),IFERROR(VLOOKUP(D293,[1]INSUMOS!$B$13:$J$9994,9,0),"")))))</f>
        <v>SINAPI</v>
      </c>
      <c r="F293" s="37" t="str">
        <f>IFERROR(VLOOKUP(D293,'[1]COMP-SINT-SINAPI'!$G$6:$Q$20000,2,0),IFERROR(VLOOKUP(D293,'[1]PREÇOS UNITÁRIOS'!$B$73:$H$20000,3,0),IFERROR(VLOOKUP(D293,'[1]INSUMOS-SINAPI'!$A$7:$F$20000,2,0),IFERROR(VLOOKUP(D293,'[1]tab-PINI-SINT'!$B$18:$G$20000,2,0),IFERROR(VLOOKUP(D293,[1]INSUMOS!$B$13:$H$9994,3,0),"")))))</f>
        <v>ENCANADOR OU BOMBEIRO HIDRÁULICO COM ENCARGOS COMPLEMENTARES</v>
      </c>
      <c r="G293" s="38" t="str">
        <f>IFERROR(VLOOKUP(D293,'[1]COMP-SINT-SINAPI'!$G$6:$Q$20000,3,0),IFERROR(VLOOKUP(D293,'[1]PREÇOS UNITÁRIOS'!$B$73:$H$20000,4,0),IFERROR(VLOOKUP(D293,'[1]INSUMOS-SINAPI'!$A$7:$F$20000,3,0),IFERROR(VLOOKUP(D293,'[1]tab-PINI-SINT'!$B$18:$G$20000,3,0),IFERROR(VLOOKUP(D293,[1]INSUMOS!$B$13:$H$9994,5,0),"")))))</f>
        <v>H</v>
      </c>
      <c r="H293" s="75">
        <v>6.6666666999999999E-2</v>
      </c>
      <c r="I293" s="38">
        <f>IFERROR(VLOOKUP(D293,'[1]COMP-SINT-SINAPI'!$G$6:$Q$20000,8,0),IFERROR(VLOOKUP(D293,'[1]PREÇOS UNITÁRIOS'!$B$73:$H$20000,5,0),IFERROR(VLOOKUP(D293,'[1]INSUMOS-SINAPI'!$A$7:$F$20000,5,0),IFERROR(VLOOKUP(D293,'[1]tab-PINI-SINT'!$B$18:$G$20000,4,0),IFERROR(VLOOKUP(D293,[1]INSUMOS!$B$13:$H$9994,6,0),"")))))</f>
        <v>4.5</v>
      </c>
      <c r="J293" s="38" t="str">
        <f>IF(D293="",0,IFERROR(VLOOKUP(D293,'[1]COMP-SINT-SINAPI'!$G$6:$Q$20000,7,0),IFERROR(VLOOKUP(D293,'[1]PREÇOS UNITÁRIOS'!$B$73:$H$20000,6,0),IFERROR(VLOOKUP(D293,'[1]INSUMOS-SINAPI'!$A$7:$F$20000,7,0),IFERROR(VLOOKUP(D293,'[1]tab-PINI-SINT'!$B$18:$G$20000,5,0),IFERROR(VLOOKUP(D293,[1]INSUMOS!$B$13:$H$9994,7,0),"0,00"))))))</f>
        <v>19,74</v>
      </c>
      <c r="K293" s="40">
        <f>H293*I293</f>
        <v>0.3000000015</v>
      </c>
      <c r="L293" s="40">
        <f>H293*J293</f>
        <v>1.3160000065799999</v>
      </c>
      <c r="M293" s="41">
        <f>K293+L293</f>
        <v>1.6160000080799999</v>
      </c>
      <c r="N293" s="35"/>
    </row>
    <row r="294" spans="3:14" ht="50" x14ac:dyDescent="0.35">
      <c r="C294" s="34"/>
      <c r="D294" s="57">
        <v>88248</v>
      </c>
      <c r="E294" s="38" t="str">
        <f>IFERROR(VLOOKUP(D294,'[1]COMP-SINT-SINAPI'!$G$6:$R$20000,12,0),IFERROR(VLOOKUP(D294,'[1]PREÇOS UNITÁRIOS'!$B$73:$H$20000,3,0),IFERROR(VLOOKUP(D294,'[1]INSUMOS-SINAPI'!$A$6:$J$20000,6,0),IFERROR(VLOOKUP(D294,'[1]tab-PINI-SINT'!$B$18:$H$20000,7,0),IFERROR(VLOOKUP(D294,[1]INSUMOS!$B$13:$J$9994,9,0),"")))))</f>
        <v>SINAPI</v>
      </c>
      <c r="F294" s="37" t="str">
        <f>IFERROR(VLOOKUP(D294,'[1]COMP-SINT-SINAPI'!$G$6:$Q$20000,2,0),IFERROR(VLOOKUP(D294,'[1]PREÇOS UNITÁRIOS'!$B$73:$H$20000,3,0),IFERROR(VLOOKUP(D294,'[1]INSUMOS-SINAPI'!$A$7:$F$20000,2,0),IFERROR(VLOOKUP(D294,'[1]tab-PINI-SINT'!$B$18:$G$20000,2,0),IFERROR(VLOOKUP(D294,[1]INSUMOS!$B$13:$H$9994,3,0),"")))))</f>
        <v>AUXILIAR DE ENCANADOR OU BOMBEIRO HIDRÁULICO COM ENCARGOS COMPLEMENTARES</v>
      </c>
      <c r="G294" s="38" t="str">
        <f>IFERROR(VLOOKUP(D294,'[1]COMP-SINT-SINAPI'!$G$6:$Q$20000,3,0),IFERROR(VLOOKUP(D294,'[1]PREÇOS UNITÁRIOS'!$B$73:$H$20000,4,0),IFERROR(VLOOKUP(D294,'[1]INSUMOS-SINAPI'!$A$7:$F$20000,3,0),IFERROR(VLOOKUP(D294,'[1]tab-PINI-SINT'!$B$18:$G$20000,3,0),IFERROR(VLOOKUP(D294,[1]INSUMOS!$B$13:$H$9994,5,0),"")))))</f>
        <v>H</v>
      </c>
      <c r="H294" s="75">
        <v>3.333333E-3</v>
      </c>
      <c r="I294" s="38">
        <f>IFERROR(VLOOKUP(D294,'[1]COMP-SINT-SINAPI'!$G$6:$Q$20000,8,0),IFERROR(VLOOKUP(D294,'[1]PREÇOS UNITÁRIOS'!$B$73:$H$20000,5,0),IFERROR(VLOOKUP(D294,'[1]INSUMOS-SINAPI'!$A$7:$F$20000,5,0),IFERROR(VLOOKUP(D294,'[1]tab-PINI-SINT'!$B$18:$G$20000,4,0),IFERROR(VLOOKUP(D294,[1]INSUMOS!$B$13:$H$9994,6,0),"")))))</f>
        <v>4.5</v>
      </c>
      <c r="J294" s="38" t="str">
        <f>IF(D294="",0,IFERROR(VLOOKUP(D294,'[1]COMP-SINT-SINAPI'!$G$6:$Q$20000,7,0),IFERROR(VLOOKUP(D294,'[1]PREÇOS UNITÁRIOS'!$B$73:$H$20000,6,0),IFERROR(VLOOKUP(D294,'[1]INSUMOS-SINAPI'!$A$7:$F$20000,7,0),IFERROR(VLOOKUP(D294,'[1]tab-PINI-SINT'!$B$18:$G$20000,5,0),IFERROR(VLOOKUP(D294,[1]INSUMOS!$B$13:$H$9994,7,0),"0,00"))))))</f>
        <v>15,39</v>
      </c>
      <c r="K294" s="40">
        <f>H294*I294</f>
        <v>1.49999985E-2</v>
      </c>
      <c r="L294" s="40">
        <f>H294*J294</f>
        <v>5.1299994870000004E-2</v>
      </c>
      <c r="M294" s="41">
        <f>K294+L294</f>
        <v>6.6299993370000004E-2</v>
      </c>
      <c r="N294" s="35"/>
    </row>
    <row r="295" spans="3:14" x14ac:dyDescent="0.35">
      <c r="C295" s="34"/>
      <c r="D295" s="35"/>
      <c r="E295" s="118"/>
      <c r="F295" s="35"/>
      <c r="G295" s="35"/>
      <c r="H295" s="35"/>
      <c r="I295" s="50" t="s">
        <v>1042</v>
      </c>
      <c r="J295" s="29"/>
      <c r="K295" s="41">
        <f>SUM(K293:K294)</f>
        <v>0.315</v>
      </c>
      <c r="L295" s="41">
        <f>SUM(L293:L294)</f>
        <v>1.3673000014499999</v>
      </c>
      <c r="M295" s="41">
        <f>SUM(M293:M294)</f>
        <v>1.6823000014499998</v>
      </c>
      <c r="N295" s="35"/>
    </row>
    <row r="296" spans="3:14" x14ac:dyDescent="0.35">
      <c r="C296" s="34"/>
      <c r="D296" s="35"/>
      <c r="E296" s="118"/>
      <c r="F296" s="35"/>
      <c r="G296" s="35"/>
      <c r="H296" s="35"/>
      <c r="I296" s="35"/>
      <c r="J296" s="35"/>
      <c r="K296" s="35"/>
      <c r="L296" s="35"/>
      <c r="M296" s="35"/>
      <c r="N296" s="35"/>
    </row>
    <row r="297" spans="3:14" x14ac:dyDescent="0.35">
      <c r="C297" s="34"/>
      <c r="D297" s="52"/>
      <c r="E297" s="108"/>
      <c r="F297" s="53"/>
      <c r="G297" s="53"/>
      <c r="H297" s="44" t="s">
        <v>1036</v>
      </c>
      <c r="I297" s="44" t="s">
        <v>1037</v>
      </c>
      <c r="J297" s="44" t="s">
        <v>1038</v>
      </c>
      <c r="K297" s="44" t="s">
        <v>1039</v>
      </c>
      <c r="L297" s="44" t="s">
        <v>1040</v>
      </c>
      <c r="M297" s="54"/>
      <c r="N297" s="35"/>
    </row>
    <row r="298" spans="3:14" ht="26" x14ac:dyDescent="0.35">
      <c r="C298" s="55" t="s">
        <v>374</v>
      </c>
      <c r="D298" s="47" t="str">
        <f>IF(C298="","",VLOOKUP(C298,'[1]PREÇOS UNITÁRIOS'!$B$12:$H$273,2,0))</f>
        <v>C42-SEINFRA-C4212</v>
      </c>
      <c r="E298" s="79" t="s">
        <v>11</v>
      </c>
      <c r="F298" s="47" t="str">
        <f>IF(C298="","",VLOOKUP(C298,'[1]PREÇOS UNITÁRIOS'!$B$12:$H$273,3,0))</f>
        <v>LIMPEZA DE CAIXAS DE INSPEÇÃO</v>
      </c>
      <c r="G298" s="48" t="s">
        <v>21</v>
      </c>
      <c r="H298" s="29"/>
      <c r="I298" s="29"/>
      <c r="J298" s="49"/>
      <c r="K298" s="49">
        <f>K301</f>
        <v>4.5</v>
      </c>
      <c r="L298" s="49">
        <f>L301</f>
        <v>16.836375</v>
      </c>
      <c r="M298" s="49">
        <f>SUM(K298:L298)</f>
        <v>21.336375</v>
      </c>
      <c r="N298" s="35"/>
    </row>
    <row r="299" spans="3:14" ht="37.5" x14ac:dyDescent="0.35">
      <c r="C299" s="34"/>
      <c r="D299" s="57">
        <v>88267</v>
      </c>
      <c r="E299" s="38" t="str">
        <f>IFERROR(VLOOKUP(D299,'[1]COMP-SINT-SINAPI'!$G$6:$R$20000,12,0),IFERROR(VLOOKUP(D299,'[1]PREÇOS UNITÁRIOS'!$B$73:$H$20000,3,0),IFERROR(VLOOKUP(D299,'[1]INSUMOS-SINAPI'!$A$6:$J$20000,6,0),IFERROR(VLOOKUP(D299,'[1]tab-PINI-SINT'!$B$18:$H$20000,7,0),IFERROR(VLOOKUP(D299,[1]INSUMOS!$B$13:$J$9994,9,0),"")))))</f>
        <v>SINAPI</v>
      </c>
      <c r="F299" s="37" t="str">
        <f>IFERROR(VLOOKUP(D299,'[1]COMP-SINT-SINAPI'!$G$6:$Q$20000,2,0),IFERROR(VLOOKUP(D299,'[1]PREÇOS UNITÁRIOS'!$B$73:$H$20000,3,0),IFERROR(VLOOKUP(D299,'[1]INSUMOS-SINAPI'!$A$7:$F$20000,2,0),IFERROR(VLOOKUP(D299,'[1]tab-PINI-SINT'!$B$18:$G$20000,2,0),IFERROR(VLOOKUP(D299,[1]INSUMOS!$B$13:$H$9994,3,0),"")))))</f>
        <v>ENCANADOR OU BOMBEIRO HIDRÁULICO COM ENCARGOS COMPLEMENTARES</v>
      </c>
      <c r="G299" s="38" t="str">
        <f>IFERROR(VLOOKUP(D299,'[1]COMP-SINT-SINAPI'!$G$6:$Q$20000,3,0),IFERROR(VLOOKUP(D299,'[1]PREÇOS UNITÁRIOS'!$B$73:$H$20000,4,0),IFERROR(VLOOKUP(D299,'[1]INSUMOS-SINAPI'!$A$7:$F$20000,3,0),IFERROR(VLOOKUP(D299,'[1]tab-PINI-SINT'!$B$18:$G$20000,3,0),IFERROR(VLOOKUP(D299,[1]INSUMOS!$B$13:$H$9994,5,0),"")))))</f>
        <v>H</v>
      </c>
      <c r="H299" s="75">
        <v>0.33250000000000002</v>
      </c>
      <c r="I299" s="38">
        <f>IFERROR(VLOOKUP(D299,'[1]COMP-SINT-SINAPI'!$G$6:$Q$20000,8,0),IFERROR(VLOOKUP(D299,'[1]PREÇOS UNITÁRIOS'!$B$73:$H$20000,5,0),IFERROR(VLOOKUP(D299,'[1]INSUMOS-SINAPI'!$A$7:$F$20000,5,0),IFERROR(VLOOKUP(D299,'[1]tab-PINI-SINT'!$B$18:$G$20000,4,0),IFERROR(VLOOKUP(D299,[1]INSUMOS!$B$13:$H$9994,6,0),"")))))</f>
        <v>4.5</v>
      </c>
      <c r="J299" s="38" t="str">
        <f>IF(D299="",0,IFERROR(VLOOKUP(D299,'[1]COMP-SINT-SINAPI'!$G$6:$Q$20000,7,0),IFERROR(VLOOKUP(D299,'[1]PREÇOS UNITÁRIOS'!$B$73:$H$20000,6,0),IFERROR(VLOOKUP(D299,'[1]INSUMOS-SINAPI'!$A$7:$F$20000,7,0),IFERROR(VLOOKUP(D299,'[1]tab-PINI-SINT'!$B$18:$G$20000,5,0),IFERROR(VLOOKUP(D299,[1]INSUMOS!$B$13:$H$9994,7,0),"0,00"))))))</f>
        <v>19,74</v>
      </c>
      <c r="K299" s="40">
        <f>H299*I299</f>
        <v>1.4962500000000001</v>
      </c>
      <c r="L299" s="40">
        <f>H299*J299</f>
        <v>6.5635500000000002</v>
      </c>
      <c r="M299" s="41">
        <f>K299+L299</f>
        <v>8.059800000000001</v>
      </c>
      <c r="N299" s="35"/>
    </row>
    <row r="300" spans="3:14" ht="50" x14ac:dyDescent="0.35">
      <c r="C300" s="34"/>
      <c r="D300" s="57">
        <v>88248</v>
      </c>
      <c r="E300" s="38" t="str">
        <f>IFERROR(VLOOKUP(D300,'[1]COMP-SINT-SINAPI'!$G$6:$R$20000,12,0),IFERROR(VLOOKUP(D300,'[1]PREÇOS UNITÁRIOS'!$B$73:$H$20000,3,0),IFERROR(VLOOKUP(D300,'[1]INSUMOS-SINAPI'!$A$6:$J$20000,6,0),IFERROR(VLOOKUP(D300,'[1]tab-PINI-SINT'!$B$18:$H$20000,7,0),IFERROR(VLOOKUP(D300,[1]INSUMOS!$B$13:$J$9994,9,0),"")))))</f>
        <v>SINAPI</v>
      </c>
      <c r="F300" s="37" t="str">
        <f>IFERROR(VLOOKUP(D300,'[1]COMP-SINT-SINAPI'!$G$6:$Q$20000,2,0),IFERROR(VLOOKUP(D300,'[1]PREÇOS UNITÁRIOS'!$B$73:$H$20000,3,0),IFERROR(VLOOKUP(D300,'[1]INSUMOS-SINAPI'!$A$7:$F$20000,2,0),IFERROR(VLOOKUP(D300,'[1]tab-PINI-SINT'!$B$18:$G$20000,2,0),IFERROR(VLOOKUP(D300,[1]INSUMOS!$B$13:$H$9994,3,0),"")))))</f>
        <v>AUXILIAR DE ENCANADOR OU BOMBEIRO HIDRÁULICO COM ENCARGOS COMPLEMENTARES</v>
      </c>
      <c r="G300" s="38" t="str">
        <f>IFERROR(VLOOKUP(D300,'[1]COMP-SINT-SINAPI'!$G$6:$Q$20000,3,0),IFERROR(VLOOKUP(D300,'[1]PREÇOS UNITÁRIOS'!$B$73:$H$20000,4,0),IFERROR(VLOOKUP(D300,'[1]INSUMOS-SINAPI'!$A$7:$F$20000,3,0),IFERROR(VLOOKUP(D300,'[1]tab-PINI-SINT'!$B$18:$G$20000,3,0),IFERROR(VLOOKUP(D300,[1]INSUMOS!$B$13:$H$9994,5,0),"")))))</f>
        <v>H</v>
      </c>
      <c r="H300" s="75">
        <v>0.66749999999999998</v>
      </c>
      <c r="I300" s="38">
        <f>IFERROR(VLOOKUP(D300,'[1]COMP-SINT-SINAPI'!$G$6:$Q$20000,8,0),IFERROR(VLOOKUP(D300,'[1]PREÇOS UNITÁRIOS'!$B$73:$H$20000,5,0),IFERROR(VLOOKUP(D300,'[1]INSUMOS-SINAPI'!$A$7:$F$20000,5,0),IFERROR(VLOOKUP(D300,'[1]tab-PINI-SINT'!$B$18:$G$20000,4,0),IFERROR(VLOOKUP(D300,[1]INSUMOS!$B$13:$H$9994,6,0),"")))))</f>
        <v>4.5</v>
      </c>
      <c r="J300" s="38" t="str">
        <f>IF(D300="",0,IFERROR(VLOOKUP(D300,'[1]COMP-SINT-SINAPI'!$G$6:$Q$20000,7,0),IFERROR(VLOOKUP(D300,'[1]PREÇOS UNITÁRIOS'!$B$73:$H$20000,6,0),IFERROR(VLOOKUP(D300,'[1]INSUMOS-SINAPI'!$A$7:$F$20000,7,0),IFERROR(VLOOKUP(D300,'[1]tab-PINI-SINT'!$B$18:$G$20000,5,0),IFERROR(VLOOKUP(D300,[1]INSUMOS!$B$13:$H$9994,7,0),"0,00"))))))</f>
        <v>15,39</v>
      </c>
      <c r="K300" s="40">
        <f>H300*I300</f>
        <v>3.0037500000000001</v>
      </c>
      <c r="L300" s="40">
        <f>H300*J300</f>
        <v>10.272825000000001</v>
      </c>
      <c r="M300" s="41">
        <f>K300+L300</f>
        <v>13.276575000000001</v>
      </c>
      <c r="N300" s="35"/>
    </row>
    <row r="301" spans="3:14" x14ac:dyDescent="0.35">
      <c r="C301" s="34"/>
      <c r="D301" s="35"/>
      <c r="E301" s="118"/>
      <c r="F301" s="35"/>
      <c r="G301" s="35"/>
      <c r="H301" s="35"/>
      <c r="I301" s="50" t="s">
        <v>1042</v>
      </c>
      <c r="J301" s="29"/>
      <c r="K301" s="41">
        <f>SUM(K299:K300)</f>
        <v>4.5</v>
      </c>
      <c r="L301" s="41">
        <f>SUM(L299:L300)</f>
        <v>16.836375</v>
      </c>
      <c r="M301" s="41">
        <f>SUM(M299:M300)</f>
        <v>21.336375000000004</v>
      </c>
      <c r="N301" s="35"/>
    </row>
    <row r="302" spans="3:14" x14ac:dyDescent="0.35">
      <c r="C302" s="34"/>
      <c r="D302" s="35"/>
      <c r="E302" s="118"/>
      <c r="F302" s="35"/>
      <c r="G302" s="35"/>
      <c r="H302" s="35"/>
      <c r="I302" s="35"/>
      <c r="J302" s="35"/>
      <c r="K302" s="35"/>
      <c r="L302" s="35"/>
      <c r="M302" s="35"/>
      <c r="N302" s="35"/>
    </row>
    <row r="303" spans="3:14" x14ac:dyDescent="0.35">
      <c r="C303" s="34"/>
      <c r="D303" s="52"/>
      <c r="E303" s="108"/>
      <c r="F303" s="53"/>
      <c r="G303" s="53"/>
      <c r="H303" s="44" t="s">
        <v>1036</v>
      </c>
      <c r="I303" s="44" t="s">
        <v>1037</v>
      </c>
      <c r="J303" s="44" t="s">
        <v>1038</v>
      </c>
      <c r="K303" s="44" t="s">
        <v>1039</v>
      </c>
      <c r="L303" s="44" t="s">
        <v>1040</v>
      </c>
      <c r="M303" s="54"/>
      <c r="N303" s="35"/>
    </row>
    <row r="304" spans="3:14" ht="91" x14ac:dyDescent="0.35">
      <c r="C304" s="55" t="s">
        <v>377</v>
      </c>
      <c r="D304" s="47" t="str">
        <f>IF(C304="","",VLOOKUP(C304,'[1]PREÇOS UNITÁRIOS'!$B$12:$H$273,2,0))</f>
        <v>C43-BASA</v>
      </c>
      <c r="E304" s="79" t="s">
        <v>11</v>
      </c>
      <c r="F304" s="47" t="str">
        <f>IF(C304="","",VLOOKUP(C304,'[1]PREÇOS UNITÁRIOS'!$B$12:$H$273,3,0))</f>
        <v>FORNECIMENTO E INSTALAÇÃO DE CAIXA COLETORA DE OBJETOS, COM ANTIFURTO EM ACRÍLICO INCOLOR E TRANSPARENTE DE 6MM DE ESPEC. DE 40 X 30CM,</v>
      </c>
      <c r="G304" s="48" t="s">
        <v>21</v>
      </c>
      <c r="H304" s="29"/>
      <c r="I304" s="29"/>
      <c r="J304" s="49"/>
      <c r="K304" s="49">
        <f>K307</f>
        <v>807.00199999999995</v>
      </c>
      <c r="L304" s="49">
        <f>L307</f>
        <v>2.8559999999999999</v>
      </c>
      <c r="M304" s="49">
        <f>SUM(K304:L304)</f>
        <v>809.85799999999995</v>
      </c>
      <c r="N304" s="35"/>
    </row>
    <row r="305" spans="3:14" ht="50" x14ac:dyDescent="0.35">
      <c r="C305" s="34"/>
      <c r="D305" s="36" t="s">
        <v>69</v>
      </c>
      <c r="E305" s="38" t="str">
        <f>IFERROR(VLOOKUP(D305,'[1]COMP-SINT-SINAPI'!$G$6:$R$20000,12,0),IFERROR(VLOOKUP(D305,'[1]PREÇOS UNITÁRIOS'!$B$73:$H$20000,3,0),IFERROR(VLOOKUP(D305,'[1]INSUMOS-SINAPI'!$A$6:$J$20000,6,0),IFERROR(VLOOKUP(D305,'[1]tab-PINI-SINT'!$B$18:$H$20000,7,0),IFERROR(VLOOKUP(D305,[1]INSUMOS!$B$13:$J$9994,9,0),"")))))</f>
        <v>mercadolivre.com</v>
      </c>
      <c r="F305" s="37" t="str">
        <f>IFERROR(VLOOKUP(D305,'[1]COMP-SINT-SINAPI'!$G$6:$Q$20000,2,0),IFERROR(VLOOKUP(D305,'[1]PREÇOS UNITÁRIOS'!$B$73:$H$20000,3,0),IFERROR(VLOOKUP(D305,'[1]INSUMOS-SINAPI'!$A$7:$F$20000,2,0),IFERROR(VLOOKUP(D305,'[1]tab-PINI-SINT'!$B$18:$G$20000,2,0),IFERROR(VLOOKUP(D305,[1]INSUMOS!$B$13:$H$9994,3,0),"")))))</f>
        <v>caixa coletora de objetos, com antifurto em acrílico incolor e transparente de 6mm de espec. de 40 x 30cm</v>
      </c>
      <c r="G305" s="38" t="str">
        <f>IFERROR(VLOOKUP(D305,'[1]COMP-SINT-SINAPI'!$G$6:$Q$20000,3,0),IFERROR(VLOOKUP(D305,'[1]PREÇOS UNITÁRIOS'!$B$73:$H$20000,4,0),IFERROR(VLOOKUP(D305,'[1]INSUMOS-SINAPI'!$A$7:$F$20000,3,0),IFERROR(VLOOKUP(D305,'[1]tab-PINI-SINT'!$B$18:$G$20000,3,0),IFERROR(VLOOKUP(D305,[1]INSUMOS!$B$13:$H$9994,5,0),"")))))</f>
        <v>UN</v>
      </c>
      <c r="H305" s="39">
        <v>1</v>
      </c>
      <c r="I305" s="38">
        <f>IFERROR(VLOOKUP(D305,'[1]COMP-SINT-SINAPI'!$G$6:$Q$20000,8,0),IFERROR(VLOOKUP(D305,'[1]PREÇOS UNITÁRIOS'!$B$73:$H$20000,5,0),IFERROR(VLOOKUP(D305,'[1]INSUMOS-SINAPI'!$A$7:$F$20000,5,0),IFERROR(VLOOKUP(D305,'[1]tab-PINI-SINT'!$B$18:$G$20000,4,0),IFERROR(VLOOKUP(D305,[1]INSUMOS!$B$13:$H$9994,6,0),"")))))</f>
        <v>806</v>
      </c>
      <c r="J305" s="38">
        <f>IF(D305="",0,IFERROR(VLOOKUP(D305,'[1]COMP-SINT-SINAPI'!$G$6:$Q$20000,7,0),IFERROR(VLOOKUP(D305,'[1]PREÇOS UNITÁRIOS'!$B$73:$H$20000,6,0),IFERROR(VLOOKUP(D305,'[1]INSUMOS-SINAPI'!$A$7:$F$20000,7,0),IFERROR(VLOOKUP(D305,'[1]tab-PINI-SINT'!$B$18:$G$20000,5,0),IFERROR(VLOOKUP(D305,[1]INSUMOS!$B$13:$H$9994,7,0),"0,00"))))))</f>
        <v>0</v>
      </c>
      <c r="K305" s="40">
        <f>IF(H305="",0,H305*I305)</f>
        <v>806</v>
      </c>
      <c r="L305" s="40">
        <f>H305*J305</f>
        <v>0</v>
      </c>
      <c r="M305" s="41">
        <f>K305+L305</f>
        <v>806</v>
      </c>
      <c r="N305" s="35"/>
    </row>
    <row r="306" spans="3:14" ht="25" x14ac:dyDescent="0.35">
      <c r="C306" s="34"/>
      <c r="D306" s="57">
        <v>88316</v>
      </c>
      <c r="E306" s="38" t="str">
        <f>IFERROR(VLOOKUP(D306,'[1]COMP-SINT-SINAPI'!$G$6:$R$20000,12,0),IFERROR(VLOOKUP(D306,'[1]PREÇOS UNITÁRIOS'!$B$73:$H$20000,3,0),IFERROR(VLOOKUP(D306,'[1]INSUMOS-SINAPI'!$A$6:$J$20000,6,0),IFERROR(VLOOKUP(D306,'[1]tab-PINI-SINT'!$B$18:$H$20000,7,0),IFERROR(VLOOKUP(D306,[1]INSUMOS!$B$13:$J$9994,9,0),"")))))</f>
        <v>SINAPI</v>
      </c>
      <c r="F306" s="37" t="str">
        <f>IFERROR(VLOOKUP(D306,'[1]COMP-SINT-SINAPI'!$G$6:$Q$20000,2,0),IFERROR(VLOOKUP(D306,'[1]PREÇOS UNITÁRIOS'!$B$73:$H$20000,3,0),IFERROR(VLOOKUP(D306,'[1]INSUMOS-SINAPI'!$A$7:$F$20000,2,0),IFERROR(VLOOKUP(D306,'[1]tab-PINI-SINT'!$B$18:$G$20000,2,0),IFERROR(VLOOKUP(D306,[1]INSUMOS!$B$13:$H$9994,3,0),"")))))</f>
        <v>SERVENTE COM ENCARGOS COMPLEMENTARES</v>
      </c>
      <c r="G306" s="38" t="str">
        <f>IFERROR(VLOOKUP(D306,'[1]COMP-SINT-SINAPI'!$G$6:$Q$20000,3,0),IFERROR(VLOOKUP(D306,'[1]PREÇOS UNITÁRIOS'!$B$73:$H$20000,4,0),IFERROR(VLOOKUP(D306,'[1]INSUMOS-SINAPI'!$A$7:$F$20000,3,0),IFERROR(VLOOKUP(D306,'[1]tab-PINI-SINT'!$B$18:$G$20000,3,0),IFERROR(VLOOKUP(D306,[1]INSUMOS!$B$13:$H$9994,5,0),"")))))</f>
        <v>H</v>
      </c>
      <c r="H306" s="76">
        <v>0.2</v>
      </c>
      <c r="I306" s="38">
        <f>IFERROR(VLOOKUP(D306,'[1]COMP-SINT-SINAPI'!$G$6:$Q$20000,8,0),IFERROR(VLOOKUP(D306,'[1]PREÇOS UNITÁRIOS'!$B$73:$H$20000,5,0),IFERROR(VLOOKUP(D306,'[1]INSUMOS-SINAPI'!$A$7:$F$20000,5,0),IFERROR(VLOOKUP(D306,'[1]tab-PINI-SINT'!$B$18:$G$20000,4,0),IFERROR(VLOOKUP(D306,[1]INSUMOS!$B$13:$H$9994,6,0),"")))))</f>
        <v>5.01</v>
      </c>
      <c r="J306" s="38" t="str">
        <f>IF(D306="",0,IFERROR(VLOOKUP(D306,'[1]COMP-SINT-SINAPI'!$G$6:$Q$20000,7,0),IFERROR(VLOOKUP(D306,'[1]PREÇOS UNITÁRIOS'!$B$73:$H$20000,6,0),IFERROR(VLOOKUP(D306,'[1]INSUMOS-SINAPI'!$A$7:$F$20000,7,0),IFERROR(VLOOKUP(D306,'[1]tab-PINI-SINT'!$B$18:$G$20000,5,0),IFERROR(VLOOKUP(D306,[1]INSUMOS!$B$13:$H$9994,7,0),"0,00"))))))</f>
        <v>14,28</v>
      </c>
      <c r="K306" s="40">
        <f>IF(H306="",0,H306*I306)</f>
        <v>1.002</v>
      </c>
      <c r="L306" s="40">
        <f>H306*J306</f>
        <v>2.8559999999999999</v>
      </c>
      <c r="M306" s="41">
        <f>K306+L306</f>
        <v>3.8579999999999997</v>
      </c>
      <c r="N306" s="35"/>
    </row>
    <row r="307" spans="3:14" x14ac:dyDescent="0.35">
      <c r="C307" s="34"/>
      <c r="D307" s="35"/>
      <c r="E307" s="118"/>
      <c r="F307" s="35"/>
      <c r="G307" s="35"/>
      <c r="H307" s="35"/>
      <c r="I307" s="50" t="s">
        <v>1042</v>
      </c>
      <c r="J307" s="29"/>
      <c r="K307" s="41">
        <f>SUM(K305:K306)</f>
        <v>807.00199999999995</v>
      </c>
      <c r="L307" s="41">
        <f>SUM(L305:L306)</f>
        <v>2.8559999999999999</v>
      </c>
      <c r="M307" s="41">
        <f>SUM(M305:M306)</f>
        <v>809.85799999999995</v>
      </c>
      <c r="N307" s="35"/>
    </row>
    <row r="308" spans="3:14" x14ac:dyDescent="0.35">
      <c r="C308" s="34"/>
      <c r="D308" s="35"/>
      <c r="E308" s="118"/>
      <c r="F308" s="35"/>
      <c r="G308" s="35"/>
      <c r="H308" s="35"/>
      <c r="I308" s="35"/>
      <c r="J308" s="35"/>
      <c r="K308" s="35"/>
      <c r="L308" s="35"/>
      <c r="M308" s="35"/>
      <c r="N308" s="35"/>
    </row>
    <row r="309" spans="3:14" x14ac:dyDescent="0.35">
      <c r="C309" s="34"/>
      <c r="D309" s="52"/>
      <c r="E309" s="108"/>
      <c r="F309" s="53"/>
      <c r="G309" s="53"/>
      <c r="H309" s="44" t="s">
        <v>1036</v>
      </c>
      <c r="I309" s="44" t="s">
        <v>1037</v>
      </c>
      <c r="J309" s="44" t="s">
        <v>1038</v>
      </c>
      <c r="K309" s="44" t="s">
        <v>1039</v>
      </c>
      <c r="L309" s="44" t="s">
        <v>1040</v>
      </c>
      <c r="M309" s="54"/>
      <c r="N309" s="35"/>
    </row>
    <row r="310" spans="3:14" ht="104" x14ac:dyDescent="0.35">
      <c r="C310" s="55" t="s">
        <v>380</v>
      </c>
      <c r="D310" s="47" t="str">
        <f>IF(C310="","",VLOOKUP(C310,'[1]PREÇOS UNITÁRIOS'!$B$12:$H$273,2,0))</f>
        <v>C44-BASA</v>
      </c>
      <c r="E310" s="79" t="s">
        <v>11</v>
      </c>
      <c r="F310" s="47" t="str">
        <f>IF(C310="","",VLOOKUP(C310,'[1]PREÇOS UNITÁRIOS'!$B$12:$H$273,3,0))</f>
        <v>FORNECIMENTO E INSTALAÇÃO DE DIVISÓRIA P/PRIVACIDADE DOS CASH'S - BIOMBO, EM CHAPA METÁLICA N.º 16, PINTADA NAS CORES VERDE E AMARELO, COM ADESIVOS DA LOGOMARCA DO BANCO</v>
      </c>
      <c r="G310" s="48" t="s">
        <v>21</v>
      </c>
      <c r="H310" s="29"/>
      <c r="I310" s="29"/>
      <c r="J310" s="49"/>
      <c r="K310" s="49">
        <f>K314</f>
        <v>460.01</v>
      </c>
      <c r="L310" s="49">
        <f>L314</f>
        <v>32.19</v>
      </c>
      <c r="M310" s="49">
        <f>SUM(K310:L310)</f>
        <v>492.2</v>
      </c>
      <c r="N310" s="35"/>
    </row>
    <row r="311" spans="3:14" ht="62.5" x14ac:dyDescent="0.35">
      <c r="C311" s="34"/>
      <c r="D311" s="36" t="s">
        <v>71</v>
      </c>
      <c r="E311" s="38" t="str">
        <f>IFERROR(VLOOKUP(D311,'[1]COMP-SINT-SINAPI'!$G$6:$R$20000,12,0),IFERROR(VLOOKUP(D311,'[1]PREÇOS UNITÁRIOS'!$B$73:$H$20000,3,0),IFERROR(VLOOKUP(D311,'[1]INSUMOS-SINAPI'!$A$6:$J$20000,6,0),IFERROR(VLOOKUP(D311,'[1]tab-PINI-SINT'!$B$18:$H$20000,7,0),IFERROR(VLOOKUP(D311,[1]INSUMOS!$B$13:$J$9994,9,0),"")))))</f>
        <v>01.24sinal.basa</v>
      </c>
      <c r="F311" s="37" t="str">
        <f>IFERROR(VLOOKUP(D311,'[1]COMP-SINT-SINAPI'!$G$6:$Q$20000,2,0),IFERROR(VLOOKUP(D311,'[1]PREÇOS UNITÁRIOS'!$B$73:$H$20000,3,0),IFERROR(VLOOKUP(D311,'[1]INSUMOS-SINAPI'!$A$7:$F$20000,2,0),IFERROR(VLOOKUP(D311,'[1]tab-PINI-SINT'!$B$18:$G$20000,2,0),IFERROR(VLOOKUP(D311,[1]INSUMOS!$B$13:$H$9994,3,0),"")))))</f>
        <v>divisória p/privacidade dos cash's - biombo, em chapa metálica n.º 16, pintada nas cores verde e amarelo, com adesivos da logomarca do banco</v>
      </c>
      <c r="G311" s="38" t="str">
        <f>IFERROR(VLOOKUP(D311,'[1]COMP-SINT-SINAPI'!$G$6:$Q$20000,3,0),IFERROR(VLOOKUP(D311,'[1]PREÇOS UNITÁRIOS'!$B$73:$H$20000,4,0),IFERROR(VLOOKUP(D311,'[1]INSUMOS-SINAPI'!$A$7:$F$20000,3,0),IFERROR(VLOOKUP(D311,'[1]tab-PINI-SINT'!$B$18:$G$20000,3,0),IFERROR(VLOOKUP(D311,[1]INSUMOS!$B$13:$H$9994,5,0),"")))))</f>
        <v>UN</v>
      </c>
      <c r="H311" s="39">
        <v>1</v>
      </c>
      <c r="I311" s="38">
        <f>IFERROR(VLOOKUP(D311,'[1]COMP-SINT-SINAPI'!$G$6:$Q$20000,8,0),IFERROR(VLOOKUP(D311,'[1]PREÇOS UNITÁRIOS'!$B$73:$H$20000,5,0),IFERROR(VLOOKUP(D311,'[1]INSUMOS-SINAPI'!$A$7:$F$20000,5,0),IFERROR(VLOOKUP(D311,'[1]tab-PINI-SINT'!$B$18:$G$20000,4,0),IFERROR(VLOOKUP(D311,[1]INSUMOS!$B$13:$H$9994,6,0),"")))))</f>
        <v>450</v>
      </c>
      <c r="J311" s="38">
        <f>IF(D311="",0,IFERROR(VLOOKUP(D311,'[1]COMP-SINT-SINAPI'!$G$6:$Q$20000,7,0),IFERROR(VLOOKUP(D311,'[1]PREÇOS UNITÁRIOS'!$B$73:$H$20000,6,0),IFERROR(VLOOKUP(D311,'[1]INSUMOS-SINAPI'!$A$7:$F$20000,7,0),IFERROR(VLOOKUP(D311,'[1]tab-PINI-SINT'!$B$18:$G$20000,5,0),IFERROR(VLOOKUP(D311,[1]INSUMOS!$B$13:$H$9994,7,0),"0,00"))))))</f>
        <v>0</v>
      </c>
      <c r="K311" s="40">
        <f>IF(H311="",0,H311*I311)</f>
        <v>450</v>
      </c>
      <c r="L311" s="40">
        <f>H311*J311</f>
        <v>0</v>
      </c>
      <c r="M311" s="41">
        <f>K311+L311</f>
        <v>450</v>
      </c>
      <c r="N311" s="35"/>
    </row>
    <row r="312" spans="3:14" ht="37.5" x14ac:dyDescent="0.35">
      <c r="C312" s="34"/>
      <c r="D312" s="57">
        <v>88261</v>
      </c>
      <c r="E312" s="38" t="str">
        <f>IFERROR(VLOOKUP(D312,'[1]COMP-SINT-SINAPI'!$G$6:$R$20000,12,0),IFERROR(VLOOKUP(D312,'[1]PREÇOS UNITÁRIOS'!$B$73:$H$20000,3,0),IFERROR(VLOOKUP(D312,'[1]INSUMOS-SINAPI'!$A$6:$J$20000,6,0),IFERROR(VLOOKUP(D312,'[1]tab-PINI-SINT'!$B$18:$H$20000,7,0),IFERROR(VLOOKUP(D312,[1]INSUMOS!$B$13:$J$9994,9,0),"")))))</f>
        <v>SINAPI</v>
      </c>
      <c r="F312" s="37" t="str">
        <f>IFERROR(VLOOKUP(D312,'[1]COMP-SINT-SINAPI'!$G$6:$Q$20000,2,0),IFERROR(VLOOKUP(D312,'[1]PREÇOS UNITÁRIOS'!$B$73:$H$20000,3,0),IFERROR(VLOOKUP(D312,'[1]INSUMOS-SINAPI'!$A$7:$F$20000,2,0),IFERROR(VLOOKUP(D312,'[1]tab-PINI-SINT'!$B$18:$G$20000,2,0),IFERROR(VLOOKUP(D312,[1]INSUMOS!$B$13:$H$9994,3,0),"")))))</f>
        <v>CARPINTEIRO DE ESQUADRIA COM ENCARGOS COMPLEMENTARES</v>
      </c>
      <c r="G312" s="38" t="str">
        <f>IFERROR(VLOOKUP(D312,'[1]COMP-SINT-SINAPI'!$G$6:$Q$20000,3,0),IFERROR(VLOOKUP(D312,'[1]PREÇOS UNITÁRIOS'!$B$73:$H$20000,4,0),IFERROR(VLOOKUP(D312,'[1]INSUMOS-SINAPI'!$A$7:$F$20000,3,0),IFERROR(VLOOKUP(D312,'[1]tab-PINI-SINT'!$B$18:$G$20000,3,0),IFERROR(VLOOKUP(D312,[1]INSUMOS!$B$13:$H$9994,5,0),"")))))</f>
        <v>H</v>
      </c>
      <c r="H312" s="76">
        <v>1</v>
      </c>
      <c r="I312" s="38">
        <f>IFERROR(VLOOKUP(D312,'[1]COMP-SINT-SINAPI'!$G$6:$Q$20000,8,0),IFERROR(VLOOKUP(D312,'[1]PREÇOS UNITÁRIOS'!$B$73:$H$20000,5,0),IFERROR(VLOOKUP(D312,'[1]INSUMOS-SINAPI'!$A$7:$F$20000,5,0),IFERROR(VLOOKUP(D312,'[1]tab-PINI-SINT'!$B$18:$G$20000,4,0),IFERROR(VLOOKUP(D312,[1]INSUMOS!$B$13:$H$9994,6,0),"")))))</f>
        <v>5</v>
      </c>
      <c r="J312" s="38" t="str">
        <f>IF(D312="",0,IFERROR(VLOOKUP(D312,'[1]COMP-SINT-SINAPI'!$G$6:$Q$20000,7,0),IFERROR(VLOOKUP(D312,'[1]PREÇOS UNITÁRIOS'!$B$73:$H$20000,6,0),IFERROR(VLOOKUP(D312,'[1]INSUMOS-SINAPI'!$A$7:$F$20000,7,0),IFERROR(VLOOKUP(D312,'[1]tab-PINI-SINT'!$B$18:$G$20000,5,0),IFERROR(VLOOKUP(D312,[1]INSUMOS!$B$13:$H$9994,7,0),"0,00"))))))</f>
        <v>17,91</v>
      </c>
      <c r="K312" s="40">
        <f>IF(H312="",0,H312*I312)</f>
        <v>5</v>
      </c>
      <c r="L312" s="40">
        <f>H312*J312</f>
        <v>17.91</v>
      </c>
      <c r="M312" s="41">
        <f>K312+L312</f>
        <v>22.91</v>
      </c>
      <c r="N312" s="35"/>
    </row>
    <row r="313" spans="3:14" ht="25" x14ac:dyDescent="0.35">
      <c r="C313" s="34"/>
      <c r="D313" s="57">
        <v>88316</v>
      </c>
      <c r="E313" s="38" t="str">
        <f>IFERROR(VLOOKUP(D313,'[1]COMP-SINT-SINAPI'!$G$6:$R$20000,12,0),IFERROR(VLOOKUP(D313,'[1]PREÇOS UNITÁRIOS'!$B$73:$H$20000,3,0),IFERROR(VLOOKUP(D313,'[1]INSUMOS-SINAPI'!$A$6:$J$20000,6,0),IFERROR(VLOOKUP(D313,'[1]tab-PINI-SINT'!$B$18:$H$20000,7,0),IFERROR(VLOOKUP(D313,[1]INSUMOS!$B$13:$J$9994,9,0),"")))))</f>
        <v>SINAPI</v>
      </c>
      <c r="F313" s="37" t="str">
        <f>IFERROR(VLOOKUP(D313,'[1]COMP-SINT-SINAPI'!$G$6:$Q$20000,2,0),IFERROR(VLOOKUP(D313,'[1]PREÇOS UNITÁRIOS'!$B$73:$H$20000,3,0),IFERROR(VLOOKUP(D313,'[1]INSUMOS-SINAPI'!$A$7:$F$20000,2,0),IFERROR(VLOOKUP(D313,'[1]tab-PINI-SINT'!$B$18:$G$20000,2,0),IFERROR(VLOOKUP(D313,[1]INSUMOS!$B$13:$H$9994,3,0),"")))))</f>
        <v>SERVENTE COM ENCARGOS COMPLEMENTARES</v>
      </c>
      <c r="G313" s="38" t="str">
        <f>IFERROR(VLOOKUP(D313,'[1]COMP-SINT-SINAPI'!$G$6:$Q$20000,3,0),IFERROR(VLOOKUP(D313,'[1]PREÇOS UNITÁRIOS'!$B$73:$H$20000,4,0),IFERROR(VLOOKUP(D313,'[1]INSUMOS-SINAPI'!$A$7:$F$20000,3,0),IFERROR(VLOOKUP(D313,'[1]tab-PINI-SINT'!$B$18:$G$20000,3,0),IFERROR(VLOOKUP(D313,[1]INSUMOS!$B$13:$H$9994,5,0),"")))))</f>
        <v>H</v>
      </c>
      <c r="H313" s="76">
        <v>1</v>
      </c>
      <c r="I313" s="38">
        <f>IFERROR(VLOOKUP(D313,'[1]COMP-SINT-SINAPI'!$G$6:$Q$20000,8,0),IFERROR(VLOOKUP(D313,'[1]PREÇOS UNITÁRIOS'!$B$73:$H$20000,5,0),IFERROR(VLOOKUP(D313,'[1]INSUMOS-SINAPI'!$A$7:$F$20000,5,0),IFERROR(VLOOKUP(D313,'[1]tab-PINI-SINT'!$B$18:$G$20000,4,0),IFERROR(VLOOKUP(D313,[1]INSUMOS!$B$13:$H$9994,6,0),"")))))</f>
        <v>5.01</v>
      </c>
      <c r="J313" s="38" t="str">
        <f>IF(D313="",0,IFERROR(VLOOKUP(D313,'[1]COMP-SINT-SINAPI'!$G$6:$Q$20000,7,0),IFERROR(VLOOKUP(D313,'[1]PREÇOS UNITÁRIOS'!$B$73:$H$20000,6,0),IFERROR(VLOOKUP(D313,'[1]INSUMOS-SINAPI'!$A$7:$F$20000,7,0),IFERROR(VLOOKUP(D313,'[1]tab-PINI-SINT'!$B$18:$G$20000,5,0),IFERROR(VLOOKUP(D313,[1]INSUMOS!$B$13:$H$9994,7,0),"0,00"))))))</f>
        <v>14,28</v>
      </c>
      <c r="K313" s="40">
        <f>IF(H313="",0,H313*I313)</f>
        <v>5.01</v>
      </c>
      <c r="L313" s="40">
        <f>H313*J313</f>
        <v>14.28</v>
      </c>
      <c r="M313" s="41">
        <f>K313+L313</f>
        <v>19.29</v>
      </c>
      <c r="N313" s="35"/>
    </row>
    <row r="314" spans="3:14" x14ac:dyDescent="0.35">
      <c r="C314" s="34"/>
      <c r="D314" s="35"/>
      <c r="E314" s="118"/>
      <c r="F314" s="35"/>
      <c r="G314" s="35"/>
      <c r="H314" s="35"/>
      <c r="I314" s="50" t="s">
        <v>1042</v>
      </c>
      <c r="J314" s="29"/>
      <c r="K314" s="41">
        <f>SUM(K311:K313)</f>
        <v>460.01</v>
      </c>
      <c r="L314" s="41">
        <f>SUM(L311:L313)</f>
        <v>32.19</v>
      </c>
      <c r="M314" s="41">
        <f>SUM(M311:M313)</f>
        <v>492.20000000000005</v>
      </c>
      <c r="N314" s="35"/>
    </row>
    <row r="315" spans="3:14" x14ac:dyDescent="0.35">
      <c r="C315" s="34"/>
      <c r="D315" s="35"/>
      <c r="E315" s="118"/>
      <c r="F315" s="35"/>
      <c r="G315" s="35"/>
      <c r="H315" s="35"/>
      <c r="I315" s="35"/>
      <c r="J315" s="35"/>
      <c r="K315" s="35"/>
      <c r="L315" s="35"/>
      <c r="M315" s="35"/>
      <c r="N315" s="35"/>
    </row>
    <row r="316" spans="3:14" x14ac:dyDescent="0.35">
      <c r="C316" s="34"/>
      <c r="D316" s="52"/>
      <c r="E316" s="108"/>
      <c r="F316" s="53"/>
      <c r="G316" s="53"/>
      <c r="H316" s="44" t="s">
        <v>1036</v>
      </c>
      <c r="I316" s="44" t="s">
        <v>1037</v>
      </c>
      <c r="J316" s="44" t="s">
        <v>1038</v>
      </c>
      <c r="K316" s="44" t="s">
        <v>1039</v>
      </c>
      <c r="L316" s="44" t="s">
        <v>1040</v>
      </c>
      <c r="M316" s="54"/>
      <c r="N316" s="35"/>
    </row>
    <row r="317" spans="3:14" ht="65" x14ac:dyDescent="0.35">
      <c r="C317" s="55" t="s">
        <v>383</v>
      </c>
      <c r="D317" s="47" t="str">
        <f>IF(C317="","",VLOOKUP(C317,'[1]PREÇOS UNITÁRIOS'!$B$12:$H$273,2,0))</f>
        <v>C45-BASA</v>
      </c>
      <c r="E317" s="79" t="s">
        <v>11</v>
      </c>
      <c r="F317" s="47" t="str">
        <f>IF(C317="","",VLOOKUP(C317,'[1]PREÇOS UNITÁRIOS'!$B$12:$H$273,3,0))</f>
        <v>RECUPERAÇÃO  ADESIVAGEM E PINTURA DE BIOMBO DE P/PRIVACIDADE DOS CASH'S COM ADESIVOS DA LOGOMARCA DO BANCO</v>
      </c>
      <c r="G317" s="48" t="s">
        <v>21</v>
      </c>
      <c r="H317" s="29"/>
      <c r="I317" s="29"/>
      <c r="J317" s="49"/>
      <c r="K317" s="49">
        <f>K321</f>
        <v>161.48000000000002</v>
      </c>
      <c r="L317" s="49">
        <f>L321</f>
        <v>93.504599999999982</v>
      </c>
      <c r="M317" s="49">
        <f>SUM(K317:L317)</f>
        <v>254.9846</v>
      </c>
      <c r="N317" s="35"/>
    </row>
    <row r="318" spans="3:14" ht="37.5" x14ac:dyDescent="0.35">
      <c r="C318" s="34"/>
      <c r="D318" s="36" t="s">
        <v>1124</v>
      </c>
      <c r="E318" s="38" t="str">
        <f>IFERROR(VLOOKUP(D318,'[1]COMP-SINT-SINAPI'!$G$6:$R$20000,12,0),IFERROR(VLOOKUP(D318,'[1]PREÇOS UNITÁRIOS'!$B$73:$H$20000,3,0),IFERROR(VLOOKUP(D318,'[1]INSUMOS-SINAPI'!$A$6:$J$20000,6,0),IFERROR(VLOOKUP(D318,'[1]tab-PINI-SINT'!$B$18:$H$20000,7,0),IFERROR(VLOOKUP(D318,[1]INSUMOS!$B$13:$J$9994,9,0),"")))))</f>
        <v>ORSE-11392</v>
      </c>
      <c r="F318" s="37" t="str">
        <f>IFERROR(VLOOKUP(D318,'[1]COMP-SINT-SINAPI'!$G$6:$Q$20000,2,0),IFERROR(VLOOKUP(D318,'[1]PREÇOS UNITÁRIOS'!$B$73:$H$20000,3,0),IFERROR(VLOOKUP(D318,'[1]INSUMOS-SINAPI'!$A$7:$F$20000,2,0),IFERROR(VLOOKUP(D318,'[1]tab-PINI-SINT'!$B$18:$G$20000,2,0),IFERROR(VLOOKUP(D318,[1]INSUMOS!$B$13:$H$9994,3,0),"")))))</f>
        <v>Adesivo em vinil para plotagem em letreiro de chapa galvanizada (c/aplicação)</v>
      </c>
      <c r="G318" s="38" t="str">
        <f>IFERROR(VLOOKUP(D318,'[1]COMP-SINT-SINAPI'!$G$6:$Q$20000,3,0),IFERROR(VLOOKUP(D318,'[1]PREÇOS UNITÁRIOS'!$B$73:$H$20000,4,0),IFERROR(VLOOKUP(D318,'[1]INSUMOS-SINAPI'!$A$7:$F$20000,3,0),IFERROR(VLOOKUP(D318,'[1]tab-PINI-SINT'!$B$18:$G$20000,3,0),IFERROR(VLOOKUP(D318,[1]INSUMOS!$B$13:$H$9994,5,0),"")))))</f>
        <v>m2</v>
      </c>
      <c r="H318" s="39">
        <v>1</v>
      </c>
      <c r="I318" s="38">
        <f>IFERROR(VLOOKUP(D318,'[1]COMP-SINT-SINAPI'!$G$6:$Q$20000,8,0),IFERROR(VLOOKUP(D318,'[1]PREÇOS UNITÁRIOS'!$B$73:$H$20000,5,0),IFERROR(VLOOKUP(D318,'[1]INSUMOS-SINAPI'!$A$7:$F$20000,5,0),IFERROR(VLOOKUP(D318,'[1]tab-PINI-SINT'!$B$18:$G$20000,4,0),IFERROR(VLOOKUP(D318,[1]INSUMOS!$B$13:$H$9994,6,0),"")))))</f>
        <v>102.095</v>
      </c>
      <c r="J318" s="38">
        <f>IF(D318="",0,IFERROR(VLOOKUP(D318,'[1]COMP-SINT-SINAPI'!$G$6:$Q$20000,7,0),IFERROR(VLOOKUP(D318,'[1]PREÇOS UNITÁRIOS'!$B$73:$H$20000,6,0),IFERROR(VLOOKUP(D318,'[1]INSUMOS-SINAPI'!$A$7:$F$20000,7,0),IFERROR(VLOOKUP(D318,'[1]tab-PINI-SINT'!$B$18:$G$20000,5,0),IFERROR(VLOOKUP(D318,[1]INSUMOS!$B$13:$H$9994,7,0),"0,00"))))))</f>
        <v>43.754999999999995</v>
      </c>
      <c r="K318" s="40">
        <f>IF(H318="",0,H318*I318)</f>
        <v>102.095</v>
      </c>
      <c r="L318" s="40">
        <f>H318*J318</f>
        <v>43.754999999999995</v>
      </c>
      <c r="M318" s="41">
        <f>K318+L318</f>
        <v>145.85</v>
      </c>
      <c r="N318" s="35"/>
    </row>
    <row r="319" spans="3:14" ht="100" x14ac:dyDescent="0.35">
      <c r="C319" s="34"/>
      <c r="D319" s="36">
        <v>100761</v>
      </c>
      <c r="E319" s="38" t="str">
        <f>IFERROR(VLOOKUP(D319,'[1]COMP-SINT-SINAPI'!$G$6:$R$20000,12,0),IFERROR(VLOOKUP(D319,'[1]PREÇOS UNITÁRIOS'!$B$73:$H$20000,3,0),IFERROR(VLOOKUP(D319,'[1]INSUMOS-SINAPI'!$A$6:$J$20000,6,0),IFERROR(VLOOKUP(D319,'[1]tab-PINI-SINT'!$B$18:$H$20000,7,0),IFERROR(VLOOKUP(D319,[1]INSUMOS!$B$13:$J$9994,9,0),"")))))</f>
        <v>SINAPI</v>
      </c>
      <c r="F319" s="37" t="str">
        <f>IFERROR(VLOOKUP(D319,'[1]COMP-SINT-SINAPI'!$G$6:$Q$20000,2,0),IFERROR(VLOOKUP(D319,'[1]PREÇOS UNITÁRIOS'!$B$73:$H$20000,3,0),IFERROR(VLOOKUP(D319,'[1]INSUMOS-SINAPI'!$A$7:$F$20000,2,0),IFERROR(VLOOKUP(D319,'[1]tab-PINI-SINT'!$B$18:$G$20000,2,0),IFERROR(VLOOKUP(D319,[1]INSUMOS!$B$13:$H$9994,3,0),"")))))</f>
        <v>PINTURA COM TINTA ALQUÍDICA DE ACABAMENTO (ESMALTE SINTÉTICO FOSCO) PULVERIZADA SOBRE SUPERFÍCIES METÁLICAS (EXCETO PERFIL) EXECUTADO EM OBRA (02 DEMÃOS). AF_01/2020_PE</v>
      </c>
      <c r="G319" s="38" t="str">
        <f>IFERROR(VLOOKUP(D319,'[1]COMP-SINT-SINAPI'!$G$6:$Q$20000,3,0),IFERROR(VLOOKUP(D319,'[1]PREÇOS UNITÁRIOS'!$B$73:$H$20000,4,0),IFERROR(VLOOKUP(D319,'[1]INSUMOS-SINAPI'!$A$7:$F$20000,3,0),IFERROR(VLOOKUP(D319,'[1]tab-PINI-SINT'!$B$18:$G$20000,3,0),IFERROR(VLOOKUP(D319,[1]INSUMOS!$B$13:$H$9994,5,0),"")))))</f>
        <v>M2</v>
      </c>
      <c r="H319" s="39">
        <v>2.34</v>
      </c>
      <c r="I319" s="38">
        <f>IFERROR(VLOOKUP(D319,'[1]COMP-SINT-SINAPI'!$G$6:$Q$20000,8,0),IFERROR(VLOOKUP(D319,'[1]PREÇOS UNITÁRIOS'!$B$73:$H$20000,5,0),IFERROR(VLOOKUP(D319,'[1]INSUMOS-SINAPI'!$A$7:$F$20000,5,0),IFERROR(VLOOKUP(D319,'[1]tab-PINI-SINT'!$B$18:$G$20000,4,0),IFERROR(VLOOKUP(D319,[1]INSUMOS!$B$13:$H$9994,6,0),"")))))</f>
        <v>24.950000000000003</v>
      </c>
      <c r="J319" s="38" t="str">
        <f>IF(D319="",0,IFERROR(VLOOKUP(D319,'[1]COMP-SINT-SINAPI'!$G$6:$Q$20000,7,0),IFERROR(VLOOKUP(D319,'[1]PREÇOS UNITÁRIOS'!$B$73:$H$20000,6,0),IFERROR(VLOOKUP(D319,'[1]INSUMOS-SINAPI'!$A$7:$F$20000,7,0),IFERROR(VLOOKUP(D319,'[1]tab-PINI-SINT'!$B$18:$G$20000,5,0),IFERROR(VLOOKUP(D319,[1]INSUMOS!$B$13:$H$9994,7,0),"0,00"))))))</f>
        <v>20,04</v>
      </c>
      <c r="K319" s="40">
        <f>IF(H319="",0,H319*I319)</f>
        <v>58.383000000000003</v>
      </c>
      <c r="L319" s="40">
        <f>H319*J319</f>
        <v>46.893599999999992</v>
      </c>
      <c r="M319" s="41">
        <f>K319+L319</f>
        <v>105.2766</v>
      </c>
      <c r="N319" s="35"/>
    </row>
    <row r="320" spans="3:14" ht="25" x14ac:dyDescent="0.35">
      <c r="C320" s="34"/>
      <c r="D320" s="57">
        <v>88316</v>
      </c>
      <c r="E320" s="38" t="str">
        <f>IFERROR(VLOOKUP(D320,'[1]COMP-SINT-SINAPI'!$G$6:$R$20000,12,0),IFERROR(VLOOKUP(D320,'[1]PREÇOS UNITÁRIOS'!$B$73:$H$20000,3,0),IFERROR(VLOOKUP(D320,'[1]INSUMOS-SINAPI'!$A$6:$J$20000,6,0),IFERROR(VLOOKUP(D320,'[1]tab-PINI-SINT'!$B$18:$H$20000,7,0),IFERROR(VLOOKUP(D320,[1]INSUMOS!$B$13:$J$9994,9,0),"")))))</f>
        <v>SINAPI</v>
      </c>
      <c r="F320" s="37" t="str">
        <f>IFERROR(VLOOKUP(D320,'[1]COMP-SINT-SINAPI'!$G$6:$Q$20000,2,0),IFERROR(VLOOKUP(D320,'[1]PREÇOS UNITÁRIOS'!$B$73:$H$20000,3,0),IFERROR(VLOOKUP(D320,'[1]INSUMOS-SINAPI'!$A$7:$F$20000,2,0),IFERROR(VLOOKUP(D320,'[1]tab-PINI-SINT'!$B$18:$G$20000,2,0),IFERROR(VLOOKUP(D320,[1]INSUMOS!$B$13:$H$9994,3,0),"")))))</f>
        <v>SERVENTE COM ENCARGOS COMPLEMENTARES</v>
      </c>
      <c r="G320" s="38" t="str">
        <f>IFERROR(VLOOKUP(D320,'[1]COMP-SINT-SINAPI'!$G$6:$Q$20000,3,0),IFERROR(VLOOKUP(D320,'[1]PREÇOS UNITÁRIOS'!$B$73:$H$20000,4,0),IFERROR(VLOOKUP(D320,'[1]INSUMOS-SINAPI'!$A$7:$F$20000,3,0),IFERROR(VLOOKUP(D320,'[1]tab-PINI-SINT'!$B$18:$G$20000,3,0),IFERROR(VLOOKUP(D320,[1]INSUMOS!$B$13:$H$9994,5,0),"")))))</f>
        <v>H</v>
      </c>
      <c r="H320" s="76">
        <v>0.2</v>
      </c>
      <c r="I320" s="38">
        <f>IFERROR(VLOOKUP(D320,'[1]COMP-SINT-SINAPI'!$G$6:$Q$20000,8,0),IFERROR(VLOOKUP(D320,'[1]PREÇOS UNITÁRIOS'!$B$73:$H$20000,5,0),IFERROR(VLOOKUP(D320,'[1]INSUMOS-SINAPI'!$A$7:$F$20000,5,0),IFERROR(VLOOKUP(D320,'[1]tab-PINI-SINT'!$B$18:$G$20000,4,0),IFERROR(VLOOKUP(D320,[1]INSUMOS!$B$13:$H$9994,6,0),"")))))</f>
        <v>5.01</v>
      </c>
      <c r="J320" s="38" t="str">
        <f>IF(D320="",0,IFERROR(VLOOKUP(D320,'[1]COMP-SINT-SINAPI'!$G$6:$Q$20000,7,0),IFERROR(VLOOKUP(D320,'[1]PREÇOS UNITÁRIOS'!$B$73:$H$20000,6,0),IFERROR(VLOOKUP(D320,'[1]INSUMOS-SINAPI'!$A$7:$F$20000,7,0),IFERROR(VLOOKUP(D320,'[1]tab-PINI-SINT'!$B$18:$G$20000,5,0),IFERROR(VLOOKUP(D320,[1]INSUMOS!$B$13:$H$9994,7,0),"0,00"))))))</f>
        <v>14,28</v>
      </c>
      <c r="K320" s="40">
        <f>IF(H320="",0,H320*I320)</f>
        <v>1.002</v>
      </c>
      <c r="L320" s="40">
        <f>H320*J320</f>
        <v>2.8559999999999999</v>
      </c>
      <c r="M320" s="41">
        <f>K320+L320</f>
        <v>3.8579999999999997</v>
      </c>
      <c r="N320" s="35"/>
    </row>
    <row r="321" spans="3:14" x14ac:dyDescent="0.35">
      <c r="C321" s="34"/>
      <c r="D321" s="35"/>
      <c r="E321" s="118"/>
      <c r="F321" s="35"/>
      <c r="G321" s="35"/>
      <c r="H321" s="35"/>
      <c r="I321" s="50" t="s">
        <v>1042</v>
      </c>
      <c r="J321" s="29"/>
      <c r="K321" s="41">
        <f>SUM(K318:K320)</f>
        <v>161.48000000000002</v>
      </c>
      <c r="L321" s="41">
        <f>SUM(L318:L320)</f>
        <v>93.504599999999982</v>
      </c>
      <c r="M321" s="41">
        <f>SUM(M318:M320)</f>
        <v>254.9846</v>
      </c>
      <c r="N321" s="35"/>
    </row>
    <row r="322" spans="3:14" x14ac:dyDescent="0.35">
      <c r="C322" s="34"/>
      <c r="D322" s="35"/>
      <c r="E322" s="118"/>
      <c r="F322" s="35"/>
      <c r="G322" s="35"/>
      <c r="H322" s="35"/>
      <c r="I322" s="35"/>
      <c r="J322" s="35"/>
      <c r="K322" s="35"/>
      <c r="L322" s="35"/>
      <c r="M322" s="35"/>
      <c r="N322" s="35"/>
    </row>
    <row r="323" spans="3:14" x14ac:dyDescent="0.35">
      <c r="C323" s="34"/>
      <c r="D323" s="61"/>
      <c r="E323" s="119"/>
      <c r="F323" s="62"/>
      <c r="G323" s="62"/>
      <c r="H323" s="44" t="s">
        <v>1036</v>
      </c>
      <c r="I323" s="44" t="s">
        <v>1037</v>
      </c>
      <c r="J323" s="44" t="s">
        <v>1038</v>
      </c>
      <c r="K323" s="44" t="s">
        <v>1039</v>
      </c>
      <c r="L323" s="44" t="s">
        <v>1040</v>
      </c>
      <c r="M323" s="54"/>
      <c r="N323" s="35"/>
    </row>
    <row r="324" spans="3:14" ht="91" x14ac:dyDescent="0.35">
      <c r="C324" s="55" t="s">
        <v>386</v>
      </c>
      <c r="D324" s="47" t="str">
        <f>IF(C324="","",VLOOKUP(C324,'[1]PREÇOS UNITÁRIOS'!$B$12:$H$273,2,0))</f>
        <v>C46-BASA</v>
      </c>
      <c r="E324" s="79" t="s">
        <v>11</v>
      </c>
      <c r="F324" s="47" t="str">
        <f>IF(C324="","",VLOOKUP(C324,'[1]PREÇOS UNITÁRIOS'!$B$12:$H$273,3,0))</f>
        <v>FORNECIMENTO E INSTALAÇÃO DE BANQUETA DO BIOMBO, EM CHAPA METÁLICA N.º 16, PINTADA NA COR VERDE, CONFORME DETALHES A SER FORNECIDO PELO BANCO</v>
      </c>
      <c r="G324" s="48" t="s">
        <v>21</v>
      </c>
      <c r="H324" s="29"/>
      <c r="I324" s="29"/>
      <c r="J324" s="49"/>
      <c r="K324" s="49">
        <f>K328</f>
        <v>99.940540999999996</v>
      </c>
      <c r="L324" s="49">
        <f>L328</f>
        <v>9.0552060000000001</v>
      </c>
      <c r="M324" s="49">
        <f>SUM(K324:L324)</f>
        <v>108.99574699999999</v>
      </c>
      <c r="N324" s="35"/>
    </row>
    <row r="325" spans="3:14" ht="50" x14ac:dyDescent="0.35">
      <c r="C325" s="34"/>
      <c r="D325" s="57">
        <v>100701</v>
      </c>
      <c r="E325" s="38" t="str">
        <f>IFERROR(VLOOKUP(D325,'[1]COMP-SINT-SINAPI'!$G$6:$R$20000,12,0),IFERROR(VLOOKUP(D325,'[1]PREÇOS UNITÁRIOS'!$B$73:$H$20000,3,0),IFERROR(VLOOKUP(D325,'[1]INSUMOS-SINAPI'!$A$6:$J$20000,6,0),IFERROR(VLOOKUP(D325,'[1]tab-PINI-SINT'!$B$18:$H$20000,7,0),IFERROR(VLOOKUP(D325,[1]INSUMOS!$B$13:$J$9994,9,0),"")))))</f>
        <v>SINAPI</v>
      </c>
      <c r="F325" s="37" t="str">
        <f>IFERROR(VLOOKUP(D325,'[1]COMP-SINT-SINAPI'!$G$6:$Q$20000,2,0),IFERROR(VLOOKUP(D325,'[1]PREÇOS UNITÁRIOS'!$B$73:$H$20000,3,0),IFERROR(VLOOKUP(D325,'[1]INSUMOS-SINAPI'!$A$7:$F$20000,2,0),IFERROR(VLOOKUP(D325,'[1]tab-PINI-SINT'!$B$18:$G$20000,2,0),IFERROR(VLOOKUP(D325,[1]INSUMOS!$B$13:$H$9994,3,0),"")))))</f>
        <v>PORTA DE FERRO, DE ABRIR, TIPO GRADE COM CHAPA, COM GUARNIÇÕES. AF_12/2019</v>
      </c>
      <c r="G325" s="38" t="str">
        <f>IFERROR(VLOOKUP(D325,'[1]COMP-SINT-SINAPI'!$G$6:$Q$20000,3,0),IFERROR(VLOOKUP(D325,'[1]PREÇOS UNITÁRIOS'!$B$73:$H$20000,4,0),IFERROR(VLOOKUP(D325,'[1]INSUMOS-SINAPI'!$A$7:$F$20000,3,0),IFERROR(VLOOKUP(D325,'[1]tab-PINI-SINT'!$B$18:$G$20000,3,0),IFERROR(VLOOKUP(D325,[1]INSUMOS!$B$13:$H$9994,5,0),"")))))</f>
        <v>M2</v>
      </c>
      <c r="H325" s="76">
        <v>0.1157</v>
      </c>
      <c r="I325" s="38">
        <f>IFERROR(VLOOKUP(D325,'[1]COMP-SINT-SINAPI'!$G$6:$Q$20000,8,0),IFERROR(VLOOKUP(D325,'[1]PREÇOS UNITÁRIOS'!$B$73:$H$20000,5,0),IFERROR(VLOOKUP(D325,'[1]INSUMOS-SINAPI'!$A$7:$F$20000,5,0),IFERROR(VLOOKUP(D325,'[1]tab-PINI-SINT'!$B$18:$G$20000,4,0),IFERROR(VLOOKUP(D325,[1]INSUMOS!$B$13:$H$9994,6,0),"")))))</f>
        <v>805.23</v>
      </c>
      <c r="J325" s="38" t="str">
        <f>IF(D325="",0,IFERROR(VLOOKUP(D325,'[1]COMP-SINT-SINAPI'!$G$6:$Q$20000,7,0),IFERROR(VLOOKUP(D325,'[1]PREÇOS UNITÁRIOS'!$B$73:$H$20000,6,0),IFERROR(VLOOKUP(D325,'[1]INSUMOS-SINAPI'!$A$7:$F$20000,7,0),IFERROR(VLOOKUP(D325,'[1]tab-PINI-SINT'!$B$18:$G$20000,5,0),IFERROR(VLOOKUP(D325,[1]INSUMOS!$B$13:$H$9994,7,0),"0,00"))))))</f>
        <v>13,50</v>
      </c>
      <c r="K325" s="40">
        <f>H325*I325</f>
        <v>93.165110999999996</v>
      </c>
      <c r="L325" s="40">
        <f>H325*J325</f>
        <v>1.5619499999999999</v>
      </c>
      <c r="M325" s="41">
        <f>K325+L325</f>
        <v>94.727060999999992</v>
      </c>
      <c r="N325" s="35"/>
    </row>
    <row r="326" spans="3:14" ht="100" x14ac:dyDescent="0.35">
      <c r="C326" s="34"/>
      <c r="D326" s="57">
        <v>100761</v>
      </c>
      <c r="E326" s="38" t="str">
        <f>IFERROR(VLOOKUP(D326,'[1]COMP-SINT-SINAPI'!$G$6:$R$20000,12,0),IFERROR(VLOOKUP(D326,'[1]PREÇOS UNITÁRIOS'!$B$73:$H$20000,3,0),IFERROR(VLOOKUP(D326,'[1]INSUMOS-SINAPI'!$A$6:$J$20000,6,0),IFERROR(VLOOKUP(D326,'[1]tab-PINI-SINT'!$B$18:$H$20000,7,0),IFERROR(VLOOKUP(D326,[1]INSUMOS!$B$13:$J$9994,9,0),"")))))</f>
        <v>SINAPI</v>
      </c>
      <c r="F326" s="37" t="str">
        <f>IFERROR(VLOOKUP(D326,'[1]COMP-SINT-SINAPI'!$G$6:$Q$20000,2,0),IFERROR(VLOOKUP(D326,'[1]PREÇOS UNITÁRIOS'!$B$73:$H$20000,3,0),IFERROR(VLOOKUP(D326,'[1]INSUMOS-SINAPI'!$A$7:$F$20000,2,0),IFERROR(VLOOKUP(D326,'[1]tab-PINI-SINT'!$B$18:$G$20000,2,0),IFERROR(VLOOKUP(D326,[1]INSUMOS!$B$13:$H$9994,3,0),"")))))</f>
        <v>PINTURA COM TINTA ALQUÍDICA DE ACABAMENTO (ESMALTE SINTÉTICO FOSCO) PULVERIZADA SOBRE SUPERFÍCIES METÁLICAS (EXCETO PERFIL) EXECUTADO EM OBRA (02 DEMÃOS). AF_01/2020_PE</v>
      </c>
      <c r="G326" s="38" t="str">
        <f>IFERROR(VLOOKUP(D326,'[1]COMP-SINT-SINAPI'!$G$6:$Q$20000,3,0),IFERROR(VLOOKUP(D326,'[1]PREÇOS UNITÁRIOS'!$B$73:$H$20000,4,0),IFERROR(VLOOKUP(D326,'[1]INSUMOS-SINAPI'!$A$7:$F$20000,3,0),IFERROR(VLOOKUP(D326,'[1]tab-PINI-SINT'!$B$18:$G$20000,3,0),IFERROR(VLOOKUP(D326,[1]INSUMOS!$B$13:$H$9994,5,0),"")))))</f>
        <v>M2</v>
      </c>
      <c r="H326" s="76">
        <v>0.23139999999999999</v>
      </c>
      <c r="I326" s="38">
        <f>IFERROR(VLOOKUP(D326,'[1]COMP-SINT-SINAPI'!$G$6:$Q$20000,8,0),IFERROR(VLOOKUP(D326,'[1]PREÇOS UNITÁRIOS'!$B$73:$H$20000,5,0),IFERROR(VLOOKUP(D326,'[1]INSUMOS-SINAPI'!$A$7:$F$20000,5,0),IFERROR(VLOOKUP(D326,'[1]tab-PINI-SINT'!$B$18:$G$20000,4,0),IFERROR(VLOOKUP(D326,[1]INSUMOS!$B$13:$H$9994,6,0),"")))))</f>
        <v>24.950000000000003</v>
      </c>
      <c r="J326" s="38" t="str">
        <f>IF(D326="",0,IFERROR(VLOOKUP(D326,'[1]COMP-SINT-SINAPI'!$G$6:$Q$20000,7,0),IFERROR(VLOOKUP(D326,'[1]PREÇOS UNITÁRIOS'!$B$73:$H$20000,6,0),IFERROR(VLOOKUP(D326,'[1]INSUMOS-SINAPI'!$A$7:$F$20000,7,0),IFERROR(VLOOKUP(D326,'[1]tab-PINI-SINT'!$B$18:$G$20000,5,0),IFERROR(VLOOKUP(D326,[1]INSUMOS!$B$13:$H$9994,7,0),"0,00"))))))</f>
        <v>20,04</v>
      </c>
      <c r="K326" s="40">
        <f>H326*I326</f>
        <v>5.7734300000000003</v>
      </c>
      <c r="L326" s="40">
        <f>H326*J326</f>
        <v>4.6372559999999998</v>
      </c>
      <c r="M326" s="41">
        <f>K326+L326</f>
        <v>10.410686</v>
      </c>
      <c r="N326" s="35"/>
    </row>
    <row r="327" spans="3:14" ht="25" x14ac:dyDescent="0.35">
      <c r="C327" s="34"/>
      <c r="D327" s="57">
        <v>88316</v>
      </c>
      <c r="E327" s="38" t="str">
        <f>IFERROR(VLOOKUP(D327,'[1]COMP-SINT-SINAPI'!$G$6:$R$20000,12,0),IFERROR(VLOOKUP(D327,'[1]PREÇOS UNITÁRIOS'!$B$73:$H$20000,3,0),IFERROR(VLOOKUP(D327,'[1]INSUMOS-SINAPI'!$A$6:$J$20000,6,0),IFERROR(VLOOKUP(D327,'[1]tab-PINI-SINT'!$B$18:$H$20000,7,0),IFERROR(VLOOKUP(D327,[1]INSUMOS!$B$13:$J$9994,9,0),"")))))</f>
        <v>SINAPI</v>
      </c>
      <c r="F327" s="37" t="str">
        <f>IFERROR(VLOOKUP(D327,'[1]COMP-SINT-SINAPI'!$G$6:$Q$20000,2,0),IFERROR(VLOOKUP(D327,'[1]PREÇOS UNITÁRIOS'!$B$73:$H$20000,3,0),IFERROR(VLOOKUP(D327,'[1]INSUMOS-SINAPI'!$A$7:$F$20000,2,0),IFERROR(VLOOKUP(D327,'[1]tab-PINI-SINT'!$B$18:$G$20000,2,0),IFERROR(VLOOKUP(D327,[1]INSUMOS!$B$13:$H$9994,3,0),"")))))</f>
        <v>SERVENTE COM ENCARGOS COMPLEMENTARES</v>
      </c>
      <c r="G327" s="38" t="str">
        <f>IFERROR(VLOOKUP(D327,'[1]COMP-SINT-SINAPI'!$G$6:$Q$20000,3,0),IFERROR(VLOOKUP(D327,'[1]PREÇOS UNITÁRIOS'!$B$73:$H$20000,4,0),IFERROR(VLOOKUP(D327,'[1]INSUMOS-SINAPI'!$A$7:$F$20000,3,0),IFERROR(VLOOKUP(D327,'[1]tab-PINI-SINT'!$B$18:$G$20000,3,0),IFERROR(VLOOKUP(D327,[1]INSUMOS!$B$13:$H$9994,5,0),"")))))</f>
        <v>H</v>
      </c>
      <c r="H327" s="76">
        <v>0.2</v>
      </c>
      <c r="I327" s="38">
        <f>IFERROR(VLOOKUP(D327,'[1]COMP-SINT-SINAPI'!$G$6:$Q$20000,8,0),IFERROR(VLOOKUP(D327,'[1]PREÇOS UNITÁRIOS'!$B$73:$H$20000,5,0),IFERROR(VLOOKUP(D327,'[1]INSUMOS-SINAPI'!$A$7:$F$20000,5,0),IFERROR(VLOOKUP(D327,'[1]tab-PINI-SINT'!$B$18:$G$20000,4,0),IFERROR(VLOOKUP(D327,[1]INSUMOS!$B$13:$H$9994,6,0),"")))))</f>
        <v>5.01</v>
      </c>
      <c r="J327" s="38" t="str">
        <f>IF(D327="",0,IFERROR(VLOOKUP(D327,'[1]COMP-SINT-SINAPI'!$G$6:$Q$20000,7,0),IFERROR(VLOOKUP(D327,'[1]PREÇOS UNITÁRIOS'!$B$73:$H$20000,6,0),IFERROR(VLOOKUP(D327,'[1]INSUMOS-SINAPI'!$A$7:$F$20000,7,0),IFERROR(VLOOKUP(D327,'[1]tab-PINI-SINT'!$B$18:$G$20000,5,0),IFERROR(VLOOKUP(D327,[1]INSUMOS!$B$13:$H$9994,7,0),"0,00"))))))</f>
        <v>14,28</v>
      </c>
      <c r="K327" s="40">
        <f>H327*I327</f>
        <v>1.002</v>
      </c>
      <c r="L327" s="40">
        <f>H327*J327</f>
        <v>2.8559999999999999</v>
      </c>
      <c r="M327" s="41">
        <f>K327+L327</f>
        <v>3.8579999999999997</v>
      </c>
      <c r="N327" s="35"/>
    </row>
    <row r="328" spans="3:14" x14ac:dyDescent="0.35">
      <c r="C328" s="34"/>
      <c r="D328" s="35"/>
      <c r="E328" s="118"/>
      <c r="F328" s="35"/>
      <c r="G328" s="35"/>
      <c r="H328" s="35"/>
      <c r="I328" s="50" t="s">
        <v>1042</v>
      </c>
      <c r="J328" s="29"/>
      <c r="K328" s="41">
        <f>SUM(K325:K327)</f>
        <v>99.940540999999996</v>
      </c>
      <c r="L328" s="41">
        <f>SUM(L325:L327)</f>
        <v>9.0552060000000001</v>
      </c>
      <c r="M328" s="41">
        <f>SUM(M325:M327)</f>
        <v>108.99574699999999</v>
      </c>
      <c r="N328" s="35"/>
    </row>
    <row r="329" spans="3:14" x14ac:dyDescent="0.35">
      <c r="C329" s="34"/>
      <c r="D329" s="35"/>
      <c r="E329" s="118"/>
      <c r="F329" s="35"/>
      <c r="G329" s="35"/>
      <c r="H329" s="35"/>
      <c r="I329" s="35"/>
      <c r="J329" s="35"/>
      <c r="K329" s="35"/>
      <c r="L329" s="35"/>
      <c r="M329" s="35"/>
      <c r="N329" s="35"/>
    </row>
    <row r="330" spans="3:14" x14ac:dyDescent="0.35">
      <c r="C330" s="34"/>
      <c r="D330" s="61"/>
      <c r="E330" s="119"/>
      <c r="F330" s="62"/>
      <c r="G330" s="62"/>
      <c r="H330" s="44" t="s">
        <v>1036</v>
      </c>
      <c r="I330" s="44" t="s">
        <v>1037</v>
      </c>
      <c r="J330" s="44" t="s">
        <v>1038</v>
      </c>
      <c r="K330" s="44" t="s">
        <v>1039</v>
      </c>
      <c r="L330" s="44" t="s">
        <v>1040</v>
      </c>
      <c r="M330" s="54"/>
      <c r="N330" s="35"/>
    </row>
    <row r="331" spans="3:14" ht="182" x14ac:dyDescent="0.35">
      <c r="C331" s="55" t="s">
        <v>389</v>
      </c>
      <c r="D331" s="47" t="str">
        <f>IF(C331="","",VLOOKUP(C331,'[1]PREÇOS UNITÁRIOS'!$B$12:$H$273,2,0))</f>
        <v>C47-BASA</v>
      </c>
      <c r="E331" s="79" t="s">
        <v>11</v>
      </c>
      <c r="F331" s="47" t="str">
        <f>IF(C331="","",VLOOKUP(C331,'[1]PREÇOS UNITÁRIOS'!$B$12:$H$273,3,0))</f>
        <v>FORNECIMENTO E INSTALAÇÃO DE PAINEL DE IDENTIFICAÇÃO DOS CASH’S, SENDO PLACA DE FUNDO EM CHAPA DE ALUMÍNIO DOBRADA DE 3MM, NA COR AMARELA, TAMANHO DE 1,20M E PLACA INDICADORA DE FUNÇÃO EM CHAPA DE ALUMINIO TAMANHO DE 80X40 CM NA COR VERDE, COM LOGOMARCA EM PELÍCULA OPACA AUTO-ADESIVA NA VERSÃO NEGATIVA</v>
      </c>
      <c r="G331" s="48" t="s">
        <v>21</v>
      </c>
      <c r="H331" s="29"/>
      <c r="I331" s="29"/>
      <c r="J331" s="49"/>
      <c r="K331" s="49">
        <f>K337</f>
        <v>451.80399999999997</v>
      </c>
      <c r="L331" s="49">
        <f>L337</f>
        <v>194.64659999999998</v>
      </c>
      <c r="M331" s="49">
        <f>SUM(K331:L331)</f>
        <v>646.45059999999989</v>
      </c>
      <c r="N331" s="35"/>
    </row>
    <row r="332" spans="3:14" ht="37.5" x14ac:dyDescent="0.35">
      <c r="C332" s="34"/>
      <c r="D332" s="36" t="s">
        <v>43</v>
      </c>
      <c r="E332" s="38" t="str">
        <f>IFERROR(VLOOKUP(D332,'[1]COMP-SINT-SINAPI'!$G$6:$R$20000,12,0),IFERROR(VLOOKUP(D332,'[1]PREÇOS UNITÁRIOS'!$B$73:$H$20000,3,0),IFERROR(VLOOKUP(D332,'[1]INSUMOS-SINAPI'!$A$6:$J$20000,6,0),IFERROR(VLOOKUP(D332,'[1]tab-PINI-SINT'!$B$18:$H$20000,7,0),IFERROR(VLOOKUP(D332,[1]INSUMOS!$B$13:$J$9994,9,0),"")))))</f>
        <v>ORSE-11392</v>
      </c>
      <c r="F332" s="37" t="str">
        <f>IFERROR(VLOOKUP(D332,'[1]COMP-SINT-SINAPI'!$G$6:$Q$20000,2,0),IFERROR(VLOOKUP(D332,'[1]PREÇOS UNITÁRIOS'!$B$73:$H$20000,3,0),IFERROR(VLOOKUP(D332,'[1]INSUMOS-SINAPI'!$A$7:$F$20000,2,0),IFERROR(VLOOKUP(D332,'[1]tab-PINI-SINT'!$B$18:$G$20000,2,0),IFERROR(VLOOKUP(D332,[1]INSUMOS!$B$13:$H$9994,3,0),"")))))</f>
        <v>Adesivo em vinil para plotagem em letreiro de chapa galvanizada (c/aplicação)</v>
      </c>
      <c r="G332" s="38" t="str">
        <f>IFERROR(VLOOKUP(D332,'[1]COMP-SINT-SINAPI'!$G$6:$Q$20000,3,0),IFERROR(VLOOKUP(D332,'[1]PREÇOS UNITÁRIOS'!$B$73:$H$20000,4,0),IFERROR(VLOOKUP(D332,'[1]INSUMOS-SINAPI'!$A$7:$F$20000,3,0),IFERROR(VLOOKUP(D332,'[1]tab-PINI-SINT'!$B$18:$G$20000,3,0),IFERROR(VLOOKUP(D332,[1]INSUMOS!$B$13:$H$9994,5,0),"")))))</f>
        <v>m2</v>
      </c>
      <c r="H332" s="39">
        <v>1</v>
      </c>
      <c r="I332" s="38">
        <f>IFERROR(VLOOKUP(D332,'[1]COMP-SINT-SINAPI'!$G$6:$Q$20000,8,0),IFERROR(VLOOKUP(D332,'[1]PREÇOS UNITÁRIOS'!$B$73:$H$20000,5,0),IFERROR(VLOOKUP(D332,'[1]INSUMOS-SINAPI'!$A$7:$F$20000,5,0),IFERROR(VLOOKUP(D332,'[1]tab-PINI-SINT'!$B$18:$G$20000,4,0),IFERROR(VLOOKUP(D332,[1]INSUMOS!$B$13:$H$9994,6,0),"")))))</f>
        <v>102.095</v>
      </c>
      <c r="J332" s="38">
        <f>IF(D332="",0,IFERROR(VLOOKUP(D332,'[1]COMP-SINT-SINAPI'!$G$6:$Q$20000,7,0),IFERROR(VLOOKUP(D332,'[1]PREÇOS UNITÁRIOS'!$B$73:$H$20000,6,0),IFERROR(VLOOKUP(D332,'[1]INSUMOS-SINAPI'!$A$7:$F$20000,7,0),IFERROR(VLOOKUP(D332,'[1]tab-PINI-SINT'!$B$18:$G$20000,5,0),IFERROR(VLOOKUP(D332,[1]INSUMOS!$B$13:$H$9994,7,0),"0,00"))))))</f>
        <v>43.754999999999995</v>
      </c>
      <c r="K332" s="40">
        <f>IF(H332="",0,H332*I332)</f>
        <v>102.095</v>
      </c>
      <c r="L332" s="40">
        <f>H332*J332</f>
        <v>43.754999999999995</v>
      </c>
      <c r="M332" s="41">
        <f>K332+L332</f>
        <v>145.85</v>
      </c>
      <c r="N332" s="35"/>
    </row>
    <row r="333" spans="3:14" ht="50" x14ac:dyDescent="0.35">
      <c r="C333" s="34"/>
      <c r="D333" s="77">
        <v>43701</v>
      </c>
      <c r="E333" s="38" t="str">
        <f>IFERROR(VLOOKUP(D333,'[1]COMP-SINT-SINAPI'!$G$6:$R$20000,12,0),IFERROR(VLOOKUP(D333,'[1]PREÇOS UNITÁRIOS'!$B$73:$H$20000,3,0),IFERROR(VLOOKUP(D333,'[1]INSUMOS-SINAPI'!$A$6:$J$20000,6,0),IFERROR(VLOOKUP(D333,'[1]tab-PINI-SINT'!$B$18:$H$20000,7,0),IFERROR(VLOOKUP(D333,[1]INSUMOS!$B$13:$J$9994,9,0),"")))))</f>
        <v>SINAPI</v>
      </c>
      <c r="F333" s="37" t="str">
        <f>IFERROR(VLOOKUP(D333,'[1]COMP-SINT-SINAPI'!$G$6:$Q$20000,2,0),IFERROR(VLOOKUP(D333,'[1]PREÇOS UNITÁRIOS'!$B$73:$H$20000,3,0),IFERROR(VLOOKUP(D333,'[1]INSUMOS-SINAPI'!$A$7:$F$20000,2,0),IFERROR(VLOOKUP(D333,'[1]tab-PINI-SINT'!$B$18:$G$20000,2,0),IFERROR(VLOOKUP(D333,[1]INSUMOS!$B$13:$H$9994,3,0),"")))))</f>
        <v>CHAPA/BOBINA LISA EM ALUMINIO, LIGA 1.200 - H14, QUALQUER ESPESSURA, QUALQUER LARGURA</v>
      </c>
      <c r="G333" s="38" t="str">
        <f>IFERROR(VLOOKUP(D333,'[1]COMP-SINT-SINAPI'!$G$6:$Q$20000,3,0),IFERROR(VLOOKUP(D333,'[1]PREÇOS UNITÁRIOS'!$B$73:$H$20000,4,0),IFERROR(VLOOKUP(D333,'[1]INSUMOS-SINAPI'!$A$7:$F$20000,3,0),IFERROR(VLOOKUP(D333,'[1]tab-PINI-SINT'!$B$18:$G$20000,3,0),IFERROR(VLOOKUP(D333,[1]INSUMOS!$B$13:$H$9994,5,0),"")))))</f>
        <v xml:space="preserve">KG    </v>
      </c>
      <c r="H333" s="76">
        <f>8.1*H334/2</f>
        <v>7.6544999999999996</v>
      </c>
      <c r="I333" s="38" t="str">
        <f>IFERROR(VLOOKUP(D333,'[1]COMP-SINT-SINAPI'!$G$6:$Q$20000,8,0),IFERROR(VLOOKUP(D333,'[1]PREÇOS UNITÁRIOS'!$B$73:$H$20000,5,0),IFERROR(VLOOKUP(D333,'[1]INSUMOS-SINAPI'!$A$7:$F$20000,5,0),IFERROR(VLOOKUP(D333,'[1]tab-PINI-SINT'!$B$18:$G$20000,4,0),IFERROR(VLOOKUP(D333,[1]INSUMOS!$B$13:$H$9994,6,0),"")))))</f>
        <v>35,00</v>
      </c>
      <c r="J333" s="38" t="str">
        <f>IF(D333="",0,IFERROR(VLOOKUP(D333,'[1]COMP-SINT-SINAPI'!$G$6:$Q$20000,7,0),IFERROR(VLOOKUP(D333,'[1]PREÇOS UNITÁRIOS'!$B$73:$H$20000,6,0),IFERROR(VLOOKUP(D333,'[1]INSUMOS-SINAPI'!$A$7:$F$20000,7,0),IFERROR(VLOOKUP(D333,'[1]tab-PINI-SINT'!$B$18:$G$20000,5,0),IFERROR(VLOOKUP(D333,[1]INSUMOS!$B$13:$H$9994,7,0),"0,00"))))))</f>
        <v>0,00</v>
      </c>
      <c r="K333" s="40">
        <f>H333*I333</f>
        <v>267.90749999999997</v>
      </c>
      <c r="L333" s="40">
        <f>H333*J333</f>
        <v>0</v>
      </c>
      <c r="M333" s="41">
        <f>K333+L333</f>
        <v>267.90749999999997</v>
      </c>
      <c r="N333" s="35"/>
    </row>
    <row r="334" spans="3:14" ht="100" x14ac:dyDescent="0.35">
      <c r="C334" s="34"/>
      <c r="D334" s="57">
        <v>100761</v>
      </c>
      <c r="E334" s="38" t="str">
        <f>IFERROR(VLOOKUP(D334,'[1]COMP-SINT-SINAPI'!$G$6:$R$20000,12,0),IFERROR(VLOOKUP(D334,'[1]PREÇOS UNITÁRIOS'!$B$73:$H$20000,3,0),IFERROR(VLOOKUP(D334,'[1]INSUMOS-SINAPI'!$A$6:$J$20000,6,0),IFERROR(VLOOKUP(D334,'[1]tab-PINI-SINT'!$B$18:$H$20000,7,0),IFERROR(VLOOKUP(D334,[1]INSUMOS!$B$13:$J$9994,9,0),"")))))</f>
        <v>SINAPI</v>
      </c>
      <c r="F334" s="37" t="str">
        <f>IFERROR(VLOOKUP(D334,'[1]COMP-SINT-SINAPI'!$G$6:$Q$20000,2,0),IFERROR(VLOOKUP(D334,'[1]PREÇOS UNITÁRIOS'!$B$73:$H$20000,3,0),IFERROR(VLOOKUP(D334,'[1]INSUMOS-SINAPI'!$A$7:$F$20000,2,0),IFERROR(VLOOKUP(D334,'[1]tab-PINI-SINT'!$B$18:$G$20000,2,0),IFERROR(VLOOKUP(D334,[1]INSUMOS!$B$13:$H$9994,3,0),"")))))</f>
        <v>PINTURA COM TINTA ALQUÍDICA DE ACABAMENTO (ESMALTE SINTÉTICO FOSCO) PULVERIZADA SOBRE SUPERFÍCIES METÁLICAS (EXCETO PERFIL) EXECUTADO EM OBRA (02 DEMÃOS). AF_01/2020_PE</v>
      </c>
      <c r="G334" s="38" t="str">
        <f>IFERROR(VLOOKUP(D334,'[1]COMP-SINT-SINAPI'!$G$6:$Q$20000,3,0),IFERROR(VLOOKUP(D334,'[1]PREÇOS UNITÁRIOS'!$B$73:$H$20000,4,0),IFERROR(VLOOKUP(D334,'[1]INSUMOS-SINAPI'!$A$7:$F$20000,3,0),IFERROR(VLOOKUP(D334,'[1]tab-PINI-SINT'!$B$18:$G$20000,3,0),IFERROR(VLOOKUP(D334,[1]INSUMOS!$B$13:$H$9994,5,0),"")))))</f>
        <v>M2</v>
      </c>
      <c r="H334" s="76">
        <v>1.89</v>
      </c>
      <c r="I334" s="38">
        <f>IFERROR(VLOOKUP(D334,'[1]COMP-SINT-SINAPI'!$G$6:$Q$20000,8,0),IFERROR(VLOOKUP(D334,'[1]PREÇOS UNITÁRIOS'!$B$73:$H$20000,5,0),IFERROR(VLOOKUP(D334,'[1]INSUMOS-SINAPI'!$A$7:$F$20000,5,0),IFERROR(VLOOKUP(D334,'[1]tab-PINI-SINT'!$B$18:$G$20000,4,0),IFERROR(VLOOKUP(D334,[1]INSUMOS!$B$13:$H$9994,6,0),"")))))</f>
        <v>24.950000000000003</v>
      </c>
      <c r="J334" s="38" t="str">
        <f>IF(D334="",0,IFERROR(VLOOKUP(D334,'[1]COMP-SINT-SINAPI'!$G$6:$Q$20000,7,0),IFERROR(VLOOKUP(D334,'[1]PREÇOS UNITÁRIOS'!$B$73:$H$20000,6,0),IFERROR(VLOOKUP(D334,'[1]INSUMOS-SINAPI'!$A$7:$F$20000,7,0),IFERROR(VLOOKUP(D334,'[1]tab-PINI-SINT'!$B$18:$G$20000,5,0),IFERROR(VLOOKUP(D334,[1]INSUMOS!$B$13:$H$9994,7,0),"0,00"))))))</f>
        <v>20,04</v>
      </c>
      <c r="K334" s="40">
        <f>H334*I334</f>
        <v>47.155500000000004</v>
      </c>
      <c r="L334" s="40">
        <f>H334*J334</f>
        <v>37.875599999999999</v>
      </c>
      <c r="M334" s="41">
        <f>K334+L334</f>
        <v>85.031100000000009</v>
      </c>
      <c r="N334" s="43"/>
    </row>
    <row r="335" spans="3:14" ht="37.5" x14ac:dyDescent="0.35">
      <c r="C335" s="34"/>
      <c r="D335" s="57">
        <v>88315</v>
      </c>
      <c r="E335" s="38" t="str">
        <f>IFERROR(VLOOKUP(D335,'[1]COMP-SINT-SINAPI'!$G$6:$R$20000,12,0),IFERROR(VLOOKUP(D335,'[1]PREÇOS UNITÁRIOS'!$B$73:$H$20000,3,0),IFERROR(VLOOKUP(D335,'[1]INSUMOS-SINAPI'!$A$6:$J$20000,6,0),IFERROR(VLOOKUP(D335,'[1]tab-PINI-SINT'!$B$18:$H$20000,7,0),IFERROR(VLOOKUP(D335,[1]INSUMOS!$B$13:$J$9994,9,0),"")))))</f>
        <v>SINAPI</v>
      </c>
      <c r="F335" s="37" t="str">
        <f>IFERROR(VLOOKUP(D335,'[1]COMP-SINT-SINAPI'!$G$6:$Q$20000,2,0),IFERROR(VLOOKUP(D335,'[1]PREÇOS UNITÁRIOS'!$B$73:$H$20000,3,0),IFERROR(VLOOKUP(D335,'[1]INSUMOS-SINAPI'!$A$7:$F$20000,2,0),IFERROR(VLOOKUP(D335,'[1]tab-PINI-SINT'!$B$18:$G$20000,2,0),IFERROR(VLOOKUP(D335,[1]INSUMOS!$B$13:$H$9994,3,0),"")))))</f>
        <v>SERRALHEIRO COM ENCARGOS COMPLEMENTARES</v>
      </c>
      <c r="G335" s="38" t="str">
        <f>IFERROR(VLOOKUP(D335,'[1]COMP-SINT-SINAPI'!$G$6:$Q$20000,3,0),IFERROR(VLOOKUP(D335,'[1]PREÇOS UNITÁRIOS'!$B$73:$H$20000,4,0),IFERROR(VLOOKUP(D335,'[1]INSUMOS-SINAPI'!$A$7:$F$20000,3,0),IFERROR(VLOOKUP(D335,'[1]tab-PINI-SINT'!$B$18:$G$20000,3,0),IFERROR(VLOOKUP(D335,[1]INSUMOS!$B$13:$H$9994,5,0),"")))))</f>
        <v>H</v>
      </c>
      <c r="H335" s="76">
        <v>3.4</v>
      </c>
      <c r="I335" s="38">
        <f>IFERROR(VLOOKUP(D335,'[1]COMP-SINT-SINAPI'!$G$6:$Q$20000,8,0),IFERROR(VLOOKUP(D335,'[1]PREÇOS UNITÁRIOS'!$B$73:$H$20000,5,0),IFERROR(VLOOKUP(D335,'[1]INSUMOS-SINAPI'!$A$7:$F$20000,5,0),IFERROR(VLOOKUP(D335,'[1]tab-PINI-SINT'!$B$18:$G$20000,4,0),IFERROR(VLOOKUP(D335,[1]INSUMOS!$B$13:$H$9994,6,0),"")))))</f>
        <v>5.18</v>
      </c>
      <c r="J335" s="38" t="str">
        <f>IF(D335="",0,IFERROR(VLOOKUP(D335,'[1]COMP-SINT-SINAPI'!$G$6:$Q$20000,7,0),IFERROR(VLOOKUP(D335,'[1]PREÇOS UNITÁRIOS'!$B$73:$H$20000,6,0),IFERROR(VLOOKUP(D335,'[1]INSUMOS-SINAPI'!$A$7:$F$20000,7,0),IFERROR(VLOOKUP(D335,'[1]tab-PINI-SINT'!$B$18:$G$20000,5,0),IFERROR(VLOOKUP(D335,[1]INSUMOS!$B$13:$H$9994,7,0),"0,00"))))))</f>
        <v>18,96</v>
      </c>
      <c r="K335" s="40">
        <f>H335*I335</f>
        <v>17.611999999999998</v>
      </c>
      <c r="L335" s="40">
        <f>H335*J335</f>
        <v>64.463999999999999</v>
      </c>
      <c r="M335" s="41">
        <f>K335+L335</f>
        <v>82.075999999999993</v>
      </c>
      <c r="N335" s="35"/>
    </row>
    <row r="336" spans="3:14" ht="25" x14ac:dyDescent="0.35">
      <c r="C336" s="34"/>
      <c r="D336" s="57">
        <v>88316</v>
      </c>
      <c r="E336" s="38" t="str">
        <f>IFERROR(VLOOKUP(D336,'[1]COMP-SINT-SINAPI'!$G$6:$R$20000,12,0),IFERROR(VLOOKUP(D336,'[1]PREÇOS UNITÁRIOS'!$B$73:$H$20000,3,0),IFERROR(VLOOKUP(D336,'[1]INSUMOS-SINAPI'!$A$6:$J$20000,6,0),IFERROR(VLOOKUP(D336,'[1]tab-PINI-SINT'!$B$18:$H$20000,7,0),IFERROR(VLOOKUP(D336,[1]INSUMOS!$B$13:$J$9994,9,0),"")))))</f>
        <v>SINAPI</v>
      </c>
      <c r="F336" s="37" t="str">
        <f>IFERROR(VLOOKUP(D336,'[1]COMP-SINT-SINAPI'!$G$6:$Q$20000,2,0),IFERROR(VLOOKUP(D336,'[1]PREÇOS UNITÁRIOS'!$B$73:$H$20000,3,0),IFERROR(VLOOKUP(D336,'[1]INSUMOS-SINAPI'!$A$7:$F$20000,2,0),IFERROR(VLOOKUP(D336,'[1]tab-PINI-SINT'!$B$18:$G$20000,2,0),IFERROR(VLOOKUP(D336,[1]INSUMOS!$B$13:$H$9994,3,0),"")))))</f>
        <v>SERVENTE COM ENCARGOS COMPLEMENTARES</v>
      </c>
      <c r="G336" s="38" t="str">
        <f>IFERROR(VLOOKUP(D336,'[1]COMP-SINT-SINAPI'!$G$6:$Q$20000,3,0),IFERROR(VLOOKUP(D336,'[1]PREÇOS UNITÁRIOS'!$B$73:$H$20000,4,0),IFERROR(VLOOKUP(D336,'[1]INSUMOS-SINAPI'!$A$7:$F$20000,3,0),IFERROR(VLOOKUP(D336,'[1]tab-PINI-SINT'!$B$18:$G$20000,3,0),IFERROR(VLOOKUP(D336,[1]INSUMOS!$B$13:$H$9994,5,0),"")))))</f>
        <v>H</v>
      </c>
      <c r="H336" s="76">
        <v>3.4</v>
      </c>
      <c r="I336" s="38">
        <f>IFERROR(VLOOKUP(D336,'[1]COMP-SINT-SINAPI'!$G$6:$Q$20000,8,0),IFERROR(VLOOKUP(D336,'[1]PREÇOS UNITÁRIOS'!$B$73:$H$20000,5,0),IFERROR(VLOOKUP(D336,'[1]INSUMOS-SINAPI'!$A$7:$F$20000,5,0),IFERROR(VLOOKUP(D336,'[1]tab-PINI-SINT'!$B$18:$G$20000,4,0),IFERROR(VLOOKUP(D336,[1]INSUMOS!$B$13:$H$9994,6,0),"")))))</f>
        <v>5.01</v>
      </c>
      <c r="J336" s="38" t="str">
        <f>IF(D336="",0,IFERROR(VLOOKUP(D336,'[1]COMP-SINT-SINAPI'!$G$6:$Q$20000,7,0),IFERROR(VLOOKUP(D336,'[1]PREÇOS UNITÁRIOS'!$B$73:$H$20000,6,0),IFERROR(VLOOKUP(D336,'[1]INSUMOS-SINAPI'!$A$7:$F$20000,7,0),IFERROR(VLOOKUP(D336,'[1]tab-PINI-SINT'!$B$18:$G$20000,5,0),IFERROR(VLOOKUP(D336,[1]INSUMOS!$B$13:$H$9994,7,0),"0,00"))))))</f>
        <v>14,28</v>
      </c>
      <c r="K336" s="40">
        <f>H336*I336</f>
        <v>17.033999999999999</v>
      </c>
      <c r="L336" s="40">
        <f>H336*J336</f>
        <v>48.552</v>
      </c>
      <c r="M336" s="41">
        <f>K336+L336</f>
        <v>65.585999999999999</v>
      </c>
      <c r="N336" s="35"/>
    </row>
    <row r="337" spans="3:14" x14ac:dyDescent="0.35">
      <c r="C337" s="34"/>
      <c r="D337" s="35"/>
      <c r="E337" s="118"/>
      <c r="F337" s="35"/>
      <c r="G337" s="35"/>
      <c r="H337" s="35"/>
      <c r="I337" s="50" t="s">
        <v>1042</v>
      </c>
      <c r="J337" s="29"/>
      <c r="K337" s="41">
        <f>SUM(K332:K336)</f>
        <v>451.80399999999997</v>
      </c>
      <c r="L337" s="41">
        <f>SUM(L332:L336)</f>
        <v>194.64659999999998</v>
      </c>
      <c r="M337" s="41">
        <f>SUM(M332:M336)</f>
        <v>646.45060000000001</v>
      </c>
      <c r="N337" s="35"/>
    </row>
    <row r="338" spans="3:14" x14ac:dyDescent="0.35">
      <c r="C338" s="34"/>
      <c r="D338" s="35"/>
      <c r="E338" s="118"/>
      <c r="F338" s="35"/>
      <c r="G338" s="35"/>
      <c r="H338" s="35"/>
      <c r="I338" s="35"/>
      <c r="J338" s="35"/>
      <c r="K338" s="35"/>
      <c r="L338" s="35"/>
      <c r="M338" s="35"/>
      <c r="N338" s="35"/>
    </row>
    <row r="339" spans="3:14" x14ac:dyDescent="0.35">
      <c r="C339" s="34"/>
      <c r="D339" s="52"/>
      <c r="E339" s="108"/>
      <c r="F339" s="53"/>
      <c r="G339" s="53"/>
      <c r="H339" s="44" t="s">
        <v>1036</v>
      </c>
      <c r="I339" s="44" t="s">
        <v>1037</v>
      </c>
      <c r="J339" s="44" t="s">
        <v>1038</v>
      </c>
      <c r="K339" s="44" t="s">
        <v>1039</v>
      </c>
      <c r="L339" s="44" t="s">
        <v>1040</v>
      </c>
      <c r="M339" s="54"/>
      <c r="N339" s="35"/>
    </row>
    <row r="340" spans="3:14" ht="104" x14ac:dyDescent="0.35">
      <c r="C340" s="55" t="s">
        <v>392</v>
      </c>
      <c r="D340" s="47" t="str">
        <f>IF(C340="","",VLOOKUP(C340,'[1]PREÇOS UNITÁRIOS'!$B$12:$H$273,2,0))</f>
        <v>C48-BASA</v>
      </c>
      <c r="E340" s="79" t="s">
        <v>11</v>
      </c>
      <c r="F340" s="47" t="str">
        <f>IF(C340="","",VLOOKUP(C340,'[1]PREÇOS UNITÁRIOS'!$B$12:$H$273,3,0))</f>
        <v>RECUPERAÇÃO DE ADESIVAGEM E PINTURA DE  TOTEM INTERNO DE SINALIZAÇÃO E INFORMAÇÕES (50 X 175 X 15)CM, NAS CORES VERDE E AMARELO, LOGOMARCAS ADESIVADAS</v>
      </c>
      <c r="G340" s="48" t="s">
        <v>21</v>
      </c>
      <c r="H340" s="29"/>
      <c r="I340" s="29"/>
      <c r="J340" s="49"/>
      <c r="K340" s="49">
        <f>K344</f>
        <v>294.95639999999997</v>
      </c>
      <c r="L340" s="49">
        <f>L344</f>
        <v>74.517299999999992</v>
      </c>
      <c r="M340" s="49">
        <f>SUM(K340:L340)</f>
        <v>369.47369999999995</v>
      </c>
      <c r="N340" s="35"/>
    </row>
    <row r="341" spans="3:14" ht="37.5" x14ac:dyDescent="0.35">
      <c r="C341" s="34"/>
      <c r="D341" s="36" t="s">
        <v>73</v>
      </c>
      <c r="E341" s="38" t="str">
        <f>IFERROR(VLOOKUP(D341,'[1]COMP-SINT-SINAPI'!$G$6:$R$20000,12,0),IFERROR(VLOOKUP(D341,'[1]PREÇOS UNITÁRIOS'!$B$73:$H$20000,3,0),IFERROR(VLOOKUP(D341,'[1]INSUMOS-SINAPI'!$A$6:$J$20000,6,0),IFERROR(VLOOKUP(D341,'[1]tab-PINI-SINT'!$B$18:$H$20000,7,0),IFERROR(VLOOKUP(D341,[1]INSUMOS!$B$13:$J$9994,9,0),"")))))</f>
        <v>06basa</v>
      </c>
      <c r="F341" s="37" t="str">
        <f>IFERROR(VLOOKUP(D341,'[1]COMP-SINT-SINAPI'!$G$6:$Q$20000,2,0),IFERROR(VLOOKUP(D341,'[1]PREÇOS UNITÁRIOS'!$B$73:$H$20000,3,0),IFERROR(VLOOKUP(D341,'[1]INSUMOS-SINAPI'!$A$7:$F$20000,2,0),IFERROR(VLOOKUP(D341,'[1]tab-PINI-SINT'!$B$18:$G$20000,2,0),IFERROR(VLOOKUP(D341,[1]INSUMOS!$B$13:$H$9994,3,0),"")))))</f>
        <v>película adesiva opaca, dim. 12x12cm, contendo símbolo internacional de acesso,tipo 1a</v>
      </c>
      <c r="G341" s="38" t="str">
        <f>IFERROR(VLOOKUP(D341,'[1]COMP-SINT-SINAPI'!$G$6:$Q$20000,3,0),IFERROR(VLOOKUP(D341,'[1]PREÇOS UNITÁRIOS'!$B$73:$H$20000,4,0),IFERROR(VLOOKUP(D341,'[1]INSUMOS-SINAPI'!$A$7:$F$20000,3,0),IFERROR(VLOOKUP(D341,'[1]tab-PINI-SINT'!$B$18:$G$20000,3,0),IFERROR(VLOOKUP(D341,[1]INSUMOS!$B$13:$H$9994,5,0),"")))))</f>
        <v>UN</v>
      </c>
      <c r="H341" s="39">
        <v>4</v>
      </c>
      <c r="I341" s="38">
        <f>IFERROR(VLOOKUP(D341,'[1]COMP-SINT-SINAPI'!$G$6:$Q$20000,8,0),IFERROR(VLOOKUP(D341,'[1]PREÇOS UNITÁRIOS'!$B$73:$H$20000,5,0),IFERROR(VLOOKUP(D341,'[1]INSUMOS-SINAPI'!$A$7:$F$20000,5,0),IFERROR(VLOOKUP(D341,'[1]tab-PINI-SINT'!$B$18:$G$20000,4,0),IFERROR(VLOOKUP(D341,[1]INSUMOS!$B$13:$H$9994,6,0),"")))))</f>
        <v>30.18</v>
      </c>
      <c r="J341" s="38">
        <f>IF(D341="",0,IFERROR(VLOOKUP(D341,'[1]COMP-SINT-SINAPI'!$G$6:$Q$20000,7,0),IFERROR(VLOOKUP(D341,'[1]PREÇOS UNITÁRIOS'!$B$73:$H$20000,6,0),IFERROR(VLOOKUP(D341,'[1]INSUMOS-SINAPI'!$A$7:$F$20000,7,0),IFERROR(VLOOKUP(D341,'[1]tab-PINI-SINT'!$B$18:$G$20000,5,0),IFERROR(VLOOKUP(D341,[1]INSUMOS!$B$13:$H$9994,7,0),"0,00"))))))</f>
        <v>0</v>
      </c>
      <c r="K341" s="40">
        <f>IF(H341="",0,H341*I341)</f>
        <v>120.72</v>
      </c>
      <c r="L341" s="40">
        <f>H341*J341</f>
        <v>0</v>
      </c>
      <c r="M341" s="41">
        <f>K341+L341</f>
        <v>120.72</v>
      </c>
      <c r="N341" s="35"/>
    </row>
    <row r="342" spans="3:14" ht="100" x14ac:dyDescent="0.35">
      <c r="C342" s="34"/>
      <c r="D342" s="78">
        <v>100761</v>
      </c>
      <c r="E342" s="38" t="str">
        <f>IFERROR(VLOOKUP(D342,'[1]COMP-SINT-SINAPI'!$G$6:$R$20000,12,0),IFERROR(VLOOKUP(D342,'[1]PREÇOS UNITÁRIOS'!$B$73:$H$20000,3,0),IFERROR(VLOOKUP(D342,'[1]INSUMOS-SINAPI'!$A$6:$J$20000,6,0),IFERROR(VLOOKUP(D342,'[1]tab-PINI-SINT'!$B$18:$H$20000,7,0),IFERROR(VLOOKUP(D342,[1]INSUMOS!$B$13:$J$9994,9,0),"")))))</f>
        <v>SINAPI</v>
      </c>
      <c r="F342" s="37" t="str">
        <f>IFERROR(VLOOKUP(D342,'[1]COMP-SINT-SINAPI'!$G$6:$Q$20000,2,0),IFERROR(VLOOKUP(D342,'[1]PREÇOS UNITÁRIOS'!$B$73:$H$20000,3,0),IFERROR(VLOOKUP(D342,'[1]INSUMOS-SINAPI'!$A$7:$F$20000,2,0),IFERROR(VLOOKUP(D342,'[1]tab-PINI-SINT'!$B$18:$G$20000,2,0),IFERROR(VLOOKUP(D342,[1]INSUMOS!$B$13:$H$9994,3,0),"")))))</f>
        <v>PINTURA COM TINTA ALQUÍDICA DE ACABAMENTO (ESMALTE SINTÉTICO FOSCO) PULVERIZADA SOBRE SUPERFÍCIES METÁLICAS (EXCETO PERFIL) EXECUTADO EM OBRA (02 DEMÃOS). AF_01/2020_PE</v>
      </c>
      <c r="G342" s="38" t="str">
        <f>IFERROR(VLOOKUP(D342,'[1]COMP-SINT-SINAPI'!$G$6:$Q$20000,3,0),IFERROR(VLOOKUP(D342,'[1]PREÇOS UNITÁRIOS'!$B$73:$H$20000,4,0),IFERROR(VLOOKUP(D342,'[1]INSUMOS-SINAPI'!$A$7:$F$20000,3,0),IFERROR(VLOOKUP(D342,'[1]tab-PINI-SINT'!$B$18:$G$20000,3,0),IFERROR(VLOOKUP(D342,[1]INSUMOS!$B$13:$H$9994,5,0),"")))))</f>
        <v>M2</v>
      </c>
      <c r="H342" s="76">
        <v>3.51</v>
      </c>
      <c r="I342" s="38">
        <f>IFERROR(VLOOKUP(D342,'[1]COMP-SINT-SINAPI'!$G$6:$Q$20000,8,0),IFERROR(VLOOKUP(D342,'[1]PREÇOS UNITÁRIOS'!$B$73:$H$20000,5,0),IFERROR(VLOOKUP(D342,'[1]INSUMOS-SINAPI'!$A$7:$F$20000,5,0),IFERROR(VLOOKUP(D342,'[1]tab-PINI-SINT'!$B$18:$G$20000,4,0),IFERROR(VLOOKUP(D342,[1]INSUMOS!$B$13:$H$9994,6,0),"")))))</f>
        <v>24.950000000000003</v>
      </c>
      <c r="J342" s="38" t="str">
        <f>IF(D342="",0,IFERROR(VLOOKUP(D342,'[1]COMP-SINT-SINAPI'!$G$6:$Q$20000,7,0),IFERROR(VLOOKUP(D342,'[1]PREÇOS UNITÁRIOS'!$B$73:$H$20000,6,0),IFERROR(VLOOKUP(D342,'[1]INSUMOS-SINAPI'!$A$7:$F$20000,7,0),IFERROR(VLOOKUP(D342,'[1]tab-PINI-SINT'!$B$18:$G$20000,5,0),IFERROR(VLOOKUP(D342,[1]INSUMOS!$B$13:$H$9994,7,0),"0,00"))))))</f>
        <v>20,04</v>
      </c>
      <c r="K342" s="40">
        <f>H342*I342</f>
        <v>87.5745</v>
      </c>
      <c r="L342" s="40">
        <f>H342*J342</f>
        <v>70.340399999999988</v>
      </c>
      <c r="M342" s="41">
        <f>K342+L342</f>
        <v>157.91489999999999</v>
      </c>
      <c r="N342" s="35"/>
    </row>
    <row r="343" spans="3:14" ht="75" x14ac:dyDescent="0.35">
      <c r="C343" s="34"/>
      <c r="D343" s="78">
        <v>100727</v>
      </c>
      <c r="E343" s="38" t="str">
        <f>IFERROR(VLOOKUP(D343,'[1]COMP-SINT-SINAPI'!$G$6:$R$20000,12,0),IFERROR(VLOOKUP(D343,'[1]PREÇOS UNITÁRIOS'!$B$73:$H$20000,3,0),IFERROR(VLOOKUP(D343,'[1]INSUMOS-SINAPI'!$A$6:$J$20000,6,0),IFERROR(VLOOKUP(D343,'[1]tab-PINI-SINT'!$B$18:$H$20000,7,0),IFERROR(VLOOKUP(D343,[1]INSUMOS!$B$13:$J$9994,9,0),"")))))</f>
        <v>SINAPI</v>
      </c>
      <c r="F343" s="37" t="str">
        <f>IFERROR(VLOOKUP(D343,'[1]COMP-SINT-SINAPI'!$G$6:$Q$20000,2,0),IFERROR(VLOOKUP(D343,'[1]PREÇOS UNITÁRIOS'!$B$73:$H$20000,3,0),IFERROR(VLOOKUP(D343,'[1]INSUMOS-SINAPI'!$A$7:$F$20000,2,0),IFERROR(VLOOKUP(D343,'[1]tab-PINI-SINT'!$B$18:$G$20000,2,0),IFERROR(VLOOKUP(D343,[1]INSUMOS!$B$13:$H$9994,3,0),"")))))</f>
        <v>PINTURA COM TINTA EPOXÍDICA DE FUNDO PULVERIZADA SOBRE PERFIL METÁLICO EXECUTADO EM FÁBRICA (POR DEMÃO). AF_01/2020_PE</v>
      </c>
      <c r="G343" s="38" t="str">
        <f>IFERROR(VLOOKUP(D343,'[1]COMP-SINT-SINAPI'!$G$6:$Q$20000,3,0),IFERROR(VLOOKUP(D343,'[1]PREÇOS UNITÁRIOS'!$B$73:$H$20000,4,0),IFERROR(VLOOKUP(D343,'[1]INSUMOS-SINAPI'!$A$7:$F$20000,3,0),IFERROR(VLOOKUP(D343,'[1]tab-PINI-SINT'!$B$18:$G$20000,3,0),IFERROR(VLOOKUP(D343,[1]INSUMOS!$B$13:$H$9994,5,0),"")))))</f>
        <v>M2</v>
      </c>
      <c r="H343" s="76">
        <v>3.51</v>
      </c>
      <c r="I343" s="38">
        <f>IFERROR(VLOOKUP(D343,'[1]COMP-SINT-SINAPI'!$G$6:$Q$20000,8,0),IFERROR(VLOOKUP(D343,'[1]PREÇOS UNITÁRIOS'!$B$73:$H$20000,5,0),IFERROR(VLOOKUP(D343,'[1]INSUMOS-SINAPI'!$A$7:$F$20000,5,0),IFERROR(VLOOKUP(D343,'[1]tab-PINI-SINT'!$B$18:$G$20000,4,0),IFERROR(VLOOKUP(D343,[1]INSUMOS!$B$13:$H$9994,6,0),"")))))</f>
        <v>24.689999999999998</v>
      </c>
      <c r="J343" s="38" t="str">
        <f>IF(D343="",0,IFERROR(VLOOKUP(D343,'[1]COMP-SINT-SINAPI'!$G$6:$Q$20000,7,0),IFERROR(VLOOKUP(D343,'[1]PREÇOS UNITÁRIOS'!$B$73:$H$20000,6,0),IFERROR(VLOOKUP(D343,'[1]INSUMOS-SINAPI'!$A$7:$F$20000,7,0),IFERROR(VLOOKUP(D343,'[1]tab-PINI-SINT'!$B$18:$G$20000,5,0),IFERROR(VLOOKUP(D343,[1]INSUMOS!$B$13:$H$9994,7,0),"0,00"))))))</f>
        <v>1,19</v>
      </c>
      <c r="K343" s="40">
        <f>H343*I343</f>
        <v>86.661899999999989</v>
      </c>
      <c r="L343" s="40">
        <f>H343*J343</f>
        <v>4.1768999999999998</v>
      </c>
      <c r="M343" s="41">
        <f>K343+L343</f>
        <v>90.838799999999992</v>
      </c>
      <c r="N343" s="35"/>
    </row>
    <row r="344" spans="3:14" x14ac:dyDescent="0.35">
      <c r="C344" s="34"/>
      <c r="D344" s="35"/>
      <c r="E344" s="35"/>
      <c r="F344" s="35"/>
      <c r="G344" s="35"/>
      <c r="H344" s="35"/>
      <c r="I344" s="50" t="s">
        <v>1042</v>
      </c>
      <c r="J344" s="29"/>
      <c r="K344" s="41">
        <f>SUM(K341:K343)</f>
        <v>294.95639999999997</v>
      </c>
      <c r="L344" s="41">
        <f>SUM(L341:L343)</f>
        <v>74.517299999999992</v>
      </c>
      <c r="M344" s="41">
        <f>SUM(M341:M343)</f>
        <v>369.47370000000001</v>
      </c>
      <c r="N344" s="35"/>
    </row>
    <row r="345" spans="3:14" x14ac:dyDescent="0.35">
      <c r="C345" s="34"/>
      <c r="D345" s="35"/>
      <c r="E345" s="118"/>
      <c r="F345" s="35"/>
      <c r="G345" s="35"/>
      <c r="H345" s="35"/>
      <c r="I345" s="35"/>
      <c r="J345" s="35"/>
      <c r="K345" s="35"/>
      <c r="L345" s="35"/>
      <c r="M345" s="35"/>
      <c r="N345" s="35"/>
    </row>
    <row r="346" spans="3:14" x14ac:dyDescent="0.35">
      <c r="C346" s="34"/>
      <c r="D346" s="52"/>
      <c r="E346" s="108"/>
      <c r="F346" s="53"/>
      <c r="G346" s="53"/>
      <c r="H346" s="44" t="s">
        <v>1036</v>
      </c>
      <c r="I346" s="44" t="s">
        <v>1037</v>
      </c>
      <c r="J346" s="44" t="s">
        <v>1038</v>
      </c>
      <c r="K346" s="44" t="s">
        <v>1039</v>
      </c>
      <c r="L346" s="44" t="s">
        <v>1040</v>
      </c>
      <c r="M346" s="54"/>
      <c r="N346" s="35"/>
    </row>
    <row r="347" spans="3:14" ht="39" x14ac:dyDescent="0.35">
      <c r="C347" s="55" t="s">
        <v>395</v>
      </c>
      <c r="D347" s="47" t="str">
        <f>IF(C347="","",VLOOKUP(C347,'[1]PREÇOS UNITÁRIOS'!$B$12:$H$273,2,0))</f>
        <v>C49-BASA</v>
      </c>
      <c r="E347" s="79" t="s">
        <v>11</v>
      </c>
      <c r="F347" s="47" t="str">
        <f>IF(C347="","",VLOOKUP(C347,'[1]PREÇOS UNITÁRIOS'!$B$12:$H$273,3,0))</f>
        <v xml:space="preserve">REINSTALAÇÃO DE TORNEIRA CROMADA DE LAVATÓRIO TIPO MONOCOMANDO </v>
      </c>
      <c r="G347" s="48" t="s">
        <v>21</v>
      </c>
      <c r="H347" s="29"/>
      <c r="I347" s="29"/>
      <c r="J347" s="49"/>
      <c r="K347" s="49">
        <f>K351</f>
        <v>0.7218</v>
      </c>
      <c r="L347" s="49">
        <f>L351</f>
        <v>2.4356999999999998</v>
      </c>
      <c r="M347" s="49">
        <f>SUM(K347:L347)</f>
        <v>3.1574999999999998</v>
      </c>
      <c r="N347" s="35"/>
    </row>
    <row r="348" spans="3:14" ht="25" x14ac:dyDescent="0.35">
      <c r="C348" s="34"/>
      <c r="D348" s="57">
        <v>3146</v>
      </c>
      <c r="E348" s="38" t="str">
        <f>IFERROR(VLOOKUP(D348,'[1]COMP-SINT-SINAPI'!$G$6:$R$20000,12,0),IFERROR(VLOOKUP(D348,'[1]PREÇOS UNITÁRIOS'!$B$73:$H$20000,3,0),IFERROR(VLOOKUP(D348,'[1]INSUMOS-SINAPI'!$A$6:$J$20000,6,0),IFERROR(VLOOKUP(D348,'[1]tab-PINI-SINT'!$B$18:$H$20000,7,0),IFERROR(VLOOKUP(D348,[1]INSUMOS!$B$13:$J$9994,9,0),"")))))</f>
        <v>SINAPI</v>
      </c>
      <c r="F348" s="37" t="str">
        <f>IFERROR(VLOOKUP(D348,'[1]COMP-SINT-SINAPI'!$G$6:$Q$20000,2,0),IFERROR(VLOOKUP(D348,'[1]PREÇOS UNITÁRIOS'!$B$73:$H$20000,3,0),IFERROR(VLOOKUP(D348,'[1]INSUMOS-SINAPI'!$A$7:$F$20000,2,0),IFERROR(VLOOKUP(D348,'[1]tab-PINI-SINT'!$B$18:$G$20000,2,0),IFERROR(VLOOKUP(D348,[1]INSUMOS!$B$13:$H$9994,3,0),"")))))</f>
        <v>FITA VEDA ROSCA EM ROLOS DE 18 MM X 10 M (L X C)</v>
      </c>
      <c r="G348" s="38" t="str">
        <f>IFERROR(VLOOKUP(D348,'[1]COMP-SINT-SINAPI'!$G$6:$Q$20000,3,0),IFERROR(VLOOKUP(D348,'[1]PREÇOS UNITÁRIOS'!$B$73:$H$20000,4,0),IFERROR(VLOOKUP(D348,'[1]INSUMOS-SINAPI'!$A$7:$F$20000,3,0),IFERROR(VLOOKUP(D348,'[1]tab-PINI-SINT'!$B$18:$G$20000,3,0),IFERROR(VLOOKUP(D348,[1]INSUMOS!$B$13:$H$9994,5,0),"")))))</f>
        <v xml:space="preserve">UN    </v>
      </c>
      <c r="H348" s="76">
        <v>3.04E-2</v>
      </c>
      <c r="I348" s="38" t="str">
        <f>IFERROR(VLOOKUP(D348,'[1]COMP-SINT-SINAPI'!$G$6:$Q$20000,8,0),IFERROR(VLOOKUP(D348,'[1]PREÇOS UNITÁRIOS'!$B$73:$H$20000,5,0),IFERROR(VLOOKUP(D348,'[1]INSUMOS-SINAPI'!$A$7:$F$20000,5,0),IFERROR(VLOOKUP(D348,'[1]tab-PINI-SINT'!$B$18:$G$20000,4,0),IFERROR(VLOOKUP(D348,[1]INSUMOS!$B$13:$H$9994,6,0),"")))))</f>
        <v>4,50</v>
      </c>
      <c r="J348" s="38" t="str">
        <f>IF(D348="",0,IFERROR(VLOOKUP(D348,'[1]COMP-SINT-SINAPI'!$G$6:$Q$20000,7,0),IFERROR(VLOOKUP(D348,'[1]PREÇOS UNITÁRIOS'!$B$73:$H$20000,6,0),IFERROR(VLOOKUP(D348,'[1]INSUMOS-SINAPI'!$A$7:$F$20000,7,0),IFERROR(VLOOKUP(D348,'[1]tab-PINI-SINT'!$B$18:$G$20000,5,0),IFERROR(VLOOKUP(D348,[1]INSUMOS!$B$13:$H$9994,7,0),"0,00"))))))</f>
        <v>0,00</v>
      </c>
      <c r="K348" s="40">
        <f>H348*I348</f>
        <v>0.1368</v>
      </c>
      <c r="L348" s="40">
        <f>H348*J348</f>
        <v>0</v>
      </c>
      <c r="M348" s="41">
        <f>K348+L348</f>
        <v>0.1368</v>
      </c>
      <c r="N348" s="35"/>
    </row>
    <row r="349" spans="3:14" ht="37.5" x14ac:dyDescent="0.35">
      <c r="C349" s="34"/>
      <c r="D349" s="57">
        <v>88267</v>
      </c>
      <c r="E349" s="38" t="str">
        <f>IFERROR(VLOOKUP(D349,'[1]COMP-SINT-SINAPI'!$G$6:$R$20000,12,0),IFERROR(VLOOKUP(D349,'[1]PREÇOS UNITÁRIOS'!$B$73:$H$20000,3,0),IFERROR(VLOOKUP(D349,'[1]INSUMOS-SINAPI'!$A$6:$J$20000,6,0),IFERROR(VLOOKUP(D349,'[1]tab-PINI-SINT'!$B$18:$H$20000,7,0),IFERROR(VLOOKUP(D349,[1]INSUMOS!$B$13:$J$9994,9,0),"")))))</f>
        <v>SINAPI</v>
      </c>
      <c r="F349" s="37" t="str">
        <f>IFERROR(VLOOKUP(D349,'[1]COMP-SINT-SINAPI'!$G$6:$Q$20000,2,0),IFERROR(VLOOKUP(D349,'[1]PREÇOS UNITÁRIOS'!$B$73:$H$20000,3,0),IFERROR(VLOOKUP(D349,'[1]INSUMOS-SINAPI'!$A$7:$F$20000,2,0),IFERROR(VLOOKUP(D349,'[1]tab-PINI-SINT'!$B$18:$G$20000,2,0),IFERROR(VLOOKUP(D349,[1]INSUMOS!$B$13:$H$9994,3,0),"")))))</f>
        <v>ENCANADOR OU BOMBEIRO HIDRÁULICO COM ENCARGOS COMPLEMENTARES</v>
      </c>
      <c r="G349" s="38" t="str">
        <f>IFERROR(VLOOKUP(D349,'[1]COMP-SINT-SINAPI'!$G$6:$Q$20000,3,0),IFERROR(VLOOKUP(D349,'[1]PREÇOS UNITÁRIOS'!$B$73:$H$20000,4,0),IFERROR(VLOOKUP(D349,'[1]INSUMOS-SINAPI'!$A$7:$F$20000,3,0),IFERROR(VLOOKUP(D349,'[1]tab-PINI-SINT'!$B$18:$G$20000,3,0),IFERROR(VLOOKUP(D349,[1]INSUMOS!$B$13:$H$9994,5,0),"")))))</f>
        <v>H</v>
      </c>
      <c r="H349" s="76">
        <v>0.1</v>
      </c>
      <c r="I349" s="38">
        <f>IFERROR(VLOOKUP(D349,'[1]COMP-SINT-SINAPI'!$G$6:$Q$20000,8,0),IFERROR(VLOOKUP(D349,'[1]PREÇOS UNITÁRIOS'!$B$73:$H$20000,5,0),IFERROR(VLOOKUP(D349,'[1]INSUMOS-SINAPI'!$A$7:$F$20000,5,0),IFERROR(VLOOKUP(D349,'[1]tab-PINI-SINT'!$B$18:$G$20000,4,0),IFERROR(VLOOKUP(D349,[1]INSUMOS!$B$13:$H$9994,6,0),"")))))</f>
        <v>4.5</v>
      </c>
      <c r="J349" s="38" t="str">
        <f>IF(D349="",0,IFERROR(VLOOKUP(D349,'[1]COMP-SINT-SINAPI'!$G$6:$Q$20000,7,0),IFERROR(VLOOKUP(D349,'[1]PREÇOS UNITÁRIOS'!$B$73:$H$20000,6,0),IFERROR(VLOOKUP(D349,'[1]INSUMOS-SINAPI'!$A$7:$F$20000,7,0),IFERROR(VLOOKUP(D349,'[1]tab-PINI-SINT'!$B$18:$G$20000,5,0),IFERROR(VLOOKUP(D349,[1]INSUMOS!$B$13:$H$9994,7,0),"0,00"))))))</f>
        <v>19,74</v>
      </c>
      <c r="K349" s="40">
        <f>H349*I349</f>
        <v>0.45</v>
      </c>
      <c r="L349" s="40">
        <f>H349*J349</f>
        <v>1.974</v>
      </c>
      <c r="M349" s="41">
        <f>K349+L349</f>
        <v>2.4239999999999999</v>
      </c>
      <c r="N349" s="35"/>
    </row>
    <row r="350" spans="3:14" ht="50" x14ac:dyDescent="0.35">
      <c r="C350" s="34"/>
      <c r="D350" s="57">
        <v>88248</v>
      </c>
      <c r="E350" s="38" t="str">
        <f>IFERROR(VLOOKUP(D350,'[1]COMP-SINT-SINAPI'!$G$6:$R$20000,12,0),IFERROR(VLOOKUP(D350,'[1]PREÇOS UNITÁRIOS'!$B$73:$H$20000,3,0),IFERROR(VLOOKUP(D350,'[1]INSUMOS-SINAPI'!$A$6:$J$20000,6,0),IFERROR(VLOOKUP(D350,'[1]tab-PINI-SINT'!$B$18:$H$20000,7,0),IFERROR(VLOOKUP(D350,[1]INSUMOS!$B$13:$J$9994,9,0),"")))))</f>
        <v>SINAPI</v>
      </c>
      <c r="F350" s="37" t="str">
        <f>IFERROR(VLOOKUP(D350,'[1]COMP-SINT-SINAPI'!$G$6:$Q$20000,2,0),IFERROR(VLOOKUP(D350,'[1]PREÇOS UNITÁRIOS'!$B$73:$H$20000,3,0),IFERROR(VLOOKUP(D350,'[1]INSUMOS-SINAPI'!$A$7:$F$20000,2,0),IFERROR(VLOOKUP(D350,'[1]tab-PINI-SINT'!$B$18:$G$20000,2,0),IFERROR(VLOOKUP(D350,[1]INSUMOS!$B$13:$H$9994,3,0),"")))))</f>
        <v>AUXILIAR DE ENCANADOR OU BOMBEIRO HIDRÁULICO COM ENCARGOS COMPLEMENTARES</v>
      </c>
      <c r="G350" s="38" t="str">
        <f>IFERROR(VLOOKUP(D350,'[1]COMP-SINT-SINAPI'!$G$6:$Q$20000,3,0),IFERROR(VLOOKUP(D350,'[1]PREÇOS UNITÁRIOS'!$B$73:$H$20000,4,0),IFERROR(VLOOKUP(D350,'[1]INSUMOS-SINAPI'!$A$7:$F$20000,3,0),IFERROR(VLOOKUP(D350,'[1]tab-PINI-SINT'!$B$18:$G$20000,3,0),IFERROR(VLOOKUP(D350,[1]INSUMOS!$B$13:$H$9994,5,0),"")))))</f>
        <v>H</v>
      </c>
      <c r="H350" s="76">
        <v>0.03</v>
      </c>
      <c r="I350" s="38">
        <f>IFERROR(VLOOKUP(D350,'[1]COMP-SINT-SINAPI'!$G$6:$Q$20000,8,0),IFERROR(VLOOKUP(D350,'[1]PREÇOS UNITÁRIOS'!$B$73:$H$20000,5,0),IFERROR(VLOOKUP(D350,'[1]INSUMOS-SINAPI'!$A$7:$F$20000,5,0),IFERROR(VLOOKUP(D350,'[1]tab-PINI-SINT'!$B$18:$G$20000,4,0),IFERROR(VLOOKUP(D350,[1]INSUMOS!$B$13:$H$9994,6,0),"")))))</f>
        <v>4.5</v>
      </c>
      <c r="J350" s="38" t="str">
        <f>IF(D350="",0,IFERROR(VLOOKUP(D350,'[1]COMP-SINT-SINAPI'!$G$6:$Q$20000,7,0),IFERROR(VLOOKUP(D350,'[1]PREÇOS UNITÁRIOS'!$B$73:$H$20000,6,0),IFERROR(VLOOKUP(D350,'[1]INSUMOS-SINAPI'!$A$7:$F$20000,7,0),IFERROR(VLOOKUP(D350,'[1]tab-PINI-SINT'!$B$18:$G$20000,5,0),IFERROR(VLOOKUP(D350,[1]INSUMOS!$B$13:$H$9994,7,0),"0,00"))))))</f>
        <v>15,39</v>
      </c>
      <c r="K350" s="40">
        <f>H350*I350</f>
        <v>0.13500000000000001</v>
      </c>
      <c r="L350" s="40">
        <f>H350*J350</f>
        <v>0.4617</v>
      </c>
      <c r="M350" s="41">
        <f>K350+L350</f>
        <v>0.59670000000000001</v>
      </c>
      <c r="N350" s="35"/>
    </row>
    <row r="351" spans="3:14" x14ac:dyDescent="0.35">
      <c r="C351" s="34"/>
      <c r="D351" s="35"/>
      <c r="E351" s="118"/>
      <c r="F351" s="35"/>
      <c r="G351" s="35"/>
      <c r="H351" s="35"/>
      <c r="I351" s="50" t="s">
        <v>1042</v>
      </c>
      <c r="J351" s="29"/>
      <c r="K351" s="41">
        <f>SUM(K348:K350)</f>
        <v>0.7218</v>
      </c>
      <c r="L351" s="41">
        <f>SUM(L348:L350)</f>
        <v>2.4356999999999998</v>
      </c>
      <c r="M351" s="41">
        <f>SUM(M348:M350)</f>
        <v>3.1574999999999998</v>
      </c>
      <c r="N351" s="35"/>
    </row>
    <row r="352" spans="3:14" x14ac:dyDescent="0.35">
      <c r="C352" s="34"/>
      <c r="D352" s="35"/>
      <c r="E352" s="118"/>
      <c r="F352" s="35"/>
      <c r="G352" s="35"/>
      <c r="H352" s="35"/>
      <c r="I352" s="35"/>
      <c r="J352" s="35"/>
      <c r="K352" s="35"/>
      <c r="L352" s="35"/>
      <c r="M352" s="35"/>
      <c r="N352" s="35"/>
    </row>
    <row r="353" spans="3:14" x14ac:dyDescent="0.35">
      <c r="C353" s="34"/>
      <c r="D353" s="61"/>
      <c r="E353" s="119"/>
      <c r="F353" s="62"/>
      <c r="G353" s="62"/>
      <c r="H353" s="44" t="s">
        <v>1036</v>
      </c>
      <c r="I353" s="44" t="s">
        <v>1037</v>
      </c>
      <c r="J353" s="44" t="s">
        <v>1038</v>
      </c>
      <c r="K353" s="44" t="s">
        <v>1039</v>
      </c>
      <c r="L353" s="44" t="s">
        <v>1040</v>
      </c>
      <c r="M353" s="54"/>
      <c r="N353" s="35"/>
    </row>
    <row r="354" spans="3:14" ht="39" x14ac:dyDescent="0.35">
      <c r="C354" s="55" t="s">
        <v>398</v>
      </c>
      <c r="D354" s="47" t="str">
        <f>IF(C354="","",VLOOKUP(C354,'[1]PREÇOS UNITÁRIOS'!$B$12:$H$273,2,0))</f>
        <v>C50-SINAPI94570</v>
      </c>
      <c r="E354" s="79" t="s">
        <v>11</v>
      </c>
      <c r="F354" s="47" t="str">
        <f>IF(C354="","",VLOOKUP(C354,'[1]PREÇOS UNITÁRIOS'!$B$12:$H$273,3,0))</f>
        <v>SUBSTITUIÇÃO DE FECHO DE JANELA BASCULANTE DAS ESQUADRIAS</v>
      </c>
      <c r="G354" s="48" t="s">
        <v>21</v>
      </c>
      <c r="H354" s="29"/>
      <c r="I354" s="29"/>
      <c r="J354" s="49"/>
      <c r="K354" s="49">
        <f>K359</f>
        <v>41.888400000000004</v>
      </c>
      <c r="L354" s="49">
        <f>L359</f>
        <v>3.6985199999999998</v>
      </c>
      <c r="M354" s="49">
        <f>SUM(K354:L354)</f>
        <v>45.586920000000006</v>
      </c>
      <c r="N354" s="35"/>
    </row>
    <row r="355" spans="3:14" ht="50" x14ac:dyDescent="0.35">
      <c r="C355" s="34"/>
      <c r="D355" s="77">
        <v>38177</v>
      </c>
      <c r="E355" s="38" t="str">
        <f>IFERROR(VLOOKUP(D355,'[1]COMP-SINT-SINAPI'!$G$6:$R$20000,12,0),IFERROR(VLOOKUP(D355,'[1]PREÇOS UNITÁRIOS'!$B$73:$H$20000,3,0),IFERROR(VLOOKUP(D355,'[1]INSUMOS-SINAPI'!$A$6:$J$20000,6,0),IFERROR(VLOOKUP(D355,'[1]tab-PINI-SINT'!$B$18:$H$20000,7,0),IFERROR(VLOOKUP(D355,[1]INSUMOS!$B$13:$J$9994,9,0),"")))))</f>
        <v>SINAPI</v>
      </c>
      <c r="F355" s="37" t="str">
        <f>IFERROR(VLOOKUP(D355,'[1]COMP-SINT-SINAPI'!$G$6:$Q$20000,2,0),IFERROR(VLOOKUP(D355,'[1]PREÇOS UNITÁRIOS'!$B$73:$H$20000,3,0),IFERROR(VLOOKUP(D355,'[1]INSUMOS-SINAPI'!$A$7:$F$20000,2,0),IFERROR(VLOOKUP(D355,'[1]tab-PINI-SINT'!$B$18:$G$20000,2,0),IFERROR(VLOOKUP(D355,[1]INSUMOS!$B$13:$H$9994,3,0),"")))))</f>
        <v>FECHO / TRINCO TIPO AVIAO, EM ZAMAC CROMADO, *60* MM, PARA JANELAS - INCLUI PARAFUSOS</v>
      </c>
      <c r="G355" s="38" t="str">
        <f>IFERROR(VLOOKUP(D355,'[1]COMP-SINT-SINAPI'!$G$6:$Q$20000,3,0),IFERROR(VLOOKUP(D355,'[1]PREÇOS UNITÁRIOS'!$B$73:$H$20000,4,0),IFERROR(VLOOKUP(D355,'[1]INSUMOS-SINAPI'!$A$7:$F$20000,3,0),IFERROR(VLOOKUP(D355,'[1]tab-PINI-SINT'!$B$18:$G$20000,3,0),IFERROR(VLOOKUP(D355,[1]INSUMOS!$B$13:$H$9994,5,0),"")))))</f>
        <v xml:space="preserve">UN    </v>
      </c>
      <c r="H355" s="76">
        <v>1</v>
      </c>
      <c r="I355" s="38" t="str">
        <f>IFERROR(VLOOKUP(D355,'[1]COMP-SINT-SINAPI'!$G$6:$Q$20000,8,0),IFERROR(VLOOKUP(D355,'[1]PREÇOS UNITÁRIOS'!$B$73:$H$20000,5,0),IFERROR(VLOOKUP(D355,'[1]INSUMOS-SINAPI'!$A$7:$F$20000,5,0),IFERROR(VLOOKUP(D355,'[1]tab-PINI-SINT'!$B$18:$G$20000,4,0),IFERROR(VLOOKUP(D355,[1]INSUMOS!$B$13:$H$9994,6,0),"")))))</f>
        <v>22,64</v>
      </c>
      <c r="J355" s="38" t="str">
        <f>IF(D355="",0,IFERROR(VLOOKUP(D355,'[1]COMP-SINT-SINAPI'!$G$6:$Q$20000,7,0),IFERROR(VLOOKUP(D355,'[1]PREÇOS UNITÁRIOS'!$B$73:$H$20000,6,0),IFERROR(VLOOKUP(D355,'[1]INSUMOS-SINAPI'!$A$7:$F$20000,7,0),IFERROR(VLOOKUP(D355,'[1]tab-PINI-SINT'!$B$18:$G$20000,5,0),IFERROR(VLOOKUP(D355,[1]INSUMOS!$B$13:$H$9994,7,0),"0,00"))))))</f>
        <v>0,00</v>
      </c>
      <c r="K355" s="40">
        <f>H355*I355</f>
        <v>22.64</v>
      </c>
      <c r="L355" s="40">
        <f>H355*J355</f>
        <v>0</v>
      </c>
      <c r="M355" s="41">
        <f>K355+L355</f>
        <v>22.64</v>
      </c>
      <c r="N355" s="35"/>
    </row>
    <row r="356" spans="3:14" ht="25" x14ac:dyDescent="0.35">
      <c r="C356" s="34"/>
      <c r="D356" s="77">
        <v>39961</v>
      </c>
      <c r="E356" s="38" t="str">
        <f>IFERROR(VLOOKUP(D356,'[1]COMP-SINT-SINAPI'!$G$6:$R$20000,12,0),IFERROR(VLOOKUP(D356,'[1]PREÇOS UNITÁRIOS'!$B$73:$H$20000,3,0),IFERROR(VLOOKUP(D356,'[1]INSUMOS-SINAPI'!$A$6:$J$20000,6,0),IFERROR(VLOOKUP(D356,'[1]tab-PINI-SINT'!$B$18:$H$20000,7,0),IFERROR(VLOOKUP(D356,[1]INSUMOS!$B$13:$J$9994,9,0),"")))))</f>
        <v>SINAPI</v>
      </c>
      <c r="F356" s="37" t="str">
        <f>IFERROR(VLOOKUP(D356,'[1]COMP-SINT-SINAPI'!$G$6:$Q$20000,2,0),IFERROR(VLOOKUP(D356,'[1]PREÇOS UNITÁRIOS'!$B$73:$H$20000,3,0),IFERROR(VLOOKUP(D356,'[1]INSUMOS-SINAPI'!$A$7:$F$20000,2,0),IFERROR(VLOOKUP(D356,'[1]tab-PINI-SINT'!$B$18:$G$20000,2,0),IFERROR(VLOOKUP(D356,[1]INSUMOS!$B$13:$H$9994,3,0),"")))))</f>
        <v>SILICONE ACETICO USO GERAL INCOLOR 280 G</v>
      </c>
      <c r="G356" s="38" t="str">
        <f>IFERROR(VLOOKUP(D356,'[1]COMP-SINT-SINAPI'!$G$6:$Q$20000,3,0),IFERROR(VLOOKUP(D356,'[1]PREÇOS UNITÁRIOS'!$B$73:$H$20000,4,0),IFERROR(VLOOKUP(D356,'[1]INSUMOS-SINAPI'!$A$7:$F$20000,3,0),IFERROR(VLOOKUP(D356,'[1]tab-PINI-SINT'!$B$18:$G$20000,3,0),IFERROR(VLOOKUP(D356,[1]INSUMOS!$B$13:$H$9994,5,0),"")))))</f>
        <v xml:space="preserve">UN    </v>
      </c>
      <c r="H356" s="76">
        <v>0.62329999999999997</v>
      </c>
      <c r="I356" s="38" t="str">
        <f>IFERROR(VLOOKUP(D356,'[1]COMP-SINT-SINAPI'!$G$6:$Q$20000,8,0),IFERROR(VLOOKUP(D356,'[1]PREÇOS UNITÁRIOS'!$B$73:$H$20000,5,0),IFERROR(VLOOKUP(D356,'[1]INSUMOS-SINAPI'!$A$7:$F$20000,5,0),IFERROR(VLOOKUP(D356,'[1]tab-PINI-SINT'!$B$18:$G$20000,4,0),IFERROR(VLOOKUP(D356,[1]INSUMOS!$B$13:$H$9994,6,0),"")))))</f>
        <v>25,70</v>
      </c>
      <c r="J356" s="38" t="str">
        <f>IF(D356="",0,IFERROR(VLOOKUP(D356,'[1]COMP-SINT-SINAPI'!$G$6:$Q$20000,7,0),IFERROR(VLOOKUP(D356,'[1]PREÇOS UNITÁRIOS'!$B$73:$H$20000,6,0),IFERROR(VLOOKUP(D356,'[1]INSUMOS-SINAPI'!$A$7:$F$20000,7,0),IFERROR(VLOOKUP(D356,'[1]tab-PINI-SINT'!$B$18:$G$20000,5,0),IFERROR(VLOOKUP(D356,[1]INSUMOS!$B$13:$H$9994,7,0),"0,00"))))))</f>
        <v>0,00</v>
      </c>
      <c r="K356" s="40">
        <f>H356*I356</f>
        <v>16.018809999999998</v>
      </c>
      <c r="L356" s="40">
        <f>H356*J356</f>
        <v>0</v>
      </c>
      <c r="M356" s="41">
        <f>K356+L356</f>
        <v>16.018809999999998</v>
      </c>
      <c r="N356" s="35"/>
    </row>
    <row r="357" spans="3:14" ht="62.5" x14ac:dyDescent="0.35">
      <c r="C357" s="34"/>
      <c r="D357" s="77">
        <v>4377</v>
      </c>
      <c r="E357" s="38" t="str">
        <f>IFERROR(VLOOKUP(D357,'[1]COMP-SINT-SINAPI'!$G$6:$R$20000,12,0),IFERROR(VLOOKUP(D357,'[1]PREÇOS UNITÁRIOS'!$B$73:$H$20000,3,0),IFERROR(VLOOKUP(D357,'[1]INSUMOS-SINAPI'!$A$6:$J$20000,6,0),IFERROR(VLOOKUP(D357,'[1]tab-PINI-SINT'!$B$18:$H$20000,7,0),IFERROR(VLOOKUP(D357,[1]INSUMOS!$B$13:$J$9994,9,0),"")))))</f>
        <v>SINAPI</v>
      </c>
      <c r="F357" s="37" t="str">
        <f>IFERROR(VLOOKUP(D357,'[1]COMP-SINT-SINAPI'!$G$6:$Q$20000,2,0),IFERROR(VLOOKUP(D357,'[1]PREÇOS UNITÁRIOS'!$B$73:$H$20000,3,0),IFERROR(VLOOKUP(D357,'[1]INSUMOS-SINAPI'!$A$7:$F$20000,2,0),IFERROR(VLOOKUP(D357,'[1]tab-PINI-SINT'!$B$18:$G$20000,2,0),IFERROR(VLOOKUP(D357,[1]INSUMOS!$B$13:$H$9994,3,0),"")))))</f>
        <v>PARAFUSO DE ACO ZINCADO COM ROSCA SOBERBA, CABECA CHATA E FENDA SIMPLES, DIAMETRO 4,2 MM, COMPRIMENTO * 32 * MM</v>
      </c>
      <c r="G357" s="38" t="str">
        <f>IFERROR(VLOOKUP(D357,'[1]COMP-SINT-SINAPI'!$G$6:$Q$20000,3,0),IFERROR(VLOOKUP(D357,'[1]PREÇOS UNITÁRIOS'!$B$73:$H$20000,4,0),IFERROR(VLOOKUP(D357,'[1]INSUMOS-SINAPI'!$A$7:$F$20000,3,0),IFERROR(VLOOKUP(D357,'[1]tab-PINI-SINT'!$B$18:$G$20000,3,0),IFERROR(VLOOKUP(D357,[1]INSUMOS!$B$13:$H$9994,5,0),"")))))</f>
        <v xml:space="preserve">UN    </v>
      </c>
      <c r="H357" s="76">
        <v>9.1999999999999993</v>
      </c>
      <c r="I357" s="38" t="str">
        <f>IFERROR(VLOOKUP(D357,'[1]COMP-SINT-SINAPI'!$G$6:$Q$20000,8,0),IFERROR(VLOOKUP(D357,'[1]PREÇOS UNITÁRIOS'!$B$73:$H$20000,5,0),IFERROR(VLOOKUP(D357,'[1]INSUMOS-SINAPI'!$A$7:$F$20000,5,0),IFERROR(VLOOKUP(D357,'[1]tab-PINI-SINT'!$B$18:$G$20000,4,0),IFERROR(VLOOKUP(D357,[1]INSUMOS!$B$13:$H$9994,6,0),"")))))</f>
        <v>0,21</v>
      </c>
      <c r="J357" s="38" t="str">
        <f>IF(D357="",0,IFERROR(VLOOKUP(D357,'[1]COMP-SINT-SINAPI'!$G$6:$Q$20000,7,0),IFERROR(VLOOKUP(D357,'[1]PREÇOS UNITÁRIOS'!$B$73:$H$20000,6,0),IFERROR(VLOOKUP(D357,'[1]INSUMOS-SINAPI'!$A$7:$F$20000,7,0),IFERROR(VLOOKUP(D357,'[1]tab-PINI-SINT'!$B$18:$G$20000,5,0),IFERROR(VLOOKUP(D357,[1]INSUMOS!$B$13:$H$9994,7,0),"0,00"))))))</f>
        <v>0,00</v>
      </c>
      <c r="K357" s="40">
        <f>H357*I357</f>
        <v>1.9319999999999997</v>
      </c>
      <c r="L357" s="40">
        <f>H357*J357</f>
        <v>0</v>
      </c>
      <c r="M357" s="41">
        <f>K357+L357</f>
        <v>1.9319999999999997</v>
      </c>
      <c r="N357" s="35"/>
    </row>
    <row r="358" spans="3:14" ht="25" x14ac:dyDescent="0.35">
      <c r="C358" s="34"/>
      <c r="D358" s="57">
        <v>88316</v>
      </c>
      <c r="E358" s="38" t="str">
        <f>IFERROR(VLOOKUP(D358,'[1]COMP-SINT-SINAPI'!$G$6:$R$20000,12,0),IFERROR(VLOOKUP(D358,'[1]PREÇOS UNITÁRIOS'!$B$73:$H$20000,3,0),IFERROR(VLOOKUP(D358,'[1]INSUMOS-SINAPI'!$A$6:$J$20000,6,0),IFERROR(VLOOKUP(D358,'[1]tab-PINI-SINT'!$B$18:$H$20000,7,0),IFERROR(VLOOKUP(D358,[1]INSUMOS!$B$13:$J$9994,9,0),"")))))</f>
        <v>SINAPI</v>
      </c>
      <c r="F358" s="37" t="str">
        <f>IFERROR(VLOOKUP(D358,'[1]COMP-SINT-SINAPI'!$G$6:$Q$20000,2,0),IFERROR(VLOOKUP(D358,'[1]PREÇOS UNITÁRIOS'!$B$73:$H$20000,3,0),IFERROR(VLOOKUP(D358,'[1]INSUMOS-SINAPI'!$A$7:$F$20000,2,0),IFERROR(VLOOKUP(D358,'[1]tab-PINI-SINT'!$B$18:$G$20000,2,0),IFERROR(VLOOKUP(D358,[1]INSUMOS!$B$13:$H$9994,3,0),"")))))</f>
        <v>SERVENTE COM ENCARGOS COMPLEMENTARES</v>
      </c>
      <c r="G358" s="38" t="str">
        <f>IFERROR(VLOOKUP(D358,'[1]COMP-SINT-SINAPI'!$G$6:$Q$20000,3,0),IFERROR(VLOOKUP(D358,'[1]PREÇOS UNITÁRIOS'!$B$73:$H$20000,4,0),IFERROR(VLOOKUP(D358,'[1]INSUMOS-SINAPI'!$A$7:$F$20000,3,0),IFERROR(VLOOKUP(D358,'[1]tab-PINI-SINT'!$B$18:$G$20000,3,0),IFERROR(VLOOKUP(D358,[1]INSUMOS!$B$13:$H$9994,5,0),"")))))</f>
        <v>H</v>
      </c>
      <c r="H358" s="76">
        <v>0.25900000000000001</v>
      </c>
      <c r="I358" s="38">
        <f>IFERROR(VLOOKUP(D358,'[1]COMP-SINT-SINAPI'!$G$6:$Q$20000,8,0),IFERROR(VLOOKUP(D358,'[1]PREÇOS UNITÁRIOS'!$B$73:$H$20000,5,0),IFERROR(VLOOKUP(D358,'[1]INSUMOS-SINAPI'!$A$7:$F$20000,5,0),IFERROR(VLOOKUP(D358,'[1]tab-PINI-SINT'!$B$18:$G$20000,4,0),IFERROR(VLOOKUP(D358,[1]INSUMOS!$B$13:$H$9994,6,0),"")))))</f>
        <v>5.01</v>
      </c>
      <c r="J358" s="38" t="str">
        <f>IF(D358="",0,IFERROR(VLOOKUP(D358,'[1]COMP-SINT-SINAPI'!$G$6:$Q$20000,7,0),IFERROR(VLOOKUP(D358,'[1]PREÇOS UNITÁRIOS'!$B$73:$H$20000,6,0),IFERROR(VLOOKUP(D358,'[1]INSUMOS-SINAPI'!$A$7:$F$20000,7,0),IFERROR(VLOOKUP(D358,'[1]tab-PINI-SINT'!$B$18:$G$20000,5,0),IFERROR(VLOOKUP(D358,[1]INSUMOS!$B$13:$H$9994,7,0),"0,00"))))))</f>
        <v>14,28</v>
      </c>
      <c r="K358" s="40">
        <f>H358*I358</f>
        <v>1.29759</v>
      </c>
      <c r="L358" s="40">
        <f>H358*J358</f>
        <v>3.6985199999999998</v>
      </c>
      <c r="M358" s="41">
        <f>K358+L358</f>
        <v>4.9961099999999998</v>
      </c>
      <c r="N358" s="35"/>
    </row>
    <row r="359" spans="3:14" x14ac:dyDescent="0.35">
      <c r="C359" s="34"/>
      <c r="D359" s="35"/>
      <c r="E359" s="118"/>
      <c r="F359" s="35"/>
      <c r="G359" s="35"/>
      <c r="H359" s="35"/>
      <c r="I359" s="50" t="s">
        <v>1042</v>
      </c>
      <c r="J359" s="29"/>
      <c r="K359" s="41">
        <f>SUM(K355:K358)</f>
        <v>41.888400000000004</v>
      </c>
      <c r="L359" s="41">
        <f>SUM(L355:L358)</f>
        <v>3.6985199999999998</v>
      </c>
      <c r="M359" s="41">
        <f>SUM(M355:M358)</f>
        <v>45.586920000000006</v>
      </c>
      <c r="N359" s="35"/>
    </row>
    <row r="360" spans="3:14" x14ac:dyDescent="0.35">
      <c r="C360" s="34"/>
      <c r="D360" s="35"/>
      <c r="E360" s="118"/>
      <c r="F360" s="35"/>
      <c r="G360" s="35"/>
      <c r="H360" s="35"/>
      <c r="I360" s="35"/>
      <c r="J360" s="35"/>
      <c r="K360" s="35"/>
      <c r="L360" s="35"/>
      <c r="M360" s="35"/>
      <c r="N360" s="35"/>
    </row>
    <row r="361" spans="3:14" x14ac:dyDescent="0.35">
      <c r="C361" s="34"/>
      <c r="D361" s="52"/>
      <c r="E361" s="108"/>
      <c r="F361" s="53"/>
      <c r="G361" s="53"/>
      <c r="H361" s="44" t="s">
        <v>1036</v>
      </c>
      <c r="I361" s="44" t="s">
        <v>1037</v>
      </c>
      <c r="J361" s="44" t="s">
        <v>1038</v>
      </c>
      <c r="K361" s="44" t="s">
        <v>1039</v>
      </c>
      <c r="L361" s="44" t="s">
        <v>1040</v>
      </c>
      <c r="M361" s="54"/>
      <c r="N361" s="35"/>
    </row>
    <row r="362" spans="3:14" ht="26" x14ac:dyDescent="0.35">
      <c r="C362" s="55" t="s">
        <v>401</v>
      </c>
      <c r="D362" s="47" t="str">
        <f>IF(C362="","",VLOOKUP(C362,'[1]PREÇOS UNITÁRIOS'!$B$12:$H$273,2,0))</f>
        <v>C51-SINAPI95471</v>
      </c>
      <c r="E362" s="79" t="s">
        <v>11</v>
      </c>
      <c r="F362" s="47" t="str">
        <f>IF(C362="","",VLOOKUP(C362,'[1]PREÇOS UNITÁRIOS'!$B$12:$H$273,3,0))</f>
        <v>INSTALAÇÃO DE APARELHOS SANITÁRIOS</v>
      </c>
      <c r="G362" s="48" t="s">
        <v>21</v>
      </c>
      <c r="H362" s="29"/>
      <c r="I362" s="29"/>
      <c r="J362" s="49"/>
      <c r="K362" s="49">
        <f>K368</f>
        <v>88.004276000000004</v>
      </c>
      <c r="L362" s="49">
        <f>L368</f>
        <v>22.168800000000001</v>
      </c>
      <c r="M362" s="49">
        <f>SUM(K362:L362)</f>
        <v>110.17307600000001</v>
      </c>
      <c r="N362" s="35"/>
    </row>
    <row r="363" spans="3:14" ht="25" x14ac:dyDescent="0.35">
      <c r="C363" s="34"/>
      <c r="D363" s="77">
        <v>37329</v>
      </c>
      <c r="E363" s="38" t="str">
        <f>IFERROR(VLOOKUP(D363,'[1]COMP-SINT-SINAPI'!$G$6:$R$20000,12,0),IFERROR(VLOOKUP(D363,'[1]PREÇOS UNITÁRIOS'!$B$73:$H$20000,3,0),IFERROR(VLOOKUP(D363,'[1]INSUMOS-SINAPI'!$A$6:$J$20000,6,0),IFERROR(VLOOKUP(D363,'[1]tab-PINI-SINT'!$B$18:$H$20000,7,0),IFERROR(VLOOKUP(D363,[1]INSUMOS!$B$13:$J$9994,9,0),"")))))</f>
        <v>SINAPI</v>
      </c>
      <c r="F363" s="37" t="str">
        <f>IFERROR(VLOOKUP(D363,'[1]COMP-SINT-SINAPI'!$G$6:$Q$20000,2,0),IFERROR(VLOOKUP(D363,'[1]PREÇOS UNITÁRIOS'!$B$73:$H$20000,3,0),IFERROR(VLOOKUP(D363,'[1]INSUMOS-SINAPI'!$A$7:$F$20000,2,0),IFERROR(VLOOKUP(D363,'[1]tab-PINI-SINT'!$B$18:$G$20000,2,0),IFERROR(VLOOKUP(D363,[1]INSUMOS!$B$13:$H$9994,3,0),"")))))</f>
        <v>REJUNTE EPOXI, QUALQUER COR</v>
      </c>
      <c r="G363" s="38" t="str">
        <f>IFERROR(VLOOKUP(D363,'[1]COMP-SINT-SINAPI'!$G$6:$Q$20000,3,0),IFERROR(VLOOKUP(D363,'[1]PREÇOS UNITÁRIOS'!$B$73:$H$20000,4,0),IFERROR(VLOOKUP(D363,'[1]INSUMOS-SINAPI'!$A$7:$F$20000,3,0),IFERROR(VLOOKUP(D363,'[1]tab-PINI-SINT'!$B$18:$G$20000,3,0),IFERROR(VLOOKUP(D363,[1]INSUMOS!$B$13:$H$9994,5,0),"")))))</f>
        <v xml:space="preserve">KG    </v>
      </c>
      <c r="H363" s="39">
        <v>0.1469</v>
      </c>
      <c r="I363" s="38" t="str">
        <f>IFERROR(VLOOKUP(D363,'[1]COMP-SINT-SINAPI'!$G$6:$Q$20000,8,0),IFERROR(VLOOKUP(D363,'[1]PREÇOS UNITÁRIOS'!$B$73:$H$20000,5,0),IFERROR(VLOOKUP(D363,'[1]INSUMOS-SINAPI'!$A$7:$F$20000,5,0),IFERROR(VLOOKUP(D363,'[1]tab-PINI-SINT'!$B$18:$G$20000,4,0),IFERROR(VLOOKUP(D363,[1]INSUMOS!$B$13:$H$9994,6,0),"")))))</f>
        <v>136,04</v>
      </c>
      <c r="J363" s="38" t="str">
        <f>IF(D363="",0,IFERROR(VLOOKUP(D363,'[1]COMP-SINT-SINAPI'!$G$6:$Q$20000,7,0),IFERROR(VLOOKUP(D363,'[1]PREÇOS UNITÁRIOS'!$B$73:$H$20000,6,0),IFERROR(VLOOKUP(D363,'[1]INSUMOS-SINAPI'!$A$7:$F$20000,7,0),IFERROR(VLOOKUP(D363,'[1]tab-PINI-SINT'!$B$18:$G$20000,5,0),IFERROR(VLOOKUP(D363,[1]INSUMOS!$B$13:$H$9994,7,0),"0,00"))))))</f>
        <v>0,00</v>
      </c>
      <c r="K363" s="40">
        <f>H363*I363</f>
        <v>19.984275999999998</v>
      </c>
      <c r="L363" s="40">
        <f>H363*J363</f>
        <v>0</v>
      </c>
      <c r="M363" s="41">
        <f>K363+L363</f>
        <v>19.984275999999998</v>
      </c>
      <c r="N363" s="35"/>
    </row>
    <row r="364" spans="3:14" ht="75" x14ac:dyDescent="0.35">
      <c r="C364" s="34"/>
      <c r="D364" s="77">
        <v>4384</v>
      </c>
      <c r="E364" s="38" t="str">
        <f>IFERROR(VLOOKUP(D364,'[1]COMP-SINT-SINAPI'!$G$6:$R$20000,12,0),IFERROR(VLOOKUP(D364,'[1]PREÇOS UNITÁRIOS'!$B$73:$H$20000,3,0),IFERROR(VLOOKUP(D364,'[1]INSUMOS-SINAPI'!$A$6:$J$20000,6,0),IFERROR(VLOOKUP(D364,'[1]tab-PINI-SINT'!$B$18:$H$20000,7,0),IFERROR(VLOOKUP(D364,[1]INSUMOS!$B$13:$J$9994,9,0),"")))))</f>
        <v>SINAPI</v>
      </c>
      <c r="F364" s="37" t="str">
        <f>IFERROR(VLOOKUP(D364,'[1]COMP-SINT-SINAPI'!$G$6:$Q$20000,2,0),IFERROR(VLOOKUP(D364,'[1]PREÇOS UNITÁRIOS'!$B$73:$H$20000,3,0),IFERROR(VLOOKUP(D364,'[1]INSUMOS-SINAPI'!$A$7:$F$20000,2,0),IFERROR(VLOOKUP(D364,'[1]tab-PINI-SINT'!$B$18:$G$20000,2,0),IFERROR(VLOOKUP(D364,[1]INSUMOS!$B$13:$H$9994,3,0),"")))))</f>
        <v>PARAFUSO NIQUELADO COM ACABAMENTO CROMADO PARA FIXAR PECA SANITARIA, INCLUI PORCA CEGA, ARRUELA E BUCHA DE NYLON TAMANHO S-10</v>
      </c>
      <c r="G364" s="38" t="str">
        <f>IFERROR(VLOOKUP(D364,'[1]COMP-SINT-SINAPI'!$G$6:$Q$20000,3,0),IFERROR(VLOOKUP(D364,'[1]PREÇOS UNITÁRIOS'!$B$73:$H$20000,4,0),IFERROR(VLOOKUP(D364,'[1]INSUMOS-SINAPI'!$A$7:$F$20000,3,0),IFERROR(VLOOKUP(D364,'[1]tab-PINI-SINT'!$B$18:$G$20000,3,0),IFERROR(VLOOKUP(D364,[1]INSUMOS!$B$13:$H$9994,5,0),"")))))</f>
        <v xml:space="preserve">UN    </v>
      </c>
      <c r="H364" s="39">
        <v>2</v>
      </c>
      <c r="I364" s="38" t="str">
        <f>IFERROR(VLOOKUP(D364,'[1]COMP-SINT-SINAPI'!$G$6:$Q$20000,8,0),IFERROR(VLOOKUP(D364,'[1]PREÇOS UNITÁRIOS'!$B$73:$H$20000,5,0),IFERROR(VLOOKUP(D364,'[1]INSUMOS-SINAPI'!$A$7:$F$20000,5,0),IFERROR(VLOOKUP(D364,'[1]tab-PINI-SINT'!$B$18:$G$20000,4,0),IFERROR(VLOOKUP(D364,[1]INSUMOS!$B$13:$H$9994,6,0),"")))))</f>
        <v>25,87</v>
      </c>
      <c r="J364" s="38" t="str">
        <f>IF(D364="",0,IFERROR(VLOOKUP(D364,'[1]COMP-SINT-SINAPI'!$G$6:$Q$20000,7,0),IFERROR(VLOOKUP(D364,'[1]PREÇOS UNITÁRIOS'!$B$73:$H$20000,6,0),IFERROR(VLOOKUP(D364,'[1]INSUMOS-SINAPI'!$A$7:$F$20000,7,0),IFERROR(VLOOKUP(D364,'[1]tab-PINI-SINT'!$B$18:$G$20000,5,0),IFERROR(VLOOKUP(D364,[1]INSUMOS!$B$13:$H$9994,7,0),"0,00"))))))</f>
        <v>0,00</v>
      </c>
      <c r="K364" s="40">
        <f>H364*I364</f>
        <v>51.74</v>
      </c>
      <c r="L364" s="40">
        <f>H364*J364</f>
        <v>0</v>
      </c>
      <c r="M364" s="41">
        <f>K364+L364</f>
        <v>51.74</v>
      </c>
      <c r="N364" s="35"/>
    </row>
    <row r="365" spans="3:14" ht="50" x14ac:dyDescent="0.35">
      <c r="C365" s="34"/>
      <c r="D365" s="77">
        <v>6138</v>
      </c>
      <c r="E365" s="38" t="str">
        <f>IFERROR(VLOOKUP(D365,'[1]COMP-SINT-SINAPI'!$G$6:$R$20000,12,0),IFERROR(VLOOKUP(D365,'[1]PREÇOS UNITÁRIOS'!$B$73:$H$20000,3,0),IFERROR(VLOOKUP(D365,'[1]INSUMOS-SINAPI'!$A$6:$J$20000,6,0),IFERROR(VLOOKUP(D365,'[1]tab-PINI-SINT'!$B$18:$H$20000,7,0),IFERROR(VLOOKUP(D365,[1]INSUMOS!$B$13:$J$9994,9,0),"")))))</f>
        <v>SINAPI</v>
      </c>
      <c r="F365" s="37" t="str">
        <f>IFERROR(VLOOKUP(D365,'[1]COMP-SINT-SINAPI'!$G$6:$Q$20000,2,0),IFERROR(VLOOKUP(D365,'[1]PREÇOS UNITÁRIOS'!$B$73:$H$20000,3,0),IFERROR(VLOOKUP(D365,'[1]INSUMOS-SINAPI'!$A$7:$F$20000,2,0),IFERROR(VLOOKUP(D365,'[1]tab-PINI-SINT'!$B$18:$G$20000,2,0),IFERROR(VLOOKUP(D365,[1]INSUMOS!$B$13:$H$9994,3,0),"")))))</f>
        <v>ANEL DE VEDACAO, PVC FLEXIVEL, 100 MM, PARA SAIDA DE BACIA / VASO SANITARIO</v>
      </c>
      <c r="G365" s="38" t="str">
        <f>IFERROR(VLOOKUP(D365,'[1]COMP-SINT-SINAPI'!$G$6:$Q$20000,3,0),IFERROR(VLOOKUP(D365,'[1]PREÇOS UNITÁRIOS'!$B$73:$H$20000,4,0),IFERROR(VLOOKUP(D365,'[1]INSUMOS-SINAPI'!$A$7:$F$20000,3,0),IFERROR(VLOOKUP(D365,'[1]tab-PINI-SINT'!$B$18:$G$20000,3,0),IFERROR(VLOOKUP(D365,[1]INSUMOS!$B$13:$H$9994,5,0),"")))))</f>
        <v xml:space="preserve">UN    </v>
      </c>
      <c r="H365" s="39">
        <v>1</v>
      </c>
      <c r="I365" s="38" t="str">
        <f>IFERROR(VLOOKUP(D365,'[1]COMP-SINT-SINAPI'!$G$6:$Q$20000,8,0),IFERROR(VLOOKUP(D365,'[1]PREÇOS UNITÁRIOS'!$B$73:$H$20000,5,0),IFERROR(VLOOKUP(D365,'[1]INSUMOS-SINAPI'!$A$7:$F$20000,5,0),IFERROR(VLOOKUP(D365,'[1]tab-PINI-SINT'!$B$18:$G$20000,4,0),IFERROR(VLOOKUP(D365,[1]INSUMOS!$B$13:$H$9994,6,0),"")))))</f>
        <v>10,79</v>
      </c>
      <c r="J365" s="38" t="str">
        <f>IF(D365="",0,IFERROR(VLOOKUP(D365,'[1]COMP-SINT-SINAPI'!$G$6:$Q$20000,7,0),IFERROR(VLOOKUP(D365,'[1]PREÇOS UNITÁRIOS'!$B$73:$H$20000,6,0),IFERROR(VLOOKUP(D365,'[1]INSUMOS-SINAPI'!$A$7:$F$20000,7,0),IFERROR(VLOOKUP(D365,'[1]tab-PINI-SINT'!$B$18:$G$20000,5,0),IFERROR(VLOOKUP(D365,[1]INSUMOS!$B$13:$H$9994,7,0),"0,00"))))))</f>
        <v>0,00</v>
      </c>
      <c r="K365" s="40">
        <f>H365*I365</f>
        <v>10.79</v>
      </c>
      <c r="L365" s="40">
        <f>H365*J365</f>
        <v>0</v>
      </c>
      <c r="M365" s="41">
        <f>K365+L365</f>
        <v>10.79</v>
      </c>
      <c r="N365" s="35"/>
    </row>
    <row r="366" spans="3:14" ht="37.5" x14ac:dyDescent="0.35">
      <c r="C366" s="34"/>
      <c r="D366" s="57">
        <v>88267</v>
      </c>
      <c r="E366" s="38" t="str">
        <f>IFERROR(VLOOKUP(D366,'[1]COMP-SINT-SINAPI'!$G$6:$R$20000,12,0),IFERROR(VLOOKUP(D366,'[1]PREÇOS UNITÁRIOS'!$B$73:$H$20000,3,0),IFERROR(VLOOKUP(D366,'[1]INSUMOS-SINAPI'!$A$6:$J$20000,6,0),IFERROR(VLOOKUP(D366,'[1]tab-PINI-SINT'!$B$18:$H$20000,7,0),IFERROR(VLOOKUP(D366,[1]INSUMOS!$B$13:$J$9994,9,0),"")))))</f>
        <v>SINAPI</v>
      </c>
      <c r="F366" s="37" t="str">
        <f>IFERROR(VLOOKUP(D366,'[1]COMP-SINT-SINAPI'!$G$6:$Q$20000,2,0),IFERROR(VLOOKUP(D366,'[1]PREÇOS UNITÁRIOS'!$B$73:$H$20000,3,0),IFERROR(VLOOKUP(D366,'[1]INSUMOS-SINAPI'!$A$7:$F$20000,2,0),IFERROR(VLOOKUP(D366,'[1]tab-PINI-SINT'!$B$18:$G$20000,2,0),IFERROR(VLOOKUP(D366,[1]INSUMOS!$B$13:$H$9994,3,0),"")))))</f>
        <v>ENCANADOR OU BOMBEIRO HIDRÁULICO COM ENCARGOS COMPLEMENTARES</v>
      </c>
      <c r="G366" s="38" t="str">
        <f>IFERROR(VLOOKUP(D366,'[1]COMP-SINT-SINAPI'!$G$6:$Q$20000,3,0),IFERROR(VLOOKUP(D366,'[1]PREÇOS UNITÁRIOS'!$B$73:$H$20000,4,0),IFERROR(VLOOKUP(D366,'[1]INSUMOS-SINAPI'!$A$7:$F$20000,3,0),IFERROR(VLOOKUP(D366,'[1]tab-PINI-SINT'!$B$18:$G$20000,3,0),IFERROR(VLOOKUP(D366,[1]INSUMOS!$B$13:$H$9994,5,0),"")))))</f>
        <v>H</v>
      </c>
      <c r="H366" s="39">
        <v>0.78</v>
      </c>
      <c r="I366" s="38">
        <f>IFERROR(VLOOKUP(D366,'[1]COMP-SINT-SINAPI'!$G$6:$Q$20000,8,0),IFERROR(VLOOKUP(D366,'[1]PREÇOS UNITÁRIOS'!$B$73:$H$20000,5,0),IFERROR(VLOOKUP(D366,'[1]INSUMOS-SINAPI'!$A$7:$F$20000,5,0),IFERROR(VLOOKUP(D366,'[1]tab-PINI-SINT'!$B$18:$G$20000,4,0),IFERROR(VLOOKUP(D366,[1]INSUMOS!$B$13:$H$9994,6,0),"")))))</f>
        <v>4.5</v>
      </c>
      <c r="J366" s="38" t="str">
        <f>IF(D366="",0,IFERROR(VLOOKUP(D366,'[1]COMP-SINT-SINAPI'!$G$6:$Q$20000,7,0),IFERROR(VLOOKUP(D366,'[1]PREÇOS UNITÁRIOS'!$B$73:$H$20000,6,0),IFERROR(VLOOKUP(D366,'[1]INSUMOS-SINAPI'!$A$7:$F$20000,7,0),IFERROR(VLOOKUP(D366,'[1]tab-PINI-SINT'!$B$18:$G$20000,5,0),IFERROR(VLOOKUP(D366,[1]INSUMOS!$B$13:$H$9994,7,0),"0,00"))))))</f>
        <v>19,74</v>
      </c>
      <c r="K366" s="40">
        <f>H366*I366</f>
        <v>3.5100000000000002</v>
      </c>
      <c r="L366" s="40">
        <f>H366*J366</f>
        <v>15.3972</v>
      </c>
      <c r="M366" s="41">
        <f>K366+L366</f>
        <v>18.9072</v>
      </c>
      <c r="N366" s="35"/>
    </row>
    <row r="367" spans="3:14" ht="50" x14ac:dyDescent="0.35">
      <c r="C367" s="34"/>
      <c r="D367" s="57">
        <v>88248</v>
      </c>
      <c r="E367" s="38" t="str">
        <f>IFERROR(VLOOKUP(D367,'[1]COMP-SINT-SINAPI'!$G$6:$R$20000,12,0),IFERROR(VLOOKUP(D367,'[1]PREÇOS UNITÁRIOS'!$B$73:$H$20000,3,0),IFERROR(VLOOKUP(D367,'[1]INSUMOS-SINAPI'!$A$6:$J$20000,6,0),IFERROR(VLOOKUP(D367,'[1]tab-PINI-SINT'!$B$18:$H$20000,7,0),IFERROR(VLOOKUP(D367,[1]INSUMOS!$B$13:$J$9994,9,0),"")))))</f>
        <v>SINAPI</v>
      </c>
      <c r="F367" s="37" t="str">
        <f>IFERROR(VLOOKUP(D367,'[1]COMP-SINT-SINAPI'!$G$6:$Q$20000,2,0),IFERROR(VLOOKUP(D367,'[1]PREÇOS UNITÁRIOS'!$B$73:$H$20000,3,0),IFERROR(VLOOKUP(D367,'[1]INSUMOS-SINAPI'!$A$7:$F$20000,2,0),IFERROR(VLOOKUP(D367,'[1]tab-PINI-SINT'!$B$18:$G$20000,2,0),IFERROR(VLOOKUP(D367,[1]INSUMOS!$B$13:$H$9994,3,0),"")))))</f>
        <v>AUXILIAR DE ENCANADOR OU BOMBEIRO HIDRÁULICO COM ENCARGOS COMPLEMENTARES</v>
      </c>
      <c r="G367" s="38" t="str">
        <f>IFERROR(VLOOKUP(D367,'[1]COMP-SINT-SINAPI'!$G$6:$Q$20000,3,0),IFERROR(VLOOKUP(D367,'[1]PREÇOS UNITÁRIOS'!$B$73:$H$20000,4,0),IFERROR(VLOOKUP(D367,'[1]INSUMOS-SINAPI'!$A$7:$F$20000,3,0),IFERROR(VLOOKUP(D367,'[1]tab-PINI-SINT'!$B$18:$G$20000,3,0),IFERROR(VLOOKUP(D367,[1]INSUMOS!$B$13:$H$9994,5,0),"")))))</f>
        <v>H</v>
      </c>
      <c r="H367" s="39">
        <v>0.44</v>
      </c>
      <c r="I367" s="38">
        <f>IFERROR(VLOOKUP(D367,'[1]COMP-SINT-SINAPI'!$G$6:$Q$20000,8,0),IFERROR(VLOOKUP(D367,'[1]PREÇOS UNITÁRIOS'!$B$73:$H$20000,5,0),IFERROR(VLOOKUP(D367,'[1]INSUMOS-SINAPI'!$A$7:$F$20000,5,0),IFERROR(VLOOKUP(D367,'[1]tab-PINI-SINT'!$B$18:$G$20000,4,0),IFERROR(VLOOKUP(D367,[1]INSUMOS!$B$13:$H$9994,6,0),"")))))</f>
        <v>4.5</v>
      </c>
      <c r="J367" s="38" t="str">
        <f>IF(D367="",0,IFERROR(VLOOKUP(D367,'[1]COMP-SINT-SINAPI'!$G$6:$Q$20000,7,0),IFERROR(VLOOKUP(D367,'[1]PREÇOS UNITÁRIOS'!$B$73:$H$20000,6,0),IFERROR(VLOOKUP(D367,'[1]INSUMOS-SINAPI'!$A$7:$F$20000,7,0),IFERROR(VLOOKUP(D367,'[1]tab-PINI-SINT'!$B$18:$G$20000,5,0),IFERROR(VLOOKUP(D367,[1]INSUMOS!$B$13:$H$9994,7,0),"0,00"))))))</f>
        <v>15,39</v>
      </c>
      <c r="K367" s="40">
        <f>H367*I367</f>
        <v>1.98</v>
      </c>
      <c r="L367" s="40">
        <f>H367*J367</f>
        <v>6.7716000000000003</v>
      </c>
      <c r="M367" s="41">
        <f>K367+L367</f>
        <v>8.7515999999999998</v>
      </c>
      <c r="N367" s="35"/>
    </row>
    <row r="368" spans="3:14" x14ac:dyDescent="0.35">
      <c r="C368" s="34"/>
      <c r="D368" s="35"/>
      <c r="E368" s="118"/>
      <c r="F368" s="35"/>
      <c r="G368" s="35"/>
      <c r="H368" s="35"/>
      <c r="I368" s="50" t="s">
        <v>1042</v>
      </c>
      <c r="J368" s="29"/>
      <c r="K368" s="41">
        <f>SUM(K363:K367)</f>
        <v>88.004276000000004</v>
      </c>
      <c r="L368" s="41">
        <f>SUM(L363:L367)</f>
        <v>22.168800000000001</v>
      </c>
      <c r="M368" s="41">
        <f>SUM(M363:M367)</f>
        <v>110.17307599999999</v>
      </c>
      <c r="N368" s="35"/>
    </row>
    <row r="369" spans="3:14" x14ac:dyDescent="0.35">
      <c r="C369" s="34"/>
      <c r="D369" s="35"/>
      <c r="E369" s="118"/>
      <c r="F369" s="35"/>
      <c r="G369" s="35"/>
      <c r="H369" s="35"/>
      <c r="I369" s="35"/>
      <c r="J369" s="35"/>
      <c r="K369" s="35"/>
      <c r="L369" s="35"/>
      <c r="M369" s="35"/>
      <c r="N369" s="35"/>
    </row>
    <row r="370" spans="3:14" x14ac:dyDescent="0.35">
      <c r="C370" s="42"/>
      <c r="D370" s="43"/>
      <c r="E370" s="117"/>
      <c r="F370" s="43"/>
      <c r="G370" s="44" t="s">
        <v>21</v>
      </c>
      <c r="H370" s="44" t="s">
        <v>1036</v>
      </c>
      <c r="I370" s="44" t="s">
        <v>1037</v>
      </c>
      <c r="J370" s="44" t="s">
        <v>1038</v>
      </c>
      <c r="K370" s="44" t="s">
        <v>1039</v>
      </c>
      <c r="L370" s="44" t="s">
        <v>1040</v>
      </c>
      <c r="M370" s="45" t="s">
        <v>1041</v>
      </c>
      <c r="N370" s="35"/>
    </row>
    <row r="371" spans="3:14" ht="26" x14ac:dyDescent="0.35">
      <c r="C371" s="55" t="s">
        <v>404</v>
      </c>
      <c r="D371" s="47" t="str">
        <f>IF(C371="","",VLOOKUP(C371,'[1]PREÇOS UNITÁRIOS'!$B$12:$H$273,2,0))</f>
        <v>C52-SEINFRA-C0222</v>
      </c>
      <c r="E371" s="79" t="s">
        <v>11</v>
      </c>
      <c r="F371" s="47" t="str">
        <f>IF(C371="","",VLOOKUP(C371,'[1]PREÇOS UNITÁRIOS'!$B$12:$H$273,3,0))</f>
        <v>ARMÁRIO BAIXO EM DIVISÓRIA (FECHADO)</v>
      </c>
      <c r="G371" s="48" t="s">
        <v>33</v>
      </c>
      <c r="H371" s="29"/>
      <c r="I371" s="29"/>
      <c r="J371" s="49"/>
      <c r="K371" s="49">
        <f>K375</f>
        <v>228</v>
      </c>
      <c r="L371" s="49">
        <f>L375</f>
        <v>16.615000000000002</v>
      </c>
      <c r="M371" s="49">
        <f>SUM(K371:L371)</f>
        <v>244.61500000000001</v>
      </c>
      <c r="N371" s="35"/>
    </row>
    <row r="372" spans="3:14" ht="25" x14ac:dyDescent="0.35">
      <c r="C372" s="34"/>
      <c r="D372" s="36" t="s">
        <v>110</v>
      </c>
      <c r="E372" s="38" t="str">
        <f>IFERROR(VLOOKUP(D372,'[1]COMP-SINT-SINAPI'!$G$6:$R$20000,12,0),IFERROR(VLOOKUP(D372,'[1]PREÇOS UNITÁRIOS'!$B$73:$H$20000,3,0),IFERROR(VLOOKUP(D372,'[1]INSUMOS-SINAPI'!$A$6:$J$20000,6,0),IFERROR(VLOOKUP(D372,'[1]tab-PINI-SINT'!$B$18:$H$20000,7,0),IFERROR(VLOOKUP(D372,[1]INSUMOS!$B$13:$J$9994,9,0),"")))))</f>
        <v>SEDOP-PA H00038</v>
      </c>
      <c r="F372" s="37" t="str">
        <f>IFERROR(VLOOKUP(D372,'[1]COMP-SINT-SINAPI'!$G$6:$Q$20000,2,0),IFERROR(VLOOKUP(D372,'[1]PREÇOS UNITÁRIOS'!$B$73:$H$20000,3,0),IFERROR(VLOOKUP(D372,'[1]INSUMOS-SINAPI'!$A$7:$F$20000,2,0),IFERROR(VLOOKUP(D372,'[1]tab-PINI-SINT'!$B$18:$G$20000,2,0),IFERROR(VLOOKUP(D372,[1]INSUMOS!$B$13:$H$9994,3,0),"")))))</f>
        <v>Armário em MDF (c/ gavetas/prateleiras e portas)</v>
      </c>
      <c r="G372" s="38" t="str">
        <f>IFERROR(VLOOKUP(D372,'[1]COMP-SINT-SINAPI'!$G$6:$Q$20000,3,0),IFERROR(VLOOKUP(D372,'[1]PREÇOS UNITÁRIOS'!$B$73:$H$20000,4,0),IFERROR(VLOOKUP(D372,'[1]INSUMOS-SINAPI'!$A$7:$F$20000,3,0),IFERROR(VLOOKUP(D372,'[1]tab-PINI-SINT'!$B$18:$G$20000,3,0),IFERROR(VLOOKUP(D372,[1]INSUMOS!$B$13:$H$9994,5,0),"")))))</f>
        <v>M2</v>
      </c>
      <c r="H372" s="39">
        <v>1</v>
      </c>
      <c r="I372" s="38">
        <f>IFERROR(VLOOKUP(D372,'[1]COMP-SINT-SINAPI'!$G$6:$Q$20000,8,0),IFERROR(VLOOKUP(D372,'[1]PREÇOS UNITÁRIOS'!$B$73:$H$20000,5,0),IFERROR(VLOOKUP(D372,'[1]INSUMOS-SINAPI'!$A$7:$F$20000,5,0),IFERROR(VLOOKUP(D372,'[1]tab-PINI-SINT'!$B$18:$G$20000,4,0),IFERROR(VLOOKUP(D372,[1]INSUMOS!$B$13:$H$9994,6,0),"")))))</f>
        <v>223</v>
      </c>
      <c r="J372" s="38">
        <f>IF(D372="",0,IFERROR(VLOOKUP(D372,'[1]COMP-SINT-SINAPI'!$G$6:$Q$20000,7,0),IFERROR(VLOOKUP(D372,'[1]PREÇOS UNITÁRIOS'!$B$73:$H$20000,6,0),IFERROR(VLOOKUP(D372,'[1]INSUMOS-SINAPI'!$A$7:$F$20000,7,0),IFERROR(VLOOKUP(D372,'[1]tab-PINI-SINT'!$B$18:$G$20000,5,0),IFERROR(VLOOKUP(D372,[1]INSUMOS!$B$13:$H$9994,7,0),"0,00"))))))</f>
        <v>0</v>
      </c>
      <c r="K372" s="40">
        <f>IF(H372="",0,H372*I372)</f>
        <v>223</v>
      </c>
      <c r="L372" s="40">
        <f>H372*J372</f>
        <v>0</v>
      </c>
      <c r="M372" s="41">
        <f>K372+L372</f>
        <v>223</v>
      </c>
      <c r="N372" s="35"/>
    </row>
    <row r="373" spans="3:14" ht="37.5" x14ac:dyDescent="0.35">
      <c r="C373" s="34"/>
      <c r="D373" s="58">
        <v>88261</v>
      </c>
      <c r="E373" s="38" t="str">
        <f>IFERROR(VLOOKUP(D373,'[1]COMP-SINT-SINAPI'!$G$6:$R$20000,12,0),IFERROR(VLOOKUP(D373,'[1]PREÇOS UNITÁRIOS'!$B$73:$H$20000,3,0),IFERROR(VLOOKUP(D373,'[1]INSUMOS-SINAPI'!$A$6:$J$20000,6,0),IFERROR(VLOOKUP(D373,'[1]tab-PINI-SINT'!$B$18:$H$20000,7,0),IFERROR(VLOOKUP(D373,[1]INSUMOS!$B$13:$J$9994,9,0),"")))))</f>
        <v>SINAPI</v>
      </c>
      <c r="F373" s="37" t="str">
        <f>IFERROR(VLOOKUP(D373,'[1]COMP-SINT-SINAPI'!$G$6:$Q$20000,2,0),IFERROR(VLOOKUP(D373,'[1]PREÇOS UNITÁRIOS'!$B$73:$H$20000,3,0),IFERROR(VLOOKUP(D373,'[1]INSUMOS-SINAPI'!$A$7:$F$20000,2,0),IFERROR(VLOOKUP(D373,'[1]tab-PINI-SINT'!$B$18:$G$20000,2,0),IFERROR(VLOOKUP(D373,[1]INSUMOS!$B$13:$H$9994,3,0),"")))))</f>
        <v>CARPINTEIRO DE ESQUADRIA COM ENCARGOS COMPLEMENTARES</v>
      </c>
      <c r="G373" s="38" t="str">
        <f>IFERROR(VLOOKUP(D373,'[1]COMP-SINT-SINAPI'!$G$6:$Q$20000,3,0),IFERROR(VLOOKUP(D373,'[1]PREÇOS UNITÁRIOS'!$B$73:$H$20000,4,0),IFERROR(VLOOKUP(D373,'[1]INSUMOS-SINAPI'!$A$7:$F$20000,3,0),IFERROR(VLOOKUP(D373,'[1]tab-PINI-SINT'!$B$18:$G$20000,3,0),IFERROR(VLOOKUP(D373,[1]INSUMOS!$B$13:$H$9994,5,0),"")))))</f>
        <v>H</v>
      </c>
      <c r="H373" s="39">
        <v>0.5</v>
      </c>
      <c r="I373" s="38">
        <f>IFERROR(VLOOKUP(D373,'[1]COMP-SINT-SINAPI'!$G$6:$Q$20000,8,0),IFERROR(VLOOKUP(D373,'[1]PREÇOS UNITÁRIOS'!$B$73:$H$20000,5,0),IFERROR(VLOOKUP(D373,'[1]INSUMOS-SINAPI'!$A$7:$F$20000,5,0),IFERROR(VLOOKUP(D373,'[1]tab-PINI-SINT'!$B$18:$G$20000,4,0),IFERROR(VLOOKUP(D373,[1]INSUMOS!$B$13:$H$9994,6,0),"")))))</f>
        <v>5</v>
      </c>
      <c r="J373" s="38" t="str">
        <f>IF(D373="",0,IFERROR(VLOOKUP(D373,'[1]COMP-SINT-SINAPI'!$G$6:$Q$20000,7,0),IFERROR(VLOOKUP(D373,'[1]PREÇOS UNITÁRIOS'!$B$73:$H$20000,6,0),IFERROR(VLOOKUP(D373,'[1]INSUMOS-SINAPI'!$A$7:$F$20000,7,0),IFERROR(VLOOKUP(D373,'[1]tab-PINI-SINT'!$B$18:$G$20000,5,0),IFERROR(VLOOKUP(D373,[1]INSUMOS!$B$13:$H$9994,7,0),"0,00"))))))</f>
        <v>17,91</v>
      </c>
      <c r="K373" s="40">
        <f>IF(H373="",0,H373*I373)</f>
        <v>2.5</v>
      </c>
      <c r="L373" s="40">
        <f>H373*J373</f>
        <v>8.9550000000000001</v>
      </c>
      <c r="M373" s="41">
        <f>K373+L373</f>
        <v>11.455</v>
      </c>
      <c r="N373" s="35"/>
    </row>
    <row r="374" spans="3:14" ht="37.5" x14ac:dyDescent="0.35">
      <c r="C374" s="34"/>
      <c r="D374" s="58">
        <v>88239</v>
      </c>
      <c r="E374" s="38" t="str">
        <f>IFERROR(VLOOKUP(D374,'[1]COMP-SINT-SINAPI'!$G$6:$R$20000,12,0),IFERROR(VLOOKUP(D374,'[1]PREÇOS UNITÁRIOS'!$B$73:$H$20000,3,0),IFERROR(VLOOKUP(D374,'[1]INSUMOS-SINAPI'!$A$6:$J$20000,6,0),IFERROR(VLOOKUP(D374,'[1]tab-PINI-SINT'!$B$18:$H$20000,7,0),IFERROR(VLOOKUP(D374,[1]INSUMOS!$B$13:$J$9994,9,0),"")))))</f>
        <v>SINAPI</v>
      </c>
      <c r="F374" s="37" t="str">
        <f>IFERROR(VLOOKUP(D374,'[1]COMP-SINT-SINAPI'!$G$6:$Q$20000,2,0),IFERROR(VLOOKUP(D374,'[1]PREÇOS UNITÁRIOS'!$B$73:$H$20000,3,0),IFERROR(VLOOKUP(D374,'[1]INSUMOS-SINAPI'!$A$7:$F$20000,2,0),IFERROR(VLOOKUP(D374,'[1]tab-PINI-SINT'!$B$18:$G$20000,2,0),IFERROR(VLOOKUP(D374,[1]INSUMOS!$B$13:$H$9994,3,0),"")))))</f>
        <v>AJUDANTE DE CARPINTEIRO COM ENCARGOS COMPLEMENTARES</v>
      </c>
      <c r="G374" s="38" t="str">
        <f>IFERROR(VLOOKUP(D374,'[1]COMP-SINT-SINAPI'!$G$6:$Q$20000,3,0),IFERROR(VLOOKUP(D374,'[1]PREÇOS UNITÁRIOS'!$B$73:$H$20000,4,0),IFERROR(VLOOKUP(D374,'[1]INSUMOS-SINAPI'!$A$7:$F$20000,3,0),IFERROR(VLOOKUP(D374,'[1]tab-PINI-SINT'!$B$18:$G$20000,3,0),IFERROR(VLOOKUP(D374,[1]INSUMOS!$B$13:$H$9994,5,0),"")))))</f>
        <v>H</v>
      </c>
      <c r="H374" s="39">
        <v>0.5</v>
      </c>
      <c r="I374" s="38">
        <f>IFERROR(VLOOKUP(D374,'[1]COMP-SINT-SINAPI'!$G$6:$Q$20000,8,0),IFERROR(VLOOKUP(D374,'[1]PREÇOS UNITÁRIOS'!$B$73:$H$20000,5,0),IFERROR(VLOOKUP(D374,'[1]INSUMOS-SINAPI'!$A$7:$F$20000,5,0),IFERROR(VLOOKUP(D374,'[1]tab-PINI-SINT'!$B$18:$G$20000,4,0),IFERROR(VLOOKUP(D374,[1]INSUMOS!$B$13:$H$9994,6,0),"")))))</f>
        <v>5</v>
      </c>
      <c r="J374" s="38" t="str">
        <f>IF(D374="",0,IFERROR(VLOOKUP(D374,'[1]COMP-SINT-SINAPI'!$G$6:$Q$20000,7,0),IFERROR(VLOOKUP(D374,'[1]PREÇOS UNITÁRIOS'!$B$73:$H$20000,6,0),IFERROR(VLOOKUP(D374,'[1]INSUMOS-SINAPI'!$A$7:$F$20000,7,0),IFERROR(VLOOKUP(D374,'[1]tab-PINI-SINT'!$B$18:$G$20000,5,0),IFERROR(VLOOKUP(D374,[1]INSUMOS!$B$13:$H$9994,7,0),"0,00"))))))</f>
        <v>15,32</v>
      </c>
      <c r="K374" s="40">
        <f>IF(H374="",0,H374*I374)</f>
        <v>2.5</v>
      </c>
      <c r="L374" s="40">
        <f>H374*J374</f>
        <v>7.66</v>
      </c>
      <c r="M374" s="41">
        <f>K374+L374</f>
        <v>10.16</v>
      </c>
      <c r="N374" s="35"/>
    </row>
    <row r="375" spans="3:14" x14ac:dyDescent="0.35">
      <c r="C375" s="34"/>
      <c r="D375" s="35"/>
      <c r="E375" s="118"/>
      <c r="F375" s="35"/>
      <c r="G375" s="35"/>
      <c r="H375" s="35"/>
      <c r="I375" s="50" t="s">
        <v>1042</v>
      </c>
      <c r="J375" s="29"/>
      <c r="K375" s="41">
        <f>SUM(K372:K374)</f>
        <v>228</v>
      </c>
      <c r="L375" s="41">
        <f>SUM(L372:L374)</f>
        <v>16.615000000000002</v>
      </c>
      <c r="M375" s="41">
        <f>SUM(M372:M374)</f>
        <v>244.61500000000001</v>
      </c>
      <c r="N375" s="35"/>
    </row>
    <row r="376" spans="3:14" x14ac:dyDescent="0.35">
      <c r="C376" s="34"/>
      <c r="D376" s="35"/>
      <c r="E376" s="118"/>
      <c r="F376" s="35"/>
      <c r="G376" s="35"/>
      <c r="H376" s="35"/>
      <c r="I376" s="35"/>
      <c r="J376" s="35"/>
      <c r="K376" s="35"/>
      <c r="L376" s="35"/>
      <c r="M376" s="35"/>
      <c r="N376" s="35"/>
    </row>
    <row r="377" spans="3:14" x14ac:dyDescent="0.35">
      <c r="C377" s="34"/>
      <c r="D377" s="52"/>
      <c r="E377" s="108"/>
      <c r="F377" s="53"/>
      <c r="G377" s="53"/>
      <c r="H377" s="44" t="s">
        <v>1036</v>
      </c>
      <c r="I377" s="44" t="s">
        <v>1037</v>
      </c>
      <c r="J377" s="44" t="s">
        <v>1038</v>
      </c>
      <c r="K377" s="44" t="s">
        <v>1039</v>
      </c>
      <c r="L377" s="44" t="s">
        <v>1040</v>
      </c>
      <c r="M377" s="54"/>
      <c r="N377" s="35"/>
    </row>
    <row r="378" spans="3:14" ht="39" x14ac:dyDescent="0.35">
      <c r="C378" s="55" t="s">
        <v>407</v>
      </c>
      <c r="D378" s="47" t="str">
        <f>IF(C378="","",VLOOKUP(C378,'[1]PREÇOS UNITÁRIOS'!$B$12:$H$273,2,0))</f>
        <v>C53-BASA</v>
      </c>
      <c r="E378" s="79" t="s">
        <v>11</v>
      </c>
      <c r="F378" s="47" t="str">
        <f>IF(C378="","",VLOOKUP(C378,'[1]PREÇOS UNITÁRIOS'!$B$12:$H$273,3,0))</f>
        <v>TELA ARAME GALVANIZADO, MALHA 1MM, MALHA 15X15MM E MOLDURA DE ACO</v>
      </c>
      <c r="G378" s="48" t="s">
        <v>33</v>
      </c>
      <c r="H378" s="29"/>
      <c r="I378" s="29"/>
      <c r="J378" s="49"/>
      <c r="K378" s="49">
        <f>K385</f>
        <v>286.27769999999998</v>
      </c>
      <c r="L378" s="49">
        <f>L385</f>
        <v>308.32499999999999</v>
      </c>
      <c r="M378" s="49">
        <f>SUM(K378:L378)</f>
        <v>594.60269999999991</v>
      </c>
      <c r="N378" s="35"/>
    </row>
    <row r="379" spans="3:14" ht="37.5" x14ac:dyDescent="0.35">
      <c r="C379" s="34"/>
      <c r="D379" s="77">
        <v>574</v>
      </c>
      <c r="E379" s="38" t="str">
        <f>IFERROR(VLOOKUP(D379,'[1]COMP-SINT-SINAPI'!$G$6:$R$20000,12,0),IFERROR(VLOOKUP(D379,'[1]PREÇOS UNITÁRIOS'!$B$73:$H$20000,3,0),IFERROR(VLOOKUP(D379,'[1]INSUMOS-SINAPI'!$A$6:$J$20000,6,0),IFERROR(VLOOKUP(D379,'[1]tab-PINI-SINT'!$B$18:$H$20000,7,0),IFERROR(VLOOKUP(D379,[1]INSUMOS!$B$13:$J$9994,9,0),"")))))</f>
        <v>SINAPI</v>
      </c>
      <c r="F379" s="37" t="str">
        <f>IFERROR(VLOOKUP(D379,'[1]COMP-SINT-SINAPI'!$G$6:$Q$20000,2,0),IFERROR(VLOOKUP(D379,'[1]PREÇOS UNITÁRIOS'!$B$73:$H$20000,3,0),IFERROR(VLOOKUP(D379,'[1]INSUMOS-SINAPI'!$A$7:$F$20000,2,0),IFERROR(VLOOKUP(D379,'[1]tab-PINI-SINT'!$B$18:$G$20000,2,0),IFERROR(VLOOKUP(D379,[1]INSUMOS!$B$13:$H$9994,3,0),"")))))</f>
        <v>CANTONEIRA (ABAS IGUAIS) EM ACO CARBONO, 38,1 MM X 3,17 MM (L X E), 3,48 KG/M</v>
      </c>
      <c r="G379" s="38" t="str">
        <f>IFERROR(VLOOKUP(D379,'[1]COMP-SINT-SINAPI'!$G$6:$Q$20000,3,0),IFERROR(VLOOKUP(D379,'[1]PREÇOS UNITÁRIOS'!$B$73:$H$20000,4,0),IFERROR(VLOOKUP(D379,'[1]INSUMOS-SINAPI'!$A$7:$F$20000,3,0),IFERROR(VLOOKUP(D379,'[1]tab-PINI-SINT'!$B$18:$G$20000,3,0),IFERROR(VLOOKUP(D379,[1]INSUMOS!$B$13:$H$9994,5,0),"")))))</f>
        <v xml:space="preserve">M     </v>
      </c>
      <c r="H379" s="74">
        <v>4</v>
      </c>
      <c r="I379" s="38" t="str">
        <f>IFERROR(VLOOKUP(D379,'[1]COMP-SINT-SINAPI'!$G$6:$Q$20000,8,0),IFERROR(VLOOKUP(D379,'[1]PREÇOS UNITÁRIOS'!$B$73:$H$20000,5,0),IFERROR(VLOOKUP(D379,'[1]INSUMOS-SINAPI'!$A$7:$F$20000,5,0),IFERROR(VLOOKUP(D379,'[1]tab-PINI-SINT'!$B$18:$G$20000,4,0),IFERROR(VLOOKUP(D379,[1]INSUMOS!$B$13:$H$9994,6,0),"")))))</f>
        <v>31,77</v>
      </c>
      <c r="J379" s="38" t="str">
        <f>IF(D379="",0,IFERROR(VLOOKUP(D379,'[1]COMP-SINT-SINAPI'!$G$6:$Q$20000,7,0),IFERROR(VLOOKUP(D379,'[1]PREÇOS UNITÁRIOS'!$B$73:$H$20000,6,0),IFERROR(VLOOKUP(D379,'[1]INSUMOS-SINAPI'!$A$7:$F$20000,7,0),IFERROR(VLOOKUP(D379,'[1]tab-PINI-SINT'!$B$18:$G$20000,5,0),IFERROR(VLOOKUP(D379,[1]INSUMOS!$B$13:$H$9994,7,0),"0,00"))))))</f>
        <v>0,00</v>
      </c>
      <c r="K379" s="40">
        <f t="shared" ref="K379:K384" si="9">H379*I379</f>
        <v>127.08</v>
      </c>
      <c r="L379" s="40">
        <f t="shared" ref="L379:L384" si="10">H379*J379</f>
        <v>0</v>
      </c>
      <c r="M379" s="41">
        <f t="shared" ref="M379:M384" si="11">K379+L379</f>
        <v>127.08</v>
      </c>
      <c r="N379" s="35"/>
    </row>
    <row r="380" spans="3:14" ht="75" x14ac:dyDescent="0.35">
      <c r="C380" s="34"/>
      <c r="D380" s="77">
        <v>7167</v>
      </c>
      <c r="E380" s="38" t="str">
        <f>IFERROR(VLOOKUP(D380,'[1]COMP-SINT-SINAPI'!$G$6:$R$20000,12,0),IFERROR(VLOOKUP(D380,'[1]PREÇOS UNITÁRIOS'!$B$73:$H$20000,3,0),IFERROR(VLOOKUP(D380,'[1]INSUMOS-SINAPI'!$A$6:$J$20000,6,0),IFERROR(VLOOKUP(D380,'[1]tab-PINI-SINT'!$B$18:$H$20000,7,0),IFERROR(VLOOKUP(D380,[1]INSUMOS!$B$13:$J$9994,9,0),"")))))</f>
        <v>SINAPI</v>
      </c>
      <c r="F380" s="37" t="str">
        <f>IFERROR(VLOOKUP(D380,'[1]COMP-SINT-SINAPI'!$G$6:$Q$20000,2,0),IFERROR(VLOOKUP(D380,'[1]PREÇOS UNITÁRIOS'!$B$73:$H$20000,3,0),IFERROR(VLOOKUP(D380,'[1]INSUMOS-SINAPI'!$A$7:$F$20000,2,0),IFERROR(VLOOKUP(D380,'[1]tab-PINI-SINT'!$B$18:$G$20000,2,0),IFERROR(VLOOKUP(D380,[1]INSUMOS!$B$13:$H$9994,3,0),"")))))</f>
        <v>TELA DE ARAME GALVANIZADA QUADRANGULAR / LOSANGULAR, FIO 2,11 MM (14 BWG), MALHA 5 X 5 CM, H = 2 M</v>
      </c>
      <c r="G380" s="38" t="str">
        <f>IFERROR(VLOOKUP(D380,'[1]COMP-SINT-SINAPI'!$G$6:$Q$20000,3,0),IFERROR(VLOOKUP(D380,'[1]PREÇOS UNITÁRIOS'!$B$73:$H$20000,4,0),IFERROR(VLOOKUP(D380,'[1]INSUMOS-SINAPI'!$A$7:$F$20000,3,0),IFERROR(VLOOKUP(D380,'[1]tab-PINI-SINT'!$B$18:$G$20000,3,0),IFERROR(VLOOKUP(D380,[1]INSUMOS!$B$13:$H$9994,5,0),"")))))</f>
        <v xml:space="preserve">M2    </v>
      </c>
      <c r="H380" s="74">
        <v>1.1000000000000001</v>
      </c>
      <c r="I380" s="38" t="str">
        <f>IFERROR(VLOOKUP(D380,'[1]COMP-SINT-SINAPI'!$G$6:$Q$20000,8,0),IFERROR(VLOOKUP(D380,'[1]PREÇOS UNITÁRIOS'!$B$73:$H$20000,5,0),IFERROR(VLOOKUP(D380,'[1]INSUMOS-SINAPI'!$A$7:$F$20000,5,0),IFERROR(VLOOKUP(D380,'[1]tab-PINI-SINT'!$B$18:$G$20000,4,0),IFERROR(VLOOKUP(D380,[1]INSUMOS!$B$13:$H$9994,6,0),"")))))</f>
        <v>38,44</v>
      </c>
      <c r="J380" s="38" t="str">
        <f>IF(D380="",0,IFERROR(VLOOKUP(D380,'[1]COMP-SINT-SINAPI'!$G$6:$Q$20000,7,0),IFERROR(VLOOKUP(D380,'[1]PREÇOS UNITÁRIOS'!$B$73:$H$20000,6,0),IFERROR(VLOOKUP(D380,'[1]INSUMOS-SINAPI'!$A$7:$F$20000,7,0),IFERROR(VLOOKUP(D380,'[1]tab-PINI-SINT'!$B$18:$G$20000,5,0),IFERROR(VLOOKUP(D380,[1]INSUMOS!$B$13:$H$9994,7,0),"0,00"))))))</f>
        <v>0,00</v>
      </c>
      <c r="K380" s="40">
        <f t="shared" si="9"/>
        <v>42.283999999999999</v>
      </c>
      <c r="L380" s="40">
        <f t="shared" si="10"/>
        <v>0</v>
      </c>
      <c r="M380" s="41">
        <f t="shared" si="11"/>
        <v>42.283999999999999</v>
      </c>
      <c r="N380" s="35"/>
    </row>
    <row r="381" spans="3:14" ht="87.5" x14ac:dyDescent="0.35">
      <c r="C381" s="34"/>
      <c r="D381" s="57">
        <v>98764</v>
      </c>
      <c r="E381" s="38" t="str">
        <f>IFERROR(VLOOKUP(D381,'[1]COMP-SINT-SINAPI'!$G$6:$R$20000,12,0),IFERROR(VLOOKUP(D381,'[1]PREÇOS UNITÁRIOS'!$B$73:$H$20000,3,0),IFERROR(VLOOKUP(D381,'[1]INSUMOS-SINAPI'!$A$6:$J$20000,6,0),IFERROR(VLOOKUP(D381,'[1]tab-PINI-SINT'!$B$18:$H$20000,7,0),IFERROR(VLOOKUP(D381,[1]INSUMOS!$B$13:$J$9994,9,0),"")))))</f>
        <v>SINAPI</v>
      </c>
      <c r="F381" s="37" t="str">
        <f>IFERROR(VLOOKUP(D381,'[1]COMP-SINT-SINAPI'!$G$6:$Q$20000,2,0),IFERROR(VLOOKUP(D381,'[1]PREÇOS UNITÁRIOS'!$B$73:$H$20000,3,0),IFERROR(VLOOKUP(D381,'[1]INSUMOS-SINAPI'!$A$7:$F$20000,2,0),IFERROR(VLOOKUP(D381,'[1]tab-PINI-SINT'!$B$18:$G$20000,2,0),IFERROR(VLOOKUP(D381,[1]INSUMOS!$B$13:$H$9994,3,0),"")))))</f>
        <v>INVERSOR DE SOLDA MONOFÁSICO DE 160 A, POTÊNCIA DE 5400 W, TENSÃO DE 220 V, PARA SOLDA COM ELETRODOS DE 2,0 A 4,0 MM E PROCESSO TIG - CHP DIURNO. AF_06/2018</v>
      </c>
      <c r="G381" s="38" t="str">
        <f>IFERROR(VLOOKUP(D381,'[1]COMP-SINT-SINAPI'!$G$6:$Q$20000,3,0),IFERROR(VLOOKUP(D381,'[1]PREÇOS UNITÁRIOS'!$B$73:$H$20000,4,0),IFERROR(VLOOKUP(D381,'[1]INSUMOS-SINAPI'!$A$7:$F$20000,3,0),IFERROR(VLOOKUP(D381,'[1]tab-PINI-SINT'!$B$18:$G$20000,3,0),IFERROR(VLOOKUP(D381,[1]INSUMOS!$B$13:$H$9994,5,0),"")))))</f>
        <v>CHP</v>
      </c>
      <c r="H381" s="74">
        <v>3.82</v>
      </c>
      <c r="I381" s="38">
        <f>IFERROR(VLOOKUP(D381,'[1]COMP-SINT-SINAPI'!$G$6:$Q$20000,8,0),IFERROR(VLOOKUP(D381,'[1]PREÇOS UNITÁRIOS'!$B$73:$H$20000,5,0),IFERROR(VLOOKUP(D381,'[1]INSUMOS-SINAPI'!$A$7:$F$20000,5,0),IFERROR(VLOOKUP(D381,'[1]tab-PINI-SINT'!$B$18:$G$20000,4,0),IFERROR(VLOOKUP(D381,[1]INSUMOS!$B$13:$H$9994,6,0),"")))))</f>
        <v>5.5</v>
      </c>
      <c r="J381" s="38" t="str">
        <f>IF(D381="",0,IFERROR(VLOOKUP(D381,'[1]COMP-SINT-SINAPI'!$G$6:$Q$20000,7,0),IFERROR(VLOOKUP(D381,'[1]PREÇOS UNITÁRIOS'!$B$73:$H$20000,6,0),IFERROR(VLOOKUP(D381,'[1]INSUMOS-SINAPI'!$A$7:$F$20000,7,0),IFERROR(VLOOKUP(D381,'[1]tab-PINI-SINT'!$B$18:$G$20000,5,0),IFERROR(VLOOKUP(D381,[1]INSUMOS!$B$13:$H$9994,7,0),"0,00"))))))</f>
        <v>0,00</v>
      </c>
      <c r="K381" s="40">
        <f t="shared" si="9"/>
        <v>21.009999999999998</v>
      </c>
      <c r="L381" s="40">
        <f t="shared" si="10"/>
        <v>0</v>
      </c>
      <c r="M381" s="41">
        <f t="shared" si="11"/>
        <v>21.009999999999998</v>
      </c>
      <c r="N381" s="35"/>
    </row>
    <row r="382" spans="3:14" ht="87.5" x14ac:dyDescent="0.35">
      <c r="C382" s="34"/>
      <c r="D382" s="57">
        <v>98765</v>
      </c>
      <c r="E382" s="38" t="str">
        <f>IFERROR(VLOOKUP(D382,'[1]COMP-SINT-SINAPI'!$G$6:$R$20000,12,0),IFERROR(VLOOKUP(D382,'[1]PREÇOS UNITÁRIOS'!$B$73:$H$20000,3,0),IFERROR(VLOOKUP(D382,'[1]INSUMOS-SINAPI'!$A$6:$J$20000,6,0),IFERROR(VLOOKUP(D382,'[1]tab-PINI-SINT'!$B$18:$H$20000,7,0),IFERROR(VLOOKUP(D382,[1]INSUMOS!$B$13:$J$9994,9,0),"")))))</f>
        <v>SINAPI</v>
      </c>
      <c r="F382" s="37" t="str">
        <f>IFERROR(VLOOKUP(D382,'[1]COMP-SINT-SINAPI'!$G$6:$Q$20000,2,0),IFERROR(VLOOKUP(D382,'[1]PREÇOS UNITÁRIOS'!$B$73:$H$20000,3,0),IFERROR(VLOOKUP(D382,'[1]INSUMOS-SINAPI'!$A$7:$F$20000,2,0),IFERROR(VLOOKUP(D382,'[1]tab-PINI-SINT'!$B$18:$G$20000,2,0),IFERROR(VLOOKUP(D382,[1]INSUMOS!$B$13:$H$9994,3,0),"")))))</f>
        <v>INVERSOR DE SOLDA MONOFÁSICO DE 160 A, POTÊNCIA DE 5400 W, TENSÃO DE 220 V, PARA SOLDA COM ELETRODOS DE 2,0 A 4,0 MM E PROCESSO TIG - CHI DIURNO. AF_06/2018</v>
      </c>
      <c r="G382" s="38" t="str">
        <f>IFERROR(VLOOKUP(D382,'[1]COMP-SINT-SINAPI'!$G$6:$Q$20000,3,0),IFERROR(VLOOKUP(D382,'[1]PREÇOS UNITÁRIOS'!$B$73:$H$20000,4,0),IFERROR(VLOOKUP(D382,'[1]INSUMOS-SINAPI'!$A$7:$F$20000,3,0),IFERROR(VLOOKUP(D382,'[1]tab-PINI-SINT'!$B$18:$G$20000,3,0),IFERROR(VLOOKUP(D382,[1]INSUMOS!$B$13:$H$9994,5,0),"")))))</f>
        <v>CHI</v>
      </c>
      <c r="H382" s="74">
        <v>0.67</v>
      </c>
      <c r="I382" s="38">
        <f>IFERROR(VLOOKUP(D382,'[1]COMP-SINT-SINAPI'!$G$6:$Q$20000,8,0),IFERROR(VLOOKUP(D382,'[1]PREÇOS UNITÁRIOS'!$B$73:$H$20000,5,0),IFERROR(VLOOKUP(D382,'[1]INSUMOS-SINAPI'!$A$7:$F$20000,5,0),IFERROR(VLOOKUP(D382,'[1]tab-PINI-SINT'!$B$18:$G$20000,4,0),IFERROR(VLOOKUP(D382,[1]INSUMOS!$B$13:$H$9994,6,0),"")))))</f>
        <v>0.11</v>
      </c>
      <c r="J382" s="38" t="str">
        <f>IF(D382="",0,IFERROR(VLOOKUP(D382,'[1]COMP-SINT-SINAPI'!$G$6:$Q$20000,7,0),IFERROR(VLOOKUP(D382,'[1]PREÇOS UNITÁRIOS'!$B$73:$H$20000,6,0),IFERROR(VLOOKUP(D382,'[1]INSUMOS-SINAPI'!$A$7:$F$20000,7,0),IFERROR(VLOOKUP(D382,'[1]tab-PINI-SINT'!$B$18:$G$20000,5,0),IFERROR(VLOOKUP(D382,[1]INSUMOS!$B$13:$H$9994,7,0),"0,00"))))))</f>
        <v>0,00</v>
      </c>
      <c r="K382" s="40">
        <f t="shared" si="9"/>
        <v>7.3700000000000002E-2</v>
      </c>
      <c r="L382" s="40">
        <f t="shared" si="10"/>
        <v>0</v>
      </c>
      <c r="M382" s="41">
        <f t="shared" si="11"/>
        <v>7.3700000000000002E-2</v>
      </c>
      <c r="N382" s="35"/>
    </row>
    <row r="383" spans="3:14" ht="37.5" x14ac:dyDescent="0.35">
      <c r="C383" s="34"/>
      <c r="D383" s="57">
        <v>88315</v>
      </c>
      <c r="E383" s="38" t="str">
        <f>IFERROR(VLOOKUP(D383,'[1]COMP-SINT-SINAPI'!$G$6:$R$20000,12,0),IFERROR(VLOOKUP(D383,'[1]PREÇOS UNITÁRIOS'!$B$73:$H$20000,3,0),IFERROR(VLOOKUP(D383,'[1]INSUMOS-SINAPI'!$A$6:$J$20000,6,0),IFERROR(VLOOKUP(D383,'[1]tab-PINI-SINT'!$B$18:$H$20000,7,0),IFERROR(VLOOKUP(D383,[1]INSUMOS!$B$13:$J$9994,9,0),"")))))</f>
        <v>SINAPI</v>
      </c>
      <c r="F383" s="37" t="str">
        <f>IFERROR(VLOOKUP(D383,'[1]COMP-SINT-SINAPI'!$G$6:$Q$20000,2,0),IFERROR(VLOOKUP(D383,'[1]PREÇOS UNITÁRIOS'!$B$73:$H$20000,3,0),IFERROR(VLOOKUP(D383,'[1]INSUMOS-SINAPI'!$A$7:$F$20000,2,0),IFERROR(VLOOKUP(D383,'[1]tab-PINI-SINT'!$B$18:$G$20000,2,0),IFERROR(VLOOKUP(D383,[1]INSUMOS!$B$13:$H$9994,3,0),"")))))</f>
        <v>SERRALHEIRO COM ENCARGOS COMPLEMENTARES</v>
      </c>
      <c r="G383" s="38" t="str">
        <f>IFERROR(VLOOKUP(D383,'[1]COMP-SINT-SINAPI'!$G$6:$Q$20000,3,0),IFERROR(VLOOKUP(D383,'[1]PREÇOS UNITÁRIOS'!$B$73:$H$20000,4,0),IFERROR(VLOOKUP(D383,'[1]INSUMOS-SINAPI'!$A$7:$F$20000,3,0),IFERROR(VLOOKUP(D383,'[1]tab-PINI-SINT'!$B$18:$G$20000,3,0),IFERROR(VLOOKUP(D383,[1]INSUMOS!$B$13:$H$9994,5,0),"")))))</f>
        <v>H</v>
      </c>
      <c r="H383" s="74">
        <v>7</v>
      </c>
      <c r="I383" s="38">
        <f>IFERROR(VLOOKUP(D383,'[1]COMP-SINT-SINAPI'!$G$6:$Q$20000,8,0),IFERROR(VLOOKUP(D383,'[1]PREÇOS UNITÁRIOS'!$B$73:$H$20000,5,0),IFERROR(VLOOKUP(D383,'[1]INSUMOS-SINAPI'!$A$7:$F$20000,5,0),IFERROR(VLOOKUP(D383,'[1]tab-PINI-SINT'!$B$18:$G$20000,4,0),IFERROR(VLOOKUP(D383,[1]INSUMOS!$B$13:$H$9994,6,0),"")))))</f>
        <v>5.18</v>
      </c>
      <c r="J383" s="38" t="str">
        <f>IF(D383="",0,IFERROR(VLOOKUP(D383,'[1]COMP-SINT-SINAPI'!$G$6:$Q$20000,7,0),IFERROR(VLOOKUP(D383,'[1]PREÇOS UNITÁRIOS'!$B$73:$H$20000,6,0),IFERROR(VLOOKUP(D383,'[1]INSUMOS-SINAPI'!$A$7:$F$20000,7,0),IFERROR(VLOOKUP(D383,'[1]tab-PINI-SINT'!$B$18:$G$20000,5,0),IFERROR(VLOOKUP(D383,[1]INSUMOS!$B$13:$H$9994,7,0),"0,00"))))))</f>
        <v>18,96</v>
      </c>
      <c r="K383" s="40">
        <f t="shared" si="9"/>
        <v>36.26</v>
      </c>
      <c r="L383" s="40">
        <f t="shared" si="10"/>
        <v>132.72</v>
      </c>
      <c r="M383" s="41">
        <f t="shared" si="11"/>
        <v>168.98</v>
      </c>
      <c r="N383" s="35"/>
    </row>
    <row r="384" spans="3:14" ht="37.5" x14ac:dyDescent="0.35">
      <c r="C384" s="34"/>
      <c r="D384" s="57">
        <v>88251</v>
      </c>
      <c r="E384" s="38" t="str">
        <f>IFERROR(VLOOKUP(D384,'[1]COMP-SINT-SINAPI'!$G$6:$R$20000,12,0),IFERROR(VLOOKUP(D384,'[1]PREÇOS UNITÁRIOS'!$B$73:$H$20000,3,0),IFERROR(VLOOKUP(D384,'[1]INSUMOS-SINAPI'!$A$6:$J$20000,6,0),IFERROR(VLOOKUP(D384,'[1]tab-PINI-SINT'!$B$18:$H$20000,7,0),IFERROR(VLOOKUP(D384,[1]INSUMOS!$B$13:$J$9994,9,0),"")))))</f>
        <v>SINAPI</v>
      </c>
      <c r="F384" s="37" t="str">
        <f>IFERROR(VLOOKUP(D384,'[1]COMP-SINT-SINAPI'!$G$6:$Q$20000,2,0),IFERROR(VLOOKUP(D384,'[1]PREÇOS UNITÁRIOS'!$B$73:$H$20000,3,0),IFERROR(VLOOKUP(D384,'[1]INSUMOS-SINAPI'!$A$7:$F$20000,2,0),IFERROR(VLOOKUP(D384,'[1]tab-PINI-SINT'!$B$18:$G$20000,2,0),IFERROR(VLOOKUP(D384,[1]INSUMOS!$B$13:$H$9994,3,0),"")))))</f>
        <v>AUXILIAR DE SERRALHEIRO COM ENCARGOS COMPLEMENTARES</v>
      </c>
      <c r="G384" s="38" t="str">
        <f>IFERROR(VLOOKUP(D384,'[1]COMP-SINT-SINAPI'!$G$6:$Q$20000,3,0),IFERROR(VLOOKUP(D384,'[1]PREÇOS UNITÁRIOS'!$B$73:$H$20000,4,0),IFERROR(VLOOKUP(D384,'[1]INSUMOS-SINAPI'!$A$7:$F$20000,3,0),IFERROR(VLOOKUP(D384,'[1]tab-PINI-SINT'!$B$18:$G$20000,3,0),IFERROR(VLOOKUP(D384,[1]INSUMOS!$B$13:$H$9994,5,0),"")))))</f>
        <v>H</v>
      </c>
      <c r="H384" s="74">
        <v>11.5</v>
      </c>
      <c r="I384" s="38">
        <f>IFERROR(VLOOKUP(D384,'[1]COMP-SINT-SINAPI'!$G$6:$Q$20000,8,0),IFERROR(VLOOKUP(D384,'[1]PREÇOS UNITÁRIOS'!$B$73:$H$20000,5,0),IFERROR(VLOOKUP(D384,'[1]INSUMOS-SINAPI'!$A$7:$F$20000,5,0),IFERROR(VLOOKUP(D384,'[1]tab-PINI-SINT'!$B$18:$G$20000,4,0),IFERROR(VLOOKUP(D384,[1]INSUMOS!$B$13:$H$9994,6,0),"")))))</f>
        <v>5.18</v>
      </c>
      <c r="J384" s="38" t="str">
        <f>IF(D384="",0,IFERROR(VLOOKUP(D384,'[1]COMP-SINT-SINAPI'!$G$6:$Q$20000,7,0),IFERROR(VLOOKUP(D384,'[1]PREÇOS UNITÁRIOS'!$B$73:$H$20000,6,0),IFERROR(VLOOKUP(D384,'[1]INSUMOS-SINAPI'!$A$7:$F$20000,7,0),IFERROR(VLOOKUP(D384,'[1]tab-PINI-SINT'!$B$18:$G$20000,5,0),IFERROR(VLOOKUP(D384,[1]INSUMOS!$B$13:$H$9994,7,0),"0,00"))))))</f>
        <v>15,27</v>
      </c>
      <c r="K384" s="40">
        <f t="shared" si="9"/>
        <v>59.569999999999993</v>
      </c>
      <c r="L384" s="40">
        <f t="shared" si="10"/>
        <v>175.60499999999999</v>
      </c>
      <c r="M384" s="41">
        <f t="shared" si="11"/>
        <v>235.17499999999998</v>
      </c>
      <c r="N384" s="35"/>
    </row>
    <row r="385" spans="3:14" x14ac:dyDescent="0.35">
      <c r="C385" s="34"/>
      <c r="D385" s="35"/>
      <c r="E385" s="118"/>
      <c r="F385" s="35"/>
      <c r="G385" s="35"/>
      <c r="H385" s="35"/>
      <c r="I385" s="50" t="s">
        <v>1042</v>
      </c>
      <c r="J385" s="29"/>
      <c r="K385" s="41">
        <f>SUM(K379:K384)</f>
        <v>286.27769999999998</v>
      </c>
      <c r="L385" s="41">
        <f>SUM(L379:L384)</f>
        <v>308.32499999999999</v>
      </c>
      <c r="M385" s="41">
        <f>SUM(M379:M384)</f>
        <v>594.60269999999991</v>
      </c>
      <c r="N385" s="35"/>
    </row>
    <row r="386" spans="3:14" x14ac:dyDescent="0.35">
      <c r="C386" s="34"/>
      <c r="D386" s="35"/>
      <c r="E386" s="118"/>
      <c r="F386" s="35"/>
      <c r="G386" s="35"/>
      <c r="H386" s="35"/>
      <c r="I386" s="35"/>
      <c r="J386" s="35"/>
      <c r="K386" s="35"/>
      <c r="L386" s="35"/>
      <c r="M386" s="35"/>
      <c r="N386" s="35"/>
    </row>
    <row r="387" spans="3:14" x14ac:dyDescent="0.35">
      <c r="C387" s="34"/>
      <c r="D387" s="52"/>
      <c r="E387" s="108"/>
      <c r="F387" s="53"/>
      <c r="G387" s="53"/>
      <c r="H387" s="44" t="s">
        <v>1036</v>
      </c>
      <c r="I387" s="44" t="s">
        <v>1037</v>
      </c>
      <c r="J387" s="44" t="s">
        <v>1038</v>
      </c>
      <c r="K387" s="44" t="s">
        <v>1039</v>
      </c>
      <c r="L387" s="44" t="s">
        <v>1040</v>
      </c>
      <c r="M387" s="54"/>
      <c r="N387" s="35"/>
    </row>
    <row r="388" spans="3:14" ht="65" x14ac:dyDescent="0.35">
      <c r="C388" s="55" t="s">
        <v>410</v>
      </c>
      <c r="D388" s="47" t="str">
        <f>IF(C388="","",VLOOKUP(C388,'[1]PREÇOS UNITÁRIOS'!$B$12:$H$273,2,0))</f>
        <v>C54-BASA</v>
      </c>
      <c r="E388" s="79" t="s">
        <v>11</v>
      </c>
      <c r="F388" s="47" t="str">
        <f>IF(C388="","",VLOOKUP(C388,'[1]PREÇOS UNITÁRIOS'!$B$12:$H$273,3,0))</f>
        <v>SINALIZAÇÃO DE - IDENTIFICAÇÃO CONTINUADA DE SAÍDA DE EMERGÊNCIA - DE FORMA RETANGULAR, MEDINDO 10 X 20 CM,</v>
      </c>
      <c r="G388" s="48" t="s">
        <v>21</v>
      </c>
      <c r="H388" s="29"/>
      <c r="I388" s="29"/>
      <c r="J388" s="49"/>
      <c r="K388" s="49">
        <f>K391</f>
        <v>30.200499999999998</v>
      </c>
      <c r="L388" s="49">
        <f>L391</f>
        <v>0.71399999999999997</v>
      </c>
      <c r="M388" s="49">
        <f>SUM(K388:L388)</f>
        <v>30.914499999999997</v>
      </c>
      <c r="N388" s="35"/>
    </row>
    <row r="389" spans="3:14" ht="112.5" x14ac:dyDescent="0.35">
      <c r="C389" s="34"/>
      <c r="D389" s="77">
        <v>37556</v>
      </c>
      <c r="E389" s="38" t="str">
        <f>IFERROR(VLOOKUP(D389,'[1]COMP-SINT-SINAPI'!$G$6:$R$20000,12,0),IFERROR(VLOOKUP(D389,'[1]PREÇOS UNITÁRIOS'!$B$73:$H$20000,3,0),IFERROR(VLOOKUP(D389,'[1]INSUMOS-SINAPI'!$A$6:$J$20000,6,0),IFERROR(VLOOKUP(D389,'[1]tab-PINI-SINT'!$B$18:$H$20000,7,0),IFERROR(VLOOKUP(D389,[1]INSUMOS!$B$13:$J$9994,9,0),"")))))</f>
        <v>SINAPI</v>
      </c>
      <c r="F389" s="37" t="str">
        <f>IFERROR(VLOOKUP(D389,'[1]COMP-SINT-SINAPI'!$G$6:$Q$20000,2,0),IFERROR(VLOOKUP(D389,'[1]PREÇOS UNITÁRIOS'!$B$73:$H$20000,3,0),IFERROR(VLOOKUP(D389,'[1]INSUMOS-SINAPI'!$A$7:$F$20000,2,0),IFERROR(VLOOKUP(D389,'[1]tab-PINI-SINT'!$B$18:$G$20000,2,0),IFERROR(VLOOKUP(D389,[1]INSUMOS!$B$13:$H$9994,3,0),"")))))</f>
        <v>PLACA DE SINALIZACAO DE SEGURANCA CONTRA INCENDIO, FOTOLUMINESCENTE, QUADRADA, *20 X 20* CM, EM PVC *2* MM ANTI-CHAMAS (SIMBOLOS, CORES E PICTOGRAMAS CONFORME NBR 16820)</v>
      </c>
      <c r="G389" s="38" t="str">
        <f>IFERROR(VLOOKUP(D389,'[1]COMP-SINT-SINAPI'!$G$6:$Q$20000,3,0),IFERROR(VLOOKUP(D389,'[1]PREÇOS UNITÁRIOS'!$B$73:$H$20000,4,0),IFERROR(VLOOKUP(D389,'[1]INSUMOS-SINAPI'!$A$7:$F$20000,3,0),IFERROR(VLOOKUP(D389,'[1]tab-PINI-SINT'!$B$18:$G$20000,3,0),IFERROR(VLOOKUP(D389,[1]INSUMOS!$B$13:$H$9994,5,0),"")))))</f>
        <v xml:space="preserve">UN    </v>
      </c>
      <c r="H389" s="74">
        <v>1</v>
      </c>
      <c r="I389" s="38" t="str">
        <f>IFERROR(VLOOKUP(D389,'[1]COMP-SINT-SINAPI'!$G$6:$Q$20000,8,0),IFERROR(VLOOKUP(D389,'[1]PREÇOS UNITÁRIOS'!$B$73:$H$20000,5,0),IFERROR(VLOOKUP(D389,'[1]INSUMOS-SINAPI'!$A$7:$F$20000,5,0),IFERROR(VLOOKUP(D389,'[1]tab-PINI-SINT'!$B$18:$G$20000,4,0),IFERROR(VLOOKUP(D389,[1]INSUMOS!$B$13:$H$9994,6,0),"")))))</f>
        <v>29,95</v>
      </c>
      <c r="J389" s="38" t="str">
        <f>IF(D389="",0,IFERROR(VLOOKUP(D389,'[1]COMP-SINT-SINAPI'!$G$6:$Q$20000,7,0),IFERROR(VLOOKUP(D389,'[1]PREÇOS UNITÁRIOS'!$B$73:$H$20000,6,0),IFERROR(VLOOKUP(D389,'[1]INSUMOS-SINAPI'!$A$7:$F$20000,7,0),IFERROR(VLOOKUP(D389,'[1]tab-PINI-SINT'!$B$18:$G$20000,5,0),IFERROR(VLOOKUP(D389,[1]INSUMOS!$B$13:$H$9994,7,0),"0,00"))))))</f>
        <v>0,00</v>
      </c>
      <c r="K389" s="40">
        <f>H389*I389</f>
        <v>29.95</v>
      </c>
      <c r="L389" s="40">
        <f>H389*J389</f>
        <v>0</v>
      </c>
      <c r="M389" s="41">
        <f>K389+L389</f>
        <v>29.95</v>
      </c>
      <c r="N389" s="35"/>
    </row>
    <row r="390" spans="3:14" ht="25" x14ac:dyDescent="0.35">
      <c r="C390" s="34"/>
      <c r="D390" s="57">
        <v>88316</v>
      </c>
      <c r="E390" s="38" t="str">
        <f>IFERROR(VLOOKUP(D390,'[1]COMP-SINT-SINAPI'!$G$6:$R$20000,12,0),IFERROR(VLOOKUP(D390,'[1]PREÇOS UNITÁRIOS'!$B$73:$H$20000,3,0),IFERROR(VLOOKUP(D390,'[1]INSUMOS-SINAPI'!$A$6:$J$20000,6,0),IFERROR(VLOOKUP(D390,'[1]tab-PINI-SINT'!$B$18:$H$20000,7,0),IFERROR(VLOOKUP(D390,[1]INSUMOS!$B$13:$J$9994,9,0),"")))))</f>
        <v>SINAPI</v>
      </c>
      <c r="F390" s="37" t="str">
        <f>IFERROR(VLOOKUP(D390,'[1]COMP-SINT-SINAPI'!$G$6:$Q$20000,2,0),IFERROR(VLOOKUP(D390,'[1]PREÇOS UNITÁRIOS'!$B$73:$H$20000,3,0),IFERROR(VLOOKUP(D390,'[1]INSUMOS-SINAPI'!$A$7:$F$20000,2,0),IFERROR(VLOOKUP(D390,'[1]tab-PINI-SINT'!$B$18:$G$20000,2,0),IFERROR(VLOOKUP(D390,[1]INSUMOS!$B$13:$H$9994,3,0),"")))))</f>
        <v>SERVENTE COM ENCARGOS COMPLEMENTARES</v>
      </c>
      <c r="G390" s="38" t="str">
        <f>IFERROR(VLOOKUP(D390,'[1]COMP-SINT-SINAPI'!$G$6:$Q$20000,3,0),IFERROR(VLOOKUP(D390,'[1]PREÇOS UNITÁRIOS'!$B$73:$H$20000,4,0),IFERROR(VLOOKUP(D390,'[1]INSUMOS-SINAPI'!$A$7:$F$20000,3,0),IFERROR(VLOOKUP(D390,'[1]tab-PINI-SINT'!$B$18:$G$20000,3,0),IFERROR(VLOOKUP(D390,[1]INSUMOS!$B$13:$H$9994,5,0),"")))))</f>
        <v>H</v>
      </c>
      <c r="H390" s="74">
        <v>0.05</v>
      </c>
      <c r="I390" s="38">
        <f>IFERROR(VLOOKUP(D390,'[1]COMP-SINT-SINAPI'!$G$6:$Q$20000,8,0),IFERROR(VLOOKUP(D390,'[1]PREÇOS UNITÁRIOS'!$B$73:$H$20000,5,0),IFERROR(VLOOKUP(D390,'[1]INSUMOS-SINAPI'!$A$7:$F$20000,5,0),IFERROR(VLOOKUP(D390,'[1]tab-PINI-SINT'!$B$18:$G$20000,4,0),IFERROR(VLOOKUP(D390,[1]INSUMOS!$B$13:$H$9994,6,0),"")))))</f>
        <v>5.01</v>
      </c>
      <c r="J390" s="38" t="str">
        <f>IF(D390="",0,IFERROR(VLOOKUP(D390,'[1]COMP-SINT-SINAPI'!$G$6:$Q$20000,7,0),IFERROR(VLOOKUP(D390,'[1]PREÇOS UNITÁRIOS'!$B$73:$H$20000,6,0),IFERROR(VLOOKUP(D390,'[1]INSUMOS-SINAPI'!$A$7:$F$20000,7,0),IFERROR(VLOOKUP(D390,'[1]tab-PINI-SINT'!$B$18:$G$20000,5,0),IFERROR(VLOOKUP(D390,[1]INSUMOS!$B$13:$H$9994,7,0),"0,00"))))))</f>
        <v>14,28</v>
      </c>
      <c r="K390" s="40">
        <f>H390*I390</f>
        <v>0.2505</v>
      </c>
      <c r="L390" s="40">
        <f>H390*J390</f>
        <v>0.71399999999999997</v>
      </c>
      <c r="M390" s="41">
        <f>K390+L390</f>
        <v>0.96449999999999991</v>
      </c>
      <c r="N390" s="43"/>
    </row>
    <row r="391" spans="3:14" x14ac:dyDescent="0.35">
      <c r="C391" s="34"/>
      <c r="D391" s="35"/>
      <c r="E391" s="118"/>
      <c r="F391" s="35"/>
      <c r="G391" s="35"/>
      <c r="H391" s="35"/>
      <c r="I391" s="50" t="s">
        <v>1042</v>
      </c>
      <c r="J391" s="29"/>
      <c r="K391" s="41">
        <f>SUM(K389:K390)</f>
        <v>30.200499999999998</v>
      </c>
      <c r="L391" s="41">
        <f>SUM(L389:L390)</f>
        <v>0.71399999999999997</v>
      </c>
      <c r="M391" s="41">
        <f>SUM(M389:M390)</f>
        <v>30.9145</v>
      </c>
      <c r="N391" s="35"/>
    </row>
    <row r="392" spans="3:14" x14ac:dyDescent="0.35">
      <c r="C392" s="34"/>
      <c r="D392" s="35"/>
      <c r="E392" s="118"/>
      <c r="F392" s="35"/>
      <c r="G392" s="35"/>
      <c r="H392" s="35"/>
      <c r="I392" s="35"/>
      <c r="J392" s="35"/>
      <c r="K392" s="35"/>
      <c r="L392" s="35"/>
      <c r="M392" s="35"/>
      <c r="N392" s="35"/>
    </row>
    <row r="393" spans="3:14" x14ac:dyDescent="0.35">
      <c r="C393" s="34"/>
      <c r="D393" s="35"/>
      <c r="E393" s="118"/>
      <c r="F393" s="35"/>
      <c r="G393" s="29"/>
      <c r="H393" s="44" t="s">
        <v>1036</v>
      </c>
      <c r="I393" s="44" t="s">
        <v>1037</v>
      </c>
      <c r="J393" s="44" t="s">
        <v>1038</v>
      </c>
      <c r="K393" s="44" t="s">
        <v>1039</v>
      </c>
      <c r="L393" s="44" t="s">
        <v>1040</v>
      </c>
      <c r="M393" s="29"/>
      <c r="N393" s="35"/>
    </row>
    <row r="394" spans="3:14" ht="52" x14ac:dyDescent="0.35">
      <c r="C394" s="55" t="s">
        <v>413</v>
      </c>
      <c r="D394" s="47" t="str">
        <f>IF(C394="","",VLOOKUP(C394,'[1]PREÇOS UNITÁRIOS'!$B$12:$H$273,2,0))</f>
        <v>C55-BASA</v>
      </c>
      <c r="E394" s="79" t="s">
        <v>11</v>
      </c>
      <c r="F394" s="47" t="str">
        <f>IF(C394="","",VLOOKUP(C394,'[1]PREÇOS UNITÁRIOS'!$B$12:$H$273,3,0))</f>
        <v>DESMONTAGEM E MONTAGEM DE ESTAÇÃO DE TRABALHO  E BATERIA DOS CAIXAS</v>
      </c>
      <c r="G394" s="79" t="s">
        <v>21</v>
      </c>
      <c r="H394" s="29"/>
      <c r="I394" s="29"/>
      <c r="J394" s="49"/>
      <c r="K394" s="49">
        <f>K398</f>
        <v>12.585000000000001</v>
      </c>
      <c r="L394" s="49">
        <f>L398</f>
        <v>42.994999999999997</v>
      </c>
      <c r="M394" s="49">
        <f>SUM(K394:L394)</f>
        <v>55.58</v>
      </c>
      <c r="N394" s="35"/>
    </row>
    <row r="395" spans="3:14" ht="37.5" x14ac:dyDescent="0.35">
      <c r="C395" s="42"/>
      <c r="D395" s="80">
        <v>88239</v>
      </c>
      <c r="E395" s="38" t="str">
        <f>IFERROR(VLOOKUP(D395,'[1]COMP-SINT-SINAPI'!$G$6:$R$20000,12,0),IFERROR(VLOOKUP(D395,'[1]PREÇOS UNITÁRIOS'!$B$73:$H$20000,3,0),IFERROR(VLOOKUP(D395,'[1]INSUMOS-SINAPI'!$A$6:$J$20000,6,0),IFERROR(VLOOKUP(D395,'[1]tab-PINI-SINT'!$B$18:$H$20000,7,0),IFERROR(VLOOKUP(D395,[1]INSUMOS!$B$13:$J$9994,9,0),"")))))</f>
        <v>SINAPI</v>
      </c>
      <c r="F395" s="37" t="str">
        <f>IFERROR(VLOOKUP(D395,'[1]COMP-SINT-SINAPI'!$G$6:$Q$20000,2,0),IFERROR(VLOOKUP(D395,'[1]PREÇOS UNITÁRIOS'!$B$73:$H$20000,3,0),IFERROR(VLOOKUP(D395,'[1]INSUMOS-SINAPI'!$A$7:$F$20000,2,0),IFERROR(VLOOKUP(D395,'[1]tab-PINI-SINT'!$B$18:$G$20000,2,0),IFERROR(VLOOKUP(D395,[1]INSUMOS!$B$13:$H$9994,3,0),"")))))</f>
        <v>AJUDANTE DE CARPINTEIRO COM ENCARGOS COMPLEMENTARES</v>
      </c>
      <c r="G395" s="38" t="str">
        <f>IFERROR(VLOOKUP(D395,'[1]COMP-SINT-SINAPI'!$G$6:$Q$20000,3,0),IFERROR(VLOOKUP(D395,'[1]PREÇOS UNITÁRIOS'!$B$73:$H$20000,4,0),IFERROR(VLOOKUP(D395,'[1]INSUMOS-SINAPI'!$A$7:$F$20000,3,0),IFERROR(VLOOKUP(D395,'[1]tab-PINI-SINT'!$B$18:$G$20000,3,0),IFERROR(VLOOKUP(D395,[1]INSUMOS!$B$13:$H$9994,5,0),"")))))</f>
        <v>H</v>
      </c>
      <c r="H395" s="74">
        <v>1</v>
      </c>
      <c r="I395" s="38">
        <f>IFERROR(VLOOKUP(D395,'[1]COMP-SINT-SINAPI'!$G$6:$Q$20000,8,0),IFERROR(VLOOKUP(D395,'[1]PREÇOS UNITÁRIOS'!$B$73:$H$20000,5,0),IFERROR(VLOOKUP(D395,'[1]INSUMOS-SINAPI'!$A$7:$F$20000,5,0),IFERROR(VLOOKUP(D395,'[1]tab-PINI-SINT'!$B$18:$G$20000,4,0),IFERROR(VLOOKUP(D395,[1]INSUMOS!$B$13:$H$9994,6,0),"")))))</f>
        <v>5</v>
      </c>
      <c r="J395" s="38" t="str">
        <f>IF(D395="",0,IFERROR(VLOOKUP(D395,'[1]COMP-SINT-SINAPI'!$G$6:$Q$20000,7,0),IFERROR(VLOOKUP(D395,'[1]PREÇOS UNITÁRIOS'!$B$73:$H$20000,6,0),IFERROR(VLOOKUP(D395,'[1]INSUMOS-SINAPI'!$A$7:$F$20000,7,0),IFERROR(VLOOKUP(D395,'[1]tab-PINI-SINT'!$B$18:$G$20000,5,0),IFERROR(VLOOKUP(D395,[1]INSUMOS!$B$13:$H$9994,7,0),"0,00"))))))</f>
        <v>15,32</v>
      </c>
      <c r="K395" s="40">
        <f>H395*I395</f>
        <v>5</v>
      </c>
      <c r="L395" s="40">
        <f>H395*J395</f>
        <v>15.32</v>
      </c>
      <c r="M395" s="41">
        <f>K395+L395</f>
        <v>20.32</v>
      </c>
      <c r="N395" s="35"/>
    </row>
    <row r="396" spans="3:14" ht="25" x14ac:dyDescent="0.35">
      <c r="C396" s="42"/>
      <c r="D396" s="80">
        <v>88264</v>
      </c>
      <c r="E396" s="38" t="str">
        <f>IFERROR(VLOOKUP(D396,'[1]COMP-SINT-SINAPI'!$G$6:$R$20000,12,0),IFERROR(VLOOKUP(D396,'[1]PREÇOS UNITÁRIOS'!$B$73:$H$20000,3,0),IFERROR(VLOOKUP(D396,'[1]INSUMOS-SINAPI'!$A$6:$J$20000,6,0),IFERROR(VLOOKUP(D396,'[1]tab-PINI-SINT'!$B$18:$H$20000,7,0),IFERROR(VLOOKUP(D396,[1]INSUMOS!$B$13:$J$9994,9,0),"")))))</f>
        <v>SINAPI</v>
      </c>
      <c r="F396" s="37" t="str">
        <f>IFERROR(VLOOKUP(D396,'[1]COMP-SINT-SINAPI'!$G$6:$Q$20000,2,0),IFERROR(VLOOKUP(D396,'[1]PREÇOS UNITÁRIOS'!$B$73:$H$20000,3,0),IFERROR(VLOOKUP(D396,'[1]INSUMOS-SINAPI'!$A$7:$F$20000,2,0),IFERROR(VLOOKUP(D396,'[1]tab-PINI-SINT'!$B$18:$G$20000,2,0),IFERROR(VLOOKUP(D396,[1]INSUMOS!$B$13:$H$9994,3,0),"")))))</f>
        <v>ELETRICISTA COM ENCARGOS COMPLEMENTARES</v>
      </c>
      <c r="G396" s="38" t="str">
        <f>IFERROR(VLOOKUP(D396,'[1]COMP-SINT-SINAPI'!$G$6:$Q$20000,3,0),IFERROR(VLOOKUP(D396,'[1]PREÇOS UNITÁRIOS'!$B$73:$H$20000,4,0),IFERROR(VLOOKUP(D396,'[1]INSUMOS-SINAPI'!$A$7:$F$20000,3,0),IFERROR(VLOOKUP(D396,'[1]tab-PINI-SINT'!$B$18:$G$20000,3,0),IFERROR(VLOOKUP(D396,[1]INSUMOS!$B$13:$H$9994,5,0),"")))))</f>
        <v>H</v>
      </c>
      <c r="H396" s="74">
        <v>0.5</v>
      </c>
      <c r="I396" s="38">
        <f>IFERROR(VLOOKUP(D396,'[1]COMP-SINT-SINAPI'!$G$6:$Q$20000,8,0),IFERROR(VLOOKUP(D396,'[1]PREÇOS UNITÁRIOS'!$B$73:$H$20000,5,0),IFERROR(VLOOKUP(D396,'[1]INSUMOS-SINAPI'!$A$7:$F$20000,5,0),IFERROR(VLOOKUP(D396,'[1]tab-PINI-SINT'!$B$18:$G$20000,4,0),IFERROR(VLOOKUP(D396,[1]INSUMOS!$B$13:$H$9994,6,0),"")))))</f>
        <v>5.1700000000000017</v>
      </c>
      <c r="J396" s="38" t="str">
        <f>IF(D396="",0,IFERROR(VLOOKUP(D396,'[1]COMP-SINT-SINAPI'!$G$6:$Q$20000,7,0),IFERROR(VLOOKUP(D396,'[1]PREÇOS UNITÁRIOS'!$B$73:$H$20000,6,0),IFERROR(VLOOKUP(D396,'[1]INSUMOS-SINAPI'!$A$7:$F$20000,7,0),IFERROR(VLOOKUP(D396,'[1]tab-PINI-SINT'!$B$18:$G$20000,5,0),IFERROR(VLOOKUP(D396,[1]INSUMOS!$B$13:$H$9994,7,0),"0,00"))))))</f>
        <v>20,13</v>
      </c>
      <c r="K396" s="40">
        <f>H396*I396</f>
        <v>2.5850000000000009</v>
      </c>
      <c r="L396" s="40">
        <f>H396*J396</f>
        <v>10.065</v>
      </c>
      <c r="M396" s="41">
        <f>K396+L396</f>
        <v>12.65</v>
      </c>
      <c r="N396" s="43"/>
    </row>
    <row r="397" spans="3:14" ht="37.5" x14ac:dyDescent="0.35">
      <c r="C397" s="42"/>
      <c r="D397" s="80">
        <v>88273</v>
      </c>
      <c r="E397" s="38" t="str">
        <f>IFERROR(VLOOKUP(D397,'[1]COMP-SINT-SINAPI'!$G$6:$R$20000,12,0),IFERROR(VLOOKUP(D397,'[1]PREÇOS UNITÁRIOS'!$B$73:$H$20000,3,0),IFERROR(VLOOKUP(D397,'[1]INSUMOS-SINAPI'!$A$6:$J$20000,6,0),IFERROR(VLOOKUP(D397,'[1]tab-PINI-SINT'!$B$18:$H$20000,7,0),IFERROR(VLOOKUP(D397,[1]INSUMOS!$B$13:$J$9994,9,0),"")))))</f>
        <v>SINAPI</v>
      </c>
      <c r="F397" s="37" t="str">
        <f>IFERROR(VLOOKUP(D397,'[1]COMP-SINT-SINAPI'!$G$6:$Q$20000,2,0),IFERROR(VLOOKUP(D397,'[1]PREÇOS UNITÁRIOS'!$B$73:$H$20000,3,0),IFERROR(VLOOKUP(D397,'[1]INSUMOS-SINAPI'!$A$7:$F$20000,2,0),IFERROR(VLOOKUP(D397,'[1]tab-PINI-SINT'!$B$18:$G$20000,2,0),IFERROR(VLOOKUP(D397,[1]INSUMOS!$B$13:$H$9994,3,0),"")))))</f>
        <v>MARCENEIRO COM ENCARGOS COMPLEMENTARES</v>
      </c>
      <c r="G397" s="38" t="str">
        <f>IFERROR(VLOOKUP(D397,'[1]COMP-SINT-SINAPI'!$G$6:$Q$20000,3,0),IFERROR(VLOOKUP(D397,'[1]PREÇOS UNITÁRIOS'!$B$73:$H$20000,4,0),IFERROR(VLOOKUP(D397,'[1]INSUMOS-SINAPI'!$A$7:$F$20000,3,0),IFERROR(VLOOKUP(D397,'[1]tab-PINI-SINT'!$B$18:$G$20000,3,0),IFERROR(VLOOKUP(D397,[1]INSUMOS!$B$13:$H$9994,5,0),"")))))</f>
        <v>H</v>
      </c>
      <c r="H397" s="74">
        <v>1</v>
      </c>
      <c r="I397" s="38">
        <f>IFERROR(VLOOKUP(D397,'[1]COMP-SINT-SINAPI'!$G$6:$Q$20000,8,0),IFERROR(VLOOKUP(D397,'[1]PREÇOS UNITÁRIOS'!$B$73:$H$20000,5,0),IFERROR(VLOOKUP(D397,'[1]INSUMOS-SINAPI'!$A$7:$F$20000,5,0),IFERROR(VLOOKUP(D397,'[1]tab-PINI-SINT'!$B$18:$G$20000,4,0),IFERROR(VLOOKUP(D397,[1]INSUMOS!$B$13:$H$9994,6,0),"")))))</f>
        <v>5</v>
      </c>
      <c r="J397" s="38" t="str">
        <f>IF(D397="",0,IFERROR(VLOOKUP(D397,'[1]COMP-SINT-SINAPI'!$G$6:$Q$20000,7,0),IFERROR(VLOOKUP(D397,'[1]PREÇOS UNITÁRIOS'!$B$73:$H$20000,6,0),IFERROR(VLOOKUP(D397,'[1]INSUMOS-SINAPI'!$A$7:$F$20000,7,0),IFERROR(VLOOKUP(D397,'[1]tab-PINI-SINT'!$B$18:$G$20000,5,0),IFERROR(VLOOKUP(D397,[1]INSUMOS!$B$13:$H$9994,7,0),"0,00"))))))</f>
        <v>17,61</v>
      </c>
      <c r="K397" s="40">
        <f>H397*I397</f>
        <v>5</v>
      </c>
      <c r="L397" s="40">
        <f>H397*J397</f>
        <v>17.61</v>
      </c>
      <c r="M397" s="41">
        <f>K397+L397</f>
        <v>22.61</v>
      </c>
      <c r="N397" s="43"/>
    </row>
    <row r="398" spans="3:14" x14ac:dyDescent="0.35">
      <c r="C398" s="42"/>
      <c r="D398" s="42"/>
      <c r="E398" s="117"/>
      <c r="F398" s="42"/>
      <c r="G398" s="42"/>
      <c r="H398" s="42"/>
      <c r="I398" s="50" t="s">
        <v>1042</v>
      </c>
      <c r="J398" s="49"/>
      <c r="K398" s="49">
        <f>SUM(K395:K397)</f>
        <v>12.585000000000001</v>
      </c>
      <c r="L398" s="49">
        <f>SUM(L395:L397)</f>
        <v>42.994999999999997</v>
      </c>
      <c r="M398" s="49">
        <f>SUM(M395:M397)</f>
        <v>55.58</v>
      </c>
      <c r="N398" s="43"/>
    </row>
    <row r="399" spans="3:14" x14ac:dyDescent="0.35">
      <c r="C399" s="34"/>
      <c r="D399" s="35"/>
      <c r="E399" s="118"/>
      <c r="F399" s="35"/>
      <c r="G399" s="35"/>
      <c r="H399" s="35"/>
      <c r="I399" s="35"/>
      <c r="J399" s="35"/>
      <c r="K399" s="35"/>
      <c r="L399" s="35"/>
      <c r="M399" s="35"/>
      <c r="N399" s="43"/>
    </row>
    <row r="400" spans="3:14" x14ac:dyDescent="0.35">
      <c r="C400" s="34"/>
      <c r="D400" s="35"/>
      <c r="E400" s="118"/>
      <c r="F400" s="35"/>
      <c r="G400" s="35"/>
      <c r="H400" s="35"/>
      <c r="I400" s="35"/>
      <c r="J400" s="35"/>
      <c r="K400" s="35"/>
      <c r="L400" s="35"/>
      <c r="M400" s="35"/>
      <c r="N400" s="43"/>
    </row>
    <row r="401" spans="3:14" x14ac:dyDescent="0.35">
      <c r="C401" s="34"/>
      <c r="D401" s="52"/>
      <c r="E401" s="108"/>
      <c r="F401" s="53"/>
      <c r="G401" s="53"/>
      <c r="H401" s="44" t="s">
        <v>1036</v>
      </c>
      <c r="I401" s="44" t="s">
        <v>1037</v>
      </c>
      <c r="J401" s="44" t="s">
        <v>1038</v>
      </c>
      <c r="K401" s="44" t="s">
        <v>1039</v>
      </c>
      <c r="L401" s="44" t="s">
        <v>1040</v>
      </c>
      <c r="M401" s="54"/>
      <c r="N401" s="35"/>
    </row>
    <row r="402" spans="3:14" ht="78" x14ac:dyDescent="0.35">
      <c r="C402" s="55" t="s">
        <v>416</v>
      </c>
      <c r="D402" s="47" t="str">
        <f>IF(C402="","",VLOOKUP(C402,'[1]PREÇOS UNITÁRIOS'!$B$12:$H$273,2,0))</f>
        <v>C56-SINAPI72554</v>
      </c>
      <c r="E402" s="79" t="s">
        <v>11</v>
      </c>
      <c r="F402" s="47" t="str">
        <f>IF(C402="","",VLOOKUP(C402,'[1]PREÇOS UNITÁRIOS'!$B$12:$H$273,3,0))</f>
        <v>INSTALAÇÃO DE EXTINTORES EXISTENTES INCLUINDO SINALIZAÇÃO PARA - EXTINTORES DE INCÊNDIO - DE FORMA QUADRADA E MEDINDO 15 X 15 CM.</v>
      </c>
      <c r="G402" s="48" t="s">
        <v>21</v>
      </c>
      <c r="H402" s="29"/>
      <c r="I402" s="29"/>
      <c r="J402" s="49"/>
      <c r="K402" s="49">
        <f>K407</f>
        <v>88.703000000000003</v>
      </c>
      <c r="L402" s="49">
        <f>L407</f>
        <v>4.2839999999999998</v>
      </c>
      <c r="M402" s="49">
        <f>SUM(K402:L402)</f>
        <v>92.987000000000009</v>
      </c>
      <c r="N402" s="35"/>
    </row>
    <row r="403" spans="3:14" ht="112.5" x14ac:dyDescent="0.35">
      <c r="C403" s="34"/>
      <c r="D403" s="57">
        <v>37557</v>
      </c>
      <c r="E403" s="38" t="str">
        <f>IFERROR(VLOOKUP(D403,'[1]COMP-SINT-SINAPI'!$G$6:$R$20000,12,0),IFERROR(VLOOKUP(D403,'[1]PREÇOS UNITÁRIOS'!$B$73:$H$20000,3,0),IFERROR(VLOOKUP(D403,'[1]INSUMOS-SINAPI'!$A$6:$J$20000,6,0),IFERROR(VLOOKUP(D403,'[1]tab-PINI-SINT'!$B$18:$H$20000,7,0),IFERROR(VLOOKUP(D403,[1]INSUMOS!$B$13:$J$9994,9,0),"")))))</f>
        <v>SINAPI</v>
      </c>
      <c r="F403" s="37" t="str">
        <f>IFERROR(VLOOKUP(D403,'[1]COMP-SINT-SINAPI'!$G$6:$Q$20000,2,0),IFERROR(VLOOKUP(D403,'[1]PREÇOS UNITÁRIOS'!$B$73:$H$20000,3,0),IFERROR(VLOOKUP(D403,'[1]INSUMOS-SINAPI'!$A$7:$F$20000,2,0),IFERROR(VLOOKUP(D403,'[1]tab-PINI-SINT'!$B$18:$G$20000,2,0),IFERROR(VLOOKUP(D403,[1]INSUMOS!$B$13:$H$9994,3,0),"")))))</f>
        <v>PLACA DE SINALIZACAO DE SEGURANCA CONTRA INCENDIO, FOTOLUMINESCENTE, QUADRADA, *14 X 14* CM, EM PVC *2* MM ANTI-CHAMAS (SIMBOLOS, CORES E PICTOGRAMAS CONFORME NBR 16820)</v>
      </c>
      <c r="G403" s="38" t="str">
        <f>IFERROR(VLOOKUP(D403,'[1]COMP-SINT-SINAPI'!$G$6:$Q$20000,3,0),IFERROR(VLOOKUP(D403,'[1]PREÇOS UNITÁRIOS'!$B$73:$H$20000,4,0),IFERROR(VLOOKUP(D403,'[1]INSUMOS-SINAPI'!$A$7:$F$20000,3,0),IFERROR(VLOOKUP(D403,'[1]tab-PINI-SINT'!$B$18:$G$20000,3,0),IFERROR(VLOOKUP(D403,[1]INSUMOS!$B$13:$H$9994,5,0),"")))))</f>
        <v xml:space="preserve">UN    </v>
      </c>
      <c r="H403" s="74">
        <v>1</v>
      </c>
      <c r="I403" s="38" t="str">
        <f>VLOOKUP(D403,'[1]INSUMOS-SINAPI'!$A$7:H5722,5,0)</f>
        <v>15,48</v>
      </c>
      <c r="J403" s="38" t="str">
        <f>IF(D403="",0,IFERROR(VLOOKUP(D403,'[1]COMP-SINT-SINAPI'!$G$6:$Q$20000,7,0),IFERROR(VLOOKUP(D403,'[1]PREÇOS UNITÁRIOS'!$B$73:$H$20000,6,0),IFERROR(VLOOKUP(D403,'[1]INSUMOS-SINAPI'!$A$7:$F$20000,7,0),IFERROR(VLOOKUP(D403,'[1]tab-PINI-SINT'!$B$18:$G$20000,5,0),IFERROR(VLOOKUP(D403,[1]INSUMOS!$B$13:$H$9994,7,0),"0,00"))))))</f>
        <v>0,00</v>
      </c>
      <c r="K403" s="40">
        <f>H403*I403</f>
        <v>15.48</v>
      </c>
      <c r="L403" s="40">
        <f>H403*J403</f>
        <v>0</v>
      </c>
      <c r="M403" s="41">
        <f>K403+L403</f>
        <v>15.48</v>
      </c>
      <c r="N403" s="35"/>
    </row>
    <row r="404" spans="3:14" ht="75" x14ac:dyDescent="0.35">
      <c r="C404" s="34"/>
      <c r="D404" s="57">
        <v>4350</v>
      </c>
      <c r="E404" s="38" t="str">
        <f>IFERROR(VLOOKUP(D404,'[1]COMP-SINT-SINAPI'!$G$6:$R$20000,12,0),IFERROR(VLOOKUP(D404,'[1]PREÇOS UNITÁRIOS'!$B$73:$H$20000,3,0),IFERROR(VLOOKUP(D404,'[1]INSUMOS-SINAPI'!$A$6:$J$20000,6,0),IFERROR(VLOOKUP(D404,'[1]tab-PINI-SINT'!$B$18:$H$20000,7,0),IFERROR(VLOOKUP(D404,[1]INSUMOS!$B$13:$J$9994,9,0),"")))))</f>
        <v>SINAPI</v>
      </c>
      <c r="F404" s="37" t="str">
        <f>IFERROR(VLOOKUP(D404,'[1]COMP-SINT-SINAPI'!$G$6:$Q$20000,2,0),IFERROR(VLOOKUP(D404,'[1]PREÇOS UNITÁRIOS'!$B$73:$H$20000,3,0),IFERROR(VLOOKUP(D404,'[1]INSUMOS-SINAPI'!$A$7:$F$20000,2,0),IFERROR(VLOOKUP(D404,'[1]tab-PINI-SINT'!$B$18:$G$20000,2,0),IFERROR(VLOOKUP(D404,[1]INSUMOS!$B$13:$H$9994,3,0),"")))))</f>
        <v>BUCHA DE NYLON, DIAMETRO DO FURO 8 MM, COMPRIMENTO 40 MM, COM PARAFUSO DE ROSCA SOBERBA, CABECA CHATA, FENDA SIMPLES, 4,8 X 50 MM</v>
      </c>
      <c r="G404" s="38" t="str">
        <f>IFERROR(VLOOKUP(D404,'[1]COMP-SINT-SINAPI'!$G$6:$Q$20000,3,0),IFERROR(VLOOKUP(D404,'[1]PREÇOS UNITÁRIOS'!$B$73:$H$20000,4,0),IFERROR(VLOOKUP(D404,'[1]INSUMOS-SINAPI'!$A$7:$F$20000,3,0),IFERROR(VLOOKUP(D404,'[1]tab-PINI-SINT'!$B$18:$G$20000,3,0),IFERROR(VLOOKUP(D404,[1]INSUMOS!$B$13:$H$9994,5,0),"")))))</f>
        <v xml:space="preserve">UN    </v>
      </c>
      <c r="H404" s="74">
        <v>2</v>
      </c>
      <c r="I404" s="38" t="str">
        <f>IFERROR(VLOOKUP(D404,'[1]COMP-SINT-SINAPI'!$G$6:$Q$20000,8,0),IFERROR(VLOOKUP(D404,'[1]PREÇOS UNITÁRIOS'!$B$73:$H$20000,5,0),IFERROR(VLOOKUP(D404,'[1]INSUMOS-SINAPI'!$A$7:$F$20000,5,0),IFERROR(VLOOKUP(D404,'[1]tab-PINI-SINT'!$B$18:$G$20000,4,0),IFERROR(VLOOKUP(D404,[1]INSUMOS!$B$13:$H$9994,6,0),"")))))</f>
        <v>0,73</v>
      </c>
      <c r="J404" s="38" t="str">
        <f>IF(D404="",0,IFERROR(VLOOKUP(D404,'[1]COMP-SINT-SINAPI'!$G$6:$Q$20000,7,0),IFERROR(VLOOKUP(D404,'[1]PREÇOS UNITÁRIOS'!$B$73:$H$20000,6,0),IFERROR(VLOOKUP(D404,'[1]INSUMOS-SINAPI'!$A$7:$F$20000,7,0),IFERROR(VLOOKUP(D404,'[1]tab-PINI-SINT'!$B$18:$G$20000,5,0),IFERROR(VLOOKUP(D404,[1]INSUMOS!$B$13:$H$9994,7,0),"0,00"))))))</f>
        <v>0,00</v>
      </c>
      <c r="K404" s="40">
        <f>H404*I404</f>
        <v>1.46</v>
      </c>
      <c r="L404" s="40">
        <f>H404*J404</f>
        <v>0</v>
      </c>
      <c r="M404" s="41">
        <f>K404+L404</f>
        <v>1.46</v>
      </c>
      <c r="N404" s="43"/>
    </row>
    <row r="405" spans="3:14" ht="62.5" x14ac:dyDescent="0.35">
      <c r="C405" s="34"/>
      <c r="D405" s="57">
        <v>11790</v>
      </c>
      <c r="E405" s="38" t="str">
        <f>IFERROR(VLOOKUP(D405,'[1]COMP-SINT-SINAPI'!$G$6:$R$20000,12,0),IFERROR(VLOOKUP(D405,'[1]PREÇOS UNITÁRIOS'!$B$73:$H$20000,3,0),IFERROR(VLOOKUP(D405,'[1]INSUMOS-SINAPI'!$A$6:$J$20000,6,0),IFERROR(VLOOKUP(D405,'[1]tab-PINI-SINT'!$B$18:$H$20000,7,0),IFERROR(VLOOKUP(D405,[1]INSUMOS!$B$13:$J$9994,9,0),"")))))</f>
        <v>SINAPI</v>
      </c>
      <c r="F405" s="37" t="str">
        <f>IFERROR(VLOOKUP(D405,'[1]COMP-SINT-SINAPI'!$G$6:$Q$20000,2,0),IFERROR(VLOOKUP(D405,'[1]PREÇOS UNITÁRIOS'!$B$73:$H$20000,3,0),IFERROR(VLOOKUP(D405,'[1]INSUMOS-SINAPI'!$A$7:$F$20000,2,0),IFERROR(VLOOKUP(D405,'[1]tab-PINI-SINT'!$B$18:$G$20000,2,0),IFERROR(VLOOKUP(D405,[1]INSUMOS!$B$13:$H$9994,3,0),"")))))</f>
        <v>PARAFUSO M16 EM ACO GALVANIZADO, COMPRIMENTO = 450 MM, DIAMETRO = 16 MM, ROSCA MAQUINA, CABECA QUADRADA</v>
      </c>
      <c r="G405" s="38" t="str">
        <f>IFERROR(VLOOKUP(D405,'[1]COMP-SINT-SINAPI'!$G$6:$Q$20000,3,0),IFERROR(VLOOKUP(D405,'[1]PREÇOS UNITÁRIOS'!$B$73:$H$20000,4,0),IFERROR(VLOOKUP(D405,'[1]INSUMOS-SINAPI'!$A$7:$F$20000,3,0),IFERROR(VLOOKUP(D405,'[1]tab-PINI-SINT'!$B$18:$G$20000,3,0),IFERROR(VLOOKUP(D405,[1]INSUMOS!$B$13:$H$9994,5,0),"")))))</f>
        <v xml:space="preserve">UN    </v>
      </c>
      <c r="H405" s="81">
        <v>2</v>
      </c>
      <c r="I405" s="38" t="str">
        <f>IFERROR(VLOOKUP(D405,'[1]COMP-SINT-SINAPI'!$G$6:$Q$20000,8,0),IFERROR(VLOOKUP(D405,'[1]PREÇOS UNITÁRIOS'!$B$73:$H$20000,5,0),IFERROR(VLOOKUP(D405,'[1]INSUMOS-SINAPI'!$A$7:$F$20000,5,0),IFERROR(VLOOKUP(D405,'[1]tab-PINI-SINT'!$B$18:$G$20000,4,0),IFERROR(VLOOKUP(D405,[1]INSUMOS!$B$13:$H$9994,6,0),"")))))</f>
        <v>35,13</v>
      </c>
      <c r="J405" s="38" t="str">
        <f>IF(D405="",0,IFERROR(VLOOKUP(D405,'[1]COMP-SINT-SINAPI'!$G$6:$Q$20000,7,0),IFERROR(VLOOKUP(D405,'[1]PREÇOS UNITÁRIOS'!$B$73:$H$20000,6,0),IFERROR(VLOOKUP(D405,'[1]INSUMOS-SINAPI'!$A$7:$F$20000,7,0),IFERROR(VLOOKUP(D405,'[1]tab-PINI-SINT'!$B$18:$G$20000,5,0),IFERROR(VLOOKUP(D405,[1]INSUMOS!$B$13:$H$9994,7,0),"0,00"))))))</f>
        <v>0,00</v>
      </c>
      <c r="K405" s="40">
        <f>H405*I405</f>
        <v>70.260000000000005</v>
      </c>
      <c r="L405" s="40">
        <f>H405*J405</f>
        <v>0</v>
      </c>
      <c r="M405" s="41">
        <f>K405+L405</f>
        <v>70.260000000000005</v>
      </c>
      <c r="N405" s="35"/>
    </row>
    <row r="406" spans="3:14" ht="25" x14ac:dyDescent="0.35">
      <c r="C406" s="34"/>
      <c r="D406" s="57">
        <v>88316</v>
      </c>
      <c r="E406" s="38" t="str">
        <f>IFERROR(VLOOKUP(D406,'[1]COMP-SINT-SINAPI'!$G$6:$R$20000,12,0),IFERROR(VLOOKUP(D406,'[1]PREÇOS UNITÁRIOS'!$B$73:$H$20000,3,0),IFERROR(VLOOKUP(D406,'[1]INSUMOS-SINAPI'!$A$6:$J$20000,6,0),IFERROR(VLOOKUP(D406,'[1]tab-PINI-SINT'!$B$18:$H$20000,7,0),IFERROR(VLOOKUP(D406,[1]INSUMOS!$B$13:$J$9994,9,0),"")))))</f>
        <v>SINAPI</v>
      </c>
      <c r="F406" s="37" t="str">
        <f>IFERROR(VLOOKUP(D406,'[1]COMP-SINT-SINAPI'!$G$6:$Q$20000,2,0),IFERROR(VLOOKUP(D406,'[1]PREÇOS UNITÁRIOS'!$B$73:$H$20000,3,0),IFERROR(VLOOKUP(D406,'[1]INSUMOS-SINAPI'!$A$7:$F$20000,2,0),IFERROR(VLOOKUP(D406,'[1]tab-PINI-SINT'!$B$18:$G$20000,2,0),IFERROR(VLOOKUP(D406,[1]INSUMOS!$B$13:$H$9994,3,0),"")))))</f>
        <v>SERVENTE COM ENCARGOS COMPLEMENTARES</v>
      </c>
      <c r="G406" s="38" t="str">
        <f>IFERROR(VLOOKUP(D406,'[1]COMP-SINT-SINAPI'!$G$6:$Q$20000,3,0),IFERROR(VLOOKUP(D406,'[1]PREÇOS UNITÁRIOS'!$B$73:$H$20000,4,0),IFERROR(VLOOKUP(D406,'[1]INSUMOS-SINAPI'!$A$7:$F$20000,3,0),IFERROR(VLOOKUP(D406,'[1]tab-PINI-SINT'!$B$18:$G$20000,3,0),IFERROR(VLOOKUP(D406,[1]INSUMOS!$B$13:$H$9994,5,0),"")))))</f>
        <v>H</v>
      </c>
      <c r="H406" s="74">
        <v>0.3</v>
      </c>
      <c r="I406" s="38">
        <f>IFERROR(VLOOKUP(D406,'[1]COMP-SINT-SINAPI'!$G$6:$Q$20000,8,0),IFERROR(VLOOKUP(D406,'[1]PREÇOS UNITÁRIOS'!$B$73:$H$20000,5,0),IFERROR(VLOOKUP(D406,'[1]INSUMOS-SINAPI'!$A$7:$F$20000,5,0),IFERROR(VLOOKUP(D406,'[1]tab-PINI-SINT'!$B$18:$G$20000,4,0),IFERROR(VLOOKUP(D406,[1]INSUMOS!$B$13:$H$9994,6,0),"")))))</f>
        <v>5.01</v>
      </c>
      <c r="J406" s="38" t="str">
        <f>IF(D406="",0,IFERROR(VLOOKUP(D406,'[1]COMP-SINT-SINAPI'!$G$6:$Q$20000,7,0),IFERROR(VLOOKUP(D406,'[1]PREÇOS UNITÁRIOS'!$B$73:$H$20000,6,0),IFERROR(VLOOKUP(D406,'[1]INSUMOS-SINAPI'!$A$7:$F$20000,7,0),IFERROR(VLOOKUP(D406,'[1]tab-PINI-SINT'!$B$18:$G$20000,5,0),IFERROR(VLOOKUP(D406,[1]INSUMOS!$B$13:$H$9994,7,0),"0,00"))))))</f>
        <v>14,28</v>
      </c>
      <c r="K406" s="40">
        <f>H406*I406</f>
        <v>1.5029999999999999</v>
      </c>
      <c r="L406" s="40">
        <f>H406*J406</f>
        <v>4.2839999999999998</v>
      </c>
      <c r="M406" s="41">
        <f>K406+L406</f>
        <v>5.7869999999999999</v>
      </c>
      <c r="N406" s="35"/>
    </row>
    <row r="407" spans="3:14" x14ac:dyDescent="0.35">
      <c r="C407" s="34"/>
      <c r="D407" s="35"/>
      <c r="E407" s="118"/>
      <c r="F407" s="35"/>
      <c r="G407" s="35"/>
      <c r="H407" s="35"/>
      <c r="I407" s="50" t="s">
        <v>1042</v>
      </c>
      <c r="J407" s="29"/>
      <c r="K407" s="41">
        <f>SUM(K403:K406)</f>
        <v>88.703000000000003</v>
      </c>
      <c r="L407" s="41">
        <f>SUM(L403:L406)</f>
        <v>4.2839999999999998</v>
      </c>
      <c r="M407" s="41">
        <f>SUM(M403:M406)</f>
        <v>92.987000000000009</v>
      </c>
      <c r="N407" s="35"/>
    </row>
    <row r="408" spans="3:14" x14ac:dyDescent="0.35">
      <c r="C408" s="34"/>
      <c r="D408" s="35"/>
      <c r="E408" s="118"/>
      <c r="F408" s="35"/>
      <c r="G408" s="35"/>
      <c r="H408" s="35"/>
      <c r="I408" s="35"/>
      <c r="J408" s="35"/>
      <c r="K408" s="35"/>
      <c r="L408" s="35"/>
      <c r="M408" s="35"/>
      <c r="N408" s="35"/>
    </row>
    <row r="409" spans="3:14" x14ac:dyDescent="0.35">
      <c r="C409" s="34"/>
      <c r="D409" s="61"/>
      <c r="E409" s="119"/>
      <c r="F409" s="62"/>
      <c r="G409" s="62"/>
      <c r="H409" s="44" t="s">
        <v>1036</v>
      </c>
      <c r="I409" s="44" t="s">
        <v>1037</v>
      </c>
      <c r="J409" s="44" t="s">
        <v>1038</v>
      </c>
      <c r="K409" s="44" t="s">
        <v>1039</v>
      </c>
      <c r="L409" s="44" t="s">
        <v>1040</v>
      </c>
      <c r="M409" s="54"/>
      <c r="N409" s="35"/>
    </row>
    <row r="410" spans="3:14" ht="26" x14ac:dyDescent="0.35">
      <c r="C410" s="55" t="s">
        <v>419</v>
      </c>
      <c r="D410" s="47" t="str">
        <f>IF(C410="","",VLOOKUP(C410,'[1]PREÇOS UNITÁRIOS'!$B$12:$H$273,2,0))</f>
        <v>C57-SINAPI73775/2</v>
      </c>
      <c r="E410" s="79" t="s">
        <v>11</v>
      </c>
      <c r="F410" s="47" t="str">
        <f>IF(C410="","",VLOOKUP(C410,'[1]PREÇOS UNITÁRIOS'!$B$12:$H$273,3,0))</f>
        <v>INSTALAÇÃO DE EXTINTOR INCENDIO</v>
      </c>
      <c r="G410" s="48" t="s">
        <v>21</v>
      </c>
      <c r="H410" s="29"/>
      <c r="I410" s="29"/>
      <c r="J410" s="49"/>
      <c r="K410" s="49">
        <f>K414</f>
        <v>73.3</v>
      </c>
      <c r="L410" s="49">
        <f>L414</f>
        <v>7.16</v>
      </c>
      <c r="M410" s="49">
        <f>SUM(K410:L410)</f>
        <v>80.459999999999994</v>
      </c>
      <c r="N410" s="35"/>
    </row>
    <row r="411" spans="3:14" ht="75" x14ac:dyDescent="0.35">
      <c r="C411" s="34"/>
      <c r="D411" s="77">
        <v>4350</v>
      </c>
      <c r="E411" s="38" t="str">
        <f>IFERROR(VLOOKUP(D411,'[1]COMP-SINT-SINAPI'!$G$6:$R$20000,12,0),IFERROR(VLOOKUP(D411,'[1]PREÇOS UNITÁRIOS'!$B$73:$H$20000,3,0),IFERROR(VLOOKUP(D411,'[1]INSUMOS-SINAPI'!$A$6:$J$20000,6,0),IFERROR(VLOOKUP(D411,'[1]tab-PINI-SINT'!$B$18:$H$20000,7,0),IFERROR(VLOOKUP(D411,[1]INSUMOS!$B$13:$J$9994,9,0),"")))))</f>
        <v>SINAPI</v>
      </c>
      <c r="F411" s="37" t="str">
        <f>IFERROR(VLOOKUP(D411,'[1]COMP-SINT-SINAPI'!$G$6:$Q$20000,2,0),IFERROR(VLOOKUP(D411,'[1]PREÇOS UNITÁRIOS'!$B$73:$H$20000,3,0),IFERROR(VLOOKUP(D411,'[1]INSUMOS-SINAPI'!$A$7:$F$20000,2,0),IFERROR(VLOOKUP(D411,'[1]tab-PINI-SINT'!$B$18:$G$20000,2,0),IFERROR(VLOOKUP(D411,[1]INSUMOS!$B$13:$H$9994,3,0),"")))))</f>
        <v>BUCHA DE NYLON, DIAMETRO DO FURO 8 MM, COMPRIMENTO 40 MM, COM PARAFUSO DE ROSCA SOBERBA, CABECA CHATA, FENDA SIMPLES, 4,8 X 50 MM</v>
      </c>
      <c r="G411" s="38" t="str">
        <f>IFERROR(VLOOKUP(D411,'[1]COMP-SINT-SINAPI'!$G$6:$Q$20000,3,0),IFERROR(VLOOKUP(D411,'[1]PREÇOS UNITÁRIOS'!$B$73:$H$20000,4,0),IFERROR(VLOOKUP(D411,'[1]INSUMOS-SINAPI'!$A$7:$F$20000,3,0),IFERROR(VLOOKUP(D411,'[1]tab-PINI-SINT'!$B$18:$G$20000,3,0),IFERROR(VLOOKUP(D411,[1]INSUMOS!$B$13:$H$9994,5,0),"")))))</f>
        <v xml:space="preserve">UN    </v>
      </c>
      <c r="H411" s="76">
        <v>2</v>
      </c>
      <c r="I411" s="38" t="str">
        <f>IFERROR(VLOOKUP(D411,'[1]COMP-SINT-SINAPI'!$G$6:$Q$20000,8,0),IFERROR(VLOOKUP(D411,'[1]PREÇOS UNITÁRIOS'!$B$73:$H$20000,5,0),IFERROR(VLOOKUP(D411,'[1]INSUMOS-SINAPI'!$A$7:$F$20000,5,0),IFERROR(VLOOKUP(D411,'[1]tab-PINI-SINT'!$B$18:$G$20000,4,0),IFERROR(VLOOKUP(D411,[1]INSUMOS!$B$13:$H$9994,6,0),"")))))</f>
        <v>0,73</v>
      </c>
      <c r="J411" s="38" t="str">
        <f>IF(D411="",0,IFERROR(VLOOKUP(D411,'[1]COMP-SINT-SINAPI'!$G$6:$Q$20000,7,0),IFERROR(VLOOKUP(D411,'[1]PREÇOS UNITÁRIOS'!$B$73:$H$20000,6,0),IFERROR(VLOOKUP(D411,'[1]INSUMOS-SINAPI'!$A$7:$F$20000,7,0),IFERROR(VLOOKUP(D411,'[1]tab-PINI-SINT'!$B$18:$G$20000,5,0),IFERROR(VLOOKUP(D411,[1]INSUMOS!$B$13:$H$9994,7,0),"0,00"))))))</f>
        <v>0,00</v>
      </c>
      <c r="K411" s="40">
        <f>H411*I411</f>
        <v>1.46</v>
      </c>
      <c r="L411" s="40">
        <f>H411*J411</f>
        <v>0</v>
      </c>
      <c r="M411" s="41">
        <f>K411+L411</f>
        <v>1.46</v>
      </c>
      <c r="N411" s="35"/>
    </row>
    <row r="412" spans="3:14" ht="62.5" x14ac:dyDescent="0.35">
      <c r="C412" s="34"/>
      <c r="D412" s="77">
        <v>11790</v>
      </c>
      <c r="E412" s="38" t="str">
        <f>IFERROR(VLOOKUP(D412,'[1]COMP-SINT-SINAPI'!$G$6:$R$20000,12,0),IFERROR(VLOOKUP(D412,'[1]PREÇOS UNITÁRIOS'!$B$73:$H$20000,3,0),IFERROR(VLOOKUP(D412,'[1]INSUMOS-SINAPI'!$A$6:$J$20000,6,0),IFERROR(VLOOKUP(D412,'[1]tab-PINI-SINT'!$B$18:$H$20000,7,0),IFERROR(VLOOKUP(D412,[1]INSUMOS!$B$13:$J$9994,9,0),"")))))</f>
        <v>SINAPI</v>
      </c>
      <c r="F412" s="37" t="str">
        <f>IFERROR(VLOOKUP(D412,'[1]COMP-SINT-SINAPI'!$G$6:$Q$20000,2,0),IFERROR(VLOOKUP(D412,'[1]PREÇOS UNITÁRIOS'!$B$73:$H$20000,3,0),IFERROR(VLOOKUP(D412,'[1]INSUMOS-SINAPI'!$A$7:$F$20000,2,0),IFERROR(VLOOKUP(D412,'[1]tab-PINI-SINT'!$B$18:$G$20000,2,0),IFERROR(VLOOKUP(D412,[1]INSUMOS!$B$13:$H$9994,3,0),"")))))</f>
        <v>PARAFUSO M16 EM ACO GALVANIZADO, COMPRIMENTO = 450 MM, DIAMETRO = 16 MM, ROSCA MAQUINA, CABECA QUADRADA</v>
      </c>
      <c r="G412" s="38" t="str">
        <f>IFERROR(VLOOKUP(D412,'[1]COMP-SINT-SINAPI'!$G$6:$Q$20000,3,0),IFERROR(VLOOKUP(D412,'[1]PREÇOS UNITÁRIOS'!$B$73:$H$20000,4,0),IFERROR(VLOOKUP(D412,'[1]INSUMOS-SINAPI'!$A$7:$F$20000,3,0),IFERROR(VLOOKUP(D412,'[1]tab-PINI-SINT'!$B$18:$G$20000,3,0),IFERROR(VLOOKUP(D412,[1]INSUMOS!$B$13:$H$9994,5,0),"")))))</f>
        <v xml:space="preserve">UN    </v>
      </c>
      <c r="H412" s="76">
        <v>2</v>
      </c>
      <c r="I412" s="38" t="str">
        <f>IFERROR(VLOOKUP(D412,'[1]COMP-SINT-SINAPI'!$G$6:$Q$20000,8,0),IFERROR(VLOOKUP(D412,'[1]PREÇOS UNITÁRIOS'!$B$73:$H$20000,5,0),IFERROR(VLOOKUP(D412,'[1]INSUMOS-SINAPI'!$A$7:$F$20000,5,0),IFERROR(VLOOKUP(D412,'[1]tab-PINI-SINT'!$B$18:$G$20000,4,0),IFERROR(VLOOKUP(D412,[1]INSUMOS!$B$13:$H$9994,6,0),"")))))</f>
        <v>35,13</v>
      </c>
      <c r="J412" s="38" t="str">
        <f>IF(D412="",0,IFERROR(VLOOKUP(D412,'[1]COMP-SINT-SINAPI'!$G$6:$Q$20000,7,0),IFERROR(VLOOKUP(D412,'[1]PREÇOS UNITÁRIOS'!$B$73:$H$20000,6,0),IFERROR(VLOOKUP(D412,'[1]INSUMOS-SINAPI'!$A$7:$F$20000,7,0),IFERROR(VLOOKUP(D412,'[1]tab-PINI-SINT'!$B$18:$G$20000,5,0),IFERROR(VLOOKUP(D412,[1]INSUMOS!$B$13:$H$9994,7,0),"0,00"))))))</f>
        <v>0,00</v>
      </c>
      <c r="K412" s="40">
        <f>H412*I412</f>
        <v>70.260000000000005</v>
      </c>
      <c r="L412" s="40">
        <f>H412*J412</f>
        <v>0</v>
      </c>
      <c r="M412" s="41">
        <f>K412+L412</f>
        <v>70.260000000000005</v>
      </c>
      <c r="N412" s="43"/>
    </row>
    <row r="413" spans="3:14" ht="50" x14ac:dyDescent="0.35">
      <c r="C413" s="34"/>
      <c r="D413" s="57">
        <v>95541</v>
      </c>
      <c r="E413" s="38" t="str">
        <f>IFERROR(VLOOKUP(D413,'[1]COMP-SINT-SINAPI'!$G$6:$R$20000,12,0),IFERROR(VLOOKUP(D413,'[1]PREÇOS UNITÁRIOS'!$B$73:$H$20000,3,0),IFERROR(VLOOKUP(D413,'[1]INSUMOS-SINAPI'!$A$6:$J$20000,6,0),IFERROR(VLOOKUP(D413,'[1]tab-PINI-SINT'!$B$18:$H$20000,7,0),IFERROR(VLOOKUP(D413,[1]INSUMOS!$B$13:$J$9994,9,0),"")))))</f>
        <v>SINAPI</v>
      </c>
      <c r="F413" s="37" t="str">
        <f>IFERROR(VLOOKUP(D413,'[1]COMP-SINT-SINAPI'!$G$6:$Q$20000,2,0),IFERROR(VLOOKUP(D413,'[1]PREÇOS UNITÁRIOS'!$B$73:$H$20000,3,0),IFERROR(VLOOKUP(D413,'[1]INSUMOS-SINAPI'!$A$7:$F$20000,2,0),IFERROR(VLOOKUP(D413,'[1]tab-PINI-SINT'!$B$18:$G$20000,2,0),IFERROR(VLOOKUP(D413,[1]INSUMOS!$B$13:$H$9994,3,0),"")))))</f>
        <v>FIXAÇÃO UTILIZANDO PARAFUSO E BUCHA DE NYLON, SOMENTE MÃO DE OBRA. AF_10/2016</v>
      </c>
      <c r="G413" s="38" t="str">
        <f>IFERROR(VLOOKUP(D413,'[1]COMP-SINT-SINAPI'!$G$6:$Q$20000,3,0),IFERROR(VLOOKUP(D413,'[1]PREÇOS UNITÁRIOS'!$B$73:$H$20000,4,0),IFERROR(VLOOKUP(D413,'[1]INSUMOS-SINAPI'!$A$7:$F$20000,3,0),IFERROR(VLOOKUP(D413,'[1]tab-PINI-SINT'!$B$18:$G$20000,3,0),IFERROR(VLOOKUP(D413,[1]INSUMOS!$B$13:$H$9994,5,0),"")))))</f>
        <v>UN</v>
      </c>
      <c r="H413" s="76">
        <v>2</v>
      </c>
      <c r="I413" s="38">
        <f>IFERROR(VLOOKUP(D413,'[1]COMP-SINT-SINAPI'!$G$6:$Q$20000,8,0),IFERROR(VLOOKUP(D413,'[1]PREÇOS UNITÁRIOS'!$B$73:$H$20000,5,0),IFERROR(VLOOKUP(D413,'[1]INSUMOS-SINAPI'!$A$7:$F$20000,5,0),IFERROR(VLOOKUP(D413,'[1]tab-PINI-SINT'!$B$18:$G$20000,4,0),IFERROR(VLOOKUP(D413,[1]INSUMOS!$B$13:$H$9994,6,0),"")))))</f>
        <v>0.79</v>
      </c>
      <c r="J413" s="38" t="str">
        <f>IF(D413="",0,IFERROR(VLOOKUP(D413,'[1]COMP-SINT-SINAPI'!$G$6:$Q$20000,7,0),IFERROR(VLOOKUP(D413,'[1]PREÇOS UNITÁRIOS'!$B$73:$H$20000,6,0),IFERROR(VLOOKUP(D413,'[1]INSUMOS-SINAPI'!$A$7:$F$20000,7,0),IFERROR(VLOOKUP(D413,'[1]tab-PINI-SINT'!$B$18:$G$20000,5,0),IFERROR(VLOOKUP(D413,[1]INSUMOS!$B$13:$H$9994,7,0),"0,00"))))))</f>
        <v>3,58</v>
      </c>
      <c r="K413" s="40">
        <f>H413*I413</f>
        <v>1.58</v>
      </c>
      <c r="L413" s="40">
        <f>H413*J413</f>
        <v>7.16</v>
      </c>
      <c r="M413" s="41">
        <f>K413+L413</f>
        <v>8.74</v>
      </c>
      <c r="N413" s="35"/>
    </row>
    <row r="414" spans="3:14" x14ac:dyDescent="0.35">
      <c r="C414" s="34"/>
      <c r="D414" s="35"/>
      <c r="E414" s="118"/>
      <c r="F414" s="35"/>
      <c r="G414" s="35"/>
      <c r="H414" s="35"/>
      <c r="I414" s="50" t="s">
        <v>1042</v>
      </c>
      <c r="J414" s="29"/>
      <c r="K414" s="41">
        <f>SUM(K411:K413)</f>
        <v>73.3</v>
      </c>
      <c r="L414" s="41">
        <f>SUM(L411:L413)</f>
        <v>7.16</v>
      </c>
      <c r="M414" s="41">
        <f>SUM(M411:M413)</f>
        <v>80.459999999999994</v>
      </c>
      <c r="N414" s="35"/>
    </row>
    <row r="415" spans="3:14" x14ac:dyDescent="0.35">
      <c r="C415" s="34"/>
      <c r="D415" s="35"/>
      <c r="E415" s="118"/>
      <c r="F415" s="35"/>
      <c r="G415" s="35"/>
      <c r="H415" s="35"/>
      <c r="I415" s="35"/>
      <c r="J415" s="35"/>
      <c r="K415" s="35"/>
      <c r="L415" s="35"/>
      <c r="M415" s="35"/>
      <c r="N415" s="35"/>
    </row>
    <row r="416" spans="3:14" x14ac:dyDescent="0.35">
      <c r="C416" s="34"/>
      <c r="D416" s="52"/>
      <c r="E416" s="108"/>
      <c r="F416" s="53"/>
      <c r="G416" s="53"/>
      <c r="H416" s="44" t="s">
        <v>1036</v>
      </c>
      <c r="I416" s="44" t="s">
        <v>1037</v>
      </c>
      <c r="J416" s="44" t="s">
        <v>1038</v>
      </c>
      <c r="K416" s="44" t="s">
        <v>1039</v>
      </c>
      <c r="L416" s="44" t="s">
        <v>1040</v>
      </c>
      <c r="M416" s="54"/>
      <c r="N416" s="35"/>
    </row>
    <row r="417" spans="3:14" ht="52" x14ac:dyDescent="0.35">
      <c r="C417" s="55" t="s">
        <v>422</v>
      </c>
      <c r="D417" s="47" t="str">
        <f>IF(C417="","",VLOOKUP(C417,'[1]PREÇOS UNITÁRIOS'!$B$12:$H$273,2,0))</f>
        <v>C58-BASA</v>
      </c>
      <c r="E417" s="79" t="s">
        <v>11</v>
      </c>
      <c r="F417" s="47" t="str">
        <f>IF(C417="","",VLOOKUP(C417,'[1]PREÇOS UNITÁRIOS'!$B$12:$H$273,3,0))</f>
        <v>IMPERMEABILIZACAO DE SUPERFICIE, COM IMPERMEABILIZANTE FLEXIVEL A BASE ACRILICA.</v>
      </c>
      <c r="G417" s="48" t="s">
        <v>33</v>
      </c>
      <c r="H417" s="29"/>
      <c r="I417" s="29"/>
      <c r="J417" s="49"/>
      <c r="K417" s="49">
        <f>K421</f>
        <v>45.689</v>
      </c>
      <c r="L417" s="49">
        <f>L421</f>
        <v>45.006</v>
      </c>
      <c r="M417" s="49">
        <f>SUM(K417:L417)</f>
        <v>90.694999999999993</v>
      </c>
      <c r="N417" s="35"/>
    </row>
    <row r="418" spans="3:14" ht="50" x14ac:dyDescent="0.35">
      <c r="C418" s="34"/>
      <c r="D418" s="82">
        <v>98554</v>
      </c>
      <c r="E418" s="38" t="str">
        <f>IFERROR(VLOOKUP(D418,'[1]COMP-SINT-SINAPI'!$G$6:$R$20000,12,0),IFERROR(VLOOKUP(D418,'[1]PREÇOS UNITÁRIOS'!$B$73:$H$20000,3,0),IFERROR(VLOOKUP(D418,'[1]INSUMOS-SINAPI'!$A$6:$J$20000,6,0),IFERROR(VLOOKUP(D418,'[1]tab-PINI-SINT'!$B$18:$H$20000,7,0),IFERROR(VLOOKUP(D418,[1]INSUMOS!$B$13:$J$9994,9,0),"")))))</f>
        <v>SINAPI</v>
      </c>
      <c r="F418" s="37" t="str">
        <f>IFERROR(VLOOKUP(D418,'[1]COMP-SINT-SINAPI'!$G$6:$Q$20000,2,0),IFERROR(VLOOKUP(D418,'[1]PREÇOS UNITÁRIOS'!$B$73:$H$20000,3,0),IFERROR(VLOOKUP(D418,'[1]INSUMOS-SINAPI'!$A$7:$F$20000,2,0),IFERROR(VLOOKUP(D418,'[1]tab-PINI-SINT'!$B$18:$G$20000,2,0),IFERROR(VLOOKUP(D418,[1]INSUMOS!$B$13:$H$9994,3,0),"")))))</f>
        <v>IMPERMEABILIZAÇÃO DE SUPERFÍCIE COM MEMBRANA À BASE DE RESINA ACRÍLICA, 3 DEMÃOS. AF_06/2018</v>
      </c>
      <c r="G418" s="38" t="str">
        <f>IFERROR(VLOOKUP(D418,'[1]COMP-SINT-SINAPI'!$G$6:$Q$20000,3,0),IFERROR(VLOOKUP(D418,'[1]PREÇOS UNITÁRIOS'!$B$73:$H$20000,4,0),IFERROR(VLOOKUP(D418,'[1]INSUMOS-SINAPI'!$A$7:$F$20000,3,0),IFERROR(VLOOKUP(D418,'[1]tab-PINI-SINT'!$B$18:$G$20000,3,0),IFERROR(VLOOKUP(D418,[1]INSUMOS!$B$13:$H$9994,5,0),"")))))</f>
        <v>M2</v>
      </c>
      <c r="H418" s="74">
        <v>1</v>
      </c>
      <c r="I418" s="38">
        <f>IFERROR(VLOOKUP(D418,'[1]COMP-SINT-SINAPI'!$G$6:$Q$20000,8,0),IFERROR(VLOOKUP(D418,'[1]PREÇOS UNITÁRIOS'!$B$73:$H$20000,5,0),IFERROR(VLOOKUP(D418,'[1]INSUMOS-SINAPI'!$A$7:$F$20000,5,0),IFERROR(VLOOKUP(D418,'[1]tab-PINI-SINT'!$B$18:$G$20000,4,0),IFERROR(VLOOKUP(D418,[1]INSUMOS!$B$13:$H$9994,6,0),"")))))</f>
        <v>34.93</v>
      </c>
      <c r="J418" s="38" t="str">
        <f>IF(D418="",0,IFERROR(VLOOKUP(D418,'[1]COMP-SINT-SINAPI'!$G$6:$Q$20000,7,0),IFERROR(VLOOKUP(D418,'[1]PREÇOS UNITÁRIOS'!$B$73:$H$20000,6,0),IFERROR(VLOOKUP(D418,'[1]INSUMOS-SINAPI'!$A$7:$F$20000,7,0),IFERROR(VLOOKUP(D418,'[1]tab-PINI-SINT'!$B$18:$G$20000,5,0),IFERROR(VLOOKUP(D418,[1]INSUMOS!$B$13:$H$9994,7,0),"0,00"))))))</f>
        <v>11,49</v>
      </c>
      <c r="K418" s="40">
        <f>H418*I418</f>
        <v>34.93</v>
      </c>
      <c r="L418" s="40">
        <f>H418*J418</f>
        <v>11.49</v>
      </c>
      <c r="M418" s="41">
        <f>K418+L418</f>
        <v>46.42</v>
      </c>
      <c r="N418" s="35"/>
    </row>
    <row r="419" spans="3:14" ht="37.5" x14ac:dyDescent="0.35">
      <c r="C419" s="34"/>
      <c r="D419" s="36">
        <v>88270</v>
      </c>
      <c r="E419" s="38" t="str">
        <f>IFERROR(VLOOKUP(D419,'[1]COMP-SINT-SINAPI'!$G$6:$R$20000,12,0),IFERROR(VLOOKUP(D419,'[1]PREÇOS UNITÁRIOS'!$B$73:$H$20000,3,0),IFERROR(VLOOKUP(D419,'[1]INSUMOS-SINAPI'!$A$6:$J$20000,6,0),IFERROR(VLOOKUP(D419,'[1]tab-PINI-SINT'!$B$18:$H$20000,7,0),IFERROR(VLOOKUP(D419,[1]INSUMOS!$B$13:$J$9994,9,0),"")))))</f>
        <v>SINAPI</v>
      </c>
      <c r="F419" s="37" t="str">
        <f>IFERROR(VLOOKUP(D419,'[1]COMP-SINT-SINAPI'!$G$6:$Q$20000,2,0),IFERROR(VLOOKUP(D419,'[1]PREÇOS UNITÁRIOS'!$B$73:$H$20000,3,0),IFERROR(VLOOKUP(D419,'[1]INSUMOS-SINAPI'!$A$7:$F$20000,2,0),IFERROR(VLOOKUP(D419,'[1]tab-PINI-SINT'!$B$18:$G$20000,2,0),IFERROR(VLOOKUP(D419,[1]INSUMOS!$B$13:$H$9994,3,0),"")))))</f>
        <v>IMPERMEABILIZADOR COM ENCARGOS COMPLEMENTARES</v>
      </c>
      <c r="G419" s="38" t="str">
        <f>IFERROR(VLOOKUP(D419,'[1]COMP-SINT-SINAPI'!$G$6:$Q$20000,3,0),IFERROR(VLOOKUP(D419,'[1]PREÇOS UNITÁRIOS'!$B$73:$H$20000,4,0),IFERROR(VLOOKUP(D419,'[1]INSUMOS-SINAPI'!$A$7:$F$20000,3,0),IFERROR(VLOOKUP(D419,'[1]tab-PINI-SINT'!$B$18:$G$20000,3,0),IFERROR(VLOOKUP(D419,[1]INSUMOS!$B$13:$H$9994,5,0),"")))))</f>
        <v>H</v>
      </c>
      <c r="H419" s="74">
        <v>1.4</v>
      </c>
      <c r="I419" s="38">
        <f>IFERROR(VLOOKUP(D419,'[1]COMP-SINT-SINAPI'!$G$6:$Q$20000,8,0),IFERROR(VLOOKUP(D419,'[1]PREÇOS UNITÁRIOS'!$B$73:$H$20000,5,0),IFERROR(VLOOKUP(D419,'[1]INSUMOS-SINAPI'!$A$7:$F$20000,5,0),IFERROR(VLOOKUP(D419,'[1]tab-PINI-SINT'!$B$18:$G$20000,4,0),IFERROR(VLOOKUP(D419,[1]INSUMOS!$B$13:$H$9994,6,0),"")))))</f>
        <v>5.18</v>
      </c>
      <c r="J419" s="38" t="str">
        <f>IF(D419="",0,IFERROR(VLOOKUP(D419,'[1]COMP-SINT-SINAPI'!$G$6:$Q$20000,7,0),IFERROR(VLOOKUP(D419,'[1]PREÇOS UNITÁRIOS'!$B$73:$H$20000,6,0),IFERROR(VLOOKUP(D419,'[1]INSUMOS-SINAPI'!$A$7:$F$20000,7,0),IFERROR(VLOOKUP(D419,'[1]tab-PINI-SINT'!$B$18:$G$20000,5,0),IFERROR(VLOOKUP(D419,[1]INSUMOS!$B$13:$H$9994,7,0),"0,00"))))))</f>
        <v>16,80</v>
      </c>
      <c r="K419" s="40">
        <f>H419*I419</f>
        <v>7.2519999999999989</v>
      </c>
      <c r="L419" s="40">
        <f>H419*J419</f>
        <v>23.52</v>
      </c>
      <c r="M419" s="41">
        <f>K419+L419</f>
        <v>30.771999999999998</v>
      </c>
      <c r="N419" s="35"/>
    </row>
    <row r="420" spans="3:14" ht="25" x14ac:dyDescent="0.35">
      <c r="C420" s="34"/>
      <c r="D420" s="57">
        <v>88316</v>
      </c>
      <c r="E420" s="38" t="str">
        <f>IFERROR(VLOOKUP(D420,'[1]COMP-SINT-SINAPI'!$G$6:$R$20000,12,0),IFERROR(VLOOKUP(D420,'[1]PREÇOS UNITÁRIOS'!$B$73:$H$20000,3,0),IFERROR(VLOOKUP(D420,'[1]INSUMOS-SINAPI'!$A$6:$J$20000,6,0),IFERROR(VLOOKUP(D420,'[1]tab-PINI-SINT'!$B$18:$H$20000,7,0),IFERROR(VLOOKUP(D420,[1]INSUMOS!$B$13:$J$9994,9,0),"")))))</f>
        <v>SINAPI</v>
      </c>
      <c r="F420" s="37" t="str">
        <f>IFERROR(VLOOKUP(D420,'[1]COMP-SINT-SINAPI'!$G$6:$Q$20000,2,0),IFERROR(VLOOKUP(D420,'[1]PREÇOS UNITÁRIOS'!$B$73:$H$20000,3,0),IFERROR(VLOOKUP(D420,'[1]INSUMOS-SINAPI'!$A$7:$F$20000,2,0),IFERROR(VLOOKUP(D420,'[1]tab-PINI-SINT'!$B$18:$G$20000,2,0),IFERROR(VLOOKUP(D420,[1]INSUMOS!$B$13:$H$9994,3,0),"")))))</f>
        <v>SERVENTE COM ENCARGOS COMPLEMENTARES</v>
      </c>
      <c r="G420" s="38" t="str">
        <f>IFERROR(VLOOKUP(D420,'[1]COMP-SINT-SINAPI'!$G$6:$Q$20000,3,0),IFERROR(VLOOKUP(D420,'[1]PREÇOS UNITÁRIOS'!$B$73:$H$20000,4,0),IFERROR(VLOOKUP(D420,'[1]INSUMOS-SINAPI'!$A$7:$F$20000,3,0),IFERROR(VLOOKUP(D420,'[1]tab-PINI-SINT'!$B$18:$G$20000,3,0),IFERROR(VLOOKUP(D420,[1]INSUMOS!$B$13:$H$9994,5,0),"")))))</f>
        <v>H</v>
      </c>
      <c r="H420" s="74">
        <v>0.7</v>
      </c>
      <c r="I420" s="38">
        <f>IFERROR(VLOOKUP(D420,'[1]COMP-SINT-SINAPI'!$G$6:$Q$20000,8,0),IFERROR(VLOOKUP(D420,'[1]PREÇOS UNITÁRIOS'!$B$73:$H$20000,5,0),IFERROR(VLOOKUP(D420,'[1]INSUMOS-SINAPI'!$A$7:$F$20000,5,0),IFERROR(VLOOKUP(D420,'[1]tab-PINI-SINT'!$B$18:$G$20000,4,0),IFERROR(VLOOKUP(D420,[1]INSUMOS!$B$13:$H$9994,6,0),"")))))</f>
        <v>5.01</v>
      </c>
      <c r="J420" s="38" t="str">
        <f>IF(D420="",0,IFERROR(VLOOKUP(D420,'[1]COMP-SINT-SINAPI'!$G$6:$Q$20000,7,0),IFERROR(VLOOKUP(D420,'[1]PREÇOS UNITÁRIOS'!$B$73:$H$20000,6,0),IFERROR(VLOOKUP(D420,'[1]INSUMOS-SINAPI'!$A$7:$F$20000,7,0),IFERROR(VLOOKUP(D420,'[1]tab-PINI-SINT'!$B$18:$G$20000,5,0),IFERROR(VLOOKUP(D420,[1]INSUMOS!$B$13:$H$9994,7,0),"0,00"))))))</f>
        <v>14,28</v>
      </c>
      <c r="K420" s="40">
        <f>H420*I420</f>
        <v>3.5069999999999997</v>
      </c>
      <c r="L420" s="40">
        <f>H420*J420</f>
        <v>9.9959999999999987</v>
      </c>
      <c r="M420" s="41">
        <f>K420+L420</f>
        <v>13.502999999999998</v>
      </c>
      <c r="N420" s="35"/>
    </row>
    <row r="421" spans="3:14" x14ac:dyDescent="0.35">
      <c r="C421" s="34"/>
      <c r="D421" s="35"/>
      <c r="E421" s="118"/>
      <c r="F421" s="35"/>
      <c r="G421" s="35"/>
      <c r="H421" s="35"/>
      <c r="I421" s="50" t="s">
        <v>1042</v>
      </c>
      <c r="J421" s="29"/>
      <c r="K421" s="41">
        <f>SUM(K418:K420)</f>
        <v>45.689</v>
      </c>
      <c r="L421" s="41">
        <f>SUM(L418:L420)</f>
        <v>45.006</v>
      </c>
      <c r="M421" s="41">
        <f>SUM(M418:M420)</f>
        <v>90.695000000000007</v>
      </c>
      <c r="N421" s="35"/>
    </row>
    <row r="422" spans="3:14" x14ac:dyDescent="0.35">
      <c r="C422" s="34"/>
      <c r="D422" s="35"/>
      <c r="E422" s="118"/>
      <c r="F422" s="35"/>
      <c r="G422" s="35"/>
      <c r="H422" s="35"/>
      <c r="I422" s="35"/>
      <c r="J422" s="35"/>
      <c r="K422" s="35"/>
      <c r="L422" s="35"/>
      <c r="M422" s="35"/>
      <c r="N422" s="35"/>
    </row>
    <row r="423" spans="3:14" x14ac:dyDescent="0.35">
      <c r="C423" s="42"/>
      <c r="D423" s="43"/>
      <c r="E423" s="117"/>
      <c r="F423" s="43"/>
      <c r="G423" s="44" t="s">
        <v>21</v>
      </c>
      <c r="H423" s="44" t="s">
        <v>1036</v>
      </c>
      <c r="I423" s="44" t="s">
        <v>1037</v>
      </c>
      <c r="J423" s="44" t="s">
        <v>1038</v>
      </c>
      <c r="K423" s="44" t="s">
        <v>1039</v>
      </c>
      <c r="L423" s="44" t="s">
        <v>1040</v>
      </c>
      <c r="M423" s="45" t="s">
        <v>1041</v>
      </c>
      <c r="N423" s="35"/>
    </row>
    <row r="424" spans="3:14" ht="26" x14ac:dyDescent="0.35">
      <c r="C424" s="55" t="s">
        <v>425</v>
      </c>
      <c r="D424" s="47" t="str">
        <f>IF(C424="","",VLOOKUP(C424,'[1]PREÇOS UNITÁRIOS'!$B$12:$H$273,2,0))</f>
        <v>C59-BASA</v>
      </c>
      <c r="E424" s="79" t="s">
        <v>11</v>
      </c>
      <c r="F424" s="47" t="str">
        <f>IF(C424="","",VLOOKUP(C424,'[1]PREÇOS UNITÁRIOS'!$B$12:$H$273,3,0))</f>
        <v>ESGOTAMENTO DE FOSSA EXISTENTE</v>
      </c>
      <c r="G424" s="48" t="s">
        <v>21</v>
      </c>
      <c r="H424" s="29"/>
      <c r="I424" s="29"/>
      <c r="J424" s="49"/>
      <c r="K424" s="49">
        <f>K426</f>
        <v>350</v>
      </c>
      <c r="L424" s="49">
        <f>L426</f>
        <v>0</v>
      </c>
      <c r="M424" s="49">
        <f>SUM(K424:L424)</f>
        <v>350</v>
      </c>
      <c r="N424" s="35"/>
    </row>
    <row r="425" spans="3:14" x14ac:dyDescent="0.35">
      <c r="C425" s="34"/>
      <c r="D425" s="36" t="s">
        <v>96</v>
      </c>
      <c r="E425" s="38" t="str">
        <f>IFERROR(VLOOKUP(D425,'[1]COMP-SINT-SINAPI'!$G$6:$R$20000,12,0),IFERROR(VLOOKUP(D425,'[1]PREÇOS UNITÁRIOS'!$B$73:$H$20000,3,0),IFERROR(VLOOKUP(D425,'[1]INSUMOS-SINAPI'!$A$6:$J$20000,6,0),IFERROR(VLOOKUP(D425,'[1]tab-PINI-SINT'!$B$18:$H$20000,7,0),IFERROR(VLOOKUP(D425,[1]INSUMOS!$B$13:$J$9994,9,0),"")))))</f>
        <v>ORSE-12637</v>
      </c>
      <c r="F425" s="37" t="str">
        <f>IFERROR(VLOOKUP(D425,'[1]COMP-SINT-SINAPI'!$G$6:$Q$20000,2,0),IFERROR(VLOOKUP(D425,'[1]PREÇOS UNITÁRIOS'!$B$73:$H$20000,3,0),IFERROR(VLOOKUP(D425,'[1]INSUMOS-SINAPI'!$A$7:$F$20000,2,0),IFERROR(VLOOKUP(D425,'[1]tab-PINI-SINT'!$B$18:$G$20000,2,0),IFERROR(VLOOKUP(D425,[1]INSUMOS!$B$13:$H$9994,3,0),"")))))</f>
        <v>Limpeza de fossa até 5m3</v>
      </c>
      <c r="G425" s="38" t="str">
        <f>IFERROR(VLOOKUP(D425,'[1]COMP-SINT-SINAPI'!$G$6:$Q$20000,3,0),IFERROR(VLOOKUP(D425,'[1]PREÇOS UNITÁRIOS'!$B$73:$H$20000,4,0),IFERROR(VLOOKUP(D425,'[1]INSUMOS-SINAPI'!$A$7:$F$20000,3,0),IFERROR(VLOOKUP(D425,'[1]tab-PINI-SINT'!$B$18:$G$20000,3,0),IFERROR(VLOOKUP(D425,[1]INSUMOS!$B$13:$H$9994,5,0),"")))))</f>
        <v>UN</v>
      </c>
      <c r="H425" s="39">
        <v>1</v>
      </c>
      <c r="I425" s="38">
        <f>IFERROR(VLOOKUP(D425,'[1]COMP-SINT-SINAPI'!$G$6:$Q$20000,8,0),IFERROR(VLOOKUP(D425,'[1]PREÇOS UNITÁRIOS'!$B$73:$H$20000,5,0),IFERROR(VLOOKUP(D425,'[1]INSUMOS-SINAPI'!$A$7:$F$20000,5,0),IFERROR(VLOOKUP(D425,'[1]tab-PINI-SINT'!$B$18:$G$20000,4,0),IFERROR(VLOOKUP(D425,[1]INSUMOS!$B$13:$H$9994,6,0),"")))))</f>
        <v>350</v>
      </c>
      <c r="J425" s="38">
        <f>IF(D425="",0,IFERROR(VLOOKUP(D425,'[1]COMP-SINT-SINAPI'!$G$6:$Q$20000,7,0),IFERROR(VLOOKUP(D425,'[1]PREÇOS UNITÁRIOS'!$B$73:$H$20000,6,0),IFERROR(VLOOKUP(D425,'[1]INSUMOS-SINAPI'!$A$7:$F$20000,7,0),IFERROR(VLOOKUP(D425,'[1]tab-PINI-SINT'!$B$18:$G$20000,5,0),IFERROR(VLOOKUP(D425,[1]INSUMOS!$B$13:$H$9994,7,0),"0,00"))))))</f>
        <v>0</v>
      </c>
      <c r="K425" s="40">
        <f>IF(H425="",0,H425*I425)</f>
        <v>350</v>
      </c>
      <c r="L425" s="40">
        <f>H425*J425</f>
        <v>0</v>
      </c>
      <c r="M425" s="41">
        <f>K425+L425</f>
        <v>350</v>
      </c>
      <c r="N425" s="35"/>
    </row>
    <row r="426" spans="3:14" x14ac:dyDescent="0.35">
      <c r="C426" s="34"/>
      <c r="D426" s="35"/>
      <c r="E426" s="118"/>
      <c r="F426" s="35"/>
      <c r="G426" s="35"/>
      <c r="H426" s="35"/>
      <c r="I426" s="50" t="s">
        <v>1042</v>
      </c>
      <c r="J426" s="29"/>
      <c r="K426" s="41">
        <f>SUM(K425:K425)</f>
        <v>350</v>
      </c>
      <c r="L426" s="41">
        <f>SUM(L425:L425)</f>
        <v>0</v>
      </c>
      <c r="M426" s="41">
        <f>SUM(M425:M425)</f>
        <v>350</v>
      </c>
      <c r="N426" s="35"/>
    </row>
    <row r="427" spans="3:14" x14ac:dyDescent="0.35">
      <c r="C427" s="34"/>
      <c r="D427" s="35"/>
      <c r="E427" s="118"/>
      <c r="F427" s="35"/>
      <c r="G427" s="35"/>
      <c r="H427" s="35"/>
      <c r="I427" s="35"/>
      <c r="J427" s="35"/>
      <c r="K427" s="35"/>
      <c r="L427" s="35"/>
      <c r="M427" s="35"/>
      <c r="N427" s="35"/>
    </row>
    <row r="428" spans="3:14" x14ac:dyDescent="0.35">
      <c r="C428" s="42"/>
      <c r="D428" s="43"/>
      <c r="E428" s="117"/>
      <c r="F428" s="43"/>
      <c r="G428" s="44" t="s">
        <v>21</v>
      </c>
      <c r="H428" s="44" t="s">
        <v>1036</v>
      </c>
      <c r="I428" s="44" t="s">
        <v>1037</v>
      </c>
      <c r="J428" s="44" t="s">
        <v>1038</v>
      </c>
      <c r="K428" s="44" t="s">
        <v>1039</v>
      </c>
      <c r="L428" s="44" t="s">
        <v>1040</v>
      </c>
      <c r="M428" s="45" t="s">
        <v>1041</v>
      </c>
      <c r="N428" s="35"/>
    </row>
    <row r="429" spans="3:14" ht="39" x14ac:dyDescent="0.35">
      <c r="C429" s="55" t="s">
        <v>428</v>
      </c>
      <c r="D429" s="47" t="str">
        <f>IF(C429="","",VLOOKUP(C429,'[1]PREÇOS UNITÁRIOS'!$B$12:$H$273,2,0))</f>
        <v>C60-BASA</v>
      </c>
      <c r="E429" s="79" t="s">
        <v>11</v>
      </c>
      <c r="F429" s="47" t="str">
        <f>IF(C429="","",VLOOKUP(C429,'[1]PREÇOS UNITÁRIOS'!$B$12:$H$273,3,0))</f>
        <v>LIMPEZA E HIGIENIZAÇÃO DA CAIXA D'AGUA  EM CONCRETO</v>
      </c>
      <c r="G429" s="48" t="s">
        <v>21</v>
      </c>
      <c r="H429" s="29"/>
      <c r="I429" s="29"/>
      <c r="J429" s="49"/>
      <c r="K429" s="49">
        <f>K431</f>
        <v>266</v>
      </c>
      <c r="L429" s="49">
        <f>L431</f>
        <v>0</v>
      </c>
      <c r="M429" s="49">
        <f>SUM(K429:L429)</f>
        <v>266</v>
      </c>
      <c r="N429" s="35"/>
    </row>
    <row r="430" spans="3:14" ht="25" x14ac:dyDescent="0.35">
      <c r="C430" s="34"/>
      <c r="D430" s="36" t="s">
        <v>97</v>
      </c>
      <c r="E430" s="38" t="str">
        <f>IFERROR(VLOOKUP(D430,'[1]COMP-SINT-SINAPI'!$G$6:$R$20000,12,0),IFERROR(VLOOKUP(D430,'[1]PREÇOS UNITÁRIOS'!$B$73:$H$20000,3,0),IFERROR(VLOOKUP(D430,'[1]INSUMOS-SINAPI'!$A$6:$J$20000,6,0),IFERROR(VLOOKUP(D430,'[1]tab-PINI-SINT'!$B$18:$H$20000,7,0),IFERROR(VLOOKUP(D430,[1]INSUMOS!$B$13:$J$9994,9,0),"")))))</f>
        <v>78.basa</v>
      </c>
      <c r="F430" s="37" t="str">
        <f>IFERROR(VLOOKUP(D430,'[1]COMP-SINT-SINAPI'!$G$6:$Q$20000,2,0),IFERROR(VLOOKUP(D430,'[1]PREÇOS UNITÁRIOS'!$B$73:$H$20000,3,0),IFERROR(VLOOKUP(D430,'[1]INSUMOS-SINAPI'!$A$7:$F$20000,2,0),IFERROR(VLOOKUP(D430,'[1]tab-PINI-SINT'!$B$18:$G$20000,2,0),IFERROR(VLOOKUP(D430,[1]INSUMOS!$B$13:$H$9994,3,0),"")))))</f>
        <v>limpeza e higienização da caixa d'agua existente</v>
      </c>
      <c r="G430" s="38" t="str">
        <f>IFERROR(VLOOKUP(D430,'[1]COMP-SINT-SINAPI'!$G$6:$Q$20000,3,0),IFERROR(VLOOKUP(D430,'[1]PREÇOS UNITÁRIOS'!$B$73:$H$20000,4,0),IFERROR(VLOOKUP(D430,'[1]INSUMOS-SINAPI'!$A$7:$F$20000,3,0),IFERROR(VLOOKUP(D430,'[1]tab-PINI-SINT'!$B$18:$G$20000,3,0),IFERROR(VLOOKUP(D430,[1]INSUMOS!$B$13:$H$9994,5,0),"")))))</f>
        <v>UN</v>
      </c>
      <c r="H430" s="39">
        <v>1</v>
      </c>
      <c r="I430" s="38">
        <f>IFERROR(VLOOKUP(D430,'[1]COMP-SINT-SINAPI'!$G$6:$Q$20000,8,0),IFERROR(VLOOKUP(D430,'[1]PREÇOS UNITÁRIOS'!$B$73:$H$20000,5,0),IFERROR(VLOOKUP(D430,'[1]INSUMOS-SINAPI'!$A$7:$F$20000,5,0),IFERROR(VLOOKUP(D430,'[1]tab-PINI-SINT'!$B$18:$G$20000,4,0),IFERROR(VLOOKUP(D430,[1]INSUMOS!$B$13:$H$9994,6,0),"")))))</f>
        <v>266</v>
      </c>
      <c r="J430" s="38">
        <f>IF(D430="",0,IFERROR(VLOOKUP(D430,'[1]COMP-SINT-SINAPI'!$G$6:$Q$20000,7,0),IFERROR(VLOOKUP(D430,'[1]PREÇOS UNITÁRIOS'!$B$73:$H$20000,6,0),IFERROR(VLOOKUP(D430,'[1]INSUMOS-SINAPI'!$A$7:$F$20000,7,0),IFERROR(VLOOKUP(D430,'[1]tab-PINI-SINT'!$B$18:$G$20000,5,0),IFERROR(VLOOKUP(D430,[1]INSUMOS!$B$13:$H$9994,7,0),"0,00"))))))</f>
        <v>0</v>
      </c>
      <c r="K430" s="40">
        <f>IF(H430="",0,H430*I430)</f>
        <v>266</v>
      </c>
      <c r="L430" s="40">
        <f>H430*J430</f>
        <v>0</v>
      </c>
      <c r="M430" s="41">
        <f>K430+L430</f>
        <v>266</v>
      </c>
      <c r="N430" s="35"/>
    </row>
    <row r="431" spans="3:14" x14ac:dyDescent="0.35">
      <c r="C431" s="34"/>
      <c r="D431" s="35"/>
      <c r="E431" s="118"/>
      <c r="F431" s="35"/>
      <c r="G431" s="35"/>
      <c r="H431" s="35"/>
      <c r="I431" s="50" t="s">
        <v>1042</v>
      </c>
      <c r="J431" s="29"/>
      <c r="K431" s="41">
        <f>SUM(K430:K430)</f>
        <v>266</v>
      </c>
      <c r="L431" s="41">
        <f>SUM(L430:L430)</f>
        <v>0</v>
      </c>
      <c r="M431" s="41">
        <f>SUM(M430:M430)</f>
        <v>266</v>
      </c>
      <c r="N431" s="35"/>
    </row>
    <row r="432" spans="3:14" x14ac:dyDescent="0.35">
      <c r="C432" s="34"/>
      <c r="D432" s="35"/>
      <c r="E432" s="118"/>
      <c r="F432" s="35"/>
      <c r="G432" s="35"/>
      <c r="H432" s="35"/>
      <c r="I432" s="35"/>
      <c r="J432" s="35"/>
      <c r="K432" s="35"/>
      <c r="L432" s="35"/>
      <c r="M432" s="35"/>
      <c r="N432" s="35"/>
    </row>
    <row r="433" spans="3:14" x14ac:dyDescent="0.35">
      <c r="C433" s="34"/>
      <c r="D433" s="52"/>
      <c r="E433" s="108"/>
      <c r="F433" s="53"/>
      <c r="G433" s="53"/>
      <c r="H433" s="44" t="s">
        <v>1036</v>
      </c>
      <c r="I433" s="44" t="s">
        <v>1037</v>
      </c>
      <c r="J433" s="44" t="s">
        <v>1038</v>
      </c>
      <c r="K433" s="44" t="s">
        <v>1039</v>
      </c>
      <c r="L433" s="44" t="s">
        <v>1040</v>
      </c>
      <c r="M433" s="54"/>
      <c r="N433" s="35"/>
    </row>
    <row r="434" spans="3:14" x14ac:dyDescent="0.35">
      <c r="C434" s="55" t="s">
        <v>431</v>
      </c>
      <c r="D434" s="47" t="str">
        <f>IF(C434="","",VLOOKUP(C434,'[1]PREÇOS UNITÁRIOS'!$B$12:$H$273,2,0))</f>
        <v>C61-BASA</v>
      </c>
      <c r="E434" s="79" t="s">
        <v>11</v>
      </c>
      <c r="F434" s="47" t="str">
        <f>IF(C434="","",VLOOKUP(C434,'[1]PREÇOS UNITÁRIOS'!$B$12:$H$273,3,0))</f>
        <v>DESMOBILIZAÇÃO</v>
      </c>
      <c r="G434" s="48" t="s">
        <v>21</v>
      </c>
      <c r="H434" s="29"/>
      <c r="I434" s="29"/>
      <c r="J434" s="49"/>
      <c r="K434" s="49">
        <f>K439</f>
        <v>690.56</v>
      </c>
      <c r="L434" s="49">
        <f>L439</f>
        <v>305.88</v>
      </c>
      <c r="M434" s="49">
        <f>SUM(K434:L434)</f>
        <v>996.43999999999994</v>
      </c>
      <c r="N434" s="35"/>
    </row>
    <row r="435" spans="3:14" ht="125" x14ac:dyDescent="0.35">
      <c r="C435" s="34"/>
      <c r="D435" s="57">
        <v>5824</v>
      </c>
      <c r="E435" s="38" t="str">
        <f>IFERROR(VLOOKUP(D435,'[1]COMP-SINT-SINAPI'!$G$6:$R$20000,12,0),IFERROR(VLOOKUP(D435,'[1]PREÇOS UNITÁRIOS'!$B$73:$H$20000,3,0),IFERROR(VLOOKUP(D435,'[1]INSUMOS-SINAPI'!$A$6:$J$20000,6,0),IFERROR(VLOOKUP(D435,'[1]tab-PINI-SINT'!$B$18:$H$20000,7,0),IFERROR(VLOOKUP(D435,[1]INSUMOS!$B$13:$J$9994,9,0),"")))))</f>
        <v>SINAPI</v>
      </c>
      <c r="F435" s="37" t="str">
        <f>IFERROR(VLOOKUP(D435,'[1]COMP-SINT-SINAPI'!$G$6:$Q$20000,2,0),IFERROR(VLOOKUP(D435,'[1]PREÇOS UNITÁRIOS'!$B$73:$H$20000,3,0),IFERROR(VLOOKUP(D435,'[1]INSUMOS-SINAPI'!$A$7:$F$20000,2,0),IFERROR(VLOOKUP(D435,'[1]tab-PINI-SINT'!$B$18:$G$20000,2,0),IFERROR(VLOOKUP(D435,[1]INSUMOS!$B$13:$H$9994,3,0),"")))))</f>
        <v>CAMINHÃO TOCO, PBT 16.000 KG, CARGA ÚTIL MÁX. 10.685 KG, DIST. ENTRE EIXOS 4,8 M, POTÊNCIA 189 CV, INCLUSIVE CARROCERIA FIXA ABERTA DE MADEIRA P/ TRANSPORTE GERAL DE CARGA SECA, DIMEN. APROX. 2,5 X 7,00 X 0,50 M - CHP DIURNO. AF_06/2014</v>
      </c>
      <c r="G435" s="38" t="str">
        <f>IFERROR(VLOOKUP(D435,'[1]COMP-SINT-SINAPI'!$G$6:$Q$20000,3,0),IFERROR(VLOOKUP(D435,'[1]PREÇOS UNITÁRIOS'!$B$73:$H$20000,4,0),IFERROR(VLOOKUP(D435,'[1]INSUMOS-SINAPI'!$A$7:$F$20000,3,0),IFERROR(VLOOKUP(D435,'[1]tab-PINI-SINT'!$B$18:$G$20000,3,0),IFERROR(VLOOKUP(D435,[1]INSUMOS!$B$13:$H$9994,5,0),"")))))</f>
        <v>CHP</v>
      </c>
      <c r="H435" s="74">
        <v>2</v>
      </c>
      <c r="I435" s="38">
        <f>IFERROR(VLOOKUP(D435,'[1]COMP-SINT-SINAPI'!$G$6:$Q$20000,8,0),IFERROR(VLOOKUP(D435,'[1]PREÇOS UNITÁRIOS'!$B$73:$H$20000,5,0),IFERROR(VLOOKUP(D435,'[1]INSUMOS-SINAPI'!$A$7:$F$20000,5,0),IFERROR(VLOOKUP(D435,'[1]tab-PINI-SINT'!$B$18:$G$20000,4,0),IFERROR(VLOOKUP(D435,[1]INSUMOS!$B$13:$H$9994,6,0),"")))))</f>
        <v>168.88</v>
      </c>
      <c r="J435" s="38" t="str">
        <f>IF(D435="",0,IFERROR(VLOOKUP(D435,'[1]COMP-SINT-SINAPI'!$G$6:$Q$20000,7,0),IFERROR(VLOOKUP(D435,'[1]PREÇOS UNITÁRIOS'!$B$73:$H$20000,6,0),IFERROR(VLOOKUP(D435,'[1]INSUMOS-SINAPI'!$A$7:$F$20000,7,0),IFERROR(VLOOKUP(D435,'[1]tab-PINI-SINT'!$B$18:$G$20000,5,0),IFERROR(VLOOKUP(D435,[1]INSUMOS!$B$13:$H$9994,7,0),"0,00"))))))</f>
        <v>18,84</v>
      </c>
      <c r="K435" s="40">
        <f>H435*I435</f>
        <v>337.76</v>
      </c>
      <c r="L435" s="40">
        <f>H435*J435</f>
        <v>37.68</v>
      </c>
      <c r="M435" s="41">
        <f>K435+L435</f>
        <v>375.44</v>
      </c>
      <c r="N435" s="35"/>
    </row>
    <row r="436" spans="3:14" ht="125" x14ac:dyDescent="0.35">
      <c r="C436" s="34"/>
      <c r="D436" s="57">
        <v>5826</v>
      </c>
      <c r="E436" s="38" t="str">
        <f>IFERROR(VLOOKUP(D436,'[1]COMP-SINT-SINAPI'!$G$6:$R$20000,12,0),IFERROR(VLOOKUP(D436,'[1]PREÇOS UNITÁRIOS'!$B$73:$H$20000,3,0),IFERROR(VLOOKUP(D436,'[1]INSUMOS-SINAPI'!$A$6:$J$20000,6,0),IFERROR(VLOOKUP(D436,'[1]tab-PINI-SINT'!$B$18:$H$20000,7,0),IFERROR(VLOOKUP(D436,[1]INSUMOS!$B$13:$J$9994,9,0),"")))))</f>
        <v>SINAPI</v>
      </c>
      <c r="F436" s="37" t="str">
        <f>IFERROR(VLOOKUP(D436,'[1]COMP-SINT-SINAPI'!$G$6:$Q$20000,2,0),IFERROR(VLOOKUP(D436,'[1]PREÇOS UNITÁRIOS'!$B$73:$H$20000,3,0),IFERROR(VLOOKUP(D436,'[1]INSUMOS-SINAPI'!$A$7:$F$20000,2,0),IFERROR(VLOOKUP(D436,'[1]tab-PINI-SINT'!$B$18:$G$20000,2,0),IFERROR(VLOOKUP(D436,[1]INSUMOS!$B$13:$H$9994,3,0),"")))))</f>
        <v>CAMINHÃO TOCO, PBT 16.000 KG, CARGA ÚTIL MÁX. 10.685 KG, DIST. ENTRE EIXOS 4,8 M, POTÊNCIA 189 CV, INCLUSIVE CARROCERIA FIXA ABERTA DE MADEIRA P/ TRANSPORTE GERAL DE CARGA SECA, DIMEN. APROX. 2,5 X 7,00 X 0,50 M - CHI DIURNO. AF_06/2014</v>
      </c>
      <c r="G436" s="38" t="str">
        <f>IFERROR(VLOOKUP(D436,'[1]COMP-SINT-SINAPI'!$G$6:$Q$20000,3,0),IFERROR(VLOOKUP(D436,'[1]PREÇOS UNITÁRIOS'!$B$73:$H$20000,4,0),IFERROR(VLOOKUP(D436,'[1]INSUMOS-SINAPI'!$A$7:$F$20000,3,0),IFERROR(VLOOKUP(D436,'[1]tab-PINI-SINT'!$B$18:$G$20000,3,0),IFERROR(VLOOKUP(D436,[1]INSUMOS!$B$13:$H$9994,5,0),"")))))</f>
        <v>CHI</v>
      </c>
      <c r="H436" s="74">
        <v>10</v>
      </c>
      <c r="I436" s="38">
        <f>IFERROR(VLOOKUP(D436,'[1]COMP-SINT-SINAPI'!$G$6:$Q$20000,8,0),IFERROR(VLOOKUP(D436,'[1]PREÇOS UNITÁRIOS'!$B$73:$H$20000,5,0),IFERROR(VLOOKUP(D436,'[1]INSUMOS-SINAPI'!$A$7:$F$20000,5,0),IFERROR(VLOOKUP(D436,'[1]tab-PINI-SINT'!$B$18:$G$20000,4,0),IFERROR(VLOOKUP(D436,[1]INSUMOS!$B$13:$H$9994,6,0),"")))))</f>
        <v>33.78</v>
      </c>
      <c r="J436" s="38" t="str">
        <f>IF(D436="",0,IFERROR(VLOOKUP(D436,'[1]COMP-SINT-SINAPI'!$G$6:$Q$20000,7,0),IFERROR(VLOOKUP(D436,'[1]PREÇOS UNITÁRIOS'!$B$73:$H$20000,6,0),IFERROR(VLOOKUP(D436,'[1]INSUMOS-SINAPI'!$A$7:$F$20000,7,0),IFERROR(VLOOKUP(D436,'[1]tab-PINI-SINT'!$B$18:$G$20000,5,0),IFERROR(VLOOKUP(D436,[1]INSUMOS!$B$13:$H$9994,7,0),"0,00"))))))</f>
        <v>18,84</v>
      </c>
      <c r="K436" s="40">
        <f>H436*I436</f>
        <v>337.8</v>
      </c>
      <c r="L436" s="40">
        <f>H436*J436</f>
        <v>188.4</v>
      </c>
      <c r="M436" s="41">
        <f>K436+L436</f>
        <v>526.20000000000005</v>
      </c>
      <c r="N436" s="35"/>
    </row>
    <row r="437" spans="3:14" ht="25" x14ac:dyDescent="0.35">
      <c r="C437" s="34"/>
      <c r="D437" s="57">
        <v>88316</v>
      </c>
      <c r="E437" s="38" t="str">
        <f>IFERROR(VLOOKUP(D437,'[1]COMP-SINT-SINAPI'!$G$6:$R$20000,12,0),IFERROR(VLOOKUP(D437,'[1]PREÇOS UNITÁRIOS'!$B$73:$H$20000,3,0),IFERROR(VLOOKUP(D437,'[1]INSUMOS-SINAPI'!$A$6:$J$20000,6,0),IFERROR(VLOOKUP(D437,'[1]tab-PINI-SINT'!$B$18:$H$20000,7,0),IFERROR(VLOOKUP(D437,[1]INSUMOS!$B$13:$J$9994,9,0),"")))))</f>
        <v>SINAPI</v>
      </c>
      <c r="F437" s="37" t="str">
        <f>IFERROR(VLOOKUP(D437,'[1]COMP-SINT-SINAPI'!$G$6:$Q$20000,2,0),IFERROR(VLOOKUP(D437,'[1]PREÇOS UNITÁRIOS'!$B$73:$H$20000,3,0),IFERROR(VLOOKUP(D437,'[1]INSUMOS-SINAPI'!$A$7:$F$20000,2,0),IFERROR(VLOOKUP(D437,'[1]tab-PINI-SINT'!$B$18:$G$20000,2,0),IFERROR(VLOOKUP(D437,[1]INSUMOS!$B$13:$H$9994,3,0),"")))))</f>
        <v>SERVENTE COM ENCARGOS COMPLEMENTARES</v>
      </c>
      <c r="G437" s="38" t="str">
        <f>IFERROR(VLOOKUP(D437,'[1]COMP-SINT-SINAPI'!$G$6:$Q$20000,3,0),IFERROR(VLOOKUP(D437,'[1]PREÇOS UNITÁRIOS'!$B$73:$H$20000,4,0),IFERROR(VLOOKUP(D437,'[1]INSUMOS-SINAPI'!$A$7:$F$20000,3,0),IFERROR(VLOOKUP(D437,'[1]tab-PINI-SINT'!$B$18:$G$20000,3,0),IFERROR(VLOOKUP(D437,[1]INSUMOS!$B$13:$H$9994,5,0),"")))))</f>
        <v>H</v>
      </c>
      <c r="H437" s="74">
        <v>2</v>
      </c>
      <c r="I437" s="38">
        <f>IFERROR(VLOOKUP(D437,'[1]COMP-SINT-SINAPI'!$G$6:$Q$20000,8,0),IFERROR(VLOOKUP(D437,'[1]PREÇOS UNITÁRIOS'!$B$73:$H$20000,5,0),IFERROR(VLOOKUP(D437,'[1]INSUMOS-SINAPI'!$A$7:$F$20000,5,0),IFERROR(VLOOKUP(D437,'[1]tab-PINI-SINT'!$B$18:$G$20000,4,0),IFERROR(VLOOKUP(D437,[1]INSUMOS!$B$13:$H$9994,6,0),"")))))</f>
        <v>5.01</v>
      </c>
      <c r="J437" s="38" t="str">
        <f>IF(D437="",0,IFERROR(VLOOKUP(D437,'[1]COMP-SINT-SINAPI'!$G$6:$Q$20000,7,0),IFERROR(VLOOKUP(D437,'[1]PREÇOS UNITÁRIOS'!$B$73:$H$20000,6,0),IFERROR(VLOOKUP(D437,'[1]INSUMOS-SINAPI'!$A$7:$F$20000,7,0),IFERROR(VLOOKUP(D437,'[1]tab-PINI-SINT'!$B$18:$G$20000,5,0),IFERROR(VLOOKUP(D437,[1]INSUMOS!$B$13:$H$9994,7,0),"0,00"))))))</f>
        <v>14,28</v>
      </c>
      <c r="K437" s="40">
        <f>H437*I437</f>
        <v>10.02</v>
      </c>
      <c r="L437" s="40">
        <f>H437*J437</f>
        <v>28.56</v>
      </c>
      <c r="M437" s="41">
        <f>K437+L437</f>
        <v>38.58</v>
      </c>
      <c r="N437" s="35"/>
    </row>
    <row r="438" spans="3:14" ht="37.5" x14ac:dyDescent="0.35">
      <c r="C438" s="34"/>
      <c r="D438" s="57">
        <v>90776</v>
      </c>
      <c r="E438" s="38" t="str">
        <f>IFERROR(VLOOKUP(D438,'[1]COMP-SINT-SINAPI'!$G$6:$R$20000,12,0),IFERROR(VLOOKUP(D438,'[1]PREÇOS UNITÁRIOS'!$B$73:$H$20000,3,0),IFERROR(VLOOKUP(D438,'[1]INSUMOS-SINAPI'!$A$6:$J$20000,6,0),IFERROR(VLOOKUP(D438,'[1]tab-PINI-SINT'!$B$18:$H$20000,7,0),IFERROR(VLOOKUP(D438,[1]INSUMOS!$B$13:$J$9994,9,0),"")))))</f>
        <v>SINAPI</v>
      </c>
      <c r="F438" s="37" t="str">
        <f>IFERROR(VLOOKUP(D438,'[1]COMP-SINT-SINAPI'!$G$6:$Q$20000,2,0),IFERROR(VLOOKUP(D438,'[1]PREÇOS UNITÁRIOS'!$B$73:$H$20000,3,0),IFERROR(VLOOKUP(D438,'[1]INSUMOS-SINAPI'!$A$7:$F$20000,2,0),IFERROR(VLOOKUP(D438,'[1]tab-PINI-SINT'!$B$18:$G$20000,2,0),IFERROR(VLOOKUP(D438,[1]INSUMOS!$B$13:$H$9994,3,0),"")))))</f>
        <v>ENCARREGADO GERAL COM ENCARGOS COMPLEMENTARES</v>
      </c>
      <c r="G438" s="38" t="str">
        <f>IFERROR(VLOOKUP(D438,'[1]COMP-SINT-SINAPI'!$G$6:$Q$20000,3,0),IFERROR(VLOOKUP(D438,'[1]PREÇOS UNITÁRIOS'!$B$73:$H$20000,4,0),IFERROR(VLOOKUP(D438,'[1]INSUMOS-SINAPI'!$A$7:$F$20000,3,0),IFERROR(VLOOKUP(D438,'[1]tab-PINI-SINT'!$B$18:$G$20000,3,0),IFERROR(VLOOKUP(D438,[1]INSUMOS!$B$13:$H$9994,5,0),"")))))</f>
        <v>H</v>
      </c>
      <c r="H438" s="74">
        <v>2</v>
      </c>
      <c r="I438" s="38">
        <f>IFERROR(VLOOKUP(D438,'[1]COMP-SINT-SINAPI'!$G$6:$Q$20000,8,0),IFERROR(VLOOKUP(D438,'[1]PREÇOS UNITÁRIOS'!$B$73:$H$20000,5,0),IFERROR(VLOOKUP(D438,'[1]INSUMOS-SINAPI'!$A$7:$F$20000,5,0),IFERROR(VLOOKUP(D438,'[1]tab-PINI-SINT'!$B$18:$G$20000,4,0),IFERROR(VLOOKUP(D438,[1]INSUMOS!$B$13:$H$9994,6,0),"")))))</f>
        <v>2.4899999999999984</v>
      </c>
      <c r="J438" s="38" t="str">
        <f>IF(D438="",0,IFERROR(VLOOKUP(D438,'[1]COMP-SINT-SINAPI'!$G$6:$Q$20000,7,0),IFERROR(VLOOKUP(D438,'[1]PREÇOS UNITÁRIOS'!$B$73:$H$20000,6,0),IFERROR(VLOOKUP(D438,'[1]INSUMOS-SINAPI'!$A$7:$F$20000,7,0),IFERROR(VLOOKUP(D438,'[1]tab-PINI-SINT'!$B$18:$G$20000,5,0),IFERROR(VLOOKUP(D438,[1]INSUMOS!$B$13:$H$9994,7,0),"0,00"))))))</f>
        <v>25,62</v>
      </c>
      <c r="K438" s="40">
        <f>H438*I438</f>
        <v>4.9799999999999969</v>
      </c>
      <c r="L438" s="40">
        <f>H438*J438</f>
        <v>51.24</v>
      </c>
      <c r="M438" s="41">
        <f>K438+L438</f>
        <v>56.22</v>
      </c>
      <c r="N438" s="35"/>
    </row>
    <row r="439" spans="3:14" x14ac:dyDescent="0.35">
      <c r="C439" s="34"/>
      <c r="D439" s="35"/>
      <c r="E439" s="118"/>
      <c r="F439" s="35"/>
      <c r="G439" s="35"/>
      <c r="H439" s="35"/>
      <c r="I439" s="50" t="s">
        <v>1042</v>
      </c>
      <c r="J439" s="29"/>
      <c r="K439" s="41">
        <f>SUM(K435:K438)</f>
        <v>690.56</v>
      </c>
      <c r="L439" s="41">
        <f>SUM(L435:L438)</f>
        <v>305.88</v>
      </c>
      <c r="M439" s="41">
        <f>SUM(M435:M438)</f>
        <v>996.44000000000017</v>
      </c>
      <c r="N439" s="35"/>
    </row>
    <row r="440" spans="3:14" x14ac:dyDescent="0.35">
      <c r="C440" s="34"/>
      <c r="D440" s="35"/>
      <c r="E440" s="118"/>
      <c r="F440" s="35"/>
      <c r="G440" s="35"/>
      <c r="H440" s="35"/>
      <c r="I440" s="35"/>
      <c r="J440" s="35"/>
      <c r="K440" s="35"/>
      <c r="L440" s="35"/>
      <c r="M440" s="35"/>
      <c r="N440" s="35"/>
    </row>
    <row r="441" spans="3:14" x14ac:dyDescent="0.35">
      <c r="C441" s="34"/>
      <c r="D441" s="61"/>
      <c r="E441" s="119"/>
      <c r="F441" s="62"/>
      <c r="G441" s="62"/>
      <c r="H441" s="44" t="s">
        <v>1036</v>
      </c>
      <c r="I441" s="44" t="s">
        <v>1037</v>
      </c>
      <c r="J441" s="44" t="s">
        <v>1038</v>
      </c>
      <c r="K441" s="44" t="s">
        <v>1039</v>
      </c>
      <c r="L441" s="44" t="s">
        <v>1040</v>
      </c>
      <c r="M441" s="54"/>
      <c r="N441" s="35"/>
    </row>
    <row r="442" spans="3:14" ht="52" x14ac:dyDescent="0.35">
      <c r="C442" s="55" t="s">
        <v>434</v>
      </c>
      <c r="D442" s="47" t="str">
        <f>IF(C442="","",VLOOKUP(C442,'[1]PREÇOS UNITÁRIOS'!$B$12:$H$273,2,0))</f>
        <v>C62-BASA</v>
      </c>
      <c r="E442" s="79" t="s">
        <v>11</v>
      </c>
      <c r="F442" s="47" t="str">
        <f>IF(C442="","",VLOOKUP(C442,'[1]PREÇOS UNITÁRIOS'!$B$12:$H$273,3,0))</f>
        <v>DISJUNTOR TERMOMAGNETICO TRIPOLAR 150 A / 600 V, TIPO FXD / ICC - 35 KA</v>
      </c>
      <c r="G442" s="48" t="s">
        <v>21</v>
      </c>
      <c r="H442" s="29"/>
      <c r="I442" s="29"/>
      <c r="J442" s="49"/>
      <c r="K442" s="49">
        <f>K446</f>
        <v>390.71</v>
      </c>
      <c r="L442" s="49">
        <f>L446</f>
        <v>17.914999999999999</v>
      </c>
      <c r="M442" s="49">
        <f>SUM(K442:L442)</f>
        <v>408.625</v>
      </c>
      <c r="N442" s="35"/>
    </row>
    <row r="443" spans="3:14" ht="50" x14ac:dyDescent="0.35">
      <c r="C443" s="34"/>
      <c r="D443" s="77">
        <v>2374</v>
      </c>
      <c r="E443" s="38" t="str">
        <f>IFERROR(VLOOKUP(D443,'[1]COMP-SINT-SINAPI'!$G$6:$R$20000,12,0),IFERROR(VLOOKUP(D443,'[1]PREÇOS UNITÁRIOS'!$B$73:$H$20000,3,0),IFERROR(VLOOKUP(D443,'[1]INSUMOS-SINAPI'!$A$6:$J$20000,6,0),IFERROR(VLOOKUP(D443,'[1]tab-PINI-SINT'!$B$18:$H$20000,7,0),IFERROR(VLOOKUP(D443,[1]INSUMOS!$B$13:$J$9994,9,0),"")))))</f>
        <v>SINAPI</v>
      </c>
      <c r="F443" s="37" t="str">
        <f>IFERROR(VLOOKUP(D443,'[1]COMP-SINT-SINAPI'!$G$6:$Q$20000,2,0),IFERROR(VLOOKUP(D443,'[1]PREÇOS UNITÁRIOS'!$B$73:$H$20000,3,0),IFERROR(VLOOKUP(D443,'[1]INSUMOS-SINAPI'!$A$7:$F$20000,2,0),IFERROR(VLOOKUP(D443,'[1]tab-PINI-SINT'!$B$18:$G$20000,2,0),IFERROR(VLOOKUP(D443,[1]INSUMOS!$B$13:$H$9994,3,0),"")))))</f>
        <v>DISJUNTOR TERMOMAGNETICO TRIPOLAR 150 A / 600 V, TIPO FXD / ICC - 35 KA</v>
      </c>
      <c r="G443" s="38" t="str">
        <f>IFERROR(VLOOKUP(D443,'[1]COMP-SINT-SINAPI'!$G$6:$Q$20000,3,0),IFERROR(VLOOKUP(D443,'[1]PREÇOS UNITÁRIOS'!$B$73:$H$20000,4,0),IFERROR(VLOOKUP(D443,'[1]INSUMOS-SINAPI'!$A$7:$F$20000,3,0),IFERROR(VLOOKUP(D443,'[1]tab-PINI-SINT'!$B$18:$G$20000,3,0),IFERROR(VLOOKUP(D443,[1]INSUMOS!$B$13:$H$9994,5,0),"")))))</f>
        <v xml:space="preserve">UN    </v>
      </c>
      <c r="H443" s="76">
        <v>1</v>
      </c>
      <c r="I443" s="38" t="str">
        <f>IFERROR(VLOOKUP(D443,'[1]COMP-SINT-SINAPI'!$G$6:$Q$20000,8,0),IFERROR(VLOOKUP(D443,'[1]PREÇOS UNITÁRIOS'!$B$73:$H$20000,5,0),IFERROR(VLOOKUP(D443,'[1]INSUMOS-SINAPI'!$A$7:$F$20000,5,0),IFERROR(VLOOKUP(D443,'[1]tab-PINI-SINT'!$B$18:$G$20000,4,0),IFERROR(VLOOKUP(D443,[1]INSUMOS!$B$13:$H$9994,6,0),"")))))</f>
        <v>385,54</v>
      </c>
      <c r="J443" s="38" t="str">
        <f>IF(D443="",0,IFERROR(VLOOKUP(D443,'[1]COMP-SINT-SINAPI'!$G$6:$Q$20000,7,0),IFERROR(VLOOKUP(D443,'[1]PREÇOS UNITÁRIOS'!$B$73:$H$20000,6,0),IFERROR(VLOOKUP(D443,'[1]INSUMOS-SINAPI'!$A$7:$F$20000,7,0),IFERROR(VLOOKUP(D443,'[1]tab-PINI-SINT'!$B$18:$G$20000,5,0),IFERROR(VLOOKUP(D443,[1]INSUMOS!$B$13:$H$9994,7,0),"0,00"))))))</f>
        <v>0,00</v>
      </c>
      <c r="K443" s="40">
        <f>H443*I443</f>
        <v>385.54</v>
      </c>
      <c r="L443" s="40">
        <f>H443*J443</f>
        <v>0</v>
      </c>
      <c r="M443" s="41">
        <f>K443+L443</f>
        <v>385.54</v>
      </c>
      <c r="N443" s="35"/>
    </row>
    <row r="444" spans="3:14" ht="25" x14ac:dyDescent="0.35">
      <c r="C444" s="34"/>
      <c r="D444" s="77">
        <v>88264</v>
      </c>
      <c r="E444" s="38" t="str">
        <f>IFERROR(VLOOKUP(D444,'[1]COMP-SINT-SINAPI'!$G$6:$R$20000,12,0),IFERROR(VLOOKUP(D444,'[1]PREÇOS UNITÁRIOS'!$B$73:$H$20000,3,0),IFERROR(VLOOKUP(D444,'[1]INSUMOS-SINAPI'!$A$6:$J$20000,6,0),IFERROR(VLOOKUP(D444,'[1]tab-PINI-SINT'!$B$18:$H$20000,7,0),IFERROR(VLOOKUP(D444,[1]INSUMOS!$B$13:$J$9994,9,0),"")))))</f>
        <v>SINAPI</v>
      </c>
      <c r="F444" s="37" t="str">
        <f>IFERROR(VLOOKUP(D444,'[1]COMP-SINT-SINAPI'!$G$6:$Q$20000,2,0),IFERROR(VLOOKUP(D444,'[1]PREÇOS UNITÁRIOS'!$B$73:$H$20000,3,0),IFERROR(VLOOKUP(D444,'[1]INSUMOS-SINAPI'!$A$7:$F$20000,2,0),IFERROR(VLOOKUP(D444,'[1]tab-PINI-SINT'!$B$18:$G$20000,2,0),IFERROR(VLOOKUP(D444,[1]INSUMOS!$B$13:$H$9994,3,0),"")))))</f>
        <v>ELETRICISTA COM ENCARGOS COMPLEMENTARES</v>
      </c>
      <c r="G444" s="38" t="str">
        <f>IFERROR(VLOOKUP(D444,'[1]COMP-SINT-SINAPI'!$G$6:$Q$20000,3,0),IFERROR(VLOOKUP(D444,'[1]PREÇOS UNITÁRIOS'!$B$73:$H$20000,4,0),IFERROR(VLOOKUP(D444,'[1]INSUMOS-SINAPI'!$A$7:$F$20000,3,0),IFERROR(VLOOKUP(D444,'[1]tab-PINI-SINT'!$B$18:$G$20000,3,0),IFERROR(VLOOKUP(D444,[1]INSUMOS!$B$13:$H$9994,5,0),"")))))</f>
        <v>H</v>
      </c>
      <c r="H444" s="76">
        <v>0.5</v>
      </c>
      <c r="I444" s="38">
        <f>IFERROR(VLOOKUP(D444,'[1]COMP-SINT-SINAPI'!$G$6:$Q$20000,8,0),IFERROR(VLOOKUP(D444,'[1]PREÇOS UNITÁRIOS'!$B$73:$H$20000,5,0),IFERROR(VLOOKUP(D444,'[1]INSUMOS-SINAPI'!$A$7:$F$20000,5,0),IFERROR(VLOOKUP(D444,'[1]tab-PINI-SINT'!$B$18:$G$20000,4,0),IFERROR(VLOOKUP(D444,[1]INSUMOS!$B$13:$H$9994,6,0),"")))))</f>
        <v>5.1700000000000017</v>
      </c>
      <c r="J444" s="38" t="str">
        <f>IF(D444="",0,IFERROR(VLOOKUP(D444,'[1]COMP-SINT-SINAPI'!$G$6:$Q$20000,7,0),IFERROR(VLOOKUP(D444,'[1]PREÇOS UNITÁRIOS'!$B$73:$H$20000,6,0),IFERROR(VLOOKUP(D444,'[1]INSUMOS-SINAPI'!$A$7:$F$20000,7,0),IFERROR(VLOOKUP(D444,'[1]tab-PINI-SINT'!$B$18:$G$20000,5,0),IFERROR(VLOOKUP(D444,[1]INSUMOS!$B$13:$H$9994,7,0),"0,00"))))))</f>
        <v>20,13</v>
      </c>
      <c r="K444" s="40">
        <f>H444*I444</f>
        <v>2.5850000000000009</v>
      </c>
      <c r="L444" s="40">
        <f>H444*J444</f>
        <v>10.065</v>
      </c>
      <c r="M444" s="41">
        <f>K444+L444</f>
        <v>12.65</v>
      </c>
      <c r="N444" s="35"/>
    </row>
    <row r="445" spans="3:14" ht="37.5" x14ac:dyDescent="0.35">
      <c r="C445" s="34"/>
      <c r="D445" s="77">
        <v>88247</v>
      </c>
      <c r="E445" s="38" t="str">
        <f>IFERROR(VLOOKUP(D445,'[1]COMP-SINT-SINAPI'!$G$6:$R$20000,12,0),IFERROR(VLOOKUP(D445,'[1]PREÇOS UNITÁRIOS'!$B$73:$H$20000,3,0),IFERROR(VLOOKUP(D445,'[1]INSUMOS-SINAPI'!$A$6:$J$20000,6,0),IFERROR(VLOOKUP(D445,'[1]tab-PINI-SINT'!$B$18:$H$20000,7,0),IFERROR(VLOOKUP(D445,[1]INSUMOS!$B$13:$J$9994,9,0),"")))))</f>
        <v>SINAPI</v>
      </c>
      <c r="F445" s="37" t="str">
        <f>IFERROR(VLOOKUP(D445,'[1]COMP-SINT-SINAPI'!$G$6:$Q$20000,2,0),IFERROR(VLOOKUP(D445,'[1]PREÇOS UNITÁRIOS'!$B$73:$H$20000,3,0),IFERROR(VLOOKUP(D445,'[1]INSUMOS-SINAPI'!$A$7:$F$20000,2,0),IFERROR(VLOOKUP(D445,'[1]tab-PINI-SINT'!$B$18:$G$20000,2,0),IFERROR(VLOOKUP(D445,[1]INSUMOS!$B$13:$H$9994,3,0),"")))))</f>
        <v>AUXILIAR DE ELETRICISTA COM ENCARGOS COMPLEMENTARES</v>
      </c>
      <c r="G445" s="38" t="str">
        <f>IFERROR(VLOOKUP(D445,'[1]COMP-SINT-SINAPI'!$G$6:$Q$20000,3,0),IFERROR(VLOOKUP(D445,'[1]PREÇOS UNITÁRIOS'!$B$73:$H$20000,4,0),IFERROR(VLOOKUP(D445,'[1]INSUMOS-SINAPI'!$A$7:$F$20000,3,0),IFERROR(VLOOKUP(D445,'[1]tab-PINI-SINT'!$B$18:$G$20000,3,0),IFERROR(VLOOKUP(D445,[1]INSUMOS!$B$13:$H$9994,5,0),"")))))</f>
        <v>H</v>
      </c>
      <c r="H445" s="83">
        <v>0.5</v>
      </c>
      <c r="I445" s="38">
        <f>IFERROR(VLOOKUP(D445,'[1]COMP-SINT-SINAPI'!$G$6:$Q$20000,8,0),IFERROR(VLOOKUP(D445,'[1]PREÇOS UNITÁRIOS'!$B$73:$H$20000,5,0),IFERROR(VLOOKUP(D445,'[1]INSUMOS-SINAPI'!$A$7:$F$20000,5,0),IFERROR(VLOOKUP(D445,'[1]tab-PINI-SINT'!$B$18:$G$20000,4,0),IFERROR(VLOOKUP(D445,[1]INSUMOS!$B$13:$H$9994,6,0),"")))))</f>
        <v>5.1700000000000017</v>
      </c>
      <c r="J445" s="38" t="str">
        <f>IF(D445="",0,IFERROR(VLOOKUP(D445,'[1]COMP-SINT-SINAPI'!$G$6:$Q$20000,7,0),IFERROR(VLOOKUP(D445,'[1]PREÇOS UNITÁRIOS'!$B$73:$H$20000,6,0),IFERROR(VLOOKUP(D445,'[1]INSUMOS-SINAPI'!$A$7:$F$20000,7,0),IFERROR(VLOOKUP(D445,'[1]tab-PINI-SINT'!$B$18:$G$20000,5,0),IFERROR(VLOOKUP(D445,[1]INSUMOS!$B$13:$H$9994,7,0),"0,00"))))))</f>
        <v>15,70</v>
      </c>
      <c r="K445" s="40">
        <f>H445*I445</f>
        <v>2.5850000000000009</v>
      </c>
      <c r="L445" s="40">
        <f>H445*J445</f>
        <v>7.85</v>
      </c>
      <c r="M445" s="41">
        <f>K445+L445</f>
        <v>10.435</v>
      </c>
      <c r="N445" s="35"/>
    </row>
    <row r="446" spans="3:14" x14ac:dyDescent="0.35">
      <c r="C446" s="34"/>
      <c r="D446" s="35"/>
      <c r="E446" s="118"/>
      <c r="F446" s="35"/>
      <c r="G446" s="35"/>
      <c r="H446" s="35"/>
      <c r="I446" s="50" t="s">
        <v>1042</v>
      </c>
      <c r="J446" s="29"/>
      <c r="K446" s="41">
        <f>SUM(K443:K445)</f>
        <v>390.71</v>
      </c>
      <c r="L446" s="41">
        <f>SUM(L443:L445)</f>
        <v>17.914999999999999</v>
      </c>
      <c r="M446" s="41">
        <f>SUM(M443:M445)</f>
        <v>408.625</v>
      </c>
      <c r="N446" s="35"/>
    </row>
    <row r="447" spans="3:14" x14ac:dyDescent="0.35">
      <c r="C447" s="34"/>
      <c r="D447" s="35"/>
      <c r="E447" s="118"/>
      <c r="F447" s="35"/>
      <c r="G447" s="35"/>
      <c r="H447" s="35"/>
      <c r="I447" s="35"/>
      <c r="J447" s="35"/>
      <c r="K447" s="35"/>
      <c r="L447" s="35"/>
      <c r="M447" s="35" t="s">
        <v>1035</v>
      </c>
      <c r="N447" s="35"/>
    </row>
    <row r="448" spans="3:14" x14ac:dyDescent="0.35">
      <c r="C448" s="34"/>
      <c r="D448" s="52"/>
      <c r="E448" s="108"/>
      <c r="F448" s="53"/>
      <c r="G448" s="53"/>
      <c r="H448" s="44" t="s">
        <v>1036</v>
      </c>
      <c r="I448" s="44" t="s">
        <v>1037</v>
      </c>
      <c r="J448" s="44" t="s">
        <v>1038</v>
      </c>
      <c r="K448" s="44" t="s">
        <v>1039</v>
      </c>
      <c r="L448" s="44" t="s">
        <v>1040</v>
      </c>
      <c r="M448" s="54"/>
      <c r="N448" s="35"/>
    </row>
    <row r="449" spans="3:14" ht="39" x14ac:dyDescent="0.35">
      <c r="C449" s="55" t="s">
        <v>437</v>
      </c>
      <c r="D449" s="47" t="str">
        <f>IF(C449="","",VLOOKUP(C449,'[1]PREÇOS UNITÁRIOS'!$B$12:$H$273,2,0))</f>
        <v>C63-BASA</v>
      </c>
      <c r="E449" s="79" t="s">
        <v>11</v>
      </c>
      <c r="F449" s="47" t="str">
        <f>IF(C449="","",VLOOKUP(C449,'[1]PREÇOS UNITÁRIOS'!$B$12:$H$273,3,0))</f>
        <v>DISJUNTOR TERMOMAGNETICO TRIPOLAR 125A</v>
      </c>
      <c r="G449" s="48" t="s">
        <v>21</v>
      </c>
      <c r="H449" s="29"/>
      <c r="I449" s="29"/>
      <c r="J449" s="49"/>
      <c r="K449" s="49">
        <f>K453</f>
        <v>345.02</v>
      </c>
      <c r="L449" s="49">
        <f>L453</f>
        <v>17.914999999999999</v>
      </c>
      <c r="M449" s="49">
        <f>SUM(K449:L449)</f>
        <v>362.935</v>
      </c>
      <c r="N449" s="35"/>
    </row>
    <row r="450" spans="3:14" ht="37.5" x14ac:dyDescent="0.35">
      <c r="C450" s="34"/>
      <c r="D450" s="77">
        <v>2391</v>
      </c>
      <c r="E450" s="38" t="str">
        <f>IFERROR(VLOOKUP(D450,'[1]COMP-SINT-SINAPI'!$G$6:$R$20000,12,0),IFERROR(VLOOKUP(D450,'[1]PREÇOS UNITÁRIOS'!$B$73:$H$20000,3,0),IFERROR(VLOOKUP(D450,'[1]INSUMOS-SINAPI'!$A$6:$J$20000,6,0),IFERROR(VLOOKUP(D450,'[1]tab-PINI-SINT'!$B$18:$H$20000,7,0),IFERROR(VLOOKUP(D450,[1]INSUMOS!$B$13:$J$9994,9,0),"")))))</f>
        <v>SINAPI</v>
      </c>
      <c r="F450" s="37" t="str">
        <f>IFERROR(VLOOKUP(D450,'[1]COMP-SINT-SINAPI'!$G$6:$Q$20000,2,0),IFERROR(VLOOKUP(D450,'[1]PREÇOS UNITÁRIOS'!$B$73:$H$20000,3,0),IFERROR(VLOOKUP(D450,'[1]INSUMOS-SINAPI'!$A$7:$F$20000,2,0),IFERROR(VLOOKUP(D450,'[1]tab-PINI-SINT'!$B$18:$G$20000,2,0),IFERROR(VLOOKUP(D450,[1]INSUMOS!$B$13:$H$9994,3,0),"")))))</f>
        <v>DISJUNTOR TERMOMAGNETICO TRIPOLAR 125A</v>
      </c>
      <c r="G450" s="38" t="str">
        <f>IFERROR(VLOOKUP(D450,'[1]COMP-SINT-SINAPI'!$G$6:$Q$20000,3,0),IFERROR(VLOOKUP(D450,'[1]PREÇOS UNITÁRIOS'!$B$73:$H$20000,4,0),IFERROR(VLOOKUP(D450,'[1]INSUMOS-SINAPI'!$A$7:$F$20000,3,0),IFERROR(VLOOKUP(D450,'[1]tab-PINI-SINT'!$B$18:$G$20000,3,0),IFERROR(VLOOKUP(D450,[1]INSUMOS!$B$13:$H$9994,5,0),"")))))</f>
        <v xml:space="preserve">UN    </v>
      </c>
      <c r="H450" s="76">
        <v>1</v>
      </c>
      <c r="I450" s="38" t="str">
        <f>IFERROR(VLOOKUP(D450,'[1]COMP-SINT-SINAPI'!$G$6:$Q$20000,8,0),IFERROR(VLOOKUP(D450,'[1]PREÇOS UNITÁRIOS'!$B$73:$H$20000,5,0),IFERROR(VLOOKUP(D450,'[1]INSUMOS-SINAPI'!$A$7:$F$20000,5,0),IFERROR(VLOOKUP(D450,'[1]tab-PINI-SINT'!$B$18:$G$20000,4,0),IFERROR(VLOOKUP(D450,[1]INSUMOS!$B$13:$H$9994,6,0),"")))))</f>
        <v>339,85</v>
      </c>
      <c r="J450" s="38" t="str">
        <f>IF(D450="",0,IFERROR(VLOOKUP(D450,'[1]COMP-SINT-SINAPI'!$G$6:$Q$20000,7,0),IFERROR(VLOOKUP(D450,'[1]PREÇOS UNITÁRIOS'!$B$73:$H$20000,6,0),IFERROR(VLOOKUP(D450,'[1]INSUMOS-SINAPI'!$A$7:$F$20000,7,0),IFERROR(VLOOKUP(D450,'[1]tab-PINI-SINT'!$B$18:$G$20000,5,0),IFERROR(VLOOKUP(D450,[1]INSUMOS!$B$13:$H$9994,7,0),"0,00"))))))</f>
        <v>0,00</v>
      </c>
      <c r="K450" s="40">
        <f>H450*I450</f>
        <v>339.85</v>
      </c>
      <c r="L450" s="40">
        <f>H450*J450</f>
        <v>0</v>
      </c>
      <c r="M450" s="41">
        <f>K450+L450</f>
        <v>339.85</v>
      </c>
      <c r="N450" s="35"/>
    </row>
    <row r="451" spans="3:14" ht="25" x14ac:dyDescent="0.35">
      <c r="C451" s="34"/>
      <c r="D451" s="77">
        <v>88264</v>
      </c>
      <c r="E451" s="38" t="str">
        <f>IFERROR(VLOOKUP(D451,'[1]COMP-SINT-SINAPI'!$G$6:$R$20000,12,0),IFERROR(VLOOKUP(D451,'[1]PREÇOS UNITÁRIOS'!$B$73:$H$20000,3,0),IFERROR(VLOOKUP(D451,'[1]INSUMOS-SINAPI'!$A$6:$J$20000,6,0),IFERROR(VLOOKUP(D451,'[1]tab-PINI-SINT'!$B$18:$H$20000,7,0),IFERROR(VLOOKUP(D451,[1]INSUMOS!$B$13:$J$9994,9,0),"")))))</f>
        <v>SINAPI</v>
      </c>
      <c r="F451" s="37" t="str">
        <f>IFERROR(VLOOKUP(D451,'[1]COMP-SINT-SINAPI'!$G$6:$Q$20000,2,0),IFERROR(VLOOKUP(D451,'[1]PREÇOS UNITÁRIOS'!$B$73:$H$20000,3,0),IFERROR(VLOOKUP(D451,'[1]INSUMOS-SINAPI'!$A$7:$F$20000,2,0),IFERROR(VLOOKUP(D451,'[1]tab-PINI-SINT'!$B$18:$G$20000,2,0),IFERROR(VLOOKUP(D451,[1]INSUMOS!$B$13:$H$9994,3,0),"")))))</f>
        <v>ELETRICISTA COM ENCARGOS COMPLEMENTARES</v>
      </c>
      <c r="G451" s="38" t="str">
        <f>IFERROR(VLOOKUP(D451,'[1]COMP-SINT-SINAPI'!$G$6:$Q$20000,3,0),IFERROR(VLOOKUP(D451,'[1]PREÇOS UNITÁRIOS'!$B$73:$H$20000,4,0),IFERROR(VLOOKUP(D451,'[1]INSUMOS-SINAPI'!$A$7:$F$20000,3,0),IFERROR(VLOOKUP(D451,'[1]tab-PINI-SINT'!$B$18:$G$20000,3,0),IFERROR(VLOOKUP(D451,[1]INSUMOS!$B$13:$H$9994,5,0),"")))))</f>
        <v>H</v>
      </c>
      <c r="H451" s="76">
        <v>0.5</v>
      </c>
      <c r="I451" s="38">
        <f>IFERROR(VLOOKUP(D451,'[1]COMP-SINT-SINAPI'!$G$6:$Q$20000,8,0),IFERROR(VLOOKUP(D451,'[1]PREÇOS UNITÁRIOS'!$B$73:$H$20000,5,0),IFERROR(VLOOKUP(D451,'[1]INSUMOS-SINAPI'!$A$7:$F$20000,5,0),IFERROR(VLOOKUP(D451,'[1]tab-PINI-SINT'!$B$18:$G$20000,4,0),IFERROR(VLOOKUP(D451,[1]INSUMOS!$B$13:$H$9994,6,0),"")))))</f>
        <v>5.1700000000000017</v>
      </c>
      <c r="J451" s="38" t="str">
        <f>IF(D451="",0,IFERROR(VLOOKUP(D451,'[1]COMP-SINT-SINAPI'!$G$6:$Q$20000,7,0),IFERROR(VLOOKUP(D451,'[1]PREÇOS UNITÁRIOS'!$B$73:$H$20000,6,0),IFERROR(VLOOKUP(D451,'[1]INSUMOS-SINAPI'!$A$7:$F$20000,7,0),IFERROR(VLOOKUP(D451,'[1]tab-PINI-SINT'!$B$18:$G$20000,5,0),IFERROR(VLOOKUP(D451,[1]INSUMOS!$B$13:$H$9994,7,0),"0,00"))))))</f>
        <v>20,13</v>
      </c>
      <c r="K451" s="40">
        <f>H451*I451</f>
        <v>2.5850000000000009</v>
      </c>
      <c r="L451" s="40">
        <f>H451*J451</f>
        <v>10.065</v>
      </c>
      <c r="M451" s="41">
        <f>K451+L451</f>
        <v>12.65</v>
      </c>
      <c r="N451" s="35"/>
    </row>
    <row r="452" spans="3:14" ht="37.5" x14ac:dyDescent="0.35">
      <c r="C452" s="34"/>
      <c r="D452" s="77">
        <v>88247</v>
      </c>
      <c r="E452" s="38" t="str">
        <f>IFERROR(VLOOKUP(D452,'[1]COMP-SINT-SINAPI'!$G$6:$R$20000,12,0),IFERROR(VLOOKUP(D452,'[1]PREÇOS UNITÁRIOS'!$B$73:$H$20000,3,0),IFERROR(VLOOKUP(D452,'[1]INSUMOS-SINAPI'!$A$6:$J$20000,6,0),IFERROR(VLOOKUP(D452,'[1]tab-PINI-SINT'!$B$18:$H$20000,7,0),IFERROR(VLOOKUP(D452,[1]INSUMOS!$B$13:$J$9994,9,0),"")))))</f>
        <v>SINAPI</v>
      </c>
      <c r="F452" s="37" t="str">
        <f>IFERROR(VLOOKUP(D452,'[1]COMP-SINT-SINAPI'!$G$6:$Q$20000,2,0),IFERROR(VLOOKUP(D452,'[1]PREÇOS UNITÁRIOS'!$B$73:$H$20000,3,0),IFERROR(VLOOKUP(D452,'[1]INSUMOS-SINAPI'!$A$7:$F$20000,2,0),IFERROR(VLOOKUP(D452,'[1]tab-PINI-SINT'!$B$18:$G$20000,2,0),IFERROR(VLOOKUP(D452,[1]INSUMOS!$B$13:$H$9994,3,0),"")))))</f>
        <v>AUXILIAR DE ELETRICISTA COM ENCARGOS COMPLEMENTARES</v>
      </c>
      <c r="G452" s="38" t="str">
        <f>IFERROR(VLOOKUP(D452,'[1]COMP-SINT-SINAPI'!$G$6:$Q$20000,3,0),IFERROR(VLOOKUP(D452,'[1]PREÇOS UNITÁRIOS'!$B$73:$H$20000,4,0),IFERROR(VLOOKUP(D452,'[1]INSUMOS-SINAPI'!$A$7:$F$20000,3,0),IFERROR(VLOOKUP(D452,'[1]tab-PINI-SINT'!$B$18:$G$20000,3,0),IFERROR(VLOOKUP(D452,[1]INSUMOS!$B$13:$H$9994,5,0),"")))))</f>
        <v>H</v>
      </c>
      <c r="H452" s="83">
        <v>0.5</v>
      </c>
      <c r="I452" s="38">
        <f>IFERROR(VLOOKUP(D452,'[1]COMP-SINT-SINAPI'!$G$6:$Q$20000,8,0),IFERROR(VLOOKUP(D452,'[1]PREÇOS UNITÁRIOS'!$B$73:$H$20000,5,0),IFERROR(VLOOKUP(D452,'[1]INSUMOS-SINAPI'!$A$7:$F$20000,5,0),IFERROR(VLOOKUP(D452,'[1]tab-PINI-SINT'!$B$18:$G$20000,4,0),IFERROR(VLOOKUP(D452,[1]INSUMOS!$B$13:$H$9994,6,0),"")))))</f>
        <v>5.1700000000000017</v>
      </c>
      <c r="J452" s="38" t="str">
        <f>IF(D452="",0,IFERROR(VLOOKUP(D452,'[1]COMP-SINT-SINAPI'!$G$6:$Q$20000,7,0),IFERROR(VLOOKUP(D452,'[1]PREÇOS UNITÁRIOS'!$B$73:$H$20000,6,0),IFERROR(VLOOKUP(D452,'[1]INSUMOS-SINAPI'!$A$7:$F$20000,7,0),IFERROR(VLOOKUP(D452,'[1]tab-PINI-SINT'!$B$18:$G$20000,5,0),IFERROR(VLOOKUP(D452,[1]INSUMOS!$B$13:$H$9994,7,0),"0,00"))))))</f>
        <v>15,70</v>
      </c>
      <c r="K452" s="40">
        <f>H452*I452</f>
        <v>2.5850000000000009</v>
      </c>
      <c r="L452" s="40">
        <f>H452*J452</f>
        <v>7.85</v>
      </c>
      <c r="M452" s="41">
        <f>K452+L452</f>
        <v>10.435</v>
      </c>
      <c r="N452" s="35"/>
    </row>
    <row r="453" spans="3:14" x14ac:dyDescent="0.35">
      <c r="C453" s="34"/>
      <c r="D453" s="35"/>
      <c r="E453" s="118"/>
      <c r="F453" s="35"/>
      <c r="G453" s="35"/>
      <c r="H453" s="35"/>
      <c r="I453" s="50" t="s">
        <v>1042</v>
      </c>
      <c r="J453" s="29"/>
      <c r="K453" s="41">
        <f>SUM(K450:K452)</f>
        <v>345.02</v>
      </c>
      <c r="L453" s="41">
        <f>SUM(L450:L452)</f>
        <v>17.914999999999999</v>
      </c>
      <c r="M453" s="41">
        <f>SUM(M450:M452)</f>
        <v>362.935</v>
      </c>
      <c r="N453" s="35"/>
    </row>
    <row r="454" spans="3:14" x14ac:dyDescent="0.35">
      <c r="C454" s="34"/>
      <c r="D454" s="35"/>
      <c r="E454" s="118"/>
      <c r="F454" s="35"/>
      <c r="G454" s="35"/>
      <c r="H454" s="35"/>
      <c r="I454" s="35"/>
      <c r="J454" s="35"/>
      <c r="K454" s="35"/>
      <c r="L454" s="35"/>
      <c r="M454" s="35"/>
      <c r="N454" s="35"/>
    </row>
    <row r="455" spans="3:14" x14ac:dyDescent="0.35">
      <c r="C455" s="34"/>
      <c r="D455" s="52"/>
      <c r="E455" s="108"/>
      <c r="F455" s="53"/>
      <c r="G455" s="53"/>
      <c r="H455" s="44" t="s">
        <v>1036</v>
      </c>
      <c r="I455" s="44" t="s">
        <v>1037</v>
      </c>
      <c r="J455" s="44" t="s">
        <v>1038</v>
      </c>
      <c r="K455" s="44" t="s">
        <v>1039</v>
      </c>
      <c r="L455" s="44" t="s">
        <v>1040</v>
      </c>
      <c r="M455" s="54"/>
      <c r="N455" s="35"/>
    </row>
    <row r="456" spans="3:14" ht="26" x14ac:dyDescent="0.35">
      <c r="C456" s="55" t="s">
        <v>440</v>
      </c>
      <c r="D456" s="47" t="str">
        <f>IF(C456="","",VLOOKUP(C456,'[1]PREÇOS UNITÁRIOS'!$B$12:$H$273,2,0))</f>
        <v>C64-BASA</v>
      </c>
      <c r="E456" s="79" t="s">
        <v>11</v>
      </c>
      <c r="F456" s="47" t="str">
        <f>IF(C456="","",VLOOKUP(C456,'[1]PREÇOS UNITÁRIOS'!$B$12:$H$273,3,0))</f>
        <v>DISJUNTOR TIPO DIN/IEC, TRIPOLAR 63 A UN CR 59,5</v>
      </c>
      <c r="G456" s="48" t="s">
        <v>21</v>
      </c>
      <c r="H456" s="29"/>
      <c r="I456" s="29"/>
      <c r="J456" s="49"/>
      <c r="K456" s="49">
        <f>K460</f>
        <v>77.512</v>
      </c>
      <c r="L456" s="49">
        <f>L460</f>
        <v>10.748999999999999</v>
      </c>
      <c r="M456" s="49">
        <f>SUM(K456:L456)</f>
        <v>88.260999999999996</v>
      </c>
      <c r="N456" s="35"/>
    </row>
    <row r="457" spans="3:14" ht="25" x14ac:dyDescent="0.35">
      <c r="C457" s="34"/>
      <c r="D457" s="77">
        <v>34714</v>
      </c>
      <c r="E457" s="38" t="str">
        <f>IFERROR(VLOOKUP(D457,'[1]COMP-SINT-SINAPI'!$G$6:$R$20000,12,0),IFERROR(VLOOKUP(D457,'[1]PREÇOS UNITÁRIOS'!$B$73:$H$20000,3,0),IFERROR(VLOOKUP(D457,'[1]INSUMOS-SINAPI'!$A$6:$J$20000,6,0),IFERROR(VLOOKUP(D457,'[1]tab-PINI-SINT'!$B$18:$H$20000,7,0),IFERROR(VLOOKUP(D457,[1]INSUMOS!$B$13:$J$9994,9,0),"")))))</f>
        <v>SINAPI</v>
      </c>
      <c r="F457" s="37" t="str">
        <f>IFERROR(VLOOKUP(D457,'[1]COMP-SINT-SINAPI'!$G$6:$Q$20000,2,0),IFERROR(VLOOKUP(D457,'[1]PREÇOS UNITÁRIOS'!$B$73:$H$20000,3,0),IFERROR(VLOOKUP(D457,'[1]INSUMOS-SINAPI'!$A$7:$F$20000,2,0),IFERROR(VLOOKUP(D457,'[1]tab-PINI-SINT'!$B$18:$G$20000,2,0),IFERROR(VLOOKUP(D457,[1]INSUMOS!$B$13:$H$9994,3,0),"")))))</f>
        <v>DISJUNTOR TIPO DIN/IEC, TRIPOLAR 63 A</v>
      </c>
      <c r="G457" s="38" t="str">
        <f>IFERROR(VLOOKUP(D457,'[1]COMP-SINT-SINAPI'!$G$6:$Q$20000,3,0),IFERROR(VLOOKUP(D457,'[1]PREÇOS UNITÁRIOS'!$B$73:$H$20000,4,0),IFERROR(VLOOKUP(D457,'[1]INSUMOS-SINAPI'!$A$7:$F$20000,3,0),IFERROR(VLOOKUP(D457,'[1]tab-PINI-SINT'!$B$18:$G$20000,3,0),IFERROR(VLOOKUP(D457,[1]INSUMOS!$B$13:$H$9994,5,0),"")))))</f>
        <v xml:space="preserve">UN    </v>
      </c>
      <c r="H457" s="76">
        <v>1</v>
      </c>
      <c r="I457" s="38" t="str">
        <f>IFERROR(VLOOKUP(D457,'[1]COMP-SINT-SINAPI'!$G$6:$Q$20000,8,0),IFERROR(VLOOKUP(D457,'[1]PREÇOS UNITÁRIOS'!$B$73:$H$20000,5,0),IFERROR(VLOOKUP(D457,'[1]INSUMOS-SINAPI'!$A$7:$F$20000,5,0),IFERROR(VLOOKUP(D457,'[1]tab-PINI-SINT'!$B$18:$G$20000,4,0),IFERROR(VLOOKUP(D457,[1]INSUMOS!$B$13:$H$9994,6,0),"")))))</f>
        <v>74,41</v>
      </c>
      <c r="J457" s="38" t="str">
        <f>IF(D457="",0,IFERROR(VLOOKUP(D457,'[1]COMP-SINT-SINAPI'!$G$6:$Q$20000,7,0),IFERROR(VLOOKUP(D457,'[1]PREÇOS UNITÁRIOS'!$B$73:$H$20000,6,0),IFERROR(VLOOKUP(D457,'[1]INSUMOS-SINAPI'!$A$7:$F$20000,7,0),IFERROR(VLOOKUP(D457,'[1]tab-PINI-SINT'!$B$18:$G$20000,5,0),IFERROR(VLOOKUP(D457,[1]INSUMOS!$B$13:$H$9994,7,0),"0,00"))))))</f>
        <v>0,00</v>
      </c>
      <c r="K457" s="40">
        <f>H457*I457</f>
        <v>74.41</v>
      </c>
      <c r="L457" s="40">
        <f>H457*J457</f>
        <v>0</v>
      </c>
      <c r="M457" s="41">
        <f>K457+L457</f>
        <v>74.41</v>
      </c>
      <c r="N457" s="35"/>
    </row>
    <row r="458" spans="3:14" ht="25" x14ac:dyDescent="0.35">
      <c r="C458" s="34"/>
      <c r="D458" s="77">
        <v>88264</v>
      </c>
      <c r="E458" s="38" t="str">
        <f>IFERROR(VLOOKUP(D458,'[1]COMP-SINT-SINAPI'!$G$6:$R$20000,12,0),IFERROR(VLOOKUP(D458,'[1]PREÇOS UNITÁRIOS'!$B$73:$H$20000,3,0),IFERROR(VLOOKUP(D458,'[1]INSUMOS-SINAPI'!$A$6:$J$20000,6,0),IFERROR(VLOOKUP(D458,'[1]tab-PINI-SINT'!$B$18:$H$20000,7,0),IFERROR(VLOOKUP(D458,[1]INSUMOS!$B$13:$J$9994,9,0),"")))))</f>
        <v>SINAPI</v>
      </c>
      <c r="F458" s="37" t="str">
        <f>IFERROR(VLOOKUP(D458,'[1]COMP-SINT-SINAPI'!$G$6:$Q$20000,2,0),IFERROR(VLOOKUP(D458,'[1]PREÇOS UNITÁRIOS'!$B$73:$H$20000,3,0),IFERROR(VLOOKUP(D458,'[1]INSUMOS-SINAPI'!$A$7:$F$20000,2,0),IFERROR(VLOOKUP(D458,'[1]tab-PINI-SINT'!$B$18:$G$20000,2,0),IFERROR(VLOOKUP(D458,[1]INSUMOS!$B$13:$H$9994,3,0),"")))))</f>
        <v>ELETRICISTA COM ENCARGOS COMPLEMENTARES</v>
      </c>
      <c r="G458" s="38" t="str">
        <f>IFERROR(VLOOKUP(D458,'[1]COMP-SINT-SINAPI'!$G$6:$Q$20000,3,0),IFERROR(VLOOKUP(D458,'[1]PREÇOS UNITÁRIOS'!$B$73:$H$20000,4,0),IFERROR(VLOOKUP(D458,'[1]INSUMOS-SINAPI'!$A$7:$F$20000,3,0),IFERROR(VLOOKUP(D458,'[1]tab-PINI-SINT'!$B$18:$G$20000,3,0),IFERROR(VLOOKUP(D458,[1]INSUMOS!$B$13:$H$9994,5,0),"")))))</f>
        <v>H</v>
      </c>
      <c r="H458" s="76">
        <v>0.3</v>
      </c>
      <c r="I458" s="38">
        <f>IFERROR(VLOOKUP(D458,'[1]COMP-SINT-SINAPI'!$G$6:$Q$20000,8,0),IFERROR(VLOOKUP(D458,'[1]PREÇOS UNITÁRIOS'!$B$73:$H$20000,5,0),IFERROR(VLOOKUP(D458,'[1]INSUMOS-SINAPI'!$A$7:$F$20000,5,0),IFERROR(VLOOKUP(D458,'[1]tab-PINI-SINT'!$B$18:$G$20000,4,0),IFERROR(VLOOKUP(D458,[1]INSUMOS!$B$13:$H$9994,6,0),"")))))</f>
        <v>5.1700000000000017</v>
      </c>
      <c r="J458" s="38" t="str">
        <f>IF(D458="",0,IFERROR(VLOOKUP(D458,'[1]COMP-SINT-SINAPI'!$G$6:$Q$20000,7,0),IFERROR(VLOOKUP(D458,'[1]PREÇOS UNITÁRIOS'!$B$73:$H$20000,6,0),IFERROR(VLOOKUP(D458,'[1]INSUMOS-SINAPI'!$A$7:$F$20000,7,0),IFERROR(VLOOKUP(D458,'[1]tab-PINI-SINT'!$B$18:$G$20000,5,0),IFERROR(VLOOKUP(D458,[1]INSUMOS!$B$13:$H$9994,7,0),"0,00"))))))</f>
        <v>20,13</v>
      </c>
      <c r="K458" s="40">
        <f>H458*I458</f>
        <v>1.5510000000000004</v>
      </c>
      <c r="L458" s="40">
        <f>H458*J458</f>
        <v>6.0389999999999997</v>
      </c>
      <c r="M458" s="41">
        <f>K458+L458</f>
        <v>7.59</v>
      </c>
      <c r="N458" s="35"/>
    </row>
    <row r="459" spans="3:14" ht="37.5" x14ac:dyDescent="0.35">
      <c r="C459" s="34"/>
      <c r="D459" s="77">
        <v>88247</v>
      </c>
      <c r="E459" s="38" t="str">
        <f>IFERROR(VLOOKUP(D459,'[1]COMP-SINT-SINAPI'!$G$6:$R$20000,12,0),IFERROR(VLOOKUP(D459,'[1]PREÇOS UNITÁRIOS'!$B$73:$H$20000,3,0),IFERROR(VLOOKUP(D459,'[1]INSUMOS-SINAPI'!$A$6:$J$20000,6,0),IFERROR(VLOOKUP(D459,'[1]tab-PINI-SINT'!$B$18:$H$20000,7,0),IFERROR(VLOOKUP(D459,[1]INSUMOS!$B$13:$J$9994,9,0),"")))))</f>
        <v>SINAPI</v>
      </c>
      <c r="F459" s="37" t="str">
        <f>IFERROR(VLOOKUP(D459,'[1]COMP-SINT-SINAPI'!$G$6:$Q$20000,2,0),IFERROR(VLOOKUP(D459,'[1]PREÇOS UNITÁRIOS'!$B$73:$H$20000,3,0),IFERROR(VLOOKUP(D459,'[1]INSUMOS-SINAPI'!$A$7:$F$20000,2,0),IFERROR(VLOOKUP(D459,'[1]tab-PINI-SINT'!$B$18:$G$20000,2,0),IFERROR(VLOOKUP(D459,[1]INSUMOS!$B$13:$H$9994,3,0),"")))))</f>
        <v>AUXILIAR DE ELETRICISTA COM ENCARGOS COMPLEMENTARES</v>
      </c>
      <c r="G459" s="38" t="str">
        <f>IFERROR(VLOOKUP(D459,'[1]COMP-SINT-SINAPI'!$G$6:$Q$20000,3,0),IFERROR(VLOOKUP(D459,'[1]PREÇOS UNITÁRIOS'!$B$73:$H$20000,4,0),IFERROR(VLOOKUP(D459,'[1]INSUMOS-SINAPI'!$A$7:$F$20000,3,0),IFERROR(VLOOKUP(D459,'[1]tab-PINI-SINT'!$B$18:$G$20000,3,0),IFERROR(VLOOKUP(D459,[1]INSUMOS!$B$13:$H$9994,5,0),"")))))</f>
        <v>H</v>
      </c>
      <c r="H459" s="83">
        <v>0.3</v>
      </c>
      <c r="I459" s="38">
        <f>IFERROR(VLOOKUP(D459,'[1]COMP-SINT-SINAPI'!$G$6:$Q$20000,8,0),IFERROR(VLOOKUP(D459,'[1]PREÇOS UNITÁRIOS'!$B$73:$H$20000,5,0),IFERROR(VLOOKUP(D459,'[1]INSUMOS-SINAPI'!$A$7:$F$20000,5,0),IFERROR(VLOOKUP(D459,'[1]tab-PINI-SINT'!$B$18:$G$20000,4,0),IFERROR(VLOOKUP(D459,[1]INSUMOS!$B$13:$H$9994,6,0),"")))))</f>
        <v>5.1700000000000017</v>
      </c>
      <c r="J459" s="38" t="str">
        <f>IF(D459="",0,IFERROR(VLOOKUP(D459,'[1]COMP-SINT-SINAPI'!$G$6:$Q$20000,7,0),IFERROR(VLOOKUP(D459,'[1]PREÇOS UNITÁRIOS'!$B$73:$H$20000,6,0),IFERROR(VLOOKUP(D459,'[1]INSUMOS-SINAPI'!$A$7:$F$20000,7,0),IFERROR(VLOOKUP(D459,'[1]tab-PINI-SINT'!$B$18:$G$20000,5,0),IFERROR(VLOOKUP(D459,[1]INSUMOS!$B$13:$H$9994,7,0),"0,00"))))))</f>
        <v>15,70</v>
      </c>
      <c r="K459" s="40">
        <f>H459*I459</f>
        <v>1.5510000000000004</v>
      </c>
      <c r="L459" s="40">
        <f>H459*J459</f>
        <v>4.71</v>
      </c>
      <c r="M459" s="41">
        <f>K459+L459</f>
        <v>6.2610000000000001</v>
      </c>
      <c r="N459" s="35"/>
    </row>
    <row r="460" spans="3:14" x14ac:dyDescent="0.35">
      <c r="C460" s="34"/>
      <c r="D460" s="35"/>
      <c r="E460" s="118"/>
      <c r="F460" s="35"/>
      <c r="G460" s="35"/>
      <c r="H460" s="35"/>
      <c r="I460" s="50" t="s">
        <v>1042</v>
      </c>
      <c r="J460" s="29"/>
      <c r="K460" s="41">
        <f>SUM(K457:K459)</f>
        <v>77.512</v>
      </c>
      <c r="L460" s="41">
        <f>SUM(L457:L459)</f>
        <v>10.748999999999999</v>
      </c>
      <c r="M460" s="41">
        <f>SUM(M457:M459)</f>
        <v>88.260999999999996</v>
      </c>
      <c r="N460" s="35"/>
    </row>
    <row r="461" spans="3:14" x14ac:dyDescent="0.35">
      <c r="C461" s="34"/>
      <c r="D461" s="35"/>
      <c r="E461" s="118"/>
      <c r="F461" s="35"/>
      <c r="G461" s="35"/>
      <c r="H461" s="35"/>
      <c r="I461" s="35"/>
      <c r="J461" s="35"/>
      <c r="K461" s="35"/>
      <c r="L461" s="35"/>
      <c r="M461" s="35"/>
      <c r="N461" s="35"/>
    </row>
    <row r="462" spans="3:14" x14ac:dyDescent="0.35">
      <c r="C462" s="42"/>
      <c r="D462" s="52"/>
      <c r="E462" s="108"/>
      <c r="F462" s="53"/>
      <c r="G462" s="53"/>
      <c r="H462" s="44" t="s">
        <v>1036</v>
      </c>
      <c r="I462" s="44" t="s">
        <v>1037</v>
      </c>
      <c r="J462" s="44" t="s">
        <v>1038</v>
      </c>
      <c r="K462" s="44" t="s">
        <v>1039</v>
      </c>
      <c r="L462" s="44" t="s">
        <v>1040</v>
      </c>
      <c r="M462" s="54"/>
      <c r="N462" s="35"/>
    </row>
    <row r="463" spans="3:14" ht="26" x14ac:dyDescent="0.35">
      <c r="C463" s="55" t="s">
        <v>443</v>
      </c>
      <c r="D463" s="47" t="str">
        <f>IF(C463="","",VLOOKUP(C463,'[1]PREÇOS UNITÁRIOS'!$B$12:$H$273,2,0))</f>
        <v>C65-BASA</v>
      </c>
      <c r="E463" s="79" t="s">
        <v>11</v>
      </c>
      <c r="F463" s="47" t="str">
        <f>IF(C463="","",VLOOKUP(C463,'[1]PREÇOS UNITÁRIOS'!$B$12:$H$273,3,0))</f>
        <v>REMOÇÃO DE CAIXA COLETORA</v>
      </c>
      <c r="G463" s="48" t="s">
        <v>21</v>
      </c>
      <c r="H463" s="29"/>
      <c r="I463" s="29"/>
      <c r="J463" s="49"/>
      <c r="K463" s="49">
        <f>K465</f>
        <v>5.01</v>
      </c>
      <c r="L463" s="49">
        <f>L465</f>
        <v>14.28</v>
      </c>
      <c r="M463" s="49">
        <f>SUM(K463:L463)</f>
        <v>19.29</v>
      </c>
      <c r="N463" s="35"/>
    </row>
    <row r="464" spans="3:14" ht="25" x14ac:dyDescent="0.35">
      <c r="C464" s="42"/>
      <c r="D464" s="57">
        <v>88316</v>
      </c>
      <c r="E464" s="38" t="str">
        <f>IFERROR(VLOOKUP(D464,'[1]COMP-SINT-SINAPI'!$G$6:$R$20000,12,0),IFERROR(VLOOKUP(D464,'[1]PREÇOS UNITÁRIOS'!$B$73:$H$20000,3,0),IFERROR(VLOOKUP(D464,'[1]INSUMOS-SINAPI'!$A$6:$J$20000,6,0),IFERROR(VLOOKUP(D464,'[1]tab-PINI-SINT'!$B$18:$H$20000,7,0),IFERROR(VLOOKUP(D464,[1]INSUMOS!$B$13:$J$9994,9,0),"")))))</f>
        <v>SINAPI</v>
      </c>
      <c r="F464" s="37" t="str">
        <f>IFERROR(VLOOKUP(D464,'[1]COMP-SINT-SINAPI'!$G$6:$Q$20000,2,0),IFERROR(VLOOKUP(D464,'[1]PREÇOS UNITÁRIOS'!$B$73:$H$20000,3,0),IFERROR(VLOOKUP(D464,'[1]INSUMOS-SINAPI'!$A$7:$F$20000,2,0),IFERROR(VLOOKUP(D464,'[1]tab-PINI-SINT'!$B$18:$G$20000,2,0),IFERROR(VLOOKUP(D464,[1]INSUMOS!$B$13:$H$9994,3,0),"")))))</f>
        <v>SERVENTE COM ENCARGOS COMPLEMENTARES</v>
      </c>
      <c r="G464" s="38" t="str">
        <f>IFERROR(VLOOKUP(D464,'[1]COMP-SINT-SINAPI'!$G$6:$Q$20000,3,0),IFERROR(VLOOKUP(D464,'[1]PREÇOS UNITÁRIOS'!$B$73:$H$20000,4,0),IFERROR(VLOOKUP(D464,'[1]INSUMOS-SINAPI'!$A$7:$F$20000,3,0),IFERROR(VLOOKUP(D464,'[1]tab-PINI-SINT'!$B$18:$G$20000,3,0),IFERROR(VLOOKUP(D464,[1]INSUMOS!$B$13:$H$9994,5,0),"")))))</f>
        <v>H</v>
      </c>
      <c r="H464" s="74">
        <v>1</v>
      </c>
      <c r="I464" s="38">
        <f>IFERROR(VLOOKUP(D464,'[1]COMP-SINT-SINAPI'!$G$6:$Q$20000,8,0),IFERROR(VLOOKUP(D464,'[1]PREÇOS UNITÁRIOS'!$B$73:$H$20000,5,0),IFERROR(VLOOKUP(D464,'[1]INSUMOS-SINAPI'!$A$7:$F$20000,5,0),IFERROR(VLOOKUP(D464,'[1]tab-PINI-SINT'!$B$18:$G$20000,4,0),IFERROR(VLOOKUP(D464,[1]INSUMOS!$B$13:$H$9994,6,0),"")))))</f>
        <v>5.01</v>
      </c>
      <c r="J464" s="38" t="str">
        <f>IF(D464="",0,IFERROR(VLOOKUP(D464,'[1]COMP-SINT-SINAPI'!$G$6:$Q$20000,7,0),IFERROR(VLOOKUP(D464,'[1]PREÇOS UNITÁRIOS'!$B$73:$H$20000,6,0),IFERROR(VLOOKUP(D464,'[1]INSUMOS-SINAPI'!$A$7:$F$20000,7,0),IFERROR(VLOOKUP(D464,'[1]tab-PINI-SINT'!$B$18:$G$20000,5,0),IFERROR(VLOOKUP(D464,[1]INSUMOS!$B$13:$H$9994,7,0),"0,00"))))))</f>
        <v>14,28</v>
      </c>
      <c r="K464" s="40">
        <f>H464*I464</f>
        <v>5.01</v>
      </c>
      <c r="L464" s="40">
        <f>H464*J464</f>
        <v>14.28</v>
      </c>
      <c r="M464" s="41">
        <f>K464+L464</f>
        <v>19.29</v>
      </c>
      <c r="N464" s="43"/>
    </row>
    <row r="465" spans="3:14" x14ac:dyDescent="0.35">
      <c r="C465" s="42"/>
      <c r="D465" s="42"/>
      <c r="E465" s="117"/>
      <c r="F465" s="42"/>
      <c r="G465" s="42"/>
      <c r="H465" s="42"/>
      <c r="I465" s="50" t="s">
        <v>1042</v>
      </c>
      <c r="J465" s="29"/>
      <c r="K465" s="41">
        <f>SUM(K464:K464)</f>
        <v>5.01</v>
      </c>
      <c r="L465" s="41">
        <f>SUM(L464:L464)</f>
        <v>14.28</v>
      </c>
      <c r="M465" s="41">
        <f>SUM(M464:M464)</f>
        <v>19.29</v>
      </c>
      <c r="N465" s="43"/>
    </row>
    <row r="466" spans="3:14" x14ac:dyDescent="0.35">
      <c r="C466" s="34"/>
      <c r="D466" s="35"/>
      <c r="E466" s="118"/>
      <c r="F466" s="35"/>
      <c r="G466" s="35"/>
      <c r="H466" s="35"/>
      <c r="I466" s="35"/>
      <c r="J466" s="35"/>
      <c r="K466" s="35"/>
      <c r="L466" s="35"/>
      <c r="M466" s="35"/>
      <c r="N466" s="43"/>
    </row>
    <row r="467" spans="3:14" x14ac:dyDescent="0.35">
      <c r="C467" s="34"/>
      <c r="D467" s="52"/>
      <c r="E467" s="108"/>
      <c r="F467" s="53"/>
      <c r="G467" s="53"/>
      <c r="H467" s="44" t="s">
        <v>1036</v>
      </c>
      <c r="I467" s="44" t="s">
        <v>1037</v>
      </c>
      <c r="J467" s="44" t="s">
        <v>1038</v>
      </c>
      <c r="K467" s="44" t="s">
        <v>1039</v>
      </c>
      <c r="L467" s="44" t="s">
        <v>1040</v>
      </c>
      <c r="M467" s="54"/>
      <c r="N467" s="43"/>
    </row>
    <row r="468" spans="3:14" ht="39" x14ac:dyDescent="0.35">
      <c r="C468" s="55" t="s">
        <v>446</v>
      </c>
      <c r="D468" s="47" t="str">
        <f>IF(C468="","",VLOOKUP(C468,'[1]PREÇOS UNITÁRIOS'!$B$12:$H$273,2,0))</f>
        <v>C66-SINAPI39390</v>
      </c>
      <c r="E468" s="79" t="s">
        <v>11</v>
      </c>
      <c r="F468" s="47" t="str">
        <f>IF(C468="","",VLOOKUP(C468,'[1]PREÇOS UNITÁRIOS'!$B$12:$H$273,3,0))</f>
        <v>PROJETOR DE LED 30W, COMPLETA CONFORME A ESPECIFICAÇÃO</v>
      </c>
      <c r="G468" s="48" t="s">
        <v>21</v>
      </c>
      <c r="H468" s="29"/>
      <c r="I468" s="29"/>
      <c r="J468" s="49"/>
      <c r="K468" s="49">
        <f>K472</f>
        <v>35.953000000000003</v>
      </c>
      <c r="L468" s="49">
        <f>L472</f>
        <v>16.1235</v>
      </c>
      <c r="M468" s="49">
        <f>SUM(K468:L468)</f>
        <v>52.076500000000003</v>
      </c>
      <c r="N468" s="43"/>
    </row>
    <row r="469" spans="3:14" ht="37.5" x14ac:dyDescent="0.35">
      <c r="C469" s="34"/>
      <c r="D469" s="77">
        <v>39390</v>
      </c>
      <c r="E469" s="38" t="str">
        <f>IFERROR(VLOOKUP(D469,'[1]COMP-SINT-SINAPI'!$G$6:$R$20000,12,0),IFERROR(VLOOKUP(D469,'[1]PREÇOS UNITÁRIOS'!$B$73:$H$20000,3,0),IFERROR(VLOOKUP(D469,'[1]INSUMOS-SINAPI'!$A$6:$J$20000,6,0),IFERROR(VLOOKUP(D469,'[1]tab-PINI-SINT'!$B$18:$H$20000,7,0),IFERROR(VLOOKUP(D469,[1]INSUMOS!$B$13:$J$9994,9,0),"")))))</f>
        <v>SINAPI</v>
      </c>
      <c r="F469" s="37" t="str">
        <f>IFERROR(VLOOKUP(D469,'[1]COMP-SINT-SINAPI'!$G$6:$Q$20000,2,0),IFERROR(VLOOKUP(D469,'[1]PREÇOS UNITÁRIOS'!$B$73:$H$20000,3,0),IFERROR(VLOOKUP(D469,'[1]INSUMOS-SINAPI'!$A$7:$F$20000,2,0),IFERROR(VLOOKUP(D469,'[1]tab-PINI-SINT'!$B$18:$G$20000,2,0),IFERROR(VLOOKUP(D469,[1]INSUMOS!$B$13:$H$9994,3,0),"")))))</f>
        <v>LUMINARIA LED REFLETOR RETANGULAR BIVOLT, LUZ BRANCA, 30 W</v>
      </c>
      <c r="G469" s="38" t="str">
        <f>IFERROR(VLOOKUP(D469,'[1]COMP-SINT-SINAPI'!$G$6:$Q$20000,3,0),IFERROR(VLOOKUP(D469,'[1]PREÇOS UNITÁRIOS'!$B$73:$H$20000,4,0),IFERROR(VLOOKUP(D469,'[1]INSUMOS-SINAPI'!$A$7:$F$20000,3,0),IFERROR(VLOOKUP(D469,'[1]tab-PINI-SINT'!$B$18:$G$20000,3,0),IFERROR(VLOOKUP(D469,[1]INSUMOS!$B$13:$H$9994,5,0),"")))))</f>
        <v xml:space="preserve">UN    </v>
      </c>
      <c r="H469" s="76">
        <v>1</v>
      </c>
      <c r="I469" s="38" t="str">
        <f>IFERROR(VLOOKUP(D469,'[1]COMP-SINT-SINAPI'!$G$6:$Q$20000,8,0),IFERROR(VLOOKUP(D469,'[1]PREÇOS UNITÁRIOS'!$B$73:$H$20000,5,0),IFERROR(VLOOKUP(D469,'[1]INSUMOS-SINAPI'!$A$7:$F$20000,5,0),IFERROR(VLOOKUP(D469,'[1]tab-PINI-SINT'!$B$18:$G$20000,4,0),IFERROR(VLOOKUP(D469,[1]INSUMOS!$B$13:$H$9994,6,0),"")))))</f>
        <v>31,30</v>
      </c>
      <c r="J469" s="38" t="str">
        <f>IF(D469="",0,IFERROR(VLOOKUP(D469,'[1]COMP-SINT-SINAPI'!$G$6:$Q$20000,7,0),IFERROR(VLOOKUP(D469,'[1]PREÇOS UNITÁRIOS'!$B$73:$H$20000,6,0),IFERROR(VLOOKUP(D469,'[1]INSUMOS-SINAPI'!$A$7:$F$20000,7,0),IFERROR(VLOOKUP(D469,'[1]tab-PINI-SINT'!$B$18:$G$20000,5,0),IFERROR(VLOOKUP(D469,[1]INSUMOS!$B$13:$H$9994,7,0),"0,00"))))))</f>
        <v>0,00</v>
      </c>
      <c r="K469" s="40">
        <f>H469*I469</f>
        <v>31.3</v>
      </c>
      <c r="L469" s="40">
        <f>H469*J469</f>
        <v>0</v>
      </c>
      <c r="M469" s="41">
        <f>K469+L469</f>
        <v>31.3</v>
      </c>
      <c r="N469" s="35"/>
    </row>
    <row r="470" spans="3:14" ht="25" x14ac:dyDescent="0.35">
      <c r="C470" s="34"/>
      <c r="D470" s="77">
        <v>88264</v>
      </c>
      <c r="E470" s="38" t="str">
        <f>IFERROR(VLOOKUP(D470,'[1]COMP-SINT-SINAPI'!$G$6:$R$20000,12,0),IFERROR(VLOOKUP(D470,'[1]PREÇOS UNITÁRIOS'!$B$73:$H$20000,3,0),IFERROR(VLOOKUP(D470,'[1]INSUMOS-SINAPI'!$A$6:$J$20000,6,0),IFERROR(VLOOKUP(D470,'[1]tab-PINI-SINT'!$B$18:$H$20000,7,0),IFERROR(VLOOKUP(D470,[1]INSUMOS!$B$13:$J$9994,9,0),"")))))</f>
        <v>SINAPI</v>
      </c>
      <c r="F470" s="37" t="str">
        <f>IFERROR(VLOOKUP(D470,'[1]COMP-SINT-SINAPI'!$G$6:$Q$20000,2,0),IFERROR(VLOOKUP(D470,'[1]PREÇOS UNITÁRIOS'!$B$73:$H$20000,3,0),IFERROR(VLOOKUP(D470,'[1]INSUMOS-SINAPI'!$A$7:$F$20000,2,0),IFERROR(VLOOKUP(D470,'[1]tab-PINI-SINT'!$B$18:$G$20000,2,0),IFERROR(VLOOKUP(D470,[1]INSUMOS!$B$13:$H$9994,3,0),"")))))</f>
        <v>ELETRICISTA COM ENCARGOS COMPLEMENTARES</v>
      </c>
      <c r="G470" s="38" t="str">
        <f>IFERROR(VLOOKUP(D470,'[1]COMP-SINT-SINAPI'!$G$6:$Q$20000,3,0),IFERROR(VLOOKUP(D470,'[1]PREÇOS UNITÁRIOS'!$B$73:$H$20000,4,0),IFERROR(VLOOKUP(D470,'[1]INSUMOS-SINAPI'!$A$7:$F$20000,3,0),IFERROR(VLOOKUP(D470,'[1]tab-PINI-SINT'!$B$18:$G$20000,3,0),IFERROR(VLOOKUP(D470,[1]INSUMOS!$B$13:$H$9994,5,0),"")))))</f>
        <v>H</v>
      </c>
      <c r="H470" s="76">
        <v>0.45</v>
      </c>
      <c r="I470" s="38">
        <f>IFERROR(VLOOKUP(D470,'[1]COMP-SINT-SINAPI'!$G$6:$Q$20000,8,0),IFERROR(VLOOKUP(D470,'[1]PREÇOS UNITÁRIOS'!$B$73:$H$20000,5,0),IFERROR(VLOOKUP(D470,'[1]INSUMOS-SINAPI'!$A$7:$F$20000,5,0),IFERROR(VLOOKUP(D470,'[1]tab-PINI-SINT'!$B$18:$G$20000,4,0),IFERROR(VLOOKUP(D470,[1]INSUMOS!$B$13:$H$9994,6,0),"")))))</f>
        <v>5.1700000000000017</v>
      </c>
      <c r="J470" s="38" t="str">
        <f>IF(D470="",0,IFERROR(VLOOKUP(D470,'[1]COMP-SINT-SINAPI'!$G$6:$Q$20000,7,0),IFERROR(VLOOKUP(D470,'[1]PREÇOS UNITÁRIOS'!$B$73:$H$20000,6,0),IFERROR(VLOOKUP(D470,'[1]INSUMOS-SINAPI'!$A$7:$F$20000,7,0),IFERROR(VLOOKUP(D470,'[1]tab-PINI-SINT'!$B$18:$G$20000,5,0),IFERROR(VLOOKUP(D470,[1]INSUMOS!$B$13:$H$9994,7,0),"0,00"))))))</f>
        <v>20,13</v>
      </c>
      <c r="K470" s="40">
        <f>H470*I470</f>
        <v>2.3265000000000007</v>
      </c>
      <c r="L470" s="40">
        <f>H470*J470</f>
        <v>9.0585000000000004</v>
      </c>
      <c r="M470" s="41">
        <f>K470+L470</f>
        <v>11.385000000000002</v>
      </c>
      <c r="N470" s="35"/>
    </row>
    <row r="471" spans="3:14" ht="37.5" x14ac:dyDescent="0.35">
      <c r="C471" s="34"/>
      <c r="D471" s="77">
        <v>88247</v>
      </c>
      <c r="E471" s="38" t="str">
        <f>IFERROR(VLOOKUP(D471,'[1]COMP-SINT-SINAPI'!$G$6:$R$20000,12,0),IFERROR(VLOOKUP(D471,'[1]PREÇOS UNITÁRIOS'!$B$73:$H$20000,3,0),IFERROR(VLOOKUP(D471,'[1]INSUMOS-SINAPI'!$A$6:$J$20000,6,0),IFERROR(VLOOKUP(D471,'[1]tab-PINI-SINT'!$B$18:$H$20000,7,0),IFERROR(VLOOKUP(D471,[1]INSUMOS!$B$13:$J$9994,9,0),"")))))</f>
        <v>SINAPI</v>
      </c>
      <c r="F471" s="37" t="str">
        <f>IFERROR(VLOOKUP(D471,'[1]COMP-SINT-SINAPI'!$G$6:$Q$20000,2,0),IFERROR(VLOOKUP(D471,'[1]PREÇOS UNITÁRIOS'!$B$73:$H$20000,3,0),IFERROR(VLOOKUP(D471,'[1]INSUMOS-SINAPI'!$A$7:$F$20000,2,0),IFERROR(VLOOKUP(D471,'[1]tab-PINI-SINT'!$B$18:$G$20000,2,0),IFERROR(VLOOKUP(D471,[1]INSUMOS!$B$13:$H$9994,3,0),"")))))</f>
        <v>AUXILIAR DE ELETRICISTA COM ENCARGOS COMPLEMENTARES</v>
      </c>
      <c r="G471" s="38" t="str">
        <f>IFERROR(VLOOKUP(D471,'[1]COMP-SINT-SINAPI'!$G$6:$Q$20000,3,0),IFERROR(VLOOKUP(D471,'[1]PREÇOS UNITÁRIOS'!$B$73:$H$20000,4,0),IFERROR(VLOOKUP(D471,'[1]INSUMOS-SINAPI'!$A$7:$F$20000,3,0),IFERROR(VLOOKUP(D471,'[1]tab-PINI-SINT'!$B$18:$G$20000,3,0),IFERROR(VLOOKUP(D471,[1]INSUMOS!$B$13:$H$9994,5,0),"")))))</f>
        <v>H</v>
      </c>
      <c r="H471" s="83">
        <v>0.45</v>
      </c>
      <c r="I471" s="38">
        <f>IFERROR(VLOOKUP(D471,'[1]COMP-SINT-SINAPI'!$G$6:$Q$20000,8,0),IFERROR(VLOOKUP(D471,'[1]PREÇOS UNITÁRIOS'!$B$73:$H$20000,5,0),IFERROR(VLOOKUP(D471,'[1]INSUMOS-SINAPI'!$A$7:$F$20000,5,0),IFERROR(VLOOKUP(D471,'[1]tab-PINI-SINT'!$B$18:$G$20000,4,0),IFERROR(VLOOKUP(D471,[1]INSUMOS!$B$13:$H$9994,6,0),"")))))</f>
        <v>5.1700000000000017</v>
      </c>
      <c r="J471" s="38" t="str">
        <f>IF(D471="",0,IFERROR(VLOOKUP(D471,'[1]COMP-SINT-SINAPI'!$G$6:$Q$20000,7,0),IFERROR(VLOOKUP(D471,'[1]PREÇOS UNITÁRIOS'!$B$73:$H$20000,6,0),IFERROR(VLOOKUP(D471,'[1]INSUMOS-SINAPI'!$A$7:$F$20000,7,0),IFERROR(VLOOKUP(D471,'[1]tab-PINI-SINT'!$B$18:$G$20000,5,0),IFERROR(VLOOKUP(D471,[1]INSUMOS!$B$13:$H$9994,7,0),"0,00"))))))</f>
        <v>15,70</v>
      </c>
      <c r="K471" s="40">
        <f>H471*I471</f>
        <v>2.3265000000000007</v>
      </c>
      <c r="L471" s="40">
        <f>H471*J471</f>
        <v>7.0649999999999995</v>
      </c>
      <c r="M471" s="41">
        <f>K471+L471</f>
        <v>9.3915000000000006</v>
      </c>
      <c r="N471" s="35"/>
    </row>
    <row r="472" spans="3:14" x14ac:dyDescent="0.35">
      <c r="C472" s="34"/>
      <c r="D472" s="35"/>
      <c r="E472" s="118"/>
      <c r="F472" s="35"/>
      <c r="G472" s="35"/>
      <c r="H472" s="35"/>
      <c r="I472" s="50" t="s">
        <v>1042</v>
      </c>
      <c r="J472" s="29"/>
      <c r="K472" s="41">
        <f>SUM(K469:K471)</f>
        <v>35.953000000000003</v>
      </c>
      <c r="L472" s="41">
        <f>SUM(L469:L471)</f>
        <v>16.1235</v>
      </c>
      <c r="M472" s="41">
        <f>SUM(M469:M471)</f>
        <v>52.076500000000003</v>
      </c>
      <c r="N472" s="35"/>
    </row>
    <row r="473" spans="3:14" x14ac:dyDescent="0.35">
      <c r="C473" s="34"/>
      <c r="D473" s="35"/>
      <c r="E473" s="118"/>
      <c r="F473" s="35"/>
      <c r="G473" s="35"/>
      <c r="H473" s="35"/>
      <c r="I473" s="35"/>
      <c r="J473" s="35"/>
      <c r="K473" s="35"/>
      <c r="L473" s="35"/>
      <c r="M473" s="35"/>
      <c r="N473" s="35"/>
    </row>
    <row r="474" spans="3:14" x14ac:dyDescent="0.35">
      <c r="C474" s="34"/>
      <c r="D474" s="52"/>
      <c r="E474" s="108"/>
      <c r="F474" s="53"/>
      <c r="G474" s="53"/>
      <c r="H474" s="44" t="s">
        <v>1036</v>
      </c>
      <c r="I474" s="44" t="s">
        <v>1037</v>
      </c>
      <c r="J474" s="44" t="s">
        <v>1038</v>
      </c>
      <c r="K474" s="44" t="s">
        <v>1039</v>
      </c>
      <c r="L474" s="44" t="s">
        <v>1040</v>
      </c>
      <c r="M474" s="54"/>
      <c r="N474" s="35"/>
    </row>
    <row r="475" spans="3:14" ht="65" x14ac:dyDescent="0.35">
      <c r="C475" s="55" t="s">
        <v>449</v>
      </c>
      <c r="D475" s="47" t="str">
        <f>IF(C475="","",VLOOKUP(C475,'[1]PREÇOS UNITÁRIOS'!$B$12:$H$273,2,0))</f>
        <v>C67-BASA</v>
      </c>
      <c r="E475" s="79" t="s">
        <v>11</v>
      </c>
      <c r="F475" s="47" t="str">
        <f>IF(C475="","",VLOOKUP(C475,'[1]PREÇOS UNITÁRIOS'!$B$12:$H$273,3,0))</f>
        <v>FORNECIMENTO E INSTALAÇÃO DE PLACA DE PORTA (30 X 8)CM, EM ACRÍLICO 5MM, INCLUSIVE FITA ADESIVA DUPLA FACE</v>
      </c>
      <c r="G475" s="48" t="s">
        <v>21</v>
      </c>
      <c r="H475" s="29"/>
      <c r="I475" s="29"/>
      <c r="J475" s="49"/>
      <c r="K475" s="49">
        <f>K478</f>
        <v>88.191999999999993</v>
      </c>
      <c r="L475" s="49">
        <f>L478</f>
        <v>2.8559999999999999</v>
      </c>
      <c r="M475" s="49">
        <f>SUM(K475:L475)</f>
        <v>91.047999999999988</v>
      </c>
      <c r="N475" s="35"/>
    </row>
    <row r="476" spans="3:14" ht="75" x14ac:dyDescent="0.35">
      <c r="C476" s="34"/>
      <c r="D476" s="77">
        <v>10851</v>
      </c>
      <c r="E476" s="38" t="str">
        <f>IFERROR(VLOOKUP(D476,'[1]COMP-SINT-SINAPI'!$G$6:$R$20000,12,0),IFERROR(VLOOKUP(D476,'[1]PREÇOS UNITÁRIOS'!$B$73:$H$20000,3,0),IFERROR(VLOOKUP(D476,'[1]INSUMOS-SINAPI'!$A$6:$J$20000,6,0),IFERROR(VLOOKUP(D476,'[1]tab-PINI-SINT'!$B$18:$H$20000,7,0),IFERROR(VLOOKUP(D476,[1]INSUMOS!$B$13:$J$9994,9,0),"")))))</f>
        <v>SINAPI</v>
      </c>
      <c r="F476" s="37" t="str">
        <f>IFERROR(VLOOKUP(D476,'[1]COMP-SINT-SINAPI'!$G$6:$Q$20000,2,0),IFERROR(VLOOKUP(D476,'[1]PREÇOS UNITÁRIOS'!$B$73:$H$20000,3,0),IFERROR(VLOOKUP(D476,'[1]INSUMOS-SINAPI'!$A$7:$F$20000,2,0),IFERROR(VLOOKUP(D476,'[1]tab-PINI-SINT'!$B$18:$G$20000,2,0),IFERROR(VLOOKUP(D476,[1]INSUMOS!$B$13:$H$9994,3,0),"")))))</f>
        <v>PLACA DE ACRILICO TRANSPARENTE ADESIVADA PARA SINALIZACAO DE PORTAS, BORDA POLIDA, DE *25 X 8*, E = 6 MM (NAO INCLUI ACESSORIOS PARA FIXACAO)</v>
      </c>
      <c r="G476" s="38" t="str">
        <f>IFERROR(VLOOKUP(D476,'[1]COMP-SINT-SINAPI'!$G$6:$Q$20000,3,0),IFERROR(VLOOKUP(D476,'[1]PREÇOS UNITÁRIOS'!$B$73:$H$20000,4,0),IFERROR(VLOOKUP(D476,'[1]INSUMOS-SINAPI'!$A$7:$F$20000,3,0),IFERROR(VLOOKUP(D476,'[1]tab-PINI-SINT'!$B$18:$G$20000,3,0),IFERROR(VLOOKUP(D476,[1]INSUMOS!$B$13:$H$9994,5,0),"")))))</f>
        <v xml:space="preserve">UN    </v>
      </c>
      <c r="H476" s="76">
        <v>1</v>
      </c>
      <c r="I476" s="38" t="str">
        <f>IFERROR(VLOOKUP(D476,'[1]COMP-SINT-SINAPI'!$G$6:$Q$20000,8,0),IFERROR(VLOOKUP(D476,'[1]PREÇOS UNITÁRIOS'!$B$73:$H$20000,5,0),IFERROR(VLOOKUP(D476,'[1]INSUMOS-SINAPI'!$A$7:$F$20000,5,0),IFERROR(VLOOKUP(D476,'[1]tab-PINI-SINT'!$B$18:$G$20000,4,0),IFERROR(VLOOKUP(D476,[1]INSUMOS!$B$13:$H$9994,6,0),"")))))</f>
        <v>87,19</v>
      </c>
      <c r="J476" s="38" t="str">
        <f>IF(D476="",0,IFERROR(VLOOKUP(D476,'[1]COMP-SINT-SINAPI'!$G$6:$Q$20000,7,0),IFERROR(VLOOKUP(D476,'[1]PREÇOS UNITÁRIOS'!$B$73:$H$20000,6,0),IFERROR(VLOOKUP(D476,'[1]INSUMOS-SINAPI'!$A$7:$F$20000,7,0),IFERROR(VLOOKUP(D476,'[1]tab-PINI-SINT'!$B$18:$G$20000,5,0),IFERROR(VLOOKUP(D476,[1]INSUMOS!$B$13:$H$9994,7,0),"0,00"))))))</f>
        <v>0,00</v>
      </c>
      <c r="K476" s="40">
        <f>H476*I476</f>
        <v>87.19</v>
      </c>
      <c r="L476" s="40">
        <f>H476*J476</f>
        <v>0</v>
      </c>
      <c r="M476" s="41">
        <f>K476+L476</f>
        <v>87.19</v>
      </c>
      <c r="N476" s="35"/>
    </row>
    <row r="477" spans="3:14" ht="25" x14ac:dyDescent="0.35">
      <c r="C477" s="34"/>
      <c r="D477" s="57">
        <v>88316</v>
      </c>
      <c r="E477" s="38" t="str">
        <f>IFERROR(VLOOKUP(D477,'[1]COMP-SINT-SINAPI'!$G$6:$R$20000,12,0),IFERROR(VLOOKUP(D477,'[1]PREÇOS UNITÁRIOS'!$B$73:$H$20000,3,0),IFERROR(VLOOKUP(D477,'[1]INSUMOS-SINAPI'!$A$6:$J$20000,6,0),IFERROR(VLOOKUP(D477,'[1]tab-PINI-SINT'!$B$18:$H$20000,7,0),IFERROR(VLOOKUP(D477,[1]INSUMOS!$B$13:$J$9994,9,0),"")))))</f>
        <v>SINAPI</v>
      </c>
      <c r="F477" s="37" t="str">
        <f>IFERROR(VLOOKUP(D477,'[1]COMP-SINT-SINAPI'!$G$6:$Q$20000,2,0),IFERROR(VLOOKUP(D477,'[1]PREÇOS UNITÁRIOS'!$B$73:$H$20000,3,0),IFERROR(VLOOKUP(D477,'[1]INSUMOS-SINAPI'!$A$7:$F$20000,2,0),IFERROR(VLOOKUP(D477,'[1]tab-PINI-SINT'!$B$18:$G$20000,2,0),IFERROR(VLOOKUP(D477,[1]INSUMOS!$B$13:$H$9994,3,0),"")))))</f>
        <v>SERVENTE COM ENCARGOS COMPLEMENTARES</v>
      </c>
      <c r="G477" s="38" t="str">
        <f>IFERROR(VLOOKUP(D477,'[1]COMP-SINT-SINAPI'!$G$6:$Q$20000,3,0),IFERROR(VLOOKUP(D477,'[1]PREÇOS UNITÁRIOS'!$B$73:$H$20000,4,0),IFERROR(VLOOKUP(D477,'[1]INSUMOS-SINAPI'!$A$7:$F$20000,3,0),IFERROR(VLOOKUP(D477,'[1]tab-PINI-SINT'!$B$18:$G$20000,3,0),IFERROR(VLOOKUP(D477,[1]INSUMOS!$B$13:$H$9994,5,0),"")))))</f>
        <v>H</v>
      </c>
      <c r="H477" s="76">
        <v>0.2</v>
      </c>
      <c r="I477" s="38">
        <f>IFERROR(VLOOKUP(D477,'[1]COMP-SINT-SINAPI'!$G$6:$Q$20000,8,0),IFERROR(VLOOKUP(D477,'[1]PREÇOS UNITÁRIOS'!$B$73:$H$20000,5,0),IFERROR(VLOOKUP(D477,'[1]INSUMOS-SINAPI'!$A$7:$F$20000,5,0),IFERROR(VLOOKUP(D477,'[1]tab-PINI-SINT'!$B$18:$G$20000,4,0),IFERROR(VLOOKUP(D477,[1]INSUMOS!$B$13:$H$9994,6,0),"")))))</f>
        <v>5.01</v>
      </c>
      <c r="J477" s="38" t="str">
        <f>IF(D477="",0,IFERROR(VLOOKUP(D477,'[1]COMP-SINT-SINAPI'!$G$6:$Q$20000,7,0),IFERROR(VLOOKUP(D477,'[1]PREÇOS UNITÁRIOS'!$B$73:$H$20000,6,0),IFERROR(VLOOKUP(D477,'[1]INSUMOS-SINAPI'!$A$7:$F$20000,7,0),IFERROR(VLOOKUP(D477,'[1]tab-PINI-SINT'!$B$18:$G$20000,5,0),IFERROR(VLOOKUP(D477,[1]INSUMOS!$B$13:$H$9994,7,0),"0,00"))))))</f>
        <v>14,28</v>
      </c>
      <c r="K477" s="40">
        <f>H477*I477</f>
        <v>1.002</v>
      </c>
      <c r="L477" s="40">
        <f>H477*J477</f>
        <v>2.8559999999999999</v>
      </c>
      <c r="M477" s="41">
        <f>K477+L477</f>
        <v>3.8579999999999997</v>
      </c>
      <c r="N477" s="35"/>
    </row>
    <row r="478" spans="3:14" x14ac:dyDescent="0.35">
      <c r="C478" s="34"/>
      <c r="D478" s="84"/>
      <c r="E478" s="122"/>
      <c r="F478" s="84"/>
      <c r="G478" s="84"/>
      <c r="H478" s="84"/>
      <c r="I478" s="50" t="s">
        <v>1042</v>
      </c>
      <c r="J478" s="29"/>
      <c r="K478" s="41">
        <f>SUM(K476:K477)</f>
        <v>88.191999999999993</v>
      </c>
      <c r="L478" s="41">
        <f>SUM(L476:L477)</f>
        <v>2.8559999999999999</v>
      </c>
      <c r="M478" s="41">
        <f>SUM(M476:M477)</f>
        <v>91.048000000000002</v>
      </c>
      <c r="N478" s="35"/>
    </row>
    <row r="479" spans="3:14" x14ac:dyDescent="0.35">
      <c r="C479" s="34"/>
      <c r="D479" s="84"/>
      <c r="E479" s="122"/>
      <c r="F479" s="84"/>
      <c r="G479" s="84"/>
      <c r="H479" s="84"/>
      <c r="I479" s="84"/>
      <c r="J479" s="84"/>
      <c r="K479" s="84"/>
      <c r="L479" s="84"/>
      <c r="M479" s="84"/>
      <c r="N479" s="35"/>
    </row>
    <row r="480" spans="3:14" x14ac:dyDescent="0.35">
      <c r="C480" s="34"/>
      <c r="D480" s="52"/>
      <c r="E480" s="108"/>
      <c r="F480" s="53"/>
      <c r="G480" s="53"/>
      <c r="H480" s="44" t="s">
        <v>1036</v>
      </c>
      <c r="I480" s="44" t="s">
        <v>1037</v>
      </c>
      <c r="J480" s="44" t="s">
        <v>1038</v>
      </c>
      <c r="K480" s="44" t="s">
        <v>1039</v>
      </c>
      <c r="L480" s="44" t="s">
        <v>1040</v>
      </c>
      <c r="M480" s="54"/>
      <c r="N480" s="35"/>
    </row>
    <row r="481" spans="3:14" ht="65" x14ac:dyDescent="0.35">
      <c r="C481" s="55" t="s">
        <v>452</v>
      </c>
      <c r="D481" s="47" t="str">
        <f>IF(C481="","",VLOOKUP(C481,'[1]PREÇOS UNITÁRIOS'!$B$12:$H$273,2,0))</f>
        <v>C68-SINAPI73838/1</v>
      </c>
      <c r="E481" s="79" t="s">
        <v>11</v>
      </c>
      <c r="F481" s="47" t="str">
        <f>IF(C481="","",VLOOKUP(C481,'[1]PREÇOS UNITÁRIOS'!$B$12:$H$273,3,0))</f>
        <v>AJUSTE DA PORTA DE VIDRO TEMPERADO EXISTENTE, COM SUBSTITUIÇÃO DE PUXADO CONCHA EM LATÃO CROMADO</v>
      </c>
      <c r="G481" s="48" t="s">
        <v>21</v>
      </c>
      <c r="H481" s="29"/>
      <c r="I481" s="29"/>
      <c r="J481" s="49"/>
      <c r="K481" s="49">
        <f>K483</f>
        <v>7.77</v>
      </c>
      <c r="L481" s="49">
        <f>L483</f>
        <v>24.585000000000001</v>
      </c>
      <c r="M481" s="49">
        <f>SUM(K481:L481)</f>
        <v>32.355000000000004</v>
      </c>
      <c r="N481" s="35"/>
    </row>
    <row r="482" spans="3:14" ht="25" x14ac:dyDescent="0.35">
      <c r="C482" s="34"/>
      <c r="D482" s="57">
        <v>88325</v>
      </c>
      <c r="E482" s="38" t="str">
        <f>IFERROR(VLOOKUP(D482,'[1]COMP-SINT-SINAPI'!$G$6:$R$20000,12,0),IFERROR(VLOOKUP(D482,'[1]PREÇOS UNITÁRIOS'!$B$73:$H$20000,3,0),IFERROR(VLOOKUP(D482,'[1]INSUMOS-SINAPI'!$A$6:$J$20000,6,0),IFERROR(VLOOKUP(D482,'[1]tab-PINI-SINT'!$B$18:$H$20000,7,0),IFERROR(VLOOKUP(D482,[1]INSUMOS!$B$13:$J$9994,9,0),"")))))</f>
        <v>SINAPI</v>
      </c>
      <c r="F482" s="37" t="str">
        <f>IFERROR(VLOOKUP(D482,'[1]COMP-SINT-SINAPI'!$G$6:$Q$20000,2,0),IFERROR(VLOOKUP(D482,'[1]PREÇOS UNITÁRIOS'!$B$73:$H$20000,3,0),IFERROR(VLOOKUP(D482,'[1]INSUMOS-SINAPI'!$A$7:$F$20000,2,0),IFERROR(VLOOKUP(D482,'[1]tab-PINI-SINT'!$B$18:$G$20000,2,0),IFERROR(VLOOKUP(D482,[1]INSUMOS!$B$13:$H$9994,3,0),"")))))</f>
        <v>VIDRACEIRO COM ENCARGOS COMPLEMENTARES</v>
      </c>
      <c r="G482" s="38" t="str">
        <f>IFERROR(VLOOKUP(D482,'[1]COMP-SINT-SINAPI'!$G$6:$Q$20000,3,0),IFERROR(VLOOKUP(D482,'[1]PREÇOS UNITÁRIOS'!$B$73:$H$20000,4,0),IFERROR(VLOOKUP(D482,'[1]INSUMOS-SINAPI'!$A$7:$F$20000,3,0),IFERROR(VLOOKUP(D482,'[1]tab-PINI-SINT'!$B$18:$G$20000,3,0),IFERROR(VLOOKUP(D482,[1]INSUMOS!$B$13:$H$9994,5,0),"")))))</f>
        <v>H</v>
      </c>
      <c r="H482" s="76">
        <v>1.5</v>
      </c>
      <c r="I482" s="38">
        <f>IFERROR(VLOOKUP(D482,'[1]COMP-SINT-SINAPI'!$G$6:$Q$20000,8,0),IFERROR(VLOOKUP(D482,'[1]PREÇOS UNITÁRIOS'!$B$73:$H$20000,5,0),IFERROR(VLOOKUP(D482,'[1]INSUMOS-SINAPI'!$A$7:$F$20000,5,0),IFERROR(VLOOKUP(D482,'[1]tab-PINI-SINT'!$B$18:$G$20000,4,0),IFERROR(VLOOKUP(D482,[1]INSUMOS!$B$13:$H$9994,6,0),"")))))</f>
        <v>5.18</v>
      </c>
      <c r="J482" s="38" t="str">
        <f>IF(D482="",0,IFERROR(VLOOKUP(D482,'[1]COMP-SINT-SINAPI'!$G$6:$Q$20000,7,0),IFERROR(VLOOKUP(D482,'[1]PREÇOS UNITÁRIOS'!$B$73:$H$20000,6,0),IFERROR(VLOOKUP(D482,'[1]INSUMOS-SINAPI'!$A$7:$F$20000,7,0),IFERROR(VLOOKUP(D482,'[1]tab-PINI-SINT'!$B$18:$G$20000,5,0),IFERROR(VLOOKUP(D482,[1]INSUMOS!$B$13:$H$9994,7,0),"0,00"))))))</f>
        <v>16,39</v>
      </c>
      <c r="K482" s="40">
        <f>H482*I482</f>
        <v>7.77</v>
      </c>
      <c r="L482" s="40">
        <f>H482*J482</f>
        <v>24.585000000000001</v>
      </c>
      <c r="M482" s="41">
        <f>K482+L482</f>
        <v>32.355000000000004</v>
      </c>
      <c r="N482" s="35"/>
    </row>
    <row r="483" spans="3:14" x14ac:dyDescent="0.35">
      <c r="C483" s="34"/>
      <c r="D483" s="35"/>
      <c r="E483" s="118"/>
      <c r="F483" s="35"/>
      <c r="G483" s="35"/>
      <c r="H483" s="35"/>
      <c r="I483" s="50" t="s">
        <v>1042</v>
      </c>
      <c r="J483" s="29"/>
      <c r="K483" s="41">
        <f>SUM(K482)</f>
        <v>7.77</v>
      </c>
      <c r="L483" s="41">
        <f>SUM(L482)</f>
        <v>24.585000000000001</v>
      </c>
      <c r="M483" s="41">
        <f>SUM(M482)</f>
        <v>32.355000000000004</v>
      </c>
      <c r="N483" s="35"/>
    </row>
    <row r="484" spans="3:14" x14ac:dyDescent="0.35">
      <c r="C484" s="34"/>
      <c r="D484" s="35"/>
      <c r="E484" s="118"/>
      <c r="F484" s="35"/>
      <c r="G484" s="35"/>
      <c r="H484" s="35"/>
      <c r="I484" s="35"/>
      <c r="J484" s="35"/>
      <c r="K484" s="35"/>
      <c r="L484" s="35"/>
      <c r="M484" s="35"/>
      <c r="N484" s="35"/>
    </row>
    <row r="485" spans="3:14" x14ac:dyDescent="0.35">
      <c r="C485" s="42"/>
      <c r="D485" s="43"/>
      <c r="E485" s="117"/>
      <c r="F485" s="43"/>
      <c r="G485" s="44" t="s">
        <v>21</v>
      </c>
      <c r="H485" s="44" t="s">
        <v>1036</v>
      </c>
      <c r="I485" s="44" t="s">
        <v>1037</v>
      </c>
      <c r="J485" s="44" t="s">
        <v>1038</v>
      </c>
      <c r="K485" s="44" t="s">
        <v>1039</v>
      </c>
      <c r="L485" s="44" t="s">
        <v>1040</v>
      </c>
      <c r="M485" s="45" t="s">
        <v>1041</v>
      </c>
      <c r="N485" s="35"/>
    </row>
    <row r="486" spans="3:14" ht="26" x14ac:dyDescent="0.35">
      <c r="C486" s="55" t="s">
        <v>455</v>
      </c>
      <c r="D486" s="47" t="str">
        <f>IF(C486="","",VLOOKUP(C486,'[1]PREÇOS UNITÁRIOS'!$B$12:$H$273,2,0))</f>
        <v>C69-251321-SEDOP-PA</v>
      </c>
      <c r="E486" s="79" t="s">
        <v>11</v>
      </c>
      <c r="F486" s="47" t="str">
        <f>IF(C486="","",VLOOKUP(C486,'[1]PREÇOS UNITÁRIOS'!$B$12:$H$273,3,0))</f>
        <v xml:space="preserve">Película G5 - Aplicada </v>
      </c>
      <c r="G486" s="48" t="s">
        <v>21</v>
      </c>
      <c r="H486" s="29"/>
      <c r="I486" s="29"/>
      <c r="J486" s="49"/>
      <c r="K486" s="49">
        <f>K488</f>
        <v>65.86</v>
      </c>
      <c r="L486" s="49">
        <f>L488</f>
        <v>5.5</v>
      </c>
      <c r="M486" s="49">
        <f>SUM(K486:L486)</f>
        <v>71.36</v>
      </c>
      <c r="N486" s="35"/>
    </row>
    <row r="487" spans="3:14" x14ac:dyDescent="0.35">
      <c r="C487" s="34"/>
      <c r="D487" s="36" t="s">
        <v>101</v>
      </c>
      <c r="E487" s="38" t="str">
        <f>IFERROR(VLOOKUP(D487,'[1]COMP-SINT-SINAPI'!$G$6:$R$20000,12,0),IFERROR(VLOOKUP(D487,'[1]PREÇOS UNITÁRIOS'!$B$73:$H$20000,3,0),IFERROR(VLOOKUP(D487,'[1]INSUMOS-SINAPI'!$A$6:$J$20000,6,0),IFERROR(VLOOKUP(D487,'[1]tab-PINI-SINT'!$B$18:$H$20000,7,0),IFERROR(VLOOKUP(D487,[1]INSUMOS!$B$13:$J$9994,9,0),"")))))</f>
        <v>SEDOP-PA 251321</v>
      </c>
      <c r="F487" s="37" t="str">
        <f>IFERROR(VLOOKUP(D487,'[1]COMP-SINT-SINAPI'!$G$6:$Q$20000,2,0),IFERROR(VLOOKUP(D487,'[1]PREÇOS UNITÁRIOS'!$B$73:$H$20000,3,0),IFERROR(VLOOKUP(D487,'[1]INSUMOS-SINAPI'!$A$7:$F$20000,2,0),IFERROR(VLOOKUP(D487,'[1]tab-PINI-SINT'!$B$18:$G$20000,2,0),IFERROR(VLOOKUP(D487,[1]INSUMOS!$B$13:$H$9994,3,0),"")))))</f>
        <v xml:space="preserve">Película G5 - Aplicada </v>
      </c>
      <c r="G487" s="38" t="str">
        <f>IFERROR(VLOOKUP(D487,'[1]COMP-SINT-SINAPI'!$G$6:$Q$20000,3,0),IFERROR(VLOOKUP(D487,'[1]PREÇOS UNITÁRIOS'!$B$73:$H$20000,4,0),IFERROR(VLOOKUP(D487,'[1]INSUMOS-SINAPI'!$A$7:$F$20000,3,0),IFERROR(VLOOKUP(D487,'[1]tab-PINI-SINT'!$B$18:$G$20000,3,0),IFERROR(VLOOKUP(D487,[1]INSUMOS!$B$13:$H$9994,5,0),"")))))</f>
        <v>M2</v>
      </c>
      <c r="H487" s="39">
        <v>1</v>
      </c>
      <c r="I487" s="38">
        <f>IFERROR(VLOOKUP(D487,'[1]COMP-SINT-SINAPI'!$G$6:$Q$20000,8,0),IFERROR(VLOOKUP(D487,'[1]PREÇOS UNITÁRIOS'!$B$73:$H$20000,5,0),IFERROR(VLOOKUP(D487,'[1]INSUMOS-SINAPI'!$A$7:$F$20000,5,0),IFERROR(VLOOKUP(D487,'[1]tab-PINI-SINT'!$B$18:$G$20000,4,0),IFERROR(VLOOKUP(D487,[1]INSUMOS!$B$13:$H$9994,6,0),"")))))</f>
        <v>65.86</v>
      </c>
      <c r="J487" s="38">
        <f>IF(D487="",0,IFERROR(VLOOKUP(D487,'[1]COMP-SINT-SINAPI'!$G$6:$Q$20000,7,0),IFERROR(VLOOKUP(D487,'[1]PREÇOS UNITÁRIOS'!$B$73:$H$20000,6,0),IFERROR(VLOOKUP(D487,'[1]INSUMOS-SINAPI'!$A$7:$F$20000,7,0),IFERROR(VLOOKUP(D487,'[1]tab-PINI-SINT'!$B$18:$G$20000,5,0),IFERROR(VLOOKUP(D487,[1]INSUMOS!$B$13:$H$9994,7,0),"0,00"))))))</f>
        <v>5.5</v>
      </c>
      <c r="K487" s="40">
        <f>IF(H487="",0,H487*I487)</f>
        <v>65.86</v>
      </c>
      <c r="L487" s="40">
        <f>H487*J487</f>
        <v>5.5</v>
      </c>
      <c r="M487" s="41">
        <f>K487+L487</f>
        <v>71.36</v>
      </c>
      <c r="N487" s="35"/>
    </row>
    <row r="488" spans="3:14" x14ac:dyDescent="0.35">
      <c r="C488" s="34"/>
      <c r="D488" s="35"/>
      <c r="E488" s="118"/>
      <c r="F488" s="35"/>
      <c r="G488" s="35"/>
      <c r="H488" s="35"/>
      <c r="I488" s="50" t="s">
        <v>1042</v>
      </c>
      <c r="J488" s="29"/>
      <c r="K488" s="41">
        <f>SUM(K487:K487)</f>
        <v>65.86</v>
      </c>
      <c r="L488" s="41">
        <f>SUM(L487:L487)</f>
        <v>5.5</v>
      </c>
      <c r="M488" s="41">
        <f>SUM(M487:M487)</f>
        <v>71.36</v>
      </c>
      <c r="N488" s="35"/>
    </row>
    <row r="489" spans="3:14" x14ac:dyDescent="0.35">
      <c r="C489" s="34"/>
      <c r="D489" s="35"/>
      <c r="E489" s="118"/>
      <c r="F489" s="35"/>
      <c r="G489" s="35"/>
      <c r="H489" s="35"/>
      <c r="I489" s="35"/>
      <c r="J489" s="35"/>
      <c r="K489" s="35"/>
      <c r="L489" s="35"/>
      <c r="M489" s="35"/>
      <c r="N489" s="35"/>
    </row>
    <row r="490" spans="3:14" x14ac:dyDescent="0.35">
      <c r="C490" s="34"/>
      <c r="D490" s="52"/>
      <c r="E490" s="108"/>
      <c r="F490" s="53"/>
      <c r="G490" s="53"/>
      <c r="H490" s="44" t="s">
        <v>1036</v>
      </c>
      <c r="I490" s="44" t="s">
        <v>1037</v>
      </c>
      <c r="J490" s="44" t="s">
        <v>1038</v>
      </c>
      <c r="K490" s="44" t="s">
        <v>1039</v>
      </c>
      <c r="L490" s="44" t="s">
        <v>1040</v>
      </c>
      <c r="M490" s="54"/>
      <c r="N490" s="35"/>
    </row>
    <row r="491" spans="3:14" ht="78" x14ac:dyDescent="0.35">
      <c r="C491" s="55" t="s">
        <v>457</v>
      </c>
      <c r="D491" s="47" t="str">
        <f>IF(C491="","",VLOOKUP(C491,'[1]PREÇOS UNITÁRIOS'!$B$12:$H$273,2,0))</f>
        <v>C70-BASA</v>
      </c>
      <c r="E491" s="79" t="s">
        <v>11</v>
      </c>
      <c r="F491" s="47" t="str">
        <f>IF(C491="","",VLOOKUP(C491,'[1]PREÇOS UNITÁRIOS'!$B$12:$H$273,3,0))</f>
        <v>FORNECIMENTO E INSTALAÇÃO DE PLACA TÁTIL BRAILE/RELEVO ACRÍLICO, E=5MM, TIPO 2a/2b/2c, 20X10CM - PARA INDICAÇÃO DE PORTA SANITÁRIO PCD</v>
      </c>
      <c r="G491" s="48" t="s">
        <v>21</v>
      </c>
      <c r="H491" s="29"/>
      <c r="I491" s="29"/>
      <c r="J491" s="49"/>
      <c r="K491" s="49">
        <f>K494</f>
        <v>165.90200000000002</v>
      </c>
      <c r="L491" s="49">
        <f>L494</f>
        <v>2.8559999999999999</v>
      </c>
      <c r="M491" s="49">
        <f>SUM(K491:L491)</f>
        <v>168.75800000000001</v>
      </c>
      <c r="N491" s="35"/>
    </row>
    <row r="492" spans="3:14" ht="112.5" x14ac:dyDescent="0.35">
      <c r="C492" s="34"/>
      <c r="D492" s="57" t="s">
        <v>22</v>
      </c>
      <c r="E492" s="38" t="str">
        <f>IFERROR(VLOOKUP(D492,'[1]COMP-SINT-SINAPI'!$G$6:$R$20000,12,0),IFERROR(VLOOKUP(D492,'[1]PREÇOS UNITÁRIOS'!$B$73:$H$20000,3,0),IFERROR(VLOOKUP(D492,'[1]INSUMOS-SINAPI'!$A$6:$J$20000,6,0),IFERROR(VLOOKUP(D492,'[1]tab-PINI-SINT'!$B$18:$H$20000,7,0),IFERROR(VLOOKUP(D492,[1]INSUMOS!$B$13:$J$9994,9,0),"")))))</f>
        <v>TAB-PREÇO-REGIÇAO NORTE -PROD ACESS-Nº16</v>
      </c>
      <c r="F492" s="37" t="str">
        <f>IFERROR(VLOOKUP(D492,'[1]COMP-SINT-SINAPI'!$G$6:$Q$20000,2,0),IFERROR(VLOOKUP(D492,'[1]PREÇOS UNITÁRIOS'!$B$73:$H$20000,3,0),IFERROR(VLOOKUP(D492,'[1]INSUMOS-SINAPI'!$A$7:$F$20000,2,0),IFERROR(VLOOKUP(D492,'[1]tab-PINI-SINT'!$B$18:$G$20000,2,0),IFERROR(VLOOKUP(D492,[1]INSUMOS!$B$13:$H$9994,3,0),"")))))</f>
        <v>PLACA TÁTIL BRAILLE/RELEVO ACRÍLICO TECH TALK NFC 30X14CM - USO SINALIZ. PORTAS DIVERSAS (04 PALAVRAS. EX: GABINETE DO
PREFEITO DE SÃO PAULO-SP, SECRETARIA DE PLANEJAMENTO E URBANISMO)</v>
      </c>
      <c r="G492" s="38" t="str">
        <f>IFERROR(VLOOKUP(D492,'[1]COMP-SINT-SINAPI'!$G$6:$Q$20000,3,0),IFERROR(VLOOKUP(D492,'[1]PREÇOS UNITÁRIOS'!$B$73:$H$20000,4,0),IFERROR(VLOOKUP(D492,'[1]INSUMOS-SINAPI'!$A$7:$F$20000,3,0),IFERROR(VLOOKUP(D492,'[1]tab-PINI-SINT'!$B$18:$G$20000,3,0),IFERROR(VLOOKUP(D492,[1]INSUMOS!$B$13:$H$9994,5,0),"")))))</f>
        <v>UND</v>
      </c>
      <c r="H492" s="76">
        <v>1</v>
      </c>
      <c r="I492" s="38">
        <f>IFERROR(VLOOKUP(D492,'[1]COMP-SINT-SINAPI'!$G$6:$Q$20000,8,0),IFERROR(VLOOKUP(D492,'[1]PREÇOS UNITÁRIOS'!$B$73:$H$20000,5,0),IFERROR(VLOOKUP(D492,'[1]INSUMOS-SINAPI'!$A$7:$F$20000,5,0),IFERROR(VLOOKUP(D492,'[1]tab-PINI-SINT'!$B$18:$G$20000,4,0),IFERROR(VLOOKUP(D492,[1]INSUMOS!$B$13:$H$9994,6,0),"")))))</f>
        <v>164.9</v>
      </c>
      <c r="J492" s="38">
        <f>IF(D492="",0,IFERROR(VLOOKUP(D492,'[1]COMP-SINT-SINAPI'!$G$6:$Q$20000,7,0),IFERROR(VLOOKUP(D492,'[1]PREÇOS UNITÁRIOS'!$B$73:$H$20000,6,0),IFERROR(VLOOKUP(D492,'[1]INSUMOS-SINAPI'!$A$7:$F$20000,7,0),IFERROR(VLOOKUP(D492,'[1]tab-PINI-SINT'!$B$18:$G$20000,5,0),IFERROR(VLOOKUP(D492,[1]INSUMOS!$B$13:$H$9994,7,0),"0,00"))))))</f>
        <v>0</v>
      </c>
      <c r="K492" s="40">
        <f>H492*I492</f>
        <v>164.9</v>
      </c>
      <c r="L492" s="40">
        <f>H492*J492</f>
        <v>0</v>
      </c>
      <c r="M492" s="41">
        <f>K492+L492</f>
        <v>164.9</v>
      </c>
      <c r="N492" s="35"/>
    </row>
    <row r="493" spans="3:14" ht="25" x14ac:dyDescent="0.35">
      <c r="C493" s="34"/>
      <c r="D493" s="57">
        <v>88316</v>
      </c>
      <c r="E493" s="38" t="str">
        <f>IFERROR(VLOOKUP(D493,'[1]COMP-SINT-SINAPI'!$G$6:$R$20000,12,0),IFERROR(VLOOKUP(D493,'[1]PREÇOS UNITÁRIOS'!$B$73:$H$20000,3,0),IFERROR(VLOOKUP(D493,'[1]INSUMOS-SINAPI'!$A$6:$J$20000,6,0),IFERROR(VLOOKUP(D493,'[1]tab-PINI-SINT'!$B$18:$H$20000,7,0),IFERROR(VLOOKUP(D493,[1]INSUMOS!$B$13:$J$9994,9,0),"")))))</f>
        <v>SINAPI</v>
      </c>
      <c r="F493" s="37" t="str">
        <f>IFERROR(VLOOKUP(D493,'[1]COMP-SINT-SINAPI'!$G$6:$Q$20000,2,0),IFERROR(VLOOKUP(D493,'[1]PREÇOS UNITÁRIOS'!$B$73:$H$20000,3,0),IFERROR(VLOOKUP(D493,'[1]INSUMOS-SINAPI'!$A$7:$F$20000,2,0),IFERROR(VLOOKUP(D493,'[1]tab-PINI-SINT'!$B$18:$G$20000,2,0),IFERROR(VLOOKUP(D493,[1]INSUMOS!$B$13:$H$9994,3,0),"")))))</f>
        <v>SERVENTE COM ENCARGOS COMPLEMENTARES</v>
      </c>
      <c r="G493" s="38" t="str">
        <f>IFERROR(VLOOKUP(D493,'[1]COMP-SINT-SINAPI'!$G$6:$Q$20000,3,0),IFERROR(VLOOKUP(D493,'[1]PREÇOS UNITÁRIOS'!$B$73:$H$20000,4,0),IFERROR(VLOOKUP(D493,'[1]INSUMOS-SINAPI'!$A$7:$F$20000,3,0),IFERROR(VLOOKUP(D493,'[1]tab-PINI-SINT'!$B$18:$G$20000,3,0),IFERROR(VLOOKUP(D493,[1]INSUMOS!$B$13:$H$9994,5,0),"")))))</f>
        <v>H</v>
      </c>
      <c r="H493" s="76">
        <v>0.2</v>
      </c>
      <c r="I493" s="38">
        <f>IFERROR(VLOOKUP(D493,'[1]COMP-SINT-SINAPI'!$G$6:$Q$20000,8,0),IFERROR(VLOOKUP(D493,'[1]PREÇOS UNITÁRIOS'!$B$73:$H$20000,5,0),IFERROR(VLOOKUP(D493,'[1]INSUMOS-SINAPI'!$A$7:$F$20000,5,0),IFERROR(VLOOKUP(D493,'[1]tab-PINI-SINT'!$B$18:$G$20000,4,0),IFERROR(VLOOKUP(D493,[1]INSUMOS!$B$13:$H$9994,6,0),"")))))</f>
        <v>5.01</v>
      </c>
      <c r="J493" s="38" t="str">
        <f>IF(D493="",0,IFERROR(VLOOKUP(D493,'[1]COMP-SINT-SINAPI'!$G$6:$Q$20000,7,0),IFERROR(VLOOKUP(D493,'[1]PREÇOS UNITÁRIOS'!$B$73:$H$20000,6,0),IFERROR(VLOOKUP(D493,'[1]INSUMOS-SINAPI'!$A$7:$F$20000,7,0),IFERROR(VLOOKUP(D493,'[1]tab-PINI-SINT'!$B$18:$G$20000,5,0),IFERROR(VLOOKUP(D493,[1]INSUMOS!$B$13:$H$9994,7,0),"0,00"))))))</f>
        <v>14,28</v>
      </c>
      <c r="K493" s="40">
        <f>H493*I493</f>
        <v>1.002</v>
      </c>
      <c r="L493" s="40">
        <f>H493*J493</f>
        <v>2.8559999999999999</v>
      </c>
      <c r="M493" s="41">
        <f>K493+L493</f>
        <v>3.8579999999999997</v>
      </c>
      <c r="N493" s="35"/>
    </row>
    <row r="494" spans="3:14" x14ac:dyDescent="0.35">
      <c r="C494" s="34"/>
      <c r="D494" s="84"/>
      <c r="E494" s="122"/>
      <c r="F494" s="84"/>
      <c r="G494" s="84"/>
      <c r="H494" s="84"/>
      <c r="I494" s="50" t="s">
        <v>1042</v>
      </c>
      <c r="J494" s="29"/>
      <c r="K494" s="41">
        <f>SUM(K492:K493)</f>
        <v>165.90200000000002</v>
      </c>
      <c r="L494" s="41">
        <f>SUM(L492:L493)</f>
        <v>2.8559999999999999</v>
      </c>
      <c r="M494" s="41">
        <f>SUM(M492:M493)</f>
        <v>168.75800000000001</v>
      </c>
      <c r="N494" s="35"/>
    </row>
    <row r="495" spans="3:14" x14ac:dyDescent="0.35">
      <c r="C495" s="34"/>
      <c r="D495" s="84"/>
      <c r="E495" s="122"/>
      <c r="F495" s="84"/>
      <c r="G495" s="84"/>
      <c r="H495" s="84"/>
      <c r="I495" s="84"/>
      <c r="J495" s="84"/>
      <c r="K495" s="84"/>
      <c r="L495" s="84"/>
      <c r="M495" s="84"/>
      <c r="N495" s="35"/>
    </row>
    <row r="496" spans="3:14" x14ac:dyDescent="0.35">
      <c r="C496" s="34"/>
      <c r="D496" s="52"/>
      <c r="E496" s="108"/>
      <c r="F496" s="53"/>
      <c r="G496" s="53"/>
      <c r="H496" s="44" t="s">
        <v>1036</v>
      </c>
      <c r="I496" s="44" t="s">
        <v>1037</v>
      </c>
      <c r="J496" s="44" t="s">
        <v>1038</v>
      </c>
      <c r="K496" s="44" t="s">
        <v>1039</v>
      </c>
      <c r="L496" s="44" t="s">
        <v>1040</v>
      </c>
      <c r="M496" s="54"/>
      <c r="N496" s="35"/>
    </row>
    <row r="497" spans="3:14" ht="78" x14ac:dyDescent="0.35">
      <c r="C497" s="55" t="s">
        <v>460</v>
      </c>
      <c r="D497" s="47" t="str">
        <f>IF(C497="","",VLOOKUP(C497,'[1]PREÇOS UNITÁRIOS'!$B$12:$H$273,2,0))</f>
        <v>C71-SINAPI</v>
      </c>
      <c r="E497" s="79" t="s">
        <v>11</v>
      </c>
      <c r="F497" s="47" t="str">
        <f>IF(C497="","",VLOOKUP(C497,'[1]PREÇOS UNITÁRIOS'!$B$12:$H$273,3,0))</f>
        <v>ORGANIZAÇÃO DA FIAÇÃO INTERNA DO RACK NO CPD (REMOÇÃO DE PAT CORDS, TESTE DE CONTINUIDADE,DENT. DE CABOS, ETC)</v>
      </c>
      <c r="G497" s="48" t="s">
        <v>21</v>
      </c>
      <c r="H497" s="29"/>
      <c r="I497" s="29"/>
      <c r="J497" s="49"/>
      <c r="K497" s="49">
        <f>K500</f>
        <v>82.720000000000027</v>
      </c>
      <c r="L497" s="49">
        <f>L500</f>
        <v>286.64</v>
      </c>
      <c r="M497" s="49">
        <f>SUM(K497:L497)</f>
        <v>369.36</v>
      </c>
      <c r="N497" s="35"/>
    </row>
    <row r="498" spans="3:14" ht="25" x14ac:dyDescent="0.35">
      <c r="C498" s="34"/>
      <c r="D498" s="77">
        <v>88264</v>
      </c>
      <c r="E498" s="38" t="str">
        <f>IFERROR(VLOOKUP(D498,'[1]COMP-SINT-SINAPI'!$G$6:$R$20000,12,0),IFERROR(VLOOKUP(D498,'[1]PREÇOS UNITÁRIOS'!$B$73:$H$20000,3,0),IFERROR(VLOOKUP(D498,'[1]INSUMOS-SINAPI'!$A$6:$J$20000,6,0),IFERROR(VLOOKUP(D498,'[1]tab-PINI-SINT'!$B$18:$H$20000,7,0),IFERROR(VLOOKUP(D498,[1]INSUMOS!$B$13:$J$9994,9,0),"")))))</f>
        <v>SINAPI</v>
      </c>
      <c r="F498" s="37" t="str">
        <f>IFERROR(VLOOKUP(D498,'[1]COMP-SINT-SINAPI'!$G$6:$Q$20000,2,0),IFERROR(VLOOKUP(D498,'[1]PREÇOS UNITÁRIOS'!$B$73:$H$20000,3,0),IFERROR(VLOOKUP(D498,'[1]INSUMOS-SINAPI'!$A$7:$F$20000,2,0),IFERROR(VLOOKUP(D498,'[1]tab-PINI-SINT'!$B$18:$G$20000,2,0),IFERROR(VLOOKUP(D498,[1]INSUMOS!$B$13:$H$9994,3,0),"")))))</f>
        <v>ELETRICISTA COM ENCARGOS COMPLEMENTARES</v>
      </c>
      <c r="G498" s="38" t="str">
        <f>IFERROR(VLOOKUP(D498,'[1]COMP-SINT-SINAPI'!$G$6:$Q$20000,3,0),IFERROR(VLOOKUP(D498,'[1]PREÇOS UNITÁRIOS'!$B$73:$H$20000,4,0),IFERROR(VLOOKUP(D498,'[1]INSUMOS-SINAPI'!$A$7:$F$20000,3,0),IFERROR(VLOOKUP(D498,'[1]tab-PINI-SINT'!$B$18:$G$20000,3,0),IFERROR(VLOOKUP(D498,[1]INSUMOS!$B$13:$H$9994,5,0),"")))))</f>
        <v>H</v>
      </c>
      <c r="H498" s="85">
        <v>8</v>
      </c>
      <c r="I498" s="38">
        <f>IFERROR(VLOOKUP(D498,'[1]COMP-SINT-SINAPI'!$G$6:$Q$20000,8,0),IFERROR(VLOOKUP(D498,'[1]PREÇOS UNITÁRIOS'!$B$73:$H$20000,5,0),IFERROR(VLOOKUP(D498,'[1]INSUMOS-SINAPI'!$A$7:$F$20000,5,0),IFERROR(VLOOKUP(D498,'[1]tab-PINI-SINT'!$B$18:$G$20000,4,0),IFERROR(VLOOKUP(D498,[1]INSUMOS!$B$13:$H$9994,6,0),"")))))</f>
        <v>5.1700000000000017</v>
      </c>
      <c r="J498" s="38" t="str">
        <f>IF(D498="",0,IFERROR(VLOOKUP(D498,'[1]COMP-SINT-SINAPI'!$G$6:$Q$20000,7,0),IFERROR(VLOOKUP(D498,'[1]PREÇOS UNITÁRIOS'!$B$73:$H$20000,6,0),IFERROR(VLOOKUP(D498,'[1]INSUMOS-SINAPI'!$A$7:$F$20000,7,0),IFERROR(VLOOKUP(D498,[1]INSUMOS!$B$13:$H$9994,7,0),"0,00")))))</f>
        <v>20,13</v>
      </c>
      <c r="K498" s="40">
        <f>H498*I498</f>
        <v>41.360000000000014</v>
      </c>
      <c r="L498" s="40">
        <f>H498*J498</f>
        <v>161.04</v>
      </c>
      <c r="M498" s="41">
        <f>K498+L498</f>
        <v>202.4</v>
      </c>
      <c r="N498" s="35"/>
    </row>
    <row r="499" spans="3:14" ht="37.5" x14ac:dyDescent="0.35">
      <c r="C499" s="34"/>
      <c r="D499" s="77">
        <v>88247</v>
      </c>
      <c r="E499" s="38" t="str">
        <f>IFERROR(VLOOKUP(D499,'[1]COMP-SINT-SINAPI'!$G$6:$R$20000,12,0),IFERROR(VLOOKUP(D499,'[1]PREÇOS UNITÁRIOS'!$B$73:$H$20000,3,0),IFERROR(VLOOKUP(D499,'[1]INSUMOS-SINAPI'!$A$6:$J$20000,6,0),IFERROR(VLOOKUP(D499,'[1]tab-PINI-SINT'!$B$18:$H$20000,7,0),IFERROR(VLOOKUP(D499,[1]INSUMOS!$B$13:$J$9994,9,0),"")))))</f>
        <v>SINAPI</v>
      </c>
      <c r="F499" s="37" t="str">
        <f>IFERROR(VLOOKUP(D499,'[1]COMP-SINT-SINAPI'!$G$6:$Q$20000,2,0),IFERROR(VLOOKUP(D499,'[1]PREÇOS UNITÁRIOS'!$B$73:$H$20000,3,0),IFERROR(VLOOKUP(D499,'[1]INSUMOS-SINAPI'!$A$7:$F$20000,2,0),IFERROR(VLOOKUP(D499,'[1]tab-PINI-SINT'!$B$18:$G$20000,2,0),IFERROR(VLOOKUP(D499,[1]INSUMOS!$B$13:$H$9994,3,0),"")))))</f>
        <v>AUXILIAR DE ELETRICISTA COM ENCARGOS COMPLEMENTARES</v>
      </c>
      <c r="G499" s="38" t="str">
        <f>IFERROR(VLOOKUP(D499,'[1]COMP-SINT-SINAPI'!$G$6:$Q$20000,3,0),IFERROR(VLOOKUP(D499,'[1]PREÇOS UNITÁRIOS'!$B$73:$H$20000,4,0),IFERROR(VLOOKUP(D499,'[1]INSUMOS-SINAPI'!$A$7:$F$20000,3,0),IFERROR(VLOOKUP(D499,'[1]tab-PINI-SINT'!$B$18:$G$20000,3,0),IFERROR(VLOOKUP(D499,[1]INSUMOS!$B$13:$H$9994,5,0),"")))))</f>
        <v>H</v>
      </c>
      <c r="H499" s="85">
        <v>8</v>
      </c>
      <c r="I499" s="38">
        <f>IFERROR(VLOOKUP(D499,'[1]COMP-SINT-SINAPI'!$G$6:$Q$20000,8,0),IFERROR(VLOOKUP(D499,'[1]PREÇOS UNITÁRIOS'!$B$73:$H$20000,5,0),IFERROR(VLOOKUP(D499,'[1]INSUMOS-SINAPI'!$A$7:$F$20000,5,0),IFERROR(VLOOKUP(D499,'[1]tab-PINI-SINT'!$B$18:$G$20000,4,0),IFERROR(VLOOKUP(D499,[1]INSUMOS!$B$13:$H$9994,6,0),"")))))</f>
        <v>5.1700000000000017</v>
      </c>
      <c r="J499" s="38" t="str">
        <f>IF(D499="",0,IFERROR(VLOOKUP(D499,'[1]COMP-SINT-SINAPI'!$G$6:$Q$20000,7,0),IFERROR(VLOOKUP(D499,'[1]PREÇOS UNITÁRIOS'!$B$73:$H$20000,6,0),IFERROR(VLOOKUP(D499,'[1]INSUMOS-SINAPI'!$A$7:$F$20000,7,0),IFERROR(VLOOKUP(D499,[1]INSUMOS!$B$13:$H$9994,7,0),"0,00")))))</f>
        <v>15,70</v>
      </c>
      <c r="K499" s="40">
        <f>H499*I499</f>
        <v>41.360000000000014</v>
      </c>
      <c r="L499" s="40">
        <f>H499*J499</f>
        <v>125.6</v>
      </c>
      <c r="M499" s="41">
        <f>K499+L499</f>
        <v>166.96</v>
      </c>
      <c r="N499" s="35"/>
    </row>
    <row r="500" spans="3:14" x14ac:dyDescent="0.35">
      <c r="C500" s="34"/>
      <c r="D500" s="35"/>
      <c r="E500" s="118"/>
      <c r="F500" s="35"/>
      <c r="G500" s="35"/>
      <c r="H500" s="35"/>
      <c r="I500" s="50" t="s">
        <v>1042</v>
      </c>
      <c r="J500" s="29"/>
      <c r="K500" s="41">
        <f>SUM(K498:K499)</f>
        <v>82.720000000000027</v>
      </c>
      <c r="L500" s="41">
        <f>SUM(L498:L499)</f>
        <v>286.64</v>
      </c>
      <c r="M500" s="41">
        <f>SUM(M498:M499)</f>
        <v>369.36</v>
      </c>
      <c r="N500" s="35"/>
    </row>
    <row r="501" spans="3:14" x14ac:dyDescent="0.35">
      <c r="C501" s="34"/>
      <c r="D501" s="35"/>
      <c r="E501" s="118"/>
      <c r="F501" s="35"/>
      <c r="G501" s="35"/>
      <c r="H501" s="35"/>
      <c r="I501" s="35"/>
      <c r="J501" s="35"/>
      <c r="K501" s="35"/>
      <c r="L501" s="35"/>
      <c r="M501" s="35"/>
      <c r="N501" s="35"/>
    </row>
    <row r="502" spans="3:14" x14ac:dyDescent="0.35">
      <c r="C502" s="34"/>
      <c r="D502" s="52"/>
      <c r="E502" s="108"/>
      <c r="F502" s="53"/>
      <c r="G502" s="53"/>
      <c r="H502" s="44" t="s">
        <v>1036</v>
      </c>
      <c r="I502" s="44" t="s">
        <v>1037</v>
      </c>
      <c r="J502" s="44" t="s">
        <v>1038</v>
      </c>
      <c r="K502" s="44" t="s">
        <v>1039</v>
      </c>
      <c r="L502" s="44" t="s">
        <v>1040</v>
      </c>
      <c r="M502" s="54"/>
      <c r="N502" s="35"/>
    </row>
    <row r="503" spans="3:14" ht="65" x14ac:dyDescent="0.35">
      <c r="C503" s="55" t="s">
        <v>463</v>
      </c>
      <c r="D503" s="47" t="str">
        <f>IF(C503="","",VLOOKUP(C503,'[1]PREÇOS UNITÁRIOS'!$B$12:$H$273,2,0))</f>
        <v>C72-250643-SEDOP</v>
      </c>
      <c r="E503" s="79" t="s">
        <v>11</v>
      </c>
      <c r="F503" s="47" t="str">
        <f>IF(C503="","",VLOOKUP(C503,'[1]PREÇOS UNITÁRIOS'!$B$12:$H$273,3,0))</f>
        <v>Concertina simples em aco galvanizado de alta resistencia, com espiral de 300 m 12,16mm, d =2,76 mm no muro (fundos e lateral)</v>
      </c>
      <c r="G503" s="48" t="s">
        <v>160</v>
      </c>
      <c r="H503" s="29"/>
      <c r="I503" s="29"/>
      <c r="J503" s="49"/>
      <c r="K503" s="49">
        <f>K507</f>
        <v>39.29</v>
      </c>
      <c r="L503" s="49">
        <f>L507</f>
        <v>66.86</v>
      </c>
      <c r="M503" s="49">
        <f>SUM(K503:L503)</f>
        <v>106.15</v>
      </c>
      <c r="N503" s="35"/>
    </row>
    <row r="504" spans="3:14" ht="50" x14ac:dyDescent="0.35">
      <c r="C504" s="34"/>
      <c r="D504" s="57">
        <v>34347</v>
      </c>
      <c r="E504" s="38" t="str">
        <f>IFERROR(VLOOKUP(D504,'[1]COMP-SINT-SINAPI'!$G$6:$R$20000,12,0),IFERROR(VLOOKUP(D504,'[1]PREÇOS UNITÁRIOS'!$B$73:$H$20000,3,0),IFERROR(VLOOKUP(D504,'[1]INSUMOS-SINAPI'!$A$6:$J$20000,6,0),IFERROR(VLOOKUP(D504,'[1]tab-PINI-SINT'!$B$18:$H$20000,7,0),IFERROR(VLOOKUP(D504,[1]INSUMOS!$B$13:$J$9994,9,0),"")))))</f>
        <v>SINAPI</v>
      </c>
      <c r="F504" s="37" t="str">
        <f>IFERROR(VLOOKUP(D504,'[1]COMP-SINT-SINAPI'!$G$6:$Q$20000,2,0),IFERROR(VLOOKUP(D504,'[1]PREÇOS UNITÁRIOS'!$B$73:$H$20000,3,0),IFERROR(VLOOKUP(D504,'[1]INSUMOS-SINAPI'!$A$7:$F$20000,2,0),IFERROR(VLOOKUP(D504,'[1]tab-PINI-SINT'!$B$18:$G$20000,2,0),IFERROR(VLOOKUP(D504,[1]INSUMOS!$B$13:$H$9994,3,0),"")))))</f>
        <v>CONCERTINA SIMPLES EM ACO GALVANIZADO DE ALTA RESISTENCIA, COM ESPIRAL DE 300 MM, D = 2,76 MM</v>
      </c>
      <c r="G504" s="38" t="str">
        <f>IFERROR(VLOOKUP(D504,'[1]COMP-SINT-SINAPI'!$G$6:$Q$20000,3,0),IFERROR(VLOOKUP(D504,'[1]PREÇOS UNITÁRIOS'!$B$73:$H$20000,4,0),IFERROR(VLOOKUP(D504,'[1]INSUMOS-SINAPI'!$A$7:$F$20000,3,0),IFERROR(VLOOKUP(D504,'[1]tab-PINI-SINT'!$B$18:$G$20000,3,0),IFERROR(VLOOKUP(D504,[1]INSUMOS!$B$13:$H$9994,5,0),"")))))</f>
        <v xml:space="preserve">M     </v>
      </c>
      <c r="H504" s="86">
        <v>1</v>
      </c>
      <c r="I504" s="38" t="str">
        <f>IFERROR(VLOOKUP(D504,'[1]COMP-SINT-SINAPI'!$G$6:$Q$20000,8,0),IFERROR(VLOOKUP(D504,'[1]PREÇOS UNITÁRIOS'!$B$73:$H$20000,5,0),IFERROR(VLOOKUP(D504,'[1]INSUMOS-SINAPI'!$A$7:$F$20000,5,0),IFERROR(VLOOKUP(D504,'[1]tab-PINI-SINT'!$B$18:$G$20000,4,0),IFERROR(VLOOKUP(D504,[1]INSUMOS!$B$13:$H$9994,6,0),"")))))</f>
        <v>18,91</v>
      </c>
      <c r="J504" s="38" t="str">
        <f>IF(D504="",0,IFERROR(VLOOKUP(D504,'[1]COMP-SINT-SINAPI'!$G$6:$Q$20000,7,0),IFERROR(VLOOKUP(D504,'[1]PREÇOS UNITÁRIOS'!$B$73:$H$20000,6,0),IFERROR(VLOOKUP(D504,'[1]INSUMOS-SINAPI'!$A$7:$F$20000,7,0),IFERROR(VLOOKUP(D504,'[1]tab-PINI-SINT'!$B$18:$G$20000,5,0),IFERROR(VLOOKUP(D504,[1]INSUMOS!$B$13:$H$9994,7,0),"0,00"))))))</f>
        <v>0,00</v>
      </c>
      <c r="K504" s="40">
        <f>H504*I504</f>
        <v>18.91</v>
      </c>
      <c r="L504" s="40">
        <f>H504*J504</f>
        <v>0</v>
      </c>
      <c r="M504" s="41">
        <f>K504+L504</f>
        <v>18.91</v>
      </c>
      <c r="N504" s="35"/>
    </row>
    <row r="505" spans="3:14" ht="25" x14ac:dyDescent="0.35">
      <c r="C505" s="34"/>
      <c r="D505" s="57">
        <v>88309</v>
      </c>
      <c r="E505" s="38" t="str">
        <f>IFERROR(VLOOKUP(D505,'[1]COMP-SINT-SINAPI'!$G$6:$R$20000,12,0),IFERROR(VLOOKUP(D505,'[1]PREÇOS UNITÁRIOS'!$B$73:$H$20000,3,0),IFERROR(VLOOKUP(D505,'[1]INSUMOS-SINAPI'!$A$6:$J$20000,6,0),IFERROR(VLOOKUP(D505,'[1]tab-PINI-SINT'!$B$18:$H$20000,7,0),IFERROR(VLOOKUP(D505,[1]INSUMOS!$B$13:$J$9994,9,0),"")))))</f>
        <v>SINAPI</v>
      </c>
      <c r="F505" s="37" t="str">
        <f>IFERROR(VLOOKUP(D505,'[1]COMP-SINT-SINAPI'!$G$6:$Q$20000,2,0),IFERROR(VLOOKUP(D505,'[1]PREÇOS UNITÁRIOS'!$B$73:$H$20000,3,0),IFERROR(VLOOKUP(D505,'[1]INSUMOS-SINAPI'!$A$7:$F$20000,2,0),IFERROR(VLOOKUP(D505,'[1]tab-PINI-SINT'!$B$18:$G$20000,2,0),IFERROR(VLOOKUP(D505,[1]INSUMOS!$B$13:$H$9994,3,0),"")))))</f>
        <v>PEDREIRO COM ENCARGOS COMPLEMENTARES</v>
      </c>
      <c r="G505" s="38" t="str">
        <f>IFERROR(VLOOKUP(D505,'[1]COMP-SINT-SINAPI'!$G$6:$Q$20000,3,0),IFERROR(VLOOKUP(D505,'[1]PREÇOS UNITÁRIOS'!$B$73:$H$20000,4,0),IFERROR(VLOOKUP(D505,'[1]INSUMOS-SINAPI'!$A$7:$F$20000,3,0),IFERROR(VLOOKUP(D505,'[1]tab-PINI-SINT'!$B$18:$G$20000,3,0),IFERROR(VLOOKUP(D505,[1]INSUMOS!$B$13:$H$9994,5,0),"")))))</f>
        <v>H</v>
      </c>
      <c r="H505" s="86">
        <v>2</v>
      </c>
      <c r="I505" s="38">
        <f>IFERROR(VLOOKUP(D505,'[1]COMP-SINT-SINAPI'!$G$6:$Q$20000,8,0),IFERROR(VLOOKUP(D505,'[1]PREÇOS UNITÁRIOS'!$B$73:$H$20000,5,0),IFERROR(VLOOKUP(D505,'[1]INSUMOS-SINAPI'!$A$7:$F$20000,5,0),IFERROR(VLOOKUP(D505,'[1]tab-PINI-SINT'!$B$18:$G$20000,4,0),IFERROR(VLOOKUP(D505,[1]INSUMOS!$B$13:$H$9994,6,0),"")))))</f>
        <v>5.18</v>
      </c>
      <c r="J505" s="38" t="str">
        <f>IF(D505="",0,IFERROR(VLOOKUP(D505,'[1]COMP-SINT-SINAPI'!$G$6:$Q$20000,7,0),IFERROR(VLOOKUP(D505,'[1]PREÇOS UNITÁRIOS'!$B$73:$H$20000,6,0),IFERROR(VLOOKUP(D505,'[1]INSUMOS-SINAPI'!$A$7:$F$20000,7,0),IFERROR(VLOOKUP(D505,'[1]tab-PINI-SINT'!$B$18:$G$20000,5,0),IFERROR(VLOOKUP(D505,[1]INSUMOS!$B$13:$H$9994,7,0),"0,00"))))))</f>
        <v>19,15</v>
      </c>
      <c r="K505" s="40">
        <f>H505*I505</f>
        <v>10.36</v>
      </c>
      <c r="L505" s="40">
        <f>H505*J505</f>
        <v>38.299999999999997</v>
      </c>
      <c r="M505" s="41">
        <f>K505+L505</f>
        <v>48.66</v>
      </c>
      <c r="N505" s="35"/>
    </row>
    <row r="506" spans="3:14" ht="25" x14ac:dyDescent="0.35">
      <c r="C506" s="34"/>
      <c r="D506" s="57">
        <v>88316</v>
      </c>
      <c r="E506" s="38" t="str">
        <f>IFERROR(VLOOKUP(D506,'[1]COMP-SINT-SINAPI'!$G$6:$R$20000,12,0),IFERROR(VLOOKUP(D506,'[1]PREÇOS UNITÁRIOS'!$B$73:$H$20000,3,0),IFERROR(VLOOKUP(D506,'[1]INSUMOS-SINAPI'!$A$6:$J$20000,6,0),IFERROR(VLOOKUP(D506,'[1]tab-PINI-SINT'!$B$18:$H$20000,7,0),IFERROR(VLOOKUP(D506,[1]INSUMOS!$B$13:$J$9994,9,0),"")))))</f>
        <v>SINAPI</v>
      </c>
      <c r="F506" s="37" t="str">
        <f>IFERROR(VLOOKUP(D506,'[1]COMP-SINT-SINAPI'!$G$6:$Q$20000,2,0),IFERROR(VLOOKUP(D506,'[1]PREÇOS UNITÁRIOS'!$B$73:$H$20000,3,0),IFERROR(VLOOKUP(D506,'[1]INSUMOS-SINAPI'!$A$7:$F$20000,2,0),IFERROR(VLOOKUP(D506,'[1]tab-PINI-SINT'!$B$18:$G$20000,2,0),IFERROR(VLOOKUP(D506,[1]INSUMOS!$B$13:$H$9994,3,0),"")))))</f>
        <v>SERVENTE COM ENCARGOS COMPLEMENTARES</v>
      </c>
      <c r="G506" s="38" t="str">
        <f>IFERROR(VLOOKUP(D506,'[1]COMP-SINT-SINAPI'!$G$6:$Q$20000,3,0),IFERROR(VLOOKUP(D506,'[1]PREÇOS UNITÁRIOS'!$B$73:$H$20000,4,0),IFERROR(VLOOKUP(D506,'[1]INSUMOS-SINAPI'!$A$7:$F$20000,3,0),IFERROR(VLOOKUP(D506,'[1]tab-PINI-SINT'!$B$18:$G$20000,3,0),IFERROR(VLOOKUP(D506,[1]INSUMOS!$B$13:$H$9994,5,0),"")))))</f>
        <v>H</v>
      </c>
      <c r="H506" s="86">
        <v>2</v>
      </c>
      <c r="I506" s="38">
        <f>IFERROR(VLOOKUP(D506,'[1]COMP-SINT-SINAPI'!$G$6:$Q$20000,8,0),IFERROR(VLOOKUP(D506,'[1]PREÇOS UNITÁRIOS'!$B$73:$H$20000,5,0),IFERROR(VLOOKUP(D506,'[1]INSUMOS-SINAPI'!$A$7:$F$20000,5,0),IFERROR(VLOOKUP(D506,'[1]tab-PINI-SINT'!$B$18:$G$20000,4,0),IFERROR(VLOOKUP(D506,[1]INSUMOS!$B$13:$H$9994,6,0),"")))))</f>
        <v>5.01</v>
      </c>
      <c r="J506" s="38" t="str">
        <f>IF(D506="",0,IFERROR(VLOOKUP(D506,'[1]COMP-SINT-SINAPI'!$G$6:$Q$20000,7,0),IFERROR(VLOOKUP(D506,'[1]PREÇOS UNITÁRIOS'!$B$73:$H$20000,6,0),IFERROR(VLOOKUP(D506,'[1]INSUMOS-SINAPI'!$A$7:$F$20000,7,0),IFERROR(VLOOKUP(D506,'[1]tab-PINI-SINT'!$B$18:$G$20000,5,0),IFERROR(VLOOKUP(D506,[1]INSUMOS!$B$13:$H$9994,7,0),"0,00"))))))</f>
        <v>14,28</v>
      </c>
      <c r="K506" s="40">
        <f>H506*I506</f>
        <v>10.02</v>
      </c>
      <c r="L506" s="40">
        <f>H506*J506</f>
        <v>28.56</v>
      </c>
      <c r="M506" s="41">
        <f>K506+L506</f>
        <v>38.58</v>
      </c>
      <c r="N506" s="35"/>
    </row>
    <row r="507" spans="3:14" x14ac:dyDescent="0.35">
      <c r="C507" s="34"/>
      <c r="D507" s="35"/>
      <c r="E507" s="118"/>
      <c r="F507" s="35"/>
      <c r="G507" s="35"/>
      <c r="H507" s="35"/>
      <c r="I507" s="50" t="s">
        <v>1042</v>
      </c>
      <c r="J507" s="29"/>
      <c r="K507" s="41">
        <f>SUM(K504:K506)</f>
        <v>39.29</v>
      </c>
      <c r="L507" s="41">
        <f>SUM(L504:L506)</f>
        <v>66.86</v>
      </c>
      <c r="M507" s="41">
        <f>SUM(M504:M506)</f>
        <v>106.14999999999999</v>
      </c>
      <c r="N507" s="35"/>
    </row>
    <row r="508" spans="3:14" x14ac:dyDescent="0.35">
      <c r="C508" s="34"/>
      <c r="D508" s="35"/>
      <c r="E508" s="118"/>
      <c r="F508" s="35"/>
      <c r="G508" s="35"/>
      <c r="H508" s="35"/>
      <c r="I508" s="35"/>
      <c r="J508" s="35"/>
      <c r="K508" s="35"/>
      <c r="L508" s="35"/>
      <c r="M508" s="35"/>
      <c r="N508" s="35"/>
    </row>
    <row r="509" spans="3:14" x14ac:dyDescent="0.35">
      <c r="C509" s="34"/>
      <c r="D509" s="52"/>
      <c r="E509" s="108"/>
      <c r="F509" s="53"/>
      <c r="G509" s="53"/>
      <c r="H509" s="44" t="s">
        <v>1036</v>
      </c>
      <c r="I509" s="44" t="s">
        <v>1037</v>
      </c>
      <c r="J509" s="44" t="s">
        <v>1038</v>
      </c>
      <c r="K509" s="44" t="s">
        <v>1039</v>
      </c>
      <c r="L509" s="44" t="s">
        <v>1040</v>
      </c>
      <c r="M509" s="54"/>
      <c r="N509" s="35"/>
    </row>
    <row r="510" spans="3:14" ht="39" x14ac:dyDescent="0.35">
      <c r="C510" s="55" t="s">
        <v>466</v>
      </c>
      <c r="D510" s="47" t="str">
        <f>IF(C510="","",VLOOKUP(C510,'[1]PREÇOS UNITÁRIOS'!$B$12:$H$273,2,0))</f>
        <v>C73-BASA</v>
      </c>
      <c r="E510" s="79" t="s">
        <v>11</v>
      </c>
      <c r="F510" s="47" t="str">
        <f>IF(C510="","",VLOOKUP(C510,'[1]PREÇOS UNITÁRIOS'!$B$12:$H$273,3,0))</f>
        <v xml:space="preserve">instalação de caixa tipo quebra vidro para guarda de chave reserva </v>
      </c>
      <c r="G510" s="48" t="s">
        <v>21</v>
      </c>
      <c r="H510" s="29"/>
      <c r="I510" s="29"/>
      <c r="J510" s="49"/>
      <c r="K510" s="49">
        <f>K515</f>
        <v>81.819999999999993</v>
      </c>
      <c r="L510" s="49">
        <f>L515</f>
        <v>128.56</v>
      </c>
      <c r="M510" s="49">
        <f>SUM(K510:L510)</f>
        <v>210.38</v>
      </c>
      <c r="N510" s="35"/>
    </row>
    <row r="511" spans="3:14" ht="25" x14ac:dyDescent="0.35">
      <c r="C511" s="34"/>
      <c r="D511" s="36" t="s">
        <v>104</v>
      </c>
      <c r="E511" s="38" t="str">
        <f>IFERROR(VLOOKUP(D511,'[1]COMP-SINT-SINAPI'!$G$6:$R$20000,12,0),IFERROR(VLOOKUP(D511,'[1]PREÇOS UNITÁRIOS'!$B$73:$H$20000,3,0),IFERROR(VLOOKUP(D511,'[1]INSUMOS-SINAPI'!$A$6:$J$20000,6,0),IFERROR(VLOOKUP(D511,'[1]tab-PINI-SINT'!$B$18:$H$20000,7,0),IFERROR(VLOOKUP(D511,[1]INSUMOS!$B$13:$J$9994,9,0),"")))))</f>
        <v>INTERNET</v>
      </c>
      <c r="F511" s="37" t="str">
        <f>IFERROR(VLOOKUP(D511,'[1]COMP-SINT-SINAPI'!$G$6:$Q$20000,2,0),IFERROR(VLOOKUP(D511,'[1]PREÇOS UNITÁRIOS'!$B$73:$H$20000,3,0),IFERROR(VLOOKUP(D511,'[1]INSUMOS-SINAPI'!$A$7:$F$20000,2,0),IFERROR(VLOOKUP(D511,'[1]tab-PINI-SINT'!$B$18:$G$20000,2,0),IFERROR(VLOOKUP(D511,[1]INSUMOS!$B$13:$H$9994,3,0),"")))))</f>
        <v>caixa tipo quebra vidro para afixação de chave de emergência</v>
      </c>
      <c r="G511" s="38" t="str">
        <f>IFERROR(VLOOKUP(D511,'[1]COMP-SINT-SINAPI'!$G$6:$Q$20000,3,0),IFERROR(VLOOKUP(D511,'[1]PREÇOS UNITÁRIOS'!$B$73:$H$20000,4,0),IFERROR(VLOOKUP(D511,'[1]INSUMOS-SINAPI'!$A$7:$F$20000,3,0),IFERROR(VLOOKUP(D511,'[1]tab-PINI-SINT'!$B$18:$G$20000,3,0),IFERROR(VLOOKUP(D511,[1]INSUMOS!$B$13:$H$9994,5,0),"")))))</f>
        <v>UND</v>
      </c>
      <c r="H511" s="39">
        <v>1</v>
      </c>
      <c r="I511" s="38">
        <f>IFERROR(VLOOKUP(D511,'[1]COMP-SINT-SINAPI'!$G$6:$Q$20000,8,0),IFERROR(VLOOKUP(D511,'[1]PREÇOS UNITÁRIOS'!$B$73:$H$20000,5,0),IFERROR(VLOOKUP(D511,'[1]INSUMOS-SINAPI'!$A$7:$F$20000,5,0),IFERROR(VLOOKUP(D511,'[1]tab-PINI-SINT'!$B$18:$G$20000,4,0),IFERROR(VLOOKUP(D511,[1]INSUMOS!$B$13:$H$9994,6,0),"")))))</f>
        <v>70</v>
      </c>
      <c r="J511" s="38">
        <f>IF(D511="",0,IFERROR(VLOOKUP(D511,'[1]COMP-SINT-SINAPI'!$G$6:$Q$20000,7,0),IFERROR(VLOOKUP(D511,'[1]PREÇOS UNITÁRIOS'!$B$73:$H$20000,6,0),IFERROR(VLOOKUP(D511,'[1]INSUMOS-SINAPI'!$A$7:$F$20000,7,0),IFERROR(VLOOKUP(D511,'[1]tab-PINI-SINT'!$B$18:$G$20000,5,0),IFERROR(VLOOKUP(D511,[1]INSUMOS!$B$13:$H$9994,7,0),"0,00"))))))</f>
        <v>100</v>
      </c>
      <c r="K511" s="40">
        <f>IF(H511="",0,H511*I511)</f>
        <v>70</v>
      </c>
      <c r="L511" s="40">
        <f>H511*J511</f>
        <v>100</v>
      </c>
      <c r="M511" s="41">
        <f>K511+L511</f>
        <v>170</v>
      </c>
      <c r="N511" s="35"/>
    </row>
    <row r="512" spans="3:14" ht="75" x14ac:dyDescent="0.35">
      <c r="C512" s="34"/>
      <c r="D512" s="57">
        <v>7568</v>
      </c>
      <c r="E512" s="38" t="str">
        <f>IFERROR(VLOOKUP(D512,'[1]COMP-SINT-SINAPI'!$G$6:$R$20000,12,0),IFERROR(VLOOKUP(D512,'[1]PREÇOS UNITÁRIOS'!$B$73:$H$20000,3,0),IFERROR(VLOOKUP(D512,'[1]INSUMOS-SINAPI'!$A$6:$J$20000,6,0),IFERROR(VLOOKUP(D512,'[1]tab-PINI-SINT'!$B$18:$H$20000,7,0),IFERROR(VLOOKUP(D512,[1]INSUMOS!$B$13:$J$9994,9,0),"")))))</f>
        <v>SINAPI</v>
      </c>
      <c r="F512" s="37" t="str">
        <f>IFERROR(VLOOKUP(D512,'[1]COMP-SINT-SINAPI'!$G$6:$Q$20000,2,0),IFERROR(VLOOKUP(D512,'[1]PREÇOS UNITÁRIOS'!$B$73:$H$20000,3,0),IFERROR(VLOOKUP(D512,'[1]INSUMOS-SINAPI'!$A$7:$F$20000,2,0),IFERROR(VLOOKUP(D512,'[1]tab-PINI-SINT'!$B$18:$G$20000,2,0),IFERROR(VLOOKUP(D512,[1]INSUMOS!$B$13:$H$9994,3,0),"")))))</f>
        <v>BUCHA DE NYLON SEM ABA S10, COM PARAFUSO DE 6,10 X 65 MM EM ACO ZINCADO COM ROSCA SOBERBA, CABECA CHATA E FENDA PHILLIPS</v>
      </c>
      <c r="G512" s="38" t="str">
        <f>IFERROR(VLOOKUP(D512,'[1]COMP-SINT-SINAPI'!$G$6:$Q$20000,3,0),IFERROR(VLOOKUP(D512,'[1]PREÇOS UNITÁRIOS'!$B$73:$H$20000,4,0),IFERROR(VLOOKUP(D512,'[1]INSUMOS-SINAPI'!$A$7:$F$20000,3,0),IFERROR(VLOOKUP(D512,'[1]tab-PINI-SINT'!$B$18:$G$20000,3,0),IFERROR(VLOOKUP(D512,[1]INSUMOS!$B$13:$H$9994,5,0),"")))))</f>
        <v xml:space="preserve">UN    </v>
      </c>
      <c r="H512" s="39">
        <v>2</v>
      </c>
      <c r="I512" s="38" t="str">
        <f>IFERROR(VLOOKUP(D512,'[1]COMP-SINT-SINAPI'!$G$6:$Q$20000,8,0),IFERROR(VLOOKUP(D512,'[1]PREÇOS UNITÁRIOS'!$B$73:$H$20000,5,0),IFERROR(VLOOKUP(D512,'[1]INSUMOS-SINAPI'!$A$7:$F$20000,5,0),IFERROR(VLOOKUP(D512,'[1]tab-PINI-SINT'!$B$18:$G$20000,4,0),IFERROR(VLOOKUP(D512,[1]INSUMOS!$B$13:$H$9994,6,0),"")))))</f>
        <v>0,61</v>
      </c>
      <c r="J512" s="38" t="str">
        <f>IF(D512="",0,IFERROR(VLOOKUP(D512,'[1]COMP-SINT-SINAPI'!$G$6:$Q$20000,7,0),IFERROR(VLOOKUP(D512,'[1]PREÇOS UNITÁRIOS'!$B$73:$H$20000,6,0),IFERROR(VLOOKUP(D512,'[1]INSUMOS-SINAPI'!$A$7:$F$20000,7,0),IFERROR(VLOOKUP(D512,'[1]tab-PINI-SINT'!$B$18:$G$20000,5,0),IFERROR(VLOOKUP(D512,[1]INSUMOS!$B$13:$H$9994,7,0),"0,00"))))))</f>
        <v>0,00</v>
      </c>
      <c r="K512" s="40">
        <f>H512*I512</f>
        <v>1.22</v>
      </c>
      <c r="L512" s="40">
        <f>H512*J512</f>
        <v>0</v>
      </c>
      <c r="M512" s="41">
        <f>K512+L512</f>
        <v>1.22</v>
      </c>
      <c r="N512" s="35"/>
    </row>
    <row r="513" spans="3:14" ht="50" x14ac:dyDescent="0.35">
      <c r="C513" s="34"/>
      <c r="D513" s="57">
        <v>11059</v>
      </c>
      <c r="E513" s="38" t="str">
        <f>IFERROR(VLOOKUP(D513,'[1]COMP-SINT-SINAPI'!$G$6:$R$20000,12,0),IFERROR(VLOOKUP(D513,'[1]PREÇOS UNITÁRIOS'!$B$73:$H$20000,3,0),IFERROR(VLOOKUP(D513,'[1]INSUMOS-SINAPI'!$A$6:$J$20000,6,0),IFERROR(VLOOKUP(D513,'[1]tab-PINI-SINT'!$B$18:$H$20000,7,0),IFERROR(VLOOKUP(D513,[1]INSUMOS!$B$13:$J$9994,9,0),"")))))</f>
        <v>SINAPI</v>
      </c>
      <c r="F513" s="37" t="str">
        <f>IFERROR(VLOOKUP(D513,'[1]COMP-SINT-SINAPI'!$G$6:$Q$20000,2,0),IFERROR(VLOOKUP(D513,'[1]PREÇOS UNITÁRIOS'!$B$73:$H$20000,3,0),IFERROR(VLOOKUP(D513,'[1]INSUMOS-SINAPI'!$A$7:$F$20000,2,0),IFERROR(VLOOKUP(D513,'[1]tab-PINI-SINT'!$B$18:$G$20000,2,0),IFERROR(VLOOKUP(D513,[1]INSUMOS!$B$13:$H$9994,3,0),"")))))</f>
        <v>PARAFUSO ROSCA SOBERBA ZINCADO CABECA CHATA FENDA SIMPLES 5,5 X 50 MM (2 ")</v>
      </c>
      <c r="G513" s="38" t="str">
        <f>IFERROR(VLOOKUP(D513,'[1]COMP-SINT-SINAPI'!$G$6:$Q$20000,3,0),IFERROR(VLOOKUP(D513,'[1]PREÇOS UNITÁRIOS'!$B$73:$H$20000,4,0),IFERROR(VLOOKUP(D513,'[1]INSUMOS-SINAPI'!$A$7:$F$20000,3,0),IFERROR(VLOOKUP(D513,'[1]tab-PINI-SINT'!$B$18:$G$20000,3,0),IFERROR(VLOOKUP(D513,[1]INSUMOS!$B$13:$H$9994,5,0),"")))))</f>
        <v xml:space="preserve">UN    </v>
      </c>
      <c r="H513" s="39">
        <v>2</v>
      </c>
      <c r="I513" s="38" t="str">
        <f>IFERROR(VLOOKUP(D513,'[1]COMP-SINT-SINAPI'!$G$6:$Q$20000,8,0),IFERROR(VLOOKUP(D513,'[1]PREÇOS UNITÁRIOS'!$B$73:$H$20000,5,0),IFERROR(VLOOKUP(D513,'[1]INSUMOS-SINAPI'!$A$7:$F$20000,5,0),IFERROR(VLOOKUP(D513,'[1]tab-PINI-SINT'!$B$18:$G$20000,4,0),IFERROR(VLOOKUP(D513,[1]INSUMOS!$B$13:$H$9994,6,0),"")))))</f>
        <v>0,29</v>
      </c>
      <c r="J513" s="38" t="str">
        <f>IF(D513="",0,IFERROR(VLOOKUP(D513,'[1]COMP-SINT-SINAPI'!$G$6:$Q$20000,7,0),IFERROR(VLOOKUP(D513,'[1]PREÇOS UNITÁRIOS'!$B$73:$H$20000,6,0),IFERROR(VLOOKUP(D513,'[1]INSUMOS-SINAPI'!$A$7:$F$20000,7,0),IFERROR(VLOOKUP(D513,'[1]tab-PINI-SINT'!$B$18:$G$20000,5,0),IFERROR(VLOOKUP(D513,[1]INSUMOS!$B$13:$H$9994,7,0),"0,00"))))))</f>
        <v>0,00</v>
      </c>
      <c r="K513" s="40">
        <f>H513*I513</f>
        <v>0.57999999999999996</v>
      </c>
      <c r="L513" s="40">
        <f>H513*J513</f>
        <v>0</v>
      </c>
      <c r="M513" s="41">
        <f>K513+L513</f>
        <v>0.57999999999999996</v>
      </c>
      <c r="N513" s="35"/>
    </row>
    <row r="514" spans="3:14" ht="25" x14ac:dyDescent="0.35">
      <c r="C514" s="34"/>
      <c r="D514" s="57">
        <v>88316</v>
      </c>
      <c r="E514" s="38" t="str">
        <f>IFERROR(VLOOKUP(D514,'[1]COMP-SINT-SINAPI'!$G$6:$R$20000,12,0),IFERROR(VLOOKUP(D514,'[1]PREÇOS UNITÁRIOS'!$B$73:$H$20000,3,0),IFERROR(VLOOKUP(D514,'[1]INSUMOS-SINAPI'!$A$6:$J$20000,6,0),IFERROR(VLOOKUP(D514,'[1]tab-PINI-SINT'!$B$18:$H$20000,7,0),IFERROR(VLOOKUP(D514,[1]INSUMOS!$B$13:$J$9994,9,0),"")))))</f>
        <v>SINAPI</v>
      </c>
      <c r="F514" s="37" t="str">
        <f>IFERROR(VLOOKUP(D514,'[1]COMP-SINT-SINAPI'!$G$6:$Q$20000,2,0),IFERROR(VLOOKUP(D514,'[1]PREÇOS UNITÁRIOS'!$B$73:$H$20000,3,0),IFERROR(VLOOKUP(D514,'[1]INSUMOS-SINAPI'!$A$7:$F$20000,2,0),IFERROR(VLOOKUP(D514,'[1]tab-PINI-SINT'!$B$18:$G$20000,2,0),IFERROR(VLOOKUP(D514,[1]INSUMOS!$B$13:$H$9994,3,0),"")))))</f>
        <v>SERVENTE COM ENCARGOS COMPLEMENTARES</v>
      </c>
      <c r="G514" s="38" t="str">
        <f>IFERROR(VLOOKUP(D514,'[1]COMP-SINT-SINAPI'!$G$6:$Q$20000,3,0),IFERROR(VLOOKUP(D514,'[1]PREÇOS UNITÁRIOS'!$B$73:$H$20000,4,0),IFERROR(VLOOKUP(D514,'[1]INSUMOS-SINAPI'!$A$7:$F$20000,3,0),IFERROR(VLOOKUP(D514,'[1]tab-PINI-SINT'!$B$18:$G$20000,3,0),IFERROR(VLOOKUP(D514,[1]INSUMOS!$B$13:$H$9994,5,0),"")))))</f>
        <v>H</v>
      </c>
      <c r="H514" s="39">
        <v>2</v>
      </c>
      <c r="I514" s="38">
        <f>IFERROR(VLOOKUP(D514,'[1]COMP-SINT-SINAPI'!$G$6:$Q$20000,8,0),IFERROR(VLOOKUP(D514,'[1]PREÇOS UNITÁRIOS'!$B$73:$H$20000,5,0),IFERROR(VLOOKUP(D514,'[1]INSUMOS-SINAPI'!$A$7:$F$20000,5,0),IFERROR(VLOOKUP(D514,'[1]tab-PINI-SINT'!$B$18:$G$20000,4,0),IFERROR(VLOOKUP(D514,[1]INSUMOS!$B$13:$H$9994,6,0),"")))))</f>
        <v>5.01</v>
      </c>
      <c r="J514" s="38" t="str">
        <f>IF(D514="",0,IFERROR(VLOOKUP(D514,'[1]COMP-SINT-SINAPI'!$G$6:$Q$20000,7,0),IFERROR(VLOOKUP(D514,'[1]PREÇOS UNITÁRIOS'!$B$73:$H$20000,6,0),IFERROR(VLOOKUP(D514,'[1]INSUMOS-SINAPI'!$A$7:$F$20000,7,0),IFERROR(VLOOKUP(D514,'[1]tab-PINI-SINT'!$B$18:$G$20000,5,0),IFERROR(VLOOKUP(D514,[1]INSUMOS!$B$13:$H$9994,7,0),"0,00"))))))</f>
        <v>14,28</v>
      </c>
      <c r="K514" s="40">
        <f>H514*I514</f>
        <v>10.02</v>
      </c>
      <c r="L514" s="40">
        <f>H514*J514</f>
        <v>28.56</v>
      </c>
      <c r="M514" s="41">
        <f>K514+L514</f>
        <v>38.58</v>
      </c>
      <c r="N514" s="35"/>
    </row>
    <row r="515" spans="3:14" x14ac:dyDescent="0.35">
      <c r="C515" s="34"/>
      <c r="D515" s="35"/>
      <c r="E515" s="118"/>
      <c r="F515" s="35"/>
      <c r="G515" s="35"/>
      <c r="H515" s="35"/>
      <c r="I515" s="50" t="s">
        <v>1042</v>
      </c>
      <c r="J515" s="29"/>
      <c r="K515" s="41">
        <f>SUM(K511:K514)</f>
        <v>81.819999999999993</v>
      </c>
      <c r="L515" s="41">
        <f>SUM(L511:L514)</f>
        <v>128.56</v>
      </c>
      <c r="M515" s="41">
        <f>SUM(M511:M514)</f>
        <v>210.38</v>
      </c>
      <c r="N515" s="35"/>
    </row>
    <row r="516" spans="3:14" x14ac:dyDescent="0.35">
      <c r="C516" s="34"/>
      <c r="D516" s="35"/>
      <c r="E516" s="118"/>
      <c r="F516" s="35"/>
      <c r="G516" s="35"/>
      <c r="H516" s="35"/>
      <c r="I516" s="35"/>
      <c r="J516" s="35"/>
      <c r="K516" s="35"/>
      <c r="L516" s="35"/>
      <c r="M516" s="35"/>
      <c r="N516" s="35"/>
    </row>
    <row r="517" spans="3:14" x14ac:dyDescent="0.35">
      <c r="C517" s="34"/>
      <c r="D517" s="52"/>
      <c r="E517" s="108"/>
      <c r="F517" s="53"/>
      <c r="G517" s="53"/>
      <c r="H517" s="44" t="s">
        <v>1036</v>
      </c>
      <c r="I517" s="44" t="s">
        <v>1037</v>
      </c>
      <c r="J517" s="44" t="s">
        <v>1038</v>
      </c>
      <c r="K517" s="44" t="s">
        <v>1039</v>
      </c>
      <c r="L517" s="44" t="s">
        <v>1040</v>
      </c>
      <c r="M517" s="54"/>
      <c r="N517" s="35"/>
    </row>
    <row r="518" spans="3:14" ht="26" x14ac:dyDescent="0.35">
      <c r="C518" s="55" t="s">
        <v>469</v>
      </c>
      <c r="D518" s="47" t="str">
        <f>IF(C518="","",VLOOKUP(C518,'[1]PREÇOS UNITÁRIOS'!$B$12:$H$273,2,0))</f>
        <v>C74-90822- SINAPI</v>
      </c>
      <c r="E518" s="79" t="s">
        <v>11</v>
      </c>
      <c r="F518" s="47" t="str">
        <f>IF(C518="","",VLOOKUP(C518,'[1]PREÇOS UNITÁRIOS'!$B$12:$H$273,3,0))</f>
        <v>instalação de porta de madeira em melaminico</v>
      </c>
      <c r="G518" s="48" t="s">
        <v>21</v>
      </c>
      <c r="H518" s="29"/>
      <c r="I518" s="29"/>
      <c r="J518" s="49"/>
      <c r="K518" s="49">
        <f>K521</f>
        <v>11.595000000000001</v>
      </c>
      <c r="L518" s="49">
        <f>L521</f>
        <v>39.531220000000005</v>
      </c>
      <c r="M518" s="49">
        <f>SUM(K518:L518)</f>
        <v>51.126220000000004</v>
      </c>
      <c r="N518" s="35"/>
    </row>
    <row r="519" spans="3:14" ht="37.5" x14ac:dyDescent="0.35">
      <c r="C519" s="34"/>
      <c r="D519" s="57">
        <v>88261</v>
      </c>
      <c r="E519" s="38" t="str">
        <f>IFERROR(VLOOKUP(D519,'[1]COMP-SINT-SINAPI'!$G$6:$R$20000,12,0),IFERROR(VLOOKUP(D519,'[1]PREÇOS UNITÁRIOS'!$B$73:$H$20000,3,0),IFERROR(VLOOKUP(D519,'[1]INSUMOS-SINAPI'!$A$6:$J$20000,6,0),IFERROR(VLOOKUP(D519,'[1]tab-PINI-SINT'!$B$18:$H$20000,7,0),IFERROR(VLOOKUP(D519,[1]INSUMOS!$B$13:$J$9994,9,0),"")))))</f>
        <v>SINAPI</v>
      </c>
      <c r="F519" s="37" t="str">
        <f>IFERROR(VLOOKUP(D519,'[1]COMP-SINT-SINAPI'!$G$6:$Q$20000,2,0),IFERROR(VLOOKUP(D519,'[1]PREÇOS UNITÁRIOS'!$B$73:$H$20000,3,0),IFERROR(VLOOKUP(D519,'[1]INSUMOS-SINAPI'!$A$7:$F$20000,2,0),IFERROR(VLOOKUP(D519,'[1]tab-PINI-SINT'!$B$18:$G$20000,2,0),IFERROR(VLOOKUP(D519,[1]INSUMOS!$B$13:$H$9994,3,0),"")))))</f>
        <v>CARPINTEIRO DE ESQUADRIA COM ENCARGOS COMPLEMENTARES</v>
      </c>
      <c r="G519" s="38" t="str">
        <f>IFERROR(VLOOKUP(D519,'[1]COMP-SINT-SINAPI'!$G$6:$Q$20000,3,0),IFERROR(VLOOKUP(D519,'[1]PREÇOS UNITÁRIOS'!$B$73:$H$20000,4,0),IFERROR(VLOOKUP(D519,'[1]INSUMOS-SINAPI'!$A$7:$F$20000,3,0),IFERROR(VLOOKUP(D519,'[1]tab-PINI-SINT'!$B$18:$G$20000,3,0),IFERROR(VLOOKUP(D519,[1]INSUMOS!$B$13:$H$9994,5,0),"")))))</f>
        <v>H</v>
      </c>
      <c r="H519" s="86">
        <v>1.546</v>
      </c>
      <c r="I519" s="38">
        <f>IFERROR(VLOOKUP(D519,'[1]COMP-SINT-SINAPI'!$G$6:$Q$20000,8,0),IFERROR(VLOOKUP(D519,'[1]PREÇOS UNITÁRIOS'!$B$73:$H$20000,5,0),IFERROR(VLOOKUP(D519,'[1]INSUMOS-SINAPI'!$A$7:$F$20000,5,0),IFERROR(VLOOKUP(D519,'[1]tab-PINI-SINT'!$B$18:$G$20000,4,0),IFERROR(VLOOKUP(D519,[1]INSUMOS!$B$13:$H$9994,6,0),"")))))</f>
        <v>5</v>
      </c>
      <c r="J519" s="38" t="str">
        <f>IF(D519="",0,IFERROR(VLOOKUP(D519,'[1]COMP-SINT-SINAPI'!$G$6:$Q$20000,7,0),IFERROR(VLOOKUP(D519,'[1]PREÇOS UNITÁRIOS'!$B$73:$H$20000,6,0),IFERROR(VLOOKUP(D519,'[1]INSUMOS-SINAPI'!$A$7:$F$20000,7,0),IFERROR(VLOOKUP(D519,'[1]tab-PINI-SINT'!$B$18:$G$20000,5,0),IFERROR(VLOOKUP(D519,[1]INSUMOS!$B$13:$H$9994,7,0),"0,00"))))))</f>
        <v>17,91</v>
      </c>
      <c r="K519" s="40">
        <f>H519*I519</f>
        <v>7.73</v>
      </c>
      <c r="L519" s="40">
        <f>H519*J519</f>
        <v>27.688860000000002</v>
      </c>
      <c r="M519" s="41">
        <f>K519+L519</f>
        <v>35.418860000000002</v>
      </c>
      <c r="N519" s="35"/>
    </row>
    <row r="520" spans="3:14" ht="37.5" x14ac:dyDescent="0.35">
      <c r="C520" s="34"/>
      <c r="D520" s="57">
        <v>88239</v>
      </c>
      <c r="E520" s="38" t="str">
        <f>IFERROR(VLOOKUP(D520,'[1]COMP-SINT-SINAPI'!$G$6:$R$20000,12,0),IFERROR(VLOOKUP(D520,'[1]PREÇOS UNITÁRIOS'!$B$73:$H$20000,3,0),IFERROR(VLOOKUP(D520,'[1]INSUMOS-SINAPI'!$A$6:$J$20000,6,0),IFERROR(VLOOKUP(D520,'[1]tab-PINI-SINT'!$B$18:$H$20000,7,0),IFERROR(VLOOKUP(D520,[1]INSUMOS!$B$13:$J$9994,9,0),"")))))</f>
        <v>SINAPI</v>
      </c>
      <c r="F520" s="37" t="str">
        <f>IFERROR(VLOOKUP(D520,'[1]COMP-SINT-SINAPI'!$G$6:$Q$20000,2,0),IFERROR(VLOOKUP(D520,'[1]PREÇOS UNITÁRIOS'!$B$73:$H$20000,3,0),IFERROR(VLOOKUP(D520,'[1]INSUMOS-SINAPI'!$A$7:$F$20000,2,0),IFERROR(VLOOKUP(D520,'[1]tab-PINI-SINT'!$B$18:$G$20000,2,0),IFERROR(VLOOKUP(D520,[1]INSUMOS!$B$13:$H$9994,3,0),"")))))</f>
        <v>AJUDANTE DE CARPINTEIRO COM ENCARGOS COMPLEMENTARES</v>
      </c>
      <c r="G520" s="38" t="str">
        <f>IFERROR(VLOOKUP(D520,'[1]COMP-SINT-SINAPI'!$G$6:$Q$20000,3,0),IFERROR(VLOOKUP(D520,'[1]PREÇOS UNITÁRIOS'!$B$73:$H$20000,4,0),IFERROR(VLOOKUP(D520,'[1]INSUMOS-SINAPI'!$A$7:$F$20000,3,0),IFERROR(VLOOKUP(D520,'[1]tab-PINI-SINT'!$B$18:$G$20000,3,0),IFERROR(VLOOKUP(D520,[1]INSUMOS!$B$13:$H$9994,5,0),"")))))</f>
        <v>H</v>
      </c>
      <c r="H520" s="86">
        <v>0.77300000000000002</v>
      </c>
      <c r="I520" s="38">
        <f>IFERROR(VLOOKUP(D520,'[1]COMP-SINT-SINAPI'!$G$6:$Q$20000,8,0),IFERROR(VLOOKUP(D520,'[1]PREÇOS UNITÁRIOS'!$B$73:$H$20000,5,0),IFERROR(VLOOKUP(D520,'[1]INSUMOS-SINAPI'!$A$7:$F$20000,5,0),IFERROR(VLOOKUP(D520,'[1]tab-PINI-SINT'!$B$18:$G$20000,4,0),IFERROR(VLOOKUP(D520,[1]INSUMOS!$B$13:$H$9994,6,0),"")))))</f>
        <v>5</v>
      </c>
      <c r="J520" s="38" t="str">
        <f>IF(D520="",0,IFERROR(VLOOKUP(D520,'[1]COMP-SINT-SINAPI'!$G$6:$Q$20000,7,0),IFERROR(VLOOKUP(D520,'[1]PREÇOS UNITÁRIOS'!$B$73:$H$20000,6,0),IFERROR(VLOOKUP(D520,'[1]INSUMOS-SINAPI'!$A$7:$F$20000,7,0),IFERROR(VLOOKUP(D520,'[1]tab-PINI-SINT'!$B$18:$G$20000,5,0),IFERROR(VLOOKUP(D520,[1]INSUMOS!$B$13:$H$9994,7,0),"0,00"))))))</f>
        <v>15,32</v>
      </c>
      <c r="K520" s="40">
        <f>H520*I520</f>
        <v>3.8650000000000002</v>
      </c>
      <c r="L520" s="40">
        <f>H520*J520</f>
        <v>11.842360000000001</v>
      </c>
      <c r="M520" s="41">
        <f>K520+L520</f>
        <v>15.707360000000001</v>
      </c>
      <c r="N520" s="35"/>
    </row>
    <row r="521" spans="3:14" x14ac:dyDescent="0.35">
      <c r="C521" s="34"/>
      <c r="D521" s="35"/>
      <c r="E521" s="118"/>
      <c r="F521" s="35"/>
      <c r="G521" s="35"/>
      <c r="H521" s="35"/>
      <c r="I521" s="50" t="s">
        <v>1042</v>
      </c>
      <c r="J521" s="29"/>
      <c r="K521" s="41">
        <f>SUM(K519:K520)</f>
        <v>11.595000000000001</v>
      </c>
      <c r="L521" s="41">
        <f>SUM(L519:L520)</f>
        <v>39.531220000000005</v>
      </c>
      <c r="M521" s="41">
        <f>SUM(M519:M520)</f>
        <v>51.126220000000004</v>
      </c>
      <c r="N521" s="35"/>
    </row>
    <row r="522" spans="3:14" x14ac:dyDescent="0.35">
      <c r="C522" s="34"/>
      <c r="D522" s="35"/>
      <c r="E522" s="118"/>
      <c r="F522" s="35"/>
      <c r="G522" s="35"/>
      <c r="H522" s="35"/>
      <c r="I522" s="35"/>
      <c r="J522" s="35"/>
      <c r="K522" s="35"/>
      <c r="L522" s="35"/>
      <c r="M522" s="35"/>
      <c r="N522" s="35"/>
    </row>
    <row r="523" spans="3:14" x14ac:dyDescent="0.35">
      <c r="C523" s="34"/>
      <c r="D523" s="35"/>
      <c r="E523" s="118"/>
      <c r="F523" s="35"/>
      <c r="G523" s="35"/>
      <c r="H523" s="44" t="s">
        <v>1036</v>
      </c>
      <c r="I523" s="44" t="s">
        <v>1037</v>
      </c>
      <c r="J523" s="44" t="s">
        <v>1038</v>
      </c>
      <c r="K523" s="44" t="s">
        <v>1039</v>
      </c>
      <c r="L523" s="44" t="s">
        <v>1040</v>
      </c>
      <c r="M523" s="54"/>
      <c r="N523" s="35"/>
    </row>
    <row r="524" spans="3:14" ht="26" x14ac:dyDescent="0.35">
      <c r="C524" s="55" t="s">
        <v>472</v>
      </c>
      <c r="D524" s="47" t="str">
        <f>IF(C524="","",VLOOKUP(C524,'[1]PREÇOS UNITÁRIOS'!$B$12:$H$273,2,0))</f>
        <v>C75-BASA</v>
      </c>
      <c r="E524" s="79" t="s">
        <v>11</v>
      </c>
      <c r="F524" s="47" t="str">
        <f>IF(C524="","",VLOOKUP(C524,'[1]PREÇOS UNITÁRIOS'!$B$12:$H$273,3,0))</f>
        <v>LIMPEZA PERMANENTE DA OBRA</v>
      </c>
      <c r="G524" s="48" t="s">
        <v>21</v>
      </c>
      <c r="H524" s="29"/>
      <c r="I524" s="29"/>
      <c r="J524" s="49"/>
      <c r="K524" s="49">
        <f>K526</f>
        <v>300.59999999999997</v>
      </c>
      <c r="L524" s="49">
        <f>L526</f>
        <v>856.8</v>
      </c>
      <c r="M524" s="49">
        <f>SUM(K524:L524)</f>
        <v>1157.3999999999999</v>
      </c>
      <c r="N524" s="35"/>
    </row>
    <row r="525" spans="3:14" ht="25" x14ac:dyDescent="0.35">
      <c r="C525" s="43"/>
      <c r="D525" s="57">
        <v>88316</v>
      </c>
      <c r="E525" s="38" t="str">
        <f>IFERROR(VLOOKUP(D525,'[1]COMP-SINT-SINAPI'!$G$6:$R$20000,12,0),IFERROR(VLOOKUP(D525,'[1]PREÇOS UNITÁRIOS'!$B$73:$H$20000,3,0),IFERROR(VLOOKUP(D525,'[1]INSUMOS-SINAPI'!$A$6:$J$20000,6,0),IFERROR(VLOOKUP(D525,'[1]tab-PINI-SINT'!$B$18:$H$20000,7,0),IFERROR(VLOOKUP(D525,[1]INSUMOS!$B$13:$J$9994,9,0),"")))))</f>
        <v>SINAPI</v>
      </c>
      <c r="F525" s="37" t="str">
        <f>IFERROR(VLOOKUP(D525,'[1]COMP-SINT-SINAPI'!$G$6:$Q$20000,2,0),IFERROR(VLOOKUP(D525,'[1]PREÇOS UNITÁRIOS'!$B$73:$H$20000,3,0),IFERROR(VLOOKUP(D525,'[1]INSUMOS-SINAPI'!$A$7:$F$20000,2,0),IFERROR(VLOOKUP(D525,'[1]tab-PINI-SINT'!$B$18:$G$20000,2,0),IFERROR(VLOOKUP(D525,[1]INSUMOS!$B$13:$H$9994,3,0),"")))))</f>
        <v>SERVENTE COM ENCARGOS COMPLEMENTARES</v>
      </c>
      <c r="G525" s="38" t="str">
        <f>IFERROR(VLOOKUP(D525,'[1]COMP-SINT-SINAPI'!$G$6:$Q$20000,3,0),IFERROR(VLOOKUP(D525,'[1]PREÇOS UNITÁRIOS'!$B$73:$H$20000,4,0),IFERROR(VLOOKUP(D525,'[1]INSUMOS-SINAPI'!$A$7:$F$20000,3,0),IFERROR(VLOOKUP(D525,'[1]tab-PINI-SINT'!$B$18:$G$20000,3,0),IFERROR(VLOOKUP(D525,[1]INSUMOS!$B$13:$H$9994,5,0),"")))))</f>
        <v>H</v>
      </c>
      <c r="H525" s="86">
        <f>30*2</f>
        <v>60</v>
      </c>
      <c r="I525" s="38">
        <f>IFERROR(VLOOKUP(D525,'[1]COMP-SINT-SINAPI'!$G$6:$Q$20000,8,0),IFERROR(VLOOKUP(D525,'[1]PREÇOS UNITÁRIOS'!$B$73:$H$20000,5,0),IFERROR(VLOOKUP(D525,'[1]INSUMOS-SINAPI'!$A$7:$F$20000,5,0),IFERROR(VLOOKUP(D525,'[1]tab-PINI-SINT'!$B$18:$G$20000,4,0),IFERROR(VLOOKUP(D525,[1]INSUMOS!$B$13:$H$9994,6,0),"")))))</f>
        <v>5.01</v>
      </c>
      <c r="J525" s="38" t="str">
        <f>IF(D525="",0,IFERROR(VLOOKUP(D525,'[1]COMP-SINT-SINAPI'!$G$6:$Q$20000,7,0),IFERROR(VLOOKUP(D525,'[1]PREÇOS UNITÁRIOS'!$B$73:$H$20000,6,0),IFERROR(VLOOKUP(D525,'[1]INSUMOS-SINAPI'!$A$7:$F$20000,7,0),IFERROR(VLOOKUP(D525,'[1]tab-PINI-SINT'!$B$18:$G$20000,5,0),IFERROR(VLOOKUP(D525,[1]INSUMOS!$B$13:$H$9994,7,0),"0,00"))))))</f>
        <v>14,28</v>
      </c>
      <c r="K525" s="40">
        <f>H525*I525</f>
        <v>300.59999999999997</v>
      </c>
      <c r="L525" s="40">
        <f>H525*J525</f>
        <v>856.8</v>
      </c>
      <c r="M525" s="41">
        <f>K525+L525</f>
        <v>1157.3999999999999</v>
      </c>
      <c r="N525" s="35"/>
    </row>
    <row r="526" spans="3:14" x14ac:dyDescent="0.35">
      <c r="C526" s="42"/>
      <c r="D526" s="42"/>
      <c r="E526" s="117"/>
      <c r="F526" s="42"/>
      <c r="G526" s="42"/>
      <c r="H526" s="42"/>
      <c r="I526" s="50" t="s">
        <v>1042</v>
      </c>
      <c r="J526" s="29"/>
      <c r="K526" s="41">
        <f>SUM(K525)</f>
        <v>300.59999999999997</v>
      </c>
      <c r="L526" s="41">
        <f>SUM(L525)</f>
        <v>856.8</v>
      </c>
      <c r="M526" s="41">
        <f>SUM(M525)</f>
        <v>1157.3999999999999</v>
      </c>
      <c r="N526" s="35"/>
    </row>
    <row r="527" spans="3:14" x14ac:dyDescent="0.35">
      <c r="C527" s="42"/>
      <c r="D527" s="42"/>
      <c r="E527" s="117"/>
      <c r="F527" s="42"/>
      <c r="G527" s="42"/>
      <c r="H527" s="42"/>
      <c r="I527" s="42"/>
      <c r="J527" s="42"/>
      <c r="K527" s="42"/>
      <c r="L527" s="42"/>
      <c r="M527" s="42"/>
      <c r="N527" s="35"/>
    </row>
    <row r="528" spans="3:14" x14ac:dyDescent="0.35">
      <c r="C528" s="42"/>
      <c r="D528" s="43"/>
      <c r="E528" s="117"/>
      <c r="F528" s="43"/>
      <c r="G528" s="44"/>
      <c r="H528" s="44" t="s">
        <v>1036</v>
      </c>
      <c r="I528" s="44" t="s">
        <v>1037</v>
      </c>
      <c r="J528" s="44" t="s">
        <v>1038</v>
      </c>
      <c r="K528" s="44" t="s">
        <v>1039</v>
      </c>
      <c r="L528" s="44" t="s">
        <v>1040</v>
      </c>
      <c r="M528" s="45" t="s">
        <v>1041</v>
      </c>
      <c r="N528" s="35"/>
    </row>
    <row r="529" spans="3:14" ht="26" x14ac:dyDescent="0.35">
      <c r="C529" s="55" t="s">
        <v>475</v>
      </c>
      <c r="D529" s="47" t="str">
        <f>IF(C529="","",VLOOKUP(C529,'[1]PREÇOS UNITÁRIOS'!$B$12:$H$273,2,0))</f>
        <v>C76-BASA</v>
      </c>
      <c r="E529" s="79" t="s">
        <v>11</v>
      </c>
      <c r="F529" s="47" t="str">
        <f>IF(C529="","",VLOOKUP(C529,'[1]PREÇOS UNITÁRIOS'!$B$12:$H$273,3,0))</f>
        <v>Aprovação do Projeto na Prefeitura</v>
      </c>
      <c r="G529" s="48" t="s">
        <v>26</v>
      </c>
      <c r="H529" s="29"/>
      <c r="I529" s="29"/>
      <c r="J529" s="49"/>
      <c r="K529" s="49">
        <f>K531</f>
        <v>300</v>
      </c>
      <c r="L529" s="49">
        <f>L531</f>
        <v>0</v>
      </c>
      <c r="M529" s="49">
        <f>SUM(K529:L529)</f>
        <v>300</v>
      </c>
      <c r="N529" s="42"/>
    </row>
    <row r="530" spans="3:14" ht="25" x14ac:dyDescent="0.35">
      <c r="C530" s="34"/>
      <c r="D530" s="36" t="s">
        <v>29</v>
      </c>
      <c r="E530" s="38" t="str">
        <f>IFERROR(VLOOKUP(D530,'[1]COMP-SINT-SINAPI'!$G$6:$R$20000,12,0),IFERROR(VLOOKUP(D530,'[1]PREÇOS UNITÁRIOS'!$B$73:$H$20000,3,0),IFERROR(VLOOKUP(D530,'[1]INSUMOS-SINAPI'!$A$6:$J$20000,6,0),IFERROR(VLOOKUP(D530,'[1]tab-PINI-SINT'!$B$18:$H$20000,7,0),IFERROR(VLOOKUP(D530,[1]INSUMOS!$B$13:$J$9994,9,0),"")))))</f>
        <v>01.55.serv.basa</v>
      </c>
      <c r="F530" s="37" t="str">
        <f>IFERROR(VLOOKUP(D530,'[1]COMP-SINT-SINAPI'!$G$6:$Q$20000,2,0),IFERROR(VLOOKUP(D530,'[1]PREÇOS UNITÁRIOS'!$B$73:$H$20000,3,0),IFERROR(VLOOKUP(D530,'[1]INSUMOS-SINAPI'!$A$7:$F$20000,2,0),IFERROR(VLOOKUP(D530,'[1]tab-PINI-SINT'!$B$18:$G$20000,2,0),IFERROR(VLOOKUP(D530,[1]INSUMOS!$B$13:$H$9994,3,0),"")))))</f>
        <v>aprovação do projeto na prefeitura</v>
      </c>
      <c r="G530" s="38" t="str">
        <f>IFERROR(VLOOKUP(D530,'[1]COMP-SINT-SINAPI'!$G$6:$Q$20000,3,0),IFERROR(VLOOKUP(D530,'[1]PREÇOS UNITÁRIOS'!$B$73:$H$20000,4,0),IFERROR(VLOOKUP(D530,'[1]INSUMOS-SINAPI'!$A$7:$F$20000,3,0),IFERROR(VLOOKUP(D530,'[1]tab-PINI-SINT'!$B$18:$G$20000,3,0),IFERROR(VLOOKUP(D530,[1]INSUMOS!$B$13:$H$9994,5,0),"")))))</f>
        <v>UN</v>
      </c>
      <c r="H530" s="39">
        <v>1</v>
      </c>
      <c r="I530" s="38">
        <f>IFERROR(VLOOKUP(D530,'[1]COMP-SINT-SINAPI'!$G$6:$Q$20000,8,0),IFERROR(VLOOKUP(D530,'[1]PREÇOS UNITÁRIOS'!$B$73:$H$20000,5,0),IFERROR(VLOOKUP(D530,'[1]INSUMOS-SINAPI'!$A$7:$F$20000,5,0),IFERROR(VLOOKUP(D530,'[1]tab-PINI-SINT'!$B$18:$G$20000,4,0),IFERROR(VLOOKUP(D530,[1]INSUMOS!$B$13:$H$9994,6,0),"")))))</f>
        <v>300</v>
      </c>
      <c r="J530" s="38">
        <f>IF(D530="",0,IFERROR(VLOOKUP(D530,'[1]COMP-SINT-SINAPI'!$G$6:$Q$20000,7,0),IFERROR(VLOOKUP(D530,'[1]PREÇOS UNITÁRIOS'!$B$73:$H$20000,6,0),IFERROR(VLOOKUP(D530,'[1]INSUMOS-SINAPI'!$A$7:$F$20000,7,0),IFERROR(VLOOKUP(D530,'[1]tab-PINI-SINT'!$B$18:$G$20000,5,0),IFERROR(VLOOKUP(D530,[1]INSUMOS!$B$13:$H$9994,7,0),"0,00"))))))</f>
        <v>0</v>
      </c>
      <c r="K530" s="40">
        <f>IF(H530="",0,H530*I530)</f>
        <v>300</v>
      </c>
      <c r="L530" s="40">
        <f>H530*J530</f>
        <v>0</v>
      </c>
      <c r="M530" s="41">
        <f>K530+L530</f>
        <v>300</v>
      </c>
      <c r="N530" s="35"/>
    </row>
    <row r="531" spans="3:14" x14ac:dyDescent="0.35">
      <c r="C531" s="34"/>
      <c r="D531" s="35"/>
      <c r="E531" s="118"/>
      <c r="F531" s="35"/>
      <c r="G531" s="35"/>
      <c r="H531" s="35"/>
      <c r="I531" s="50" t="s">
        <v>1042</v>
      </c>
      <c r="J531" s="29"/>
      <c r="K531" s="41">
        <f>SUM(K530:K530)</f>
        <v>300</v>
      </c>
      <c r="L531" s="41">
        <f>SUM(L530:L530)</f>
        <v>0</v>
      </c>
      <c r="M531" s="41">
        <f>SUM(M530:M530)</f>
        <v>300</v>
      </c>
      <c r="N531" s="35"/>
    </row>
    <row r="532" spans="3:14" x14ac:dyDescent="0.35">
      <c r="C532" s="34"/>
      <c r="D532" s="35"/>
      <c r="E532" s="118"/>
      <c r="F532" s="35"/>
      <c r="G532" s="35"/>
      <c r="H532" s="35"/>
      <c r="I532" s="35"/>
      <c r="J532" s="35"/>
      <c r="K532" s="35"/>
      <c r="L532" s="35"/>
      <c r="M532" s="35" t="s">
        <v>1035</v>
      </c>
      <c r="N532" s="35"/>
    </row>
    <row r="533" spans="3:14" x14ac:dyDescent="0.35">
      <c r="C533" s="42"/>
      <c r="D533" s="43"/>
      <c r="E533" s="117"/>
      <c r="F533" s="43"/>
      <c r="G533" s="44"/>
      <c r="H533" s="44" t="s">
        <v>1036</v>
      </c>
      <c r="I533" s="44" t="s">
        <v>1037</v>
      </c>
      <c r="J533" s="44" t="s">
        <v>1038</v>
      </c>
      <c r="K533" s="44" t="s">
        <v>1039</v>
      </c>
      <c r="L533" s="44" t="s">
        <v>1040</v>
      </c>
      <c r="M533" s="45" t="s">
        <v>1041</v>
      </c>
      <c r="N533" s="35"/>
    </row>
    <row r="534" spans="3:14" x14ac:dyDescent="0.35">
      <c r="C534" s="55" t="s">
        <v>478</v>
      </c>
      <c r="D534" s="47" t="str">
        <f>IF(C534="","",VLOOKUP(C534,'[1]PREÇOS UNITÁRIOS'!$B$12:$H$273,2,0))</f>
        <v>C77-BASA</v>
      </c>
      <c r="E534" s="79" t="s">
        <v>11</v>
      </c>
      <c r="F534" s="47" t="str">
        <f>IF(C534="","",VLOOKUP(C534,'[1]PREÇOS UNITÁRIOS'!$B$12:$H$273,3,0))</f>
        <v>Projeto Estrutural</v>
      </c>
      <c r="G534" s="48" t="s">
        <v>33</v>
      </c>
      <c r="H534" s="29"/>
      <c r="I534" s="29"/>
      <c r="J534" s="49"/>
      <c r="K534" s="49">
        <f>K536</f>
        <v>10</v>
      </c>
      <c r="L534" s="49">
        <f>L536</f>
        <v>0</v>
      </c>
      <c r="M534" s="49">
        <f>SUM(K534:L534)</f>
        <v>10</v>
      </c>
      <c r="N534" s="35"/>
    </row>
    <row r="535" spans="3:14" x14ac:dyDescent="0.35">
      <c r="C535" s="34"/>
      <c r="D535" s="36" t="s">
        <v>32</v>
      </c>
      <c r="E535" s="38" t="str">
        <f>IFERROR(VLOOKUP(D535,'[1]COMP-SINT-SINAPI'!$G$6:$R$20000,12,0),IFERROR(VLOOKUP(D535,'[1]PREÇOS UNITÁRIOS'!$B$73:$H$20000,3,0),IFERROR(VLOOKUP(D535,'[1]INSUMOS-SINAPI'!$A$6:$J$20000,6,0),IFERROR(VLOOKUP(D535,'[1]tab-PINI-SINT'!$B$18:$H$20000,7,0),IFERROR(VLOOKUP(D535,[1]INSUMOS!$B$13:$J$9994,9,0),"")))))</f>
        <v>01.57.serv.basa</v>
      </c>
      <c r="F535" s="37" t="str">
        <f>IFERROR(VLOOKUP(D535,'[1]COMP-SINT-SINAPI'!$G$6:$Q$20000,2,0),IFERROR(VLOOKUP(D535,'[1]PREÇOS UNITÁRIOS'!$B$73:$H$20000,3,0),IFERROR(VLOOKUP(D535,'[1]INSUMOS-SINAPI'!$A$7:$F$20000,2,0),IFERROR(VLOOKUP(D535,'[1]tab-PINI-SINT'!$B$18:$G$20000,2,0),IFERROR(VLOOKUP(D535,[1]INSUMOS!$B$13:$H$9994,3,0),"")))))</f>
        <v>projeto estrutural</v>
      </c>
      <c r="G535" s="38" t="str">
        <f>IFERROR(VLOOKUP(D535,'[1]COMP-SINT-SINAPI'!$G$6:$Q$20000,3,0),IFERROR(VLOOKUP(D535,'[1]PREÇOS UNITÁRIOS'!$B$73:$H$20000,4,0),IFERROR(VLOOKUP(D535,'[1]INSUMOS-SINAPI'!$A$7:$F$20000,3,0),IFERROR(VLOOKUP(D535,'[1]tab-PINI-SINT'!$B$18:$G$20000,3,0),IFERROR(VLOOKUP(D535,[1]INSUMOS!$B$13:$H$9994,5,0),"")))))</f>
        <v>M2</v>
      </c>
      <c r="H535" s="39">
        <v>0.5</v>
      </c>
      <c r="I535" s="38">
        <f>IFERROR(VLOOKUP(D535,'[1]COMP-SINT-SINAPI'!$G$6:$Q$20000,8,0),IFERROR(VLOOKUP(D535,'[1]PREÇOS UNITÁRIOS'!$B$73:$H$20000,5,0),IFERROR(VLOOKUP(D535,'[1]INSUMOS-SINAPI'!$A$7:$F$20000,5,0),IFERROR(VLOOKUP(D535,'[1]tab-PINI-SINT'!$B$18:$G$20000,4,0),IFERROR(VLOOKUP(D535,[1]INSUMOS!$B$13:$H$9994,6,0),"")))))</f>
        <v>20</v>
      </c>
      <c r="J535" s="38">
        <f>IF(D535="",0,IFERROR(VLOOKUP(D535,'[1]COMP-SINT-SINAPI'!$G$6:$Q$20000,7,0),IFERROR(VLOOKUP(D535,'[1]PREÇOS UNITÁRIOS'!$B$73:$H$20000,6,0),IFERROR(VLOOKUP(D535,'[1]INSUMOS-SINAPI'!$A$7:$F$20000,7,0),IFERROR(VLOOKUP(D535,'[1]tab-PINI-SINT'!$B$18:$G$20000,5,0),IFERROR(VLOOKUP(D535,[1]INSUMOS!$B$13:$H$9994,7,0),"0,00"))))))</f>
        <v>0</v>
      </c>
      <c r="K535" s="40">
        <f>IF(H535="",0,H535*I535)</f>
        <v>10</v>
      </c>
      <c r="L535" s="40">
        <f>H535*J535</f>
        <v>0</v>
      </c>
      <c r="M535" s="41">
        <f>K535+L535</f>
        <v>10</v>
      </c>
      <c r="N535" s="35"/>
    </row>
    <row r="536" spans="3:14" x14ac:dyDescent="0.35">
      <c r="C536" s="34"/>
      <c r="D536" s="35"/>
      <c r="E536" s="118"/>
      <c r="F536" s="35"/>
      <c r="G536" s="35"/>
      <c r="H536" s="35"/>
      <c r="I536" s="50" t="s">
        <v>1042</v>
      </c>
      <c r="J536" s="29"/>
      <c r="K536" s="41">
        <f>SUM(K535:K535)</f>
        <v>10</v>
      </c>
      <c r="L536" s="41">
        <f>SUM(L535:L535)</f>
        <v>0</v>
      </c>
      <c r="M536" s="41">
        <f>SUM(M535:M535)</f>
        <v>10</v>
      </c>
      <c r="N536" s="35"/>
    </row>
    <row r="537" spans="3:14" x14ac:dyDescent="0.35">
      <c r="C537" s="34"/>
      <c r="D537" s="35"/>
      <c r="E537" s="118"/>
      <c r="F537" s="35"/>
      <c r="G537" s="35"/>
      <c r="H537" s="35"/>
      <c r="I537" s="35"/>
      <c r="J537" s="35"/>
      <c r="K537" s="35"/>
      <c r="L537" s="35"/>
      <c r="M537" s="35"/>
      <c r="N537" s="35"/>
    </row>
    <row r="538" spans="3:14" x14ac:dyDescent="0.35">
      <c r="C538" s="42"/>
      <c r="D538" s="43"/>
      <c r="E538" s="117"/>
      <c r="F538" s="43"/>
      <c r="G538" s="44"/>
      <c r="H538" s="44" t="s">
        <v>1036</v>
      </c>
      <c r="I538" s="44" t="s">
        <v>1037</v>
      </c>
      <c r="J538" s="44" t="s">
        <v>1038</v>
      </c>
      <c r="K538" s="44" t="s">
        <v>1039</v>
      </c>
      <c r="L538" s="44" t="s">
        <v>1040</v>
      </c>
      <c r="M538" s="45" t="s">
        <v>1041</v>
      </c>
      <c r="N538" s="35"/>
    </row>
    <row r="539" spans="3:14" ht="26" x14ac:dyDescent="0.35">
      <c r="C539" s="55" t="s">
        <v>481</v>
      </c>
      <c r="D539" s="47" t="str">
        <f>IF(C539="","",VLOOKUP(C539,'[1]PREÇOS UNITÁRIOS'!$B$12:$H$273,2,0))</f>
        <v>C78-BASA</v>
      </c>
      <c r="E539" s="79" t="s">
        <v>11</v>
      </c>
      <c r="F539" s="47" t="str">
        <f>IF(C539="","",VLOOKUP(C539,'[1]PREÇOS UNITÁRIOS'!$B$12:$H$273,3,0))</f>
        <v>Projeto Arquitetônico de Aprovação</v>
      </c>
      <c r="G539" s="48" t="s">
        <v>33</v>
      </c>
      <c r="H539" s="29"/>
      <c r="I539" s="29"/>
      <c r="J539" s="49"/>
      <c r="K539" s="49">
        <f>K541</f>
        <v>148.51485148514851</v>
      </c>
      <c r="L539" s="49">
        <f>L541</f>
        <v>0</v>
      </c>
      <c r="M539" s="49">
        <f>SUM(K539:L539)</f>
        <v>148.51485148514851</v>
      </c>
      <c r="N539" s="35"/>
    </row>
    <row r="540" spans="3:14" ht="25" x14ac:dyDescent="0.35">
      <c r="C540" s="34"/>
      <c r="D540" s="36" t="s">
        <v>34</v>
      </c>
      <c r="E540" s="38" t="str">
        <f>IFERROR(VLOOKUP(D540,'[1]COMP-SINT-SINAPI'!$G$6:$R$20000,12,0),IFERROR(VLOOKUP(D540,'[1]PREÇOS UNITÁRIOS'!$B$73:$H$20000,3,0),IFERROR(VLOOKUP(D540,'[1]INSUMOS-SINAPI'!$A$6:$J$20000,6,0),IFERROR(VLOOKUP(D540,'[1]tab-PINI-SINT'!$B$18:$H$20000,7,0),IFERROR(VLOOKUP(D540,[1]INSUMOS!$B$13:$J$9994,9,0),"")))))</f>
        <v>01.58.serv.basa</v>
      </c>
      <c r="F540" s="37" t="str">
        <f>IFERROR(VLOOKUP(D540,'[1]COMP-SINT-SINAPI'!$G$6:$Q$20000,2,0),IFERROR(VLOOKUP(D540,'[1]PREÇOS UNITÁRIOS'!$B$73:$H$20000,3,0),IFERROR(VLOOKUP(D540,'[1]INSUMOS-SINAPI'!$A$7:$F$20000,2,0),IFERROR(VLOOKUP(D540,'[1]tab-PINI-SINT'!$B$18:$G$20000,2,0),IFERROR(VLOOKUP(D540,[1]INSUMOS!$B$13:$H$9994,3,0),"")))))</f>
        <v>projeto arquitetônico de aprovação</v>
      </c>
      <c r="G540" s="38" t="str">
        <f>IFERROR(VLOOKUP(D540,'[1]COMP-SINT-SINAPI'!$G$6:$Q$20000,3,0),IFERROR(VLOOKUP(D540,'[1]PREÇOS UNITÁRIOS'!$B$73:$H$20000,4,0),IFERROR(VLOOKUP(D540,'[1]INSUMOS-SINAPI'!$A$7:$F$20000,3,0),IFERROR(VLOOKUP(D540,'[1]tab-PINI-SINT'!$B$18:$G$20000,3,0),IFERROR(VLOOKUP(D540,[1]INSUMOS!$B$13:$H$9994,5,0),"")))))</f>
        <v>CJ</v>
      </c>
      <c r="H540" s="39">
        <f>1/202</f>
        <v>4.9504950495049506E-3</v>
      </c>
      <c r="I540" s="38">
        <f>IFERROR(VLOOKUP(D540,'[1]COMP-SINT-SINAPI'!$G$6:$Q$20000,8,0),IFERROR(VLOOKUP(D540,'[1]PREÇOS UNITÁRIOS'!$B$73:$H$20000,5,0),IFERROR(VLOOKUP(D540,'[1]INSUMOS-SINAPI'!$A$7:$F$20000,5,0),IFERROR(VLOOKUP(D540,'[1]tab-PINI-SINT'!$B$18:$G$20000,4,0),IFERROR(VLOOKUP(D540,[1]INSUMOS!$B$13:$H$9994,6,0),"")))))</f>
        <v>30000</v>
      </c>
      <c r="J540" s="38">
        <f>IF(D540="",0,IFERROR(VLOOKUP(D540,'[1]COMP-SINT-SINAPI'!$G$6:$Q$20000,7,0),IFERROR(VLOOKUP(D540,'[1]PREÇOS UNITÁRIOS'!$B$73:$H$20000,6,0),IFERROR(VLOOKUP(D540,'[1]INSUMOS-SINAPI'!$A$7:$F$20000,7,0),IFERROR(VLOOKUP(D540,'[1]tab-PINI-SINT'!$B$18:$G$20000,5,0),IFERROR(VLOOKUP(D540,[1]INSUMOS!$B$13:$H$9994,7,0),"0,00"))))))</f>
        <v>0</v>
      </c>
      <c r="K540" s="40">
        <f>IF(H540="",0,H540*I540)</f>
        <v>148.51485148514851</v>
      </c>
      <c r="L540" s="40">
        <f>H540*J540</f>
        <v>0</v>
      </c>
      <c r="M540" s="41">
        <f>K540+L540</f>
        <v>148.51485148514851</v>
      </c>
      <c r="N540" s="35"/>
    </row>
    <row r="541" spans="3:14" x14ac:dyDescent="0.35">
      <c r="C541" s="34"/>
      <c r="D541" s="35"/>
      <c r="E541" s="118"/>
      <c r="F541" s="35"/>
      <c r="G541" s="35"/>
      <c r="H541" s="35"/>
      <c r="I541" s="50" t="s">
        <v>1042</v>
      </c>
      <c r="J541" s="29"/>
      <c r="K541" s="41">
        <f>SUM(K540:K540)</f>
        <v>148.51485148514851</v>
      </c>
      <c r="L541" s="41">
        <f>SUM(L540:L540)</f>
        <v>0</v>
      </c>
      <c r="M541" s="41">
        <f>SUM(M540:M540)</f>
        <v>148.51485148514851</v>
      </c>
      <c r="N541" s="35"/>
    </row>
    <row r="542" spans="3:14" x14ac:dyDescent="0.35">
      <c r="C542" s="34"/>
      <c r="D542" s="35"/>
      <c r="E542" s="118"/>
      <c r="F542" s="35"/>
      <c r="G542" s="35"/>
      <c r="H542" s="35"/>
      <c r="I542" s="35"/>
      <c r="J542" s="35"/>
      <c r="K542" s="35"/>
      <c r="L542" s="35"/>
      <c r="M542" s="35"/>
      <c r="N542" s="35"/>
    </row>
    <row r="543" spans="3:14" x14ac:dyDescent="0.35">
      <c r="C543" s="42"/>
      <c r="D543" s="43"/>
      <c r="E543" s="117"/>
      <c r="F543" s="43"/>
      <c r="G543" s="44"/>
      <c r="H543" s="44" t="s">
        <v>1036</v>
      </c>
      <c r="I543" s="44" t="s">
        <v>1037</v>
      </c>
      <c r="J543" s="44" t="s">
        <v>1038</v>
      </c>
      <c r="K543" s="44" t="s">
        <v>1039</v>
      </c>
      <c r="L543" s="44" t="s">
        <v>1040</v>
      </c>
      <c r="M543" s="45" t="s">
        <v>1041</v>
      </c>
      <c r="N543" s="35"/>
    </row>
    <row r="544" spans="3:14" ht="39" x14ac:dyDescent="0.35">
      <c r="C544" s="55" t="s">
        <v>484</v>
      </c>
      <c r="D544" s="47" t="str">
        <f>IF(C544="","",VLOOKUP(C544,'[1]PREÇOS UNITÁRIOS'!$B$12:$H$273,2,0))</f>
        <v>C79-BASA</v>
      </c>
      <c r="E544" s="79" t="s">
        <v>11</v>
      </c>
      <c r="F544" s="47" t="str">
        <f>IF(C544="","",VLOOKUP(C544,'[1]PREÇOS UNITÁRIOS'!$B$12:$H$273,3,0))</f>
        <v>Projeto de Instalações Hidráulicas, Sanitárias e Pluviais</v>
      </c>
      <c r="G544" s="48" t="s">
        <v>33</v>
      </c>
      <c r="H544" s="29"/>
      <c r="I544" s="29"/>
      <c r="J544" s="49"/>
      <c r="K544" s="49">
        <f>K546</f>
        <v>10</v>
      </c>
      <c r="L544" s="49">
        <f>L546</f>
        <v>0</v>
      </c>
      <c r="M544" s="49">
        <f>SUM(K544:L544)</f>
        <v>10</v>
      </c>
      <c r="N544" s="35"/>
    </row>
    <row r="545" spans="3:14" ht="25" x14ac:dyDescent="0.35">
      <c r="C545" s="34"/>
      <c r="D545" s="36" t="s">
        <v>35</v>
      </c>
      <c r="E545" s="38" t="str">
        <f>IFERROR(VLOOKUP(D545,'[1]COMP-SINT-SINAPI'!$G$6:$R$20000,12,0),IFERROR(VLOOKUP(D545,'[1]PREÇOS UNITÁRIOS'!$B$73:$H$20000,3,0),IFERROR(VLOOKUP(D545,'[1]INSUMOS-SINAPI'!$A$6:$J$20000,6,0),IFERROR(VLOOKUP(D545,'[1]tab-PINI-SINT'!$B$18:$H$20000,7,0),IFERROR(VLOOKUP(D545,[1]INSUMOS!$B$13:$J$9994,9,0),"")))))</f>
        <v>01.59.serv.basa</v>
      </c>
      <c r="F545" s="37" t="str">
        <f>IFERROR(VLOOKUP(D545,'[1]COMP-SINT-SINAPI'!$G$6:$Q$20000,2,0),IFERROR(VLOOKUP(D545,'[1]PREÇOS UNITÁRIOS'!$B$73:$H$20000,3,0),IFERROR(VLOOKUP(D545,'[1]INSUMOS-SINAPI'!$A$7:$F$20000,2,0),IFERROR(VLOOKUP(D545,'[1]tab-PINI-SINT'!$B$18:$G$20000,2,0),IFERROR(VLOOKUP(D545,[1]INSUMOS!$B$13:$H$9994,3,0),"")))))</f>
        <v>projeto de instalações hidráulicas, sanitárias e pluviais</v>
      </c>
      <c r="G545" s="38" t="str">
        <f>IFERROR(VLOOKUP(D545,'[1]COMP-SINT-SINAPI'!$G$6:$Q$20000,3,0),IFERROR(VLOOKUP(D545,'[1]PREÇOS UNITÁRIOS'!$B$73:$H$20000,4,0),IFERROR(VLOOKUP(D545,'[1]INSUMOS-SINAPI'!$A$7:$F$20000,3,0),IFERROR(VLOOKUP(D545,'[1]tab-PINI-SINT'!$B$18:$G$20000,3,0),IFERROR(VLOOKUP(D545,[1]INSUMOS!$B$13:$H$9994,5,0),"")))))</f>
        <v>M2</v>
      </c>
      <c r="H545" s="39">
        <v>1</v>
      </c>
      <c r="I545" s="38">
        <f>IFERROR(VLOOKUP(D545,'[1]COMP-SINT-SINAPI'!$G$6:$Q$20000,8,0),IFERROR(VLOOKUP(D545,'[1]PREÇOS UNITÁRIOS'!$B$73:$H$20000,5,0),IFERROR(VLOOKUP(D545,'[1]INSUMOS-SINAPI'!$A$7:$F$20000,5,0),IFERROR(VLOOKUP(D545,'[1]tab-PINI-SINT'!$B$18:$G$20000,4,0),IFERROR(VLOOKUP(D545,[1]INSUMOS!$B$13:$H$9994,6,0),"")))))</f>
        <v>10</v>
      </c>
      <c r="J545" s="38">
        <f>IF(D545="",0,IFERROR(VLOOKUP(D545,'[1]COMP-SINT-SINAPI'!$G$6:$Q$20000,7,0),IFERROR(VLOOKUP(D545,'[1]PREÇOS UNITÁRIOS'!$B$73:$H$20000,6,0),IFERROR(VLOOKUP(D545,'[1]INSUMOS-SINAPI'!$A$7:$F$20000,7,0),IFERROR(VLOOKUP(D545,'[1]tab-PINI-SINT'!$B$18:$G$20000,5,0),IFERROR(VLOOKUP(D545,[1]INSUMOS!$B$13:$H$9994,7,0),"0,00"))))))</f>
        <v>0</v>
      </c>
      <c r="K545" s="40">
        <f>IF(H545="",0,H545*I545)</f>
        <v>10</v>
      </c>
      <c r="L545" s="40">
        <f>H545*J545</f>
        <v>0</v>
      </c>
      <c r="M545" s="41">
        <f>K545+L545</f>
        <v>10</v>
      </c>
      <c r="N545" s="35"/>
    </row>
    <row r="546" spans="3:14" x14ac:dyDescent="0.35">
      <c r="C546" s="34"/>
      <c r="D546" s="35"/>
      <c r="E546" s="118"/>
      <c r="F546" s="35"/>
      <c r="G546" s="35"/>
      <c r="H546" s="35"/>
      <c r="I546" s="50" t="s">
        <v>1042</v>
      </c>
      <c r="J546" s="29"/>
      <c r="K546" s="41">
        <f>SUM(K545:K545)</f>
        <v>10</v>
      </c>
      <c r="L546" s="41">
        <f>SUM(L545:L545)</f>
        <v>0</v>
      </c>
      <c r="M546" s="41">
        <f>SUM(M545:M545)</f>
        <v>10</v>
      </c>
      <c r="N546" s="35"/>
    </row>
    <row r="547" spans="3:14" x14ac:dyDescent="0.35">
      <c r="C547" s="34"/>
      <c r="D547" s="35"/>
      <c r="E547" s="118"/>
      <c r="F547" s="35"/>
      <c r="G547" s="35"/>
      <c r="H547" s="35"/>
      <c r="I547" s="35"/>
      <c r="J547" s="35"/>
      <c r="K547" s="35"/>
      <c r="L547" s="35"/>
      <c r="M547" s="35"/>
      <c r="N547" s="35"/>
    </row>
    <row r="548" spans="3:14" x14ac:dyDescent="0.35">
      <c r="C548" s="42"/>
      <c r="D548" s="43"/>
      <c r="E548" s="117"/>
      <c r="F548" s="43"/>
      <c r="G548" s="44"/>
      <c r="H548" s="44" t="s">
        <v>1036</v>
      </c>
      <c r="I548" s="44" t="s">
        <v>1037</v>
      </c>
      <c r="J548" s="44" t="s">
        <v>1038</v>
      </c>
      <c r="K548" s="44" t="s">
        <v>1039</v>
      </c>
      <c r="L548" s="44" t="s">
        <v>1040</v>
      </c>
      <c r="M548" s="45" t="s">
        <v>1041</v>
      </c>
      <c r="N548" s="35"/>
    </row>
    <row r="549" spans="3:14" x14ac:dyDescent="0.35">
      <c r="C549" s="55" t="s">
        <v>487</v>
      </c>
      <c r="D549" s="47" t="str">
        <f>IF(C549="","",VLOOKUP(C549,'[1]PREÇOS UNITÁRIOS'!$B$12:$H$273,2,0))</f>
        <v>C80-BASA</v>
      </c>
      <c r="E549" s="79" t="s">
        <v>11</v>
      </c>
      <c r="F549" s="47" t="str">
        <f>IF(C549="","",VLOOKUP(C549,'[1]PREÇOS UNITÁRIOS'!$B$12:$H$273,3,0))</f>
        <v>Perícia de Engenharia</v>
      </c>
      <c r="G549" s="48" t="s">
        <v>21</v>
      </c>
      <c r="H549" s="29"/>
      <c r="I549" s="29"/>
      <c r="J549" s="49"/>
      <c r="K549" s="49">
        <f>K553</f>
        <v>1630.88</v>
      </c>
      <c r="L549" s="49">
        <f>L553</f>
        <v>1199.1199999999999</v>
      </c>
      <c r="M549" s="49">
        <f>SUM(K549:L549)</f>
        <v>2830</v>
      </c>
      <c r="N549" s="35"/>
    </row>
    <row r="550" spans="3:14" ht="37.5" x14ac:dyDescent="0.35">
      <c r="C550" s="34"/>
      <c r="D550" s="36">
        <v>90778</v>
      </c>
      <c r="E550" s="38" t="str">
        <f>IFERROR(VLOOKUP(D550,'[1]COMP-SINT-SINAPI'!$G$6:$R$20000,12,0),IFERROR(VLOOKUP(D550,'[1]PREÇOS UNITÁRIOS'!$B$73:$H$20000,3,0),IFERROR(VLOOKUP(D550,'[1]INSUMOS-SINAPI'!$A$6:$J$20000,6,0),IFERROR(VLOOKUP(D550,'[1]tab-PINI-SINT'!$B$18:$H$20000,7,0),IFERROR(VLOOKUP(D550,[1]INSUMOS!$B$13:$J$9994,9,0),"")))))</f>
        <v>SINAPI</v>
      </c>
      <c r="F550" s="37" t="str">
        <f>IFERROR(VLOOKUP(D550,'[1]COMP-SINT-SINAPI'!$G$6:$Q$20000,2,0),IFERROR(VLOOKUP(D550,'[1]PREÇOS UNITÁRIOS'!$B$73:$H$20000,3,0),IFERROR(VLOOKUP(D550,'[1]INSUMOS-SINAPI'!$A$7:$F$20000,2,0),IFERROR(VLOOKUP(D550,'[1]tab-PINI-SINT'!$B$18:$G$20000,2,0),IFERROR(VLOOKUP(D550,[1]INSUMOS!$B$13:$H$9994,3,0),"")))))</f>
        <v>ENGENHEIRO CIVIL DE OBRA PLENO COM ENCARGOS COMPLEMENTARES</v>
      </c>
      <c r="G550" s="38" t="str">
        <f>IFERROR(VLOOKUP(D550,'[1]COMP-SINT-SINAPI'!$G$6:$Q$20000,3,0),IFERROR(VLOOKUP(D550,'[1]PREÇOS UNITÁRIOS'!$B$73:$H$20000,4,0),IFERROR(VLOOKUP(D550,'[1]INSUMOS-SINAPI'!$A$7:$F$20000,3,0),IFERROR(VLOOKUP(D550,'[1]tab-PINI-SINT'!$B$18:$G$20000,3,0),IFERROR(VLOOKUP(D550,[1]INSUMOS!$B$13:$H$9994,5,0),"")))))</f>
        <v>H</v>
      </c>
      <c r="H550" s="39">
        <v>8</v>
      </c>
      <c r="I550" s="38">
        <f>IFERROR(VLOOKUP(D550,'[1]COMP-SINT-SINAPI'!$G$6:$Q$20000,8,0),IFERROR(VLOOKUP(D550,'[1]PREÇOS UNITÁRIOS'!$B$73:$H$20000,5,0),IFERROR(VLOOKUP(D550,'[1]INSUMOS-SINAPI'!$A$7:$F$20000,5,0),IFERROR(VLOOKUP(D550,'[1]tab-PINI-SINT'!$B$18:$G$20000,4,0),IFERROR(VLOOKUP(D550,[1]INSUMOS!$B$13:$H$9994,6,0),"")))))</f>
        <v>1.9300000000000068</v>
      </c>
      <c r="J550" s="38" t="str">
        <f>IF(D550="",0,IFERROR(VLOOKUP(D550,'[1]COMP-SINT-SINAPI'!$G$6:$Q$20000,7,0),IFERROR(VLOOKUP(D550,'[1]PREÇOS UNITÁRIOS'!$B$73:$H$20000,6,0),IFERROR(VLOOKUP(D550,'[1]INSUMOS-SINAPI'!$A$7:$F$20000,7,0),IFERROR(VLOOKUP(D550,'[1]tab-PINI-SINT'!$B$18:$G$20000,5,0),IFERROR(VLOOKUP(D550,[1]INSUMOS!$B$13:$H$9994,7,0),"0,00"))))))</f>
        <v>122,33</v>
      </c>
      <c r="K550" s="40">
        <f>IF(H550="",0,H550*I550)</f>
        <v>15.440000000000055</v>
      </c>
      <c r="L550" s="40">
        <f>H550*J550</f>
        <v>978.64</v>
      </c>
      <c r="M550" s="41">
        <f>K550+L550</f>
        <v>994.08</v>
      </c>
      <c r="N550" s="35"/>
    </row>
    <row r="551" spans="3:14" ht="37.5" x14ac:dyDescent="0.35">
      <c r="C551" s="34"/>
      <c r="D551" s="36">
        <v>88255</v>
      </c>
      <c r="E551" s="38" t="str">
        <f>IFERROR(VLOOKUP(D551,'[1]COMP-SINT-SINAPI'!$G$6:$R$20000,12,0),IFERROR(VLOOKUP(D551,'[1]PREÇOS UNITÁRIOS'!$B$73:$H$20000,3,0),IFERROR(VLOOKUP(D551,'[1]INSUMOS-SINAPI'!$A$6:$J$20000,6,0),IFERROR(VLOOKUP(D551,'[1]tab-PINI-SINT'!$B$18:$H$20000,7,0),IFERROR(VLOOKUP(D551,[1]INSUMOS!$B$13:$J$9994,9,0),"")))))</f>
        <v>SINAPI</v>
      </c>
      <c r="F551" s="37" t="str">
        <f>IFERROR(VLOOKUP(D551,'[1]COMP-SINT-SINAPI'!$G$6:$Q$20000,2,0),IFERROR(VLOOKUP(D551,'[1]PREÇOS UNITÁRIOS'!$B$73:$H$20000,3,0),IFERROR(VLOOKUP(D551,'[1]INSUMOS-SINAPI'!$A$7:$F$20000,2,0),IFERROR(VLOOKUP(D551,'[1]tab-PINI-SINT'!$B$18:$G$20000,2,0),IFERROR(VLOOKUP(D551,[1]INSUMOS!$B$13:$H$9994,3,0),"")))))</f>
        <v>AUXILIAR TÉCNICO DE ENGENHARIA COM ENCARGOS COMPLEMENTARES</v>
      </c>
      <c r="G551" s="38" t="str">
        <f>IFERROR(VLOOKUP(D551,'[1]COMP-SINT-SINAPI'!$G$6:$Q$20000,3,0),IFERROR(VLOOKUP(D551,'[1]PREÇOS UNITÁRIOS'!$B$73:$H$20000,4,0),IFERROR(VLOOKUP(D551,'[1]INSUMOS-SINAPI'!$A$7:$F$20000,3,0),IFERROR(VLOOKUP(D551,'[1]tab-PINI-SINT'!$B$18:$G$20000,3,0),IFERROR(VLOOKUP(D551,[1]INSUMOS!$B$13:$H$9994,5,0),"")))))</f>
        <v>H</v>
      </c>
      <c r="H551" s="39">
        <v>8</v>
      </c>
      <c r="I551" s="38">
        <f>IFERROR(VLOOKUP(D551,'[1]COMP-SINT-SINAPI'!$G$6:$Q$20000,8,0),IFERROR(VLOOKUP(D551,'[1]PREÇOS UNITÁRIOS'!$B$73:$H$20000,5,0),IFERROR(VLOOKUP(D551,'[1]INSUMOS-SINAPI'!$A$7:$F$20000,5,0),IFERROR(VLOOKUP(D551,'[1]tab-PINI-SINT'!$B$18:$G$20000,4,0),IFERROR(VLOOKUP(D551,[1]INSUMOS!$B$13:$H$9994,6,0),"")))))</f>
        <v>1.9299999999999997</v>
      </c>
      <c r="J551" s="38" t="str">
        <f>IF(D551="",0,IFERROR(VLOOKUP(D551,'[1]COMP-SINT-SINAPI'!$G$6:$Q$20000,7,0),IFERROR(VLOOKUP(D551,'[1]PREÇOS UNITÁRIOS'!$B$73:$H$20000,6,0),IFERROR(VLOOKUP(D551,'[1]INSUMOS-SINAPI'!$A$7:$F$20000,7,0),IFERROR(VLOOKUP(D551,'[1]tab-PINI-SINT'!$B$18:$G$20000,5,0),IFERROR(VLOOKUP(D551,[1]INSUMOS!$B$13:$H$9994,7,0),"0,00"))))))</f>
        <v>27,56</v>
      </c>
      <c r="K551" s="40">
        <f>IF(H551="",0,H551*I551)</f>
        <v>15.439999999999998</v>
      </c>
      <c r="L551" s="40">
        <f>H551*J551</f>
        <v>220.48</v>
      </c>
      <c r="M551" s="41">
        <f>K551+L551</f>
        <v>235.92</v>
      </c>
      <c r="N551" s="35"/>
    </row>
    <row r="552" spans="3:14" x14ac:dyDescent="0.35">
      <c r="C552" s="34"/>
      <c r="D552" s="36" t="s">
        <v>30</v>
      </c>
      <c r="E552" s="38" t="str">
        <f>IFERROR(VLOOKUP(D552,'[1]COMP-SINT-SINAPI'!$G$6:$R$20000,12,0),IFERROR(VLOOKUP(D552,'[1]PREÇOS UNITÁRIOS'!$B$73:$H$20000,3,0),IFERROR(VLOOKUP(D552,'[1]INSUMOS-SINAPI'!$A$6:$J$20000,6,0),IFERROR(VLOOKUP(D552,'[1]tab-PINI-SINT'!$B$18:$H$20000,7,0),IFERROR(VLOOKUP(D552,[1]INSUMOS!$B$13:$J$9994,9,0),"")))))</f>
        <v>internet</v>
      </c>
      <c r="F552" s="37" t="str">
        <f>IFERROR(VLOOKUP(D552,'[1]COMP-SINT-SINAPI'!$G$6:$Q$20000,2,0),IFERROR(VLOOKUP(D552,'[1]PREÇOS UNITÁRIOS'!$B$73:$H$20000,3,0),IFERROR(VLOOKUP(D552,'[1]INSUMOS-SINAPI'!$A$7:$F$20000,2,0),IFERROR(VLOOKUP(D552,'[1]tab-PINI-SINT'!$B$18:$G$20000,2,0),IFERROR(VLOOKUP(D552,[1]INSUMOS!$B$13:$H$9994,3,0),"")))))</f>
        <v xml:space="preserve">laudo perícia estrutural </v>
      </c>
      <c r="G552" s="38" t="str">
        <f>IFERROR(VLOOKUP(D552,'[1]COMP-SINT-SINAPI'!$G$6:$Q$20000,3,0),IFERROR(VLOOKUP(D552,'[1]PREÇOS UNITÁRIOS'!$B$73:$H$20000,4,0),IFERROR(VLOOKUP(D552,'[1]INSUMOS-SINAPI'!$A$7:$F$20000,3,0),IFERROR(VLOOKUP(D552,'[1]tab-PINI-SINT'!$B$18:$G$20000,3,0),IFERROR(VLOOKUP(D552,[1]INSUMOS!$B$13:$H$9994,5,0),"")))))</f>
        <v>UN</v>
      </c>
      <c r="H552" s="39">
        <v>1</v>
      </c>
      <c r="I552" s="38">
        <f>IFERROR(VLOOKUP(D552,'[1]COMP-SINT-SINAPI'!$G$6:$Q$20000,8,0),IFERROR(VLOOKUP(D552,'[1]PREÇOS UNITÁRIOS'!$B$73:$H$20000,5,0),IFERROR(VLOOKUP(D552,'[1]INSUMOS-SINAPI'!$A$7:$F$20000,5,0),IFERROR(VLOOKUP(D552,'[1]tab-PINI-SINT'!$B$18:$G$20000,4,0),IFERROR(VLOOKUP(D552,[1]INSUMOS!$B$13:$H$9994,6,0),"")))))</f>
        <v>1600</v>
      </c>
      <c r="J552" s="38">
        <f>IF(D552="",0,IFERROR(VLOOKUP(D552,'[1]COMP-SINT-SINAPI'!$G$6:$Q$20000,7,0),IFERROR(VLOOKUP(D552,'[1]PREÇOS UNITÁRIOS'!$B$73:$H$20000,6,0),IFERROR(VLOOKUP(D552,'[1]INSUMOS-SINAPI'!$A$7:$F$20000,7,0),IFERROR(VLOOKUP(D552,'[1]tab-PINI-SINT'!$B$18:$G$20000,5,0),IFERROR(VLOOKUP(D552,[1]INSUMOS!$B$13:$H$9994,7,0),"0,00"))))))</f>
        <v>0</v>
      </c>
      <c r="K552" s="40">
        <f>IF(H552="",0,H552*I552)</f>
        <v>1600</v>
      </c>
      <c r="L552" s="40">
        <f>IF(I552="",0,I552*J552)</f>
        <v>0</v>
      </c>
      <c r="M552" s="41">
        <f>K552+L552</f>
        <v>1600</v>
      </c>
      <c r="N552" s="35"/>
    </row>
    <row r="553" spans="3:14" x14ac:dyDescent="0.35">
      <c r="C553" s="34"/>
      <c r="D553" s="35"/>
      <c r="E553" s="118"/>
      <c r="F553" s="35"/>
      <c r="G553" s="35"/>
      <c r="H553" s="35"/>
      <c r="I553" s="50" t="s">
        <v>1042</v>
      </c>
      <c r="J553" s="29"/>
      <c r="K553" s="41">
        <f>SUM(K550:K552)</f>
        <v>1630.88</v>
      </c>
      <c r="L553" s="41">
        <f>SUM(L550:L552)</f>
        <v>1199.1199999999999</v>
      </c>
      <c r="M553" s="41">
        <f>SUM(M550:M552)</f>
        <v>2830</v>
      </c>
      <c r="N553" s="35"/>
    </row>
    <row r="554" spans="3:14" x14ac:dyDescent="0.35">
      <c r="C554" s="34"/>
      <c r="D554" s="35"/>
      <c r="E554" s="118"/>
      <c r="F554" s="35"/>
      <c r="G554" s="35"/>
      <c r="H554" s="35"/>
      <c r="I554" s="35"/>
      <c r="J554" s="35"/>
      <c r="K554" s="35"/>
      <c r="L554" s="35"/>
      <c r="M554" s="35"/>
      <c r="N554" s="35"/>
    </row>
    <row r="555" spans="3:14" x14ac:dyDescent="0.35">
      <c r="C555" s="34"/>
      <c r="D555" s="52"/>
      <c r="E555" s="108"/>
      <c r="F555" s="53"/>
      <c r="G555" s="53"/>
      <c r="H555" s="44" t="s">
        <v>1036</v>
      </c>
      <c r="I555" s="44" t="s">
        <v>1037</v>
      </c>
      <c r="J555" s="44" t="s">
        <v>1038</v>
      </c>
      <c r="K555" s="44" t="s">
        <v>1039</v>
      </c>
      <c r="L555" s="44" t="s">
        <v>1040</v>
      </c>
      <c r="M555" s="54"/>
      <c r="N555" s="35"/>
    </row>
    <row r="556" spans="3:14" ht="78" x14ac:dyDescent="0.35">
      <c r="C556" s="55" t="s">
        <v>490</v>
      </c>
      <c r="D556" s="47" t="str">
        <f>IF(C556="","",VLOOKUP(C556,'[1]PREÇOS UNITÁRIOS'!$B$12:$H$273,2,0))</f>
        <v>C81-BASA</v>
      </c>
      <c r="E556" s="79" t="s">
        <v>11</v>
      </c>
      <c r="F556" s="47" t="str">
        <f>IF(C556="","",VLOOKUP(C556,'[1]PREÇOS UNITÁRIOS'!$B$12:$H$273,3,0))</f>
        <v>FORNECIMENTO E INSTALAÇÃO DE PLACA DE OBRA EM CHAPA GALVANIZADA, ADESIVADA (EXISTE NO SINAPI COD 103689)</v>
      </c>
      <c r="G556" s="48" t="s">
        <v>215</v>
      </c>
      <c r="H556" s="29"/>
      <c r="I556" s="29"/>
      <c r="J556" s="49"/>
      <c r="K556" s="49">
        <f>K564</f>
        <v>312.87040000000002</v>
      </c>
      <c r="L556" s="49">
        <f>L564</f>
        <v>15.004199999999999</v>
      </c>
      <c r="M556" s="49">
        <f>SUM(K556:L556)</f>
        <v>327.87460000000004</v>
      </c>
      <c r="N556" s="35"/>
    </row>
    <row r="557" spans="3:14" ht="62.5" x14ac:dyDescent="0.35">
      <c r="C557" s="34"/>
      <c r="D557" s="36">
        <v>4417</v>
      </c>
      <c r="E557" s="38" t="str">
        <f>IFERROR(VLOOKUP(D557,'[1]COMP-SINT-SINAPI'!$G$6:$R$20000,12,0),IFERROR(VLOOKUP(D557,'[1]PREÇOS UNITÁRIOS'!$B$73:$H$20000,3,0),IFERROR(VLOOKUP(D557,'[1]INSUMOS-SINAPI'!$A$6:$J$20000,6,0),IFERROR(VLOOKUP(D557,'[1]tab-PINI-SINT'!$B$18:$H$20000,7,0),IFERROR(VLOOKUP(D557,[1]INSUMOS!$B$13:$J$9994,9,0),"")))))</f>
        <v>SINAPI</v>
      </c>
      <c r="F557" s="37" t="str">
        <f>IFERROR(VLOOKUP(D557,'[1]COMP-SINT-SINAPI'!$G$6:$Q$20000,2,0),IFERROR(VLOOKUP(D557,'[1]PREÇOS UNITÁRIOS'!$B$73:$H$20000,3,0),IFERROR(VLOOKUP(D557,'[1]INSUMOS-SINAPI'!$A$7:$F$20000,2,0),IFERROR(VLOOKUP(D557,'[1]tab-PINI-SINT'!$B$18:$G$20000,2,0),IFERROR(VLOOKUP(D557,[1]INSUMOS!$B$13:$H$9994,3,0),"")))))</f>
        <v>SARRAFO NAO APARELHADO *2,5 X 7* CM, EM MACARANDUBA, ANGELIM OU EQUIVALENTE DA REGIAO -  BRUTA</v>
      </c>
      <c r="G557" s="38" t="str">
        <f>IFERROR(VLOOKUP(D557,'[1]COMP-SINT-SINAPI'!$G$6:$Q$20000,3,0),IFERROR(VLOOKUP(D557,'[1]PREÇOS UNITÁRIOS'!$B$73:$H$20000,4,0),IFERROR(VLOOKUP(D557,'[1]INSUMOS-SINAPI'!$A$7:$F$20000,3,0),IFERROR(VLOOKUP(D557,'[1]tab-PINI-SINT'!$B$18:$G$20000,3,0),IFERROR(VLOOKUP(D557,[1]INSUMOS!$B$13:$H$9994,5,0),"")))))</f>
        <v xml:space="preserve">M     </v>
      </c>
      <c r="H557" s="86">
        <v>1</v>
      </c>
      <c r="I557" s="38" t="str">
        <f>IFERROR(VLOOKUP(D557,'[1]COMP-SINT-SINAPI'!$G$6:$Q$20000,8,0),IFERROR(VLOOKUP(D557,'[1]PREÇOS UNITÁRIOS'!$B$73:$H$20000,5,0),IFERROR(VLOOKUP(D557,'[1]INSUMOS-SINAPI'!$A$7:$F$20000,5,0),IFERROR(VLOOKUP(D557,'[1]tab-PINI-SINT'!$B$18:$G$20000,4,0),IFERROR(VLOOKUP(D557,[1]INSUMOS!$B$13:$H$9994,6,0),"")))))</f>
        <v>6,42</v>
      </c>
      <c r="J557" s="38" t="str">
        <f>IF(D557="",0,IFERROR(VLOOKUP(D557,'[1]COMP-SINT-SINAPI'!$G$6:$Q$20000,7,0),IFERROR(VLOOKUP(D557,'[1]PREÇOS UNITÁRIOS'!$B$73:$H$20000,6,0),IFERROR(VLOOKUP(D557,'[1]INSUMOS-SINAPI'!$A$7:$F$20000,7,0),IFERROR(VLOOKUP(D557,'[1]tab-PINI-SINT'!$B$18:$G$20000,5,0),IFERROR(VLOOKUP(D557,[1]INSUMOS!$B$13:$H$9994,7,0),"0,00"))))))</f>
        <v>0,00</v>
      </c>
      <c r="K557" s="40">
        <f t="shared" ref="K557:K563" si="12">H557*I557</f>
        <v>6.42</v>
      </c>
      <c r="L557" s="40">
        <f t="shared" ref="L557:L563" si="13">H557*J557</f>
        <v>0</v>
      </c>
      <c r="M557" s="41">
        <f t="shared" ref="M557:M563" si="14">K557+L557</f>
        <v>6.42</v>
      </c>
      <c r="N557" s="35"/>
    </row>
    <row r="558" spans="3:14" ht="50" x14ac:dyDescent="0.35">
      <c r="C558" s="34"/>
      <c r="D558" s="36">
        <v>4491</v>
      </c>
      <c r="E558" s="38" t="str">
        <f>IFERROR(VLOOKUP(D558,'[1]COMP-SINT-SINAPI'!$G$6:$R$20000,12,0),IFERROR(VLOOKUP(D558,'[1]PREÇOS UNITÁRIOS'!$B$73:$H$20000,3,0),IFERROR(VLOOKUP(D558,'[1]INSUMOS-SINAPI'!$A$6:$J$20000,6,0),IFERROR(VLOOKUP(D558,'[1]tab-PINI-SINT'!$B$18:$H$20000,7,0),IFERROR(VLOOKUP(D558,[1]INSUMOS!$B$13:$J$9994,9,0),"")))))</f>
        <v>SINAPI</v>
      </c>
      <c r="F558" s="37" t="str">
        <f>IFERROR(VLOOKUP(D558,'[1]COMP-SINT-SINAPI'!$G$6:$Q$20000,2,0),IFERROR(VLOOKUP(D558,'[1]PREÇOS UNITÁRIOS'!$B$73:$H$20000,3,0),IFERROR(VLOOKUP(D558,'[1]INSUMOS-SINAPI'!$A$7:$F$20000,2,0),IFERROR(VLOOKUP(D558,'[1]tab-PINI-SINT'!$B$18:$G$20000,2,0),IFERROR(VLOOKUP(D558,[1]INSUMOS!$B$13:$H$9994,3,0),"")))))</f>
        <v>PONTALETE *7,5 X 7,5* CM EM PINUS, MISTA OU EQUIVALENTE DA REGIAO - BRUTA</v>
      </c>
      <c r="G558" s="38" t="str">
        <f>IFERROR(VLOOKUP(D558,'[1]COMP-SINT-SINAPI'!$G$6:$Q$20000,3,0),IFERROR(VLOOKUP(D558,'[1]PREÇOS UNITÁRIOS'!$B$73:$H$20000,4,0),IFERROR(VLOOKUP(D558,'[1]INSUMOS-SINAPI'!$A$7:$F$20000,3,0),IFERROR(VLOOKUP(D558,'[1]tab-PINI-SINT'!$B$18:$G$20000,3,0),IFERROR(VLOOKUP(D558,[1]INSUMOS!$B$13:$H$9994,5,0),"")))))</f>
        <v xml:space="preserve">M     </v>
      </c>
      <c r="H558" s="86">
        <v>4</v>
      </c>
      <c r="I558" s="38" t="str">
        <f>IFERROR(VLOOKUP(D558,'[1]COMP-SINT-SINAPI'!$G$6:$Q$20000,8,0),IFERROR(VLOOKUP(D558,'[1]PREÇOS UNITÁRIOS'!$B$73:$H$20000,5,0),IFERROR(VLOOKUP(D558,'[1]INSUMOS-SINAPI'!$A$7:$F$20000,5,0),IFERROR(VLOOKUP(D558,'[1]tab-PINI-SINT'!$B$18:$G$20000,4,0),IFERROR(VLOOKUP(D558,[1]INSUMOS!$B$13:$H$9994,6,0),"")))))</f>
        <v>11,19</v>
      </c>
      <c r="J558" s="38" t="str">
        <f>IF(D558="",0,IFERROR(VLOOKUP(D558,'[1]COMP-SINT-SINAPI'!$G$6:$Q$20000,7,0),IFERROR(VLOOKUP(D558,'[1]PREÇOS UNITÁRIOS'!$B$73:$H$20000,6,0),IFERROR(VLOOKUP(D558,'[1]INSUMOS-SINAPI'!$A$7:$F$20000,7,0),IFERROR(VLOOKUP(D558,'[1]tab-PINI-SINT'!$B$18:$G$20000,5,0),IFERROR(VLOOKUP(D558,[1]INSUMOS!$B$13:$H$9994,7,0),"0,00"))))))</f>
        <v>0,00</v>
      </c>
      <c r="K558" s="40">
        <f t="shared" si="12"/>
        <v>44.76</v>
      </c>
      <c r="L558" s="40">
        <f t="shared" si="13"/>
        <v>0</v>
      </c>
      <c r="M558" s="41">
        <f t="shared" si="14"/>
        <v>44.76</v>
      </c>
      <c r="N558" s="35"/>
    </row>
    <row r="559" spans="3:14" ht="62.5" x14ac:dyDescent="0.35">
      <c r="C559" s="34"/>
      <c r="D559" s="36">
        <v>4813</v>
      </c>
      <c r="E559" s="38" t="str">
        <f>IFERROR(VLOOKUP(D559,'[1]COMP-SINT-SINAPI'!$G$6:$R$20000,12,0),IFERROR(VLOOKUP(D559,'[1]PREÇOS UNITÁRIOS'!$B$73:$H$20000,3,0),IFERROR(VLOOKUP(D559,'[1]INSUMOS-SINAPI'!$A$6:$J$20000,6,0),IFERROR(VLOOKUP(D559,'[1]tab-PINI-SINT'!$B$18:$H$20000,7,0),IFERROR(VLOOKUP(D559,[1]INSUMOS!$B$13:$J$9994,9,0),"")))))</f>
        <v>SINAPI</v>
      </c>
      <c r="F559" s="37" t="str">
        <f>IFERROR(VLOOKUP(D559,'[1]COMP-SINT-SINAPI'!$G$6:$Q$20000,2,0),IFERROR(VLOOKUP(D559,'[1]PREÇOS UNITÁRIOS'!$B$73:$H$20000,3,0),IFERROR(VLOOKUP(D559,'[1]INSUMOS-SINAPI'!$A$7:$F$20000,2,0),IFERROR(VLOOKUP(D559,'[1]tab-PINI-SINT'!$B$18:$G$20000,2,0),IFERROR(VLOOKUP(D559,[1]INSUMOS!$B$13:$H$9994,3,0),"")))))</f>
        <v>PLACA DE OBRA (PARA CONSTRUCAO CIVIL) EM CHAPA GALVANIZADA *N. 22*, ADESIVADA, DE *2,4 X 1,2* M (SEM POSTES PARA FIXACAO)</v>
      </c>
      <c r="G559" s="38" t="str">
        <f>IFERROR(VLOOKUP(D559,'[1]COMP-SINT-SINAPI'!$G$6:$Q$20000,3,0),IFERROR(VLOOKUP(D559,'[1]PREÇOS UNITÁRIOS'!$B$73:$H$20000,4,0),IFERROR(VLOOKUP(D559,'[1]INSUMOS-SINAPI'!$A$7:$F$20000,3,0),IFERROR(VLOOKUP(D559,'[1]tab-PINI-SINT'!$B$18:$G$20000,3,0),IFERROR(VLOOKUP(D559,[1]INSUMOS!$B$13:$H$9994,5,0),"")))))</f>
        <v xml:space="preserve">M2    </v>
      </c>
      <c r="H559" s="86">
        <v>1</v>
      </c>
      <c r="I559" s="38" t="str">
        <f>IFERROR(VLOOKUP(D559,'[1]COMP-SINT-SINAPI'!$G$6:$Q$20000,8,0),IFERROR(VLOOKUP(D559,'[1]PREÇOS UNITÁRIOS'!$B$73:$H$20000,5,0),IFERROR(VLOOKUP(D559,'[1]INSUMOS-SINAPI'!$A$7:$F$20000,5,0),IFERROR(VLOOKUP(D559,'[1]tab-PINI-SINT'!$B$18:$G$20000,4,0),IFERROR(VLOOKUP(D559,[1]INSUMOS!$B$13:$H$9994,6,0),"")))))</f>
        <v>250,00</v>
      </c>
      <c r="J559" s="38" t="str">
        <f>IF(D559="",0,IFERROR(VLOOKUP(D559,'[1]COMP-SINT-SINAPI'!$G$6:$Q$20000,7,0),IFERROR(VLOOKUP(D559,'[1]PREÇOS UNITÁRIOS'!$B$73:$H$20000,6,0),IFERROR(VLOOKUP(D559,'[1]INSUMOS-SINAPI'!$A$7:$F$20000,7,0),IFERROR(VLOOKUP(D559,'[1]tab-PINI-SINT'!$B$18:$G$20000,5,0),IFERROR(VLOOKUP(D559,[1]INSUMOS!$B$13:$H$9994,7,0),"0,00"))))))</f>
        <v>0,00</v>
      </c>
      <c r="K559" s="40">
        <f t="shared" si="12"/>
        <v>250</v>
      </c>
      <c r="L559" s="40">
        <f t="shared" si="13"/>
        <v>0</v>
      </c>
      <c r="M559" s="41">
        <f t="shared" si="14"/>
        <v>250</v>
      </c>
      <c r="N559" s="35"/>
    </row>
    <row r="560" spans="3:14" ht="25" x14ac:dyDescent="0.35">
      <c r="C560" s="34"/>
      <c r="D560" s="36">
        <v>5075</v>
      </c>
      <c r="E560" s="38" t="str">
        <f>IFERROR(VLOOKUP(D560,'[1]COMP-SINT-SINAPI'!$G$6:$R$20000,12,0),IFERROR(VLOOKUP(D560,'[1]PREÇOS UNITÁRIOS'!$B$73:$H$20000,3,0),IFERROR(VLOOKUP(D560,'[1]INSUMOS-SINAPI'!$A$6:$J$20000,6,0),IFERROR(VLOOKUP(D560,'[1]tab-PINI-SINT'!$B$18:$H$20000,7,0),IFERROR(VLOOKUP(D560,[1]INSUMOS!$B$13:$J$9994,9,0),"")))))</f>
        <v>SINAPI</v>
      </c>
      <c r="F560" s="37" t="str">
        <f>IFERROR(VLOOKUP(D560,'[1]COMP-SINT-SINAPI'!$G$6:$Q$20000,2,0),IFERROR(VLOOKUP(D560,'[1]PREÇOS UNITÁRIOS'!$B$73:$H$20000,3,0),IFERROR(VLOOKUP(D560,'[1]INSUMOS-SINAPI'!$A$7:$F$20000,2,0),IFERROR(VLOOKUP(D560,'[1]tab-PINI-SINT'!$B$18:$G$20000,2,0),IFERROR(VLOOKUP(D560,[1]INSUMOS!$B$13:$H$9994,3,0),"")))))</f>
        <v>PREGO DE ACO POLIDO COM CABECA 18 X 30 (2 3/4 X 10)</v>
      </c>
      <c r="G560" s="38" t="str">
        <f>IFERROR(VLOOKUP(D560,'[1]COMP-SINT-SINAPI'!$G$6:$Q$20000,3,0),IFERROR(VLOOKUP(D560,'[1]PREÇOS UNITÁRIOS'!$B$73:$H$20000,4,0),IFERROR(VLOOKUP(D560,'[1]INSUMOS-SINAPI'!$A$7:$F$20000,3,0),IFERROR(VLOOKUP(D560,'[1]tab-PINI-SINT'!$B$18:$G$20000,3,0),IFERROR(VLOOKUP(D560,[1]INSUMOS!$B$13:$H$9994,5,0),"")))))</f>
        <v xml:space="preserve">KG    </v>
      </c>
      <c r="H560" s="86">
        <v>0.11</v>
      </c>
      <c r="I560" s="38" t="str">
        <f>IFERROR(VLOOKUP(D560,'[1]COMP-SINT-SINAPI'!$G$6:$Q$20000,8,0),IFERROR(VLOOKUP(D560,'[1]PREÇOS UNITÁRIOS'!$B$73:$H$20000,5,0),IFERROR(VLOOKUP(D560,'[1]INSUMOS-SINAPI'!$A$7:$F$20000,5,0),IFERROR(VLOOKUP(D560,'[1]tab-PINI-SINT'!$B$18:$G$20000,4,0),IFERROR(VLOOKUP(D560,[1]INSUMOS!$B$13:$H$9994,6,0),"")))))</f>
        <v>25,38</v>
      </c>
      <c r="J560" s="38" t="str">
        <f>IF(D560="",0,IFERROR(VLOOKUP(D560,'[1]COMP-SINT-SINAPI'!$G$6:$Q$20000,7,0),IFERROR(VLOOKUP(D560,'[1]PREÇOS UNITÁRIOS'!$B$73:$H$20000,6,0),IFERROR(VLOOKUP(D560,'[1]INSUMOS-SINAPI'!$A$7:$F$20000,7,0),IFERROR(VLOOKUP(D560,'[1]tab-PINI-SINT'!$B$18:$G$20000,5,0),IFERROR(VLOOKUP(D560,[1]INSUMOS!$B$13:$H$9994,7,0),"0,00"))))))</f>
        <v>0,00</v>
      </c>
      <c r="K560" s="40">
        <f t="shared" si="12"/>
        <v>2.7917999999999998</v>
      </c>
      <c r="L560" s="40">
        <f t="shared" si="13"/>
        <v>0</v>
      </c>
      <c r="M560" s="41">
        <f t="shared" si="14"/>
        <v>2.7917999999999998</v>
      </c>
      <c r="N560" s="35"/>
    </row>
    <row r="561" spans="3:14" ht="75" x14ac:dyDescent="0.35">
      <c r="C561" s="34"/>
      <c r="D561" s="36">
        <v>94962</v>
      </c>
      <c r="E561" s="38" t="str">
        <f>IFERROR(VLOOKUP(D561,'[1]COMP-SINT-SINAPI'!$G$6:$R$20000,12,0),IFERROR(VLOOKUP(D561,'[1]PREÇOS UNITÁRIOS'!$B$73:$H$20000,3,0),IFERROR(VLOOKUP(D561,'[1]INSUMOS-SINAPI'!$A$6:$J$20000,6,0),IFERROR(VLOOKUP(D561,'[1]tab-PINI-SINT'!$B$18:$H$20000,7,0),IFERROR(VLOOKUP(D561,[1]INSUMOS!$B$13:$J$9994,9,0),"")))))</f>
        <v>SINAPI</v>
      </c>
      <c r="F561" s="37" t="str">
        <f>IFERROR(VLOOKUP(D561,'[1]COMP-SINT-SINAPI'!$G$6:$Q$20000,2,0),IFERROR(VLOOKUP(D561,'[1]PREÇOS UNITÁRIOS'!$B$73:$H$20000,3,0),IFERROR(VLOOKUP(D561,'[1]INSUMOS-SINAPI'!$A$7:$F$20000,2,0),IFERROR(VLOOKUP(D561,'[1]tab-PINI-SINT'!$B$18:$G$20000,2,0),IFERROR(VLOOKUP(D561,[1]INSUMOS!$B$13:$H$9994,3,0),"")))))</f>
        <v>CONCRETO MAGRO PARA LASTRO, TRAÇO 1:4,5:4,5 (EM MASSA SECA DE CIMENTO/ AREIA MÉDIA/ BRITA 1) - PREPARO MECÂNICO COM BETONEIRA 400 L. AF_05/2021</v>
      </c>
      <c r="G561" s="38" t="str">
        <f>IFERROR(VLOOKUP(D561,'[1]COMP-SINT-SINAPI'!$G$6:$Q$20000,3,0),IFERROR(VLOOKUP(D561,'[1]PREÇOS UNITÁRIOS'!$B$73:$H$20000,4,0),IFERROR(VLOOKUP(D561,'[1]INSUMOS-SINAPI'!$A$7:$F$20000,3,0),IFERROR(VLOOKUP(D561,'[1]tab-PINI-SINT'!$B$18:$G$20000,3,0),IFERROR(VLOOKUP(D561,[1]INSUMOS!$B$13:$H$9994,5,0),"")))))</f>
        <v>M3</v>
      </c>
      <c r="H561" s="86">
        <v>0.01</v>
      </c>
      <c r="I561" s="38">
        <f>IFERROR(VLOOKUP(D561,'[1]COMP-SINT-SINAPI'!$G$6:$Q$20000,8,0),IFERROR(VLOOKUP(D561,'[1]PREÇOS UNITÁRIOS'!$B$73:$H$20000,5,0),IFERROR(VLOOKUP(D561,'[1]INSUMOS-SINAPI'!$A$7:$F$20000,5,0),IFERROR(VLOOKUP(D561,'[1]tab-PINI-SINT'!$B$18:$G$20000,4,0),IFERROR(VLOOKUP(D561,[1]INSUMOS!$B$13:$H$9994,6,0),"")))))</f>
        <v>383.86</v>
      </c>
      <c r="J561" s="38" t="str">
        <f>IF(D561="",0,IFERROR(VLOOKUP(D561,'[1]COMP-SINT-SINAPI'!$G$6:$Q$20000,7,0),IFERROR(VLOOKUP(D561,'[1]PREÇOS UNITÁRIOS'!$B$73:$H$20000,6,0),IFERROR(VLOOKUP(D561,'[1]INSUMOS-SINAPI'!$A$7:$F$20000,7,0),IFERROR(VLOOKUP(D561,'[1]tab-PINI-SINT'!$B$18:$G$20000,5,0),IFERROR(VLOOKUP(D561,[1]INSUMOS!$B$13:$H$9994,7,0),"0,00"))))))</f>
        <v>53,46</v>
      </c>
      <c r="K561" s="40">
        <f t="shared" si="12"/>
        <v>3.8386</v>
      </c>
      <c r="L561" s="40">
        <f t="shared" si="13"/>
        <v>0.53459999999999996</v>
      </c>
      <c r="M561" s="41">
        <f t="shared" si="14"/>
        <v>4.3731999999999998</v>
      </c>
      <c r="N561" s="35"/>
    </row>
    <row r="562" spans="3:14" ht="37.5" x14ac:dyDescent="0.35">
      <c r="C562" s="34"/>
      <c r="D562" s="36">
        <v>88262</v>
      </c>
      <c r="E562" s="38" t="str">
        <f>IFERROR(VLOOKUP(D562,'[1]COMP-SINT-SINAPI'!$G$6:$R$20000,12,0),IFERROR(VLOOKUP(D562,'[1]PREÇOS UNITÁRIOS'!$B$73:$H$20000,3,0),IFERROR(VLOOKUP(D562,'[1]INSUMOS-SINAPI'!$A$6:$J$20000,6,0),IFERROR(VLOOKUP(D562,'[1]tab-PINI-SINT'!$B$18:$H$20000,7,0),IFERROR(VLOOKUP(D562,[1]INSUMOS!$B$13:$J$9994,9,0),"")))))</f>
        <v>SINAPI</v>
      </c>
      <c r="F562" s="37" t="str">
        <f>IFERROR(VLOOKUP(D562,'[1]COMP-SINT-SINAPI'!$G$6:$Q$20000,2,0),IFERROR(VLOOKUP(D562,'[1]PREÇOS UNITÁRIOS'!$B$73:$H$20000,3,0),IFERROR(VLOOKUP(D562,'[1]INSUMOS-SINAPI'!$A$7:$F$20000,2,0),IFERROR(VLOOKUP(D562,'[1]tab-PINI-SINT'!$B$18:$G$20000,2,0),IFERROR(VLOOKUP(D562,[1]INSUMOS!$B$13:$H$9994,3,0),"")))))</f>
        <v>CARPINTEIRO DE FORMAS COM ENCARGOS COMPLEMENTARES</v>
      </c>
      <c r="G562" s="38" t="str">
        <f>IFERROR(VLOOKUP(D562,'[1]COMP-SINT-SINAPI'!$G$6:$Q$20000,3,0),IFERROR(VLOOKUP(D562,'[1]PREÇOS UNITÁRIOS'!$B$73:$H$20000,4,0),IFERROR(VLOOKUP(D562,'[1]INSUMOS-SINAPI'!$A$7:$F$20000,3,0),IFERROR(VLOOKUP(D562,'[1]tab-PINI-SINT'!$B$18:$G$20000,3,0),IFERROR(VLOOKUP(D562,[1]INSUMOS!$B$13:$H$9994,5,0),"")))))</f>
        <v>H</v>
      </c>
      <c r="H562" s="86">
        <v>0.01</v>
      </c>
      <c r="I562" s="38">
        <f>IFERROR(VLOOKUP(D562,'[1]COMP-SINT-SINAPI'!$G$6:$Q$20000,8,0),IFERROR(VLOOKUP(D562,'[1]PREÇOS UNITÁRIOS'!$B$73:$H$20000,5,0),IFERROR(VLOOKUP(D562,'[1]INSUMOS-SINAPI'!$A$7:$F$20000,5,0),IFERROR(VLOOKUP(D562,'[1]tab-PINI-SINT'!$B$18:$G$20000,4,0),IFERROR(VLOOKUP(D562,[1]INSUMOS!$B$13:$H$9994,6,0),"")))))</f>
        <v>5</v>
      </c>
      <c r="J562" s="38" t="str">
        <f>IF(D562="",0,IFERROR(VLOOKUP(D562,'[1]COMP-SINT-SINAPI'!$G$6:$Q$20000,7,0),IFERROR(VLOOKUP(D562,'[1]PREÇOS UNITÁRIOS'!$B$73:$H$20000,6,0),IFERROR(VLOOKUP(D562,'[1]INSUMOS-SINAPI'!$A$7:$F$20000,7,0),IFERROR(VLOOKUP(D562,'[1]tab-PINI-SINT'!$B$18:$G$20000,5,0),IFERROR(VLOOKUP(D562,[1]INSUMOS!$B$13:$H$9994,7,0),"0,00"))))))</f>
        <v>18,96</v>
      </c>
      <c r="K562" s="40">
        <f t="shared" si="12"/>
        <v>0.05</v>
      </c>
      <c r="L562" s="40">
        <f t="shared" si="13"/>
        <v>0.18960000000000002</v>
      </c>
      <c r="M562" s="41">
        <f t="shared" si="14"/>
        <v>0.23960000000000004</v>
      </c>
      <c r="N562" s="35"/>
    </row>
    <row r="563" spans="3:14" ht="25" x14ac:dyDescent="0.35">
      <c r="C563" s="34"/>
      <c r="D563" s="36">
        <v>88316</v>
      </c>
      <c r="E563" s="38" t="str">
        <f>IFERROR(VLOOKUP(D563,'[1]COMP-SINT-SINAPI'!$G$6:$R$20000,12,0),IFERROR(VLOOKUP(D563,'[1]PREÇOS UNITÁRIOS'!$B$73:$H$20000,3,0),IFERROR(VLOOKUP(D563,'[1]INSUMOS-SINAPI'!$A$6:$J$20000,6,0),IFERROR(VLOOKUP(D563,'[1]tab-PINI-SINT'!$B$18:$H$20000,7,0),IFERROR(VLOOKUP(D563,[1]INSUMOS!$B$13:$J$9994,9,0),"")))))</f>
        <v>SINAPI</v>
      </c>
      <c r="F563" s="37" t="str">
        <f>IFERROR(VLOOKUP(D563,'[1]COMP-SINT-SINAPI'!$G$6:$Q$20000,2,0),IFERROR(VLOOKUP(D563,'[1]PREÇOS UNITÁRIOS'!$B$73:$H$20000,3,0),IFERROR(VLOOKUP(D563,'[1]INSUMOS-SINAPI'!$A$7:$F$20000,2,0),IFERROR(VLOOKUP(D563,'[1]tab-PINI-SINT'!$B$18:$G$20000,2,0),IFERROR(VLOOKUP(D563,[1]INSUMOS!$B$13:$H$9994,3,0),"")))))</f>
        <v>SERVENTE COM ENCARGOS COMPLEMENTARES</v>
      </c>
      <c r="G563" s="38" t="str">
        <f>IFERROR(VLOOKUP(D563,'[1]COMP-SINT-SINAPI'!$G$6:$Q$20000,3,0),IFERROR(VLOOKUP(D563,'[1]PREÇOS UNITÁRIOS'!$B$73:$H$20000,4,0),IFERROR(VLOOKUP(D563,'[1]INSUMOS-SINAPI'!$A$7:$F$20000,3,0),IFERROR(VLOOKUP(D563,'[1]tab-PINI-SINT'!$B$18:$G$20000,3,0),IFERROR(VLOOKUP(D563,[1]INSUMOS!$B$13:$H$9994,5,0),"")))))</f>
        <v>H</v>
      </c>
      <c r="H563" s="86">
        <v>1</v>
      </c>
      <c r="I563" s="38">
        <f>IFERROR(VLOOKUP(D563,'[1]COMP-SINT-SINAPI'!$G$6:$Q$20000,8,0),IFERROR(VLOOKUP(D563,'[1]PREÇOS UNITÁRIOS'!$B$73:$H$20000,5,0),IFERROR(VLOOKUP(D563,'[1]INSUMOS-SINAPI'!$A$7:$F$20000,5,0),IFERROR(VLOOKUP(D563,'[1]tab-PINI-SINT'!$B$18:$G$20000,4,0),IFERROR(VLOOKUP(D563,[1]INSUMOS!$B$13:$H$9994,6,0),"")))))</f>
        <v>5.01</v>
      </c>
      <c r="J563" s="38" t="str">
        <f>IF(D563="",0,IFERROR(VLOOKUP(D563,'[1]COMP-SINT-SINAPI'!$G$6:$Q$20000,7,0),IFERROR(VLOOKUP(D563,'[1]PREÇOS UNITÁRIOS'!$B$73:$H$20000,6,0),IFERROR(VLOOKUP(D563,'[1]INSUMOS-SINAPI'!$A$7:$F$20000,7,0),IFERROR(VLOOKUP(D563,'[1]tab-PINI-SINT'!$B$18:$G$20000,5,0),IFERROR(VLOOKUP(D563,[1]INSUMOS!$B$13:$H$9994,7,0),"0,00"))))))</f>
        <v>14,28</v>
      </c>
      <c r="K563" s="40">
        <f t="shared" si="12"/>
        <v>5.01</v>
      </c>
      <c r="L563" s="40">
        <f t="shared" si="13"/>
        <v>14.28</v>
      </c>
      <c r="M563" s="41">
        <f t="shared" si="14"/>
        <v>19.29</v>
      </c>
      <c r="N563" s="35"/>
    </row>
    <row r="564" spans="3:14" x14ac:dyDescent="0.35">
      <c r="C564" s="34"/>
      <c r="D564" s="34"/>
      <c r="E564" s="118"/>
      <c r="F564" s="34"/>
      <c r="G564" s="34"/>
      <c r="H564" s="34"/>
      <c r="I564" s="50" t="s">
        <v>1042</v>
      </c>
      <c r="J564" s="29"/>
      <c r="K564" s="41">
        <f>SUM(K557:K563)</f>
        <v>312.87040000000002</v>
      </c>
      <c r="L564" s="41">
        <f>SUM(L557:L563)</f>
        <v>15.004199999999999</v>
      </c>
      <c r="M564" s="41">
        <f>SUM(M557:M563)</f>
        <v>327.87460000000004</v>
      </c>
      <c r="N564" s="35"/>
    </row>
    <row r="565" spans="3:14" x14ac:dyDescent="0.35">
      <c r="C565" s="34"/>
      <c r="D565" s="34"/>
      <c r="E565" s="118"/>
      <c r="F565" s="34"/>
      <c r="G565" s="34"/>
      <c r="H565" s="34"/>
      <c r="I565" s="34"/>
      <c r="J565" s="34"/>
      <c r="K565" s="34"/>
      <c r="L565" s="34"/>
      <c r="M565" s="34"/>
      <c r="N565" s="35"/>
    </row>
    <row r="566" spans="3:14" x14ac:dyDescent="0.35">
      <c r="C566" s="42"/>
      <c r="D566" s="43"/>
      <c r="E566" s="117"/>
      <c r="F566" s="43"/>
      <c r="G566" s="44"/>
      <c r="H566" s="44" t="s">
        <v>1036</v>
      </c>
      <c r="I566" s="44" t="s">
        <v>1037</v>
      </c>
      <c r="J566" s="44" t="s">
        <v>1038</v>
      </c>
      <c r="K566" s="44" t="s">
        <v>1039</v>
      </c>
      <c r="L566" s="44" t="s">
        <v>1040</v>
      </c>
      <c r="M566" s="45" t="s">
        <v>1041</v>
      </c>
      <c r="N566" s="35"/>
    </row>
    <row r="567" spans="3:14" ht="26" x14ac:dyDescent="0.35">
      <c r="C567" s="55" t="s">
        <v>493</v>
      </c>
      <c r="D567" s="47" t="str">
        <f>IF(C567="","",VLOOKUP(C567,'[1]PREÇOS UNITÁRIOS'!$B$12:$H$273,2,0))</f>
        <v>C8-BASA</v>
      </c>
      <c r="E567" s="79" t="s">
        <v>11</v>
      </c>
      <c r="F567" s="47" t="str">
        <f>IF(C567="","",VLOOKUP(C567,'[1]PREÇOS UNITÁRIOS'!$B$12:$H$273,3,0))</f>
        <v>PROJETO DE INSTALAÇÕES ELÉTRICAS DE BAIXA TENSÃO</v>
      </c>
      <c r="G567" s="48" t="s">
        <v>33</v>
      </c>
      <c r="H567" s="29"/>
      <c r="I567" s="29"/>
      <c r="J567" s="49"/>
      <c r="K567" s="49">
        <f>K569</f>
        <v>10</v>
      </c>
      <c r="L567" s="49">
        <f>L569</f>
        <v>0</v>
      </c>
      <c r="M567" s="49">
        <f>SUM(K567:L567)</f>
        <v>10</v>
      </c>
      <c r="N567" s="35"/>
    </row>
    <row r="568" spans="3:14" ht="25" x14ac:dyDescent="0.35">
      <c r="C568" s="34"/>
      <c r="D568" s="36" t="s">
        <v>36</v>
      </c>
      <c r="E568" s="38" t="str">
        <f>IFERROR(VLOOKUP(D568,'[1]COMP-SINT-SINAPI'!$G$6:$R$20000,12,0),IFERROR(VLOOKUP(D568,'[1]PREÇOS UNITÁRIOS'!$B$73:$H$20000,3,0),IFERROR(VLOOKUP(D568,'[1]INSUMOS-SINAPI'!$A$6:$J$20000,6,0),IFERROR(VLOOKUP(D568,'[1]tab-PINI-SINT'!$B$18:$H$20000,7,0),IFERROR(VLOOKUP(D568,[1]INSUMOS!$B$13:$J$9994,9,0),"")))))</f>
        <v>01.62.serv.basa</v>
      </c>
      <c r="F568" s="37" t="str">
        <f>IFERROR(VLOOKUP(D568,'[1]COMP-SINT-SINAPI'!$G$6:$Q$20000,2,0),IFERROR(VLOOKUP(D568,'[1]PREÇOS UNITÁRIOS'!$B$73:$H$20000,3,0),IFERROR(VLOOKUP(D568,'[1]INSUMOS-SINAPI'!$A$7:$F$20000,2,0),IFERROR(VLOOKUP(D568,'[1]tab-PINI-SINT'!$B$18:$G$20000,2,0),IFERROR(VLOOKUP(D568,[1]INSUMOS!$B$13:$H$9994,3,0),"")))))</f>
        <v>Projeto de Instalações Elétricas de Baixa Tensão</v>
      </c>
      <c r="G568" s="38" t="str">
        <f>IFERROR(VLOOKUP(D568,'[1]COMP-SINT-SINAPI'!$G$6:$Q$20000,3,0),IFERROR(VLOOKUP(D568,'[1]PREÇOS UNITÁRIOS'!$B$73:$H$20000,4,0),IFERROR(VLOOKUP(D568,'[1]INSUMOS-SINAPI'!$A$7:$F$20000,3,0),IFERROR(VLOOKUP(D568,'[1]tab-PINI-SINT'!$B$18:$G$20000,3,0),IFERROR(VLOOKUP(D568,[1]INSUMOS!$B$13:$H$9994,5,0),"")))))</f>
        <v>M2</v>
      </c>
      <c r="H568" s="39">
        <v>1</v>
      </c>
      <c r="I568" s="38">
        <f>IFERROR(VLOOKUP(D568,'[1]COMP-SINT-SINAPI'!$G$6:$Q$20000,8,0),IFERROR(VLOOKUP(D568,'[1]PREÇOS UNITÁRIOS'!$B$73:$H$20000,5,0),IFERROR(VLOOKUP(D568,'[1]INSUMOS-SINAPI'!$A$7:$F$20000,5,0),IFERROR(VLOOKUP(D568,'[1]tab-PINI-SINT'!$B$18:$G$20000,4,0),IFERROR(VLOOKUP(D568,[1]INSUMOS!$B$13:$H$9994,6,0),"")))))</f>
        <v>10</v>
      </c>
      <c r="J568" s="38">
        <f>IF(D568="",0,IFERROR(VLOOKUP(D568,'[1]COMP-SINT-SINAPI'!$G$6:$Q$20000,7,0),IFERROR(VLOOKUP(D568,'[1]PREÇOS UNITÁRIOS'!$B$73:$H$20000,6,0),IFERROR(VLOOKUP(D568,'[1]INSUMOS-SINAPI'!$A$7:$F$20000,7,0),IFERROR(VLOOKUP(D568,'[1]tab-PINI-SINT'!$B$18:$G$20000,5,0),IFERROR(VLOOKUP(D568,[1]INSUMOS!$B$13:$H$9994,7,0),"0,00"))))))</f>
        <v>0</v>
      </c>
      <c r="K568" s="40">
        <f>IF(H568="",0,H568*I568)</f>
        <v>10</v>
      </c>
      <c r="L568" s="40">
        <f>H568*J568</f>
        <v>0</v>
      </c>
      <c r="M568" s="41">
        <f>K568+L568</f>
        <v>10</v>
      </c>
      <c r="N568" s="35"/>
    </row>
    <row r="569" spans="3:14" x14ac:dyDescent="0.35">
      <c r="C569" s="34"/>
      <c r="D569" s="35"/>
      <c r="E569" s="118"/>
      <c r="F569" s="35"/>
      <c r="G569" s="35"/>
      <c r="H569" s="35"/>
      <c r="I569" s="50" t="s">
        <v>1042</v>
      </c>
      <c r="J569" s="29"/>
      <c r="K569" s="41">
        <f>SUM(K568:K568)</f>
        <v>10</v>
      </c>
      <c r="L569" s="41">
        <f>SUM(L568:L568)</f>
        <v>0</v>
      </c>
      <c r="M569" s="41">
        <f>SUM(M568:M568)</f>
        <v>10</v>
      </c>
      <c r="N569" s="35"/>
    </row>
    <row r="570" spans="3:14" x14ac:dyDescent="0.35">
      <c r="C570" s="34"/>
      <c r="D570" s="34"/>
      <c r="E570" s="118"/>
      <c r="F570" s="34"/>
      <c r="G570" s="34"/>
      <c r="H570" s="34"/>
      <c r="I570" s="34"/>
      <c r="J570" s="34"/>
      <c r="K570" s="34"/>
      <c r="L570" s="34"/>
      <c r="M570" s="34"/>
      <c r="N570" s="35"/>
    </row>
    <row r="571" spans="3:14" x14ac:dyDescent="0.35">
      <c r="C571" s="42"/>
      <c r="D571" s="43"/>
      <c r="E571" s="117"/>
      <c r="F571" s="43"/>
      <c r="G571" s="44"/>
      <c r="H571" s="44" t="s">
        <v>1036</v>
      </c>
      <c r="I571" s="44" t="s">
        <v>1037</v>
      </c>
      <c r="J571" s="44" t="s">
        <v>1038</v>
      </c>
      <c r="K571" s="44" t="s">
        <v>1039</v>
      </c>
      <c r="L571" s="44" t="s">
        <v>1040</v>
      </c>
      <c r="M571" s="45" t="s">
        <v>1041</v>
      </c>
      <c r="N571" s="35"/>
    </row>
    <row r="572" spans="3:14" ht="52" x14ac:dyDescent="0.35">
      <c r="C572" s="55" t="s">
        <v>496</v>
      </c>
      <c r="D572" s="47" t="str">
        <f>IF(C572="","",VLOOKUP(C572,'[1]PREÇOS UNITÁRIOS'!$B$12:$H$273,2,0))</f>
        <v>C83-BASA</v>
      </c>
      <c r="E572" s="79" t="s">
        <v>11</v>
      </c>
      <c r="F572" s="47" t="str">
        <f>IF(C572="","",VLOOKUP(C572,'[1]PREÇOS UNITÁRIOS'!$B$12:$H$273,3,0))</f>
        <v>PROJETO DE INSTALAÇÕES DE SISTEMA DE CLIMATIZAÇÃO E RENOVAÇÃO DE AR</v>
      </c>
      <c r="G572" s="48" t="s">
        <v>33</v>
      </c>
      <c r="H572" s="29"/>
      <c r="I572" s="29"/>
      <c r="J572" s="49"/>
      <c r="K572" s="49">
        <f>K574</f>
        <v>10</v>
      </c>
      <c r="L572" s="49">
        <f>L574</f>
        <v>0</v>
      </c>
      <c r="M572" s="49">
        <f>SUM(K572:L572)</f>
        <v>10</v>
      </c>
      <c r="N572" s="35"/>
    </row>
    <row r="573" spans="3:14" ht="25" x14ac:dyDescent="0.35">
      <c r="C573" s="34"/>
      <c r="D573" s="36" t="s">
        <v>37</v>
      </c>
      <c r="E573" s="38" t="str">
        <f>IFERROR(VLOOKUP(D573,'[1]COMP-SINT-SINAPI'!$G$6:$R$20000,12,0),IFERROR(VLOOKUP(D573,'[1]PREÇOS UNITÁRIOS'!$B$73:$H$20000,3,0),IFERROR(VLOOKUP(D573,'[1]INSUMOS-SINAPI'!$A$6:$J$20000,6,0),IFERROR(VLOOKUP(D573,'[1]tab-PINI-SINT'!$B$18:$H$20000,7,0),IFERROR(VLOOKUP(D573,[1]INSUMOS!$B$13:$J$9994,9,0),"")))))</f>
        <v>01.62.serv.basa</v>
      </c>
      <c r="F573" s="37" t="str">
        <f>IFERROR(VLOOKUP(D573,'[1]COMP-SINT-SINAPI'!$G$6:$Q$20000,2,0),IFERROR(VLOOKUP(D573,'[1]PREÇOS UNITÁRIOS'!$B$73:$H$20000,3,0),IFERROR(VLOOKUP(D573,'[1]INSUMOS-SINAPI'!$A$7:$F$20000,2,0),IFERROR(VLOOKUP(D573,'[1]tab-PINI-SINT'!$B$18:$G$20000,2,0),IFERROR(VLOOKUP(D573,[1]INSUMOS!$B$13:$H$9994,3,0),"")))))</f>
        <v>Projeto de Instalações de climatização e renovação de ar</v>
      </c>
      <c r="G573" s="38" t="str">
        <f>IFERROR(VLOOKUP(D573,'[1]COMP-SINT-SINAPI'!$G$6:$Q$20000,3,0),IFERROR(VLOOKUP(D573,'[1]PREÇOS UNITÁRIOS'!$B$73:$H$20000,4,0),IFERROR(VLOOKUP(D573,'[1]INSUMOS-SINAPI'!$A$7:$F$20000,3,0),IFERROR(VLOOKUP(D573,'[1]tab-PINI-SINT'!$B$18:$G$20000,3,0),IFERROR(VLOOKUP(D573,[1]INSUMOS!$B$13:$H$9994,5,0),"")))))</f>
        <v>M2</v>
      </c>
      <c r="H573" s="39">
        <v>1</v>
      </c>
      <c r="I573" s="38">
        <f>IFERROR(VLOOKUP(D573,'[1]COMP-SINT-SINAPI'!$G$6:$Q$20000,8,0),IFERROR(VLOOKUP(D573,'[1]PREÇOS UNITÁRIOS'!$B$73:$H$20000,5,0),IFERROR(VLOOKUP(D573,'[1]INSUMOS-SINAPI'!$A$7:$F$20000,5,0),IFERROR(VLOOKUP(D573,'[1]tab-PINI-SINT'!$B$18:$G$20000,4,0),IFERROR(VLOOKUP(D573,[1]INSUMOS!$B$13:$H$9994,6,0),"")))))</f>
        <v>10</v>
      </c>
      <c r="J573" s="38">
        <f>IF(D573="",0,IFERROR(VLOOKUP(D573,'[1]COMP-SINT-SINAPI'!$G$6:$Q$20000,7,0),IFERROR(VLOOKUP(D573,'[1]PREÇOS UNITÁRIOS'!$B$73:$H$20000,6,0),IFERROR(VLOOKUP(D573,'[1]INSUMOS-SINAPI'!$A$7:$F$20000,7,0),IFERROR(VLOOKUP(D573,'[1]tab-PINI-SINT'!$B$18:$G$20000,5,0),IFERROR(VLOOKUP(D573,[1]INSUMOS!$B$13:$H$9994,7,0),"0,00"))))))</f>
        <v>0</v>
      </c>
      <c r="K573" s="40">
        <f>IF(H573="",0,H573*I573)</f>
        <v>10</v>
      </c>
      <c r="L573" s="40">
        <f>H573*J573</f>
        <v>0</v>
      </c>
      <c r="M573" s="41">
        <f>K573+L573</f>
        <v>10</v>
      </c>
      <c r="N573" s="35"/>
    </row>
    <row r="574" spans="3:14" x14ac:dyDescent="0.35">
      <c r="C574" s="34"/>
      <c r="D574" s="35"/>
      <c r="E574" s="118"/>
      <c r="F574" s="35"/>
      <c r="G574" s="35"/>
      <c r="H574" s="35"/>
      <c r="I574" s="50" t="s">
        <v>1042</v>
      </c>
      <c r="J574" s="29"/>
      <c r="K574" s="41">
        <f>SUM(K573:K573)</f>
        <v>10</v>
      </c>
      <c r="L574" s="41">
        <f>SUM(L573:L573)</f>
        <v>0</v>
      </c>
      <c r="M574" s="41">
        <f>SUM(M573:M573)</f>
        <v>10</v>
      </c>
      <c r="N574" s="35"/>
    </row>
    <row r="575" spans="3:14" x14ac:dyDescent="0.35">
      <c r="C575" s="34"/>
      <c r="D575" s="34"/>
      <c r="E575" s="118"/>
      <c r="F575" s="34"/>
      <c r="G575" s="34"/>
      <c r="H575" s="34"/>
      <c r="I575" s="34"/>
      <c r="J575" s="34"/>
      <c r="K575" s="34"/>
      <c r="L575" s="34"/>
      <c r="M575" s="34"/>
      <c r="N575" s="35"/>
    </row>
    <row r="576" spans="3:14" x14ac:dyDescent="0.35">
      <c r="C576" s="42"/>
      <c r="D576" s="43"/>
      <c r="E576" s="117"/>
      <c r="F576" s="43"/>
      <c r="G576" s="44"/>
      <c r="H576" s="44" t="s">
        <v>1036</v>
      </c>
      <c r="I576" s="44" t="s">
        <v>1037</v>
      </c>
      <c r="J576" s="44" t="s">
        <v>1038</v>
      </c>
      <c r="K576" s="44" t="s">
        <v>1039</v>
      </c>
      <c r="L576" s="44" t="s">
        <v>1040</v>
      </c>
      <c r="M576" s="45" t="s">
        <v>1041</v>
      </c>
      <c r="N576" s="35"/>
    </row>
    <row r="577" spans="3:14" ht="39" x14ac:dyDescent="0.35">
      <c r="C577" s="55" t="s">
        <v>499</v>
      </c>
      <c r="D577" s="47" t="str">
        <f>IF(C577="","",VLOOKUP(C577,'[1]PREÇOS UNITÁRIOS'!$B$12:$H$273,2,0))</f>
        <v>C84-BASA</v>
      </c>
      <c r="E577" s="79" t="s">
        <v>11</v>
      </c>
      <c r="F577" s="47" t="str">
        <f>IF(C577="","",VLOOKUP(C577,'[1]PREÇOS UNITÁRIOS'!$B$12:$H$273,3,0))</f>
        <v>PROJETO DE INSTALAÇÕES DE COMBATE A INCÊNDIO E PÂNICO</v>
      </c>
      <c r="G577" s="48" t="s">
        <v>33</v>
      </c>
      <c r="H577" s="29"/>
      <c r="I577" s="29"/>
      <c r="J577" s="49"/>
      <c r="K577" s="49">
        <f>K579</f>
        <v>10</v>
      </c>
      <c r="L577" s="49">
        <f>L579</f>
        <v>0</v>
      </c>
      <c r="M577" s="49">
        <f>SUM(K577:L577)</f>
        <v>10</v>
      </c>
      <c r="N577" s="35"/>
    </row>
    <row r="578" spans="3:14" ht="37.5" x14ac:dyDescent="0.35">
      <c r="C578" s="34"/>
      <c r="D578" s="36" t="s">
        <v>38</v>
      </c>
      <c r="E578" s="38">
        <f>IFERROR(VLOOKUP(D578,'[1]COMP-SINT-SINAPI'!$G$6:$R$20000,12,0),IFERROR(VLOOKUP(D578,'[1]PREÇOS UNITÁRIOS'!$B$73:$H$20000,3,0),IFERROR(VLOOKUP(D578,'[1]INSUMOS-SINAPI'!$A$6:$J$20000,6,0),IFERROR(VLOOKUP(D578,'[1]tab-PINI-SINT'!$B$18:$H$20000,7,0),IFERROR(VLOOKUP(D578,[1]INSUMOS!$B$13:$J$9994,9,0),"")))))</f>
        <v>0</v>
      </c>
      <c r="F578" s="37" t="str">
        <f>IFERROR(VLOOKUP(D578,'[1]COMP-SINT-SINAPI'!$G$6:$Q$20000,2,0),IFERROR(VLOOKUP(D578,'[1]PREÇOS UNITÁRIOS'!$B$73:$H$20000,3,0),IFERROR(VLOOKUP(D578,'[1]INSUMOS-SINAPI'!$A$7:$F$20000,2,0),IFERROR(VLOOKUP(D578,'[1]tab-PINI-SINT'!$B$18:$G$20000,2,0),IFERROR(VLOOKUP(D578,[1]INSUMOS!$B$13:$H$9994,3,0),"")))))</f>
        <v>PROJETO DE INSTALAÇÕES DE COMBATE A INCÊNDIO E PÂNICO</v>
      </c>
      <c r="G578" s="38" t="str">
        <f>IFERROR(VLOOKUP(D578,'[1]COMP-SINT-SINAPI'!$G$6:$Q$20000,3,0),IFERROR(VLOOKUP(D578,'[1]PREÇOS UNITÁRIOS'!$B$73:$H$20000,4,0),IFERROR(VLOOKUP(D578,'[1]INSUMOS-SINAPI'!$A$7:$F$20000,3,0),IFERROR(VLOOKUP(D578,'[1]tab-PINI-SINT'!$B$18:$G$20000,3,0),IFERROR(VLOOKUP(D578,[1]INSUMOS!$B$13:$H$9994,5,0),"")))))</f>
        <v>M2</v>
      </c>
      <c r="H578" s="39">
        <v>1</v>
      </c>
      <c r="I578" s="38">
        <f>IFERROR(VLOOKUP(D578,'[1]COMP-SINT-SINAPI'!$G$6:$Q$20000,8,0),IFERROR(VLOOKUP(D578,'[1]PREÇOS UNITÁRIOS'!$B$73:$H$20000,5,0),IFERROR(VLOOKUP(D578,'[1]INSUMOS-SINAPI'!$A$7:$F$20000,5,0),IFERROR(VLOOKUP(D578,'[1]tab-PINI-SINT'!$B$18:$G$20000,4,0),IFERROR(VLOOKUP(D578,[1]INSUMOS!$B$13:$H$9994,6,0),"")))))</f>
        <v>10</v>
      </c>
      <c r="J578" s="38">
        <f>IF(D578="",0,IFERROR(VLOOKUP(D578,'[1]COMP-SINT-SINAPI'!$G$6:$Q$20000,7,0),IFERROR(VLOOKUP(D578,'[1]PREÇOS UNITÁRIOS'!$B$73:$H$20000,6,0),IFERROR(VLOOKUP(D578,'[1]INSUMOS-SINAPI'!$A$7:$F$20000,7,0),IFERROR(VLOOKUP(D578,'[1]tab-PINI-SINT'!$B$18:$G$20000,5,0),IFERROR(VLOOKUP(D578,[1]INSUMOS!$B$13:$H$9994,7,0),"0,00"))))))</f>
        <v>0</v>
      </c>
      <c r="K578" s="40">
        <f>IF(H578="",0,H578*I578)</f>
        <v>10</v>
      </c>
      <c r="L578" s="40">
        <f>H578*J578</f>
        <v>0</v>
      </c>
      <c r="M578" s="41">
        <f>K578+L578</f>
        <v>10</v>
      </c>
      <c r="N578" s="35"/>
    </row>
    <row r="579" spans="3:14" x14ac:dyDescent="0.35">
      <c r="C579" s="34"/>
      <c r="D579" s="35"/>
      <c r="E579" s="118"/>
      <c r="F579" s="35"/>
      <c r="G579" s="35"/>
      <c r="H579" s="35"/>
      <c r="I579" s="50" t="s">
        <v>1042</v>
      </c>
      <c r="J579" s="29"/>
      <c r="K579" s="41">
        <f>SUM(K578:K578)</f>
        <v>10</v>
      </c>
      <c r="L579" s="41">
        <f>SUM(L578:L578)</f>
        <v>0</v>
      </c>
      <c r="M579" s="41">
        <f>SUM(M578:M578)</f>
        <v>10</v>
      </c>
      <c r="N579" s="35"/>
    </row>
    <row r="580" spans="3:14" x14ac:dyDescent="0.35">
      <c r="C580" s="34"/>
      <c r="D580" s="34"/>
      <c r="E580" s="118"/>
      <c r="F580" s="34"/>
      <c r="G580" s="34"/>
      <c r="H580" s="34"/>
      <c r="I580" s="34"/>
      <c r="J580" s="34"/>
      <c r="K580" s="34"/>
      <c r="L580" s="34"/>
      <c r="M580" s="34"/>
      <c r="N580" s="35"/>
    </row>
    <row r="581" spans="3:14" x14ac:dyDescent="0.35">
      <c r="C581" s="34"/>
      <c r="D581" s="52"/>
      <c r="E581" s="108"/>
      <c r="F581" s="53"/>
      <c r="G581" s="53"/>
      <c r="H581" s="44" t="s">
        <v>1036</v>
      </c>
      <c r="I581" s="44" t="s">
        <v>1037</v>
      </c>
      <c r="J581" s="44" t="s">
        <v>1038</v>
      </c>
      <c r="K581" s="44" t="s">
        <v>1039</v>
      </c>
      <c r="L581" s="44" t="s">
        <v>1040</v>
      </c>
      <c r="M581" s="54"/>
      <c r="N581" s="35"/>
    </row>
    <row r="582" spans="3:14" ht="104" x14ac:dyDescent="0.35">
      <c r="C582" s="55" t="s">
        <v>501</v>
      </c>
      <c r="D582" s="47" t="str">
        <f>IF(C582="","",VLOOKUP(C582,'[1]PREÇOS UNITÁRIOS'!$B$12:$H$273,2,0))</f>
        <v>C85-BASA</v>
      </c>
      <c r="E582" s="79" t="s">
        <v>11</v>
      </c>
      <c r="F582" s="47" t="str">
        <f>IF(C582="","",VLOOKUP(C582,'[1]PREÇOS UNITÁRIOS'!$B$12:$H$273,3,0))</f>
        <v>FORNECIMENTO E INSTALAÇÃO DE TORNEIRA CROMADA DE LAVATÓRIO TIPO MONOCOMANDO COM CICLO DE FECHAMENTO AUTOMÁTICO, FAB. DECA, MOLDEO DECAMATIC, REF. 1170C</v>
      </c>
      <c r="G582" s="48" t="s">
        <v>21</v>
      </c>
      <c r="H582" s="29"/>
      <c r="I582" s="29"/>
      <c r="J582" s="49"/>
      <c r="K582" s="49">
        <f>K587</f>
        <v>535.72180000000003</v>
      </c>
      <c r="L582" s="49">
        <f>L587</f>
        <v>2.4356999999999998</v>
      </c>
      <c r="M582" s="49">
        <f>SUM(K582:L582)</f>
        <v>538.15750000000003</v>
      </c>
      <c r="N582" s="35"/>
    </row>
    <row r="583" spans="3:14" ht="50" x14ac:dyDescent="0.35">
      <c r="C583" s="34"/>
      <c r="D583" s="36" t="s">
        <v>19</v>
      </c>
      <c r="E583" s="38" t="str">
        <f>IFERROR(VLOOKUP(D583,'[1]COMP-SINT-SINAPI'!$G$6:$R$20000,12,0),IFERROR(VLOOKUP(D583,'[1]PREÇOS UNITÁRIOS'!$B$73:$H$20000,3,0),IFERROR(VLOOKUP(D583,'[1]INSUMOS-SINAPI'!$A$6:$J$20000,6,0),IFERROR(VLOOKUP(D583,'[1]tab-PINI-SINT'!$B$18:$H$20000,7,0),IFERROR(VLOOKUP(D583,[1]INSUMOS!$B$13:$J$9994,9,0),"")))))</f>
        <v>AMAZON.COM</v>
      </c>
      <c r="F583" s="37" t="str">
        <f>IFERROR(VLOOKUP(D583,'[1]COMP-SINT-SINAPI'!$G$6:$Q$20000,2,0),IFERROR(VLOOKUP(D583,'[1]PREÇOS UNITÁRIOS'!$B$73:$H$20000,3,0),IFERROR(VLOOKUP(D583,'[1]INSUMOS-SINAPI'!$A$7:$F$20000,2,0),IFERROR(VLOOKUP(D583,'[1]tab-PINI-SINT'!$B$18:$G$20000,2,0),IFERROR(VLOOKUP(D583,[1]INSUMOS!$B$13:$H$9994,3,0),"")))))</f>
        <v>torneira cromada de lavatório tipo monocomando com ciclo de fechamento automático fab. deca, modelo decamatic, refer. 1170c</v>
      </c>
      <c r="G583" s="38" t="str">
        <f>IFERROR(VLOOKUP(D583,'[1]COMP-SINT-SINAPI'!$G$6:$Q$20000,3,0),IFERROR(VLOOKUP(D583,'[1]PREÇOS UNITÁRIOS'!$B$73:$H$20000,4,0),IFERROR(VLOOKUP(D583,'[1]INSUMOS-SINAPI'!$A$7:$F$20000,3,0),IFERROR(VLOOKUP(D583,'[1]tab-PINI-SINT'!$B$18:$G$20000,3,0),IFERROR(VLOOKUP(D583,[1]INSUMOS!$B$13:$H$9994,5,0),"")))))</f>
        <v>UN</v>
      </c>
      <c r="H583" s="39">
        <v>1</v>
      </c>
      <c r="I583" s="38">
        <f>IFERROR(VLOOKUP(D583,'[1]COMP-SINT-SINAPI'!$G$6:$Q$20000,8,0),IFERROR(VLOOKUP(D583,'[1]PREÇOS UNITÁRIOS'!$B$73:$H$20000,5,0),IFERROR(VLOOKUP(D583,'[1]INSUMOS-SINAPI'!$A$7:$F$20000,5,0),IFERROR(VLOOKUP(D583,'[1]tab-PINI-SINT'!$B$18:$G$20000,4,0),IFERROR(VLOOKUP(D583,[1]INSUMOS!$B$13:$H$9994,6,0),"")))))</f>
        <v>535</v>
      </c>
      <c r="J583" s="38">
        <f>IF(D583="",0,IFERROR(VLOOKUP(D583,'[1]COMP-SINT-SINAPI'!$G$6:$Q$20000,7,0),IFERROR(VLOOKUP(D583,'[1]PREÇOS UNITÁRIOS'!$B$73:$H$20000,6,0),IFERROR(VLOOKUP(D583,'[1]INSUMOS-SINAPI'!$A$7:$F$20000,7,0),IFERROR(VLOOKUP(D583,'[1]tab-PINI-SINT'!$B$18:$G$20000,5,0),IFERROR(VLOOKUP(D583,[1]INSUMOS!$B$13:$H$9994,7,0),"0,00"))))))</f>
        <v>0</v>
      </c>
      <c r="K583" s="40">
        <f>IF(H583="",0,H583*I583)</f>
        <v>535</v>
      </c>
      <c r="L583" s="40">
        <f>H583*J583</f>
        <v>0</v>
      </c>
      <c r="M583" s="41">
        <f>K583+L583</f>
        <v>535</v>
      </c>
      <c r="N583" s="35"/>
    </row>
    <row r="584" spans="3:14" ht="25" x14ac:dyDescent="0.35">
      <c r="C584" s="34"/>
      <c r="D584" s="77">
        <v>3146</v>
      </c>
      <c r="E584" s="38" t="str">
        <f>IFERROR(VLOOKUP(D584,'[1]COMP-SINT-SINAPI'!$G$6:$R$20000,12,0),IFERROR(VLOOKUP(D584,'[1]PREÇOS UNITÁRIOS'!$B$73:$H$20000,3,0),IFERROR(VLOOKUP(D584,'[1]INSUMOS-SINAPI'!$A$6:$J$20000,6,0),IFERROR(VLOOKUP(D584,'[1]tab-PINI-SINT'!$B$18:$H$20000,7,0),IFERROR(VLOOKUP(D584,[1]INSUMOS!$B$13:$J$9994,9,0),"")))))</f>
        <v>SINAPI</v>
      </c>
      <c r="F584" s="37" t="str">
        <f>IFERROR(VLOOKUP(D584,'[1]COMP-SINT-SINAPI'!$G$6:$Q$20000,2,0),IFERROR(VLOOKUP(D584,'[1]PREÇOS UNITÁRIOS'!$B$73:$H$20000,3,0),IFERROR(VLOOKUP(D584,'[1]INSUMOS-SINAPI'!$A$7:$F$20000,2,0),IFERROR(VLOOKUP(D584,'[1]tab-PINI-SINT'!$B$18:$G$20000,2,0),IFERROR(VLOOKUP(D584,[1]INSUMOS!$B$13:$H$9994,3,0),"")))))</f>
        <v>FITA VEDA ROSCA EM ROLOS DE 18 MM X 10 M (L X C)</v>
      </c>
      <c r="G584" s="38" t="str">
        <f>IFERROR(VLOOKUP(D584,'[1]COMP-SINT-SINAPI'!$G$6:$Q$20000,3,0),IFERROR(VLOOKUP(D584,'[1]PREÇOS UNITÁRIOS'!$B$73:$H$20000,4,0),IFERROR(VLOOKUP(D584,'[1]INSUMOS-SINAPI'!$A$7:$F$20000,3,0),IFERROR(VLOOKUP(D584,'[1]tab-PINI-SINT'!$B$18:$G$20000,3,0),IFERROR(VLOOKUP(D584,[1]INSUMOS!$B$13:$H$9994,5,0),"")))))</f>
        <v xml:space="preserve">UN    </v>
      </c>
      <c r="H584" s="76">
        <v>3.04E-2</v>
      </c>
      <c r="I584" s="38" t="str">
        <f>IFERROR(VLOOKUP(D584,'[1]COMP-SINT-SINAPI'!$G$6:$Q$20000,8,0),IFERROR(VLOOKUP(D584,'[1]PREÇOS UNITÁRIOS'!$B$73:$H$20000,5,0),IFERROR(VLOOKUP(D584,'[1]INSUMOS-SINAPI'!$A$7:$F$20000,5,0),IFERROR(VLOOKUP(D584,'[1]tab-PINI-SINT'!$B$18:$G$20000,4,0),IFERROR(VLOOKUP(D584,[1]INSUMOS!$B$13:$H$9994,6,0),"")))))</f>
        <v>4,50</v>
      </c>
      <c r="J584" s="38" t="str">
        <f>IF(D584="",0,IFERROR(VLOOKUP(D584,'[1]COMP-SINT-SINAPI'!$G$6:$Q$20000,7,0),IFERROR(VLOOKUP(D584,'[1]PREÇOS UNITÁRIOS'!$B$73:$H$20000,6,0),IFERROR(VLOOKUP(D584,'[1]INSUMOS-SINAPI'!$A$7:$F$20000,7,0),IFERROR(VLOOKUP(D584,'[1]tab-PINI-SINT'!$B$18:$G$20000,5,0),IFERROR(VLOOKUP(D584,[1]INSUMOS!$B$13:$H$9994,7,0),"0,00"))))))</f>
        <v>0,00</v>
      </c>
      <c r="K584" s="40">
        <f>H584*I584</f>
        <v>0.1368</v>
      </c>
      <c r="L584" s="40">
        <f>H584*J584</f>
        <v>0</v>
      </c>
      <c r="M584" s="41">
        <f>K584+L584</f>
        <v>0.1368</v>
      </c>
      <c r="N584" s="35"/>
    </row>
    <row r="585" spans="3:14" ht="37.5" x14ac:dyDescent="0.35">
      <c r="C585" s="34"/>
      <c r="D585" s="77">
        <v>88267</v>
      </c>
      <c r="E585" s="38" t="str">
        <f>IFERROR(VLOOKUP(D585,'[1]COMP-SINT-SINAPI'!$G$6:$R$20000,12,0),IFERROR(VLOOKUP(D585,'[1]PREÇOS UNITÁRIOS'!$B$73:$H$20000,3,0),IFERROR(VLOOKUP(D585,'[1]INSUMOS-SINAPI'!$A$6:$J$20000,6,0),IFERROR(VLOOKUP(D585,'[1]tab-PINI-SINT'!$B$18:$H$20000,7,0),IFERROR(VLOOKUP(D585,[1]INSUMOS!$B$13:$J$9994,9,0),"")))))</f>
        <v>SINAPI</v>
      </c>
      <c r="F585" s="37" t="str">
        <f>IFERROR(VLOOKUP(D585,'[1]COMP-SINT-SINAPI'!$G$6:$Q$20000,2,0),IFERROR(VLOOKUP(D585,'[1]PREÇOS UNITÁRIOS'!$B$73:$H$20000,3,0),IFERROR(VLOOKUP(D585,'[1]INSUMOS-SINAPI'!$A$7:$F$20000,2,0),IFERROR(VLOOKUP(D585,'[1]tab-PINI-SINT'!$B$18:$G$20000,2,0),IFERROR(VLOOKUP(D585,[1]INSUMOS!$B$13:$H$9994,3,0),"")))))</f>
        <v>ENCANADOR OU BOMBEIRO HIDRÁULICO COM ENCARGOS COMPLEMENTARES</v>
      </c>
      <c r="G585" s="38" t="str">
        <f>IFERROR(VLOOKUP(D585,'[1]COMP-SINT-SINAPI'!$G$6:$Q$20000,3,0),IFERROR(VLOOKUP(D585,'[1]PREÇOS UNITÁRIOS'!$B$73:$H$20000,4,0),IFERROR(VLOOKUP(D585,'[1]INSUMOS-SINAPI'!$A$7:$F$20000,3,0),IFERROR(VLOOKUP(D585,'[1]tab-PINI-SINT'!$B$18:$G$20000,3,0),IFERROR(VLOOKUP(D585,[1]INSUMOS!$B$13:$H$9994,5,0),"")))))</f>
        <v>H</v>
      </c>
      <c r="H585" s="76">
        <v>0.1</v>
      </c>
      <c r="I585" s="38">
        <f>IFERROR(VLOOKUP(D585,'[1]COMP-SINT-SINAPI'!$G$6:$Q$20000,8,0),IFERROR(VLOOKUP(D585,'[1]PREÇOS UNITÁRIOS'!$B$73:$H$20000,5,0),IFERROR(VLOOKUP(D585,'[1]INSUMOS-SINAPI'!$A$7:$F$20000,5,0),IFERROR(VLOOKUP(D585,'[1]tab-PINI-SINT'!$B$18:$G$20000,4,0),IFERROR(VLOOKUP(D585,[1]INSUMOS!$B$13:$H$9994,6,0),"")))))</f>
        <v>4.5</v>
      </c>
      <c r="J585" s="38" t="str">
        <f>IF(D585="",0,IFERROR(VLOOKUP(D585,'[1]COMP-SINT-SINAPI'!$G$6:$Q$20000,7,0),IFERROR(VLOOKUP(D585,'[1]PREÇOS UNITÁRIOS'!$B$73:$H$20000,6,0),IFERROR(VLOOKUP(D585,'[1]INSUMOS-SINAPI'!$A$7:$F$20000,7,0),IFERROR(VLOOKUP(D585,'[1]tab-PINI-SINT'!$B$18:$G$20000,5,0),IFERROR(VLOOKUP(D585,[1]INSUMOS!$B$13:$H$9994,7,0),"0,00"))))))</f>
        <v>19,74</v>
      </c>
      <c r="K585" s="40">
        <f>H585*I585</f>
        <v>0.45</v>
      </c>
      <c r="L585" s="40">
        <f>H585*J585</f>
        <v>1.974</v>
      </c>
      <c r="M585" s="41">
        <f>K585+L585</f>
        <v>2.4239999999999999</v>
      </c>
      <c r="N585" s="35"/>
    </row>
    <row r="586" spans="3:14" ht="50" x14ac:dyDescent="0.35">
      <c r="C586" s="34"/>
      <c r="D586" s="77">
        <v>88248</v>
      </c>
      <c r="E586" s="38" t="str">
        <f>IFERROR(VLOOKUP(D586,'[1]COMP-SINT-SINAPI'!$G$6:$R$20000,12,0),IFERROR(VLOOKUP(D586,'[1]PREÇOS UNITÁRIOS'!$B$73:$H$20000,3,0),IFERROR(VLOOKUP(D586,'[1]INSUMOS-SINAPI'!$A$6:$J$20000,6,0),IFERROR(VLOOKUP(D586,'[1]tab-PINI-SINT'!$B$18:$H$20000,7,0),IFERROR(VLOOKUP(D586,[1]INSUMOS!$B$13:$J$9994,9,0),"")))))</f>
        <v>SINAPI</v>
      </c>
      <c r="F586" s="37" t="str">
        <f>IFERROR(VLOOKUP(D586,'[1]COMP-SINT-SINAPI'!$G$6:$Q$20000,2,0),IFERROR(VLOOKUP(D586,'[1]PREÇOS UNITÁRIOS'!$B$73:$H$20000,3,0),IFERROR(VLOOKUP(D586,'[1]INSUMOS-SINAPI'!$A$7:$F$20000,2,0),IFERROR(VLOOKUP(D586,'[1]tab-PINI-SINT'!$B$18:$G$20000,2,0),IFERROR(VLOOKUP(D586,[1]INSUMOS!$B$13:$H$9994,3,0),"")))))</f>
        <v>AUXILIAR DE ENCANADOR OU BOMBEIRO HIDRÁULICO COM ENCARGOS COMPLEMENTARES</v>
      </c>
      <c r="G586" s="38" t="str">
        <f>IFERROR(VLOOKUP(D586,'[1]COMP-SINT-SINAPI'!$G$6:$Q$20000,3,0),IFERROR(VLOOKUP(D586,'[1]PREÇOS UNITÁRIOS'!$B$73:$H$20000,4,0),IFERROR(VLOOKUP(D586,'[1]INSUMOS-SINAPI'!$A$7:$F$20000,3,0),IFERROR(VLOOKUP(D586,'[1]tab-PINI-SINT'!$B$18:$G$20000,3,0),IFERROR(VLOOKUP(D586,[1]INSUMOS!$B$13:$H$9994,5,0),"")))))</f>
        <v>H</v>
      </c>
      <c r="H586" s="76">
        <v>0.03</v>
      </c>
      <c r="I586" s="38">
        <f>IFERROR(VLOOKUP(D586,'[1]COMP-SINT-SINAPI'!$G$6:$Q$20000,8,0),IFERROR(VLOOKUP(D586,'[1]PREÇOS UNITÁRIOS'!$B$73:$H$20000,5,0),IFERROR(VLOOKUP(D586,'[1]INSUMOS-SINAPI'!$A$7:$F$20000,5,0),IFERROR(VLOOKUP(D586,'[1]tab-PINI-SINT'!$B$18:$G$20000,4,0),IFERROR(VLOOKUP(D586,[1]INSUMOS!$B$13:$H$9994,6,0),"")))))</f>
        <v>4.5</v>
      </c>
      <c r="J586" s="38" t="str">
        <f>IF(D586="",0,IFERROR(VLOOKUP(D586,'[1]COMP-SINT-SINAPI'!$G$6:$Q$20000,7,0),IFERROR(VLOOKUP(D586,'[1]PREÇOS UNITÁRIOS'!$B$73:$H$20000,6,0),IFERROR(VLOOKUP(D586,'[1]INSUMOS-SINAPI'!$A$7:$F$20000,7,0),IFERROR(VLOOKUP(D586,'[1]tab-PINI-SINT'!$B$18:$G$20000,5,0),IFERROR(VLOOKUP(D586,[1]INSUMOS!$B$13:$H$9994,7,0),"0,00"))))))</f>
        <v>15,39</v>
      </c>
      <c r="K586" s="40">
        <f>H586*I586</f>
        <v>0.13500000000000001</v>
      </c>
      <c r="L586" s="40">
        <f>H586*J586</f>
        <v>0.4617</v>
      </c>
      <c r="M586" s="41">
        <f>K586+L586</f>
        <v>0.59670000000000001</v>
      </c>
      <c r="N586" s="35"/>
    </row>
    <row r="587" spans="3:14" x14ac:dyDescent="0.35">
      <c r="C587" s="34"/>
      <c r="D587" s="35"/>
      <c r="E587" s="118"/>
      <c r="F587" s="35"/>
      <c r="G587" s="35"/>
      <c r="H587" s="35"/>
      <c r="I587" s="50" t="s">
        <v>1042</v>
      </c>
      <c r="J587" s="29"/>
      <c r="K587" s="41">
        <f>SUM(K583:K586)</f>
        <v>535.72180000000003</v>
      </c>
      <c r="L587" s="41">
        <f>SUM(L583:L586)</f>
        <v>2.4356999999999998</v>
      </c>
      <c r="M587" s="41">
        <f>SUM(M583:M586)</f>
        <v>538.15750000000003</v>
      </c>
      <c r="N587" s="35"/>
    </row>
    <row r="588" spans="3:14" x14ac:dyDescent="0.35">
      <c r="C588" s="34"/>
      <c r="D588" s="35"/>
      <c r="E588" s="118"/>
      <c r="F588" s="35"/>
      <c r="G588" s="35"/>
      <c r="H588" s="35"/>
      <c r="I588" s="35"/>
      <c r="J588" s="35"/>
      <c r="K588" s="35"/>
      <c r="L588" s="35"/>
      <c r="M588" s="35"/>
      <c r="N588" s="35"/>
    </row>
    <row r="589" spans="3:14" x14ac:dyDescent="0.35">
      <c r="C589" s="34"/>
      <c r="D589" s="35"/>
      <c r="E589" s="118"/>
      <c r="F589" s="35"/>
      <c r="G589" s="35"/>
      <c r="H589" s="35"/>
      <c r="I589" s="35"/>
      <c r="J589" s="35"/>
      <c r="K589" s="35"/>
      <c r="L589" s="35"/>
      <c r="M589" s="35"/>
      <c r="N589" s="35"/>
    </row>
    <row r="590" spans="3:14" x14ac:dyDescent="0.35">
      <c r="C590" s="34"/>
      <c r="D590" s="35"/>
      <c r="E590" s="118"/>
      <c r="F590" s="35"/>
      <c r="G590" s="35"/>
      <c r="H590" s="35"/>
      <c r="I590" s="35"/>
      <c r="J590" s="35"/>
      <c r="K590" s="35"/>
      <c r="L590" s="35"/>
      <c r="M590" s="35"/>
      <c r="N590" s="35"/>
    </row>
    <row r="591" spans="3:14" x14ac:dyDescent="0.35">
      <c r="C591" s="34"/>
      <c r="D591" s="52"/>
      <c r="E591" s="108"/>
      <c r="F591" s="53"/>
      <c r="G591" s="53"/>
      <c r="H591" s="44" t="s">
        <v>1036</v>
      </c>
      <c r="I591" s="44" t="s">
        <v>1037</v>
      </c>
      <c r="J591" s="44" t="s">
        <v>1038</v>
      </c>
      <c r="K591" s="44" t="s">
        <v>1039</v>
      </c>
      <c r="L591" s="44" t="s">
        <v>1040</v>
      </c>
      <c r="M591" s="54"/>
      <c r="N591" s="35"/>
    </row>
    <row r="592" spans="3:14" ht="52" x14ac:dyDescent="0.35">
      <c r="C592" s="55" t="s">
        <v>504</v>
      </c>
      <c r="D592" s="47" t="str">
        <f>IF(C592="","",VLOOKUP(C592,'[1]PREÇOS UNITÁRIOS'!$B$12:$H$273,2,0))</f>
        <v>C86-BASA</v>
      </c>
      <c r="E592" s="79" t="s">
        <v>11</v>
      </c>
      <c r="F592" s="47" t="str">
        <f>IF(C592="","",VLOOKUP(C592,'[1]PREÇOS UNITÁRIOS'!$B$12:$H$273,3,0))</f>
        <v>FORNECIMENTO E INSTALAÇÃO DE PERSIANA VERTICAL EM PVC, 9CM , BRANCO GELO</v>
      </c>
      <c r="G592" s="48" t="s">
        <v>33</v>
      </c>
      <c r="H592" s="29"/>
      <c r="I592" s="29"/>
      <c r="J592" s="49"/>
      <c r="K592" s="49">
        <f>K596</f>
        <v>162.38</v>
      </c>
      <c r="L592" s="49">
        <f>L596</f>
        <v>57.12</v>
      </c>
      <c r="M592" s="49">
        <f>SUM(K592:L592)</f>
        <v>219.5</v>
      </c>
      <c r="N592" s="35"/>
    </row>
    <row r="593" spans="3:14" ht="25" x14ac:dyDescent="0.35">
      <c r="C593" s="34"/>
      <c r="D593" s="36" t="s">
        <v>76</v>
      </c>
      <c r="E593" s="38" t="str">
        <f>IFERROR(VLOOKUP(D593,'[1]COMP-SINT-SINAPI'!$G$6:$R$20000,12,0),IFERROR(VLOOKUP(D593,'[1]PREÇOS UNITÁRIOS'!$B$73:$H$20000,3,0),IFERROR(VLOOKUP(D593,'[1]INSUMOS-SINAPI'!$A$6:$J$20000,6,0),IFERROR(VLOOKUP(D593,'[1]tab-PINI-SINT'!$B$18:$H$20000,7,0),IFERROR(VLOOKUP(D593,[1]INSUMOS!$B$13:$J$9994,9,0),"")))))</f>
        <v>FACIL PERSIANAS</v>
      </c>
      <c r="F593" s="37" t="str">
        <f>IFERROR(VLOOKUP(D593,'[1]COMP-SINT-SINAPI'!$G$6:$Q$20000,2,0),IFERROR(VLOOKUP(D593,'[1]PREÇOS UNITÁRIOS'!$B$73:$H$20000,3,0),IFERROR(VLOOKUP(D593,'[1]INSUMOS-SINAPI'!$A$7:$F$20000,2,0),IFERROR(VLOOKUP(D593,'[1]tab-PINI-SINT'!$B$18:$G$20000,2,0),IFERROR(VLOOKUP(D593,[1]INSUMOS!$B$13:$H$9994,3,0),"")))))</f>
        <v>persianas verticais em pvc, branco gelo, largura de 9 cm</v>
      </c>
      <c r="G593" s="38" t="str">
        <f>IFERROR(VLOOKUP(D593,'[1]COMP-SINT-SINAPI'!$G$6:$Q$20000,3,0),IFERROR(VLOOKUP(D593,'[1]PREÇOS UNITÁRIOS'!$B$73:$H$20000,4,0),IFERROR(VLOOKUP(D593,'[1]INSUMOS-SINAPI'!$A$7:$F$20000,3,0),IFERROR(VLOOKUP(D593,'[1]tab-PINI-SINT'!$B$18:$G$20000,3,0),IFERROR(VLOOKUP(D593,[1]INSUMOS!$B$13:$H$9994,5,0),"")))))</f>
        <v>M2</v>
      </c>
      <c r="H593" s="39">
        <v>1</v>
      </c>
      <c r="I593" s="38">
        <f>IFERROR(VLOOKUP(D593,'[1]COMP-SINT-SINAPI'!$G$6:$Q$20000,8,0),IFERROR(VLOOKUP(D593,'[1]PREÇOS UNITÁRIOS'!$B$73:$H$20000,5,0),IFERROR(VLOOKUP(D593,'[1]INSUMOS-SINAPI'!$A$7:$F$20000,5,0),IFERROR(VLOOKUP(D593,'[1]tab-PINI-SINT'!$B$18:$G$20000,4,0),IFERROR(VLOOKUP(D593,[1]INSUMOS!$B$13:$H$9994,6,0),"")))))</f>
        <v>139.9</v>
      </c>
      <c r="J593" s="38">
        <f>IF(D593="",0,IFERROR(VLOOKUP(D593,'[1]COMP-SINT-SINAPI'!$G$6:$Q$20000,7,0),IFERROR(VLOOKUP(D593,'[1]PREÇOS UNITÁRIOS'!$B$73:$H$20000,6,0),IFERROR(VLOOKUP(D593,'[1]INSUMOS-SINAPI'!$A$7:$F$20000,7,0),IFERROR(VLOOKUP(D593,'[1]tab-PINI-SINT'!$B$18:$G$20000,5,0),IFERROR(VLOOKUP(D593,[1]INSUMOS!$B$13:$H$9994,7,0),"0,00"))))))</f>
        <v>0</v>
      </c>
      <c r="K593" s="40">
        <f>IF(H593="",0,H593*I593)</f>
        <v>139.9</v>
      </c>
      <c r="L593" s="40">
        <f>H593*J593</f>
        <v>0</v>
      </c>
      <c r="M593" s="41">
        <f>K593+L593</f>
        <v>139.9</v>
      </c>
      <c r="N593" s="35"/>
    </row>
    <row r="594" spans="3:14" ht="75" x14ac:dyDescent="0.35">
      <c r="C594" s="34"/>
      <c r="D594" s="36">
        <v>7568</v>
      </c>
      <c r="E594" s="38" t="str">
        <f>IFERROR(VLOOKUP(D594,'[1]COMP-SINT-SINAPI'!$G$6:$R$20000,12,0),IFERROR(VLOOKUP(D594,'[1]PREÇOS UNITÁRIOS'!$B$73:$H$20000,3,0),IFERROR(VLOOKUP(D594,'[1]INSUMOS-SINAPI'!$A$6:$J$20000,6,0),IFERROR(VLOOKUP(D594,'[1]tab-PINI-SINT'!$B$18:$H$20000,7,0),IFERROR(VLOOKUP(D594,[1]INSUMOS!$B$13:$J$9994,9,0),"")))))</f>
        <v>SINAPI</v>
      </c>
      <c r="F594" s="37" t="str">
        <f>IFERROR(VLOOKUP(D594,'[1]COMP-SINT-SINAPI'!$G$6:$Q$20000,2,0),IFERROR(VLOOKUP(D594,'[1]PREÇOS UNITÁRIOS'!$B$73:$H$20000,3,0),IFERROR(VLOOKUP(D594,'[1]INSUMOS-SINAPI'!$A$7:$F$20000,2,0),IFERROR(VLOOKUP(D594,'[1]tab-PINI-SINT'!$B$18:$G$20000,2,0),IFERROR(VLOOKUP(D594,[1]INSUMOS!$B$13:$H$9994,3,0),"")))))</f>
        <v>BUCHA DE NYLON SEM ABA S10, COM PARAFUSO DE 6,10 X 65 MM EM ACO ZINCADO COM ROSCA SOBERBA, CABECA CHATA E FENDA PHILLIPS</v>
      </c>
      <c r="G594" s="38" t="str">
        <f>IFERROR(VLOOKUP(D594,'[1]COMP-SINT-SINAPI'!$G$6:$Q$20000,3,0),IFERROR(VLOOKUP(D594,'[1]PREÇOS UNITÁRIOS'!$B$73:$H$20000,4,0),IFERROR(VLOOKUP(D594,'[1]INSUMOS-SINAPI'!$A$7:$F$20000,3,0),IFERROR(VLOOKUP(D594,'[1]tab-PINI-SINT'!$B$18:$G$20000,3,0),IFERROR(VLOOKUP(D594,[1]INSUMOS!$B$13:$H$9994,5,0),"")))))</f>
        <v xml:space="preserve">UN    </v>
      </c>
      <c r="H594" s="76">
        <v>4</v>
      </c>
      <c r="I594" s="38" t="str">
        <f>IFERROR(VLOOKUP(D594,'[1]COMP-SINT-SINAPI'!$G$6:$Q$20000,8,0),IFERROR(VLOOKUP(D594,'[1]PREÇOS UNITÁRIOS'!$B$73:$H$20000,5,0),IFERROR(VLOOKUP(D594,'[1]INSUMOS-SINAPI'!$A$7:$F$20000,5,0),IFERROR(VLOOKUP(D594,'[1]tab-PINI-SINT'!$B$18:$G$20000,4,0),IFERROR(VLOOKUP(D594,[1]INSUMOS!$B$13:$H$9994,6,0),"")))))</f>
        <v>0,61</v>
      </c>
      <c r="J594" s="38" t="str">
        <f>IF(D594="",0,IFERROR(VLOOKUP(D594,'[1]COMP-SINT-SINAPI'!$G$6:$Q$20000,7,0),IFERROR(VLOOKUP(D594,'[1]PREÇOS UNITÁRIOS'!$B$73:$H$20000,6,0),IFERROR(VLOOKUP(D594,'[1]INSUMOS-SINAPI'!$A$7:$F$20000,7,0),IFERROR(VLOOKUP(D594,'[1]tab-PINI-SINT'!$B$18:$G$20000,5,0),IFERROR(VLOOKUP(D594,[1]INSUMOS!$B$13:$H$9994,7,0),"0,00"))))))</f>
        <v>0,00</v>
      </c>
      <c r="K594" s="40">
        <f>H594*I594</f>
        <v>2.44</v>
      </c>
      <c r="L594" s="40">
        <f>H594*J594</f>
        <v>0</v>
      </c>
      <c r="M594" s="41">
        <f>K594+L594</f>
        <v>2.44</v>
      </c>
      <c r="N594" s="35"/>
    </row>
    <row r="595" spans="3:14" ht="25" x14ac:dyDescent="0.35">
      <c r="C595" s="34"/>
      <c r="D595" s="36">
        <v>88316</v>
      </c>
      <c r="E595" s="38" t="str">
        <f>IFERROR(VLOOKUP(D595,'[1]COMP-SINT-SINAPI'!$G$6:$R$20000,12,0),IFERROR(VLOOKUP(D595,'[1]PREÇOS UNITÁRIOS'!$B$73:$H$20000,3,0),IFERROR(VLOOKUP(D595,'[1]INSUMOS-SINAPI'!$A$6:$J$20000,6,0),IFERROR(VLOOKUP(D595,'[1]tab-PINI-SINT'!$B$18:$H$20000,7,0),IFERROR(VLOOKUP(D595,[1]INSUMOS!$B$13:$J$9994,9,0),"")))))</f>
        <v>SINAPI</v>
      </c>
      <c r="F595" s="37" t="str">
        <f>IFERROR(VLOOKUP(D595,'[1]COMP-SINT-SINAPI'!$G$6:$Q$20000,2,0),IFERROR(VLOOKUP(D595,'[1]PREÇOS UNITÁRIOS'!$B$73:$H$20000,3,0),IFERROR(VLOOKUP(D595,'[1]INSUMOS-SINAPI'!$A$7:$F$20000,2,0),IFERROR(VLOOKUP(D595,'[1]tab-PINI-SINT'!$B$18:$G$20000,2,0),IFERROR(VLOOKUP(D595,[1]INSUMOS!$B$13:$H$9994,3,0),"")))))</f>
        <v>SERVENTE COM ENCARGOS COMPLEMENTARES</v>
      </c>
      <c r="G595" s="38" t="str">
        <f>IFERROR(VLOOKUP(D595,'[1]COMP-SINT-SINAPI'!$G$6:$Q$20000,3,0),IFERROR(VLOOKUP(D595,'[1]PREÇOS UNITÁRIOS'!$B$73:$H$20000,4,0),IFERROR(VLOOKUP(D595,'[1]INSUMOS-SINAPI'!$A$7:$F$20000,3,0),IFERROR(VLOOKUP(D595,'[1]tab-PINI-SINT'!$B$18:$G$20000,3,0),IFERROR(VLOOKUP(D595,[1]INSUMOS!$B$13:$H$9994,5,0),"")))))</f>
        <v>H</v>
      </c>
      <c r="H595" s="76">
        <v>4</v>
      </c>
      <c r="I595" s="38">
        <f>IFERROR(VLOOKUP(D595,'[1]COMP-SINT-SINAPI'!$G$6:$Q$20000,8,0),IFERROR(VLOOKUP(D595,'[1]PREÇOS UNITÁRIOS'!$B$73:$H$20000,5,0),IFERROR(VLOOKUP(D595,'[1]INSUMOS-SINAPI'!$A$7:$F$20000,5,0),IFERROR(VLOOKUP(D595,'[1]tab-PINI-SINT'!$B$18:$G$20000,4,0),IFERROR(VLOOKUP(D595,[1]INSUMOS!$B$13:$H$9994,6,0),"")))))</f>
        <v>5.01</v>
      </c>
      <c r="J595" s="38" t="str">
        <f>IF(D595="",0,IFERROR(VLOOKUP(D595,'[1]COMP-SINT-SINAPI'!$G$6:$Q$20000,7,0),IFERROR(VLOOKUP(D595,'[1]PREÇOS UNITÁRIOS'!$B$73:$H$20000,6,0),IFERROR(VLOOKUP(D595,'[1]INSUMOS-SINAPI'!$A$7:$F$20000,7,0),IFERROR(VLOOKUP(D595,'[1]tab-PINI-SINT'!$B$18:$G$20000,5,0),IFERROR(VLOOKUP(D595,[1]INSUMOS!$B$13:$H$9994,7,0),"0,00"))))))</f>
        <v>14,28</v>
      </c>
      <c r="K595" s="40">
        <f>H595*I595</f>
        <v>20.04</v>
      </c>
      <c r="L595" s="40">
        <f>H595*J595</f>
        <v>57.12</v>
      </c>
      <c r="M595" s="41">
        <f>K595+L595</f>
        <v>77.16</v>
      </c>
      <c r="N595" s="35"/>
    </row>
    <row r="596" spans="3:14" x14ac:dyDescent="0.35">
      <c r="C596" s="34"/>
      <c r="D596" s="35"/>
      <c r="E596" s="118"/>
      <c r="F596" s="35"/>
      <c r="G596" s="35"/>
      <c r="H596" s="35"/>
      <c r="I596" s="50" t="s">
        <v>1042</v>
      </c>
      <c r="J596" s="29"/>
      <c r="K596" s="41">
        <f>SUM(K593:K595)</f>
        <v>162.38</v>
      </c>
      <c r="L596" s="41">
        <f>SUM(L593:L595)</f>
        <v>57.12</v>
      </c>
      <c r="M596" s="41">
        <f>SUM(M593:M595)</f>
        <v>219.5</v>
      </c>
      <c r="N596" s="35"/>
    </row>
    <row r="597" spans="3:14" x14ac:dyDescent="0.35">
      <c r="C597" s="34"/>
      <c r="D597" s="35"/>
      <c r="E597" s="118"/>
      <c r="F597" s="35"/>
      <c r="G597" s="35"/>
      <c r="H597" s="35"/>
      <c r="I597" s="35"/>
      <c r="J597" s="35"/>
      <c r="K597" s="35"/>
      <c r="L597" s="35"/>
      <c r="M597" s="35"/>
      <c r="N597" s="35"/>
    </row>
    <row r="598" spans="3:14" x14ac:dyDescent="0.35">
      <c r="C598" s="34"/>
      <c r="D598" s="52"/>
      <c r="E598" s="108"/>
      <c r="F598" s="53"/>
      <c r="G598" s="53"/>
      <c r="H598" s="44" t="s">
        <v>1036</v>
      </c>
      <c r="I598" s="44" t="s">
        <v>1037</v>
      </c>
      <c r="J598" s="44" t="s">
        <v>1038</v>
      </c>
      <c r="K598" s="44" t="s">
        <v>1039</v>
      </c>
      <c r="L598" s="44" t="s">
        <v>1040</v>
      </c>
      <c r="M598" s="54"/>
      <c r="N598" s="35"/>
    </row>
    <row r="599" spans="3:14" ht="39" x14ac:dyDescent="0.35">
      <c r="C599" s="55" t="s">
        <v>507</v>
      </c>
      <c r="D599" s="47" t="str">
        <f>IF(C599="","",VLOOKUP(C599,'[1]PREÇOS UNITÁRIOS'!$B$12:$H$273,2,0))</f>
        <v>C87-32.109.000200.SER-PINI</v>
      </c>
      <c r="E599" s="79" t="s">
        <v>11</v>
      </c>
      <c r="F599" s="47" t="str">
        <f>IF(C599="","",VLOOKUP(C599,'[1]PREÇOS UNITÁRIOS'!$B$12:$H$273,3,0))</f>
        <v>LIMPEZA GERAL DE EDIFICAÇÃO</v>
      </c>
      <c r="G599" s="48" t="s">
        <v>33</v>
      </c>
      <c r="H599" s="29"/>
      <c r="I599" s="29"/>
      <c r="J599" s="49"/>
      <c r="K599" s="49">
        <f>K601</f>
        <v>3.5069999999999997</v>
      </c>
      <c r="L599" s="49">
        <f>L601</f>
        <v>9.9959999999999987</v>
      </c>
      <c r="M599" s="49">
        <f>SUM(K599:L599)</f>
        <v>13.502999999999998</v>
      </c>
      <c r="N599" s="35"/>
    </row>
    <row r="600" spans="3:14" ht="25" x14ac:dyDescent="0.35">
      <c r="C600" s="34"/>
      <c r="D600" s="36">
        <v>88316</v>
      </c>
      <c r="E600" s="38" t="str">
        <f>IFERROR(VLOOKUP(D600,'[1]COMP-SINT-SINAPI'!$G$6:$R$20000,12,0),IFERROR(VLOOKUP(D600,'[1]PREÇOS UNITÁRIOS'!$B$73:$H$20000,3,0),IFERROR(VLOOKUP(D600,'[1]INSUMOS-SINAPI'!$A$6:$J$20000,6,0),IFERROR(VLOOKUP(D600,'[1]tab-PINI-SINT'!$B$18:$H$20000,7,0),IFERROR(VLOOKUP(D600,[1]INSUMOS!$B$13:$J$9994,9,0),"")))))</f>
        <v>SINAPI</v>
      </c>
      <c r="F600" s="37" t="str">
        <f>IFERROR(VLOOKUP(D600,'[1]COMP-SINT-SINAPI'!$G$6:$Q$20000,2,0),IFERROR(VLOOKUP(D600,'[1]PREÇOS UNITÁRIOS'!$B$73:$H$20000,3,0),IFERROR(VLOOKUP(D600,'[1]INSUMOS-SINAPI'!$A$7:$F$20000,2,0),IFERROR(VLOOKUP(D600,'[1]tab-PINI-SINT'!$B$18:$G$20000,2,0),IFERROR(VLOOKUP(D600,[1]INSUMOS!$B$13:$H$9994,3,0),"")))))</f>
        <v>SERVENTE COM ENCARGOS COMPLEMENTARES</v>
      </c>
      <c r="G600" s="38" t="str">
        <f>IFERROR(VLOOKUP(D600,'[1]COMP-SINT-SINAPI'!$G$6:$Q$20000,3,0),IFERROR(VLOOKUP(D600,'[1]PREÇOS UNITÁRIOS'!$B$73:$H$20000,4,0),IFERROR(VLOOKUP(D600,'[1]INSUMOS-SINAPI'!$A$7:$F$20000,3,0),IFERROR(VLOOKUP(D600,'[1]tab-PINI-SINT'!$B$18:$G$20000,3,0),IFERROR(VLOOKUP(D600,[1]INSUMOS!$B$13:$H$9994,5,0),"")))))</f>
        <v>H</v>
      </c>
      <c r="H600" s="76">
        <v>0.7</v>
      </c>
      <c r="I600" s="38">
        <f>IFERROR(VLOOKUP(D600,'[1]COMP-SINT-SINAPI'!$G$6:$Q$20000,8,0),IFERROR(VLOOKUP(D600,'[1]PREÇOS UNITÁRIOS'!$B$73:$H$20000,5,0),IFERROR(VLOOKUP(D600,'[1]INSUMOS-SINAPI'!$A$7:$F$20000,5,0),IFERROR(VLOOKUP(D600,'[1]tab-PINI-SINT'!$B$18:$G$20000,4,0),IFERROR(VLOOKUP(D600,[1]INSUMOS!$B$13:$H$9994,6,0),"")))))</f>
        <v>5.01</v>
      </c>
      <c r="J600" s="38" t="str">
        <f>IF(D600="",0,IFERROR(VLOOKUP(D600,'[1]COMP-SINT-SINAPI'!$G$6:$Q$20000,7,0),IFERROR(VLOOKUP(D600,'[1]PREÇOS UNITÁRIOS'!$B$73:$H$20000,6,0),IFERROR(VLOOKUP(D600,'[1]INSUMOS-SINAPI'!$A$7:$F$20000,7,0),IFERROR(VLOOKUP(D600,'[1]tab-PINI-SINT'!$B$18:$G$20000,5,0),IFERROR(VLOOKUP(D600,[1]INSUMOS!$B$13:$H$9994,7,0),"0,00"))))))</f>
        <v>14,28</v>
      </c>
      <c r="K600" s="40">
        <f>H600*I600</f>
        <v>3.5069999999999997</v>
      </c>
      <c r="L600" s="40">
        <f>H600*J600</f>
        <v>9.9959999999999987</v>
      </c>
      <c r="M600" s="41">
        <f>K600+L600</f>
        <v>13.502999999999998</v>
      </c>
      <c r="N600" s="35"/>
    </row>
    <row r="601" spans="3:14" x14ac:dyDescent="0.35">
      <c r="C601" s="34"/>
      <c r="D601" s="84"/>
      <c r="E601" s="122"/>
      <c r="F601" s="84"/>
      <c r="G601" s="84"/>
      <c r="H601" s="84"/>
      <c r="I601" s="50" t="s">
        <v>1042</v>
      </c>
      <c r="J601" s="29"/>
      <c r="K601" s="41">
        <f>SUM(K600)</f>
        <v>3.5069999999999997</v>
      </c>
      <c r="L601" s="41">
        <f>SUM(L600)</f>
        <v>9.9959999999999987</v>
      </c>
      <c r="M601" s="41">
        <f>SUM(M600)</f>
        <v>13.502999999999998</v>
      </c>
      <c r="N601" s="35"/>
    </row>
    <row r="602" spans="3:14" x14ac:dyDescent="0.35">
      <c r="C602" s="34"/>
      <c r="D602" s="84"/>
      <c r="E602" s="122"/>
      <c r="F602" s="84"/>
      <c r="G602" s="84"/>
      <c r="H602" s="84"/>
      <c r="I602" s="84"/>
      <c r="J602" s="84"/>
      <c r="K602" s="84"/>
      <c r="L602" s="84"/>
      <c r="M602" s="84"/>
      <c r="N602" s="35"/>
    </row>
    <row r="603" spans="3:14" x14ac:dyDescent="0.35">
      <c r="C603" s="34"/>
      <c r="D603" s="35"/>
      <c r="E603" s="118"/>
      <c r="F603" s="35"/>
      <c r="G603" s="35"/>
      <c r="H603" s="35"/>
      <c r="I603" s="35"/>
      <c r="J603" s="35"/>
      <c r="K603" s="35"/>
      <c r="L603" s="35"/>
      <c r="M603" s="35"/>
      <c r="N603" s="35"/>
    </row>
    <row r="604" spans="3:14" x14ac:dyDescent="0.35">
      <c r="C604" s="34"/>
      <c r="D604" s="35"/>
      <c r="E604" s="118"/>
      <c r="F604" s="35"/>
      <c r="G604" s="35"/>
      <c r="H604" s="35"/>
      <c r="I604" s="35"/>
      <c r="J604" s="35"/>
      <c r="K604" s="35"/>
      <c r="L604" s="35"/>
      <c r="M604" s="35"/>
      <c r="N604" s="35"/>
    </row>
    <row r="605" spans="3:14" x14ac:dyDescent="0.35">
      <c r="C605" s="42"/>
      <c r="D605" s="43"/>
      <c r="E605" s="117"/>
      <c r="F605" s="43"/>
      <c r="G605" s="53"/>
      <c r="H605" s="44" t="s">
        <v>1036</v>
      </c>
      <c r="I605" s="44" t="s">
        <v>1037</v>
      </c>
      <c r="J605" s="44" t="s">
        <v>1038</v>
      </c>
      <c r="K605" s="44" t="s">
        <v>1039</v>
      </c>
      <c r="L605" s="44" t="s">
        <v>1040</v>
      </c>
      <c r="M605" s="54"/>
      <c r="N605" s="35"/>
    </row>
    <row r="606" spans="3:14" ht="26" x14ac:dyDescent="0.35">
      <c r="C606" s="55" t="s">
        <v>510</v>
      </c>
      <c r="D606" s="47" t="str">
        <f>IF(C606="","",VLOOKUP(C606,'[1]PREÇOS UNITÁRIOS'!$B$12:$H$273,2,0))</f>
        <v>C88-BASA</v>
      </c>
      <c r="E606" s="79" t="s">
        <v>11</v>
      </c>
      <c r="F606" s="47" t="str">
        <f>IF(C606="","",VLOOKUP(C606,'[1]PREÇOS UNITÁRIOS'!$B$12:$H$273,3,0))</f>
        <v>SUBSTITUIÇÃO DE PLACA DE SINALIZAÇÃO DE INCÊNDIO</v>
      </c>
      <c r="G606" s="48" t="s">
        <v>21</v>
      </c>
      <c r="H606" s="29"/>
      <c r="I606" s="29"/>
      <c r="J606" s="49"/>
      <c r="K606" s="49">
        <f>K608</f>
        <v>1.002</v>
      </c>
      <c r="L606" s="49">
        <f>L608</f>
        <v>2.8559999999999999</v>
      </c>
      <c r="M606" s="49">
        <f>SUM(K606:L606)</f>
        <v>3.8579999999999997</v>
      </c>
      <c r="N606" s="35"/>
    </row>
    <row r="607" spans="3:14" ht="25" x14ac:dyDescent="0.35">
      <c r="C607" s="34"/>
      <c r="D607" s="36">
        <v>88316</v>
      </c>
      <c r="E607" s="38" t="str">
        <f>IFERROR(VLOOKUP(D607,'[1]COMP-SINT-SINAPI'!$G$6:$R$20000,12,0),IFERROR(VLOOKUP(D607,'[1]PREÇOS UNITÁRIOS'!$B$73:$H$20000,3,0),IFERROR(VLOOKUP(D607,'[1]INSUMOS-SINAPI'!$A$6:$J$20000,6,0),IFERROR(VLOOKUP(D607,'[1]tab-PINI-SINT'!$B$18:$H$20000,7,0),IFERROR(VLOOKUP(D607,[1]INSUMOS!$B$13:$J$9994,9,0),"")))))</f>
        <v>SINAPI</v>
      </c>
      <c r="F607" s="37" t="str">
        <f>IFERROR(VLOOKUP(D607,'[1]COMP-SINT-SINAPI'!$G$6:$Q$20000,2,0),IFERROR(VLOOKUP(D607,'[1]PREÇOS UNITÁRIOS'!$B$73:$H$20000,3,0),IFERROR(VLOOKUP(D607,'[1]INSUMOS-SINAPI'!$A$7:$F$20000,2,0),IFERROR(VLOOKUP(D607,'[1]tab-PINI-SINT'!$B$18:$G$20000,2,0),IFERROR(VLOOKUP(D607,[1]INSUMOS!$B$13:$H$9994,3,0),"")))))</f>
        <v>SERVENTE COM ENCARGOS COMPLEMENTARES</v>
      </c>
      <c r="G607" s="38" t="str">
        <f>IFERROR(VLOOKUP(D607,'[1]COMP-SINT-SINAPI'!$G$6:$Q$20000,3,0),IFERROR(VLOOKUP(D607,'[1]PREÇOS UNITÁRIOS'!$B$73:$H$20000,4,0),IFERROR(VLOOKUP(D607,'[1]INSUMOS-SINAPI'!$A$7:$F$20000,3,0),IFERROR(VLOOKUP(D607,'[1]tab-PINI-SINT'!$B$18:$G$20000,3,0),IFERROR(VLOOKUP(D607,[1]INSUMOS!$B$13:$H$9994,5,0),"")))))</f>
        <v>H</v>
      </c>
      <c r="H607" s="39">
        <v>0.2</v>
      </c>
      <c r="I607" s="38">
        <f>IFERROR(VLOOKUP(D607,'[1]COMP-SINT-SINAPI'!$G$6:$Q$20000,8,0),IFERROR(VLOOKUP(D607,'[1]PREÇOS UNITÁRIOS'!$B$73:$H$20000,5,0),IFERROR(VLOOKUP(D607,'[1]INSUMOS-SINAPI'!$A$7:$F$20000,5,0),IFERROR(VLOOKUP(D607,'[1]tab-PINI-SINT'!$B$18:$G$20000,4,0),IFERROR(VLOOKUP(D607,[1]INSUMOS!$B$13:$H$9994,6,0),"")))))</f>
        <v>5.01</v>
      </c>
      <c r="J607" s="38" t="str">
        <f>IF(D607="",0,IFERROR(VLOOKUP(D607,'[1]COMP-SINT-SINAPI'!$G$6:$Q$20000,7,0),IFERROR(VLOOKUP(D607,'[1]PREÇOS UNITÁRIOS'!$B$73:$H$20000,6,0),IFERROR(VLOOKUP(D607,'[1]INSUMOS-SINAPI'!$A$7:$F$20000,7,0),IFERROR(VLOOKUP(D607,'[1]tab-PINI-SINT'!$B$18:$G$20000,5,0),IFERROR(VLOOKUP(D607,[1]INSUMOS!$B$13:$H$9994,7,0),"0,00"))))))</f>
        <v>14,28</v>
      </c>
      <c r="K607" s="40">
        <f>IF(H607="",0,H607*I607)</f>
        <v>1.002</v>
      </c>
      <c r="L607" s="40">
        <f>H607*J607</f>
        <v>2.8559999999999999</v>
      </c>
      <c r="M607" s="41">
        <f>K607+L607</f>
        <v>3.8579999999999997</v>
      </c>
      <c r="N607" s="43"/>
    </row>
    <row r="608" spans="3:14" x14ac:dyDescent="0.35">
      <c r="C608" s="42"/>
      <c r="D608" s="42"/>
      <c r="E608" s="117"/>
      <c r="F608" s="42"/>
      <c r="G608" s="42"/>
      <c r="H608" s="87"/>
      <c r="I608" s="50" t="s">
        <v>1042</v>
      </c>
      <c r="J608" s="29"/>
      <c r="K608" s="41">
        <f>SUM(K607)</f>
        <v>1.002</v>
      </c>
      <c r="L608" s="41">
        <f>SUM(L607)</f>
        <v>2.8559999999999999</v>
      </c>
      <c r="M608" s="41">
        <f>SUM(M607)</f>
        <v>3.8579999999999997</v>
      </c>
      <c r="N608" s="43"/>
    </row>
    <row r="609" spans="3:14" x14ac:dyDescent="0.35">
      <c r="C609" s="42"/>
      <c r="D609" s="43"/>
      <c r="E609" s="117"/>
      <c r="F609" s="43"/>
      <c r="G609" s="43"/>
      <c r="H609" s="88"/>
      <c r="I609" s="89"/>
      <c r="J609" s="90"/>
      <c r="K609" s="90"/>
      <c r="L609" s="90"/>
      <c r="M609" s="91"/>
      <c r="N609" s="43"/>
    </row>
    <row r="610" spans="3:14" x14ac:dyDescent="0.35">
      <c r="C610" s="34"/>
      <c r="D610" s="35"/>
      <c r="E610" s="118"/>
      <c r="F610" s="35"/>
      <c r="G610" s="35"/>
      <c r="H610" s="35"/>
      <c r="I610" s="35"/>
      <c r="J610" s="35"/>
      <c r="K610" s="35"/>
      <c r="L610" s="35"/>
      <c r="M610" s="35"/>
      <c r="N610" s="43"/>
    </row>
    <row r="611" spans="3:14" x14ac:dyDescent="0.35">
      <c r="C611" s="34"/>
      <c r="D611" s="35"/>
      <c r="E611" s="118"/>
      <c r="F611" s="35"/>
      <c r="G611" s="35"/>
      <c r="H611" s="35"/>
      <c r="I611" s="35"/>
      <c r="J611" s="35"/>
      <c r="K611" s="35"/>
      <c r="L611" s="35"/>
      <c r="M611" s="35"/>
      <c r="N611" s="43"/>
    </row>
    <row r="612" spans="3:14" x14ac:dyDescent="0.35">
      <c r="C612" s="42"/>
      <c r="D612" s="43"/>
      <c r="E612" s="117"/>
      <c r="F612" s="43"/>
      <c r="G612" s="53"/>
      <c r="H612" s="44" t="s">
        <v>1036</v>
      </c>
      <c r="I612" s="44" t="s">
        <v>1037</v>
      </c>
      <c r="J612" s="44" t="s">
        <v>1038</v>
      </c>
      <c r="K612" s="44" t="s">
        <v>1039</v>
      </c>
      <c r="L612" s="44" t="s">
        <v>1040</v>
      </c>
      <c r="M612" s="54"/>
      <c r="N612" s="35"/>
    </row>
    <row r="613" spans="3:14" ht="26" x14ac:dyDescent="0.35">
      <c r="C613" s="55" t="s">
        <v>513</v>
      </c>
      <c r="D613" s="47" t="str">
        <f>IF(C613="","",VLOOKUP(C613,'[1]PREÇOS UNITÁRIOS'!$B$12:$H$273,2,0))</f>
        <v>C89-BASA</v>
      </c>
      <c r="E613" s="79" t="s">
        <v>11</v>
      </c>
      <c r="F613" s="47" t="str">
        <f>IF(C613="","",VLOOKUP(C613,'[1]PREÇOS UNITÁRIOS'!$B$12:$H$273,3,0))</f>
        <v>DESINSTALAÇÃO DE NO-BREAKS</v>
      </c>
      <c r="G613" s="48" t="s">
        <v>21</v>
      </c>
      <c r="H613" s="29"/>
      <c r="I613" s="29"/>
      <c r="J613" s="49"/>
      <c r="K613" s="49">
        <f>K616</f>
        <v>20.680000000000007</v>
      </c>
      <c r="L613" s="49">
        <f>L616</f>
        <v>71.66</v>
      </c>
      <c r="M613" s="49">
        <f>SUM(K613:L613)</f>
        <v>92.34</v>
      </c>
      <c r="N613" s="35"/>
    </row>
    <row r="614" spans="3:14" ht="25" x14ac:dyDescent="0.35">
      <c r="C614" s="42"/>
      <c r="D614" s="77">
        <v>88264</v>
      </c>
      <c r="E614" s="38" t="str">
        <f>IFERROR(VLOOKUP(D614,'[1]COMP-SINT-SINAPI'!$G$6:$R$20000,12,0),IFERROR(VLOOKUP(D614,'[1]PREÇOS UNITÁRIOS'!$B$73:$H$20000,3,0),IFERROR(VLOOKUP(D614,'[1]INSUMOS-SINAPI'!$A$6:$J$20000,6,0),IFERROR(VLOOKUP(D614,'[1]tab-PINI-SINT'!$B$18:$H$20000,7,0),IFERROR(VLOOKUP(D614,[1]INSUMOS!$B$13:$J$9994,9,0),"")))))</f>
        <v>SINAPI</v>
      </c>
      <c r="F614" s="37" t="str">
        <f>IFERROR(VLOOKUP(D614,'[1]COMP-SINT-SINAPI'!$G$6:$Q$20000,2,0),IFERROR(VLOOKUP(D614,'[1]PREÇOS UNITÁRIOS'!$B$73:$H$20000,3,0),IFERROR(VLOOKUP(D614,'[1]INSUMOS-SINAPI'!$A$7:$F$20000,2,0),IFERROR(VLOOKUP(D614,'[1]tab-PINI-SINT'!$B$18:$G$20000,2,0),IFERROR(VLOOKUP(D614,[1]INSUMOS!$B$13:$H$9994,3,0),"")))))</f>
        <v>ELETRICISTA COM ENCARGOS COMPLEMENTARES</v>
      </c>
      <c r="G614" s="38" t="str">
        <f>IFERROR(VLOOKUP(D614,'[1]COMP-SINT-SINAPI'!$G$6:$Q$20000,3,0),IFERROR(VLOOKUP(D614,'[1]PREÇOS UNITÁRIOS'!$B$73:$H$20000,4,0),IFERROR(VLOOKUP(D614,'[1]INSUMOS-SINAPI'!$A$7:$F$20000,3,0),IFERROR(VLOOKUP(D614,'[1]tab-PINI-SINT'!$B$18:$G$20000,3,0),IFERROR(VLOOKUP(D614,[1]INSUMOS!$B$13:$H$9994,5,0),"")))))</f>
        <v>H</v>
      </c>
      <c r="H614" s="76">
        <v>2</v>
      </c>
      <c r="I614" s="38">
        <f>IFERROR(VLOOKUP(D614,'[1]COMP-SINT-SINAPI'!$G$6:$Q$20000,8,0),IFERROR(VLOOKUP(D614,'[1]PREÇOS UNITÁRIOS'!$B$73:$H$20000,5,0),IFERROR(VLOOKUP(D614,'[1]INSUMOS-SINAPI'!$A$7:$F$20000,5,0),IFERROR(VLOOKUP(D614,'[1]tab-PINI-SINT'!$B$18:$G$20000,4,0),IFERROR(VLOOKUP(D614,[1]INSUMOS!$B$13:$H$9994,6,0),"")))))</f>
        <v>5.1700000000000017</v>
      </c>
      <c r="J614" s="38" t="str">
        <f>IF(D614="",0,IFERROR(VLOOKUP(D614,'[1]COMP-SINT-SINAPI'!$G$6:$Q$20000,7,0),IFERROR(VLOOKUP(D614,'[1]PREÇOS UNITÁRIOS'!$B$73:$H$20000,6,0),IFERROR(VLOOKUP(D614,'[1]INSUMOS-SINAPI'!$A$7:$F$20000,7,0),IFERROR(VLOOKUP(D614,'[1]tab-PINI-SINT'!$B$18:$G$20000,5,0),IFERROR(VLOOKUP(D614,[1]INSUMOS!$B$13:$H$9994,7,0),"0,00"))))))</f>
        <v>20,13</v>
      </c>
      <c r="K614" s="40">
        <f>H614*I614</f>
        <v>10.340000000000003</v>
      </c>
      <c r="L614" s="40">
        <f>H614*J614</f>
        <v>40.26</v>
      </c>
      <c r="M614" s="41">
        <f>K614+L614</f>
        <v>50.6</v>
      </c>
      <c r="N614" s="35"/>
    </row>
    <row r="615" spans="3:14" ht="37.5" x14ac:dyDescent="0.35">
      <c r="C615" s="42"/>
      <c r="D615" s="77">
        <v>88247</v>
      </c>
      <c r="E615" s="38" t="str">
        <f>IFERROR(VLOOKUP(D615,'[1]COMP-SINT-SINAPI'!$G$6:$R$20000,12,0),IFERROR(VLOOKUP(D615,'[1]PREÇOS UNITÁRIOS'!$B$73:$H$20000,3,0),IFERROR(VLOOKUP(D615,'[1]INSUMOS-SINAPI'!$A$6:$J$20000,6,0),IFERROR(VLOOKUP(D615,'[1]tab-PINI-SINT'!$B$18:$H$20000,7,0),IFERROR(VLOOKUP(D615,[1]INSUMOS!$B$13:$J$9994,9,0),"")))))</f>
        <v>SINAPI</v>
      </c>
      <c r="F615" s="37" t="str">
        <f>IFERROR(VLOOKUP(D615,'[1]COMP-SINT-SINAPI'!$G$6:$Q$20000,2,0),IFERROR(VLOOKUP(D615,'[1]PREÇOS UNITÁRIOS'!$B$73:$H$20000,3,0),IFERROR(VLOOKUP(D615,'[1]INSUMOS-SINAPI'!$A$7:$F$20000,2,0),IFERROR(VLOOKUP(D615,'[1]tab-PINI-SINT'!$B$18:$G$20000,2,0),IFERROR(VLOOKUP(D615,[1]INSUMOS!$B$13:$H$9994,3,0),"")))))</f>
        <v>AUXILIAR DE ELETRICISTA COM ENCARGOS COMPLEMENTARES</v>
      </c>
      <c r="G615" s="38" t="str">
        <f>IFERROR(VLOOKUP(D615,'[1]COMP-SINT-SINAPI'!$G$6:$Q$20000,3,0),IFERROR(VLOOKUP(D615,'[1]PREÇOS UNITÁRIOS'!$B$73:$H$20000,4,0),IFERROR(VLOOKUP(D615,'[1]INSUMOS-SINAPI'!$A$7:$F$20000,3,0),IFERROR(VLOOKUP(D615,'[1]tab-PINI-SINT'!$B$18:$G$20000,3,0),IFERROR(VLOOKUP(D615,[1]INSUMOS!$B$13:$H$9994,5,0),"")))))</f>
        <v>H</v>
      </c>
      <c r="H615" s="76">
        <v>2</v>
      </c>
      <c r="I615" s="38">
        <f>IFERROR(VLOOKUP(D615,'[1]COMP-SINT-SINAPI'!$G$6:$Q$20000,8,0),IFERROR(VLOOKUP(D615,'[1]PREÇOS UNITÁRIOS'!$B$73:$H$20000,5,0),IFERROR(VLOOKUP(D615,'[1]INSUMOS-SINAPI'!$A$7:$F$20000,5,0),IFERROR(VLOOKUP(D615,'[1]tab-PINI-SINT'!$B$18:$G$20000,4,0),IFERROR(VLOOKUP(D615,[1]INSUMOS!$B$13:$H$9994,6,0),"")))))</f>
        <v>5.1700000000000017</v>
      </c>
      <c r="J615" s="38" t="str">
        <f>IF(D615="",0,IFERROR(VLOOKUP(D615,'[1]COMP-SINT-SINAPI'!$G$6:$Q$20000,7,0),IFERROR(VLOOKUP(D615,'[1]PREÇOS UNITÁRIOS'!$B$73:$H$20000,6,0),IFERROR(VLOOKUP(D615,'[1]INSUMOS-SINAPI'!$A$7:$F$20000,7,0),IFERROR(VLOOKUP(D615,'[1]tab-PINI-SINT'!$B$18:$G$20000,5,0),IFERROR(VLOOKUP(D615,[1]INSUMOS!$B$13:$H$9994,7,0),"0,00"))))))</f>
        <v>15,70</v>
      </c>
      <c r="K615" s="40">
        <f>H615*I615</f>
        <v>10.340000000000003</v>
      </c>
      <c r="L615" s="40">
        <f>H615*J615</f>
        <v>31.4</v>
      </c>
      <c r="M615" s="41">
        <f>K615+L615</f>
        <v>41.74</v>
      </c>
      <c r="N615" s="35"/>
    </row>
    <row r="616" spans="3:14" x14ac:dyDescent="0.35">
      <c r="C616" s="42"/>
      <c r="D616" s="42"/>
      <c r="E616" s="117"/>
      <c r="F616" s="42"/>
      <c r="G616" s="42"/>
      <c r="H616" s="42"/>
      <c r="I616" s="50" t="s">
        <v>1042</v>
      </c>
      <c r="J616" s="29"/>
      <c r="K616" s="41">
        <f>SUM(K614:K615)</f>
        <v>20.680000000000007</v>
      </c>
      <c r="L616" s="41">
        <f>SUM(L614:L615)</f>
        <v>71.66</v>
      </c>
      <c r="M616" s="41">
        <f>SUM(M614:M615)</f>
        <v>92.34</v>
      </c>
      <c r="N616" s="35"/>
    </row>
    <row r="617" spans="3:14" x14ac:dyDescent="0.35">
      <c r="C617" s="34"/>
      <c r="D617" s="35"/>
      <c r="E617" s="118"/>
      <c r="F617" s="35"/>
      <c r="G617" s="35"/>
      <c r="H617" s="35"/>
      <c r="I617" s="35"/>
      <c r="J617" s="35"/>
      <c r="K617" s="35"/>
      <c r="L617" s="35"/>
      <c r="M617" s="35"/>
      <c r="N617" s="35"/>
    </row>
    <row r="618" spans="3:14" x14ac:dyDescent="0.35">
      <c r="C618" s="42"/>
      <c r="D618" s="43"/>
      <c r="E618" s="117"/>
      <c r="F618" s="43"/>
      <c r="G618" s="53"/>
      <c r="H618" s="44" t="s">
        <v>1036</v>
      </c>
      <c r="I618" s="44" t="s">
        <v>1037</v>
      </c>
      <c r="J618" s="44" t="s">
        <v>1038</v>
      </c>
      <c r="K618" s="44" t="s">
        <v>1039</v>
      </c>
      <c r="L618" s="44" t="s">
        <v>1040</v>
      </c>
      <c r="M618" s="54"/>
      <c r="N618" s="35"/>
    </row>
    <row r="619" spans="3:14" x14ac:dyDescent="0.35">
      <c r="C619" s="55" t="s">
        <v>516</v>
      </c>
      <c r="D619" s="47" t="str">
        <f>IF(C619="","",VLOOKUP(C619,'[1]PREÇOS UNITÁRIOS'!$B$12:$H$273,2,0))</f>
        <v>C90-BASA</v>
      </c>
      <c r="E619" s="79" t="s">
        <v>11</v>
      </c>
      <c r="F619" s="47" t="str">
        <f>IF(C619="","",VLOOKUP(C619,'[1]PREÇOS UNITÁRIOS'!$B$12:$H$273,3,0))</f>
        <v>LIMPEZA DE VIDRO</v>
      </c>
      <c r="G619" s="48" t="s">
        <v>33</v>
      </c>
      <c r="H619" s="29"/>
      <c r="I619" s="29"/>
      <c r="J619" s="49"/>
      <c r="K619" s="49">
        <f>K622</f>
        <v>4.6174999999999997</v>
      </c>
      <c r="L619" s="49">
        <f>L622</f>
        <v>8.5679999999999996</v>
      </c>
      <c r="M619" s="49">
        <f>SUM(K619:L619)</f>
        <v>13.185499999999999</v>
      </c>
      <c r="N619" s="35"/>
    </row>
    <row r="620" spans="3:14" x14ac:dyDescent="0.35">
      <c r="C620" s="42"/>
      <c r="D620" s="36">
        <v>13</v>
      </c>
      <c r="E620" s="38" t="str">
        <f>IFERROR(VLOOKUP(D620,'[1]COMP-SINT-SINAPI'!$G$6:$R$20000,12,0),IFERROR(VLOOKUP(D620,'[1]PREÇOS UNITÁRIOS'!$B$73:$H$20000,3,0),IFERROR(VLOOKUP(D620,'[1]INSUMOS-SINAPI'!$A$6:$J$20000,6,0),IFERROR(VLOOKUP(D620,'[1]tab-PINI-SINT'!$B$18:$H$20000,7,0),IFERROR(VLOOKUP(D620,[1]INSUMOS!$B$13:$J$9994,9,0),"")))))</f>
        <v>SINAPI</v>
      </c>
      <c r="F620" s="37" t="str">
        <f>IFERROR(VLOOKUP(D620,'[1]COMP-SINT-SINAPI'!$G$6:$Q$20000,2,0),IFERROR(VLOOKUP(D620,'[1]PREÇOS UNITÁRIOS'!$B$73:$H$20000,3,0),IFERROR(VLOOKUP(D620,'[1]INSUMOS-SINAPI'!$A$7:$F$20000,2,0),IFERROR(VLOOKUP(D620,'[1]tab-PINI-SINT'!$B$18:$G$20000,2,0),IFERROR(VLOOKUP(D620,[1]INSUMOS!$B$13:$H$9994,3,0),"")))))</f>
        <v>ESTOPA</v>
      </c>
      <c r="G620" s="38" t="str">
        <f>IFERROR(VLOOKUP(D620,'[1]COMP-SINT-SINAPI'!$G$6:$Q$20000,3,0),IFERROR(VLOOKUP(D620,'[1]PREÇOS UNITÁRIOS'!$B$73:$H$20000,4,0),IFERROR(VLOOKUP(D620,'[1]INSUMOS-SINAPI'!$A$7:$F$20000,3,0),IFERROR(VLOOKUP(D620,'[1]tab-PINI-SINT'!$B$18:$G$20000,3,0),IFERROR(VLOOKUP(D620,[1]INSUMOS!$B$13:$H$9994,5,0),"")))))</f>
        <v xml:space="preserve">KG    </v>
      </c>
      <c r="H620" s="76">
        <v>0.05</v>
      </c>
      <c r="I620" s="38" t="str">
        <f>IFERROR(VLOOKUP(D620,'[1]COMP-SINT-SINAPI'!$G$6:$Q$20000,8,0),IFERROR(VLOOKUP(D620,'[1]PREÇOS UNITÁRIOS'!$B$73:$H$20000,5,0),IFERROR(VLOOKUP(D620,'[1]INSUMOS-SINAPI'!$A$7:$F$20000,5,0),IFERROR(VLOOKUP(D620,'[1]tab-PINI-SINT'!$B$18:$G$20000,4,0),IFERROR(VLOOKUP(D620,[1]INSUMOS!$B$13:$H$9994,6,0),"")))))</f>
        <v>32,23</v>
      </c>
      <c r="J620" s="38" t="str">
        <f>IF(D620="",0,IFERROR(VLOOKUP(D620,'[1]COMP-SINT-SINAPI'!$G$6:$Q$20000,7,0),IFERROR(VLOOKUP(D620,'[1]PREÇOS UNITÁRIOS'!$B$73:$H$20000,6,0),IFERROR(VLOOKUP(D620,'[1]INSUMOS-SINAPI'!$A$7:$F$20000,7,0),IFERROR(VLOOKUP(D620,'[1]tab-PINI-SINT'!$B$18:$G$20000,5,0),IFERROR(VLOOKUP(D620,[1]INSUMOS!$B$13:$H$9994,7,0),"0,00"))))))</f>
        <v>0,00</v>
      </c>
      <c r="K620" s="40">
        <f>H620*I620</f>
        <v>1.6114999999999999</v>
      </c>
      <c r="L620" s="40">
        <f>H620*J620</f>
        <v>0</v>
      </c>
      <c r="M620" s="41">
        <f>K620+L620</f>
        <v>1.6114999999999999</v>
      </c>
      <c r="N620" s="35"/>
    </row>
    <row r="621" spans="3:14" ht="25" x14ac:dyDescent="0.35">
      <c r="C621" s="42"/>
      <c r="D621" s="36">
        <v>88316</v>
      </c>
      <c r="E621" s="38" t="str">
        <f>IFERROR(VLOOKUP(D621,'[1]COMP-SINT-SINAPI'!$G$6:$R$20000,12,0),IFERROR(VLOOKUP(D621,'[1]PREÇOS UNITÁRIOS'!$B$73:$H$20000,3,0),IFERROR(VLOOKUP(D621,'[1]INSUMOS-SINAPI'!$A$6:$J$20000,6,0),IFERROR(VLOOKUP(D621,'[1]tab-PINI-SINT'!$B$18:$H$20000,7,0),IFERROR(VLOOKUP(D621,[1]INSUMOS!$B$13:$J$9994,9,0),"")))))</f>
        <v>SINAPI</v>
      </c>
      <c r="F621" s="37" t="str">
        <f>IFERROR(VLOOKUP(D621,'[1]COMP-SINT-SINAPI'!$G$6:$Q$20000,2,0),IFERROR(VLOOKUP(D621,'[1]PREÇOS UNITÁRIOS'!$B$73:$H$20000,3,0),IFERROR(VLOOKUP(D621,'[1]INSUMOS-SINAPI'!$A$7:$F$20000,2,0),IFERROR(VLOOKUP(D621,'[1]tab-PINI-SINT'!$B$18:$G$20000,2,0),IFERROR(VLOOKUP(D621,[1]INSUMOS!$B$13:$H$9994,3,0),"")))))</f>
        <v>SERVENTE COM ENCARGOS COMPLEMENTARES</v>
      </c>
      <c r="G621" s="38" t="str">
        <f>IFERROR(VLOOKUP(D621,'[1]COMP-SINT-SINAPI'!$G$6:$Q$20000,3,0),IFERROR(VLOOKUP(D621,'[1]PREÇOS UNITÁRIOS'!$B$73:$H$20000,4,0),IFERROR(VLOOKUP(D621,'[1]INSUMOS-SINAPI'!$A$7:$F$20000,3,0),IFERROR(VLOOKUP(D621,'[1]tab-PINI-SINT'!$B$18:$G$20000,3,0),IFERROR(VLOOKUP(D621,[1]INSUMOS!$B$13:$H$9994,5,0),"")))))</f>
        <v>H</v>
      </c>
      <c r="H621" s="76">
        <v>0.6</v>
      </c>
      <c r="I621" s="38">
        <f>IFERROR(VLOOKUP(D621,'[1]COMP-SINT-SINAPI'!$G$6:$Q$20000,8,0),IFERROR(VLOOKUP(D621,'[1]PREÇOS UNITÁRIOS'!$B$73:$H$20000,5,0),IFERROR(VLOOKUP(D621,'[1]INSUMOS-SINAPI'!$A$7:$F$20000,5,0),IFERROR(VLOOKUP(D621,'[1]tab-PINI-SINT'!$B$18:$G$20000,4,0),IFERROR(VLOOKUP(D621,[1]INSUMOS!$B$13:$H$9994,6,0),"")))))</f>
        <v>5.01</v>
      </c>
      <c r="J621" s="38" t="str">
        <f>IF(D621="",0,IFERROR(VLOOKUP(D621,'[1]COMP-SINT-SINAPI'!$G$6:$Q$20000,7,0),IFERROR(VLOOKUP(D621,'[1]PREÇOS UNITÁRIOS'!$B$73:$H$20000,6,0),IFERROR(VLOOKUP(D621,'[1]INSUMOS-SINAPI'!$A$7:$F$20000,7,0),IFERROR(VLOOKUP(D621,'[1]tab-PINI-SINT'!$B$18:$G$20000,5,0),IFERROR(VLOOKUP(D621,[1]INSUMOS!$B$13:$H$9994,7,0),"0,00"))))))</f>
        <v>14,28</v>
      </c>
      <c r="K621" s="40">
        <f>H621*I621</f>
        <v>3.0059999999999998</v>
      </c>
      <c r="L621" s="40">
        <f>H621*J621</f>
        <v>8.5679999999999996</v>
      </c>
      <c r="M621" s="41">
        <f>K621+L621</f>
        <v>11.574</v>
      </c>
      <c r="N621" s="35"/>
    </row>
    <row r="622" spans="3:14" x14ac:dyDescent="0.35">
      <c r="C622" s="42"/>
      <c r="D622" s="42"/>
      <c r="E622" s="117"/>
      <c r="F622" s="42"/>
      <c r="G622" s="42"/>
      <c r="H622" s="42"/>
      <c r="I622" s="50" t="s">
        <v>1042</v>
      </c>
      <c r="J622" s="29"/>
      <c r="K622" s="41">
        <f>SUM(K620:K621)</f>
        <v>4.6174999999999997</v>
      </c>
      <c r="L622" s="41">
        <f>SUM(L620:L621)</f>
        <v>8.5679999999999996</v>
      </c>
      <c r="M622" s="41">
        <f>SUM(M620:M621)</f>
        <v>13.185499999999999</v>
      </c>
      <c r="N622" s="35"/>
    </row>
    <row r="623" spans="3:14" x14ac:dyDescent="0.35">
      <c r="C623" s="34"/>
      <c r="D623" s="35"/>
      <c r="E623" s="118"/>
      <c r="F623" s="35"/>
      <c r="G623" s="35"/>
      <c r="H623" s="35"/>
      <c r="I623" s="35"/>
      <c r="J623" s="35"/>
      <c r="K623" s="35"/>
      <c r="L623" s="35"/>
      <c r="M623" s="35"/>
      <c r="N623" s="35"/>
    </row>
    <row r="624" spans="3:14" x14ac:dyDescent="0.35">
      <c r="C624" s="42"/>
      <c r="D624" s="43"/>
      <c r="E624" s="117"/>
      <c r="F624" s="43"/>
      <c r="G624" s="53"/>
      <c r="H624" s="44" t="s">
        <v>1036</v>
      </c>
      <c r="I624" s="44" t="s">
        <v>1037</v>
      </c>
      <c r="J624" s="44" t="s">
        <v>1038</v>
      </c>
      <c r="K624" s="44" t="s">
        <v>1039</v>
      </c>
      <c r="L624" s="44" t="s">
        <v>1040</v>
      </c>
      <c r="M624" s="54"/>
      <c r="N624" s="35"/>
    </row>
    <row r="625" spans="3:14" ht="26" x14ac:dyDescent="0.35">
      <c r="C625" s="55" t="s">
        <v>519</v>
      </c>
      <c r="D625" s="47" t="str">
        <f>IF(C625="","",VLOOKUP(C625,'[1]PREÇOS UNITÁRIOS'!$B$12:$H$273,2,0))</f>
        <v>C91-SINAPI</v>
      </c>
      <c r="E625" s="79" t="s">
        <v>11</v>
      </c>
      <c r="F625" s="47" t="str">
        <f>IF(C625="","",VLOOKUP(C625,'[1]PREÇOS UNITÁRIOS'!$B$12:$H$273,3,0))</f>
        <v>LOCAÇÃO E MONTAGEM E DESMONTAGEM DE ANDAIME</v>
      </c>
      <c r="G625" s="48" t="s">
        <v>33</v>
      </c>
      <c r="H625" s="29"/>
      <c r="I625" s="29"/>
      <c r="J625" s="49"/>
      <c r="K625" s="49">
        <f>K628</f>
        <v>39.65</v>
      </c>
      <c r="L625" s="49">
        <f>L628</f>
        <v>11.72</v>
      </c>
      <c r="M625" s="49">
        <f>SUM(K625:L625)</f>
        <v>51.37</v>
      </c>
      <c r="N625" s="35"/>
    </row>
    <row r="626" spans="3:14" ht="137.5" x14ac:dyDescent="0.35">
      <c r="C626" s="42"/>
      <c r="D626" s="36">
        <v>10527</v>
      </c>
      <c r="E626" s="38" t="str">
        <f>IFERROR(VLOOKUP(D626,'[1]COMP-SINT-SINAPI'!$G$6:$R$20000,12,0),IFERROR(VLOOKUP(D626,'[1]PREÇOS UNITÁRIOS'!$B$73:$H$20000,3,0),IFERROR(VLOOKUP(D626,'[1]INSUMOS-SINAPI'!$A$6:$J$20000,6,0),IFERROR(VLOOKUP(D626,'[1]tab-PINI-SINT'!$B$18:$H$20000,7,0),IFERROR(VLOOKUP(D626,[1]INSUMOS!$B$13:$J$9994,9,0),"")))))</f>
        <v>SINAPI</v>
      </c>
      <c r="F626" s="37" t="str">
        <f>IFERROR(VLOOKUP(D626,'[1]COMP-SINT-SINAPI'!$G$6:$Q$20000,2,0),IFERROR(VLOOKUP(D626,'[1]PREÇOS UNITÁRIOS'!$B$73:$H$20000,3,0),IFERROR(VLOOKUP(D626,'[1]INSUMOS-SINAPI'!$A$7:$F$20000,2,0),IFERROR(VLOOKUP(D626,'[1]tab-PINI-SINT'!$B$18:$G$20000,2,0),IFERROR(VLOOKUP(D626,[1]INSUMOS!$B$13:$H$9994,3,0),"")))))</f>
        <v>LOCACAO DE ANDAIME METALICO TUBULAR DE ENCAIXE, TIPO DE TORRE, CADA PAINEL COM LARGURA DE 1 ATE 1,5 M E ALTURA DE *1,00* M, INCLUINDO DIAGONAL, BARRAS DE LIGACAO, SAPATAS OU RODIZIOS E DEMAIS ITENS NECESSARIOS A MONTAGEM (NAO INCLUI INSTALACAO)</v>
      </c>
      <c r="G626" s="38" t="str">
        <f>IFERROR(VLOOKUP(D626,'[1]COMP-SINT-SINAPI'!$G$6:$Q$20000,3,0),IFERROR(VLOOKUP(D626,'[1]PREÇOS UNITÁRIOS'!$B$73:$H$20000,4,0),IFERROR(VLOOKUP(D626,'[1]INSUMOS-SINAPI'!$A$7:$F$20000,3,0),IFERROR(VLOOKUP(D626,'[1]tab-PINI-SINT'!$B$18:$G$20000,3,0),IFERROR(VLOOKUP(D626,[1]INSUMOS!$B$13:$H$9994,5,0),"")))))</f>
        <v xml:space="preserve">MXMES </v>
      </c>
      <c r="H626" s="76">
        <v>1</v>
      </c>
      <c r="I626" s="38" t="str">
        <f>IFERROR(VLOOKUP(D626,'[1]COMP-SINT-SINAPI'!$G$6:$Q$20000,8,0),IFERROR(VLOOKUP(D626,'[1]PREÇOS UNITÁRIOS'!$B$73:$H$20000,5,0),IFERROR(VLOOKUP(D626,'[1]INSUMOS-SINAPI'!$A$7:$F$20000,5,0),IFERROR(VLOOKUP(D626,'[1]tab-PINI-SINT'!$B$18:$G$20000,4,0),IFERROR(VLOOKUP(D626,[1]INSUMOS!$B$13:$H$9994,6,0),"")))))</f>
        <v>36,00</v>
      </c>
      <c r="J626" s="38" t="str">
        <f>IF(D626="",0,IFERROR(VLOOKUP(D626,'[1]COMP-SINT-SINAPI'!$G$6:$Q$20000,7,0),IFERROR(VLOOKUP(D626,'[1]PREÇOS UNITÁRIOS'!$B$73:$H$20000,6,0),IFERROR(VLOOKUP(D626,'[1]INSUMOS-SINAPI'!$A$7:$F$20000,7,0),IFERROR(VLOOKUP(D626,'[1]tab-PINI-SINT'!$B$18:$G$20000,5,0),IFERROR(VLOOKUP(D626,[1]INSUMOS!$B$13:$H$9994,7,0),"0,00"))))))</f>
        <v>0,00</v>
      </c>
      <c r="K626" s="40">
        <f>H626*I626</f>
        <v>36</v>
      </c>
      <c r="L626" s="40">
        <f>H626*J626</f>
        <v>0</v>
      </c>
      <c r="M626" s="41">
        <f>K626+L626</f>
        <v>36</v>
      </c>
      <c r="N626" s="35"/>
    </row>
    <row r="627" spans="3:14" ht="50" x14ac:dyDescent="0.35">
      <c r="C627" s="42"/>
      <c r="D627" s="36">
        <v>97064</v>
      </c>
      <c r="E627" s="38" t="str">
        <f>IFERROR(VLOOKUP(D627,'[1]COMP-SINT-SINAPI'!$G$6:$R$20000,12,0),IFERROR(VLOOKUP(D627,'[1]PREÇOS UNITÁRIOS'!$B$73:$H$20000,3,0),IFERROR(VLOOKUP(D627,'[1]INSUMOS-SINAPI'!$A$6:$J$20000,6,0),IFERROR(VLOOKUP(D627,'[1]tab-PINI-SINT'!$B$18:$H$20000,7,0),IFERROR(VLOOKUP(D627,[1]INSUMOS!$B$13:$J$9994,9,0),"")))))</f>
        <v>SINAPI</v>
      </c>
      <c r="F627" s="37" t="str">
        <f>IFERROR(VLOOKUP(D627,'[1]COMP-SINT-SINAPI'!$G$6:$Q$20000,2,0),IFERROR(VLOOKUP(D627,'[1]PREÇOS UNITÁRIOS'!$B$73:$H$20000,3,0),IFERROR(VLOOKUP(D627,'[1]INSUMOS-SINAPI'!$A$7:$F$20000,2,0),IFERROR(VLOOKUP(D627,'[1]tab-PINI-SINT'!$B$18:$G$20000,2,0),IFERROR(VLOOKUP(D627,[1]INSUMOS!$B$13:$H$9994,3,0),"")))))</f>
        <v>MONTAGEM E DESMONTAGEM DE ANDAIME TUBULAR TIPO TORRE (EXCLUSIVE ANDAIME E LIMPEZA). AF_11/2017</v>
      </c>
      <c r="G627" s="38" t="str">
        <f>IFERROR(VLOOKUP(D627,'[1]COMP-SINT-SINAPI'!$G$6:$Q$20000,3,0),IFERROR(VLOOKUP(D627,'[1]PREÇOS UNITÁRIOS'!$B$73:$H$20000,4,0),IFERROR(VLOOKUP(D627,'[1]INSUMOS-SINAPI'!$A$7:$F$20000,3,0),IFERROR(VLOOKUP(D627,'[1]tab-PINI-SINT'!$B$18:$G$20000,3,0),IFERROR(VLOOKUP(D627,[1]INSUMOS!$B$13:$H$9994,5,0),"")))))</f>
        <v>M</v>
      </c>
      <c r="H627" s="76">
        <v>1</v>
      </c>
      <c r="I627" s="38">
        <f>IFERROR(VLOOKUP(D627,'[1]COMP-SINT-SINAPI'!$G$6:$Q$20000,8,0),IFERROR(VLOOKUP(D627,'[1]PREÇOS UNITÁRIOS'!$B$73:$H$20000,5,0),IFERROR(VLOOKUP(D627,'[1]INSUMOS-SINAPI'!$A$7:$F$20000,5,0),IFERROR(VLOOKUP(D627,'[1]tab-PINI-SINT'!$B$18:$G$20000,4,0),IFERROR(VLOOKUP(D627,[1]INSUMOS!$B$13:$H$9994,6,0),"")))))</f>
        <v>3.6499999999999986</v>
      </c>
      <c r="J627" s="38" t="str">
        <f>IF(D627="",0,IFERROR(VLOOKUP(D627,'[1]COMP-SINT-SINAPI'!$G$6:$Q$20000,7,0),IFERROR(VLOOKUP(D627,'[1]PREÇOS UNITÁRIOS'!$B$73:$H$20000,6,0),IFERROR(VLOOKUP(D627,'[1]INSUMOS-SINAPI'!$A$7:$F$20000,7,0),IFERROR(VLOOKUP(D627,'[1]tab-PINI-SINT'!$B$18:$G$20000,5,0),IFERROR(VLOOKUP(D627,[1]INSUMOS!$B$13:$H$9994,7,0),"0,00"))))))</f>
        <v>11,72</v>
      </c>
      <c r="K627" s="40">
        <f>H627*I627</f>
        <v>3.6499999999999986</v>
      </c>
      <c r="L627" s="40">
        <f>H627*J627</f>
        <v>11.72</v>
      </c>
      <c r="M627" s="41">
        <f>K627+L627</f>
        <v>15.37</v>
      </c>
      <c r="N627" s="35"/>
    </row>
    <row r="628" spans="3:14" x14ac:dyDescent="0.35">
      <c r="C628" s="42"/>
      <c r="D628" s="42"/>
      <c r="E628" s="117"/>
      <c r="F628" s="42"/>
      <c r="G628" s="42"/>
      <c r="H628" s="42"/>
      <c r="I628" s="50" t="s">
        <v>1042</v>
      </c>
      <c r="J628" s="29"/>
      <c r="K628" s="41">
        <f>SUM(K626:K627)</f>
        <v>39.65</v>
      </c>
      <c r="L628" s="41">
        <f>SUM(L626:L627)</f>
        <v>11.72</v>
      </c>
      <c r="M628" s="41">
        <f>SUM(M626:M627)</f>
        <v>51.37</v>
      </c>
      <c r="N628" s="35"/>
    </row>
    <row r="629" spans="3:14" x14ac:dyDescent="0.35">
      <c r="C629" s="34"/>
      <c r="D629" s="35"/>
      <c r="E629" s="118"/>
      <c r="F629" s="35"/>
      <c r="G629" s="35"/>
      <c r="H629" s="35"/>
      <c r="I629" s="35"/>
      <c r="J629" s="35"/>
      <c r="K629" s="35"/>
      <c r="L629" s="35"/>
      <c r="M629" s="35"/>
      <c r="N629" s="35"/>
    </row>
    <row r="630" spans="3:14" x14ac:dyDescent="0.35">
      <c r="C630" s="42"/>
      <c r="D630" s="43"/>
      <c r="E630" s="117"/>
      <c r="F630" s="43"/>
      <c r="G630" s="44" t="s">
        <v>21</v>
      </c>
      <c r="H630" s="44" t="s">
        <v>1036</v>
      </c>
      <c r="I630" s="44" t="s">
        <v>1037</v>
      </c>
      <c r="J630" s="44" t="s">
        <v>1038</v>
      </c>
      <c r="K630" s="44" t="s">
        <v>1039</v>
      </c>
      <c r="L630" s="44" t="s">
        <v>1040</v>
      </c>
      <c r="M630" s="45" t="s">
        <v>1041</v>
      </c>
      <c r="N630" s="35"/>
    </row>
    <row r="631" spans="3:14" ht="39" x14ac:dyDescent="0.35">
      <c r="C631" s="55" t="s">
        <v>522</v>
      </c>
      <c r="D631" s="47" t="str">
        <f>IF(C631="","",VLOOKUP(C631,'[1]PREÇOS UNITÁRIOS'!$B$12:$H$273,2,0))</f>
        <v>C92-BASA</v>
      </c>
      <c r="E631" s="79" t="s">
        <v>11</v>
      </c>
      <c r="F631" s="47" t="str">
        <f>IF(C631="","",VLOOKUP(C631,'[1]PREÇOS UNITÁRIOS'!$B$12:$H$273,3,0))</f>
        <v>RETIRADA DE PLACA DE IDENTIFICAÇÃO FRONTAL DO BANCO DE 2,00 X 2,00 M</v>
      </c>
      <c r="G631" s="48" t="s">
        <v>21</v>
      </c>
      <c r="H631" s="29"/>
      <c r="I631" s="29"/>
      <c r="J631" s="49"/>
      <c r="K631" s="49">
        <f>K636</f>
        <v>255.39000000000001</v>
      </c>
      <c r="L631" s="49">
        <f>L636</f>
        <v>55.889999999999993</v>
      </c>
      <c r="M631" s="49">
        <f>SUM(K631:L631)</f>
        <v>311.28000000000003</v>
      </c>
      <c r="N631" s="35"/>
    </row>
    <row r="632" spans="3:14" ht="125" x14ac:dyDescent="0.35">
      <c r="C632" s="34"/>
      <c r="D632" s="36">
        <v>5928</v>
      </c>
      <c r="E632" s="38" t="str">
        <f>IFERROR(VLOOKUP(D632,'[1]COMP-SINT-SINAPI'!$G$6:$R$20000,12,0),IFERROR(VLOOKUP(D632,'[1]PREÇOS UNITÁRIOS'!$B$73:$H$20000,3,0),IFERROR(VLOOKUP(D632,'[1]INSUMOS-SINAPI'!$A$6:$J$20000,6,0),IFERROR(VLOOKUP(D632,'[1]tab-PINI-SINT'!$B$18:$H$20000,7,0),IFERROR(VLOOKUP(D632,[1]INSUMOS!$B$13:$J$9994,9,0),"")))))</f>
        <v>SINAPI</v>
      </c>
      <c r="F632" s="37" t="str">
        <f>IFERROR(VLOOKUP(D632,'[1]COMP-SINT-SINAPI'!$G$6:$Q$20000,2,0),IFERROR(VLOOKUP(D632,'[1]PREÇOS UNITÁRIOS'!$B$73:$H$20000,3,0),IFERROR(VLOOKUP(D632,'[1]INSUMOS-SINAPI'!$A$7:$F$20000,2,0),IFERROR(VLOOKUP(D632,'[1]tab-PINI-SINT'!$B$18:$G$20000,2,0),IFERROR(VLOOKUP(D632,[1]INSUMOS!$B$13:$H$9994,3,0),"")))))</f>
        <v>GUINDAUTO HIDRÁULICO, CAPACIDADE MÁXIMA DE CARGA 6200 KG, MOMENTO MÁXIMO DE CARGA 11,7 TM, ALCANCE MÁXIMO HORIZONTAL 9,70 M, INCLUSIVE CAMINHÃO TOCO PBT 16.000 KG, POTÊNCIA DE 189 CV - CHP DIURNO. AF_06/2014</v>
      </c>
      <c r="G632" s="38" t="str">
        <f>IFERROR(VLOOKUP(D632,'[1]COMP-SINT-SINAPI'!$G$6:$Q$20000,3,0),IFERROR(VLOOKUP(D632,'[1]PREÇOS UNITÁRIOS'!$B$73:$H$20000,4,0),IFERROR(VLOOKUP(D632,'[1]INSUMOS-SINAPI'!$A$7:$F$20000,3,0),IFERROR(VLOOKUP(D632,'[1]tab-PINI-SINT'!$B$18:$G$20000,3,0),IFERROR(VLOOKUP(D632,[1]INSUMOS!$B$13:$H$9994,5,0),"")))))</f>
        <v>CHP</v>
      </c>
      <c r="H632" s="39">
        <v>1</v>
      </c>
      <c r="I632" s="38">
        <f>IFERROR(VLOOKUP(D632,'[1]COMP-SINT-SINAPI'!$G$6:$Q$20000,8,0),IFERROR(VLOOKUP(D632,'[1]PREÇOS UNITÁRIOS'!$B$73:$H$20000,5,0),IFERROR(VLOOKUP(D632,'[1]INSUMOS-SINAPI'!$A$7:$F$20000,5,0),IFERROR(VLOOKUP(D632,'[1]tab-PINI-SINT'!$B$18:$G$20000,4,0),IFERROR(VLOOKUP(D632,[1]INSUMOS!$B$13:$H$9994,6,0),"")))))</f>
        <v>217.51000000000002</v>
      </c>
      <c r="J632" s="38" t="str">
        <f>IF(D632="",0,IFERROR(VLOOKUP(D632,'[1]COMP-SINT-SINAPI'!$G$6:$Q$20000,7,0),IFERROR(VLOOKUP(D632,'[1]PREÇOS UNITÁRIOS'!$B$73:$H$20000,6,0),IFERROR(VLOOKUP(D632,'[1]INSUMOS-SINAPI'!$A$7:$F$20000,7,0),IFERROR(VLOOKUP(D632,'[1]tab-PINI-SINT'!$B$18:$G$20000,5,0),IFERROR(VLOOKUP(D632,[1]INSUMOS!$B$13:$H$9994,7,0),"0,00"))))))</f>
        <v>21,45</v>
      </c>
      <c r="K632" s="40">
        <f>IF(H632="",0,H632*I632)</f>
        <v>217.51000000000002</v>
      </c>
      <c r="L632" s="40">
        <f>H632*J632</f>
        <v>21.45</v>
      </c>
      <c r="M632" s="41">
        <f>K632+L632</f>
        <v>238.96</v>
      </c>
      <c r="N632" s="35"/>
    </row>
    <row r="633" spans="3:14" ht="125" x14ac:dyDescent="0.35">
      <c r="C633" s="34"/>
      <c r="D633" s="58">
        <v>89259</v>
      </c>
      <c r="E633" s="38" t="str">
        <f>IFERROR(VLOOKUP(D633,'[1]COMP-SINT-SINAPI'!$G$6:$R$20000,12,0),IFERROR(VLOOKUP(D633,'[1]PREÇOS UNITÁRIOS'!$B$73:$H$20000,3,0),IFERROR(VLOOKUP(D633,'[1]INSUMOS-SINAPI'!$A$6:$J$20000,6,0),IFERROR(VLOOKUP(D633,'[1]tab-PINI-SINT'!$B$18:$H$20000,7,0),IFERROR(VLOOKUP(D633,[1]INSUMOS!$B$13:$J$9994,9,0),"")))))</f>
        <v>SINAPI</v>
      </c>
      <c r="F633" s="37" t="str">
        <f>IFERROR(VLOOKUP(D633,'[1]COMP-SINT-SINAPI'!$G$6:$Q$20000,2,0),IFERROR(VLOOKUP(D633,'[1]PREÇOS UNITÁRIOS'!$B$73:$H$20000,3,0),IFERROR(VLOOKUP(D633,'[1]INSUMOS-SINAPI'!$A$7:$F$20000,2,0),IFERROR(VLOOKUP(D633,'[1]tab-PINI-SINT'!$B$18:$G$20000,2,0),IFERROR(VLOOKUP(D633,[1]INSUMOS!$B$13:$H$9994,3,0),"")))))</f>
        <v>GUINDAUTO HIDRÁULICO, CAPACIDADE MÁXIMA DE CARGA 6200 KG, MOMENTO MÁXIMO DE CARGA 11,7 TM, ALCANCE MÁXIMO HORIZONTAL 9,70 M, INCLUSIVE CAMINHÃO TOCO PBT 16.000 KG, POTÊNCIA DE 189 CV - DEPRECIAÇÃO. AF_06/2014</v>
      </c>
      <c r="G633" s="38" t="str">
        <f>IFERROR(VLOOKUP(D633,'[1]COMP-SINT-SINAPI'!$G$6:$Q$20000,3,0),IFERROR(VLOOKUP(D633,'[1]PREÇOS UNITÁRIOS'!$B$73:$H$20000,4,0),IFERROR(VLOOKUP(D633,'[1]INSUMOS-SINAPI'!$A$7:$F$20000,3,0),IFERROR(VLOOKUP(D633,'[1]tab-PINI-SINT'!$B$18:$G$20000,3,0),IFERROR(VLOOKUP(D633,[1]INSUMOS!$B$13:$H$9994,5,0),"")))))</f>
        <v>H</v>
      </c>
      <c r="H633" s="39">
        <v>1</v>
      </c>
      <c r="I633" s="38">
        <f>IFERROR(VLOOKUP(D633,'[1]COMP-SINT-SINAPI'!$G$6:$Q$20000,8,0),IFERROR(VLOOKUP(D633,'[1]PREÇOS UNITÁRIOS'!$B$73:$H$20000,5,0),IFERROR(VLOOKUP(D633,'[1]INSUMOS-SINAPI'!$A$7:$F$20000,5,0),IFERROR(VLOOKUP(D633,'[1]tab-PINI-SINT'!$B$18:$G$20000,4,0),IFERROR(VLOOKUP(D633,[1]INSUMOS!$B$13:$H$9994,6,0),"")))))</f>
        <v>27.69</v>
      </c>
      <c r="J633" s="38" t="str">
        <f>IF(D633="",0,IFERROR(VLOOKUP(D633,'[1]COMP-SINT-SINAPI'!$G$6:$Q$20000,7,0),IFERROR(VLOOKUP(D633,'[1]PREÇOS UNITÁRIOS'!$B$73:$H$20000,6,0),IFERROR(VLOOKUP(D633,'[1]INSUMOS-SINAPI'!$A$7:$F$20000,7,0),IFERROR(VLOOKUP(D633,'[1]tab-PINI-SINT'!$B$18:$G$20000,5,0),IFERROR(VLOOKUP(D633,[1]INSUMOS!$B$13:$H$9994,7,0),"0,00"))))))</f>
        <v>0,00</v>
      </c>
      <c r="K633" s="40">
        <f>IF(H633="",0,H633*I633)</f>
        <v>27.69</v>
      </c>
      <c r="L633" s="40">
        <f>H633*J633</f>
        <v>0</v>
      </c>
      <c r="M633" s="41">
        <f>K633+L633</f>
        <v>27.69</v>
      </c>
      <c r="N633" s="35"/>
    </row>
    <row r="634" spans="3:14" ht="25" x14ac:dyDescent="0.35">
      <c r="C634" s="34"/>
      <c r="D634" s="58">
        <v>88309</v>
      </c>
      <c r="E634" s="38" t="str">
        <f>IFERROR(VLOOKUP(D634,'[1]COMP-SINT-SINAPI'!$G$6:$R$20000,12,0),IFERROR(VLOOKUP(D634,'[1]PREÇOS UNITÁRIOS'!$B$73:$H$20000,3,0),IFERROR(VLOOKUP(D634,'[1]INSUMOS-SINAPI'!$A$6:$J$20000,6,0),IFERROR(VLOOKUP(D634,'[1]tab-PINI-SINT'!$B$18:$H$20000,7,0),IFERROR(VLOOKUP(D634,[1]INSUMOS!$B$13:$J$9994,9,0),"")))))</f>
        <v>SINAPI</v>
      </c>
      <c r="F634" s="37" t="str">
        <f>IFERROR(VLOOKUP(D634,'[1]COMP-SINT-SINAPI'!$G$6:$Q$20000,2,0),IFERROR(VLOOKUP(D634,'[1]PREÇOS UNITÁRIOS'!$B$73:$H$20000,3,0),IFERROR(VLOOKUP(D634,'[1]INSUMOS-SINAPI'!$A$7:$F$20000,2,0),IFERROR(VLOOKUP(D634,'[1]tab-PINI-SINT'!$B$18:$G$20000,2,0),IFERROR(VLOOKUP(D634,[1]INSUMOS!$B$13:$H$9994,3,0),"")))))</f>
        <v>PEDREIRO COM ENCARGOS COMPLEMENTARES</v>
      </c>
      <c r="G634" s="38" t="str">
        <f>IFERROR(VLOOKUP(D634,'[1]COMP-SINT-SINAPI'!$G$6:$Q$20000,3,0),IFERROR(VLOOKUP(D634,'[1]PREÇOS UNITÁRIOS'!$B$73:$H$20000,4,0),IFERROR(VLOOKUP(D634,'[1]INSUMOS-SINAPI'!$A$7:$F$20000,3,0),IFERROR(VLOOKUP(D634,'[1]tab-PINI-SINT'!$B$18:$G$20000,3,0),IFERROR(VLOOKUP(D634,[1]INSUMOS!$B$13:$H$9994,5,0),"")))))</f>
        <v>H</v>
      </c>
      <c r="H634" s="39">
        <v>1</v>
      </c>
      <c r="I634" s="38">
        <f>IFERROR(VLOOKUP(D634,'[1]COMP-SINT-SINAPI'!$G$6:$Q$20000,8,0),IFERROR(VLOOKUP(D634,'[1]PREÇOS UNITÁRIOS'!$B$73:$H$20000,5,0),IFERROR(VLOOKUP(D634,'[1]INSUMOS-SINAPI'!$A$7:$F$20000,5,0),IFERROR(VLOOKUP(D634,'[1]tab-PINI-SINT'!$B$18:$G$20000,4,0),IFERROR(VLOOKUP(D634,[1]INSUMOS!$B$13:$H$9994,6,0),"")))))</f>
        <v>5.18</v>
      </c>
      <c r="J634" s="38" t="str">
        <f>IF(D634="",0,IFERROR(VLOOKUP(D634,'[1]COMP-SINT-SINAPI'!$G$6:$Q$20000,7,0),IFERROR(VLOOKUP(D634,'[1]PREÇOS UNITÁRIOS'!$B$73:$H$20000,6,0),IFERROR(VLOOKUP(D634,'[1]INSUMOS-SINAPI'!$A$7:$F$20000,7,0),IFERROR(VLOOKUP(D634,'[1]tab-PINI-SINT'!$B$18:$G$20000,5,0),IFERROR(VLOOKUP(D634,[1]INSUMOS!$B$13:$H$9994,7,0),"0,00"))))))</f>
        <v>19,15</v>
      </c>
      <c r="K634" s="40">
        <f>IF(H634="",0,H634*I634)</f>
        <v>5.18</v>
      </c>
      <c r="L634" s="40">
        <f>H634*J634</f>
        <v>19.149999999999999</v>
      </c>
      <c r="M634" s="41">
        <f>K634+L634</f>
        <v>24.33</v>
      </c>
      <c r="N634" s="35"/>
    </row>
    <row r="635" spans="3:14" ht="37.5" x14ac:dyDescent="0.35">
      <c r="C635" s="34"/>
      <c r="D635" s="36">
        <v>88243</v>
      </c>
      <c r="E635" s="38" t="str">
        <f>IFERROR(VLOOKUP(D635,'[1]COMP-SINT-SINAPI'!$G$6:$R$20000,12,0),IFERROR(VLOOKUP(D635,'[1]PREÇOS UNITÁRIOS'!$B$73:$H$20000,3,0),IFERROR(VLOOKUP(D635,'[1]INSUMOS-SINAPI'!$A$6:$J$20000,6,0),IFERROR(VLOOKUP(D635,'[1]tab-PINI-SINT'!$B$18:$H$20000,7,0),IFERROR(VLOOKUP(D635,[1]INSUMOS!$B$13:$J$9994,9,0),"")))))</f>
        <v>SINAPI</v>
      </c>
      <c r="F635" s="37" t="str">
        <f>IFERROR(VLOOKUP(D635,'[1]COMP-SINT-SINAPI'!$G$6:$Q$20000,2,0),IFERROR(VLOOKUP(D635,'[1]PREÇOS UNITÁRIOS'!$B$73:$H$20000,3,0),IFERROR(VLOOKUP(D635,'[1]INSUMOS-SINAPI'!$A$7:$F$20000,2,0),IFERROR(VLOOKUP(D635,'[1]tab-PINI-SINT'!$B$18:$G$20000,2,0),IFERROR(VLOOKUP(D635,[1]INSUMOS!$B$13:$H$9994,3,0),"")))))</f>
        <v>AJUDANTE ESPECIALIZADO COM ENCARGOS COMPLEMENTARES</v>
      </c>
      <c r="G635" s="38" t="str">
        <f>IFERROR(VLOOKUP(D635,'[1]COMP-SINT-SINAPI'!$G$6:$Q$20000,3,0),IFERROR(VLOOKUP(D635,'[1]PREÇOS UNITÁRIOS'!$B$73:$H$20000,4,0),IFERROR(VLOOKUP(D635,'[1]INSUMOS-SINAPI'!$A$7:$F$20000,3,0),IFERROR(VLOOKUP(D635,'[1]tab-PINI-SINT'!$B$18:$G$20000,3,0),IFERROR(VLOOKUP(D635,[1]INSUMOS!$B$13:$H$9994,5,0),"")))))</f>
        <v>H</v>
      </c>
      <c r="H635" s="39">
        <v>1</v>
      </c>
      <c r="I635" s="38">
        <f>IFERROR(VLOOKUP(D635,'[1]COMP-SINT-SINAPI'!$G$6:$Q$20000,8,0),IFERROR(VLOOKUP(D635,'[1]PREÇOS UNITÁRIOS'!$B$73:$H$20000,5,0),IFERROR(VLOOKUP(D635,'[1]INSUMOS-SINAPI'!$A$7:$F$20000,5,0),IFERROR(VLOOKUP(D635,'[1]tab-PINI-SINT'!$B$18:$G$20000,4,0),IFERROR(VLOOKUP(D635,[1]INSUMOS!$B$13:$H$9994,6,0),"")))))</f>
        <v>5.0100000000000016</v>
      </c>
      <c r="J635" s="38" t="str">
        <f>IF(D635="",0,IFERROR(VLOOKUP(D635,'[1]COMP-SINT-SINAPI'!$G$6:$Q$20000,7,0),IFERROR(VLOOKUP(D635,'[1]PREÇOS UNITÁRIOS'!$B$73:$H$20000,6,0),IFERROR(VLOOKUP(D635,'[1]INSUMOS-SINAPI'!$A$7:$F$20000,7,0),IFERROR(VLOOKUP(D635,'[1]tab-PINI-SINT'!$B$18:$G$20000,5,0),IFERROR(VLOOKUP(D635,[1]INSUMOS!$B$13:$H$9994,7,0),"0,00"))))))</f>
        <v>15,29</v>
      </c>
      <c r="K635" s="40">
        <f>IF(H635="",0,H635*I635)</f>
        <v>5.0100000000000016</v>
      </c>
      <c r="L635" s="40">
        <f>H635*J635</f>
        <v>15.29</v>
      </c>
      <c r="M635" s="41">
        <f>K635+L635</f>
        <v>20.3</v>
      </c>
      <c r="N635" s="35"/>
    </row>
    <row r="636" spans="3:14" x14ac:dyDescent="0.35">
      <c r="C636" s="34"/>
      <c r="D636" s="35"/>
      <c r="E636" s="118"/>
      <c r="F636" s="35"/>
      <c r="G636" s="35"/>
      <c r="H636" s="35"/>
      <c r="I636" s="50" t="s">
        <v>1042</v>
      </c>
      <c r="J636" s="29"/>
      <c r="K636" s="41">
        <f>SUM(K632:K635)</f>
        <v>255.39000000000001</v>
      </c>
      <c r="L636" s="41">
        <f>SUM(L632:L635)</f>
        <v>55.889999999999993</v>
      </c>
      <c r="M636" s="41">
        <f>SUM(M632:M635)</f>
        <v>311.28000000000003</v>
      </c>
      <c r="N636" s="35"/>
    </row>
    <row r="637" spans="3:14" x14ac:dyDescent="0.35">
      <c r="C637" s="34"/>
      <c r="D637" s="35"/>
      <c r="E637" s="118"/>
      <c r="F637" s="35"/>
      <c r="G637" s="35"/>
      <c r="H637" s="35"/>
      <c r="I637" s="35"/>
      <c r="J637" s="35"/>
      <c r="K637" s="35"/>
      <c r="L637" s="35"/>
      <c r="M637" s="35"/>
      <c r="N637" s="35"/>
    </row>
    <row r="638" spans="3:14" x14ac:dyDescent="0.35">
      <c r="C638" s="42"/>
      <c r="D638" s="43"/>
      <c r="E638" s="117"/>
      <c r="F638" s="43"/>
      <c r="G638" s="44" t="s">
        <v>21</v>
      </c>
      <c r="H638" s="44" t="s">
        <v>1036</v>
      </c>
      <c r="I638" s="44" t="s">
        <v>1037</v>
      </c>
      <c r="J638" s="44" t="s">
        <v>1038</v>
      </c>
      <c r="K638" s="44" t="s">
        <v>1039</v>
      </c>
      <c r="L638" s="44" t="s">
        <v>1040</v>
      </c>
      <c r="M638" s="45" t="s">
        <v>1041</v>
      </c>
      <c r="N638" s="35"/>
    </row>
    <row r="639" spans="3:14" x14ac:dyDescent="0.35">
      <c r="C639" s="55" t="s">
        <v>525</v>
      </c>
      <c r="D639" s="47" t="str">
        <f>IF(C639="","",VLOOKUP(C639,'[1]PREÇOS UNITÁRIOS'!$B$12:$H$273,2,0))</f>
        <v>C93-BASA</v>
      </c>
      <c r="E639" s="79" t="s">
        <v>11</v>
      </c>
      <c r="F639" s="47" t="str">
        <f>IF(C639="","",VLOOKUP(C639,'[1]PREÇOS UNITÁRIOS'!$B$12:$H$273,3,0))</f>
        <v>RETIRADA DE ADESIVOS</v>
      </c>
      <c r="G639" s="48" t="s">
        <v>21</v>
      </c>
      <c r="H639" s="29"/>
      <c r="I639" s="29"/>
      <c r="J639" s="49"/>
      <c r="K639" s="49">
        <f>K641</f>
        <v>1.5029999999999999</v>
      </c>
      <c r="L639" s="49">
        <f>L641</f>
        <v>4.2839999999999998</v>
      </c>
      <c r="M639" s="49">
        <f>SUM(K639:L639)</f>
        <v>5.7869999999999999</v>
      </c>
      <c r="N639" s="35"/>
    </row>
    <row r="640" spans="3:14" ht="25" x14ac:dyDescent="0.35">
      <c r="C640" s="34"/>
      <c r="D640" s="36">
        <v>88316</v>
      </c>
      <c r="E640" s="38" t="str">
        <f>IFERROR(VLOOKUP(D640,'[1]COMP-SINT-SINAPI'!$G$6:$R$20000,12,0),IFERROR(VLOOKUP(D640,'[1]PREÇOS UNITÁRIOS'!$B$73:$H$20000,3,0),IFERROR(VLOOKUP(D640,'[1]INSUMOS-SINAPI'!$A$6:$J$20000,6,0),IFERROR(VLOOKUP(D640,'[1]tab-PINI-SINT'!$B$18:$H$20000,7,0),IFERROR(VLOOKUP(D640,[1]INSUMOS!$B$13:$J$9994,9,0),"")))))</f>
        <v>SINAPI</v>
      </c>
      <c r="F640" s="37" t="str">
        <f>IFERROR(VLOOKUP(D640,'[1]COMP-SINT-SINAPI'!$G$6:$Q$20000,2,0),IFERROR(VLOOKUP(D640,'[1]PREÇOS UNITÁRIOS'!$B$73:$H$20000,3,0),IFERROR(VLOOKUP(D640,'[1]INSUMOS-SINAPI'!$A$7:$F$20000,2,0),IFERROR(VLOOKUP(D640,'[1]tab-PINI-SINT'!$B$18:$G$20000,2,0),IFERROR(VLOOKUP(D640,[1]INSUMOS!$B$13:$H$9994,3,0),"")))))</f>
        <v>SERVENTE COM ENCARGOS COMPLEMENTARES</v>
      </c>
      <c r="G640" s="38" t="str">
        <f>IFERROR(VLOOKUP(D640,'[1]COMP-SINT-SINAPI'!$G$6:$Q$20000,3,0),IFERROR(VLOOKUP(D640,'[1]PREÇOS UNITÁRIOS'!$B$73:$H$20000,4,0),IFERROR(VLOOKUP(D640,'[1]INSUMOS-SINAPI'!$A$7:$F$20000,3,0),IFERROR(VLOOKUP(D640,'[1]tab-PINI-SINT'!$B$18:$G$20000,3,0),IFERROR(VLOOKUP(D640,[1]INSUMOS!$B$13:$H$9994,5,0),"")))))</f>
        <v>H</v>
      </c>
      <c r="H640" s="39">
        <v>0.3</v>
      </c>
      <c r="I640" s="38">
        <f>IFERROR(VLOOKUP(D640,'[1]COMP-SINT-SINAPI'!$G$6:$Q$20000,8,0),IFERROR(VLOOKUP(D640,'[1]PREÇOS UNITÁRIOS'!$B$73:$H$20000,5,0),IFERROR(VLOOKUP(D640,'[1]INSUMOS-SINAPI'!$A$7:$F$20000,5,0),IFERROR(VLOOKUP(D640,'[1]tab-PINI-SINT'!$B$18:$G$20000,4,0),IFERROR(VLOOKUP(D640,[1]INSUMOS!$B$13:$H$9994,6,0),"")))))</f>
        <v>5.01</v>
      </c>
      <c r="J640" s="38" t="str">
        <f>IF(D640="",0,IFERROR(VLOOKUP(D640,'[1]COMP-SINT-SINAPI'!$G$6:$Q$20000,7,0),IFERROR(VLOOKUP(D640,'[1]PREÇOS UNITÁRIOS'!$B$73:$H$20000,6,0),IFERROR(VLOOKUP(D640,'[1]INSUMOS-SINAPI'!$A$7:$F$20000,7,0),IFERROR(VLOOKUP(D640,'[1]tab-PINI-SINT'!$B$18:$G$20000,5,0),IFERROR(VLOOKUP(D640,[1]INSUMOS!$B$13:$H$9994,7,0),"0,00"))))))</f>
        <v>14,28</v>
      </c>
      <c r="K640" s="40">
        <f>IF(H640="",0,H640*I640)</f>
        <v>1.5029999999999999</v>
      </c>
      <c r="L640" s="40">
        <f>H640*J640</f>
        <v>4.2839999999999998</v>
      </c>
      <c r="M640" s="41">
        <f>K640+L640</f>
        <v>5.7869999999999999</v>
      </c>
      <c r="N640" s="35"/>
    </row>
    <row r="641" spans="3:14" x14ac:dyDescent="0.35">
      <c r="C641" s="34"/>
      <c r="D641" s="35"/>
      <c r="E641" s="118"/>
      <c r="F641" s="35"/>
      <c r="G641" s="35"/>
      <c r="H641" s="35"/>
      <c r="I641" s="50" t="s">
        <v>1042</v>
      </c>
      <c r="J641" s="29"/>
      <c r="K641" s="41">
        <f>SUM(K640:K640)</f>
        <v>1.5029999999999999</v>
      </c>
      <c r="L641" s="41">
        <f>SUM(L640:L640)</f>
        <v>4.2839999999999998</v>
      </c>
      <c r="M641" s="41">
        <f>SUM(M640:M640)</f>
        <v>5.7869999999999999</v>
      </c>
      <c r="N641" s="35"/>
    </row>
    <row r="642" spans="3:14" x14ac:dyDescent="0.35">
      <c r="C642" s="34"/>
      <c r="D642" s="35"/>
      <c r="E642" s="118"/>
      <c r="F642" s="35"/>
      <c r="G642" s="35"/>
      <c r="H642" s="35"/>
      <c r="I642" s="35"/>
      <c r="J642" s="35"/>
      <c r="K642" s="35"/>
      <c r="L642" s="35"/>
      <c r="M642" s="35"/>
      <c r="N642" s="35"/>
    </row>
    <row r="643" spans="3:14" x14ac:dyDescent="0.35">
      <c r="C643" s="42"/>
      <c r="D643" s="43"/>
      <c r="E643" s="117"/>
      <c r="F643" s="43"/>
      <c r="G643" s="44" t="s">
        <v>21</v>
      </c>
      <c r="H643" s="44" t="s">
        <v>1036</v>
      </c>
      <c r="I643" s="44" t="s">
        <v>1037</v>
      </c>
      <c r="J643" s="44" t="s">
        <v>1038</v>
      </c>
      <c r="K643" s="44" t="s">
        <v>1039</v>
      </c>
      <c r="L643" s="44" t="s">
        <v>1040</v>
      </c>
      <c r="M643" s="45" t="s">
        <v>1041</v>
      </c>
      <c r="N643" s="35"/>
    </row>
    <row r="644" spans="3:14" ht="39" x14ac:dyDescent="0.35">
      <c r="C644" s="55" t="s">
        <v>528</v>
      </c>
      <c r="D644" s="47" t="str">
        <f>IF(C644="","",VLOOKUP(C644,'[1]PREÇOS UNITÁRIOS'!$B$12:$H$273,2,0))</f>
        <v>C94-BASA</v>
      </c>
      <c r="E644" s="79" t="s">
        <v>11</v>
      </c>
      <c r="F644" s="47" t="str">
        <f>IF(C644="","",VLOOKUP(C644,'[1]PREÇOS UNITÁRIOS'!$B$12:$H$273,3,0))</f>
        <v>RETIRADA DE PLACA DE IDENTIFICAÇÃO VISUAL DOS CASH'S</v>
      </c>
      <c r="G644" s="48" t="s">
        <v>21</v>
      </c>
      <c r="H644" s="29"/>
      <c r="I644" s="29"/>
      <c r="J644" s="49"/>
      <c r="K644" s="49">
        <f>K647</f>
        <v>10.01</v>
      </c>
      <c r="L644" s="49">
        <f>L647</f>
        <v>33.24</v>
      </c>
      <c r="M644" s="49">
        <f>SUM(K644:L644)</f>
        <v>43.25</v>
      </c>
      <c r="N644" s="35"/>
    </row>
    <row r="645" spans="3:14" ht="25" x14ac:dyDescent="0.35">
      <c r="C645" s="34"/>
      <c r="D645" s="36">
        <v>88316</v>
      </c>
      <c r="E645" s="38" t="str">
        <f>IFERROR(VLOOKUP(D645,'[1]COMP-SINT-SINAPI'!$G$6:$R$20000,12,0),IFERROR(VLOOKUP(D645,'[1]PREÇOS UNITÁRIOS'!$B$73:$H$20000,3,0),IFERROR(VLOOKUP(D645,'[1]INSUMOS-SINAPI'!$A$6:$J$20000,6,0),IFERROR(VLOOKUP(D645,'[1]tab-PINI-SINT'!$B$18:$H$20000,7,0),IFERROR(VLOOKUP(D645,[1]INSUMOS!$B$13:$J$9994,9,0),"")))))</f>
        <v>SINAPI</v>
      </c>
      <c r="F645" s="37" t="str">
        <f>IFERROR(VLOOKUP(D645,'[1]COMP-SINT-SINAPI'!$G$6:$Q$20000,2,0),IFERROR(VLOOKUP(D645,'[1]PREÇOS UNITÁRIOS'!$B$73:$H$20000,3,0),IFERROR(VLOOKUP(D645,'[1]INSUMOS-SINAPI'!$A$7:$F$20000,2,0),IFERROR(VLOOKUP(D645,'[1]tab-PINI-SINT'!$B$18:$G$20000,2,0),IFERROR(VLOOKUP(D645,[1]INSUMOS!$B$13:$H$9994,3,0),"")))))</f>
        <v>SERVENTE COM ENCARGOS COMPLEMENTARES</v>
      </c>
      <c r="G645" s="38" t="str">
        <f>IFERROR(VLOOKUP(D645,'[1]COMP-SINT-SINAPI'!$G$6:$Q$20000,3,0),IFERROR(VLOOKUP(D645,'[1]PREÇOS UNITÁRIOS'!$B$73:$H$20000,4,0),IFERROR(VLOOKUP(D645,'[1]INSUMOS-SINAPI'!$A$7:$F$20000,3,0),IFERROR(VLOOKUP(D645,'[1]tab-PINI-SINT'!$B$18:$G$20000,3,0),IFERROR(VLOOKUP(D645,[1]INSUMOS!$B$13:$H$9994,5,0),"")))))</f>
        <v>H</v>
      </c>
      <c r="H645" s="39">
        <v>1</v>
      </c>
      <c r="I645" s="38">
        <f>IFERROR(VLOOKUP(D645,'[1]COMP-SINT-SINAPI'!$G$6:$Q$20000,8,0),IFERROR(VLOOKUP(D645,'[1]PREÇOS UNITÁRIOS'!$B$73:$H$20000,5,0),IFERROR(VLOOKUP(D645,'[1]INSUMOS-SINAPI'!$A$7:$F$20000,5,0),IFERROR(VLOOKUP(D645,'[1]tab-PINI-SINT'!$B$18:$G$20000,4,0),IFERROR(VLOOKUP(D645,[1]INSUMOS!$B$13:$H$9994,6,0),"")))))</f>
        <v>5.01</v>
      </c>
      <c r="J645" s="38" t="str">
        <f>IF(D645="",0,IFERROR(VLOOKUP(D645,'[1]COMP-SINT-SINAPI'!$G$6:$Q$20000,7,0),IFERROR(VLOOKUP(D645,'[1]PREÇOS UNITÁRIOS'!$B$73:$H$20000,6,0),IFERROR(VLOOKUP(D645,'[1]INSUMOS-SINAPI'!$A$7:$F$20000,7,0),IFERROR(VLOOKUP(D645,'[1]tab-PINI-SINT'!$B$18:$G$20000,5,0),IFERROR(VLOOKUP(D645,[1]INSUMOS!$B$13:$H$9994,7,0),"0,00"))))))</f>
        <v>14,28</v>
      </c>
      <c r="K645" s="40">
        <f>IF(H645="",0,H645*I645)</f>
        <v>5.01</v>
      </c>
      <c r="L645" s="40">
        <f>H645*J645</f>
        <v>14.28</v>
      </c>
      <c r="M645" s="41">
        <f>K645+L645</f>
        <v>19.29</v>
      </c>
      <c r="N645" s="35"/>
    </row>
    <row r="646" spans="3:14" ht="37.5" x14ac:dyDescent="0.35">
      <c r="C646" s="34"/>
      <c r="D646" s="36">
        <v>88262</v>
      </c>
      <c r="E646" s="38" t="str">
        <f>IFERROR(VLOOKUP(D646,'[1]COMP-SINT-SINAPI'!$G$6:$R$20000,12,0),IFERROR(VLOOKUP(D646,'[1]PREÇOS UNITÁRIOS'!$B$73:$H$20000,3,0),IFERROR(VLOOKUP(D646,'[1]INSUMOS-SINAPI'!$A$6:$J$20000,6,0),IFERROR(VLOOKUP(D646,'[1]tab-PINI-SINT'!$B$18:$H$20000,7,0),IFERROR(VLOOKUP(D646,[1]INSUMOS!$B$13:$J$9994,9,0),"")))))</f>
        <v>SINAPI</v>
      </c>
      <c r="F646" s="37" t="str">
        <f>IFERROR(VLOOKUP(D646,'[1]COMP-SINT-SINAPI'!$G$6:$Q$20000,2,0),IFERROR(VLOOKUP(D646,'[1]PREÇOS UNITÁRIOS'!$B$73:$H$20000,3,0),IFERROR(VLOOKUP(D646,'[1]INSUMOS-SINAPI'!$A$7:$F$20000,2,0),IFERROR(VLOOKUP(D646,'[1]tab-PINI-SINT'!$B$18:$G$20000,2,0),IFERROR(VLOOKUP(D646,[1]INSUMOS!$B$13:$H$9994,3,0),"")))))</f>
        <v>CARPINTEIRO DE FORMAS COM ENCARGOS COMPLEMENTARES</v>
      </c>
      <c r="G646" s="38" t="str">
        <f>IFERROR(VLOOKUP(D646,'[1]COMP-SINT-SINAPI'!$G$6:$Q$20000,3,0),IFERROR(VLOOKUP(D646,'[1]PREÇOS UNITÁRIOS'!$B$73:$H$20000,4,0),IFERROR(VLOOKUP(D646,'[1]INSUMOS-SINAPI'!$A$7:$F$20000,3,0),IFERROR(VLOOKUP(D646,'[1]tab-PINI-SINT'!$B$18:$G$20000,3,0),IFERROR(VLOOKUP(D646,[1]INSUMOS!$B$13:$H$9994,5,0),"")))))</f>
        <v>H</v>
      </c>
      <c r="H646" s="39">
        <v>1</v>
      </c>
      <c r="I646" s="38">
        <f>IFERROR(VLOOKUP(D646,'[1]COMP-SINT-SINAPI'!$G$6:$Q$20000,8,0),IFERROR(VLOOKUP(D646,'[1]PREÇOS UNITÁRIOS'!$B$73:$H$20000,5,0),IFERROR(VLOOKUP(D646,'[1]INSUMOS-SINAPI'!$A$7:$F$20000,5,0),IFERROR(VLOOKUP(D646,'[1]tab-PINI-SINT'!$B$18:$G$20000,4,0),IFERROR(VLOOKUP(D646,[1]INSUMOS!$B$13:$H$9994,6,0),"")))))</f>
        <v>5</v>
      </c>
      <c r="J646" s="38" t="str">
        <f>IF(D646="",0,IFERROR(VLOOKUP(D646,'[1]COMP-SINT-SINAPI'!$G$6:$Q$20000,7,0),IFERROR(VLOOKUP(D646,'[1]PREÇOS UNITÁRIOS'!$B$73:$H$20000,6,0),IFERROR(VLOOKUP(D646,'[1]INSUMOS-SINAPI'!$A$7:$F$20000,7,0),IFERROR(VLOOKUP(D646,'[1]tab-PINI-SINT'!$B$18:$G$20000,5,0),IFERROR(VLOOKUP(D646,[1]INSUMOS!$B$13:$H$9994,7,0),"0,00"))))))</f>
        <v>18,96</v>
      </c>
      <c r="K646" s="40">
        <f>IF(H646="",0,H646*I646)</f>
        <v>5</v>
      </c>
      <c r="L646" s="40">
        <f>H646*J646</f>
        <v>18.96</v>
      </c>
      <c r="M646" s="41">
        <f>K646+L646</f>
        <v>23.96</v>
      </c>
      <c r="N646" s="35"/>
    </row>
    <row r="647" spans="3:14" x14ac:dyDescent="0.35">
      <c r="C647" s="34"/>
      <c r="D647" s="35"/>
      <c r="E647" s="118"/>
      <c r="F647" s="35"/>
      <c r="G647" s="35"/>
      <c r="H647" s="35"/>
      <c r="I647" s="50" t="s">
        <v>1042</v>
      </c>
      <c r="J647" s="29"/>
      <c r="K647" s="41">
        <f>SUM(K645:K646)</f>
        <v>10.01</v>
      </c>
      <c r="L647" s="41">
        <f>SUM(L645:L646)</f>
        <v>33.24</v>
      </c>
      <c r="M647" s="41">
        <f>SUM(M645:M646)</f>
        <v>43.25</v>
      </c>
      <c r="N647" s="35"/>
    </row>
    <row r="648" spans="3:14" x14ac:dyDescent="0.35">
      <c r="C648" s="34"/>
      <c r="D648" s="35"/>
      <c r="E648" s="118"/>
      <c r="F648" s="35"/>
      <c r="G648" s="35"/>
      <c r="H648" s="35"/>
      <c r="I648" s="35"/>
      <c r="J648" s="35"/>
      <c r="K648" s="35"/>
      <c r="L648" s="35"/>
      <c r="M648" s="35"/>
      <c r="N648" s="35"/>
    </row>
    <row r="649" spans="3:14" x14ac:dyDescent="0.35">
      <c r="C649" s="42"/>
      <c r="D649" s="43"/>
      <c r="E649" s="117"/>
      <c r="F649" s="43"/>
      <c r="G649" s="44" t="s">
        <v>21</v>
      </c>
      <c r="H649" s="44" t="s">
        <v>1036</v>
      </c>
      <c r="I649" s="44" t="s">
        <v>1037</v>
      </c>
      <c r="J649" s="44" t="s">
        <v>1038</v>
      </c>
      <c r="K649" s="44" t="s">
        <v>1039</v>
      </c>
      <c r="L649" s="44" t="s">
        <v>1040</v>
      </c>
      <c r="M649" s="45" t="s">
        <v>1041</v>
      </c>
      <c r="N649" s="35"/>
    </row>
    <row r="650" spans="3:14" ht="26" x14ac:dyDescent="0.35">
      <c r="C650" s="55" t="s">
        <v>531</v>
      </c>
      <c r="D650" s="47" t="str">
        <f>IF(C650="","",VLOOKUP(C650,'[1]PREÇOS UNITÁRIOS'!$B$12:$H$273,2,0))</f>
        <v>C95-BASA</v>
      </c>
      <c r="E650" s="79" t="s">
        <v>11</v>
      </c>
      <c r="F650" s="47" t="str">
        <f>IF(C650="","",VLOOKUP(C650,'[1]PREÇOS UNITÁRIOS'!$B$12:$H$273,3,0))</f>
        <v>RETIRADA DE BIOMBO DE PRIVACIDADE DOS CASH'S</v>
      </c>
      <c r="G650" s="48" t="s">
        <v>21</v>
      </c>
      <c r="H650" s="29"/>
      <c r="I650" s="29"/>
      <c r="J650" s="49"/>
      <c r="K650" s="49">
        <f>K653</f>
        <v>5.0949999999999998</v>
      </c>
      <c r="L650" s="49">
        <f>L653</f>
        <v>16.715</v>
      </c>
      <c r="M650" s="49">
        <f>SUM(K650:L650)</f>
        <v>21.81</v>
      </c>
      <c r="N650" s="35"/>
    </row>
    <row r="651" spans="3:14" ht="25" x14ac:dyDescent="0.35">
      <c r="C651" s="34"/>
      <c r="D651" s="58">
        <v>88309</v>
      </c>
      <c r="E651" s="38" t="str">
        <f>IFERROR(VLOOKUP(D651,'[1]COMP-SINT-SINAPI'!$G$6:$R$20000,12,0),IFERROR(VLOOKUP(D651,'[1]PREÇOS UNITÁRIOS'!$B$73:$H$20000,3,0),IFERROR(VLOOKUP(D651,'[1]INSUMOS-SINAPI'!$A$6:$J$20000,6,0),IFERROR(VLOOKUP(D651,'[1]tab-PINI-SINT'!$B$18:$H$20000,7,0),IFERROR(VLOOKUP(D651,[1]INSUMOS!$B$13:$J$9994,9,0),"")))))</f>
        <v>SINAPI</v>
      </c>
      <c r="F651" s="37" t="str">
        <f>IFERROR(VLOOKUP(D651,'[1]COMP-SINT-SINAPI'!$G$6:$Q$20000,2,0),IFERROR(VLOOKUP(D651,'[1]PREÇOS UNITÁRIOS'!$B$73:$H$20000,3,0),IFERROR(VLOOKUP(D651,'[1]INSUMOS-SINAPI'!$A$7:$F$20000,2,0),IFERROR(VLOOKUP(D651,'[1]tab-PINI-SINT'!$B$18:$G$20000,2,0),IFERROR(VLOOKUP(D651,[1]INSUMOS!$B$13:$H$9994,3,0),"")))))</f>
        <v>PEDREIRO COM ENCARGOS COMPLEMENTARES</v>
      </c>
      <c r="G651" s="38" t="str">
        <f>IFERROR(VLOOKUP(D651,'[1]COMP-SINT-SINAPI'!$G$6:$Q$20000,3,0),IFERROR(VLOOKUP(D651,'[1]PREÇOS UNITÁRIOS'!$B$73:$H$20000,4,0),IFERROR(VLOOKUP(D651,'[1]INSUMOS-SINAPI'!$A$7:$F$20000,3,0),IFERROR(VLOOKUP(D651,'[1]tab-PINI-SINT'!$B$18:$G$20000,3,0),IFERROR(VLOOKUP(D651,[1]INSUMOS!$B$13:$H$9994,5,0),"")))))</f>
        <v>H</v>
      </c>
      <c r="H651" s="39">
        <v>0.5</v>
      </c>
      <c r="I651" s="38">
        <f>IFERROR(VLOOKUP(D651,'[1]COMP-SINT-SINAPI'!$G$6:$Q$20000,8,0),IFERROR(VLOOKUP(D651,'[1]PREÇOS UNITÁRIOS'!$B$73:$H$20000,5,0),IFERROR(VLOOKUP(D651,'[1]INSUMOS-SINAPI'!$A$7:$F$20000,5,0),IFERROR(VLOOKUP(D651,'[1]tab-PINI-SINT'!$B$18:$G$20000,4,0),IFERROR(VLOOKUP(D651,[1]INSUMOS!$B$13:$H$9994,6,0),"")))))</f>
        <v>5.18</v>
      </c>
      <c r="J651" s="38" t="str">
        <f>IF(D651="",0,IFERROR(VLOOKUP(D651,'[1]COMP-SINT-SINAPI'!$G$6:$Q$20000,7,0),IFERROR(VLOOKUP(D651,'[1]PREÇOS UNITÁRIOS'!$B$73:$H$20000,6,0),IFERROR(VLOOKUP(D651,'[1]INSUMOS-SINAPI'!$A$7:$F$20000,7,0),IFERROR(VLOOKUP(D651,'[1]tab-PINI-SINT'!$B$18:$G$20000,5,0),IFERROR(VLOOKUP(D651,[1]INSUMOS!$B$13:$H$9994,7,0),"0,00"))))))</f>
        <v>19,15</v>
      </c>
      <c r="K651" s="40">
        <f>IF(H651="",0,H651*I651)</f>
        <v>2.59</v>
      </c>
      <c r="L651" s="40">
        <f>H651*J651</f>
        <v>9.5749999999999993</v>
      </c>
      <c r="M651" s="41">
        <f>K651+L651</f>
        <v>12.164999999999999</v>
      </c>
      <c r="N651" s="35"/>
    </row>
    <row r="652" spans="3:14" ht="25" x14ac:dyDescent="0.35">
      <c r="C652" s="34"/>
      <c r="D652" s="36">
        <v>88316</v>
      </c>
      <c r="E652" s="38" t="str">
        <f>IFERROR(VLOOKUP(D652,'[1]COMP-SINT-SINAPI'!$G$6:$R$20000,12,0),IFERROR(VLOOKUP(D652,'[1]PREÇOS UNITÁRIOS'!$B$73:$H$20000,3,0),IFERROR(VLOOKUP(D652,'[1]INSUMOS-SINAPI'!$A$6:$J$20000,6,0),IFERROR(VLOOKUP(D652,'[1]tab-PINI-SINT'!$B$18:$H$20000,7,0),IFERROR(VLOOKUP(D652,[1]INSUMOS!$B$13:$J$9994,9,0),"")))))</f>
        <v>SINAPI</v>
      </c>
      <c r="F652" s="37" t="str">
        <f>IFERROR(VLOOKUP(D652,'[1]COMP-SINT-SINAPI'!$G$6:$Q$20000,2,0),IFERROR(VLOOKUP(D652,'[1]PREÇOS UNITÁRIOS'!$B$73:$H$20000,3,0),IFERROR(VLOOKUP(D652,'[1]INSUMOS-SINAPI'!$A$7:$F$20000,2,0),IFERROR(VLOOKUP(D652,'[1]tab-PINI-SINT'!$B$18:$G$20000,2,0),IFERROR(VLOOKUP(D652,[1]INSUMOS!$B$13:$H$9994,3,0),"")))))</f>
        <v>SERVENTE COM ENCARGOS COMPLEMENTARES</v>
      </c>
      <c r="G652" s="38" t="str">
        <f>IFERROR(VLOOKUP(D652,'[1]COMP-SINT-SINAPI'!$G$6:$Q$20000,3,0),IFERROR(VLOOKUP(D652,'[1]PREÇOS UNITÁRIOS'!$B$73:$H$20000,4,0),IFERROR(VLOOKUP(D652,'[1]INSUMOS-SINAPI'!$A$7:$F$20000,3,0),IFERROR(VLOOKUP(D652,'[1]tab-PINI-SINT'!$B$18:$G$20000,3,0),IFERROR(VLOOKUP(D652,[1]INSUMOS!$B$13:$H$9994,5,0),"")))))</f>
        <v>H</v>
      </c>
      <c r="H652" s="39">
        <v>0.5</v>
      </c>
      <c r="I652" s="38">
        <f>IFERROR(VLOOKUP(D652,'[1]COMP-SINT-SINAPI'!$G$6:$Q$20000,8,0),IFERROR(VLOOKUP(D652,'[1]PREÇOS UNITÁRIOS'!$B$73:$H$20000,5,0),IFERROR(VLOOKUP(D652,'[1]INSUMOS-SINAPI'!$A$7:$F$20000,5,0),IFERROR(VLOOKUP(D652,'[1]tab-PINI-SINT'!$B$18:$G$20000,4,0),IFERROR(VLOOKUP(D652,[1]INSUMOS!$B$13:$H$9994,6,0),"")))))</f>
        <v>5.01</v>
      </c>
      <c r="J652" s="38" t="str">
        <f>IF(D652="",0,IFERROR(VLOOKUP(D652,'[1]COMP-SINT-SINAPI'!$G$6:$Q$20000,7,0),IFERROR(VLOOKUP(D652,'[1]PREÇOS UNITÁRIOS'!$B$73:$H$20000,6,0),IFERROR(VLOOKUP(D652,'[1]INSUMOS-SINAPI'!$A$7:$F$20000,7,0),IFERROR(VLOOKUP(D652,'[1]tab-PINI-SINT'!$B$18:$G$20000,5,0),IFERROR(VLOOKUP(D652,[1]INSUMOS!$B$13:$H$9994,7,0),"0,00"))))))</f>
        <v>14,28</v>
      </c>
      <c r="K652" s="40">
        <f>IF(H652="",0,H652*I652)</f>
        <v>2.5049999999999999</v>
      </c>
      <c r="L652" s="40">
        <f>H652*J652</f>
        <v>7.14</v>
      </c>
      <c r="M652" s="41">
        <f>K652+L652</f>
        <v>9.6449999999999996</v>
      </c>
      <c r="N652" s="35"/>
    </row>
    <row r="653" spans="3:14" x14ac:dyDescent="0.35">
      <c r="C653" s="34"/>
      <c r="D653" s="35"/>
      <c r="E653" s="118"/>
      <c r="F653" s="35"/>
      <c r="G653" s="35"/>
      <c r="H653" s="35"/>
      <c r="I653" s="50" t="s">
        <v>1042</v>
      </c>
      <c r="J653" s="29"/>
      <c r="K653" s="41">
        <f>SUM(K651:K652)</f>
        <v>5.0949999999999998</v>
      </c>
      <c r="L653" s="41">
        <f>SUM(L651:L652)</f>
        <v>16.715</v>
      </c>
      <c r="M653" s="41">
        <f>SUM(M651:M652)</f>
        <v>21.81</v>
      </c>
      <c r="N653" s="35"/>
    </row>
    <row r="654" spans="3:14" x14ac:dyDescent="0.35">
      <c r="C654" s="34"/>
      <c r="D654" s="35"/>
      <c r="E654" s="118"/>
      <c r="F654" s="35"/>
      <c r="G654" s="35"/>
      <c r="H654" s="35"/>
      <c r="I654" s="35"/>
      <c r="J654" s="35"/>
      <c r="K654" s="35"/>
      <c r="L654" s="35"/>
      <c r="M654" s="35"/>
      <c r="N654" s="35"/>
    </row>
    <row r="655" spans="3:14" x14ac:dyDescent="0.35">
      <c r="C655" s="42"/>
      <c r="D655" s="43"/>
      <c r="E655" s="117"/>
      <c r="F655" s="43"/>
      <c r="G655" s="44" t="s">
        <v>21</v>
      </c>
      <c r="H655" s="44" t="s">
        <v>1036</v>
      </c>
      <c r="I655" s="44" t="s">
        <v>1037</v>
      </c>
      <c r="J655" s="44" t="s">
        <v>1038</v>
      </c>
      <c r="K655" s="44" t="s">
        <v>1039</v>
      </c>
      <c r="L655" s="44" t="s">
        <v>1040</v>
      </c>
      <c r="M655" s="45" t="s">
        <v>1041</v>
      </c>
      <c r="N655" s="35"/>
    </row>
    <row r="656" spans="3:14" ht="26" x14ac:dyDescent="0.35">
      <c r="C656" s="55" t="s">
        <v>534</v>
      </c>
      <c r="D656" s="47" t="str">
        <f>IF(C656="","",VLOOKUP(C656,'[1]PREÇOS UNITÁRIOS'!$B$12:$H$273,2,0))</f>
        <v>C96-BASA</v>
      </c>
      <c r="E656" s="79" t="s">
        <v>11</v>
      </c>
      <c r="F656" s="47" t="str">
        <f>IF(C656="","",VLOOKUP(C656,'[1]PREÇOS UNITÁRIOS'!$B$12:$H$273,3,0))</f>
        <v>REMOÇÃO DE TOTEM INTERNO</v>
      </c>
      <c r="G656" s="48" t="s">
        <v>21</v>
      </c>
      <c r="H656" s="29"/>
      <c r="I656" s="29"/>
      <c r="J656" s="49"/>
      <c r="K656" s="49">
        <f>K658</f>
        <v>2.004</v>
      </c>
      <c r="L656" s="49">
        <f>L658</f>
        <v>5.7119999999999997</v>
      </c>
      <c r="M656" s="49">
        <f>SUM(K656:L656)</f>
        <v>7.7159999999999993</v>
      </c>
      <c r="N656" s="35"/>
    </row>
    <row r="657" spans="3:14" ht="25" x14ac:dyDescent="0.35">
      <c r="C657" s="34"/>
      <c r="D657" s="36">
        <v>88316</v>
      </c>
      <c r="E657" s="38" t="str">
        <f>IFERROR(VLOOKUP(D657,'[1]COMP-SINT-SINAPI'!$G$6:$R$20000,12,0),IFERROR(VLOOKUP(D657,'[1]PREÇOS UNITÁRIOS'!$B$73:$H$20000,3,0),IFERROR(VLOOKUP(D657,'[1]INSUMOS-SINAPI'!$A$6:$J$20000,6,0),IFERROR(VLOOKUP(D657,'[1]tab-PINI-SINT'!$B$18:$H$20000,7,0),IFERROR(VLOOKUP(D657,[1]INSUMOS!$B$13:$J$9994,9,0),"")))))</f>
        <v>SINAPI</v>
      </c>
      <c r="F657" s="37" t="str">
        <f>IFERROR(VLOOKUP(D657,'[1]COMP-SINT-SINAPI'!$G$6:$Q$20000,2,0),IFERROR(VLOOKUP(D657,'[1]PREÇOS UNITÁRIOS'!$B$73:$H$20000,3,0),IFERROR(VLOOKUP(D657,'[1]INSUMOS-SINAPI'!$A$7:$F$20000,2,0),IFERROR(VLOOKUP(D657,'[1]tab-PINI-SINT'!$B$18:$G$20000,2,0),IFERROR(VLOOKUP(D657,[1]INSUMOS!$B$13:$H$9994,3,0),"")))))</f>
        <v>SERVENTE COM ENCARGOS COMPLEMENTARES</v>
      </c>
      <c r="G657" s="38" t="str">
        <f>IFERROR(VLOOKUP(D657,'[1]COMP-SINT-SINAPI'!$G$6:$Q$20000,3,0),IFERROR(VLOOKUP(D657,'[1]PREÇOS UNITÁRIOS'!$B$73:$H$20000,4,0),IFERROR(VLOOKUP(D657,'[1]INSUMOS-SINAPI'!$A$7:$F$20000,3,0),IFERROR(VLOOKUP(D657,'[1]tab-PINI-SINT'!$B$18:$G$20000,3,0),IFERROR(VLOOKUP(D657,[1]INSUMOS!$B$13:$H$9994,5,0),"")))))</f>
        <v>H</v>
      </c>
      <c r="H657" s="39">
        <v>0.4</v>
      </c>
      <c r="I657" s="38">
        <f>IFERROR(VLOOKUP(D657,'[1]COMP-SINT-SINAPI'!$G$6:$Q$20000,8,0),IFERROR(VLOOKUP(D657,'[1]PREÇOS UNITÁRIOS'!$B$73:$H$20000,5,0),IFERROR(VLOOKUP(D657,'[1]INSUMOS-SINAPI'!$A$7:$F$20000,5,0),IFERROR(VLOOKUP(D657,'[1]tab-PINI-SINT'!$B$18:$G$20000,4,0),IFERROR(VLOOKUP(D657,[1]INSUMOS!$B$13:$H$9994,6,0),"")))))</f>
        <v>5.01</v>
      </c>
      <c r="J657" s="38" t="str">
        <f>IF(D657="",0,IFERROR(VLOOKUP(D657,'[1]COMP-SINT-SINAPI'!$G$6:$Q$20000,7,0),IFERROR(VLOOKUP(D657,'[1]PREÇOS UNITÁRIOS'!$B$73:$H$20000,6,0),IFERROR(VLOOKUP(D657,'[1]INSUMOS-SINAPI'!$A$7:$F$20000,7,0),IFERROR(VLOOKUP(D657,'[1]tab-PINI-SINT'!$B$18:$G$20000,5,0),IFERROR(VLOOKUP(D657,[1]INSUMOS!$B$13:$H$9994,7,0),"0,00"))))))</f>
        <v>14,28</v>
      </c>
      <c r="K657" s="40">
        <f>IF(H657="",0,H657*I657)</f>
        <v>2.004</v>
      </c>
      <c r="L657" s="40">
        <f>H657*J657</f>
        <v>5.7119999999999997</v>
      </c>
      <c r="M657" s="41">
        <f>K657+L657</f>
        <v>7.7159999999999993</v>
      </c>
      <c r="N657" s="35"/>
    </row>
    <row r="658" spans="3:14" x14ac:dyDescent="0.35">
      <c r="C658" s="34"/>
      <c r="D658" s="35"/>
      <c r="E658" s="118"/>
      <c r="F658" s="35"/>
      <c r="G658" s="35"/>
      <c r="H658" s="35"/>
      <c r="I658" s="50" t="s">
        <v>1042</v>
      </c>
      <c r="J658" s="29"/>
      <c r="K658" s="41">
        <f>SUM(K657:K657)</f>
        <v>2.004</v>
      </c>
      <c r="L658" s="41">
        <f>SUM(L657:L657)</f>
        <v>5.7119999999999997</v>
      </c>
      <c r="M658" s="41">
        <f>SUM(M657:M657)</f>
        <v>7.7159999999999993</v>
      </c>
      <c r="N658" s="35"/>
    </row>
    <row r="659" spans="3:14" x14ac:dyDescent="0.35">
      <c r="C659" s="34"/>
      <c r="D659" s="35"/>
      <c r="E659" s="118"/>
      <c r="F659" s="35"/>
      <c r="G659" s="35"/>
      <c r="H659" s="35"/>
      <c r="I659" s="35"/>
      <c r="J659" s="35"/>
      <c r="K659" s="35"/>
      <c r="L659" s="35"/>
      <c r="M659" s="35"/>
      <c r="N659" s="35"/>
    </row>
    <row r="660" spans="3:14" x14ac:dyDescent="0.35">
      <c r="C660" s="42"/>
      <c r="D660" s="43"/>
      <c r="E660" s="117"/>
      <c r="F660" s="43"/>
      <c r="G660" s="44" t="s">
        <v>21</v>
      </c>
      <c r="H660" s="44" t="s">
        <v>1036</v>
      </c>
      <c r="I660" s="44" t="s">
        <v>1037</v>
      </c>
      <c r="J660" s="44" t="s">
        <v>1038</v>
      </c>
      <c r="K660" s="44" t="s">
        <v>1039</v>
      </c>
      <c r="L660" s="44" t="s">
        <v>1040</v>
      </c>
      <c r="M660" s="45" t="s">
        <v>1041</v>
      </c>
      <c r="N660" s="35"/>
    </row>
    <row r="661" spans="3:14" ht="52" x14ac:dyDescent="0.35">
      <c r="C661" s="55" t="s">
        <v>537</v>
      </c>
      <c r="D661" s="47" t="str">
        <f>IF(C661="","",VLOOKUP(C661,'[1]PREÇOS UNITÁRIOS'!$B$12:$H$273,2,0))</f>
        <v>C97-BASA</v>
      </c>
      <c r="E661" s="79" t="s">
        <v>11</v>
      </c>
      <c r="F661" s="47" t="str">
        <f>IF(C661="","",VLOOKUP(C661,'[1]PREÇOS UNITÁRIOS'!$B$12:$H$273,3,0))</f>
        <v>DESINSTALAÇÃO DE SPLITS (9000 A 36000 BTUS)-EVAPORADORAS COM AS REDES FRIGORÍGENAS</v>
      </c>
      <c r="G661" s="48" t="s">
        <v>21</v>
      </c>
      <c r="H661" s="29"/>
      <c r="I661" s="29"/>
      <c r="J661" s="49"/>
      <c r="K661" s="49">
        <f>K666</f>
        <v>206.32000000000002</v>
      </c>
      <c r="L661" s="49">
        <f>L666</f>
        <v>113.16</v>
      </c>
      <c r="M661" s="49">
        <f>SUM(K661:L661)</f>
        <v>319.48</v>
      </c>
      <c r="N661" s="35"/>
    </row>
    <row r="662" spans="3:14" ht="125" x14ac:dyDescent="0.35">
      <c r="C662" s="34"/>
      <c r="D662" s="36">
        <v>91634</v>
      </c>
      <c r="E662" s="38" t="str">
        <f>IFERROR(VLOOKUP(D662,'[1]COMP-SINT-SINAPI'!$G$6:$R$20000,12,0),IFERROR(VLOOKUP(D662,'[1]PREÇOS UNITÁRIOS'!$B$73:$H$20000,3,0),IFERROR(VLOOKUP(D662,'[1]INSUMOS-SINAPI'!$A$6:$J$20000,6,0),IFERROR(VLOOKUP(D662,'[1]tab-PINI-SINT'!$B$18:$H$20000,7,0),IFERROR(VLOOKUP(D662,[1]INSUMOS!$B$13:$J$9994,9,0),"")))))</f>
        <v>SINAPI</v>
      </c>
      <c r="F662" s="37" t="str">
        <f>IFERROR(VLOOKUP(D662,'[1]COMP-SINT-SINAPI'!$G$6:$Q$20000,2,0),IFERROR(VLOOKUP(D662,'[1]PREÇOS UNITÁRIOS'!$B$73:$H$20000,3,0),IFERROR(VLOOKUP(D662,'[1]INSUMOS-SINAPI'!$A$7:$F$20000,2,0),IFERROR(VLOOKUP(D662,'[1]tab-PINI-SINT'!$B$18:$G$20000,2,0),IFERROR(VLOOKUP(D662,[1]INSUMOS!$B$13:$H$9994,3,0),"")))))</f>
        <v>GUINDAUTO HIDRÁULICO, CAPACIDADE MÁXIMA DE CARGA 6500 KG, MOMENTO MÁXIMO DE CARGA 5,8 TM, ALCANCE MÁXIMO HORIZONTAL 7,60 M, INCLUSIVE CAMINHÃO TOCO PBT 9.700 KG, POTÊNCIA DE 160 CV - CHP DIURNO. AF_08/2015</v>
      </c>
      <c r="G662" s="38" t="str">
        <f>IFERROR(VLOOKUP(D662,'[1]COMP-SINT-SINAPI'!$G$6:$Q$20000,3,0),IFERROR(VLOOKUP(D662,'[1]PREÇOS UNITÁRIOS'!$B$73:$H$20000,4,0),IFERROR(VLOOKUP(D662,'[1]INSUMOS-SINAPI'!$A$7:$F$20000,3,0),IFERROR(VLOOKUP(D662,'[1]tab-PINI-SINT'!$B$18:$G$20000,3,0),IFERROR(VLOOKUP(D662,[1]INSUMOS!$B$13:$H$9994,5,0),"")))))</f>
        <v>CHP</v>
      </c>
      <c r="H662" s="39">
        <v>1</v>
      </c>
      <c r="I662" s="38">
        <f>IFERROR(VLOOKUP(D662,'[1]COMP-SINT-SINAPI'!$G$6:$Q$20000,8,0),IFERROR(VLOOKUP(D662,'[1]PREÇOS UNITÁRIOS'!$B$73:$H$20000,5,0),IFERROR(VLOOKUP(D662,'[1]INSUMOS-SINAPI'!$A$7:$F$20000,5,0),IFERROR(VLOOKUP(D662,'[1]tab-PINI-SINT'!$B$18:$G$20000,4,0),IFERROR(VLOOKUP(D662,[1]INSUMOS!$B$13:$H$9994,6,0),"")))))</f>
        <v>180.79000000000002</v>
      </c>
      <c r="J662" s="38" t="str">
        <f>IF(D662="",0,IFERROR(VLOOKUP(D662,'[1]COMP-SINT-SINAPI'!$G$6:$Q$20000,7,0),IFERROR(VLOOKUP(D662,'[1]PREÇOS UNITÁRIOS'!$B$73:$H$20000,6,0),IFERROR(VLOOKUP(D662,'[1]INSUMOS-SINAPI'!$A$7:$F$20000,7,0),IFERROR(VLOOKUP(D662,'[1]tab-PINI-SINT'!$B$18:$G$20000,5,0),IFERROR(VLOOKUP(D662,[1]INSUMOS!$B$13:$H$9994,7,0),"0,00"))))))</f>
        <v>21,45</v>
      </c>
      <c r="K662" s="40">
        <f>IF(H662="",0,H662*I662)</f>
        <v>180.79000000000002</v>
      </c>
      <c r="L662" s="40">
        <f>H662*J662</f>
        <v>21.45</v>
      </c>
      <c r="M662" s="41">
        <f>K662+L662</f>
        <v>202.24</v>
      </c>
      <c r="N662" s="35"/>
    </row>
    <row r="663" spans="3:14" ht="50" x14ac:dyDescent="0.35">
      <c r="C663" s="34"/>
      <c r="D663" s="58">
        <v>88279</v>
      </c>
      <c r="E663" s="38" t="str">
        <f>IFERROR(VLOOKUP(D663,'[1]COMP-SINT-SINAPI'!$G$6:$R$20000,12,0),IFERROR(VLOOKUP(D663,'[1]PREÇOS UNITÁRIOS'!$B$73:$H$20000,3,0),IFERROR(VLOOKUP(D663,'[1]INSUMOS-SINAPI'!$A$6:$J$20000,6,0),IFERROR(VLOOKUP(D663,'[1]tab-PINI-SINT'!$B$18:$H$20000,7,0),IFERROR(VLOOKUP(D663,[1]INSUMOS!$B$13:$J$9994,9,0),"")))))</f>
        <v>SINAPI</v>
      </c>
      <c r="F663" s="37" t="str">
        <f>IFERROR(VLOOKUP(D663,'[1]COMP-SINT-SINAPI'!$G$6:$Q$20000,2,0),IFERROR(VLOOKUP(D663,'[1]PREÇOS UNITÁRIOS'!$B$73:$H$20000,3,0),IFERROR(VLOOKUP(D663,'[1]INSUMOS-SINAPI'!$A$7:$F$20000,2,0),IFERROR(VLOOKUP(D663,'[1]tab-PINI-SINT'!$B$18:$G$20000,2,0),IFERROR(VLOOKUP(D663,[1]INSUMOS!$B$13:$H$9994,3,0),"")))))</f>
        <v>MONTADOR ELETROMECÃNICO COM ENCARGOS COMPLEMENTARES</v>
      </c>
      <c r="G663" s="38" t="str">
        <f>IFERROR(VLOOKUP(D663,'[1]COMP-SINT-SINAPI'!$G$6:$Q$20000,3,0),IFERROR(VLOOKUP(D663,'[1]PREÇOS UNITÁRIOS'!$B$73:$H$20000,4,0),IFERROR(VLOOKUP(D663,'[1]INSUMOS-SINAPI'!$A$7:$F$20000,3,0),IFERROR(VLOOKUP(D663,'[1]tab-PINI-SINT'!$B$18:$G$20000,3,0),IFERROR(VLOOKUP(D663,[1]INSUMOS!$B$13:$H$9994,5,0),"")))))</f>
        <v>H</v>
      </c>
      <c r="H663" s="39">
        <v>2</v>
      </c>
      <c r="I663" s="38">
        <f>IFERROR(VLOOKUP(D663,'[1]COMP-SINT-SINAPI'!$G$6:$Q$20000,8,0),IFERROR(VLOOKUP(D663,'[1]PREÇOS UNITÁRIOS'!$B$73:$H$20000,5,0),IFERROR(VLOOKUP(D663,'[1]INSUMOS-SINAPI'!$A$7:$F$20000,5,0),IFERROR(VLOOKUP(D663,'[1]tab-PINI-SINT'!$B$18:$G$20000,4,0),IFERROR(VLOOKUP(D663,[1]INSUMOS!$B$13:$H$9994,6,0),"")))))</f>
        <v>5.1699999999999982</v>
      </c>
      <c r="J663" s="38" t="str">
        <f>IF(D663="",0,IFERROR(VLOOKUP(D663,'[1]COMP-SINT-SINAPI'!$G$6:$Q$20000,7,0),IFERROR(VLOOKUP(D663,'[1]PREÇOS UNITÁRIOS'!$B$73:$H$20000,6,0),IFERROR(VLOOKUP(D663,'[1]INSUMOS-SINAPI'!$A$7:$F$20000,7,0),IFERROR(VLOOKUP(D663,'[1]tab-PINI-SINT'!$B$18:$G$20000,5,0),IFERROR(VLOOKUP(D663,[1]INSUMOS!$B$13:$H$9994,7,0),"0,00"))))))</f>
        <v>21,51</v>
      </c>
      <c r="K663" s="40">
        <f>IF(H663="",0,H663*I663)</f>
        <v>10.339999999999996</v>
      </c>
      <c r="L663" s="40">
        <f>H663*J663</f>
        <v>43.02</v>
      </c>
      <c r="M663" s="41">
        <f>K663+L663</f>
        <v>53.36</v>
      </c>
      <c r="N663" s="35"/>
    </row>
    <row r="664" spans="3:14" ht="25" x14ac:dyDescent="0.35">
      <c r="C664" s="34"/>
      <c r="D664" s="36">
        <v>88264</v>
      </c>
      <c r="E664" s="38" t="str">
        <f>IFERROR(VLOOKUP(D664,'[1]COMP-SINT-SINAPI'!$G$6:$R$20000,12,0),IFERROR(VLOOKUP(D664,'[1]PREÇOS UNITÁRIOS'!$B$73:$H$20000,3,0),IFERROR(VLOOKUP(D664,'[1]INSUMOS-SINAPI'!$A$6:$J$20000,6,0),IFERROR(VLOOKUP(D664,'[1]tab-PINI-SINT'!$B$18:$H$20000,7,0),IFERROR(VLOOKUP(D664,[1]INSUMOS!$B$13:$J$9994,9,0),"")))))</f>
        <v>SINAPI</v>
      </c>
      <c r="F664" s="37" t="str">
        <f>IFERROR(VLOOKUP(D664,'[1]COMP-SINT-SINAPI'!$G$6:$Q$20000,2,0),IFERROR(VLOOKUP(D664,'[1]PREÇOS UNITÁRIOS'!$B$73:$H$20000,3,0),IFERROR(VLOOKUP(D664,'[1]INSUMOS-SINAPI'!$A$7:$F$20000,2,0),IFERROR(VLOOKUP(D664,'[1]tab-PINI-SINT'!$B$18:$G$20000,2,0),IFERROR(VLOOKUP(D664,[1]INSUMOS!$B$13:$H$9994,3,0),"")))))</f>
        <v>ELETRICISTA COM ENCARGOS COMPLEMENTARES</v>
      </c>
      <c r="G664" s="38" t="str">
        <f>IFERROR(VLOOKUP(D664,'[1]COMP-SINT-SINAPI'!$G$6:$Q$20000,3,0),IFERROR(VLOOKUP(D664,'[1]PREÇOS UNITÁRIOS'!$B$73:$H$20000,4,0),IFERROR(VLOOKUP(D664,'[1]INSUMOS-SINAPI'!$A$7:$F$20000,3,0),IFERROR(VLOOKUP(D664,'[1]tab-PINI-SINT'!$B$18:$G$20000,3,0),IFERROR(VLOOKUP(D664,[1]INSUMOS!$B$13:$H$9994,5,0),"")))))</f>
        <v>H</v>
      </c>
      <c r="H664" s="39">
        <v>1</v>
      </c>
      <c r="I664" s="38">
        <f>IFERROR(VLOOKUP(D664,'[1]COMP-SINT-SINAPI'!$G$6:$Q$20000,8,0),IFERROR(VLOOKUP(D664,'[1]PREÇOS UNITÁRIOS'!$B$73:$H$20000,5,0),IFERROR(VLOOKUP(D664,'[1]INSUMOS-SINAPI'!$A$7:$F$20000,5,0),IFERROR(VLOOKUP(D664,'[1]tab-PINI-SINT'!$B$18:$G$20000,4,0),IFERROR(VLOOKUP(D664,[1]INSUMOS!$B$13:$H$9994,6,0),"")))))</f>
        <v>5.1700000000000017</v>
      </c>
      <c r="J664" s="38" t="str">
        <f>IF(D664="",0,IFERROR(VLOOKUP(D664,'[1]COMP-SINT-SINAPI'!$G$6:$Q$20000,7,0),IFERROR(VLOOKUP(D664,'[1]PREÇOS UNITÁRIOS'!$B$73:$H$20000,6,0),IFERROR(VLOOKUP(D664,'[1]INSUMOS-SINAPI'!$A$7:$F$20000,7,0),IFERROR(VLOOKUP(D664,'[1]tab-PINI-SINT'!$B$18:$G$20000,5,0),IFERROR(VLOOKUP(D664,[1]INSUMOS!$B$13:$H$9994,7,0),"0,00"))))))</f>
        <v>20,13</v>
      </c>
      <c r="K664" s="40">
        <f>IF(H664="",0,H664*I664)</f>
        <v>5.1700000000000017</v>
      </c>
      <c r="L664" s="40">
        <f>H664*J664</f>
        <v>20.13</v>
      </c>
      <c r="M664" s="41">
        <f>K664+L664</f>
        <v>25.3</v>
      </c>
      <c r="N664" s="35"/>
    </row>
    <row r="665" spans="3:14" ht="25" x14ac:dyDescent="0.35">
      <c r="C665" s="34"/>
      <c r="D665" s="58">
        <v>88316</v>
      </c>
      <c r="E665" s="38" t="str">
        <f>IFERROR(VLOOKUP(D665,'[1]COMP-SINT-SINAPI'!$G$6:$R$20000,12,0),IFERROR(VLOOKUP(D665,'[1]PREÇOS UNITÁRIOS'!$B$73:$H$20000,3,0),IFERROR(VLOOKUP(D665,'[1]INSUMOS-SINAPI'!$A$6:$J$20000,6,0),IFERROR(VLOOKUP(D665,'[1]tab-PINI-SINT'!$B$18:$H$20000,7,0),IFERROR(VLOOKUP(D665,[1]INSUMOS!$B$13:$J$9994,9,0),"")))))</f>
        <v>SINAPI</v>
      </c>
      <c r="F665" s="37" t="str">
        <f>IFERROR(VLOOKUP(D665,'[1]COMP-SINT-SINAPI'!$G$6:$Q$20000,2,0),IFERROR(VLOOKUP(D665,'[1]PREÇOS UNITÁRIOS'!$B$73:$H$20000,3,0),IFERROR(VLOOKUP(D665,'[1]INSUMOS-SINAPI'!$A$7:$F$20000,2,0),IFERROR(VLOOKUP(D665,'[1]tab-PINI-SINT'!$B$18:$G$20000,2,0),IFERROR(VLOOKUP(D665,[1]INSUMOS!$B$13:$H$9994,3,0),"")))))</f>
        <v>SERVENTE COM ENCARGOS COMPLEMENTARES</v>
      </c>
      <c r="G665" s="38" t="str">
        <f>IFERROR(VLOOKUP(D665,'[1]COMP-SINT-SINAPI'!$G$6:$Q$20000,3,0),IFERROR(VLOOKUP(D665,'[1]PREÇOS UNITÁRIOS'!$B$73:$H$20000,4,0),IFERROR(VLOOKUP(D665,'[1]INSUMOS-SINAPI'!$A$7:$F$20000,3,0),IFERROR(VLOOKUP(D665,'[1]tab-PINI-SINT'!$B$18:$G$20000,3,0),IFERROR(VLOOKUP(D665,[1]INSUMOS!$B$13:$H$9994,5,0),"")))))</f>
        <v>H</v>
      </c>
      <c r="H665" s="39">
        <v>2</v>
      </c>
      <c r="I665" s="38">
        <f>IFERROR(VLOOKUP(D665,'[1]COMP-SINT-SINAPI'!$G$6:$Q$20000,8,0),IFERROR(VLOOKUP(D665,'[1]PREÇOS UNITÁRIOS'!$B$73:$H$20000,5,0),IFERROR(VLOOKUP(D665,'[1]INSUMOS-SINAPI'!$A$7:$F$20000,5,0),IFERROR(VLOOKUP(D665,'[1]tab-PINI-SINT'!$B$18:$G$20000,4,0),IFERROR(VLOOKUP(D665,[1]INSUMOS!$B$13:$H$9994,6,0),"")))))</f>
        <v>5.01</v>
      </c>
      <c r="J665" s="38" t="str">
        <f>IF(D665="",0,IFERROR(VLOOKUP(D665,'[1]COMP-SINT-SINAPI'!$G$6:$Q$20000,7,0),IFERROR(VLOOKUP(D665,'[1]PREÇOS UNITÁRIOS'!$B$73:$H$20000,6,0),IFERROR(VLOOKUP(D665,'[1]INSUMOS-SINAPI'!$A$7:$F$20000,7,0),IFERROR(VLOOKUP(D665,'[1]tab-PINI-SINT'!$B$18:$G$20000,5,0),IFERROR(VLOOKUP(D665,[1]INSUMOS!$B$13:$H$9994,7,0),"0,00"))))))</f>
        <v>14,28</v>
      </c>
      <c r="K665" s="40">
        <f>IF(H665="",0,H665*I665)</f>
        <v>10.02</v>
      </c>
      <c r="L665" s="40">
        <f>H665*J665</f>
        <v>28.56</v>
      </c>
      <c r="M665" s="41">
        <f>K665+L665</f>
        <v>38.58</v>
      </c>
      <c r="N665" s="35"/>
    </row>
    <row r="666" spans="3:14" x14ac:dyDescent="0.35">
      <c r="C666" s="34"/>
      <c r="D666" s="35"/>
      <c r="E666" s="118"/>
      <c r="F666" s="35"/>
      <c r="G666" s="35"/>
      <c r="H666" s="35"/>
      <c r="I666" s="50" t="s">
        <v>1042</v>
      </c>
      <c r="J666" s="29"/>
      <c r="K666" s="41">
        <f>SUM(K662:K665)</f>
        <v>206.32000000000002</v>
      </c>
      <c r="L666" s="41">
        <f>SUM(L662:L665)</f>
        <v>113.16</v>
      </c>
      <c r="M666" s="41">
        <f>SUM(M662:M665)</f>
        <v>319.48</v>
      </c>
      <c r="N666" s="35"/>
    </row>
    <row r="667" spans="3:14" x14ac:dyDescent="0.35">
      <c r="C667" s="34"/>
      <c r="D667" s="35"/>
      <c r="E667" s="118"/>
      <c r="F667" s="35"/>
      <c r="G667" s="35"/>
      <c r="H667" s="35"/>
      <c r="I667" s="35"/>
      <c r="J667" s="35"/>
      <c r="K667" s="35"/>
      <c r="L667" s="35"/>
      <c r="M667" s="35"/>
      <c r="N667" s="35"/>
    </row>
    <row r="668" spans="3:14" x14ac:dyDescent="0.35">
      <c r="C668" s="42"/>
      <c r="D668" s="43"/>
      <c r="E668" s="117"/>
      <c r="F668" s="43"/>
      <c r="G668" s="44" t="s">
        <v>21</v>
      </c>
      <c r="H668" s="44" t="s">
        <v>1036</v>
      </c>
      <c r="I668" s="44" t="s">
        <v>1037</v>
      </c>
      <c r="J668" s="44" t="s">
        <v>1038</v>
      </c>
      <c r="K668" s="44" t="s">
        <v>1039</v>
      </c>
      <c r="L668" s="44" t="s">
        <v>1040</v>
      </c>
      <c r="M668" s="45" t="s">
        <v>1041</v>
      </c>
      <c r="N668" s="35"/>
    </row>
    <row r="669" spans="3:14" ht="26" x14ac:dyDescent="0.35">
      <c r="C669" s="55" t="s">
        <v>540</v>
      </c>
      <c r="D669" s="47" t="str">
        <f>IF(C669="","",VLOOKUP(C669,'[1]PREÇOS UNITÁRIOS'!$B$12:$H$273,2,0))</f>
        <v>C98-BASA</v>
      </c>
      <c r="E669" s="79" t="s">
        <v>11</v>
      </c>
      <c r="F669" s="47" t="str">
        <f>IF(C669="","",VLOOKUP(C669,'[1]PREÇOS UNITÁRIOS'!$B$12:$H$273,3,0))</f>
        <v>REMOÇÃO DE PORTA CARTAZ DE PAREDE</v>
      </c>
      <c r="G669" s="48" t="s">
        <v>21</v>
      </c>
      <c r="H669" s="29"/>
      <c r="I669" s="29"/>
      <c r="J669" s="49"/>
      <c r="K669" s="49">
        <f>K671</f>
        <v>2.5049999999999999</v>
      </c>
      <c r="L669" s="49">
        <f>L671</f>
        <v>7.14</v>
      </c>
      <c r="M669" s="49">
        <f>SUM(K669:L669)</f>
        <v>9.6449999999999996</v>
      </c>
      <c r="N669" s="35"/>
    </row>
    <row r="670" spans="3:14" ht="25" x14ac:dyDescent="0.35">
      <c r="C670" s="34"/>
      <c r="D670" s="58">
        <v>88316</v>
      </c>
      <c r="E670" s="38" t="str">
        <f>IFERROR(VLOOKUP(D670,'[1]COMP-SINT-SINAPI'!$G$6:$R$20000,12,0),IFERROR(VLOOKUP(D670,'[1]PREÇOS UNITÁRIOS'!$B$73:$H$20000,3,0),IFERROR(VLOOKUP(D670,'[1]INSUMOS-SINAPI'!$A$6:$J$20000,6,0),IFERROR(VLOOKUP(D670,'[1]tab-PINI-SINT'!$B$18:$H$20000,7,0),IFERROR(VLOOKUP(D670,[1]INSUMOS!$B$13:$J$9994,9,0),"")))))</f>
        <v>SINAPI</v>
      </c>
      <c r="F670" s="37" t="str">
        <f>IFERROR(VLOOKUP(D670,'[1]COMP-SINT-SINAPI'!$G$6:$Q$20000,2,0),IFERROR(VLOOKUP(D670,'[1]PREÇOS UNITÁRIOS'!$B$73:$H$20000,3,0),IFERROR(VLOOKUP(D670,'[1]INSUMOS-SINAPI'!$A$7:$F$20000,2,0),IFERROR(VLOOKUP(D670,'[1]tab-PINI-SINT'!$B$18:$G$20000,2,0),IFERROR(VLOOKUP(D670,[1]INSUMOS!$B$13:$H$9994,3,0),"")))))</f>
        <v>SERVENTE COM ENCARGOS COMPLEMENTARES</v>
      </c>
      <c r="G670" s="38" t="str">
        <f>IFERROR(VLOOKUP(D670,'[1]COMP-SINT-SINAPI'!$G$6:$Q$20000,3,0),IFERROR(VLOOKUP(D670,'[1]PREÇOS UNITÁRIOS'!$B$73:$H$20000,4,0),IFERROR(VLOOKUP(D670,'[1]INSUMOS-SINAPI'!$A$7:$F$20000,3,0),IFERROR(VLOOKUP(D670,'[1]tab-PINI-SINT'!$B$18:$G$20000,3,0),IFERROR(VLOOKUP(D670,[1]INSUMOS!$B$13:$H$9994,5,0),"")))))</f>
        <v>H</v>
      </c>
      <c r="H670" s="39">
        <v>0.5</v>
      </c>
      <c r="I670" s="38">
        <f>IFERROR(VLOOKUP(D670,'[1]COMP-SINT-SINAPI'!$G$6:$Q$20000,8,0),IFERROR(VLOOKUP(D670,'[1]PREÇOS UNITÁRIOS'!$B$73:$H$20000,5,0),IFERROR(VLOOKUP(D670,'[1]INSUMOS-SINAPI'!$A$7:$F$20000,5,0),IFERROR(VLOOKUP(D670,'[1]tab-PINI-SINT'!$B$18:$G$20000,4,0),IFERROR(VLOOKUP(D670,[1]INSUMOS!$B$13:$H$9994,6,0),"")))))</f>
        <v>5.01</v>
      </c>
      <c r="J670" s="38" t="str">
        <f>IF(D670="",0,IFERROR(VLOOKUP(D670,'[1]COMP-SINT-SINAPI'!$G$6:$Q$20000,7,0),IFERROR(VLOOKUP(D670,'[1]PREÇOS UNITÁRIOS'!$B$73:$H$20000,6,0),IFERROR(VLOOKUP(D670,'[1]INSUMOS-SINAPI'!$A$7:$F$20000,7,0),IFERROR(VLOOKUP(D670,'[1]tab-PINI-SINT'!$B$18:$G$20000,5,0),IFERROR(VLOOKUP(D670,[1]INSUMOS!$B$13:$H$9994,7,0),"0,00"))))))</f>
        <v>14,28</v>
      </c>
      <c r="K670" s="40">
        <f>IF(H670="",0,H670*I670)</f>
        <v>2.5049999999999999</v>
      </c>
      <c r="L670" s="40">
        <f>H670*J670</f>
        <v>7.14</v>
      </c>
      <c r="M670" s="41">
        <f>K670+L670</f>
        <v>9.6449999999999996</v>
      </c>
      <c r="N670" s="35"/>
    </row>
    <row r="671" spans="3:14" x14ac:dyDescent="0.35">
      <c r="C671" s="34"/>
      <c r="D671" s="35"/>
      <c r="E671" s="118"/>
      <c r="F671" s="35"/>
      <c r="G671" s="35"/>
      <c r="H671" s="35"/>
      <c r="I671" s="50" t="s">
        <v>1042</v>
      </c>
      <c r="J671" s="29"/>
      <c r="K671" s="41">
        <f>SUM(K670:K670)</f>
        <v>2.5049999999999999</v>
      </c>
      <c r="L671" s="41">
        <f>SUM(L670:L670)</f>
        <v>7.14</v>
      </c>
      <c r="M671" s="41">
        <f>SUM(M670:M670)</f>
        <v>9.6449999999999996</v>
      </c>
      <c r="N671" s="35"/>
    </row>
    <row r="672" spans="3:14" x14ac:dyDescent="0.35">
      <c r="C672" s="34"/>
      <c r="D672" s="35"/>
      <c r="E672" s="118"/>
      <c r="F672" s="35"/>
      <c r="G672" s="35"/>
      <c r="H672" s="35"/>
      <c r="I672" s="35"/>
      <c r="J672" s="35"/>
      <c r="K672" s="35"/>
      <c r="L672" s="35"/>
      <c r="M672" s="35"/>
      <c r="N672" s="35"/>
    </row>
    <row r="673" spans="3:14" x14ac:dyDescent="0.35">
      <c r="C673" s="42"/>
      <c r="D673" s="43"/>
      <c r="E673" s="117"/>
      <c r="F673" s="43"/>
      <c r="G673" s="44" t="s">
        <v>21</v>
      </c>
      <c r="H673" s="44" t="s">
        <v>1036</v>
      </c>
      <c r="I673" s="44" t="s">
        <v>1037</v>
      </c>
      <c r="J673" s="44" t="s">
        <v>1038</v>
      </c>
      <c r="K673" s="44" t="s">
        <v>1039</v>
      </c>
      <c r="L673" s="44" t="s">
        <v>1040</v>
      </c>
      <c r="M673" s="45" t="s">
        <v>1041</v>
      </c>
      <c r="N673" s="35"/>
    </row>
    <row r="674" spans="3:14" ht="26" x14ac:dyDescent="0.35">
      <c r="C674" s="55" t="s">
        <v>543</v>
      </c>
      <c r="D674" s="47" t="str">
        <f>IF(C674="","",VLOOKUP(C674,'[1]PREÇOS UNITÁRIOS'!$B$12:$H$273,2,0))</f>
        <v>C99-BASA</v>
      </c>
      <c r="E674" s="79" t="s">
        <v>11</v>
      </c>
      <c r="F674" s="47" t="str">
        <f>IF(C674="","",VLOOKUP(C674,'[1]PREÇOS UNITÁRIOS'!$B$12:$H$273,3,0))</f>
        <v>REMOÇÃO DE PLACA DE PORTA</v>
      </c>
      <c r="G674" s="48" t="s">
        <v>21</v>
      </c>
      <c r="H674" s="29"/>
      <c r="I674" s="29"/>
      <c r="J674" s="49"/>
      <c r="K674" s="49">
        <f>K676</f>
        <v>1.002</v>
      </c>
      <c r="L674" s="49">
        <f>L676</f>
        <v>2.8559999999999999</v>
      </c>
      <c r="M674" s="49">
        <f>SUM(K674:L674)</f>
        <v>3.8579999999999997</v>
      </c>
      <c r="N674" s="35"/>
    </row>
    <row r="675" spans="3:14" ht="25" x14ac:dyDescent="0.35">
      <c r="C675" s="34"/>
      <c r="D675" s="58">
        <v>88316</v>
      </c>
      <c r="E675" s="38" t="str">
        <f>IFERROR(VLOOKUP(D675,'[1]COMP-SINT-SINAPI'!$G$6:$R$20000,12,0),IFERROR(VLOOKUP(D675,'[1]PREÇOS UNITÁRIOS'!$B$73:$H$20000,3,0),IFERROR(VLOOKUP(D675,'[1]INSUMOS-SINAPI'!$A$6:$J$20000,6,0),IFERROR(VLOOKUP(D675,'[1]tab-PINI-SINT'!$B$18:$H$20000,7,0),IFERROR(VLOOKUP(D675,[1]INSUMOS!$B$13:$J$9994,9,0),"")))))</f>
        <v>SINAPI</v>
      </c>
      <c r="F675" s="37" t="str">
        <f>IFERROR(VLOOKUP(D675,'[1]COMP-SINT-SINAPI'!$G$6:$Q$20000,2,0),IFERROR(VLOOKUP(D675,'[1]PREÇOS UNITÁRIOS'!$B$73:$H$20000,3,0),IFERROR(VLOOKUP(D675,'[1]INSUMOS-SINAPI'!$A$7:$F$20000,2,0),IFERROR(VLOOKUP(D675,'[1]tab-PINI-SINT'!$B$18:$G$20000,2,0),IFERROR(VLOOKUP(D675,[1]INSUMOS!$B$13:$H$9994,3,0),"")))))</f>
        <v>SERVENTE COM ENCARGOS COMPLEMENTARES</v>
      </c>
      <c r="G675" s="38" t="str">
        <f>IFERROR(VLOOKUP(D675,'[1]COMP-SINT-SINAPI'!$G$6:$Q$20000,3,0),IFERROR(VLOOKUP(D675,'[1]PREÇOS UNITÁRIOS'!$B$73:$H$20000,4,0),IFERROR(VLOOKUP(D675,'[1]INSUMOS-SINAPI'!$A$7:$F$20000,3,0),IFERROR(VLOOKUP(D675,'[1]tab-PINI-SINT'!$B$18:$G$20000,3,0),IFERROR(VLOOKUP(D675,[1]INSUMOS!$B$13:$H$9994,5,0),"")))))</f>
        <v>H</v>
      </c>
      <c r="H675" s="39">
        <v>0.2</v>
      </c>
      <c r="I675" s="38">
        <f>IFERROR(VLOOKUP(D675,'[1]COMP-SINT-SINAPI'!$G$6:$Q$20000,8,0),IFERROR(VLOOKUP(D675,'[1]PREÇOS UNITÁRIOS'!$B$73:$H$20000,5,0),IFERROR(VLOOKUP(D675,'[1]INSUMOS-SINAPI'!$A$7:$F$20000,5,0),IFERROR(VLOOKUP(D675,'[1]tab-PINI-SINT'!$B$18:$G$20000,4,0),IFERROR(VLOOKUP(D675,[1]INSUMOS!$B$13:$H$9994,6,0),"")))))</f>
        <v>5.01</v>
      </c>
      <c r="J675" s="38" t="str">
        <f>IF(D675="",0,IFERROR(VLOOKUP(D675,'[1]COMP-SINT-SINAPI'!$G$6:$Q$20000,7,0),IFERROR(VLOOKUP(D675,'[1]PREÇOS UNITÁRIOS'!$B$73:$H$20000,6,0),IFERROR(VLOOKUP(D675,'[1]INSUMOS-SINAPI'!$A$7:$F$20000,7,0),IFERROR(VLOOKUP(D675,'[1]tab-PINI-SINT'!$B$18:$G$20000,5,0),IFERROR(VLOOKUP(D675,[1]INSUMOS!$B$13:$H$9994,7,0),"0,00"))))))</f>
        <v>14,28</v>
      </c>
      <c r="K675" s="40">
        <f>IF(H675="",0,H675*I675)</f>
        <v>1.002</v>
      </c>
      <c r="L675" s="40">
        <f>H675*J675</f>
        <v>2.8559999999999999</v>
      </c>
      <c r="M675" s="41">
        <f>K675+L675</f>
        <v>3.8579999999999997</v>
      </c>
      <c r="N675" s="35"/>
    </row>
    <row r="676" spans="3:14" x14ac:dyDescent="0.35">
      <c r="C676" s="34"/>
      <c r="D676" s="35"/>
      <c r="E676" s="118"/>
      <c r="F676" s="35"/>
      <c r="G676" s="35"/>
      <c r="H676" s="35"/>
      <c r="I676" s="50" t="s">
        <v>1042</v>
      </c>
      <c r="J676" s="29"/>
      <c r="K676" s="41">
        <f>SUM(K675:K675)</f>
        <v>1.002</v>
      </c>
      <c r="L676" s="41">
        <f>SUM(L675:L675)</f>
        <v>2.8559999999999999</v>
      </c>
      <c r="M676" s="41">
        <f>SUM(M675:M675)</f>
        <v>3.8579999999999997</v>
      </c>
      <c r="N676" s="35"/>
    </row>
    <row r="677" spans="3:14" x14ac:dyDescent="0.35">
      <c r="C677" s="34"/>
      <c r="D677" s="35"/>
      <c r="E677" s="118"/>
      <c r="F677" s="35"/>
      <c r="G677" s="35"/>
      <c r="H677" s="35"/>
      <c r="I677" s="35"/>
      <c r="J677" s="35"/>
      <c r="K677" s="35"/>
      <c r="L677" s="35"/>
      <c r="M677" s="35"/>
      <c r="N677" s="35"/>
    </row>
    <row r="678" spans="3:14" x14ac:dyDescent="0.35">
      <c r="C678" s="42"/>
      <c r="D678" s="43"/>
      <c r="E678" s="117"/>
      <c r="F678" s="43"/>
      <c r="G678" s="44" t="s">
        <v>21</v>
      </c>
      <c r="H678" s="44" t="s">
        <v>1036</v>
      </c>
      <c r="I678" s="44" t="s">
        <v>1037</v>
      </c>
      <c r="J678" s="44" t="s">
        <v>1038</v>
      </c>
      <c r="K678" s="44" t="s">
        <v>1039</v>
      </c>
      <c r="L678" s="44" t="s">
        <v>1040</v>
      </c>
      <c r="M678" s="45" t="s">
        <v>1041</v>
      </c>
      <c r="N678" s="35"/>
    </row>
    <row r="679" spans="3:14" x14ac:dyDescent="0.35">
      <c r="C679" s="55" t="s">
        <v>546</v>
      </c>
      <c r="D679" s="47" t="str">
        <f>IF(C679="","",VLOOKUP(C679,'[1]PREÇOS UNITÁRIOS'!$B$12:$H$273,2,0))</f>
        <v>C100-BASA</v>
      </c>
      <c r="E679" s="79" t="s">
        <v>11</v>
      </c>
      <c r="F679" s="47" t="str">
        <f>IF(C679="","",VLOOKUP(C679,'[1]PREÇOS UNITÁRIOS'!$B$12:$H$273,3,0))</f>
        <v>REMOÇÃO DE PLACA AÉREA</v>
      </c>
      <c r="G679" s="48" t="s">
        <v>21</v>
      </c>
      <c r="H679" s="29"/>
      <c r="I679" s="29"/>
      <c r="J679" s="49"/>
      <c r="K679" s="49">
        <f>K681</f>
        <v>2.004</v>
      </c>
      <c r="L679" s="49">
        <f>L681</f>
        <v>5.7119999999999997</v>
      </c>
      <c r="M679" s="49">
        <f>SUM(K679:L679)</f>
        <v>7.7159999999999993</v>
      </c>
      <c r="N679" s="35"/>
    </row>
    <row r="680" spans="3:14" ht="25" x14ac:dyDescent="0.35">
      <c r="C680" s="34"/>
      <c r="D680" s="58">
        <v>88316</v>
      </c>
      <c r="E680" s="38" t="str">
        <f>IFERROR(VLOOKUP(D680,'[1]COMP-SINT-SINAPI'!$G$6:$R$20000,12,0),IFERROR(VLOOKUP(D680,'[1]PREÇOS UNITÁRIOS'!$B$73:$H$20000,3,0),IFERROR(VLOOKUP(D680,'[1]INSUMOS-SINAPI'!$A$6:$J$20000,6,0),IFERROR(VLOOKUP(D680,'[1]tab-PINI-SINT'!$B$18:$H$20000,7,0),IFERROR(VLOOKUP(D680,[1]INSUMOS!$B$13:$J$9994,9,0),"")))))</f>
        <v>SINAPI</v>
      </c>
      <c r="F680" s="37" t="str">
        <f>IFERROR(VLOOKUP(D680,'[1]COMP-SINT-SINAPI'!$G$6:$Q$20000,2,0),IFERROR(VLOOKUP(D680,'[1]PREÇOS UNITÁRIOS'!$B$73:$H$20000,3,0),IFERROR(VLOOKUP(D680,'[1]INSUMOS-SINAPI'!$A$7:$F$20000,2,0),IFERROR(VLOOKUP(D680,'[1]tab-PINI-SINT'!$B$18:$G$20000,2,0),IFERROR(VLOOKUP(D680,[1]INSUMOS!$B$13:$H$9994,3,0),"")))))</f>
        <v>SERVENTE COM ENCARGOS COMPLEMENTARES</v>
      </c>
      <c r="G680" s="38" t="str">
        <f>IFERROR(VLOOKUP(D680,'[1]COMP-SINT-SINAPI'!$G$6:$Q$20000,3,0),IFERROR(VLOOKUP(D680,'[1]PREÇOS UNITÁRIOS'!$B$73:$H$20000,4,0),IFERROR(VLOOKUP(D680,'[1]INSUMOS-SINAPI'!$A$7:$F$20000,3,0),IFERROR(VLOOKUP(D680,'[1]tab-PINI-SINT'!$B$18:$G$20000,3,0),IFERROR(VLOOKUP(D680,[1]INSUMOS!$B$13:$H$9994,5,0),"")))))</f>
        <v>H</v>
      </c>
      <c r="H680" s="39">
        <v>0.4</v>
      </c>
      <c r="I680" s="38">
        <f>IFERROR(VLOOKUP(D680,'[1]COMP-SINT-SINAPI'!$G$6:$Q$20000,8,0),IFERROR(VLOOKUP(D680,'[1]PREÇOS UNITÁRIOS'!$B$73:$H$20000,5,0),IFERROR(VLOOKUP(D680,'[1]INSUMOS-SINAPI'!$A$7:$F$20000,5,0),IFERROR(VLOOKUP(D680,'[1]tab-PINI-SINT'!$B$18:$G$20000,4,0),IFERROR(VLOOKUP(D680,[1]INSUMOS!$B$13:$H$9994,6,0),"")))))</f>
        <v>5.01</v>
      </c>
      <c r="J680" s="38" t="str">
        <f>IF(D680="",0,IFERROR(VLOOKUP(D680,'[1]COMP-SINT-SINAPI'!$G$6:$Q$20000,7,0),IFERROR(VLOOKUP(D680,'[1]PREÇOS UNITÁRIOS'!$B$73:$H$20000,6,0),IFERROR(VLOOKUP(D680,'[1]INSUMOS-SINAPI'!$A$7:$F$20000,7,0),IFERROR(VLOOKUP(D680,'[1]tab-PINI-SINT'!$B$18:$G$20000,5,0),IFERROR(VLOOKUP(D680,[1]INSUMOS!$B$13:$H$9994,7,0),"0,00"))))))</f>
        <v>14,28</v>
      </c>
      <c r="K680" s="40">
        <f>IF(H680="",0,H680*I680)</f>
        <v>2.004</v>
      </c>
      <c r="L680" s="40">
        <f>H680*J680</f>
        <v>5.7119999999999997</v>
      </c>
      <c r="M680" s="41">
        <f>K680+L680</f>
        <v>7.7159999999999993</v>
      </c>
      <c r="N680" s="35"/>
    </row>
    <row r="681" spans="3:14" x14ac:dyDescent="0.35">
      <c r="C681" s="34"/>
      <c r="D681" s="35"/>
      <c r="E681" s="118"/>
      <c r="F681" s="35"/>
      <c r="G681" s="35"/>
      <c r="H681" s="35"/>
      <c r="I681" s="50" t="s">
        <v>1042</v>
      </c>
      <c r="J681" s="29"/>
      <c r="K681" s="41">
        <f>SUM(K680:K680)</f>
        <v>2.004</v>
      </c>
      <c r="L681" s="41">
        <f>SUM(L680:L680)</f>
        <v>5.7119999999999997</v>
      </c>
      <c r="M681" s="41">
        <f>SUM(M680:M680)</f>
        <v>7.7159999999999993</v>
      </c>
      <c r="N681" s="35"/>
    </row>
    <row r="682" spans="3:14" x14ac:dyDescent="0.35">
      <c r="C682" s="34"/>
      <c r="D682" s="35"/>
      <c r="E682" s="118"/>
      <c r="F682" s="35"/>
      <c r="G682" s="35"/>
      <c r="H682" s="35"/>
      <c r="I682" s="35"/>
      <c r="J682" s="35"/>
      <c r="K682" s="35"/>
      <c r="L682" s="35"/>
      <c r="M682" s="35"/>
      <c r="N682" s="35"/>
    </row>
    <row r="683" spans="3:14" x14ac:dyDescent="0.35">
      <c r="C683" s="42"/>
      <c r="D683" s="43"/>
      <c r="E683" s="117"/>
      <c r="F683" s="43"/>
      <c r="G683" s="44" t="s">
        <v>21</v>
      </c>
      <c r="H683" s="44" t="s">
        <v>1036</v>
      </c>
      <c r="I683" s="44" t="s">
        <v>1037</v>
      </c>
      <c r="J683" s="44" t="s">
        <v>1038</v>
      </c>
      <c r="K683" s="44" t="s">
        <v>1039</v>
      </c>
      <c r="L683" s="44" t="s">
        <v>1040</v>
      </c>
      <c r="M683" s="45" t="s">
        <v>1041</v>
      </c>
      <c r="N683" s="35"/>
    </row>
    <row r="684" spans="3:14" ht="26" x14ac:dyDescent="0.35">
      <c r="C684" s="55" t="s">
        <v>549</v>
      </c>
      <c r="D684" s="47" t="str">
        <f>IF(C684="","",VLOOKUP(C684,'[1]PREÇOS UNITÁRIOS'!$B$12:$H$273,2,0))</f>
        <v>C101-BASA</v>
      </c>
      <c r="E684" s="79" t="s">
        <v>11</v>
      </c>
      <c r="F684" s="47" t="str">
        <f>IF(C684="","",VLOOKUP(C684,'[1]PREÇOS UNITÁRIOS'!$B$12:$H$273,3,0))</f>
        <v>DESMONTAGEM DE ESTANTE DE AÇO COM PRATELEIRA</v>
      </c>
      <c r="G684" s="48" t="s">
        <v>21</v>
      </c>
      <c r="H684" s="29"/>
      <c r="I684" s="29"/>
      <c r="J684" s="49"/>
      <c r="K684" s="49">
        <f>K686</f>
        <v>1.2800000000000002</v>
      </c>
      <c r="L684" s="49">
        <f>L686</f>
        <v>4.21</v>
      </c>
      <c r="M684" s="49">
        <f>SUM(K684:L684)</f>
        <v>5.49</v>
      </c>
      <c r="N684" s="35"/>
    </row>
    <row r="685" spans="3:14" ht="62.5" x14ac:dyDescent="0.35">
      <c r="C685" s="34"/>
      <c r="D685" s="36">
        <v>97065</v>
      </c>
      <c r="E685" s="38" t="str">
        <f>IFERROR(VLOOKUP(D685,'[1]COMP-SINT-SINAPI'!$G$6:$R$20000,12,0),IFERROR(VLOOKUP(D685,'[1]PREÇOS UNITÁRIOS'!$B$73:$H$20000,3,0),IFERROR(VLOOKUP(D685,'[1]INSUMOS-SINAPI'!$A$6:$J$20000,6,0),IFERROR(VLOOKUP(D685,'[1]tab-PINI-SINT'!$B$18:$H$20000,7,0),IFERROR(VLOOKUP(D685,[1]INSUMOS!$B$13:$J$9994,9,0),"")))))</f>
        <v>SINAPI</v>
      </c>
      <c r="F685" s="37" t="str">
        <f>IFERROR(VLOOKUP(D685,'[1]COMP-SINT-SINAPI'!$G$6:$Q$20000,2,0),IFERROR(VLOOKUP(D685,'[1]PREÇOS UNITÁRIOS'!$B$73:$H$20000,3,0),IFERROR(VLOOKUP(D685,'[1]INSUMOS-SINAPI'!$A$7:$F$20000,2,0),IFERROR(VLOOKUP(D685,'[1]tab-PINI-SINT'!$B$18:$G$20000,2,0),IFERROR(VLOOKUP(D685,[1]INSUMOS!$B$13:$H$9994,3,0),"")))))</f>
        <v>MONTAGEM E DESMONTAGEM DE ANDAIME MULTIDIRECIONAL (EXCLUSIVE ANDAIME E LIMPEZA). AF_11/2017</v>
      </c>
      <c r="G685" s="38" t="str">
        <f>IFERROR(VLOOKUP(D685,'[1]COMP-SINT-SINAPI'!$G$6:$Q$20000,3,0),IFERROR(VLOOKUP(D685,'[1]PREÇOS UNITÁRIOS'!$B$73:$H$20000,4,0),IFERROR(VLOOKUP(D685,'[1]INSUMOS-SINAPI'!$A$7:$F$20000,3,0),IFERROR(VLOOKUP(D685,'[1]tab-PINI-SINT'!$B$18:$G$20000,3,0),IFERROR(VLOOKUP(D685,[1]INSUMOS!$B$13:$H$9994,5,0),"")))))</f>
        <v>M3</v>
      </c>
      <c r="H685" s="39">
        <v>1</v>
      </c>
      <c r="I685" s="38">
        <f>IFERROR(VLOOKUP(D685,'[1]COMP-SINT-SINAPI'!$G$6:$Q$20000,8,0),IFERROR(VLOOKUP(D685,'[1]PREÇOS UNITÁRIOS'!$B$73:$H$20000,5,0),IFERROR(VLOOKUP(D685,'[1]INSUMOS-SINAPI'!$A$7:$F$20000,5,0),IFERROR(VLOOKUP(D685,'[1]tab-PINI-SINT'!$B$18:$G$20000,4,0),IFERROR(VLOOKUP(D685,[1]INSUMOS!$B$13:$H$9994,6,0),"")))))</f>
        <v>1.2800000000000002</v>
      </c>
      <c r="J685" s="38" t="str">
        <f>IF(D685="",0,IFERROR(VLOOKUP(D685,'[1]COMP-SINT-SINAPI'!$G$6:$Q$20000,7,0),IFERROR(VLOOKUP(D685,'[1]PREÇOS UNITÁRIOS'!$B$73:$H$20000,6,0),IFERROR(VLOOKUP(D685,'[1]INSUMOS-SINAPI'!$A$7:$F$20000,7,0),IFERROR(VLOOKUP(D685,'[1]tab-PINI-SINT'!$B$18:$G$20000,5,0),IFERROR(VLOOKUP(D685,[1]INSUMOS!$B$13:$H$9994,7,0),"0,00"))))))</f>
        <v>4,21</v>
      </c>
      <c r="K685" s="40">
        <f>IF(H685="",0,H685*I685)</f>
        <v>1.2800000000000002</v>
      </c>
      <c r="L685" s="40">
        <f>H685*J685</f>
        <v>4.21</v>
      </c>
      <c r="M685" s="41">
        <f>K685+L685</f>
        <v>5.49</v>
      </c>
      <c r="N685" s="35"/>
    </row>
    <row r="686" spans="3:14" x14ac:dyDescent="0.35">
      <c r="C686" s="34"/>
      <c r="D686" s="35"/>
      <c r="E686" s="118"/>
      <c r="F686" s="35"/>
      <c r="G686" s="35"/>
      <c r="H686" s="35"/>
      <c r="I686" s="50" t="s">
        <v>1042</v>
      </c>
      <c r="J686" s="29"/>
      <c r="K686" s="41">
        <f>SUM(K685:K685)</f>
        <v>1.2800000000000002</v>
      </c>
      <c r="L686" s="41">
        <f>SUM(L685:L685)</f>
        <v>4.21</v>
      </c>
      <c r="M686" s="41">
        <f>SUM(M685:M685)</f>
        <v>5.49</v>
      </c>
      <c r="N686" s="35"/>
    </row>
    <row r="687" spans="3:14" x14ac:dyDescent="0.35">
      <c r="C687" s="34"/>
      <c r="D687" s="35"/>
      <c r="E687" s="118"/>
      <c r="F687" s="35"/>
      <c r="G687" s="35"/>
      <c r="H687" s="35"/>
      <c r="I687" s="35"/>
      <c r="J687" s="35"/>
      <c r="K687" s="35"/>
      <c r="L687" s="35"/>
      <c r="M687" s="35"/>
      <c r="N687" s="35"/>
    </row>
    <row r="688" spans="3:14" x14ac:dyDescent="0.35">
      <c r="C688" s="42"/>
      <c r="D688" s="43"/>
      <c r="E688" s="117"/>
      <c r="F688" s="43"/>
      <c r="G688" s="44" t="s">
        <v>21</v>
      </c>
      <c r="H688" s="44" t="s">
        <v>1036</v>
      </c>
      <c r="I688" s="44" t="s">
        <v>1037</v>
      </c>
      <c r="J688" s="44" t="s">
        <v>1038</v>
      </c>
      <c r="K688" s="44" t="s">
        <v>1039</v>
      </c>
      <c r="L688" s="44" t="s">
        <v>1040</v>
      </c>
      <c r="M688" s="45" t="s">
        <v>1041</v>
      </c>
      <c r="N688" s="35"/>
    </row>
    <row r="689" spans="3:14" ht="26" x14ac:dyDescent="0.35">
      <c r="C689" s="55" t="s">
        <v>552</v>
      </c>
      <c r="D689" s="47" t="str">
        <f>IF(C689="","",VLOOKUP(C689,'[1]PREÇOS UNITÁRIOS'!$B$12:$H$273,2,0))</f>
        <v>C102-BASA</v>
      </c>
      <c r="E689" s="79" t="s">
        <v>11</v>
      </c>
      <c r="F689" s="47" t="str">
        <f>IF(C689="","",VLOOKUP(C689,'[1]PREÇOS UNITÁRIOS'!$B$12:$H$273,3,0))</f>
        <v>DESMONTAGEM DE ARQUIVO DESLIZANTE DE 5 FACES</v>
      </c>
      <c r="G689" s="48" t="s">
        <v>21</v>
      </c>
      <c r="H689" s="29"/>
      <c r="I689" s="29"/>
      <c r="J689" s="49"/>
      <c r="K689" s="49">
        <f>K691</f>
        <v>0</v>
      </c>
      <c r="L689" s="49">
        <f>L691</f>
        <v>290.02</v>
      </c>
      <c r="M689" s="49">
        <f>SUM(K689:L689)</f>
        <v>290.02</v>
      </c>
      <c r="N689" s="35"/>
    </row>
    <row r="690" spans="3:14" ht="25" x14ac:dyDescent="0.35">
      <c r="C690" s="34"/>
      <c r="D690" s="36" t="s">
        <v>106</v>
      </c>
      <c r="E690" s="38" t="str">
        <f>IFERROR(VLOOKUP(D690,'[1]COMP-SINT-SINAPI'!$G$6:$R$20000,12,0),IFERROR(VLOOKUP(D690,'[1]PREÇOS UNITÁRIOS'!$B$73:$K$20000,9,0),IFERROR(VLOOKUP(D690,'[1]INSUMOS-SINAPI'!$A$6:$J$20000,6,0),IFERROR(VLOOKUP(D690,'[1]tab-PINI-SINT'!$B$18:$H$20000,7,0),IFERROR(VLOOKUP(D690,[1]INSUMOS!$B$13:$J$9994,9,0),"")))))</f>
        <v>INTERNET</v>
      </c>
      <c r="F690" s="37" t="str">
        <f>IFERROR(VLOOKUP(D690,'[1]COMP-SINT-SINAPI'!$G$6:$Q$20000,2,0),IFERROR(VLOOKUP(D690,'[1]PREÇOS UNITÁRIOS'!$B$73:$H$20000,3,0),IFERROR(VLOOKUP(D690,'[1]INSUMOS-SINAPI'!$A$7:$F$20000,2,0),IFERROR(VLOOKUP(D690,'[1]tab-PINI-SINT'!$B$18:$G$20000,2,0),IFERROR(VLOOKUP(D690,[1]INSUMOS!$B$13:$H$9994,3,0),"")))))</f>
        <v>DESMONTAGEM DE ARQUIVO DESLIZANTE  DE 5 FACE</v>
      </c>
      <c r="G690" s="38" t="str">
        <f>IFERROR(VLOOKUP(D690,'[1]COMP-SINT-SINAPI'!$G$6:$Q$20000,3,0),IFERROR(VLOOKUP(D690,'[1]PREÇOS UNITÁRIOS'!$B$73:$H$20000,4,0),IFERROR(VLOOKUP(D690,'[1]INSUMOS-SINAPI'!$A$7:$F$20000,3,0),IFERROR(VLOOKUP(D690,'[1]tab-PINI-SINT'!$B$18:$G$20000,3,0),IFERROR(VLOOKUP(D690,[1]INSUMOS!$B$13:$H$9994,5,0),"")))))</f>
        <v>UND</v>
      </c>
      <c r="H690" s="39">
        <v>1</v>
      </c>
      <c r="I690" s="38">
        <f>IFERROR(VLOOKUP(D690,'[1]COMP-SINT-SINAPI'!$G$6:$Q$20000,8,0),IFERROR(VLOOKUP(D690,'[1]PREÇOS UNITÁRIOS'!$B$73:$H$20000,5,0),IFERROR(VLOOKUP(D690,'[1]INSUMOS-SINAPI'!$A$7:$F$20000,5,0),IFERROR(VLOOKUP(D690,'[1]tab-PINI-SINT'!$B$18:$G$20000,4,0),IFERROR(VLOOKUP(D690,[1]INSUMOS!$B$13:$H$9994,6,0),"")))))</f>
        <v>0</v>
      </c>
      <c r="J690" s="38">
        <f>IF(D690="",0,IFERROR(VLOOKUP(D690,'[1]COMP-SINT-SINAPI'!$G$6:$Q$20000,7,0),IFERROR(VLOOKUP(D690,'[1]PREÇOS UNITÁRIOS'!$B$73:$H$20000,6,0),IFERROR(VLOOKUP(D690,'[1]INSUMOS-SINAPI'!$A$7:$F$20000,7,0),IFERROR(VLOOKUP(D690,'[1]tab-PINI-SINT'!$B$18:$G$20000,5,0),IFERROR(VLOOKUP(D690,[1]INSUMOS!$B$13:$H$9994,7,0),"0,00"))))))</f>
        <v>290.02</v>
      </c>
      <c r="K690" s="40">
        <f>IF(H690="",0,H690*I690)</f>
        <v>0</v>
      </c>
      <c r="L690" s="40">
        <f>H690*J690</f>
        <v>290.02</v>
      </c>
      <c r="M690" s="41">
        <f>K690+L690</f>
        <v>290.02</v>
      </c>
      <c r="N690" s="35"/>
    </row>
    <row r="691" spans="3:14" x14ac:dyDescent="0.35">
      <c r="C691" s="34"/>
      <c r="D691" s="35"/>
      <c r="E691" s="118"/>
      <c r="F691" s="35"/>
      <c r="G691" s="35"/>
      <c r="H691" s="35"/>
      <c r="I691" s="50" t="s">
        <v>1042</v>
      </c>
      <c r="J691" s="29"/>
      <c r="K691" s="41">
        <f>SUM(K690)</f>
        <v>0</v>
      </c>
      <c r="L691" s="41">
        <f>SUM(L690)</f>
        <v>290.02</v>
      </c>
      <c r="M691" s="41">
        <f>SUM(M690)</f>
        <v>290.02</v>
      </c>
      <c r="N691" s="35"/>
    </row>
    <row r="692" spans="3:14" x14ac:dyDescent="0.35">
      <c r="C692" s="34"/>
      <c r="D692" s="35"/>
      <c r="E692" s="118"/>
      <c r="F692" s="35"/>
      <c r="G692" s="35"/>
      <c r="H692" s="35"/>
      <c r="I692" s="35"/>
      <c r="J692" s="35"/>
      <c r="K692" s="35"/>
      <c r="L692" s="35"/>
      <c r="M692" s="35"/>
      <c r="N692" s="35"/>
    </row>
    <row r="693" spans="3:14" x14ac:dyDescent="0.35">
      <c r="C693" s="34"/>
      <c r="D693" s="35"/>
      <c r="E693" s="118"/>
      <c r="F693" s="35"/>
      <c r="G693" s="35"/>
      <c r="H693" s="35"/>
      <c r="I693" s="35"/>
      <c r="J693" s="35"/>
      <c r="K693" s="35"/>
      <c r="L693" s="35"/>
      <c r="M693" s="35"/>
      <c r="N693" s="35"/>
    </row>
    <row r="694" spans="3:14" x14ac:dyDescent="0.35">
      <c r="C694" s="42"/>
      <c r="D694" s="43"/>
      <c r="E694" s="117"/>
      <c r="F694" s="43"/>
      <c r="G694" s="44" t="s">
        <v>21</v>
      </c>
      <c r="H694" s="44" t="s">
        <v>1036</v>
      </c>
      <c r="I694" s="44" t="s">
        <v>1037</v>
      </c>
      <c r="J694" s="44" t="s">
        <v>1038</v>
      </c>
      <c r="K694" s="44" t="s">
        <v>1039</v>
      </c>
      <c r="L694" s="44" t="s">
        <v>1040</v>
      </c>
      <c r="M694" s="45" t="s">
        <v>1041</v>
      </c>
      <c r="N694" s="35"/>
    </row>
    <row r="695" spans="3:14" ht="52" x14ac:dyDescent="0.35">
      <c r="C695" s="55" t="s">
        <v>555</v>
      </c>
      <c r="D695" s="47" t="str">
        <f>IF(C695="","",VLOOKUP(C695,'[1]PREÇOS UNITÁRIOS'!$B$12:$H$273,2,0))</f>
        <v>C103-SEDOP170510</v>
      </c>
      <c r="E695" s="79" t="s">
        <v>11</v>
      </c>
      <c r="F695" s="47" t="str">
        <f>IF(C695="","",VLOOKUP(C695,'[1]PREÇOS UNITÁRIOS'!$B$12:$H$273,3,0))</f>
        <v>DESINSTALAÇÃO DE GRUPO GERADOR, TANQUE E QUADRO DE COMANDO - USCA</v>
      </c>
      <c r="G695" s="48" t="s">
        <v>21</v>
      </c>
      <c r="H695" s="29"/>
      <c r="I695" s="29"/>
      <c r="J695" s="49"/>
      <c r="K695" s="49">
        <f>K699</f>
        <v>122.80000000000001</v>
      </c>
      <c r="L695" s="49">
        <f>L699</f>
        <v>491.04</v>
      </c>
      <c r="M695" s="49">
        <f>SUM(K695:L695)</f>
        <v>613.84</v>
      </c>
      <c r="N695" s="35"/>
    </row>
    <row r="696" spans="3:14" ht="37.5" x14ac:dyDescent="0.35">
      <c r="C696" s="34"/>
      <c r="D696" s="36">
        <v>88243</v>
      </c>
      <c r="E696" s="38" t="str">
        <f>IFERROR(VLOOKUP(D696,'[1]COMP-SINT-SINAPI'!$G$6:$R$20000,12,0),IFERROR(VLOOKUP(D696,'[1]PREÇOS UNITÁRIOS'!$B$73:$H$20000,3,0),IFERROR(VLOOKUP(D696,'[1]INSUMOS-SINAPI'!$A$6:$J$20000,6,0),IFERROR(VLOOKUP(D696,'[1]tab-PINI-SINT'!$B$18:$H$20000,7,0),IFERROR(VLOOKUP(D696,[1]INSUMOS!$B$13:$J$9994,9,0),"")))))</f>
        <v>SINAPI</v>
      </c>
      <c r="F696" s="37" t="str">
        <f>IFERROR(VLOOKUP(D696,'[1]COMP-SINT-SINAPI'!$G$6:$Q$20000,2,0),IFERROR(VLOOKUP(D696,'[1]PREÇOS UNITÁRIOS'!$B$73:$H$20000,3,0),IFERROR(VLOOKUP(D696,'[1]INSUMOS-SINAPI'!$A$7:$F$20000,2,0),IFERROR(VLOOKUP(D696,'[1]tab-PINI-SINT'!$B$18:$G$20000,2,0),IFERROR(VLOOKUP(D696,[1]INSUMOS!$B$13:$H$9994,3,0),"")))))</f>
        <v>AJUDANTE ESPECIALIZADO COM ENCARGOS COMPLEMENTARES</v>
      </c>
      <c r="G696" s="38" t="str">
        <f>IFERROR(VLOOKUP(D696,'[1]COMP-SINT-SINAPI'!$G$6:$Q$20000,3,0),IFERROR(VLOOKUP(D696,'[1]PREÇOS UNITÁRIOS'!$B$73:$H$20000,4,0),IFERROR(VLOOKUP(D696,'[1]INSUMOS-SINAPI'!$A$7:$F$20000,3,0),IFERROR(VLOOKUP(D696,'[1]tab-PINI-SINT'!$B$18:$G$20000,3,0),IFERROR(VLOOKUP(D696,[1]INSUMOS!$B$13:$H$9994,5,0),"")))))</f>
        <v>H</v>
      </c>
      <c r="H696" s="39">
        <v>8</v>
      </c>
      <c r="I696" s="38">
        <f>IFERROR(VLOOKUP(D696,'[1]COMP-SINT-SINAPI'!$G$6:$Q$20000,8,0),IFERROR(VLOOKUP(D696,'[1]PREÇOS UNITÁRIOS'!$B$73:$H$20000,5,0),IFERROR(VLOOKUP(D696,'[1]INSUMOS-SINAPI'!$A$7:$F$20000,5,0),IFERROR(VLOOKUP(D696,'[1]tab-PINI-SINT'!$B$18:$G$20000,4,0),IFERROR(VLOOKUP(D696,[1]INSUMOS!$B$13:$H$9994,6,0),"")))))</f>
        <v>5.0100000000000016</v>
      </c>
      <c r="J696" s="38" t="str">
        <f>IF(D696="",0,IFERROR(VLOOKUP(D696,'[1]COMP-SINT-SINAPI'!$G$6:$Q$20000,7,0),IFERROR(VLOOKUP(D696,'[1]PREÇOS UNITÁRIOS'!$B$73:$H$20000,6,0),IFERROR(VLOOKUP(D696,'[1]INSUMOS-SINAPI'!$A$7:$F$20000,7,0),IFERROR(VLOOKUP(D696,'[1]tab-PINI-SINT'!$B$18:$G$20000,5,0),IFERROR(VLOOKUP(D696,[1]INSUMOS!$B$13:$H$9994,7,0),"0,00"))))))</f>
        <v>15,29</v>
      </c>
      <c r="K696" s="40">
        <f>IF(H696="",0,H696*I696)</f>
        <v>40.080000000000013</v>
      </c>
      <c r="L696" s="40">
        <f>H696*J696</f>
        <v>122.32</v>
      </c>
      <c r="M696" s="41">
        <f>K696+L696</f>
        <v>162.4</v>
      </c>
      <c r="N696" s="35"/>
    </row>
    <row r="697" spans="3:14" ht="25" x14ac:dyDescent="0.35">
      <c r="C697" s="34"/>
      <c r="D697" s="36">
        <v>88264</v>
      </c>
      <c r="E697" s="38" t="str">
        <f>IFERROR(VLOOKUP(D697,'[1]COMP-SINT-SINAPI'!$G$6:$R$20000,12,0),IFERROR(VLOOKUP(D697,'[1]PREÇOS UNITÁRIOS'!$B$73:$H$20000,3,0),IFERROR(VLOOKUP(D697,'[1]INSUMOS-SINAPI'!$A$6:$J$20000,6,0),IFERROR(VLOOKUP(D697,'[1]tab-PINI-SINT'!$B$18:$H$20000,7,0),IFERROR(VLOOKUP(D697,[1]INSUMOS!$B$13:$J$9994,9,0),"")))))</f>
        <v>SINAPI</v>
      </c>
      <c r="F697" s="37" t="str">
        <f>IFERROR(VLOOKUP(D697,'[1]COMP-SINT-SINAPI'!$G$6:$Q$20000,2,0),IFERROR(VLOOKUP(D697,'[1]PREÇOS UNITÁRIOS'!$B$73:$H$20000,3,0),IFERROR(VLOOKUP(D697,'[1]INSUMOS-SINAPI'!$A$7:$F$20000,2,0),IFERROR(VLOOKUP(D697,'[1]tab-PINI-SINT'!$B$18:$G$20000,2,0),IFERROR(VLOOKUP(D697,[1]INSUMOS!$B$13:$H$9994,3,0),"")))))</f>
        <v>ELETRICISTA COM ENCARGOS COMPLEMENTARES</v>
      </c>
      <c r="G697" s="38" t="str">
        <f>IFERROR(VLOOKUP(D697,'[1]COMP-SINT-SINAPI'!$G$6:$Q$20000,3,0),IFERROR(VLOOKUP(D697,'[1]PREÇOS UNITÁRIOS'!$B$73:$H$20000,4,0),IFERROR(VLOOKUP(D697,'[1]INSUMOS-SINAPI'!$A$7:$F$20000,3,0),IFERROR(VLOOKUP(D697,'[1]tab-PINI-SINT'!$B$18:$G$20000,3,0),IFERROR(VLOOKUP(D697,[1]INSUMOS!$B$13:$H$9994,5,0),"")))))</f>
        <v>H</v>
      </c>
      <c r="H697" s="39">
        <v>8</v>
      </c>
      <c r="I697" s="38">
        <f>IFERROR(VLOOKUP(D697,'[1]COMP-SINT-SINAPI'!$G$6:$Q$20000,8,0),IFERROR(VLOOKUP(D697,'[1]PREÇOS UNITÁRIOS'!$B$73:$H$20000,5,0),IFERROR(VLOOKUP(D697,'[1]INSUMOS-SINAPI'!$A$7:$F$20000,5,0),IFERROR(VLOOKUP(D697,'[1]tab-PINI-SINT'!$B$18:$G$20000,4,0),IFERROR(VLOOKUP(D697,[1]INSUMOS!$B$13:$H$9994,6,0),"")))))</f>
        <v>5.1700000000000017</v>
      </c>
      <c r="J697" s="38" t="str">
        <f>IF(D697="",0,IFERROR(VLOOKUP(D697,'[1]COMP-SINT-SINAPI'!$G$6:$Q$20000,7,0),IFERROR(VLOOKUP(D697,'[1]PREÇOS UNITÁRIOS'!$B$73:$H$20000,6,0),IFERROR(VLOOKUP(D697,'[1]INSUMOS-SINAPI'!$A$7:$F$20000,7,0),IFERROR(VLOOKUP(D697,'[1]tab-PINI-SINT'!$B$18:$G$20000,5,0),IFERROR(VLOOKUP(D697,[1]INSUMOS!$B$13:$H$9994,7,0),"0,00"))))))</f>
        <v>20,13</v>
      </c>
      <c r="K697" s="40">
        <f>IF(H697="",0,H697*I697)</f>
        <v>41.360000000000014</v>
      </c>
      <c r="L697" s="40">
        <f>H697*J697</f>
        <v>161.04</v>
      </c>
      <c r="M697" s="41">
        <f>K697+L697</f>
        <v>202.4</v>
      </c>
      <c r="N697" s="35"/>
    </row>
    <row r="698" spans="3:14" ht="37.5" x14ac:dyDescent="0.35">
      <c r="C698" s="34"/>
      <c r="D698" s="58">
        <v>88266</v>
      </c>
      <c r="E698" s="38" t="str">
        <f>IFERROR(VLOOKUP(D698,'[1]COMP-SINT-SINAPI'!$G$6:$R$20000,12,0),IFERROR(VLOOKUP(D698,'[1]PREÇOS UNITÁRIOS'!$B$73:$H$20000,3,0),IFERROR(VLOOKUP(D698,'[1]INSUMOS-SINAPI'!$A$6:$J$20000,6,0),IFERROR(VLOOKUP(D698,'[1]tab-PINI-SINT'!$B$18:$H$20000,7,0),IFERROR(VLOOKUP(D698,[1]INSUMOS!$B$13:$J$9994,9,0),"")))))</f>
        <v>SINAPI</v>
      </c>
      <c r="F698" s="37" t="str">
        <f>IFERROR(VLOOKUP(D698,'[1]COMP-SINT-SINAPI'!$G$6:$Q$20000,2,0),IFERROR(VLOOKUP(D698,'[1]PREÇOS UNITÁRIOS'!$B$73:$H$20000,3,0),IFERROR(VLOOKUP(D698,'[1]INSUMOS-SINAPI'!$A$7:$F$20000,2,0),IFERROR(VLOOKUP(D698,'[1]tab-PINI-SINT'!$B$18:$G$20000,2,0),IFERROR(VLOOKUP(D698,[1]INSUMOS!$B$13:$H$9994,3,0),"")))))</f>
        <v>ELETROTÉCNICO COM ENCARGOS COMPLEMENTARES</v>
      </c>
      <c r="G698" s="38" t="str">
        <f>IFERROR(VLOOKUP(D698,'[1]COMP-SINT-SINAPI'!$G$6:$Q$20000,3,0),IFERROR(VLOOKUP(D698,'[1]PREÇOS UNITÁRIOS'!$B$73:$H$20000,4,0),IFERROR(VLOOKUP(D698,'[1]INSUMOS-SINAPI'!$A$7:$F$20000,3,0),IFERROR(VLOOKUP(D698,'[1]tab-PINI-SINT'!$B$18:$G$20000,3,0),IFERROR(VLOOKUP(D698,[1]INSUMOS!$B$13:$H$9994,5,0),"")))))</f>
        <v>H</v>
      </c>
      <c r="H698" s="39">
        <v>8</v>
      </c>
      <c r="I698" s="38">
        <f>IFERROR(VLOOKUP(D698,'[1]COMP-SINT-SINAPI'!$G$6:$Q$20000,8,0),IFERROR(VLOOKUP(D698,'[1]PREÇOS UNITÁRIOS'!$B$73:$H$20000,5,0),IFERROR(VLOOKUP(D698,'[1]INSUMOS-SINAPI'!$A$7:$F$20000,5,0),IFERROR(VLOOKUP(D698,'[1]tab-PINI-SINT'!$B$18:$G$20000,4,0),IFERROR(VLOOKUP(D698,[1]INSUMOS!$B$13:$H$9994,6,0),"")))))</f>
        <v>5.1699999999999982</v>
      </c>
      <c r="J698" s="38" t="str">
        <f>IF(D698="",0,IFERROR(VLOOKUP(D698,'[1]COMP-SINT-SINAPI'!$G$6:$Q$20000,7,0),IFERROR(VLOOKUP(D698,'[1]PREÇOS UNITÁRIOS'!$B$73:$H$20000,6,0),IFERROR(VLOOKUP(D698,'[1]INSUMOS-SINAPI'!$A$7:$F$20000,7,0),IFERROR(VLOOKUP(D698,'[1]tab-PINI-SINT'!$B$18:$G$20000,5,0),IFERROR(VLOOKUP(D698,[1]INSUMOS!$B$13:$H$9994,7,0),"0,00"))))))</f>
        <v>25,96</v>
      </c>
      <c r="K698" s="40">
        <f>IF(H698="",0,H698*I698)</f>
        <v>41.359999999999985</v>
      </c>
      <c r="L698" s="40">
        <f>H698*J698</f>
        <v>207.68</v>
      </c>
      <c r="M698" s="41">
        <f>K698+L698</f>
        <v>249.04</v>
      </c>
      <c r="N698" s="35"/>
    </row>
    <row r="699" spans="3:14" x14ac:dyDescent="0.35">
      <c r="C699" s="34"/>
      <c r="D699" s="35"/>
      <c r="E699" s="118"/>
      <c r="F699" s="35"/>
      <c r="G699" s="35"/>
      <c r="H699" s="35"/>
      <c r="I699" s="50" t="s">
        <v>1042</v>
      </c>
      <c r="J699" s="29"/>
      <c r="K699" s="41">
        <f>SUM(K696:K698)</f>
        <v>122.80000000000001</v>
      </c>
      <c r="L699" s="41">
        <f>SUM(L696:L698)</f>
        <v>491.04</v>
      </c>
      <c r="M699" s="41">
        <f>SUM(M696:M698)</f>
        <v>613.84</v>
      </c>
      <c r="N699" s="35"/>
    </row>
    <row r="700" spans="3:14" x14ac:dyDescent="0.35">
      <c r="C700" s="34"/>
      <c r="D700" s="35"/>
      <c r="E700" s="118"/>
      <c r="F700" s="35"/>
      <c r="G700" s="35"/>
      <c r="H700" s="35"/>
      <c r="I700" s="35"/>
      <c r="J700" s="35"/>
      <c r="K700" s="35"/>
      <c r="L700" s="35"/>
      <c r="M700" s="35"/>
      <c r="N700" s="35"/>
    </row>
    <row r="701" spans="3:14" x14ac:dyDescent="0.35">
      <c r="C701" s="42"/>
      <c r="D701" s="43"/>
      <c r="E701" s="117"/>
      <c r="F701" s="43"/>
      <c r="G701" s="44" t="s">
        <v>21</v>
      </c>
      <c r="H701" s="44" t="s">
        <v>1036</v>
      </c>
      <c r="I701" s="44" t="s">
        <v>1037</v>
      </c>
      <c r="J701" s="44" t="s">
        <v>1038</v>
      </c>
      <c r="K701" s="44" t="s">
        <v>1039</v>
      </c>
      <c r="L701" s="44" t="s">
        <v>1040</v>
      </c>
      <c r="M701" s="45" t="s">
        <v>1041</v>
      </c>
      <c r="N701" s="35"/>
    </row>
    <row r="702" spans="3:14" ht="26" x14ac:dyDescent="0.35">
      <c r="C702" s="55" t="s">
        <v>558</v>
      </c>
      <c r="D702" s="47" t="str">
        <f>IF(C702="","",VLOOKUP(C702,'[1]PREÇOS UNITÁRIOS'!$B$12:$H$273,2,0))</f>
        <v>C104-BASA</v>
      </c>
      <c r="E702" s="79" t="s">
        <v>11</v>
      </c>
      <c r="F702" s="47" t="str">
        <f>IF(C702="","",VLOOKUP(C702,'[1]PREÇOS UNITÁRIOS'!$B$12:$H$273,3,0))</f>
        <v>DESINSTAÇÃO E EMBALAGEM DE CENTRAL TELEFONICA</v>
      </c>
      <c r="G702" s="48" t="s">
        <v>21</v>
      </c>
      <c r="H702" s="29"/>
      <c r="I702" s="29"/>
      <c r="J702" s="49"/>
      <c r="K702" s="49">
        <f>K705</f>
        <v>10.340000000000003</v>
      </c>
      <c r="L702" s="49">
        <f>L705</f>
        <v>35.83</v>
      </c>
      <c r="M702" s="49">
        <f>SUM(K702:L702)</f>
        <v>46.17</v>
      </c>
      <c r="N702" s="35"/>
    </row>
    <row r="703" spans="3:14" ht="25" x14ac:dyDescent="0.35">
      <c r="C703" s="34"/>
      <c r="D703" s="36">
        <v>88264</v>
      </c>
      <c r="E703" s="38" t="str">
        <f>IFERROR(VLOOKUP(D703,'[1]COMP-SINT-SINAPI'!$G$6:$R$20000,12,0),IFERROR(VLOOKUP(D703,'[1]PREÇOS UNITÁRIOS'!$B$73:$H$20000,3,0),IFERROR(VLOOKUP(D703,'[1]INSUMOS-SINAPI'!$A$6:$J$20000,6,0),IFERROR(VLOOKUP(D703,'[1]tab-PINI-SINT'!$B$18:$H$20000,7,0),IFERROR(VLOOKUP(D703,[1]INSUMOS!$B$13:$J$9994,9,0),"")))))</f>
        <v>SINAPI</v>
      </c>
      <c r="F703" s="37" t="str">
        <f>IFERROR(VLOOKUP(D703,'[1]COMP-SINT-SINAPI'!$G$6:$Q$20000,2,0),IFERROR(VLOOKUP(D703,'[1]PREÇOS UNITÁRIOS'!$B$73:$H$20000,3,0),IFERROR(VLOOKUP(D703,'[1]INSUMOS-SINAPI'!$A$7:$F$20000,2,0),IFERROR(VLOOKUP(D703,'[1]tab-PINI-SINT'!$B$18:$G$20000,2,0),IFERROR(VLOOKUP(D703,[1]INSUMOS!$B$13:$H$9994,3,0),"")))))</f>
        <v>ELETRICISTA COM ENCARGOS COMPLEMENTARES</v>
      </c>
      <c r="G703" s="38" t="str">
        <f>IFERROR(VLOOKUP(D703,'[1]COMP-SINT-SINAPI'!$G$6:$Q$20000,3,0),IFERROR(VLOOKUP(D703,'[1]PREÇOS UNITÁRIOS'!$B$73:$H$20000,4,0),IFERROR(VLOOKUP(D703,'[1]INSUMOS-SINAPI'!$A$7:$F$20000,3,0),IFERROR(VLOOKUP(D703,'[1]tab-PINI-SINT'!$B$18:$G$20000,3,0),IFERROR(VLOOKUP(D703,[1]INSUMOS!$B$13:$H$9994,5,0),"")))))</f>
        <v>H</v>
      </c>
      <c r="H703" s="39">
        <v>1</v>
      </c>
      <c r="I703" s="38">
        <f>IFERROR(VLOOKUP(D703,'[1]COMP-SINT-SINAPI'!$G$6:$Q$20000,8,0),IFERROR(VLOOKUP(D703,'[1]PREÇOS UNITÁRIOS'!$B$73:$H$20000,5,0),IFERROR(VLOOKUP(D703,'[1]INSUMOS-SINAPI'!$A$7:$F$20000,5,0),IFERROR(VLOOKUP(D703,'[1]tab-PINI-SINT'!$B$18:$G$20000,4,0),IFERROR(VLOOKUP(D703,[1]INSUMOS!$B$13:$H$9994,6,0),"")))))</f>
        <v>5.1700000000000017</v>
      </c>
      <c r="J703" s="38" t="str">
        <f>IF(D703="",0,IFERROR(VLOOKUP(D703,'[1]COMP-SINT-SINAPI'!$G$6:$Q$20000,7,0),IFERROR(VLOOKUP(D703,'[1]PREÇOS UNITÁRIOS'!$B$73:$H$20000,6,0),IFERROR(VLOOKUP(D703,'[1]INSUMOS-SINAPI'!$A$7:$F$20000,7,0),IFERROR(VLOOKUP(D703,'[1]tab-PINI-SINT'!$B$18:$G$20000,5,0),IFERROR(VLOOKUP(D703,[1]INSUMOS!$B$13:$H$9994,7,0),"0,00"))))))</f>
        <v>20,13</v>
      </c>
      <c r="K703" s="40">
        <f>IF(H703="",0,H703*I703)</f>
        <v>5.1700000000000017</v>
      </c>
      <c r="L703" s="40">
        <f>H703*J703</f>
        <v>20.13</v>
      </c>
      <c r="M703" s="41">
        <f>K703+L703</f>
        <v>25.3</v>
      </c>
      <c r="N703" s="35"/>
    </row>
    <row r="704" spans="3:14" ht="37.5" x14ac:dyDescent="0.35">
      <c r="C704" s="34"/>
      <c r="D704" s="36">
        <v>88247</v>
      </c>
      <c r="E704" s="38" t="str">
        <f>IFERROR(VLOOKUP(D704,'[1]COMP-SINT-SINAPI'!$G$6:$R$20000,12,0),IFERROR(VLOOKUP(D704,'[1]PREÇOS UNITÁRIOS'!$B$73:$H$20000,3,0),IFERROR(VLOOKUP(D704,'[1]INSUMOS-SINAPI'!$A$6:$J$20000,6,0),IFERROR(VLOOKUP(D704,'[1]tab-PINI-SINT'!$B$18:$H$20000,7,0),IFERROR(VLOOKUP(D704,[1]INSUMOS!$B$13:$J$9994,9,0),"")))))</f>
        <v>SINAPI</v>
      </c>
      <c r="F704" s="37" t="str">
        <f>IFERROR(VLOOKUP(D704,'[1]COMP-SINT-SINAPI'!$G$6:$Q$20000,2,0),IFERROR(VLOOKUP(D704,'[1]PREÇOS UNITÁRIOS'!$B$73:$H$20000,3,0),IFERROR(VLOOKUP(D704,'[1]INSUMOS-SINAPI'!$A$7:$F$20000,2,0),IFERROR(VLOOKUP(D704,'[1]tab-PINI-SINT'!$B$18:$G$20000,2,0),IFERROR(VLOOKUP(D704,[1]INSUMOS!$B$13:$H$9994,3,0),"")))))</f>
        <v>AUXILIAR DE ELETRICISTA COM ENCARGOS COMPLEMENTARES</v>
      </c>
      <c r="G704" s="38" t="str">
        <f>IFERROR(VLOOKUP(D704,'[1]COMP-SINT-SINAPI'!$G$6:$Q$20000,3,0),IFERROR(VLOOKUP(D704,'[1]PREÇOS UNITÁRIOS'!$B$73:$H$20000,4,0),IFERROR(VLOOKUP(D704,'[1]INSUMOS-SINAPI'!$A$7:$F$20000,3,0),IFERROR(VLOOKUP(D704,'[1]tab-PINI-SINT'!$B$18:$G$20000,3,0),IFERROR(VLOOKUP(D704,[1]INSUMOS!$B$13:$H$9994,5,0),"")))))</f>
        <v>H</v>
      </c>
      <c r="H704" s="39">
        <v>1</v>
      </c>
      <c r="I704" s="38">
        <f>IFERROR(VLOOKUP(D704,'[1]COMP-SINT-SINAPI'!$G$6:$Q$20000,8,0),IFERROR(VLOOKUP(D704,'[1]PREÇOS UNITÁRIOS'!$B$73:$H$20000,5,0),IFERROR(VLOOKUP(D704,'[1]INSUMOS-SINAPI'!$A$7:$F$20000,5,0),IFERROR(VLOOKUP(D704,'[1]tab-PINI-SINT'!$B$18:$G$20000,4,0),IFERROR(VLOOKUP(D704,[1]INSUMOS!$B$13:$H$9994,6,0),"")))))</f>
        <v>5.1700000000000017</v>
      </c>
      <c r="J704" s="38" t="str">
        <f>IF(D704="",0,IFERROR(VLOOKUP(D704,'[1]COMP-SINT-SINAPI'!$G$6:$Q$20000,7,0),IFERROR(VLOOKUP(D704,'[1]PREÇOS UNITÁRIOS'!$B$73:$H$20000,6,0),IFERROR(VLOOKUP(D704,'[1]INSUMOS-SINAPI'!$A$7:$F$20000,7,0),IFERROR(VLOOKUP(D704,'[1]tab-PINI-SINT'!$B$18:$G$20000,5,0),IFERROR(VLOOKUP(D704,[1]INSUMOS!$B$13:$H$9994,7,0),"0,00"))))))</f>
        <v>15,70</v>
      </c>
      <c r="K704" s="40">
        <f>IF(H704="",0,H704*I704)</f>
        <v>5.1700000000000017</v>
      </c>
      <c r="L704" s="40">
        <f>H704*J704</f>
        <v>15.7</v>
      </c>
      <c r="M704" s="41">
        <f>K704+L704</f>
        <v>20.87</v>
      </c>
      <c r="N704" s="35"/>
    </row>
    <row r="705" spans="3:14" x14ac:dyDescent="0.35">
      <c r="C705" s="34"/>
      <c r="D705" s="35"/>
      <c r="E705" s="118"/>
      <c r="F705" s="35"/>
      <c r="G705" s="35"/>
      <c r="H705" s="35"/>
      <c r="I705" s="50" t="s">
        <v>1042</v>
      </c>
      <c r="J705" s="29"/>
      <c r="K705" s="41">
        <f>SUM(K703:K704)</f>
        <v>10.340000000000003</v>
      </c>
      <c r="L705" s="41">
        <f>SUM(L703:L704)</f>
        <v>35.83</v>
      </c>
      <c r="M705" s="41">
        <f>SUM(M703:M704)</f>
        <v>46.17</v>
      </c>
      <c r="N705" s="35"/>
    </row>
    <row r="706" spans="3:14" x14ac:dyDescent="0.35">
      <c r="C706" s="34"/>
      <c r="D706" s="35"/>
      <c r="E706" s="118"/>
      <c r="F706" s="35"/>
      <c r="G706" s="35"/>
      <c r="H706" s="35"/>
      <c r="I706" s="35"/>
      <c r="J706" s="35"/>
      <c r="K706" s="35"/>
      <c r="L706" s="35"/>
      <c r="M706" s="35"/>
      <c r="N706" s="35"/>
    </row>
    <row r="707" spans="3:14" x14ac:dyDescent="0.35">
      <c r="C707" s="34"/>
      <c r="D707" s="35"/>
      <c r="E707" s="118"/>
      <c r="F707" s="35"/>
      <c r="G707" s="35"/>
      <c r="H707" s="35"/>
      <c r="I707" s="35"/>
      <c r="J707" s="35"/>
      <c r="K707" s="35"/>
      <c r="L707" s="35"/>
      <c r="M707" s="35"/>
      <c r="N707" s="35"/>
    </row>
    <row r="708" spans="3:14" x14ac:dyDescent="0.35">
      <c r="C708" s="42"/>
      <c r="D708" s="43"/>
      <c r="E708" s="117"/>
      <c r="F708" s="43"/>
      <c r="G708" s="44" t="s">
        <v>21</v>
      </c>
      <c r="H708" s="44" t="s">
        <v>1036</v>
      </c>
      <c r="I708" s="44" t="s">
        <v>1037</v>
      </c>
      <c r="J708" s="44" t="s">
        <v>1038</v>
      </c>
      <c r="K708" s="44" t="s">
        <v>1039</v>
      </c>
      <c r="L708" s="44" t="s">
        <v>1040</v>
      </c>
      <c r="M708" s="45" t="s">
        <v>1041</v>
      </c>
      <c r="N708" s="35"/>
    </row>
    <row r="709" spans="3:14" ht="26" x14ac:dyDescent="0.35">
      <c r="C709" s="55" t="s">
        <v>561</v>
      </c>
      <c r="D709" s="47" t="str">
        <f>IF(C709="","",VLOOKUP(C709,'[1]PREÇOS UNITÁRIOS'!$B$12:$H$273,2,0))</f>
        <v>C105-BASA</v>
      </c>
      <c r="E709" s="79" t="s">
        <v>11</v>
      </c>
      <c r="F709" s="47" t="str">
        <f>IF(C709="","",VLOOKUP(C709,'[1]PREÇOS UNITÁRIOS'!$B$12:$H$273,3,0))</f>
        <v>REMOÇÃO DE FITA ADESIVADA DO PISO</v>
      </c>
      <c r="G709" s="48" t="s">
        <v>160</v>
      </c>
      <c r="H709" s="29"/>
      <c r="I709" s="29"/>
      <c r="J709" s="49"/>
      <c r="K709" s="49">
        <f>K711</f>
        <v>0.501</v>
      </c>
      <c r="L709" s="49">
        <f>L711</f>
        <v>1.4279999999999999</v>
      </c>
      <c r="M709" s="49">
        <f>SUM(K709:L709)</f>
        <v>1.9289999999999998</v>
      </c>
      <c r="N709" s="35"/>
    </row>
    <row r="710" spans="3:14" ht="25" x14ac:dyDescent="0.35">
      <c r="C710" s="34"/>
      <c r="D710" s="58">
        <v>88316</v>
      </c>
      <c r="E710" s="38" t="str">
        <f>IFERROR(VLOOKUP(D710,'[1]COMP-SINT-SINAPI'!$G$6:$R$20000,12,0),IFERROR(VLOOKUP(D710,'[1]PREÇOS UNITÁRIOS'!$B$73:$H$20000,3,0),IFERROR(VLOOKUP(D710,'[1]INSUMOS-SINAPI'!$A$6:$J$20000,6,0),IFERROR(VLOOKUP(D710,'[1]tab-PINI-SINT'!$B$18:$H$20000,7,0),IFERROR(VLOOKUP(D710,[1]INSUMOS!$B$13:$J$9994,9,0),"")))))</f>
        <v>SINAPI</v>
      </c>
      <c r="F710" s="37" t="str">
        <f>IFERROR(VLOOKUP(D710,'[1]COMP-SINT-SINAPI'!$G$6:$Q$20000,2,0),IFERROR(VLOOKUP(D710,'[1]PREÇOS UNITÁRIOS'!$B$73:$H$20000,3,0),IFERROR(VLOOKUP(D710,'[1]INSUMOS-SINAPI'!$A$7:$F$20000,2,0),IFERROR(VLOOKUP(D710,'[1]tab-PINI-SINT'!$B$18:$G$20000,2,0),IFERROR(VLOOKUP(D710,[1]INSUMOS!$B$13:$H$9994,3,0),"")))))</f>
        <v>SERVENTE COM ENCARGOS COMPLEMENTARES</v>
      </c>
      <c r="G710" s="38" t="str">
        <f>IFERROR(VLOOKUP(D710,'[1]COMP-SINT-SINAPI'!$G$6:$Q$20000,3,0),IFERROR(VLOOKUP(D710,'[1]PREÇOS UNITÁRIOS'!$B$73:$H$20000,4,0),IFERROR(VLOOKUP(D710,'[1]INSUMOS-SINAPI'!$A$7:$F$20000,3,0),IFERROR(VLOOKUP(D710,'[1]tab-PINI-SINT'!$B$18:$G$20000,3,0),IFERROR(VLOOKUP(D710,[1]INSUMOS!$B$13:$H$9994,5,0),"")))))</f>
        <v>H</v>
      </c>
      <c r="H710" s="39">
        <v>0.1</v>
      </c>
      <c r="I710" s="38">
        <f>IFERROR(VLOOKUP(D710,'[1]COMP-SINT-SINAPI'!$G$6:$Q$20000,8,0),IFERROR(VLOOKUP(D710,'[1]PREÇOS UNITÁRIOS'!$B$73:$H$20000,5,0),IFERROR(VLOOKUP(D710,'[1]INSUMOS-SINAPI'!$A$7:$F$20000,5,0),IFERROR(VLOOKUP(D710,'[1]tab-PINI-SINT'!$B$18:$G$20000,4,0),IFERROR(VLOOKUP(D710,[1]INSUMOS!$B$13:$H$9994,6,0),"")))))</f>
        <v>5.01</v>
      </c>
      <c r="J710" s="38" t="str">
        <f>IF(D710="",0,IFERROR(VLOOKUP(D710,'[1]COMP-SINT-SINAPI'!$G$6:$Q$20000,7,0),IFERROR(VLOOKUP(D710,'[1]PREÇOS UNITÁRIOS'!$B$73:$H$20000,6,0),IFERROR(VLOOKUP(D710,'[1]INSUMOS-SINAPI'!$A$7:$F$20000,7,0),IFERROR(VLOOKUP(D710,'[1]tab-PINI-SINT'!$B$18:$G$20000,5,0),IFERROR(VLOOKUP(D710,[1]INSUMOS!$B$13:$H$9994,7,0),"0,00"))))))</f>
        <v>14,28</v>
      </c>
      <c r="K710" s="40">
        <f>IF(H710="",0,H710*I710)</f>
        <v>0.501</v>
      </c>
      <c r="L710" s="40">
        <f>H710*J710</f>
        <v>1.4279999999999999</v>
      </c>
      <c r="M710" s="41">
        <f>K710+L710</f>
        <v>1.9289999999999998</v>
      </c>
      <c r="N710" s="35"/>
    </row>
    <row r="711" spans="3:14" x14ac:dyDescent="0.35">
      <c r="C711" s="34"/>
      <c r="D711" s="35"/>
      <c r="E711" s="118"/>
      <c r="F711" s="35"/>
      <c r="G711" s="35"/>
      <c r="H711" s="35"/>
      <c r="I711" s="50" t="s">
        <v>1042</v>
      </c>
      <c r="J711" s="29"/>
      <c r="K711" s="41">
        <f>SUM(K710:K710)</f>
        <v>0.501</v>
      </c>
      <c r="L711" s="41">
        <f>SUM(L710:L710)</f>
        <v>1.4279999999999999</v>
      </c>
      <c r="M711" s="41">
        <f>SUM(M710:M710)</f>
        <v>1.9289999999999998</v>
      </c>
      <c r="N711" s="35"/>
    </row>
    <row r="712" spans="3:14" x14ac:dyDescent="0.35">
      <c r="C712" s="34"/>
      <c r="D712" s="35"/>
      <c r="E712" s="118"/>
      <c r="F712" s="35"/>
      <c r="G712" s="35"/>
      <c r="H712" s="35"/>
      <c r="I712" s="35"/>
      <c r="J712" s="35"/>
      <c r="K712" s="35"/>
      <c r="L712" s="35"/>
      <c r="M712" s="35"/>
      <c r="N712" s="35"/>
    </row>
    <row r="713" spans="3:14" x14ac:dyDescent="0.35">
      <c r="C713" s="42"/>
      <c r="D713" s="43"/>
      <c r="E713" s="117"/>
      <c r="F713" s="43"/>
      <c r="G713" s="44" t="s">
        <v>21</v>
      </c>
      <c r="H713" s="44" t="s">
        <v>1036</v>
      </c>
      <c r="I713" s="44" t="s">
        <v>1037</v>
      </c>
      <c r="J713" s="44" t="s">
        <v>1038</v>
      </c>
      <c r="K713" s="44" t="s">
        <v>1039</v>
      </c>
      <c r="L713" s="44" t="s">
        <v>1040</v>
      </c>
      <c r="M713" s="45" t="s">
        <v>1041</v>
      </c>
      <c r="N713" s="35"/>
    </row>
    <row r="714" spans="3:14" ht="26" x14ac:dyDescent="0.35">
      <c r="C714" s="55" t="s">
        <v>564</v>
      </c>
      <c r="D714" s="47" t="str">
        <f>IF(C714="","",VLOOKUP(C714,'[1]PREÇOS UNITÁRIOS'!$B$12:$H$273,2,0))</f>
        <v>C106-BASA</v>
      </c>
      <c r="E714" s="79" t="s">
        <v>11</v>
      </c>
      <c r="F714" s="47" t="str">
        <f>IF(C714="","",VLOOKUP(C714,'[1]PREÇOS UNITÁRIOS'!$B$12:$H$273,3,0))</f>
        <v>DESINSTALAÇÃO DE RACK DO CPD</v>
      </c>
      <c r="G714" s="48" t="s">
        <v>21</v>
      </c>
      <c r="H714" s="29"/>
      <c r="I714" s="29"/>
      <c r="J714" s="49"/>
      <c r="K714" s="49">
        <f>K717</f>
        <v>82.720000000000027</v>
      </c>
      <c r="L714" s="49">
        <f>L717</f>
        <v>286.64</v>
      </c>
      <c r="M714" s="49">
        <f>SUM(K714:L714)</f>
        <v>369.36</v>
      </c>
      <c r="N714" s="35"/>
    </row>
    <row r="715" spans="3:14" ht="25" x14ac:dyDescent="0.35">
      <c r="C715" s="34"/>
      <c r="D715" s="77">
        <v>88264</v>
      </c>
      <c r="E715" s="38" t="str">
        <f>IFERROR(VLOOKUP(D715,'[1]COMP-SINT-SINAPI'!$G$6:$R$20000,12,0),IFERROR(VLOOKUP(D715,'[1]PREÇOS UNITÁRIOS'!$B$73:$H$20000,3,0),IFERROR(VLOOKUP(D715,'[1]INSUMOS-SINAPI'!$A$6:$J$20000,6,0),IFERROR(VLOOKUP(D715,'[1]tab-PINI-SINT'!$B$18:$H$20000,7,0),IFERROR(VLOOKUP(D715,[1]INSUMOS!$B$13:$J$9994,9,0),"")))))</f>
        <v>SINAPI</v>
      </c>
      <c r="F715" s="37" t="str">
        <f>IFERROR(VLOOKUP(D715,'[1]COMP-SINT-SINAPI'!$G$6:$Q$20000,2,0),IFERROR(VLOOKUP(D715,'[1]PREÇOS UNITÁRIOS'!$B$73:$H$20000,3,0),IFERROR(VLOOKUP(D715,'[1]INSUMOS-SINAPI'!$A$7:$F$20000,2,0),IFERROR(VLOOKUP(D715,'[1]tab-PINI-SINT'!$B$18:$G$20000,2,0),IFERROR(VLOOKUP(D715,[1]INSUMOS!$B$13:$H$9994,3,0),"")))))</f>
        <v>ELETRICISTA COM ENCARGOS COMPLEMENTARES</v>
      </c>
      <c r="G715" s="38" t="str">
        <f>IFERROR(VLOOKUP(D715,'[1]COMP-SINT-SINAPI'!$G$6:$Q$20000,3,0),IFERROR(VLOOKUP(D715,'[1]PREÇOS UNITÁRIOS'!$B$73:$H$20000,4,0),IFERROR(VLOOKUP(D715,'[1]INSUMOS-SINAPI'!$A$7:$F$20000,3,0),IFERROR(VLOOKUP(D715,'[1]tab-PINI-SINT'!$B$18:$G$20000,3,0),IFERROR(VLOOKUP(D715,[1]INSUMOS!$B$13:$H$9994,5,0),"")))))</f>
        <v>H</v>
      </c>
      <c r="H715" s="39">
        <v>8</v>
      </c>
      <c r="I715" s="38">
        <f>IFERROR(VLOOKUP(D715,'[1]COMP-SINT-SINAPI'!$G$6:$Q$20000,8,0),IFERROR(VLOOKUP(D715,'[1]PREÇOS UNITÁRIOS'!$B$73:$H$20000,5,0),IFERROR(VLOOKUP(D715,'[1]INSUMOS-SINAPI'!$A$7:$F$20000,5,0),IFERROR(VLOOKUP(D715,'[1]tab-PINI-SINT'!$B$18:$G$20000,4,0),IFERROR(VLOOKUP(D715,[1]INSUMOS!$B$13:$H$9994,6,0),"")))))</f>
        <v>5.1700000000000017</v>
      </c>
      <c r="J715" s="38" t="str">
        <f>IF(D715="",0,IFERROR(VLOOKUP(D715,'[1]COMP-SINT-SINAPI'!$G$6:$Q$20000,7,0),IFERROR(VLOOKUP(D715,'[1]PREÇOS UNITÁRIOS'!$B$73:$H$20000,6,0),IFERROR(VLOOKUP(D715,'[1]INSUMOS-SINAPI'!$A$7:$F$20000,7,0),IFERROR(VLOOKUP(D715,'[1]tab-PINI-SINT'!$B$18:$G$20000,5,0),IFERROR(VLOOKUP(D715,[1]INSUMOS!$B$13:$H$9994,7,0),"0,00"))))))</f>
        <v>20,13</v>
      </c>
      <c r="K715" s="40">
        <f>IF(H715="",0,H715*I715)</f>
        <v>41.360000000000014</v>
      </c>
      <c r="L715" s="40">
        <f>H715*J715</f>
        <v>161.04</v>
      </c>
      <c r="M715" s="41">
        <f>K715+L715</f>
        <v>202.4</v>
      </c>
      <c r="N715" s="35"/>
    </row>
    <row r="716" spans="3:14" ht="37.5" x14ac:dyDescent="0.35">
      <c r="C716" s="34"/>
      <c r="D716" s="77">
        <v>88247</v>
      </c>
      <c r="E716" s="38" t="str">
        <f>IFERROR(VLOOKUP(D716,'[1]COMP-SINT-SINAPI'!$G$6:$R$20000,12,0),IFERROR(VLOOKUP(D716,'[1]PREÇOS UNITÁRIOS'!$B$73:$H$20000,3,0),IFERROR(VLOOKUP(D716,'[1]INSUMOS-SINAPI'!$A$6:$J$20000,6,0),IFERROR(VLOOKUP(D716,'[1]tab-PINI-SINT'!$B$18:$H$20000,7,0),IFERROR(VLOOKUP(D716,[1]INSUMOS!$B$13:$J$9994,9,0),"")))))</f>
        <v>SINAPI</v>
      </c>
      <c r="F716" s="37" t="str">
        <f>IFERROR(VLOOKUP(D716,'[1]COMP-SINT-SINAPI'!$G$6:$Q$20000,2,0),IFERROR(VLOOKUP(D716,'[1]PREÇOS UNITÁRIOS'!$B$73:$H$20000,3,0),IFERROR(VLOOKUP(D716,'[1]INSUMOS-SINAPI'!$A$7:$F$20000,2,0),IFERROR(VLOOKUP(D716,'[1]tab-PINI-SINT'!$B$18:$G$20000,2,0),IFERROR(VLOOKUP(D716,[1]INSUMOS!$B$13:$H$9994,3,0),"")))))</f>
        <v>AUXILIAR DE ELETRICISTA COM ENCARGOS COMPLEMENTARES</v>
      </c>
      <c r="G716" s="38" t="str">
        <f>IFERROR(VLOOKUP(D716,'[1]COMP-SINT-SINAPI'!$G$6:$Q$20000,3,0),IFERROR(VLOOKUP(D716,'[1]PREÇOS UNITÁRIOS'!$B$73:$H$20000,4,0),IFERROR(VLOOKUP(D716,'[1]INSUMOS-SINAPI'!$A$7:$F$20000,3,0),IFERROR(VLOOKUP(D716,'[1]tab-PINI-SINT'!$B$18:$G$20000,3,0),IFERROR(VLOOKUP(D716,[1]INSUMOS!$B$13:$H$9994,5,0),"")))))</f>
        <v>H</v>
      </c>
      <c r="H716" s="39">
        <v>8</v>
      </c>
      <c r="I716" s="38">
        <f>IFERROR(VLOOKUP(D716,'[1]COMP-SINT-SINAPI'!$G$6:$Q$20000,8,0),IFERROR(VLOOKUP(D716,'[1]PREÇOS UNITÁRIOS'!$B$73:$H$20000,5,0),IFERROR(VLOOKUP(D716,'[1]INSUMOS-SINAPI'!$A$7:$F$20000,5,0),IFERROR(VLOOKUP(D716,'[1]tab-PINI-SINT'!$B$18:$G$20000,4,0),IFERROR(VLOOKUP(D716,[1]INSUMOS!$B$13:$H$9994,6,0),"")))))</f>
        <v>5.1700000000000017</v>
      </c>
      <c r="J716" s="38" t="str">
        <f>IF(D716="",0,IFERROR(VLOOKUP(D716,'[1]COMP-SINT-SINAPI'!$G$6:$Q$20000,7,0),IFERROR(VLOOKUP(D716,'[1]PREÇOS UNITÁRIOS'!$B$73:$H$20000,6,0),IFERROR(VLOOKUP(D716,'[1]INSUMOS-SINAPI'!$A$7:$F$20000,7,0),IFERROR(VLOOKUP(D716,'[1]tab-PINI-SINT'!$B$18:$G$20000,5,0),IFERROR(VLOOKUP(D716,[1]INSUMOS!$B$13:$H$9994,7,0),"0,00"))))))</f>
        <v>15,70</v>
      </c>
      <c r="K716" s="40">
        <f>IF(H716="",0,H716*I716)</f>
        <v>41.360000000000014</v>
      </c>
      <c r="L716" s="40">
        <f>H716*J716</f>
        <v>125.6</v>
      </c>
      <c r="M716" s="41">
        <f>K716+L716</f>
        <v>166.96</v>
      </c>
      <c r="N716" s="35"/>
    </row>
    <row r="717" spans="3:14" x14ac:dyDescent="0.35">
      <c r="C717" s="34"/>
      <c r="D717" s="35"/>
      <c r="E717" s="118"/>
      <c r="F717" s="35"/>
      <c r="G717" s="35"/>
      <c r="H717" s="35"/>
      <c r="I717" s="50" t="s">
        <v>1042</v>
      </c>
      <c r="J717" s="29"/>
      <c r="K717" s="41">
        <f>SUM(K715:K716)</f>
        <v>82.720000000000027</v>
      </c>
      <c r="L717" s="41">
        <f>SUM(L715:L716)</f>
        <v>286.64</v>
      </c>
      <c r="M717" s="41">
        <f>SUM(M715:M716)</f>
        <v>369.36</v>
      </c>
      <c r="N717" s="35"/>
    </row>
    <row r="718" spans="3:14" x14ac:dyDescent="0.35">
      <c r="C718" s="34"/>
      <c r="D718" s="35"/>
      <c r="E718" s="118"/>
      <c r="F718" s="35"/>
      <c r="G718" s="35"/>
      <c r="H718" s="35"/>
      <c r="I718" s="35"/>
      <c r="J718" s="35"/>
      <c r="K718" s="35"/>
      <c r="L718" s="35"/>
      <c r="M718" s="35"/>
      <c r="N718" s="35"/>
    </row>
    <row r="719" spans="3:14" x14ac:dyDescent="0.35">
      <c r="C719" s="42"/>
      <c r="D719" s="43"/>
      <c r="E719" s="117"/>
      <c r="F719" s="43"/>
      <c r="G719" s="44" t="s">
        <v>21</v>
      </c>
      <c r="H719" s="44" t="s">
        <v>1036</v>
      </c>
      <c r="I719" s="44" t="s">
        <v>1037</v>
      </c>
      <c r="J719" s="44" t="s">
        <v>1038</v>
      </c>
      <c r="K719" s="44" t="s">
        <v>1039</v>
      </c>
      <c r="L719" s="44" t="s">
        <v>1040</v>
      </c>
      <c r="M719" s="45" t="s">
        <v>1041</v>
      </c>
      <c r="N719" s="35"/>
    </row>
    <row r="720" spans="3:14" ht="39" x14ac:dyDescent="0.35">
      <c r="C720" s="55" t="s">
        <v>567</v>
      </c>
      <c r="D720" s="47" t="str">
        <f>IF(C720="","",VLOOKUP(C720,'[1]PREÇOS UNITÁRIOS'!$B$12:$H$273,2,0))</f>
        <v>C107-BASA</v>
      </c>
      <c r="E720" s="79" t="s">
        <v>11</v>
      </c>
      <c r="F720" s="47" t="str">
        <f>IF(C720="","",VLOOKUP(C720,'[1]PREÇOS UNITÁRIOS'!$B$12:$H$273,3,0))</f>
        <v>DESINSTALAÇÃO DE PAINEL ELETRÔNICO DE SENHA OU TV PLANA</v>
      </c>
      <c r="G720" s="48" t="s">
        <v>21</v>
      </c>
      <c r="H720" s="29"/>
      <c r="I720" s="29"/>
      <c r="J720" s="49"/>
      <c r="K720" s="49">
        <f>K722</f>
        <v>1.5029999999999999</v>
      </c>
      <c r="L720" s="49">
        <f>L722</f>
        <v>4.2839999999999998</v>
      </c>
      <c r="M720" s="49">
        <f>SUM(K720:L720)</f>
        <v>5.7869999999999999</v>
      </c>
      <c r="N720" s="35"/>
    </row>
    <row r="721" spans="3:14" ht="25" x14ac:dyDescent="0.35">
      <c r="C721" s="34"/>
      <c r="D721" s="58">
        <v>88316</v>
      </c>
      <c r="E721" s="38" t="str">
        <f>IFERROR(VLOOKUP(D721,'[1]COMP-SINT-SINAPI'!$G$6:$R$20000,12,0),IFERROR(VLOOKUP(D721,'[1]PREÇOS UNITÁRIOS'!$B$73:$H$20000,3,0),IFERROR(VLOOKUP(D721,'[1]INSUMOS-SINAPI'!$A$6:$J$20000,6,0),IFERROR(VLOOKUP(D721,'[1]tab-PINI-SINT'!$B$18:$H$20000,7,0),IFERROR(VLOOKUP(D721,[1]INSUMOS!$B$13:$J$9994,9,0),"")))))</f>
        <v>SINAPI</v>
      </c>
      <c r="F721" s="37" t="str">
        <f>IFERROR(VLOOKUP(D721,'[1]COMP-SINT-SINAPI'!$G$6:$Q$20000,2,0),IFERROR(VLOOKUP(D721,'[1]PREÇOS UNITÁRIOS'!$B$73:$H$20000,3,0),IFERROR(VLOOKUP(D721,'[1]INSUMOS-SINAPI'!$A$7:$F$20000,2,0),IFERROR(VLOOKUP(D721,'[1]tab-PINI-SINT'!$B$18:$G$20000,2,0),IFERROR(VLOOKUP(D721,[1]INSUMOS!$B$13:$H$9994,3,0),"")))))</f>
        <v>SERVENTE COM ENCARGOS COMPLEMENTARES</v>
      </c>
      <c r="G721" s="38" t="str">
        <f>IFERROR(VLOOKUP(D721,'[1]COMP-SINT-SINAPI'!$G$6:$Q$20000,3,0),IFERROR(VLOOKUP(D721,'[1]PREÇOS UNITÁRIOS'!$B$73:$H$20000,4,0),IFERROR(VLOOKUP(D721,'[1]INSUMOS-SINAPI'!$A$7:$F$20000,3,0),IFERROR(VLOOKUP(D721,'[1]tab-PINI-SINT'!$B$18:$G$20000,3,0),IFERROR(VLOOKUP(D721,[1]INSUMOS!$B$13:$H$9994,5,0),"")))))</f>
        <v>H</v>
      </c>
      <c r="H721" s="39">
        <v>0.3</v>
      </c>
      <c r="I721" s="38">
        <f>IFERROR(VLOOKUP(D721,'[1]COMP-SINT-SINAPI'!$G$6:$Q$20000,8,0),IFERROR(VLOOKUP(D721,'[1]PREÇOS UNITÁRIOS'!$B$73:$H$20000,5,0),IFERROR(VLOOKUP(D721,'[1]INSUMOS-SINAPI'!$A$7:$F$20000,5,0),IFERROR(VLOOKUP(D721,'[1]tab-PINI-SINT'!$B$18:$G$20000,4,0),IFERROR(VLOOKUP(D721,[1]INSUMOS!$B$13:$H$9994,6,0),"")))))</f>
        <v>5.01</v>
      </c>
      <c r="J721" s="38" t="str">
        <f>IF(D721="",0,IFERROR(VLOOKUP(D721,'[1]COMP-SINT-SINAPI'!$G$6:$Q$20000,7,0),IFERROR(VLOOKUP(D721,'[1]PREÇOS UNITÁRIOS'!$B$73:$H$20000,6,0),IFERROR(VLOOKUP(D721,'[1]INSUMOS-SINAPI'!$A$7:$F$20000,7,0),IFERROR(VLOOKUP(D721,'[1]tab-PINI-SINT'!$B$18:$G$20000,5,0),IFERROR(VLOOKUP(D721,[1]INSUMOS!$B$13:$H$9994,7,0),"0,00"))))))</f>
        <v>14,28</v>
      </c>
      <c r="K721" s="40">
        <f>IF(H721="",0,H721*I721)</f>
        <v>1.5029999999999999</v>
      </c>
      <c r="L721" s="40">
        <f>H721*J721</f>
        <v>4.2839999999999998</v>
      </c>
      <c r="M721" s="41">
        <f>K721+L721</f>
        <v>5.7869999999999999</v>
      </c>
      <c r="N721" s="35"/>
    </row>
    <row r="722" spans="3:14" x14ac:dyDescent="0.35">
      <c r="C722" s="34"/>
      <c r="D722" s="35"/>
      <c r="E722" s="118"/>
      <c r="F722" s="35"/>
      <c r="G722" s="35"/>
      <c r="H722" s="35"/>
      <c r="I722" s="50" t="s">
        <v>1042</v>
      </c>
      <c r="J722" s="29"/>
      <c r="K722" s="41">
        <f>SUM(K721:K721)</f>
        <v>1.5029999999999999</v>
      </c>
      <c r="L722" s="41">
        <f>SUM(L721:L721)</f>
        <v>4.2839999999999998</v>
      </c>
      <c r="M722" s="41">
        <f>SUM(M721:M721)</f>
        <v>5.7869999999999999</v>
      </c>
      <c r="N722" s="35"/>
    </row>
    <row r="723" spans="3:14" x14ac:dyDescent="0.35">
      <c r="C723" s="34"/>
      <c r="D723" s="35"/>
      <c r="E723" s="118"/>
      <c r="F723" s="35"/>
      <c r="G723" s="35"/>
      <c r="H723" s="35"/>
      <c r="I723" s="35"/>
      <c r="J723" s="35"/>
      <c r="K723" s="35"/>
      <c r="L723" s="35"/>
      <c r="M723" s="35"/>
      <c r="N723" s="35"/>
    </row>
    <row r="724" spans="3:14" x14ac:dyDescent="0.35">
      <c r="C724" s="42"/>
      <c r="D724" s="43"/>
      <c r="E724" s="117"/>
      <c r="F724" s="43"/>
      <c r="G724" s="44" t="s">
        <v>21</v>
      </c>
      <c r="H724" s="44" t="s">
        <v>1036</v>
      </c>
      <c r="I724" s="44" t="s">
        <v>1037</v>
      </c>
      <c r="J724" s="44" t="s">
        <v>1038</v>
      </c>
      <c r="K724" s="44" t="s">
        <v>1039</v>
      </c>
      <c r="L724" s="44" t="s">
        <v>1040</v>
      </c>
      <c r="M724" s="45" t="s">
        <v>1041</v>
      </c>
      <c r="N724" s="35"/>
    </row>
    <row r="725" spans="3:14" ht="39" x14ac:dyDescent="0.35">
      <c r="C725" s="55" t="s">
        <v>570</v>
      </c>
      <c r="D725" s="47" t="str">
        <f>IF(C725="","",VLOOKUP(C725,'[1]PREÇOS UNITÁRIOS'!$B$12:$H$273,2,0))</f>
        <v>C108-BASA</v>
      </c>
      <c r="E725" s="79" t="s">
        <v>11</v>
      </c>
      <c r="F725" s="47" t="str">
        <f>IF(C725="","",VLOOKUP(C725,'[1]PREÇOS UNITÁRIOS'!$B$12:$H$273,3,0))</f>
        <v>FORNECIMENTO E INSTALAÇÃO DE MOLA AÉREA PARA PORTA</v>
      </c>
      <c r="G725" s="48" t="s">
        <v>21</v>
      </c>
      <c r="H725" s="29"/>
      <c r="I725" s="29"/>
      <c r="J725" s="49"/>
      <c r="K725" s="49">
        <f>K729</f>
        <v>260.91500000000002</v>
      </c>
      <c r="L725" s="49">
        <f>L729</f>
        <v>16.62</v>
      </c>
      <c r="M725" s="49">
        <f>SUM(K725:L725)</f>
        <v>277.53500000000003</v>
      </c>
      <c r="N725" s="35"/>
    </row>
    <row r="726" spans="3:14" ht="75" x14ac:dyDescent="0.35">
      <c r="C726" s="34"/>
      <c r="D726" s="36">
        <v>11561</v>
      </c>
      <c r="E726" s="38" t="str">
        <f>IFERROR(VLOOKUP(D726,'[1]COMP-SINT-SINAPI'!$G$6:$R$20000,12,0),IFERROR(VLOOKUP(D726,'[1]PREÇOS UNITÁRIOS'!$B$73:$H$20000,3,0),IFERROR(VLOOKUP(D726,'[1]INSUMOS-SINAPI'!$A$6:$J$20000,6,0),IFERROR(VLOOKUP(D726,'[1]tab-PINI-SINT'!$B$18:$H$20000,7,0),IFERROR(VLOOKUP(D726,[1]INSUMOS!$B$13:$J$9994,9,0),"")))))</f>
        <v>SINAPI</v>
      </c>
      <c r="F726" s="37" t="str">
        <f>IFERROR(VLOOKUP(D726,'[1]COMP-SINT-SINAPI'!$G$6:$Q$20000,2,0),IFERROR(VLOOKUP(D726,'[1]PREÇOS UNITÁRIOS'!$B$73:$H$20000,3,0),IFERROR(VLOOKUP(D726,'[1]INSUMOS-SINAPI'!$A$7:$F$20000,2,0),IFERROR(VLOOKUP(D726,'[1]tab-PINI-SINT'!$B$18:$G$20000,2,0),IFERROR(VLOOKUP(D726,[1]INSUMOS!$B$13:$H$9994,3,0),"")))))</f>
        <v>MOLA HIDRAULICA AEREA, PARA PORTAS DE ATE 1.100 MM E PESO DE ATE 85 KG, COM CORPO EM ALUMINIO E BRACO EM ACO, SEM BRACO DE PARADA</v>
      </c>
      <c r="G726" s="38" t="str">
        <f>IFERROR(VLOOKUP(D726,'[1]COMP-SINT-SINAPI'!$G$6:$Q$20000,3,0),IFERROR(VLOOKUP(D726,'[1]PREÇOS UNITÁRIOS'!$B$73:$H$20000,4,0),IFERROR(VLOOKUP(D726,'[1]INSUMOS-SINAPI'!$A$7:$F$20000,3,0),IFERROR(VLOOKUP(D726,'[1]tab-PINI-SINT'!$B$18:$G$20000,3,0),IFERROR(VLOOKUP(D726,[1]INSUMOS!$B$13:$H$9994,5,0),"")))))</f>
        <v xml:space="preserve">UN    </v>
      </c>
      <c r="H726" s="39">
        <v>1</v>
      </c>
      <c r="I726" s="38" t="str">
        <f>IFERROR(VLOOKUP(D726,'[1]COMP-SINT-SINAPI'!$G$6:$Q$20000,8,0),IFERROR(VLOOKUP(D726,'[1]PREÇOS UNITÁRIOS'!$B$73:$H$20000,5,0),IFERROR(VLOOKUP(D726,'[1]INSUMOS-SINAPI'!$A$7:$F$20000,5,0),IFERROR(VLOOKUP(D726,'[1]tab-PINI-SINT'!$B$18:$G$20000,4,0),IFERROR(VLOOKUP(D726,[1]INSUMOS!$B$13:$H$9994,6,0),"")))))</f>
        <v>255,91</v>
      </c>
      <c r="J726" s="38" t="str">
        <f>IF(D726="",0,IFERROR(VLOOKUP(D726,'[1]COMP-SINT-SINAPI'!$G$6:$Q$20000,7,0),IFERROR(VLOOKUP(D726,'[1]PREÇOS UNITÁRIOS'!$B$73:$H$20000,6,0),IFERROR(VLOOKUP(D726,'[1]INSUMOS-SINAPI'!$A$7:$F$20000,7,0),IFERROR(VLOOKUP(D726,'[1]tab-PINI-SINT'!$B$18:$G$20000,5,0),IFERROR(VLOOKUP(D726,[1]INSUMOS!$B$13:$H$9994,7,0),"0,00"))))))</f>
        <v>0,00</v>
      </c>
      <c r="K726" s="40">
        <f>IF(H726="",0,H726*I726)</f>
        <v>255.91</v>
      </c>
      <c r="L726" s="40">
        <f>H726*J726</f>
        <v>0</v>
      </c>
      <c r="M726" s="41">
        <f>K726+L726</f>
        <v>255.91</v>
      </c>
      <c r="N726" s="35"/>
    </row>
    <row r="727" spans="3:14" ht="25" x14ac:dyDescent="0.35">
      <c r="C727" s="34"/>
      <c r="D727" s="36">
        <v>88316</v>
      </c>
      <c r="E727" s="38" t="str">
        <f>IFERROR(VLOOKUP(D727,'[1]COMP-SINT-SINAPI'!$G$6:$R$20000,12,0),IFERROR(VLOOKUP(D727,'[1]PREÇOS UNITÁRIOS'!$B$73:$H$20000,3,0),IFERROR(VLOOKUP(D727,'[1]INSUMOS-SINAPI'!$A$6:$J$20000,6,0),IFERROR(VLOOKUP(D727,'[1]tab-PINI-SINT'!$B$18:$H$20000,7,0),IFERROR(VLOOKUP(D727,[1]INSUMOS!$B$13:$J$9994,9,0),"")))))</f>
        <v>SINAPI</v>
      </c>
      <c r="F727" s="37" t="str">
        <f>IFERROR(VLOOKUP(D727,'[1]COMP-SINT-SINAPI'!$G$6:$Q$20000,2,0),IFERROR(VLOOKUP(D727,'[1]PREÇOS UNITÁRIOS'!$B$73:$H$20000,3,0),IFERROR(VLOOKUP(D727,'[1]INSUMOS-SINAPI'!$A$7:$F$20000,2,0),IFERROR(VLOOKUP(D727,'[1]tab-PINI-SINT'!$B$18:$G$20000,2,0),IFERROR(VLOOKUP(D727,[1]INSUMOS!$B$13:$H$9994,3,0),"")))))</f>
        <v>SERVENTE COM ENCARGOS COMPLEMENTARES</v>
      </c>
      <c r="G727" s="38" t="str">
        <f>IFERROR(VLOOKUP(D727,'[1]COMP-SINT-SINAPI'!$G$6:$Q$20000,3,0),IFERROR(VLOOKUP(D727,'[1]PREÇOS UNITÁRIOS'!$B$73:$H$20000,4,0),IFERROR(VLOOKUP(D727,'[1]INSUMOS-SINAPI'!$A$7:$F$20000,3,0),IFERROR(VLOOKUP(D727,'[1]tab-PINI-SINT'!$B$18:$G$20000,3,0),IFERROR(VLOOKUP(D727,[1]INSUMOS!$B$13:$H$9994,5,0),"")))))</f>
        <v>H</v>
      </c>
      <c r="H727" s="39">
        <v>0.5</v>
      </c>
      <c r="I727" s="38">
        <f>IFERROR(VLOOKUP(D727,'[1]COMP-SINT-SINAPI'!$G$6:$Q$20000,8,0),IFERROR(VLOOKUP(D727,'[1]PREÇOS UNITÁRIOS'!$B$73:$H$20000,5,0),IFERROR(VLOOKUP(D727,'[1]INSUMOS-SINAPI'!$A$7:$F$20000,5,0),IFERROR(VLOOKUP(D727,'[1]tab-PINI-SINT'!$B$18:$G$20000,4,0),IFERROR(VLOOKUP(D727,[1]INSUMOS!$B$13:$H$9994,6,0),"")))))</f>
        <v>5.01</v>
      </c>
      <c r="J727" s="38" t="str">
        <f>IF(D727="",0,IFERROR(VLOOKUP(D727,'[1]COMP-SINT-SINAPI'!$G$6:$Q$20000,7,0),IFERROR(VLOOKUP(D727,'[1]PREÇOS UNITÁRIOS'!$B$73:$H$20000,6,0),IFERROR(VLOOKUP(D727,'[1]INSUMOS-SINAPI'!$A$7:$F$20000,7,0),IFERROR(VLOOKUP(D727,'[1]tab-PINI-SINT'!$B$18:$G$20000,5,0),IFERROR(VLOOKUP(D727,[1]INSUMOS!$B$13:$H$9994,7,0),"0,00"))))))</f>
        <v>14,28</v>
      </c>
      <c r="K727" s="40">
        <f>IF(H727="",0,H727*I727)</f>
        <v>2.5049999999999999</v>
      </c>
      <c r="L727" s="40">
        <f>H727*J727</f>
        <v>7.14</v>
      </c>
      <c r="M727" s="41">
        <f>K727+L727</f>
        <v>9.6449999999999996</v>
      </c>
      <c r="N727" s="35"/>
    </row>
    <row r="728" spans="3:14" ht="37.5" x14ac:dyDescent="0.35">
      <c r="C728" s="34"/>
      <c r="D728" s="36">
        <v>88262</v>
      </c>
      <c r="E728" s="38" t="str">
        <f>IFERROR(VLOOKUP(D728,'[1]COMP-SINT-SINAPI'!$G$6:$R$20000,12,0),IFERROR(VLOOKUP(D728,'[1]PREÇOS UNITÁRIOS'!$B$73:$H$20000,3,0),IFERROR(VLOOKUP(D728,'[1]INSUMOS-SINAPI'!$A$6:$J$20000,6,0),IFERROR(VLOOKUP(D728,'[1]tab-PINI-SINT'!$B$18:$H$20000,7,0),IFERROR(VLOOKUP(D728,[1]INSUMOS!$B$13:$J$9994,9,0),"")))))</f>
        <v>SINAPI</v>
      </c>
      <c r="F728" s="37" t="str">
        <f>IFERROR(VLOOKUP(D728,'[1]COMP-SINT-SINAPI'!$G$6:$Q$20000,2,0),IFERROR(VLOOKUP(D728,'[1]PREÇOS UNITÁRIOS'!$B$73:$H$20000,3,0),IFERROR(VLOOKUP(D728,'[1]INSUMOS-SINAPI'!$A$7:$F$20000,2,0),IFERROR(VLOOKUP(D728,'[1]tab-PINI-SINT'!$B$18:$G$20000,2,0),IFERROR(VLOOKUP(D728,[1]INSUMOS!$B$13:$H$9994,3,0),"")))))</f>
        <v>CARPINTEIRO DE FORMAS COM ENCARGOS COMPLEMENTARES</v>
      </c>
      <c r="G728" s="38" t="str">
        <f>IFERROR(VLOOKUP(D728,'[1]COMP-SINT-SINAPI'!$G$6:$Q$20000,3,0),IFERROR(VLOOKUP(D728,'[1]PREÇOS UNITÁRIOS'!$B$73:$H$20000,4,0),IFERROR(VLOOKUP(D728,'[1]INSUMOS-SINAPI'!$A$7:$F$20000,3,0),IFERROR(VLOOKUP(D728,'[1]tab-PINI-SINT'!$B$18:$G$20000,3,0),IFERROR(VLOOKUP(D728,[1]INSUMOS!$B$13:$H$9994,5,0),"")))))</f>
        <v>H</v>
      </c>
      <c r="H728" s="39">
        <v>0.5</v>
      </c>
      <c r="I728" s="38">
        <f>IFERROR(VLOOKUP(D728,'[1]COMP-SINT-SINAPI'!$G$6:$Q$20000,8,0),IFERROR(VLOOKUP(D728,'[1]PREÇOS UNITÁRIOS'!$B$73:$H$20000,5,0),IFERROR(VLOOKUP(D728,'[1]INSUMOS-SINAPI'!$A$7:$F$20000,5,0),IFERROR(VLOOKUP(D728,'[1]tab-PINI-SINT'!$B$18:$G$20000,4,0),IFERROR(VLOOKUP(D728,[1]INSUMOS!$B$13:$H$9994,6,0),"")))))</f>
        <v>5</v>
      </c>
      <c r="J728" s="38" t="str">
        <f>IF(D728="",0,IFERROR(VLOOKUP(D728,'[1]COMP-SINT-SINAPI'!$G$6:$Q$20000,7,0),IFERROR(VLOOKUP(D728,'[1]PREÇOS UNITÁRIOS'!$B$73:$H$20000,6,0),IFERROR(VLOOKUP(D728,'[1]INSUMOS-SINAPI'!$A$7:$F$20000,7,0),IFERROR(VLOOKUP(D728,'[1]tab-PINI-SINT'!$B$18:$G$20000,5,0),IFERROR(VLOOKUP(D728,[1]INSUMOS!$B$13:$H$9994,7,0),"0,00"))))))</f>
        <v>18,96</v>
      </c>
      <c r="K728" s="40">
        <f>IF(H728="",0,H728*I728)</f>
        <v>2.5</v>
      </c>
      <c r="L728" s="40">
        <f>H728*J728</f>
        <v>9.48</v>
      </c>
      <c r="M728" s="41">
        <f>K728+L728</f>
        <v>11.98</v>
      </c>
      <c r="N728" s="35"/>
    </row>
    <row r="729" spans="3:14" x14ac:dyDescent="0.35">
      <c r="C729" s="34"/>
      <c r="D729" s="35"/>
      <c r="E729" s="118"/>
      <c r="F729" s="35"/>
      <c r="G729" s="35"/>
      <c r="H729" s="35"/>
      <c r="I729" s="50" t="s">
        <v>1042</v>
      </c>
      <c r="J729" s="29"/>
      <c r="K729" s="41">
        <f>SUM(K726:K728)</f>
        <v>260.91500000000002</v>
      </c>
      <c r="L729" s="41">
        <f>SUM(L726:L728)</f>
        <v>16.62</v>
      </c>
      <c r="M729" s="41">
        <f>SUM(M726:M728)</f>
        <v>277.53500000000003</v>
      </c>
      <c r="N729" s="35"/>
    </row>
    <row r="730" spans="3:14" x14ac:dyDescent="0.35">
      <c r="C730" s="34"/>
      <c r="D730" s="35"/>
      <c r="E730" s="118"/>
      <c r="F730" s="35"/>
      <c r="G730" s="35"/>
      <c r="H730" s="35"/>
      <c r="I730" s="35"/>
      <c r="J730" s="35"/>
      <c r="K730" s="35"/>
      <c r="L730" s="35"/>
      <c r="M730" s="35"/>
      <c r="N730" s="35"/>
    </row>
    <row r="731" spans="3:14" x14ac:dyDescent="0.35">
      <c r="C731" s="42"/>
      <c r="D731" s="43"/>
      <c r="E731" s="117"/>
      <c r="F731" s="43"/>
      <c r="G731" s="44" t="s">
        <v>21</v>
      </c>
      <c r="H731" s="44" t="s">
        <v>1036</v>
      </c>
      <c r="I731" s="44" t="s">
        <v>1037</v>
      </c>
      <c r="J731" s="44" t="s">
        <v>1038</v>
      </c>
      <c r="K731" s="44" t="s">
        <v>1039</v>
      </c>
      <c r="L731" s="44" t="s">
        <v>1040</v>
      </c>
      <c r="M731" s="45" t="s">
        <v>1041</v>
      </c>
      <c r="N731" s="35"/>
    </row>
    <row r="732" spans="3:14" ht="91" x14ac:dyDescent="0.35">
      <c r="C732" s="55" t="s">
        <v>573</v>
      </c>
      <c r="D732" s="47" t="str">
        <f>IF(C732="","",VLOOKUP(C732,'[1]PREÇOS UNITÁRIOS'!$B$12:$H$273,2,0))</f>
        <v>C109-BASA</v>
      </c>
      <c r="E732" s="79" t="s">
        <v>11</v>
      </c>
      <c r="F732" s="47" t="str">
        <f>IF(C732="","",VLOOKUP(C732,'[1]PREÇOS UNITÁRIOS'!$B$12:$H$273,3,0))</f>
        <v>FORNECIMENTO E INSTALAÇÃO DE SUPORTE METÁLICO EM CHAPA DE AÇO Nº 18, COM 15X35CM DE BASE E  2,10M ALTURA, DOBRADA, INCLUINDO PINTURA E ADESIVAGEM</v>
      </c>
      <c r="G732" s="48" t="s">
        <v>21</v>
      </c>
      <c r="H732" s="29"/>
      <c r="I732" s="29"/>
      <c r="J732" s="49"/>
      <c r="K732" s="49">
        <f>K738</f>
        <v>588.24099999999987</v>
      </c>
      <c r="L732" s="49">
        <f>L738</f>
        <v>180.06700000000001</v>
      </c>
      <c r="M732" s="49">
        <f>SUM(K732:L732)</f>
        <v>768.30799999999988</v>
      </c>
      <c r="N732" s="35"/>
    </row>
    <row r="733" spans="3:14" ht="37.5" x14ac:dyDescent="0.35">
      <c r="C733" s="34"/>
      <c r="D733" s="57" t="s">
        <v>43</v>
      </c>
      <c r="E733" s="38" t="str">
        <f>IFERROR(VLOOKUP(D733,'[1]COMP-SINT-SINAPI'!$G$6:$R$20000,12,0),IFERROR(VLOOKUP(D733,'[1]PREÇOS UNITÁRIOS'!$B$73:$H$20000,3,0),IFERROR(VLOOKUP(D733,'[1]INSUMOS-SINAPI'!$A$6:$J$20000,6,0),IFERROR(VLOOKUP(D733,'[1]tab-PINI-SINT'!$B$18:$H$20000,7,0),IFERROR(VLOOKUP(D733,[1]INSUMOS!$B$13:$J$9994,9,0),"")))))</f>
        <v>ORSE-11392</v>
      </c>
      <c r="F733" s="37" t="str">
        <f>IFERROR(VLOOKUP(D733,'[1]COMP-SINT-SINAPI'!$G$6:$Q$20000,2,0),IFERROR(VLOOKUP(D733,'[1]PREÇOS UNITÁRIOS'!$B$73:$H$20000,3,0),IFERROR(VLOOKUP(D733,'[1]INSUMOS-SINAPI'!$A$7:$F$20000,2,0),IFERROR(VLOOKUP(D733,'[1]tab-PINI-SINT'!$B$18:$G$20000,2,0),IFERROR(VLOOKUP(D733,[1]INSUMOS!$B$13:$H$9994,3,0),"")))))</f>
        <v>Adesivo em vinil para plotagem em letreiro de chapa galvanizada (c/aplicação)</v>
      </c>
      <c r="G733" s="38" t="str">
        <f>IFERROR(VLOOKUP(D733,'[1]COMP-SINT-SINAPI'!$G$6:$Q$20000,3,0),IFERROR(VLOOKUP(D733,'[1]PREÇOS UNITÁRIOS'!$B$73:$H$20000,4,0),IFERROR(VLOOKUP(D733,'[1]INSUMOS-SINAPI'!$A$7:$F$20000,3,0),IFERROR(VLOOKUP(D733,'[1]tab-PINI-SINT'!$B$18:$G$20000,3,0),IFERROR(VLOOKUP(D733,[1]INSUMOS!$B$13:$H$9994,5,0),"")))))</f>
        <v>m2</v>
      </c>
      <c r="H733" s="39">
        <v>1</v>
      </c>
      <c r="I733" s="38">
        <f>IFERROR(VLOOKUP(D733,'[1]COMP-SINT-SINAPI'!$G$6:$Q$20000,8,0),IFERROR(VLOOKUP(D733,'[1]PREÇOS UNITÁRIOS'!$B$73:$H$20000,5,0),IFERROR(VLOOKUP(D733,'[1]INSUMOS-SINAPI'!$A$7:$F$20000,5,0),IFERROR(VLOOKUP(D733,'[1]tab-PINI-SINT'!$B$18:$G$20000,4,0),IFERROR(VLOOKUP(D733,[1]INSUMOS!$B$13:$H$9994,6,0),"")))))</f>
        <v>102.095</v>
      </c>
      <c r="J733" s="38">
        <f>IF(D733="",0,IFERROR(VLOOKUP(D733,'[1]COMP-SINT-SINAPI'!$G$6:$Q$20000,7,0),IFERROR(VLOOKUP(D733,'[1]PREÇOS UNITÁRIOS'!$B$73:$H$20000,6,0),IFERROR(VLOOKUP(D733,'[1]INSUMOS-SINAPI'!$A$7:$F$20000,7,0),IFERROR(VLOOKUP(D733,'[1]tab-PINI-SINT'!$B$18:$G$20000,5,0),IFERROR(VLOOKUP(D733,[1]INSUMOS!$B$13:$H$9994,7,0),"0,00"))))))</f>
        <v>43.754999999999995</v>
      </c>
      <c r="K733" s="40">
        <f>IF(H733="",0,H733*I733)</f>
        <v>102.095</v>
      </c>
      <c r="L733" s="40">
        <f>H733*J733</f>
        <v>43.754999999999995</v>
      </c>
      <c r="M733" s="41">
        <f>K733+L733</f>
        <v>145.85</v>
      </c>
      <c r="N733" s="35"/>
    </row>
    <row r="734" spans="3:14" ht="62.5" x14ac:dyDescent="0.35">
      <c r="C734" s="34"/>
      <c r="D734" s="36">
        <v>94229</v>
      </c>
      <c r="E734" s="38" t="str">
        <f>IFERROR(VLOOKUP(D734,'[1]COMP-SINT-SINAPI'!$G$6:$R$20000,12,0),IFERROR(VLOOKUP(D734,'[1]PREÇOS UNITÁRIOS'!$B$73:$H$20000,3,0),IFERROR(VLOOKUP(D734,'[1]INSUMOS-SINAPI'!$A$6:$J$20000,6,0),IFERROR(VLOOKUP(D734,'[1]tab-PINI-SINT'!$B$18:$H$20000,7,0),IFERROR(VLOOKUP(D734,[1]INSUMOS!$B$13:$J$9994,9,0),"")))))</f>
        <v>SINAPI</v>
      </c>
      <c r="F734" s="37" t="str">
        <f>IFERROR(VLOOKUP(D734,'[1]COMP-SINT-SINAPI'!$G$6:$Q$20000,2,0),IFERROR(VLOOKUP(D734,'[1]PREÇOS UNITÁRIOS'!$B$73:$H$20000,3,0),IFERROR(VLOOKUP(D734,'[1]INSUMOS-SINAPI'!$A$7:$F$20000,2,0),IFERROR(VLOOKUP(D734,'[1]tab-PINI-SINT'!$B$18:$G$20000,2,0),IFERROR(VLOOKUP(D734,[1]INSUMOS!$B$13:$H$9994,3,0),"")))))</f>
        <v>CALHA EM CHAPA DE AÇO GALVANIZADO NÚMERO 24, DESENVOLVIMENTO DE 100 CM, INCLUSO TRANSPORTE VERTICAL. AF_07/2019</v>
      </c>
      <c r="G734" s="38" t="str">
        <f>IFERROR(VLOOKUP(D734,'[1]COMP-SINT-SINAPI'!$G$6:$Q$20000,3,0),IFERROR(VLOOKUP(D734,'[1]PREÇOS UNITÁRIOS'!$B$73:$H$20000,4,0),IFERROR(VLOOKUP(D734,'[1]INSUMOS-SINAPI'!$A$7:$F$20000,3,0),IFERROR(VLOOKUP(D734,'[1]tab-PINI-SINT'!$B$18:$G$20000,3,0),IFERROR(VLOOKUP(D734,[1]INSUMOS!$B$13:$H$9994,5,0),"")))))</f>
        <v>M</v>
      </c>
      <c r="H734" s="39">
        <v>2.6</v>
      </c>
      <c r="I734" s="38">
        <f>IFERROR(VLOOKUP(D734,'[1]COMP-SINT-SINAPI'!$G$6:$Q$20000,8,0),IFERROR(VLOOKUP(D734,'[1]PREÇOS UNITÁRIOS'!$B$73:$H$20000,5,0),IFERROR(VLOOKUP(D734,'[1]INSUMOS-SINAPI'!$A$7:$F$20000,5,0),IFERROR(VLOOKUP(D734,'[1]tab-PINI-SINT'!$B$18:$G$20000,4,0),IFERROR(VLOOKUP(D734,[1]INSUMOS!$B$13:$H$9994,6,0),"")))))</f>
        <v>158.10999999999999</v>
      </c>
      <c r="J734" s="38" t="str">
        <f>IF(D734="",0,IFERROR(VLOOKUP(D734,'[1]COMP-SINT-SINAPI'!$G$6:$Q$20000,7,0),IFERROR(VLOOKUP(D734,'[1]PREÇOS UNITÁRIOS'!$B$73:$H$20000,6,0),IFERROR(VLOOKUP(D734,'[1]INSUMOS-SINAPI'!$A$7:$F$20000,7,0),IFERROR(VLOOKUP(D734,'[1]tab-PINI-SINT'!$B$18:$G$20000,5,0),IFERROR(VLOOKUP(D734,[1]INSUMOS!$B$13:$H$9994,7,0),"0,00"))))))</f>
        <v>19,53</v>
      </c>
      <c r="K734" s="40">
        <f>IF(H734="",0,H734*I734)</f>
        <v>411.08599999999996</v>
      </c>
      <c r="L734" s="40">
        <f>H734*J734</f>
        <v>50.778000000000006</v>
      </c>
      <c r="M734" s="41">
        <f>K734+L734</f>
        <v>461.86399999999998</v>
      </c>
      <c r="N734" s="35"/>
    </row>
    <row r="735" spans="3:14" ht="100" x14ac:dyDescent="0.35">
      <c r="C735" s="34"/>
      <c r="D735" s="36">
        <v>100761</v>
      </c>
      <c r="E735" s="38" t="str">
        <f>IFERROR(VLOOKUP(D735,'[1]COMP-SINT-SINAPI'!$G$6:$R$20000,12,0),IFERROR(VLOOKUP(D735,'[1]PREÇOS UNITÁRIOS'!$B$73:$H$20000,3,0),IFERROR(VLOOKUP(D735,'[1]INSUMOS-SINAPI'!$A$6:$J$20000,6,0),IFERROR(VLOOKUP(D735,'[1]tab-PINI-SINT'!$B$18:$H$20000,7,0),IFERROR(VLOOKUP(D735,[1]INSUMOS!$B$13:$J$9994,9,0),"")))))</f>
        <v>SINAPI</v>
      </c>
      <c r="F735" s="37" t="str">
        <f>IFERROR(VLOOKUP(D735,'[1]COMP-SINT-SINAPI'!$G$6:$Q$20000,2,0),IFERROR(VLOOKUP(D735,'[1]PREÇOS UNITÁRIOS'!$B$73:$H$20000,3,0),IFERROR(VLOOKUP(D735,'[1]INSUMOS-SINAPI'!$A$7:$F$20000,2,0),IFERROR(VLOOKUP(D735,'[1]tab-PINI-SINT'!$B$18:$G$20000,2,0),IFERROR(VLOOKUP(D735,[1]INSUMOS!$B$13:$H$9994,3,0),"")))))</f>
        <v>PINTURA COM TINTA ALQUÍDICA DE ACABAMENTO (ESMALTE SINTÉTICO FOSCO) PULVERIZADA SOBRE SUPERFÍCIES METÁLICAS (EXCETO PERFIL) EXECUTADO EM OBRA (02 DEMÃOS). AF_01/2020_PE</v>
      </c>
      <c r="G735" s="38" t="str">
        <f>IFERROR(VLOOKUP(D735,'[1]COMP-SINT-SINAPI'!$G$6:$Q$20000,3,0),IFERROR(VLOOKUP(D735,'[1]PREÇOS UNITÁRIOS'!$B$73:$H$20000,4,0),IFERROR(VLOOKUP(D735,'[1]INSUMOS-SINAPI'!$A$7:$F$20000,3,0),IFERROR(VLOOKUP(D735,'[1]tab-PINI-SINT'!$B$18:$G$20000,3,0),IFERROR(VLOOKUP(D735,[1]INSUMOS!$B$13:$H$9994,5,0),"")))))</f>
        <v>M2</v>
      </c>
      <c r="H735" s="39">
        <v>2.6</v>
      </c>
      <c r="I735" s="38">
        <f>IFERROR(VLOOKUP(D735,'[1]COMP-SINT-SINAPI'!$G$6:$Q$20000,8,0),IFERROR(VLOOKUP(D735,'[1]PREÇOS UNITÁRIOS'!$B$73:$H$20000,5,0),IFERROR(VLOOKUP(D735,'[1]INSUMOS-SINAPI'!$A$7:$F$20000,5,0),IFERROR(VLOOKUP(D735,'[1]tab-PINI-SINT'!$B$18:$G$20000,4,0),IFERROR(VLOOKUP(D735,[1]INSUMOS!$B$13:$H$9994,6,0),"")))))</f>
        <v>24.950000000000003</v>
      </c>
      <c r="J735" s="38" t="str">
        <f>IF(D735="",0,IFERROR(VLOOKUP(D735,'[1]COMP-SINT-SINAPI'!$G$6:$Q$20000,7,0),IFERROR(VLOOKUP(D735,'[1]PREÇOS UNITÁRIOS'!$B$73:$H$20000,6,0),IFERROR(VLOOKUP(D735,'[1]INSUMOS-SINAPI'!$A$7:$F$20000,7,0),IFERROR(VLOOKUP(D735,'[1]tab-PINI-SINT'!$B$18:$G$20000,5,0),IFERROR(VLOOKUP(D735,[1]INSUMOS!$B$13:$H$9994,7,0),"0,00"))))))</f>
        <v>20,04</v>
      </c>
      <c r="K735" s="40">
        <f>IF(H735="",0,H735*I735)</f>
        <v>64.87</v>
      </c>
      <c r="L735" s="40">
        <f>H735*J735</f>
        <v>52.103999999999999</v>
      </c>
      <c r="M735" s="41">
        <f>K735+L735</f>
        <v>116.974</v>
      </c>
      <c r="N735" s="35"/>
    </row>
    <row r="736" spans="3:14" ht="25" x14ac:dyDescent="0.35">
      <c r="C736" s="34"/>
      <c r="D736" s="58">
        <v>88316</v>
      </c>
      <c r="E736" s="38" t="str">
        <f>IFERROR(VLOOKUP(D736,'[1]COMP-SINT-SINAPI'!$G$6:$R$20000,12,0),IFERROR(VLOOKUP(D736,'[1]PREÇOS UNITÁRIOS'!$B$73:$H$20000,3,0),IFERROR(VLOOKUP(D736,'[1]INSUMOS-SINAPI'!$A$6:$J$20000,6,0),IFERROR(VLOOKUP(D736,'[1]tab-PINI-SINT'!$B$18:$H$20000,7,0),IFERROR(VLOOKUP(D736,[1]INSUMOS!$B$13:$J$9994,9,0),"")))))</f>
        <v>SINAPI</v>
      </c>
      <c r="F736" s="37" t="str">
        <f>IFERROR(VLOOKUP(D736,'[1]COMP-SINT-SINAPI'!$G$6:$Q$20000,2,0),IFERROR(VLOOKUP(D736,'[1]PREÇOS UNITÁRIOS'!$B$73:$H$20000,3,0),IFERROR(VLOOKUP(D736,'[1]INSUMOS-SINAPI'!$A$7:$F$20000,2,0),IFERROR(VLOOKUP(D736,'[1]tab-PINI-SINT'!$B$18:$G$20000,2,0),IFERROR(VLOOKUP(D736,[1]INSUMOS!$B$13:$H$9994,3,0),"")))))</f>
        <v>SERVENTE COM ENCARGOS COMPLEMENTARES</v>
      </c>
      <c r="G736" s="38" t="str">
        <f>IFERROR(VLOOKUP(D736,'[1]COMP-SINT-SINAPI'!$G$6:$Q$20000,3,0),IFERROR(VLOOKUP(D736,'[1]PREÇOS UNITÁRIOS'!$B$73:$H$20000,4,0),IFERROR(VLOOKUP(D736,'[1]INSUMOS-SINAPI'!$A$7:$F$20000,3,0),IFERROR(VLOOKUP(D736,'[1]tab-PINI-SINT'!$B$18:$G$20000,3,0),IFERROR(VLOOKUP(D736,[1]INSUMOS!$B$13:$H$9994,5,0),"")))))</f>
        <v>H</v>
      </c>
      <c r="H736" s="39">
        <v>1</v>
      </c>
      <c r="I736" s="38">
        <f>IFERROR(VLOOKUP(D736,'[1]COMP-SINT-SINAPI'!$G$6:$Q$20000,8,0),IFERROR(VLOOKUP(D736,'[1]PREÇOS UNITÁRIOS'!$B$73:$H$20000,5,0),IFERROR(VLOOKUP(D736,'[1]INSUMOS-SINAPI'!$A$7:$F$20000,5,0),IFERROR(VLOOKUP(D736,'[1]tab-PINI-SINT'!$B$18:$G$20000,4,0),IFERROR(VLOOKUP(D736,[1]INSUMOS!$B$13:$H$9994,6,0),"")))))</f>
        <v>5.01</v>
      </c>
      <c r="J736" s="38" t="str">
        <f>IF(D736="",0,IFERROR(VLOOKUP(D736,'[1]COMP-SINT-SINAPI'!$G$6:$Q$20000,7,0),IFERROR(VLOOKUP(D736,'[1]PREÇOS UNITÁRIOS'!$B$73:$H$20000,6,0),IFERROR(VLOOKUP(D736,'[1]INSUMOS-SINAPI'!$A$7:$F$20000,7,0),IFERROR(VLOOKUP(D736,'[1]tab-PINI-SINT'!$B$18:$G$20000,5,0),IFERROR(VLOOKUP(D736,[1]INSUMOS!$B$13:$H$9994,7,0),"0,00"))))))</f>
        <v>14,28</v>
      </c>
      <c r="K736" s="40">
        <f>IF(H736="",0,H736*I736)</f>
        <v>5.01</v>
      </c>
      <c r="L736" s="40">
        <f>H736*J736</f>
        <v>14.28</v>
      </c>
      <c r="M736" s="41">
        <f>K736+L736</f>
        <v>19.29</v>
      </c>
      <c r="N736" s="35"/>
    </row>
    <row r="737" spans="3:14" ht="25" x14ac:dyDescent="0.35">
      <c r="C737" s="34"/>
      <c r="D737" s="58">
        <v>88309</v>
      </c>
      <c r="E737" s="38" t="str">
        <f>IFERROR(VLOOKUP(D737,'[1]COMP-SINT-SINAPI'!$G$6:$R$20000,12,0),IFERROR(VLOOKUP(D737,'[1]PREÇOS UNITÁRIOS'!$B$73:$H$20000,3,0),IFERROR(VLOOKUP(D737,'[1]INSUMOS-SINAPI'!$A$6:$J$20000,6,0),IFERROR(VLOOKUP(D737,'[1]tab-PINI-SINT'!$B$18:$H$20000,7,0),IFERROR(VLOOKUP(D737,[1]INSUMOS!$B$13:$J$9994,9,0),"")))))</f>
        <v>SINAPI</v>
      </c>
      <c r="F737" s="37" t="str">
        <f>IFERROR(VLOOKUP(D737,'[1]COMP-SINT-SINAPI'!$G$6:$Q$20000,2,0),IFERROR(VLOOKUP(D737,'[1]PREÇOS UNITÁRIOS'!$B$73:$H$20000,3,0),IFERROR(VLOOKUP(D737,'[1]INSUMOS-SINAPI'!$A$7:$F$20000,2,0),IFERROR(VLOOKUP(D737,'[1]tab-PINI-SINT'!$B$18:$G$20000,2,0),IFERROR(VLOOKUP(D737,[1]INSUMOS!$B$13:$H$9994,3,0),"")))))</f>
        <v>PEDREIRO COM ENCARGOS COMPLEMENTARES</v>
      </c>
      <c r="G737" s="38" t="str">
        <f>IFERROR(VLOOKUP(D737,'[1]COMP-SINT-SINAPI'!$G$6:$Q$20000,3,0),IFERROR(VLOOKUP(D737,'[1]PREÇOS UNITÁRIOS'!$B$73:$H$20000,4,0),IFERROR(VLOOKUP(D737,'[1]INSUMOS-SINAPI'!$A$7:$F$20000,3,0),IFERROR(VLOOKUP(D737,'[1]tab-PINI-SINT'!$B$18:$G$20000,3,0),IFERROR(VLOOKUP(D737,[1]INSUMOS!$B$13:$H$9994,5,0),"")))))</f>
        <v>H</v>
      </c>
      <c r="H737" s="39">
        <v>1</v>
      </c>
      <c r="I737" s="38">
        <f>IFERROR(VLOOKUP(D737,'[1]COMP-SINT-SINAPI'!$G$6:$Q$20000,8,0),IFERROR(VLOOKUP(D737,'[1]PREÇOS UNITÁRIOS'!$B$73:$H$20000,5,0),IFERROR(VLOOKUP(D737,'[1]INSUMOS-SINAPI'!$A$7:$F$20000,5,0),IFERROR(VLOOKUP(D737,'[1]tab-PINI-SINT'!$B$18:$G$20000,4,0),IFERROR(VLOOKUP(D737,[1]INSUMOS!$B$13:$H$9994,6,0),"")))))</f>
        <v>5.18</v>
      </c>
      <c r="J737" s="38" t="str">
        <f>IF(D737="",0,IFERROR(VLOOKUP(D737,'[1]COMP-SINT-SINAPI'!$G$6:$Q$20000,7,0),IFERROR(VLOOKUP(D737,'[1]PREÇOS UNITÁRIOS'!$B$73:$H$20000,6,0),IFERROR(VLOOKUP(D737,'[1]INSUMOS-SINAPI'!$A$7:$F$20000,7,0),IFERROR(VLOOKUP(D737,'[1]tab-PINI-SINT'!$B$18:$G$20000,5,0),IFERROR(VLOOKUP(D737,[1]INSUMOS!$B$13:$H$9994,7,0),"0,00"))))))</f>
        <v>19,15</v>
      </c>
      <c r="K737" s="40">
        <f>IF(H737="",0,H737*I737)</f>
        <v>5.18</v>
      </c>
      <c r="L737" s="40">
        <f>H737*J737</f>
        <v>19.149999999999999</v>
      </c>
      <c r="M737" s="41">
        <f>K737+L737</f>
        <v>24.33</v>
      </c>
      <c r="N737" s="35"/>
    </row>
    <row r="738" spans="3:14" x14ac:dyDescent="0.35">
      <c r="C738" s="34"/>
      <c r="D738" s="35"/>
      <c r="E738" s="118"/>
      <c r="F738" s="35"/>
      <c r="G738" s="35"/>
      <c r="H738" s="35"/>
      <c r="I738" s="50" t="s">
        <v>1042</v>
      </c>
      <c r="J738" s="29"/>
      <c r="K738" s="41">
        <f>SUM(K733:K737)</f>
        <v>588.24099999999987</v>
      </c>
      <c r="L738" s="41">
        <f>SUM(L733:L737)</f>
        <v>180.06700000000001</v>
      </c>
      <c r="M738" s="41">
        <f>SUM(M733:M737)</f>
        <v>768.30799999999999</v>
      </c>
      <c r="N738" s="35"/>
    </row>
    <row r="739" spans="3:14" x14ac:dyDescent="0.35">
      <c r="C739" s="34"/>
      <c r="D739" s="35"/>
      <c r="E739" s="118"/>
      <c r="F739" s="35"/>
      <c r="G739" s="35"/>
      <c r="H739" s="35"/>
      <c r="I739" s="35"/>
      <c r="J739" s="35"/>
      <c r="K739" s="35"/>
      <c r="L739" s="35"/>
      <c r="M739" s="35"/>
      <c r="N739" s="35"/>
    </row>
    <row r="740" spans="3:14" x14ac:dyDescent="0.35">
      <c r="C740" s="42"/>
      <c r="D740" s="43"/>
      <c r="E740" s="117"/>
      <c r="F740" s="43"/>
      <c r="G740" s="44" t="s">
        <v>21</v>
      </c>
      <c r="H740" s="44" t="s">
        <v>1036</v>
      </c>
      <c r="I740" s="44" t="s">
        <v>1037</v>
      </c>
      <c r="J740" s="44" t="s">
        <v>1038</v>
      </c>
      <c r="K740" s="44" t="s">
        <v>1039</v>
      </c>
      <c r="L740" s="44" t="s">
        <v>1040</v>
      </c>
      <c r="M740" s="45" t="s">
        <v>1041</v>
      </c>
      <c r="N740" s="35"/>
    </row>
    <row r="741" spans="3:14" ht="117" x14ac:dyDescent="0.35">
      <c r="C741" s="55" t="s">
        <v>576</v>
      </c>
      <c r="D741" s="47" t="str">
        <f>IF(C741="","",VLOOKUP(C741,'[1]PREÇOS UNITÁRIOS'!$B$12:$H$273,2,0))</f>
        <v>C110-BASA</v>
      </c>
      <c r="E741" s="79" t="s">
        <v>11</v>
      </c>
      <c r="F741" s="47" t="str">
        <f>IF(C741="","",VLOOKUP(C741,'[1]PREÇOS UNITÁRIOS'!$B$12:$H$273,3,0))</f>
        <v>FORNECIMENTO E INSTALAÇÃO DE FECHADURA ELETROMAGNÉTICA 150 KGF (KIT ATM) AUTOMATIZA OU SIMILAR, COM INTERRUPTOR PARA PROGRAMAÇÃO DE HORÁRIO MARCA COEL OU SIMILAR. PARA PORTA DO AUTO-ATENDIMENTO.</v>
      </c>
      <c r="G741" s="48" t="s">
        <v>21</v>
      </c>
      <c r="H741" s="29"/>
      <c r="I741" s="29"/>
      <c r="J741" s="49"/>
      <c r="K741" s="49">
        <f>K745</f>
        <v>2889.1845500000009</v>
      </c>
      <c r="L741" s="49">
        <f>L745</f>
        <v>573.28</v>
      </c>
      <c r="M741" s="49">
        <f>SUM(K741:L741)</f>
        <v>3462.4645500000006</v>
      </c>
      <c r="N741" s="35"/>
    </row>
    <row r="742" spans="3:14" ht="75" x14ac:dyDescent="0.35">
      <c r="C742" s="34"/>
      <c r="D742" s="36" t="s">
        <v>107</v>
      </c>
      <c r="E742" s="38" t="str">
        <f>IFERROR(VLOOKUP(D742,'[1]COMP-SINT-SINAPI'!$G$6:$R$20000,12,0),IFERROR(VLOOKUP(D742,'[1]PREÇOS UNITÁRIOS'!$B$73:$H$20000,3,0),IFERROR(VLOOKUP(D742,'[1]INSUMOS-SINAPI'!$A$6:$J$20000,6,0),IFERROR(VLOOKUP(D742,'[1]tab-PINI-SINT'!$B$18:$H$20000,7,0),IFERROR(VLOOKUP(D742,[1]INSUMOS!$B$13:$J$9994,9,0),"")))))</f>
        <v>INTERNET</v>
      </c>
      <c r="F742" s="37" t="str">
        <f>IFERROR(VLOOKUP(D742,'[1]COMP-SINT-SINAPI'!$G$6:$Q$20000,2,0),IFERROR(VLOOKUP(D742,'[1]PREÇOS UNITÁRIOS'!$B$73:$H$20000,3,0),IFERROR(VLOOKUP(D742,'[1]INSUMOS-SINAPI'!$A$7:$F$20000,2,0),IFERROR(VLOOKUP(D742,'[1]tab-PINI-SINT'!$B$18:$G$20000,2,0),IFERROR(VLOOKUP(D742,[1]INSUMOS!$B$13:$H$9994,3,0),"")))))</f>
        <v>fechadura eletromagnética 150 kgf (kit ATM) Automatiza ou similar, com interruptor para programação de horário marca COEL ou similar. Para porta do Auto-Atendimento.</v>
      </c>
      <c r="G742" s="38" t="str">
        <f>IFERROR(VLOOKUP(D742,'[1]COMP-SINT-SINAPI'!$G$6:$Q$20000,3,0),IFERROR(VLOOKUP(D742,'[1]PREÇOS UNITÁRIOS'!$B$73:$H$20000,4,0),IFERROR(VLOOKUP(D742,'[1]INSUMOS-SINAPI'!$A$7:$F$20000,3,0),IFERROR(VLOOKUP(D742,'[1]tab-PINI-SINT'!$B$18:$G$20000,3,0),IFERROR(VLOOKUP(D742,[1]INSUMOS!$B$13:$H$9994,5,0),"")))))</f>
        <v>UND</v>
      </c>
      <c r="H742" s="39">
        <v>1</v>
      </c>
      <c r="I742" s="38">
        <f>IFERROR(VLOOKUP(D742,'[1]COMP-SINT-SINAPI'!$G$6:$Q$20000,8,0),IFERROR(VLOOKUP(D742,'[1]PREÇOS UNITÁRIOS'!$B$73:$H$20000,5,0),IFERROR(VLOOKUP(D742,'[1]INSUMOS-SINAPI'!$A$7:$F$20000,5,0),IFERROR(VLOOKUP(D742,'[1]tab-PINI-SINT'!$B$18:$G$20000,4,0),IFERROR(VLOOKUP(D742,[1]INSUMOS!$B$13:$H$9994,6,0),"")))))</f>
        <v>2723.7445500000003</v>
      </c>
      <c r="J742" s="38">
        <f>IF(D742="",0,IFERROR(VLOOKUP(D742,'[1]COMP-SINT-SINAPI'!$G$6:$Q$20000,7,0),IFERROR(VLOOKUP(D742,'[1]PREÇOS UNITÁRIOS'!$B$73:$H$20000,6,0),IFERROR(VLOOKUP(D742,'[1]INSUMOS-SINAPI'!$A$7:$F$20000,7,0),IFERROR(VLOOKUP(D742,'[1]tab-PINI-SINT'!$B$18:$G$20000,5,0),IFERROR(VLOOKUP(D742,[1]INSUMOS!$B$13:$H$9994,7,0),"0,00"))))))</f>
        <v>0</v>
      </c>
      <c r="K742" s="40">
        <f>IF(H742="",0,H742*I742)</f>
        <v>2723.7445500000003</v>
      </c>
      <c r="L742" s="40">
        <f>H742*J742</f>
        <v>0</v>
      </c>
      <c r="M742" s="41">
        <f>K742+L742</f>
        <v>2723.7445500000003</v>
      </c>
      <c r="N742" s="35"/>
    </row>
    <row r="743" spans="3:14" ht="25" x14ac:dyDescent="0.35">
      <c r="C743" s="34"/>
      <c r="D743" s="77">
        <v>88264</v>
      </c>
      <c r="E743" s="38" t="str">
        <f>IFERROR(VLOOKUP(D743,'[1]COMP-SINT-SINAPI'!$G$6:$R$20000,12,0),IFERROR(VLOOKUP(D743,'[1]PREÇOS UNITÁRIOS'!$B$73:$H$20000,3,0),IFERROR(VLOOKUP(D743,'[1]INSUMOS-SINAPI'!$A$6:$J$20000,6,0),IFERROR(VLOOKUP(D743,'[1]tab-PINI-SINT'!$B$18:$H$20000,7,0),IFERROR(VLOOKUP(D743,[1]INSUMOS!$B$13:$J$9994,9,0),"")))))</f>
        <v>SINAPI</v>
      </c>
      <c r="F743" s="37" t="str">
        <f>IFERROR(VLOOKUP(D743,'[1]COMP-SINT-SINAPI'!$G$6:$Q$20000,2,0),IFERROR(VLOOKUP(D743,'[1]PREÇOS UNITÁRIOS'!$B$73:$H$20000,3,0),IFERROR(VLOOKUP(D743,'[1]INSUMOS-SINAPI'!$A$7:$F$20000,2,0),IFERROR(VLOOKUP(D743,'[1]tab-PINI-SINT'!$B$18:$G$20000,2,0),IFERROR(VLOOKUP(D743,[1]INSUMOS!$B$13:$H$9994,3,0),"")))))</f>
        <v>ELETRICISTA COM ENCARGOS COMPLEMENTARES</v>
      </c>
      <c r="G743" s="38" t="str">
        <f>IFERROR(VLOOKUP(D743,'[1]COMP-SINT-SINAPI'!$G$6:$Q$20000,3,0),IFERROR(VLOOKUP(D743,'[1]PREÇOS UNITÁRIOS'!$B$73:$H$20000,4,0),IFERROR(VLOOKUP(D743,'[1]INSUMOS-SINAPI'!$A$7:$F$20000,3,0),IFERROR(VLOOKUP(D743,'[1]tab-PINI-SINT'!$B$18:$G$20000,3,0),IFERROR(VLOOKUP(D743,[1]INSUMOS!$B$13:$H$9994,5,0),"")))))</f>
        <v>H</v>
      </c>
      <c r="H743" s="39">
        <v>16</v>
      </c>
      <c r="I743" s="38">
        <f>IFERROR(VLOOKUP(D743,'[1]COMP-SINT-SINAPI'!$G$6:$Q$20000,8,0),IFERROR(VLOOKUP(D743,'[1]PREÇOS UNITÁRIOS'!$B$73:$H$20000,5,0),IFERROR(VLOOKUP(D743,'[1]INSUMOS-SINAPI'!$A$7:$F$20000,5,0),IFERROR(VLOOKUP(D743,'[1]tab-PINI-SINT'!$B$18:$G$20000,4,0),IFERROR(VLOOKUP(D743,[1]INSUMOS!$B$13:$H$9994,6,0),"")))))</f>
        <v>5.1700000000000017</v>
      </c>
      <c r="J743" s="38" t="str">
        <f>IF(D743="",0,IFERROR(VLOOKUP(D743,'[1]COMP-SINT-SINAPI'!$G$6:$Q$20000,7,0),IFERROR(VLOOKUP(D743,'[1]PREÇOS UNITÁRIOS'!$B$73:$H$20000,6,0),IFERROR(VLOOKUP(D743,'[1]INSUMOS-SINAPI'!$A$7:$F$20000,7,0),IFERROR(VLOOKUP(D743,'[1]tab-PINI-SINT'!$B$18:$G$20000,5,0),IFERROR(VLOOKUP(D743,[1]INSUMOS!$B$13:$H$9994,7,0),"0,00"))))))</f>
        <v>20,13</v>
      </c>
      <c r="K743" s="40">
        <f>IF(H743="",0,H743*I743)</f>
        <v>82.720000000000027</v>
      </c>
      <c r="L743" s="40">
        <f>H743*J743</f>
        <v>322.08</v>
      </c>
      <c r="M743" s="41">
        <f>K743+L743</f>
        <v>404.8</v>
      </c>
      <c r="N743" s="35"/>
    </row>
    <row r="744" spans="3:14" ht="37.5" x14ac:dyDescent="0.35">
      <c r="C744" s="34"/>
      <c r="D744" s="77">
        <v>88247</v>
      </c>
      <c r="E744" s="38" t="str">
        <f>IFERROR(VLOOKUP(D744,'[1]COMP-SINT-SINAPI'!$G$6:$R$20000,12,0),IFERROR(VLOOKUP(D744,'[1]PREÇOS UNITÁRIOS'!$B$73:$H$20000,3,0),IFERROR(VLOOKUP(D744,'[1]INSUMOS-SINAPI'!$A$6:$J$20000,6,0),IFERROR(VLOOKUP(D744,'[1]tab-PINI-SINT'!$B$18:$H$20000,7,0),IFERROR(VLOOKUP(D744,[1]INSUMOS!$B$13:$J$9994,9,0),"")))))</f>
        <v>SINAPI</v>
      </c>
      <c r="F744" s="37" t="str">
        <f>IFERROR(VLOOKUP(D744,'[1]COMP-SINT-SINAPI'!$G$6:$Q$20000,2,0),IFERROR(VLOOKUP(D744,'[1]PREÇOS UNITÁRIOS'!$B$73:$H$20000,3,0),IFERROR(VLOOKUP(D744,'[1]INSUMOS-SINAPI'!$A$7:$F$20000,2,0),IFERROR(VLOOKUP(D744,'[1]tab-PINI-SINT'!$B$18:$G$20000,2,0),IFERROR(VLOOKUP(D744,[1]INSUMOS!$B$13:$H$9994,3,0),"")))))</f>
        <v>AUXILIAR DE ELETRICISTA COM ENCARGOS COMPLEMENTARES</v>
      </c>
      <c r="G744" s="38" t="str">
        <f>IFERROR(VLOOKUP(D744,'[1]COMP-SINT-SINAPI'!$G$6:$Q$20000,3,0),IFERROR(VLOOKUP(D744,'[1]PREÇOS UNITÁRIOS'!$B$73:$H$20000,4,0),IFERROR(VLOOKUP(D744,'[1]INSUMOS-SINAPI'!$A$7:$F$20000,3,0),IFERROR(VLOOKUP(D744,'[1]tab-PINI-SINT'!$B$18:$G$20000,3,0),IFERROR(VLOOKUP(D744,[1]INSUMOS!$B$13:$H$9994,5,0),"")))))</f>
        <v>H</v>
      </c>
      <c r="H744" s="39">
        <v>16</v>
      </c>
      <c r="I744" s="38">
        <f>IFERROR(VLOOKUP(D744,'[1]COMP-SINT-SINAPI'!$G$6:$Q$20000,8,0),IFERROR(VLOOKUP(D744,'[1]PREÇOS UNITÁRIOS'!$B$73:$H$20000,5,0),IFERROR(VLOOKUP(D744,'[1]INSUMOS-SINAPI'!$A$7:$F$20000,5,0),IFERROR(VLOOKUP(D744,'[1]tab-PINI-SINT'!$B$18:$G$20000,4,0),IFERROR(VLOOKUP(D744,[1]INSUMOS!$B$13:$H$9994,6,0),"")))))</f>
        <v>5.1700000000000017</v>
      </c>
      <c r="J744" s="38" t="str">
        <f>IF(D744="",0,IFERROR(VLOOKUP(D744,'[1]COMP-SINT-SINAPI'!$G$6:$Q$20000,7,0),IFERROR(VLOOKUP(D744,'[1]PREÇOS UNITÁRIOS'!$B$73:$H$20000,6,0),IFERROR(VLOOKUP(D744,'[1]INSUMOS-SINAPI'!$A$7:$F$20000,7,0),IFERROR(VLOOKUP(D744,'[1]tab-PINI-SINT'!$B$18:$G$20000,5,0),IFERROR(VLOOKUP(D744,[1]INSUMOS!$B$13:$H$9994,7,0),"0,00"))))))</f>
        <v>15,70</v>
      </c>
      <c r="K744" s="40">
        <f>IF(H744="",0,H744*I744)</f>
        <v>82.720000000000027</v>
      </c>
      <c r="L744" s="40">
        <f>H744*J744</f>
        <v>251.2</v>
      </c>
      <c r="M744" s="41">
        <f>K744+L744</f>
        <v>333.92</v>
      </c>
      <c r="N744" s="35"/>
    </row>
    <row r="745" spans="3:14" x14ac:dyDescent="0.35">
      <c r="C745" s="34"/>
      <c r="D745" s="35"/>
      <c r="E745" s="118"/>
      <c r="F745" s="35"/>
      <c r="G745" s="35"/>
      <c r="H745" s="35"/>
      <c r="I745" s="50" t="s">
        <v>1042</v>
      </c>
      <c r="J745" s="29"/>
      <c r="K745" s="41">
        <f>SUM(K742:K744)</f>
        <v>2889.1845500000009</v>
      </c>
      <c r="L745" s="41">
        <f>SUM(L742:L744)</f>
        <v>573.28</v>
      </c>
      <c r="M745" s="41">
        <f>SUM(M742:M744)</f>
        <v>3462.4645500000006</v>
      </c>
      <c r="N745" s="35"/>
    </row>
    <row r="746" spans="3:14" x14ac:dyDescent="0.35">
      <c r="C746" s="34"/>
      <c r="D746" s="35"/>
      <c r="E746" s="118"/>
      <c r="F746" s="35"/>
      <c r="G746" s="35"/>
      <c r="H746" s="35"/>
      <c r="I746" s="35"/>
      <c r="J746" s="35"/>
      <c r="K746" s="35"/>
      <c r="L746" s="35"/>
      <c r="M746" s="35"/>
      <c r="N746" s="35"/>
    </row>
    <row r="747" spans="3:14" x14ac:dyDescent="0.35">
      <c r="C747" s="42"/>
      <c r="D747" s="43"/>
      <c r="E747" s="117"/>
      <c r="F747" s="43"/>
      <c r="G747" s="44" t="s">
        <v>21</v>
      </c>
      <c r="H747" s="44" t="s">
        <v>1036</v>
      </c>
      <c r="I747" s="44" t="s">
        <v>1037</v>
      </c>
      <c r="J747" s="44" t="s">
        <v>1038</v>
      </c>
      <c r="K747" s="44" t="s">
        <v>1039</v>
      </c>
      <c r="L747" s="44" t="s">
        <v>1040</v>
      </c>
      <c r="M747" s="45" t="s">
        <v>1041</v>
      </c>
      <c r="N747" s="35"/>
    </row>
    <row r="748" spans="3:14" ht="26" x14ac:dyDescent="0.35">
      <c r="C748" s="55" t="s">
        <v>579</v>
      </c>
      <c r="D748" s="47" t="str">
        <f>IF(C748="","",VLOOKUP(C748,'[1]PREÇOS UNITÁRIOS'!$B$12:$H$273,2,0))</f>
        <v>C111-BASA</v>
      </c>
      <c r="E748" s="79" t="s">
        <v>11</v>
      </c>
      <c r="F748" s="47" t="str">
        <f>IF(C748="","",VLOOKUP(C748,'[1]PREÇOS UNITÁRIOS'!$B$12:$H$273,3,0))</f>
        <v>ADMINISTRAÇÃO LOCAL (180CE)</v>
      </c>
      <c r="G748" s="48" t="s">
        <v>1043</v>
      </c>
      <c r="H748" s="29"/>
      <c r="I748" s="29"/>
      <c r="J748" s="49"/>
      <c r="K748" s="49">
        <f>K753</f>
        <v>1123.3200000000006</v>
      </c>
      <c r="L748" s="49">
        <f>L753</f>
        <v>22782.89</v>
      </c>
      <c r="M748" s="49">
        <f>SUM(K748:L748)</f>
        <v>23906.21</v>
      </c>
      <c r="N748" s="35"/>
    </row>
    <row r="749" spans="3:14" ht="37.5" x14ac:dyDescent="0.35">
      <c r="C749" s="34"/>
      <c r="D749" s="92">
        <v>90777</v>
      </c>
      <c r="E749" s="38" t="str">
        <f>IFERROR(VLOOKUP(D749,'[1]COMP-SINT-SINAPI'!$G$6:$R$20000,12,0),IFERROR(VLOOKUP(D749,'[1]PREÇOS UNITÁRIOS'!$B$73:$H$20000,3,0),IFERROR(VLOOKUP(D749,'[1]INSUMOS-SINAPI'!$A$6:$J$20000,6,0),IFERROR(VLOOKUP(D749,'[1]tab-PINI-SINT'!$B$18:$H$20000,7,0),IFERROR(VLOOKUP(D749,[1]INSUMOS!$B$13:$J$9994,9,0),"")))))</f>
        <v>SINAPI</v>
      </c>
      <c r="F749" s="37" t="str">
        <f>IFERROR(VLOOKUP(D749,'[1]COMP-SINT-SINAPI'!$G$6:$Q$20000,2,0),IFERROR(VLOOKUP(D749,'[1]PREÇOS UNITÁRIOS'!$B$73:$H$20000,3,0),IFERROR(VLOOKUP(D749,'[1]INSUMOS-SINAPI'!$A$7:$F$20000,2,0),IFERROR(VLOOKUP(D749,'[1]tab-PINI-SINT'!$B$18:$G$20000,2,0),IFERROR(VLOOKUP(D749,[1]INSUMOS!$B$13:$H$9994,3,0),"")))))</f>
        <v>ENGENHEIRO CIVIL DE OBRA JUNIOR COM ENCARGOS COMPLEMENTARES</v>
      </c>
      <c r="G749" s="38" t="str">
        <f>IFERROR(VLOOKUP(D749,'[1]COMP-SINT-SINAPI'!$G$6:$Q$20000,3,0),IFERROR(VLOOKUP(D749,'[1]PREÇOS UNITÁRIOS'!$B$73:$H$20000,4,0),IFERROR(VLOOKUP(D749,'[1]INSUMOS-SINAPI'!$A$7:$F$20000,3,0),IFERROR(VLOOKUP(D749,'[1]tab-PINI-SINT'!$B$18:$G$20000,3,0),IFERROR(VLOOKUP(D749,[1]INSUMOS!$B$13:$H$9994,5,0),"")))))</f>
        <v>H</v>
      </c>
      <c r="H749" s="39">
        <v>75</v>
      </c>
      <c r="I749" s="38">
        <f>IFERROR(VLOOKUP(D749,'[1]COMP-SINT-SINAPI'!$G$6:$Q$20000,8,0),IFERROR(VLOOKUP(D749,'[1]PREÇOS UNITÁRIOS'!$B$73:$H$20000,5,0),IFERROR(VLOOKUP(D749,'[1]INSUMOS-SINAPI'!$A$7:$F$20000,5,0),IFERROR(VLOOKUP(D749,'[1]tab-PINI-SINT'!$B$18:$G$20000,4,0),IFERROR(VLOOKUP(D749,[1]INSUMOS!$B$13:$H$9994,6,0),"")))))</f>
        <v>1.9300000000000068</v>
      </c>
      <c r="J749" s="38" t="str">
        <f>IF(D749="",0,IFERROR(VLOOKUP(D749,'[1]COMP-SINT-SINAPI'!$G$6:$Q$20000,7,0),IFERROR(VLOOKUP(D749,'[1]PREÇOS UNITÁRIOS'!$B$73:$H$20000,6,0),IFERROR(VLOOKUP(D749,'[1]INSUMOS-SINAPI'!$A$7:$F$20000,7,0),IFERROR(VLOOKUP(D749,'[1]tab-PINI-SINT'!$B$18:$G$20000,5,0),IFERROR(VLOOKUP(D749,[1]INSUMOS!$B$13:$H$9994,7,0),"0,00"))))))</f>
        <v>107,49</v>
      </c>
      <c r="K749" s="40">
        <f>IF(H749="",0,H749*I749)</f>
        <v>144.75000000000051</v>
      </c>
      <c r="L749" s="40">
        <f>H749*J749</f>
        <v>8061.75</v>
      </c>
      <c r="M749" s="41">
        <f>K749+L749</f>
        <v>8206.5</v>
      </c>
      <c r="N749" s="35"/>
    </row>
    <row r="750" spans="3:14" ht="37.5" x14ac:dyDescent="0.35">
      <c r="C750" s="34"/>
      <c r="D750" s="92">
        <v>91677</v>
      </c>
      <c r="E750" s="38" t="str">
        <f>IFERROR(VLOOKUP(D750,'[1]COMP-SINT-SINAPI'!$G$6:$R$20000,12,0),IFERROR(VLOOKUP(D750,'[1]PREÇOS UNITÁRIOS'!$B$73:$H$20000,3,0),IFERROR(VLOOKUP(D750,'[1]INSUMOS-SINAPI'!$A$6:$J$20000,6,0),IFERROR(VLOOKUP(D750,'[1]tab-PINI-SINT'!$B$18:$H$20000,7,0),IFERROR(VLOOKUP(D750,[1]INSUMOS!$B$13:$J$9994,9,0),"")))))</f>
        <v>SINAPI</v>
      </c>
      <c r="F750" s="37" t="str">
        <f>IFERROR(VLOOKUP(D750,'[1]COMP-SINT-SINAPI'!$G$6:$Q$20000,2,0),IFERROR(VLOOKUP(D750,'[1]PREÇOS UNITÁRIOS'!$B$73:$H$20000,3,0),IFERROR(VLOOKUP(D750,'[1]INSUMOS-SINAPI'!$A$7:$F$20000,2,0),IFERROR(VLOOKUP(D750,'[1]tab-PINI-SINT'!$B$18:$G$20000,2,0),IFERROR(VLOOKUP(D750,[1]INSUMOS!$B$13:$H$9994,3,0),"")))))</f>
        <v>ENGENHEIRO ELETRICISTA COM ENCARGOS COMPLEMENTARES</v>
      </c>
      <c r="G750" s="38" t="str">
        <f>IFERROR(VLOOKUP(D750,'[1]COMP-SINT-SINAPI'!$G$6:$Q$20000,3,0),IFERROR(VLOOKUP(D750,'[1]PREÇOS UNITÁRIOS'!$B$73:$H$20000,4,0),IFERROR(VLOOKUP(D750,'[1]INSUMOS-SINAPI'!$A$7:$F$20000,3,0),IFERROR(VLOOKUP(D750,'[1]tab-PINI-SINT'!$B$18:$G$20000,3,0),IFERROR(VLOOKUP(D750,[1]INSUMOS!$B$13:$H$9994,5,0),"")))))</f>
        <v>H</v>
      </c>
      <c r="H750" s="39">
        <v>66</v>
      </c>
      <c r="I750" s="38">
        <f>IFERROR(VLOOKUP(D750,'[1]COMP-SINT-SINAPI'!$G$6:$Q$20000,8,0),IFERROR(VLOOKUP(D750,'[1]PREÇOS UNITÁRIOS'!$B$73:$H$20000,5,0),IFERROR(VLOOKUP(D750,'[1]INSUMOS-SINAPI'!$A$7:$F$20000,5,0),IFERROR(VLOOKUP(D750,'[1]tab-PINI-SINT'!$B$18:$G$20000,4,0),IFERROR(VLOOKUP(D750,[1]INSUMOS!$B$13:$H$9994,6,0),"")))))</f>
        <v>1.9300000000000068</v>
      </c>
      <c r="J750" s="38" t="str">
        <f>IF(D750="",0,IFERROR(VLOOKUP(D750,'[1]COMP-SINT-SINAPI'!$G$6:$Q$20000,7,0),IFERROR(VLOOKUP(D750,'[1]PREÇOS UNITÁRIOS'!$B$73:$H$20000,6,0),IFERROR(VLOOKUP(D750,'[1]INSUMOS-SINAPI'!$A$7:$F$20000,7,0),IFERROR(VLOOKUP(D750,'[1]tab-PINI-SINT'!$B$18:$G$20000,5,0),IFERROR(VLOOKUP(D750,[1]INSUMOS!$B$13:$H$9994,7,0),"0,00"))))))</f>
        <v>104,57</v>
      </c>
      <c r="K750" s="40">
        <f>IF(H750="",0,H750*I750)</f>
        <v>127.38000000000045</v>
      </c>
      <c r="L750" s="40">
        <f>H750*J750</f>
        <v>6901.62</v>
      </c>
      <c r="M750" s="41">
        <f>K750+L750</f>
        <v>7029</v>
      </c>
      <c r="N750" s="35"/>
    </row>
    <row r="751" spans="3:14" ht="25" x14ac:dyDescent="0.35">
      <c r="C751" s="34"/>
      <c r="D751" s="92">
        <v>93563</v>
      </c>
      <c r="E751" s="38" t="str">
        <f>IFERROR(VLOOKUP(D751,'[1]COMP-SINT-SINAPI'!$G$6:$R$20000,12,0),IFERROR(VLOOKUP(D751,'[1]PREÇOS UNITÁRIOS'!$B$73:$H$20000,3,0),IFERROR(VLOOKUP(D751,'[1]INSUMOS-SINAPI'!$A$6:$J$20000,6,0),IFERROR(VLOOKUP(D751,'[1]tab-PINI-SINT'!$B$18:$H$20000,7,0),IFERROR(VLOOKUP(D751,[1]INSUMOS!$B$13:$J$9994,9,0),"")))))</f>
        <v>SINAPI</v>
      </c>
      <c r="F751" s="37" t="str">
        <f>IFERROR(VLOOKUP(D751,'[1]COMP-SINT-SINAPI'!$G$6:$Q$20000,2,0),IFERROR(VLOOKUP(D751,'[1]PREÇOS UNITÁRIOS'!$B$73:$H$20000,3,0),IFERROR(VLOOKUP(D751,'[1]INSUMOS-SINAPI'!$A$7:$F$20000,2,0),IFERROR(VLOOKUP(D751,'[1]tab-PINI-SINT'!$B$18:$G$20000,2,0),IFERROR(VLOOKUP(D751,[1]INSUMOS!$B$13:$H$9994,3,0),"")))))</f>
        <v>ALMOXARIFE COM ENCARGOS COMPLEMENTARES</v>
      </c>
      <c r="G751" s="38" t="str">
        <f>IFERROR(VLOOKUP(D751,'[1]COMP-SINT-SINAPI'!$G$6:$Q$20000,3,0),IFERROR(VLOOKUP(D751,'[1]PREÇOS UNITÁRIOS'!$B$73:$H$20000,4,0),IFERROR(VLOOKUP(D751,'[1]INSUMOS-SINAPI'!$A$7:$F$20000,3,0),IFERROR(VLOOKUP(D751,'[1]tab-PINI-SINT'!$B$18:$G$20000,3,0),IFERROR(VLOOKUP(D751,[1]INSUMOS!$B$13:$H$9994,5,0),"")))))</f>
        <v>MES</v>
      </c>
      <c r="H751" s="39">
        <v>1</v>
      </c>
      <c r="I751" s="38">
        <f>IFERROR(VLOOKUP(D751,'[1]COMP-SINT-SINAPI'!$G$6:$Q$20000,8,0),IFERROR(VLOOKUP(D751,'[1]PREÇOS UNITÁRIOS'!$B$73:$H$20000,5,0),IFERROR(VLOOKUP(D751,'[1]INSUMOS-SINAPI'!$A$7:$F$20000,5,0),IFERROR(VLOOKUP(D751,'[1]tab-PINI-SINT'!$B$18:$G$20000,4,0),IFERROR(VLOOKUP(D751,[1]INSUMOS!$B$13:$H$9994,6,0),"")))))</f>
        <v>379.73999999999978</v>
      </c>
      <c r="J751" s="38" t="str">
        <f>IF(D751="",0,IFERROR(VLOOKUP(D751,'[1]COMP-SINT-SINAPI'!$G$6:$Q$20000,7,0),IFERROR(VLOOKUP(D751,'[1]PREÇOS UNITÁRIOS'!$B$73:$H$20000,6,0),IFERROR(VLOOKUP(D751,'[1]INSUMOS-SINAPI'!$A$7:$F$20000,7,0),IFERROR(VLOOKUP(D751,'[1]tab-PINI-SINT'!$B$18:$G$20000,5,0),IFERROR(VLOOKUP(D751,[1]INSUMOS!$B$13:$H$9994,7,0),"0,00"))))))</f>
        <v>3.320,78</v>
      </c>
      <c r="K751" s="40">
        <f>IF(H751="",0,H751*I751)</f>
        <v>379.73999999999978</v>
      </c>
      <c r="L751" s="40">
        <f>H751*J751</f>
        <v>3320.78</v>
      </c>
      <c r="M751" s="41">
        <f>K751+L751</f>
        <v>3700.52</v>
      </c>
      <c r="N751" s="35"/>
    </row>
    <row r="752" spans="3:14" ht="37.5" x14ac:dyDescent="0.35">
      <c r="C752" s="34"/>
      <c r="D752" s="92">
        <v>93572</v>
      </c>
      <c r="E752" s="38" t="str">
        <f>IFERROR(VLOOKUP(D752,'[1]COMP-SINT-SINAPI'!$G$6:$R$20000,12,0),IFERROR(VLOOKUP(D752,'[1]PREÇOS UNITÁRIOS'!$B$73:$H$20000,3,0),IFERROR(VLOOKUP(D752,'[1]INSUMOS-SINAPI'!$A$6:$J$20000,6,0),IFERROR(VLOOKUP(D752,'[1]tab-PINI-SINT'!$B$18:$H$20000,7,0),IFERROR(VLOOKUP(D752,[1]INSUMOS!$B$13:$J$9994,9,0),"")))))</f>
        <v>SINAPI</v>
      </c>
      <c r="F752" s="37" t="str">
        <f>IFERROR(VLOOKUP(D752,'[1]COMP-SINT-SINAPI'!$G$6:$Q$20000,2,0),IFERROR(VLOOKUP(D752,'[1]PREÇOS UNITÁRIOS'!$B$73:$H$20000,3,0),IFERROR(VLOOKUP(D752,'[1]INSUMOS-SINAPI'!$A$7:$F$20000,2,0),IFERROR(VLOOKUP(D752,'[1]tab-PINI-SINT'!$B$18:$G$20000,2,0),IFERROR(VLOOKUP(D752,[1]INSUMOS!$B$13:$H$9994,3,0),"")))))</f>
        <v>ENCARREGADO GERAL DE OBRAS COM ENCARGOS COMPLEMENTARES</v>
      </c>
      <c r="G752" s="38" t="str">
        <f>IFERROR(VLOOKUP(D752,'[1]COMP-SINT-SINAPI'!$G$6:$Q$20000,3,0),IFERROR(VLOOKUP(D752,'[1]PREÇOS UNITÁRIOS'!$B$73:$H$20000,4,0),IFERROR(VLOOKUP(D752,'[1]INSUMOS-SINAPI'!$A$7:$F$20000,3,0),IFERROR(VLOOKUP(D752,'[1]tab-PINI-SINT'!$B$18:$G$20000,3,0),IFERROR(VLOOKUP(D752,[1]INSUMOS!$B$13:$H$9994,5,0),"")))))</f>
        <v>MES</v>
      </c>
      <c r="H752" s="39">
        <v>1</v>
      </c>
      <c r="I752" s="38">
        <f>IFERROR(VLOOKUP(D752,'[1]COMP-SINT-SINAPI'!$G$6:$Q$20000,8,0),IFERROR(VLOOKUP(D752,'[1]PREÇOS UNITÁRIOS'!$B$73:$H$20000,5,0),IFERROR(VLOOKUP(D752,'[1]INSUMOS-SINAPI'!$A$7:$F$20000,5,0),IFERROR(VLOOKUP(D752,'[1]tab-PINI-SINT'!$B$18:$G$20000,4,0),IFERROR(VLOOKUP(D752,[1]INSUMOS!$B$13:$H$9994,6,0),"")))))</f>
        <v>471.44999999999982</v>
      </c>
      <c r="J752" s="38" t="str">
        <f>IF(D752="",0,IFERROR(VLOOKUP(D752,'[1]COMP-SINT-SINAPI'!$G$6:$Q$20000,7,0),IFERROR(VLOOKUP(D752,'[1]PREÇOS UNITÁRIOS'!$B$73:$H$20000,6,0),IFERROR(VLOOKUP(D752,'[1]INSUMOS-SINAPI'!$A$7:$F$20000,7,0),IFERROR(VLOOKUP(D752,'[1]tab-PINI-SINT'!$B$18:$G$20000,5,0),IFERROR(VLOOKUP(D752,[1]INSUMOS!$B$13:$H$9994,7,0),"0,00"))))))</f>
        <v>4.498,74</v>
      </c>
      <c r="K752" s="40">
        <f>IF(H752="",0,H752*I752)</f>
        <v>471.44999999999982</v>
      </c>
      <c r="L752" s="40">
        <f>H752*J752</f>
        <v>4498.74</v>
      </c>
      <c r="M752" s="41">
        <f>K752+L752</f>
        <v>4970.1899999999996</v>
      </c>
      <c r="N752" s="35"/>
    </row>
    <row r="753" spans="3:14" x14ac:dyDescent="0.35">
      <c r="C753" s="34"/>
      <c r="D753" s="35"/>
      <c r="E753" s="118"/>
      <c r="F753" s="35"/>
      <c r="G753" s="35"/>
      <c r="H753" s="35"/>
      <c r="I753" s="50" t="s">
        <v>1042</v>
      </c>
      <c r="J753" s="29"/>
      <c r="K753" s="41">
        <f>SUM(K749:K752)</f>
        <v>1123.3200000000006</v>
      </c>
      <c r="L753" s="41">
        <f>SUM(L749:L752)</f>
        <v>22782.89</v>
      </c>
      <c r="M753" s="41">
        <f>SUM(M749:M752)</f>
        <v>23906.21</v>
      </c>
      <c r="N753" s="35"/>
    </row>
    <row r="754" spans="3:14" x14ac:dyDescent="0.35">
      <c r="C754" s="34"/>
      <c r="D754" s="35"/>
      <c r="E754" s="118"/>
      <c r="F754" s="35"/>
      <c r="G754" s="35"/>
      <c r="H754" s="35"/>
      <c r="I754" s="35"/>
      <c r="J754" s="35"/>
      <c r="K754" s="35"/>
      <c r="L754" s="35"/>
      <c r="M754" s="35"/>
      <c r="N754" s="35"/>
    </row>
    <row r="755" spans="3:14" x14ac:dyDescent="0.35">
      <c r="C755" s="42"/>
      <c r="D755" s="43"/>
      <c r="E755" s="117"/>
      <c r="F755" s="43"/>
      <c r="G755" s="44" t="s">
        <v>21</v>
      </c>
      <c r="H755" s="44" t="s">
        <v>1036</v>
      </c>
      <c r="I755" s="44" t="s">
        <v>1037</v>
      </c>
      <c r="J755" s="44" t="s">
        <v>1038</v>
      </c>
      <c r="K755" s="44" t="s">
        <v>1039</v>
      </c>
      <c r="L755" s="44" t="s">
        <v>1040</v>
      </c>
      <c r="M755" s="45" t="s">
        <v>1041</v>
      </c>
      <c r="N755" s="35"/>
    </row>
    <row r="756" spans="3:14" ht="130" x14ac:dyDescent="0.35">
      <c r="C756" s="55" t="s">
        <v>582</v>
      </c>
      <c r="D756" s="47" t="str">
        <f>IF(C756="","",VLOOKUP(C756,'[1]PREÇOS UNITÁRIOS'!$B$12:$H$273,2,0))</f>
        <v>C112-BASA</v>
      </c>
      <c r="E756" s="79" t="s">
        <v>11</v>
      </c>
      <c r="F756" s="47" t="str">
        <f>IF(C756="","",VLOOKUP(C756,'[1]PREÇOS UNITÁRIOS'!$B$12:$H$273,3,0))</f>
        <v>FORNECIMENTO E INSTALAÇÃO DE PLACA AÉREA TIPO 1K (50X70) CM, EM CHAPA DE FERRO GALVANIZADA, PARA INDICAÇÃO DE ESTACIONAMENTO, COM POSTE METÁLICODE 3" DE DIAMETRO, COM 1,60M DE ALTURA TOTAL</v>
      </c>
      <c r="G756" s="48" t="s">
        <v>21</v>
      </c>
      <c r="H756" s="29"/>
      <c r="I756" s="29"/>
      <c r="J756" s="49"/>
      <c r="K756" s="49">
        <f>K764</f>
        <v>566.65901999999994</v>
      </c>
      <c r="L756" s="49">
        <f>L764</f>
        <v>12.805219999999998</v>
      </c>
      <c r="M756" s="49">
        <f>SUM(K756:L756)</f>
        <v>579.4642399999999</v>
      </c>
      <c r="N756" s="35"/>
    </row>
    <row r="757" spans="3:14" ht="50" x14ac:dyDescent="0.35">
      <c r="C757" s="34"/>
      <c r="D757" s="92">
        <v>11059</v>
      </c>
      <c r="E757" s="38" t="str">
        <f>IFERROR(VLOOKUP(D757,'[1]COMP-SINT-SINAPI'!$G$6:$R$20000,12,0),IFERROR(VLOOKUP(D757,'[1]PREÇOS UNITÁRIOS'!$B$73:$H$20000,3,0),IFERROR(VLOOKUP(D757,'[1]INSUMOS-SINAPI'!$A$6:$J$20000,6,0),IFERROR(VLOOKUP(D757,'[1]tab-PINI-SINT'!$B$18:$H$20000,7,0),IFERROR(VLOOKUP(D757,[1]INSUMOS!$B$13:$J$9994,9,0),"")))))</f>
        <v>SINAPI</v>
      </c>
      <c r="F757" s="37" t="str">
        <f>IFERROR(VLOOKUP(D757,'[1]COMP-SINT-SINAPI'!$G$6:$Q$20000,2,0),IFERROR(VLOOKUP(D757,'[1]PREÇOS UNITÁRIOS'!$B$73:$H$20000,3,0),IFERROR(VLOOKUP(D757,'[1]INSUMOS-SINAPI'!$A$7:$F$20000,2,0),IFERROR(VLOOKUP(D757,'[1]tab-PINI-SINT'!$B$18:$G$20000,2,0),IFERROR(VLOOKUP(D757,[1]INSUMOS!$B$13:$H$9994,3,0),"")))))</f>
        <v>PARAFUSO ROSCA SOBERBA ZINCADO CABECA CHATA FENDA SIMPLES 5,5 X 50 MM (2 ")</v>
      </c>
      <c r="G757" s="38" t="str">
        <f>IFERROR(VLOOKUP(D757,'[1]COMP-SINT-SINAPI'!$G$6:$Q$20000,3,0),IFERROR(VLOOKUP(D757,'[1]PREÇOS UNITÁRIOS'!$B$73:$H$20000,4,0),IFERROR(VLOOKUP(D757,'[1]INSUMOS-SINAPI'!$A$7:$F$20000,3,0),IFERROR(VLOOKUP(D757,'[1]tab-PINI-SINT'!$B$18:$G$20000,3,0),IFERROR(VLOOKUP(D757,[1]INSUMOS!$B$13:$H$9994,5,0),"")))))</f>
        <v xml:space="preserve">UN    </v>
      </c>
      <c r="H757" s="39">
        <v>2</v>
      </c>
      <c r="I757" s="38" t="str">
        <f>IFERROR(VLOOKUP(D757,'[1]COMP-SINT-SINAPI'!$G$6:$Q$20000,8,0),IFERROR(VLOOKUP(D757,'[1]PREÇOS UNITÁRIOS'!$B$73:$H$20000,5,0),IFERROR(VLOOKUP(D757,'[1]INSUMOS-SINAPI'!$A$7:$F$20000,5,0),IFERROR(VLOOKUP(D757,'[1]tab-PINI-SINT'!$B$18:$G$20000,4,0),IFERROR(VLOOKUP(D757,[1]INSUMOS!$B$13:$H$9994,6,0),"")))))</f>
        <v>0,29</v>
      </c>
      <c r="J757" s="38" t="str">
        <f>IF(D757="",0,IFERROR(VLOOKUP(D757,'[1]COMP-SINT-SINAPI'!$G$6:$Q$20000,7,0),IFERROR(VLOOKUP(D757,'[1]PREÇOS UNITÁRIOS'!$B$73:$H$20000,6,0),IFERROR(VLOOKUP(D757,'[1]INSUMOS-SINAPI'!$A$7:$F$20000,7,0),IFERROR(VLOOKUP(D757,'[1]tab-PINI-SINT'!$B$18:$G$20000,5,0),IFERROR(VLOOKUP(D757,[1]INSUMOS!$B$13:$H$9994,7,0),"0,00"))))))</f>
        <v>0,00</v>
      </c>
      <c r="K757" s="40">
        <f t="shared" ref="K757:K763" si="15">IF(H757="",0,H757*I757)</f>
        <v>0.57999999999999996</v>
      </c>
      <c r="L757" s="40">
        <f t="shared" ref="L757:L763" si="16">H757*J757</f>
        <v>0</v>
      </c>
      <c r="M757" s="41">
        <f t="shared" ref="M757:M763" si="17">K757+L757</f>
        <v>0.57999999999999996</v>
      </c>
      <c r="N757" s="35"/>
    </row>
    <row r="758" spans="3:14" ht="62.5" x14ac:dyDescent="0.35">
      <c r="C758" s="34"/>
      <c r="D758" s="92">
        <v>11928</v>
      </c>
      <c r="E758" s="38" t="str">
        <f>IFERROR(VLOOKUP(D758,'[1]COMP-SINT-SINAPI'!$G$6:$R$20000,12,0),IFERROR(VLOOKUP(D758,'[1]PREÇOS UNITÁRIOS'!$B$73:$H$20000,3,0),IFERROR(VLOOKUP(D758,'[1]INSUMOS-SINAPI'!$A$6:$J$20000,6,0),IFERROR(VLOOKUP(D758,'[1]tab-PINI-SINT'!$B$18:$H$20000,7,0),IFERROR(VLOOKUP(D758,[1]INSUMOS!$B$13:$J$9994,9,0),"")))))</f>
        <v>SINAPI</v>
      </c>
      <c r="F758" s="37" t="str">
        <f>IFERROR(VLOOKUP(D758,'[1]COMP-SINT-SINAPI'!$G$6:$Q$20000,2,0),IFERROR(VLOOKUP(D758,'[1]PREÇOS UNITÁRIOS'!$B$73:$H$20000,3,0),IFERROR(VLOOKUP(D758,'[1]INSUMOS-SINAPI'!$A$7:$F$20000,2,0),IFERROR(VLOOKUP(D758,'[1]tab-PINI-SINT'!$B$18:$G$20000,2,0),IFERROR(VLOOKUP(D758,[1]INSUMOS!$B$13:$H$9994,3,0),"")))))</f>
        <v>ABRACADEIRA, GALVANIZADA/ZINCADA, ROSCA SEM FIM, PARAFUSO INOX, LARGURA  FITA *12,6 A *14 MM, D = 3" A 3 3/4"</v>
      </c>
      <c r="G758" s="38" t="str">
        <f>IFERROR(VLOOKUP(D758,'[1]COMP-SINT-SINAPI'!$G$6:$Q$20000,3,0),IFERROR(VLOOKUP(D758,'[1]PREÇOS UNITÁRIOS'!$B$73:$H$20000,4,0),IFERROR(VLOOKUP(D758,'[1]INSUMOS-SINAPI'!$A$7:$F$20000,3,0),IFERROR(VLOOKUP(D758,'[1]tab-PINI-SINT'!$B$18:$G$20000,3,0),IFERROR(VLOOKUP(D758,[1]INSUMOS!$B$13:$H$9994,5,0),"")))))</f>
        <v xml:space="preserve">UN    </v>
      </c>
      <c r="H758" s="39">
        <v>2</v>
      </c>
      <c r="I758" s="38" t="str">
        <f>IFERROR(VLOOKUP(D758,'[1]COMP-SINT-SINAPI'!$G$6:$Q$20000,8,0),IFERROR(VLOOKUP(D758,'[1]PREÇOS UNITÁRIOS'!$B$73:$H$20000,5,0),IFERROR(VLOOKUP(D758,'[1]INSUMOS-SINAPI'!$A$7:$F$20000,5,0),IFERROR(VLOOKUP(D758,'[1]tab-PINI-SINT'!$B$18:$G$20000,4,0),IFERROR(VLOOKUP(D758,[1]INSUMOS!$B$13:$H$9994,6,0),"")))))</f>
        <v>10,21</v>
      </c>
      <c r="J758" s="38" t="str">
        <f>IF(D758="",0,IFERROR(VLOOKUP(D758,'[1]COMP-SINT-SINAPI'!$G$6:$Q$20000,7,0),IFERROR(VLOOKUP(D758,'[1]PREÇOS UNITÁRIOS'!$B$73:$H$20000,6,0),IFERROR(VLOOKUP(D758,'[1]INSUMOS-SINAPI'!$A$7:$F$20000,7,0),IFERROR(VLOOKUP(D758,'[1]tab-PINI-SINT'!$B$18:$G$20000,5,0),IFERROR(VLOOKUP(D758,[1]INSUMOS!$B$13:$H$9994,7,0),"0,00"))))))</f>
        <v>0,00</v>
      </c>
      <c r="K758" s="40">
        <f t="shared" si="15"/>
        <v>20.420000000000002</v>
      </c>
      <c r="L758" s="40">
        <f t="shared" si="16"/>
        <v>0</v>
      </c>
      <c r="M758" s="41">
        <f t="shared" si="17"/>
        <v>20.420000000000002</v>
      </c>
      <c r="N758" s="35"/>
    </row>
    <row r="759" spans="3:14" ht="37.5" x14ac:dyDescent="0.35">
      <c r="C759" s="34"/>
      <c r="D759" s="92" t="s">
        <v>0</v>
      </c>
      <c r="E759" s="38" t="str">
        <f>IFERROR(VLOOKUP(D759,'[1]COMP-SINT-SINAPI'!$G$6:$R$20000,12,0),IFERROR(VLOOKUP(D759,'[1]PREÇOS UNITÁRIOS'!$B$73:$H$20000,3,0),IFERROR(VLOOKUP(D759,'[1]INSUMOS-SINAPI'!$A$6:$J$20000,6,0),IFERROR(VLOOKUP(D759,'[1]tab-PINI-SINT'!$B$18:$H$20000,7,0),IFERROR(VLOOKUP(D759,[1]INSUMOS!$B$13:$J$9994,9,0),"")))))</f>
        <v>ORSE-06891</v>
      </c>
      <c r="F759" s="37" t="str">
        <f>IFERROR(VLOOKUP(D759,'[1]COMP-SINT-SINAPI'!$G$6:$Q$20000,2,0),IFERROR(VLOOKUP(D759,'[1]PREÇOS UNITÁRIOS'!$B$73:$H$20000,3,0),IFERROR(VLOOKUP(D759,'[1]INSUMOS-SINAPI'!$A$7:$F$20000,2,0),IFERROR(VLOOKUP(D759,'[1]tab-PINI-SINT'!$B$18:$G$20000,2,0),IFERROR(VLOOKUP(D759,[1]INSUMOS!$B$13:$H$9994,3,0),"")))))</f>
        <v>Sinalização para deficientes - placa metálica 50 x 70 cm - "Estacionamento Reservado"</v>
      </c>
      <c r="G759" s="38" t="str">
        <f>IFERROR(VLOOKUP(D759,'[1]COMP-SINT-SINAPI'!$G$6:$Q$20000,3,0),IFERROR(VLOOKUP(D759,'[1]PREÇOS UNITÁRIOS'!$B$73:$H$20000,4,0),IFERROR(VLOOKUP(D759,'[1]INSUMOS-SINAPI'!$A$7:$F$20000,3,0),IFERROR(VLOOKUP(D759,'[1]tab-PINI-SINT'!$B$18:$G$20000,3,0),IFERROR(VLOOKUP(D759,[1]INSUMOS!$B$13:$H$9994,5,0),"")))))</f>
        <v>UN</v>
      </c>
      <c r="H759" s="39">
        <v>1</v>
      </c>
      <c r="I759" s="38">
        <f>IFERROR(VLOOKUP(D759,'[1]COMP-SINT-SINAPI'!$G$6:$Q$20000,8,0),IFERROR(VLOOKUP(D759,'[1]PREÇOS UNITÁRIOS'!$B$73:$H$20000,5,0),IFERROR(VLOOKUP(D759,'[1]INSUMOS-SINAPI'!$A$7:$F$20000,5,0),IFERROR(VLOOKUP(D759,'[1]tab-PINI-SINT'!$B$18:$G$20000,4,0),IFERROR(VLOOKUP(D759,[1]INSUMOS!$B$13:$H$9994,6,0),"")))))</f>
        <v>287.48</v>
      </c>
      <c r="J759" s="38">
        <f>IF(D759="",0,IFERROR(VLOOKUP(D759,'[1]COMP-SINT-SINAPI'!$G$6:$Q$20000,7,0),IFERROR(VLOOKUP(D759,'[1]PREÇOS UNITÁRIOS'!$B$73:$H$20000,6,0),IFERROR(VLOOKUP(D759,'[1]INSUMOS-SINAPI'!$A$7:$F$20000,7,0),IFERROR(VLOOKUP(D759,'[1]tab-PINI-SINT'!$B$18:$G$20000,5,0),IFERROR(VLOOKUP(D759,[1]INSUMOS!$B$13:$H$9994,7,0),"0,00"))))))</f>
        <v>0</v>
      </c>
      <c r="K759" s="40">
        <f t="shared" si="15"/>
        <v>287.48</v>
      </c>
      <c r="L759" s="40">
        <f t="shared" si="16"/>
        <v>0</v>
      </c>
      <c r="M759" s="41">
        <f t="shared" si="17"/>
        <v>287.48</v>
      </c>
      <c r="N759" s="35"/>
    </row>
    <row r="760" spans="3:14" ht="50" x14ac:dyDescent="0.35">
      <c r="C760" s="34"/>
      <c r="D760" s="92">
        <v>7694</v>
      </c>
      <c r="E760" s="38" t="str">
        <f>IFERROR(VLOOKUP(D760,'[1]COMP-SINT-SINAPI'!$G$6:$R$20000,12,0),IFERROR(VLOOKUP(D760,'[1]PREÇOS UNITÁRIOS'!$B$73:$H$20000,3,0),IFERROR(VLOOKUP(D760,'[1]INSUMOS-SINAPI'!$A$6:$J$20000,6,0),IFERROR(VLOOKUP(D760,'[1]tab-PINI-SINT'!$B$18:$H$20000,7,0),IFERROR(VLOOKUP(D760,[1]INSUMOS!$B$13:$J$9994,9,0),"")))))</f>
        <v>SINAPI</v>
      </c>
      <c r="F760" s="37" t="str">
        <f>IFERROR(VLOOKUP(D760,'[1]COMP-SINT-SINAPI'!$G$6:$Q$20000,2,0),IFERROR(VLOOKUP(D760,'[1]PREÇOS UNITÁRIOS'!$B$73:$H$20000,3,0),IFERROR(VLOOKUP(D760,'[1]INSUMOS-SINAPI'!$A$7:$F$20000,2,0),IFERROR(VLOOKUP(D760,'[1]tab-PINI-SINT'!$B$18:$G$20000,2,0),IFERROR(VLOOKUP(D760,[1]INSUMOS!$B$13:$H$9994,3,0),"")))))</f>
        <v>TUBO ACO GALVANIZADO COM COSTURA, CLASSE MEDIA, DN 3", E = *4,05* MM, PESO *8,47* KG/M (NBR 5580)</v>
      </c>
      <c r="G760" s="38" t="str">
        <f>IFERROR(VLOOKUP(D760,'[1]COMP-SINT-SINAPI'!$G$6:$Q$20000,3,0),IFERROR(VLOOKUP(D760,'[1]PREÇOS UNITÁRIOS'!$B$73:$H$20000,4,0),IFERROR(VLOOKUP(D760,'[1]INSUMOS-SINAPI'!$A$7:$F$20000,3,0),IFERROR(VLOOKUP(D760,'[1]tab-PINI-SINT'!$B$18:$G$20000,3,0),IFERROR(VLOOKUP(D760,[1]INSUMOS!$B$13:$H$9994,5,0),"")))))</f>
        <v xml:space="preserve">M     </v>
      </c>
      <c r="H760" s="39">
        <v>2</v>
      </c>
      <c r="I760" s="38" t="str">
        <f>IFERROR(VLOOKUP(D760,'[1]COMP-SINT-SINAPI'!$G$6:$Q$20000,8,0),IFERROR(VLOOKUP(D760,'[1]PREÇOS UNITÁRIOS'!$B$73:$H$20000,5,0),IFERROR(VLOOKUP(D760,'[1]INSUMOS-SINAPI'!$A$7:$F$20000,5,0),IFERROR(VLOOKUP(D760,'[1]tab-PINI-SINT'!$B$18:$G$20000,4,0),IFERROR(VLOOKUP(D760,[1]INSUMOS!$B$13:$H$9994,6,0),"")))))</f>
        <v>125,95</v>
      </c>
      <c r="J760" s="38" t="str">
        <f>IF(D760="",0,IFERROR(VLOOKUP(D760,'[1]COMP-SINT-SINAPI'!$G$6:$Q$20000,7,0),IFERROR(VLOOKUP(D760,'[1]PREÇOS UNITÁRIOS'!$B$73:$H$20000,6,0),IFERROR(VLOOKUP(D760,'[1]INSUMOS-SINAPI'!$A$7:$F$20000,7,0),IFERROR(VLOOKUP(D760,'[1]tab-PINI-SINT'!$B$18:$G$20000,5,0),IFERROR(VLOOKUP(D760,[1]INSUMOS!$B$13:$H$9994,7,0),"0,00"))))))</f>
        <v>0,00</v>
      </c>
      <c r="K760" s="40">
        <f t="shared" si="15"/>
        <v>251.9</v>
      </c>
      <c r="L760" s="40">
        <f t="shared" si="16"/>
        <v>0</v>
      </c>
      <c r="M760" s="41">
        <f t="shared" si="17"/>
        <v>251.9</v>
      </c>
      <c r="N760" s="35"/>
    </row>
    <row r="761" spans="3:14" ht="25" x14ac:dyDescent="0.35">
      <c r="C761" s="34"/>
      <c r="D761" s="92">
        <v>88309</v>
      </c>
      <c r="E761" s="38" t="str">
        <f>IFERROR(VLOOKUP(D761,'[1]COMP-SINT-SINAPI'!$G$6:$R$20000,12,0),IFERROR(VLOOKUP(D761,'[1]PREÇOS UNITÁRIOS'!$B$73:$H$20000,3,0),IFERROR(VLOOKUP(D761,'[1]INSUMOS-SINAPI'!$A$6:$J$20000,6,0),IFERROR(VLOOKUP(D761,'[1]tab-PINI-SINT'!$B$18:$H$20000,7,0),IFERROR(VLOOKUP(D761,[1]INSUMOS!$B$13:$J$9994,9,0),"")))))</f>
        <v>SINAPI</v>
      </c>
      <c r="F761" s="37" t="str">
        <f>IFERROR(VLOOKUP(D761,'[1]COMP-SINT-SINAPI'!$G$6:$Q$20000,2,0),IFERROR(VLOOKUP(D761,'[1]PREÇOS UNITÁRIOS'!$B$73:$H$20000,3,0),IFERROR(VLOOKUP(D761,'[1]INSUMOS-SINAPI'!$A$7:$F$20000,2,0),IFERROR(VLOOKUP(D761,'[1]tab-PINI-SINT'!$B$18:$G$20000,2,0),IFERROR(VLOOKUP(D761,[1]INSUMOS!$B$13:$H$9994,3,0),"")))))</f>
        <v>PEDREIRO COM ENCARGOS COMPLEMENTARES</v>
      </c>
      <c r="G761" s="38" t="str">
        <f>IFERROR(VLOOKUP(D761,'[1]COMP-SINT-SINAPI'!$G$6:$Q$20000,3,0),IFERROR(VLOOKUP(D761,'[1]PREÇOS UNITÁRIOS'!$B$73:$H$20000,4,0),IFERROR(VLOOKUP(D761,'[1]INSUMOS-SINAPI'!$A$7:$F$20000,3,0),IFERROR(VLOOKUP(D761,'[1]tab-PINI-SINT'!$B$18:$G$20000,3,0),IFERROR(VLOOKUP(D761,[1]INSUMOS!$B$13:$H$9994,5,0),"")))))</f>
        <v>H</v>
      </c>
      <c r="H761" s="39">
        <v>0.5</v>
      </c>
      <c r="I761" s="38">
        <f>IFERROR(VLOOKUP(D761,'[1]COMP-SINT-SINAPI'!$G$6:$Q$20000,8,0),IFERROR(VLOOKUP(D761,'[1]PREÇOS UNITÁRIOS'!$B$73:$H$20000,5,0),IFERROR(VLOOKUP(D761,'[1]INSUMOS-SINAPI'!$A$7:$F$20000,5,0),IFERROR(VLOOKUP(D761,'[1]tab-PINI-SINT'!$B$18:$G$20000,4,0),IFERROR(VLOOKUP(D761,[1]INSUMOS!$B$13:$H$9994,6,0),"")))))</f>
        <v>5.18</v>
      </c>
      <c r="J761" s="38" t="str">
        <f>IF(D761="",0,IFERROR(VLOOKUP(D761,'[1]COMP-SINT-SINAPI'!$G$6:$Q$20000,7,0),IFERROR(VLOOKUP(D761,'[1]PREÇOS UNITÁRIOS'!$B$73:$H$20000,6,0),IFERROR(VLOOKUP(D761,'[1]INSUMOS-SINAPI'!$A$7:$F$20000,7,0),IFERROR(VLOOKUP(D761,'[1]tab-PINI-SINT'!$B$18:$G$20000,5,0),IFERROR(VLOOKUP(D761,[1]INSUMOS!$B$13:$H$9994,7,0),"0,00"))))))</f>
        <v>19,15</v>
      </c>
      <c r="K761" s="40">
        <f t="shared" si="15"/>
        <v>2.59</v>
      </c>
      <c r="L761" s="40">
        <f t="shared" si="16"/>
        <v>9.5749999999999993</v>
      </c>
      <c r="M761" s="41">
        <f t="shared" si="17"/>
        <v>12.164999999999999</v>
      </c>
      <c r="N761" s="35"/>
    </row>
    <row r="762" spans="3:14" ht="25" x14ac:dyDescent="0.35">
      <c r="C762" s="34"/>
      <c r="D762" s="92">
        <v>88316</v>
      </c>
      <c r="E762" s="38" t="str">
        <f>IFERROR(VLOOKUP(D762,'[1]COMP-SINT-SINAPI'!$G$6:$R$20000,12,0),IFERROR(VLOOKUP(D762,'[1]PREÇOS UNITÁRIOS'!$B$73:$H$20000,3,0),IFERROR(VLOOKUP(D762,'[1]INSUMOS-SINAPI'!$A$6:$J$20000,6,0),IFERROR(VLOOKUP(D762,'[1]tab-PINI-SINT'!$B$18:$H$20000,7,0),IFERROR(VLOOKUP(D762,[1]INSUMOS!$B$13:$J$9994,9,0),"")))))</f>
        <v>SINAPI</v>
      </c>
      <c r="F762" s="37" t="str">
        <f>IFERROR(VLOOKUP(D762,'[1]COMP-SINT-SINAPI'!$G$6:$Q$20000,2,0),IFERROR(VLOOKUP(D762,'[1]PREÇOS UNITÁRIOS'!$B$73:$H$20000,3,0),IFERROR(VLOOKUP(D762,'[1]INSUMOS-SINAPI'!$A$7:$F$20000,2,0),IFERROR(VLOOKUP(D762,'[1]tab-PINI-SINT'!$B$18:$G$20000,2,0),IFERROR(VLOOKUP(D762,[1]INSUMOS!$B$13:$H$9994,3,0),"")))))</f>
        <v>SERVENTE COM ENCARGOS COMPLEMENTARES</v>
      </c>
      <c r="G762" s="38" t="str">
        <f>IFERROR(VLOOKUP(D762,'[1]COMP-SINT-SINAPI'!$G$6:$Q$20000,3,0),IFERROR(VLOOKUP(D762,'[1]PREÇOS UNITÁRIOS'!$B$73:$H$20000,4,0),IFERROR(VLOOKUP(D762,'[1]INSUMOS-SINAPI'!$A$7:$F$20000,3,0),IFERROR(VLOOKUP(D762,'[1]tab-PINI-SINT'!$B$18:$G$20000,3,0),IFERROR(VLOOKUP(D762,[1]INSUMOS!$B$13:$H$9994,5,0),"")))))</f>
        <v>H</v>
      </c>
      <c r="H762" s="39">
        <v>0.2</v>
      </c>
      <c r="I762" s="38">
        <f>IFERROR(VLOOKUP(D762,'[1]COMP-SINT-SINAPI'!$G$6:$Q$20000,8,0),IFERROR(VLOOKUP(D762,'[1]PREÇOS UNITÁRIOS'!$B$73:$H$20000,5,0),IFERROR(VLOOKUP(D762,'[1]INSUMOS-SINAPI'!$A$7:$F$20000,5,0),IFERROR(VLOOKUP(D762,'[1]tab-PINI-SINT'!$B$18:$G$20000,4,0),IFERROR(VLOOKUP(D762,[1]INSUMOS!$B$13:$H$9994,6,0),"")))))</f>
        <v>5.01</v>
      </c>
      <c r="J762" s="38" t="str">
        <f>IF(D762="",0,IFERROR(VLOOKUP(D762,'[1]COMP-SINT-SINAPI'!$G$6:$Q$20000,7,0),IFERROR(VLOOKUP(D762,'[1]PREÇOS UNITÁRIOS'!$B$73:$H$20000,6,0),IFERROR(VLOOKUP(D762,'[1]INSUMOS-SINAPI'!$A$7:$F$20000,7,0),IFERROR(VLOOKUP(D762,'[1]tab-PINI-SINT'!$B$18:$G$20000,5,0),IFERROR(VLOOKUP(D762,[1]INSUMOS!$B$13:$H$9994,7,0),"0,00"))))))</f>
        <v>14,28</v>
      </c>
      <c r="K762" s="40">
        <f t="shared" si="15"/>
        <v>1.002</v>
      </c>
      <c r="L762" s="40">
        <f t="shared" si="16"/>
        <v>2.8559999999999999</v>
      </c>
      <c r="M762" s="41">
        <f t="shared" si="17"/>
        <v>3.8579999999999997</v>
      </c>
      <c r="N762" s="35"/>
    </row>
    <row r="763" spans="3:14" ht="75" x14ac:dyDescent="0.35">
      <c r="C763" s="34"/>
      <c r="D763" s="92">
        <v>94962</v>
      </c>
      <c r="E763" s="38" t="str">
        <f>IFERROR(VLOOKUP(D763,'[1]COMP-SINT-SINAPI'!$G$6:$R$20000,12,0),IFERROR(VLOOKUP(D763,'[1]PREÇOS UNITÁRIOS'!$B$73:$H$20000,3,0),IFERROR(VLOOKUP(D763,'[1]INSUMOS-SINAPI'!$A$6:$J$20000,6,0),IFERROR(VLOOKUP(D763,'[1]tab-PINI-SINT'!$B$18:$H$20000,7,0),IFERROR(VLOOKUP(D763,[1]INSUMOS!$B$13:$J$9994,9,0),"")))))</f>
        <v>SINAPI</v>
      </c>
      <c r="F763" s="37" t="str">
        <f>IFERROR(VLOOKUP(D763,'[1]COMP-SINT-SINAPI'!$G$6:$Q$20000,2,0),IFERROR(VLOOKUP(D763,'[1]PREÇOS UNITÁRIOS'!$B$73:$H$20000,3,0),IFERROR(VLOOKUP(D763,'[1]INSUMOS-SINAPI'!$A$7:$F$20000,2,0),IFERROR(VLOOKUP(D763,'[1]tab-PINI-SINT'!$B$18:$G$20000,2,0),IFERROR(VLOOKUP(D763,[1]INSUMOS!$B$13:$H$9994,3,0),"")))))</f>
        <v>CONCRETO MAGRO PARA LASTRO, TRAÇO 1:4,5:4,5 (EM MASSA SECA DE CIMENTO/ AREIA MÉDIA/ BRITA 1) - PREPARO MECÂNICO COM BETONEIRA 400 L. AF_05/2021</v>
      </c>
      <c r="G763" s="38" t="str">
        <f>IFERROR(VLOOKUP(D763,'[1]COMP-SINT-SINAPI'!$G$6:$Q$20000,3,0),IFERROR(VLOOKUP(D763,'[1]PREÇOS UNITÁRIOS'!$B$73:$H$20000,4,0),IFERROR(VLOOKUP(D763,'[1]INSUMOS-SINAPI'!$A$7:$F$20000,3,0),IFERROR(VLOOKUP(D763,'[1]tab-PINI-SINT'!$B$18:$G$20000,3,0),IFERROR(VLOOKUP(D763,[1]INSUMOS!$B$13:$H$9994,5,0),"")))))</f>
        <v>M3</v>
      </c>
      <c r="H763" s="39">
        <v>7.0000000000000001E-3</v>
      </c>
      <c r="I763" s="38">
        <f>IFERROR(VLOOKUP(D763,'[1]COMP-SINT-SINAPI'!$G$6:$Q$20000,8,0),IFERROR(VLOOKUP(D763,'[1]PREÇOS UNITÁRIOS'!$B$73:$H$20000,5,0),IFERROR(VLOOKUP(D763,'[1]INSUMOS-SINAPI'!$A$7:$F$20000,5,0),IFERROR(VLOOKUP(D763,'[1]tab-PINI-SINT'!$B$18:$G$20000,4,0),IFERROR(VLOOKUP(D763,[1]INSUMOS!$B$13:$H$9994,6,0),"")))))</f>
        <v>383.86</v>
      </c>
      <c r="J763" s="38" t="str">
        <f>IF(D763="",0,IFERROR(VLOOKUP(D763,'[1]COMP-SINT-SINAPI'!$G$6:$Q$20000,7,0),IFERROR(VLOOKUP(D763,'[1]PREÇOS UNITÁRIOS'!$B$73:$H$20000,6,0),IFERROR(VLOOKUP(D763,'[1]INSUMOS-SINAPI'!$A$7:$F$20000,7,0),IFERROR(VLOOKUP(D763,'[1]tab-PINI-SINT'!$B$18:$G$20000,5,0),IFERROR(VLOOKUP(D763,[1]INSUMOS!$B$13:$H$9994,7,0),"0,00"))))))</f>
        <v>53,46</v>
      </c>
      <c r="K763" s="40">
        <f t="shared" si="15"/>
        <v>2.68702</v>
      </c>
      <c r="L763" s="40">
        <f t="shared" si="16"/>
        <v>0.37422</v>
      </c>
      <c r="M763" s="41">
        <f t="shared" si="17"/>
        <v>3.0612399999999997</v>
      </c>
      <c r="N763" s="35"/>
    </row>
    <row r="764" spans="3:14" x14ac:dyDescent="0.35">
      <c r="C764" s="34"/>
      <c r="D764" s="35"/>
      <c r="E764" s="118"/>
      <c r="F764" s="35"/>
      <c r="G764" s="35"/>
      <c r="H764" s="35"/>
      <c r="I764" s="50" t="s">
        <v>1042</v>
      </c>
      <c r="J764" s="29"/>
      <c r="K764" s="41">
        <f>SUM(K757:K763)</f>
        <v>566.65901999999994</v>
      </c>
      <c r="L764" s="41">
        <f>SUM(L757:L763)</f>
        <v>12.805219999999998</v>
      </c>
      <c r="M764" s="41">
        <f>SUM(M757:M763)</f>
        <v>579.4642399999999</v>
      </c>
      <c r="N764" s="35"/>
    </row>
    <row r="765" spans="3:14" x14ac:dyDescent="0.35">
      <c r="C765" s="34"/>
      <c r="D765" s="35"/>
      <c r="E765" s="118"/>
      <c r="F765" s="35"/>
      <c r="G765" s="35"/>
      <c r="H765" s="35"/>
      <c r="I765" s="35"/>
      <c r="J765" s="35"/>
      <c r="K765" s="35"/>
      <c r="L765" s="35"/>
      <c r="M765" s="35"/>
      <c r="N765" s="35"/>
    </row>
    <row r="766" spans="3:14" x14ac:dyDescent="0.35">
      <c r="C766" s="42"/>
      <c r="D766" s="43"/>
      <c r="E766" s="117"/>
      <c r="F766" s="43"/>
      <c r="G766" s="44" t="s">
        <v>21</v>
      </c>
      <c r="H766" s="44" t="s">
        <v>1036</v>
      </c>
      <c r="I766" s="44" t="s">
        <v>1037</v>
      </c>
      <c r="J766" s="44" t="s">
        <v>1038</v>
      </c>
      <c r="K766" s="44" t="s">
        <v>1039</v>
      </c>
      <c r="L766" s="44" t="s">
        <v>1040</v>
      </c>
      <c r="M766" s="45" t="s">
        <v>1041</v>
      </c>
      <c r="N766" s="35"/>
    </row>
    <row r="767" spans="3:14" ht="78" x14ac:dyDescent="0.35">
      <c r="C767" s="55" t="s">
        <v>585</v>
      </c>
      <c r="D767" s="47" t="str">
        <f>IF(C767="","",VLOOKUP(C767,'[1]PREÇOS UNITÁRIOS'!$B$12:$H$273,2,0))</f>
        <v>C113-BASA</v>
      </c>
      <c r="E767" s="79" t="s">
        <v>11</v>
      </c>
      <c r="F767" s="47" t="str">
        <f>IF(C767="","",VLOOKUP(C767,'[1]PREÇOS UNITÁRIOS'!$B$12:$H$273,3,0))</f>
        <v>SERVIÇO DE FORNECIMENTO E INSTALAÇÃO DE PLACA AÉREA 90X15 CM, KIT DISPLAY SYSTEM MODELO CF1, CF9 OU CF16 (UNIFITTING), INCLUINDO INSTALAÇÃO</v>
      </c>
      <c r="G767" s="48" t="s">
        <v>21</v>
      </c>
      <c r="H767" s="29"/>
      <c r="I767" s="29"/>
      <c r="J767" s="49"/>
      <c r="K767" s="49">
        <f>K772</f>
        <v>292.15999999999997</v>
      </c>
      <c r="L767" s="49">
        <f>L772</f>
        <v>7.16</v>
      </c>
      <c r="M767" s="49">
        <f>SUM(K767:L767)</f>
        <v>299.32</v>
      </c>
      <c r="N767" s="35"/>
    </row>
    <row r="768" spans="3:14" ht="50" x14ac:dyDescent="0.35">
      <c r="C768" s="34"/>
      <c r="D768" s="36" t="s">
        <v>74</v>
      </c>
      <c r="E768" s="38" t="str">
        <f>IFERROR(VLOOKUP(D768,'[1]COMP-SINT-SINAPI'!$G$6:$R$20000,12,0),IFERROR(VLOOKUP(D768,'[1]PREÇOS UNITÁRIOS'!$B$73:$H$20000,3,0),IFERROR(VLOOKUP(D768,'[1]INSUMOS-SINAPI'!$A$6:$J$20000,6,0),IFERROR(VLOOKUP(D768,'[1]tab-PINI-SINT'!$B$18:$H$20000,7,0),IFERROR(VLOOKUP(D768,[1]INSUMOS!$B$13:$J$9994,9,0),"")))))</f>
        <v>01.09sinal.basa</v>
      </c>
      <c r="F768" s="37" t="str">
        <f>IFERROR(VLOOKUP(D768,'[1]COMP-SINT-SINAPI'!$G$6:$Q$20000,2,0),IFERROR(VLOOKUP(D768,'[1]PREÇOS UNITÁRIOS'!$B$73:$H$20000,3,0),IFERROR(VLOOKUP(D768,'[1]INSUMOS-SINAPI'!$A$7:$F$20000,2,0),IFERROR(VLOOKUP(D768,'[1]tab-PINI-SINT'!$B$18:$G$20000,2,0),IFERROR(VLOOKUP(D768,[1]INSUMOS!$B$13:$H$9994,3,0),"")))))</f>
        <v>placa aérea 90x15 cm, chapa de acrílico cristal com 1 cm de espessura com tinta esmalte na face posterior</v>
      </c>
      <c r="G768" s="38" t="str">
        <f>IFERROR(VLOOKUP(D768,'[1]COMP-SINT-SINAPI'!$G$6:$Q$20000,3,0),IFERROR(VLOOKUP(D768,'[1]PREÇOS UNITÁRIOS'!$B$73:$H$20000,4,0),IFERROR(VLOOKUP(D768,'[1]INSUMOS-SINAPI'!$A$7:$F$20000,3,0),IFERROR(VLOOKUP(D768,'[1]tab-PINI-SINT'!$B$18:$G$20000,3,0),IFERROR(VLOOKUP(D768,[1]INSUMOS!$B$13:$H$9994,5,0),"")))))</f>
        <v>UN</v>
      </c>
      <c r="H768" s="39">
        <v>1</v>
      </c>
      <c r="I768" s="38">
        <f>IFERROR(VLOOKUP(D768,'[1]COMP-SINT-SINAPI'!$G$6:$Q$20000,8,0),IFERROR(VLOOKUP(D768,'[1]PREÇOS UNITÁRIOS'!$B$73:$H$20000,5,0),IFERROR(VLOOKUP(D768,'[1]INSUMOS-SINAPI'!$A$7:$F$20000,5,0),IFERROR(VLOOKUP(D768,'[1]tab-PINI-SINT'!$B$18:$G$20000,4,0),IFERROR(VLOOKUP(D768,[1]INSUMOS!$B$13:$H$9994,6,0),"")))))</f>
        <v>190</v>
      </c>
      <c r="J768" s="38">
        <f>IF(D768="",0,IFERROR(VLOOKUP(D768,'[1]COMP-SINT-SINAPI'!$G$6:$Q$20000,7,0),IFERROR(VLOOKUP(D768,'[1]PREÇOS UNITÁRIOS'!$B$73:$H$20000,6,0),IFERROR(VLOOKUP(D768,'[1]INSUMOS-SINAPI'!$A$7:$F$20000,7,0),IFERROR(VLOOKUP(D768,'[1]tab-PINI-SINT'!$B$18:$G$20000,5,0),IFERROR(VLOOKUP(D768,[1]INSUMOS!$B$13:$H$9994,7,0),"0,00"))))))</f>
        <v>0</v>
      </c>
      <c r="K768" s="40">
        <f>IF(H768="",0,H768*I768)</f>
        <v>190</v>
      </c>
      <c r="L768" s="40">
        <f>H768*J768</f>
        <v>0</v>
      </c>
      <c r="M768" s="41">
        <f>K768+L768</f>
        <v>190</v>
      </c>
      <c r="N768" s="35"/>
    </row>
    <row r="769" spans="3:14" ht="62.5" x14ac:dyDescent="0.35">
      <c r="C769" s="34"/>
      <c r="D769" s="36" t="s">
        <v>55</v>
      </c>
      <c r="E769" s="38" t="str">
        <f>IFERROR(VLOOKUP(D769,'[1]COMP-SINT-SINAPI'!$G$6:$R$20000,12,0),IFERROR(VLOOKUP(D769,'[1]PREÇOS UNITÁRIOS'!$B$73:$H$20000,3,0),IFERROR(VLOOKUP(D769,'[1]INSUMOS-SINAPI'!$A$6:$J$20000,6,0),IFERROR(VLOOKUP(D769,'[1]tab-PINI-SINT'!$B$18:$H$20000,7,0),IFERROR(VLOOKUP(D769,[1]INSUMOS!$B$13:$J$9994,9,0),"")))))</f>
        <v>01.10sinal.basa</v>
      </c>
      <c r="F769" s="37" t="str">
        <f>IFERROR(VLOOKUP(D769,'[1]COMP-SINT-SINAPI'!$G$6:$Q$20000,2,0),IFERROR(VLOOKUP(D769,'[1]PREÇOS UNITÁRIOS'!$B$73:$H$20000,3,0),IFERROR(VLOOKUP(D769,'[1]INSUMOS-SINAPI'!$A$7:$F$20000,2,0),IFERROR(VLOOKUP(D769,'[1]tab-PINI-SINT'!$B$18:$G$20000,2,0),IFERROR(VLOOKUP(D769,[1]INSUMOS!$B$13:$H$9994,3,0),"")))))</f>
        <v>cabides de teto que fixam, jogos do sistema de suspensão do cabo da suspensão com 2 dispositivos bondes e cabo de aço longo de 1m</v>
      </c>
      <c r="G769" s="38" t="str">
        <f>IFERROR(VLOOKUP(D769,'[1]COMP-SINT-SINAPI'!$G$6:$Q$20000,3,0),IFERROR(VLOOKUP(D769,'[1]PREÇOS UNITÁRIOS'!$B$73:$H$20000,4,0),IFERROR(VLOOKUP(D769,'[1]INSUMOS-SINAPI'!$A$7:$F$20000,3,0),IFERROR(VLOOKUP(D769,'[1]tab-PINI-SINT'!$B$18:$G$20000,3,0),IFERROR(VLOOKUP(D769,[1]INSUMOS!$B$13:$H$9994,5,0),"")))))</f>
        <v>UN</v>
      </c>
      <c r="H769" s="39">
        <v>1</v>
      </c>
      <c r="I769" s="38">
        <f>IFERROR(VLOOKUP(D769,'[1]COMP-SINT-SINAPI'!$G$6:$Q$20000,8,0),IFERROR(VLOOKUP(D769,'[1]PREÇOS UNITÁRIOS'!$B$73:$H$20000,5,0),IFERROR(VLOOKUP(D769,'[1]INSUMOS-SINAPI'!$A$7:$F$20000,5,0),IFERROR(VLOOKUP(D769,'[1]tab-PINI-SINT'!$B$18:$G$20000,4,0),IFERROR(VLOOKUP(D769,[1]INSUMOS!$B$13:$H$9994,6,0),"")))))</f>
        <v>100</v>
      </c>
      <c r="J769" s="38">
        <f>IF(D769="",0,IFERROR(VLOOKUP(D769,'[1]COMP-SINT-SINAPI'!$G$6:$Q$20000,7,0),IFERROR(VLOOKUP(D769,'[1]PREÇOS UNITÁRIOS'!$B$73:$H$20000,6,0),IFERROR(VLOOKUP(D769,'[1]INSUMOS-SINAPI'!$A$7:$F$20000,7,0),IFERROR(VLOOKUP(D769,'[1]tab-PINI-SINT'!$B$18:$G$20000,5,0),IFERROR(VLOOKUP(D769,[1]INSUMOS!$B$13:$H$9994,7,0),"0,00"))))))</f>
        <v>0</v>
      </c>
      <c r="K769" s="40">
        <f>IF(H769="",0,H769*I769)</f>
        <v>100</v>
      </c>
      <c r="L769" s="40">
        <f>H769*J769</f>
        <v>0</v>
      </c>
      <c r="M769" s="41">
        <f>K769+L769</f>
        <v>100</v>
      </c>
      <c r="N769" s="35"/>
    </row>
    <row r="770" spans="3:14" ht="50" x14ac:dyDescent="0.35">
      <c r="C770" s="34"/>
      <c r="D770" s="92">
        <v>11059</v>
      </c>
      <c r="E770" s="38" t="str">
        <f>IFERROR(VLOOKUP(D770,'[1]COMP-SINT-SINAPI'!$G$6:$R$20000,12,0),IFERROR(VLOOKUP(D770,'[1]PREÇOS UNITÁRIOS'!$B$73:$H$20000,3,0),IFERROR(VLOOKUP(D770,'[1]INSUMOS-SINAPI'!$A$6:$J$20000,6,0),IFERROR(VLOOKUP(D770,'[1]tab-PINI-SINT'!$B$18:$H$20000,7,0),IFERROR(VLOOKUP(D770,[1]INSUMOS!$B$13:$J$9994,9,0),"")))))</f>
        <v>SINAPI</v>
      </c>
      <c r="F770" s="37" t="str">
        <f>IFERROR(VLOOKUP(D770,'[1]COMP-SINT-SINAPI'!$G$6:$Q$20000,2,0),IFERROR(VLOOKUP(D770,'[1]PREÇOS UNITÁRIOS'!$B$73:$H$20000,3,0),IFERROR(VLOOKUP(D770,'[1]INSUMOS-SINAPI'!$A$7:$F$20000,2,0),IFERROR(VLOOKUP(D770,'[1]tab-PINI-SINT'!$B$18:$G$20000,2,0),IFERROR(VLOOKUP(D770,[1]INSUMOS!$B$13:$H$9994,3,0),"")))))</f>
        <v>PARAFUSO ROSCA SOBERBA ZINCADO CABECA CHATA FENDA SIMPLES 5,5 X 50 MM (2 ")</v>
      </c>
      <c r="G770" s="38" t="str">
        <f>IFERROR(VLOOKUP(D770,'[1]COMP-SINT-SINAPI'!$G$6:$Q$20000,3,0),IFERROR(VLOOKUP(D770,'[1]PREÇOS UNITÁRIOS'!$B$73:$H$20000,4,0),IFERROR(VLOOKUP(D770,'[1]INSUMOS-SINAPI'!$A$7:$F$20000,3,0),IFERROR(VLOOKUP(D770,'[1]tab-PINI-SINT'!$B$18:$G$20000,3,0),IFERROR(VLOOKUP(D770,[1]INSUMOS!$B$13:$H$9994,5,0),"")))))</f>
        <v xml:space="preserve">UN    </v>
      </c>
      <c r="H770" s="39">
        <v>2</v>
      </c>
      <c r="I770" s="38" t="str">
        <f>IFERROR(VLOOKUP(D770,'[1]COMP-SINT-SINAPI'!$G$6:$Q$20000,8,0),IFERROR(VLOOKUP(D770,'[1]PREÇOS UNITÁRIOS'!$B$73:$H$20000,5,0),IFERROR(VLOOKUP(D770,'[1]INSUMOS-SINAPI'!$A$7:$F$20000,5,0),IFERROR(VLOOKUP(D770,'[1]tab-PINI-SINT'!$B$18:$G$20000,4,0),IFERROR(VLOOKUP(D770,[1]INSUMOS!$B$13:$H$9994,6,0),"")))))</f>
        <v>0,29</v>
      </c>
      <c r="J770" s="38" t="str">
        <f>IF(D770="",0,IFERROR(VLOOKUP(D770,'[1]COMP-SINT-SINAPI'!$G$6:$Q$20000,7,0),IFERROR(VLOOKUP(D770,'[1]PREÇOS UNITÁRIOS'!$B$73:$H$20000,6,0),IFERROR(VLOOKUP(D770,'[1]INSUMOS-SINAPI'!$A$7:$F$20000,7,0),IFERROR(VLOOKUP(D770,'[1]tab-PINI-SINT'!$B$18:$G$20000,5,0),IFERROR(VLOOKUP(D770,[1]INSUMOS!$B$13:$H$9994,7,0),"0,00"))))))</f>
        <v>0,00</v>
      </c>
      <c r="K770" s="40">
        <f>IF(H770="",0,H770*I770)</f>
        <v>0.57999999999999996</v>
      </c>
      <c r="L770" s="40">
        <f>H770*J770</f>
        <v>0</v>
      </c>
      <c r="M770" s="41">
        <f>K770+L770</f>
        <v>0.57999999999999996</v>
      </c>
      <c r="N770" s="35"/>
    </row>
    <row r="771" spans="3:14" ht="50" x14ac:dyDescent="0.35">
      <c r="C771" s="34"/>
      <c r="D771" s="92">
        <v>95541</v>
      </c>
      <c r="E771" s="38" t="str">
        <f>IFERROR(VLOOKUP(D771,'[1]COMP-SINT-SINAPI'!$G$6:$R$20000,12,0),IFERROR(VLOOKUP(D771,'[1]PREÇOS UNITÁRIOS'!$B$73:$H$20000,3,0),IFERROR(VLOOKUP(D771,'[1]INSUMOS-SINAPI'!$A$6:$J$20000,6,0),IFERROR(VLOOKUP(D771,'[1]tab-PINI-SINT'!$B$18:$H$20000,7,0),IFERROR(VLOOKUP(D771,[1]INSUMOS!$B$13:$J$9994,9,0),"")))))</f>
        <v>SINAPI</v>
      </c>
      <c r="F771" s="37" t="str">
        <f>IFERROR(VLOOKUP(D771,'[1]COMP-SINT-SINAPI'!$G$6:$Q$20000,2,0),IFERROR(VLOOKUP(D771,'[1]PREÇOS UNITÁRIOS'!$B$73:$H$20000,3,0),IFERROR(VLOOKUP(D771,'[1]INSUMOS-SINAPI'!$A$7:$F$20000,2,0),IFERROR(VLOOKUP(D771,'[1]tab-PINI-SINT'!$B$18:$G$20000,2,0),IFERROR(VLOOKUP(D771,[1]INSUMOS!$B$13:$H$9994,3,0),"")))))</f>
        <v>FIXAÇÃO UTILIZANDO PARAFUSO E BUCHA DE NYLON, SOMENTE MÃO DE OBRA. AF_10/2016</v>
      </c>
      <c r="G771" s="38" t="str">
        <f>IFERROR(VLOOKUP(D771,'[1]COMP-SINT-SINAPI'!$G$6:$Q$20000,3,0),IFERROR(VLOOKUP(D771,'[1]PREÇOS UNITÁRIOS'!$B$73:$H$20000,4,0),IFERROR(VLOOKUP(D771,'[1]INSUMOS-SINAPI'!$A$7:$F$20000,3,0),IFERROR(VLOOKUP(D771,'[1]tab-PINI-SINT'!$B$18:$G$20000,3,0),IFERROR(VLOOKUP(D771,[1]INSUMOS!$B$13:$H$9994,5,0),"")))))</f>
        <v>UN</v>
      </c>
      <c r="H771" s="39">
        <v>2</v>
      </c>
      <c r="I771" s="38">
        <f>IFERROR(VLOOKUP(D771,'[1]COMP-SINT-SINAPI'!$G$6:$Q$20000,8,0),IFERROR(VLOOKUP(D771,'[1]PREÇOS UNITÁRIOS'!$B$73:$H$20000,5,0),IFERROR(VLOOKUP(D771,'[1]INSUMOS-SINAPI'!$A$7:$F$20000,5,0),IFERROR(VLOOKUP(D771,'[1]tab-PINI-SINT'!$B$18:$G$20000,4,0),IFERROR(VLOOKUP(D771,[1]INSUMOS!$B$13:$H$9994,6,0),"")))))</f>
        <v>0.79</v>
      </c>
      <c r="J771" s="38" t="str">
        <f>IF(D771="",0,IFERROR(VLOOKUP(D771,'[1]COMP-SINT-SINAPI'!$G$6:$Q$20000,7,0),IFERROR(VLOOKUP(D771,'[1]PREÇOS UNITÁRIOS'!$B$73:$H$20000,6,0),IFERROR(VLOOKUP(D771,'[1]INSUMOS-SINAPI'!$A$7:$F$20000,7,0),IFERROR(VLOOKUP(D771,'[1]tab-PINI-SINT'!$B$18:$G$20000,5,0),IFERROR(VLOOKUP(D771,[1]INSUMOS!$B$13:$H$9994,7,0),"0,00"))))))</f>
        <v>3,58</v>
      </c>
      <c r="K771" s="40">
        <f>IF(H771="",0,H771*I771)</f>
        <v>1.58</v>
      </c>
      <c r="L771" s="40">
        <f>H771*J771</f>
        <v>7.16</v>
      </c>
      <c r="M771" s="41">
        <f>K771+L771</f>
        <v>8.74</v>
      </c>
      <c r="N771" s="35"/>
    </row>
    <row r="772" spans="3:14" x14ac:dyDescent="0.35">
      <c r="C772" s="34"/>
      <c r="D772" s="35"/>
      <c r="E772" s="118"/>
      <c r="F772" s="35"/>
      <c r="G772" s="35"/>
      <c r="H772" s="35"/>
      <c r="I772" s="50" t="s">
        <v>1042</v>
      </c>
      <c r="J772" s="29"/>
      <c r="K772" s="41">
        <f>SUM(K768:K771)</f>
        <v>292.15999999999997</v>
      </c>
      <c r="L772" s="41">
        <f>SUM(L768:L771)</f>
        <v>7.16</v>
      </c>
      <c r="M772" s="41">
        <f>SUM(M768:M771)</f>
        <v>299.32</v>
      </c>
      <c r="N772" s="35"/>
    </row>
    <row r="773" spans="3:14" x14ac:dyDescent="0.35">
      <c r="C773" s="34"/>
      <c r="D773" s="35"/>
      <c r="E773" s="118"/>
      <c r="F773" s="35"/>
      <c r="G773" s="35"/>
      <c r="H773" s="35"/>
      <c r="I773" s="35"/>
      <c r="J773" s="35"/>
      <c r="K773" s="35"/>
      <c r="L773" s="35"/>
      <c r="M773" s="35"/>
      <c r="N773" s="35"/>
    </row>
    <row r="774" spans="3:14" x14ac:dyDescent="0.35">
      <c r="C774" s="42"/>
      <c r="D774" s="43"/>
      <c r="E774" s="117"/>
      <c r="F774" s="43"/>
      <c r="G774" s="44" t="s">
        <v>21</v>
      </c>
      <c r="H774" s="44" t="s">
        <v>1036</v>
      </c>
      <c r="I774" s="44" t="s">
        <v>1037</v>
      </c>
      <c r="J774" s="44" t="s">
        <v>1038</v>
      </c>
      <c r="K774" s="44" t="s">
        <v>1039</v>
      </c>
      <c r="L774" s="44" t="s">
        <v>1040</v>
      </c>
      <c r="M774" s="45" t="s">
        <v>1041</v>
      </c>
      <c r="N774" s="35"/>
    </row>
    <row r="775" spans="3:14" ht="104" x14ac:dyDescent="0.35">
      <c r="C775" s="55" t="s">
        <v>588</v>
      </c>
      <c r="D775" s="47" t="str">
        <f>IF(C775="","",VLOOKUP(C775,'[1]PREÇOS UNITÁRIOS'!$B$12:$H$273,2,0))</f>
        <v>C114-BASA</v>
      </c>
      <c r="E775" s="79" t="s">
        <v>11</v>
      </c>
      <c r="F775" s="47" t="str">
        <f>IF(C775="","",VLOOKUP(C775,'[1]PREÇOS UNITÁRIOS'!$B$12:$H$273,3,0))</f>
        <v>FORNECIMENTO E INSTALAÇÃO DE SINALIZAÇÃO TÁTIL, C/ INSCRIÇÕES EM BRAILLE E RELEVO SOBRE CHAPA METÁLICA, TIPO 2g (18X30) CM, EM SUPORTE DE ACESSO DO AUTO-ATENDIMENTO</v>
      </c>
      <c r="G775" s="48" t="s">
        <v>21</v>
      </c>
      <c r="H775" s="29"/>
      <c r="I775" s="29"/>
      <c r="J775" s="49"/>
      <c r="K775" s="49">
        <f>K778</f>
        <v>200.90200000000002</v>
      </c>
      <c r="L775" s="49">
        <f>L778</f>
        <v>2.8559999999999999</v>
      </c>
      <c r="M775" s="49">
        <f>SUM(K775:L775)</f>
        <v>203.75800000000001</v>
      </c>
      <c r="N775" s="35"/>
    </row>
    <row r="776" spans="3:14" ht="62.5" x14ac:dyDescent="0.35">
      <c r="C776" s="34"/>
      <c r="D776" s="58" t="s">
        <v>108</v>
      </c>
      <c r="E776" s="38" t="str">
        <f>IFERROR(VLOOKUP(D776,'[1]COMP-SINT-SINAPI'!$G$6:$R$20000,12,0),IFERROR(VLOOKUP(D776,'[1]PREÇOS UNITÁRIOS'!$B$73:$H$20000,3,0),IFERROR(VLOOKUP(D776,'[1]INSUMOS-SINAPI'!$A$6:$J$20000,6,0),IFERROR(VLOOKUP(D776,'[1]tab-PINI-SINT'!$B$18:$H$20000,7,0),IFERROR(VLOOKUP(D776,[1]INSUMOS!$B$13:$J$9994,9,0),"")))))</f>
        <v>TAB-PREÇO-REGIÇAO NORTE -PROD ACESS-Nº14</v>
      </c>
      <c r="F776" s="37" t="str">
        <f>IFERROR(VLOOKUP(D776,'[1]COMP-SINT-SINAPI'!$G$6:$Q$20000,2,0),IFERROR(VLOOKUP(D776,'[1]PREÇOS UNITÁRIOS'!$B$73:$H$20000,3,0),IFERROR(VLOOKUP(D776,'[1]INSUMOS-SINAPI'!$A$7:$F$20000,2,0),IFERROR(VLOOKUP(D776,'[1]tab-PINI-SINT'!$B$18:$G$20000,2,0),IFERROR(VLOOKUP(D776,[1]INSUMOS!$B$13:$H$9994,3,0),"")))))</f>
        <v>Placa de sinalização Tátil, c/ inscrições em Braille e Relevo sobre chapa metálica, Tipo 2g (18x30) cm, em suporte de acesso do Auto-atendimento</v>
      </c>
      <c r="G776" s="38" t="str">
        <f>IFERROR(VLOOKUP(D776,'[1]COMP-SINT-SINAPI'!$G$6:$Q$20000,3,0),IFERROR(VLOOKUP(D776,'[1]PREÇOS UNITÁRIOS'!$B$73:$H$20000,4,0),IFERROR(VLOOKUP(D776,'[1]INSUMOS-SINAPI'!$A$7:$F$20000,3,0),IFERROR(VLOOKUP(D776,'[1]tab-PINI-SINT'!$B$18:$G$20000,3,0),IFERROR(VLOOKUP(D776,[1]INSUMOS!$B$13:$H$9994,5,0),"")))))</f>
        <v>UND</v>
      </c>
      <c r="H776" s="39">
        <v>1</v>
      </c>
      <c r="I776" s="38">
        <f>IFERROR(VLOOKUP(D776,'[1]COMP-SINT-SINAPI'!$G$6:$Q$20000,8,0),IFERROR(VLOOKUP(D776,'[1]PREÇOS UNITÁRIOS'!$B$73:$H$20000,5,0),IFERROR(VLOOKUP(D776,'[1]INSUMOS-SINAPI'!$A$7:$F$20000,5,0),IFERROR(VLOOKUP(D776,'[1]tab-PINI-SINT'!$B$18:$G$20000,4,0),IFERROR(VLOOKUP(D776,[1]INSUMOS!$B$13:$H$9994,6,0),"")))))</f>
        <v>199.9</v>
      </c>
      <c r="J776" s="38">
        <f>IF(D776="",0,IFERROR(VLOOKUP(D776,'[1]COMP-SINT-SINAPI'!$G$6:$Q$20000,7,0),IFERROR(VLOOKUP(D776,'[1]PREÇOS UNITÁRIOS'!$B$73:$H$20000,6,0),IFERROR(VLOOKUP(D776,'[1]INSUMOS-SINAPI'!$A$7:$F$20000,7,0),IFERROR(VLOOKUP(D776,'[1]tab-PINI-SINT'!$B$18:$G$20000,5,0),IFERROR(VLOOKUP(D776,[1]INSUMOS!$B$13:$H$9994,7,0),"0,00"))))))</f>
        <v>0</v>
      </c>
      <c r="K776" s="40">
        <f>IF(H776="",0,H776*I776)</f>
        <v>199.9</v>
      </c>
      <c r="L776" s="40">
        <f>H776*J776</f>
        <v>0</v>
      </c>
      <c r="M776" s="41">
        <f>K776+L776</f>
        <v>199.9</v>
      </c>
      <c r="N776" s="35"/>
    </row>
    <row r="777" spans="3:14" ht="25" x14ac:dyDescent="0.35">
      <c r="C777" s="34"/>
      <c r="D777" s="58">
        <v>88316</v>
      </c>
      <c r="E777" s="38" t="str">
        <f>IFERROR(VLOOKUP(D777,'[1]COMP-SINT-SINAPI'!$G$6:$R$20000,12,0),IFERROR(VLOOKUP(D777,'[1]PREÇOS UNITÁRIOS'!$B$73:$H$20000,3,0),IFERROR(VLOOKUP(D777,'[1]INSUMOS-SINAPI'!$A$6:$J$20000,6,0),IFERROR(VLOOKUP(D777,'[1]tab-PINI-SINT'!$B$18:$H$20000,7,0),IFERROR(VLOOKUP(D777,[1]INSUMOS!$B$13:$J$9994,9,0),"")))))</f>
        <v>SINAPI</v>
      </c>
      <c r="F777" s="37" t="str">
        <f>IFERROR(VLOOKUP(D777,'[1]COMP-SINT-SINAPI'!$G$6:$Q$20000,2,0),IFERROR(VLOOKUP(D777,'[1]PREÇOS UNITÁRIOS'!$B$73:$H$20000,3,0),IFERROR(VLOOKUP(D777,'[1]INSUMOS-SINAPI'!$A$7:$F$20000,2,0),IFERROR(VLOOKUP(D777,'[1]tab-PINI-SINT'!$B$18:$G$20000,2,0),IFERROR(VLOOKUP(D777,[1]INSUMOS!$B$13:$H$9994,3,0),"")))))</f>
        <v>SERVENTE COM ENCARGOS COMPLEMENTARES</v>
      </c>
      <c r="G777" s="38" t="str">
        <f>IFERROR(VLOOKUP(D777,'[1]COMP-SINT-SINAPI'!$G$6:$Q$20000,3,0),IFERROR(VLOOKUP(D777,'[1]PREÇOS UNITÁRIOS'!$B$73:$H$20000,4,0),IFERROR(VLOOKUP(D777,'[1]INSUMOS-SINAPI'!$A$7:$F$20000,3,0),IFERROR(VLOOKUP(D777,'[1]tab-PINI-SINT'!$B$18:$G$20000,3,0),IFERROR(VLOOKUP(D777,[1]INSUMOS!$B$13:$H$9994,5,0),"")))))</f>
        <v>H</v>
      </c>
      <c r="H777" s="39">
        <v>0.2</v>
      </c>
      <c r="I777" s="38">
        <f>IFERROR(VLOOKUP(D777,'[1]COMP-SINT-SINAPI'!$G$6:$Q$20000,8,0),IFERROR(VLOOKUP(D777,'[1]PREÇOS UNITÁRIOS'!$B$73:$H$20000,5,0),IFERROR(VLOOKUP(D777,'[1]INSUMOS-SINAPI'!$A$7:$F$20000,5,0),IFERROR(VLOOKUP(D777,'[1]tab-PINI-SINT'!$B$18:$G$20000,4,0),IFERROR(VLOOKUP(D777,[1]INSUMOS!$B$13:$H$9994,6,0),"")))))</f>
        <v>5.01</v>
      </c>
      <c r="J777" s="38" t="str">
        <f>IF(D777="",0,IFERROR(VLOOKUP(D777,'[1]COMP-SINT-SINAPI'!$G$6:$Q$20000,7,0),IFERROR(VLOOKUP(D777,'[1]PREÇOS UNITÁRIOS'!$B$73:$H$20000,6,0),IFERROR(VLOOKUP(D777,'[1]INSUMOS-SINAPI'!$A$7:$F$20000,7,0),IFERROR(VLOOKUP(D777,'[1]tab-PINI-SINT'!$B$18:$G$20000,5,0),IFERROR(VLOOKUP(D777,[1]INSUMOS!$B$13:$H$9994,7,0),"0,00"))))))</f>
        <v>14,28</v>
      </c>
      <c r="K777" s="40">
        <f>IF(H777="",0,H777*I777)</f>
        <v>1.002</v>
      </c>
      <c r="L777" s="40">
        <f>H777*J777</f>
        <v>2.8559999999999999</v>
      </c>
      <c r="M777" s="41">
        <f>K777+L777</f>
        <v>3.8579999999999997</v>
      </c>
      <c r="N777" s="35"/>
    </row>
    <row r="778" spans="3:14" x14ac:dyDescent="0.35">
      <c r="C778" s="34"/>
      <c r="D778" s="35"/>
      <c r="E778" s="118"/>
      <c r="F778" s="35"/>
      <c r="G778" s="35"/>
      <c r="H778" s="35"/>
      <c r="I778" s="50" t="s">
        <v>1042</v>
      </c>
      <c r="J778" s="29"/>
      <c r="K778" s="41">
        <f>SUM(K776:K777)</f>
        <v>200.90200000000002</v>
      </c>
      <c r="L778" s="41">
        <f>SUM(L776:L777)</f>
        <v>2.8559999999999999</v>
      </c>
      <c r="M778" s="41">
        <f>SUM(M776:M777)</f>
        <v>203.75800000000001</v>
      </c>
      <c r="N778" s="35"/>
    </row>
    <row r="779" spans="3:14" x14ac:dyDescent="0.35">
      <c r="C779" s="34"/>
      <c r="D779" s="35"/>
      <c r="E779" s="118"/>
      <c r="F779" s="35"/>
      <c r="G779" s="35"/>
      <c r="H779" s="35"/>
      <c r="I779" s="35"/>
      <c r="J779" s="35"/>
      <c r="K779" s="35"/>
      <c r="L779" s="35"/>
      <c r="M779" s="35"/>
      <c r="N779" s="35"/>
    </row>
    <row r="780" spans="3:14" x14ac:dyDescent="0.35">
      <c r="C780" s="42"/>
      <c r="D780" s="43"/>
      <c r="E780" s="117"/>
      <c r="F780" s="43"/>
      <c r="G780" s="44" t="s">
        <v>21</v>
      </c>
      <c r="H780" s="44" t="s">
        <v>1036</v>
      </c>
      <c r="I780" s="44" t="s">
        <v>1037</v>
      </c>
      <c r="J780" s="44" t="s">
        <v>1038</v>
      </c>
      <c r="K780" s="44" t="s">
        <v>1039</v>
      </c>
      <c r="L780" s="44" t="s">
        <v>1040</v>
      </c>
      <c r="M780" s="45" t="s">
        <v>1041</v>
      </c>
      <c r="N780" s="35"/>
    </row>
    <row r="781" spans="3:14" ht="117" x14ac:dyDescent="0.35">
      <c r="C781" s="55" t="s">
        <v>591</v>
      </c>
      <c r="D781" s="79" t="s">
        <v>1050</v>
      </c>
      <c r="E781" s="79" t="s">
        <v>11</v>
      </c>
      <c r="F781" s="47" t="str">
        <f>IF(C781="","",VLOOKUP(C781,'[1]PREÇOS UNITÁRIOS'!$B$12:$H$273,3,0))</f>
        <v>PLACA DE MESA EM ACRÍLICO CRISTAL E=5MM, TIPO 1b (15X15X5) CM, EM ESTAÇÕES ADAPTADAS DE ATENDIMENTOCOM TINTA ACRÍLICA NITROCELULOSE PRÉ-MISTURADA, CONTENDO SÍMBOLO INTERNACIONAL DE ACESSO.</v>
      </c>
      <c r="G781" s="48" t="s">
        <v>21</v>
      </c>
      <c r="H781" s="29"/>
      <c r="I781" s="29"/>
      <c r="J781" s="49"/>
      <c r="K781" s="49">
        <f>K783</f>
        <v>87.19</v>
      </c>
      <c r="L781" s="49">
        <f>L783</f>
        <v>0</v>
      </c>
      <c r="M781" s="49">
        <f>SUM(K781:L781)</f>
        <v>87.19</v>
      </c>
      <c r="N781" s="35"/>
    </row>
    <row r="782" spans="3:14" ht="75" x14ac:dyDescent="0.35">
      <c r="C782" s="34"/>
      <c r="D782" s="36">
        <v>10851</v>
      </c>
      <c r="E782" s="38" t="str">
        <f>IFERROR(VLOOKUP(D782,'[1]COMP-SINT-SINAPI'!$G$6:$R$20000,12,0),IFERROR(VLOOKUP(D782,'[1]PREÇOS UNITÁRIOS'!$B$73:$H$20000,3,0),IFERROR(VLOOKUP(D782,'[1]INSUMOS-SINAPI'!$A$6:$J$20000,6,0),IFERROR(VLOOKUP(D782,'[1]tab-PINI-SINT'!$B$18:$H$20000,7,0),IFERROR(VLOOKUP(D782,[1]INSUMOS!$B$13:$J$9994,9,0),"")))))</f>
        <v>SINAPI</v>
      </c>
      <c r="F782" s="37" t="str">
        <f>IFERROR(VLOOKUP(D782,'[1]COMP-SINT-SINAPI'!$G$6:$Q$20000,2,0),IFERROR(VLOOKUP(D782,'[1]PREÇOS UNITÁRIOS'!$B$73:$H$20000,3,0),IFERROR(VLOOKUP(D782,'[1]INSUMOS-SINAPI'!$A$7:$F$20000,2,0),IFERROR(VLOOKUP(D782,'[1]tab-PINI-SINT'!$B$18:$G$20000,2,0),IFERROR(VLOOKUP(D782,[1]INSUMOS!$B$13:$H$9994,3,0),"")))))</f>
        <v>PLACA DE ACRILICO TRANSPARENTE ADESIVADA PARA SINALIZACAO DE PORTAS, BORDA POLIDA, DE *25 X 8*, E = 6 MM (NAO INCLUI ACESSORIOS PARA FIXACAO)</v>
      </c>
      <c r="G782" s="38" t="str">
        <f>IFERROR(VLOOKUP(D782,'[1]COMP-SINT-SINAPI'!$G$6:$Q$20000,3,0),IFERROR(VLOOKUP(D782,'[1]PREÇOS UNITÁRIOS'!$B$73:$H$20000,4,0),IFERROR(VLOOKUP(D782,'[1]INSUMOS-SINAPI'!$A$7:$F$20000,3,0),IFERROR(VLOOKUP(D782,'[1]tab-PINI-SINT'!$B$18:$G$20000,3,0),IFERROR(VLOOKUP(D782,[1]INSUMOS!$B$13:$H$9994,5,0),"")))))</f>
        <v xml:space="preserve">UN    </v>
      </c>
      <c r="H782" s="39">
        <v>1</v>
      </c>
      <c r="I782" s="38" t="str">
        <f>IFERROR(VLOOKUP(D782,'[1]COMP-SINT-SINAPI'!$G$6:$Q$20000,8,0),IFERROR(VLOOKUP(D782,'[1]PREÇOS UNITÁRIOS'!$B$73:$H$20000,5,0),IFERROR(VLOOKUP(D782,'[1]INSUMOS-SINAPI'!$A$7:$F$20000,5,0),IFERROR(VLOOKUP(D782,'[1]tab-PINI-SINT'!$B$18:$G$20000,4,0),IFERROR(VLOOKUP(D782,[1]INSUMOS!$B$13:$H$9994,6,0),"")))))</f>
        <v>87,19</v>
      </c>
      <c r="J782" s="38" t="str">
        <f>IF(D782="",0,IFERROR(VLOOKUP(D782,'[1]COMP-SINT-SINAPI'!$G$6:$Q$20000,7,0),IFERROR(VLOOKUP(D782,'[1]PREÇOS UNITÁRIOS'!$B$73:$H$20000,6,0),IFERROR(VLOOKUP(D782,'[1]INSUMOS-SINAPI'!$A$7:$F$20000,7,0),IFERROR(VLOOKUP(D782,'[1]tab-PINI-SINT'!$B$18:$G$20000,5,0),IFERROR(VLOOKUP(D782,[1]INSUMOS!$B$13:$H$9994,7,0),"0,00"))))))</f>
        <v>0,00</v>
      </c>
      <c r="K782" s="40">
        <f>IF(H782="",0,H782*I782)</f>
        <v>87.19</v>
      </c>
      <c r="L782" s="40">
        <f>H782*J782</f>
        <v>0</v>
      </c>
      <c r="M782" s="41">
        <f>K782+L782</f>
        <v>87.19</v>
      </c>
      <c r="N782" s="35"/>
    </row>
    <row r="783" spans="3:14" x14ac:dyDescent="0.35">
      <c r="C783" s="34"/>
      <c r="D783" s="35"/>
      <c r="E783" s="118"/>
      <c r="F783" s="35"/>
      <c r="G783" s="35"/>
      <c r="H783" s="35"/>
      <c r="I783" s="50" t="s">
        <v>1042</v>
      </c>
      <c r="J783" s="29"/>
      <c r="K783" s="41">
        <f>SUM(K782:K782)</f>
        <v>87.19</v>
      </c>
      <c r="L783" s="41">
        <f>SUM(L782:L782)</f>
        <v>0</v>
      </c>
      <c r="M783" s="41">
        <f>SUM(M782:M782)</f>
        <v>87.19</v>
      </c>
      <c r="N783" s="35"/>
    </row>
    <row r="784" spans="3:14" x14ac:dyDescent="0.35">
      <c r="C784" s="34"/>
      <c r="D784" s="35"/>
      <c r="E784" s="118"/>
      <c r="F784" s="35"/>
      <c r="G784" s="35"/>
      <c r="H784" s="35"/>
      <c r="I784" s="35"/>
      <c r="J784" s="35"/>
      <c r="K784" s="35"/>
      <c r="L784" s="35"/>
      <c r="M784" s="35"/>
      <c r="N784" s="35"/>
    </row>
    <row r="785" spans="3:14" x14ac:dyDescent="0.35">
      <c r="C785" s="42"/>
      <c r="D785" s="43"/>
      <c r="E785" s="117"/>
      <c r="F785" s="43"/>
      <c r="G785" s="44" t="s">
        <v>21</v>
      </c>
      <c r="H785" s="44" t="s">
        <v>1036</v>
      </c>
      <c r="I785" s="44" t="s">
        <v>1037</v>
      </c>
      <c r="J785" s="44" t="s">
        <v>1038</v>
      </c>
      <c r="K785" s="44" t="s">
        <v>1039</v>
      </c>
      <c r="L785" s="44" t="s">
        <v>1040</v>
      </c>
      <c r="M785" s="45" t="s">
        <v>1041</v>
      </c>
      <c r="N785" s="35"/>
    </row>
    <row r="786" spans="3:14" ht="104" x14ac:dyDescent="0.35">
      <c r="C786" s="55" t="s">
        <v>594</v>
      </c>
      <c r="D786" s="47" t="str">
        <f>IF(C786="","",VLOOKUP(C786,'[1]PREÇOS UNITÁRIOS'!$B$12:$H$273,2,0))</f>
        <v>C116-BASA</v>
      </c>
      <c r="E786" s="79" t="s">
        <v>11</v>
      </c>
      <c r="F786" s="47" t="str">
        <f>IF(C786="","",VLOOKUP(C786,'[1]PREÇOS UNITÁRIOS'!$B$12:$H$273,3,0))</f>
        <v>FORNECIMENTO E INSTALAÇÃO DE PLACA DE PAREDE TÁTIL BOTÃO DE ALARME/SAÍDA DE EMERGÊNCIA (20X10CM), TIPO 3a E 3b, EM ACRÍLICO 5MM, INCLUSIVE FITA DESIVADA DUPLA FACE</v>
      </c>
      <c r="G786" s="48" t="s">
        <v>21</v>
      </c>
      <c r="H786" s="29"/>
      <c r="I786" s="29"/>
      <c r="J786" s="49"/>
      <c r="K786" s="49">
        <f>K789</f>
        <v>65.902000000000001</v>
      </c>
      <c r="L786" s="49">
        <f>L789</f>
        <v>2.8559999999999999</v>
      </c>
      <c r="M786" s="49">
        <f>SUM(K786:L786)</f>
        <v>68.757999999999996</v>
      </c>
      <c r="N786" s="35"/>
    </row>
    <row r="787" spans="3:14" ht="50" x14ac:dyDescent="0.35">
      <c r="C787" s="34"/>
      <c r="D787" s="36" t="s">
        <v>109</v>
      </c>
      <c r="E787" s="38" t="str">
        <f>IFERROR(VLOOKUP(D787,'[1]COMP-SINT-SINAPI'!$G$6:$R$20000,12,0),IFERROR(VLOOKUP(D787,'[1]PREÇOS UNITÁRIOS'!$B$73:$H$20000,3,0),IFERROR(VLOOKUP(D787,'[1]INSUMOS-SINAPI'!$A$6:$J$20000,6,0),IFERROR(VLOOKUP(D787,'[1]tab-PINI-SINT'!$B$18:$H$20000,7,0),IFERROR(VLOOKUP(D787,[1]INSUMOS!$B$13:$J$9994,9,0),"")))))</f>
        <v>TAB-PREÇO-REGIÇAO NORTE -PROD ACESS-Nº14</v>
      </c>
      <c r="F787" s="37" t="str">
        <f>IFERROR(VLOOKUP(D787,'[1]COMP-SINT-SINAPI'!$G$6:$Q$20000,2,0),IFERROR(VLOOKUP(D787,'[1]PREÇOS UNITÁRIOS'!$B$73:$H$20000,3,0),IFERROR(VLOOKUP(D787,'[1]INSUMOS-SINAPI'!$A$7:$F$20000,2,0),IFERROR(VLOOKUP(D787,'[1]tab-PINI-SINT'!$B$18:$G$20000,2,0),IFERROR(VLOOKUP(D787,[1]INSUMOS!$B$13:$H$9994,3,0),"")))))</f>
        <v>Placa de parede Tátil  SAÍDA DE EMERGÊNCIA (20X10cm) em acrílico 5mm, inclusive fita desivada dupla face</v>
      </c>
      <c r="G787" s="38" t="str">
        <f>IFERROR(VLOOKUP(D787,'[1]COMP-SINT-SINAPI'!$G$6:$Q$20000,3,0),IFERROR(VLOOKUP(D787,'[1]PREÇOS UNITÁRIOS'!$B$73:$H$20000,4,0),IFERROR(VLOOKUP(D787,'[1]INSUMOS-SINAPI'!$A$7:$F$20000,3,0),IFERROR(VLOOKUP(D787,'[1]tab-PINI-SINT'!$B$18:$G$20000,3,0),IFERROR(VLOOKUP(D787,[1]INSUMOS!$B$13:$H$9994,5,0),"")))))</f>
        <v>UND</v>
      </c>
      <c r="H787" s="39">
        <v>1</v>
      </c>
      <c r="I787" s="38">
        <f>IFERROR(VLOOKUP(D787,'[1]COMP-SINT-SINAPI'!$G$6:$Q$20000,8,0),IFERROR(VLOOKUP(D787,'[1]PREÇOS UNITÁRIOS'!$B$73:$H$20000,5,0),IFERROR(VLOOKUP(D787,'[1]INSUMOS-SINAPI'!$A$7:$F$20000,5,0),IFERROR(VLOOKUP(D787,'[1]tab-PINI-SINT'!$B$18:$G$20000,4,0),IFERROR(VLOOKUP(D787,[1]INSUMOS!$B$13:$H$9994,6,0),"")))))</f>
        <v>64.900000000000006</v>
      </c>
      <c r="J787" s="38">
        <f>IF(D787="",0,IFERROR(VLOOKUP(D787,'[1]COMP-SINT-SINAPI'!$G$6:$Q$20000,7,0),IFERROR(VLOOKUP(D787,'[1]PREÇOS UNITÁRIOS'!$B$73:$H$20000,6,0),IFERROR(VLOOKUP(D787,'[1]INSUMOS-SINAPI'!$A$7:$F$20000,7,0),IFERROR(VLOOKUP(D787,'[1]tab-PINI-SINT'!$B$18:$G$20000,5,0),IFERROR(VLOOKUP(D787,[1]INSUMOS!$B$13:$H$9994,7,0),"0,00"))))))</f>
        <v>0</v>
      </c>
      <c r="K787" s="40">
        <f>IF(H787="",0,H787*I787)</f>
        <v>64.900000000000006</v>
      </c>
      <c r="L787" s="40">
        <f>H787*J787</f>
        <v>0</v>
      </c>
      <c r="M787" s="41">
        <f>K787+L787</f>
        <v>64.900000000000006</v>
      </c>
      <c r="N787" s="35"/>
    </row>
    <row r="788" spans="3:14" ht="25" x14ac:dyDescent="0.35">
      <c r="C788" s="34"/>
      <c r="D788" s="58">
        <v>88316</v>
      </c>
      <c r="E788" s="38" t="str">
        <f>IFERROR(VLOOKUP(D788,'[1]COMP-SINT-SINAPI'!$G$6:$R$20000,12,0),IFERROR(VLOOKUP(D788,'[1]PREÇOS UNITÁRIOS'!$B$73:$H$20000,3,0),IFERROR(VLOOKUP(D788,'[1]INSUMOS-SINAPI'!$A$6:$J$20000,6,0),IFERROR(VLOOKUP(D788,'[1]tab-PINI-SINT'!$B$18:$H$20000,7,0),IFERROR(VLOOKUP(D788,[1]INSUMOS!$B$13:$J$9994,9,0),"")))))</f>
        <v>SINAPI</v>
      </c>
      <c r="F788" s="37" t="str">
        <f>IFERROR(VLOOKUP(D788,'[1]COMP-SINT-SINAPI'!$G$6:$Q$20000,2,0),IFERROR(VLOOKUP(D788,'[1]PREÇOS UNITÁRIOS'!$B$73:$H$20000,3,0),IFERROR(VLOOKUP(D788,'[1]INSUMOS-SINAPI'!$A$7:$F$20000,2,0),IFERROR(VLOOKUP(D788,'[1]tab-PINI-SINT'!$B$18:$G$20000,2,0),IFERROR(VLOOKUP(D788,[1]INSUMOS!$B$13:$H$9994,3,0),"")))))</f>
        <v>SERVENTE COM ENCARGOS COMPLEMENTARES</v>
      </c>
      <c r="G788" s="38" t="str">
        <f>IFERROR(VLOOKUP(D788,'[1]COMP-SINT-SINAPI'!$G$6:$Q$20000,3,0),IFERROR(VLOOKUP(D788,'[1]PREÇOS UNITÁRIOS'!$B$73:$H$20000,4,0),IFERROR(VLOOKUP(D788,'[1]INSUMOS-SINAPI'!$A$7:$F$20000,3,0),IFERROR(VLOOKUP(D788,'[1]tab-PINI-SINT'!$B$18:$G$20000,3,0),IFERROR(VLOOKUP(D788,[1]INSUMOS!$B$13:$H$9994,5,0),"")))))</f>
        <v>H</v>
      </c>
      <c r="H788" s="39">
        <v>0.2</v>
      </c>
      <c r="I788" s="38">
        <f>IFERROR(VLOOKUP(D788,'[1]COMP-SINT-SINAPI'!$G$6:$Q$20000,8,0),IFERROR(VLOOKUP(D788,'[1]PREÇOS UNITÁRIOS'!$B$73:$H$20000,5,0),IFERROR(VLOOKUP(D788,'[1]INSUMOS-SINAPI'!$A$7:$F$20000,5,0),IFERROR(VLOOKUP(D788,'[1]tab-PINI-SINT'!$B$18:$G$20000,4,0),IFERROR(VLOOKUP(D788,[1]INSUMOS!$B$13:$H$9994,6,0),"")))))</f>
        <v>5.01</v>
      </c>
      <c r="J788" s="38" t="str">
        <f>IF(D788="",0,IFERROR(VLOOKUP(D788,'[1]COMP-SINT-SINAPI'!$G$6:$Q$20000,7,0),IFERROR(VLOOKUP(D788,'[1]PREÇOS UNITÁRIOS'!$B$73:$H$20000,6,0),IFERROR(VLOOKUP(D788,'[1]INSUMOS-SINAPI'!$A$7:$F$20000,7,0),IFERROR(VLOOKUP(D788,'[1]tab-PINI-SINT'!$B$18:$G$20000,5,0),IFERROR(VLOOKUP(D788,[1]INSUMOS!$B$13:$H$9994,7,0),"0,00"))))))</f>
        <v>14,28</v>
      </c>
      <c r="K788" s="40">
        <f>IF(H788="",0,H788*I788)</f>
        <v>1.002</v>
      </c>
      <c r="L788" s="40">
        <f>H788*J788</f>
        <v>2.8559999999999999</v>
      </c>
      <c r="M788" s="41">
        <f>K788+L788</f>
        <v>3.8579999999999997</v>
      </c>
      <c r="N788" s="35"/>
    </row>
    <row r="789" spans="3:14" x14ac:dyDescent="0.35">
      <c r="C789" s="34"/>
      <c r="D789" s="35"/>
      <c r="E789" s="118"/>
      <c r="F789" s="35"/>
      <c r="G789" s="35"/>
      <c r="H789" s="35"/>
      <c r="I789" s="50" t="s">
        <v>1042</v>
      </c>
      <c r="J789" s="29"/>
      <c r="K789" s="41">
        <f>SUM(K787:K788)</f>
        <v>65.902000000000001</v>
      </c>
      <c r="L789" s="41">
        <f>SUM(L787:L788)</f>
        <v>2.8559999999999999</v>
      </c>
      <c r="M789" s="41">
        <f>SUM(M787:M788)</f>
        <v>68.75800000000001</v>
      </c>
      <c r="N789" s="35"/>
    </row>
    <row r="790" spans="3:14" x14ac:dyDescent="0.35">
      <c r="C790" s="34"/>
      <c r="D790" s="35"/>
      <c r="E790" s="118"/>
      <c r="F790" s="35"/>
      <c r="G790" s="35"/>
      <c r="H790" s="35"/>
      <c r="I790" s="35"/>
      <c r="J790" s="35"/>
      <c r="K790" s="35"/>
      <c r="L790" s="35"/>
      <c r="M790" s="35"/>
      <c r="N790" s="35"/>
    </row>
    <row r="791" spans="3:14" x14ac:dyDescent="0.35">
      <c r="C791" s="42"/>
      <c r="D791" s="43"/>
      <c r="E791" s="117"/>
      <c r="F791" s="43"/>
      <c r="G791" s="44" t="s">
        <v>21</v>
      </c>
      <c r="H791" s="44" t="s">
        <v>1036</v>
      </c>
      <c r="I791" s="44" t="s">
        <v>1037</v>
      </c>
      <c r="J791" s="44" t="s">
        <v>1038</v>
      </c>
      <c r="K791" s="44" t="s">
        <v>1039</v>
      </c>
      <c r="L791" s="44" t="s">
        <v>1040</v>
      </c>
      <c r="M791" s="45" t="s">
        <v>1041</v>
      </c>
      <c r="N791" s="35"/>
    </row>
    <row r="792" spans="3:14" ht="91" x14ac:dyDescent="0.35">
      <c r="C792" s="55" t="s">
        <v>597</v>
      </c>
      <c r="D792" s="47" t="str">
        <f>IF(C792="","",VLOOKUP(C792,'[1]PREÇOS UNITÁRIOS'!$B$12:$H$273,2,0))</f>
        <v>C117-BASA</v>
      </c>
      <c r="E792" s="79" t="s">
        <v>11</v>
      </c>
      <c r="F792" s="47" t="str">
        <f>IF(C792="","",VLOOKUP(C792,'[1]PREÇOS UNITÁRIOS'!$B$12:$H$273,3,0))</f>
        <v>FORNECIMENTO E INSTALAÇÃO DE PLACA DE PAREDE TÁTIL (TIPO 2b E 2c) PARA SANITÁRIO PÚBLICO MAS/FEM (20X10CM) EM ACRÍLICO 5MM, INCLUSIVE FITA DESIVADA DUPLA FACE</v>
      </c>
      <c r="G792" s="48" t="s">
        <v>21</v>
      </c>
      <c r="H792" s="29"/>
      <c r="I792" s="29"/>
      <c r="J792" s="49"/>
      <c r="K792" s="49">
        <f>K795</f>
        <v>65.902000000000001</v>
      </c>
      <c r="L792" s="49">
        <f>L795</f>
        <v>2.8559999999999999</v>
      </c>
      <c r="M792" s="49">
        <f>SUM(K792:L792)</f>
        <v>68.757999999999996</v>
      </c>
      <c r="N792" s="35"/>
    </row>
    <row r="793" spans="3:14" ht="50" x14ac:dyDescent="0.35">
      <c r="C793" s="34"/>
      <c r="D793" s="36" t="s">
        <v>109</v>
      </c>
      <c r="E793" s="38" t="str">
        <f>IFERROR(VLOOKUP(D793,'[1]COMP-SINT-SINAPI'!$G$6:$R$20000,12,0),IFERROR(VLOOKUP(D793,'[1]PREÇOS UNITÁRIOS'!$B$73:$H$20000,3,0),IFERROR(VLOOKUP(D793,'[1]INSUMOS-SINAPI'!$A$6:$J$20000,6,0),IFERROR(VLOOKUP(D793,'[1]tab-PINI-SINT'!$B$18:$H$20000,7,0),IFERROR(VLOOKUP(D793,[1]INSUMOS!$B$13:$J$9994,9,0),"")))))</f>
        <v>TAB-PREÇO-REGIÇAO NORTE -PROD ACESS-Nº14</v>
      </c>
      <c r="F793" s="37" t="str">
        <f>IFERROR(VLOOKUP(D793,'[1]COMP-SINT-SINAPI'!$G$6:$Q$20000,2,0),IFERROR(VLOOKUP(D793,'[1]PREÇOS UNITÁRIOS'!$B$73:$H$20000,3,0),IFERROR(VLOOKUP(D793,'[1]INSUMOS-SINAPI'!$A$7:$F$20000,2,0),IFERROR(VLOOKUP(D793,'[1]tab-PINI-SINT'!$B$18:$G$20000,2,0),IFERROR(VLOOKUP(D793,[1]INSUMOS!$B$13:$H$9994,3,0),"")))))</f>
        <v>Placa de parede Tátil  SAÍDA DE EMERGÊNCIA (20X10cm) em acrílico 5mm, inclusive fita desivada dupla face</v>
      </c>
      <c r="G793" s="38" t="str">
        <f>IFERROR(VLOOKUP(D793,'[1]COMP-SINT-SINAPI'!$G$6:$Q$20000,3,0),IFERROR(VLOOKUP(D793,'[1]PREÇOS UNITÁRIOS'!$B$73:$H$20000,4,0),IFERROR(VLOOKUP(D793,'[1]INSUMOS-SINAPI'!$A$7:$F$20000,3,0),IFERROR(VLOOKUP(D793,'[1]tab-PINI-SINT'!$B$18:$G$20000,3,0),IFERROR(VLOOKUP(D793,[1]INSUMOS!$B$13:$H$9994,5,0),"")))))</f>
        <v>UND</v>
      </c>
      <c r="H793" s="39">
        <v>1</v>
      </c>
      <c r="I793" s="38">
        <f>IFERROR(VLOOKUP(D793,'[1]COMP-SINT-SINAPI'!$G$6:$Q$20000,8,0),IFERROR(VLOOKUP(D793,'[1]PREÇOS UNITÁRIOS'!$B$73:$H$20000,5,0),IFERROR(VLOOKUP(D793,'[1]INSUMOS-SINAPI'!$A$7:$F$20000,5,0),IFERROR(VLOOKUP(D793,'[1]tab-PINI-SINT'!$B$18:$G$20000,4,0),IFERROR(VLOOKUP(D793,[1]INSUMOS!$B$13:$H$9994,6,0),"")))))</f>
        <v>64.900000000000006</v>
      </c>
      <c r="J793" s="38">
        <f>IF(D793="",0,IFERROR(VLOOKUP(D793,'[1]COMP-SINT-SINAPI'!$G$6:$Q$20000,7,0),IFERROR(VLOOKUP(D793,'[1]PREÇOS UNITÁRIOS'!$B$73:$H$20000,6,0),IFERROR(VLOOKUP(D793,'[1]INSUMOS-SINAPI'!$A$7:$F$20000,7,0),IFERROR(VLOOKUP(D793,'[1]tab-PINI-SINT'!$B$18:$G$20000,5,0),IFERROR(VLOOKUP(D793,[1]INSUMOS!$B$13:$H$9994,7,0),"0,00"))))))</f>
        <v>0</v>
      </c>
      <c r="K793" s="40">
        <f>IF(H793="",0,H793*I793)</f>
        <v>64.900000000000006</v>
      </c>
      <c r="L793" s="40">
        <f>H793*J793</f>
        <v>0</v>
      </c>
      <c r="M793" s="41">
        <f>K793+L793</f>
        <v>64.900000000000006</v>
      </c>
      <c r="N793" s="35"/>
    </row>
    <row r="794" spans="3:14" ht="25" x14ac:dyDescent="0.35">
      <c r="C794" s="34"/>
      <c r="D794" s="58">
        <v>88316</v>
      </c>
      <c r="E794" s="38" t="str">
        <f>IFERROR(VLOOKUP(D794,'[1]COMP-SINT-SINAPI'!$G$6:$R$20000,12,0),IFERROR(VLOOKUP(D794,'[1]PREÇOS UNITÁRIOS'!$B$73:$H$20000,3,0),IFERROR(VLOOKUP(D794,'[1]INSUMOS-SINAPI'!$A$6:$J$20000,6,0),IFERROR(VLOOKUP(D794,'[1]tab-PINI-SINT'!$B$18:$H$20000,7,0),IFERROR(VLOOKUP(D794,[1]INSUMOS!$B$13:$J$9994,9,0),"")))))</f>
        <v>SINAPI</v>
      </c>
      <c r="F794" s="37" t="str">
        <f>IFERROR(VLOOKUP(D794,'[1]COMP-SINT-SINAPI'!$G$6:$Q$20000,2,0),IFERROR(VLOOKUP(D794,'[1]PREÇOS UNITÁRIOS'!$B$73:$H$20000,3,0),IFERROR(VLOOKUP(D794,'[1]INSUMOS-SINAPI'!$A$7:$F$20000,2,0),IFERROR(VLOOKUP(D794,'[1]tab-PINI-SINT'!$B$18:$G$20000,2,0),IFERROR(VLOOKUP(D794,[1]INSUMOS!$B$13:$H$9994,3,0),"")))))</f>
        <v>SERVENTE COM ENCARGOS COMPLEMENTARES</v>
      </c>
      <c r="G794" s="38" t="str">
        <f>IFERROR(VLOOKUP(D794,'[1]COMP-SINT-SINAPI'!$G$6:$Q$20000,3,0),IFERROR(VLOOKUP(D794,'[1]PREÇOS UNITÁRIOS'!$B$73:$H$20000,4,0),IFERROR(VLOOKUP(D794,'[1]INSUMOS-SINAPI'!$A$7:$F$20000,3,0),IFERROR(VLOOKUP(D794,'[1]tab-PINI-SINT'!$B$18:$G$20000,3,0),IFERROR(VLOOKUP(D794,[1]INSUMOS!$B$13:$H$9994,5,0),"")))))</f>
        <v>H</v>
      </c>
      <c r="H794" s="39">
        <v>0.2</v>
      </c>
      <c r="I794" s="38">
        <f>IFERROR(VLOOKUP(D794,'[1]COMP-SINT-SINAPI'!$G$6:$Q$20000,8,0),IFERROR(VLOOKUP(D794,'[1]PREÇOS UNITÁRIOS'!$B$73:$H$20000,5,0),IFERROR(VLOOKUP(D794,'[1]INSUMOS-SINAPI'!$A$7:$F$20000,5,0),IFERROR(VLOOKUP(D794,'[1]tab-PINI-SINT'!$B$18:$G$20000,4,0),IFERROR(VLOOKUP(D794,[1]INSUMOS!$B$13:$H$9994,6,0),"")))))</f>
        <v>5.01</v>
      </c>
      <c r="J794" s="38" t="str">
        <f>IF(D794="",0,IFERROR(VLOOKUP(D794,'[1]COMP-SINT-SINAPI'!$G$6:$Q$20000,7,0),IFERROR(VLOOKUP(D794,'[1]PREÇOS UNITÁRIOS'!$B$73:$H$20000,6,0),IFERROR(VLOOKUP(D794,'[1]INSUMOS-SINAPI'!$A$7:$F$20000,7,0),IFERROR(VLOOKUP(D794,'[1]tab-PINI-SINT'!$B$18:$G$20000,5,0),IFERROR(VLOOKUP(D794,[1]INSUMOS!$B$13:$H$9994,7,0),"0,00"))))))</f>
        <v>14,28</v>
      </c>
      <c r="K794" s="40">
        <f>IF(H794="",0,H794*I794)</f>
        <v>1.002</v>
      </c>
      <c r="L794" s="40">
        <f>H794*J794</f>
        <v>2.8559999999999999</v>
      </c>
      <c r="M794" s="41">
        <f>K794+L794</f>
        <v>3.8579999999999997</v>
      </c>
      <c r="N794" s="35"/>
    </row>
    <row r="795" spans="3:14" x14ac:dyDescent="0.35">
      <c r="C795" s="34"/>
      <c r="D795" s="35"/>
      <c r="E795" s="118"/>
      <c r="F795" s="35"/>
      <c r="G795" s="35"/>
      <c r="H795" s="35"/>
      <c r="I795" s="50" t="s">
        <v>1042</v>
      </c>
      <c r="J795" s="29"/>
      <c r="K795" s="41">
        <f>SUM(K793:K794)</f>
        <v>65.902000000000001</v>
      </c>
      <c r="L795" s="41">
        <f>SUM(L793:L794)</f>
        <v>2.8559999999999999</v>
      </c>
      <c r="M795" s="41">
        <f>SUM(M793:M794)</f>
        <v>68.75800000000001</v>
      </c>
      <c r="N795" s="35"/>
    </row>
    <row r="796" spans="3:14" x14ac:dyDescent="0.35">
      <c r="C796" s="34"/>
      <c r="D796" s="35"/>
      <c r="E796" s="118"/>
      <c r="F796" s="35"/>
      <c r="G796" s="35"/>
      <c r="H796" s="35"/>
      <c r="I796" s="35"/>
      <c r="J796" s="35"/>
      <c r="K796" s="35"/>
      <c r="L796" s="35"/>
      <c r="M796" s="35"/>
      <c r="N796" s="35"/>
    </row>
    <row r="797" spans="3:14" x14ac:dyDescent="0.35">
      <c r="C797" s="42"/>
      <c r="D797" s="43"/>
      <c r="E797" s="117"/>
      <c r="F797" s="43"/>
      <c r="G797" s="44" t="s">
        <v>21</v>
      </c>
      <c r="H797" s="44" t="s">
        <v>1036</v>
      </c>
      <c r="I797" s="44" t="s">
        <v>1037</v>
      </c>
      <c r="J797" s="44" t="s">
        <v>1038</v>
      </c>
      <c r="K797" s="44" t="s">
        <v>1039</v>
      </c>
      <c r="L797" s="44" t="s">
        <v>1040</v>
      </c>
      <c r="M797" s="45" t="s">
        <v>1041</v>
      </c>
      <c r="N797" s="35"/>
    </row>
    <row r="798" spans="3:14" ht="143" x14ac:dyDescent="0.35">
      <c r="C798" s="55" t="s">
        <v>600</v>
      </c>
      <c r="D798" s="47" t="str">
        <f>IF(C798="","",VLOOKUP(C798,'[1]PREÇOS UNITÁRIOS'!$B$12:$H$273,2,0))</f>
        <v>C118-BASA</v>
      </c>
      <c r="E798" s="79" t="s">
        <v>11</v>
      </c>
      <c r="F798" s="47" t="str">
        <f>IF(C798="","",VLOOKUP(C798,'[1]PREÇOS UNITÁRIOS'!$B$12:$H$273,3,0))</f>
        <v>FORNECIMENTO E INSTALAÇÃO DE PORTA CARTAZ DE PAREDE (45 X 75 X 5) CM, EM CHAPA DE AÇO Nº 20, DOBRADA, NAS CORES VERDE E AMARELO, ELEMENTOS EM CHAPA DUPLA DE ACRÍLICO 3MM, LOGOMARCAS ADESIVADAS, ESTRUTURA, FIXADO NA PAREDE</v>
      </c>
      <c r="G798" s="48" t="s">
        <v>21</v>
      </c>
      <c r="H798" s="29"/>
      <c r="I798" s="29"/>
      <c r="J798" s="49"/>
      <c r="K798" s="49">
        <f>K807</f>
        <v>357.00826899999998</v>
      </c>
      <c r="L798" s="49">
        <f>L807</f>
        <v>134.68521999999999</v>
      </c>
      <c r="M798" s="49">
        <f>SUM(K798:L798)</f>
        <v>491.693489</v>
      </c>
      <c r="N798" s="35"/>
    </row>
    <row r="799" spans="3:14" ht="37.5" x14ac:dyDescent="0.35">
      <c r="C799" s="34"/>
      <c r="D799" s="36" t="s">
        <v>43</v>
      </c>
      <c r="E799" s="38" t="str">
        <f>IFERROR(VLOOKUP(D799,'[1]COMP-SINT-SINAPI'!$G$6:$R$20000,12,0),IFERROR(VLOOKUP(D799,'[1]PREÇOS UNITÁRIOS'!$B$73:$H$20000,3,0),IFERROR(VLOOKUP(D799,'[1]INSUMOS-SINAPI'!$A$6:$J$20000,6,0),IFERROR(VLOOKUP(D799,'[1]tab-PINI-SINT'!$B$18:$H$20000,7,0),IFERROR(VLOOKUP(D799,[1]INSUMOS!$B$13:$J$9994,9,0),"")))))</f>
        <v>ORSE-11392</v>
      </c>
      <c r="F799" s="37" t="str">
        <f>IFERROR(VLOOKUP(D799,'[1]COMP-SINT-SINAPI'!$G$6:$Q$20000,2,0),IFERROR(VLOOKUP(D799,'[1]PREÇOS UNITÁRIOS'!$B$73:$H$20000,3,0),IFERROR(VLOOKUP(D799,'[1]INSUMOS-SINAPI'!$A$7:$F$20000,2,0),IFERROR(VLOOKUP(D799,'[1]tab-PINI-SINT'!$B$18:$G$20000,2,0),IFERROR(VLOOKUP(D799,[1]INSUMOS!$B$13:$H$9994,3,0),"")))))</f>
        <v>Adesivo em vinil para plotagem em letreiro de chapa galvanizada (c/aplicação)</v>
      </c>
      <c r="G799" s="38" t="str">
        <f>IFERROR(VLOOKUP(D799,'[1]COMP-SINT-SINAPI'!$G$6:$Q$20000,3,0),IFERROR(VLOOKUP(D799,'[1]PREÇOS UNITÁRIOS'!$B$73:$H$20000,4,0),IFERROR(VLOOKUP(D799,'[1]INSUMOS-SINAPI'!$A$7:$F$20000,3,0),IFERROR(VLOOKUP(D799,'[1]tab-PINI-SINT'!$B$18:$G$20000,3,0),IFERROR(VLOOKUP(D799,[1]INSUMOS!$B$13:$H$9994,5,0),"")))))</f>
        <v>m2</v>
      </c>
      <c r="H799" s="39">
        <v>1</v>
      </c>
      <c r="I799" s="38">
        <f>IFERROR(VLOOKUP(D799,'[1]COMP-SINT-SINAPI'!$G$6:$Q$20000,8,0),IFERROR(VLOOKUP(D799,'[1]PREÇOS UNITÁRIOS'!$B$73:$H$20000,5,0),IFERROR(VLOOKUP(D799,'[1]INSUMOS-SINAPI'!$A$7:$F$20000,5,0),IFERROR(VLOOKUP(D799,'[1]tab-PINI-SINT'!$B$18:$G$20000,4,0),IFERROR(VLOOKUP(D799,[1]INSUMOS!$B$13:$H$9994,6,0),"")))))</f>
        <v>102.095</v>
      </c>
      <c r="J799" s="38">
        <f>IF(D799="",0,IFERROR(VLOOKUP(D799,'[1]COMP-SINT-SINAPI'!$G$6:$Q$20000,7,0),IFERROR(VLOOKUP(D799,'[1]PREÇOS UNITÁRIOS'!$B$73:$H$20000,6,0),IFERROR(VLOOKUP(D799,'[1]INSUMOS-SINAPI'!$A$7:$F$20000,7,0),IFERROR(VLOOKUP(D799,'[1]tab-PINI-SINT'!$B$18:$G$20000,5,0),IFERROR(VLOOKUP(D799,[1]INSUMOS!$B$13:$H$9994,7,0),"0,00"))))))</f>
        <v>43.754999999999995</v>
      </c>
      <c r="K799" s="40">
        <f t="shared" ref="K799:K805" si="18">IF(H799="",0,H799*I799)</f>
        <v>102.095</v>
      </c>
      <c r="L799" s="40">
        <f t="shared" ref="L799:L805" si="19">H799*J799</f>
        <v>43.754999999999995</v>
      </c>
      <c r="M799" s="41">
        <f t="shared" ref="M799:M805" si="20">K799+L799</f>
        <v>145.85</v>
      </c>
      <c r="N799" s="35"/>
    </row>
    <row r="800" spans="3:14" ht="50" x14ac:dyDescent="0.35">
      <c r="C800" s="34"/>
      <c r="D800" s="36">
        <v>95541</v>
      </c>
      <c r="E800" s="38" t="str">
        <f>IFERROR(VLOOKUP(D800,'[1]COMP-SINT-SINAPI'!$G$6:$R$20000,12,0),IFERROR(VLOOKUP(D800,'[1]PREÇOS UNITÁRIOS'!$B$73:$H$20000,3,0),IFERROR(VLOOKUP(D800,'[1]INSUMOS-SINAPI'!$A$6:$J$20000,6,0),IFERROR(VLOOKUP(D800,'[1]tab-PINI-SINT'!$B$18:$H$20000,7,0),IFERROR(VLOOKUP(D800,[1]INSUMOS!$B$13:$J$9994,9,0),"")))))</f>
        <v>SINAPI</v>
      </c>
      <c r="F800" s="37" t="str">
        <f>IFERROR(VLOOKUP(D800,'[1]COMP-SINT-SINAPI'!$G$6:$Q$20000,2,0),IFERROR(VLOOKUP(D800,'[1]PREÇOS UNITÁRIOS'!$B$73:$H$20000,3,0),IFERROR(VLOOKUP(D800,'[1]INSUMOS-SINAPI'!$A$7:$F$20000,2,0),IFERROR(VLOOKUP(D800,'[1]tab-PINI-SINT'!$B$18:$G$20000,2,0),IFERROR(VLOOKUP(D800,[1]INSUMOS!$B$13:$H$9994,3,0),"")))))</f>
        <v>FIXAÇÃO UTILIZANDO PARAFUSO E BUCHA DE NYLON, SOMENTE MÃO DE OBRA. AF_10/2016</v>
      </c>
      <c r="G800" s="38" t="str">
        <f>IFERROR(VLOOKUP(D800,'[1]COMP-SINT-SINAPI'!$G$6:$Q$20000,3,0),IFERROR(VLOOKUP(D800,'[1]PREÇOS UNITÁRIOS'!$B$73:$H$20000,4,0),IFERROR(VLOOKUP(D800,'[1]INSUMOS-SINAPI'!$A$7:$F$20000,3,0),IFERROR(VLOOKUP(D800,'[1]tab-PINI-SINT'!$B$18:$G$20000,3,0),IFERROR(VLOOKUP(D800,[1]INSUMOS!$B$13:$H$9994,5,0),"")))))</f>
        <v>UN</v>
      </c>
      <c r="H800" s="39">
        <v>4</v>
      </c>
      <c r="I800" s="38">
        <f>IFERROR(VLOOKUP(D800,'[1]COMP-SINT-SINAPI'!$G$6:$Q$20000,8,0),IFERROR(VLOOKUP(D800,'[1]PREÇOS UNITÁRIOS'!$B$73:$H$20000,5,0),IFERROR(VLOOKUP(D800,'[1]INSUMOS-SINAPI'!$A$7:$F$20000,5,0),IFERROR(VLOOKUP(D800,'[1]tab-PINI-SINT'!$B$18:$G$20000,4,0),IFERROR(VLOOKUP(D800,[1]INSUMOS!$B$13:$H$9994,6,0),"")))))</f>
        <v>0.79</v>
      </c>
      <c r="J800" s="38" t="str">
        <f>IF(D800="",0,IFERROR(VLOOKUP(D800,'[1]COMP-SINT-SINAPI'!$G$6:$Q$20000,7,0),IFERROR(VLOOKUP(D800,'[1]PREÇOS UNITÁRIOS'!$B$73:$H$20000,6,0),IFERROR(VLOOKUP(D800,'[1]INSUMOS-SINAPI'!$A$7:$F$20000,7,0),IFERROR(VLOOKUP(D800,'[1]tab-PINI-SINT'!$B$18:$G$20000,5,0),IFERROR(VLOOKUP(D800,[1]INSUMOS!$B$13:$H$9994,7,0),"0,00"))))))</f>
        <v>3,58</v>
      </c>
      <c r="K800" s="40">
        <f t="shared" si="18"/>
        <v>3.16</v>
      </c>
      <c r="L800" s="40">
        <f t="shared" si="19"/>
        <v>14.32</v>
      </c>
      <c r="M800" s="41">
        <f t="shared" si="20"/>
        <v>17.48</v>
      </c>
      <c r="N800" s="35"/>
    </row>
    <row r="801" spans="3:14" ht="37.5" x14ac:dyDescent="0.35">
      <c r="C801" s="34"/>
      <c r="D801" s="57">
        <v>11026</v>
      </c>
      <c r="E801" s="38" t="str">
        <f>IFERROR(VLOOKUP(D801,'[1]COMP-SINT-SINAPI'!$G$6:$R$20000,12,0),IFERROR(VLOOKUP(D801,'[1]PREÇOS UNITÁRIOS'!$B$73:$H$20000,3,0),IFERROR(VLOOKUP(D801,'[1]INSUMOS-SINAPI'!$A$6:$J$20000,6,0),IFERROR(VLOOKUP(D801,'[1]tab-PINI-SINT'!$B$18:$H$20000,7,0),IFERROR(VLOOKUP(D801,[1]INSUMOS!$B$13:$J$9994,9,0),"")))))</f>
        <v>SINAPI</v>
      </c>
      <c r="F801" s="37" t="str">
        <f>IFERROR(VLOOKUP(D801,'[1]COMP-SINT-SINAPI'!$G$6:$Q$20000,2,0),IFERROR(VLOOKUP(D801,'[1]PREÇOS UNITÁRIOS'!$B$73:$H$20000,3,0),IFERROR(VLOOKUP(D801,'[1]INSUMOS-SINAPI'!$A$7:$F$20000,2,0),IFERROR(VLOOKUP(D801,'[1]tab-PINI-SINT'!$B$18:$G$20000,2,0),IFERROR(VLOOKUP(D801,[1]INSUMOS!$B$13:$H$9994,3,0),"")))))</f>
        <v>CHAPA DE ACO GALVANIZADA BITOLA GSG 14, E = 1,95 MM (15,60 KG/M2)</v>
      </c>
      <c r="G801" s="38" t="str">
        <f>IFERROR(VLOOKUP(D801,'[1]COMP-SINT-SINAPI'!$G$6:$Q$20000,3,0),IFERROR(VLOOKUP(D801,'[1]PREÇOS UNITÁRIOS'!$B$73:$H$20000,4,0),IFERROR(VLOOKUP(D801,'[1]INSUMOS-SINAPI'!$A$7:$F$20000,3,0),IFERROR(VLOOKUP(D801,'[1]tab-PINI-SINT'!$B$18:$G$20000,3,0),IFERROR(VLOOKUP(D801,[1]INSUMOS!$B$13:$H$9994,5,0),"")))))</f>
        <v xml:space="preserve">KG    </v>
      </c>
      <c r="H801" s="39">
        <f>0.5055*15.6</f>
        <v>7.8857999999999988</v>
      </c>
      <c r="I801" s="38" t="str">
        <f>IFERROR(VLOOKUP(D801,'[1]COMP-SINT-SINAPI'!$G$6:$Q$20000,8,0),IFERROR(VLOOKUP(D801,'[1]PREÇOS UNITÁRIOS'!$B$73:$H$20000,5,0),IFERROR(VLOOKUP(D801,'[1]INSUMOS-SINAPI'!$A$7:$F$20000,5,0),IFERROR(VLOOKUP(D801,'[1]tab-PINI-SINT'!$B$18:$G$20000,4,0),IFERROR(VLOOKUP(D801,[1]INSUMOS!$B$13:$H$9994,6,0),"")))))</f>
        <v>14,18</v>
      </c>
      <c r="J801" s="38" t="str">
        <f>IF(D801="",0,IFERROR(VLOOKUP(D801,'[1]COMP-SINT-SINAPI'!$G$6:$Q$20000,7,0),IFERROR(VLOOKUP(D801,'[1]PREÇOS UNITÁRIOS'!$B$73:$H$20000,6,0),IFERROR(VLOOKUP(D801,'[1]INSUMOS-SINAPI'!$A$7:$F$20000,7,0),IFERROR(VLOOKUP(D801,'[1]tab-PINI-SINT'!$B$18:$G$20000,5,0),IFERROR(VLOOKUP(D801,[1]INSUMOS!$B$13:$H$9994,7,0),"0,00"))))))</f>
        <v>0,00</v>
      </c>
      <c r="K801" s="40">
        <f t="shared" si="18"/>
        <v>111.82064399999999</v>
      </c>
      <c r="L801" s="40">
        <f t="shared" si="19"/>
        <v>0</v>
      </c>
      <c r="M801" s="41">
        <f t="shared" si="20"/>
        <v>111.82064399999999</v>
      </c>
      <c r="N801" s="35"/>
    </row>
    <row r="802" spans="3:14" ht="75" x14ac:dyDescent="0.35">
      <c r="C802" s="34"/>
      <c r="D802" s="36">
        <v>10851</v>
      </c>
      <c r="E802" s="38" t="str">
        <f>IFERROR(VLOOKUP(D802,'[1]COMP-SINT-SINAPI'!$G$6:$R$20000,12,0),IFERROR(VLOOKUP(D802,'[1]PREÇOS UNITÁRIOS'!$B$73:$H$20000,3,0),IFERROR(VLOOKUP(D802,'[1]INSUMOS-SINAPI'!$A$6:$J$20000,6,0),IFERROR(VLOOKUP(D802,'[1]tab-PINI-SINT'!$B$18:$H$20000,7,0),IFERROR(VLOOKUP(D802,[1]INSUMOS!$B$13:$J$9994,9,0),"")))))</f>
        <v>SINAPI</v>
      </c>
      <c r="F802" s="37" t="str">
        <f>IFERROR(VLOOKUP(D802,'[1]COMP-SINT-SINAPI'!$G$6:$Q$20000,2,0),IFERROR(VLOOKUP(D802,'[1]PREÇOS UNITÁRIOS'!$B$73:$H$20000,3,0),IFERROR(VLOOKUP(D802,'[1]INSUMOS-SINAPI'!$A$7:$F$20000,2,0),IFERROR(VLOOKUP(D802,'[1]tab-PINI-SINT'!$B$18:$G$20000,2,0),IFERROR(VLOOKUP(D802,[1]INSUMOS!$B$13:$H$9994,3,0),"")))))</f>
        <v>PLACA DE ACRILICO TRANSPARENTE ADESIVADA PARA SINALIZACAO DE PORTAS, BORDA POLIDA, DE *25 X 8*, E = 6 MM (NAO INCLUI ACESSORIOS PARA FIXACAO)</v>
      </c>
      <c r="G802" s="38" t="str">
        <f>IFERROR(VLOOKUP(D802,'[1]COMP-SINT-SINAPI'!$G$6:$Q$20000,3,0),IFERROR(VLOOKUP(D802,'[1]PREÇOS UNITÁRIOS'!$B$73:$H$20000,4,0),IFERROR(VLOOKUP(D802,'[1]INSUMOS-SINAPI'!$A$7:$F$20000,3,0),IFERROR(VLOOKUP(D802,'[1]tab-PINI-SINT'!$B$18:$G$20000,3,0),IFERROR(VLOOKUP(D802,[1]INSUMOS!$B$13:$H$9994,5,0),"")))))</f>
        <v xml:space="preserve">UN    </v>
      </c>
      <c r="H802" s="39">
        <v>1</v>
      </c>
      <c r="I802" s="38" t="str">
        <f>IFERROR(VLOOKUP(D802,'[1]COMP-SINT-SINAPI'!$G$6:$Q$20000,8,0),IFERROR(VLOOKUP(D802,'[1]PREÇOS UNITÁRIOS'!$B$73:$H$20000,5,0),IFERROR(VLOOKUP(D802,'[1]INSUMOS-SINAPI'!$A$7:$F$20000,5,0),IFERROR(VLOOKUP(D802,'[1]tab-PINI-SINT'!$B$18:$G$20000,4,0),IFERROR(VLOOKUP(D802,[1]INSUMOS!$B$13:$H$9994,6,0),"")))))</f>
        <v>87,19</v>
      </c>
      <c r="J802" s="38" t="str">
        <f>IF(D802="",0,IFERROR(VLOOKUP(D802,'[1]COMP-SINT-SINAPI'!$G$6:$Q$20000,7,0),IFERROR(VLOOKUP(D802,'[1]PREÇOS UNITÁRIOS'!$B$73:$H$20000,6,0),IFERROR(VLOOKUP(D802,'[1]INSUMOS-SINAPI'!$A$7:$F$20000,7,0),IFERROR(VLOOKUP(D802,'[1]tab-PINI-SINT'!$B$18:$G$20000,5,0),IFERROR(VLOOKUP(D802,[1]INSUMOS!$B$13:$H$9994,7,0),"0,00"))))))</f>
        <v>0,00</v>
      </c>
      <c r="K802" s="40">
        <f t="shared" si="18"/>
        <v>87.19</v>
      </c>
      <c r="L802" s="40">
        <f t="shared" si="19"/>
        <v>0</v>
      </c>
      <c r="M802" s="41">
        <f t="shared" si="20"/>
        <v>87.19</v>
      </c>
      <c r="N802" s="35"/>
    </row>
    <row r="803" spans="3:14" ht="37.5" x14ac:dyDescent="0.35">
      <c r="C803" s="34"/>
      <c r="D803" s="57">
        <v>88315</v>
      </c>
      <c r="E803" s="38" t="str">
        <f>IFERROR(VLOOKUP(D803,'[1]COMP-SINT-SINAPI'!$G$6:$R$20000,12,0),IFERROR(VLOOKUP(D803,'[1]PREÇOS UNITÁRIOS'!$B$73:$H$20000,3,0),IFERROR(VLOOKUP(D803,'[1]INSUMOS-SINAPI'!$A$6:$J$20000,6,0),IFERROR(VLOOKUP(D803,'[1]tab-PINI-SINT'!$B$18:$H$20000,7,0),IFERROR(VLOOKUP(D803,[1]INSUMOS!$B$13:$J$9994,9,0),"")))))</f>
        <v>SINAPI</v>
      </c>
      <c r="F803" s="37" t="str">
        <f>IFERROR(VLOOKUP(D803,'[1]COMP-SINT-SINAPI'!$G$6:$Q$20000,2,0),IFERROR(VLOOKUP(D803,'[1]PREÇOS UNITÁRIOS'!$B$73:$H$20000,3,0),IFERROR(VLOOKUP(D803,'[1]INSUMOS-SINAPI'!$A$7:$F$20000,2,0),IFERROR(VLOOKUP(D803,'[1]tab-PINI-SINT'!$B$18:$G$20000,2,0),IFERROR(VLOOKUP(D803,[1]INSUMOS!$B$13:$H$9994,3,0),"")))))</f>
        <v>SERRALHEIRO COM ENCARGOS COMPLEMENTARES</v>
      </c>
      <c r="G803" s="38" t="str">
        <f>IFERROR(VLOOKUP(D803,'[1]COMP-SINT-SINAPI'!$G$6:$Q$20000,3,0),IFERROR(VLOOKUP(D803,'[1]PREÇOS UNITÁRIOS'!$B$73:$H$20000,4,0),IFERROR(VLOOKUP(D803,'[1]INSUMOS-SINAPI'!$A$7:$F$20000,3,0),IFERROR(VLOOKUP(D803,'[1]tab-PINI-SINT'!$B$18:$G$20000,3,0),IFERROR(VLOOKUP(D803,[1]INSUMOS!$B$13:$H$9994,5,0),"")))))</f>
        <v>H</v>
      </c>
      <c r="H803" s="39">
        <v>2</v>
      </c>
      <c r="I803" s="38">
        <f>IFERROR(VLOOKUP(D803,'[1]COMP-SINT-SINAPI'!$G$6:$Q$20000,8,0),IFERROR(VLOOKUP(D803,'[1]PREÇOS UNITÁRIOS'!$B$73:$H$20000,5,0),IFERROR(VLOOKUP(D803,'[1]INSUMOS-SINAPI'!$A$7:$F$20000,5,0),IFERROR(VLOOKUP(D803,'[1]tab-PINI-SINT'!$B$18:$G$20000,4,0),IFERROR(VLOOKUP(D803,[1]INSUMOS!$B$13:$H$9994,6,0),"")))))</f>
        <v>5.18</v>
      </c>
      <c r="J803" s="38" t="str">
        <f>IF(D803="",0,IFERROR(VLOOKUP(D803,'[1]COMP-SINT-SINAPI'!$G$6:$Q$20000,7,0),IFERROR(VLOOKUP(D803,'[1]PREÇOS UNITÁRIOS'!$B$73:$H$20000,6,0),IFERROR(VLOOKUP(D803,'[1]INSUMOS-SINAPI'!$A$7:$F$20000,7,0),IFERROR(VLOOKUP(D803,'[1]tab-PINI-SINT'!$B$18:$G$20000,5,0),IFERROR(VLOOKUP(D803,[1]INSUMOS!$B$13:$H$9994,7,0),"0,00"))))))</f>
        <v>18,96</v>
      </c>
      <c r="K803" s="40">
        <f t="shared" si="18"/>
        <v>10.36</v>
      </c>
      <c r="L803" s="40">
        <f t="shared" si="19"/>
        <v>37.92</v>
      </c>
      <c r="M803" s="41">
        <f t="shared" si="20"/>
        <v>48.28</v>
      </c>
      <c r="N803" s="35"/>
    </row>
    <row r="804" spans="3:14" ht="37.5" x14ac:dyDescent="0.35">
      <c r="C804" s="34"/>
      <c r="D804" s="36">
        <v>39914</v>
      </c>
      <c r="E804" s="38" t="str">
        <f>IFERROR(VLOOKUP(D804,'[1]COMP-SINT-SINAPI'!$G$6:$R$20000,12,0),IFERROR(VLOOKUP(D804,'[1]PREÇOS UNITÁRIOS'!$B$73:$H$20000,3,0),IFERROR(VLOOKUP(D804,'[1]INSUMOS-SINAPI'!$A$6:$J$20000,6,0),IFERROR(VLOOKUP(D804,'[1]tab-PINI-SINT'!$B$18:$H$20000,7,0),IFERROR(VLOOKUP(D804,[1]INSUMOS!$B$13:$J$9994,9,0),"")))))</f>
        <v>SINAPI</v>
      </c>
      <c r="F804" s="37" t="str">
        <f>IFERROR(VLOOKUP(D804,'[1]COMP-SINT-SINAPI'!$G$6:$Q$20000,2,0),IFERROR(VLOOKUP(D804,'[1]PREÇOS UNITÁRIOS'!$B$73:$H$20000,3,0),IFERROR(VLOOKUP(D804,'[1]INSUMOS-SINAPI'!$A$7:$F$20000,2,0),IFERROR(VLOOKUP(D804,'[1]tab-PINI-SINT'!$B$18:$G$20000,2,0),IFERROR(VLOOKUP(D804,[1]INSUMOS!$B$13:$H$9994,3,0),"")))))</f>
        <v>SOLDA EM VARETA FOSCOPER, D = *2,5* MM  X COMPRIMENTO 500 MM</v>
      </c>
      <c r="G804" s="38" t="str">
        <f>IFERROR(VLOOKUP(D804,'[1]COMP-SINT-SINAPI'!$G$6:$Q$20000,3,0),IFERROR(VLOOKUP(D804,'[1]PREÇOS UNITÁRIOS'!$B$73:$H$20000,4,0),IFERROR(VLOOKUP(D804,'[1]INSUMOS-SINAPI'!$A$7:$F$20000,3,0),IFERROR(VLOOKUP(D804,'[1]tab-PINI-SINT'!$B$18:$G$20000,3,0),IFERROR(VLOOKUP(D804,[1]INSUMOS!$B$13:$H$9994,5,0),"")))))</f>
        <v xml:space="preserve">KG    </v>
      </c>
      <c r="H804" s="39">
        <v>0.08</v>
      </c>
      <c r="I804" s="38" t="str">
        <f>IFERROR(VLOOKUP(D804,'[1]COMP-SINT-SINAPI'!$G$6:$Q$20000,8,0),IFERROR(VLOOKUP(D804,'[1]PREÇOS UNITÁRIOS'!$B$73:$H$20000,5,0),IFERROR(VLOOKUP(D804,'[1]INSUMOS-SINAPI'!$A$7:$F$20000,5,0),IFERROR(VLOOKUP(D804,'[1]tab-PINI-SINT'!$B$18:$G$20000,4,0),IFERROR(VLOOKUP(D804,[1]INSUMOS!$B$13:$H$9994,6,0),"")))))</f>
        <v>246,88</v>
      </c>
      <c r="J804" s="38" t="str">
        <f>IF(D804="",0,IFERROR(VLOOKUP(D804,'[1]COMP-SINT-SINAPI'!$G$6:$Q$20000,7,0),IFERROR(VLOOKUP(D804,'[1]PREÇOS UNITÁRIOS'!$B$73:$H$20000,6,0),IFERROR(VLOOKUP(D804,'[1]INSUMOS-SINAPI'!$A$7:$F$20000,7,0),IFERROR(VLOOKUP(D804,'[1]tab-PINI-SINT'!$B$18:$G$20000,5,0),IFERROR(VLOOKUP(D804,[1]INSUMOS!$B$13:$H$9994,7,0),"0,00"))))))</f>
        <v>0,00</v>
      </c>
      <c r="K804" s="40">
        <f t="shared" si="18"/>
        <v>19.750399999999999</v>
      </c>
      <c r="L804" s="40">
        <f t="shared" si="19"/>
        <v>0</v>
      </c>
      <c r="M804" s="41">
        <f t="shared" si="20"/>
        <v>19.750399999999999</v>
      </c>
      <c r="N804" s="35"/>
    </row>
    <row r="805" spans="3:14" ht="100" x14ac:dyDescent="0.35">
      <c r="C805" s="34"/>
      <c r="D805" s="36">
        <v>100761</v>
      </c>
      <c r="E805" s="38" t="str">
        <f>IFERROR(VLOOKUP(D805,'[1]COMP-SINT-SINAPI'!$G$6:$R$20000,12,0),IFERROR(VLOOKUP(D805,'[1]PREÇOS UNITÁRIOS'!$B$73:$H$20000,3,0),IFERROR(VLOOKUP(D805,'[1]INSUMOS-SINAPI'!$A$6:$J$20000,6,0),IFERROR(VLOOKUP(D805,'[1]tab-PINI-SINT'!$B$18:$H$20000,7,0),IFERROR(VLOOKUP(D805,[1]INSUMOS!$B$13:$J$9994,9,0),"")))))</f>
        <v>SINAPI</v>
      </c>
      <c r="F805" s="37" t="str">
        <f>IFERROR(VLOOKUP(D805,'[1]COMP-SINT-SINAPI'!$G$6:$Q$20000,2,0),IFERROR(VLOOKUP(D805,'[1]PREÇOS UNITÁRIOS'!$B$73:$H$20000,3,0),IFERROR(VLOOKUP(D805,'[1]INSUMOS-SINAPI'!$A$7:$F$20000,2,0),IFERROR(VLOOKUP(D805,'[1]tab-PINI-SINT'!$B$18:$G$20000,2,0),IFERROR(VLOOKUP(D805,[1]INSUMOS!$B$13:$H$9994,3,0),"")))))</f>
        <v>PINTURA COM TINTA ALQUÍDICA DE ACABAMENTO (ESMALTE SINTÉTICO FOSCO) PULVERIZADA SOBRE SUPERFÍCIES METÁLICAS (EXCETO PERFIL) EXECUTADO EM OBRA (02 DEMÃOS). AF_01/2020_PE</v>
      </c>
      <c r="G805" s="38" t="str">
        <f>IFERROR(VLOOKUP(D805,'[1]COMP-SINT-SINAPI'!$G$6:$Q$20000,3,0),IFERROR(VLOOKUP(D805,'[1]PREÇOS UNITÁRIOS'!$B$73:$H$20000,4,0),IFERROR(VLOOKUP(D805,'[1]INSUMOS-SINAPI'!$A$7:$F$20000,3,0),IFERROR(VLOOKUP(D805,'[1]tab-PINI-SINT'!$B$18:$G$20000,3,0),IFERROR(VLOOKUP(D805,[1]INSUMOS!$B$13:$H$9994,5,0),"")))))</f>
        <v>M2</v>
      </c>
      <c r="H805" s="39">
        <v>0.50549999999999995</v>
      </c>
      <c r="I805" s="38">
        <f>IFERROR(VLOOKUP(D805,'[1]COMP-SINT-SINAPI'!$G$6:$Q$20000,8,0),IFERROR(VLOOKUP(D805,'[1]PREÇOS UNITÁRIOS'!$B$73:$H$20000,5,0),IFERROR(VLOOKUP(D805,'[1]INSUMOS-SINAPI'!$A$7:$F$20000,5,0),IFERROR(VLOOKUP(D805,'[1]tab-PINI-SINT'!$B$18:$G$20000,4,0),IFERROR(VLOOKUP(D805,[1]INSUMOS!$B$13:$H$9994,6,0),"")))))</f>
        <v>24.950000000000003</v>
      </c>
      <c r="J805" s="38" t="str">
        <f>IF(D805="",0,IFERROR(VLOOKUP(D805,'[1]COMP-SINT-SINAPI'!$G$6:$Q$20000,7,0),IFERROR(VLOOKUP(D805,'[1]PREÇOS UNITÁRIOS'!$B$73:$H$20000,6,0),IFERROR(VLOOKUP(D805,'[1]INSUMOS-SINAPI'!$A$7:$F$20000,7,0),IFERROR(VLOOKUP(D805,'[1]tab-PINI-SINT'!$B$18:$G$20000,5,0),IFERROR(VLOOKUP(D805,[1]INSUMOS!$B$13:$H$9994,7,0),"0,00"))))))</f>
        <v>20,04</v>
      </c>
      <c r="K805" s="40">
        <f t="shared" si="18"/>
        <v>12.612225</v>
      </c>
      <c r="L805" s="40">
        <f t="shared" si="19"/>
        <v>10.130219999999998</v>
      </c>
      <c r="M805" s="41">
        <f t="shared" si="20"/>
        <v>22.742444999999996</v>
      </c>
      <c r="N805" s="35"/>
    </row>
    <row r="806" spans="3:14" ht="25" x14ac:dyDescent="0.35">
      <c r="C806" s="34"/>
      <c r="D806" s="58">
        <v>88316</v>
      </c>
      <c r="E806" s="38" t="str">
        <f>IFERROR(VLOOKUP(D806,'[1]COMP-SINT-SINAPI'!$G$6:$R$20000,12,0),IFERROR(VLOOKUP(D806,'[1]PREÇOS UNITÁRIOS'!$B$73:$H$20000,3,0),IFERROR(VLOOKUP(D806,'[1]INSUMOS-SINAPI'!$A$6:$J$20000,6,0),IFERROR(VLOOKUP(D806,'[1]tab-PINI-SINT'!$B$18:$H$20000,7,0),IFERROR(VLOOKUP(D806,[1]INSUMOS!$B$13:$J$9994,9,0),"")))))</f>
        <v>SINAPI</v>
      </c>
      <c r="F806" s="37" t="str">
        <f>IFERROR(VLOOKUP(D806,'[1]COMP-SINT-SINAPI'!$G$6:$Q$20000,2,0),IFERROR(VLOOKUP(D806,'[1]PREÇOS UNITÁRIOS'!$B$73:$H$20000,3,0),IFERROR(VLOOKUP(D806,'[1]INSUMOS-SINAPI'!$A$7:$F$20000,2,0),IFERROR(VLOOKUP(D806,'[1]tab-PINI-SINT'!$B$18:$G$20000,2,0),IFERROR(VLOOKUP(D806,[1]INSUMOS!$B$13:$H$9994,3,0),"")))))</f>
        <v>SERVENTE COM ENCARGOS COMPLEMENTARES</v>
      </c>
      <c r="G806" s="38" t="str">
        <f>IFERROR(VLOOKUP(D806,'[1]COMP-SINT-SINAPI'!$G$6:$Q$20000,3,0),IFERROR(VLOOKUP(D806,'[1]PREÇOS UNITÁRIOS'!$B$73:$H$20000,4,0),IFERROR(VLOOKUP(D806,'[1]INSUMOS-SINAPI'!$A$7:$F$20000,3,0),IFERROR(VLOOKUP(D806,'[1]tab-PINI-SINT'!$B$18:$G$20000,3,0),IFERROR(VLOOKUP(D806,[1]INSUMOS!$B$13:$H$9994,5,0),"")))))</f>
        <v>H</v>
      </c>
      <c r="H806" s="39">
        <v>2</v>
      </c>
      <c r="I806" s="38">
        <f>IFERROR(VLOOKUP(D806,'[1]COMP-SINT-SINAPI'!$G$6:$Q$20000,8,0),IFERROR(VLOOKUP(D806,'[1]PREÇOS UNITÁRIOS'!$B$73:$H$20000,5,0),IFERROR(VLOOKUP(D806,'[1]INSUMOS-SINAPI'!$A$7:$F$20000,5,0),IFERROR(VLOOKUP(D806,'[1]tab-PINI-SINT'!$B$18:$G$20000,4,0),IFERROR(VLOOKUP(D806,[1]INSUMOS!$B$13:$H$9994,6,0),"")))))</f>
        <v>5.01</v>
      </c>
      <c r="J806" s="38" t="str">
        <f>IF(D806="",0,IFERROR(VLOOKUP(D806,'[1]COMP-SINT-SINAPI'!$G$6:$Q$20000,7,0),IFERROR(VLOOKUP(D806,'[1]PREÇOS UNITÁRIOS'!$B$73:$H$20000,6,0),IFERROR(VLOOKUP(D806,'[1]INSUMOS-SINAPI'!$A$7:$F$20000,7,0),IFERROR(VLOOKUP(D806,'[1]tab-PINI-SINT'!$B$18:$G$20000,5,0),IFERROR(VLOOKUP(D806,[1]INSUMOS!$B$13:$H$9994,7,0),"0,00"))))))</f>
        <v>14,28</v>
      </c>
      <c r="K806" s="40">
        <f>IF(H806="",0,H806*I806)</f>
        <v>10.02</v>
      </c>
      <c r="L806" s="40">
        <f>H806*J806</f>
        <v>28.56</v>
      </c>
      <c r="M806" s="41">
        <f>K806+L806</f>
        <v>38.58</v>
      </c>
      <c r="N806" s="35"/>
    </row>
    <row r="807" spans="3:14" x14ac:dyDescent="0.35">
      <c r="C807" s="34"/>
      <c r="D807" s="35"/>
      <c r="E807" s="118"/>
      <c r="F807" s="35"/>
      <c r="G807" s="35"/>
      <c r="H807" s="35"/>
      <c r="I807" s="50" t="s">
        <v>1042</v>
      </c>
      <c r="J807" s="38">
        <f>IF(D807="",0,IFERROR(VLOOKUP(D807,'[1]COMP-SINT-SINAPI'!$G$6:$Q$20000,7,0),IFERROR(VLOOKUP(D807,'[1]PREÇOS UNITÁRIOS'!$B$73:$H$20000,6,0),IFERROR(VLOOKUP(D807,'[1]INSUMOS-SINAPI'!$A$7:$F$20000,7,0),IFERROR(VLOOKUP(D807,'[1]tab-PINI-SINT'!$B$18:$G$20000,5,0),IFERROR(VLOOKUP(D807,[1]INSUMOS!$B$13:$H$9994,7,0),"0,00"))))))</f>
        <v>0</v>
      </c>
      <c r="K807" s="41">
        <f>SUM(K799:K806)</f>
        <v>357.00826899999998</v>
      </c>
      <c r="L807" s="41">
        <f>SUM(L799:L806)</f>
        <v>134.68521999999999</v>
      </c>
      <c r="M807" s="41">
        <f>SUM(M799:M806)</f>
        <v>491.69348899999994</v>
      </c>
      <c r="N807" s="35"/>
    </row>
    <row r="808" spans="3:14" x14ac:dyDescent="0.35">
      <c r="C808" s="34"/>
      <c r="D808" s="35"/>
      <c r="E808" s="118"/>
      <c r="F808" s="35"/>
      <c r="G808" s="35"/>
      <c r="H808" s="35"/>
      <c r="I808" s="35"/>
      <c r="J808" s="38">
        <f>IF(D808="",0,IFERROR(VLOOKUP(D808,'[1]COMP-SINT-SINAPI'!$G$6:$Q$20000,7,0),IFERROR(VLOOKUP(D808,'[1]PREÇOS UNITÁRIOS'!$B$73:$H$20000,6,0),IFERROR(VLOOKUP(D808,'[1]INSUMOS-SINAPI'!$A$7:$F$20000,7,0),IFERROR(VLOOKUP(D808,'[1]tab-PINI-SINT'!$B$18:$G$20000,5,0),IFERROR(VLOOKUP(D808,[1]INSUMOS!$B$13:$H$9994,7,0),"0,00"))))))</f>
        <v>0</v>
      </c>
      <c r="K808" s="35"/>
      <c r="L808" s="35"/>
      <c r="M808" s="35"/>
      <c r="N808" s="35"/>
    </row>
    <row r="809" spans="3:14" x14ac:dyDescent="0.35">
      <c r="C809" s="42"/>
      <c r="D809" s="43"/>
      <c r="E809" s="117"/>
      <c r="F809" s="43"/>
      <c r="G809" s="44" t="s">
        <v>21</v>
      </c>
      <c r="H809" s="44" t="s">
        <v>1036</v>
      </c>
      <c r="I809" s="44" t="s">
        <v>1037</v>
      </c>
      <c r="J809" s="38">
        <f>IF(D809="",0,IFERROR(VLOOKUP(D809,'[1]COMP-SINT-SINAPI'!$G$6:$Q$20000,7,0),IFERROR(VLOOKUP(D809,'[1]PREÇOS UNITÁRIOS'!$B$73:$H$20000,6,0),IFERROR(VLOOKUP(D809,'[1]INSUMOS-SINAPI'!$A$7:$F$20000,7,0),IFERROR(VLOOKUP(D809,'[1]tab-PINI-SINT'!$B$18:$G$20000,5,0),IFERROR(VLOOKUP(D809,[1]INSUMOS!$B$13:$H$9994,7,0),"0,00"))))))</f>
        <v>0</v>
      </c>
      <c r="K809" s="44" t="s">
        <v>1039</v>
      </c>
      <c r="L809" s="44" t="s">
        <v>1040</v>
      </c>
      <c r="M809" s="45" t="s">
        <v>1041</v>
      </c>
      <c r="N809" s="35"/>
    </row>
    <row r="810" spans="3:14" ht="143" x14ac:dyDescent="0.35">
      <c r="C810" s="55" t="s">
        <v>603</v>
      </c>
      <c r="D810" s="47" t="str">
        <f>IF(C810="","",VLOOKUP(C810,'[1]PREÇOS UNITÁRIOS'!$B$12:$H$273,2,0))</f>
        <v>C119-BASA</v>
      </c>
      <c r="E810" s="79" t="s">
        <v>11</v>
      </c>
      <c r="F810" s="47" t="str">
        <f>IF(C810="","",VLOOKUP(C810,'[1]PREÇOS UNITÁRIOS'!$B$12:$H$273,3,0))</f>
        <v>PORTA CARTAZ OU SINALIZAÇÃO DE INFORMAÇÃO TIPO TOTEM (50 X 175 X 15)CM, EM CHAPA DE AÇO Nº 20, NAS CORES VERDE E AMARELO, ELEMENTOS EM CHAPA DUPLA DE ACRÍLICO 3MM, DOBRADA, LOGOMARCAS ADESIVADAS, INCLUINDO ESTRUTURA,</v>
      </c>
      <c r="G810" s="48" t="s">
        <v>21</v>
      </c>
      <c r="H810" s="29"/>
      <c r="I810" s="29"/>
      <c r="J810" s="38" t="str">
        <f>IF(D810="",0,IFERROR(VLOOKUP(D810,'[1]COMP-SINT-SINAPI'!$G$6:$Q$20000,7,0),IFERROR(VLOOKUP(D810,'[1]PREÇOS UNITÁRIOS'!$B$73:$H$20000,6,0),IFERROR(VLOOKUP(D810,'[1]INSUMOS-SINAPI'!$A$7:$F$20000,7,0),IFERROR(VLOOKUP(D810,'[1]tab-PINI-SINT'!$B$18:$G$20000,5,0),IFERROR(VLOOKUP(D810,[1]INSUMOS!$B$13:$H$9994,7,0),"0,00"))))))</f>
        <v>0,00</v>
      </c>
      <c r="K810" s="49">
        <f>K820</f>
        <v>603.37019999999984</v>
      </c>
      <c r="L810" s="49">
        <f>L820</f>
        <v>360.33600000000001</v>
      </c>
      <c r="M810" s="49">
        <f>SUM(K810:L810)</f>
        <v>963.70619999999985</v>
      </c>
      <c r="N810" s="35"/>
    </row>
    <row r="811" spans="3:14" ht="37.5" x14ac:dyDescent="0.35">
      <c r="C811" s="34"/>
      <c r="D811" s="36">
        <v>4777</v>
      </c>
      <c r="E811" s="38" t="str">
        <f>IFERROR(VLOOKUP(D811,'[1]COMP-SINT-SINAPI'!$G$6:$R$20000,12,0),IFERROR(VLOOKUP(D811,'[1]PREÇOS UNITÁRIOS'!$B$73:$H$20000,3,0),IFERROR(VLOOKUP(D811,'[1]INSUMOS-SINAPI'!$A$6:$J$20000,6,0),IFERROR(VLOOKUP(D811,'[1]tab-PINI-SINT'!$B$18:$H$20000,7,0),IFERROR(VLOOKUP(D811,[1]INSUMOS!$B$13:$J$9994,9,0),"")))))</f>
        <v>SINAPI</v>
      </c>
      <c r="F811" s="37" t="str">
        <f>IFERROR(VLOOKUP(D811,'[1]COMP-SINT-SINAPI'!$G$6:$Q$20000,2,0),IFERROR(VLOOKUP(D811,'[1]PREÇOS UNITÁRIOS'!$B$73:$H$20000,3,0),IFERROR(VLOOKUP(D811,'[1]INSUMOS-SINAPI'!$A$7:$F$20000,2,0),IFERROR(VLOOKUP(D811,'[1]tab-PINI-SINT'!$B$18:$G$20000,2,0),IFERROR(VLOOKUP(D811,[1]INSUMOS!$B$13:$H$9994,3,0),"")))))</f>
        <v>CANTONEIRA ACO ABAS IGUAIS (QUALQUER BITOLA), ESPESSURA ENTRE 1/8" E 1/4"</v>
      </c>
      <c r="G811" s="38" t="str">
        <f>IFERROR(VLOOKUP(D811,'[1]COMP-SINT-SINAPI'!$G$6:$Q$20000,3,0),IFERROR(VLOOKUP(D811,'[1]PREÇOS UNITÁRIOS'!$B$73:$H$20000,4,0),IFERROR(VLOOKUP(D811,'[1]INSUMOS-SINAPI'!$A$7:$F$20000,3,0),IFERROR(VLOOKUP(D811,'[1]tab-PINI-SINT'!$B$18:$G$20000,3,0),IFERROR(VLOOKUP(D811,[1]INSUMOS!$B$13:$H$9994,5,0),"")))))</f>
        <v xml:space="preserve">KG    </v>
      </c>
      <c r="H811" s="39">
        <v>7.56</v>
      </c>
      <c r="I811" s="38" t="str">
        <f>IFERROR(VLOOKUP(D811,'[1]COMP-SINT-SINAPI'!$G$6:$Q$20000,8,0),IFERROR(VLOOKUP(D811,'[1]PREÇOS UNITÁRIOS'!$B$73:$H$20000,5,0),IFERROR(VLOOKUP(D811,'[1]INSUMOS-SINAPI'!$A$7:$F$20000,5,0),IFERROR(VLOOKUP(D811,'[1]tab-PINI-SINT'!$B$18:$G$20000,4,0),IFERROR(VLOOKUP(D811,[1]INSUMOS!$B$13:$H$9994,6,0),"")))))</f>
        <v>10,43</v>
      </c>
      <c r="J811" s="38" t="str">
        <f>IF(D811="",0,IFERROR(VLOOKUP(D811,'[1]COMP-SINT-SINAPI'!$G$6:$Q$20000,7,0),IFERROR(VLOOKUP(D811,'[1]PREÇOS UNITÁRIOS'!$B$73:$H$20000,6,0),IFERROR(VLOOKUP(D811,'[1]INSUMOS-SINAPI'!$A$7:$F$20000,7,0),IFERROR(VLOOKUP(D811,'[1]tab-PINI-SINT'!$B$18:$G$20000,5,0),IFERROR(VLOOKUP(D811,[1]INSUMOS!$B$13:$H$9994,7,0),"0,00"))))))</f>
        <v>0,00</v>
      </c>
      <c r="K811" s="40">
        <f t="shared" ref="K811:K819" si="21">IF(H811="",0,H811*I811)</f>
        <v>78.850799999999992</v>
      </c>
      <c r="L811" s="40">
        <f t="shared" ref="L811:L819" si="22">H811*J811</f>
        <v>0</v>
      </c>
      <c r="M811" s="41">
        <f t="shared" ref="M811:M819" si="23">K811+L811</f>
        <v>78.850799999999992</v>
      </c>
      <c r="N811" s="35"/>
    </row>
    <row r="812" spans="3:14" ht="37.5" x14ac:dyDescent="0.35">
      <c r="C812" s="34"/>
      <c r="D812" s="36">
        <v>11026</v>
      </c>
      <c r="E812" s="38" t="str">
        <f>IFERROR(VLOOKUP(D812,'[1]COMP-SINT-SINAPI'!$G$6:$R$20000,12,0),IFERROR(VLOOKUP(D812,'[1]PREÇOS UNITÁRIOS'!$B$73:$H$20000,3,0),IFERROR(VLOOKUP(D812,'[1]INSUMOS-SINAPI'!$A$6:$J$20000,6,0),IFERROR(VLOOKUP(D812,'[1]tab-PINI-SINT'!$B$18:$H$20000,7,0),IFERROR(VLOOKUP(D812,[1]INSUMOS!$B$13:$J$9994,9,0),"")))))</f>
        <v>SINAPI</v>
      </c>
      <c r="F812" s="37" t="str">
        <f>IFERROR(VLOOKUP(D812,'[1]COMP-SINT-SINAPI'!$G$6:$Q$20000,2,0),IFERROR(VLOOKUP(D812,'[1]PREÇOS UNITÁRIOS'!$B$73:$H$20000,3,0),IFERROR(VLOOKUP(D812,'[1]INSUMOS-SINAPI'!$A$7:$F$20000,2,0),IFERROR(VLOOKUP(D812,'[1]tab-PINI-SINT'!$B$18:$G$20000,2,0),IFERROR(VLOOKUP(D812,[1]INSUMOS!$B$13:$H$9994,3,0),"")))))</f>
        <v>CHAPA DE ACO GALVANIZADA BITOLA GSG 14, E = 1,95 MM (15,60 KG/M2)</v>
      </c>
      <c r="G812" s="38" t="str">
        <f>IFERROR(VLOOKUP(D812,'[1]COMP-SINT-SINAPI'!$G$6:$Q$20000,3,0),IFERROR(VLOOKUP(D812,'[1]PREÇOS UNITÁRIOS'!$B$73:$H$20000,4,0),IFERROR(VLOOKUP(D812,'[1]INSUMOS-SINAPI'!$A$7:$F$20000,3,0),IFERROR(VLOOKUP(D812,'[1]tab-PINI-SINT'!$B$18:$G$20000,3,0),IFERROR(VLOOKUP(D812,[1]INSUMOS!$B$13:$H$9994,5,0),"")))))</f>
        <v xml:space="preserve">KG    </v>
      </c>
      <c r="H812" s="39">
        <v>13.98</v>
      </c>
      <c r="I812" s="38" t="str">
        <f>IFERROR(VLOOKUP(D812,'[1]COMP-SINT-SINAPI'!$G$6:$Q$20000,8,0),IFERROR(VLOOKUP(D812,'[1]PREÇOS UNITÁRIOS'!$B$73:$H$20000,5,0),IFERROR(VLOOKUP(D812,'[1]INSUMOS-SINAPI'!$A$7:$F$20000,5,0),IFERROR(VLOOKUP(D812,'[1]tab-PINI-SINT'!$B$18:$G$20000,4,0),IFERROR(VLOOKUP(D812,[1]INSUMOS!$B$13:$H$9994,6,0),"")))))</f>
        <v>14,18</v>
      </c>
      <c r="J812" s="38" t="str">
        <f>IF(D812="",0,IFERROR(VLOOKUP(D812,'[1]COMP-SINT-SINAPI'!$G$6:$Q$20000,7,0),IFERROR(VLOOKUP(D812,'[1]PREÇOS UNITÁRIOS'!$B$73:$H$20000,6,0),IFERROR(VLOOKUP(D812,'[1]INSUMOS-SINAPI'!$A$7:$F$20000,7,0),IFERROR(VLOOKUP(D812,'[1]tab-PINI-SINT'!$B$18:$G$20000,5,0),IFERROR(VLOOKUP(D812,[1]INSUMOS!$B$13:$H$9994,7,0),"0,00"))))))</f>
        <v>0,00</v>
      </c>
      <c r="K812" s="40">
        <f t="shared" si="21"/>
        <v>198.2364</v>
      </c>
      <c r="L812" s="40">
        <f t="shared" si="22"/>
        <v>0</v>
      </c>
      <c r="M812" s="41">
        <f t="shared" si="23"/>
        <v>198.2364</v>
      </c>
      <c r="N812" s="35"/>
    </row>
    <row r="813" spans="3:14" ht="100" x14ac:dyDescent="0.35">
      <c r="C813" s="34"/>
      <c r="D813" s="36">
        <v>100761</v>
      </c>
      <c r="E813" s="38" t="str">
        <f>IFERROR(VLOOKUP(D813,'[1]COMP-SINT-SINAPI'!$G$6:$R$20000,12,0),IFERROR(VLOOKUP(D813,'[1]PREÇOS UNITÁRIOS'!$B$73:$H$20000,3,0),IFERROR(VLOOKUP(D813,'[1]INSUMOS-SINAPI'!$A$6:$J$20000,6,0),IFERROR(VLOOKUP(D813,'[1]tab-PINI-SINT'!$B$18:$H$20000,7,0),IFERROR(VLOOKUP(D813,[1]INSUMOS!$B$13:$J$9994,9,0),"")))))</f>
        <v>SINAPI</v>
      </c>
      <c r="F813" s="37" t="str">
        <f>IFERROR(VLOOKUP(D813,'[1]COMP-SINT-SINAPI'!$G$6:$Q$20000,2,0),IFERROR(VLOOKUP(D813,'[1]PREÇOS UNITÁRIOS'!$B$73:$H$20000,3,0),IFERROR(VLOOKUP(D813,'[1]INSUMOS-SINAPI'!$A$7:$F$20000,2,0),IFERROR(VLOOKUP(D813,'[1]tab-PINI-SINT'!$B$18:$G$20000,2,0),IFERROR(VLOOKUP(D813,[1]INSUMOS!$B$13:$H$9994,3,0),"")))))</f>
        <v>PINTURA COM TINTA ALQUÍDICA DE ACABAMENTO (ESMALTE SINTÉTICO FOSCO) PULVERIZADA SOBRE SUPERFÍCIES METÁLICAS (EXCETO PERFIL) EXECUTADO EM OBRA (02 DEMÃOS). AF_01/2020_PE</v>
      </c>
      <c r="G813" s="38" t="str">
        <f>IFERROR(VLOOKUP(D813,'[1]COMP-SINT-SINAPI'!$G$6:$Q$20000,3,0),IFERROR(VLOOKUP(D813,'[1]PREÇOS UNITÁRIOS'!$B$73:$H$20000,4,0),IFERROR(VLOOKUP(D813,'[1]INSUMOS-SINAPI'!$A$7:$F$20000,3,0),IFERROR(VLOOKUP(D813,'[1]tab-PINI-SINT'!$B$18:$G$20000,3,0),IFERROR(VLOOKUP(D813,[1]INSUMOS!$B$13:$H$9994,5,0),"")))))</f>
        <v>M2</v>
      </c>
      <c r="H813" s="39">
        <v>0.9</v>
      </c>
      <c r="I813" s="38">
        <f>IFERROR(VLOOKUP(D813,'[1]COMP-SINT-SINAPI'!$G$6:$Q$20000,8,0),IFERROR(VLOOKUP(D813,'[1]PREÇOS UNITÁRIOS'!$B$73:$H$20000,5,0),IFERROR(VLOOKUP(D813,'[1]INSUMOS-SINAPI'!$A$7:$F$20000,5,0),IFERROR(VLOOKUP(D813,'[1]tab-PINI-SINT'!$B$18:$G$20000,4,0),IFERROR(VLOOKUP(D813,[1]INSUMOS!$B$13:$H$9994,6,0),"")))))</f>
        <v>24.950000000000003</v>
      </c>
      <c r="J813" s="38" t="str">
        <f>IF(D813="",0,IFERROR(VLOOKUP(D813,'[1]COMP-SINT-SINAPI'!$G$6:$Q$20000,7,0),IFERROR(VLOOKUP(D813,'[1]PREÇOS UNITÁRIOS'!$B$73:$H$20000,6,0),IFERROR(VLOOKUP(D813,'[1]INSUMOS-SINAPI'!$A$7:$F$20000,7,0),IFERROR(VLOOKUP(D813,'[1]tab-PINI-SINT'!$B$18:$G$20000,5,0),IFERROR(VLOOKUP(D813,[1]INSUMOS!$B$13:$H$9994,7,0),"0,00"))))))</f>
        <v>20,04</v>
      </c>
      <c r="K813" s="40">
        <f t="shared" si="21"/>
        <v>22.455000000000002</v>
      </c>
      <c r="L813" s="40">
        <f t="shared" si="22"/>
        <v>18.036000000000001</v>
      </c>
      <c r="M813" s="41">
        <f t="shared" si="23"/>
        <v>40.491</v>
      </c>
      <c r="N813" s="35"/>
    </row>
    <row r="814" spans="3:14" ht="75" x14ac:dyDescent="0.35">
      <c r="C814" s="34"/>
      <c r="D814" s="36">
        <v>10851</v>
      </c>
      <c r="E814" s="38" t="str">
        <f>IFERROR(VLOOKUP(D814,'[1]COMP-SINT-SINAPI'!$G$6:$R$20000,12,0),IFERROR(VLOOKUP(D814,'[1]PREÇOS UNITÁRIOS'!$B$73:$H$20000,3,0),IFERROR(VLOOKUP(D814,'[1]INSUMOS-SINAPI'!$A$6:$J$20000,6,0),IFERROR(VLOOKUP(D814,'[1]tab-PINI-SINT'!$B$18:$H$20000,7,0),IFERROR(VLOOKUP(D814,[1]INSUMOS!$B$13:$J$9994,9,0),"")))))</f>
        <v>SINAPI</v>
      </c>
      <c r="F814" s="37" t="str">
        <f>IFERROR(VLOOKUP(D814,'[1]COMP-SINT-SINAPI'!$G$6:$Q$20000,2,0),IFERROR(VLOOKUP(D814,'[1]PREÇOS UNITÁRIOS'!$B$73:$H$20000,3,0),IFERROR(VLOOKUP(D814,'[1]INSUMOS-SINAPI'!$A$7:$F$20000,2,0),IFERROR(VLOOKUP(D814,'[1]tab-PINI-SINT'!$B$18:$G$20000,2,0),IFERROR(VLOOKUP(D814,[1]INSUMOS!$B$13:$H$9994,3,0),"")))))</f>
        <v>PLACA DE ACRILICO TRANSPARENTE ADESIVADA PARA SINALIZACAO DE PORTAS, BORDA POLIDA, DE *25 X 8*, E = 6 MM (NAO INCLUI ACESSORIOS PARA FIXACAO)</v>
      </c>
      <c r="G814" s="38" t="str">
        <f>IFERROR(VLOOKUP(D814,'[1]COMP-SINT-SINAPI'!$G$6:$Q$20000,3,0),IFERROR(VLOOKUP(D814,'[1]PREÇOS UNITÁRIOS'!$B$73:$H$20000,4,0),IFERROR(VLOOKUP(D814,'[1]INSUMOS-SINAPI'!$A$7:$F$20000,3,0),IFERROR(VLOOKUP(D814,'[1]tab-PINI-SINT'!$B$18:$G$20000,3,0),IFERROR(VLOOKUP(D814,[1]INSUMOS!$B$13:$H$9994,5,0),"")))))</f>
        <v xml:space="preserve">UN    </v>
      </c>
      <c r="H814" s="39">
        <v>2</v>
      </c>
      <c r="I814" s="38" t="str">
        <f>IFERROR(VLOOKUP(D814,'[1]COMP-SINT-SINAPI'!$G$6:$Q$20000,8,0),IFERROR(VLOOKUP(D814,'[1]PREÇOS UNITÁRIOS'!$B$73:$H$20000,5,0),IFERROR(VLOOKUP(D814,'[1]INSUMOS-SINAPI'!$A$7:$F$20000,5,0),IFERROR(VLOOKUP(D814,'[1]tab-PINI-SINT'!$B$18:$G$20000,4,0),IFERROR(VLOOKUP(D814,[1]INSUMOS!$B$13:$H$9994,6,0),"")))))</f>
        <v>87,19</v>
      </c>
      <c r="J814" s="38" t="str">
        <f>IF(D814="",0,IFERROR(VLOOKUP(D814,'[1]COMP-SINT-SINAPI'!$G$6:$Q$20000,7,0),IFERROR(VLOOKUP(D814,'[1]PREÇOS UNITÁRIOS'!$B$73:$H$20000,6,0),IFERROR(VLOOKUP(D814,'[1]INSUMOS-SINAPI'!$A$7:$F$20000,7,0),IFERROR(VLOOKUP(D814,'[1]tab-PINI-SINT'!$B$18:$G$20000,5,0),IFERROR(VLOOKUP(D814,[1]INSUMOS!$B$13:$H$9994,7,0),"0,00"))))))</f>
        <v>0,00</v>
      </c>
      <c r="K814" s="40">
        <f t="shared" si="21"/>
        <v>174.38</v>
      </c>
      <c r="L814" s="40">
        <f t="shared" si="22"/>
        <v>0</v>
      </c>
      <c r="M814" s="41">
        <f t="shared" si="23"/>
        <v>174.38</v>
      </c>
      <c r="N814" s="35"/>
    </row>
    <row r="815" spans="3:14" x14ac:dyDescent="0.35">
      <c r="C815" s="34"/>
      <c r="D815" s="36" t="s">
        <v>45</v>
      </c>
      <c r="E815" s="38">
        <f>IFERROR(VLOOKUP(D815,'[1]COMP-SINT-SINAPI'!$G$6:$R$20000,12,0),IFERROR(VLOOKUP(D815,'[1]PREÇOS UNITÁRIOS'!$B$73:$H$20000,3,0),IFERROR(VLOOKUP(D815,'[1]INSUMOS-SINAPI'!$A$6:$J$20000,6,0),IFERROR(VLOOKUP(D815,'[1]tab-PINI-SINT'!$B$18:$H$20000,7,0),IFERROR(VLOOKUP(D815,[1]INSUMOS!$B$13:$J$9994,9,0),"")))))</f>
        <v>0</v>
      </c>
      <c r="F815" s="37">
        <f>IFERROR(VLOOKUP(D815,'[1]COMP-SINT-SINAPI'!$G$6:$Q$20000,2,0),IFERROR(VLOOKUP(D815,'[1]PREÇOS UNITÁRIOS'!$B$73:$H$20000,3,0),IFERROR(VLOOKUP(D815,'[1]INSUMOS-SINAPI'!$A$7:$F$20000,2,0),IFERROR(VLOOKUP(D815,'[1]tab-PINI-SINT'!$B$18:$G$20000,2,0),IFERROR(VLOOKUP(D815,[1]INSUMOS!$B$13:$H$9994,3,0),"")))))</f>
        <v>0</v>
      </c>
      <c r="G815" s="38">
        <f>IFERROR(VLOOKUP(D815,'[1]COMP-SINT-SINAPI'!$G$6:$Q$20000,3,0),IFERROR(VLOOKUP(D815,'[1]PREÇOS UNITÁRIOS'!$B$73:$H$20000,4,0),IFERROR(VLOOKUP(D815,'[1]INSUMOS-SINAPI'!$A$7:$F$20000,3,0),IFERROR(VLOOKUP(D815,'[1]tab-PINI-SINT'!$B$18:$G$20000,3,0),IFERROR(VLOOKUP(D815,[1]INSUMOS!$B$13:$H$9994,5,0),"")))))</f>
        <v>0</v>
      </c>
      <c r="H815" s="39">
        <v>1</v>
      </c>
      <c r="I815" s="38">
        <f>IFERROR(VLOOKUP(D815,'[1]COMP-SINT-SINAPI'!$G$6:$Q$20000,8,0),IFERROR(VLOOKUP(D815,'[1]PREÇOS UNITÁRIOS'!$B$73:$H$20000,5,0),IFERROR(VLOOKUP(D815,'[1]INSUMOS-SINAPI'!$A$7:$F$20000,5,0),IFERROR(VLOOKUP(D815,'[1]tab-PINI-SINT'!$B$18:$G$20000,4,0),IFERROR(VLOOKUP(D815,[1]INSUMOS!$B$13:$H$9994,6,0),"")))))</f>
        <v>0</v>
      </c>
      <c r="J815" s="38">
        <f>IF(D815="",0,IFERROR(VLOOKUP(D815,'[1]COMP-SINT-SINAPI'!$G$6:$Q$20000,7,0),IFERROR(VLOOKUP(D815,'[1]PREÇOS UNITÁRIOS'!$B$73:$H$20000,6,0),IFERROR(VLOOKUP(D815,'[1]INSUMOS-SINAPI'!$A$7:$F$20000,7,0),IFERROR(VLOOKUP(D815,'[1]tab-PINI-SINT'!$B$18:$G$20000,5,0),IFERROR(VLOOKUP(D815,[1]INSUMOS!$B$13:$H$9994,7,0),"0,00"))))))</f>
        <v>0</v>
      </c>
      <c r="K815" s="40">
        <f t="shared" si="21"/>
        <v>0</v>
      </c>
      <c r="L815" s="40">
        <f t="shared" si="22"/>
        <v>0</v>
      </c>
      <c r="M815" s="41">
        <f t="shared" si="23"/>
        <v>0</v>
      </c>
      <c r="N815" s="35"/>
    </row>
    <row r="816" spans="3:14" ht="37.5" x14ac:dyDescent="0.35">
      <c r="C816" s="34"/>
      <c r="D816" s="36">
        <v>88315</v>
      </c>
      <c r="E816" s="38" t="str">
        <f>IFERROR(VLOOKUP(D816,'[1]COMP-SINT-SINAPI'!$G$6:$R$20000,12,0),IFERROR(VLOOKUP(D816,'[1]PREÇOS UNITÁRIOS'!$B$73:$H$20000,3,0),IFERROR(VLOOKUP(D816,'[1]INSUMOS-SINAPI'!$A$6:$J$20000,6,0),IFERROR(VLOOKUP(D816,'[1]tab-PINI-SINT'!$B$18:$H$20000,7,0),IFERROR(VLOOKUP(D816,[1]INSUMOS!$B$13:$J$9994,9,0),"")))))</f>
        <v>SINAPI</v>
      </c>
      <c r="F816" s="37" t="str">
        <f>IFERROR(VLOOKUP(D816,'[1]COMP-SINT-SINAPI'!$G$6:$Q$20000,2,0),IFERROR(VLOOKUP(D816,'[1]PREÇOS UNITÁRIOS'!$B$73:$H$20000,3,0),IFERROR(VLOOKUP(D816,'[1]INSUMOS-SINAPI'!$A$7:$F$20000,2,0),IFERROR(VLOOKUP(D816,'[1]tab-PINI-SINT'!$B$18:$G$20000,2,0),IFERROR(VLOOKUP(D816,[1]INSUMOS!$B$13:$H$9994,3,0),"")))))</f>
        <v>SERRALHEIRO COM ENCARGOS COMPLEMENTARES</v>
      </c>
      <c r="G816" s="38" t="str">
        <f>IFERROR(VLOOKUP(D816,'[1]COMP-SINT-SINAPI'!$G$6:$Q$20000,3,0),IFERROR(VLOOKUP(D816,'[1]PREÇOS UNITÁRIOS'!$B$73:$H$20000,4,0),IFERROR(VLOOKUP(D816,'[1]INSUMOS-SINAPI'!$A$7:$F$20000,3,0),IFERROR(VLOOKUP(D816,'[1]tab-PINI-SINT'!$B$18:$G$20000,3,0),IFERROR(VLOOKUP(D816,[1]INSUMOS!$B$13:$H$9994,5,0),"")))))</f>
        <v>H</v>
      </c>
      <c r="H816" s="39">
        <v>10</v>
      </c>
      <c r="I816" s="38">
        <f>IFERROR(VLOOKUP(D816,'[1]COMP-SINT-SINAPI'!$G$6:$Q$20000,8,0),IFERROR(VLOOKUP(D816,'[1]PREÇOS UNITÁRIOS'!$B$73:$H$20000,5,0),IFERROR(VLOOKUP(D816,'[1]INSUMOS-SINAPI'!$A$7:$F$20000,5,0),IFERROR(VLOOKUP(D816,'[1]tab-PINI-SINT'!$B$18:$G$20000,4,0),IFERROR(VLOOKUP(D816,[1]INSUMOS!$B$13:$H$9994,6,0),"")))))</f>
        <v>5.18</v>
      </c>
      <c r="J816" s="38" t="str">
        <f>IF(D816="",0,IFERROR(VLOOKUP(D816,'[1]COMP-SINT-SINAPI'!$G$6:$Q$20000,7,0),IFERROR(VLOOKUP(D816,'[1]PREÇOS UNITÁRIOS'!$B$73:$H$20000,6,0),IFERROR(VLOOKUP(D816,'[1]INSUMOS-SINAPI'!$A$7:$F$20000,7,0),IFERROR(VLOOKUP(D816,'[1]tab-PINI-SINT'!$B$18:$G$20000,5,0),IFERROR(VLOOKUP(D816,[1]INSUMOS!$B$13:$H$9994,7,0),"0,00"))))))</f>
        <v>18,96</v>
      </c>
      <c r="K816" s="40">
        <f t="shared" si="21"/>
        <v>51.8</v>
      </c>
      <c r="L816" s="40">
        <f t="shared" si="22"/>
        <v>189.60000000000002</v>
      </c>
      <c r="M816" s="41">
        <f t="shared" si="23"/>
        <v>241.40000000000003</v>
      </c>
      <c r="N816" s="35"/>
    </row>
    <row r="817" spans="3:14" ht="37.5" x14ac:dyDescent="0.35">
      <c r="C817" s="34"/>
      <c r="D817" s="36">
        <v>39914</v>
      </c>
      <c r="E817" s="38" t="str">
        <f>IFERROR(VLOOKUP(D817,'[1]COMP-SINT-SINAPI'!$G$6:$R$20000,12,0),IFERROR(VLOOKUP(D817,'[1]PREÇOS UNITÁRIOS'!$B$73:$H$20000,3,0),IFERROR(VLOOKUP(D817,'[1]INSUMOS-SINAPI'!$A$6:$J$20000,6,0),IFERROR(VLOOKUP(D817,'[1]tab-PINI-SINT'!$B$18:$H$20000,7,0),IFERROR(VLOOKUP(D817,[1]INSUMOS!$B$13:$J$9994,9,0),"")))))</f>
        <v>SINAPI</v>
      </c>
      <c r="F817" s="37" t="str">
        <f>IFERROR(VLOOKUP(D817,'[1]COMP-SINT-SINAPI'!$G$6:$Q$20000,2,0),IFERROR(VLOOKUP(D817,'[1]PREÇOS UNITÁRIOS'!$B$73:$H$20000,3,0),IFERROR(VLOOKUP(D817,'[1]INSUMOS-SINAPI'!$A$7:$F$20000,2,0),IFERROR(VLOOKUP(D817,'[1]tab-PINI-SINT'!$B$18:$G$20000,2,0),IFERROR(VLOOKUP(D817,[1]INSUMOS!$B$13:$H$9994,3,0),"")))))</f>
        <v>SOLDA EM VARETA FOSCOPER, D = *2,5* MM  X COMPRIMENTO 500 MM</v>
      </c>
      <c r="G817" s="38" t="str">
        <f>IFERROR(VLOOKUP(D817,'[1]COMP-SINT-SINAPI'!$G$6:$Q$20000,3,0),IFERROR(VLOOKUP(D817,'[1]PREÇOS UNITÁRIOS'!$B$73:$H$20000,4,0),IFERROR(VLOOKUP(D817,'[1]INSUMOS-SINAPI'!$A$7:$F$20000,3,0),IFERROR(VLOOKUP(D817,'[1]tab-PINI-SINT'!$B$18:$G$20000,3,0),IFERROR(VLOOKUP(D817,[1]INSUMOS!$B$13:$H$9994,5,0),"")))))</f>
        <v xml:space="preserve">KG    </v>
      </c>
      <c r="H817" s="39">
        <v>0.1</v>
      </c>
      <c r="I817" s="38" t="str">
        <f>IFERROR(VLOOKUP(D817,'[1]COMP-SINT-SINAPI'!$G$6:$Q$20000,8,0),IFERROR(VLOOKUP(D817,'[1]PREÇOS UNITÁRIOS'!$B$73:$H$20000,5,0),IFERROR(VLOOKUP(D817,'[1]INSUMOS-SINAPI'!$A$7:$F$20000,5,0),IFERROR(VLOOKUP(D817,'[1]tab-PINI-SINT'!$B$18:$G$20000,4,0),IFERROR(VLOOKUP(D817,[1]INSUMOS!$B$13:$H$9994,6,0),"")))))</f>
        <v>246,88</v>
      </c>
      <c r="J817" s="38" t="str">
        <f>IF(D817="",0,IFERROR(VLOOKUP(D817,'[1]COMP-SINT-SINAPI'!$G$6:$Q$20000,7,0),IFERROR(VLOOKUP(D817,'[1]PREÇOS UNITÁRIOS'!$B$73:$H$20000,6,0),IFERROR(VLOOKUP(D817,'[1]INSUMOS-SINAPI'!$A$7:$F$20000,7,0),IFERROR(VLOOKUP(D817,'[1]tab-PINI-SINT'!$B$18:$G$20000,5,0),IFERROR(VLOOKUP(D817,[1]INSUMOS!$B$13:$H$9994,7,0),"0,00"))))))</f>
        <v>0,00</v>
      </c>
      <c r="K817" s="40">
        <f t="shared" si="21"/>
        <v>24.688000000000002</v>
      </c>
      <c r="L817" s="40">
        <f t="shared" si="22"/>
        <v>0</v>
      </c>
      <c r="M817" s="41">
        <f t="shared" si="23"/>
        <v>24.688000000000002</v>
      </c>
      <c r="N817" s="35"/>
    </row>
    <row r="818" spans="3:14" ht="50" x14ac:dyDescent="0.35">
      <c r="C818" s="34"/>
      <c r="D818" s="36">
        <v>11059</v>
      </c>
      <c r="E818" s="38" t="str">
        <f>IFERROR(VLOOKUP(D818,'[1]COMP-SINT-SINAPI'!$G$6:$R$20000,12,0),IFERROR(VLOOKUP(D818,'[1]PREÇOS UNITÁRIOS'!$B$73:$H$20000,3,0),IFERROR(VLOOKUP(D818,'[1]INSUMOS-SINAPI'!$A$6:$J$20000,6,0),IFERROR(VLOOKUP(D818,'[1]tab-PINI-SINT'!$B$18:$H$20000,7,0),IFERROR(VLOOKUP(D818,[1]INSUMOS!$B$13:$J$9994,9,0),"")))))</f>
        <v>SINAPI</v>
      </c>
      <c r="F818" s="37" t="str">
        <f>IFERROR(VLOOKUP(D818,'[1]COMP-SINT-SINAPI'!$G$6:$Q$20000,2,0),IFERROR(VLOOKUP(D818,'[1]PREÇOS UNITÁRIOS'!$B$73:$H$20000,3,0),IFERROR(VLOOKUP(D818,'[1]INSUMOS-SINAPI'!$A$7:$F$20000,2,0),IFERROR(VLOOKUP(D818,'[1]tab-PINI-SINT'!$B$18:$G$20000,2,0),IFERROR(VLOOKUP(D818,[1]INSUMOS!$B$13:$H$9994,3,0),"")))))</f>
        <v>PARAFUSO ROSCA SOBERBA ZINCADO CABECA CHATA FENDA SIMPLES 5,5 X 50 MM (2 ")</v>
      </c>
      <c r="G818" s="38" t="str">
        <f>IFERROR(VLOOKUP(D818,'[1]COMP-SINT-SINAPI'!$G$6:$Q$20000,3,0),IFERROR(VLOOKUP(D818,'[1]PREÇOS UNITÁRIOS'!$B$73:$H$20000,4,0),IFERROR(VLOOKUP(D818,'[1]INSUMOS-SINAPI'!$A$7:$F$20000,3,0),IFERROR(VLOOKUP(D818,'[1]tab-PINI-SINT'!$B$18:$G$20000,3,0),IFERROR(VLOOKUP(D818,[1]INSUMOS!$B$13:$H$9994,5,0),"")))))</f>
        <v xml:space="preserve">UN    </v>
      </c>
      <c r="H818" s="39">
        <v>4</v>
      </c>
      <c r="I818" s="38" t="str">
        <f>IFERROR(VLOOKUP(D818,'[1]COMP-SINT-SINAPI'!$G$6:$Q$20000,8,0),IFERROR(VLOOKUP(D818,'[1]PREÇOS UNITÁRIOS'!$B$73:$H$20000,5,0),IFERROR(VLOOKUP(D818,'[1]INSUMOS-SINAPI'!$A$7:$F$20000,5,0),IFERROR(VLOOKUP(D818,'[1]tab-PINI-SINT'!$B$18:$G$20000,4,0),IFERROR(VLOOKUP(D818,[1]INSUMOS!$B$13:$H$9994,6,0),"")))))</f>
        <v>0,29</v>
      </c>
      <c r="J818" s="38" t="str">
        <f>IF(D818="",0,IFERROR(VLOOKUP(D818,'[1]COMP-SINT-SINAPI'!$G$6:$Q$20000,7,0),IFERROR(VLOOKUP(D818,'[1]PREÇOS UNITÁRIOS'!$B$73:$H$20000,6,0),IFERROR(VLOOKUP(D818,'[1]INSUMOS-SINAPI'!$A$7:$F$20000,7,0),IFERROR(VLOOKUP(D818,'[1]tab-PINI-SINT'!$B$18:$G$20000,5,0),IFERROR(VLOOKUP(D818,[1]INSUMOS!$B$13:$H$9994,7,0),"0,00"))))))</f>
        <v>0,00</v>
      </c>
      <c r="K818" s="40">
        <f t="shared" si="21"/>
        <v>1.1599999999999999</v>
      </c>
      <c r="L818" s="40">
        <f t="shared" si="22"/>
        <v>0</v>
      </c>
      <c r="M818" s="41">
        <f t="shared" si="23"/>
        <v>1.1599999999999999</v>
      </c>
      <c r="N818" s="35"/>
    </row>
    <row r="819" spans="3:14" ht="37.5" x14ac:dyDescent="0.35">
      <c r="C819" s="34"/>
      <c r="D819" s="36">
        <v>88251</v>
      </c>
      <c r="E819" s="38" t="str">
        <f>IFERROR(VLOOKUP(D819,'[1]COMP-SINT-SINAPI'!$G$6:$R$20000,12,0),IFERROR(VLOOKUP(D819,'[1]PREÇOS UNITÁRIOS'!$B$73:$H$20000,3,0),IFERROR(VLOOKUP(D819,'[1]INSUMOS-SINAPI'!$A$6:$J$20000,6,0),IFERROR(VLOOKUP(D819,'[1]tab-PINI-SINT'!$B$18:$H$20000,7,0),IFERROR(VLOOKUP(D819,[1]INSUMOS!$B$13:$J$9994,9,0),"")))))</f>
        <v>SINAPI</v>
      </c>
      <c r="F819" s="37" t="str">
        <f>IFERROR(VLOOKUP(D819,'[1]COMP-SINT-SINAPI'!$G$6:$Q$20000,2,0),IFERROR(VLOOKUP(D819,'[1]PREÇOS UNITÁRIOS'!$B$73:$H$20000,3,0),IFERROR(VLOOKUP(D819,'[1]INSUMOS-SINAPI'!$A$7:$F$20000,2,0),IFERROR(VLOOKUP(D819,'[1]tab-PINI-SINT'!$B$18:$G$20000,2,0),IFERROR(VLOOKUP(D819,[1]INSUMOS!$B$13:$H$9994,3,0),"")))))</f>
        <v>AUXILIAR DE SERRALHEIRO COM ENCARGOS COMPLEMENTARES</v>
      </c>
      <c r="G819" s="38" t="str">
        <f>IFERROR(VLOOKUP(D819,'[1]COMP-SINT-SINAPI'!$G$6:$Q$20000,3,0),IFERROR(VLOOKUP(D819,'[1]PREÇOS UNITÁRIOS'!$B$73:$H$20000,4,0),IFERROR(VLOOKUP(D819,'[1]INSUMOS-SINAPI'!$A$7:$F$20000,3,0),IFERROR(VLOOKUP(D819,'[1]tab-PINI-SINT'!$B$18:$G$20000,3,0),IFERROR(VLOOKUP(D819,[1]INSUMOS!$B$13:$H$9994,5,0),"")))))</f>
        <v>H</v>
      </c>
      <c r="H819" s="39">
        <v>10</v>
      </c>
      <c r="I819" s="38">
        <f>IFERROR(VLOOKUP(D819,'[1]COMP-SINT-SINAPI'!$G$6:$Q$20000,8,0),IFERROR(VLOOKUP(D819,'[1]PREÇOS UNITÁRIOS'!$B$73:$H$20000,5,0),IFERROR(VLOOKUP(D819,'[1]INSUMOS-SINAPI'!$A$7:$F$20000,5,0),IFERROR(VLOOKUP(D819,'[1]tab-PINI-SINT'!$B$18:$G$20000,4,0),IFERROR(VLOOKUP(D819,[1]INSUMOS!$B$13:$H$9994,6,0),"")))))</f>
        <v>5.18</v>
      </c>
      <c r="J819" s="38" t="str">
        <f>IF(D819="",0,IFERROR(VLOOKUP(D819,'[1]COMP-SINT-SINAPI'!$G$6:$Q$20000,7,0),IFERROR(VLOOKUP(D819,'[1]PREÇOS UNITÁRIOS'!$B$73:$H$20000,6,0),IFERROR(VLOOKUP(D819,'[1]INSUMOS-SINAPI'!$A$7:$F$20000,7,0),IFERROR(VLOOKUP(D819,'[1]tab-PINI-SINT'!$B$18:$G$20000,5,0),IFERROR(VLOOKUP(D819,[1]INSUMOS!$B$13:$H$9994,7,0),"0,00"))))))</f>
        <v>15,27</v>
      </c>
      <c r="K819" s="40">
        <f t="shared" si="21"/>
        <v>51.8</v>
      </c>
      <c r="L819" s="40">
        <f t="shared" si="22"/>
        <v>152.69999999999999</v>
      </c>
      <c r="M819" s="41">
        <f t="shared" si="23"/>
        <v>204.5</v>
      </c>
      <c r="N819" s="35"/>
    </row>
    <row r="820" spans="3:14" x14ac:dyDescent="0.35">
      <c r="C820" s="34"/>
      <c r="D820" s="35"/>
      <c r="E820" s="118"/>
      <c r="F820" s="35"/>
      <c r="G820" s="35"/>
      <c r="H820" s="35"/>
      <c r="I820" s="50" t="s">
        <v>1042</v>
      </c>
      <c r="J820" s="29"/>
      <c r="K820" s="41">
        <f>SUM(K811:K819)</f>
        <v>603.37019999999984</v>
      </c>
      <c r="L820" s="41">
        <f>SUM(L811:L819)</f>
        <v>360.33600000000001</v>
      </c>
      <c r="M820" s="41">
        <f>SUM(M811:M819)</f>
        <v>963.70619999999997</v>
      </c>
      <c r="N820" s="35"/>
    </row>
    <row r="821" spans="3:14" x14ac:dyDescent="0.35">
      <c r="C821" s="34"/>
      <c r="D821" s="35"/>
      <c r="E821" s="118"/>
      <c r="F821" s="35"/>
      <c r="G821" s="35"/>
      <c r="H821" s="35"/>
      <c r="I821" s="35"/>
      <c r="J821" s="35"/>
      <c r="K821" s="35"/>
      <c r="L821" s="35"/>
      <c r="M821" s="35"/>
      <c r="N821" s="35"/>
    </row>
    <row r="822" spans="3:14" x14ac:dyDescent="0.35">
      <c r="C822" s="42"/>
      <c r="D822" s="43"/>
      <c r="E822" s="117"/>
      <c r="F822" s="43"/>
      <c r="G822" s="44" t="s">
        <v>21</v>
      </c>
      <c r="H822" s="44" t="s">
        <v>1036</v>
      </c>
      <c r="I822" s="44" t="s">
        <v>1037</v>
      </c>
      <c r="J822" s="44" t="s">
        <v>1038</v>
      </c>
      <c r="K822" s="44" t="s">
        <v>1039</v>
      </c>
      <c r="L822" s="44" t="s">
        <v>1040</v>
      </c>
      <c r="M822" s="45" t="s">
        <v>1041</v>
      </c>
      <c r="N822" s="35"/>
    </row>
    <row r="823" spans="3:14" ht="78" x14ac:dyDescent="0.35">
      <c r="C823" s="55" t="s">
        <v>606</v>
      </c>
      <c r="D823" s="47" t="str">
        <f>IF(C823="","",VLOOKUP(C823,'[1]PREÇOS UNITÁRIOS'!$B$12:$H$273,2,0))</f>
        <v>C120-BASA</v>
      </c>
      <c r="E823" s="79" t="s">
        <v>11</v>
      </c>
      <c r="F823" s="47" t="str">
        <f>IF(C823="","",VLOOKUP(C823,'[1]PREÇOS UNITÁRIOS'!$B$12:$H$273,3,0))</f>
        <v>FORNECIMENTO E INSTALAÇÃO DE PLACA DE NUMERAÇÃO DOS CAIXAS (15 X 16,4) CM, EM ACRÍLICO 5MM, INCLUSIVE FITA ADESIVA DUPLA FACE</v>
      </c>
      <c r="G823" s="48" t="s">
        <v>21</v>
      </c>
      <c r="H823" s="29"/>
      <c r="I823" s="29"/>
      <c r="J823" s="49"/>
      <c r="K823" s="49">
        <f>K826</f>
        <v>88.191999999999993</v>
      </c>
      <c r="L823" s="49">
        <f>L826</f>
        <v>2.8559999999999999</v>
      </c>
      <c r="M823" s="49">
        <f>SUM(K823:L823)</f>
        <v>91.047999999999988</v>
      </c>
      <c r="N823" s="35"/>
    </row>
    <row r="824" spans="3:14" ht="75" x14ac:dyDescent="0.35">
      <c r="C824" s="34"/>
      <c r="D824" s="36">
        <v>10851</v>
      </c>
      <c r="E824" s="38" t="str">
        <f>IFERROR(VLOOKUP(D824,'[1]COMP-SINT-SINAPI'!$G$6:$R$20000,12,0),IFERROR(VLOOKUP(D824,'[1]PREÇOS UNITÁRIOS'!$B$73:$H$20000,3,0),IFERROR(VLOOKUP(D824,'[1]INSUMOS-SINAPI'!$A$6:$J$20000,6,0),IFERROR(VLOOKUP(D824,'[1]tab-PINI-SINT'!$B$18:$H$20000,7,0),IFERROR(VLOOKUP(D824,[1]INSUMOS!$B$13:$J$9994,9,0),"")))))</f>
        <v>SINAPI</v>
      </c>
      <c r="F824" s="37" t="str">
        <f>IFERROR(VLOOKUP(D824,'[1]COMP-SINT-SINAPI'!$G$6:$Q$20000,2,0),IFERROR(VLOOKUP(D824,'[1]PREÇOS UNITÁRIOS'!$B$73:$H$20000,3,0),IFERROR(VLOOKUP(D824,'[1]INSUMOS-SINAPI'!$A$7:$F$20000,2,0),IFERROR(VLOOKUP(D824,'[1]tab-PINI-SINT'!$B$18:$G$20000,2,0),IFERROR(VLOOKUP(D824,[1]INSUMOS!$B$13:$H$9994,3,0),"")))))</f>
        <v>PLACA DE ACRILICO TRANSPARENTE ADESIVADA PARA SINALIZACAO DE PORTAS, BORDA POLIDA, DE *25 X 8*, E = 6 MM (NAO INCLUI ACESSORIOS PARA FIXACAO)</v>
      </c>
      <c r="G824" s="38" t="str">
        <f>IFERROR(VLOOKUP(D824,'[1]COMP-SINT-SINAPI'!$G$6:$Q$20000,3,0),IFERROR(VLOOKUP(D824,'[1]PREÇOS UNITÁRIOS'!$B$73:$H$20000,4,0),IFERROR(VLOOKUP(D824,'[1]INSUMOS-SINAPI'!$A$7:$F$20000,3,0),IFERROR(VLOOKUP(D824,'[1]tab-PINI-SINT'!$B$18:$G$20000,3,0),IFERROR(VLOOKUP(D824,[1]INSUMOS!$B$13:$H$9994,5,0),"")))))</f>
        <v xml:space="preserve">UN    </v>
      </c>
      <c r="H824" s="39">
        <v>1</v>
      </c>
      <c r="I824" s="38" t="str">
        <f>IFERROR(VLOOKUP(D824,'[1]COMP-SINT-SINAPI'!$G$6:$Q$20000,8,0),IFERROR(VLOOKUP(D824,'[1]PREÇOS UNITÁRIOS'!$B$73:$H$20000,5,0),IFERROR(VLOOKUP(D824,'[1]INSUMOS-SINAPI'!$A$7:$F$20000,5,0),IFERROR(VLOOKUP(D824,'[1]tab-PINI-SINT'!$B$18:$G$20000,4,0),IFERROR(VLOOKUP(D824,[1]INSUMOS!$B$13:$H$9994,6,0),"")))))</f>
        <v>87,19</v>
      </c>
      <c r="J824" s="38" t="str">
        <f>IF(D824="",0,IFERROR(VLOOKUP(D824,'[1]COMP-SINT-SINAPI'!$G$6:$Q$20000,7,0),IFERROR(VLOOKUP(D824,'[1]PREÇOS UNITÁRIOS'!$B$73:$H$20000,6,0),IFERROR(VLOOKUP(D824,'[1]INSUMOS-SINAPI'!$A$7:$F$20000,7,0),IFERROR(VLOOKUP(D824,'[1]tab-PINI-SINT'!$B$18:$G$20000,5,0),IFERROR(VLOOKUP(D824,[1]INSUMOS!$B$13:$H$9994,7,0),"0,00"))))))</f>
        <v>0,00</v>
      </c>
      <c r="K824" s="40">
        <f>IF(H824="",0,H824*I824)</f>
        <v>87.19</v>
      </c>
      <c r="L824" s="40">
        <f>H824*J824</f>
        <v>0</v>
      </c>
      <c r="M824" s="41">
        <f>K824+L824</f>
        <v>87.19</v>
      </c>
      <c r="N824" s="35"/>
    </row>
    <row r="825" spans="3:14" ht="25" x14ac:dyDescent="0.35">
      <c r="C825" s="34"/>
      <c r="D825" s="58">
        <v>88316</v>
      </c>
      <c r="E825" s="38" t="str">
        <f>IFERROR(VLOOKUP(D825,'[1]COMP-SINT-SINAPI'!$G$6:$R$20000,12,0),IFERROR(VLOOKUP(D825,'[1]PREÇOS UNITÁRIOS'!$B$73:$H$20000,3,0),IFERROR(VLOOKUP(D825,'[1]INSUMOS-SINAPI'!$A$6:$J$20000,6,0),IFERROR(VLOOKUP(D825,'[1]tab-PINI-SINT'!$B$18:$H$20000,7,0),IFERROR(VLOOKUP(D825,[1]INSUMOS!$B$13:$J$9994,9,0),"")))))</f>
        <v>SINAPI</v>
      </c>
      <c r="F825" s="37" t="str">
        <f>IFERROR(VLOOKUP(D825,'[1]COMP-SINT-SINAPI'!$G$6:$Q$20000,2,0),IFERROR(VLOOKUP(D825,'[1]PREÇOS UNITÁRIOS'!$B$73:$H$20000,3,0),IFERROR(VLOOKUP(D825,'[1]INSUMOS-SINAPI'!$A$7:$F$20000,2,0),IFERROR(VLOOKUP(D825,'[1]tab-PINI-SINT'!$B$18:$G$20000,2,0),IFERROR(VLOOKUP(D825,[1]INSUMOS!$B$13:$H$9994,3,0),"")))))</f>
        <v>SERVENTE COM ENCARGOS COMPLEMENTARES</v>
      </c>
      <c r="G825" s="38" t="str">
        <f>IFERROR(VLOOKUP(D825,'[1]COMP-SINT-SINAPI'!$G$6:$Q$20000,3,0),IFERROR(VLOOKUP(D825,'[1]PREÇOS UNITÁRIOS'!$B$73:$H$20000,4,0),IFERROR(VLOOKUP(D825,'[1]INSUMOS-SINAPI'!$A$7:$F$20000,3,0),IFERROR(VLOOKUP(D825,'[1]tab-PINI-SINT'!$B$18:$G$20000,3,0),IFERROR(VLOOKUP(D825,[1]INSUMOS!$B$13:$H$9994,5,0),"")))))</f>
        <v>H</v>
      </c>
      <c r="H825" s="39">
        <v>0.2</v>
      </c>
      <c r="I825" s="38">
        <f>IFERROR(VLOOKUP(D825,'[1]COMP-SINT-SINAPI'!$G$6:$Q$20000,8,0),IFERROR(VLOOKUP(D825,'[1]PREÇOS UNITÁRIOS'!$B$73:$H$20000,5,0),IFERROR(VLOOKUP(D825,'[1]INSUMOS-SINAPI'!$A$7:$F$20000,5,0),IFERROR(VLOOKUP(D825,'[1]tab-PINI-SINT'!$B$18:$G$20000,4,0),IFERROR(VLOOKUP(D825,[1]INSUMOS!$B$13:$H$9994,6,0),"")))))</f>
        <v>5.01</v>
      </c>
      <c r="J825" s="38" t="str">
        <f>IF(D825="",0,IFERROR(VLOOKUP(D825,'[1]COMP-SINT-SINAPI'!$G$6:$Q$20000,7,0),IFERROR(VLOOKUP(D825,'[1]PREÇOS UNITÁRIOS'!$B$73:$H$20000,6,0),IFERROR(VLOOKUP(D825,'[1]INSUMOS-SINAPI'!$A$7:$F$20000,7,0),IFERROR(VLOOKUP(D825,'[1]tab-PINI-SINT'!$B$18:$G$20000,5,0),IFERROR(VLOOKUP(D825,[1]INSUMOS!$B$13:$H$9994,7,0),"0,00"))))))</f>
        <v>14,28</v>
      </c>
      <c r="K825" s="40">
        <f>IF(H825="",0,H825*I825)</f>
        <v>1.002</v>
      </c>
      <c r="L825" s="40">
        <f>H825*J825</f>
        <v>2.8559999999999999</v>
      </c>
      <c r="M825" s="41">
        <f>K825+L825</f>
        <v>3.8579999999999997</v>
      </c>
      <c r="N825" s="35"/>
    </row>
    <row r="826" spans="3:14" x14ac:dyDescent="0.35">
      <c r="C826" s="34"/>
      <c r="D826" s="35"/>
      <c r="E826" s="118"/>
      <c r="F826" s="35"/>
      <c r="G826" s="35"/>
      <c r="H826" s="35"/>
      <c r="I826" s="50" t="s">
        <v>1042</v>
      </c>
      <c r="J826" s="29"/>
      <c r="K826" s="41">
        <f>SUM(K824:K825)</f>
        <v>88.191999999999993</v>
      </c>
      <c r="L826" s="41">
        <f>SUM(L824:L825)</f>
        <v>2.8559999999999999</v>
      </c>
      <c r="M826" s="41">
        <f>SUM(M824:M825)</f>
        <v>91.048000000000002</v>
      </c>
      <c r="N826" s="35"/>
    </row>
    <row r="827" spans="3:14" x14ac:dyDescent="0.35">
      <c r="C827" s="34"/>
      <c r="D827" s="35"/>
      <c r="E827" s="118"/>
      <c r="F827" s="35"/>
      <c r="G827" s="35"/>
      <c r="H827" s="35"/>
      <c r="I827" s="35"/>
      <c r="J827" s="35"/>
      <c r="K827" s="35"/>
      <c r="L827" s="35"/>
      <c r="M827" s="35"/>
      <c r="N827" s="35"/>
    </row>
    <row r="828" spans="3:14" x14ac:dyDescent="0.35">
      <c r="C828" s="42"/>
      <c r="D828" s="43"/>
      <c r="E828" s="117"/>
      <c r="F828" s="43"/>
      <c r="G828" s="44" t="s">
        <v>21</v>
      </c>
      <c r="H828" s="44" t="s">
        <v>1036</v>
      </c>
      <c r="I828" s="44" t="s">
        <v>1037</v>
      </c>
      <c r="J828" s="44" t="s">
        <v>1038</v>
      </c>
      <c r="K828" s="44" t="s">
        <v>1039</v>
      </c>
      <c r="L828" s="44" t="s">
        <v>1040</v>
      </c>
      <c r="M828" s="45" t="s">
        <v>1041</v>
      </c>
      <c r="N828" s="35"/>
    </row>
    <row r="829" spans="3:14" ht="39" x14ac:dyDescent="0.35">
      <c r="C829" s="55" t="s">
        <v>609</v>
      </c>
      <c r="D829" s="47" t="str">
        <f>IF(C829="","",VLOOKUP(C829,'[1]PREÇOS UNITÁRIOS'!$B$12:$H$273,2,0))</f>
        <v>C121-BASA</v>
      </c>
      <c r="E829" s="79" t="s">
        <v>11</v>
      </c>
      <c r="F829" s="47" t="str">
        <f>IF(C829="","",VLOOKUP(C829,'[1]PREÇOS UNITÁRIOS'!$B$12:$H$273,3,0))</f>
        <v>PLACA DE MESA (20 X 5) CM, " GERENTE" E "GERENTE ADJUNTO" EM ACRÍLICO 5MM</v>
      </c>
      <c r="G829" s="48" t="s">
        <v>21</v>
      </c>
      <c r="H829" s="29"/>
      <c r="I829" s="29"/>
      <c r="J829" s="49"/>
      <c r="K829" s="49">
        <f>K831</f>
        <v>87.19</v>
      </c>
      <c r="L829" s="49">
        <f>L831</f>
        <v>0</v>
      </c>
      <c r="M829" s="49">
        <f>SUM(K829:L829)</f>
        <v>87.19</v>
      </c>
      <c r="N829" s="35"/>
    </row>
    <row r="830" spans="3:14" ht="75" x14ac:dyDescent="0.35">
      <c r="C830" s="34"/>
      <c r="D830" s="36">
        <v>10851</v>
      </c>
      <c r="E830" s="38" t="str">
        <f>IFERROR(VLOOKUP(D830,'[1]COMP-SINT-SINAPI'!$G$6:$R$20000,12,0),IFERROR(VLOOKUP(D830,'[1]PREÇOS UNITÁRIOS'!$B$73:$H$20000,3,0),IFERROR(VLOOKUP(D830,'[1]INSUMOS-SINAPI'!$A$6:$J$20000,6,0),IFERROR(VLOOKUP(D830,'[1]tab-PINI-SINT'!$B$18:$H$20000,7,0),IFERROR(VLOOKUP(D830,[1]INSUMOS!$B$13:$J$9994,9,0),"")))))</f>
        <v>SINAPI</v>
      </c>
      <c r="F830" s="37" t="str">
        <f>IFERROR(VLOOKUP(D830,'[1]COMP-SINT-SINAPI'!$G$6:$Q$20000,2,0),IFERROR(VLOOKUP(D830,'[1]PREÇOS UNITÁRIOS'!$B$73:$H$20000,3,0),IFERROR(VLOOKUP(D830,'[1]INSUMOS-SINAPI'!$A$7:$F$20000,2,0),IFERROR(VLOOKUP(D830,'[1]tab-PINI-SINT'!$B$18:$G$20000,2,0),IFERROR(VLOOKUP(D830,[1]INSUMOS!$B$13:$H$9994,3,0),"")))))</f>
        <v>PLACA DE ACRILICO TRANSPARENTE ADESIVADA PARA SINALIZACAO DE PORTAS, BORDA POLIDA, DE *25 X 8*, E = 6 MM (NAO INCLUI ACESSORIOS PARA FIXACAO)</v>
      </c>
      <c r="G830" s="38" t="str">
        <f>IFERROR(VLOOKUP(D830,'[1]COMP-SINT-SINAPI'!$G$6:$Q$20000,3,0),IFERROR(VLOOKUP(D830,'[1]PREÇOS UNITÁRIOS'!$B$73:$H$20000,4,0),IFERROR(VLOOKUP(D830,'[1]INSUMOS-SINAPI'!$A$7:$F$20000,3,0),IFERROR(VLOOKUP(D830,'[1]tab-PINI-SINT'!$B$18:$G$20000,3,0),IFERROR(VLOOKUP(D830,[1]INSUMOS!$B$13:$H$9994,5,0),"")))))</f>
        <v xml:space="preserve">UN    </v>
      </c>
      <c r="H830" s="39">
        <v>1</v>
      </c>
      <c r="I830" s="38" t="str">
        <f>IFERROR(VLOOKUP(D830,'[1]COMP-SINT-SINAPI'!$G$6:$Q$20000,8,0),IFERROR(VLOOKUP(D830,'[1]PREÇOS UNITÁRIOS'!$B$73:$H$20000,5,0),IFERROR(VLOOKUP(D830,'[1]INSUMOS-SINAPI'!$A$7:$F$20000,5,0),IFERROR(VLOOKUP(D830,'[1]tab-PINI-SINT'!$B$18:$G$20000,4,0),IFERROR(VLOOKUP(D830,[1]INSUMOS!$B$13:$H$9994,6,0),"")))))</f>
        <v>87,19</v>
      </c>
      <c r="J830" s="38" t="str">
        <f>IF(D830="",0,IFERROR(VLOOKUP(D830,'[1]COMP-SINT-SINAPI'!$G$6:$Q$20000,7,0),IFERROR(VLOOKUP(D830,'[1]PREÇOS UNITÁRIOS'!$B$73:$H$20000,6,0),IFERROR(VLOOKUP(D830,'[1]INSUMOS-SINAPI'!$A$7:$F$20000,7,0),IFERROR(VLOOKUP(D830,'[1]tab-PINI-SINT'!$B$18:$G$20000,5,0),IFERROR(VLOOKUP(D830,[1]INSUMOS!$B$13:$H$9994,7,0),"0,00"))))))</f>
        <v>0,00</v>
      </c>
      <c r="K830" s="40">
        <f>IF(H830="",0,H830*I830)</f>
        <v>87.19</v>
      </c>
      <c r="L830" s="40">
        <f>H830*J830</f>
        <v>0</v>
      </c>
      <c r="M830" s="41">
        <f>K830+L830</f>
        <v>87.19</v>
      </c>
      <c r="N830" s="35"/>
    </row>
    <row r="831" spans="3:14" x14ac:dyDescent="0.35">
      <c r="C831" s="34"/>
      <c r="D831" s="35"/>
      <c r="E831" s="118"/>
      <c r="F831" s="35"/>
      <c r="G831" s="35"/>
      <c r="H831" s="35"/>
      <c r="I831" s="50" t="s">
        <v>1042</v>
      </c>
      <c r="J831" s="29"/>
      <c r="K831" s="41">
        <f>SUM(K830:K830)</f>
        <v>87.19</v>
      </c>
      <c r="L831" s="41">
        <f>SUM(L830:L830)</f>
        <v>0</v>
      </c>
      <c r="M831" s="41">
        <f>SUM(M830:M830)</f>
        <v>87.19</v>
      </c>
      <c r="N831" s="35"/>
    </row>
    <row r="832" spans="3:14" x14ac:dyDescent="0.35">
      <c r="C832" s="34"/>
      <c r="D832" s="35"/>
      <c r="E832" s="118"/>
      <c r="F832" s="35"/>
      <c r="G832" s="35"/>
      <c r="H832" s="35"/>
      <c r="I832" s="35"/>
      <c r="J832" s="35"/>
      <c r="K832" s="35"/>
      <c r="L832" s="35"/>
      <c r="M832" s="35"/>
      <c r="N832" s="35"/>
    </row>
    <row r="833" spans="3:14" x14ac:dyDescent="0.35">
      <c r="C833" s="42"/>
      <c r="D833" s="43"/>
      <c r="E833" s="117"/>
      <c r="F833" s="43"/>
      <c r="G833" s="44" t="s">
        <v>21</v>
      </c>
      <c r="H833" s="44" t="s">
        <v>1036</v>
      </c>
      <c r="I833" s="44" t="s">
        <v>1037</v>
      </c>
      <c r="J833" s="44" t="s">
        <v>1038</v>
      </c>
      <c r="K833" s="44" t="s">
        <v>1039</v>
      </c>
      <c r="L833" s="44" t="s">
        <v>1040</v>
      </c>
      <c r="M833" s="45" t="s">
        <v>1041</v>
      </c>
      <c r="N833" s="35"/>
    </row>
    <row r="834" spans="3:14" ht="78" x14ac:dyDescent="0.35">
      <c r="C834" s="55" t="s">
        <v>612</v>
      </c>
      <c r="D834" s="47" t="str">
        <f>IF(C834="","",VLOOKUP(C834,'[1]PREÇOS UNITÁRIOS'!$B$12:$H$273,2,0))</f>
        <v>C122-BASA</v>
      </c>
      <c r="E834" s="79" t="s">
        <v>11</v>
      </c>
      <c r="F834" s="47" t="str">
        <f>IF(C834="","",VLOOKUP(C834,'[1]PREÇOS UNITÁRIOS'!$B$12:$H$273,3,0))</f>
        <v>FORNECIMENTO E INSTALAÇÃO DE PLACA DE PORTA (20 X 22)CM, "BANHEIRO MASC/FEM/COPA", EM ACRÍLICO 5MM, INCLUSIVE FITA ADESIVA DUPLA FACE</v>
      </c>
      <c r="G834" s="48" t="s">
        <v>21</v>
      </c>
      <c r="H834" s="29"/>
      <c r="I834" s="29"/>
      <c r="J834" s="49"/>
      <c r="K834" s="49">
        <f>K837</f>
        <v>88.191999999999993</v>
      </c>
      <c r="L834" s="49">
        <f>L837</f>
        <v>2.8559999999999999</v>
      </c>
      <c r="M834" s="49">
        <f>SUM(K834:L834)</f>
        <v>91.047999999999988</v>
      </c>
      <c r="N834" s="35"/>
    </row>
    <row r="835" spans="3:14" ht="25" x14ac:dyDescent="0.35">
      <c r="C835" s="34"/>
      <c r="D835" s="36">
        <v>88316</v>
      </c>
      <c r="E835" s="38" t="str">
        <f>IFERROR(VLOOKUP(D835,'[1]COMP-SINT-SINAPI'!$G$6:$R$20000,12,0),IFERROR(VLOOKUP(D835,'[1]PREÇOS UNITÁRIOS'!$B$73:$H$20000,3,0),IFERROR(VLOOKUP(D835,'[1]INSUMOS-SINAPI'!$A$6:$J$20000,6,0),IFERROR(VLOOKUP(D835,'[1]tab-PINI-SINT'!$B$18:$H$20000,7,0),IFERROR(VLOOKUP(D835,[1]INSUMOS!$B$13:$J$9994,9,0),"")))))</f>
        <v>SINAPI</v>
      </c>
      <c r="F835" s="37" t="str">
        <f>IFERROR(VLOOKUP(D835,'[1]COMP-SINT-SINAPI'!$G$6:$Q$20000,2,0),IFERROR(VLOOKUP(D835,'[1]PREÇOS UNITÁRIOS'!$B$73:$H$20000,3,0),IFERROR(VLOOKUP(D835,'[1]INSUMOS-SINAPI'!$A$7:$F$20000,2,0),IFERROR(VLOOKUP(D835,'[1]tab-PINI-SINT'!$B$18:$G$20000,2,0),IFERROR(VLOOKUP(D835,[1]INSUMOS!$B$13:$H$9994,3,0),"")))))</f>
        <v>SERVENTE COM ENCARGOS COMPLEMENTARES</v>
      </c>
      <c r="G835" s="38" t="str">
        <f>IFERROR(VLOOKUP(D835,'[1]COMP-SINT-SINAPI'!$G$6:$Q$20000,3,0),IFERROR(VLOOKUP(D835,'[1]PREÇOS UNITÁRIOS'!$B$73:$H$20000,4,0),IFERROR(VLOOKUP(D835,'[1]INSUMOS-SINAPI'!$A$7:$F$20000,3,0),IFERROR(VLOOKUP(D835,'[1]tab-PINI-SINT'!$B$18:$G$20000,3,0),IFERROR(VLOOKUP(D835,[1]INSUMOS!$B$13:$H$9994,5,0),"")))))</f>
        <v>H</v>
      </c>
      <c r="H835" s="39">
        <v>0.2</v>
      </c>
      <c r="I835" s="38">
        <f>IFERROR(VLOOKUP(D835,'[1]COMP-SINT-SINAPI'!$G$6:$Q$20000,8,0),IFERROR(VLOOKUP(D835,'[1]PREÇOS UNITÁRIOS'!$B$73:$H$20000,5,0),IFERROR(VLOOKUP(D835,'[1]INSUMOS-SINAPI'!$A$7:$F$20000,5,0),IFERROR(VLOOKUP(D835,'[1]tab-PINI-SINT'!$B$18:$G$20000,4,0),IFERROR(VLOOKUP(D835,[1]INSUMOS!$B$13:$H$9994,6,0),"")))))</f>
        <v>5.01</v>
      </c>
      <c r="J835" s="38" t="str">
        <f>IF(D835="",0,IFERROR(VLOOKUP(D835,'[1]COMP-SINT-SINAPI'!$G$6:$Q$20000,7,0),IFERROR(VLOOKUP(D835,'[1]PREÇOS UNITÁRIOS'!$B$73:$H$20000,6,0),IFERROR(VLOOKUP(D835,'[1]INSUMOS-SINAPI'!$A$7:$F$20000,7,0),IFERROR(VLOOKUP(D835,'[1]tab-PINI-SINT'!$B$18:$G$20000,5,0),IFERROR(VLOOKUP(D835,[1]INSUMOS!$B$13:$H$9994,7,0),"0,00"))))))</f>
        <v>14,28</v>
      </c>
      <c r="K835" s="40">
        <f>IF(H835="",0,H835*I835)</f>
        <v>1.002</v>
      </c>
      <c r="L835" s="40">
        <f>H835*J835</f>
        <v>2.8559999999999999</v>
      </c>
      <c r="M835" s="41">
        <f>K835+L835</f>
        <v>3.8579999999999997</v>
      </c>
      <c r="N835" s="35"/>
    </row>
    <row r="836" spans="3:14" ht="75" x14ac:dyDescent="0.35">
      <c r="C836" s="34"/>
      <c r="D836" s="36">
        <v>10851</v>
      </c>
      <c r="E836" s="38" t="str">
        <f>IFERROR(VLOOKUP(D836,'[1]COMP-SINT-SINAPI'!$G$6:$R$20000,12,0),IFERROR(VLOOKUP(D836,'[1]PREÇOS UNITÁRIOS'!$B$73:$H$20000,3,0),IFERROR(VLOOKUP(D836,'[1]INSUMOS-SINAPI'!$A$6:$J$20000,6,0),IFERROR(VLOOKUP(D836,'[1]tab-PINI-SINT'!$B$18:$H$20000,7,0),IFERROR(VLOOKUP(D836,[1]INSUMOS!$B$13:$J$9994,9,0),"")))))</f>
        <v>SINAPI</v>
      </c>
      <c r="F836" s="37" t="str">
        <f>IFERROR(VLOOKUP(D836,'[1]COMP-SINT-SINAPI'!$G$6:$Q$20000,2,0),IFERROR(VLOOKUP(D836,'[1]PREÇOS UNITÁRIOS'!$B$73:$H$20000,3,0),IFERROR(VLOOKUP(D836,'[1]INSUMOS-SINAPI'!$A$7:$F$20000,2,0),IFERROR(VLOOKUP(D836,'[1]tab-PINI-SINT'!$B$18:$G$20000,2,0),IFERROR(VLOOKUP(D836,[1]INSUMOS!$B$13:$H$9994,3,0),"")))))</f>
        <v>PLACA DE ACRILICO TRANSPARENTE ADESIVADA PARA SINALIZACAO DE PORTAS, BORDA POLIDA, DE *25 X 8*, E = 6 MM (NAO INCLUI ACESSORIOS PARA FIXACAO)</v>
      </c>
      <c r="G836" s="38" t="str">
        <f>IFERROR(VLOOKUP(D836,'[1]COMP-SINT-SINAPI'!$G$6:$Q$20000,3,0),IFERROR(VLOOKUP(D836,'[1]PREÇOS UNITÁRIOS'!$B$73:$H$20000,4,0),IFERROR(VLOOKUP(D836,'[1]INSUMOS-SINAPI'!$A$7:$F$20000,3,0),IFERROR(VLOOKUP(D836,'[1]tab-PINI-SINT'!$B$18:$G$20000,3,0),IFERROR(VLOOKUP(D836,[1]INSUMOS!$B$13:$H$9994,5,0),"")))))</f>
        <v xml:space="preserve">UN    </v>
      </c>
      <c r="H836" s="39">
        <v>1</v>
      </c>
      <c r="I836" s="38" t="str">
        <f>IFERROR(VLOOKUP(D836,'[1]COMP-SINT-SINAPI'!$G$6:$Q$20000,8,0),IFERROR(VLOOKUP(D836,'[1]PREÇOS UNITÁRIOS'!$B$73:$H$20000,5,0),IFERROR(VLOOKUP(D836,'[1]INSUMOS-SINAPI'!$A$7:$F$20000,5,0),IFERROR(VLOOKUP(D836,'[1]tab-PINI-SINT'!$B$18:$G$20000,4,0),IFERROR(VLOOKUP(D836,[1]INSUMOS!$B$13:$H$9994,6,0),"")))))</f>
        <v>87,19</v>
      </c>
      <c r="J836" s="38" t="str">
        <f>IF(D836="",0,IFERROR(VLOOKUP(D836,'[1]COMP-SINT-SINAPI'!$G$6:$Q$20000,7,0),IFERROR(VLOOKUP(D836,'[1]PREÇOS UNITÁRIOS'!$B$73:$H$20000,6,0),IFERROR(VLOOKUP(D836,'[1]INSUMOS-SINAPI'!$A$7:$F$20000,7,0),IFERROR(VLOOKUP(D836,'[1]tab-PINI-SINT'!$B$18:$G$20000,5,0),IFERROR(VLOOKUP(D836,[1]INSUMOS!$B$13:$H$9994,7,0),"0,00"))))))</f>
        <v>0,00</v>
      </c>
      <c r="K836" s="40">
        <f>IF(H836="",0,H836*I836)</f>
        <v>87.19</v>
      </c>
      <c r="L836" s="40">
        <f>H836*J836</f>
        <v>0</v>
      </c>
      <c r="M836" s="41">
        <f>K836+L836</f>
        <v>87.19</v>
      </c>
      <c r="N836" s="35"/>
    </row>
    <row r="837" spans="3:14" x14ac:dyDescent="0.35">
      <c r="C837" s="34"/>
      <c r="D837" s="35"/>
      <c r="E837" s="118"/>
      <c r="F837" s="35"/>
      <c r="G837" s="35"/>
      <c r="H837" s="35"/>
      <c r="I837" s="50" t="s">
        <v>1042</v>
      </c>
      <c r="J837" s="29"/>
      <c r="K837" s="41">
        <f>SUM(K835:K836)</f>
        <v>88.191999999999993</v>
      </c>
      <c r="L837" s="41">
        <f>SUM(L835:L836)</f>
        <v>2.8559999999999999</v>
      </c>
      <c r="M837" s="41">
        <f>SUM(M835:M836)</f>
        <v>91.048000000000002</v>
      </c>
      <c r="N837" s="35"/>
    </row>
    <row r="838" spans="3:14" x14ac:dyDescent="0.35">
      <c r="C838" s="34"/>
      <c r="D838" s="35"/>
      <c r="E838" s="118"/>
      <c r="F838" s="35"/>
      <c r="G838" s="35"/>
      <c r="H838" s="35"/>
      <c r="I838" s="35"/>
      <c r="J838" s="35"/>
      <c r="K838" s="35"/>
      <c r="L838" s="35"/>
      <c r="M838" s="35"/>
      <c r="N838" s="35"/>
    </row>
    <row r="839" spans="3:14" x14ac:dyDescent="0.35">
      <c r="C839" s="42"/>
      <c r="D839" s="43"/>
      <c r="E839" s="117"/>
      <c r="F839" s="43"/>
      <c r="G839" s="44" t="s">
        <v>21</v>
      </c>
      <c r="H839" s="44" t="s">
        <v>1036</v>
      </c>
      <c r="I839" s="44" t="s">
        <v>1037</v>
      </c>
      <c r="J839" s="44" t="s">
        <v>1038</v>
      </c>
      <c r="K839" s="44" t="s">
        <v>1039</v>
      </c>
      <c r="L839" s="44" t="s">
        <v>1040</v>
      </c>
      <c r="M839" s="45" t="s">
        <v>1041</v>
      </c>
      <c r="N839" s="35"/>
    </row>
    <row r="840" spans="3:14" ht="65" x14ac:dyDescent="0.35">
      <c r="C840" s="55" t="s">
        <v>615</v>
      </c>
      <c r="D840" s="47" t="str">
        <f>IF(C840="","",VLOOKUP(C840,'[1]PREÇOS UNITÁRIOS'!$B$12:$H$273,2,0))</f>
        <v>C123-BASA</v>
      </c>
      <c r="E840" s="79" t="s">
        <v>11</v>
      </c>
      <c r="F840" s="47" t="str">
        <f>IF(C840="","",VLOOKUP(C840,'[1]PREÇOS UNITÁRIOS'!$B$12:$H$273,3,0))</f>
        <v>FORNECIMENTO E INSTALAÇÃO DE ADESIVO DE AVISO (40X20CM) SOBRE SEGURANÇA SOBRE COFRE E CFTV</v>
      </c>
      <c r="G840" s="48" t="s">
        <v>21</v>
      </c>
      <c r="H840" s="29"/>
      <c r="I840" s="29"/>
      <c r="J840" s="49"/>
      <c r="K840" s="49">
        <f>K843</f>
        <v>23.501999999999999</v>
      </c>
      <c r="L840" s="49">
        <f>L843</f>
        <v>2.8559999999999999</v>
      </c>
      <c r="M840" s="49">
        <f>SUM(K840:L840)</f>
        <v>26.357999999999997</v>
      </c>
      <c r="N840" s="35"/>
    </row>
    <row r="841" spans="3:14" ht="37.5" x14ac:dyDescent="0.35">
      <c r="C841" s="34"/>
      <c r="D841" s="36" t="s">
        <v>68</v>
      </c>
      <c r="E841" s="38" t="str">
        <f>IFERROR(VLOOKUP(D841,'[1]COMP-SINT-SINAPI'!$G$6:$R$20000,12,0),IFERROR(VLOOKUP(D841,'[1]PREÇOS UNITÁRIOS'!$B$73:$H$20000,3,0),IFERROR(VLOOKUP(D841,'[1]INSUMOS-SINAPI'!$A$6:$J$20000,6,0),IFERROR(VLOOKUP(D841,'[1]tab-PINI-SINT'!$B$18:$H$20000,7,0),IFERROR(VLOOKUP(D841,[1]INSUMOS!$B$13:$J$9994,9,0),"")))))</f>
        <v>01.11sinal.basa</v>
      </c>
      <c r="F841" s="37" t="str">
        <f>IFERROR(VLOOKUP(D841,'[1]COMP-SINT-SINAPI'!$G$6:$Q$20000,2,0),IFERROR(VLOOKUP(D841,'[1]PREÇOS UNITÁRIOS'!$B$73:$H$20000,3,0),IFERROR(VLOOKUP(D841,'[1]INSUMOS-SINAPI'!$A$7:$F$20000,2,0),IFERROR(VLOOKUP(D841,'[1]tab-PINI-SINT'!$B$18:$G$20000,2,0),IFERROR(VLOOKUP(D841,[1]INSUMOS!$B$13:$H$9994,3,0),"")))))</f>
        <v>adesivo de aviso (40x20cm) sobre segurança sobre cofre e cftv</v>
      </c>
      <c r="G841" s="38" t="str">
        <f>IFERROR(VLOOKUP(D841,'[1]COMP-SINT-SINAPI'!$G$6:$Q$20000,3,0),IFERROR(VLOOKUP(D841,'[1]PREÇOS UNITÁRIOS'!$B$73:$H$20000,4,0),IFERROR(VLOOKUP(D841,'[1]INSUMOS-SINAPI'!$A$7:$F$20000,3,0),IFERROR(VLOOKUP(D841,'[1]tab-PINI-SINT'!$B$18:$G$20000,3,0),IFERROR(VLOOKUP(D841,[1]INSUMOS!$B$13:$H$9994,5,0),"")))))</f>
        <v>UN</v>
      </c>
      <c r="H841" s="39">
        <v>1</v>
      </c>
      <c r="I841" s="38">
        <f>IFERROR(VLOOKUP(D841,'[1]COMP-SINT-SINAPI'!$G$6:$Q$20000,8,0),IFERROR(VLOOKUP(D841,'[1]PREÇOS UNITÁRIOS'!$B$73:$H$20000,5,0),IFERROR(VLOOKUP(D841,'[1]INSUMOS-SINAPI'!$A$7:$F$20000,5,0),IFERROR(VLOOKUP(D841,'[1]tab-PINI-SINT'!$B$18:$G$20000,4,0),IFERROR(VLOOKUP(D841,[1]INSUMOS!$B$13:$H$9994,6,0),"")))))</f>
        <v>22.5</v>
      </c>
      <c r="J841" s="38">
        <f>IF(D841="",0,IFERROR(VLOOKUP(D841,'[1]COMP-SINT-SINAPI'!$G$6:$Q$20000,7,0),IFERROR(VLOOKUP(D841,'[1]PREÇOS UNITÁRIOS'!$B$73:$H$20000,6,0),IFERROR(VLOOKUP(D841,'[1]INSUMOS-SINAPI'!$A$7:$F$20000,7,0),IFERROR(VLOOKUP(D841,'[1]tab-PINI-SINT'!$B$18:$G$20000,5,0),IFERROR(VLOOKUP(D841,[1]INSUMOS!$B$13:$H$9994,7,0),"0,00"))))))</f>
        <v>0</v>
      </c>
      <c r="K841" s="40">
        <f>IF(H841="",0,H841*I841)</f>
        <v>22.5</v>
      </c>
      <c r="L841" s="40">
        <f>H841*J841</f>
        <v>0</v>
      </c>
      <c r="M841" s="41">
        <f>K841+L841</f>
        <v>22.5</v>
      </c>
      <c r="N841" s="35"/>
    </row>
    <row r="842" spans="3:14" ht="25" x14ac:dyDescent="0.35">
      <c r="C842" s="34"/>
      <c r="D842" s="36">
        <v>88316</v>
      </c>
      <c r="E842" s="38" t="str">
        <f>IFERROR(VLOOKUP(D842,'[1]COMP-SINT-SINAPI'!$G$6:$R$20000,12,0),IFERROR(VLOOKUP(D842,'[1]PREÇOS UNITÁRIOS'!$B$73:$H$20000,3,0),IFERROR(VLOOKUP(D842,'[1]INSUMOS-SINAPI'!$A$6:$J$20000,6,0),IFERROR(VLOOKUP(D842,'[1]tab-PINI-SINT'!$B$18:$H$20000,7,0),IFERROR(VLOOKUP(D842,[1]INSUMOS!$B$13:$J$9994,9,0),"")))))</f>
        <v>SINAPI</v>
      </c>
      <c r="F842" s="37" t="str">
        <f>IFERROR(VLOOKUP(D842,'[1]COMP-SINT-SINAPI'!$G$6:$Q$20000,2,0),IFERROR(VLOOKUP(D842,'[1]PREÇOS UNITÁRIOS'!$B$73:$H$20000,3,0),IFERROR(VLOOKUP(D842,'[1]INSUMOS-SINAPI'!$A$7:$F$20000,2,0),IFERROR(VLOOKUP(D842,'[1]tab-PINI-SINT'!$B$18:$G$20000,2,0),IFERROR(VLOOKUP(D842,[1]INSUMOS!$B$13:$H$9994,3,0),"")))))</f>
        <v>SERVENTE COM ENCARGOS COMPLEMENTARES</v>
      </c>
      <c r="G842" s="38" t="str">
        <f>IFERROR(VLOOKUP(D842,'[1]COMP-SINT-SINAPI'!$G$6:$Q$20000,3,0),IFERROR(VLOOKUP(D842,'[1]PREÇOS UNITÁRIOS'!$B$73:$H$20000,4,0),IFERROR(VLOOKUP(D842,'[1]INSUMOS-SINAPI'!$A$7:$F$20000,3,0),IFERROR(VLOOKUP(D842,'[1]tab-PINI-SINT'!$B$18:$G$20000,3,0),IFERROR(VLOOKUP(D842,[1]INSUMOS!$B$13:$H$9994,5,0),"")))))</f>
        <v>H</v>
      </c>
      <c r="H842" s="39">
        <v>0.2</v>
      </c>
      <c r="I842" s="38">
        <f>IFERROR(VLOOKUP(D842,'[1]COMP-SINT-SINAPI'!$G$6:$Q$20000,8,0),IFERROR(VLOOKUP(D842,'[1]PREÇOS UNITÁRIOS'!$B$73:$H$20000,5,0),IFERROR(VLOOKUP(D842,'[1]INSUMOS-SINAPI'!$A$7:$F$20000,5,0),IFERROR(VLOOKUP(D842,'[1]tab-PINI-SINT'!$B$18:$G$20000,4,0),IFERROR(VLOOKUP(D842,[1]INSUMOS!$B$13:$H$9994,6,0),"")))))</f>
        <v>5.01</v>
      </c>
      <c r="J842" s="38" t="str">
        <f>IF(D842="",0,IFERROR(VLOOKUP(D842,'[1]COMP-SINT-SINAPI'!$G$6:$Q$20000,7,0),IFERROR(VLOOKUP(D842,'[1]PREÇOS UNITÁRIOS'!$B$73:$H$20000,6,0),IFERROR(VLOOKUP(D842,'[1]INSUMOS-SINAPI'!$A$7:$F$20000,7,0),IFERROR(VLOOKUP(D842,'[1]tab-PINI-SINT'!$B$18:$G$20000,5,0),IFERROR(VLOOKUP(D842,[1]INSUMOS!$B$13:$H$9994,7,0),"0,00"))))))</f>
        <v>14,28</v>
      </c>
      <c r="K842" s="40">
        <f>IF(H842="",0,H842*I842)</f>
        <v>1.002</v>
      </c>
      <c r="L842" s="40">
        <f>H842*J842</f>
        <v>2.8559999999999999</v>
      </c>
      <c r="M842" s="41">
        <f>K842+L842</f>
        <v>3.8579999999999997</v>
      </c>
      <c r="N842" s="35"/>
    </row>
    <row r="843" spans="3:14" x14ac:dyDescent="0.35">
      <c r="C843" s="34"/>
      <c r="D843" s="35"/>
      <c r="E843" s="118"/>
      <c r="F843" s="35"/>
      <c r="G843" s="35"/>
      <c r="H843" s="35"/>
      <c r="I843" s="50" t="s">
        <v>1042</v>
      </c>
      <c r="J843" s="29"/>
      <c r="K843" s="41">
        <f>SUM(K841:K842)</f>
        <v>23.501999999999999</v>
      </c>
      <c r="L843" s="41">
        <f>SUM(L841:L842)</f>
        <v>2.8559999999999999</v>
      </c>
      <c r="M843" s="41">
        <f>SUM(M841:M842)</f>
        <v>26.358000000000001</v>
      </c>
      <c r="N843" s="35"/>
    </row>
    <row r="844" spans="3:14" x14ac:dyDescent="0.35">
      <c r="C844" s="34"/>
      <c r="D844" s="35"/>
      <c r="E844" s="118"/>
      <c r="F844" s="35"/>
      <c r="G844" s="35"/>
      <c r="H844" s="35"/>
      <c r="I844" s="35"/>
      <c r="J844" s="35"/>
      <c r="K844" s="35"/>
      <c r="L844" s="35"/>
      <c r="M844" s="35"/>
      <c r="N844" s="35"/>
    </row>
    <row r="845" spans="3:14" x14ac:dyDescent="0.35">
      <c r="C845" s="42"/>
      <c r="D845" s="43"/>
      <c r="E845" s="117"/>
      <c r="F845" s="43"/>
      <c r="G845" s="44" t="s">
        <v>21</v>
      </c>
      <c r="H845" s="44" t="s">
        <v>1036</v>
      </c>
      <c r="I845" s="44" t="s">
        <v>1037</v>
      </c>
      <c r="J845" s="44" t="s">
        <v>1038</v>
      </c>
      <c r="K845" s="44" t="s">
        <v>1039</v>
      </c>
      <c r="L845" s="44" t="s">
        <v>1040</v>
      </c>
      <c r="M845" s="45" t="s">
        <v>1041</v>
      </c>
      <c r="N845" s="35"/>
    </row>
    <row r="846" spans="3:14" ht="78" x14ac:dyDescent="0.35">
      <c r="C846" s="55" t="s">
        <v>618</v>
      </c>
      <c r="D846" s="47" t="str">
        <f>IF(C846="","",VLOOKUP(C846,'[1]PREÇOS UNITÁRIOS'!$B$12:$H$273,2,0))</f>
        <v>C124-BASA</v>
      </c>
      <c r="E846" s="79" t="s">
        <v>11</v>
      </c>
      <c r="F846" s="47" t="str">
        <f>IF(C846="","",VLOOKUP(C846,'[1]PREÇOS UNITÁRIOS'!$B$12:$H$273,3,0))</f>
        <v>FORNECIMENTO E INSTALAÇÃO DE PLACA DE PAREDE – COFRE E CFTV (VERDE) 30X20 CM, EM ACRÍLICO 5MM, INCLUSIVE FITA ADESIVA DUPLA FACE</v>
      </c>
      <c r="G846" s="48" t="s">
        <v>21</v>
      </c>
      <c r="H846" s="29"/>
      <c r="I846" s="29"/>
      <c r="J846" s="49"/>
      <c r="K846" s="49">
        <f>K849</f>
        <v>88.191999999999993</v>
      </c>
      <c r="L846" s="49">
        <f>L849</f>
        <v>2.8559999999999999</v>
      </c>
      <c r="M846" s="49">
        <f>SUM(K846:L846)</f>
        <v>91.047999999999988</v>
      </c>
      <c r="N846" s="35"/>
    </row>
    <row r="847" spans="3:14" ht="75" x14ac:dyDescent="0.35">
      <c r="C847" s="34"/>
      <c r="D847" s="36">
        <v>10851</v>
      </c>
      <c r="E847" s="38" t="str">
        <f>IFERROR(VLOOKUP(D847,'[1]COMP-SINT-SINAPI'!$G$6:$R$20000,12,0),IFERROR(VLOOKUP(D847,'[1]PREÇOS UNITÁRIOS'!$B$73:$H$20000,3,0),IFERROR(VLOOKUP(D847,'[1]INSUMOS-SINAPI'!$A$6:$J$20000,6,0),IFERROR(VLOOKUP(D847,'[1]tab-PINI-SINT'!$B$18:$H$20000,7,0),IFERROR(VLOOKUP(D847,[1]INSUMOS!$B$13:$J$9994,9,0),"")))))</f>
        <v>SINAPI</v>
      </c>
      <c r="F847" s="37" t="str">
        <f>IFERROR(VLOOKUP(D847,'[1]COMP-SINT-SINAPI'!$G$6:$Q$20000,2,0),IFERROR(VLOOKUP(D847,'[1]PREÇOS UNITÁRIOS'!$B$73:$H$20000,3,0),IFERROR(VLOOKUP(D847,'[1]INSUMOS-SINAPI'!$A$7:$F$20000,2,0),IFERROR(VLOOKUP(D847,'[1]tab-PINI-SINT'!$B$18:$G$20000,2,0),IFERROR(VLOOKUP(D847,[1]INSUMOS!$B$13:$H$9994,3,0),"")))))</f>
        <v>PLACA DE ACRILICO TRANSPARENTE ADESIVADA PARA SINALIZACAO DE PORTAS, BORDA POLIDA, DE *25 X 8*, E = 6 MM (NAO INCLUI ACESSORIOS PARA FIXACAO)</v>
      </c>
      <c r="G847" s="38" t="str">
        <f>IFERROR(VLOOKUP(D847,'[1]COMP-SINT-SINAPI'!$G$6:$Q$20000,3,0),IFERROR(VLOOKUP(D847,'[1]PREÇOS UNITÁRIOS'!$B$73:$H$20000,4,0),IFERROR(VLOOKUP(D847,'[1]INSUMOS-SINAPI'!$A$7:$F$20000,3,0),IFERROR(VLOOKUP(D847,'[1]tab-PINI-SINT'!$B$18:$G$20000,3,0),IFERROR(VLOOKUP(D847,[1]INSUMOS!$B$13:$H$9994,5,0),"")))))</f>
        <v xml:space="preserve">UN    </v>
      </c>
      <c r="H847" s="39">
        <v>1</v>
      </c>
      <c r="I847" s="38" t="str">
        <f>IFERROR(VLOOKUP(D847,'[1]COMP-SINT-SINAPI'!$G$6:$Q$20000,8,0),IFERROR(VLOOKUP(D847,'[1]PREÇOS UNITÁRIOS'!$B$73:$H$20000,5,0),IFERROR(VLOOKUP(D847,'[1]INSUMOS-SINAPI'!$A$7:$F$20000,5,0),IFERROR(VLOOKUP(D847,'[1]tab-PINI-SINT'!$B$18:$G$20000,4,0),IFERROR(VLOOKUP(D847,[1]INSUMOS!$B$13:$H$9994,6,0),"")))))</f>
        <v>87,19</v>
      </c>
      <c r="J847" s="38" t="str">
        <f>IF(D847="",0,IFERROR(VLOOKUP(D847,'[1]COMP-SINT-SINAPI'!$G$6:$Q$20000,7,0),IFERROR(VLOOKUP(D847,'[1]PREÇOS UNITÁRIOS'!$B$73:$H$20000,6,0),IFERROR(VLOOKUP(D847,'[1]INSUMOS-SINAPI'!$A$7:$F$20000,7,0),IFERROR(VLOOKUP(D847,'[1]tab-PINI-SINT'!$B$18:$G$20000,5,0),IFERROR(VLOOKUP(D847,[1]INSUMOS!$B$13:$H$9994,7,0),"0,00"))))))</f>
        <v>0,00</v>
      </c>
      <c r="K847" s="40">
        <f>IF(H847="",0,H847*I847)</f>
        <v>87.19</v>
      </c>
      <c r="L847" s="40">
        <f>H847*J847</f>
        <v>0</v>
      </c>
      <c r="M847" s="41">
        <f>K847+L847</f>
        <v>87.19</v>
      </c>
      <c r="N847" s="35"/>
    </row>
    <row r="848" spans="3:14" ht="25" x14ac:dyDescent="0.35">
      <c r="C848" s="34"/>
      <c r="D848" s="58">
        <v>88316</v>
      </c>
      <c r="E848" s="38" t="str">
        <f>IFERROR(VLOOKUP(D848,'[1]COMP-SINT-SINAPI'!$G$6:$R$20000,12,0),IFERROR(VLOOKUP(D848,'[1]PREÇOS UNITÁRIOS'!$B$73:$H$20000,3,0),IFERROR(VLOOKUP(D848,'[1]INSUMOS-SINAPI'!$A$6:$J$20000,6,0),IFERROR(VLOOKUP(D848,'[1]tab-PINI-SINT'!$B$18:$H$20000,7,0),IFERROR(VLOOKUP(D848,[1]INSUMOS!$B$13:$J$9994,9,0),"")))))</f>
        <v>SINAPI</v>
      </c>
      <c r="F848" s="37" t="str">
        <f>IFERROR(VLOOKUP(D848,'[1]COMP-SINT-SINAPI'!$G$6:$Q$20000,2,0),IFERROR(VLOOKUP(D848,'[1]PREÇOS UNITÁRIOS'!$B$73:$H$20000,3,0),IFERROR(VLOOKUP(D848,'[1]INSUMOS-SINAPI'!$A$7:$F$20000,2,0),IFERROR(VLOOKUP(D848,'[1]tab-PINI-SINT'!$B$18:$G$20000,2,0),IFERROR(VLOOKUP(D848,[1]INSUMOS!$B$13:$H$9994,3,0),"")))))</f>
        <v>SERVENTE COM ENCARGOS COMPLEMENTARES</v>
      </c>
      <c r="G848" s="38" t="str">
        <f>IFERROR(VLOOKUP(D848,'[1]COMP-SINT-SINAPI'!$G$6:$Q$20000,3,0),IFERROR(VLOOKUP(D848,'[1]PREÇOS UNITÁRIOS'!$B$73:$H$20000,4,0),IFERROR(VLOOKUP(D848,'[1]INSUMOS-SINAPI'!$A$7:$F$20000,3,0),IFERROR(VLOOKUP(D848,'[1]tab-PINI-SINT'!$B$18:$G$20000,3,0),IFERROR(VLOOKUP(D848,[1]INSUMOS!$B$13:$H$9994,5,0),"")))))</f>
        <v>H</v>
      </c>
      <c r="H848" s="39">
        <v>0.2</v>
      </c>
      <c r="I848" s="38">
        <f>IFERROR(VLOOKUP(D848,'[1]COMP-SINT-SINAPI'!$G$6:$Q$20000,8,0),IFERROR(VLOOKUP(D848,'[1]PREÇOS UNITÁRIOS'!$B$73:$H$20000,5,0),IFERROR(VLOOKUP(D848,'[1]INSUMOS-SINAPI'!$A$7:$F$20000,5,0),IFERROR(VLOOKUP(D848,'[1]tab-PINI-SINT'!$B$18:$G$20000,4,0),IFERROR(VLOOKUP(D848,[1]INSUMOS!$B$13:$H$9994,6,0),"")))))</f>
        <v>5.01</v>
      </c>
      <c r="J848" s="38" t="str">
        <f>IF(D848="",0,IFERROR(VLOOKUP(D848,'[1]COMP-SINT-SINAPI'!$G$6:$Q$20000,7,0),IFERROR(VLOOKUP(D848,'[1]PREÇOS UNITÁRIOS'!$B$73:$H$20000,6,0),IFERROR(VLOOKUP(D848,'[1]INSUMOS-SINAPI'!$A$7:$F$20000,7,0),IFERROR(VLOOKUP(D848,'[1]tab-PINI-SINT'!$B$18:$G$20000,5,0),IFERROR(VLOOKUP(D848,[1]INSUMOS!$B$13:$H$9994,7,0),"0,00"))))))</f>
        <v>14,28</v>
      </c>
      <c r="K848" s="40">
        <f>IF(H848="",0,H848*I848)</f>
        <v>1.002</v>
      </c>
      <c r="L848" s="40">
        <f>H848*J848</f>
        <v>2.8559999999999999</v>
      </c>
      <c r="M848" s="41">
        <f>K848+L848</f>
        <v>3.8579999999999997</v>
      </c>
      <c r="N848" s="35"/>
    </row>
    <row r="849" spans="3:14" x14ac:dyDescent="0.35">
      <c r="C849" s="34"/>
      <c r="D849" s="35"/>
      <c r="E849" s="118"/>
      <c r="F849" s="35"/>
      <c r="G849" s="35"/>
      <c r="H849" s="35"/>
      <c r="I849" s="50" t="s">
        <v>1042</v>
      </c>
      <c r="J849" s="29"/>
      <c r="K849" s="41">
        <f>SUM(K847:K848)</f>
        <v>88.191999999999993</v>
      </c>
      <c r="L849" s="41">
        <f>SUM(L847:L848)</f>
        <v>2.8559999999999999</v>
      </c>
      <c r="M849" s="41">
        <f>SUM(M847:M848)</f>
        <v>91.048000000000002</v>
      </c>
      <c r="N849" s="35"/>
    </row>
    <row r="850" spans="3:14" x14ac:dyDescent="0.35">
      <c r="C850" s="34"/>
      <c r="D850" s="35"/>
      <c r="E850" s="118"/>
      <c r="F850" s="35"/>
      <c r="G850" s="35"/>
      <c r="H850" s="35"/>
      <c r="I850" s="35"/>
      <c r="J850" s="35"/>
      <c r="K850" s="35"/>
      <c r="L850" s="35"/>
      <c r="M850" s="35"/>
      <c r="N850" s="35"/>
    </row>
    <row r="851" spans="3:14" x14ac:dyDescent="0.35">
      <c r="C851" s="42"/>
      <c r="D851" s="43"/>
      <c r="E851" s="117"/>
      <c r="F851" s="43"/>
      <c r="G851" s="44" t="s">
        <v>21</v>
      </c>
      <c r="H851" s="44" t="s">
        <v>1036</v>
      </c>
      <c r="I851" s="44" t="s">
        <v>1037</v>
      </c>
      <c r="J851" s="44" t="s">
        <v>1038</v>
      </c>
      <c r="K851" s="44" t="s">
        <v>1039</v>
      </c>
      <c r="L851" s="44" t="s">
        <v>1040</v>
      </c>
      <c r="M851" s="45" t="s">
        <v>1041</v>
      </c>
      <c r="N851" s="35"/>
    </row>
    <row r="852" spans="3:14" ht="78" x14ac:dyDescent="0.35">
      <c r="C852" s="55" t="s">
        <v>621</v>
      </c>
      <c r="D852" s="47" t="str">
        <f>IF(C852="","",VLOOKUP(C852,'[1]PREÇOS UNITÁRIOS'!$B$12:$H$273,2,0))</f>
        <v>C125-BASA</v>
      </c>
      <c r="E852" s="79" t="s">
        <v>11</v>
      </c>
      <c r="F852" s="47" t="str">
        <f>IF(C852="","",VLOOKUP(C852,'[1]PREÇOS UNITÁRIOS'!$B$12:$H$273,3,0))</f>
        <v>FORNECIMENTO E INSTALAÇÃO DE PLACA DE PAREDE (15 X 15)CM,  DE PROIBIDO FUMAR, EM ACRÍLICO 5MM,  INCLUSIVE FITA ADESIVA DUPLA FACE</v>
      </c>
      <c r="G852" s="48" t="s">
        <v>21</v>
      </c>
      <c r="H852" s="29"/>
      <c r="I852" s="29"/>
      <c r="J852" s="49"/>
      <c r="K852" s="49">
        <f>K855</f>
        <v>88.191999999999993</v>
      </c>
      <c r="L852" s="49">
        <f>L855</f>
        <v>2.8559999999999999</v>
      </c>
      <c r="M852" s="49">
        <f>SUM(K852:L852)</f>
        <v>91.047999999999988</v>
      </c>
      <c r="N852" s="35"/>
    </row>
    <row r="853" spans="3:14" ht="75" x14ac:dyDescent="0.35">
      <c r="C853" s="34"/>
      <c r="D853" s="36">
        <v>10851</v>
      </c>
      <c r="E853" s="38" t="str">
        <f>IFERROR(VLOOKUP(D853,'[1]COMP-SINT-SINAPI'!$G$6:$R$20000,12,0),IFERROR(VLOOKUP(D853,'[1]PREÇOS UNITÁRIOS'!$B$73:$H$20000,3,0),IFERROR(VLOOKUP(D853,'[1]INSUMOS-SINAPI'!$A$6:$J$20000,6,0),IFERROR(VLOOKUP(D853,'[1]tab-PINI-SINT'!$B$18:$H$20000,7,0),IFERROR(VLOOKUP(D853,[1]INSUMOS!$B$13:$J$9994,9,0),"")))))</f>
        <v>SINAPI</v>
      </c>
      <c r="F853" s="37" t="str">
        <f>IFERROR(VLOOKUP(D853,'[1]COMP-SINT-SINAPI'!$G$6:$Q$20000,2,0),IFERROR(VLOOKUP(D853,'[1]PREÇOS UNITÁRIOS'!$B$73:$H$20000,3,0),IFERROR(VLOOKUP(D853,'[1]INSUMOS-SINAPI'!$A$7:$F$20000,2,0),IFERROR(VLOOKUP(D853,'[1]tab-PINI-SINT'!$B$18:$G$20000,2,0),IFERROR(VLOOKUP(D853,[1]INSUMOS!$B$13:$H$9994,3,0),"")))))</f>
        <v>PLACA DE ACRILICO TRANSPARENTE ADESIVADA PARA SINALIZACAO DE PORTAS, BORDA POLIDA, DE *25 X 8*, E = 6 MM (NAO INCLUI ACESSORIOS PARA FIXACAO)</v>
      </c>
      <c r="G853" s="38" t="str">
        <f>IFERROR(VLOOKUP(D853,'[1]COMP-SINT-SINAPI'!$G$6:$Q$20000,3,0),IFERROR(VLOOKUP(D853,'[1]PREÇOS UNITÁRIOS'!$B$73:$H$20000,4,0),IFERROR(VLOOKUP(D853,'[1]INSUMOS-SINAPI'!$A$7:$F$20000,3,0),IFERROR(VLOOKUP(D853,'[1]tab-PINI-SINT'!$B$18:$G$20000,3,0),IFERROR(VLOOKUP(D853,[1]INSUMOS!$B$13:$H$9994,5,0),"")))))</f>
        <v xml:space="preserve">UN    </v>
      </c>
      <c r="H853" s="39">
        <v>1</v>
      </c>
      <c r="I853" s="38" t="str">
        <f>IFERROR(VLOOKUP(D853,'[1]COMP-SINT-SINAPI'!$G$6:$Q$20000,8,0),IFERROR(VLOOKUP(D853,'[1]PREÇOS UNITÁRIOS'!$B$73:$H$20000,5,0),IFERROR(VLOOKUP(D853,'[1]INSUMOS-SINAPI'!$A$7:$F$20000,5,0),IFERROR(VLOOKUP(D853,'[1]tab-PINI-SINT'!$B$18:$G$20000,4,0),IFERROR(VLOOKUP(D853,[1]INSUMOS!$B$13:$H$9994,6,0),"")))))</f>
        <v>87,19</v>
      </c>
      <c r="J853" s="38" t="str">
        <f>IF(D853="",0,IFERROR(VLOOKUP(D853,'[1]COMP-SINT-SINAPI'!$G$6:$Q$20000,7,0),IFERROR(VLOOKUP(D853,'[1]PREÇOS UNITÁRIOS'!$B$73:$H$20000,6,0),IFERROR(VLOOKUP(D853,'[1]INSUMOS-SINAPI'!$A$7:$F$20000,7,0),IFERROR(VLOOKUP(D853,'[1]tab-PINI-SINT'!$B$18:$G$20000,5,0),IFERROR(VLOOKUP(D853,[1]INSUMOS!$B$13:$H$9994,7,0),"0,00"))))))</f>
        <v>0,00</v>
      </c>
      <c r="K853" s="40">
        <f>IF(H853="",0,H853*I853)</f>
        <v>87.19</v>
      </c>
      <c r="L853" s="40">
        <f>H853*J853</f>
        <v>0</v>
      </c>
      <c r="M853" s="41">
        <f>K853+L853</f>
        <v>87.19</v>
      </c>
      <c r="N853" s="35"/>
    </row>
    <row r="854" spans="3:14" ht="25" x14ac:dyDescent="0.35">
      <c r="C854" s="34"/>
      <c r="D854" s="58">
        <v>88316</v>
      </c>
      <c r="E854" s="38" t="str">
        <f>IFERROR(VLOOKUP(D854,'[1]COMP-SINT-SINAPI'!$G$6:$R$20000,12,0),IFERROR(VLOOKUP(D854,'[1]PREÇOS UNITÁRIOS'!$B$73:$H$20000,3,0),IFERROR(VLOOKUP(D854,'[1]INSUMOS-SINAPI'!$A$6:$J$20000,6,0),IFERROR(VLOOKUP(D854,'[1]tab-PINI-SINT'!$B$18:$H$20000,7,0),IFERROR(VLOOKUP(D854,[1]INSUMOS!$B$13:$J$9994,9,0),"")))))</f>
        <v>SINAPI</v>
      </c>
      <c r="F854" s="37" t="str">
        <f>IFERROR(VLOOKUP(D854,'[1]COMP-SINT-SINAPI'!$G$6:$Q$20000,2,0),IFERROR(VLOOKUP(D854,'[1]PREÇOS UNITÁRIOS'!$B$73:$H$20000,3,0),IFERROR(VLOOKUP(D854,'[1]INSUMOS-SINAPI'!$A$7:$F$20000,2,0),IFERROR(VLOOKUP(D854,'[1]tab-PINI-SINT'!$B$18:$G$20000,2,0),IFERROR(VLOOKUP(D854,[1]INSUMOS!$B$13:$H$9994,3,0),"")))))</f>
        <v>SERVENTE COM ENCARGOS COMPLEMENTARES</v>
      </c>
      <c r="G854" s="38" t="str">
        <f>IFERROR(VLOOKUP(D854,'[1]COMP-SINT-SINAPI'!$G$6:$Q$20000,3,0),IFERROR(VLOOKUP(D854,'[1]PREÇOS UNITÁRIOS'!$B$73:$H$20000,4,0),IFERROR(VLOOKUP(D854,'[1]INSUMOS-SINAPI'!$A$7:$F$20000,3,0),IFERROR(VLOOKUP(D854,'[1]tab-PINI-SINT'!$B$18:$G$20000,3,0),IFERROR(VLOOKUP(D854,[1]INSUMOS!$B$13:$H$9994,5,0),"")))))</f>
        <v>H</v>
      </c>
      <c r="H854" s="39">
        <v>0.2</v>
      </c>
      <c r="I854" s="38">
        <f>IFERROR(VLOOKUP(D854,'[1]COMP-SINT-SINAPI'!$G$6:$Q$20000,8,0),IFERROR(VLOOKUP(D854,'[1]PREÇOS UNITÁRIOS'!$B$73:$H$20000,5,0),IFERROR(VLOOKUP(D854,'[1]INSUMOS-SINAPI'!$A$7:$F$20000,5,0),IFERROR(VLOOKUP(D854,'[1]tab-PINI-SINT'!$B$18:$G$20000,4,0),IFERROR(VLOOKUP(D854,[1]INSUMOS!$B$13:$H$9994,6,0),"")))))</f>
        <v>5.01</v>
      </c>
      <c r="J854" s="38" t="str">
        <f>IF(D854="",0,IFERROR(VLOOKUP(D854,'[1]COMP-SINT-SINAPI'!$G$6:$Q$20000,7,0),IFERROR(VLOOKUP(D854,'[1]PREÇOS UNITÁRIOS'!$B$73:$H$20000,6,0),IFERROR(VLOOKUP(D854,'[1]INSUMOS-SINAPI'!$A$7:$F$20000,7,0),IFERROR(VLOOKUP(D854,'[1]tab-PINI-SINT'!$B$18:$G$20000,5,0),IFERROR(VLOOKUP(D854,[1]INSUMOS!$B$13:$H$9994,7,0),"0,00"))))))</f>
        <v>14,28</v>
      </c>
      <c r="K854" s="40">
        <f>IF(H854="",0,H854*I854)</f>
        <v>1.002</v>
      </c>
      <c r="L854" s="40">
        <f>H854*J854</f>
        <v>2.8559999999999999</v>
      </c>
      <c r="M854" s="41">
        <f>K854+L854</f>
        <v>3.8579999999999997</v>
      </c>
      <c r="N854" s="35"/>
    </row>
    <row r="855" spans="3:14" x14ac:dyDescent="0.35">
      <c r="C855" s="34"/>
      <c r="D855" s="35"/>
      <c r="E855" s="118"/>
      <c r="F855" s="35"/>
      <c r="G855" s="35"/>
      <c r="H855" s="35"/>
      <c r="I855" s="50" t="s">
        <v>1042</v>
      </c>
      <c r="J855" s="29"/>
      <c r="K855" s="41">
        <f>SUM(K853:K854)</f>
        <v>88.191999999999993</v>
      </c>
      <c r="L855" s="41">
        <f>SUM(L853:L854)</f>
        <v>2.8559999999999999</v>
      </c>
      <c r="M855" s="41">
        <f>SUM(M853:M854)</f>
        <v>91.048000000000002</v>
      </c>
      <c r="N855" s="35"/>
    </row>
    <row r="856" spans="3:14" x14ac:dyDescent="0.35">
      <c r="C856" s="34"/>
      <c r="D856" s="35"/>
      <c r="E856" s="118"/>
      <c r="F856" s="35"/>
      <c r="G856" s="35"/>
      <c r="H856" s="35"/>
      <c r="I856" s="35"/>
      <c r="J856" s="35"/>
      <c r="K856" s="35"/>
      <c r="L856" s="35"/>
      <c r="M856" s="35"/>
      <c r="N856" s="35"/>
    </row>
    <row r="857" spans="3:14" x14ac:dyDescent="0.35">
      <c r="C857" s="42"/>
      <c r="D857" s="43"/>
      <c r="E857" s="117"/>
      <c r="F857" s="43"/>
      <c r="G857" s="44" t="s">
        <v>21</v>
      </c>
      <c r="H857" s="44" t="s">
        <v>1036</v>
      </c>
      <c r="I857" s="44" t="s">
        <v>1037</v>
      </c>
      <c r="J857" s="44" t="s">
        <v>1038</v>
      </c>
      <c r="K857" s="44" t="s">
        <v>1039</v>
      </c>
      <c r="L857" s="44" t="s">
        <v>1040</v>
      </c>
      <c r="M857" s="45" t="s">
        <v>1041</v>
      </c>
      <c r="N857" s="35"/>
    </row>
    <row r="858" spans="3:14" ht="65" x14ac:dyDescent="0.35">
      <c r="C858" s="55" t="s">
        <v>624</v>
      </c>
      <c r="D858" s="47" t="str">
        <f>IF(C858="","",VLOOKUP(C858,'[1]PREÇOS UNITÁRIOS'!$B$12:$H$273,2,0))</f>
        <v>C126-BASA</v>
      </c>
      <c r="E858" s="79" t="s">
        <v>11</v>
      </c>
      <c r="F858" s="47" t="str">
        <f>IF(C858="","",VLOOKUP(C858,'[1]PREÇOS UNITÁRIOS'!$B$12:$H$273,3,0))</f>
        <v>FORNECIMENTO E INSTALAÇÃO DE TEXTO ENTRADA/SAÍDA DE 11X5CM CONFECCIONADA EM FITA ADESIVADA SIMPLES-FACE</v>
      </c>
      <c r="G858" s="48" t="s">
        <v>21</v>
      </c>
      <c r="H858" s="29"/>
      <c r="I858" s="29"/>
      <c r="J858" s="49"/>
      <c r="K858" s="49">
        <f>K861</f>
        <v>16.302</v>
      </c>
      <c r="L858" s="49">
        <f>L861</f>
        <v>2.8559999999999999</v>
      </c>
      <c r="M858" s="49">
        <f>SUM(K858:L858)</f>
        <v>19.158000000000001</v>
      </c>
      <c r="N858" s="35"/>
    </row>
    <row r="859" spans="3:14" ht="37.5" x14ac:dyDescent="0.35">
      <c r="C859" s="34"/>
      <c r="D859" s="36" t="s">
        <v>68</v>
      </c>
      <c r="E859" s="38" t="str">
        <f>IFERROR(VLOOKUP(D859,'[1]COMP-SINT-SINAPI'!$G$6:$R$20000,12,0),IFERROR(VLOOKUP(D859,'[1]PREÇOS UNITÁRIOS'!$B$73:$H$20000,3,0),IFERROR(VLOOKUP(D859,'[1]INSUMOS-SINAPI'!$A$6:$J$20000,6,0),IFERROR(VLOOKUP(D859,'[1]tab-PINI-SINT'!$B$18:$H$20000,7,0),IFERROR(VLOOKUP(D859,[1]INSUMOS!$B$13:$J$9994,9,0),"")))))</f>
        <v>01.11sinal.basa</v>
      </c>
      <c r="F859" s="37" t="str">
        <f>IFERROR(VLOOKUP(D859,'[1]COMP-SINT-SINAPI'!$G$6:$Q$20000,2,0),IFERROR(VLOOKUP(D859,'[1]PREÇOS UNITÁRIOS'!$B$73:$H$20000,3,0),IFERROR(VLOOKUP(D859,'[1]INSUMOS-SINAPI'!$A$7:$F$20000,2,0),IFERROR(VLOOKUP(D859,'[1]tab-PINI-SINT'!$B$18:$G$20000,2,0),IFERROR(VLOOKUP(D859,[1]INSUMOS!$B$13:$H$9994,3,0),"")))))</f>
        <v>adesivo de aviso (40x20cm) sobre segurança sobre cofre e cftv</v>
      </c>
      <c r="G859" s="38" t="str">
        <f>IFERROR(VLOOKUP(D859,'[1]COMP-SINT-SINAPI'!$G$6:$Q$20000,3,0),IFERROR(VLOOKUP(D859,'[1]PREÇOS UNITÁRIOS'!$B$73:$H$20000,4,0),IFERROR(VLOOKUP(D859,'[1]INSUMOS-SINAPI'!$A$7:$F$20000,3,0),IFERROR(VLOOKUP(D859,'[1]tab-PINI-SINT'!$B$18:$G$20000,3,0),IFERROR(VLOOKUP(D859,[1]INSUMOS!$B$13:$H$9994,5,0),"")))))</f>
        <v>UN</v>
      </c>
      <c r="H859" s="39">
        <v>0.68</v>
      </c>
      <c r="I859" s="38">
        <f>IFERROR(VLOOKUP(D859,'[1]COMP-SINT-SINAPI'!$G$6:$Q$20000,8,0),IFERROR(VLOOKUP(D859,'[1]PREÇOS UNITÁRIOS'!$B$73:$H$20000,5,0),IFERROR(VLOOKUP(D859,'[1]INSUMOS-SINAPI'!$A$7:$F$20000,5,0),IFERROR(VLOOKUP(D859,'[1]tab-PINI-SINT'!$B$18:$G$20000,4,0),IFERROR(VLOOKUP(D859,[1]INSUMOS!$B$13:$H$9994,6,0),"")))))</f>
        <v>22.5</v>
      </c>
      <c r="J859" s="38">
        <f>IF(D859="",0,IFERROR(VLOOKUP(D859,'[1]COMP-SINT-SINAPI'!$G$6:$Q$20000,7,0),IFERROR(VLOOKUP(D859,'[1]PREÇOS UNITÁRIOS'!$B$73:$H$20000,6,0),IFERROR(VLOOKUP(D859,'[1]INSUMOS-SINAPI'!$A$7:$F$20000,7,0),IFERROR(VLOOKUP(D859,'[1]tab-PINI-SINT'!$B$18:$G$20000,5,0),IFERROR(VLOOKUP(D859,[1]INSUMOS!$B$13:$H$9994,7,0),"0,00"))))))</f>
        <v>0</v>
      </c>
      <c r="K859" s="40">
        <f>IF(H859="",0,H859*I859)</f>
        <v>15.3</v>
      </c>
      <c r="L859" s="40">
        <f>H859*J859</f>
        <v>0</v>
      </c>
      <c r="M859" s="41">
        <f>K859+L859</f>
        <v>15.3</v>
      </c>
      <c r="N859" s="35"/>
    </row>
    <row r="860" spans="3:14" ht="25" x14ac:dyDescent="0.35">
      <c r="C860" s="34"/>
      <c r="D860" s="36">
        <v>88316</v>
      </c>
      <c r="E860" s="38" t="str">
        <f>IFERROR(VLOOKUP(D860,'[1]COMP-SINT-SINAPI'!$G$6:$R$20000,12,0),IFERROR(VLOOKUP(D860,'[1]PREÇOS UNITÁRIOS'!$B$73:$H$20000,3,0),IFERROR(VLOOKUP(D860,'[1]INSUMOS-SINAPI'!$A$6:$J$20000,6,0),IFERROR(VLOOKUP(D860,'[1]tab-PINI-SINT'!$B$18:$H$20000,7,0),IFERROR(VLOOKUP(D860,[1]INSUMOS!$B$13:$J$9994,9,0),"")))))</f>
        <v>SINAPI</v>
      </c>
      <c r="F860" s="37" t="str">
        <f>IFERROR(VLOOKUP(D860,'[1]COMP-SINT-SINAPI'!$G$6:$Q$20000,2,0),IFERROR(VLOOKUP(D860,'[1]PREÇOS UNITÁRIOS'!$B$73:$H$20000,3,0),IFERROR(VLOOKUP(D860,'[1]INSUMOS-SINAPI'!$A$7:$F$20000,2,0),IFERROR(VLOOKUP(D860,'[1]tab-PINI-SINT'!$B$18:$G$20000,2,0),IFERROR(VLOOKUP(D860,[1]INSUMOS!$B$13:$H$9994,3,0),"")))))</f>
        <v>SERVENTE COM ENCARGOS COMPLEMENTARES</v>
      </c>
      <c r="G860" s="38" t="str">
        <f>IFERROR(VLOOKUP(D860,'[1]COMP-SINT-SINAPI'!$G$6:$Q$20000,3,0),IFERROR(VLOOKUP(D860,'[1]PREÇOS UNITÁRIOS'!$B$73:$H$20000,4,0),IFERROR(VLOOKUP(D860,'[1]INSUMOS-SINAPI'!$A$7:$F$20000,3,0),IFERROR(VLOOKUP(D860,'[1]tab-PINI-SINT'!$B$18:$G$20000,3,0),IFERROR(VLOOKUP(D860,[1]INSUMOS!$B$13:$H$9994,5,0),"")))))</f>
        <v>H</v>
      </c>
      <c r="H860" s="39">
        <v>0.2</v>
      </c>
      <c r="I860" s="38">
        <f>IFERROR(VLOOKUP(D860,'[1]COMP-SINT-SINAPI'!$G$6:$Q$20000,8,0),IFERROR(VLOOKUP(D860,'[1]PREÇOS UNITÁRIOS'!$B$73:$H$20000,5,0),IFERROR(VLOOKUP(D860,'[1]INSUMOS-SINAPI'!$A$7:$F$20000,5,0),IFERROR(VLOOKUP(D860,'[1]tab-PINI-SINT'!$B$18:$G$20000,4,0),IFERROR(VLOOKUP(D860,[1]INSUMOS!$B$13:$H$9994,6,0),"")))))</f>
        <v>5.01</v>
      </c>
      <c r="J860" s="38" t="str">
        <f>IF(D860="",0,IFERROR(VLOOKUP(D860,'[1]COMP-SINT-SINAPI'!$G$6:$Q$20000,7,0),IFERROR(VLOOKUP(D860,'[1]PREÇOS UNITÁRIOS'!$B$73:$H$20000,6,0),IFERROR(VLOOKUP(D860,'[1]INSUMOS-SINAPI'!$A$7:$F$20000,7,0),IFERROR(VLOOKUP(D860,'[1]tab-PINI-SINT'!$B$18:$G$20000,5,0),IFERROR(VLOOKUP(D860,[1]INSUMOS!$B$13:$H$9994,7,0),"0,00"))))))</f>
        <v>14,28</v>
      </c>
      <c r="K860" s="40">
        <f>IF(H860="",0,H860*I860)</f>
        <v>1.002</v>
      </c>
      <c r="L860" s="40">
        <f>H860*J860</f>
        <v>2.8559999999999999</v>
      </c>
      <c r="M860" s="41">
        <f>K860+L860</f>
        <v>3.8579999999999997</v>
      </c>
      <c r="N860" s="35"/>
    </row>
    <row r="861" spans="3:14" x14ac:dyDescent="0.35">
      <c r="C861" s="34"/>
      <c r="D861" s="35"/>
      <c r="E861" s="118"/>
      <c r="F861" s="35"/>
      <c r="G861" s="35"/>
      <c r="H861" s="35"/>
      <c r="I861" s="50" t="s">
        <v>1042</v>
      </c>
      <c r="J861" s="29"/>
      <c r="K861" s="41">
        <f>SUM(K859:K860)</f>
        <v>16.302</v>
      </c>
      <c r="L861" s="41">
        <f>SUM(L859:L860)</f>
        <v>2.8559999999999999</v>
      </c>
      <c r="M861" s="41">
        <f>SUM(M859:M860)</f>
        <v>19.158000000000001</v>
      </c>
      <c r="N861" s="35"/>
    </row>
    <row r="862" spans="3:14" x14ac:dyDescent="0.35">
      <c r="C862" s="34"/>
      <c r="D862" s="35"/>
      <c r="E862" s="118"/>
      <c r="F862" s="35"/>
      <c r="G862" s="35"/>
      <c r="H862" s="35"/>
      <c r="I862" s="35"/>
      <c r="J862" s="35"/>
      <c r="K862" s="35"/>
      <c r="L862" s="35"/>
      <c r="M862" s="35"/>
      <c r="N862" s="35"/>
    </row>
    <row r="863" spans="3:14" x14ac:dyDescent="0.35">
      <c r="C863" s="42"/>
      <c r="D863" s="43"/>
      <c r="E863" s="117"/>
      <c r="F863" s="43"/>
      <c r="G863" s="44" t="s">
        <v>21</v>
      </c>
      <c r="H863" s="44" t="s">
        <v>1036</v>
      </c>
      <c r="I863" s="44" t="s">
        <v>1037</v>
      </c>
      <c r="J863" s="44" t="s">
        <v>1038</v>
      </c>
      <c r="K863" s="44" t="s">
        <v>1039</v>
      </c>
      <c r="L863" s="44" t="s">
        <v>1040</v>
      </c>
      <c r="M863" s="45" t="s">
        <v>1041</v>
      </c>
      <c r="N863" s="35"/>
    </row>
    <row r="864" spans="3:14" ht="52" x14ac:dyDescent="0.35">
      <c r="C864" s="55" t="s">
        <v>627</v>
      </c>
      <c r="D864" s="47" t="str">
        <f>IF(C864="","",VLOOKUP(C864,'[1]PREÇOS UNITÁRIOS'!$B$12:$H$273,2,0))</f>
        <v>C127-BASA</v>
      </c>
      <c r="E864" s="79" t="s">
        <v>11</v>
      </c>
      <c r="F864" s="47" t="str">
        <f>IF(C864="","",VLOOKUP(C864,'[1]PREÇOS UNITÁRIOS'!$B$12:$H$273,3,0))</f>
        <v>FORNECIMENTO E INSTALAÇÃO DE ADESIVO DE REDE INTERLIGA BANCO 24 HORAS 11X4,2CM</v>
      </c>
      <c r="G864" s="48" t="s">
        <v>21</v>
      </c>
      <c r="H864" s="29"/>
      <c r="I864" s="29"/>
      <c r="J864" s="49"/>
      <c r="K864" s="49">
        <f>K867</f>
        <v>21.420999999999999</v>
      </c>
      <c r="L864" s="49">
        <f>L867</f>
        <v>11.606999999999999</v>
      </c>
      <c r="M864" s="49">
        <f>SUM(K864:L864)</f>
        <v>33.027999999999999</v>
      </c>
      <c r="N864" s="35"/>
    </row>
    <row r="865" spans="3:14" ht="37.5" x14ac:dyDescent="0.35">
      <c r="C865" s="34"/>
      <c r="D865" s="36" t="s">
        <v>1124</v>
      </c>
      <c r="E865" s="38" t="str">
        <f>IFERROR(VLOOKUP(D865,'[1]COMP-SINT-SINAPI'!$G$6:$R$20000,12,0),IFERROR(VLOOKUP(D865,'[1]PREÇOS UNITÁRIOS'!$B$73:$H$20000,3,0),IFERROR(VLOOKUP(D865,'[1]INSUMOS-SINAPI'!$A$6:$J$20000,6,0),IFERROR(VLOOKUP(D865,'[1]tab-PINI-SINT'!$B$18:$H$20000,7,0),IFERROR(VLOOKUP(D865,[1]INSUMOS!$B$13:$J$9994,9,0),"")))))</f>
        <v>ORSE-11392</v>
      </c>
      <c r="F865" s="37" t="str">
        <f>IFERROR(VLOOKUP(D865,'[1]COMP-SINT-SINAPI'!$G$6:$Q$20000,2,0),IFERROR(VLOOKUP(D865,'[1]PREÇOS UNITÁRIOS'!$B$73:$H$20000,3,0),IFERROR(VLOOKUP(D865,'[1]INSUMOS-SINAPI'!$A$7:$F$20000,2,0),IFERROR(VLOOKUP(D865,'[1]tab-PINI-SINT'!$B$18:$G$20000,2,0),IFERROR(VLOOKUP(D865,[1]INSUMOS!$B$13:$H$9994,3,0),"")))))</f>
        <v>Adesivo em vinil para plotagem em letreiro de chapa galvanizada (c/aplicação)</v>
      </c>
      <c r="G865" s="38" t="str">
        <f>IFERROR(VLOOKUP(D865,'[1]COMP-SINT-SINAPI'!$G$6:$Q$20000,3,0),IFERROR(VLOOKUP(D865,'[1]PREÇOS UNITÁRIOS'!$B$73:$H$20000,4,0),IFERROR(VLOOKUP(D865,'[1]INSUMOS-SINAPI'!$A$7:$F$20000,3,0),IFERROR(VLOOKUP(D865,'[1]tab-PINI-SINT'!$B$18:$G$20000,3,0),IFERROR(VLOOKUP(D865,[1]INSUMOS!$B$13:$H$9994,5,0),"")))))</f>
        <v>m2</v>
      </c>
      <c r="H865" s="39">
        <f>0.2*1</f>
        <v>0.2</v>
      </c>
      <c r="I865" s="38">
        <f>IFERROR(VLOOKUP(D865,'[1]COMP-SINT-SINAPI'!$G$6:$Q$20000,8,0),IFERROR(VLOOKUP(D865,'[1]PREÇOS UNITÁRIOS'!$B$73:$H$20000,5,0),IFERROR(VLOOKUP(D865,'[1]INSUMOS-SINAPI'!$A$7:$F$20000,5,0),IFERROR(VLOOKUP(D865,'[1]tab-PINI-SINT'!$B$18:$G$20000,4,0),IFERROR(VLOOKUP(D865,[1]INSUMOS!$B$13:$H$9994,6,0),"")))))</f>
        <v>102.095</v>
      </c>
      <c r="J865" s="38">
        <f>IF(D865="",0,IFERROR(VLOOKUP(D865,'[1]COMP-SINT-SINAPI'!$G$6:$Q$20000,7,0),IFERROR(VLOOKUP(D865,'[1]PREÇOS UNITÁRIOS'!$B$73:$H$20000,6,0),IFERROR(VLOOKUP(D865,'[1]INSUMOS-SINAPI'!$A$7:$F$20000,7,0),IFERROR(VLOOKUP(D865,'[1]tab-PINI-SINT'!$B$18:$G$20000,5,0),IFERROR(VLOOKUP(D865,[1]INSUMOS!$B$13:$H$9994,7,0),"0,00"))))))</f>
        <v>43.754999999999995</v>
      </c>
      <c r="K865" s="40">
        <f>IF(H865="",0,H865*I865)</f>
        <v>20.419</v>
      </c>
      <c r="L865" s="40">
        <f>H865*J865</f>
        <v>8.7509999999999994</v>
      </c>
      <c r="M865" s="41">
        <f>K865+L865</f>
        <v>29.17</v>
      </c>
      <c r="N865" s="35"/>
    </row>
    <row r="866" spans="3:14" ht="25" x14ac:dyDescent="0.35">
      <c r="C866" s="34"/>
      <c r="D866" s="36">
        <v>88316</v>
      </c>
      <c r="E866" s="38" t="str">
        <f>IFERROR(VLOOKUP(D866,'[1]COMP-SINT-SINAPI'!$G$6:$R$20000,12,0),IFERROR(VLOOKUP(D866,'[1]PREÇOS UNITÁRIOS'!$B$73:$H$20000,3,0),IFERROR(VLOOKUP(D866,'[1]INSUMOS-SINAPI'!$A$6:$J$20000,6,0),IFERROR(VLOOKUP(D866,'[1]tab-PINI-SINT'!$B$18:$H$20000,7,0),IFERROR(VLOOKUP(D866,[1]INSUMOS!$B$13:$J$9994,9,0),"")))))</f>
        <v>SINAPI</v>
      </c>
      <c r="F866" s="37" t="str">
        <f>IFERROR(VLOOKUP(D866,'[1]COMP-SINT-SINAPI'!$G$6:$Q$20000,2,0),IFERROR(VLOOKUP(D866,'[1]PREÇOS UNITÁRIOS'!$B$73:$H$20000,3,0),IFERROR(VLOOKUP(D866,'[1]INSUMOS-SINAPI'!$A$7:$F$20000,2,0),IFERROR(VLOOKUP(D866,'[1]tab-PINI-SINT'!$B$18:$G$20000,2,0),IFERROR(VLOOKUP(D866,[1]INSUMOS!$B$13:$H$9994,3,0),"")))))</f>
        <v>SERVENTE COM ENCARGOS COMPLEMENTARES</v>
      </c>
      <c r="G866" s="38" t="str">
        <f>IFERROR(VLOOKUP(D866,'[1]COMP-SINT-SINAPI'!$G$6:$Q$20000,3,0),IFERROR(VLOOKUP(D866,'[1]PREÇOS UNITÁRIOS'!$B$73:$H$20000,4,0),IFERROR(VLOOKUP(D866,'[1]INSUMOS-SINAPI'!$A$7:$F$20000,3,0),IFERROR(VLOOKUP(D866,'[1]tab-PINI-SINT'!$B$18:$G$20000,3,0),IFERROR(VLOOKUP(D866,[1]INSUMOS!$B$13:$H$9994,5,0),"")))))</f>
        <v>H</v>
      </c>
      <c r="H866" s="39">
        <v>0.2</v>
      </c>
      <c r="I866" s="38">
        <f>IFERROR(VLOOKUP(D866,'[1]COMP-SINT-SINAPI'!$G$6:$Q$20000,8,0),IFERROR(VLOOKUP(D866,'[1]PREÇOS UNITÁRIOS'!$B$73:$H$20000,5,0),IFERROR(VLOOKUP(D866,'[1]INSUMOS-SINAPI'!$A$7:$F$20000,5,0),IFERROR(VLOOKUP(D866,'[1]tab-PINI-SINT'!$B$18:$G$20000,4,0),IFERROR(VLOOKUP(D866,[1]INSUMOS!$B$13:$H$9994,6,0),"")))))</f>
        <v>5.01</v>
      </c>
      <c r="J866" s="38" t="str">
        <f>IF(D866="",0,IFERROR(VLOOKUP(D866,'[1]COMP-SINT-SINAPI'!$G$6:$Q$20000,7,0),IFERROR(VLOOKUP(D866,'[1]PREÇOS UNITÁRIOS'!$B$73:$H$20000,6,0),IFERROR(VLOOKUP(D866,'[1]INSUMOS-SINAPI'!$A$7:$F$20000,7,0),IFERROR(VLOOKUP(D866,'[1]tab-PINI-SINT'!$B$18:$G$20000,5,0),IFERROR(VLOOKUP(D866,[1]INSUMOS!$B$13:$H$9994,7,0),"0,00"))))))</f>
        <v>14,28</v>
      </c>
      <c r="K866" s="40">
        <f>IF(H866="",0,H866*I866)</f>
        <v>1.002</v>
      </c>
      <c r="L866" s="40">
        <f>H866*J866</f>
        <v>2.8559999999999999</v>
      </c>
      <c r="M866" s="41">
        <f>K866+L866</f>
        <v>3.8579999999999997</v>
      </c>
      <c r="N866" s="35"/>
    </row>
    <row r="867" spans="3:14" x14ac:dyDescent="0.35">
      <c r="C867" s="34"/>
      <c r="D867" s="35"/>
      <c r="E867" s="118"/>
      <c r="F867" s="35"/>
      <c r="G867" s="35"/>
      <c r="H867" s="35"/>
      <c r="I867" s="50" t="s">
        <v>1042</v>
      </c>
      <c r="J867" s="29"/>
      <c r="K867" s="41">
        <f>SUM(K865:K866)</f>
        <v>21.420999999999999</v>
      </c>
      <c r="L867" s="41">
        <f>SUM(L865:L866)</f>
        <v>11.606999999999999</v>
      </c>
      <c r="M867" s="41">
        <f>SUM(M865:M866)</f>
        <v>33.027999999999999</v>
      </c>
      <c r="N867" s="35"/>
    </row>
    <row r="868" spans="3:14" x14ac:dyDescent="0.35">
      <c r="C868" s="34"/>
      <c r="D868" s="35"/>
      <c r="E868" s="118"/>
      <c r="F868" s="35"/>
      <c r="G868" s="35"/>
      <c r="H868" s="35"/>
      <c r="I868" s="35"/>
      <c r="J868" s="35"/>
      <c r="K868" s="35"/>
      <c r="L868" s="35"/>
      <c r="M868" s="35"/>
      <c r="N868" s="35"/>
    </row>
    <row r="869" spans="3:14" x14ac:dyDescent="0.35">
      <c r="C869" s="42"/>
      <c r="D869" s="43"/>
      <c r="E869" s="117"/>
      <c r="F869" s="43"/>
      <c r="G869" s="44" t="s">
        <v>21</v>
      </c>
      <c r="H869" s="44" t="s">
        <v>1036</v>
      </c>
      <c r="I869" s="44" t="s">
        <v>1037</v>
      </c>
      <c r="J869" s="44" t="s">
        <v>1038</v>
      </c>
      <c r="K869" s="44" t="s">
        <v>1039</v>
      </c>
      <c r="L869" s="44" t="s">
        <v>1040</v>
      </c>
      <c r="M869" s="45" t="s">
        <v>1041</v>
      </c>
      <c r="N869" s="35"/>
    </row>
    <row r="870" spans="3:14" ht="91" x14ac:dyDescent="0.35">
      <c r="C870" s="55" t="s">
        <v>630</v>
      </c>
      <c r="D870" s="47" t="str">
        <f>IF(C870="","",VLOOKUP(C870,'[1]PREÇOS UNITÁRIOS'!$B$12:$H$273,2,0))</f>
        <v>C128-BASA</v>
      </c>
      <c r="E870" s="79" t="s">
        <v>11</v>
      </c>
      <c r="F870" s="47" t="str">
        <f>IF(C870="","",VLOOKUP(C870,'[1]PREÇOS UNITÁRIOS'!$B$12:$H$273,3,0))</f>
        <v>FORNECIMENTO E INSTALAÇÃO DE LOGOMARCA ADESIVADA(PICTOGRAMA DA LOGOMARCA "A" L=38CM, H=25CM, PADRÃO DO BANCO, APLICAÇÃO EM PAINÉIS DE VIDRO TEMPERADO</v>
      </c>
      <c r="G870" s="48" t="s">
        <v>21</v>
      </c>
      <c r="H870" s="29"/>
      <c r="I870" s="29"/>
      <c r="J870" s="49"/>
      <c r="K870" s="49">
        <f>K873</f>
        <v>13.253400000000001</v>
      </c>
      <c r="L870" s="49">
        <f>L873</f>
        <v>8.1066000000000003</v>
      </c>
      <c r="M870" s="49">
        <f>SUM(K870:L870)</f>
        <v>21.36</v>
      </c>
      <c r="N870" s="35"/>
    </row>
    <row r="871" spans="3:14" ht="37.5" x14ac:dyDescent="0.35">
      <c r="C871" s="34"/>
      <c r="D871" s="36" t="s">
        <v>43</v>
      </c>
      <c r="E871" s="38" t="str">
        <f>IFERROR(VLOOKUP(D871,'[1]COMP-SINT-SINAPI'!$G$6:$R$20000,12,0),IFERROR(VLOOKUP(D871,'[1]PREÇOS UNITÁRIOS'!$B$73:$H$20000,3,0),IFERROR(VLOOKUP(D871,'[1]INSUMOS-SINAPI'!$A$6:$J$20000,6,0),IFERROR(VLOOKUP(D871,'[1]tab-PINI-SINT'!$B$18:$H$20000,7,0),IFERROR(VLOOKUP(D871,[1]INSUMOS!$B$13:$J$9994,9,0),"")))))</f>
        <v>ORSE-11392</v>
      </c>
      <c r="F871" s="37" t="str">
        <f>IFERROR(VLOOKUP(D871,'[1]COMP-SINT-SINAPI'!$G$6:$Q$20000,2,0),IFERROR(VLOOKUP(D871,'[1]PREÇOS UNITÁRIOS'!$B$73:$H$20000,3,0),IFERROR(VLOOKUP(D871,'[1]INSUMOS-SINAPI'!$A$7:$F$20000,2,0),IFERROR(VLOOKUP(D871,'[1]tab-PINI-SINT'!$B$18:$G$20000,2,0),IFERROR(VLOOKUP(D871,[1]INSUMOS!$B$13:$H$9994,3,0),"")))))</f>
        <v>Adesivo em vinil para plotagem em letreiro de chapa galvanizada (c/aplicação)</v>
      </c>
      <c r="G871" s="38" t="str">
        <f>IFERROR(VLOOKUP(D871,'[1]COMP-SINT-SINAPI'!$G$6:$Q$20000,3,0),IFERROR(VLOOKUP(D871,'[1]PREÇOS UNITÁRIOS'!$B$73:$H$20000,4,0),IFERROR(VLOOKUP(D871,'[1]INSUMOS-SINAPI'!$A$7:$F$20000,3,0),IFERROR(VLOOKUP(D871,'[1]tab-PINI-SINT'!$B$18:$G$20000,3,0),IFERROR(VLOOKUP(D871,[1]INSUMOS!$B$13:$H$9994,5,0),"")))))</f>
        <v>m2</v>
      </c>
      <c r="H871" s="39">
        <f>0.4*0.3</f>
        <v>0.12</v>
      </c>
      <c r="I871" s="38">
        <f>IFERROR(VLOOKUP(D871,'[1]COMP-SINT-SINAPI'!$G$6:$Q$20000,8,0),IFERROR(VLOOKUP(D871,'[1]PREÇOS UNITÁRIOS'!$B$73:$H$20000,5,0),IFERROR(VLOOKUP(D871,'[1]INSUMOS-SINAPI'!$A$7:$F$20000,5,0),IFERROR(VLOOKUP(D871,'[1]tab-PINI-SINT'!$B$18:$G$20000,4,0),IFERROR(VLOOKUP(D871,[1]INSUMOS!$B$13:$H$9994,6,0),"")))))</f>
        <v>102.095</v>
      </c>
      <c r="J871" s="38">
        <f>IF(D871="",0,IFERROR(VLOOKUP(D871,'[1]COMP-SINT-SINAPI'!$G$6:$Q$20000,7,0),IFERROR(VLOOKUP(D871,'[1]PREÇOS UNITÁRIOS'!$B$73:$H$20000,6,0),IFERROR(VLOOKUP(D871,'[1]INSUMOS-SINAPI'!$A$7:$F$20000,7,0),IFERROR(VLOOKUP(D871,'[1]tab-PINI-SINT'!$B$18:$G$20000,5,0),IFERROR(VLOOKUP(D871,[1]INSUMOS!$B$13:$H$9994,7,0),"0,00"))))))</f>
        <v>43.754999999999995</v>
      </c>
      <c r="K871" s="40">
        <f>IF(H871="",0,H871*I871)</f>
        <v>12.2514</v>
      </c>
      <c r="L871" s="40">
        <f>H871*J871</f>
        <v>5.2505999999999995</v>
      </c>
      <c r="M871" s="41">
        <f>K871+L871</f>
        <v>17.501999999999999</v>
      </c>
      <c r="N871" s="35"/>
    </row>
    <row r="872" spans="3:14" ht="25" x14ac:dyDescent="0.35">
      <c r="C872" s="34"/>
      <c r="D872" s="36">
        <v>88316</v>
      </c>
      <c r="E872" s="38" t="str">
        <f>IFERROR(VLOOKUP(D872,'[1]COMP-SINT-SINAPI'!$G$6:$R$20000,12,0),IFERROR(VLOOKUP(D872,'[1]PREÇOS UNITÁRIOS'!$B$73:$H$20000,3,0),IFERROR(VLOOKUP(D872,'[1]INSUMOS-SINAPI'!$A$6:$J$20000,6,0),IFERROR(VLOOKUP(D872,'[1]tab-PINI-SINT'!$B$18:$H$20000,7,0),IFERROR(VLOOKUP(D872,[1]INSUMOS!$B$13:$J$9994,9,0),"")))))</f>
        <v>SINAPI</v>
      </c>
      <c r="F872" s="37" t="str">
        <f>IFERROR(VLOOKUP(D872,'[1]COMP-SINT-SINAPI'!$G$6:$Q$20000,2,0),IFERROR(VLOOKUP(D872,'[1]PREÇOS UNITÁRIOS'!$B$73:$H$20000,3,0),IFERROR(VLOOKUP(D872,'[1]INSUMOS-SINAPI'!$A$7:$F$20000,2,0),IFERROR(VLOOKUP(D872,'[1]tab-PINI-SINT'!$B$18:$G$20000,2,0),IFERROR(VLOOKUP(D872,[1]INSUMOS!$B$13:$H$9994,3,0),"")))))</f>
        <v>SERVENTE COM ENCARGOS COMPLEMENTARES</v>
      </c>
      <c r="G872" s="38" t="str">
        <f>IFERROR(VLOOKUP(D872,'[1]COMP-SINT-SINAPI'!$G$6:$Q$20000,3,0),IFERROR(VLOOKUP(D872,'[1]PREÇOS UNITÁRIOS'!$B$73:$H$20000,4,0),IFERROR(VLOOKUP(D872,'[1]INSUMOS-SINAPI'!$A$7:$F$20000,3,0),IFERROR(VLOOKUP(D872,'[1]tab-PINI-SINT'!$B$18:$G$20000,3,0),IFERROR(VLOOKUP(D872,[1]INSUMOS!$B$13:$H$9994,5,0),"")))))</f>
        <v>H</v>
      </c>
      <c r="H872" s="39">
        <v>0.2</v>
      </c>
      <c r="I872" s="38">
        <f>IFERROR(VLOOKUP(D872,'[1]COMP-SINT-SINAPI'!$G$6:$Q$20000,8,0),IFERROR(VLOOKUP(D872,'[1]PREÇOS UNITÁRIOS'!$B$73:$H$20000,5,0),IFERROR(VLOOKUP(D872,'[1]INSUMOS-SINAPI'!$A$7:$F$20000,5,0),IFERROR(VLOOKUP(D872,'[1]tab-PINI-SINT'!$B$18:$G$20000,4,0),IFERROR(VLOOKUP(D872,[1]INSUMOS!$B$13:$H$9994,6,0),"")))))</f>
        <v>5.01</v>
      </c>
      <c r="J872" s="38" t="str">
        <f>IF(D872="",0,IFERROR(VLOOKUP(D872,'[1]COMP-SINT-SINAPI'!$G$6:$Q$20000,7,0),IFERROR(VLOOKUP(D872,'[1]PREÇOS UNITÁRIOS'!$B$73:$H$20000,6,0),IFERROR(VLOOKUP(D872,'[1]INSUMOS-SINAPI'!$A$7:$F$20000,7,0),IFERROR(VLOOKUP(D872,'[1]tab-PINI-SINT'!$B$18:$G$20000,5,0),IFERROR(VLOOKUP(D872,[1]INSUMOS!$B$13:$H$9994,7,0),"0,00"))))))</f>
        <v>14,28</v>
      </c>
      <c r="K872" s="40">
        <f>IF(H872="",0,H872*I872)</f>
        <v>1.002</v>
      </c>
      <c r="L872" s="40">
        <f>H872*J872</f>
        <v>2.8559999999999999</v>
      </c>
      <c r="M872" s="41">
        <f>K872+L872</f>
        <v>3.8579999999999997</v>
      </c>
      <c r="N872" s="35"/>
    </row>
    <row r="873" spans="3:14" x14ac:dyDescent="0.35">
      <c r="C873" s="34"/>
      <c r="D873" s="35"/>
      <c r="E873" s="118"/>
      <c r="F873" s="35"/>
      <c r="G873" s="35"/>
      <c r="H873" s="35"/>
      <c r="I873" s="50" t="s">
        <v>1042</v>
      </c>
      <c r="J873" s="29"/>
      <c r="K873" s="41">
        <f>SUM(K871:K872)</f>
        <v>13.253400000000001</v>
      </c>
      <c r="L873" s="41">
        <f>SUM(L871:L872)</f>
        <v>8.1066000000000003</v>
      </c>
      <c r="M873" s="41">
        <f>SUM(M871:M872)</f>
        <v>21.36</v>
      </c>
      <c r="N873" s="35"/>
    </row>
    <row r="874" spans="3:14" x14ac:dyDescent="0.35">
      <c r="C874" s="34"/>
      <c r="D874" s="35"/>
      <c r="E874" s="118"/>
      <c r="F874" s="35"/>
      <c r="G874" s="35"/>
      <c r="H874" s="35"/>
      <c r="I874" s="35"/>
      <c r="J874" s="35"/>
      <c r="K874" s="35"/>
      <c r="L874" s="35"/>
      <c r="M874" s="35"/>
      <c r="N874" s="35"/>
    </row>
    <row r="875" spans="3:14" x14ac:dyDescent="0.35">
      <c r="C875" s="42"/>
      <c r="D875" s="43"/>
      <c r="E875" s="117"/>
      <c r="F875" s="43"/>
      <c r="G875" s="44" t="s">
        <v>21</v>
      </c>
      <c r="H875" s="44" t="s">
        <v>1036</v>
      </c>
      <c r="I875" s="44" t="s">
        <v>1037</v>
      </c>
      <c r="J875" s="44" t="s">
        <v>1038</v>
      </c>
      <c r="K875" s="44" t="s">
        <v>1039</v>
      </c>
      <c r="L875" s="44" t="s">
        <v>1040</v>
      </c>
      <c r="M875" s="45" t="s">
        <v>1041</v>
      </c>
      <c r="N875" s="35"/>
    </row>
    <row r="876" spans="3:14" ht="91" x14ac:dyDescent="0.35">
      <c r="C876" s="55" t="s">
        <v>633</v>
      </c>
      <c r="D876" s="47" t="str">
        <f>IF(C876="","",VLOOKUP(C876,'[1]PREÇOS UNITÁRIOS'!$B$12:$H$273,2,0))</f>
        <v>C129-BASA</v>
      </c>
      <c r="E876" s="79" t="s">
        <v>11</v>
      </c>
      <c r="F876" s="47" t="str">
        <f>IF(C876="","",VLOOKUP(C876,'[1]PREÇOS UNITÁRIOS'!$B$12:$H$273,3,0))</f>
        <v>FORNECIMENTO E INSTALAÇÃO DE PLACA DE IDENTIFICAÇÃO FRONTAL DO BANCO DE 2,00 X 2,00 M EM CHAPA DE AÇO GALVANIZADO Nº 24, ACABAMENTO EM PINTURA AUTOMOTIVA</v>
      </c>
      <c r="G876" s="48" t="s">
        <v>21</v>
      </c>
      <c r="H876" s="29"/>
      <c r="I876" s="29"/>
      <c r="J876" s="49"/>
      <c r="K876" s="49">
        <f>K889</f>
        <v>2270.0162800000003</v>
      </c>
      <c r="L876" s="49">
        <f>L889</f>
        <v>716.65539999999999</v>
      </c>
      <c r="M876" s="49">
        <f>SUM(K876:L876)</f>
        <v>2986.6716800000004</v>
      </c>
      <c r="N876" s="35"/>
    </row>
    <row r="877" spans="3:14" ht="37.5" x14ac:dyDescent="0.35">
      <c r="C877" s="34"/>
      <c r="D877" s="36">
        <v>11026</v>
      </c>
      <c r="E877" s="38" t="str">
        <f>IFERROR(VLOOKUP(D877,'[1]COMP-SINT-SINAPI'!$G$6:$R$20000,12,0),IFERROR(VLOOKUP(D877,'[1]PREÇOS UNITÁRIOS'!$B$73:$H$20000,3,0),IFERROR(VLOOKUP(D877,'[1]INSUMOS-SINAPI'!$A$6:$J$20000,6,0),IFERROR(VLOOKUP(D877,'[1]tab-PINI-SINT'!$B$18:$H$20000,7,0),IFERROR(VLOOKUP(D877,[1]INSUMOS!$B$13:$J$9994,9,0),"")))))</f>
        <v>SINAPI</v>
      </c>
      <c r="F877" s="37" t="str">
        <f>IFERROR(VLOOKUP(D877,'[1]COMP-SINT-SINAPI'!$G$6:$Q$20000,2,0),IFERROR(VLOOKUP(D877,'[1]PREÇOS UNITÁRIOS'!$B$73:$H$20000,3,0),IFERROR(VLOOKUP(D877,'[1]INSUMOS-SINAPI'!$A$7:$F$20000,2,0),IFERROR(VLOOKUP(D877,'[1]tab-PINI-SINT'!$B$18:$G$20000,2,0),IFERROR(VLOOKUP(D877,[1]INSUMOS!$B$13:$H$9994,3,0),"")))))</f>
        <v>CHAPA DE ACO GALVANIZADA BITOLA GSG 14, E = 1,95 MM (15,60 KG/M2)</v>
      </c>
      <c r="G877" s="38" t="str">
        <f>IFERROR(VLOOKUP(D877,'[1]COMP-SINT-SINAPI'!$G$6:$Q$20000,3,0),IFERROR(VLOOKUP(D877,'[1]PREÇOS UNITÁRIOS'!$B$73:$H$20000,4,0),IFERROR(VLOOKUP(D877,'[1]INSUMOS-SINAPI'!$A$7:$F$20000,3,0),IFERROR(VLOOKUP(D877,'[1]tab-PINI-SINT'!$B$18:$G$20000,3,0),IFERROR(VLOOKUP(D877,[1]INSUMOS!$B$13:$H$9994,5,0),"")))))</f>
        <v xml:space="preserve">KG    </v>
      </c>
      <c r="H877" s="39">
        <f>3.51*15.6</f>
        <v>54.755999999999993</v>
      </c>
      <c r="I877" s="38" t="str">
        <f>IFERROR(VLOOKUP(D877,'[1]COMP-SINT-SINAPI'!$G$6:$Q$20000,8,0),IFERROR(VLOOKUP(D877,'[1]PREÇOS UNITÁRIOS'!$B$73:$H$20000,5,0),IFERROR(VLOOKUP(D877,'[1]INSUMOS-SINAPI'!$A$7:$F$20000,5,0),IFERROR(VLOOKUP(D877,'[1]tab-PINI-SINT'!$B$18:$G$20000,4,0),IFERROR(VLOOKUP(D877,[1]INSUMOS!$B$13:$H$9994,6,0),"")))))</f>
        <v>14,18</v>
      </c>
      <c r="J877" s="38" t="str">
        <f>IF(D877="",0,IFERROR(VLOOKUP(D877,'[1]COMP-SINT-SINAPI'!$G$6:$Q$20000,7,0),IFERROR(VLOOKUP(D877,'[1]PREÇOS UNITÁRIOS'!$B$73:$H$20000,6,0),IFERROR(VLOOKUP(D877,'[1]INSUMOS-SINAPI'!$A$7:$F$20000,7,0),IFERROR(VLOOKUP(D877,'[1]tab-PINI-SINT'!$B$18:$G$20000,5,0),IFERROR(VLOOKUP(D877,[1]INSUMOS!$B$13:$H$9994,7,0),"0,00"))))))</f>
        <v>0,00</v>
      </c>
      <c r="K877" s="40">
        <f t="shared" ref="K877:K887" si="24">IF(H877="",0,H877*I877)</f>
        <v>776.44007999999985</v>
      </c>
      <c r="L877" s="40">
        <f t="shared" ref="L877:L887" si="25">H877*J877</f>
        <v>0</v>
      </c>
      <c r="M877" s="41">
        <f t="shared" ref="M877:M887" si="26">K877+L877</f>
        <v>776.44007999999985</v>
      </c>
      <c r="N877" s="35"/>
    </row>
    <row r="878" spans="3:14" ht="37.5" x14ac:dyDescent="0.35">
      <c r="C878" s="34"/>
      <c r="D878" s="36" t="s">
        <v>43</v>
      </c>
      <c r="E878" s="38" t="str">
        <f>IFERROR(VLOOKUP(D878,'[1]COMP-SINT-SINAPI'!$G$6:$R$20000,12,0),IFERROR(VLOOKUP(D878,'[1]PREÇOS UNITÁRIOS'!$B$73:$H$20000,3,0),IFERROR(VLOOKUP(D878,'[1]INSUMOS-SINAPI'!$A$6:$J$20000,6,0),IFERROR(VLOOKUP(D878,'[1]tab-PINI-SINT'!$B$18:$H$20000,7,0),IFERROR(VLOOKUP(D878,[1]INSUMOS!$B$13:$J$9994,9,0),"")))))</f>
        <v>ORSE-11392</v>
      </c>
      <c r="F878" s="37" t="str">
        <f>IFERROR(VLOOKUP(D878,'[1]COMP-SINT-SINAPI'!$G$6:$Q$20000,2,0),IFERROR(VLOOKUP(D878,'[1]PREÇOS UNITÁRIOS'!$B$73:$H$20000,3,0),IFERROR(VLOOKUP(D878,'[1]INSUMOS-SINAPI'!$A$7:$F$20000,2,0),IFERROR(VLOOKUP(D878,'[1]tab-PINI-SINT'!$B$18:$G$20000,2,0),IFERROR(VLOOKUP(D878,[1]INSUMOS!$B$13:$H$9994,3,0),"")))))</f>
        <v>Adesivo em vinil para plotagem em letreiro de chapa galvanizada (c/aplicação)</v>
      </c>
      <c r="G878" s="38" t="str">
        <f>IFERROR(VLOOKUP(D878,'[1]COMP-SINT-SINAPI'!$G$6:$Q$20000,3,0),IFERROR(VLOOKUP(D878,'[1]PREÇOS UNITÁRIOS'!$B$73:$H$20000,4,0),IFERROR(VLOOKUP(D878,'[1]INSUMOS-SINAPI'!$A$7:$F$20000,3,0),IFERROR(VLOOKUP(D878,'[1]tab-PINI-SINT'!$B$18:$G$20000,3,0),IFERROR(VLOOKUP(D878,[1]INSUMOS!$B$13:$H$9994,5,0),"")))))</f>
        <v>m2</v>
      </c>
      <c r="H878" s="39">
        <v>1</v>
      </c>
      <c r="I878" s="38">
        <f>IFERROR(VLOOKUP(D878,'[1]COMP-SINT-SINAPI'!$G$6:$Q$20000,8,0),IFERROR(VLOOKUP(D878,'[1]PREÇOS UNITÁRIOS'!$B$73:$H$20000,5,0),IFERROR(VLOOKUP(D878,'[1]INSUMOS-SINAPI'!$A$7:$F$20000,5,0),IFERROR(VLOOKUP(D878,'[1]tab-PINI-SINT'!$B$18:$G$20000,4,0),IFERROR(VLOOKUP(D878,[1]INSUMOS!$B$13:$H$9994,6,0),"")))))</f>
        <v>102.095</v>
      </c>
      <c r="J878" s="38">
        <f>IF(D878="",0,IFERROR(VLOOKUP(D878,'[1]COMP-SINT-SINAPI'!$G$6:$Q$20000,7,0),IFERROR(VLOOKUP(D878,'[1]PREÇOS UNITÁRIOS'!$B$73:$H$20000,6,0),IFERROR(VLOOKUP(D878,'[1]INSUMOS-SINAPI'!$A$7:$F$20000,7,0),IFERROR(VLOOKUP(D878,'[1]tab-PINI-SINT'!$B$18:$G$20000,5,0),IFERROR(VLOOKUP(D878,[1]INSUMOS!$B$13:$H$9994,7,0),"0,00"))))))</f>
        <v>43.754999999999995</v>
      </c>
      <c r="K878" s="40">
        <f t="shared" si="24"/>
        <v>102.095</v>
      </c>
      <c r="L878" s="40">
        <f t="shared" si="25"/>
        <v>43.754999999999995</v>
      </c>
      <c r="M878" s="41">
        <f t="shared" si="26"/>
        <v>145.85</v>
      </c>
      <c r="N878" s="35"/>
    </row>
    <row r="879" spans="3:14" ht="37.5" x14ac:dyDescent="0.35">
      <c r="C879" s="34"/>
      <c r="D879" s="36">
        <v>4777</v>
      </c>
      <c r="E879" s="38" t="str">
        <f>IFERROR(VLOOKUP(D879,'[1]COMP-SINT-SINAPI'!$G$6:$R$20000,12,0),IFERROR(VLOOKUP(D879,'[1]PREÇOS UNITÁRIOS'!$B$73:$H$20000,3,0),IFERROR(VLOOKUP(D879,'[1]INSUMOS-SINAPI'!$A$6:$J$20000,6,0),IFERROR(VLOOKUP(D879,'[1]tab-PINI-SINT'!$B$18:$H$20000,7,0),IFERROR(VLOOKUP(D879,[1]INSUMOS!$B$13:$J$9994,9,0),"")))))</f>
        <v>SINAPI</v>
      </c>
      <c r="F879" s="37" t="str">
        <f>IFERROR(VLOOKUP(D879,'[1]COMP-SINT-SINAPI'!$G$6:$Q$20000,2,0),IFERROR(VLOOKUP(D879,'[1]PREÇOS UNITÁRIOS'!$B$73:$H$20000,3,0),IFERROR(VLOOKUP(D879,'[1]INSUMOS-SINAPI'!$A$7:$F$20000,2,0),IFERROR(VLOOKUP(D879,'[1]tab-PINI-SINT'!$B$18:$G$20000,2,0),IFERROR(VLOOKUP(D879,[1]INSUMOS!$B$13:$H$9994,3,0),"")))))</f>
        <v>CANTONEIRA ACO ABAS IGUAIS (QUALQUER BITOLA), ESPESSURA ENTRE 1/8" E 1/4"</v>
      </c>
      <c r="G879" s="38" t="str">
        <f>IFERROR(VLOOKUP(D879,'[1]COMP-SINT-SINAPI'!$G$6:$Q$20000,3,0),IFERROR(VLOOKUP(D879,'[1]PREÇOS UNITÁRIOS'!$B$73:$H$20000,4,0),IFERROR(VLOOKUP(D879,'[1]INSUMOS-SINAPI'!$A$7:$F$20000,3,0),IFERROR(VLOOKUP(D879,'[1]tab-PINI-SINT'!$B$18:$G$20000,3,0),IFERROR(VLOOKUP(D879,[1]INSUMOS!$B$13:$H$9994,5,0),"")))))</f>
        <v xml:space="preserve">KG    </v>
      </c>
      <c r="H879" s="39">
        <v>72.69</v>
      </c>
      <c r="I879" s="38" t="str">
        <f>IFERROR(VLOOKUP(D879,'[1]COMP-SINT-SINAPI'!$G$6:$Q$20000,8,0),IFERROR(VLOOKUP(D879,'[1]PREÇOS UNITÁRIOS'!$B$73:$H$20000,5,0),IFERROR(VLOOKUP(D879,'[1]INSUMOS-SINAPI'!$A$7:$F$20000,5,0),IFERROR(VLOOKUP(D879,'[1]tab-PINI-SINT'!$B$18:$G$20000,4,0),IFERROR(VLOOKUP(D879,[1]INSUMOS!$B$13:$H$9994,6,0),"")))))</f>
        <v>10,43</v>
      </c>
      <c r="J879" s="38" t="str">
        <f>IF(D879="",0,IFERROR(VLOOKUP(D879,'[1]COMP-SINT-SINAPI'!$G$6:$Q$20000,7,0),IFERROR(VLOOKUP(D879,'[1]PREÇOS UNITÁRIOS'!$B$73:$H$20000,6,0),IFERROR(VLOOKUP(D879,'[1]INSUMOS-SINAPI'!$A$7:$F$20000,7,0),IFERROR(VLOOKUP(D879,'[1]tab-PINI-SINT'!$B$18:$G$20000,5,0),IFERROR(VLOOKUP(D879,[1]INSUMOS!$B$13:$H$9994,7,0),"0,00"))))))</f>
        <v>0,00</v>
      </c>
      <c r="K879" s="40">
        <f t="shared" si="24"/>
        <v>758.1567</v>
      </c>
      <c r="L879" s="40">
        <f t="shared" si="25"/>
        <v>0</v>
      </c>
      <c r="M879" s="41">
        <f t="shared" si="26"/>
        <v>758.1567</v>
      </c>
      <c r="N879" s="35"/>
    </row>
    <row r="880" spans="3:14" ht="125" x14ac:dyDescent="0.35">
      <c r="C880" s="34"/>
      <c r="D880" s="36">
        <v>5928</v>
      </c>
      <c r="E880" s="38" t="str">
        <f>IFERROR(VLOOKUP(D880,'[1]COMP-SINT-SINAPI'!$G$6:$R$20000,12,0),IFERROR(VLOOKUP(D880,'[1]PREÇOS UNITÁRIOS'!$B$73:$H$20000,3,0),IFERROR(VLOOKUP(D880,'[1]INSUMOS-SINAPI'!$A$6:$J$20000,6,0),IFERROR(VLOOKUP(D880,'[1]tab-PINI-SINT'!$B$18:$H$20000,7,0),IFERROR(VLOOKUP(D880,[1]INSUMOS!$B$13:$J$9994,9,0),"")))))</f>
        <v>SINAPI</v>
      </c>
      <c r="F880" s="37" t="str">
        <f>IFERROR(VLOOKUP(D880,'[1]COMP-SINT-SINAPI'!$G$6:$Q$20000,2,0),IFERROR(VLOOKUP(D880,'[1]PREÇOS UNITÁRIOS'!$B$73:$H$20000,3,0),IFERROR(VLOOKUP(D880,'[1]INSUMOS-SINAPI'!$A$7:$F$20000,2,0),IFERROR(VLOOKUP(D880,'[1]tab-PINI-SINT'!$B$18:$G$20000,2,0),IFERROR(VLOOKUP(D880,[1]INSUMOS!$B$13:$H$9994,3,0),"")))))</f>
        <v>GUINDAUTO HIDRÁULICO, CAPACIDADE MÁXIMA DE CARGA 6200 KG, MOMENTO MÁXIMO DE CARGA 11,7 TM, ALCANCE MÁXIMO HORIZONTAL 9,70 M, INCLUSIVE CAMINHÃO TOCO PBT 16.000 KG, POTÊNCIA DE 189 CV - CHP DIURNO. AF_06/2014</v>
      </c>
      <c r="G880" s="38" t="str">
        <f>IFERROR(VLOOKUP(D880,'[1]COMP-SINT-SINAPI'!$G$6:$Q$20000,3,0),IFERROR(VLOOKUP(D880,'[1]PREÇOS UNITÁRIOS'!$B$73:$H$20000,4,0),IFERROR(VLOOKUP(D880,'[1]INSUMOS-SINAPI'!$A$7:$F$20000,3,0),IFERROR(VLOOKUP(D880,'[1]tab-PINI-SINT'!$B$18:$G$20000,3,0),IFERROR(VLOOKUP(D880,[1]INSUMOS!$B$13:$H$9994,5,0),"")))))</f>
        <v>CHP</v>
      </c>
      <c r="H880" s="39">
        <v>1</v>
      </c>
      <c r="I880" s="38">
        <f>IFERROR(VLOOKUP(D880,'[1]COMP-SINT-SINAPI'!$G$6:$Q$20000,8,0),IFERROR(VLOOKUP(D880,'[1]PREÇOS UNITÁRIOS'!$B$73:$H$20000,5,0),IFERROR(VLOOKUP(D880,'[1]INSUMOS-SINAPI'!$A$7:$F$20000,5,0),IFERROR(VLOOKUP(D880,'[1]tab-PINI-SINT'!$B$18:$G$20000,4,0),IFERROR(VLOOKUP(D880,[1]INSUMOS!$B$13:$H$9994,6,0),"")))))</f>
        <v>217.51000000000002</v>
      </c>
      <c r="J880" s="38" t="str">
        <f>IF(D880="",0,IFERROR(VLOOKUP(D880,'[1]COMP-SINT-SINAPI'!$G$6:$Q$20000,7,0),IFERROR(VLOOKUP(D880,'[1]PREÇOS UNITÁRIOS'!$B$73:$H$20000,6,0),IFERROR(VLOOKUP(D880,'[1]INSUMOS-SINAPI'!$A$7:$F$20000,7,0),IFERROR(VLOOKUP(D880,'[1]tab-PINI-SINT'!$B$18:$G$20000,5,0),IFERROR(VLOOKUP(D880,[1]INSUMOS!$B$13:$H$9994,7,0),"0,00"))))))</f>
        <v>21,45</v>
      </c>
      <c r="K880" s="40">
        <f t="shared" si="24"/>
        <v>217.51000000000002</v>
      </c>
      <c r="L880" s="40">
        <f t="shared" si="25"/>
        <v>21.45</v>
      </c>
      <c r="M880" s="41">
        <f t="shared" si="26"/>
        <v>238.96</v>
      </c>
      <c r="N880" s="35"/>
    </row>
    <row r="881" spans="3:14" ht="37.5" x14ac:dyDescent="0.35">
      <c r="C881" s="34"/>
      <c r="D881" s="36">
        <v>88315</v>
      </c>
      <c r="E881" s="38" t="str">
        <f>IFERROR(VLOOKUP(D881,'[1]COMP-SINT-SINAPI'!$G$6:$R$20000,12,0),IFERROR(VLOOKUP(D881,'[1]PREÇOS UNITÁRIOS'!$B$73:$H$20000,3,0),IFERROR(VLOOKUP(D881,'[1]INSUMOS-SINAPI'!$A$6:$J$20000,6,0),IFERROR(VLOOKUP(D881,'[1]tab-PINI-SINT'!$B$18:$H$20000,7,0),IFERROR(VLOOKUP(D881,[1]INSUMOS!$B$13:$J$9994,9,0),"")))))</f>
        <v>SINAPI</v>
      </c>
      <c r="F881" s="37" t="str">
        <f>IFERROR(VLOOKUP(D881,'[1]COMP-SINT-SINAPI'!$G$6:$Q$20000,2,0),IFERROR(VLOOKUP(D881,'[1]PREÇOS UNITÁRIOS'!$B$73:$H$20000,3,0),IFERROR(VLOOKUP(D881,'[1]INSUMOS-SINAPI'!$A$7:$F$20000,2,0),IFERROR(VLOOKUP(D881,'[1]tab-PINI-SINT'!$B$18:$G$20000,2,0),IFERROR(VLOOKUP(D881,[1]INSUMOS!$B$13:$H$9994,3,0),"")))))</f>
        <v>SERRALHEIRO COM ENCARGOS COMPLEMENTARES</v>
      </c>
      <c r="G881" s="38" t="str">
        <f>IFERROR(VLOOKUP(D881,'[1]COMP-SINT-SINAPI'!$G$6:$Q$20000,3,0),IFERROR(VLOOKUP(D881,'[1]PREÇOS UNITÁRIOS'!$B$73:$H$20000,4,0),IFERROR(VLOOKUP(D881,'[1]INSUMOS-SINAPI'!$A$7:$F$20000,3,0),IFERROR(VLOOKUP(D881,'[1]tab-PINI-SINT'!$B$18:$G$20000,3,0),IFERROR(VLOOKUP(D881,[1]INSUMOS!$B$13:$H$9994,5,0),"")))))</f>
        <v>H</v>
      </c>
      <c r="H881" s="39">
        <v>16</v>
      </c>
      <c r="I881" s="38">
        <f>IFERROR(VLOOKUP(D881,'[1]COMP-SINT-SINAPI'!$G$6:$Q$20000,8,0),IFERROR(VLOOKUP(D881,'[1]PREÇOS UNITÁRIOS'!$B$73:$H$20000,5,0),IFERROR(VLOOKUP(D881,'[1]INSUMOS-SINAPI'!$A$7:$F$20000,5,0),IFERROR(VLOOKUP(D881,'[1]tab-PINI-SINT'!$B$18:$G$20000,4,0),IFERROR(VLOOKUP(D881,[1]INSUMOS!$B$13:$H$9994,6,0),"")))))</f>
        <v>5.18</v>
      </c>
      <c r="J881" s="38" t="str">
        <f>IF(D881="",0,IFERROR(VLOOKUP(D881,'[1]COMP-SINT-SINAPI'!$G$6:$Q$20000,7,0),IFERROR(VLOOKUP(D881,'[1]PREÇOS UNITÁRIOS'!$B$73:$H$20000,6,0),IFERROR(VLOOKUP(D881,'[1]INSUMOS-SINAPI'!$A$7:$F$20000,7,0),IFERROR(VLOOKUP(D881,'[1]tab-PINI-SINT'!$B$18:$G$20000,5,0),IFERROR(VLOOKUP(D881,[1]INSUMOS!$B$13:$H$9994,7,0),"0,00"))))))</f>
        <v>18,96</v>
      </c>
      <c r="K881" s="40">
        <f t="shared" si="24"/>
        <v>82.88</v>
      </c>
      <c r="L881" s="40">
        <f t="shared" si="25"/>
        <v>303.36</v>
      </c>
      <c r="M881" s="41">
        <f t="shared" si="26"/>
        <v>386.24</v>
      </c>
      <c r="N881" s="35"/>
    </row>
    <row r="882" spans="3:14" ht="37.5" x14ac:dyDescent="0.35">
      <c r="C882" s="34"/>
      <c r="D882" s="36">
        <v>88251</v>
      </c>
      <c r="E882" s="38" t="str">
        <f>IFERROR(VLOOKUP(D882,'[1]COMP-SINT-SINAPI'!$G$6:$R$20000,12,0),IFERROR(VLOOKUP(D882,'[1]PREÇOS UNITÁRIOS'!$B$73:$H$20000,3,0),IFERROR(VLOOKUP(D882,'[1]INSUMOS-SINAPI'!$A$6:$J$20000,6,0),IFERROR(VLOOKUP(D882,'[1]tab-PINI-SINT'!$B$18:$H$20000,7,0),IFERROR(VLOOKUP(D882,[1]INSUMOS!$B$13:$J$9994,9,0),"")))))</f>
        <v>SINAPI</v>
      </c>
      <c r="F882" s="37" t="str">
        <f>IFERROR(VLOOKUP(D882,'[1]COMP-SINT-SINAPI'!$G$6:$Q$20000,2,0),IFERROR(VLOOKUP(D882,'[1]PREÇOS UNITÁRIOS'!$B$73:$H$20000,3,0),IFERROR(VLOOKUP(D882,'[1]INSUMOS-SINAPI'!$A$7:$F$20000,2,0),IFERROR(VLOOKUP(D882,'[1]tab-PINI-SINT'!$B$18:$G$20000,2,0),IFERROR(VLOOKUP(D882,[1]INSUMOS!$B$13:$H$9994,3,0),"")))))</f>
        <v>AUXILIAR DE SERRALHEIRO COM ENCARGOS COMPLEMENTARES</v>
      </c>
      <c r="G882" s="38" t="str">
        <f>IFERROR(VLOOKUP(D882,'[1]COMP-SINT-SINAPI'!$G$6:$Q$20000,3,0),IFERROR(VLOOKUP(D882,'[1]PREÇOS UNITÁRIOS'!$B$73:$H$20000,4,0),IFERROR(VLOOKUP(D882,'[1]INSUMOS-SINAPI'!$A$7:$F$20000,3,0),IFERROR(VLOOKUP(D882,'[1]tab-PINI-SINT'!$B$18:$G$20000,3,0),IFERROR(VLOOKUP(D882,[1]INSUMOS!$B$13:$H$9994,5,0),"")))))</f>
        <v>H</v>
      </c>
      <c r="H882" s="39">
        <v>16</v>
      </c>
      <c r="I882" s="38">
        <f>IFERROR(VLOOKUP(D882,'[1]COMP-SINT-SINAPI'!$G$6:$Q$20000,8,0),IFERROR(VLOOKUP(D882,'[1]PREÇOS UNITÁRIOS'!$B$73:$H$20000,5,0),IFERROR(VLOOKUP(D882,'[1]INSUMOS-SINAPI'!$A$7:$F$20000,5,0),IFERROR(VLOOKUP(D882,'[1]tab-PINI-SINT'!$B$18:$G$20000,4,0),IFERROR(VLOOKUP(D882,[1]INSUMOS!$B$13:$H$9994,6,0),"")))))</f>
        <v>5.18</v>
      </c>
      <c r="J882" s="38" t="str">
        <f>IF(D882="",0,IFERROR(VLOOKUP(D882,'[1]COMP-SINT-SINAPI'!$G$6:$Q$20000,7,0),IFERROR(VLOOKUP(D882,'[1]PREÇOS UNITÁRIOS'!$B$73:$H$20000,6,0),IFERROR(VLOOKUP(D882,'[1]INSUMOS-SINAPI'!$A$7:$F$20000,7,0),IFERROR(VLOOKUP(D882,'[1]tab-PINI-SINT'!$B$18:$G$20000,5,0),IFERROR(VLOOKUP(D882,[1]INSUMOS!$B$13:$H$9994,7,0),"0,00"))))))</f>
        <v>15,27</v>
      </c>
      <c r="K882" s="40">
        <f t="shared" si="24"/>
        <v>82.88</v>
      </c>
      <c r="L882" s="40">
        <f t="shared" si="25"/>
        <v>244.32</v>
      </c>
      <c r="M882" s="41">
        <f t="shared" si="26"/>
        <v>327.2</v>
      </c>
      <c r="N882" s="35"/>
    </row>
    <row r="883" spans="3:14" ht="100" x14ac:dyDescent="0.35">
      <c r="C883" s="34"/>
      <c r="D883" s="36">
        <v>100761</v>
      </c>
      <c r="E883" s="38" t="str">
        <f>IFERROR(VLOOKUP(D883,'[1]COMP-SINT-SINAPI'!$G$6:$R$20000,12,0),IFERROR(VLOOKUP(D883,'[1]PREÇOS UNITÁRIOS'!$B$73:$H$20000,3,0),IFERROR(VLOOKUP(D883,'[1]INSUMOS-SINAPI'!$A$6:$J$20000,6,0),IFERROR(VLOOKUP(D883,'[1]tab-PINI-SINT'!$B$18:$H$20000,7,0),IFERROR(VLOOKUP(D883,[1]INSUMOS!$B$13:$J$9994,9,0),"")))))</f>
        <v>SINAPI</v>
      </c>
      <c r="F883" s="37" t="str">
        <f>IFERROR(VLOOKUP(D883,'[1]COMP-SINT-SINAPI'!$G$6:$Q$20000,2,0),IFERROR(VLOOKUP(D883,'[1]PREÇOS UNITÁRIOS'!$B$73:$H$20000,3,0),IFERROR(VLOOKUP(D883,'[1]INSUMOS-SINAPI'!$A$7:$F$20000,2,0),IFERROR(VLOOKUP(D883,'[1]tab-PINI-SINT'!$B$18:$G$20000,2,0),IFERROR(VLOOKUP(D883,[1]INSUMOS!$B$13:$H$9994,3,0),"")))))</f>
        <v>PINTURA COM TINTA ALQUÍDICA DE ACABAMENTO (ESMALTE SINTÉTICO FOSCO) PULVERIZADA SOBRE SUPERFÍCIES METÁLICAS (EXCETO PERFIL) EXECUTADO EM OBRA (02 DEMÃOS). AF_01/2020_PE</v>
      </c>
      <c r="G883" s="38" t="str">
        <f>IFERROR(VLOOKUP(D883,'[1]COMP-SINT-SINAPI'!$G$6:$Q$20000,3,0),IFERROR(VLOOKUP(D883,'[1]PREÇOS UNITÁRIOS'!$B$73:$H$20000,4,0),IFERROR(VLOOKUP(D883,'[1]INSUMOS-SINAPI'!$A$7:$F$20000,3,0),IFERROR(VLOOKUP(D883,'[1]tab-PINI-SINT'!$B$18:$G$20000,3,0),IFERROR(VLOOKUP(D883,[1]INSUMOS!$B$13:$H$9994,5,0),"")))))</f>
        <v>M2</v>
      </c>
      <c r="H883" s="39">
        <v>3.51</v>
      </c>
      <c r="I883" s="38">
        <f>IFERROR(VLOOKUP(D883,'[1]COMP-SINT-SINAPI'!$G$6:$Q$20000,8,0),IFERROR(VLOOKUP(D883,'[1]PREÇOS UNITÁRIOS'!$B$73:$H$20000,5,0),IFERROR(VLOOKUP(D883,'[1]INSUMOS-SINAPI'!$A$7:$F$20000,5,0),IFERROR(VLOOKUP(D883,'[1]tab-PINI-SINT'!$B$18:$G$20000,4,0),IFERROR(VLOOKUP(D883,[1]INSUMOS!$B$13:$H$9994,6,0),"")))))</f>
        <v>24.950000000000003</v>
      </c>
      <c r="J883" s="38" t="str">
        <f>IF(D883="",0,IFERROR(VLOOKUP(D883,'[1]COMP-SINT-SINAPI'!$G$6:$Q$20000,7,0),IFERROR(VLOOKUP(D883,'[1]PREÇOS UNITÁRIOS'!$B$73:$H$20000,6,0),IFERROR(VLOOKUP(D883,'[1]INSUMOS-SINAPI'!$A$7:$F$20000,7,0),IFERROR(VLOOKUP(D883,'[1]tab-PINI-SINT'!$B$18:$G$20000,5,0),IFERROR(VLOOKUP(D883,[1]INSUMOS!$B$13:$H$9994,7,0),"0,00"))))))</f>
        <v>20,04</v>
      </c>
      <c r="K883" s="40">
        <f t="shared" si="24"/>
        <v>87.5745</v>
      </c>
      <c r="L883" s="40">
        <f t="shared" si="25"/>
        <v>70.340399999999988</v>
      </c>
      <c r="M883" s="41">
        <f t="shared" si="26"/>
        <v>157.91489999999999</v>
      </c>
      <c r="N883" s="35"/>
    </row>
    <row r="884" spans="3:14" ht="125" x14ac:dyDescent="0.35">
      <c r="C884" s="34"/>
      <c r="D884" s="36">
        <v>89259</v>
      </c>
      <c r="E884" s="38" t="str">
        <f>IFERROR(VLOOKUP(D884,'[1]COMP-SINT-SINAPI'!$G$6:$R$20000,12,0),IFERROR(VLOOKUP(D884,'[1]PREÇOS UNITÁRIOS'!$B$73:$H$20000,3,0),IFERROR(VLOOKUP(D884,'[1]INSUMOS-SINAPI'!$A$6:$J$20000,6,0),IFERROR(VLOOKUP(D884,'[1]tab-PINI-SINT'!$B$18:$H$20000,7,0),IFERROR(VLOOKUP(D884,[1]INSUMOS!$B$13:$J$9994,9,0),"")))))</f>
        <v>SINAPI</v>
      </c>
      <c r="F884" s="37" t="str">
        <f>IFERROR(VLOOKUP(D884,'[1]COMP-SINT-SINAPI'!$G$6:$Q$20000,2,0),IFERROR(VLOOKUP(D884,'[1]PREÇOS UNITÁRIOS'!$B$73:$H$20000,3,0),IFERROR(VLOOKUP(D884,'[1]INSUMOS-SINAPI'!$A$7:$F$20000,2,0),IFERROR(VLOOKUP(D884,'[1]tab-PINI-SINT'!$B$18:$G$20000,2,0),IFERROR(VLOOKUP(D884,[1]INSUMOS!$B$13:$H$9994,3,0),"")))))</f>
        <v>GUINDAUTO HIDRÁULICO, CAPACIDADE MÁXIMA DE CARGA 6200 KG, MOMENTO MÁXIMO DE CARGA 11,7 TM, ALCANCE MÁXIMO HORIZONTAL 9,70 M, INCLUSIVE CAMINHÃO TOCO PBT 16.000 KG, POTÊNCIA DE 189 CV - DEPRECIAÇÃO. AF_06/2014</v>
      </c>
      <c r="G884" s="38" t="str">
        <f>IFERROR(VLOOKUP(D884,'[1]COMP-SINT-SINAPI'!$G$6:$Q$20000,3,0),IFERROR(VLOOKUP(D884,'[1]PREÇOS UNITÁRIOS'!$B$73:$H$20000,4,0),IFERROR(VLOOKUP(D884,'[1]INSUMOS-SINAPI'!$A$7:$F$20000,3,0),IFERROR(VLOOKUP(D884,'[1]tab-PINI-SINT'!$B$18:$G$20000,3,0),IFERROR(VLOOKUP(D884,[1]INSUMOS!$B$13:$H$9994,5,0),"")))))</f>
        <v>H</v>
      </c>
      <c r="H884" s="39">
        <v>1</v>
      </c>
      <c r="I884" s="38">
        <f>IFERROR(VLOOKUP(D884,'[1]COMP-SINT-SINAPI'!$G$6:$Q$20000,8,0),IFERROR(VLOOKUP(D884,'[1]PREÇOS UNITÁRIOS'!$B$73:$H$20000,5,0),IFERROR(VLOOKUP(D884,'[1]INSUMOS-SINAPI'!$A$7:$F$20000,5,0),IFERROR(VLOOKUP(D884,'[1]tab-PINI-SINT'!$B$18:$G$20000,4,0),IFERROR(VLOOKUP(D884,[1]INSUMOS!$B$13:$H$9994,6,0),"")))))</f>
        <v>27.69</v>
      </c>
      <c r="J884" s="38" t="str">
        <f>IF(D884="",0,IFERROR(VLOOKUP(D884,'[1]COMP-SINT-SINAPI'!$G$6:$Q$20000,7,0),IFERROR(VLOOKUP(D884,'[1]PREÇOS UNITÁRIOS'!$B$73:$H$20000,6,0),IFERROR(VLOOKUP(D884,'[1]INSUMOS-SINAPI'!$A$7:$F$20000,7,0),IFERROR(VLOOKUP(D884,'[1]tab-PINI-SINT'!$B$18:$G$20000,5,0),IFERROR(VLOOKUP(D884,[1]INSUMOS!$B$13:$H$9994,7,0),"0,00"))))))</f>
        <v>0,00</v>
      </c>
      <c r="K884" s="40">
        <f t="shared" si="24"/>
        <v>27.69</v>
      </c>
      <c r="L884" s="40">
        <f t="shared" si="25"/>
        <v>0</v>
      </c>
      <c r="M884" s="41">
        <f t="shared" si="26"/>
        <v>27.69</v>
      </c>
      <c r="N884" s="35"/>
    </row>
    <row r="885" spans="3:14" ht="37.5" x14ac:dyDescent="0.35">
      <c r="C885" s="34"/>
      <c r="D885" s="36">
        <v>39914</v>
      </c>
      <c r="E885" s="38" t="str">
        <f>IFERROR(VLOOKUP(D885,'[1]COMP-SINT-SINAPI'!$G$6:$R$20000,12,0),IFERROR(VLOOKUP(D885,'[1]PREÇOS UNITÁRIOS'!$B$73:$H$20000,3,0),IFERROR(VLOOKUP(D885,'[1]INSUMOS-SINAPI'!$A$6:$J$20000,6,0),IFERROR(VLOOKUP(D885,'[1]tab-PINI-SINT'!$B$18:$H$20000,7,0),IFERROR(VLOOKUP(D885,[1]INSUMOS!$B$13:$J$9994,9,0),"")))))</f>
        <v>SINAPI</v>
      </c>
      <c r="F885" s="37" t="str">
        <f>IFERROR(VLOOKUP(D885,'[1]COMP-SINT-SINAPI'!$G$6:$Q$20000,2,0),IFERROR(VLOOKUP(D885,'[1]PREÇOS UNITÁRIOS'!$B$73:$H$20000,3,0),IFERROR(VLOOKUP(D885,'[1]INSUMOS-SINAPI'!$A$7:$F$20000,2,0),IFERROR(VLOOKUP(D885,'[1]tab-PINI-SINT'!$B$18:$G$20000,2,0),IFERROR(VLOOKUP(D885,[1]INSUMOS!$B$13:$H$9994,3,0),"")))))</f>
        <v>SOLDA EM VARETA FOSCOPER, D = *2,5* MM  X COMPRIMENTO 500 MM</v>
      </c>
      <c r="G885" s="38" t="str">
        <f>IFERROR(VLOOKUP(D885,'[1]COMP-SINT-SINAPI'!$G$6:$Q$20000,3,0),IFERROR(VLOOKUP(D885,'[1]PREÇOS UNITÁRIOS'!$B$73:$H$20000,4,0),IFERROR(VLOOKUP(D885,'[1]INSUMOS-SINAPI'!$A$7:$F$20000,3,0),IFERROR(VLOOKUP(D885,'[1]tab-PINI-SINT'!$B$18:$G$20000,3,0),IFERROR(VLOOKUP(D885,[1]INSUMOS!$B$13:$H$9994,5,0),"")))))</f>
        <v xml:space="preserve">KG    </v>
      </c>
      <c r="H885" s="39">
        <v>0.5</v>
      </c>
      <c r="I885" s="38" t="str">
        <f>IFERROR(VLOOKUP(D885,'[1]COMP-SINT-SINAPI'!$G$6:$Q$20000,8,0),IFERROR(VLOOKUP(D885,'[1]PREÇOS UNITÁRIOS'!$B$73:$H$20000,5,0),IFERROR(VLOOKUP(D885,'[1]INSUMOS-SINAPI'!$A$7:$F$20000,5,0),IFERROR(VLOOKUP(D885,'[1]tab-PINI-SINT'!$B$18:$G$20000,4,0),IFERROR(VLOOKUP(D885,[1]INSUMOS!$B$13:$H$9994,6,0),"")))))</f>
        <v>246,88</v>
      </c>
      <c r="J885" s="38" t="str">
        <f>IF(D885="",0,IFERROR(VLOOKUP(D885,'[1]COMP-SINT-SINAPI'!$G$6:$Q$20000,7,0),IFERROR(VLOOKUP(D885,'[1]PREÇOS UNITÁRIOS'!$B$73:$H$20000,6,0),IFERROR(VLOOKUP(D885,'[1]INSUMOS-SINAPI'!$A$7:$F$20000,7,0),IFERROR(VLOOKUP(D885,'[1]tab-PINI-SINT'!$B$18:$G$20000,5,0),IFERROR(VLOOKUP(D885,[1]INSUMOS!$B$13:$H$9994,7,0),"0,00"))))))</f>
        <v>0,00</v>
      </c>
      <c r="K885" s="40">
        <f t="shared" si="24"/>
        <v>123.44</v>
      </c>
      <c r="L885" s="40">
        <f t="shared" si="25"/>
        <v>0</v>
      </c>
      <c r="M885" s="41">
        <f t="shared" si="26"/>
        <v>123.44</v>
      </c>
      <c r="N885" s="35"/>
    </row>
    <row r="886" spans="3:14" ht="50" x14ac:dyDescent="0.35">
      <c r="C886" s="34"/>
      <c r="D886" s="36">
        <v>11059</v>
      </c>
      <c r="E886" s="38" t="str">
        <f>IFERROR(VLOOKUP(D886,'[1]COMP-SINT-SINAPI'!$G$6:$R$20000,12,0),IFERROR(VLOOKUP(D886,'[1]PREÇOS UNITÁRIOS'!$B$73:$H$20000,3,0),IFERROR(VLOOKUP(D886,'[1]INSUMOS-SINAPI'!$A$6:$J$20000,6,0),IFERROR(VLOOKUP(D886,'[1]tab-PINI-SINT'!$B$18:$H$20000,7,0),IFERROR(VLOOKUP(D886,[1]INSUMOS!$B$13:$J$9994,9,0),"")))))</f>
        <v>SINAPI</v>
      </c>
      <c r="F886" s="37" t="str">
        <f>IFERROR(VLOOKUP(D886,'[1]COMP-SINT-SINAPI'!$G$6:$Q$20000,2,0),IFERROR(VLOOKUP(D886,'[1]PREÇOS UNITÁRIOS'!$B$73:$H$20000,3,0),IFERROR(VLOOKUP(D886,'[1]INSUMOS-SINAPI'!$A$7:$F$20000,2,0),IFERROR(VLOOKUP(D886,'[1]tab-PINI-SINT'!$B$18:$G$20000,2,0),IFERROR(VLOOKUP(D886,[1]INSUMOS!$B$13:$H$9994,3,0),"")))))</f>
        <v>PARAFUSO ROSCA SOBERBA ZINCADO CABECA CHATA FENDA SIMPLES 5,5 X 50 MM (2 ")</v>
      </c>
      <c r="G886" s="38" t="str">
        <f>IFERROR(VLOOKUP(D886,'[1]COMP-SINT-SINAPI'!$G$6:$Q$20000,3,0),IFERROR(VLOOKUP(D886,'[1]PREÇOS UNITÁRIOS'!$B$73:$H$20000,4,0),IFERROR(VLOOKUP(D886,'[1]INSUMOS-SINAPI'!$A$7:$F$20000,3,0),IFERROR(VLOOKUP(D886,'[1]tab-PINI-SINT'!$B$18:$G$20000,3,0),IFERROR(VLOOKUP(D886,[1]INSUMOS!$B$13:$H$9994,5,0),"")))))</f>
        <v xml:space="preserve">UN    </v>
      </c>
      <c r="H886" s="39">
        <v>4</v>
      </c>
      <c r="I886" s="38" t="str">
        <f>IFERROR(VLOOKUP(D886,'[1]COMP-SINT-SINAPI'!$G$6:$Q$20000,8,0),IFERROR(VLOOKUP(D886,'[1]PREÇOS UNITÁRIOS'!$B$73:$H$20000,5,0),IFERROR(VLOOKUP(D886,'[1]INSUMOS-SINAPI'!$A$7:$F$20000,5,0),IFERROR(VLOOKUP(D886,'[1]tab-PINI-SINT'!$B$18:$G$20000,4,0),IFERROR(VLOOKUP(D886,[1]INSUMOS!$B$13:$H$9994,6,0),"")))))</f>
        <v>0,29</v>
      </c>
      <c r="J886" s="38" t="str">
        <f>IF(D886="",0,IFERROR(VLOOKUP(D886,'[1]COMP-SINT-SINAPI'!$G$6:$Q$20000,7,0),IFERROR(VLOOKUP(D886,'[1]PREÇOS UNITÁRIOS'!$B$73:$H$20000,6,0),IFERROR(VLOOKUP(D886,'[1]INSUMOS-SINAPI'!$A$7:$F$20000,7,0),IFERROR(VLOOKUP(D886,'[1]tab-PINI-SINT'!$B$18:$G$20000,5,0),IFERROR(VLOOKUP(D886,[1]INSUMOS!$B$13:$H$9994,7,0),"0,00"))))))</f>
        <v>0,00</v>
      </c>
      <c r="K886" s="40">
        <f t="shared" si="24"/>
        <v>1.1599999999999999</v>
      </c>
      <c r="L886" s="40">
        <f t="shared" si="25"/>
        <v>0</v>
      </c>
      <c r="M886" s="41">
        <f t="shared" si="26"/>
        <v>1.1599999999999999</v>
      </c>
      <c r="N886" s="35"/>
    </row>
    <row r="887" spans="3:14" ht="25" x14ac:dyDescent="0.35">
      <c r="C887" s="34"/>
      <c r="D887" s="92">
        <v>88309</v>
      </c>
      <c r="E887" s="38" t="str">
        <f>IFERROR(VLOOKUP(D887,'[1]COMP-SINT-SINAPI'!$G$6:$R$20000,12,0),IFERROR(VLOOKUP(D887,'[1]PREÇOS UNITÁRIOS'!$B$73:$H$20000,3,0),IFERROR(VLOOKUP(D887,'[1]INSUMOS-SINAPI'!$A$6:$J$20000,6,0),IFERROR(VLOOKUP(D887,'[1]tab-PINI-SINT'!$B$18:$H$20000,7,0),IFERROR(VLOOKUP(D887,[1]INSUMOS!$B$13:$J$9994,9,0),"")))))</f>
        <v>SINAPI</v>
      </c>
      <c r="F887" s="37" t="str">
        <f>IFERROR(VLOOKUP(D887,'[1]COMP-SINT-SINAPI'!$G$6:$Q$20000,2,0),IFERROR(VLOOKUP(D887,'[1]PREÇOS UNITÁRIOS'!$B$73:$H$20000,3,0),IFERROR(VLOOKUP(D887,'[1]INSUMOS-SINAPI'!$A$7:$F$20000,2,0),IFERROR(VLOOKUP(D887,'[1]tab-PINI-SINT'!$B$18:$G$20000,2,0),IFERROR(VLOOKUP(D887,[1]INSUMOS!$B$13:$H$9994,3,0),"")))))</f>
        <v>PEDREIRO COM ENCARGOS COMPLEMENTARES</v>
      </c>
      <c r="G887" s="38" t="str">
        <f>IFERROR(VLOOKUP(D887,'[1]COMP-SINT-SINAPI'!$G$6:$Q$20000,3,0),IFERROR(VLOOKUP(D887,'[1]PREÇOS UNITÁRIOS'!$B$73:$H$20000,4,0),IFERROR(VLOOKUP(D887,'[1]INSUMOS-SINAPI'!$A$7:$F$20000,3,0),IFERROR(VLOOKUP(D887,'[1]tab-PINI-SINT'!$B$18:$G$20000,3,0),IFERROR(VLOOKUP(D887,[1]INSUMOS!$B$13:$H$9994,5,0),"")))))</f>
        <v>H</v>
      </c>
      <c r="H887" s="39">
        <v>1</v>
      </c>
      <c r="I887" s="38">
        <f>IFERROR(VLOOKUP(D887,'[1]COMP-SINT-SINAPI'!$G$6:$Q$20000,8,0),IFERROR(VLOOKUP(D887,'[1]PREÇOS UNITÁRIOS'!$B$73:$H$20000,5,0),IFERROR(VLOOKUP(D887,'[1]INSUMOS-SINAPI'!$A$7:$F$20000,5,0),IFERROR(VLOOKUP(D887,'[1]tab-PINI-SINT'!$B$18:$G$20000,4,0),IFERROR(VLOOKUP(D887,[1]INSUMOS!$B$13:$H$9994,6,0),"")))))</f>
        <v>5.18</v>
      </c>
      <c r="J887" s="38" t="str">
        <f>IF(D887="",0,IFERROR(VLOOKUP(D887,'[1]COMP-SINT-SINAPI'!$G$6:$Q$20000,7,0),IFERROR(VLOOKUP(D887,'[1]PREÇOS UNITÁRIOS'!$B$73:$H$20000,6,0),IFERROR(VLOOKUP(D887,'[1]INSUMOS-SINAPI'!$A$7:$F$20000,7,0),IFERROR(VLOOKUP(D887,'[1]tab-PINI-SINT'!$B$18:$G$20000,5,0),IFERROR(VLOOKUP(D887,[1]INSUMOS!$B$13:$H$9994,7,0),"0,00"))))))</f>
        <v>19,15</v>
      </c>
      <c r="K887" s="40">
        <f t="shared" si="24"/>
        <v>5.18</v>
      </c>
      <c r="L887" s="40">
        <f t="shared" si="25"/>
        <v>19.149999999999999</v>
      </c>
      <c r="M887" s="41">
        <f t="shared" si="26"/>
        <v>24.33</v>
      </c>
      <c r="N887" s="35"/>
    </row>
    <row r="888" spans="3:14" ht="25" x14ac:dyDescent="0.35">
      <c r="C888" s="34"/>
      <c r="D888" s="36">
        <v>88316</v>
      </c>
      <c r="E888" s="38" t="str">
        <f>IFERROR(VLOOKUP(D888,'[1]COMP-SINT-SINAPI'!$G$6:$R$20000,12,0),IFERROR(VLOOKUP(D888,'[1]PREÇOS UNITÁRIOS'!$B$73:$H$20000,3,0),IFERROR(VLOOKUP(D888,'[1]INSUMOS-SINAPI'!$A$6:$J$20000,6,0),IFERROR(VLOOKUP(D888,'[1]tab-PINI-SINT'!$B$18:$H$20000,7,0),IFERROR(VLOOKUP(D888,[1]INSUMOS!$B$13:$J$9994,9,0),"")))))</f>
        <v>SINAPI</v>
      </c>
      <c r="F888" s="37" t="str">
        <f>IFERROR(VLOOKUP(D888,'[1]COMP-SINT-SINAPI'!$G$6:$Q$20000,2,0),IFERROR(VLOOKUP(D888,'[1]PREÇOS UNITÁRIOS'!$B$73:$H$20000,3,0),IFERROR(VLOOKUP(D888,'[1]INSUMOS-SINAPI'!$A$7:$F$20000,2,0),IFERROR(VLOOKUP(D888,'[1]tab-PINI-SINT'!$B$18:$G$20000,2,0),IFERROR(VLOOKUP(D888,[1]INSUMOS!$B$13:$H$9994,3,0),"")))))</f>
        <v>SERVENTE COM ENCARGOS COMPLEMENTARES</v>
      </c>
      <c r="G888" s="38" t="str">
        <f>IFERROR(VLOOKUP(D888,'[1]COMP-SINT-SINAPI'!$G$6:$Q$20000,3,0),IFERROR(VLOOKUP(D888,'[1]PREÇOS UNITÁRIOS'!$B$73:$H$20000,4,0),IFERROR(VLOOKUP(D888,'[1]INSUMOS-SINAPI'!$A$7:$F$20000,3,0),IFERROR(VLOOKUP(D888,'[1]tab-PINI-SINT'!$B$18:$G$20000,3,0),IFERROR(VLOOKUP(D888,[1]INSUMOS!$B$13:$H$9994,5,0),"")))))</f>
        <v>H</v>
      </c>
      <c r="H888" s="39">
        <v>1</v>
      </c>
      <c r="I888" s="38">
        <f>IFERROR(VLOOKUP(D888,'[1]COMP-SINT-SINAPI'!$G$6:$Q$20000,8,0),IFERROR(VLOOKUP(D888,'[1]PREÇOS UNITÁRIOS'!$B$73:$H$20000,5,0),IFERROR(VLOOKUP(D888,'[1]INSUMOS-SINAPI'!$A$7:$F$20000,5,0),IFERROR(VLOOKUP(D888,'[1]tab-PINI-SINT'!$B$18:$G$20000,4,0),IFERROR(VLOOKUP(D888,[1]INSUMOS!$B$13:$H$9994,6,0),"")))))</f>
        <v>5.01</v>
      </c>
      <c r="J888" s="38" t="str">
        <f>IF(D888="",0,IFERROR(VLOOKUP(D888,'[1]COMP-SINT-SINAPI'!$G$6:$Q$20000,7,0),IFERROR(VLOOKUP(D888,'[1]PREÇOS UNITÁRIOS'!$B$73:$H$20000,6,0),IFERROR(VLOOKUP(D888,'[1]INSUMOS-SINAPI'!$A$7:$F$20000,7,0),IFERROR(VLOOKUP(D888,'[1]tab-PINI-SINT'!$B$18:$G$20000,5,0),IFERROR(VLOOKUP(D888,[1]INSUMOS!$B$13:$H$9994,7,0),"0,00"))))))</f>
        <v>14,28</v>
      </c>
      <c r="K888" s="40">
        <f>IF(H888="",0,H888*I888)</f>
        <v>5.01</v>
      </c>
      <c r="L888" s="40">
        <f>H888*J888</f>
        <v>14.28</v>
      </c>
      <c r="M888" s="41">
        <f>K888+L888</f>
        <v>19.29</v>
      </c>
      <c r="N888" s="35"/>
    </row>
    <row r="889" spans="3:14" x14ac:dyDescent="0.35">
      <c r="C889" s="34"/>
      <c r="D889" s="35"/>
      <c r="E889" s="118"/>
      <c r="F889" s="35"/>
      <c r="G889" s="35"/>
      <c r="H889" s="35"/>
      <c r="I889" s="50" t="s">
        <v>1042</v>
      </c>
      <c r="J889" s="29"/>
      <c r="K889" s="41">
        <f>SUM(K877:K888)</f>
        <v>2270.0162800000003</v>
      </c>
      <c r="L889" s="41">
        <f>SUM(L877:L888)</f>
        <v>716.65539999999999</v>
      </c>
      <c r="M889" s="41">
        <f>SUM(M877:M888)</f>
        <v>2986.6716799999995</v>
      </c>
      <c r="N889" s="35"/>
    </row>
    <row r="890" spans="3:14" x14ac:dyDescent="0.35">
      <c r="C890" s="34"/>
      <c r="D890" s="35"/>
      <c r="E890" s="118"/>
      <c r="F890" s="35"/>
      <c r="G890" s="35"/>
      <c r="H890" s="35"/>
      <c r="I890" s="35"/>
      <c r="J890" s="35"/>
      <c r="K890" s="35"/>
      <c r="L890" s="35"/>
      <c r="M890" s="35"/>
      <c r="N890" s="35"/>
    </row>
    <row r="891" spans="3:14" x14ac:dyDescent="0.35">
      <c r="C891" s="42"/>
      <c r="D891" s="43"/>
      <c r="E891" s="117"/>
      <c r="F891" s="43"/>
      <c r="G891" s="44" t="s">
        <v>21</v>
      </c>
      <c r="H891" s="44" t="s">
        <v>1036</v>
      </c>
      <c r="I891" s="44" t="s">
        <v>1037</v>
      </c>
      <c r="J891" s="44" t="s">
        <v>1038</v>
      </c>
      <c r="K891" s="44" t="s">
        <v>1039</v>
      </c>
      <c r="L891" s="44" t="s">
        <v>1040</v>
      </c>
      <c r="M891" s="45" t="s">
        <v>1041</v>
      </c>
      <c r="N891" s="35"/>
    </row>
    <row r="892" spans="3:14" ht="130" x14ac:dyDescent="0.35">
      <c r="C892" s="55" t="s">
        <v>636</v>
      </c>
      <c r="D892" s="47" t="str">
        <f>IF(C892="","",VLOOKUP(C892,'[1]PREÇOS UNITÁRIOS'!$B$12:$H$273,2,0))</f>
        <v>C130-BASA</v>
      </c>
      <c r="E892" s="79" t="s">
        <v>11</v>
      </c>
      <c r="F892" s="47" t="str">
        <f>IF(C892="","",VLOOKUP(C892,'[1]PREÇOS UNITÁRIOS'!$B$12:$H$273,3,0))</f>
        <v>FORNECIMENTO E INSTALAÇÃO DE TOTEM EXTERNO EM CHAPA DE ALUMÍNIO, CONFORME ESPECIFICAÇÕES  COM PINTURA PU PROTEÇÃO UV, NAS CORES VERDE E AMARELO, TEXTO E LOGOMARCAS ADESIVADAS H=5,4M</v>
      </c>
      <c r="G892" s="48" t="s">
        <v>21</v>
      </c>
      <c r="H892" s="29"/>
      <c r="I892" s="29"/>
      <c r="J892" s="49"/>
      <c r="K892" s="49">
        <f>K901</f>
        <v>4896.6264999999994</v>
      </c>
      <c r="L892" s="49">
        <f>L901</f>
        <v>753.54679999999996</v>
      </c>
      <c r="M892" s="49">
        <f>SUM(K892:L892)</f>
        <v>5650.1732999999995</v>
      </c>
      <c r="N892" s="35"/>
    </row>
    <row r="893" spans="3:14" ht="37.5" x14ac:dyDescent="0.35">
      <c r="C893" s="34"/>
      <c r="D893" s="36" t="s">
        <v>43</v>
      </c>
      <c r="E893" s="38" t="str">
        <f>IFERROR(VLOOKUP(D893,'[1]COMP-SINT-SINAPI'!$G$6:$R$20000,12,0),IFERROR(VLOOKUP(D893,'[1]PREÇOS UNITÁRIOS'!$B$73:$H$20000,3,0),IFERROR(VLOOKUP(D893,'[1]INSUMOS-SINAPI'!$A$6:$J$20000,6,0),IFERROR(VLOOKUP(D893,'[1]tab-PINI-SINT'!$B$18:$H$20000,7,0),IFERROR(VLOOKUP(D893,[1]INSUMOS!$B$13:$J$9994,9,0),"")))))</f>
        <v>ORSE-11392</v>
      </c>
      <c r="F893" s="37" t="str">
        <f>IFERROR(VLOOKUP(D893,'[1]COMP-SINT-SINAPI'!$G$6:$Q$20000,2,0),IFERROR(VLOOKUP(D893,'[1]PREÇOS UNITÁRIOS'!$B$73:$H$20000,3,0),IFERROR(VLOOKUP(D893,'[1]INSUMOS-SINAPI'!$A$7:$F$20000,2,0),IFERROR(VLOOKUP(D893,'[1]tab-PINI-SINT'!$B$18:$G$20000,2,0),IFERROR(VLOOKUP(D893,[1]INSUMOS!$B$13:$H$9994,3,0),"")))))</f>
        <v>Adesivo em vinil para plotagem em letreiro de chapa galvanizada (c/aplicação)</v>
      </c>
      <c r="G893" s="38" t="str">
        <f>IFERROR(VLOOKUP(D893,'[1]COMP-SINT-SINAPI'!$G$6:$Q$20000,3,0),IFERROR(VLOOKUP(D893,'[1]PREÇOS UNITÁRIOS'!$B$73:$H$20000,4,0),IFERROR(VLOOKUP(D893,'[1]INSUMOS-SINAPI'!$A$7:$F$20000,3,0),IFERROR(VLOOKUP(D893,'[1]tab-PINI-SINT'!$B$18:$G$20000,3,0),IFERROR(VLOOKUP(D893,[1]INSUMOS!$B$13:$H$9994,5,0),"")))))</f>
        <v>m2</v>
      </c>
      <c r="H893" s="39">
        <v>2</v>
      </c>
      <c r="I893" s="38">
        <f>IFERROR(VLOOKUP(D893,'[1]COMP-SINT-SINAPI'!$G$6:$Q$20000,8,0),IFERROR(VLOOKUP(D893,'[1]PREÇOS UNITÁRIOS'!$B$73:$H$20000,5,0),IFERROR(VLOOKUP(D893,'[1]INSUMOS-SINAPI'!$A$7:$F$20000,5,0),IFERROR(VLOOKUP(D893,'[1]tab-PINI-SINT'!$B$18:$G$20000,4,0),IFERROR(VLOOKUP(D893,[1]INSUMOS!$B$13:$H$9994,6,0),"")))))</f>
        <v>102.095</v>
      </c>
      <c r="J893" s="38">
        <f>IF(D893="",0,IFERROR(VLOOKUP(D893,'[1]COMP-SINT-SINAPI'!$G$6:$Q$20000,7,0),IFERROR(VLOOKUP(D893,'[1]PREÇOS UNITÁRIOS'!$B$73:$H$20000,6,0),IFERROR(VLOOKUP(D893,'[1]INSUMOS-SINAPI'!$A$7:$F$20000,7,0),IFERROR(VLOOKUP(D893,'[1]tab-PINI-SINT'!$B$18:$G$20000,5,0),IFERROR(VLOOKUP(D893,[1]INSUMOS!$B$13:$H$9994,7,0),"0,00"))))))</f>
        <v>43.754999999999995</v>
      </c>
      <c r="K893" s="40">
        <f t="shared" ref="K893:K900" si="27">IF(H893="",0,H893*I893)</f>
        <v>204.19</v>
      </c>
      <c r="L893" s="40">
        <f t="shared" ref="L893:L900" si="28">H893*J893</f>
        <v>87.509999999999991</v>
      </c>
      <c r="M893" s="41">
        <f t="shared" ref="M893:M900" si="29">K893+L893</f>
        <v>291.7</v>
      </c>
      <c r="N893" s="35"/>
    </row>
    <row r="894" spans="3:14" ht="50" x14ac:dyDescent="0.35">
      <c r="C894" s="34"/>
      <c r="D894" s="36">
        <v>100701</v>
      </c>
      <c r="E894" s="38" t="str">
        <f>IFERROR(VLOOKUP(D894,'[1]COMP-SINT-SINAPI'!$G$6:$R$20000,12,0),IFERROR(VLOOKUP(D894,'[1]PREÇOS UNITÁRIOS'!$B$73:$H$20000,3,0),IFERROR(VLOOKUP(D894,'[1]INSUMOS-SINAPI'!$A$6:$J$20000,6,0),IFERROR(VLOOKUP(D894,'[1]tab-PINI-SINT'!$B$18:$H$20000,7,0),IFERROR(VLOOKUP(D894,[1]INSUMOS!$B$13:$J$9994,9,0),"")))))</f>
        <v>SINAPI</v>
      </c>
      <c r="F894" s="37" t="str">
        <f>IFERROR(VLOOKUP(D894,'[1]COMP-SINT-SINAPI'!$G$6:$Q$20000,2,0),IFERROR(VLOOKUP(D894,'[1]PREÇOS UNITÁRIOS'!$B$73:$H$20000,3,0),IFERROR(VLOOKUP(D894,'[1]INSUMOS-SINAPI'!$A$7:$F$20000,2,0),IFERROR(VLOOKUP(D894,'[1]tab-PINI-SINT'!$B$18:$G$20000,2,0),IFERROR(VLOOKUP(D894,[1]INSUMOS!$B$13:$H$9994,3,0),"")))))</f>
        <v>PORTA DE FERRO, DE ABRIR, TIPO GRADE COM CHAPA, COM GUARNIÇÕES. AF_12/2019</v>
      </c>
      <c r="G894" s="38" t="str">
        <f>IFERROR(VLOOKUP(D894,'[1]COMP-SINT-SINAPI'!$G$6:$Q$20000,3,0),IFERROR(VLOOKUP(D894,'[1]PREÇOS UNITÁRIOS'!$B$73:$H$20000,4,0),IFERROR(VLOOKUP(D894,'[1]INSUMOS-SINAPI'!$A$7:$F$20000,3,0),IFERROR(VLOOKUP(D894,'[1]tab-PINI-SINT'!$B$18:$G$20000,3,0),IFERROR(VLOOKUP(D894,[1]INSUMOS!$B$13:$H$9994,5,0),"")))))</f>
        <v>M2</v>
      </c>
      <c r="H894" s="39">
        <v>4.5</v>
      </c>
      <c r="I894" s="38">
        <f>IFERROR(VLOOKUP(D894,'[1]COMP-SINT-SINAPI'!$G$6:$Q$20000,8,0),IFERROR(VLOOKUP(D894,'[1]PREÇOS UNITÁRIOS'!$B$73:$H$20000,5,0),IFERROR(VLOOKUP(D894,'[1]INSUMOS-SINAPI'!$A$7:$F$20000,5,0),IFERROR(VLOOKUP(D894,'[1]tab-PINI-SINT'!$B$18:$G$20000,4,0),IFERROR(VLOOKUP(D894,[1]INSUMOS!$B$13:$H$9994,6,0),"")))))</f>
        <v>805.23</v>
      </c>
      <c r="J894" s="38" t="str">
        <f>IF(D894="",0,IFERROR(VLOOKUP(D894,'[1]COMP-SINT-SINAPI'!$G$6:$Q$20000,7,0),IFERROR(VLOOKUP(D894,'[1]PREÇOS UNITÁRIOS'!$B$73:$H$20000,6,0),IFERROR(VLOOKUP(D894,'[1]INSUMOS-SINAPI'!$A$7:$F$20000,7,0),IFERROR(VLOOKUP(D894,'[1]tab-PINI-SINT'!$B$18:$G$20000,5,0),IFERROR(VLOOKUP(D894,[1]INSUMOS!$B$13:$H$9994,7,0),"0,00"))))))</f>
        <v>13,50</v>
      </c>
      <c r="K894" s="40">
        <f t="shared" si="27"/>
        <v>3623.5349999999999</v>
      </c>
      <c r="L894" s="40">
        <f t="shared" si="28"/>
        <v>60.75</v>
      </c>
      <c r="M894" s="41">
        <f t="shared" si="29"/>
        <v>3684.2849999999999</v>
      </c>
      <c r="N894" s="35"/>
    </row>
    <row r="895" spans="3:14" ht="125" x14ac:dyDescent="0.35">
      <c r="C895" s="34"/>
      <c r="D895" s="36">
        <v>5928</v>
      </c>
      <c r="E895" s="38" t="str">
        <f>IFERROR(VLOOKUP(D895,'[1]COMP-SINT-SINAPI'!$G$6:$R$20000,12,0),IFERROR(VLOOKUP(D895,'[1]PREÇOS UNITÁRIOS'!$B$73:$H$20000,3,0),IFERROR(VLOOKUP(D895,'[1]INSUMOS-SINAPI'!$A$6:$J$20000,6,0),IFERROR(VLOOKUP(D895,'[1]tab-PINI-SINT'!$B$18:$H$20000,7,0),IFERROR(VLOOKUP(D895,[1]INSUMOS!$B$13:$J$9994,9,0),"")))))</f>
        <v>SINAPI</v>
      </c>
      <c r="F895" s="37" t="str">
        <f>IFERROR(VLOOKUP(D895,'[1]COMP-SINT-SINAPI'!$G$6:$Q$20000,2,0),IFERROR(VLOOKUP(D895,'[1]PREÇOS UNITÁRIOS'!$B$73:$H$20000,3,0),IFERROR(VLOOKUP(D895,'[1]INSUMOS-SINAPI'!$A$7:$F$20000,2,0),IFERROR(VLOOKUP(D895,'[1]tab-PINI-SINT'!$B$18:$G$20000,2,0),IFERROR(VLOOKUP(D895,[1]INSUMOS!$B$13:$H$9994,3,0),"")))))</f>
        <v>GUINDAUTO HIDRÁULICO, CAPACIDADE MÁXIMA DE CARGA 6200 KG, MOMENTO MÁXIMO DE CARGA 11,7 TM, ALCANCE MÁXIMO HORIZONTAL 9,70 M, INCLUSIVE CAMINHÃO TOCO PBT 16.000 KG, POTÊNCIA DE 189 CV - CHP DIURNO. AF_06/2014</v>
      </c>
      <c r="G895" s="38" t="str">
        <f>IFERROR(VLOOKUP(D895,'[1]COMP-SINT-SINAPI'!$G$6:$Q$20000,3,0),IFERROR(VLOOKUP(D895,'[1]PREÇOS UNITÁRIOS'!$B$73:$H$20000,4,0),IFERROR(VLOOKUP(D895,'[1]INSUMOS-SINAPI'!$A$7:$F$20000,3,0),IFERROR(VLOOKUP(D895,'[1]tab-PINI-SINT'!$B$18:$G$20000,3,0),IFERROR(VLOOKUP(D895,[1]INSUMOS!$B$13:$H$9994,5,0),"")))))</f>
        <v>CHP</v>
      </c>
      <c r="H895" s="39">
        <v>2</v>
      </c>
      <c r="I895" s="38">
        <f>IFERROR(VLOOKUP(D895,'[1]COMP-SINT-SINAPI'!$G$6:$Q$20000,8,0),IFERROR(VLOOKUP(D895,'[1]PREÇOS UNITÁRIOS'!$B$73:$H$20000,5,0),IFERROR(VLOOKUP(D895,'[1]INSUMOS-SINAPI'!$A$7:$F$20000,5,0),IFERROR(VLOOKUP(D895,'[1]tab-PINI-SINT'!$B$18:$G$20000,4,0),IFERROR(VLOOKUP(D895,[1]INSUMOS!$B$13:$H$9994,6,0),"")))))</f>
        <v>217.51000000000002</v>
      </c>
      <c r="J895" s="38" t="str">
        <f>IF(D895="",0,IFERROR(VLOOKUP(D895,'[1]COMP-SINT-SINAPI'!$G$6:$Q$20000,7,0),IFERROR(VLOOKUP(D895,'[1]PREÇOS UNITÁRIOS'!$B$73:$H$20000,6,0),IFERROR(VLOOKUP(D895,'[1]INSUMOS-SINAPI'!$A$7:$F$20000,7,0),IFERROR(VLOOKUP(D895,'[1]tab-PINI-SINT'!$B$18:$G$20000,5,0),IFERROR(VLOOKUP(D895,[1]INSUMOS!$B$13:$H$9994,7,0),"0,00"))))))</f>
        <v>21,45</v>
      </c>
      <c r="K895" s="40">
        <f t="shared" si="27"/>
        <v>435.02000000000004</v>
      </c>
      <c r="L895" s="40">
        <f t="shared" si="28"/>
        <v>42.9</v>
      </c>
      <c r="M895" s="41">
        <f t="shared" si="29"/>
        <v>477.92</v>
      </c>
      <c r="N895" s="35"/>
    </row>
    <row r="896" spans="3:14" ht="100" x14ac:dyDescent="0.35">
      <c r="C896" s="34"/>
      <c r="D896" s="36">
        <v>100761</v>
      </c>
      <c r="E896" s="38" t="str">
        <f>IFERROR(VLOOKUP(D896,'[1]COMP-SINT-SINAPI'!$G$6:$R$20000,12,0),IFERROR(VLOOKUP(D896,'[1]PREÇOS UNITÁRIOS'!$B$73:$H$20000,3,0),IFERROR(VLOOKUP(D896,'[1]INSUMOS-SINAPI'!$A$6:$J$20000,6,0),IFERROR(VLOOKUP(D896,'[1]tab-PINI-SINT'!$B$18:$H$20000,7,0),IFERROR(VLOOKUP(D896,[1]INSUMOS!$B$13:$J$9994,9,0),"")))))</f>
        <v>SINAPI</v>
      </c>
      <c r="F896" s="37" t="str">
        <f>IFERROR(VLOOKUP(D896,'[1]COMP-SINT-SINAPI'!$G$6:$Q$20000,2,0),IFERROR(VLOOKUP(D896,'[1]PREÇOS UNITÁRIOS'!$B$73:$H$20000,3,0),IFERROR(VLOOKUP(D896,'[1]INSUMOS-SINAPI'!$A$7:$F$20000,2,0),IFERROR(VLOOKUP(D896,'[1]tab-PINI-SINT'!$B$18:$G$20000,2,0),IFERROR(VLOOKUP(D896,[1]INSUMOS!$B$13:$H$9994,3,0),"")))))</f>
        <v>PINTURA COM TINTA ALQUÍDICA DE ACABAMENTO (ESMALTE SINTÉTICO FOSCO) PULVERIZADA SOBRE SUPERFÍCIES METÁLICAS (EXCETO PERFIL) EXECUTADO EM OBRA (02 DEMÃOS). AF_01/2020_PE</v>
      </c>
      <c r="G896" s="38" t="str">
        <f>IFERROR(VLOOKUP(D896,'[1]COMP-SINT-SINAPI'!$G$6:$Q$20000,3,0),IFERROR(VLOOKUP(D896,'[1]PREÇOS UNITÁRIOS'!$B$73:$H$20000,4,0),IFERROR(VLOOKUP(D896,'[1]INSUMOS-SINAPI'!$A$7:$F$20000,3,0),IFERROR(VLOOKUP(D896,'[1]tab-PINI-SINT'!$B$18:$G$20000,3,0),IFERROR(VLOOKUP(D896,[1]INSUMOS!$B$13:$H$9994,5,0),"")))))</f>
        <v>M2</v>
      </c>
      <c r="H896" s="39">
        <v>22.17</v>
      </c>
      <c r="I896" s="38">
        <f>IFERROR(VLOOKUP(D896,'[1]COMP-SINT-SINAPI'!$G$6:$Q$20000,8,0),IFERROR(VLOOKUP(D896,'[1]PREÇOS UNITÁRIOS'!$B$73:$H$20000,5,0),IFERROR(VLOOKUP(D896,'[1]INSUMOS-SINAPI'!$A$7:$F$20000,5,0),IFERROR(VLOOKUP(D896,'[1]tab-PINI-SINT'!$B$18:$G$20000,4,0),IFERROR(VLOOKUP(D896,[1]INSUMOS!$B$13:$H$9994,6,0),"")))))</f>
        <v>24.950000000000003</v>
      </c>
      <c r="J896" s="38" t="str">
        <f>IF(D896="",0,IFERROR(VLOOKUP(D896,'[1]COMP-SINT-SINAPI'!$G$6:$Q$20000,7,0),IFERROR(VLOOKUP(D896,'[1]PREÇOS UNITÁRIOS'!$B$73:$H$20000,6,0),IFERROR(VLOOKUP(D896,'[1]INSUMOS-SINAPI'!$A$7:$F$20000,7,0),IFERROR(VLOOKUP(D896,'[1]tab-PINI-SINT'!$B$18:$G$20000,5,0),IFERROR(VLOOKUP(D896,[1]INSUMOS!$B$13:$H$9994,7,0),"0,00"))))))</f>
        <v>20,04</v>
      </c>
      <c r="K896" s="40">
        <f t="shared" si="27"/>
        <v>553.14150000000006</v>
      </c>
      <c r="L896" s="40">
        <f t="shared" si="28"/>
        <v>444.28680000000003</v>
      </c>
      <c r="M896" s="41">
        <f t="shared" si="29"/>
        <v>997.42830000000004</v>
      </c>
      <c r="N896" s="35"/>
    </row>
    <row r="897" spans="3:14" ht="125" x14ac:dyDescent="0.35">
      <c r="C897" s="34"/>
      <c r="D897" s="36">
        <v>89259</v>
      </c>
      <c r="E897" s="38" t="str">
        <f>IFERROR(VLOOKUP(D897,'[1]COMP-SINT-SINAPI'!$G$6:$R$20000,12,0),IFERROR(VLOOKUP(D897,'[1]PREÇOS UNITÁRIOS'!$B$73:$H$20000,3,0),IFERROR(VLOOKUP(D897,'[1]INSUMOS-SINAPI'!$A$6:$J$20000,6,0),IFERROR(VLOOKUP(D897,'[1]tab-PINI-SINT'!$B$18:$H$20000,7,0),IFERROR(VLOOKUP(D897,[1]INSUMOS!$B$13:$J$9994,9,0),"")))))</f>
        <v>SINAPI</v>
      </c>
      <c r="F897" s="37" t="str">
        <f>IFERROR(VLOOKUP(D897,'[1]COMP-SINT-SINAPI'!$G$6:$Q$20000,2,0),IFERROR(VLOOKUP(D897,'[1]PREÇOS UNITÁRIOS'!$B$73:$H$20000,3,0),IFERROR(VLOOKUP(D897,'[1]INSUMOS-SINAPI'!$A$7:$F$20000,2,0),IFERROR(VLOOKUP(D897,'[1]tab-PINI-SINT'!$B$18:$G$20000,2,0),IFERROR(VLOOKUP(D897,[1]INSUMOS!$B$13:$H$9994,3,0),"")))))</f>
        <v>GUINDAUTO HIDRÁULICO, CAPACIDADE MÁXIMA DE CARGA 6200 KG, MOMENTO MÁXIMO DE CARGA 11,7 TM, ALCANCE MÁXIMO HORIZONTAL 9,70 M, INCLUSIVE CAMINHÃO TOCO PBT 16.000 KG, POTÊNCIA DE 189 CV - DEPRECIAÇÃO. AF_06/2014</v>
      </c>
      <c r="G897" s="38" t="str">
        <f>IFERROR(VLOOKUP(D897,'[1]COMP-SINT-SINAPI'!$G$6:$Q$20000,3,0),IFERROR(VLOOKUP(D897,'[1]PREÇOS UNITÁRIOS'!$B$73:$H$20000,4,0),IFERROR(VLOOKUP(D897,'[1]INSUMOS-SINAPI'!$A$7:$F$20000,3,0),IFERROR(VLOOKUP(D897,'[1]tab-PINI-SINT'!$B$18:$G$20000,3,0),IFERROR(VLOOKUP(D897,[1]INSUMOS!$B$13:$H$9994,5,0),"")))))</f>
        <v>H</v>
      </c>
      <c r="H897" s="39">
        <v>2</v>
      </c>
      <c r="I897" s="38">
        <f>IFERROR(VLOOKUP(D897,'[1]COMP-SINT-SINAPI'!$G$6:$Q$20000,8,0),IFERROR(VLOOKUP(D897,'[1]PREÇOS UNITÁRIOS'!$B$73:$H$20000,5,0),IFERROR(VLOOKUP(D897,'[1]INSUMOS-SINAPI'!$A$7:$F$20000,5,0),IFERROR(VLOOKUP(D897,'[1]tab-PINI-SINT'!$B$18:$G$20000,4,0),IFERROR(VLOOKUP(D897,[1]INSUMOS!$B$13:$H$9994,6,0),"")))))</f>
        <v>27.69</v>
      </c>
      <c r="J897" s="38" t="str">
        <f>IF(D897="",0,IFERROR(VLOOKUP(D897,'[1]COMP-SINT-SINAPI'!$G$6:$Q$20000,7,0),IFERROR(VLOOKUP(D897,'[1]PREÇOS UNITÁRIOS'!$B$73:$H$20000,6,0),IFERROR(VLOOKUP(D897,'[1]INSUMOS-SINAPI'!$A$7:$F$20000,7,0),IFERROR(VLOOKUP(D897,'[1]tab-PINI-SINT'!$B$18:$G$20000,5,0),IFERROR(VLOOKUP(D897,[1]INSUMOS!$B$13:$H$9994,7,0),"0,00"))))))</f>
        <v>0,00</v>
      </c>
      <c r="K897" s="40">
        <f t="shared" si="27"/>
        <v>55.38</v>
      </c>
      <c r="L897" s="40">
        <f t="shared" si="28"/>
        <v>0</v>
      </c>
      <c r="M897" s="41">
        <f t="shared" si="29"/>
        <v>55.38</v>
      </c>
      <c r="N897" s="35"/>
    </row>
    <row r="898" spans="3:14" ht="25" x14ac:dyDescent="0.35">
      <c r="C898" s="34"/>
      <c r="D898" s="36">
        <v>88316</v>
      </c>
      <c r="E898" s="38" t="str">
        <f>IFERROR(VLOOKUP(D898,'[1]COMP-SINT-SINAPI'!$G$6:$R$20000,12,0),IFERROR(VLOOKUP(D898,'[1]PREÇOS UNITÁRIOS'!$B$73:$H$20000,3,0),IFERROR(VLOOKUP(D898,'[1]INSUMOS-SINAPI'!$A$6:$J$20000,6,0),IFERROR(VLOOKUP(D898,'[1]tab-PINI-SINT'!$B$18:$H$20000,7,0),IFERROR(VLOOKUP(D898,[1]INSUMOS!$B$13:$J$9994,9,0),"")))))</f>
        <v>SINAPI</v>
      </c>
      <c r="F898" s="37" t="str">
        <f>IFERROR(VLOOKUP(D898,'[1]COMP-SINT-SINAPI'!$G$6:$Q$20000,2,0),IFERROR(VLOOKUP(D898,'[1]PREÇOS UNITÁRIOS'!$B$73:$H$20000,3,0),IFERROR(VLOOKUP(D898,'[1]INSUMOS-SINAPI'!$A$7:$F$20000,2,0),IFERROR(VLOOKUP(D898,'[1]tab-PINI-SINT'!$B$18:$G$20000,2,0),IFERROR(VLOOKUP(D898,[1]INSUMOS!$B$13:$H$9994,3,0),"")))))</f>
        <v>SERVENTE COM ENCARGOS COMPLEMENTARES</v>
      </c>
      <c r="G898" s="38" t="str">
        <f>IFERROR(VLOOKUP(D898,'[1]COMP-SINT-SINAPI'!$G$6:$Q$20000,3,0),IFERROR(VLOOKUP(D898,'[1]PREÇOS UNITÁRIOS'!$B$73:$H$20000,4,0),IFERROR(VLOOKUP(D898,'[1]INSUMOS-SINAPI'!$A$7:$F$20000,3,0),IFERROR(VLOOKUP(D898,'[1]tab-PINI-SINT'!$B$18:$G$20000,3,0),IFERROR(VLOOKUP(D898,[1]INSUMOS!$B$13:$H$9994,5,0),"")))))</f>
        <v>H</v>
      </c>
      <c r="H898" s="39">
        <v>2</v>
      </c>
      <c r="I898" s="38">
        <f>IFERROR(VLOOKUP(D898,'[1]COMP-SINT-SINAPI'!$G$6:$Q$20000,8,0),IFERROR(VLOOKUP(D898,'[1]PREÇOS UNITÁRIOS'!$B$73:$H$20000,5,0),IFERROR(VLOOKUP(D898,'[1]INSUMOS-SINAPI'!$A$7:$F$20000,5,0),IFERROR(VLOOKUP(D898,'[1]tab-PINI-SINT'!$B$18:$G$20000,4,0),IFERROR(VLOOKUP(D898,[1]INSUMOS!$B$13:$H$9994,6,0),"")))))</f>
        <v>5.01</v>
      </c>
      <c r="J898" s="38" t="str">
        <f>IF(D898="",0,IFERROR(VLOOKUP(D898,'[1]COMP-SINT-SINAPI'!$G$6:$Q$20000,7,0),IFERROR(VLOOKUP(D898,'[1]PREÇOS UNITÁRIOS'!$B$73:$H$20000,6,0),IFERROR(VLOOKUP(D898,'[1]INSUMOS-SINAPI'!$A$7:$F$20000,7,0),IFERROR(VLOOKUP(D898,'[1]tab-PINI-SINT'!$B$18:$G$20000,5,0),IFERROR(VLOOKUP(D898,[1]INSUMOS!$B$13:$H$9994,7,0),"0,00"))))))</f>
        <v>14,28</v>
      </c>
      <c r="K898" s="40">
        <f t="shared" si="27"/>
        <v>10.02</v>
      </c>
      <c r="L898" s="40">
        <f t="shared" si="28"/>
        <v>28.56</v>
      </c>
      <c r="M898" s="41">
        <f t="shared" si="29"/>
        <v>38.58</v>
      </c>
      <c r="N898" s="35"/>
    </row>
    <row r="899" spans="3:14" ht="25" x14ac:dyDescent="0.35">
      <c r="C899" s="34"/>
      <c r="D899" s="92">
        <v>88309</v>
      </c>
      <c r="E899" s="38" t="str">
        <f>IFERROR(VLOOKUP(D899,'[1]COMP-SINT-SINAPI'!$G$6:$R$20000,12,0),IFERROR(VLOOKUP(D899,'[1]PREÇOS UNITÁRIOS'!$B$73:$H$20000,3,0),IFERROR(VLOOKUP(D899,'[1]INSUMOS-SINAPI'!$A$6:$J$20000,6,0),IFERROR(VLOOKUP(D899,'[1]tab-PINI-SINT'!$B$18:$H$20000,7,0),IFERROR(VLOOKUP(D899,[1]INSUMOS!$B$13:$J$9994,9,0),"")))))</f>
        <v>SINAPI</v>
      </c>
      <c r="F899" s="37" t="str">
        <f>IFERROR(VLOOKUP(D899,'[1]COMP-SINT-SINAPI'!$G$6:$Q$20000,2,0),IFERROR(VLOOKUP(D899,'[1]PREÇOS UNITÁRIOS'!$B$73:$H$20000,3,0),IFERROR(VLOOKUP(D899,'[1]INSUMOS-SINAPI'!$A$7:$F$20000,2,0),IFERROR(VLOOKUP(D899,'[1]tab-PINI-SINT'!$B$18:$G$20000,2,0),IFERROR(VLOOKUP(D899,[1]INSUMOS!$B$13:$H$9994,3,0),"")))))</f>
        <v>PEDREIRO COM ENCARGOS COMPLEMENTARES</v>
      </c>
      <c r="G899" s="38" t="str">
        <f>IFERROR(VLOOKUP(D899,'[1]COMP-SINT-SINAPI'!$G$6:$Q$20000,3,0),IFERROR(VLOOKUP(D899,'[1]PREÇOS UNITÁRIOS'!$B$73:$H$20000,4,0),IFERROR(VLOOKUP(D899,'[1]INSUMOS-SINAPI'!$A$7:$F$20000,3,0),IFERROR(VLOOKUP(D899,'[1]tab-PINI-SINT'!$B$18:$G$20000,3,0),IFERROR(VLOOKUP(D899,[1]INSUMOS!$B$13:$H$9994,5,0),"")))))</f>
        <v>H</v>
      </c>
      <c r="H899" s="39">
        <v>2</v>
      </c>
      <c r="I899" s="38">
        <f>IFERROR(VLOOKUP(D899,'[1]COMP-SINT-SINAPI'!$G$6:$Q$20000,8,0),IFERROR(VLOOKUP(D899,'[1]PREÇOS UNITÁRIOS'!$B$73:$H$20000,5,0),IFERROR(VLOOKUP(D899,'[1]INSUMOS-SINAPI'!$A$7:$F$20000,5,0),IFERROR(VLOOKUP(D899,'[1]tab-PINI-SINT'!$B$18:$G$20000,4,0),IFERROR(VLOOKUP(D899,[1]INSUMOS!$B$13:$H$9994,6,0),"")))))</f>
        <v>5.18</v>
      </c>
      <c r="J899" s="38" t="str">
        <f>IF(D899="",0,IFERROR(VLOOKUP(D899,'[1]COMP-SINT-SINAPI'!$G$6:$Q$20000,7,0),IFERROR(VLOOKUP(D899,'[1]PREÇOS UNITÁRIOS'!$B$73:$H$20000,6,0),IFERROR(VLOOKUP(D899,'[1]INSUMOS-SINAPI'!$A$7:$F$20000,7,0),IFERROR(VLOOKUP(D899,'[1]tab-PINI-SINT'!$B$18:$G$20000,5,0),IFERROR(VLOOKUP(D899,[1]INSUMOS!$B$13:$H$9994,7,0),"0,00"))))))</f>
        <v>19,15</v>
      </c>
      <c r="K899" s="40">
        <f t="shared" si="27"/>
        <v>10.36</v>
      </c>
      <c r="L899" s="40">
        <f t="shared" si="28"/>
        <v>38.299999999999997</v>
      </c>
      <c r="M899" s="41">
        <f t="shared" si="29"/>
        <v>48.66</v>
      </c>
      <c r="N899" s="35"/>
    </row>
    <row r="900" spans="3:14" ht="37.5" x14ac:dyDescent="0.35">
      <c r="C900" s="34"/>
      <c r="D900" s="36">
        <v>90776</v>
      </c>
      <c r="E900" s="38" t="str">
        <f>IFERROR(VLOOKUP(D900,'[1]COMP-SINT-SINAPI'!$G$6:$R$20000,12,0),IFERROR(VLOOKUP(D900,'[1]PREÇOS UNITÁRIOS'!$B$73:$H$20000,3,0),IFERROR(VLOOKUP(D900,'[1]INSUMOS-SINAPI'!$A$6:$J$20000,6,0),IFERROR(VLOOKUP(D900,'[1]tab-PINI-SINT'!$B$18:$H$20000,7,0),IFERROR(VLOOKUP(D900,[1]INSUMOS!$B$13:$J$9994,9,0),"")))))</f>
        <v>SINAPI</v>
      </c>
      <c r="F900" s="37" t="str">
        <f>IFERROR(VLOOKUP(D900,'[1]COMP-SINT-SINAPI'!$G$6:$Q$20000,2,0),IFERROR(VLOOKUP(D900,'[1]PREÇOS UNITÁRIOS'!$B$73:$H$20000,3,0),IFERROR(VLOOKUP(D900,'[1]INSUMOS-SINAPI'!$A$7:$F$20000,2,0),IFERROR(VLOOKUP(D900,'[1]tab-PINI-SINT'!$B$18:$G$20000,2,0),IFERROR(VLOOKUP(D900,[1]INSUMOS!$B$13:$H$9994,3,0),"")))))</f>
        <v>ENCARREGADO GERAL COM ENCARGOS COMPLEMENTARES</v>
      </c>
      <c r="G900" s="38" t="str">
        <f>IFERROR(VLOOKUP(D900,'[1]COMP-SINT-SINAPI'!$G$6:$Q$20000,3,0),IFERROR(VLOOKUP(D900,'[1]PREÇOS UNITÁRIOS'!$B$73:$H$20000,4,0),IFERROR(VLOOKUP(D900,'[1]INSUMOS-SINAPI'!$A$7:$F$20000,3,0),IFERROR(VLOOKUP(D900,'[1]tab-PINI-SINT'!$B$18:$G$20000,3,0),IFERROR(VLOOKUP(D900,[1]INSUMOS!$B$13:$H$9994,5,0),"")))))</f>
        <v>H</v>
      </c>
      <c r="H900" s="39">
        <v>2</v>
      </c>
      <c r="I900" s="38">
        <f>IFERROR(VLOOKUP(D900,'[1]COMP-SINT-SINAPI'!$G$6:$Q$20000,8,0),IFERROR(VLOOKUP(D900,'[1]PREÇOS UNITÁRIOS'!$B$73:$H$20000,5,0),IFERROR(VLOOKUP(D900,'[1]INSUMOS-SINAPI'!$A$7:$F$20000,5,0),IFERROR(VLOOKUP(D900,'[1]tab-PINI-SINT'!$B$18:$G$20000,4,0),IFERROR(VLOOKUP(D900,[1]INSUMOS!$B$13:$H$9994,6,0),"")))))</f>
        <v>2.4899999999999984</v>
      </c>
      <c r="J900" s="38" t="str">
        <f>IF(D900="",0,IFERROR(VLOOKUP(D900,'[1]COMP-SINT-SINAPI'!$G$6:$Q$20000,7,0),IFERROR(VLOOKUP(D900,'[1]PREÇOS UNITÁRIOS'!$B$73:$H$20000,6,0),IFERROR(VLOOKUP(D900,'[1]INSUMOS-SINAPI'!$A$7:$F$20000,7,0),IFERROR(VLOOKUP(D900,'[1]tab-PINI-SINT'!$B$18:$G$20000,5,0),IFERROR(VLOOKUP(D900,[1]INSUMOS!$B$13:$H$9994,7,0),"0,00"))))))</f>
        <v>25,62</v>
      </c>
      <c r="K900" s="40">
        <f t="shared" si="27"/>
        <v>4.9799999999999969</v>
      </c>
      <c r="L900" s="40">
        <f t="shared" si="28"/>
        <v>51.24</v>
      </c>
      <c r="M900" s="41">
        <f t="shared" si="29"/>
        <v>56.22</v>
      </c>
      <c r="N900" s="35"/>
    </row>
    <row r="901" spans="3:14" x14ac:dyDescent="0.35">
      <c r="C901" s="34"/>
      <c r="D901" s="35"/>
      <c r="E901" s="118"/>
      <c r="F901" s="35"/>
      <c r="G901" s="35"/>
      <c r="H901" s="35"/>
      <c r="I901" s="50" t="s">
        <v>1042</v>
      </c>
      <c r="J901" s="29"/>
      <c r="K901" s="41">
        <f>SUM(K893:K900)</f>
        <v>4896.6264999999994</v>
      </c>
      <c r="L901" s="41">
        <f>SUM(L893:L900)</f>
        <v>753.54679999999996</v>
      </c>
      <c r="M901" s="41">
        <f>SUM(M893:M900)</f>
        <v>5650.1733000000004</v>
      </c>
      <c r="N901" s="35"/>
    </row>
    <row r="902" spans="3:14" x14ac:dyDescent="0.35">
      <c r="C902" s="34"/>
      <c r="D902" s="35"/>
      <c r="E902" s="118"/>
      <c r="F902" s="35"/>
      <c r="G902" s="35"/>
      <c r="H902" s="35"/>
      <c r="I902" s="35"/>
      <c r="J902" s="35"/>
      <c r="K902" s="35"/>
      <c r="L902" s="35"/>
      <c r="M902" s="35"/>
      <c r="N902" s="35"/>
    </row>
    <row r="903" spans="3:14" x14ac:dyDescent="0.35">
      <c r="C903" s="42"/>
      <c r="D903" s="43"/>
      <c r="E903" s="117"/>
      <c r="F903" s="43"/>
      <c r="G903" s="44" t="s">
        <v>21</v>
      </c>
      <c r="H903" s="44" t="s">
        <v>1036</v>
      </c>
      <c r="I903" s="44" t="s">
        <v>1037</v>
      </c>
      <c r="J903" s="44" t="s">
        <v>1038</v>
      </c>
      <c r="K903" s="44" t="s">
        <v>1039</v>
      </c>
      <c r="L903" s="44" t="s">
        <v>1040</v>
      </c>
      <c r="M903" s="45" t="s">
        <v>1041</v>
      </c>
      <c r="N903" s="35"/>
    </row>
    <row r="904" spans="3:14" ht="39" x14ac:dyDescent="0.35">
      <c r="C904" s="55" t="s">
        <v>639</v>
      </c>
      <c r="D904" s="47" t="str">
        <f>IF(C904="","",VLOOKUP(C904,'[1]PREÇOS UNITÁRIOS'!$B$12:$H$273,2,0))</f>
        <v>C131-BASA</v>
      </c>
      <c r="E904" s="79" t="s">
        <v>11</v>
      </c>
      <c r="F904" s="47" t="str">
        <f>IF(C904="","",VLOOKUP(C904,'[1]PREÇOS UNITÁRIOS'!$B$12:$H$273,3,0))</f>
        <v>INSTALAÇÃO DE RACK FECHADO 19",  P/ REDE OU SERVIDOR</v>
      </c>
      <c r="G904" s="48" t="s">
        <v>21</v>
      </c>
      <c r="H904" s="29"/>
      <c r="I904" s="29"/>
      <c r="J904" s="49"/>
      <c r="K904" s="49">
        <f>K907</f>
        <v>82.720000000000027</v>
      </c>
      <c r="L904" s="49">
        <f>L907</f>
        <v>286.64</v>
      </c>
      <c r="M904" s="49">
        <f>SUM(K904:L904)</f>
        <v>369.36</v>
      </c>
      <c r="N904" s="35"/>
    </row>
    <row r="905" spans="3:14" ht="37.5" x14ac:dyDescent="0.35">
      <c r="C905" s="34"/>
      <c r="D905" s="36">
        <v>88247</v>
      </c>
      <c r="E905" s="38" t="str">
        <f>IFERROR(VLOOKUP(D905,'[1]COMP-SINT-SINAPI'!$G$6:$R$20000,12,0),IFERROR(VLOOKUP(D905,'[1]PREÇOS UNITÁRIOS'!$B$73:$H$20000,3,0),IFERROR(VLOOKUP(D905,'[1]INSUMOS-SINAPI'!$A$6:$J$20000,6,0),IFERROR(VLOOKUP(D905,'[1]tab-PINI-SINT'!$B$18:$H$20000,7,0),IFERROR(VLOOKUP(D905,[1]INSUMOS!$B$13:$J$9994,9,0),"")))))</f>
        <v>SINAPI</v>
      </c>
      <c r="F905" s="37" t="str">
        <f>IFERROR(VLOOKUP(D905,'[1]COMP-SINT-SINAPI'!$G$6:$Q$20000,2,0),IFERROR(VLOOKUP(D905,'[1]PREÇOS UNITÁRIOS'!$B$73:$H$20000,3,0),IFERROR(VLOOKUP(D905,'[1]INSUMOS-SINAPI'!$A$7:$F$20000,2,0),IFERROR(VLOOKUP(D905,'[1]tab-PINI-SINT'!$B$18:$G$20000,2,0),IFERROR(VLOOKUP(D905,[1]INSUMOS!$B$13:$H$9994,3,0),"")))))</f>
        <v>AUXILIAR DE ELETRICISTA COM ENCARGOS COMPLEMENTARES</v>
      </c>
      <c r="G905" s="38" t="str">
        <f>IFERROR(VLOOKUP(D905,'[1]COMP-SINT-SINAPI'!$G$6:$Q$20000,3,0),IFERROR(VLOOKUP(D905,'[1]PREÇOS UNITÁRIOS'!$B$73:$H$20000,4,0),IFERROR(VLOOKUP(D905,'[1]INSUMOS-SINAPI'!$A$7:$F$20000,3,0),IFERROR(VLOOKUP(D905,'[1]tab-PINI-SINT'!$B$18:$G$20000,3,0),IFERROR(VLOOKUP(D905,[1]INSUMOS!$B$13:$H$9994,5,0),"")))))</f>
        <v>H</v>
      </c>
      <c r="H905" s="39">
        <v>8</v>
      </c>
      <c r="I905" s="38">
        <f>IFERROR(VLOOKUP(D905,'[1]COMP-SINT-SINAPI'!$G$6:$Q$20000,8,0),IFERROR(VLOOKUP(D905,'[1]PREÇOS UNITÁRIOS'!$B$73:$H$20000,5,0),IFERROR(VLOOKUP(D905,'[1]INSUMOS-SINAPI'!$A$7:$F$20000,5,0),IFERROR(VLOOKUP(D905,'[1]tab-PINI-SINT'!$B$18:$G$20000,4,0),IFERROR(VLOOKUP(D905,[1]INSUMOS!$B$13:$H$9994,6,0),"")))))</f>
        <v>5.1700000000000017</v>
      </c>
      <c r="J905" s="38" t="str">
        <f>IF(D905="",0,IFERROR(VLOOKUP(D905,'[1]COMP-SINT-SINAPI'!$G$6:$Q$20000,7,0),IFERROR(VLOOKUP(D905,'[1]PREÇOS UNITÁRIOS'!$B$73:$H$20000,6,0),IFERROR(VLOOKUP(D905,'[1]INSUMOS-SINAPI'!$A$7:$F$20000,7,0),IFERROR(VLOOKUP(D905,'[1]tab-PINI-SINT'!$B$18:$G$20000,5,0),IFERROR(VLOOKUP(D905,[1]INSUMOS!$B$13:$H$9994,7,0),"0,00"))))))</f>
        <v>15,70</v>
      </c>
      <c r="K905" s="40">
        <f>IF(H905="",0,H905*I905)</f>
        <v>41.360000000000014</v>
      </c>
      <c r="L905" s="40">
        <f>H905*J905</f>
        <v>125.6</v>
      </c>
      <c r="M905" s="41">
        <f>K905+L905</f>
        <v>166.96</v>
      </c>
      <c r="N905" s="35"/>
    </row>
    <row r="906" spans="3:14" ht="25" x14ac:dyDescent="0.35">
      <c r="C906" s="34"/>
      <c r="D906" s="58">
        <v>88264</v>
      </c>
      <c r="E906" s="38" t="str">
        <f>IFERROR(VLOOKUP(D906,'[1]COMP-SINT-SINAPI'!$G$6:$R$20000,12,0),IFERROR(VLOOKUP(D906,'[1]PREÇOS UNITÁRIOS'!$B$73:$H$20000,3,0),IFERROR(VLOOKUP(D906,'[1]INSUMOS-SINAPI'!$A$6:$J$20000,6,0),IFERROR(VLOOKUP(D906,'[1]tab-PINI-SINT'!$B$18:$H$20000,7,0),IFERROR(VLOOKUP(D906,[1]INSUMOS!$B$13:$J$9994,9,0),"")))))</f>
        <v>SINAPI</v>
      </c>
      <c r="F906" s="37" t="str">
        <f>IFERROR(VLOOKUP(D906,'[1]COMP-SINT-SINAPI'!$G$6:$Q$20000,2,0),IFERROR(VLOOKUP(D906,'[1]PREÇOS UNITÁRIOS'!$B$73:$H$20000,3,0),IFERROR(VLOOKUP(D906,'[1]INSUMOS-SINAPI'!$A$7:$F$20000,2,0),IFERROR(VLOOKUP(D906,'[1]tab-PINI-SINT'!$B$18:$G$20000,2,0),IFERROR(VLOOKUP(D906,[1]INSUMOS!$B$13:$H$9994,3,0),"")))))</f>
        <v>ELETRICISTA COM ENCARGOS COMPLEMENTARES</v>
      </c>
      <c r="G906" s="38" t="str">
        <f>IFERROR(VLOOKUP(D906,'[1]COMP-SINT-SINAPI'!$G$6:$Q$20000,3,0),IFERROR(VLOOKUP(D906,'[1]PREÇOS UNITÁRIOS'!$B$73:$H$20000,4,0),IFERROR(VLOOKUP(D906,'[1]INSUMOS-SINAPI'!$A$7:$F$20000,3,0),IFERROR(VLOOKUP(D906,'[1]tab-PINI-SINT'!$B$18:$G$20000,3,0),IFERROR(VLOOKUP(D906,[1]INSUMOS!$B$13:$H$9994,5,0),"")))))</f>
        <v>H</v>
      </c>
      <c r="H906" s="39">
        <v>8</v>
      </c>
      <c r="I906" s="38">
        <f>IFERROR(VLOOKUP(D906,'[1]COMP-SINT-SINAPI'!$G$6:$Q$20000,8,0),IFERROR(VLOOKUP(D906,'[1]PREÇOS UNITÁRIOS'!$B$73:$H$20000,5,0),IFERROR(VLOOKUP(D906,'[1]INSUMOS-SINAPI'!$A$7:$F$20000,5,0),IFERROR(VLOOKUP(D906,'[1]tab-PINI-SINT'!$B$18:$G$20000,4,0),IFERROR(VLOOKUP(D906,[1]INSUMOS!$B$13:$H$9994,6,0),"")))))</f>
        <v>5.1700000000000017</v>
      </c>
      <c r="J906" s="38" t="str">
        <f>IF(D906="",0,IFERROR(VLOOKUP(D906,'[1]COMP-SINT-SINAPI'!$G$6:$Q$20000,7,0),IFERROR(VLOOKUP(D906,'[1]PREÇOS UNITÁRIOS'!$B$73:$H$20000,6,0),IFERROR(VLOOKUP(D906,'[1]INSUMOS-SINAPI'!$A$7:$F$20000,7,0),IFERROR(VLOOKUP(D906,'[1]tab-PINI-SINT'!$B$18:$G$20000,5,0),IFERROR(VLOOKUP(D906,[1]INSUMOS!$B$13:$H$9994,7,0),"0,00"))))))</f>
        <v>20,13</v>
      </c>
      <c r="K906" s="40">
        <f>IF(H906="",0,H906*I906)</f>
        <v>41.360000000000014</v>
      </c>
      <c r="L906" s="40">
        <f>H906*J906</f>
        <v>161.04</v>
      </c>
      <c r="M906" s="41">
        <f>K906+L906</f>
        <v>202.4</v>
      </c>
      <c r="N906" s="35"/>
    </row>
    <row r="907" spans="3:14" x14ac:dyDescent="0.35">
      <c r="C907" s="34"/>
      <c r="D907" s="35"/>
      <c r="E907" s="118"/>
      <c r="F907" s="35"/>
      <c r="G907" s="35"/>
      <c r="H907" s="35"/>
      <c r="I907" s="50" t="s">
        <v>1042</v>
      </c>
      <c r="J907" s="29"/>
      <c r="K907" s="41">
        <f>SUM(K905:K906)</f>
        <v>82.720000000000027</v>
      </c>
      <c r="L907" s="41">
        <f>SUM(L905:L906)</f>
        <v>286.64</v>
      </c>
      <c r="M907" s="41">
        <f>SUM(M905:M906)</f>
        <v>369.36</v>
      </c>
      <c r="N907" s="35"/>
    </row>
    <row r="908" spans="3:14" x14ac:dyDescent="0.35">
      <c r="C908" s="34"/>
      <c r="D908" s="35"/>
      <c r="E908" s="118"/>
      <c r="F908" s="35"/>
      <c r="G908" s="35"/>
      <c r="H908" s="35"/>
      <c r="I908" s="35"/>
      <c r="J908" s="35"/>
      <c r="K908" s="35"/>
      <c r="L908" s="35"/>
      <c r="M908" s="35"/>
      <c r="N908" s="35"/>
    </row>
    <row r="909" spans="3:14" x14ac:dyDescent="0.35">
      <c r="C909" s="42"/>
      <c r="D909" s="43"/>
      <c r="E909" s="117"/>
      <c r="F909" s="43"/>
      <c r="G909" s="44" t="s">
        <v>21</v>
      </c>
      <c r="H909" s="44" t="s">
        <v>1036</v>
      </c>
      <c r="I909" s="44" t="s">
        <v>1037</v>
      </c>
      <c r="J909" s="44" t="s">
        <v>1038</v>
      </c>
      <c r="K909" s="44" t="s">
        <v>1039</v>
      </c>
      <c r="L909" s="44" t="s">
        <v>1040</v>
      </c>
      <c r="M909" s="45" t="s">
        <v>1041</v>
      </c>
      <c r="N909" s="35"/>
    </row>
    <row r="910" spans="3:14" ht="39" x14ac:dyDescent="0.35">
      <c r="C910" s="55" t="s">
        <v>642</v>
      </c>
      <c r="D910" s="47" t="str">
        <f>IF(C910="","",VLOOKUP(C910,'[1]PREÇOS UNITÁRIOS'!$B$12:$H$273,2,0))</f>
        <v>C132-BASA</v>
      </c>
      <c r="E910" s="79" t="s">
        <v>11</v>
      </c>
      <c r="F910" s="47" t="str">
        <f>IF(C910="","",VLOOKUP(C910,'[1]PREÇOS UNITÁRIOS'!$B$12:$H$273,3,0))</f>
        <v>BASE EM CONCRETO ARMADO PARA TOTEM EXTERNO DE 90X50X40CM</v>
      </c>
      <c r="G910" s="48" t="s">
        <v>21</v>
      </c>
      <c r="H910" s="29"/>
      <c r="I910" s="29"/>
      <c r="J910" s="49"/>
      <c r="K910" s="49">
        <f>K915</f>
        <v>154.07859999999999</v>
      </c>
      <c r="L910" s="49">
        <f>L915</f>
        <v>124.61409999999999</v>
      </c>
      <c r="M910" s="49">
        <f>SUM(K910:L910)</f>
        <v>278.6927</v>
      </c>
      <c r="N910" s="35"/>
    </row>
    <row r="911" spans="3:14" ht="25" x14ac:dyDescent="0.35">
      <c r="C911" s="34"/>
      <c r="D911" s="36">
        <v>88309</v>
      </c>
      <c r="E911" s="38" t="str">
        <f>IFERROR(VLOOKUP(D911,'[1]COMP-SINT-SINAPI'!$G$6:$R$20000,12,0),IFERROR(VLOOKUP(D911,'[1]PREÇOS UNITÁRIOS'!$B$73:$H$20000,3,0),IFERROR(VLOOKUP(D911,'[1]INSUMOS-SINAPI'!$A$6:$J$20000,6,0),IFERROR(VLOOKUP(D911,'[1]tab-PINI-SINT'!$B$18:$H$20000,7,0),IFERROR(VLOOKUP(D911,[1]INSUMOS!$B$13:$J$9994,9,0),"")))))</f>
        <v>SINAPI</v>
      </c>
      <c r="F911" s="37" t="str">
        <f>IFERROR(VLOOKUP(D911,'[1]COMP-SINT-SINAPI'!$G$6:$Q$20000,2,0),IFERROR(VLOOKUP(D911,'[1]PREÇOS UNITÁRIOS'!$B$73:$H$20000,3,0),IFERROR(VLOOKUP(D911,'[1]INSUMOS-SINAPI'!$A$7:$F$20000,2,0),IFERROR(VLOOKUP(D911,'[1]tab-PINI-SINT'!$B$18:$G$20000,2,0),IFERROR(VLOOKUP(D911,[1]INSUMOS!$B$13:$H$9994,3,0),"")))))</f>
        <v>PEDREIRO COM ENCARGOS COMPLEMENTARES</v>
      </c>
      <c r="G911" s="38" t="str">
        <f>IFERROR(VLOOKUP(D911,'[1]COMP-SINT-SINAPI'!$G$6:$Q$20000,3,0),IFERROR(VLOOKUP(D911,'[1]PREÇOS UNITÁRIOS'!$B$73:$H$20000,4,0),IFERROR(VLOOKUP(D911,'[1]INSUMOS-SINAPI'!$A$7:$F$20000,3,0),IFERROR(VLOOKUP(D911,'[1]tab-PINI-SINT'!$B$18:$G$20000,3,0),IFERROR(VLOOKUP(D911,[1]INSUMOS!$B$13:$H$9994,5,0),"")))))</f>
        <v>H</v>
      </c>
      <c r="H911" s="39">
        <v>3.26</v>
      </c>
      <c r="I911" s="38">
        <f>IFERROR(VLOOKUP(D911,'[1]COMP-SINT-SINAPI'!$G$6:$Q$20000,8,0),IFERROR(VLOOKUP(D911,'[1]PREÇOS UNITÁRIOS'!$B$73:$H$20000,5,0),IFERROR(VLOOKUP(D911,'[1]INSUMOS-SINAPI'!$A$7:$F$20000,5,0),IFERROR(VLOOKUP(D911,'[1]tab-PINI-SINT'!$B$18:$G$20000,4,0),IFERROR(VLOOKUP(D911,[1]INSUMOS!$B$13:$H$9994,6,0),"")))))</f>
        <v>5.18</v>
      </c>
      <c r="J911" s="38" t="str">
        <f>IF(D911="",0,IFERROR(VLOOKUP(D911,'[1]COMP-SINT-SINAPI'!$G$6:$Q$20000,7,0),IFERROR(VLOOKUP(D911,'[1]PREÇOS UNITÁRIOS'!$B$73:$H$20000,6,0),IFERROR(VLOOKUP(D911,'[1]INSUMOS-SINAPI'!$A$7:$F$20000,7,0),IFERROR(VLOOKUP(D911,'[1]tab-PINI-SINT'!$B$18:$G$20000,5,0),IFERROR(VLOOKUP(D911,[1]INSUMOS!$B$13:$H$9994,7,0),"0,00"))))))</f>
        <v>19,15</v>
      </c>
      <c r="K911" s="40">
        <f>IF(H911="",0,H911*I911)</f>
        <v>16.886799999999997</v>
      </c>
      <c r="L911" s="40">
        <f>H911*J911</f>
        <v>62.428999999999988</v>
      </c>
      <c r="M911" s="41">
        <f>K911+L911</f>
        <v>79.315799999999982</v>
      </c>
      <c r="N911" s="35"/>
    </row>
    <row r="912" spans="3:14" ht="25" x14ac:dyDescent="0.35">
      <c r="C912" s="34"/>
      <c r="D912" s="36">
        <v>88316</v>
      </c>
      <c r="E912" s="38" t="str">
        <f>IFERROR(VLOOKUP(D912,'[1]COMP-SINT-SINAPI'!$G$6:$R$20000,12,0),IFERROR(VLOOKUP(D912,'[1]PREÇOS UNITÁRIOS'!$B$73:$H$20000,3,0),IFERROR(VLOOKUP(D912,'[1]INSUMOS-SINAPI'!$A$6:$J$20000,6,0),IFERROR(VLOOKUP(D912,'[1]tab-PINI-SINT'!$B$18:$H$20000,7,0),IFERROR(VLOOKUP(D912,[1]INSUMOS!$B$13:$J$9994,9,0),"")))))</f>
        <v>SINAPI</v>
      </c>
      <c r="F912" s="37" t="str">
        <f>IFERROR(VLOOKUP(D912,'[1]COMP-SINT-SINAPI'!$G$6:$Q$20000,2,0),IFERROR(VLOOKUP(D912,'[1]PREÇOS UNITÁRIOS'!$B$73:$H$20000,3,0),IFERROR(VLOOKUP(D912,'[1]INSUMOS-SINAPI'!$A$7:$F$20000,2,0),IFERROR(VLOOKUP(D912,'[1]tab-PINI-SINT'!$B$18:$G$20000,2,0),IFERROR(VLOOKUP(D912,[1]INSUMOS!$B$13:$H$9994,3,0),"")))))</f>
        <v>SERVENTE COM ENCARGOS COMPLEMENTARES</v>
      </c>
      <c r="G912" s="38" t="str">
        <f>IFERROR(VLOOKUP(D912,'[1]COMP-SINT-SINAPI'!$G$6:$Q$20000,3,0),IFERROR(VLOOKUP(D912,'[1]PREÇOS UNITÁRIOS'!$B$73:$H$20000,4,0),IFERROR(VLOOKUP(D912,'[1]INSUMOS-SINAPI'!$A$7:$F$20000,3,0),IFERROR(VLOOKUP(D912,'[1]tab-PINI-SINT'!$B$18:$G$20000,3,0),IFERROR(VLOOKUP(D912,[1]INSUMOS!$B$13:$H$9994,5,0),"")))))</f>
        <v>H</v>
      </c>
      <c r="H912" s="39">
        <v>3.26</v>
      </c>
      <c r="I912" s="38">
        <f>IFERROR(VLOOKUP(D912,'[1]COMP-SINT-SINAPI'!$G$6:$Q$20000,8,0),IFERROR(VLOOKUP(D912,'[1]PREÇOS UNITÁRIOS'!$B$73:$H$20000,5,0),IFERROR(VLOOKUP(D912,'[1]INSUMOS-SINAPI'!$A$7:$F$20000,5,0),IFERROR(VLOOKUP(D912,'[1]tab-PINI-SINT'!$B$18:$G$20000,4,0),IFERROR(VLOOKUP(D912,[1]INSUMOS!$B$13:$H$9994,6,0),"")))))</f>
        <v>5.01</v>
      </c>
      <c r="J912" s="38" t="str">
        <f>IF(D912="",0,IFERROR(VLOOKUP(D912,'[1]COMP-SINT-SINAPI'!$G$6:$Q$20000,7,0),IFERROR(VLOOKUP(D912,'[1]PREÇOS UNITÁRIOS'!$B$73:$H$20000,6,0),IFERROR(VLOOKUP(D912,'[1]INSUMOS-SINAPI'!$A$7:$F$20000,7,0),IFERROR(VLOOKUP(D912,'[1]tab-PINI-SINT'!$B$18:$G$20000,5,0),IFERROR(VLOOKUP(D912,[1]INSUMOS!$B$13:$H$9994,7,0),"0,00"))))))</f>
        <v>14,28</v>
      </c>
      <c r="K912" s="40">
        <f>IF(H912="",0,H912*I912)</f>
        <v>16.332599999999999</v>
      </c>
      <c r="L912" s="40">
        <f>H912*J912</f>
        <v>46.552799999999998</v>
      </c>
      <c r="M912" s="41">
        <f>K912+L912</f>
        <v>62.885399999999997</v>
      </c>
      <c r="N912" s="35"/>
    </row>
    <row r="913" spans="3:14" ht="75" x14ac:dyDescent="0.35">
      <c r="C913" s="34"/>
      <c r="D913" s="58">
        <v>94970</v>
      </c>
      <c r="E913" s="38" t="str">
        <f>IFERROR(VLOOKUP(D913,'[1]COMP-SINT-SINAPI'!$G$6:$R$20000,12,0),IFERROR(VLOOKUP(D913,'[1]PREÇOS UNITÁRIOS'!$B$73:$H$20000,3,0),IFERROR(VLOOKUP(D913,'[1]INSUMOS-SINAPI'!$A$6:$J$20000,6,0),IFERROR(VLOOKUP(D913,'[1]tab-PINI-SINT'!$B$18:$H$20000,7,0),IFERROR(VLOOKUP(D913,[1]INSUMOS!$B$13:$J$9994,9,0),"")))))</f>
        <v>SINAPI</v>
      </c>
      <c r="F913" s="37" t="str">
        <f>IFERROR(VLOOKUP(D913,'[1]COMP-SINT-SINAPI'!$G$6:$Q$20000,2,0),IFERROR(VLOOKUP(D913,'[1]PREÇOS UNITÁRIOS'!$B$73:$H$20000,3,0),IFERROR(VLOOKUP(D913,'[1]INSUMOS-SINAPI'!$A$7:$F$20000,2,0),IFERROR(VLOOKUP(D913,'[1]tab-PINI-SINT'!$B$18:$G$20000,2,0),IFERROR(VLOOKUP(D913,[1]INSUMOS!$B$13:$H$9994,3,0),"")))))</f>
        <v>CONCRETO FCK = 20MPA, TRAÇO 1:2,7:3 (EM MASSA SECA DE CIMENTO/ AREIA MÉDIA/ BRITA 1) - PREPARO MECÂNICO COM BETONEIRA 600 L. AF_05/2021</v>
      </c>
      <c r="G913" s="38" t="str">
        <f>IFERROR(VLOOKUP(D913,'[1]COMP-SINT-SINAPI'!$G$6:$Q$20000,3,0),IFERROR(VLOOKUP(D913,'[1]PREÇOS UNITÁRIOS'!$B$73:$H$20000,4,0),IFERROR(VLOOKUP(D913,'[1]INSUMOS-SINAPI'!$A$7:$F$20000,3,0),IFERROR(VLOOKUP(D913,'[1]tab-PINI-SINT'!$B$18:$G$20000,3,0),IFERROR(VLOOKUP(D913,[1]INSUMOS!$B$13:$H$9994,5,0),"")))))</f>
        <v>M3</v>
      </c>
      <c r="H913" s="39">
        <v>0.19</v>
      </c>
      <c r="I913" s="38">
        <f>IFERROR(VLOOKUP(D913,'[1]COMP-SINT-SINAPI'!$G$6:$Q$20000,8,0),IFERROR(VLOOKUP(D913,'[1]PREÇOS UNITÁRIOS'!$B$73:$H$20000,5,0),IFERROR(VLOOKUP(D913,'[1]INSUMOS-SINAPI'!$A$7:$F$20000,5,0),IFERROR(VLOOKUP(D913,'[1]tab-PINI-SINT'!$B$18:$G$20000,4,0),IFERROR(VLOOKUP(D913,[1]INSUMOS!$B$13:$H$9994,6,0),"")))))</f>
        <v>475.44</v>
      </c>
      <c r="J913" s="38" t="str">
        <f>IF(D913="",0,IFERROR(VLOOKUP(D913,'[1]COMP-SINT-SINAPI'!$G$6:$Q$20000,7,0),IFERROR(VLOOKUP(D913,'[1]PREÇOS UNITÁRIOS'!$B$73:$H$20000,6,0),IFERROR(VLOOKUP(D913,'[1]INSUMOS-SINAPI'!$A$7:$F$20000,7,0),IFERROR(VLOOKUP(D913,'[1]tab-PINI-SINT'!$B$18:$G$20000,5,0),IFERROR(VLOOKUP(D913,[1]INSUMOS!$B$13:$H$9994,7,0),"0,00"))))))</f>
        <v>46,17</v>
      </c>
      <c r="K913" s="40">
        <f>IF(H913="",0,H913*I913)</f>
        <v>90.333600000000004</v>
      </c>
      <c r="L913" s="40">
        <f>H913*J913</f>
        <v>8.7722999999999995</v>
      </c>
      <c r="M913" s="41">
        <f>K913+L913</f>
        <v>99.105900000000005</v>
      </c>
      <c r="N913" s="35"/>
    </row>
    <row r="914" spans="3:14" ht="62.5" x14ac:dyDescent="0.35">
      <c r="C914" s="34"/>
      <c r="D914" s="58">
        <v>92265</v>
      </c>
      <c r="E914" s="38" t="str">
        <f>IFERROR(VLOOKUP(D914,'[1]COMP-SINT-SINAPI'!$G$6:$R$20000,12,0),IFERROR(VLOOKUP(D914,'[1]PREÇOS UNITÁRIOS'!$B$73:$H$20000,3,0),IFERROR(VLOOKUP(D914,'[1]INSUMOS-SINAPI'!$A$6:$J$20000,6,0),IFERROR(VLOOKUP(D914,'[1]tab-PINI-SINT'!$B$18:$H$20000,7,0),IFERROR(VLOOKUP(D914,[1]INSUMOS!$B$13:$J$9994,9,0),"")))))</f>
        <v>SINAPI</v>
      </c>
      <c r="F914" s="37" t="str">
        <f>IFERROR(VLOOKUP(D914,'[1]COMP-SINT-SINAPI'!$G$6:$Q$20000,2,0),IFERROR(VLOOKUP(D914,'[1]PREÇOS UNITÁRIOS'!$B$73:$H$20000,3,0),IFERROR(VLOOKUP(D914,'[1]INSUMOS-SINAPI'!$A$7:$F$20000,2,0),IFERROR(VLOOKUP(D914,'[1]tab-PINI-SINT'!$B$18:$G$20000,2,0),IFERROR(VLOOKUP(D914,[1]INSUMOS!$B$13:$H$9994,3,0),"")))))</f>
        <v>FABRICAÇÃO DE FÔRMA PARA VIGAS, EM CHAPA DE MADEIRA COMPENSADA RESINADA, E = 17 MM. AF_09/2020</v>
      </c>
      <c r="G914" s="38" t="str">
        <f>IFERROR(VLOOKUP(D914,'[1]COMP-SINT-SINAPI'!$G$6:$Q$20000,3,0),IFERROR(VLOOKUP(D914,'[1]PREÇOS UNITÁRIOS'!$B$73:$H$20000,4,0),IFERROR(VLOOKUP(D914,'[1]INSUMOS-SINAPI'!$A$7:$F$20000,3,0),IFERROR(VLOOKUP(D914,'[1]tab-PINI-SINT'!$B$18:$G$20000,3,0),IFERROR(VLOOKUP(D914,[1]INSUMOS!$B$13:$H$9994,5,0),"")))))</f>
        <v>M2</v>
      </c>
      <c r="H914" s="39">
        <v>0.28000000000000003</v>
      </c>
      <c r="I914" s="38">
        <f>IFERROR(VLOOKUP(D914,'[1]COMP-SINT-SINAPI'!$G$6:$Q$20000,8,0),IFERROR(VLOOKUP(D914,'[1]PREÇOS UNITÁRIOS'!$B$73:$H$20000,5,0),IFERROR(VLOOKUP(D914,'[1]INSUMOS-SINAPI'!$A$7:$F$20000,5,0),IFERROR(VLOOKUP(D914,'[1]tab-PINI-SINT'!$B$18:$G$20000,4,0),IFERROR(VLOOKUP(D914,[1]INSUMOS!$B$13:$H$9994,6,0),"")))))</f>
        <v>109.02000000000001</v>
      </c>
      <c r="J914" s="38" t="str">
        <f>IF(D914="",0,IFERROR(VLOOKUP(D914,'[1]COMP-SINT-SINAPI'!$G$6:$Q$20000,7,0),IFERROR(VLOOKUP(D914,'[1]PREÇOS UNITÁRIOS'!$B$73:$H$20000,6,0),IFERROR(VLOOKUP(D914,'[1]INSUMOS-SINAPI'!$A$7:$F$20000,7,0),IFERROR(VLOOKUP(D914,'[1]tab-PINI-SINT'!$B$18:$G$20000,5,0),IFERROR(VLOOKUP(D914,[1]INSUMOS!$B$13:$H$9994,7,0),"0,00"))))))</f>
        <v>24,50</v>
      </c>
      <c r="K914" s="40">
        <f>IF(H914="",0,H914*I914)</f>
        <v>30.525600000000004</v>
      </c>
      <c r="L914" s="40">
        <f>H914*J914</f>
        <v>6.86</v>
      </c>
      <c r="M914" s="41">
        <f>K914+L914</f>
        <v>37.385600000000004</v>
      </c>
      <c r="N914" s="35"/>
    </row>
    <row r="915" spans="3:14" x14ac:dyDescent="0.35">
      <c r="C915" s="34"/>
      <c r="D915" s="35"/>
      <c r="E915" s="118"/>
      <c r="F915" s="35"/>
      <c r="G915" s="35"/>
      <c r="H915" s="35"/>
      <c r="I915" s="50" t="s">
        <v>1042</v>
      </c>
      <c r="J915" s="29"/>
      <c r="K915" s="41">
        <f>SUM(K911:K914)</f>
        <v>154.07859999999999</v>
      </c>
      <c r="L915" s="41">
        <f>SUM(L911:L914)</f>
        <v>124.61409999999999</v>
      </c>
      <c r="M915" s="41">
        <f>SUM(M911:M914)</f>
        <v>278.6927</v>
      </c>
      <c r="N915" s="35"/>
    </row>
    <row r="916" spans="3:14" x14ac:dyDescent="0.35">
      <c r="C916" s="34"/>
      <c r="D916" s="35"/>
      <c r="E916" s="118"/>
      <c r="F916" s="35"/>
      <c r="G916" s="35"/>
      <c r="H916" s="35"/>
      <c r="I916" s="35"/>
      <c r="J916" s="35"/>
      <c r="K916" s="35"/>
      <c r="L916" s="35"/>
      <c r="M916" s="35"/>
      <c r="N916" s="35"/>
    </row>
    <row r="917" spans="3:14" x14ac:dyDescent="0.35">
      <c r="C917" s="42"/>
      <c r="D917" s="43"/>
      <c r="E917" s="117"/>
      <c r="F917" s="43"/>
      <c r="G917" s="44" t="s">
        <v>21</v>
      </c>
      <c r="H917" s="44" t="s">
        <v>1036</v>
      </c>
      <c r="I917" s="44" t="s">
        <v>1037</v>
      </c>
      <c r="J917" s="44" t="s">
        <v>1038</v>
      </c>
      <c r="K917" s="44" t="s">
        <v>1039</v>
      </c>
      <c r="L917" s="44" t="s">
        <v>1040</v>
      </c>
      <c r="M917" s="45" t="s">
        <v>1041</v>
      </c>
      <c r="N917" s="35"/>
    </row>
    <row r="918" spans="3:14" ht="65" x14ac:dyDescent="0.35">
      <c r="C918" s="55" t="s">
        <v>645</v>
      </c>
      <c r="D918" s="47" t="str">
        <f>IF(C918="","",VLOOKUP(C918,'[1]PREÇOS UNITÁRIOS'!$B$12:$H$273,2,0))</f>
        <v>C133-BASA</v>
      </c>
      <c r="E918" s="79" t="s">
        <v>11</v>
      </c>
      <c r="F918" s="47" t="str">
        <f>IF(C918="","",VLOOKUP(C918,'[1]PREÇOS UNITÁRIOS'!$B$12:$H$273,3,0))</f>
        <v>REMANEJAMENTO DO GERENCIADOR DE ENERGIA, INCLUINDO SUA INSTALAÇÃO NO CPD E OS TC'S NO ABRIGO DO GRUPO GERADOR</v>
      </c>
      <c r="G918" s="48" t="s">
        <v>21</v>
      </c>
      <c r="H918" s="29"/>
      <c r="I918" s="29"/>
      <c r="J918" s="49"/>
      <c r="K918" s="49">
        <f>K921</f>
        <v>87.890000000000029</v>
      </c>
      <c r="L918" s="49">
        <f>L921</f>
        <v>304.55499999999995</v>
      </c>
      <c r="M918" s="49">
        <f>SUM(K918:L918)</f>
        <v>392.44499999999999</v>
      </c>
      <c r="N918" s="35"/>
    </row>
    <row r="919" spans="3:14" ht="37.5" x14ac:dyDescent="0.35">
      <c r="C919" s="34"/>
      <c r="D919" s="36">
        <v>88247</v>
      </c>
      <c r="E919" s="38" t="str">
        <f>IFERROR(VLOOKUP(D919,'[1]COMP-SINT-SINAPI'!$G$6:$R$20000,12,0),IFERROR(VLOOKUP(D919,'[1]PREÇOS UNITÁRIOS'!$B$73:$H$20000,3,0),IFERROR(VLOOKUP(D919,'[1]INSUMOS-SINAPI'!$A$6:$J$20000,6,0),IFERROR(VLOOKUP(D919,'[1]tab-PINI-SINT'!$B$18:$H$20000,7,0),IFERROR(VLOOKUP(D919,[1]INSUMOS!$B$13:$J$9994,9,0),"")))))</f>
        <v>SINAPI</v>
      </c>
      <c r="F919" s="37" t="str">
        <f>IFERROR(VLOOKUP(D919,'[1]COMP-SINT-SINAPI'!$G$6:$Q$20000,2,0),IFERROR(VLOOKUP(D919,'[1]PREÇOS UNITÁRIOS'!$B$73:$H$20000,3,0),IFERROR(VLOOKUP(D919,'[1]INSUMOS-SINAPI'!$A$7:$F$20000,2,0),IFERROR(VLOOKUP(D919,'[1]tab-PINI-SINT'!$B$18:$G$20000,2,0),IFERROR(VLOOKUP(D919,[1]INSUMOS!$B$13:$H$9994,3,0),"")))))</f>
        <v>AUXILIAR DE ELETRICISTA COM ENCARGOS COMPLEMENTARES</v>
      </c>
      <c r="G919" s="38" t="str">
        <f>IFERROR(VLOOKUP(D919,'[1]COMP-SINT-SINAPI'!$G$6:$Q$20000,3,0),IFERROR(VLOOKUP(D919,'[1]PREÇOS UNITÁRIOS'!$B$73:$H$20000,4,0),IFERROR(VLOOKUP(D919,'[1]INSUMOS-SINAPI'!$A$7:$F$20000,3,0),IFERROR(VLOOKUP(D919,'[1]tab-PINI-SINT'!$B$18:$G$20000,3,0),IFERROR(VLOOKUP(D919,[1]INSUMOS!$B$13:$H$9994,5,0),"")))))</f>
        <v>H</v>
      </c>
      <c r="H919" s="39">
        <v>8.5</v>
      </c>
      <c r="I919" s="38">
        <f>IFERROR(VLOOKUP(D919,'[1]COMP-SINT-SINAPI'!$G$6:$Q$20000,8,0),IFERROR(VLOOKUP(D919,'[1]PREÇOS UNITÁRIOS'!$B$73:$H$20000,5,0),IFERROR(VLOOKUP(D919,'[1]INSUMOS-SINAPI'!$A$7:$F$20000,5,0),IFERROR(VLOOKUP(D919,'[1]tab-PINI-SINT'!$B$18:$G$20000,4,0),IFERROR(VLOOKUP(D919,[1]INSUMOS!$B$13:$H$9994,6,0),"")))))</f>
        <v>5.1700000000000017</v>
      </c>
      <c r="J919" s="38" t="str">
        <f>IF(D919="",0,IFERROR(VLOOKUP(D919,'[1]COMP-SINT-SINAPI'!$G$6:$Q$20000,7,0),IFERROR(VLOOKUP(D919,'[1]PREÇOS UNITÁRIOS'!$B$73:$H$20000,6,0),IFERROR(VLOOKUP(D919,'[1]INSUMOS-SINAPI'!$A$7:$F$20000,7,0),IFERROR(VLOOKUP(D919,'[1]tab-PINI-SINT'!$B$18:$G$20000,5,0),IFERROR(VLOOKUP(D919,[1]INSUMOS!$B$13:$H$9994,7,0),"0,00"))))))</f>
        <v>15,70</v>
      </c>
      <c r="K919" s="40">
        <f>IF(H919="",0,H919*I919)</f>
        <v>43.945000000000014</v>
      </c>
      <c r="L919" s="40">
        <f>H919*J919</f>
        <v>133.44999999999999</v>
      </c>
      <c r="M919" s="41">
        <f>K919+L919</f>
        <v>177.39500000000001</v>
      </c>
      <c r="N919" s="35"/>
    </row>
    <row r="920" spans="3:14" ht="25" x14ac:dyDescent="0.35">
      <c r="C920" s="34"/>
      <c r="D920" s="58">
        <v>88264</v>
      </c>
      <c r="E920" s="38" t="str">
        <f>IFERROR(VLOOKUP(D920,'[1]COMP-SINT-SINAPI'!$G$6:$R$20000,12,0),IFERROR(VLOOKUP(D920,'[1]PREÇOS UNITÁRIOS'!$B$73:$H$20000,3,0),IFERROR(VLOOKUP(D920,'[1]INSUMOS-SINAPI'!$A$6:$J$20000,6,0),IFERROR(VLOOKUP(D920,'[1]tab-PINI-SINT'!$B$18:$H$20000,7,0),IFERROR(VLOOKUP(D920,[1]INSUMOS!$B$13:$J$9994,9,0),"")))))</f>
        <v>SINAPI</v>
      </c>
      <c r="F920" s="37" t="str">
        <f>IFERROR(VLOOKUP(D920,'[1]COMP-SINT-SINAPI'!$G$6:$Q$20000,2,0),IFERROR(VLOOKUP(D920,'[1]PREÇOS UNITÁRIOS'!$B$73:$H$20000,3,0),IFERROR(VLOOKUP(D920,'[1]INSUMOS-SINAPI'!$A$7:$F$20000,2,0),IFERROR(VLOOKUP(D920,'[1]tab-PINI-SINT'!$B$18:$G$20000,2,0),IFERROR(VLOOKUP(D920,[1]INSUMOS!$B$13:$H$9994,3,0),"")))))</f>
        <v>ELETRICISTA COM ENCARGOS COMPLEMENTARES</v>
      </c>
      <c r="G920" s="38" t="str">
        <f>IFERROR(VLOOKUP(D920,'[1]COMP-SINT-SINAPI'!$G$6:$Q$20000,3,0),IFERROR(VLOOKUP(D920,'[1]PREÇOS UNITÁRIOS'!$B$73:$H$20000,4,0),IFERROR(VLOOKUP(D920,'[1]INSUMOS-SINAPI'!$A$7:$F$20000,3,0),IFERROR(VLOOKUP(D920,'[1]tab-PINI-SINT'!$B$18:$G$20000,3,0),IFERROR(VLOOKUP(D920,[1]INSUMOS!$B$13:$H$9994,5,0),"")))))</f>
        <v>H</v>
      </c>
      <c r="H920" s="39">
        <v>8.5</v>
      </c>
      <c r="I920" s="38">
        <f>IFERROR(VLOOKUP(D920,'[1]COMP-SINT-SINAPI'!$G$6:$Q$20000,8,0),IFERROR(VLOOKUP(D920,'[1]PREÇOS UNITÁRIOS'!$B$73:$H$20000,5,0),IFERROR(VLOOKUP(D920,'[1]INSUMOS-SINAPI'!$A$7:$F$20000,5,0),IFERROR(VLOOKUP(D920,'[1]tab-PINI-SINT'!$B$18:$G$20000,4,0),IFERROR(VLOOKUP(D920,[1]INSUMOS!$B$13:$H$9994,6,0),"")))))</f>
        <v>5.1700000000000017</v>
      </c>
      <c r="J920" s="38" t="str">
        <f>IF(D920="",0,IFERROR(VLOOKUP(D920,'[1]COMP-SINT-SINAPI'!$G$6:$Q$20000,7,0),IFERROR(VLOOKUP(D920,'[1]PREÇOS UNITÁRIOS'!$B$73:$H$20000,6,0),IFERROR(VLOOKUP(D920,'[1]INSUMOS-SINAPI'!$A$7:$F$20000,7,0),IFERROR(VLOOKUP(D920,'[1]tab-PINI-SINT'!$B$18:$G$20000,5,0),IFERROR(VLOOKUP(D920,[1]INSUMOS!$B$13:$H$9994,7,0),"0,00"))))))</f>
        <v>20,13</v>
      </c>
      <c r="K920" s="40">
        <f>IF(H920="",0,H920*I920)</f>
        <v>43.945000000000014</v>
      </c>
      <c r="L920" s="40">
        <f>H920*J920</f>
        <v>171.10499999999999</v>
      </c>
      <c r="M920" s="41">
        <f>K920+L920</f>
        <v>215.05</v>
      </c>
      <c r="N920" s="35"/>
    </row>
    <row r="921" spans="3:14" x14ac:dyDescent="0.35">
      <c r="C921" s="34"/>
      <c r="D921" s="35"/>
      <c r="E921" s="118"/>
      <c r="F921" s="35"/>
      <c r="G921" s="35"/>
      <c r="H921" s="35"/>
      <c r="I921" s="50" t="s">
        <v>1042</v>
      </c>
      <c r="J921" s="29"/>
      <c r="K921" s="41">
        <f>SUM(K919:K920)</f>
        <v>87.890000000000029</v>
      </c>
      <c r="L921" s="41">
        <f>SUM(L919:L920)</f>
        <v>304.55499999999995</v>
      </c>
      <c r="M921" s="41">
        <f>SUM(M919:M920)</f>
        <v>392.44500000000005</v>
      </c>
      <c r="N921" s="35"/>
    </row>
    <row r="922" spans="3:14" x14ac:dyDescent="0.35">
      <c r="C922" s="34"/>
      <c r="D922" s="35"/>
      <c r="E922" s="118"/>
      <c r="F922" s="35"/>
      <c r="G922" s="35"/>
      <c r="H922" s="35"/>
      <c r="I922" s="35"/>
      <c r="J922" s="35"/>
      <c r="K922" s="35"/>
      <c r="L922" s="35"/>
      <c r="M922" s="35"/>
      <c r="N922" s="35"/>
    </row>
    <row r="923" spans="3:14" x14ac:dyDescent="0.35">
      <c r="C923" s="42"/>
      <c r="D923" s="43"/>
      <c r="E923" s="117"/>
      <c r="F923" s="43"/>
      <c r="G923" s="44" t="s">
        <v>21</v>
      </c>
      <c r="H923" s="44" t="s">
        <v>1036</v>
      </c>
      <c r="I923" s="44" t="s">
        <v>1037</v>
      </c>
      <c r="J923" s="44" t="s">
        <v>1038</v>
      </c>
      <c r="K923" s="44" t="s">
        <v>1039</v>
      </c>
      <c r="L923" s="44" t="s">
        <v>1040</v>
      </c>
      <c r="M923" s="45" t="s">
        <v>1041</v>
      </c>
      <c r="N923" s="35"/>
    </row>
    <row r="924" spans="3:14" ht="78" x14ac:dyDescent="0.35">
      <c r="C924" s="55" t="s">
        <v>648</v>
      </c>
      <c r="D924" s="47" t="str">
        <f>IF(C924="","",VLOOKUP(C924,'[1]PREÇOS UNITÁRIOS'!$B$12:$H$273,2,0))</f>
        <v>C134-BASA</v>
      </c>
      <c r="E924" s="79" t="s">
        <v>11</v>
      </c>
      <c r="F924" s="47" t="str">
        <f>IF(C924="","",VLOOKUP(C924,'[1]PREÇOS UNITÁRIOS'!$B$12:$H$273,3,0))</f>
        <v>DESINSTALAÇÃO, TRANSPORTE E REINSTALAÇÃO DE GRUPO GERADOR 60KVA E QUADRO DE COMANDO (USCA) NA NOVA SEDE</v>
      </c>
      <c r="G924" s="48" t="s">
        <v>21</v>
      </c>
      <c r="H924" s="29"/>
      <c r="I924" s="29"/>
      <c r="J924" s="49"/>
      <c r="K924" s="49">
        <f>K934</f>
        <v>1822.9099999999999</v>
      </c>
      <c r="L924" s="49">
        <f>L934</f>
        <v>3653.9</v>
      </c>
      <c r="M924" s="49">
        <f>SUM(K924:L924)</f>
        <v>5476.8099999999995</v>
      </c>
      <c r="N924" s="35"/>
    </row>
    <row r="925" spans="3:14" x14ac:dyDescent="0.35">
      <c r="C925" s="34"/>
      <c r="D925" s="36" t="s">
        <v>91</v>
      </c>
      <c r="E925" s="38" t="str">
        <f>IFERROR(VLOOKUP(D925,'[1]COMP-SINT-SINAPI'!$G$6:$R$20000,12,0),IFERROR(VLOOKUP(D925,'[1]PREÇOS UNITÁRIOS'!$B$73:$H$20000,3,0),IFERROR(VLOOKUP(D925,'[1]INSUMOS-SINAPI'!$A$6:$J$20000,6,0),IFERROR(VLOOKUP(D925,'[1]tab-PINI-SINT'!$B$18:$H$20000,7,0),IFERROR(VLOOKUP(D925,[1]INSUMOS!$B$13:$J$9994,9,0),"")))))</f>
        <v>01.37.elet.basa</v>
      </c>
      <c r="F925" s="37" t="str">
        <f>IFERROR(VLOOKUP(D925,'[1]COMP-SINT-SINAPI'!$G$6:$Q$20000,2,0),IFERROR(VLOOKUP(D925,'[1]PREÇOS UNITÁRIOS'!$B$73:$H$20000,3,0),IFERROR(VLOOKUP(D925,'[1]INSUMOS-SINAPI'!$A$7:$F$20000,2,0),IFERROR(VLOOKUP(D925,'[1]tab-PINI-SINT'!$B$18:$G$20000,2,0),IFERROR(VLOOKUP(D925,[1]INSUMOS!$B$13:$H$9994,3,0),"")))))</f>
        <v>revisão preventida do gerador</v>
      </c>
      <c r="G925" s="38" t="str">
        <f>IFERROR(VLOOKUP(D925,'[1]COMP-SINT-SINAPI'!$G$6:$Q$20000,3,0),IFERROR(VLOOKUP(D925,'[1]PREÇOS UNITÁRIOS'!$B$73:$H$20000,4,0),IFERROR(VLOOKUP(D925,'[1]INSUMOS-SINAPI'!$A$7:$F$20000,3,0),IFERROR(VLOOKUP(D925,'[1]tab-PINI-SINT'!$B$18:$G$20000,3,0),IFERROR(VLOOKUP(D925,[1]INSUMOS!$B$13:$H$9994,5,0),"")))))</f>
        <v>UN</v>
      </c>
      <c r="H925" s="39">
        <v>1</v>
      </c>
      <c r="I925" s="38">
        <f>IFERROR(VLOOKUP(D925,'[1]COMP-SINT-SINAPI'!$G$6:$Q$20000,8,0),IFERROR(VLOOKUP(D925,'[1]PREÇOS UNITÁRIOS'!$B$73:$H$20000,5,0),IFERROR(VLOOKUP(D925,'[1]INSUMOS-SINAPI'!$A$7:$F$20000,5,0),IFERROR(VLOOKUP(D925,'[1]tab-PINI-SINT'!$B$18:$G$20000,4,0),IFERROR(VLOOKUP(D925,[1]INSUMOS!$B$13:$H$9994,6,0),"")))))</f>
        <v>617</v>
      </c>
      <c r="J925" s="38">
        <f>IF(D925="",0,IFERROR(VLOOKUP(D925,'[1]COMP-SINT-SINAPI'!$G$6:$Q$20000,7,0),IFERROR(VLOOKUP(D925,'[1]PREÇOS UNITÁRIOS'!$B$73:$H$20000,6,0),IFERROR(VLOOKUP(D925,'[1]INSUMOS-SINAPI'!$A$7:$F$20000,7,0),IFERROR(VLOOKUP(D925,'[1]tab-PINI-SINT'!$B$18:$G$20000,5,0),IFERROR(VLOOKUP(D925,[1]INSUMOS!$B$13:$H$9994,7,0),"0,00"))))))</f>
        <v>0</v>
      </c>
      <c r="K925" s="40">
        <f t="shared" ref="K925:K933" si="30">IF(H925="",0,H925*I925)</f>
        <v>617</v>
      </c>
      <c r="L925" s="40">
        <f t="shared" ref="L925:L933" si="31">H925*J925</f>
        <v>0</v>
      </c>
      <c r="M925" s="41">
        <f t="shared" ref="M925:M933" si="32">K925+L925</f>
        <v>617</v>
      </c>
      <c r="N925" s="35"/>
    </row>
    <row r="926" spans="3:14" ht="75" x14ac:dyDescent="0.35">
      <c r="C926" s="34"/>
      <c r="D926" s="36">
        <v>100223</v>
      </c>
      <c r="E926" s="38" t="str">
        <f>IFERROR(VLOOKUP(D926,'[1]COMP-SINT-SINAPI'!$G$6:$R$20000,12,0),IFERROR(VLOOKUP(D926,'[1]PREÇOS UNITÁRIOS'!$B$73:$H$20000,3,0),IFERROR(VLOOKUP(D926,'[1]INSUMOS-SINAPI'!$A$6:$J$20000,6,0),IFERROR(VLOOKUP(D926,'[1]tab-PINI-SINT'!$B$18:$H$20000,7,0),IFERROR(VLOOKUP(D926,[1]INSUMOS!$B$13:$J$9994,9,0),"")))))</f>
        <v>SINAPI</v>
      </c>
      <c r="F926" s="37" t="str">
        <f>IFERROR(VLOOKUP(D926,'[1]COMP-SINT-SINAPI'!$G$6:$Q$20000,2,0),IFERROR(VLOOKUP(D926,'[1]PREÇOS UNITÁRIOS'!$B$73:$H$20000,3,0),IFERROR(VLOOKUP(D926,'[1]INSUMOS-SINAPI'!$A$7:$F$20000,2,0),IFERROR(VLOOKUP(D926,'[1]tab-PINI-SINT'!$B$18:$G$20000,2,0),IFERROR(VLOOKUP(D926,[1]INSUMOS!$B$13:$H$9994,3,0),"")))))</f>
        <v>TRANSPORTE HORIZONTAL COM CARRINHO MINI PÁLETES, DE CAIXA COM REVESTIMENTO CERÂMICO (UNIDADE: M2XKM). AF_07/2019</v>
      </c>
      <c r="G926" s="38" t="str">
        <f>IFERROR(VLOOKUP(D926,'[1]COMP-SINT-SINAPI'!$G$6:$Q$20000,3,0),IFERROR(VLOOKUP(D926,'[1]PREÇOS UNITÁRIOS'!$B$73:$H$20000,4,0),IFERROR(VLOOKUP(D926,'[1]INSUMOS-SINAPI'!$A$7:$F$20000,3,0),IFERROR(VLOOKUP(D926,'[1]tab-PINI-SINT'!$B$18:$G$20000,3,0),IFERROR(VLOOKUP(D926,[1]INSUMOS!$B$13:$H$9994,5,0),"")))))</f>
        <v>M2XKM</v>
      </c>
      <c r="H926" s="39">
        <v>10</v>
      </c>
      <c r="I926" s="38">
        <f>IFERROR(VLOOKUP(D926,'[1]COMP-SINT-SINAPI'!$G$6:$Q$20000,8,0),IFERROR(VLOOKUP(D926,'[1]PREÇOS UNITÁRIOS'!$B$73:$H$20000,5,0),IFERROR(VLOOKUP(D926,'[1]INSUMOS-SINAPI'!$A$7:$F$20000,5,0),IFERROR(VLOOKUP(D926,'[1]tab-PINI-SINT'!$B$18:$G$20000,4,0),IFERROR(VLOOKUP(D926,[1]INSUMOS!$B$13:$H$9994,6,0),"")))))</f>
        <v>1.2800000000000002</v>
      </c>
      <c r="J926" s="38" t="str">
        <f>IF(D926="",0,IFERROR(VLOOKUP(D926,'[1]COMP-SINT-SINAPI'!$G$6:$Q$20000,7,0),IFERROR(VLOOKUP(D926,'[1]PREÇOS UNITÁRIOS'!$B$73:$H$20000,6,0),IFERROR(VLOOKUP(D926,'[1]INSUMOS-SINAPI'!$A$7:$F$20000,7,0),IFERROR(VLOOKUP(D926,'[1]tab-PINI-SINT'!$B$18:$G$20000,5,0),IFERROR(VLOOKUP(D926,[1]INSUMOS!$B$13:$H$9994,7,0),"0,00"))))))</f>
        <v>3,75</v>
      </c>
      <c r="K926" s="40">
        <f t="shared" si="30"/>
        <v>12.800000000000002</v>
      </c>
      <c r="L926" s="40">
        <f t="shared" si="31"/>
        <v>37.5</v>
      </c>
      <c r="M926" s="41">
        <f t="shared" si="32"/>
        <v>50.300000000000004</v>
      </c>
      <c r="N926" s="35"/>
    </row>
    <row r="927" spans="3:14" ht="125" x14ac:dyDescent="0.35">
      <c r="C927" s="34"/>
      <c r="D927" s="36">
        <v>5928</v>
      </c>
      <c r="E927" s="38" t="str">
        <f>IFERROR(VLOOKUP(D927,'[1]COMP-SINT-SINAPI'!$G$6:$R$20000,12,0),IFERROR(VLOOKUP(D927,'[1]PREÇOS UNITÁRIOS'!$B$73:$H$20000,3,0),IFERROR(VLOOKUP(D927,'[1]INSUMOS-SINAPI'!$A$6:$J$20000,6,0),IFERROR(VLOOKUP(D927,'[1]tab-PINI-SINT'!$B$18:$H$20000,7,0),IFERROR(VLOOKUP(D927,[1]INSUMOS!$B$13:$J$9994,9,0),"")))))</f>
        <v>SINAPI</v>
      </c>
      <c r="F927" s="37" t="str">
        <f>IFERROR(VLOOKUP(D927,'[1]COMP-SINT-SINAPI'!$G$6:$Q$20000,2,0),IFERROR(VLOOKUP(D927,'[1]PREÇOS UNITÁRIOS'!$B$73:$H$20000,3,0),IFERROR(VLOOKUP(D927,'[1]INSUMOS-SINAPI'!$A$7:$F$20000,2,0),IFERROR(VLOOKUP(D927,'[1]tab-PINI-SINT'!$B$18:$G$20000,2,0),IFERROR(VLOOKUP(D927,[1]INSUMOS!$B$13:$H$9994,3,0),"")))))</f>
        <v>GUINDAUTO HIDRÁULICO, CAPACIDADE MÁXIMA DE CARGA 6200 KG, MOMENTO MÁXIMO DE CARGA 11,7 TM, ALCANCE MÁXIMO HORIZONTAL 9,70 M, INCLUSIVE CAMINHÃO TOCO PBT 16.000 KG, POTÊNCIA DE 189 CV - CHP DIURNO. AF_06/2014</v>
      </c>
      <c r="G927" s="38" t="str">
        <f>IFERROR(VLOOKUP(D927,'[1]COMP-SINT-SINAPI'!$G$6:$Q$20000,3,0),IFERROR(VLOOKUP(D927,'[1]PREÇOS UNITÁRIOS'!$B$73:$H$20000,4,0),IFERROR(VLOOKUP(D927,'[1]INSUMOS-SINAPI'!$A$7:$F$20000,3,0),IFERROR(VLOOKUP(D927,'[1]tab-PINI-SINT'!$B$18:$G$20000,3,0),IFERROR(VLOOKUP(D927,[1]INSUMOS!$B$13:$H$9994,5,0),"")))))</f>
        <v>CHP</v>
      </c>
      <c r="H927" s="39">
        <v>2</v>
      </c>
      <c r="I927" s="38">
        <f>IFERROR(VLOOKUP(D927,'[1]COMP-SINT-SINAPI'!$G$6:$Q$20000,8,0),IFERROR(VLOOKUP(D927,'[1]PREÇOS UNITÁRIOS'!$B$73:$H$20000,5,0),IFERROR(VLOOKUP(D927,'[1]INSUMOS-SINAPI'!$A$7:$F$20000,5,0),IFERROR(VLOOKUP(D927,'[1]tab-PINI-SINT'!$B$18:$G$20000,4,0),IFERROR(VLOOKUP(D927,[1]INSUMOS!$B$13:$H$9994,6,0),"")))))</f>
        <v>217.51000000000002</v>
      </c>
      <c r="J927" s="38" t="str">
        <f>IF(D927="",0,IFERROR(VLOOKUP(D927,'[1]COMP-SINT-SINAPI'!$G$6:$Q$20000,7,0),IFERROR(VLOOKUP(D927,'[1]PREÇOS UNITÁRIOS'!$B$73:$H$20000,6,0),IFERROR(VLOOKUP(D927,'[1]INSUMOS-SINAPI'!$A$7:$F$20000,7,0),IFERROR(VLOOKUP(D927,'[1]tab-PINI-SINT'!$B$18:$G$20000,5,0),IFERROR(VLOOKUP(D927,[1]INSUMOS!$B$13:$H$9994,7,0),"0,00"))))))</f>
        <v>21,45</v>
      </c>
      <c r="K927" s="40">
        <f t="shared" si="30"/>
        <v>435.02000000000004</v>
      </c>
      <c r="L927" s="40">
        <f t="shared" si="31"/>
        <v>42.9</v>
      </c>
      <c r="M927" s="41">
        <f t="shared" si="32"/>
        <v>477.92</v>
      </c>
      <c r="N927" s="35"/>
    </row>
    <row r="928" spans="3:14" ht="25" x14ac:dyDescent="0.35">
      <c r="C928" s="34"/>
      <c r="D928" s="36">
        <v>88316</v>
      </c>
      <c r="E928" s="38" t="str">
        <f>IFERROR(VLOOKUP(D928,'[1]COMP-SINT-SINAPI'!$G$6:$R$20000,12,0),IFERROR(VLOOKUP(D928,'[1]PREÇOS UNITÁRIOS'!$B$73:$H$20000,3,0),IFERROR(VLOOKUP(D928,'[1]INSUMOS-SINAPI'!$A$6:$J$20000,6,0),IFERROR(VLOOKUP(D928,'[1]tab-PINI-SINT'!$B$18:$H$20000,7,0),IFERROR(VLOOKUP(D928,[1]INSUMOS!$B$13:$J$9994,9,0),"")))))</f>
        <v>SINAPI</v>
      </c>
      <c r="F928" s="37" t="str">
        <f>IFERROR(VLOOKUP(D928,'[1]COMP-SINT-SINAPI'!$G$6:$Q$20000,2,0),IFERROR(VLOOKUP(D928,'[1]PREÇOS UNITÁRIOS'!$B$73:$H$20000,3,0),IFERROR(VLOOKUP(D928,'[1]INSUMOS-SINAPI'!$A$7:$F$20000,2,0),IFERROR(VLOOKUP(D928,'[1]tab-PINI-SINT'!$B$18:$G$20000,2,0),IFERROR(VLOOKUP(D928,[1]INSUMOS!$B$13:$H$9994,3,0),"")))))</f>
        <v>SERVENTE COM ENCARGOS COMPLEMENTARES</v>
      </c>
      <c r="G928" s="38" t="str">
        <f>IFERROR(VLOOKUP(D928,'[1]COMP-SINT-SINAPI'!$G$6:$Q$20000,3,0),IFERROR(VLOOKUP(D928,'[1]PREÇOS UNITÁRIOS'!$B$73:$H$20000,4,0),IFERROR(VLOOKUP(D928,'[1]INSUMOS-SINAPI'!$A$7:$F$20000,3,0),IFERROR(VLOOKUP(D928,'[1]tab-PINI-SINT'!$B$18:$G$20000,3,0),IFERROR(VLOOKUP(D928,[1]INSUMOS!$B$13:$H$9994,5,0),"")))))</f>
        <v>H</v>
      </c>
      <c r="H928" s="39">
        <v>9</v>
      </c>
      <c r="I928" s="38">
        <f>IFERROR(VLOOKUP(D928,'[1]COMP-SINT-SINAPI'!$G$6:$Q$20000,8,0),IFERROR(VLOOKUP(D928,'[1]PREÇOS UNITÁRIOS'!$B$73:$H$20000,5,0),IFERROR(VLOOKUP(D928,'[1]INSUMOS-SINAPI'!$A$7:$F$20000,5,0),IFERROR(VLOOKUP(D928,'[1]tab-PINI-SINT'!$B$18:$G$20000,4,0),IFERROR(VLOOKUP(D928,[1]INSUMOS!$B$13:$H$9994,6,0),"")))))</f>
        <v>5.01</v>
      </c>
      <c r="J928" s="38" t="str">
        <f>IF(D928="",0,IFERROR(VLOOKUP(D928,'[1]COMP-SINT-SINAPI'!$G$6:$Q$20000,7,0),IFERROR(VLOOKUP(D928,'[1]PREÇOS UNITÁRIOS'!$B$73:$H$20000,6,0),IFERROR(VLOOKUP(D928,'[1]INSUMOS-SINAPI'!$A$7:$F$20000,7,0),IFERROR(VLOOKUP(D928,'[1]tab-PINI-SINT'!$B$18:$G$20000,5,0),IFERROR(VLOOKUP(D928,[1]INSUMOS!$B$13:$H$9994,7,0),"0,00"))))))</f>
        <v>14,28</v>
      </c>
      <c r="K928" s="40">
        <f t="shared" si="30"/>
        <v>45.089999999999996</v>
      </c>
      <c r="L928" s="40">
        <f t="shared" si="31"/>
        <v>128.51999999999998</v>
      </c>
      <c r="M928" s="41">
        <f t="shared" si="32"/>
        <v>173.60999999999999</v>
      </c>
      <c r="N928" s="35"/>
    </row>
    <row r="929" spans="3:14" ht="37.5" x14ac:dyDescent="0.35">
      <c r="C929" s="34"/>
      <c r="D929" s="36">
        <v>88266</v>
      </c>
      <c r="E929" s="38" t="str">
        <f>IFERROR(VLOOKUP(D929,'[1]COMP-SINT-SINAPI'!$G$6:$R$20000,12,0),IFERROR(VLOOKUP(D929,'[1]PREÇOS UNITÁRIOS'!$B$73:$H$20000,3,0),IFERROR(VLOOKUP(D929,'[1]INSUMOS-SINAPI'!$A$6:$J$20000,6,0),IFERROR(VLOOKUP(D929,'[1]tab-PINI-SINT'!$B$18:$H$20000,7,0),IFERROR(VLOOKUP(D929,[1]INSUMOS!$B$13:$J$9994,9,0),"")))))</f>
        <v>SINAPI</v>
      </c>
      <c r="F929" s="37" t="str">
        <f>IFERROR(VLOOKUP(D929,'[1]COMP-SINT-SINAPI'!$G$6:$Q$20000,2,0),IFERROR(VLOOKUP(D929,'[1]PREÇOS UNITÁRIOS'!$B$73:$H$20000,3,0),IFERROR(VLOOKUP(D929,'[1]INSUMOS-SINAPI'!$A$7:$F$20000,2,0),IFERROR(VLOOKUP(D929,'[1]tab-PINI-SINT'!$B$18:$G$20000,2,0),IFERROR(VLOOKUP(D929,[1]INSUMOS!$B$13:$H$9994,3,0),"")))))</f>
        <v>ELETROTÉCNICO COM ENCARGOS COMPLEMENTARES</v>
      </c>
      <c r="G929" s="38" t="str">
        <f>IFERROR(VLOOKUP(D929,'[1]COMP-SINT-SINAPI'!$G$6:$Q$20000,3,0),IFERROR(VLOOKUP(D929,'[1]PREÇOS UNITÁRIOS'!$B$73:$H$20000,4,0),IFERROR(VLOOKUP(D929,'[1]INSUMOS-SINAPI'!$A$7:$F$20000,3,0),IFERROR(VLOOKUP(D929,'[1]tab-PINI-SINT'!$B$18:$G$20000,3,0),IFERROR(VLOOKUP(D929,[1]INSUMOS!$B$13:$H$9994,5,0),"")))))</f>
        <v>H</v>
      </c>
      <c r="H929" s="39">
        <v>48</v>
      </c>
      <c r="I929" s="38">
        <f>IFERROR(VLOOKUP(D929,'[1]COMP-SINT-SINAPI'!$G$6:$Q$20000,8,0),IFERROR(VLOOKUP(D929,'[1]PREÇOS UNITÁRIOS'!$B$73:$H$20000,5,0),IFERROR(VLOOKUP(D929,'[1]INSUMOS-SINAPI'!$A$7:$F$20000,5,0),IFERROR(VLOOKUP(D929,'[1]tab-PINI-SINT'!$B$18:$G$20000,4,0),IFERROR(VLOOKUP(D929,[1]INSUMOS!$B$13:$H$9994,6,0),"")))))</f>
        <v>5.1699999999999982</v>
      </c>
      <c r="J929" s="38" t="str">
        <f>IF(D929="",0,IFERROR(VLOOKUP(D929,'[1]COMP-SINT-SINAPI'!$G$6:$Q$20000,7,0),IFERROR(VLOOKUP(D929,'[1]PREÇOS UNITÁRIOS'!$B$73:$H$20000,6,0),IFERROR(VLOOKUP(D929,'[1]INSUMOS-SINAPI'!$A$7:$F$20000,7,0),IFERROR(VLOOKUP(D929,'[1]tab-PINI-SINT'!$B$18:$G$20000,5,0),IFERROR(VLOOKUP(D929,[1]INSUMOS!$B$13:$H$9994,7,0),"0,00"))))))</f>
        <v>25,96</v>
      </c>
      <c r="K929" s="40">
        <f t="shared" si="30"/>
        <v>248.15999999999991</v>
      </c>
      <c r="L929" s="40">
        <f t="shared" si="31"/>
        <v>1246.08</v>
      </c>
      <c r="M929" s="41">
        <f t="shared" si="32"/>
        <v>1494.2399999999998</v>
      </c>
      <c r="N929" s="35"/>
    </row>
    <row r="930" spans="3:14" ht="25" x14ac:dyDescent="0.35">
      <c r="C930" s="34"/>
      <c r="D930" s="36">
        <v>88264</v>
      </c>
      <c r="E930" s="38" t="str">
        <f>IFERROR(VLOOKUP(D930,'[1]COMP-SINT-SINAPI'!$G$6:$R$20000,12,0),IFERROR(VLOOKUP(D930,'[1]PREÇOS UNITÁRIOS'!$B$73:$K$20000,9,0),IFERROR(VLOOKUP(D930,'[1]INSUMOS-SINAPI'!$A$6:$J$20000,6,0),IFERROR(VLOOKUP(D930,'[1]tab-PINI-SINT'!$B$18:$H$20000,7,0),IFERROR(VLOOKUP(D930,[1]INSUMOS!$B$13:$J$9994,9,0),"")))))</f>
        <v>SINAPI</v>
      </c>
      <c r="F930" s="37" t="str">
        <f>IFERROR(VLOOKUP(D930,'[1]COMP-SINT-SINAPI'!$G$6:$Q$20000,2,0),IFERROR(VLOOKUP(D930,'[1]PREÇOS UNITÁRIOS'!$B$73:$H$20000,3,0),IFERROR(VLOOKUP(D930,'[1]INSUMOS-SINAPI'!$A$7:$F$20000,2,0),IFERROR(VLOOKUP(D930,'[1]tab-PINI-SINT'!$B$18:$G$20000,2,0),IFERROR(VLOOKUP(D930,[1]INSUMOS!$B$13:$H$9994,3,0),"")))))</f>
        <v>ELETRICISTA COM ENCARGOS COMPLEMENTARES</v>
      </c>
      <c r="G930" s="38" t="str">
        <f>IFERROR(VLOOKUP(D930,'[1]COMP-SINT-SINAPI'!$G$6:$Q$20000,3,0),IFERROR(VLOOKUP(D930,'[1]PREÇOS UNITÁRIOS'!$B$73:$H$20000,4,0),IFERROR(VLOOKUP(D930,'[1]INSUMOS-SINAPI'!$A$7:$F$20000,3,0),IFERROR(VLOOKUP(D930,'[1]tab-PINI-SINT'!$B$18:$G$20000,3,0),IFERROR(VLOOKUP(D930,[1]INSUMOS!$B$13:$H$9994,5,0),"")))))</f>
        <v>H</v>
      </c>
      <c r="H930" s="39">
        <v>48</v>
      </c>
      <c r="I930" s="38">
        <f>IFERROR(VLOOKUP(D930,'[1]COMP-SINT-SINAPI'!$G$6:$Q$20000,8,0),IFERROR(VLOOKUP(D930,'[1]PREÇOS UNITÁRIOS'!$B$73:$H$20000,5,0),IFERROR(VLOOKUP(D930,'[1]INSUMOS-SINAPI'!$A$7:$F$20000,5,0),IFERROR(VLOOKUP(D930,'[1]tab-PINI-SINT'!$B$18:$G$20000,4,0),IFERROR(VLOOKUP(D930,[1]INSUMOS!$B$13:$H$9994,6,0),"")))))</f>
        <v>5.1700000000000017</v>
      </c>
      <c r="J930" s="38" t="str">
        <f>IF(D930="",0,IFERROR(VLOOKUP(D930,'[1]COMP-SINT-SINAPI'!$G$6:$Q$20000,7,0),IFERROR(VLOOKUP(D930,'[1]PREÇOS UNITÁRIOS'!$B$73:$H$20000,6,0),IFERROR(VLOOKUP(D930,'[1]INSUMOS-SINAPI'!$A$7:$F$20000,7,0),IFERROR(VLOOKUP(D930,'[1]tab-PINI-SINT'!$B$18:$G$20000,5,0),IFERROR(VLOOKUP(D930,[1]INSUMOS!$B$13:$H$9994,7,0),"0,00"))))))</f>
        <v>20,13</v>
      </c>
      <c r="K930" s="40">
        <f>IF(H930="",0,H930*I930)</f>
        <v>248.16000000000008</v>
      </c>
      <c r="L930" s="40">
        <f>H930*J930</f>
        <v>966.24</v>
      </c>
      <c r="M930" s="41">
        <f>K930+L930</f>
        <v>1214.4000000000001</v>
      </c>
      <c r="N930" s="35"/>
    </row>
    <row r="931" spans="3:14" ht="37.5" x14ac:dyDescent="0.35">
      <c r="C931" s="34"/>
      <c r="D931" s="36">
        <v>90776</v>
      </c>
      <c r="E931" s="38" t="str">
        <f>IFERROR(VLOOKUP(D931,'[1]COMP-SINT-SINAPI'!$G$6:$R$20000,12,0),IFERROR(VLOOKUP(D931,'[1]PREÇOS UNITÁRIOS'!$B$73:$H$20000,3,0),IFERROR(VLOOKUP(D931,'[1]INSUMOS-SINAPI'!$A$6:$J$20000,6,0),IFERROR(VLOOKUP(D931,'[1]tab-PINI-SINT'!$B$18:$H$20000,7,0),IFERROR(VLOOKUP(D931,[1]INSUMOS!$B$13:$J$9994,9,0),"")))))</f>
        <v>SINAPI</v>
      </c>
      <c r="F931" s="37" t="str">
        <f>IFERROR(VLOOKUP(D931,'[1]COMP-SINT-SINAPI'!$G$6:$Q$20000,2,0),IFERROR(VLOOKUP(D931,'[1]PREÇOS UNITÁRIOS'!$B$73:$H$20000,3,0),IFERROR(VLOOKUP(D931,'[1]INSUMOS-SINAPI'!$A$7:$F$20000,2,0),IFERROR(VLOOKUP(D931,'[1]tab-PINI-SINT'!$B$18:$G$20000,2,0),IFERROR(VLOOKUP(D931,[1]INSUMOS!$B$13:$H$9994,3,0),"")))))</f>
        <v>ENCARREGADO GERAL COM ENCARGOS COMPLEMENTARES</v>
      </c>
      <c r="G931" s="38" t="str">
        <f>IFERROR(VLOOKUP(D931,'[1]COMP-SINT-SINAPI'!$G$6:$Q$20000,3,0),IFERROR(VLOOKUP(D931,'[1]PREÇOS UNITÁRIOS'!$B$73:$H$20000,4,0),IFERROR(VLOOKUP(D931,'[1]INSUMOS-SINAPI'!$A$7:$F$20000,3,0),IFERROR(VLOOKUP(D931,'[1]tab-PINI-SINT'!$B$18:$G$20000,3,0),IFERROR(VLOOKUP(D931,[1]INSUMOS!$B$13:$H$9994,5,0),"")))))</f>
        <v>H</v>
      </c>
      <c r="H931" s="39">
        <v>48</v>
      </c>
      <c r="I931" s="38">
        <f>IFERROR(VLOOKUP(D931,'[1]COMP-SINT-SINAPI'!$G$6:$Q$20000,8,0),IFERROR(VLOOKUP(D931,'[1]PREÇOS UNITÁRIOS'!$B$73:$H$20000,5,0),IFERROR(VLOOKUP(D931,'[1]INSUMOS-SINAPI'!$A$7:$F$20000,5,0),IFERROR(VLOOKUP(D931,'[1]tab-PINI-SINT'!$B$18:$G$20000,4,0),IFERROR(VLOOKUP(D931,[1]INSUMOS!$B$13:$H$9994,6,0),"")))))</f>
        <v>2.4899999999999984</v>
      </c>
      <c r="J931" s="38" t="str">
        <f>IF(D931="",0,IFERROR(VLOOKUP(D931,'[1]COMP-SINT-SINAPI'!$G$6:$Q$20000,7,0),IFERROR(VLOOKUP(D931,'[1]PREÇOS UNITÁRIOS'!$B$73:$H$20000,6,0),IFERROR(VLOOKUP(D931,'[1]INSUMOS-SINAPI'!$A$7:$F$20000,7,0),IFERROR(VLOOKUP(D931,'[1]tab-PINI-SINT'!$B$18:$G$20000,5,0),IFERROR(VLOOKUP(D931,[1]INSUMOS!$B$13:$H$9994,7,0),"0,00"))))))</f>
        <v>25,62</v>
      </c>
      <c r="K931" s="40">
        <f t="shared" si="30"/>
        <v>119.51999999999992</v>
      </c>
      <c r="L931" s="40">
        <f t="shared" si="31"/>
        <v>1229.76</v>
      </c>
      <c r="M931" s="41">
        <f t="shared" si="32"/>
        <v>1349.28</v>
      </c>
      <c r="N931" s="35"/>
    </row>
    <row r="932" spans="3:14" ht="62.5" x14ac:dyDescent="0.35">
      <c r="C932" s="34"/>
      <c r="D932" s="36">
        <v>93588</v>
      </c>
      <c r="E932" s="38" t="str">
        <f>IFERROR(VLOOKUP(D932,'[1]COMP-SINT-SINAPI'!$G$6:$R$20000,12,0),IFERROR(VLOOKUP(D932,'[1]PREÇOS UNITÁRIOS'!$B$73:$H$20000,3,0),IFERROR(VLOOKUP(D932,'[1]INSUMOS-SINAPI'!$A$6:$J$20000,6,0),IFERROR(VLOOKUP(D932,'[1]tab-PINI-SINT'!$B$18:$H$20000,7,0),IFERROR(VLOOKUP(D932,[1]INSUMOS!$B$13:$J$9994,9,0),"")))))</f>
        <v>SINAPI</v>
      </c>
      <c r="F932" s="37" t="str">
        <f>IFERROR(VLOOKUP(D932,'[1]COMP-SINT-SINAPI'!$G$6:$Q$20000,2,0),IFERROR(VLOOKUP(D932,'[1]PREÇOS UNITÁRIOS'!$B$73:$H$20000,3,0),IFERROR(VLOOKUP(D932,'[1]INSUMOS-SINAPI'!$A$7:$F$20000,2,0),IFERROR(VLOOKUP(D932,'[1]tab-PINI-SINT'!$B$18:$G$20000,2,0),IFERROR(VLOOKUP(D932,[1]INSUMOS!$B$13:$H$9994,3,0),"")))))</f>
        <v>TRANSPORTE COM CAMINHÃO BASCULANTE DE 10 M³, EM VIA URBANA EM LEITO NATURAL (UNIDADE: M3XKM). AF_07/2020</v>
      </c>
      <c r="G932" s="38" t="str">
        <f>IFERROR(VLOOKUP(D932,'[1]COMP-SINT-SINAPI'!$G$6:$Q$20000,3,0),IFERROR(VLOOKUP(D932,'[1]PREÇOS UNITÁRIOS'!$B$73:$H$20000,4,0),IFERROR(VLOOKUP(D932,'[1]INSUMOS-SINAPI'!$A$7:$F$20000,3,0),IFERROR(VLOOKUP(D932,'[1]tab-PINI-SINT'!$B$18:$G$20000,3,0),IFERROR(VLOOKUP(D932,[1]INSUMOS!$B$13:$H$9994,5,0),"")))))</f>
        <v>M3XKM</v>
      </c>
      <c r="H932" s="39">
        <v>10</v>
      </c>
      <c r="I932" s="38">
        <f>IFERROR(VLOOKUP(D932,'[1]COMP-SINT-SINAPI'!$G$6:$Q$20000,8,0),IFERROR(VLOOKUP(D932,'[1]PREÇOS UNITÁRIOS'!$B$73:$H$20000,5,0),IFERROR(VLOOKUP(D932,'[1]INSUMOS-SINAPI'!$A$7:$F$20000,5,0),IFERROR(VLOOKUP(D932,'[1]tab-PINI-SINT'!$B$18:$G$20000,4,0),IFERROR(VLOOKUP(D932,[1]INSUMOS!$B$13:$H$9994,6,0),"")))))</f>
        <v>2.44</v>
      </c>
      <c r="J932" s="38" t="str">
        <f>IF(D932="",0,IFERROR(VLOOKUP(D932,'[1]COMP-SINT-SINAPI'!$G$6:$Q$20000,7,0),IFERROR(VLOOKUP(D932,'[1]PREÇOS UNITÁRIOS'!$B$73:$H$20000,6,0),IFERROR(VLOOKUP(D932,'[1]INSUMOS-SINAPI'!$A$7:$F$20000,7,0),IFERROR(VLOOKUP(D932,'[1]tab-PINI-SINT'!$B$18:$G$20000,5,0),IFERROR(VLOOKUP(D932,[1]INSUMOS!$B$13:$H$9994,7,0),"0,00"))))))</f>
        <v>0,29</v>
      </c>
      <c r="K932" s="40">
        <f t="shared" si="30"/>
        <v>24.4</v>
      </c>
      <c r="L932" s="40">
        <f t="shared" si="31"/>
        <v>2.9</v>
      </c>
      <c r="M932" s="41">
        <f t="shared" si="32"/>
        <v>27.299999999999997</v>
      </c>
      <c r="N932" s="35"/>
    </row>
    <row r="933" spans="3:14" ht="125" x14ac:dyDescent="0.35">
      <c r="C933" s="34"/>
      <c r="D933" s="36">
        <v>73335</v>
      </c>
      <c r="E933" s="38" t="str">
        <f>IFERROR(VLOOKUP(D933,'[1]COMP-SINT-SINAPI'!$G$6:$R$20000,12,0),IFERROR(VLOOKUP(D933,'[1]PREÇOS UNITÁRIOS'!$B$73:$H$20000,3,0),IFERROR(VLOOKUP(D933,'[1]INSUMOS-SINAPI'!$A$6:$J$20000,6,0),IFERROR(VLOOKUP(D933,'[1]tab-PINI-SINT'!$B$18:$H$20000,7,0),IFERROR(VLOOKUP(D933,[1]INSUMOS!$B$13:$J$9994,9,0),"")))))</f>
        <v>SINAPI</v>
      </c>
      <c r="F933" s="37" t="str">
        <f>IFERROR(VLOOKUP(D933,'[1]COMP-SINT-SINAPI'!$G$6:$Q$20000,2,0),IFERROR(VLOOKUP(D933,'[1]PREÇOS UNITÁRIOS'!$B$73:$H$20000,3,0),IFERROR(VLOOKUP(D933,'[1]INSUMOS-SINAPI'!$A$7:$F$20000,2,0),IFERROR(VLOOKUP(D933,'[1]tab-PINI-SINT'!$B$18:$G$20000,2,0),IFERROR(VLOOKUP(D933,[1]INSUMOS!$B$13:$H$9994,3,0),"")))))</f>
        <v>CAMINHÃO TOCO, PBT 14.300 KG, CARGA ÚTIL MÁX. 9.710 KG, DIST. ENTRE EIXOS 3,56 M, POTÊNCIA 185 CV, INCLUSIVE CARROCERIA FIXA ABERTA DE MADEIRA P/ TRANSPORTE GERAL DE CARGA SECA, DIMEN. APROX. 2,50 X 6,50 X 0,50 M - MANUTENÇÃO. AF_06/2014</v>
      </c>
      <c r="G933" s="38" t="str">
        <f>IFERROR(VLOOKUP(D933,'[1]COMP-SINT-SINAPI'!$G$6:$Q$20000,3,0),IFERROR(VLOOKUP(D933,'[1]PREÇOS UNITÁRIOS'!$B$73:$H$20000,4,0),IFERROR(VLOOKUP(D933,'[1]INSUMOS-SINAPI'!$A$7:$F$20000,3,0),IFERROR(VLOOKUP(D933,'[1]tab-PINI-SINT'!$B$18:$G$20000,3,0),IFERROR(VLOOKUP(D933,[1]INSUMOS!$B$13:$H$9994,5,0),"")))))</f>
        <v>H</v>
      </c>
      <c r="H933" s="39">
        <v>2</v>
      </c>
      <c r="I933" s="38">
        <f>IFERROR(VLOOKUP(D933,'[1]COMP-SINT-SINAPI'!$G$6:$Q$20000,8,0),IFERROR(VLOOKUP(D933,'[1]PREÇOS UNITÁRIOS'!$B$73:$H$20000,5,0),IFERROR(VLOOKUP(D933,'[1]INSUMOS-SINAPI'!$A$7:$F$20000,5,0),IFERROR(VLOOKUP(D933,'[1]tab-PINI-SINT'!$B$18:$G$20000,4,0),IFERROR(VLOOKUP(D933,[1]INSUMOS!$B$13:$H$9994,6,0),"")))))</f>
        <v>36.380000000000003</v>
      </c>
      <c r="J933" s="38" t="str">
        <f>IF(D933="",0,IFERROR(VLOOKUP(D933,'[1]COMP-SINT-SINAPI'!$G$6:$Q$20000,7,0),IFERROR(VLOOKUP(D933,'[1]PREÇOS UNITÁRIOS'!$B$73:$H$20000,6,0),IFERROR(VLOOKUP(D933,'[1]INSUMOS-SINAPI'!$A$7:$F$20000,7,0),IFERROR(VLOOKUP(D933,'[1]tab-PINI-SINT'!$B$18:$G$20000,5,0),IFERROR(VLOOKUP(D933,[1]INSUMOS!$B$13:$H$9994,7,0),"0,00"))))))</f>
        <v>0,00</v>
      </c>
      <c r="K933" s="40">
        <f t="shared" si="30"/>
        <v>72.760000000000005</v>
      </c>
      <c r="L933" s="40">
        <f t="shared" si="31"/>
        <v>0</v>
      </c>
      <c r="M933" s="41">
        <f t="shared" si="32"/>
        <v>72.760000000000005</v>
      </c>
      <c r="N933" s="35"/>
    </row>
    <row r="934" spans="3:14" x14ac:dyDescent="0.35">
      <c r="C934" s="34"/>
      <c r="D934" s="35"/>
      <c r="E934" s="118"/>
      <c r="F934" s="35"/>
      <c r="G934" s="35"/>
      <c r="H934" s="35"/>
      <c r="I934" s="50" t="s">
        <v>1042</v>
      </c>
      <c r="J934" s="29"/>
      <c r="K934" s="41">
        <f>SUM(K925:K933)</f>
        <v>1822.9099999999999</v>
      </c>
      <c r="L934" s="41">
        <f>SUM(L925:L933)</f>
        <v>3653.9</v>
      </c>
      <c r="M934" s="41">
        <f>SUM(M925:M933)</f>
        <v>5476.81</v>
      </c>
      <c r="N934" s="35"/>
    </row>
    <row r="935" spans="3:14" x14ac:dyDescent="0.35">
      <c r="C935" s="34"/>
      <c r="D935" s="35"/>
      <c r="E935" s="118"/>
      <c r="F935" s="35"/>
      <c r="G935" s="35"/>
      <c r="H935" s="35"/>
      <c r="I935" s="35"/>
      <c r="J935" s="35"/>
      <c r="K935" s="35"/>
      <c r="L935" s="35"/>
      <c r="M935" s="35"/>
      <c r="N935" s="35"/>
    </row>
    <row r="936" spans="3:14" x14ac:dyDescent="0.35">
      <c r="C936" s="42"/>
      <c r="D936" s="43"/>
      <c r="E936" s="117"/>
      <c r="F936" s="43"/>
      <c r="G936" s="44" t="s">
        <v>21</v>
      </c>
      <c r="H936" s="44" t="s">
        <v>1036</v>
      </c>
      <c r="I936" s="44" t="s">
        <v>1037</v>
      </c>
      <c r="J936" s="44" t="s">
        <v>1038</v>
      </c>
      <c r="K936" s="44" t="s">
        <v>1039</v>
      </c>
      <c r="L936" s="44" t="s">
        <v>1040</v>
      </c>
      <c r="M936" s="45" t="s">
        <v>1041</v>
      </c>
      <c r="N936" s="35"/>
    </row>
    <row r="937" spans="3:14" ht="130" x14ac:dyDescent="0.35">
      <c r="C937" s="55" t="s">
        <v>651</v>
      </c>
      <c r="D937" s="47" t="str">
        <f>IF(C937="","",VLOOKUP(C937,'[1]PREÇOS UNITÁRIOS'!$B$12:$H$273,2,0))</f>
        <v>C135-BASA</v>
      </c>
      <c r="E937" s="79" t="s">
        <v>11</v>
      </c>
      <c r="F937" s="47" t="str">
        <f>IF(C937="","",VLOOKUP(C937,'[1]PREÇOS UNITÁRIOS'!$B$12:$H$273,3,0))</f>
        <v xml:space="preserve">PLACAS AÉREAS EM ACRÍLICO CRISTAL E=5MM, COM TINTA ACRÍLICA NITROCELULOSE PRÉ-MISTURADA, CONTENDO SÍMBOLO INTERNACIONAL DE ACESSO, TEXTO E PICTOGRAMAS,TIPO 1I (90X15) CM, SUSPENSA PARA INDICAÇÃO DE FILA ÚNICA PARA CAIXA PRIORITÁRIO </v>
      </c>
      <c r="G937" s="48" t="s">
        <v>21</v>
      </c>
      <c r="H937" s="29"/>
      <c r="I937" s="29"/>
      <c r="J937" s="49"/>
      <c r="K937" s="49">
        <f>K942</f>
        <v>294.88499999999999</v>
      </c>
      <c r="L937" s="49">
        <f>L942</f>
        <v>7.14</v>
      </c>
      <c r="M937" s="49">
        <f>SUM(K937:L937)</f>
        <v>302.02499999999998</v>
      </c>
      <c r="N937" s="35"/>
    </row>
    <row r="938" spans="3:14" ht="125" x14ac:dyDescent="0.35">
      <c r="C938" s="34"/>
      <c r="D938" s="36" t="s">
        <v>112</v>
      </c>
      <c r="E938" s="38" t="str">
        <f>IFERROR(VLOOKUP(D938,'[1]COMP-SINT-SINAPI'!$G$6:$R$20000,12,0),IFERROR(VLOOKUP(D938,'[1]PREÇOS UNITÁRIOS'!$B$73:$H$20000,3,0),IFERROR(VLOOKUP(D938,'[1]INSUMOS-SINAPI'!$A$6:$J$20000,6,0),IFERROR(VLOOKUP(D938,'[1]tab-PINI-SINT'!$B$18:$H$20000,7,0),IFERROR(VLOOKUP(D938,[1]INSUMOS!$B$13:$J$9994,9,0),"")))))</f>
        <v>alenquer</v>
      </c>
      <c r="F938" s="37" t="str">
        <f>IFERROR(VLOOKUP(D938,'[1]COMP-SINT-SINAPI'!$G$6:$Q$20000,2,0),IFERROR(VLOOKUP(D938,'[1]PREÇOS UNITÁRIOS'!$B$73:$H$20000,3,0),IFERROR(VLOOKUP(D938,'[1]INSUMOS-SINAPI'!$A$7:$F$20000,2,0),IFERROR(VLOOKUP(D938,'[1]tab-PINI-SINT'!$B$18:$G$20000,2,0),IFERROR(VLOOKUP(D938,[1]INSUMOS!$B$13:$H$9994,3,0),"")))))</f>
        <v xml:space="preserve">PLACAS AÉREAS EM ACRÍLICO CRISTAL E=5MM, COM TINTA ACRÍLICA NITROCELULOSE PRÉ-MISTURADA, CONTENDO SÍMBOLO INTERNACIONAL DE ACESSO, TEXTO E PICTOGRAMAS,TIPO 1I (90X15) CM, SUSPENSA PARA INDICAÇÃO DE FILA ÚNICA PARA CAIXA PRIORITÁRIO </v>
      </c>
      <c r="G938" s="38" t="str">
        <f>IFERROR(VLOOKUP(D938,'[1]COMP-SINT-SINAPI'!$G$6:$Q$20000,3,0),IFERROR(VLOOKUP(D938,'[1]PREÇOS UNITÁRIOS'!$B$73:$H$20000,4,0),IFERROR(VLOOKUP(D938,'[1]INSUMOS-SINAPI'!$A$7:$F$20000,3,0),IFERROR(VLOOKUP(D938,'[1]tab-PINI-SINT'!$B$18:$G$20000,3,0),IFERROR(VLOOKUP(D938,[1]INSUMOS!$B$13:$H$9994,5,0),"")))))</f>
        <v>UND</v>
      </c>
      <c r="H938" s="39">
        <v>1</v>
      </c>
      <c r="I938" s="38">
        <f>IFERROR(VLOOKUP(D938,'[1]COMP-SINT-SINAPI'!$G$6:$Q$20000,8,0),IFERROR(VLOOKUP(D938,'[1]PREÇOS UNITÁRIOS'!$B$73:$H$20000,5,0),IFERROR(VLOOKUP(D938,'[1]INSUMOS-SINAPI'!$A$7:$F$20000,5,0),IFERROR(VLOOKUP(D938,'[1]tab-PINI-SINT'!$B$18:$G$20000,4,0),IFERROR(VLOOKUP(D938,[1]INSUMOS!$B$13:$H$9994,6,0),"")))))</f>
        <v>191.8</v>
      </c>
      <c r="J938" s="38">
        <f>IF(D938="",0,IFERROR(VLOOKUP(D938,'[1]COMP-SINT-SINAPI'!$G$6:$Q$20000,7,0),IFERROR(VLOOKUP(D938,'[1]PREÇOS UNITÁRIOS'!$B$73:$H$20000,6,0),IFERROR(VLOOKUP(D938,'[1]INSUMOS-SINAPI'!$A$7:$F$20000,7,0),IFERROR(VLOOKUP(D938,'[1]tab-PINI-SINT'!$B$18:$G$20000,5,0),IFERROR(VLOOKUP(D938,[1]INSUMOS!$B$13:$H$9994,7,0),"0,00"))))))</f>
        <v>0</v>
      </c>
      <c r="K938" s="40">
        <f>IF(H938="",0,H938*I938)</f>
        <v>191.8</v>
      </c>
      <c r="L938" s="40">
        <f>H938*J938</f>
        <v>0</v>
      </c>
      <c r="M938" s="41">
        <f>K938+L938</f>
        <v>191.8</v>
      </c>
      <c r="N938" s="35"/>
    </row>
    <row r="939" spans="3:14" ht="25" x14ac:dyDescent="0.35">
      <c r="C939" s="34"/>
      <c r="D939" s="36">
        <v>88316</v>
      </c>
      <c r="E939" s="38" t="str">
        <f>IFERROR(VLOOKUP(D939,'[1]COMP-SINT-SINAPI'!$G$6:$R$20000,12,0),IFERROR(VLOOKUP(D939,'[1]PREÇOS UNITÁRIOS'!$B$73:$H$20000,3,0),IFERROR(VLOOKUP(D939,'[1]INSUMOS-SINAPI'!$A$6:$J$20000,6,0),IFERROR(VLOOKUP(D939,'[1]tab-PINI-SINT'!$B$18:$H$20000,7,0),IFERROR(VLOOKUP(D939,[1]INSUMOS!$B$13:$J$9994,9,0),"")))))</f>
        <v>SINAPI</v>
      </c>
      <c r="F939" s="37" t="str">
        <f>IFERROR(VLOOKUP(D939,'[1]COMP-SINT-SINAPI'!$G$6:$Q$20000,2,0),IFERROR(VLOOKUP(D939,'[1]PREÇOS UNITÁRIOS'!$B$73:$H$20000,3,0),IFERROR(VLOOKUP(D939,'[1]INSUMOS-SINAPI'!$A$7:$F$20000,2,0),IFERROR(VLOOKUP(D939,'[1]tab-PINI-SINT'!$B$18:$G$20000,2,0),IFERROR(VLOOKUP(D939,[1]INSUMOS!$B$13:$H$9994,3,0),"")))))</f>
        <v>SERVENTE COM ENCARGOS COMPLEMENTARES</v>
      </c>
      <c r="G939" s="38" t="str">
        <f>IFERROR(VLOOKUP(D939,'[1]COMP-SINT-SINAPI'!$G$6:$Q$20000,3,0),IFERROR(VLOOKUP(D939,'[1]PREÇOS UNITÁRIOS'!$B$73:$H$20000,4,0),IFERROR(VLOOKUP(D939,'[1]INSUMOS-SINAPI'!$A$7:$F$20000,3,0),IFERROR(VLOOKUP(D939,'[1]tab-PINI-SINT'!$B$18:$G$20000,3,0),IFERROR(VLOOKUP(D939,[1]INSUMOS!$B$13:$H$9994,5,0),"")))))</f>
        <v>H</v>
      </c>
      <c r="H939" s="39">
        <v>0.5</v>
      </c>
      <c r="I939" s="38">
        <f>IFERROR(VLOOKUP(D939,'[1]COMP-SINT-SINAPI'!$G$6:$Q$20000,8,0),IFERROR(VLOOKUP(D939,'[1]PREÇOS UNITÁRIOS'!$B$73:$H$20000,5,0),IFERROR(VLOOKUP(D939,'[1]INSUMOS-SINAPI'!$A$7:$F$20000,5,0),IFERROR(VLOOKUP(D939,'[1]tab-PINI-SINT'!$B$18:$G$20000,4,0),IFERROR(VLOOKUP(D939,[1]INSUMOS!$B$13:$H$9994,6,0),"")))))</f>
        <v>5.01</v>
      </c>
      <c r="J939" s="38" t="str">
        <f>IF(D939="",0,IFERROR(VLOOKUP(D939,'[1]COMP-SINT-SINAPI'!$G$6:$Q$20000,7,0),IFERROR(VLOOKUP(D939,'[1]PREÇOS UNITÁRIOS'!$B$73:$H$20000,6,0),IFERROR(VLOOKUP(D939,'[1]INSUMOS-SINAPI'!$A$7:$F$20000,7,0),IFERROR(VLOOKUP(D939,'[1]tab-PINI-SINT'!$B$18:$G$20000,5,0),IFERROR(VLOOKUP(D939,[1]INSUMOS!$B$13:$H$9994,7,0),"0,00"))))))</f>
        <v>14,28</v>
      </c>
      <c r="K939" s="40">
        <f>IF(H939="",0,H939*I939)</f>
        <v>2.5049999999999999</v>
      </c>
      <c r="L939" s="40">
        <f>H939*J939</f>
        <v>7.14</v>
      </c>
      <c r="M939" s="41">
        <f>K939+L939</f>
        <v>9.6449999999999996</v>
      </c>
      <c r="N939" s="35"/>
    </row>
    <row r="940" spans="3:14" ht="62.5" x14ac:dyDescent="0.35">
      <c r="C940" s="34"/>
      <c r="D940" s="58" t="s">
        <v>55</v>
      </c>
      <c r="E940" s="38" t="str">
        <f>IFERROR(VLOOKUP(D940,'[1]COMP-SINT-SINAPI'!$G$6:$R$20000,12,0),IFERROR(VLOOKUP(D940,'[1]PREÇOS UNITÁRIOS'!$B$73:$H$20000,3,0),IFERROR(VLOOKUP(D940,'[1]INSUMOS-SINAPI'!$A$6:$J$20000,6,0),IFERROR(VLOOKUP(D940,'[1]tab-PINI-SINT'!$B$18:$H$20000,7,0),IFERROR(VLOOKUP(D940,[1]INSUMOS!$B$13:$J$9994,9,0),"")))))</f>
        <v>01.10sinal.basa</v>
      </c>
      <c r="F940" s="37" t="str">
        <f>IFERROR(VLOOKUP(D940,'[1]COMP-SINT-SINAPI'!$G$6:$Q$20000,2,0),IFERROR(VLOOKUP(D940,'[1]PREÇOS UNITÁRIOS'!$B$73:$H$20000,3,0),IFERROR(VLOOKUP(D940,'[1]INSUMOS-SINAPI'!$A$7:$F$20000,2,0),IFERROR(VLOOKUP(D940,'[1]tab-PINI-SINT'!$B$18:$G$20000,2,0),IFERROR(VLOOKUP(D940,[1]INSUMOS!$B$13:$H$9994,3,0),"")))))</f>
        <v>cabides de teto que fixam, jogos do sistema de suspensão do cabo da suspensão com 2 dispositivos bondes e cabo de aço longo de 1m</v>
      </c>
      <c r="G940" s="38" t="str">
        <f>IFERROR(VLOOKUP(D940,'[1]COMP-SINT-SINAPI'!$G$6:$Q$20000,3,0),IFERROR(VLOOKUP(D940,'[1]PREÇOS UNITÁRIOS'!$B$73:$H$20000,4,0),IFERROR(VLOOKUP(D940,'[1]INSUMOS-SINAPI'!$A$7:$F$20000,3,0),IFERROR(VLOOKUP(D940,'[1]tab-PINI-SINT'!$B$18:$G$20000,3,0),IFERROR(VLOOKUP(D940,[1]INSUMOS!$B$13:$H$9994,5,0),"")))))</f>
        <v>UN</v>
      </c>
      <c r="H940" s="39">
        <v>1</v>
      </c>
      <c r="I940" s="38">
        <f>IFERROR(VLOOKUP(D940,'[1]COMP-SINT-SINAPI'!$G$6:$Q$20000,8,0),IFERROR(VLOOKUP(D940,'[1]PREÇOS UNITÁRIOS'!$B$73:$H$20000,5,0),IFERROR(VLOOKUP(D940,'[1]INSUMOS-SINAPI'!$A$7:$F$20000,5,0),IFERROR(VLOOKUP(D940,'[1]tab-PINI-SINT'!$B$18:$G$20000,4,0),IFERROR(VLOOKUP(D940,[1]INSUMOS!$B$13:$H$9994,6,0),"")))))</f>
        <v>100</v>
      </c>
      <c r="J940" s="38">
        <f>IF(D940="",0,IFERROR(VLOOKUP(D940,'[1]COMP-SINT-SINAPI'!$G$6:$Q$20000,7,0),IFERROR(VLOOKUP(D940,'[1]PREÇOS UNITÁRIOS'!$B$73:$H$20000,6,0),IFERROR(VLOOKUP(D940,'[1]INSUMOS-SINAPI'!$A$7:$F$20000,7,0),IFERROR(VLOOKUP(D940,'[1]tab-PINI-SINT'!$B$18:$G$20000,5,0),IFERROR(VLOOKUP(D940,[1]INSUMOS!$B$13:$H$9994,7,0),"0,00"))))))</f>
        <v>0</v>
      </c>
      <c r="K940" s="40">
        <f>IF(H940="",0,H940*I940)</f>
        <v>100</v>
      </c>
      <c r="L940" s="40">
        <f>H940*J940</f>
        <v>0</v>
      </c>
      <c r="M940" s="41">
        <f>K940+L940</f>
        <v>100</v>
      </c>
      <c r="N940" s="35"/>
    </row>
    <row r="941" spans="3:14" ht="50" x14ac:dyDescent="0.35">
      <c r="C941" s="34"/>
      <c r="D941" s="58">
        <v>11059</v>
      </c>
      <c r="E941" s="38" t="str">
        <f>IFERROR(VLOOKUP(D941,'[1]COMP-SINT-SINAPI'!$G$6:$R$20000,12,0),IFERROR(VLOOKUP(D941,'[1]PREÇOS UNITÁRIOS'!$B$73:$H$20000,3,0),IFERROR(VLOOKUP(D941,'[1]INSUMOS-SINAPI'!$A$6:$J$20000,6,0),IFERROR(VLOOKUP(D941,'[1]tab-PINI-SINT'!$B$18:$H$20000,7,0),IFERROR(VLOOKUP(D941,[1]INSUMOS!$B$13:$J$9994,9,0),"")))))</f>
        <v>SINAPI</v>
      </c>
      <c r="F941" s="37" t="str">
        <f>IFERROR(VLOOKUP(D941,'[1]COMP-SINT-SINAPI'!$G$6:$Q$20000,2,0),IFERROR(VLOOKUP(D941,'[1]PREÇOS UNITÁRIOS'!$B$73:$H$20000,3,0),IFERROR(VLOOKUP(D941,'[1]INSUMOS-SINAPI'!$A$7:$F$20000,2,0),IFERROR(VLOOKUP(D941,'[1]tab-PINI-SINT'!$B$18:$G$20000,2,0),IFERROR(VLOOKUP(D941,[1]INSUMOS!$B$13:$H$9994,3,0),"")))))</f>
        <v>PARAFUSO ROSCA SOBERBA ZINCADO CABECA CHATA FENDA SIMPLES 5,5 X 50 MM (2 ")</v>
      </c>
      <c r="G941" s="38" t="str">
        <f>IFERROR(VLOOKUP(D941,'[1]COMP-SINT-SINAPI'!$G$6:$Q$20000,3,0),IFERROR(VLOOKUP(D941,'[1]PREÇOS UNITÁRIOS'!$B$73:$H$20000,4,0),IFERROR(VLOOKUP(D941,'[1]INSUMOS-SINAPI'!$A$7:$F$20000,3,0),IFERROR(VLOOKUP(D941,'[1]tab-PINI-SINT'!$B$18:$G$20000,3,0),IFERROR(VLOOKUP(D941,[1]INSUMOS!$B$13:$H$9994,5,0),"")))))</f>
        <v xml:space="preserve">UN    </v>
      </c>
      <c r="H941" s="39">
        <v>2</v>
      </c>
      <c r="I941" s="38" t="str">
        <f>IFERROR(VLOOKUP(D941,'[1]COMP-SINT-SINAPI'!$G$6:$Q$20000,8,0),IFERROR(VLOOKUP(D941,'[1]PREÇOS UNITÁRIOS'!$B$73:$H$20000,5,0),IFERROR(VLOOKUP(D941,'[1]INSUMOS-SINAPI'!$A$7:$F$20000,5,0),IFERROR(VLOOKUP(D941,'[1]tab-PINI-SINT'!$B$18:$G$20000,4,0),IFERROR(VLOOKUP(D941,[1]INSUMOS!$B$13:$H$9994,6,0),"")))))</f>
        <v>0,29</v>
      </c>
      <c r="J941" s="38" t="str">
        <f>IF(D941="",0,IFERROR(VLOOKUP(D941,'[1]COMP-SINT-SINAPI'!$G$6:$Q$20000,7,0),IFERROR(VLOOKUP(D941,'[1]PREÇOS UNITÁRIOS'!$B$73:$H$20000,6,0),IFERROR(VLOOKUP(D941,'[1]INSUMOS-SINAPI'!$A$7:$F$20000,7,0),IFERROR(VLOOKUP(D941,'[1]tab-PINI-SINT'!$B$18:$G$20000,5,0),IFERROR(VLOOKUP(D941,[1]INSUMOS!$B$13:$H$9994,7,0),"0,00"))))))</f>
        <v>0,00</v>
      </c>
      <c r="K941" s="40">
        <f>IF(H941="",0,H941*I941)</f>
        <v>0.57999999999999996</v>
      </c>
      <c r="L941" s="40">
        <f>H941*J941</f>
        <v>0</v>
      </c>
      <c r="M941" s="41">
        <f>K941+L941</f>
        <v>0.57999999999999996</v>
      </c>
      <c r="N941" s="35"/>
    </row>
    <row r="942" spans="3:14" x14ac:dyDescent="0.35">
      <c r="C942" s="34"/>
      <c r="D942" s="35"/>
      <c r="E942" s="118"/>
      <c r="F942" s="35"/>
      <c r="G942" s="35"/>
      <c r="H942" s="35"/>
      <c r="I942" s="50" t="s">
        <v>1042</v>
      </c>
      <c r="J942" s="29"/>
      <c r="K942" s="41">
        <f>SUM(K938:K941)</f>
        <v>294.88499999999999</v>
      </c>
      <c r="L942" s="41">
        <f>SUM(L938:L941)</f>
        <v>7.14</v>
      </c>
      <c r="M942" s="41">
        <f>SUM(M938:M941)</f>
        <v>302.02500000000003</v>
      </c>
      <c r="N942" s="35"/>
    </row>
    <row r="943" spans="3:14" x14ac:dyDescent="0.35">
      <c r="C943" s="34"/>
      <c r="D943" s="35"/>
      <c r="E943" s="118"/>
      <c r="F943" s="35"/>
      <c r="G943" s="35"/>
      <c r="H943" s="35"/>
      <c r="I943" s="35"/>
      <c r="J943" s="35"/>
      <c r="K943" s="35"/>
      <c r="L943" s="35"/>
      <c r="M943" s="35"/>
      <c r="N943" s="35"/>
    </row>
    <row r="944" spans="3:14" x14ac:dyDescent="0.35">
      <c r="C944" s="42"/>
      <c r="D944" s="43"/>
      <c r="E944" s="117"/>
      <c r="F944" s="43"/>
      <c r="G944" s="44" t="s">
        <v>21</v>
      </c>
      <c r="H944" s="44" t="s">
        <v>1036</v>
      </c>
      <c r="I944" s="44" t="s">
        <v>1037</v>
      </c>
      <c r="J944" s="44" t="s">
        <v>1038</v>
      </c>
      <c r="K944" s="44" t="s">
        <v>1039</v>
      </c>
      <c r="L944" s="44" t="s">
        <v>1040</v>
      </c>
      <c r="M944" s="45" t="s">
        <v>1041</v>
      </c>
      <c r="N944" s="35"/>
    </row>
    <row r="945" spans="3:14" ht="130" x14ac:dyDescent="0.35">
      <c r="C945" s="55" t="s">
        <v>653</v>
      </c>
      <c r="D945" s="47" t="str">
        <f>IF(C945="","",VLOOKUP(C945,'[1]PREÇOS UNITÁRIOS'!$B$12:$H$273,2,0))</f>
        <v>C136-BASA</v>
      </c>
      <c r="E945" s="79" t="s">
        <v>11</v>
      </c>
      <c r="F945" s="47" t="str">
        <f>IF(C945="","",VLOOKUP(C945,'[1]PREÇOS UNITÁRIOS'!$B$12:$H$273,3,0))</f>
        <v>PLACAS AÉREAS EM ACRÍLICO CRISTAL E=5MM, COM TINTA ACRÍLICA NITROCELULOSE PRÉ-MISTURADA, CONTENDO SÍMBOLO INTERNACIONAL DE ACESSO, TEXTO E PICTOGRAMAS,TIPO 1J (90X12) CM, SUSPENSA PARA INDICAÇÃO DE CAIXA DE ATENDIMENTO PRIORITÁRIO</v>
      </c>
      <c r="G945" s="48" t="s">
        <v>21</v>
      </c>
      <c r="H945" s="29"/>
      <c r="I945" s="29"/>
      <c r="J945" s="49"/>
      <c r="K945" s="49">
        <f>K950</f>
        <v>294.88499999999999</v>
      </c>
      <c r="L945" s="49">
        <f>L950</f>
        <v>7.14</v>
      </c>
      <c r="M945" s="49">
        <f>SUM(K945:L945)</f>
        <v>302.02499999999998</v>
      </c>
      <c r="N945" s="35"/>
    </row>
    <row r="946" spans="3:14" ht="125" x14ac:dyDescent="0.35">
      <c r="C946" s="34"/>
      <c r="D946" s="36" t="s">
        <v>112</v>
      </c>
      <c r="E946" s="38" t="str">
        <f>IFERROR(VLOOKUP(D946,'[1]COMP-SINT-SINAPI'!$G$6:$R$20000,12,0),IFERROR(VLOOKUP(D946,'[1]PREÇOS UNITÁRIOS'!$B$73:$H$20000,3,0),IFERROR(VLOOKUP(D946,'[1]INSUMOS-SINAPI'!$A$6:$J$20000,6,0),IFERROR(VLOOKUP(D946,'[1]tab-PINI-SINT'!$B$18:$H$20000,7,0),IFERROR(VLOOKUP(D946,[1]INSUMOS!$B$13:$J$9994,9,0),"")))))</f>
        <v>alenquer</v>
      </c>
      <c r="F946" s="37" t="str">
        <f>IFERROR(VLOOKUP(D946,'[1]COMP-SINT-SINAPI'!$G$6:$Q$20000,2,0),IFERROR(VLOOKUP(D946,'[1]PREÇOS UNITÁRIOS'!$B$73:$H$20000,3,0),IFERROR(VLOOKUP(D946,'[1]INSUMOS-SINAPI'!$A$7:$F$20000,2,0),IFERROR(VLOOKUP(D946,'[1]tab-PINI-SINT'!$B$18:$G$20000,2,0),IFERROR(VLOOKUP(D946,[1]INSUMOS!$B$13:$H$9994,3,0),"")))))</f>
        <v xml:space="preserve">PLACAS AÉREAS EM ACRÍLICO CRISTAL E=5MM, COM TINTA ACRÍLICA NITROCELULOSE PRÉ-MISTURADA, CONTENDO SÍMBOLO INTERNACIONAL DE ACESSO, TEXTO E PICTOGRAMAS,TIPO 1I (90X15) CM, SUSPENSA PARA INDICAÇÃO DE FILA ÚNICA PARA CAIXA PRIORITÁRIO </v>
      </c>
      <c r="G946" s="38" t="str">
        <f>IFERROR(VLOOKUP(D946,'[1]COMP-SINT-SINAPI'!$G$6:$Q$20000,3,0),IFERROR(VLOOKUP(D946,'[1]PREÇOS UNITÁRIOS'!$B$73:$H$20000,4,0),IFERROR(VLOOKUP(D946,'[1]INSUMOS-SINAPI'!$A$7:$F$20000,3,0),IFERROR(VLOOKUP(D946,'[1]tab-PINI-SINT'!$B$18:$G$20000,3,0),IFERROR(VLOOKUP(D946,[1]INSUMOS!$B$13:$H$9994,5,0),"")))))</f>
        <v>UND</v>
      </c>
      <c r="H946" s="39">
        <v>1</v>
      </c>
      <c r="I946" s="38">
        <f>IFERROR(VLOOKUP(D946,'[1]COMP-SINT-SINAPI'!$G$6:$Q$20000,8,0),IFERROR(VLOOKUP(D946,'[1]PREÇOS UNITÁRIOS'!$B$73:$H$20000,5,0),IFERROR(VLOOKUP(D946,'[1]INSUMOS-SINAPI'!$A$7:$F$20000,5,0),IFERROR(VLOOKUP(D946,'[1]tab-PINI-SINT'!$B$18:$G$20000,4,0),IFERROR(VLOOKUP(D946,[1]INSUMOS!$B$13:$H$9994,6,0),"")))))</f>
        <v>191.8</v>
      </c>
      <c r="J946" s="38">
        <f>IF(D946="",0,IFERROR(VLOOKUP(D946,'[1]COMP-SINT-SINAPI'!$G$6:$Q$20000,7,0),IFERROR(VLOOKUP(D946,'[1]PREÇOS UNITÁRIOS'!$B$73:$H$20000,6,0),IFERROR(VLOOKUP(D946,'[1]INSUMOS-SINAPI'!$A$7:$F$20000,7,0),IFERROR(VLOOKUP(D946,'[1]tab-PINI-SINT'!$B$18:$G$20000,5,0),IFERROR(VLOOKUP(D946,[1]INSUMOS!$B$13:$H$9994,7,0),"0,00"))))))</f>
        <v>0</v>
      </c>
      <c r="K946" s="40">
        <f>IF(H946="",0,H946*I946)</f>
        <v>191.8</v>
      </c>
      <c r="L946" s="40">
        <f>H946*J946</f>
        <v>0</v>
      </c>
      <c r="M946" s="41">
        <f>K946+L946</f>
        <v>191.8</v>
      </c>
      <c r="N946" s="35"/>
    </row>
    <row r="947" spans="3:14" ht="25" x14ac:dyDescent="0.35">
      <c r="C947" s="34"/>
      <c r="D947" s="36">
        <v>88316</v>
      </c>
      <c r="E947" s="38" t="str">
        <f>IFERROR(VLOOKUP(D947,'[1]COMP-SINT-SINAPI'!$G$6:$R$20000,12,0),IFERROR(VLOOKUP(D947,'[1]PREÇOS UNITÁRIOS'!$B$73:$H$20000,3,0),IFERROR(VLOOKUP(D947,'[1]INSUMOS-SINAPI'!$A$6:$J$20000,6,0),IFERROR(VLOOKUP(D947,'[1]tab-PINI-SINT'!$B$18:$H$20000,7,0),IFERROR(VLOOKUP(D947,[1]INSUMOS!$B$13:$J$9994,9,0),"")))))</f>
        <v>SINAPI</v>
      </c>
      <c r="F947" s="37" t="str">
        <f>IFERROR(VLOOKUP(D947,'[1]COMP-SINT-SINAPI'!$G$6:$Q$20000,2,0),IFERROR(VLOOKUP(D947,'[1]PREÇOS UNITÁRIOS'!$B$73:$H$20000,3,0),IFERROR(VLOOKUP(D947,'[1]INSUMOS-SINAPI'!$A$7:$F$20000,2,0),IFERROR(VLOOKUP(D947,'[1]tab-PINI-SINT'!$B$18:$G$20000,2,0),IFERROR(VLOOKUP(D947,[1]INSUMOS!$B$13:$H$9994,3,0),"")))))</f>
        <v>SERVENTE COM ENCARGOS COMPLEMENTARES</v>
      </c>
      <c r="G947" s="38" t="str">
        <f>IFERROR(VLOOKUP(D947,'[1]COMP-SINT-SINAPI'!$G$6:$Q$20000,3,0),IFERROR(VLOOKUP(D947,'[1]PREÇOS UNITÁRIOS'!$B$73:$H$20000,4,0),IFERROR(VLOOKUP(D947,'[1]INSUMOS-SINAPI'!$A$7:$F$20000,3,0),IFERROR(VLOOKUP(D947,'[1]tab-PINI-SINT'!$B$18:$G$20000,3,0),IFERROR(VLOOKUP(D947,[1]INSUMOS!$B$13:$H$9994,5,0),"")))))</f>
        <v>H</v>
      </c>
      <c r="H947" s="39">
        <v>0.5</v>
      </c>
      <c r="I947" s="38">
        <f>IFERROR(VLOOKUP(D947,'[1]COMP-SINT-SINAPI'!$G$6:$Q$20000,8,0),IFERROR(VLOOKUP(D947,'[1]PREÇOS UNITÁRIOS'!$B$73:$H$20000,5,0),IFERROR(VLOOKUP(D947,'[1]INSUMOS-SINAPI'!$A$7:$F$20000,5,0),IFERROR(VLOOKUP(D947,'[1]tab-PINI-SINT'!$B$18:$G$20000,4,0),IFERROR(VLOOKUP(D947,[1]INSUMOS!$B$13:$H$9994,6,0),"")))))</f>
        <v>5.01</v>
      </c>
      <c r="J947" s="38" t="str">
        <f>IF(D947="",0,IFERROR(VLOOKUP(D947,'[1]COMP-SINT-SINAPI'!$G$6:$Q$20000,7,0),IFERROR(VLOOKUP(D947,'[1]PREÇOS UNITÁRIOS'!$B$73:$H$20000,6,0),IFERROR(VLOOKUP(D947,'[1]INSUMOS-SINAPI'!$A$7:$F$20000,7,0),IFERROR(VLOOKUP(D947,'[1]tab-PINI-SINT'!$B$18:$G$20000,5,0),IFERROR(VLOOKUP(D947,[1]INSUMOS!$B$13:$H$9994,7,0),"0,00"))))))</f>
        <v>14,28</v>
      </c>
      <c r="K947" s="40">
        <f>IF(H947="",0,H947*I947)</f>
        <v>2.5049999999999999</v>
      </c>
      <c r="L947" s="40">
        <f>H947*J947</f>
        <v>7.14</v>
      </c>
      <c r="M947" s="41">
        <f>K947+L947</f>
        <v>9.6449999999999996</v>
      </c>
      <c r="N947" s="35"/>
    </row>
    <row r="948" spans="3:14" ht="62.5" x14ac:dyDescent="0.35">
      <c r="C948" s="34"/>
      <c r="D948" s="58" t="s">
        <v>55</v>
      </c>
      <c r="E948" s="38" t="str">
        <f>IFERROR(VLOOKUP(D948,'[1]COMP-SINT-SINAPI'!$G$6:$R$20000,12,0),IFERROR(VLOOKUP(D948,'[1]PREÇOS UNITÁRIOS'!$B$73:$H$20000,3,0),IFERROR(VLOOKUP(D948,'[1]INSUMOS-SINAPI'!$A$6:$J$20000,6,0),IFERROR(VLOOKUP(D948,'[1]tab-PINI-SINT'!$B$18:$H$20000,7,0),IFERROR(VLOOKUP(D948,[1]INSUMOS!$B$13:$J$9994,9,0),"")))))</f>
        <v>01.10sinal.basa</v>
      </c>
      <c r="F948" s="37" t="str">
        <f>IFERROR(VLOOKUP(D948,'[1]COMP-SINT-SINAPI'!$G$6:$Q$20000,2,0),IFERROR(VLOOKUP(D948,'[1]PREÇOS UNITÁRIOS'!$B$73:$H$20000,3,0),IFERROR(VLOOKUP(D948,'[1]INSUMOS-SINAPI'!$A$7:$F$20000,2,0),IFERROR(VLOOKUP(D948,'[1]tab-PINI-SINT'!$B$18:$G$20000,2,0),IFERROR(VLOOKUP(D948,[1]INSUMOS!$B$13:$H$9994,3,0),"")))))</f>
        <v>cabides de teto que fixam, jogos do sistema de suspensão do cabo da suspensão com 2 dispositivos bondes e cabo de aço longo de 1m</v>
      </c>
      <c r="G948" s="38" t="str">
        <f>IFERROR(VLOOKUP(D948,'[1]COMP-SINT-SINAPI'!$G$6:$Q$20000,3,0),IFERROR(VLOOKUP(D948,'[1]PREÇOS UNITÁRIOS'!$B$73:$H$20000,4,0),IFERROR(VLOOKUP(D948,'[1]INSUMOS-SINAPI'!$A$7:$F$20000,3,0),IFERROR(VLOOKUP(D948,'[1]tab-PINI-SINT'!$B$18:$G$20000,3,0),IFERROR(VLOOKUP(D948,[1]INSUMOS!$B$13:$H$9994,5,0),"")))))</f>
        <v>UN</v>
      </c>
      <c r="H948" s="39">
        <v>1</v>
      </c>
      <c r="I948" s="38">
        <f>IFERROR(VLOOKUP(D948,'[1]COMP-SINT-SINAPI'!$G$6:$Q$20000,8,0),IFERROR(VLOOKUP(D948,'[1]PREÇOS UNITÁRIOS'!$B$73:$H$20000,5,0),IFERROR(VLOOKUP(D948,'[1]INSUMOS-SINAPI'!$A$7:$F$20000,5,0),IFERROR(VLOOKUP(D948,'[1]tab-PINI-SINT'!$B$18:$G$20000,4,0),IFERROR(VLOOKUP(D948,[1]INSUMOS!$B$13:$H$9994,6,0),"")))))</f>
        <v>100</v>
      </c>
      <c r="J948" s="38">
        <f>IF(D948="",0,IFERROR(VLOOKUP(D948,'[1]COMP-SINT-SINAPI'!$G$6:$Q$20000,7,0),IFERROR(VLOOKUP(D948,'[1]PREÇOS UNITÁRIOS'!$B$73:$H$20000,6,0),IFERROR(VLOOKUP(D948,'[1]INSUMOS-SINAPI'!$A$7:$F$20000,7,0),IFERROR(VLOOKUP(D948,'[1]tab-PINI-SINT'!$B$18:$G$20000,5,0),IFERROR(VLOOKUP(D948,[1]INSUMOS!$B$13:$H$9994,7,0),"0,00"))))))</f>
        <v>0</v>
      </c>
      <c r="K948" s="40">
        <f>IF(H948="",0,H948*I948)</f>
        <v>100</v>
      </c>
      <c r="L948" s="40">
        <f>H948*J948</f>
        <v>0</v>
      </c>
      <c r="M948" s="41">
        <f>K948+L948</f>
        <v>100</v>
      </c>
      <c r="N948" s="35"/>
    </row>
    <row r="949" spans="3:14" ht="50" x14ac:dyDescent="0.35">
      <c r="C949" s="34"/>
      <c r="D949" s="58">
        <v>11059</v>
      </c>
      <c r="E949" s="38" t="str">
        <f>IFERROR(VLOOKUP(D949,'[1]COMP-SINT-SINAPI'!$G$6:$R$20000,12,0),IFERROR(VLOOKUP(D949,'[1]PREÇOS UNITÁRIOS'!$B$73:$H$20000,3,0),IFERROR(VLOOKUP(D949,'[1]INSUMOS-SINAPI'!$A$6:$J$20000,6,0),IFERROR(VLOOKUP(D949,'[1]tab-PINI-SINT'!$B$18:$H$20000,7,0),IFERROR(VLOOKUP(D949,[1]INSUMOS!$B$13:$J$9994,9,0),"")))))</f>
        <v>SINAPI</v>
      </c>
      <c r="F949" s="37" t="str">
        <f>IFERROR(VLOOKUP(D949,'[1]COMP-SINT-SINAPI'!$G$6:$Q$20000,2,0),IFERROR(VLOOKUP(D949,'[1]PREÇOS UNITÁRIOS'!$B$73:$H$20000,3,0),IFERROR(VLOOKUP(D949,'[1]INSUMOS-SINAPI'!$A$7:$F$20000,2,0),IFERROR(VLOOKUP(D949,'[1]tab-PINI-SINT'!$B$18:$G$20000,2,0),IFERROR(VLOOKUP(D949,[1]INSUMOS!$B$13:$H$9994,3,0),"")))))</f>
        <v>PARAFUSO ROSCA SOBERBA ZINCADO CABECA CHATA FENDA SIMPLES 5,5 X 50 MM (2 ")</v>
      </c>
      <c r="G949" s="38" t="str">
        <f>IFERROR(VLOOKUP(D949,'[1]COMP-SINT-SINAPI'!$G$6:$Q$20000,3,0),IFERROR(VLOOKUP(D949,'[1]PREÇOS UNITÁRIOS'!$B$73:$H$20000,4,0),IFERROR(VLOOKUP(D949,'[1]INSUMOS-SINAPI'!$A$7:$F$20000,3,0),IFERROR(VLOOKUP(D949,'[1]tab-PINI-SINT'!$B$18:$G$20000,3,0),IFERROR(VLOOKUP(D949,[1]INSUMOS!$B$13:$H$9994,5,0),"")))))</f>
        <v xml:space="preserve">UN    </v>
      </c>
      <c r="H949" s="39">
        <v>2</v>
      </c>
      <c r="I949" s="38" t="str">
        <f>IFERROR(VLOOKUP(D949,'[1]COMP-SINT-SINAPI'!$G$6:$Q$20000,8,0),IFERROR(VLOOKUP(D949,'[1]PREÇOS UNITÁRIOS'!$B$73:$H$20000,5,0),IFERROR(VLOOKUP(D949,'[1]INSUMOS-SINAPI'!$A$7:$F$20000,5,0),IFERROR(VLOOKUP(D949,'[1]tab-PINI-SINT'!$B$18:$G$20000,4,0),IFERROR(VLOOKUP(D949,[1]INSUMOS!$B$13:$H$9994,6,0),"")))))</f>
        <v>0,29</v>
      </c>
      <c r="J949" s="38" t="str">
        <f>IF(D949="",0,IFERROR(VLOOKUP(D949,'[1]COMP-SINT-SINAPI'!$G$6:$Q$20000,7,0),IFERROR(VLOOKUP(D949,'[1]PREÇOS UNITÁRIOS'!$B$73:$H$20000,6,0),IFERROR(VLOOKUP(D949,'[1]INSUMOS-SINAPI'!$A$7:$F$20000,7,0),IFERROR(VLOOKUP(D949,'[1]tab-PINI-SINT'!$B$18:$G$20000,5,0),IFERROR(VLOOKUP(D949,[1]INSUMOS!$B$13:$H$9994,7,0),"0,00"))))))</f>
        <v>0,00</v>
      </c>
      <c r="K949" s="40">
        <f>IF(H949="",0,H949*I949)</f>
        <v>0.57999999999999996</v>
      </c>
      <c r="L949" s="40">
        <f>H949*J949</f>
        <v>0</v>
      </c>
      <c r="M949" s="41">
        <f>K949+L949</f>
        <v>0.57999999999999996</v>
      </c>
      <c r="N949" s="35"/>
    </row>
    <row r="950" spans="3:14" x14ac:dyDescent="0.35">
      <c r="C950" s="34"/>
      <c r="D950" s="35"/>
      <c r="E950" s="118"/>
      <c r="F950" s="35"/>
      <c r="G950" s="35"/>
      <c r="H950" s="35"/>
      <c r="I950" s="50" t="s">
        <v>1042</v>
      </c>
      <c r="J950" s="29"/>
      <c r="K950" s="41">
        <f>SUM(K946:K949)</f>
        <v>294.88499999999999</v>
      </c>
      <c r="L950" s="41">
        <f>SUM(L946:L949)</f>
        <v>7.14</v>
      </c>
      <c r="M950" s="41">
        <f>SUM(M946:M949)</f>
        <v>302.02500000000003</v>
      </c>
      <c r="N950" s="35"/>
    </row>
    <row r="951" spans="3:14" x14ac:dyDescent="0.35">
      <c r="C951" s="34"/>
      <c r="D951" s="35"/>
      <c r="E951" s="118"/>
      <c r="F951" s="35"/>
      <c r="G951" s="35"/>
      <c r="H951" s="35"/>
      <c r="I951" s="35"/>
      <c r="J951" s="35"/>
      <c r="K951" s="35"/>
      <c r="L951" s="35"/>
      <c r="M951" s="35"/>
      <c r="N951" s="35"/>
    </row>
    <row r="952" spans="3:14" x14ac:dyDescent="0.35">
      <c r="C952" s="42"/>
      <c r="D952" s="43"/>
      <c r="E952" s="117"/>
      <c r="F952" s="43"/>
      <c r="G952" s="44" t="s">
        <v>21</v>
      </c>
      <c r="H952" s="44" t="s">
        <v>1036</v>
      </c>
      <c r="I952" s="44" t="s">
        <v>1037</v>
      </c>
      <c r="J952" s="44" t="s">
        <v>1038</v>
      </c>
      <c r="K952" s="44" t="s">
        <v>1039</v>
      </c>
      <c r="L952" s="44" t="s">
        <v>1040</v>
      </c>
      <c r="M952" s="45" t="s">
        <v>1041</v>
      </c>
      <c r="N952" s="35"/>
    </row>
    <row r="953" spans="3:14" ht="143" x14ac:dyDescent="0.35">
      <c r="C953" s="55" t="s">
        <v>656</v>
      </c>
      <c r="D953" s="47" t="str">
        <f>IF(C953="","",VLOOKUP(C953,'[1]PREÇOS UNITÁRIOS'!$B$12:$H$273,2,0))</f>
        <v>C137-BASA</v>
      </c>
      <c r="E953" s="79" t="s">
        <v>11</v>
      </c>
      <c r="F953" s="47" t="str">
        <f>IF(C953="","",VLOOKUP(C953,'[1]PREÇOS UNITÁRIOS'!$B$12:$H$273,3,0))</f>
        <v>SINALIZAÇÃO TÁTIL, C/ INSCRIÇÕES EM BRAILLE E RELEVO SOBRE CHAPA METÁLICA, CONF. PROJETO, DETALHAMENTO E ESPECIFICAÇÃO PADRÃO DO BANCO TIPO 2H (12X12) CM, ITEM 2.3 DO MANUAL DE ACESIBILIDADE DO BANCO, PARA BOTOEIRA DE ACESSO DO AUTOATENDIMENTO</v>
      </c>
      <c r="G953" s="48" t="s">
        <v>21</v>
      </c>
      <c r="H953" s="29"/>
      <c r="I953" s="29"/>
      <c r="J953" s="49"/>
      <c r="K953" s="49">
        <f>K956</f>
        <v>61.472999999999999</v>
      </c>
      <c r="L953" s="49">
        <f>L956</f>
        <v>4.2839999999999998</v>
      </c>
      <c r="M953" s="49">
        <f>SUM(K953:L953)</f>
        <v>65.757000000000005</v>
      </c>
      <c r="N953" s="35"/>
    </row>
    <row r="954" spans="3:14" ht="62.5" x14ac:dyDescent="0.35">
      <c r="C954" s="34"/>
      <c r="D954" s="58" t="s">
        <v>108</v>
      </c>
      <c r="E954" s="38" t="str">
        <f>IFERROR(VLOOKUP(D954,'[1]COMP-SINT-SINAPI'!$G$6:$R$20000,12,0),IFERROR(VLOOKUP(D954,'[1]PREÇOS UNITÁRIOS'!$B$73:$H$20000,3,0),IFERROR(VLOOKUP(D954,'[1]INSUMOS-SINAPI'!$A$6:$J$20000,6,0),IFERROR(VLOOKUP(D954,'[1]tab-PINI-SINT'!$B$18:$H$20000,7,0),IFERROR(VLOOKUP(D954,[1]INSUMOS!$B$13:$J$9994,9,0),"")))))</f>
        <v>TAB-PREÇO-REGIÇAO NORTE -PROD ACESS-Nº14</v>
      </c>
      <c r="F954" s="37" t="str">
        <f>IFERROR(VLOOKUP(D954,'[1]COMP-SINT-SINAPI'!$G$6:$Q$20000,2,0),IFERROR(VLOOKUP(D954,'[1]PREÇOS UNITÁRIOS'!$B$73:$H$20000,3,0),IFERROR(VLOOKUP(D954,'[1]INSUMOS-SINAPI'!$A$7:$F$20000,2,0),IFERROR(VLOOKUP(D954,'[1]tab-PINI-SINT'!$B$18:$G$20000,2,0),IFERROR(VLOOKUP(D954,[1]INSUMOS!$B$13:$H$9994,3,0),"")))))</f>
        <v>Placa de sinalização Tátil, c/ inscrições em Braille e Relevo sobre chapa metálica, Tipo 2g (18x30) cm, em suporte de acesso do Auto-atendimento</v>
      </c>
      <c r="G954" s="38" t="str">
        <f>IFERROR(VLOOKUP(D954,'[1]COMP-SINT-SINAPI'!$G$6:$Q$20000,3,0),IFERROR(VLOOKUP(D954,'[1]PREÇOS UNITÁRIOS'!$B$73:$H$20000,4,0),IFERROR(VLOOKUP(D954,'[1]INSUMOS-SINAPI'!$A$7:$F$20000,3,0),IFERROR(VLOOKUP(D954,'[1]tab-PINI-SINT'!$B$18:$G$20000,3,0),IFERROR(VLOOKUP(D954,[1]INSUMOS!$B$13:$H$9994,5,0),"")))))</f>
        <v>UND</v>
      </c>
      <c r="H954" s="39">
        <v>0.3</v>
      </c>
      <c r="I954" s="38">
        <f>IFERROR(VLOOKUP(D954,'[1]COMP-SINT-SINAPI'!$G$6:$Q$20000,8,0),IFERROR(VLOOKUP(D954,'[1]PREÇOS UNITÁRIOS'!$B$73:$H$20000,5,0),IFERROR(VLOOKUP(D954,'[1]INSUMOS-SINAPI'!$A$7:$F$20000,5,0),IFERROR(VLOOKUP(D954,'[1]tab-PINI-SINT'!$B$18:$G$20000,4,0),IFERROR(VLOOKUP(D954,[1]INSUMOS!$B$13:$H$9994,6,0),"")))))</f>
        <v>199.9</v>
      </c>
      <c r="J954" s="38">
        <f>IF(D954="",0,IFERROR(VLOOKUP(D954,'[1]COMP-SINT-SINAPI'!$G$6:$Q$20000,7,0),IFERROR(VLOOKUP(D954,'[1]PREÇOS UNITÁRIOS'!$B$73:$H$20000,6,0),IFERROR(VLOOKUP(D954,'[1]INSUMOS-SINAPI'!$A$7:$F$20000,7,0),IFERROR(VLOOKUP(D954,'[1]tab-PINI-SINT'!$B$18:$G$20000,5,0),IFERROR(VLOOKUP(D954,[1]INSUMOS!$B$13:$H$9994,7,0),"0,00"))))))</f>
        <v>0</v>
      </c>
      <c r="K954" s="40">
        <f>IF(H954="",0,H954*I954)</f>
        <v>59.97</v>
      </c>
      <c r="L954" s="40">
        <f>H954*J954</f>
        <v>0</v>
      </c>
      <c r="M954" s="41">
        <f>K954+L954</f>
        <v>59.97</v>
      </c>
      <c r="N954" s="35"/>
    </row>
    <row r="955" spans="3:14" ht="25" x14ac:dyDescent="0.35">
      <c r="C955" s="34"/>
      <c r="D955" s="58">
        <v>88316</v>
      </c>
      <c r="E955" s="38" t="str">
        <f>IFERROR(VLOOKUP(D955,'[1]COMP-SINT-SINAPI'!$G$6:$R$20000,12,0),IFERROR(VLOOKUP(D955,'[1]PREÇOS UNITÁRIOS'!$B$73:$H$20000,3,0),IFERROR(VLOOKUP(D955,'[1]INSUMOS-SINAPI'!$A$6:$J$20000,6,0),IFERROR(VLOOKUP(D955,'[1]tab-PINI-SINT'!$B$18:$H$20000,7,0),IFERROR(VLOOKUP(D955,[1]INSUMOS!$B$13:$J$9994,9,0),"")))))</f>
        <v>SINAPI</v>
      </c>
      <c r="F955" s="37" t="str">
        <f>IFERROR(VLOOKUP(D955,'[1]COMP-SINT-SINAPI'!$G$6:$Q$20000,2,0),IFERROR(VLOOKUP(D955,'[1]PREÇOS UNITÁRIOS'!$B$73:$H$20000,3,0),IFERROR(VLOOKUP(D955,'[1]INSUMOS-SINAPI'!$A$7:$F$20000,2,0),IFERROR(VLOOKUP(D955,'[1]tab-PINI-SINT'!$B$18:$G$20000,2,0),IFERROR(VLOOKUP(D955,[1]INSUMOS!$B$13:$H$9994,3,0),"")))))</f>
        <v>SERVENTE COM ENCARGOS COMPLEMENTARES</v>
      </c>
      <c r="G955" s="38" t="str">
        <f>IFERROR(VLOOKUP(D955,'[1]COMP-SINT-SINAPI'!$G$6:$Q$20000,3,0),IFERROR(VLOOKUP(D955,'[1]PREÇOS UNITÁRIOS'!$B$73:$H$20000,4,0),IFERROR(VLOOKUP(D955,'[1]INSUMOS-SINAPI'!$A$7:$F$20000,3,0),IFERROR(VLOOKUP(D955,'[1]tab-PINI-SINT'!$B$18:$G$20000,3,0),IFERROR(VLOOKUP(D955,[1]INSUMOS!$B$13:$H$9994,5,0),"")))))</f>
        <v>H</v>
      </c>
      <c r="H955" s="39">
        <v>0.3</v>
      </c>
      <c r="I955" s="38">
        <f>IFERROR(VLOOKUP(D955,'[1]COMP-SINT-SINAPI'!$G$6:$Q$20000,8,0),IFERROR(VLOOKUP(D955,'[1]PREÇOS UNITÁRIOS'!$B$73:$H$20000,5,0),IFERROR(VLOOKUP(D955,'[1]INSUMOS-SINAPI'!$A$7:$F$20000,5,0),IFERROR(VLOOKUP(D955,'[1]tab-PINI-SINT'!$B$18:$G$20000,4,0),IFERROR(VLOOKUP(D955,[1]INSUMOS!$B$13:$H$9994,6,0),"")))))</f>
        <v>5.01</v>
      </c>
      <c r="J955" s="38" t="str">
        <f>IF(D955="",0,IFERROR(VLOOKUP(D955,'[1]COMP-SINT-SINAPI'!$G$6:$Q$20000,7,0),IFERROR(VLOOKUP(D955,'[1]PREÇOS UNITÁRIOS'!$B$73:$H$20000,6,0),IFERROR(VLOOKUP(D955,'[1]INSUMOS-SINAPI'!$A$7:$F$20000,7,0),IFERROR(VLOOKUP(D955,'[1]tab-PINI-SINT'!$B$18:$G$20000,5,0),IFERROR(VLOOKUP(D955,[1]INSUMOS!$B$13:$H$9994,7,0),"0,00"))))))</f>
        <v>14,28</v>
      </c>
      <c r="K955" s="40">
        <f>IF(H955="",0,H955*I955)</f>
        <v>1.5029999999999999</v>
      </c>
      <c r="L955" s="40">
        <f>H955*J955</f>
        <v>4.2839999999999998</v>
      </c>
      <c r="M955" s="41">
        <f>K955+L955</f>
        <v>5.7869999999999999</v>
      </c>
      <c r="N955" s="35"/>
    </row>
    <row r="956" spans="3:14" x14ac:dyDescent="0.35">
      <c r="C956" s="34"/>
      <c r="D956" s="35"/>
      <c r="E956" s="118"/>
      <c r="F956" s="35"/>
      <c r="G956" s="35"/>
      <c r="H956" s="35"/>
      <c r="I956" s="50" t="s">
        <v>1042</v>
      </c>
      <c r="J956" s="29"/>
      <c r="K956" s="41">
        <f>SUM(K954:K955)</f>
        <v>61.472999999999999</v>
      </c>
      <c r="L956" s="41">
        <f>SUM(L954:L955)</f>
        <v>4.2839999999999998</v>
      </c>
      <c r="M956" s="41">
        <f>SUM(M954:M955)</f>
        <v>65.757000000000005</v>
      </c>
      <c r="N956" s="35"/>
    </row>
    <row r="957" spans="3:14" x14ac:dyDescent="0.35">
      <c r="C957" s="34"/>
      <c r="D957" s="35"/>
      <c r="E957" s="118"/>
      <c r="F957" s="35"/>
      <c r="G957" s="35"/>
      <c r="H957" s="35"/>
      <c r="I957" s="35"/>
      <c r="J957" s="35"/>
      <c r="K957" s="35"/>
      <c r="L957" s="35"/>
      <c r="M957" s="35"/>
      <c r="N957" s="35"/>
    </row>
    <row r="958" spans="3:14" x14ac:dyDescent="0.35">
      <c r="C958" s="42"/>
      <c r="D958" s="43"/>
      <c r="E958" s="117"/>
      <c r="F958" s="43"/>
      <c r="G958" s="44" t="s">
        <v>21</v>
      </c>
      <c r="H958" s="44" t="s">
        <v>1036</v>
      </c>
      <c r="I958" s="44" t="s">
        <v>1037</v>
      </c>
      <c r="J958" s="44" t="s">
        <v>1038</v>
      </c>
      <c r="K958" s="44" t="s">
        <v>1039</v>
      </c>
      <c r="L958" s="44" t="s">
        <v>1040</v>
      </c>
      <c r="M958" s="45" t="s">
        <v>1041</v>
      </c>
      <c r="N958" s="35"/>
    </row>
    <row r="959" spans="3:14" ht="65" x14ac:dyDescent="0.35">
      <c r="C959" s="55" t="s">
        <v>659</v>
      </c>
      <c r="D959" s="47" t="str">
        <f>IF(C959="","",VLOOKUP(C959,'[1]PREÇOS UNITÁRIOS'!$B$12:$H$273,2,0))</f>
        <v>C138-BASA</v>
      </c>
      <c r="E959" s="79" t="s">
        <v>11</v>
      </c>
      <c r="F959" s="47" t="str">
        <f>IF(C959="","",VLOOKUP(C959,'[1]PREÇOS UNITÁRIOS'!$B$12:$H$273,3,0))</f>
        <v>FORNECIMENTO E INSTALAÇÃO DE PELÍCULA ADESIVA OPACA DE ALERTA MARCAPASSO COM 14X16,5CM</v>
      </c>
      <c r="G959" s="48" t="s">
        <v>21</v>
      </c>
      <c r="H959" s="29"/>
      <c r="I959" s="29"/>
      <c r="J959" s="49"/>
      <c r="K959" s="49">
        <f>K962</f>
        <v>34.882000000000005</v>
      </c>
      <c r="L959" s="49">
        <f>L962</f>
        <v>2.8559999999999999</v>
      </c>
      <c r="M959" s="49">
        <f>SUM(K959:L959)</f>
        <v>37.738000000000007</v>
      </c>
      <c r="N959" s="35"/>
    </row>
    <row r="960" spans="3:14" ht="25" x14ac:dyDescent="0.35">
      <c r="C960" s="34"/>
      <c r="D960" s="36" t="s">
        <v>46</v>
      </c>
      <c r="E960" s="38" t="str">
        <f>IFERROR(VLOOKUP(D960,'[1]COMP-SINT-SINAPI'!$G$6:$R$20000,12,0),IFERROR(VLOOKUP(D960,'[1]PREÇOS UNITÁRIOS'!$B$73:$H$20000,3,0),IFERROR(VLOOKUP(D960,'[1]INSUMOS-SINAPI'!$A$6:$J$20000,6,0),IFERROR(VLOOKUP(D960,'[1]tab-PINI-SINT'!$B$18:$H$20000,7,0),IFERROR(VLOOKUP(D960,[1]INSUMOS!$B$13:$J$9994,9,0),"")))))</f>
        <v>26.basa</v>
      </c>
      <c r="F960" s="37" t="str">
        <f>IFERROR(VLOOKUP(D960,'[1]COMP-SINT-SINAPI'!$G$6:$Q$20000,2,0),IFERROR(VLOOKUP(D960,'[1]PREÇOS UNITÁRIOS'!$B$73:$H$20000,3,0),IFERROR(VLOOKUP(D960,'[1]INSUMOS-SINAPI'!$A$7:$F$20000,2,0),IFERROR(VLOOKUP(D960,'[1]tab-PINI-SINT'!$B$18:$G$20000,2,0),IFERROR(VLOOKUP(D960,[1]INSUMOS!$B$13:$H$9994,3,0),"")))))</f>
        <v>pelicula opaca Alerta de Marcapasso, 14 x 16,5 cm</v>
      </c>
      <c r="G960" s="38" t="str">
        <f>IFERROR(VLOOKUP(D960,'[1]COMP-SINT-SINAPI'!$G$6:$Q$20000,3,0),IFERROR(VLOOKUP(D960,'[1]PREÇOS UNITÁRIOS'!$B$73:$H$20000,4,0),IFERROR(VLOOKUP(D960,'[1]INSUMOS-SINAPI'!$A$7:$F$20000,3,0),IFERROR(VLOOKUP(D960,'[1]tab-PINI-SINT'!$B$18:$G$20000,3,0),IFERROR(VLOOKUP(D960,[1]INSUMOS!$B$13:$H$9994,5,0),"")))))</f>
        <v>UN</v>
      </c>
      <c r="H960" s="39">
        <v>1</v>
      </c>
      <c r="I960" s="38">
        <f>IFERROR(VLOOKUP(D960,'[1]COMP-SINT-SINAPI'!$G$6:$Q$20000,8,0),IFERROR(VLOOKUP(D960,'[1]PREÇOS UNITÁRIOS'!$B$73:$H$20000,5,0),IFERROR(VLOOKUP(D960,'[1]INSUMOS-SINAPI'!$A$7:$F$20000,5,0),IFERROR(VLOOKUP(D960,'[1]tab-PINI-SINT'!$B$18:$G$20000,4,0),IFERROR(VLOOKUP(D960,[1]INSUMOS!$B$13:$H$9994,6,0),"")))))</f>
        <v>33.880000000000003</v>
      </c>
      <c r="J960" s="38">
        <f>IF(D960="",0,IFERROR(VLOOKUP(D960,'[1]COMP-SINT-SINAPI'!$G$6:$Q$20000,7,0),IFERROR(VLOOKUP(D960,'[1]PREÇOS UNITÁRIOS'!$B$73:$H$20000,6,0),IFERROR(VLOOKUP(D960,'[1]INSUMOS-SINAPI'!$A$7:$F$20000,7,0),IFERROR(VLOOKUP(D960,'[1]tab-PINI-SINT'!$B$18:$G$20000,5,0),IFERROR(VLOOKUP(D960,[1]INSUMOS!$B$13:$H$9994,7,0),"0,00"))))))</f>
        <v>0</v>
      </c>
      <c r="K960" s="40">
        <f>IF(H960="",0,H960*I960)</f>
        <v>33.880000000000003</v>
      </c>
      <c r="L960" s="40">
        <f>H960*J960</f>
        <v>0</v>
      </c>
      <c r="M960" s="41">
        <f>K960+L960</f>
        <v>33.880000000000003</v>
      </c>
      <c r="N960" s="35"/>
    </row>
    <row r="961" spans="3:14" ht="25" x14ac:dyDescent="0.35">
      <c r="C961" s="34"/>
      <c r="D961" s="36">
        <v>88316</v>
      </c>
      <c r="E961" s="38" t="str">
        <f>IFERROR(VLOOKUP(D961,'[1]COMP-SINT-SINAPI'!$G$6:$R$20000,12,0),IFERROR(VLOOKUP(D961,'[1]PREÇOS UNITÁRIOS'!$B$73:$H$20000,3,0),IFERROR(VLOOKUP(D961,'[1]INSUMOS-SINAPI'!$A$6:$J$20000,6,0),IFERROR(VLOOKUP(D961,'[1]tab-PINI-SINT'!$B$18:$H$20000,7,0),IFERROR(VLOOKUP(D961,[1]INSUMOS!$B$13:$J$9994,9,0),"")))))</f>
        <v>SINAPI</v>
      </c>
      <c r="F961" s="37" t="str">
        <f>IFERROR(VLOOKUP(D961,'[1]COMP-SINT-SINAPI'!$G$6:$Q$20000,2,0),IFERROR(VLOOKUP(D961,'[1]PREÇOS UNITÁRIOS'!$B$73:$H$20000,3,0),IFERROR(VLOOKUP(D961,'[1]INSUMOS-SINAPI'!$A$7:$F$20000,2,0),IFERROR(VLOOKUP(D961,'[1]tab-PINI-SINT'!$B$18:$G$20000,2,0),IFERROR(VLOOKUP(D961,[1]INSUMOS!$B$13:$H$9994,3,0),"")))))</f>
        <v>SERVENTE COM ENCARGOS COMPLEMENTARES</v>
      </c>
      <c r="G961" s="38" t="str">
        <f>IFERROR(VLOOKUP(D961,'[1]COMP-SINT-SINAPI'!$G$6:$Q$20000,3,0),IFERROR(VLOOKUP(D961,'[1]PREÇOS UNITÁRIOS'!$B$73:$H$20000,4,0),IFERROR(VLOOKUP(D961,'[1]INSUMOS-SINAPI'!$A$7:$F$20000,3,0),IFERROR(VLOOKUP(D961,'[1]tab-PINI-SINT'!$B$18:$G$20000,3,0),IFERROR(VLOOKUP(D961,[1]INSUMOS!$B$13:$H$9994,5,0),"")))))</f>
        <v>H</v>
      </c>
      <c r="H961" s="39">
        <v>0.2</v>
      </c>
      <c r="I961" s="38">
        <f>IFERROR(VLOOKUP(D961,'[1]COMP-SINT-SINAPI'!$G$6:$Q$20000,8,0),IFERROR(VLOOKUP(D961,'[1]PREÇOS UNITÁRIOS'!$B$73:$H$20000,5,0),IFERROR(VLOOKUP(D961,'[1]INSUMOS-SINAPI'!$A$7:$F$20000,5,0),IFERROR(VLOOKUP(D961,'[1]tab-PINI-SINT'!$B$18:$G$20000,4,0),IFERROR(VLOOKUP(D961,[1]INSUMOS!$B$13:$H$9994,6,0),"")))))</f>
        <v>5.01</v>
      </c>
      <c r="J961" s="38" t="str">
        <f>IF(D961="",0,IFERROR(VLOOKUP(D961,'[1]COMP-SINT-SINAPI'!$G$6:$Q$20000,7,0),IFERROR(VLOOKUP(D961,'[1]PREÇOS UNITÁRIOS'!$B$73:$H$20000,6,0),IFERROR(VLOOKUP(D961,'[1]INSUMOS-SINAPI'!$A$7:$F$20000,7,0),IFERROR(VLOOKUP(D961,'[1]tab-PINI-SINT'!$B$18:$G$20000,5,0),IFERROR(VLOOKUP(D961,[1]INSUMOS!$B$13:$H$9994,7,0),"0,00"))))))</f>
        <v>14,28</v>
      </c>
      <c r="K961" s="40">
        <f>IF(H961="",0,H961*I961)</f>
        <v>1.002</v>
      </c>
      <c r="L961" s="40">
        <f>H961*J961</f>
        <v>2.8559999999999999</v>
      </c>
      <c r="M961" s="41">
        <f>K961+L961</f>
        <v>3.8579999999999997</v>
      </c>
      <c r="N961" s="35"/>
    </row>
    <row r="962" spans="3:14" x14ac:dyDescent="0.35">
      <c r="C962" s="34"/>
      <c r="D962" s="35"/>
      <c r="E962" s="118"/>
      <c r="F962" s="35"/>
      <c r="G962" s="35"/>
      <c r="H962" s="35"/>
      <c r="I962" s="50" t="s">
        <v>1042</v>
      </c>
      <c r="J962" s="29"/>
      <c r="K962" s="41">
        <f>SUM(K960:K961)</f>
        <v>34.882000000000005</v>
      </c>
      <c r="L962" s="41">
        <f>SUM(L960:L961)</f>
        <v>2.8559999999999999</v>
      </c>
      <c r="M962" s="41">
        <f>SUM(M960:M961)</f>
        <v>37.738</v>
      </c>
      <c r="N962" s="35"/>
    </row>
    <row r="963" spans="3:14" x14ac:dyDescent="0.35">
      <c r="C963" s="34"/>
      <c r="D963" s="35"/>
      <c r="E963" s="118"/>
      <c r="F963" s="35"/>
      <c r="G963" s="35"/>
      <c r="H963" s="35"/>
      <c r="I963" s="35"/>
      <c r="J963" s="35"/>
      <c r="K963" s="35"/>
      <c r="L963" s="35"/>
      <c r="M963" s="35"/>
      <c r="N963" s="35"/>
    </row>
    <row r="964" spans="3:14" x14ac:dyDescent="0.35">
      <c r="C964" s="42"/>
      <c r="D964" s="43"/>
      <c r="E964" s="117"/>
      <c r="F964" s="43"/>
      <c r="G964" s="44" t="s">
        <v>21</v>
      </c>
      <c r="H964" s="44" t="s">
        <v>1036</v>
      </c>
      <c r="I964" s="44" t="s">
        <v>1037</v>
      </c>
      <c r="J964" s="44" t="s">
        <v>1038</v>
      </c>
      <c r="K964" s="44" t="s">
        <v>1039</v>
      </c>
      <c r="L964" s="44" t="s">
        <v>1040</v>
      </c>
      <c r="M964" s="45" t="s">
        <v>1041</v>
      </c>
      <c r="N964" s="35"/>
    </row>
    <row r="965" spans="3:14" ht="39" x14ac:dyDescent="0.35">
      <c r="C965" s="55" t="s">
        <v>662</v>
      </c>
      <c r="D965" s="93" t="str">
        <f>IF(C965="","",VLOOKUP(C965,'[1]PREÇOS UNITÁRIOS'!$B$12:$H$273,2,0))</f>
        <v>C139-BASA</v>
      </c>
      <c r="E965" s="79" t="s">
        <v>11</v>
      </c>
      <c r="F965" s="93" t="str">
        <f>IF(C965="","",VLOOKUP(C965,'[1]PREÇOS UNITÁRIOS'!$B$12:$H$273,3,0))</f>
        <v>FORNECIMENTO E INSTALAÇÃO DE CABO #50 MM² NÚ</v>
      </c>
      <c r="G965" s="94" t="s">
        <v>160</v>
      </c>
      <c r="H965" s="95"/>
      <c r="I965" s="95"/>
      <c r="J965" s="96"/>
      <c r="K965" s="96">
        <f>K969</f>
        <v>50.624000000000009</v>
      </c>
      <c r="L965" s="96">
        <f>L969</f>
        <v>3.5830000000000002</v>
      </c>
      <c r="M965" s="96">
        <f>SUM(K965:L965)</f>
        <v>54.207000000000008</v>
      </c>
      <c r="N965" s="35"/>
    </row>
    <row r="966" spans="3:14" ht="25" x14ac:dyDescent="0.35">
      <c r="C966" s="34"/>
      <c r="D966" s="97">
        <v>867</v>
      </c>
      <c r="E966" s="38" t="str">
        <f>IFERROR(VLOOKUP(D966,'[1]COMP-SINT-SINAPI'!$G$6:$R$20000,12,0),IFERROR(VLOOKUP(D966,'[1]PREÇOS UNITÁRIOS'!$B$73:$H$20000,3,0),IFERROR(VLOOKUP(D966,'[1]INSUMOS-SINAPI'!$A$6:$J$20000,6,0),IFERROR(VLOOKUP(D966,'[1]tab-PINI-SINT'!$B$18:$H$20000,7,0),IFERROR(VLOOKUP(D966,[1]INSUMOS!$B$13:$J$9994,9,0),"")))))</f>
        <v>SINAPI</v>
      </c>
      <c r="F966" s="37" t="str">
        <f>IFERROR(VLOOKUP(D966,'[1]COMP-SINT-SINAPI'!$G$6:$Q$20000,2,0),IFERROR(VLOOKUP(D966,'[1]PREÇOS UNITÁRIOS'!$B$73:$H$20000,3,0),IFERROR(VLOOKUP(D966,'[1]INSUMOS-SINAPI'!$A$7:$F$20000,2,0),IFERROR(VLOOKUP(D966,'[1]tab-PINI-SINT'!$B$18:$G$20000,2,0),IFERROR(VLOOKUP(D966,[1]INSUMOS!$B$13:$H$9994,3,0),"")))))</f>
        <v>CABO DE COBRE NU 50 MM2 MEIO-DURO</v>
      </c>
      <c r="G966" s="38" t="str">
        <f>IFERROR(VLOOKUP(D966,'[1]COMP-SINT-SINAPI'!$G$6:$Q$20000,3,0),IFERROR(VLOOKUP(D966,'[1]PREÇOS UNITÁRIOS'!$B$73:$H$20000,4,0),IFERROR(VLOOKUP(D966,'[1]INSUMOS-SINAPI'!$A$7:$F$20000,3,0),IFERROR(VLOOKUP(D966,'[1]tab-PINI-SINT'!$B$18:$G$20000,3,0),IFERROR(VLOOKUP(D966,[1]INSUMOS!$B$13:$H$9994,5,0),"")))))</f>
        <v xml:space="preserve">M     </v>
      </c>
      <c r="H966" s="98">
        <v>1</v>
      </c>
      <c r="I966" s="38" t="str">
        <f>IFERROR(VLOOKUP(D966,'[1]COMP-SINT-SINAPI'!$G$6:$Q$20000,8,0),IFERROR(VLOOKUP(D966,'[1]PREÇOS UNITÁRIOS'!$B$73:$H$20000,5,0),IFERROR(VLOOKUP(D966,'[1]INSUMOS-SINAPI'!$A$7:$F$20000,5,0),IFERROR(VLOOKUP(D966,'[1]tab-PINI-SINT'!$B$18:$G$20000,4,0),IFERROR(VLOOKUP(D966,[1]INSUMOS!$B$13:$H$9994,6,0),"")))))</f>
        <v>49,59</v>
      </c>
      <c r="J966" s="38" t="str">
        <f>IF(D966="",0,IFERROR(VLOOKUP(D966,'[1]COMP-SINT-SINAPI'!$G$6:$Q$20000,7,0),IFERROR(VLOOKUP(D966,'[1]PREÇOS UNITÁRIOS'!$B$73:$H$20000,6,0),IFERROR(VLOOKUP(D966,'[1]INSUMOS-SINAPI'!$A$7:$F$20000,7,0),IFERROR(VLOOKUP(D966,'[1]tab-PINI-SINT'!$B$18:$G$20000,5,0),IFERROR(VLOOKUP(D966,[1]INSUMOS!$B$13:$H$9994,7,0),"0,00"))))))</f>
        <v>0,00</v>
      </c>
      <c r="K966" s="99">
        <f>IF(H966="",0,H966*I966)</f>
        <v>49.59</v>
      </c>
      <c r="L966" s="99">
        <f>H966*J966</f>
        <v>0</v>
      </c>
      <c r="M966" s="100">
        <f>K966+L966</f>
        <v>49.59</v>
      </c>
      <c r="N966" s="35"/>
    </row>
    <row r="967" spans="3:14" ht="37.5" x14ac:dyDescent="0.35">
      <c r="C967" s="34"/>
      <c r="D967" s="101">
        <v>88247</v>
      </c>
      <c r="E967" s="38" t="str">
        <f>IFERROR(VLOOKUP(D967,'[1]COMP-SINT-SINAPI'!$G$6:$R$20000,12,0),IFERROR(VLOOKUP(D967,'[1]PREÇOS UNITÁRIOS'!$B$73:$H$20000,3,0),IFERROR(VLOOKUP(D967,'[1]INSUMOS-SINAPI'!$A$6:$J$20000,6,0),IFERROR(VLOOKUP(D967,'[1]tab-PINI-SINT'!$B$18:$H$20000,7,0),IFERROR(VLOOKUP(D967,[1]INSUMOS!$B$13:$J$9994,9,0),"")))))</f>
        <v>SINAPI</v>
      </c>
      <c r="F967" s="37" t="str">
        <f>IFERROR(VLOOKUP(D967,'[1]COMP-SINT-SINAPI'!$G$6:$Q$20000,2,0),IFERROR(VLOOKUP(D967,'[1]PREÇOS UNITÁRIOS'!$B$73:$H$20000,3,0),IFERROR(VLOOKUP(D967,'[1]INSUMOS-SINAPI'!$A$7:$F$20000,2,0),IFERROR(VLOOKUP(D967,'[1]tab-PINI-SINT'!$B$18:$G$20000,2,0),IFERROR(VLOOKUP(D967,[1]INSUMOS!$B$13:$H$9994,3,0),"")))))</f>
        <v>AUXILIAR DE ELETRICISTA COM ENCARGOS COMPLEMENTARES</v>
      </c>
      <c r="G967" s="38" t="str">
        <f>IFERROR(VLOOKUP(D967,'[1]COMP-SINT-SINAPI'!$G$6:$Q$20000,3,0),IFERROR(VLOOKUP(D967,'[1]PREÇOS UNITÁRIOS'!$B$73:$H$20000,4,0),IFERROR(VLOOKUP(D967,'[1]INSUMOS-SINAPI'!$A$7:$F$20000,3,0),IFERROR(VLOOKUP(D967,'[1]tab-PINI-SINT'!$B$18:$G$20000,3,0),IFERROR(VLOOKUP(D967,[1]INSUMOS!$B$13:$H$9994,5,0),"")))))</f>
        <v>H</v>
      </c>
      <c r="H967" s="98">
        <v>0.1</v>
      </c>
      <c r="I967" s="38">
        <f>IFERROR(VLOOKUP(D967,'[1]COMP-SINT-SINAPI'!$G$6:$Q$20000,8,0),IFERROR(VLOOKUP(D967,'[1]PREÇOS UNITÁRIOS'!$B$73:$H$20000,5,0),IFERROR(VLOOKUP(D967,'[1]INSUMOS-SINAPI'!$A$7:$F$20000,5,0),IFERROR(VLOOKUP(D967,'[1]tab-PINI-SINT'!$B$18:$G$20000,4,0),IFERROR(VLOOKUP(D967,[1]INSUMOS!$B$13:$H$9994,6,0),"")))))</f>
        <v>5.1700000000000017</v>
      </c>
      <c r="J967" s="38" t="str">
        <f>IF(D967="",0,IFERROR(VLOOKUP(D967,'[1]COMP-SINT-SINAPI'!$G$6:$Q$20000,7,0),IFERROR(VLOOKUP(D967,'[1]PREÇOS UNITÁRIOS'!$B$73:$H$20000,6,0),IFERROR(VLOOKUP(D967,'[1]INSUMOS-SINAPI'!$A$7:$F$20000,7,0),IFERROR(VLOOKUP(D967,'[1]tab-PINI-SINT'!$B$18:$G$20000,5,0),IFERROR(VLOOKUP(D967,[1]INSUMOS!$B$13:$H$9994,7,0),"0,00"))))))</f>
        <v>15,70</v>
      </c>
      <c r="K967" s="99">
        <f>IF(H967="",0,H967*I967)</f>
        <v>0.51700000000000024</v>
      </c>
      <c r="L967" s="99">
        <f>H967*J967</f>
        <v>1.57</v>
      </c>
      <c r="M967" s="100">
        <f>K967+L967</f>
        <v>2.0870000000000002</v>
      </c>
      <c r="N967" s="35"/>
    </row>
    <row r="968" spans="3:14" ht="25" x14ac:dyDescent="0.35">
      <c r="C968" s="34"/>
      <c r="D968" s="101">
        <v>88264</v>
      </c>
      <c r="E968" s="38" t="str">
        <f>IFERROR(VLOOKUP(D968,'[1]COMP-SINT-SINAPI'!$G$6:$R$20000,12,0),IFERROR(VLOOKUP(D968,'[1]PREÇOS UNITÁRIOS'!$B$73:$H$20000,3,0),IFERROR(VLOOKUP(D968,'[1]INSUMOS-SINAPI'!$A$6:$J$20000,6,0),IFERROR(VLOOKUP(D968,'[1]tab-PINI-SINT'!$B$18:$H$20000,7,0),IFERROR(VLOOKUP(D968,[1]INSUMOS!$B$13:$J$9994,9,0),"")))))</f>
        <v>SINAPI</v>
      </c>
      <c r="F968" s="37" t="str">
        <f>IFERROR(VLOOKUP(D968,'[1]COMP-SINT-SINAPI'!$G$6:$Q$20000,2,0),IFERROR(VLOOKUP(D968,'[1]PREÇOS UNITÁRIOS'!$B$73:$H$20000,3,0),IFERROR(VLOOKUP(D968,'[1]INSUMOS-SINAPI'!$A$7:$F$20000,2,0),IFERROR(VLOOKUP(D968,'[1]tab-PINI-SINT'!$B$18:$G$20000,2,0),IFERROR(VLOOKUP(D968,[1]INSUMOS!$B$13:$H$9994,3,0),"")))))</f>
        <v>ELETRICISTA COM ENCARGOS COMPLEMENTARES</v>
      </c>
      <c r="G968" s="38" t="str">
        <f>IFERROR(VLOOKUP(D968,'[1]COMP-SINT-SINAPI'!$G$6:$Q$20000,3,0),IFERROR(VLOOKUP(D968,'[1]PREÇOS UNITÁRIOS'!$B$73:$H$20000,4,0),IFERROR(VLOOKUP(D968,'[1]INSUMOS-SINAPI'!$A$7:$F$20000,3,0),IFERROR(VLOOKUP(D968,'[1]tab-PINI-SINT'!$B$18:$G$20000,3,0),IFERROR(VLOOKUP(D968,[1]INSUMOS!$B$13:$H$9994,5,0),"")))))</f>
        <v>H</v>
      </c>
      <c r="H968" s="98">
        <v>0.1</v>
      </c>
      <c r="I968" s="38">
        <f>IFERROR(VLOOKUP(D968,'[1]COMP-SINT-SINAPI'!$G$6:$Q$20000,8,0),IFERROR(VLOOKUP(D968,'[1]PREÇOS UNITÁRIOS'!$B$73:$H$20000,5,0),IFERROR(VLOOKUP(D968,'[1]INSUMOS-SINAPI'!$A$7:$F$20000,5,0),IFERROR(VLOOKUP(D968,'[1]tab-PINI-SINT'!$B$18:$G$20000,4,0),IFERROR(VLOOKUP(D968,[1]INSUMOS!$B$13:$H$9994,6,0),"")))))</f>
        <v>5.1700000000000017</v>
      </c>
      <c r="J968" s="38" t="str">
        <f>IF(D968="",0,IFERROR(VLOOKUP(D968,'[1]COMP-SINT-SINAPI'!$G$6:$Q$20000,7,0),IFERROR(VLOOKUP(D968,'[1]PREÇOS UNITÁRIOS'!$B$73:$H$20000,6,0),IFERROR(VLOOKUP(D968,'[1]INSUMOS-SINAPI'!$A$7:$F$20000,7,0),IFERROR(VLOOKUP(D968,'[1]tab-PINI-SINT'!$B$18:$G$20000,5,0),IFERROR(VLOOKUP(D968,[1]INSUMOS!$B$13:$H$9994,7,0),"0,00"))))))</f>
        <v>20,13</v>
      </c>
      <c r="K968" s="99">
        <f>IF(H968="",0,H968*I968)</f>
        <v>0.51700000000000024</v>
      </c>
      <c r="L968" s="99">
        <f>H968*J968</f>
        <v>2.0129999999999999</v>
      </c>
      <c r="M968" s="100">
        <f>K968+L968</f>
        <v>2.5300000000000002</v>
      </c>
      <c r="N968" s="35"/>
    </row>
    <row r="969" spans="3:14" x14ac:dyDescent="0.35">
      <c r="C969" s="34"/>
      <c r="D969" s="102"/>
      <c r="E969" s="123"/>
      <c r="F969" s="102"/>
      <c r="G969" s="102"/>
      <c r="H969" s="102"/>
      <c r="I969" s="103" t="s">
        <v>1042</v>
      </c>
      <c r="J969" s="95"/>
      <c r="K969" s="100">
        <f>SUM(K966:K968)</f>
        <v>50.624000000000009</v>
      </c>
      <c r="L969" s="100">
        <f>SUM(L966:L968)</f>
        <v>3.5830000000000002</v>
      </c>
      <c r="M969" s="100">
        <f>SUM(M966:M968)</f>
        <v>54.207000000000008</v>
      </c>
      <c r="N969" s="35"/>
    </row>
    <row r="970" spans="3:14" x14ac:dyDescent="0.35">
      <c r="C970" s="34"/>
      <c r="D970" s="35"/>
      <c r="E970" s="118"/>
      <c r="F970" s="35"/>
      <c r="G970" s="35"/>
      <c r="H970" s="35"/>
      <c r="I970" s="35"/>
      <c r="J970" s="35"/>
      <c r="K970" s="35"/>
      <c r="L970" s="35"/>
      <c r="M970" s="35"/>
      <c r="N970" s="35"/>
    </row>
    <row r="971" spans="3:14" x14ac:dyDescent="0.35">
      <c r="C971" s="42"/>
      <c r="D971" s="43"/>
      <c r="E971" s="117"/>
      <c r="F971" s="43"/>
      <c r="G971" s="44" t="s">
        <v>21</v>
      </c>
      <c r="H971" s="44" t="s">
        <v>1036</v>
      </c>
      <c r="I971" s="44" t="s">
        <v>1037</v>
      </c>
      <c r="J971" s="44" t="s">
        <v>1038</v>
      </c>
      <c r="K971" s="44" t="s">
        <v>1039</v>
      </c>
      <c r="L971" s="44" t="s">
        <v>1040</v>
      </c>
      <c r="M971" s="45" t="s">
        <v>1041</v>
      </c>
      <c r="N971" s="35"/>
    </row>
    <row r="972" spans="3:14" ht="65" x14ac:dyDescent="0.35">
      <c r="C972" s="55" t="s">
        <v>665</v>
      </c>
      <c r="D972" s="93" t="str">
        <f>IF(C972="","",VLOOKUP(C972,'[1]PREÇOS UNITÁRIOS'!$B$12:$H$273,2,0))</f>
        <v>C140-BASA</v>
      </c>
      <c r="E972" s="79" t="s">
        <v>11</v>
      </c>
      <c r="F972" s="93" t="str">
        <f>IF(C972="","",VLOOKUP(C972,'[1]PREÇOS UNITÁRIOS'!$B$12:$H$273,3,0))</f>
        <v>FORNECIMENTO E INSTALAÇÃO DE PÁRA-RAIOS POLIMÉRICO DE DISTRIBUIÇÃO 12 KV VAL 15 KV</v>
      </c>
      <c r="G972" s="94" t="s">
        <v>21</v>
      </c>
      <c r="H972" s="95"/>
      <c r="I972" s="95"/>
      <c r="J972" s="96"/>
      <c r="K972" s="96">
        <f>K976</f>
        <v>269.31800000000004</v>
      </c>
      <c r="L972" s="96">
        <f>L976</f>
        <v>25.080999999999996</v>
      </c>
      <c r="M972" s="96">
        <f>SUM(K972:L972)</f>
        <v>294.39900000000006</v>
      </c>
      <c r="N972" s="35"/>
    </row>
    <row r="973" spans="3:14" ht="37.5" x14ac:dyDescent="0.35">
      <c r="C973" s="34"/>
      <c r="D973" s="97" t="s">
        <v>163</v>
      </c>
      <c r="E973" s="38" t="str">
        <f>IFERROR(VLOOKUP(D973,'[1]COMP-SINT-SINAPI'!$G$6:$R$20000,12,0),IFERROR(VLOOKUP(D973,'[1]PREÇOS UNITÁRIOS'!$B$73:$H$20000,3,0),IFERROR(VLOOKUP(D973,'[1]INSUMOS-SINAPI'!$A$6:$J$20000,6,0),IFERROR(VLOOKUP(D973,'[1]tab-PINI-SINT'!$B$18:$H$20000,7,0),IFERROR(VLOOKUP(D973,[1]INSUMOS!$B$13:$J$9994,9,0),"")))))</f>
        <v>SEDOP-PA E00114</v>
      </c>
      <c r="F973" s="37" t="str">
        <f>IFERROR(VLOOKUP(D973,'[1]COMP-SINT-SINAPI'!$G$6:$Q$20000,2,0),IFERROR(VLOOKUP(D973,'[1]PREÇOS UNITÁRIOS'!$B$73:$H$20000,3,0),IFERROR(VLOOKUP(D973,'[1]INSUMOS-SINAPI'!$A$7:$F$20000,2,0),IFERROR(VLOOKUP(D973,'[1]tab-PINI-SINT'!$B$18:$G$20000,2,0),IFERROR(VLOOKUP(D973,[1]INSUMOS!$B$13:$H$9994,3,0),"")))))</f>
        <v>Pára-raios de distribuição(polimero) c/ suporte "L"</v>
      </c>
      <c r="G973" s="38" t="str">
        <f>IFERROR(VLOOKUP(D973,'[1]COMP-SINT-SINAPI'!$G$6:$Q$20000,3,0),IFERROR(VLOOKUP(D973,'[1]PREÇOS UNITÁRIOS'!$B$73:$H$20000,4,0),IFERROR(VLOOKUP(D973,'[1]INSUMOS-SINAPI'!$A$7:$F$20000,3,0),IFERROR(VLOOKUP(D973,'[1]tab-PINI-SINT'!$B$18:$G$20000,3,0),IFERROR(VLOOKUP(D973,[1]INSUMOS!$B$13:$H$9994,5,0),"")))))</f>
        <v>UND</v>
      </c>
      <c r="H973" s="98">
        <v>1</v>
      </c>
      <c r="I973" s="38">
        <f>IFERROR(VLOOKUP(D973,'[1]COMP-SINT-SINAPI'!$G$6:$Q$20000,8,0),IFERROR(VLOOKUP(D973,'[1]PREÇOS UNITÁRIOS'!$B$73:$H$20000,5,0),IFERROR(VLOOKUP(D973,'[1]INSUMOS-SINAPI'!$A$7:$F$20000,5,0),IFERROR(VLOOKUP(D973,'[1]tab-PINI-SINT'!$B$18:$G$20000,4,0),IFERROR(VLOOKUP(D973,[1]INSUMOS!$B$13:$H$9994,6,0),"")))))</f>
        <v>262.08</v>
      </c>
      <c r="J973" s="38">
        <f>IF(D973="",0,IFERROR(VLOOKUP(D973,'[1]COMP-SINT-SINAPI'!$G$6:$Q$20000,7,0),IFERROR(VLOOKUP(D973,'[1]PREÇOS UNITÁRIOS'!$B$73:$H$20000,6,0),IFERROR(VLOOKUP(D973,'[1]INSUMOS-SINAPI'!$A$7:$F$20000,7,0),IFERROR(VLOOKUP(D973,'[1]tab-PINI-SINT'!$B$18:$G$20000,5,0),IFERROR(VLOOKUP(D973,[1]INSUMOS!$B$13:$H$9994,7,0),"0,00"))))))</f>
        <v>0</v>
      </c>
      <c r="K973" s="99">
        <f>IF(H973="",0,H973*I973)</f>
        <v>262.08</v>
      </c>
      <c r="L973" s="99">
        <f>H973*J973</f>
        <v>0</v>
      </c>
      <c r="M973" s="100">
        <f>K973+L973</f>
        <v>262.08</v>
      </c>
      <c r="N973" s="35"/>
    </row>
    <row r="974" spans="3:14" ht="37.5" x14ac:dyDescent="0.35">
      <c r="C974" s="34"/>
      <c r="D974" s="101">
        <v>88247</v>
      </c>
      <c r="E974" s="38" t="str">
        <f>IFERROR(VLOOKUP(D974,'[1]COMP-SINT-SINAPI'!$G$6:$R$20000,12,0),IFERROR(VLOOKUP(D974,'[1]PREÇOS UNITÁRIOS'!$B$73:$H$20000,3,0),IFERROR(VLOOKUP(D974,'[1]INSUMOS-SINAPI'!$A$6:$J$20000,6,0),IFERROR(VLOOKUP(D974,'[1]tab-PINI-SINT'!$B$18:$H$20000,7,0),IFERROR(VLOOKUP(D974,[1]INSUMOS!$B$13:$J$9994,9,0),"")))))</f>
        <v>SINAPI</v>
      </c>
      <c r="F974" s="37" t="str">
        <f>IFERROR(VLOOKUP(D974,'[1]COMP-SINT-SINAPI'!$G$6:$Q$20000,2,0),IFERROR(VLOOKUP(D974,'[1]PREÇOS UNITÁRIOS'!$B$73:$H$20000,3,0),IFERROR(VLOOKUP(D974,'[1]INSUMOS-SINAPI'!$A$7:$F$20000,2,0),IFERROR(VLOOKUP(D974,'[1]tab-PINI-SINT'!$B$18:$G$20000,2,0),IFERROR(VLOOKUP(D974,[1]INSUMOS!$B$13:$H$9994,3,0),"")))))</f>
        <v>AUXILIAR DE ELETRICISTA COM ENCARGOS COMPLEMENTARES</v>
      </c>
      <c r="G974" s="38" t="str">
        <f>IFERROR(VLOOKUP(D974,'[1]COMP-SINT-SINAPI'!$G$6:$Q$20000,3,0),IFERROR(VLOOKUP(D974,'[1]PREÇOS UNITÁRIOS'!$B$73:$H$20000,4,0),IFERROR(VLOOKUP(D974,'[1]INSUMOS-SINAPI'!$A$7:$F$20000,3,0),IFERROR(VLOOKUP(D974,'[1]tab-PINI-SINT'!$B$18:$G$20000,3,0),IFERROR(VLOOKUP(D974,[1]INSUMOS!$B$13:$H$9994,5,0),"")))))</f>
        <v>H</v>
      </c>
      <c r="H974" s="98">
        <v>0.7</v>
      </c>
      <c r="I974" s="38">
        <f>IFERROR(VLOOKUP(D974,'[1]COMP-SINT-SINAPI'!$G$6:$Q$20000,8,0),IFERROR(VLOOKUP(D974,'[1]PREÇOS UNITÁRIOS'!$B$73:$H$20000,5,0),IFERROR(VLOOKUP(D974,'[1]INSUMOS-SINAPI'!$A$7:$F$20000,5,0),IFERROR(VLOOKUP(D974,'[1]tab-PINI-SINT'!$B$18:$G$20000,4,0),IFERROR(VLOOKUP(D974,[1]INSUMOS!$B$13:$H$9994,6,0),"")))))</f>
        <v>5.1700000000000017</v>
      </c>
      <c r="J974" s="38" t="str">
        <f>IF(D974="",0,IFERROR(VLOOKUP(D974,'[1]COMP-SINT-SINAPI'!$G$6:$Q$20000,7,0),IFERROR(VLOOKUP(D974,'[1]PREÇOS UNITÁRIOS'!$B$73:$H$20000,6,0),IFERROR(VLOOKUP(D974,'[1]INSUMOS-SINAPI'!$A$7:$F$20000,7,0),IFERROR(VLOOKUP(D974,'[1]tab-PINI-SINT'!$B$18:$G$20000,5,0),IFERROR(VLOOKUP(D974,[1]INSUMOS!$B$13:$H$9994,7,0),"0,00"))))))</f>
        <v>15,70</v>
      </c>
      <c r="K974" s="99">
        <f>IF(H974="",0,H974*I974)</f>
        <v>3.6190000000000011</v>
      </c>
      <c r="L974" s="99">
        <f>H974*J974</f>
        <v>10.989999999999998</v>
      </c>
      <c r="M974" s="100">
        <f>K974+L974</f>
        <v>14.609</v>
      </c>
      <c r="N974" s="35"/>
    </row>
    <row r="975" spans="3:14" ht="25" x14ac:dyDescent="0.35">
      <c r="C975" s="34"/>
      <c r="D975" s="101">
        <v>88264</v>
      </c>
      <c r="E975" s="38" t="str">
        <f>IFERROR(VLOOKUP(D975,'[1]COMP-SINT-SINAPI'!$G$6:$R$20000,12,0),IFERROR(VLOOKUP(D975,'[1]PREÇOS UNITÁRIOS'!$B$73:$H$20000,3,0),IFERROR(VLOOKUP(D975,'[1]INSUMOS-SINAPI'!$A$6:$J$20000,6,0),IFERROR(VLOOKUP(D975,'[1]tab-PINI-SINT'!$B$18:$H$20000,7,0),IFERROR(VLOOKUP(D975,[1]INSUMOS!$B$13:$J$9994,9,0),"")))))</f>
        <v>SINAPI</v>
      </c>
      <c r="F975" s="37" t="str">
        <f>IFERROR(VLOOKUP(D975,'[1]COMP-SINT-SINAPI'!$G$6:$Q$20000,2,0),IFERROR(VLOOKUP(D975,'[1]PREÇOS UNITÁRIOS'!$B$73:$H$20000,3,0),IFERROR(VLOOKUP(D975,'[1]INSUMOS-SINAPI'!$A$7:$F$20000,2,0),IFERROR(VLOOKUP(D975,'[1]tab-PINI-SINT'!$B$18:$G$20000,2,0),IFERROR(VLOOKUP(D975,[1]INSUMOS!$B$13:$H$9994,3,0),"")))))</f>
        <v>ELETRICISTA COM ENCARGOS COMPLEMENTARES</v>
      </c>
      <c r="G975" s="38" t="str">
        <f>IFERROR(VLOOKUP(D975,'[1]COMP-SINT-SINAPI'!$G$6:$Q$20000,3,0),IFERROR(VLOOKUP(D975,'[1]PREÇOS UNITÁRIOS'!$B$73:$H$20000,4,0),IFERROR(VLOOKUP(D975,'[1]INSUMOS-SINAPI'!$A$7:$F$20000,3,0),IFERROR(VLOOKUP(D975,'[1]tab-PINI-SINT'!$B$18:$G$20000,3,0),IFERROR(VLOOKUP(D975,[1]INSUMOS!$B$13:$H$9994,5,0),"")))))</f>
        <v>H</v>
      </c>
      <c r="H975" s="98">
        <v>0.7</v>
      </c>
      <c r="I975" s="38">
        <f>IFERROR(VLOOKUP(D975,'[1]COMP-SINT-SINAPI'!$G$6:$Q$20000,8,0),IFERROR(VLOOKUP(D975,'[1]PREÇOS UNITÁRIOS'!$B$73:$H$20000,5,0),IFERROR(VLOOKUP(D975,'[1]INSUMOS-SINAPI'!$A$7:$F$20000,5,0),IFERROR(VLOOKUP(D975,'[1]tab-PINI-SINT'!$B$18:$G$20000,4,0),IFERROR(VLOOKUP(D975,[1]INSUMOS!$B$13:$H$9994,6,0),"")))))</f>
        <v>5.1700000000000017</v>
      </c>
      <c r="J975" s="38" t="str">
        <f>IF(D975="",0,IFERROR(VLOOKUP(D975,'[1]COMP-SINT-SINAPI'!$G$6:$Q$20000,7,0),IFERROR(VLOOKUP(D975,'[1]PREÇOS UNITÁRIOS'!$B$73:$H$20000,6,0),IFERROR(VLOOKUP(D975,'[1]INSUMOS-SINAPI'!$A$7:$F$20000,7,0),IFERROR(VLOOKUP(D975,'[1]tab-PINI-SINT'!$B$18:$G$20000,5,0),IFERROR(VLOOKUP(D975,[1]INSUMOS!$B$13:$H$9994,7,0),"0,00"))))))</f>
        <v>20,13</v>
      </c>
      <c r="K975" s="99">
        <f>IF(H975="",0,H975*I975)</f>
        <v>3.6190000000000011</v>
      </c>
      <c r="L975" s="99">
        <f>H975*J975</f>
        <v>14.090999999999998</v>
      </c>
      <c r="M975" s="100">
        <f>K975+L975</f>
        <v>17.709999999999997</v>
      </c>
      <c r="N975" s="35"/>
    </row>
    <row r="976" spans="3:14" x14ac:dyDescent="0.35">
      <c r="C976" s="34"/>
      <c r="D976" s="102"/>
      <c r="E976" s="123"/>
      <c r="F976" s="102"/>
      <c r="G976" s="102"/>
      <c r="H976" s="102"/>
      <c r="I976" s="103" t="s">
        <v>1042</v>
      </c>
      <c r="J976" s="95"/>
      <c r="K976" s="100">
        <f>SUM(K973:K975)</f>
        <v>269.31800000000004</v>
      </c>
      <c r="L976" s="100">
        <f>SUM(L973:L975)</f>
        <v>25.080999999999996</v>
      </c>
      <c r="M976" s="100">
        <f>SUM(M973:M975)</f>
        <v>294.39899999999994</v>
      </c>
      <c r="N976" s="35"/>
    </row>
    <row r="977" spans="3:14" x14ac:dyDescent="0.35">
      <c r="C977" s="34"/>
      <c r="D977" s="84"/>
      <c r="E977" s="122"/>
      <c r="F977" s="84"/>
      <c r="G977" s="84"/>
      <c r="H977" s="84"/>
      <c r="I977" s="84"/>
      <c r="J977" s="84"/>
      <c r="K977" s="84"/>
      <c r="L977" s="84"/>
      <c r="M977" s="84"/>
      <c r="N977" s="35"/>
    </row>
    <row r="978" spans="3:14" x14ac:dyDescent="0.35">
      <c r="C978" s="42"/>
      <c r="D978" s="104"/>
      <c r="E978" s="124"/>
      <c r="F978" s="104"/>
      <c r="G978" s="44" t="s">
        <v>21</v>
      </c>
      <c r="H978" s="44" t="s">
        <v>1036</v>
      </c>
      <c r="I978" s="44" t="s">
        <v>1037</v>
      </c>
      <c r="J978" s="44" t="s">
        <v>1038</v>
      </c>
      <c r="K978" s="44" t="s">
        <v>1039</v>
      </c>
      <c r="L978" s="44" t="s">
        <v>1040</v>
      </c>
      <c r="M978" s="45" t="s">
        <v>1041</v>
      </c>
      <c r="N978" s="35"/>
    </row>
    <row r="979" spans="3:14" ht="52" x14ac:dyDescent="0.35">
      <c r="C979" s="55" t="s">
        <v>668</v>
      </c>
      <c r="D979" s="47" t="str">
        <f>IF(C979="","",VLOOKUP(C979,'[1]PREÇOS UNITÁRIOS'!$B$12:$H$273,2,0))</f>
        <v>C141-SEDOP-PA-170415</v>
      </c>
      <c r="E979" s="79" t="s">
        <v>11</v>
      </c>
      <c r="F979" s="47" t="str">
        <f>IF(C979="","",VLOOKUP(C979,'[1]PREÇOS UNITÁRIOS'!$B$12:$H$273,3,0))</f>
        <v>MURETA DE  MEDIÇÃO EM ALVENARIA COM LAJE EM CONCRETO DIMENSÕES (C=2,20/L=0,5/H=2,0m)</v>
      </c>
      <c r="G979" s="48" t="s">
        <v>21</v>
      </c>
      <c r="H979" s="105"/>
      <c r="I979" s="105"/>
      <c r="J979" s="49"/>
      <c r="K979" s="49">
        <f>K992</f>
        <v>1349.894585</v>
      </c>
      <c r="L979" s="49">
        <f>L992</f>
        <v>623.42066999999997</v>
      </c>
      <c r="M979" s="49">
        <f>SUM(K979:L979)</f>
        <v>1973.315255</v>
      </c>
      <c r="N979" s="35"/>
    </row>
    <row r="980" spans="3:14" ht="50" x14ac:dyDescent="0.35">
      <c r="C980" s="34"/>
      <c r="D980" s="77">
        <v>93358</v>
      </c>
      <c r="E980" s="38" t="str">
        <f>IFERROR(VLOOKUP(D980,'[1]COMP-SINT-SINAPI'!$G$6:$R$20000,12,0),IFERROR(VLOOKUP(D980,'[1]PREÇOS UNITÁRIOS'!$B$73:$H$20000,3,0),IFERROR(VLOOKUP(D980,'[1]INSUMOS-SINAPI'!$A$6:$J$20000,6,0),IFERROR(VLOOKUP(D980,'[1]tab-PINI-SINT'!$B$18:$H$20000,7,0),IFERROR(VLOOKUP(D980,[1]INSUMOS!$B$13:$J$9994,9,0),"")))))</f>
        <v>SINAPI</v>
      </c>
      <c r="F980" s="37" t="str">
        <f>IFERROR(VLOOKUP(D980,'[1]COMP-SINT-SINAPI'!$G$6:$Q$20000,2,0),IFERROR(VLOOKUP(D980,'[1]PREÇOS UNITÁRIOS'!$B$73:$H$20000,3,0),IFERROR(VLOOKUP(D980,'[1]INSUMOS-SINAPI'!$A$7:$F$20000,2,0),IFERROR(VLOOKUP(D980,'[1]tab-PINI-SINT'!$B$18:$G$20000,2,0),IFERROR(VLOOKUP(D980,[1]INSUMOS!$B$13:$H$9994,3,0),"")))))</f>
        <v>ESCAVAÇÃO MANUAL DE VALA COM PROFUNDIDADE MENOR OU IGUAL A 1,30 M. AF_02/2021</v>
      </c>
      <c r="G980" s="38" t="str">
        <f>IFERROR(VLOOKUP(D980,'[1]COMP-SINT-SINAPI'!$G$6:$Q$20000,3,0),IFERROR(VLOOKUP(D980,'[1]PREÇOS UNITÁRIOS'!$B$73:$H$20000,4,0),IFERROR(VLOOKUP(D980,'[1]INSUMOS-SINAPI'!$A$7:$F$20000,3,0),IFERROR(VLOOKUP(D980,'[1]tab-PINI-SINT'!$B$18:$G$20000,3,0),IFERROR(VLOOKUP(D980,[1]INSUMOS!$B$13:$H$9994,5,0),"")))))</f>
        <v>M3</v>
      </c>
      <c r="H980" s="39">
        <v>0.9</v>
      </c>
      <c r="I980" s="38">
        <f>IFERROR(VLOOKUP(D980,'[1]COMP-SINT-SINAPI'!$G$6:$Q$20000,8,0),IFERROR(VLOOKUP(D980,'[1]PREÇOS UNITÁRIOS'!$B$73:$H$20000,5,0),IFERROR(VLOOKUP(D980,'[1]INSUMOS-SINAPI'!$A$7:$F$20000,5,0),IFERROR(VLOOKUP(D980,'[1]tab-PINI-SINT'!$B$18:$G$20000,4,0),IFERROR(VLOOKUP(D980,[1]INSUMOS!$B$13:$H$9994,6,0),"")))))</f>
        <v>19.800000000000004</v>
      </c>
      <c r="J980" s="38" t="str">
        <f>IF(D980="",0,IFERROR(VLOOKUP(D980,'[1]COMP-SINT-SINAPI'!$G$6:$Q$20000,7,0),IFERROR(VLOOKUP(D980,'[1]PREÇOS UNITÁRIOS'!$B$73:$H$20000,6,0),IFERROR(VLOOKUP(D980,'[1]INSUMOS-SINAPI'!$A$7:$F$20000,7,0),IFERROR(VLOOKUP(D980,'[1]tab-PINI-SINT'!$B$18:$G$20000,5,0),IFERROR(VLOOKUP(D980,[1]INSUMOS!$B$13:$H$9994,7,0),"0,00"))))))</f>
        <v>56,51</v>
      </c>
      <c r="K980" s="40">
        <f t="shared" ref="K980:K991" si="33">IF(H980="",0,H980*I980)</f>
        <v>17.820000000000004</v>
      </c>
      <c r="L980" s="40">
        <f t="shared" ref="L980:L991" si="34">H980*J980</f>
        <v>50.859000000000002</v>
      </c>
      <c r="M980" s="41">
        <f t="shared" ref="M980:M991" si="35">K980+L980</f>
        <v>68.679000000000002</v>
      </c>
      <c r="N980" s="35"/>
    </row>
    <row r="981" spans="3:14" ht="62.5" x14ac:dyDescent="0.35">
      <c r="C981" s="34"/>
      <c r="D981" s="77">
        <v>96622</v>
      </c>
      <c r="E981" s="38" t="str">
        <f>IFERROR(VLOOKUP(D981,'[1]COMP-SINT-SINAPI'!$G$6:$R$20000,12,0),IFERROR(VLOOKUP(D981,'[1]PREÇOS UNITÁRIOS'!$B$73:$H$20000,3,0),IFERROR(VLOOKUP(D981,'[1]INSUMOS-SINAPI'!$A$6:$J$20000,6,0),IFERROR(VLOOKUP(D981,'[1]tab-PINI-SINT'!$B$18:$H$20000,7,0),IFERROR(VLOOKUP(D981,[1]INSUMOS!$B$13:$J$9994,9,0),"")))))</f>
        <v>SINAPI</v>
      </c>
      <c r="F981" s="37" t="str">
        <f>IFERROR(VLOOKUP(D981,'[1]COMP-SINT-SINAPI'!$G$6:$Q$20000,2,0),IFERROR(VLOOKUP(D981,'[1]PREÇOS UNITÁRIOS'!$B$73:$H$20000,3,0),IFERROR(VLOOKUP(D981,'[1]INSUMOS-SINAPI'!$A$7:$F$20000,2,0),IFERROR(VLOOKUP(D981,'[1]tab-PINI-SINT'!$B$18:$G$20000,2,0),IFERROR(VLOOKUP(D981,[1]INSUMOS!$B$13:$H$9994,3,0),"")))))</f>
        <v>LASTRO COM MATERIAL GRANULAR, APLICADO EM PISOS OU LAJES SOBRE SOLO, ESPESSURA DE *5 CM*. AF_08/2017</v>
      </c>
      <c r="G981" s="38" t="str">
        <f>IFERROR(VLOOKUP(D981,'[1]COMP-SINT-SINAPI'!$G$6:$Q$20000,3,0),IFERROR(VLOOKUP(D981,'[1]PREÇOS UNITÁRIOS'!$B$73:$H$20000,4,0),IFERROR(VLOOKUP(D981,'[1]INSUMOS-SINAPI'!$A$7:$F$20000,3,0),IFERROR(VLOOKUP(D981,'[1]tab-PINI-SINT'!$B$18:$G$20000,3,0),IFERROR(VLOOKUP(D981,[1]INSUMOS!$B$13:$H$9994,5,0),"")))))</f>
        <v>M3</v>
      </c>
      <c r="H981" s="39">
        <v>0.9</v>
      </c>
      <c r="I981" s="38">
        <f>IFERROR(VLOOKUP(D981,'[1]COMP-SINT-SINAPI'!$G$6:$Q$20000,8,0),IFERROR(VLOOKUP(D981,'[1]PREÇOS UNITÁRIOS'!$B$73:$H$20000,5,0),IFERROR(VLOOKUP(D981,'[1]INSUMOS-SINAPI'!$A$7:$F$20000,5,0),IFERROR(VLOOKUP(D981,'[1]tab-PINI-SINT'!$B$18:$G$20000,4,0),IFERROR(VLOOKUP(D981,[1]INSUMOS!$B$13:$H$9994,6,0),"")))))</f>
        <v>161.12</v>
      </c>
      <c r="J981" s="38" t="str">
        <f>IF(D981="",0,IFERROR(VLOOKUP(D981,'[1]COMP-SINT-SINAPI'!$G$6:$Q$20000,7,0),IFERROR(VLOOKUP(D981,'[1]PREÇOS UNITÁRIOS'!$B$73:$H$20000,6,0),IFERROR(VLOOKUP(D981,'[1]INSUMOS-SINAPI'!$A$7:$F$20000,7,0),IFERROR(VLOOKUP(D981,'[1]tab-PINI-SINT'!$B$18:$G$20000,5,0),IFERROR(VLOOKUP(D981,[1]INSUMOS!$B$13:$H$9994,7,0),"0,00"))))))</f>
        <v>28,92</v>
      </c>
      <c r="K981" s="40">
        <f t="shared" si="33"/>
        <v>145.00800000000001</v>
      </c>
      <c r="L981" s="40">
        <f t="shared" si="34"/>
        <v>26.028000000000002</v>
      </c>
      <c r="M981" s="41">
        <f t="shared" si="35"/>
        <v>171.036</v>
      </c>
      <c r="N981" s="35"/>
    </row>
    <row r="982" spans="3:14" ht="62.5" x14ac:dyDescent="0.35">
      <c r="C982" s="34"/>
      <c r="D982" s="77">
        <v>96530</v>
      </c>
      <c r="E982" s="38" t="str">
        <f>IFERROR(VLOOKUP(D982,'[1]COMP-SINT-SINAPI'!$G$6:$R$20000,12,0),IFERROR(VLOOKUP(D982,'[1]PREÇOS UNITÁRIOS'!$B$73:$H$20000,3,0),IFERROR(VLOOKUP(D982,'[1]INSUMOS-SINAPI'!$A$6:$J$20000,6,0),IFERROR(VLOOKUP(D982,'[1]tab-PINI-SINT'!$B$18:$H$20000,7,0),IFERROR(VLOOKUP(D982,[1]INSUMOS!$B$13:$J$9994,9,0),"")))))</f>
        <v>SINAPI</v>
      </c>
      <c r="F982" s="37" t="str">
        <f>IFERROR(VLOOKUP(D982,'[1]COMP-SINT-SINAPI'!$G$6:$Q$20000,2,0),IFERROR(VLOOKUP(D982,'[1]PREÇOS UNITÁRIOS'!$B$73:$H$20000,3,0),IFERROR(VLOOKUP(D982,'[1]INSUMOS-SINAPI'!$A$7:$F$20000,2,0),IFERROR(VLOOKUP(D982,'[1]tab-PINI-SINT'!$B$18:$G$20000,2,0),IFERROR(VLOOKUP(D982,[1]INSUMOS!$B$13:$H$9994,3,0),"")))))</f>
        <v>FABRICAÇÃO, MONTAGEM E DESMONTAGEM DE FÔRMA PARA VIGA BALDRAME, EM MADEIRA SERRADA, E=25 MM, 1 UTILIZAÇÃO. AF_06/2017</v>
      </c>
      <c r="G982" s="38" t="str">
        <f>IFERROR(VLOOKUP(D982,'[1]COMP-SINT-SINAPI'!$G$6:$Q$20000,3,0),IFERROR(VLOOKUP(D982,'[1]PREÇOS UNITÁRIOS'!$B$73:$H$20000,4,0),IFERROR(VLOOKUP(D982,'[1]INSUMOS-SINAPI'!$A$7:$F$20000,3,0),IFERROR(VLOOKUP(D982,'[1]tab-PINI-SINT'!$B$18:$G$20000,3,0),IFERROR(VLOOKUP(D982,[1]INSUMOS!$B$13:$H$9994,5,0),"")))))</f>
        <v>M2</v>
      </c>
      <c r="H982" s="39">
        <f>(2+2+1*4)*0.2</f>
        <v>1.6</v>
      </c>
      <c r="I982" s="38">
        <f>IFERROR(VLOOKUP(D982,'[1]COMP-SINT-SINAPI'!$G$6:$Q$20000,8,0),IFERROR(VLOOKUP(D982,'[1]PREÇOS UNITÁRIOS'!$B$73:$H$20000,5,0),IFERROR(VLOOKUP(D982,'[1]INSUMOS-SINAPI'!$A$7:$F$20000,5,0),IFERROR(VLOOKUP(D982,'[1]tab-PINI-SINT'!$B$18:$G$20000,4,0),IFERROR(VLOOKUP(D982,[1]INSUMOS!$B$13:$H$9994,6,0),"")))))</f>
        <v>139.13999999999999</v>
      </c>
      <c r="J982" s="38" t="str">
        <f>IF(D982="",0,IFERROR(VLOOKUP(D982,'[1]COMP-SINT-SINAPI'!$G$6:$Q$20000,7,0),IFERROR(VLOOKUP(D982,'[1]PREÇOS UNITÁRIOS'!$B$73:$H$20000,6,0),IFERROR(VLOOKUP(D982,'[1]INSUMOS-SINAPI'!$A$7:$F$20000,7,0),IFERROR(VLOOKUP(D982,'[1]tab-PINI-SINT'!$B$18:$G$20000,5,0),IFERROR(VLOOKUP(D982,[1]INSUMOS!$B$13:$H$9994,7,0),"0,00"))))))</f>
        <v>39,84</v>
      </c>
      <c r="K982" s="40">
        <f t="shared" si="33"/>
        <v>222.624</v>
      </c>
      <c r="L982" s="40">
        <f t="shared" si="34"/>
        <v>63.744000000000007</v>
      </c>
      <c r="M982" s="41">
        <f t="shared" si="35"/>
        <v>286.36799999999999</v>
      </c>
      <c r="N982" s="35"/>
    </row>
    <row r="983" spans="3:14" ht="75" x14ac:dyDescent="0.35">
      <c r="C983" s="34"/>
      <c r="D983" s="77">
        <v>94963</v>
      </c>
      <c r="E983" s="38" t="str">
        <f>IFERROR(VLOOKUP(D983,'[1]COMP-SINT-SINAPI'!$G$6:$R$20000,12,0),IFERROR(VLOOKUP(D983,'[1]PREÇOS UNITÁRIOS'!$B$73:$H$20000,3,0),IFERROR(VLOOKUP(D983,'[1]INSUMOS-SINAPI'!$A$6:$J$20000,6,0),IFERROR(VLOOKUP(D983,'[1]tab-PINI-SINT'!$B$18:$H$20000,7,0),IFERROR(VLOOKUP(D983,[1]INSUMOS!$B$13:$J$9994,9,0),"")))))</f>
        <v>SINAPI</v>
      </c>
      <c r="F983" s="37" t="str">
        <f>IFERROR(VLOOKUP(D983,'[1]COMP-SINT-SINAPI'!$G$6:$Q$20000,2,0),IFERROR(VLOOKUP(D983,'[1]PREÇOS UNITÁRIOS'!$B$73:$H$20000,3,0),IFERROR(VLOOKUP(D983,'[1]INSUMOS-SINAPI'!$A$7:$F$20000,2,0),IFERROR(VLOOKUP(D983,'[1]tab-PINI-SINT'!$B$18:$G$20000,2,0),IFERROR(VLOOKUP(D983,[1]INSUMOS!$B$13:$H$9994,3,0),"")))))</f>
        <v>CONCRETO FCK = 15MPA, TRAÇO 1:3,4:3,5 (EM MASSA SECA DE CIMENTO/ AREIA MÉDIA/ BRITA 1) - PREPARO MECÂNICO COM BETONEIRA 400 L. AF_05/2021</v>
      </c>
      <c r="G983" s="38" t="str">
        <f>IFERROR(VLOOKUP(D983,'[1]COMP-SINT-SINAPI'!$G$6:$Q$20000,3,0),IFERROR(VLOOKUP(D983,'[1]PREÇOS UNITÁRIOS'!$B$73:$H$20000,4,0),IFERROR(VLOOKUP(D983,'[1]INSUMOS-SINAPI'!$A$7:$F$20000,3,0),IFERROR(VLOOKUP(D983,'[1]tab-PINI-SINT'!$B$18:$G$20000,3,0),IFERROR(VLOOKUP(D983,[1]INSUMOS!$B$13:$H$9994,5,0),"")))))</f>
        <v>M3</v>
      </c>
      <c r="H983" s="39">
        <v>7.0000000000000007E-2</v>
      </c>
      <c r="I983" s="38">
        <f>IFERROR(VLOOKUP(D983,'[1]COMP-SINT-SINAPI'!$G$6:$Q$20000,8,0),IFERROR(VLOOKUP(D983,'[1]PREÇOS UNITÁRIOS'!$B$73:$H$20000,5,0),IFERROR(VLOOKUP(D983,'[1]INSUMOS-SINAPI'!$A$7:$F$20000,5,0),IFERROR(VLOOKUP(D983,'[1]tab-PINI-SINT'!$B$18:$G$20000,4,0),IFERROR(VLOOKUP(D983,[1]INSUMOS!$B$13:$H$9994,6,0),"")))))</f>
        <v>433.55</v>
      </c>
      <c r="J983" s="38" t="str">
        <f>IF(D983="",0,IFERROR(VLOOKUP(D983,'[1]COMP-SINT-SINAPI'!$G$6:$Q$20000,7,0),IFERROR(VLOOKUP(D983,'[1]PREÇOS UNITÁRIOS'!$B$73:$H$20000,6,0),IFERROR(VLOOKUP(D983,'[1]INSUMOS-SINAPI'!$A$7:$F$20000,7,0),IFERROR(VLOOKUP(D983,'[1]tab-PINI-SINT'!$B$18:$G$20000,5,0),IFERROR(VLOOKUP(D983,[1]INSUMOS!$B$13:$H$9994,7,0),"0,00"))))))</f>
        <v>53,08</v>
      </c>
      <c r="K983" s="40">
        <f t="shared" si="33"/>
        <v>30.348500000000005</v>
      </c>
      <c r="L983" s="40">
        <f t="shared" si="34"/>
        <v>3.7156000000000002</v>
      </c>
      <c r="M983" s="41">
        <f t="shared" si="35"/>
        <v>34.064100000000003</v>
      </c>
      <c r="N983" s="35"/>
    </row>
    <row r="984" spans="3:14" ht="50" x14ac:dyDescent="0.35">
      <c r="C984" s="34"/>
      <c r="D984" s="77">
        <v>96543</v>
      </c>
      <c r="E984" s="38" t="str">
        <f>IFERROR(VLOOKUP(D984,'[1]COMP-SINT-SINAPI'!$G$6:$R$20000,12,0),IFERROR(VLOOKUP(D984,'[1]PREÇOS UNITÁRIOS'!$B$73:$H$20000,3,0),IFERROR(VLOOKUP(D984,'[1]INSUMOS-SINAPI'!$A$6:$J$20000,6,0),IFERROR(VLOOKUP(D984,'[1]tab-PINI-SINT'!$B$18:$H$20000,7,0),IFERROR(VLOOKUP(D984,[1]INSUMOS!$B$13:$J$9994,9,0),"")))))</f>
        <v>SINAPI</v>
      </c>
      <c r="F984" s="37" t="str">
        <f>IFERROR(VLOOKUP(D984,'[1]COMP-SINT-SINAPI'!$G$6:$Q$20000,2,0),IFERROR(VLOOKUP(D984,'[1]PREÇOS UNITÁRIOS'!$B$73:$H$20000,3,0),IFERROR(VLOOKUP(D984,'[1]INSUMOS-SINAPI'!$A$7:$F$20000,2,0),IFERROR(VLOOKUP(D984,'[1]tab-PINI-SINT'!$B$18:$G$20000,2,0),IFERROR(VLOOKUP(D984,[1]INSUMOS!$B$13:$H$9994,3,0),"")))))</f>
        <v>ARMAÇÃO DE BLOCO, VIGA BALDRAME E SAPATA UTILIZANDO AÇO CA-60 DE 5 MM - MONTAGEM. AF_06/2017</v>
      </c>
      <c r="G984" s="38" t="str">
        <f>IFERROR(VLOOKUP(D984,'[1]COMP-SINT-SINAPI'!$G$6:$Q$20000,3,0),IFERROR(VLOOKUP(D984,'[1]PREÇOS UNITÁRIOS'!$B$73:$H$20000,4,0),IFERROR(VLOOKUP(D984,'[1]INSUMOS-SINAPI'!$A$7:$F$20000,3,0),IFERROR(VLOOKUP(D984,'[1]tab-PINI-SINT'!$B$18:$G$20000,3,0),IFERROR(VLOOKUP(D984,[1]INSUMOS!$B$13:$H$9994,5,0),"")))))</f>
        <v>KG</v>
      </c>
      <c r="H984" s="39">
        <f>0.109*(2+2+5*0.5)</f>
        <v>0.70850000000000002</v>
      </c>
      <c r="I984" s="38">
        <f>IFERROR(VLOOKUP(D984,'[1]COMP-SINT-SINAPI'!$G$6:$Q$20000,8,0),IFERROR(VLOOKUP(D984,'[1]PREÇOS UNITÁRIOS'!$B$73:$H$20000,5,0),IFERROR(VLOOKUP(D984,'[1]INSUMOS-SINAPI'!$A$7:$F$20000,5,0),IFERROR(VLOOKUP(D984,'[1]tab-PINI-SINT'!$B$18:$G$20000,4,0),IFERROR(VLOOKUP(D984,[1]INSUMOS!$B$13:$H$9994,6,0),"")))))</f>
        <v>13.21</v>
      </c>
      <c r="J984" s="38" t="str">
        <f>IF(D984="",0,IFERROR(VLOOKUP(D984,'[1]COMP-SINT-SINAPI'!$G$6:$Q$20000,7,0),IFERROR(VLOOKUP(D984,'[1]PREÇOS UNITÁRIOS'!$B$73:$H$20000,6,0),IFERROR(VLOOKUP(D984,'[1]INSUMOS-SINAPI'!$A$7:$F$20000,7,0),IFERROR(VLOOKUP(D984,'[1]tab-PINI-SINT'!$B$18:$G$20000,5,0),IFERROR(VLOOKUP(D984,[1]INSUMOS!$B$13:$H$9994,7,0),"0,00"))))))</f>
        <v>5,82</v>
      </c>
      <c r="K984" s="40">
        <f t="shared" si="33"/>
        <v>9.3592850000000016</v>
      </c>
      <c r="L984" s="40">
        <f t="shared" si="34"/>
        <v>4.1234700000000002</v>
      </c>
      <c r="M984" s="41">
        <f t="shared" si="35"/>
        <v>13.482755000000001</v>
      </c>
      <c r="N984" s="35"/>
    </row>
    <row r="985" spans="3:14" ht="100" x14ac:dyDescent="0.35">
      <c r="C985" s="34"/>
      <c r="D985" s="36">
        <v>103323</v>
      </c>
      <c r="E985" s="38" t="str">
        <f>IFERROR(VLOOKUP(D985,'[1]COMP-SINT-SINAPI'!$G$6:$R$20000,12,0),IFERROR(VLOOKUP(D985,'[1]PREÇOS UNITÁRIOS'!$B$73:$H$20000,3,0),IFERROR(VLOOKUP(D985,'[1]INSUMOS-SINAPI'!$A$6:$J$20000,6,0),IFERROR(VLOOKUP(D985,'[1]tab-PINI-SINT'!$B$18:$H$20000,7,0),IFERROR(VLOOKUP(D985,[1]INSUMOS!$B$13:$J$9994,9,0),"")))))</f>
        <v>SINAPI</v>
      </c>
      <c r="F985" s="37" t="str">
        <f>IFERROR(VLOOKUP(D985,'[1]COMP-SINT-SINAPI'!$G$6:$Q$20000,2,0),IFERROR(VLOOKUP(D985,'[1]PREÇOS UNITÁRIOS'!$B$73:$H$20000,3,0),IFERROR(VLOOKUP(D985,'[1]INSUMOS-SINAPI'!$A$7:$F$20000,2,0),IFERROR(VLOOKUP(D985,'[1]tab-PINI-SINT'!$B$18:$G$20000,2,0),IFERROR(VLOOKUP(D985,[1]INSUMOS!$B$13:$H$9994,3,0),"")))))</f>
        <v>ALVENARIA DE VEDAÇÃO DE BLOCOS CERÂMICOS FURADOS NA VERTICAL DE 9X19X39 CM (ESPESSURA 9 CM) E ARGAMASSA DE ASSENTAMENTO COM PREPARO MANUAL. AF_12/2021</v>
      </c>
      <c r="G985" s="38" t="str">
        <f>IFERROR(VLOOKUP(D985,'[1]COMP-SINT-SINAPI'!$G$6:$Q$20000,3,0),IFERROR(VLOOKUP(D985,'[1]PREÇOS UNITÁRIOS'!$B$73:$H$20000,4,0),IFERROR(VLOOKUP(D985,'[1]INSUMOS-SINAPI'!$A$7:$F$20000,3,0),IFERROR(VLOOKUP(D985,'[1]tab-PINI-SINT'!$B$18:$G$20000,3,0),IFERROR(VLOOKUP(D985,[1]INSUMOS!$B$13:$H$9994,5,0),"")))))</f>
        <v>M2</v>
      </c>
      <c r="H985" s="39">
        <v>6</v>
      </c>
      <c r="I985" s="38">
        <f>IFERROR(VLOOKUP(D985,'[1]COMP-SINT-SINAPI'!$G$6:$Q$20000,8,0),IFERROR(VLOOKUP(D985,'[1]PREÇOS UNITÁRIOS'!$B$73:$H$20000,5,0),IFERROR(VLOOKUP(D985,'[1]INSUMOS-SINAPI'!$A$7:$F$20000,5,0),IFERROR(VLOOKUP(D985,'[1]tab-PINI-SINT'!$B$18:$G$20000,4,0),IFERROR(VLOOKUP(D985,[1]INSUMOS!$B$13:$H$9994,6,0),"")))))</f>
        <v>43.7</v>
      </c>
      <c r="J985" s="38" t="str">
        <f>IF(D985="",0,IFERROR(VLOOKUP(D985,'[1]COMP-SINT-SINAPI'!$G$6:$Q$20000,7,0),IFERROR(VLOOKUP(D985,'[1]PREÇOS UNITÁRIOS'!$B$73:$H$20000,6,0),IFERROR(VLOOKUP(D985,'[1]INSUMOS-SINAPI'!$A$7:$F$20000,7,0),IFERROR(VLOOKUP(D985,'[1]tab-PINI-SINT'!$B$18:$G$20000,5,0),IFERROR(VLOOKUP(D985,[1]INSUMOS!$B$13:$H$9994,7,0),"0,00"))))))</f>
        <v>17,16</v>
      </c>
      <c r="K985" s="40">
        <f t="shared" si="33"/>
        <v>262.20000000000005</v>
      </c>
      <c r="L985" s="40">
        <f t="shared" si="34"/>
        <v>102.96000000000001</v>
      </c>
      <c r="M985" s="41">
        <f t="shared" si="35"/>
        <v>365.16000000000008</v>
      </c>
      <c r="N985" s="35"/>
    </row>
    <row r="986" spans="3:14" ht="75" x14ac:dyDescent="0.35">
      <c r="C986" s="34"/>
      <c r="D986" s="36">
        <v>98546</v>
      </c>
      <c r="E986" s="38" t="str">
        <f>IFERROR(VLOOKUP(D986,'[1]COMP-SINT-SINAPI'!$G$6:$R$20000,12,0),IFERROR(VLOOKUP(D986,'[1]PREÇOS UNITÁRIOS'!$B$73:$H$20000,3,0),IFERROR(VLOOKUP(D986,'[1]INSUMOS-SINAPI'!$A$6:$J$20000,6,0),IFERROR(VLOOKUP(D986,'[1]tab-PINI-SINT'!$B$18:$H$20000,7,0),IFERROR(VLOOKUP(D986,[1]INSUMOS!$B$13:$J$9994,9,0),"")))))</f>
        <v>SINAPI</v>
      </c>
      <c r="F986" s="37" t="str">
        <f>IFERROR(VLOOKUP(D986,'[1]COMP-SINT-SINAPI'!$G$6:$Q$20000,2,0),IFERROR(VLOOKUP(D986,'[1]PREÇOS UNITÁRIOS'!$B$73:$H$20000,3,0),IFERROR(VLOOKUP(D986,'[1]INSUMOS-SINAPI'!$A$7:$F$20000,2,0),IFERROR(VLOOKUP(D986,'[1]tab-PINI-SINT'!$B$18:$G$20000,2,0),IFERROR(VLOOKUP(D986,[1]INSUMOS!$B$13:$H$9994,3,0),"")))))</f>
        <v>IMPERMEABILIZAÇÃO DE SUPERFÍCIE COM MANTA ASFÁLTICA, UMA CAMADA, INCLUSIVE APLICAÇÃO DE PRIMER ASFÁLTICO, E=3MM. AF_06/2018</v>
      </c>
      <c r="G986" s="38" t="str">
        <f>IFERROR(VLOOKUP(D986,'[1]COMP-SINT-SINAPI'!$G$6:$Q$20000,3,0),IFERROR(VLOOKUP(D986,'[1]PREÇOS UNITÁRIOS'!$B$73:$H$20000,4,0),IFERROR(VLOOKUP(D986,'[1]INSUMOS-SINAPI'!$A$7:$F$20000,3,0),IFERROR(VLOOKUP(D986,'[1]tab-PINI-SINT'!$B$18:$G$20000,3,0),IFERROR(VLOOKUP(D986,[1]INSUMOS!$B$13:$H$9994,5,0),"")))))</f>
        <v>M2</v>
      </c>
      <c r="H986" s="39">
        <v>1.2</v>
      </c>
      <c r="I986" s="38">
        <f>IFERROR(VLOOKUP(D986,'[1]COMP-SINT-SINAPI'!$G$6:$Q$20000,8,0),IFERROR(VLOOKUP(D986,'[1]PREÇOS UNITÁRIOS'!$B$73:$H$20000,5,0),IFERROR(VLOOKUP(D986,'[1]INSUMOS-SINAPI'!$A$7:$F$20000,5,0),IFERROR(VLOOKUP(D986,'[1]tab-PINI-SINT'!$B$18:$G$20000,4,0),IFERROR(VLOOKUP(D986,[1]INSUMOS!$B$13:$H$9994,6,0),"")))))</f>
        <v>96.85</v>
      </c>
      <c r="J986" s="38" t="str">
        <f>IF(D986="",0,IFERROR(VLOOKUP(D986,'[1]COMP-SINT-SINAPI'!$G$6:$Q$20000,7,0),IFERROR(VLOOKUP(D986,'[1]PREÇOS UNITÁRIOS'!$B$73:$H$20000,6,0),IFERROR(VLOOKUP(D986,'[1]INSUMOS-SINAPI'!$A$7:$F$20000,7,0),IFERROR(VLOOKUP(D986,'[1]tab-PINI-SINT'!$B$18:$G$20000,5,0),IFERROR(VLOOKUP(D986,[1]INSUMOS!$B$13:$H$9994,7,0),"0,00"))))))</f>
        <v>18,85</v>
      </c>
      <c r="K986" s="40">
        <f t="shared" si="33"/>
        <v>116.21999999999998</v>
      </c>
      <c r="L986" s="40">
        <f t="shared" si="34"/>
        <v>22.62</v>
      </c>
      <c r="M986" s="41">
        <f t="shared" si="35"/>
        <v>138.83999999999997</v>
      </c>
      <c r="N986" s="35"/>
    </row>
    <row r="987" spans="3:14" ht="87.5" x14ac:dyDescent="0.35">
      <c r="C987" s="34"/>
      <c r="D987" s="36">
        <v>87878</v>
      </c>
      <c r="E987" s="38" t="str">
        <f>IFERROR(VLOOKUP(D987,'[1]COMP-SINT-SINAPI'!$G$6:$R$20000,12,0),IFERROR(VLOOKUP(D987,'[1]PREÇOS UNITÁRIOS'!$B$73:$H$20000,3,0),IFERROR(VLOOKUP(D987,'[1]INSUMOS-SINAPI'!$A$6:$J$20000,6,0),IFERROR(VLOOKUP(D987,'[1]tab-PINI-SINT'!$B$18:$H$20000,7,0),IFERROR(VLOOKUP(D987,[1]INSUMOS!$B$13:$J$9994,9,0),"")))))</f>
        <v>SINAPI</v>
      </c>
      <c r="F987" s="37" t="str">
        <f>IFERROR(VLOOKUP(D987,'[1]COMP-SINT-SINAPI'!$G$6:$Q$20000,2,0),IFERROR(VLOOKUP(D987,'[1]PREÇOS UNITÁRIOS'!$B$73:$H$20000,3,0),IFERROR(VLOOKUP(D987,'[1]INSUMOS-SINAPI'!$A$7:$F$20000,2,0),IFERROR(VLOOKUP(D987,'[1]tab-PINI-SINT'!$B$18:$G$20000,2,0),IFERROR(VLOOKUP(D987,[1]INSUMOS!$B$13:$H$9994,3,0),"")))))</f>
        <v>CHAPISCO APLICADO EM ALVENARIAS E ESTRUTURAS DE CONCRETO INTERNAS, COM COLHER DE PEDREIRO.  ARGAMASSA TRAÇO 1:3 COM PREPARO MANUAL. AF_10/2022</v>
      </c>
      <c r="G987" s="38" t="str">
        <f>IFERROR(VLOOKUP(D987,'[1]COMP-SINT-SINAPI'!$G$6:$Q$20000,3,0),IFERROR(VLOOKUP(D987,'[1]PREÇOS UNITÁRIOS'!$B$73:$H$20000,4,0),IFERROR(VLOOKUP(D987,'[1]INSUMOS-SINAPI'!$A$7:$F$20000,3,0),IFERROR(VLOOKUP(D987,'[1]tab-PINI-SINT'!$B$18:$G$20000,3,0),IFERROR(VLOOKUP(D987,[1]INSUMOS!$B$13:$H$9994,5,0),"")))))</f>
        <v>M2</v>
      </c>
      <c r="H987" s="39">
        <v>13</v>
      </c>
      <c r="I987" s="38">
        <f>IFERROR(VLOOKUP(D987,'[1]COMP-SINT-SINAPI'!$G$6:$Q$20000,8,0),IFERROR(VLOOKUP(D987,'[1]PREÇOS UNITÁRIOS'!$B$73:$H$20000,5,0),IFERROR(VLOOKUP(D987,'[1]INSUMOS-SINAPI'!$A$7:$F$20000,5,0),IFERROR(VLOOKUP(D987,'[1]tab-PINI-SINT'!$B$18:$G$20000,4,0),IFERROR(VLOOKUP(D987,[1]INSUMOS!$B$13:$H$9994,6,0),"")))))</f>
        <v>2.44</v>
      </c>
      <c r="J987" s="38" t="str">
        <f>IF(D987="",0,IFERROR(VLOOKUP(D987,'[1]COMP-SINT-SINAPI'!$G$6:$Q$20000,7,0),IFERROR(VLOOKUP(D987,'[1]PREÇOS UNITÁRIOS'!$B$73:$H$20000,6,0),IFERROR(VLOOKUP(D987,'[1]INSUMOS-SINAPI'!$A$7:$F$20000,7,0),IFERROR(VLOOKUP(D987,'[1]tab-PINI-SINT'!$B$18:$G$20000,5,0),IFERROR(VLOOKUP(D987,[1]INSUMOS!$B$13:$H$9994,7,0),"0,00"))))))</f>
        <v>2,27</v>
      </c>
      <c r="K987" s="40">
        <f t="shared" si="33"/>
        <v>31.72</v>
      </c>
      <c r="L987" s="40">
        <f t="shared" si="34"/>
        <v>29.51</v>
      </c>
      <c r="M987" s="41">
        <f t="shared" si="35"/>
        <v>61.230000000000004</v>
      </c>
      <c r="N987" s="35"/>
    </row>
    <row r="988" spans="3:14" ht="112.5" x14ac:dyDescent="0.35">
      <c r="C988" s="34"/>
      <c r="D988" s="36">
        <v>87530</v>
      </c>
      <c r="E988" s="38" t="str">
        <f>IFERROR(VLOOKUP(D988,'[1]COMP-SINT-SINAPI'!$G$6:$R$20000,12,0),IFERROR(VLOOKUP(D988,'[1]PREÇOS UNITÁRIOS'!$B$73:$H$20000,3,0),IFERROR(VLOOKUP(D988,'[1]INSUMOS-SINAPI'!$A$6:$J$20000,6,0),IFERROR(VLOOKUP(D988,'[1]tab-PINI-SINT'!$B$18:$H$20000,7,0),IFERROR(VLOOKUP(D988,[1]INSUMOS!$B$13:$J$9994,9,0),"")))))</f>
        <v>SINAPI</v>
      </c>
      <c r="F988" s="37" t="str">
        <f>IFERROR(VLOOKUP(D988,'[1]COMP-SINT-SINAPI'!$G$6:$Q$20000,2,0),IFERROR(VLOOKUP(D988,'[1]PREÇOS UNITÁRIOS'!$B$73:$H$20000,3,0),IFERROR(VLOOKUP(D988,'[1]INSUMOS-SINAPI'!$A$7:$F$20000,2,0),IFERROR(VLOOKUP(D988,'[1]tab-PINI-SINT'!$B$18:$G$20000,2,0),IFERROR(VLOOKUP(D988,[1]INSUMOS!$B$13:$H$9994,3,0),"")))))</f>
        <v>MASSA ÚNICA, PARA RECEBIMENTO DE PINTURA, EM ARGAMASSA TRAÇO 1:2:8, PREPARO MANUAL, APLICADA MANUALMENTE EM FACES INTERNAS DE PAREDES, ESPESSURA DE 20MM, COM EXECUÇÃO DE TALISCAS. AF_06/2014</v>
      </c>
      <c r="G988" s="38" t="str">
        <f>IFERROR(VLOOKUP(D988,'[1]COMP-SINT-SINAPI'!$G$6:$Q$20000,3,0),IFERROR(VLOOKUP(D988,'[1]PREÇOS UNITÁRIOS'!$B$73:$H$20000,4,0),IFERROR(VLOOKUP(D988,'[1]INSUMOS-SINAPI'!$A$7:$F$20000,3,0),IFERROR(VLOOKUP(D988,'[1]tab-PINI-SINT'!$B$18:$G$20000,3,0),IFERROR(VLOOKUP(D988,[1]INSUMOS!$B$13:$H$9994,5,0),"")))))</f>
        <v>M2</v>
      </c>
      <c r="H988" s="39">
        <v>13</v>
      </c>
      <c r="I988" s="38">
        <f>IFERROR(VLOOKUP(D988,'[1]COMP-SINT-SINAPI'!$G$6:$Q$20000,8,0),IFERROR(VLOOKUP(D988,'[1]PREÇOS UNITÁRIOS'!$B$73:$H$20000,5,0),IFERROR(VLOOKUP(D988,'[1]INSUMOS-SINAPI'!$A$7:$F$20000,5,0),IFERROR(VLOOKUP(D988,'[1]tab-PINI-SINT'!$B$18:$G$20000,4,0),IFERROR(VLOOKUP(D988,[1]INSUMOS!$B$13:$H$9994,6,0),"")))))</f>
        <v>23.409999999999997</v>
      </c>
      <c r="J988" s="38" t="str">
        <f>IF(D988="",0,IFERROR(VLOOKUP(D988,'[1]COMP-SINT-SINAPI'!$G$6:$Q$20000,7,0),IFERROR(VLOOKUP(D988,'[1]PREÇOS UNITÁRIOS'!$B$73:$H$20000,6,0),IFERROR(VLOOKUP(D988,'[1]INSUMOS-SINAPI'!$A$7:$F$20000,7,0),IFERROR(VLOOKUP(D988,'[1]tab-PINI-SINT'!$B$18:$G$20000,5,0),IFERROR(VLOOKUP(D988,[1]INSUMOS!$B$13:$H$9994,7,0),"0,00"))))))</f>
        <v>17,42</v>
      </c>
      <c r="K988" s="40">
        <f t="shared" si="33"/>
        <v>304.32999999999993</v>
      </c>
      <c r="L988" s="40">
        <f t="shared" si="34"/>
        <v>226.46000000000004</v>
      </c>
      <c r="M988" s="41">
        <f t="shared" si="35"/>
        <v>530.79</v>
      </c>
      <c r="N988" s="35"/>
    </row>
    <row r="989" spans="3:14" ht="75" x14ac:dyDescent="0.35">
      <c r="C989" s="34"/>
      <c r="D989" s="36">
        <v>98680</v>
      </c>
      <c r="E989" s="38" t="str">
        <f>IFERROR(VLOOKUP(D989,'[1]COMP-SINT-SINAPI'!$G$6:$R$20000,12,0),IFERROR(VLOOKUP(D989,'[1]PREÇOS UNITÁRIOS'!$B$73:$H$20000,3,0),IFERROR(VLOOKUP(D989,'[1]INSUMOS-SINAPI'!$A$6:$J$20000,6,0),IFERROR(VLOOKUP(D989,'[1]tab-PINI-SINT'!$B$18:$H$20000,7,0),IFERROR(VLOOKUP(D989,[1]INSUMOS!$B$13:$J$9994,9,0),"")))))</f>
        <v>SINAPI</v>
      </c>
      <c r="F989" s="37" t="str">
        <f>IFERROR(VLOOKUP(D989,'[1]COMP-SINT-SINAPI'!$G$6:$Q$20000,2,0),IFERROR(VLOOKUP(D989,'[1]PREÇOS UNITÁRIOS'!$B$73:$H$20000,3,0),IFERROR(VLOOKUP(D989,'[1]INSUMOS-SINAPI'!$A$7:$F$20000,2,0),IFERROR(VLOOKUP(D989,'[1]tab-PINI-SINT'!$B$18:$G$20000,2,0),IFERROR(VLOOKUP(D989,[1]INSUMOS!$B$13:$H$9994,3,0),"")))))</f>
        <v>PISO CIMENTADO, TRAÇO 1:3 (CIMENTO E AREIA), ACABAMENTO LISO, ESPESSURA 3,0 CM, PREPARO MECÂNICO DA ARGAMASSA. AF_09/2020</v>
      </c>
      <c r="G989" s="38" t="str">
        <f>IFERROR(VLOOKUP(D989,'[1]COMP-SINT-SINAPI'!$G$6:$Q$20000,3,0),IFERROR(VLOOKUP(D989,'[1]PREÇOS UNITÁRIOS'!$B$73:$H$20000,4,0),IFERROR(VLOOKUP(D989,'[1]INSUMOS-SINAPI'!$A$7:$F$20000,3,0),IFERROR(VLOOKUP(D989,'[1]tab-PINI-SINT'!$B$18:$G$20000,3,0),IFERROR(VLOOKUP(D989,[1]INSUMOS!$B$13:$H$9994,5,0),"")))))</f>
        <v>M2</v>
      </c>
      <c r="H989" s="39">
        <v>1.4</v>
      </c>
      <c r="I989" s="38">
        <f>IFERROR(VLOOKUP(D989,'[1]COMP-SINT-SINAPI'!$G$6:$Q$20000,8,0),IFERROR(VLOOKUP(D989,'[1]PREÇOS UNITÁRIOS'!$B$73:$H$20000,5,0),IFERROR(VLOOKUP(D989,'[1]INSUMOS-SINAPI'!$A$7:$F$20000,5,0),IFERROR(VLOOKUP(D989,'[1]tab-PINI-SINT'!$B$18:$G$20000,4,0),IFERROR(VLOOKUP(D989,[1]INSUMOS!$B$13:$H$9994,6,0),"")))))</f>
        <v>34.630000000000003</v>
      </c>
      <c r="J989" s="38" t="str">
        <f>IF(D989="",0,IFERROR(VLOOKUP(D989,'[1]COMP-SINT-SINAPI'!$G$6:$Q$20000,7,0),IFERROR(VLOOKUP(D989,'[1]PREÇOS UNITÁRIOS'!$B$73:$H$20000,6,0),IFERROR(VLOOKUP(D989,'[1]INSUMOS-SINAPI'!$A$7:$F$20000,7,0),IFERROR(VLOOKUP(D989,'[1]tab-PINI-SINT'!$B$18:$G$20000,5,0),IFERROR(VLOOKUP(D989,[1]INSUMOS!$B$13:$H$9994,7,0),"0,00"))))))</f>
        <v>12,82</v>
      </c>
      <c r="K989" s="40">
        <f t="shared" si="33"/>
        <v>48.481999999999999</v>
      </c>
      <c r="L989" s="40">
        <f t="shared" si="34"/>
        <v>17.948</v>
      </c>
      <c r="M989" s="41">
        <f t="shared" si="35"/>
        <v>66.430000000000007</v>
      </c>
      <c r="N989" s="35"/>
    </row>
    <row r="990" spans="3:14" ht="50" x14ac:dyDescent="0.35">
      <c r="C990" s="34"/>
      <c r="D990" s="36">
        <v>96620</v>
      </c>
      <c r="E990" s="38" t="str">
        <f>IFERROR(VLOOKUP(D990,'[1]COMP-SINT-SINAPI'!$G$6:$R$20000,12,0),IFERROR(VLOOKUP(D990,'[1]PREÇOS UNITÁRIOS'!$B$73:$H$20000,3,0),IFERROR(VLOOKUP(D990,'[1]INSUMOS-SINAPI'!$A$6:$J$20000,6,0),IFERROR(VLOOKUP(D990,'[1]tab-PINI-SINT'!$B$18:$H$20000,7,0),IFERROR(VLOOKUP(D990,[1]INSUMOS!$B$13:$J$9994,9,0),"")))))</f>
        <v>SINAPI</v>
      </c>
      <c r="F990" s="37" t="str">
        <f>IFERROR(VLOOKUP(D990,'[1]COMP-SINT-SINAPI'!$G$6:$Q$20000,2,0),IFERROR(VLOOKUP(D990,'[1]PREÇOS UNITÁRIOS'!$B$73:$H$20000,3,0),IFERROR(VLOOKUP(D990,'[1]INSUMOS-SINAPI'!$A$7:$F$20000,2,0),IFERROR(VLOOKUP(D990,'[1]tab-PINI-SINT'!$B$18:$G$20000,2,0),IFERROR(VLOOKUP(D990,[1]INSUMOS!$B$13:$H$9994,3,0),"")))))</f>
        <v>LASTRO DE CONCRETO MAGRO, APLICADO EM PISOS, LAJES SOBRE SOLO OU RADIERS. AF_08/2017</v>
      </c>
      <c r="G990" s="38" t="str">
        <f>IFERROR(VLOOKUP(D990,'[1]COMP-SINT-SINAPI'!$G$6:$Q$20000,3,0),IFERROR(VLOOKUP(D990,'[1]PREÇOS UNITÁRIOS'!$B$73:$H$20000,4,0),IFERROR(VLOOKUP(D990,'[1]INSUMOS-SINAPI'!$A$7:$F$20000,3,0),IFERROR(VLOOKUP(D990,'[1]tab-PINI-SINT'!$B$18:$G$20000,3,0),IFERROR(VLOOKUP(D990,[1]INSUMOS!$B$13:$H$9994,5,0),"")))))</f>
        <v>M3</v>
      </c>
      <c r="H990" s="39">
        <f>1.4*0.1</f>
        <v>0.13999999999999999</v>
      </c>
      <c r="I990" s="38">
        <f>IFERROR(VLOOKUP(D990,'[1]COMP-SINT-SINAPI'!$G$6:$Q$20000,8,0),IFERROR(VLOOKUP(D990,'[1]PREÇOS UNITÁRIOS'!$B$73:$H$20000,5,0),IFERROR(VLOOKUP(D990,'[1]INSUMOS-SINAPI'!$A$7:$F$20000,5,0),IFERROR(VLOOKUP(D990,'[1]tab-PINI-SINT'!$B$18:$G$20000,4,0),IFERROR(VLOOKUP(D990,[1]INSUMOS!$B$13:$H$9994,6,0),"")))))</f>
        <v>474.02</v>
      </c>
      <c r="J990" s="38" t="str">
        <f>IF(D990="",0,IFERROR(VLOOKUP(D990,'[1]COMP-SINT-SINAPI'!$G$6:$Q$20000,7,0),IFERROR(VLOOKUP(D990,'[1]PREÇOS UNITÁRIOS'!$B$73:$H$20000,6,0),IFERROR(VLOOKUP(D990,'[1]INSUMOS-SINAPI'!$A$7:$F$20000,7,0),IFERROR(VLOOKUP(D990,'[1]tab-PINI-SINT'!$B$18:$G$20000,5,0),IFERROR(VLOOKUP(D990,[1]INSUMOS!$B$13:$H$9994,7,0),"0,00"))))))</f>
        <v>179,59</v>
      </c>
      <c r="K990" s="40">
        <f t="shared" si="33"/>
        <v>66.362799999999993</v>
      </c>
      <c r="L990" s="40">
        <f t="shared" si="34"/>
        <v>25.142599999999998</v>
      </c>
      <c r="M990" s="41">
        <f t="shared" si="35"/>
        <v>91.505399999999995</v>
      </c>
      <c r="N990" s="35"/>
    </row>
    <row r="991" spans="3:14" ht="50" x14ac:dyDescent="0.35">
      <c r="C991" s="34"/>
      <c r="D991" s="36">
        <v>88489</v>
      </c>
      <c r="E991" s="38" t="str">
        <f>IFERROR(VLOOKUP(D991,'[1]COMP-SINT-SINAPI'!$G$6:$R$20000,12,0),IFERROR(VLOOKUP(D991,'[1]PREÇOS UNITÁRIOS'!$B$73:$H$20000,3,0),IFERROR(VLOOKUP(D991,'[1]INSUMOS-SINAPI'!$A$6:$J$20000,6,0),IFERROR(VLOOKUP(D991,'[1]tab-PINI-SINT'!$B$18:$H$20000,7,0),IFERROR(VLOOKUP(D991,[1]INSUMOS!$B$13:$J$9994,9,0),"")))))</f>
        <v>SINAPI</v>
      </c>
      <c r="F991" s="37" t="str">
        <f>IFERROR(VLOOKUP(D991,'[1]COMP-SINT-SINAPI'!$G$6:$Q$20000,2,0),IFERROR(VLOOKUP(D991,'[1]PREÇOS UNITÁRIOS'!$B$73:$H$20000,3,0),IFERROR(VLOOKUP(D991,'[1]INSUMOS-SINAPI'!$A$7:$F$20000,2,0),IFERROR(VLOOKUP(D991,'[1]tab-PINI-SINT'!$B$18:$G$20000,2,0),IFERROR(VLOOKUP(D991,[1]INSUMOS!$B$13:$H$9994,3,0),"")))))</f>
        <v>PINTURA LÁTEX ACRÍLICA PREMIUM, APLICAÇÃO MANUAL EM PAREDES, DUAS DEMÃOS. AF_04/2023</v>
      </c>
      <c r="G991" s="38" t="str">
        <f>IFERROR(VLOOKUP(D991,'[1]COMP-SINT-SINAPI'!$G$6:$Q$20000,3,0),IFERROR(VLOOKUP(D991,'[1]PREÇOS UNITÁRIOS'!$B$73:$H$20000,4,0),IFERROR(VLOOKUP(D991,'[1]INSUMOS-SINAPI'!$A$7:$F$20000,3,0),IFERROR(VLOOKUP(D991,'[1]tab-PINI-SINT'!$B$18:$G$20000,3,0),IFERROR(VLOOKUP(D991,[1]INSUMOS!$B$13:$H$9994,5,0),"")))))</f>
        <v>M2</v>
      </c>
      <c r="H991" s="39">
        <v>13</v>
      </c>
      <c r="I991" s="38">
        <f>IFERROR(VLOOKUP(D991,'[1]COMP-SINT-SINAPI'!$G$6:$Q$20000,8,0),IFERROR(VLOOKUP(D991,'[1]PREÇOS UNITÁRIOS'!$B$73:$H$20000,5,0),IFERROR(VLOOKUP(D991,'[1]INSUMOS-SINAPI'!$A$7:$F$20000,5,0),IFERROR(VLOOKUP(D991,'[1]tab-PINI-SINT'!$B$18:$G$20000,4,0),IFERROR(VLOOKUP(D991,[1]INSUMOS!$B$13:$H$9994,6,0),"")))))</f>
        <v>7.3400000000000007</v>
      </c>
      <c r="J991" s="38" t="str">
        <f>IF(D991="",0,IFERROR(VLOOKUP(D991,'[1]COMP-SINT-SINAPI'!$G$6:$Q$20000,7,0),IFERROR(VLOOKUP(D991,'[1]PREÇOS UNITÁRIOS'!$B$73:$H$20000,6,0),IFERROR(VLOOKUP(D991,'[1]INSUMOS-SINAPI'!$A$7:$F$20000,7,0),IFERROR(VLOOKUP(D991,'[1]tab-PINI-SINT'!$B$18:$G$20000,5,0),IFERROR(VLOOKUP(D991,[1]INSUMOS!$B$13:$H$9994,7,0),"0,00"))))))</f>
        <v>3,87</v>
      </c>
      <c r="K991" s="40">
        <f t="shared" si="33"/>
        <v>95.420000000000016</v>
      </c>
      <c r="L991" s="40">
        <f t="shared" si="34"/>
        <v>50.31</v>
      </c>
      <c r="M991" s="41">
        <f t="shared" si="35"/>
        <v>145.73000000000002</v>
      </c>
      <c r="N991" s="35"/>
    </row>
    <row r="992" spans="3:14" x14ac:dyDescent="0.35">
      <c r="C992" s="34"/>
      <c r="D992" s="84"/>
      <c r="E992" s="122"/>
      <c r="F992" s="84"/>
      <c r="G992" s="84"/>
      <c r="H992" s="84"/>
      <c r="I992" s="50" t="s">
        <v>1042</v>
      </c>
      <c r="J992" s="105"/>
      <c r="K992" s="41">
        <f>SUM(K980:K991)</f>
        <v>1349.894585</v>
      </c>
      <c r="L992" s="41">
        <f>SUM(L980:L991)</f>
        <v>623.42066999999997</v>
      </c>
      <c r="M992" s="41">
        <f>SUM(M980:M991)</f>
        <v>1973.3152550000002</v>
      </c>
      <c r="N992" s="35"/>
    </row>
    <row r="993" spans="3:14" x14ac:dyDescent="0.35">
      <c r="C993" s="34"/>
      <c r="D993" s="35"/>
      <c r="E993" s="118"/>
      <c r="F993" s="35"/>
      <c r="G993" s="35"/>
      <c r="H993" s="35"/>
      <c r="I993" s="35"/>
      <c r="J993" s="35"/>
      <c r="K993" s="35"/>
      <c r="L993" s="35"/>
      <c r="M993" s="35"/>
      <c r="N993" s="35"/>
    </row>
    <row r="994" spans="3:14" x14ac:dyDescent="0.35">
      <c r="C994" s="106"/>
      <c r="D994" s="107"/>
      <c r="E994" s="125"/>
      <c r="F994" s="107"/>
      <c r="G994" s="108" t="s">
        <v>21</v>
      </c>
      <c r="H994" s="108" t="s">
        <v>1036</v>
      </c>
      <c r="I994" s="108" t="s">
        <v>1037</v>
      </c>
      <c r="J994" s="108" t="s">
        <v>1038</v>
      </c>
      <c r="K994" s="108" t="s">
        <v>1039</v>
      </c>
      <c r="L994" s="108" t="s">
        <v>1040</v>
      </c>
      <c r="M994" s="109" t="s">
        <v>1041</v>
      </c>
      <c r="N994" s="35"/>
    </row>
    <row r="995" spans="3:14" ht="39" x14ac:dyDescent="0.35">
      <c r="C995" s="55" t="s">
        <v>671</v>
      </c>
      <c r="D995" s="93" t="str">
        <f>IF(C995="","",VLOOKUP(C995,'[1]PREÇOS UNITÁRIOS'!$B$12:$H$273,2,0))</f>
        <v>C142-BASA</v>
      </c>
      <c r="E995" s="79" t="s">
        <v>11</v>
      </c>
      <c r="F995" s="93" t="str">
        <f>IF(C995="","",VLOOKUP(C995,'[1]PREÇOS UNITÁRIOS'!$B$12:$H$273,3,0))</f>
        <v>QUADRO METÁLICO PARA ADAPTAÇÃO DA PROTEÇÃO GERAL, 600X480M</v>
      </c>
      <c r="G995" s="94" t="s">
        <v>21</v>
      </c>
      <c r="H995" s="95"/>
      <c r="I995" s="95"/>
      <c r="J995" s="96"/>
      <c r="K995" s="96">
        <f>K999</f>
        <v>0</v>
      </c>
      <c r="L995" s="96">
        <f>L999</f>
        <v>0</v>
      </c>
      <c r="M995" s="96">
        <f>SUM(K995:L995)</f>
        <v>0</v>
      </c>
      <c r="N995" s="35"/>
    </row>
    <row r="996" spans="3:14" x14ac:dyDescent="0.35">
      <c r="C996" s="110"/>
      <c r="D996" s="97"/>
      <c r="E996" s="38">
        <f>IFERROR(VLOOKUP(D996,'[1]COMP-SINT-SINAPI'!$G$6:$R$20000,12,0),IFERROR(VLOOKUP(D996,'[1]PREÇOS UNITÁRIOS'!$B$73:$H$20000,3,0),IFERROR(VLOOKUP(D996,'[1]INSUMOS-SINAPI'!$A$6:$J$20000,6,0),IFERROR(VLOOKUP(D996,'[1]tab-PINI-SINT'!$B$18:$H$20000,7,0),IFERROR(VLOOKUP(D996,[1]INSUMOS!$B$13:$J$9994,9,0),"")))))</f>
        <v>0</v>
      </c>
      <c r="F996" s="37">
        <f>IFERROR(VLOOKUP(D996,'[1]COMP-SINT-SINAPI'!$G$6:$Q$20000,2,0),IFERROR(VLOOKUP(D996,'[1]PREÇOS UNITÁRIOS'!$B$73:$H$20000,3,0),IFERROR(VLOOKUP(D996,'[1]INSUMOS-SINAPI'!$A$7:$F$20000,2,0),IFERROR(VLOOKUP(D996,'[1]tab-PINI-SINT'!$B$18:$G$20000,2,0),IFERROR(VLOOKUP(D996,[1]INSUMOS!$B$13:$H$9994,3,0),"")))))</f>
        <v>0</v>
      </c>
      <c r="G996" s="38">
        <f>IFERROR(VLOOKUP(D996,'[1]COMP-SINT-SINAPI'!$G$6:$Q$20000,3,0),IFERROR(VLOOKUP(D996,'[1]PREÇOS UNITÁRIOS'!$B$73:$H$20000,4,0),IFERROR(VLOOKUP(D996,'[1]INSUMOS-SINAPI'!$A$7:$F$20000,3,0),IFERROR(VLOOKUP(D996,'[1]tab-PINI-SINT'!$B$18:$G$20000,3,0),IFERROR(VLOOKUP(D996,[1]INSUMOS!$B$13:$H$9994,5,0),"")))))</f>
        <v>0</v>
      </c>
      <c r="H996" s="98"/>
      <c r="I996" s="38">
        <f>IFERROR(VLOOKUP(D996,'[1]COMP-SINT-SINAPI'!$G$6:$Q$20000,8,0),IFERROR(VLOOKUP(D996,'[1]PREÇOS UNITÁRIOS'!$B$73:$H$20000,5,0),IFERROR(VLOOKUP(D996,'[1]INSUMOS-SINAPI'!$A$7:$F$20000,5,0),IFERROR(VLOOKUP(D996,'[1]tab-PINI-SINT'!$B$18:$G$20000,4,0),IFERROR(VLOOKUP(D996,[1]INSUMOS!$B$13:$H$9994,6,0),"")))))</f>
        <v>0</v>
      </c>
      <c r="J996" s="38">
        <f>IF(D996="",0,IFERROR(VLOOKUP(D996,'[1]COMP-SINT-SINAPI'!$G$6:$Q$20000,7,0),IFERROR(VLOOKUP(D996,'[1]PREÇOS UNITÁRIOS'!$B$73:$H$20000,6,0),IFERROR(VLOOKUP(D996,'[1]INSUMOS-SINAPI'!$A$7:$F$20000,7,0),IFERROR(VLOOKUP(D996,'[1]tab-PINI-SINT'!$B$18:$G$20000,5,0),IFERROR(VLOOKUP(D996,[1]INSUMOS!$B$13:$H$9994,7,0),"0,00"))))))</f>
        <v>0</v>
      </c>
      <c r="K996" s="99">
        <f>IF(H996="",0,H996*I996)</f>
        <v>0</v>
      </c>
      <c r="L996" s="99">
        <f>H996*J996</f>
        <v>0</v>
      </c>
      <c r="M996" s="100">
        <f>K996+L996</f>
        <v>0</v>
      </c>
      <c r="N996" s="35"/>
    </row>
    <row r="997" spans="3:14" x14ac:dyDescent="0.35">
      <c r="C997" s="110"/>
      <c r="D997" s="101"/>
      <c r="E997" s="38">
        <f>IFERROR(VLOOKUP(D997,'[1]COMP-SINT-SINAPI'!$G$6:$R$20000,12,0),IFERROR(VLOOKUP(D997,'[1]PREÇOS UNITÁRIOS'!$B$73:$H$20000,3,0),IFERROR(VLOOKUP(D997,'[1]INSUMOS-SINAPI'!$A$6:$J$20000,6,0),IFERROR(VLOOKUP(D997,'[1]tab-PINI-SINT'!$B$18:$H$20000,7,0),IFERROR(VLOOKUP(D997,[1]INSUMOS!$B$13:$J$9994,9,0),"")))))</f>
        <v>0</v>
      </c>
      <c r="F997" s="37">
        <f>IFERROR(VLOOKUP(D997,'[1]COMP-SINT-SINAPI'!$G$6:$Q$20000,2,0),IFERROR(VLOOKUP(D997,'[1]PREÇOS UNITÁRIOS'!$B$73:$H$20000,3,0),IFERROR(VLOOKUP(D997,'[1]INSUMOS-SINAPI'!$A$7:$F$20000,2,0),IFERROR(VLOOKUP(D997,'[1]tab-PINI-SINT'!$B$18:$G$20000,2,0),IFERROR(VLOOKUP(D997,[1]INSUMOS!$B$13:$H$9994,3,0),"")))))</f>
        <v>0</v>
      </c>
      <c r="G997" s="38">
        <f>IFERROR(VLOOKUP(D997,'[1]COMP-SINT-SINAPI'!$G$6:$Q$20000,3,0),IFERROR(VLOOKUP(D997,'[1]PREÇOS UNITÁRIOS'!$B$73:$H$20000,4,0),IFERROR(VLOOKUP(D997,'[1]INSUMOS-SINAPI'!$A$7:$F$20000,3,0),IFERROR(VLOOKUP(D997,'[1]tab-PINI-SINT'!$B$18:$G$20000,3,0),IFERROR(VLOOKUP(D997,[1]INSUMOS!$B$13:$H$9994,5,0),"")))))</f>
        <v>0</v>
      </c>
      <c r="H997" s="98"/>
      <c r="I997" s="38">
        <f>IFERROR(VLOOKUP(D997,'[1]COMP-SINT-SINAPI'!$G$6:$Q$20000,8,0),IFERROR(VLOOKUP(D997,'[1]PREÇOS UNITÁRIOS'!$B$73:$H$20000,5,0),IFERROR(VLOOKUP(D997,'[1]INSUMOS-SINAPI'!$A$7:$F$20000,5,0),IFERROR(VLOOKUP(D997,'[1]tab-PINI-SINT'!$B$18:$G$20000,4,0),IFERROR(VLOOKUP(D997,[1]INSUMOS!$B$13:$H$9994,6,0),"")))))</f>
        <v>0</v>
      </c>
      <c r="J997" s="38">
        <f>IF(D997="",0,IFERROR(VLOOKUP(D997,'[1]COMP-SINT-SINAPI'!$G$6:$Q$20000,7,0),IFERROR(VLOOKUP(D997,'[1]PREÇOS UNITÁRIOS'!$B$73:$H$20000,6,0),IFERROR(VLOOKUP(D997,'[1]INSUMOS-SINAPI'!$A$7:$F$20000,7,0),IFERROR(VLOOKUP(D997,'[1]tab-PINI-SINT'!$B$18:$G$20000,5,0),IFERROR(VLOOKUP(D997,[1]INSUMOS!$B$13:$H$9994,7,0),"0,00"))))))</f>
        <v>0</v>
      </c>
      <c r="K997" s="99">
        <f>IF(H997="",0,H997*I997)</f>
        <v>0</v>
      </c>
      <c r="L997" s="99">
        <f>H997*J997</f>
        <v>0</v>
      </c>
      <c r="M997" s="100">
        <f>K997+L997</f>
        <v>0</v>
      </c>
      <c r="N997" s="35"/>
    </row>
    <row r="998" spans="3:14" x14ac:dyDescent="0.35">
      <c r="C998" s="110"/>
      <c r="D998" s="101"/>
      <c r="E998" s="38">
        <f>IFERROR(VLOOKUP(D998,'[1]COMP-SINT-SINAPI'!$G$6:$R$20000,12,0),IFERROR(VLOOKUP(D998,'[1]PREÇOS UNITÁRIOS'!$B$73:$H$20000,3,0),IFERROR(VLOOKUP(D998,'[1]INSUMOS-SINAPI'!$A$6:$J$20000,6,0),IFERROR(VLOOKUP(D998,'[1]tab-PINI-SINT'!$B$18:$H$20000,7,0),IFERROR(VLOOKUP(D998,[1]INSUMOS!$B$13:$J$9994,9,0),"")))))</f>
        <v>0</v>
      </c>
      <c r="F998" s="37">
        <f>IFERROR(VLOOKUP(D998,'[1]COMP-SINT-SINAPI'!$G$6:$Q$20000,2,0),IFERROR(VLOOKUP(D998,'[1]PREÇOS UNITÁRIOS'!$B$73:$H$20000,3,0),IFERROR(VLOOKUP(D998,'[1]INSUMOS-SINAPI'!$A$7:$F$20000,2,0),IFERROR(VLOOKUP(D998,'[1]tab-PINI-SINT'!$B$18:$G$20000,2,0),IFERROR(VLOOKUP(D998,[1]INSUMOS!$B$13:$H$9994,3,0),"")))))</f>
        <v>0</v>
      </c>
      <c r="G998" s="38">
        <f>IFERROR(VLOOKUP(D998,'[1]COMP-SINT-SINAPI'!$G$6:$Q$20000,3,0),IFERROR(VLOOKUP(D998,'[1]PREÇOS UNITÁRIOS'!$B$73:$H$20000,4,0),IFERROR(VLOOKUP(D998,'[1]INSUMOS-SINAPI'!$A$7:$F$20000,3,0),IFERROR(VLOOKUP(D998,'[1]tab-PINI-SINT'!$B$18:$G$20000,3,0),IFERROR(VLOOKUP(D998,[1]INSUMOS!$B$13:$H$9994,5,0),"")))))</f>
        <v>0</v>
      </c>
      <c r="H998" s="98"/>
      <c r="I998" s="38">
        <f>IFERROR(VLOOKUP(D998,'[1]COMP-SINT-SINAPI'!$G$6:$Q$20000,8,0),IFERROR(VLOOKUP(D998,'[1]PREÇOS UNITÁRIOS'!$B$73:$H$20000,5,0),IFERROR(VLOOKUP(D998,'[1]INSUMOS-SINAPI'!$A$7:$F$20000,5,0),IFERROR(VLOOKUP(D998,'[1]tab-PINI-SINT'!$B$18:$G$20000,4,0),IFERROR(VLOOKUP(D998,[1]INSUMOS!$B$13:$H$9994,6,0),"")))))</f>
        <v>0</v>
      </c>
      <c r="J998" s="38">
        <f>IF(D998="",0,IFERROR(VLOOKUP(D998,'[1]COMP-SINT-SINAPI'!$G$6:$Q$20000,7,0),IFERROR(VLOOKUP(D998,'[1]PREÇOS UNITÁRIOS'!$B$73:$H$20000,6,0),IFERROR(VLOOKUP(D998,'[1]INSUMOS-SINAPI'!$A$7:$F$20000,7,0),IFERROR(VLOOKUP(D998,'[1]tab-PINI-SINT'!$B$18:$G$20000,5,0),IFERROR(VLOOKUP(D998,[1]INSUMOS!$B$13:$H$9994,7,0),"0,00"))))))</f>
        <v>0</v>
      </c>
      <c r="K998" s="99">
        <f>IF(H998="",0,H998*I998)</f>
        <v>0</v>
      </c>
      <c r="L998" s="99">
        <f>H998*J998</f>
        <v>0</v>
      </c>
      <c r="M998" s="100">
        <f>K998+L998</f>
        <v>0</v>
      </c>
      <c r="N998" s="35"/>
    </row>
    <row r="999" spans="3:14" x14ac:dyDescent="0.35">
      <c r="C999" s="110"/>
      <c r="D999" s="102"/>
      <c r="E999" s="123"/>
      <c r="F999" s="102"/>
      <c r="G999" s="102"/>
      <c r="H999" s="102"/>
      <c r="I999" s="103" t="s">
        <v>1042</v>
      </c>
      <c r="J999" s="95"/>
      <c r="K999" s="100">
        <f>SUM(K996:K998)</f>
        <v>0</v>
      </c>
      <c r="L999" s="100">
        <f>SUM(L996:L998)</f>
        <v>0</v>
      </c>
      <c r="M999" s="100">
        <f>SUM(M996:M998)</f>
        <v>0</v>
      </c>
      <c r="N999" s="35"/>
    </row>
    <row r="1000" spans="3:14" x14ac:dyDescent="0.35">
      <c r="C1000" s="110"/>
      <c r="D1000" s="102"/>
      <c r="E1000" s="123"/>
      <c r="F1000" s="102"/>
      <c r="G1000" s="102"/>
      <c r="H1000" s="102"/>
      <c r="I1000" s="102"/>
      <c r="J1000" s="102"/>
      <c r="K1000" s="102"/>
      <c r="L1000" s="102"/>
      <c r="M1000" s="102"/>
      <c r="N1000" s="35"/>
    </row>
    <row r="1001" spans="3:14" x14ac:dyDescent="0.35">
      <c r="C1001" s="42"/>
      <c r="D1001" s="43"/>
      <c r="E1001" s="117"/>
      <c r="F1001" s="43"/>
      <c r="G1001" s="44" t="s">
        <v>21</v>
      </c>
      <c r="H1001" s="44" t="s">
        <v>1036</v>
      </c>
      <c r="I1001" s="44" t="s">
        <v>1037</v>
      </c>
      <c r="J1001" s="44" t="s">
        <v>1038</v>
      </c>
      <c r="K1001" s="44" t="s">
        <v>1039</v>
      </c>
      <c r="L1001" s="44" t="s">
        <v>1040</v>
      </c>
      <c r="M1001" s="45" t="s">
        <v>1041</v>
      </c>
      <c r="N1001" s="35"/>
    </row>
    <row r="1002" spans="3:14" ht="39" x14ac:dyDescent="0.35">
      <c r="C1002" s="55" t="s">
        <v>674</v>
      </c>
      <c r="D1002" s="93" t="str">
        <f>IF(C1002="","",VLOOKUP(C1002,'[1]PREÇOS UNITÁRIOS'!$B$12:$H$273,2,0))</f>
        <v>C143-BASA</v>
      </c>
      <c r="E1002" s="79" t="s">
        <v>11</v>
      </c>
      <c r="F1002" s="93" t="str">
        <f>IF(C1002="","",VLOOKUP(C1002,'[1]PREÇOS UNITÁRIOS'!$B$12:$H$273,3,0))</f>
        <v>CAIXA DE MEDIÇÃO POLIFÁSICA PADRÃO CONCESSIONÁRIA LOCAL</v>
      </c>
      <c r="G1002" s="94" t="s">
        <v>21</v>
      </c>
      <c r="H1002" s="95"/>
      <c r="I1002" s="95"/>
      <c r="J1002" s="96"/>
      <c r="K1002" s="96">
        <f>K1006</f>
        <v>243.29500000000002</v>
      </c>
      <c r="L1002" s="96">
        <f>L1006</f>
        <v>44.787499999999994</v>
      </c>
      <c r="M1002" s="96">
        <f>SUM(K1002:L1002)</f>
        <v>288.08249999999998</v>
      </c>
      <c r="N1002" s="35"/>
    </row>
    <row r="1003" spans="3:14" ht="37.5" x14ac:dyDescent="0.35">
      <c r="C1003" s="34"/>
      <c r="D1003" s="97" t="s">
        <v>115</v>
      </c>
      <c r="E1003" s="38" t="str">
        <f>IFERROR(VLOOKUP(D1003,'[1]COMP-SINT-SINAPI'!$G$6:$R$20000,12,0),IFERROR(VLOOKUP(D1003,'[1]PREÇOS UNITÁRIOS'!$B$73:$H$20000,3,0),IFERROR(VLOOKUP(D1003,'[1]INSUMOS-SINAPI'!$A$6:$J$20000,6,0),IFERROR(VLOOKUP(D1003,'[1]tab-PINI-SINT'!$B$18:$H$20000,7,0),IFERROR(VLOOKUP(D1003,[1]INSUMOS!$B$13:$J$9994,9,0),"")))))</f>
        <v>INTERNET</v>
      </c>
      <c r="F1003" s="37" t="str">
        <f>IFERROR(VLOOKUP(D1003,'[1]COMP-SINT-SINAPI'!$G$6:$Q$20000,2,0),IFERROR(VLOOKUP(D1003,'[1]PREÇOS UNITÁRIOS'!$B$73:$H$20000,3,0),IFERROR(VLOOKUP(D1003,'[1]INSUMOS-SINAPI'!$A$7:$F$20000,2,0),IFERROR(VLOOKUP(D1003,'[1]tab-PINI-SINT'!$B$18:$G$20000,2,0),IFERROR(VLOOKUP(D1003,[1]INSUMOS!$B$13:$H$9994,3,0),"")))))</f>
        <v>CAIXA DE MEDIÇÃO POLIFÁSICA PADRÃO CONCESSIONÁRIA</v>
      </c>
      <c r="G1003" s="38" t="str">
        <f>IFERROR(VLOOKUP(D1003,'[1]COMP-SINT-SINAPI'!$G$6:$Q$20000,3,0),IFERROR(VLOOKUP(D1003,'[1]PREÇOS UNITÁRIOS'!$B$73:$H$20000,4,0),IFERROR(VLOOKUP(D1003,'[1]INSUMOS-SINAPI'!$A$7:$F$20000,3,0),IFERROR(VLOOKUP(D1003,'[1]tab-PINI-SINT'!$B$18:$G$20000,3,0),IFERROR(VLOOKUP(D1003,[1]INSUMOS!$B$13:$H$9994,5,0),"")))))</f>
        <v>UND</v>
      </c>
      <c r="H1003" s="98">
        <v>1</v>
      </c>
      <c r="I1003" s="38">
        <f>IFERROR(VLOOKUP(D1003,'[1]COMP-SINT-SINAPI'!$G$6:$Q$20000,8,0),IFERROR(VLOOKUP(D1003,'[1]PREÇOS UNITÁRIOS'!$B$73:$H$20000,5,0),IFERROR(VLOOKUP(D1003,'[1]INSUMOS-SINAPI'!$A$7:$F$20000,5,0),IFERROR(VLOOKUP(D1003,'[1]tab-PINI-SINT'!$B$18:$G$20000,4,0),IFERROR(VLOOKUP(D1003,[1]INSUMOS!$B$13:$H$9994,6,0),"")))))</f>
        <v>230.37</v>
      </c>
      <c r="J1003" s="38">
        <f>IF(D1003="",0,IFERROR(VLOOKUP(D1003,'[1]COMP-SINT-SINAPI'!$G$6:$Q$20000,7,0),IFERROR(VLOOKUP(D1003,'[1]PREÇOS UNITÁRIOS'!$B$73:$H$20000,6,0),IFERROR(VLOOKUP(D1003,'[1]INSUMOS-SINAPI'!$A$7:$F$20000,7,0),IFERROR(VLOOKUP(D1003,'[1]tab-PINI-SINT'!$B$18:$G$20000,5,0),IFERROR(VLOOKUP(D1003,[1]INSUMOS!$B$13:$H$9994,7,0),"0,00"))))))</f>
        <v>0</v>
      </c>
      <c r="K1003" s="99">
        <f>IF(H1003="",0,H1003*I1003)</f>
        <v>230.37</v>
      </c>
      <c r="L1003" s="99">
        <f>H1003*J1003</f>
        <v>0</v>
      </c>
      <c r="M1003" s="100">
        <f>K1003+L1003</f>
        <v>230.37</v>
      </c>
      <c r="N1003" s="35"/>
    </row>
    <row r="1004" spans="3:14" ht="37.5" x14ac:dyDescent="0.35">
      <c r="C1004" s="34"/>
      <c r="D1004" s="101">
        <v>88247</v>
      </c>
      <c r="E1004" s="38" t="str">
        <f>IFERROR(VLOOKUP(D1004,'[1]COMP-SINT-SINAPI'!$G$6:$R$20000,12,0),IFERROR(VLOOKUP(D1004,'[1]PREÇOS UNITÁRIOS'!$B$73:$H$20000,3,0),IFERROR(VLOOKUP(D1004,'[1]INSUMOS-SINAPI'!$A$6:$J$20000,6,0),IFERROR(VLOOKUP(D1004,'[1]tab-PINI-SINT'!$B$18:$H$20000,7,0),IFERROR(VLOOKUP(D1004,[1]INSUMOS!$B$13:$J$9994,9,0),"")))))</f>
        <v>SINAPI</v>
      </c>
      <c r="F1004" s="37" t="str">
        <f>IFERROR(VLOOKUP(D1004,'[1]COMP-SINT-SINAPI'!$G$6:$Q$20000,2,0),IFERROR(VLOOKUP(D1004,'[1]PREÇOS UNITÁRIOS'!$B$73:$H$20000,3,0),IFERROR(VLOOKUP(D1004,'[1]INSUMOS-SINAPI'!$A$7:$F$20000,2,0),IFERROR(VLOOKUP(D1004,'[1]tab-PINI-SINT'!$B$18:$G$20000,2,0),IFERROR(VLOOKUP(D1004,[1]INSUMOS!$B$13:$H$9994,3,0),"")))))</f>
        <v>AUXILIAR DE ELETRICISTA COM ENCARGOS COMPLEMENTARES</v>
      </c>
      <c r="G1004" s="38" t="str">
        <f>IFERROR(VLOOKUP(D1004,'[1]COMP-SINT-SINAPI'!$G$6:$Q$20000,3,0),IFERROR(VLOOKUP(D1004,'[1]PREÇOS UNITÁRIOS'!$B$73:$H$20000,4,0),IFERROR(VLOOKUP(D1004,'[1]INSUMOS-SINAPI'!$A$7:$F$20000,3,0),IFERROR(VLOOKUP(D1004,'[1]tab-PINI-SINT'!$B$18:$G$20000,3,0),IFERROR(VLOOKUP(D1004,[1]INSUMOS!$B$13:$H$9994,5,0),"")))))</f>
        <v>H</v>
      </c>
      <c r="H1004" s="98">
        <v>1.25</v>
      </c>
      <c r="I1004" s="38">
        <f>IFERROR(VLOOKUP(D1004,'[1]COMP-SINT-SINAPI'!$G$6:$Q$20000,8,0),IFERROR(VLOOKUP(D1004,'[1]PREÇOS UNITÁRIOS'!$B$73:$H$20000,5,0),IFERROR(VLOOKUP(D1004,'[1]INSUMOS-SINAPI'!$A$7:$F$20000,5,0),IFERROR(VLOOKUP(D1004,'[1]tab-PINI-SINT'!$B$18:$G$20000,4,0),IFERROR(VLOOKUP(D1004,[1]INSUMOS!$B$13:$H$9994,6,0),"")))))</f>
        <v>5.1700000000000017</v>
      </c>
      <c r="J1004" s="38" t="str">
        <f>IF(D1004="",0,IFERROR(VLOOKUP(D1004,'[1]COMP-SINT-SINAPI'!$G$6:$Q$20000,7,0),IFERROR(VLOOKUP(D1004,'[1]PREÇOS UNITÁRIOS'!$B$73:$H$20000,6,0),IFERROR(VLOOKUP(D1004,'[1]INSUMOS-SINAPI'!$A$7:$F$20000,7,0),IFERROR(VLOOKUP(D1004,'[1]tab-PINI-SINT'!$B$18:$G$20000,5,0),IFERROR(VLOOKUP(D1004,[1]INSUMOS!$B$13:$H$9994,7,0),"0,00"))))))</f>
        <v>15,70</v>
      </c>
      <c r="K1004" s="99">
        <f>IF(H1004="",0,H1004*I1004)</f>
        <v>6.4625000000000021</v>
      </c>
      <c r="L1004" s="99">
        <f>H1004*J1004</f>
        <v>19.625</v>
      </c>
      <c r="M1004" s="100">
        <f>K1004+L1004</f>
        <v>26.087500000000002</v>
      </c>
      <c r="N1004" s="35"/>
    </row>
    <row r="1005" spans="3:14" ht="25" x14ac:dyDescent="0.35">
      <c r="C1005" s="34"/>
      <c r="D1005" s="101">
        <v>88264</v>
      </c>
      <c r="E1005" s="38" t="str">
        <f>IFERROR(VLOOKUP(D1005,'[1]COMP-SINT-SINAPI'!$G$6:$R$20000,12,0),IFERROR(VLOOKUP(D1005,'[1]PREÇOS UNITÁRIOS'!$B$73:$H$20000,3,0),IFERROR(VLOOKUP(D1005,'[1]INSUMOS-SINAPI'!$A$6:$J$20000,6,0),IFERROR(VLOOKUP(D1005,'[1]tab-PINI-SINT'!$B$18:$H$20000,7,0),IFERROR(VLOOKUP(D1005,[1]INSUMOS!$B$13:$J$9994,9,0),"")))))</f>
        <v>SINAPI</v>
      </c>
      <c r="F1005" s="37" t="str">
        <f>IFERROR(VLOOKUP(D1005,'[1]COMP-SINT-SINAPI'!$G$6:$Q$20000,2,0),IFERROR(VLOOKUP(D1005,'[1]PREÇOS UNITÁRIOS'!$B$73:$H$20000,3,0),IFERROR(VLOOKUP(D1005,'[1]INSUMOS-SINAPI'!$A$7:$F$20000,2,0),IFERROR(VLOOKUP(D1005,'[1]tab-PINI-SINT'!$B$18:$G$20000,2,0),IFERROR(VLOOKUP(D1005,[1]INSUMOS!$B$13:$H$9994,3,0),"")))))</f>
        <v>ELETRICISTA COM ENCARGOS COMPLEMENTARES</v>
      </c>
      <c r="G1005" s="38" t="str">
        <f>IFERROR(VLOOKUP(D1005,'[1]COMP-SINT-SINAPI'!$G$6:$Q$20000,3,0),IFERROR(VLOOKUP(D1005,'[1]PREÇOS UNITÁRIOS'!$B$73:$H$20000,4,0),IFERROR(VLOOKUP(D1005,'[1]INSUMOS-SINAPI'!$A$7:$F$20000,3,0),IFERROR(VLOOKUP(D1005,'[1]tab-PINI-SINT'!$B$18:$G$20000,3,0),IFERROR(VLOOKUP(D1005,[1]INSUMOS!$B$13:$H$9994,5,0),"")))))</f>
        <v>H</v>
      </c>
      <c r="H1005" s="98">
        <v>1.25</v>
      </c>
      <c r="I1005" s="38">
        <f>IFERROR(VLOOKUP(D1005,'[1]COMP-SINT-SINAPI'!$G$6:$Q$20000,8,0),IFERROR(VLOOKUP(D1005,'[1]PREÇOS UNITÁRIOS'!$B$73:$H$20000,5,0),IFERROR(VLOOKUP(D1005,'[1]INSUMOS-SINAPI'!$A$7:$F$20000,5,0),IFERROR(VLOOKUP(D1005,'[1]tab-PINI-SINT'!$B$18:$G$20000,4,0),IFERROR(VLOOKUP(D1005,[1]INSUMOS!$B$13:$H$9994,6,0),"")))))</f>
        <v>5.1700000000000017</v>
      </c>
      <c r="J1005" s="38" t="str">
        <f>IF(D1005="",0,IFERROR(VLOOKUP(D1005,'[1]COMP-SINT-SINAPI'!$G$6:$Q$20000,7,0),IFERROR(VLOOKUP(D1005,'[1]PREÇOS UNITÁRIOS'!$B$73:$H$20000,6,0),IFERROR(VLOOKUP(D1005,'[1]INSUMOS-SINAPI'!$A$7:$F$20000,7,0),IFERROR(VLOOKUP(D1005,'[1]tab-PINI-SINT'!$B$18:$G$20000,5,0),IFERROR(VLOOKUP(D1005,[1]INSUMOS!$B$13:$H$9994,7,0),"0,00"))))))</f>
        <v>20,13</v>
      </c>
      <c r="K1005" s="99">
        <f>IF(H1005="",0,H1005*I1005)</f>
        <v>6.4625000000000021</v>
      </c>
      <c r="L1005" s="99">
        <f>H1005*J1005</f>
        <v>25.162499999999998</v>
      </c>
      <c r="M1005" s="100">
        <f>K1005+L1005</f>
        <v>31.625</v>
      </c>
      <c r="N1005" s="35"/>
    </row>
    <row r="1006" spans="3:14" x14ac:dyDescent="0.35">
      <c r="C1006" s="34"/>
      <c r="D1006" s="102"/>
      <c r="E1006" s="123"/>
      <c r="F1006" s="102"/>
      <c r="G1006" s="102"/>
      <c r="H1006" s="102"/>
      <c r="I1006" s="103" t="s">
        <v>1042</v>
      </c>
      <c r="J1006" s="95"/>
      <c r="K1006" s="100">
        <f>SUM(K1003:K1005)</f>
        <v>243.29500000000002</v>
      </c>
      <c r="L1006" s="100">
        <f>SUM(L1003:L1005)</f>
        <v>44.787499999999994</v>
      </c>
      <c r="M1006" s="100">
        <f>SUM(M1003:M1005)</f>
        <v>288.08249999999998</v>
      </c>
      <c r="N1006" s="35"/>
    </row>
    <row r="1007" spans="3:14" x14ac:dyDescent="0.35">
      <c r="C1007" s="34"/>
      <c r="D1007" s="35"/>
      <c r="E1007" s="118"/>
      <c r="F1007" s="35"/>
      <c r="G1007" s="35"/>
      <c r="H1007" s="35"/>
      <c r="I1007" s="35"/>
      <c r="J1007" s="35"/>
      <c r="K1007" s="35"/>
      <c r="L1007" s="35"/>
      <c r="M1007" s="35"/>
      <c r="N1007" s="35"/>
    </row>
    <row r="1008" spans="3:14" x14ac:dyDescent="0.35">
      <c r="C1008" s="42"/>
      <c r="D1008" s="43"/>
      <c r="E1008" s="117"/>
      <c r="F1008" s="43"/>
      <c r="G1008" s="44" t="s">
        <v>21</v>
      </c>
      <c r="H1008" s="44" t="s">
        <v>1036</v>
      </c>
      <c r="I1008" s="44" t="s">
        <v>1037</v>
      </c>
      <c r="J1008" s="44" t="s">
        <v>1038</v>
      </c>
      <c r="K1008" s="44" t="s">
        <v>1039</v>
      </c>
      <c r="L1008" s="44" t="s">
        <v>1040</v>
      </c>
      <c r="M1008" s="45" t="s">
        <v>1041</v>
      </c>
      <c r="N1008" s="35"/>
    </row>
    <row r="1009" spans="3:14" ht="26" x14ac:dyDescent="0.35">
      <c r="C1009" s="55" t="s">
        <v>677</v>
      </c>
      <c r="D1009" s="93" t="str">
        <f>IF(C1009="","",VLOOKUP(C1009,'[1]PREÇOS UNITÁRIOS'!$B$12:$H$273,2,0))</f>
        <v>C144-BASA</v>
      </c>
      <c r="E1009" s="79" t="s">
        <v>11</v>
      </c>
      <c r="F1009" s="93" t="str">
        <f>IF(C1009="","",VLOOKUP(C1009,'[1]PREÇOS UNITÁRIOS'!$B$12:$H$273,3,0))</f>
        <v>CAIXA PARA TC PADRÃO CONCESSIONÁRIA LOCAL</v>
      </c>
      <c r="G1009" s="94" t="s">
        <v>21</v>
      </c>
      <c r="H1009" s="95"/>
      <c r="I1009" s="95"/>
      <c r="J1009" s="96"/>
      <c r="K1009" s="96">
        <f>K1013</f>
        <v>243.29500000000002</v>
      </c>
      <c r="L1009" s="96">
        <f>L1013</f>
        <v>44.787499999999994</v>
      </c>
      <c r="M1009" s="96">
        <f>SUM(K1009:L1009)</f>
        <v>288.08249999999998</v>
      </c>
      <c r="N1009" s="35"/>
    </row>
    <row r="1010" spans="3:14" ht="25" x14ac:dyDescent="0.35">
      <c r="C1010" s="34"/>
      <c r="D1010" s="97" t="s">
        <v>117</v>
      </c>
      <c r="E1010" s="38" t="str">
        <f>IFERROR(VLOOKUP(D1010,'[1]COMP-SINT-SINAPI'!$G$6:$R$20000,12,0),IFERROR(VLOOKUP(D1010,'[1]PREÇOS UNITÁRIOS'!$B$73:$H$20000,3,0),IFERROR(VLOOKUP(D1010,'[1]INSUMOS-SINAPI'!$A$6:$J$20000,6,0),IFERROR(VLOOKUP(D1010,'[1]tab-PINI-SINT'!$B$18:$H$20000,7,0),IFERROR(VLOOKUP(D1010,[1]INSUMOS!$B$13:$J$9994,9,0),"")))))</f>
        <v>INTERNET</v>
      </c>
      <c r="F1010" s="37" t="str">
        <f>IFERROR(VLOOKUP(D1010,'[1]COMP-SINT-SINAPI'!$G$6:$Q$20000,2,0),IFERROR(VLOOKUP(D1010,'[1]PREÇOS UNITÁRIOS'!$B$73:$H$20000,3,0),IFERROR(VLOOKUP(D1010,'[1]INSUMOS-SINAPI'!$A$7:$F$20000,2,0),IFERROR(VLOOKUP(D1010,'[1]tab-PINI-SINT'!$B$18:$G$20000,2,0),IFERROR(VLOOKUP(D1010,[1]INSUMOS!$B$13:$H$9994,3,0),"")))))</f>
        <v>CAIXA PARA TC PADRÃO CONCESSIONÁRIA LOCAL</v>
      </c>
      <c r="G1010" s="38" t="str">
        <f>IFERROR(VLOOKUP(D1010,'[1]COMP-SINT-SINAPI'!$G$6:$Q$20000,3,0),IFERROR(VLOOKUP(D1010,'[1]PREÇOS UNITÁRIOS'!$B$73:$H$20000,4,0),IFERROR(VLOOKUP(D1010,'[1]INSUMOS-SINAPI'!$A$7:$F$20000,3,0),IFERROR(VLOOKUP(D1010,'[1]tab-PINI-SINT'!$B$18:$G$20000,3,0),IFERROR(VLOOKUP(D1010,[1]INSUMOS!$B$13:$H$9994,5,0),"")))))</f>
        <v>UND</v>
      </c>
      <c r="H1010" s="98">
        <v>1</v>
      </c>
      <c r="I1010" s="38">
        <f>IFERROR(VLOOKUP(D1010,'[1]COMP-SINT-SINAPI'!$G$6:$Q$20000,8,0),IFERROR(VLOOKUP(D1010,'[1]PREÇOS UNITÁRIOS'!$B$73:$H$20000,5,0),IFERROR(VLOOKUP(D1010,'[1]INSUMOS-SINAPI'!$A$7:$F$20000,5,0),IFERROR(VLOOKUP(D1010,'[1]tab-PINI-SINT'!$B$18:$G$20000,4,0),IFERROR(VLOOKUP(D1010,[1]INSUMOS!$B$13:$H$9994,6,0),"")))))</f>
        <v>230.37</v>
      </c>
      <c r="J1010" s="38">
        <f>IF(D1010="",0,IFERROR(VLOOKUP(D1010,'[1]COMP-SINT-SINAPI'!$G$6:$Q$20000,7,0),IFERROR(VLOOKUP(D1010,'[1]PREÇOS UNITÁRIOS'!$B$73:$H$20000,6,0),IFERROR(VLOOKUP(D1010,'[1]INSUMOS-SINAPI'!$A$7:$F$20000,7,0),IFERROR(VLOOKUP(D1010,'[1]tab-PINI-SINT'!$B$18:$G$20000,5,0),IFERROR(VLOOKUP(D1010,[1]INSUMOS!$B$13:$H$9994,7,0),"0,00"))))))</f>
        <v>0</v>
      </c>
      <c r="K1010" s="99">
        <f>IF(H1010="",0,H1010*I1010)</f>
        <v>230.37</v>
      </c>
      <c r="L1010" s="99">
        <f>H1010*J1010</f>
        <v>0</v>
      </c>
      <c r="M1010" s="100">
        <f>K1010+L1010</f>
        <v>230.37</v>
      </c>
      <c r="N1010" s="35"/>
    </row>
    <row r="1011" spans="3:14" ht="37.5" x14ac:dyDescent="0.35">
      <c r="C1011" s="34"/>
      <c r="D1011" s="101">
        <v>88247</v>
      </c>
      <c r="E1011" s="38" t="str">
        <f>IFERROR(VLOOKUP(D1011,'[1]COMP-SINT-SINAPI'!$G$6:$R$20000,12,0),IFERROR(VLOOKUP(D1011,'[1]PREÇOS UNITÁRIOS'!$B$73:$H$20000,3,0),IFERROR(VLOOKUP(D1011,'[1]INSUMOS-SINAPI'!$A$6:$J$20000,6,0),IFERROR(VLOOKUP(D1011,'[1]tab-PINI-SINT'!$B$18:$H$20000,7,0),IFERROR(VLOOKUP(D1011,[1]INSUMOS!$B$13:$J$9994,9,0),"")))))</f>
        <v>SINAPI</v>
      </c>
      <c r="F1011" s="37" t="str">
        <f>IFERROR(VLOOKUP(D1011,'[1]COMP-SINT-SINAPI'!$G$6:$Q$20000,2,0),IFERROR(VLOOKUP(D1011,'[1]PREÇOS UNITÁRIOS'!$B$73:$H$20000,3,0),IFERROR(VLOOKUP(D1011,'[1]INSUMOS-SINAPI'!$A$7:$F$20000,2,0),IFERROR(VLOOKUP(D1011,'[1]tab-PINI-SINT'!$B$18:$G$20000,2,0),IFERROR(VLOOKUP(D1011,[1]INSUMOS!$B$13:$H$9994,3,0),"")))))</f>
        <v>AUXILIAR DE ELETRICISTA COM ENCARGOS COMPLEMENTARES</v>
      </c>
      <c r="G1011" s="38" t="str">
        <f>IFERROR(VLOOKUP(D1011,'[1]COMP-SINT-SINAPI'!$G$6:$Q$20000,3,0),IFERROR(VLOOKUP(D1011,'[1]PREÇOS UNITÁRIOS'!$B$73:$H$20000,4,0),IFERROR(VLOOKUP(D1011,'[1]INSUMOS-SINAPI'!$A$7:$F$20000,3,0),IFERROR(VLOOKUP(D1011,'[1]tab-PINI-SINT'!$B$18:$G$20000,3,0),IFERROR(VLOOKUP(D1011,[1]INSUMOS!$B$13:$H$9994,5,0),"")))))</f>
        <v>H</v>
      </c>
      <c r="H1011" s="98">
        <v>1.25</v>
      </c>
      <c r="I1011" s="38">
        <f>IFERROR(VLOOKUP(D1011,'[1]COMP-SINT-SINAPI'!$G$6:$Q$20000,8,0),IFERROR(VLOOKUP(D1011,'[1]PREÇOS UNITÁRIOS'!$B$73:$H$20000,5,0),IFERROR(VLOOKUP(D1011,'[1]INSUMOS-SINAPI'!$A$7:$F$20000,5,0),IFERROR(VLOOKUP(D1011,'[1]tab-PINI-SINT'!$B$18:$G$20000,4,0),IFERROR(VLOOKUP(D1011,[1]INSUMOS!$B$13:$H$9994,6,0),"")))))</f>
        <v>5.1700000000000017</v>
      </c>
      <c r="J1011" s="38" t="str">
        <f>IF(D1011="",0,IFERROR(VLOOKUP(D1011,'[1]COMP-SINT-SINAPI'!$G$6:$Q$20000,7,0),IFERROR(VLOOKUP(D1011,'[1]PREÇOS UNITÁRIOS'!$B$73:$H$20000,6,0),IFERROR(VLOOKUP(D1011,'[1]INSUMOS-SINAPI'!$A$7:$F$20000,7,0),IFERROR(VLOOKUP(D1011,'[1]tab-PINI-SINT'!$B$18:$G$20000,5,0),IFERROR(VLOOKUP(D1011,[1]INSUMOS!$B$13:$H$9994,7,0),"0,00"))))))</f>
        <v>15,70</v>
      </c>
      <c r="K1011" s="99">
        <f>IF(H1011="",0,H1011*I1011)</f>
        <v>6.4625000000000021</v>
      </c>
      <c r="L1011" s="99">
        <f>H1011*J1011</f>
        <v>19.625</v>
      </c>
      <c r="M1011" s="100">
        <f>K1011+L1011</f>
        <v>26.087500000000002</v>
      </c>
      <c r="N1011" s="35"/>
    </row>
    <row r="1012" spans="3:14" ht="25" x14ac:dyDescent="0.35">
      <c r="C1012" s="34"/>
      <c r="D1012" s="101">
        <v>88264</v>
      </c>
      <c r="E1012" s="38" t="str">
        <f>IFERROR(VLOOKUP(D1012,'[1]COMP-SINT-SINAPI'!$G$6:$R$20000,12,0),IFERROR(VLOOKUP(D1012,'[1]PREÇOS UNITÁRIOS'!$B$73:$H$20000,3,0),IFERROR(VLOOKUP(D1012,'[1]INSUMOS-SINAPI'!$A$6:$J$20000,6,0),IFERROR(VLOOKUP(D1012,'[1]tab-PINI-SINT'!$B$18:$H$20000,7,0),IFERROR(VLOOKUP(D1012,[1]INSUMOS!$B$13:$J$9994,9,0),"")))))</f>
        <v>SINAPI</v>
      </c>
      <c r="F1012" s="37" t="str">
        <f>IFERROR(VLOOKUP(D1012,'[1]COMP-SINT-SINAPI'!$G$6:$Q$20000,2,0),IFERROR(VLOOKUP(D1012,'[1]PREÇOS UNITÁRIOS'!$B$73:$H$20000,3,0),IFERROR(VLOOKUP(D1012,'[1]INSUMOS-SINAPI'!$A$7:$F$20000,2,0),IFERROR(VLOOKUP(D1012,'[1]tab-PINI-SINT'!$B$18:$G$20000,2,0),IFERROR(VLOOKUP(D1012,[1]INSUMOS!$B$13:$H$9994,3,0),"")))))</f>
        <v>ELETRICISTA COM ENCARGOS COMPLEMENTARES</v>
      </c>
      <c r="G1012" s="38" t="str">
        <f>IFERROR(VLOOKUP(D1012,'[1]COMP-SINT-SINAPI'!$G$6:$Q$20000,3,0),IFERROR(VLOOKUP(D1012,'[1]PREÇOS UNITÁRIOS'!$B$73:$H$20000,4,0),IFERROR(VLOOKUP(D1012,'[1]INSUMOS-SINAPI'!$A$7:$F$20000,3,0),IFERROR(VLOOKUP(D1012,'[1]tab-PINI-SINT'!$B$18:$G$20000,3,0),IFERROR(VLOOKUP(D1012,[1]INSUMOS!$B$13:$H$9994,5,0),"")))))</f>
        <v>H</v>
      </c>
      <c r="H1012" s="98">
        <v>1.25</v>
      </c>
      <c r="I1012" s="38">
        <f>IFERROR(VLOOKUP(D1012,'[1]COMP-SINT-SINAPI'!$G$6:$Q$20000,8,0),IFERROR(VLOOKUP(D1012,'[1]PREÇOS UNITÁRIOS'!$B$73:$H$20000,5,0),IFERROR(VLOOKUP(D1012,'[1]INSUMOS-SINAPI'!$A$7:$F$20000,5,0),IFERROR(VLOOKUP(D1012,'[1]tab-PINI-SINT'!$B$18:$G$20000,4,0),IFERROR(VLOOKUP(D1012,[1]INSUMOS!$B$13:$H$9994,6,0),"")))))</f>
        <v>5.1700000000000017</v>
      </c>
      <c r="J1012" s="38" t="str">
        <f>IF(D1012="",0,IFERROR(VLOOKUP(D1012,'[1]COMP-SINT-SINAPI'!$G$6:$Q$20000,7,0),IFERROR(VLOOKUP(D1012,'[1]PREÇOS UNITÁRIOS'!$B$73:$H$20000,6,0),IFERROR(VLOOKUP(D1012,'[1]INSUMOS-SINAPI'!$A$7:$F$20000,7,0),IFERROR(VLOOKUP(D1012,'[1]tab-PINI-SINT'!$B$18:$G$20000,5,0),IFERROR(VLOOKUP(D1012,[1]INSUMOS!$B$13:$H$9994,7,0),"0,00"))))))</f>
        <v>20,13</v>
      </c>
      <c r="K1012" s="99">
        <f>IF(H1012="",0,H1012*I1012)</f>
        <v>6.4625000000000021</v>
      </c>
      <c r="L1012" s="99">
        <f>H1012*J1012</f>
        <v>25.162499999999998</v>
      </c>
      <c r="M1012" s="100">
        <f>K1012+L1012</f>
        <v>31.625</v>
      </c>
      <c r="N1012" s="35"/>
    </row>
    <row r="1013" spans="3:14" x14ac:dyDescent="0.35">
      <c r="C1013" s="34"/>
      <c r="D1013" s="102"/>
      <c r="E1013" s="123"/>
      <c r="F1013" s="102"/>
      <c r="G1013" s="102"/>
      <c r="H1013" s="102"/>
      <c r="I1013" s="103" t="s">
        <v>1042</v>
      </c>
      <c r="J1013" s="95"/>
      <c r="K1013" s="100">
        <f>SUM(K1010:K1012)</f>
        <v>243.29500000000002</v>
      </c>
      <c r="L1013" s="100">
        <f>SUM(L1010:L1012)</f>
        <v>44.787499999999994</v>
      </c>
      <c r="M1013" s="100">
        <f>SUM(M1010:M1012)</f>
        <v>288.08249999999998</v>
      </c>
      <c r="N1013" s="35"/>
    </row>
    <row r="1014" spans="3:14" x14ac:dyDescent="0.35">
      <c r="C1014" s="34"/>
      <c r="D1014" s="35"/>
      <c r="E1014" s="118"/>
      <c r="F1014" s="35"/>
      <c r="G1014" s="35"/>
      <c r="H1014" s="35"/>
      <c r="I1014" s="35"/>
      <c r="J1014" s="35"/>
      <c r="K1014" s="35"/>
      <c r="L1014" s="35"/>
      <c r="M1014" s="35"/>
      <c r="N1014" s="35"/>
    </row>
    <row r="1015" spans="3:14" x14ac:dyDescent="0.35">
      <c r="C1015" s="42"/>
      <c r="D1015" s="43"/>
      <c r="E1015" s="117"/>
      <c r="F1015" s="43"/>
      <c r="G1015" s="44" t="s">
        <v>21</v>
      </c>
      <c r="H1015" s="44" t="s">
        <v>1036</v>
      </c>
      <c r="I1015" s="44" t="s">
        <v>1037</v>
      </c>
      <c r="J1015" s="44" t="s">
        <v>1038</v>
      </c>
      <c r="K1015" s="44" t="s">
        <v>1039</v>
      </c>
      <c r="L1015" s="44" t="s">
        <v>1040</v>
      </c>
      <c r="M1015" s="45" t="s">
        <v>1041</v>
      </c>
      <c r="N1015" s="35"/>
    </row>
    <row r="1016" spans="3:14" ht="65" x14ac:dyDescent="0.35">
      <c r="C1016" s="55" t="s">
        <v>679</v>
      </c>
      <c r="D1016" s="93" t="str">
        <f>IF(C1016="","",VLOOKUP(C1016,'[1]PREÇOS UNITÁRIOS'!$B$12:$H$273,2,0))</f>
        <v>C145-BASA</v>
      </c>
      <c r="E1016" s="79" t="s">
        <v>11</v>
      </c>
      <c r="F1016" s="93" t="str">
        <f>IF(C1016="","",VLOOKUP(C1016,'[1]PREÇOS UNITÁRIOS'!$B$12:$H$273,3,0))</f>
        <v>CAIXA DE ATERRAMENTO EM CONCRETO PRÉ-MOLDADO, DIAMETRO DE 0,30 M E ALTURA DE 0,35 M, SEM FUNDO E COM TAMPA</v>
      </c>
      <c r="G1016" s="94" t="s">
        <v>21</v>
      </c>
      <c r="H1016" s="95"/>
      <c r="I1016" s="95"/>
      <c r="J1016" s="96"/>
      <c r="K1016" s="96">
        <f>K1020</f>
        <v>110.307</v>
      </c>
      <c r="L1016" s="96">
        <f>L1020</f>
        <v>10.029</v>
      </c>
      <c r="M1016" s="96">
        <f>SUM(K1016:L1016)</f>
        <v>120.336</v>
      </c>
      <c r="N1016" s="35"/>
    </row>
    <row r="1017" spans="3:14" ht="62.5" x14ac:dyDescent="0.35">
      <c r="C1017" s="34"/>
      <c r="D1017" s="97">
        <v>34641</v>
      </c>
      <c r="E1017" s="38" t="str">
        <f>IFERROR(VLOOKUP(D1017,'[1]COMP-SINT-SINAPI'!$G$6:$R$20000,12,0),IFERROR(VLOOKUP(D1017,'[1]PREÇOS UNITÁRIOS'!$B$73:$H$20000,3,0),IFERROR(VLOOKUP(D1017,'[1]INSUMOS-SINAPI'!$A$6:$J$20000,6,0),IFERROR(VLOOKUP(D1017,'[1]tab-PINI-SINT'!$B$18:$H$20000,7,0),IFERROR(VLOOKUP(D1017,[1]INSUMOS!$B$13:$J$9994,9,0),"")))))</f>
        <v>SINAPI</v>
      </c>
      <c r="F1017" s="37" t="str">
        <f>IFERROR(VLOOKUP(D1017,'[1]COMP-SINT-SINAPI'!$G$6:$Q$20000,2,0),IFERROR(VLOOKUP(D1017,'[1]PREÇOS UNITÁRIOS'!$B$73:$H$20000,3,0),IFERROR(VLOOKUP(D1017,'[1]INSUMOS-SINAPI'!$A$7:$F$20000,2,0),IFERROR(VLOOKUP(D1017,'[1]tab-PINI-SINT'!$B$18:$G$20000,2,0),IFERROR(VLOOKUP(D1017,[1]INSUMOS!$B$13:$H$9994,3,0),"")))))</f>
        <v>CAIXA DE ATERRAMENTO EM CONCRETO PRE-MOLDADO, DIAMETRO DE 0,30 M E ALTURA DE 0,35 M, SEM FUNDO E COM TAMPA</v>
      </c>
      <c r="G1017" s="38" t="str">
        <f>IFERROR(VLOOKUP(D1017,'[1]COMP-SINT-SINAPI'!$G$6:$Q$20000,3,0),IFERROR(VLOOKUP(D1017,'[1]PREÇOS UNITÁRIOS'!$B$73:$H$20000,4,0),IFERROR(VLOOKUP(D1017,'[1]INSUMOS-SINAPI'!$A$7:$F$20000,3,0),IFERROR(VLOOKUP(D1017,'[1]tab-PINI-SINT'!$B$18:$G$20000,3,0),IFERROR(VLOOKUP(D1017,[1]INSUMOS!$B$13:$H$9994,5,0),"")))))</f>
        <v xml:space="preserve">UN    </v>
      </c>
      <c r="H1017" s="98">
        <v>1</v>
      </c>
      <c r="I1017" s="38" t="str">
        <f>IFERROR(VLOOKUP(D1017,'[1]COMP-SINT-SINAPI'!$G$6:$Q$20000,8,0),IFERROR(VLOOKUP(D1017,'[1]PREÇOS UNITÁRIOS'!$B$73:$H$20000,5,0),IFERROR(VLOOKUP(D1017,'[1]INSUMOS-SINAPI'!$A$7:$F$20000,5,0),IFERROR(VLOOKUP(D1017,'[1]tab-PINI-SINT'!$B$18:$G$20000,4,0),IFERROR(VLOOKUP(D1017,[1]INSUMOS!$B$13:$H$9994,6,0),"")))))</f>
        <v>107,25</v>
      </c>
      <c r="J1017" s="38" t="str">
        <f>IF(D1017="",0,IFERROR(VLOOKUP(D1017,'[1]COMP-SINT-SINAPI'!$G$6:$Q$20000,7,0),IFERROR(VLOOKUP(D1017,'[1]PREÇOS UNITÁRIOS'!$B$73:$H$20000,6,0),IFERROR(VLOOKUP(D1017,'[1]INSUMOS-SINAPI'!$A$7:$F$20000,7,0),IFERROR(VLOOKUP(D1017,'[1]tab-PINI-SINT'!$B$18:$G$20000,5,0),IFERROR(VLOOKUP(D1017,[1]INSUMOS!$B$13:$H$9994,7,0),"0,00"))))))</f>
        <v>0,00</v>
      </c>
      <c r="K1017" s="99">
        <f>IF(H1017="",0,H1017*I1017)</f>
        <v>107.25</v>
      </c>
      <c r="L1017" s="99">
        <f>H1017*J1017</f>
        <v>0</v>
      </c>
      <c r="M1017" s="100">
        <f>K1017+L1017</f>
        <v>107.25</v>
      </c>
      <c r="N1017" s="35"/>
    </row>
    <row r="1018" spans="3:14" ht="25" x14ac:dyDescent="0.35">
      <c r="C1018" s="34"/>
      <c r="D1018" s="97">
        <v>88309</v>
      </c>
      <c r="E1018" s="38" t="str">
        <f>IFERROR(VLOOKUP(D1018,'[1]COMP-SINT-SINAPI'!$G$6:$R$20000,12,0),IFERROR(VLOOKUP(D1018,'[1]PREÇOS UNITÁRIOS'!$B$73:$H$20000,3,0),IFERROR(VLOOKUP(D1018,'[1]INSUMOS-SINAPI'!$A$6:$J$20000,6,0),IFERROR(VLOOKUP(D1018,'[1]tab-PINI-SINT'!$B$18:$H$20000,7,0),IFERROR(VLOOKUP(D1018,[1]INSUMOS!$B$13:$J$9994,9,0),"")))))</f>
        <v>SINAPI</v>
      </c>
      <c r="F1018" s="37" t="str">
        <f>IFERROR(VLOOKUP(D1018,'[1]COMP-SINT-SINAPI'!$G$6:$Q$20000,2,0),IFERROR(VLOOKUP(D1018,'[1]PREÇOS UNITÁRIOS'!$B$73:$H$20000,3,0),IFERROR(VLOOKUP(D1018,'[1]INSUMOS-SINAPI'!$A$7:$F$20000,2,0),IFERROR(VLOOKUP(D1018,'[1]tab-PINI-SINT'!$B$18:$G$20000,2,0),IFERROR(VLOOKUP(D1018,[1]INSUMOS!$B$13:$H$9994,3,0),"")))))</f>
        <v>PEDREIRO COM ENCARGOS COMPLEMENTARES</v>
      </c>
      <c r="G1018" s="38" t="str">
        <f>IFERROR(VLOOKUP(D1018,'[1]COMP-SINT-SINAPI'!$G$6:$Q$20000,3,0),IFERROR(VLOOKUP(D1018,'[1]PREÇOS UNITÁRIOS'!$B$73:$H$20000,4,0),IFERROR(VLOOKUP(D1018,'[1]INSUMOS-SINAPI'!$A$7:$F$20000,3,0),IFERROR(VLOOKUP(D1018,'[1]tab-PINI-SINT'!$B$18:$G$20000,3,0),IFERROR(VLOOKUP(D1018,[1]INSUMOS!$B$13:$H$9994,5,0),"")))))</f>
        <v>H</v>
      </c>
      <c r="H1018" s="98">
        <v>0.3</v>
      </c>
      <c r="I1018" s="38">
        <f>IFERROR(VLOOKUP(D1018,'[1]COMP-SINT-SINAPI'!$G$6:$Q$20000,8,0),IFERROR(VLOOKUP(D1018,'[1]PREÇOS UNITÁRIOS'!$B$73:$H$20000,5,0),IFERROR(VLOOKUP(D1018,'[1]INSUMOS-SINAPI'!$A$7:$F$20000,5,0),IFERROR(VLOOKUP(D1018,'[1]tab-PINI-SINT'!$B$18:$G$20000,4,0),IFERROR(VLOOKUP(D1018,[1]INSUMOS!$B$13:$H$9994,6,0),"")))))</f>
        <v>5.18</v>
      </c>
      <c r="J1018" s="38" t="str">
        <f>IF(D1018="",0,IFERROR(VLOOKUP(D1018,'[1]COMP-SINT-SINAPI'!$G$6:$Q$20000,7,0),IFERROR(VLOOKUP(D1018,'[1]PREÇOS UNITÁRIOS'!$B$73:$H$20000,6,0),IFERROR(VLOOKUP(D1018,'[1]INSUMOS-SINAPI'!$A$7:$F$20000,7,0),IFERROR(VLOOKUP(D1018,'[1]tab-PINI-SINT'!$B$18:$G$20000,5,0),IFERROR(VLOOKUP(D1018,[1]INSUMOS!$B$13:$H$9994,7,0),"0,00"))))))</f>
        <v>19,15</v>
      </c>
      <c r="K1018" s="99">
        <f>IF(H1018="",0,H1018*I1018)</f>
        <v>1.5539999999999998</v>
      </c>
      <c r="L1018" s="99">
        <f>H1018*J1018</f>
        <v>5.7449999999999992</v>
      </c>
      <c r="M1018" s="100">
        <f>K1018+L1018</f>
        <v>7.2989999999999995</v>
      </c>
      <c r="N1018" s="35"/>
    </row>
    <row r="1019" spans="3:14" ht="25" x14ac:dyDescent="0.35">
      <c r="C1019" s="34"/>
      <c r="D1019" s="97">
        <v>88316</v>
      </c>
      <c r="E1019" s="38" t="str">
        <f>IFERROR(VLOOKUP(D1019,'[1]COMP-SINT-SINAPI'!$G$6:$R$20000,12,0),IFERROR(VLOOKUP(D1019,'[1]PREÇOS UNITÁRIOS'!$B$73:$H$20000,3,0),IFERROR(VLOOKUP(D1019,'[1]INSUMOS-SINAPI'!$A$6:$J$20000,6,0),IFERROR(VLOOKUP(D1019,'[1]tab-PINI-SINT'!$B$18:$H$20000,7,0),IFERROR(VLOOKUP(D1019,[1]INSUMOS!$B$13:$J$9994,9,0),"")))))</f>
        <v>SINAPI</v>
      </c>
      <c r="F1019" s="37" t="str">
        <f>IFERROR(VLOOKUP(D1019,'[1]COMP-SINT-SINAPI'!$G$6:$Q$20000,2,0),IFERROR(VLOOKUP(D1019,'[1]PREÇOS UNITÁRIOS'!$B$73:$H$20000,3,0),IFERROR(VLOOKUP(D1019,'[1]INSUMOS-SINAPI'!$A$7:$F$20000,2,0),IFERROR(VLOOKUP(D1019,'[1]tab-PINI-SINT'!$B$18:$G$20000,2,0),IFERROR(VLOOKUP(D1019,[1]INSUMOS!$B$13:$H$9994,3,0),"")))))</f>
        <v>SERVENTE COM ENCARGOS COMPLEMENTARES</v>
      </c>
      <c r="G1019" s="38" t="str">
        <f>IFERROR(VLOOKUP(D1019,'[1]COMP-SINT-SINAPI'!$G$6:$Q$20000,3,0),IFERROR(VLOOKUP(D1019,'[1]PREÇOS UNITÁRIOS'!$B$73:$H$20000,4,0),IFERROR(VLOOKUP(D1019,'[1]INSUMOS-SINAPI'!$A$7:$F$20000,3,0),IFERROR(VLOOKUP(D1019,'[1]tab-PINI-SINT'!$B$18:$G$20000,3,0),IFERROR(VLOOKUP(D1019,[1]INSUMOS!$B$13:$H$9994,5,0),"")))))</f>
        <v>H</v>
      </c>
      <c r="H1019" s="98">
        <v>0.3</v>
      </c>
      <c r="I1019" s="38">
        <f>IFERROR(VLOOKUP(D1019,'[1]COMP-SINT-SINAPI'!$G$6:$Q$20000,8,0),IFERROR(VLOOKUP(D1019,'[1]PREÇOS UNITÁRIOS'!$B$73:$H$20000,5,0),IFERROR(VLOOKUP(D1019,'[1]INSUMOS-SINAPI'!$A$7:$F$20000,5,0),IFERROR(VLOOKUP(D1019,'[1]tab-PINI-SINT'!$B$18:$G$20000,4,0),IFERROR(VLOOKUP(D1019,[1]INSUMOS!$B$13:$H$9994,6,0),"")))))</f>
        <v>5.01</v>
      </c>
      <c r="J1019" s="38" t="str">
        <f>IF(D1019="",0,IFERROR(VLOOKUP(D1019,'[1]COMP-SINT-SINAPI'!$G$6:$Q$20000,7,0),IFERROR(VLOOKUP(D1019,'[1]PREÇOS UNITÁRIOS'!$B$73:$H$20000,6,0),IFERROR(VLOOKUP(D1019,'[1]INSUMOS-SINAPI'!$A$7:$F$20000,7,0),IFERROR(VLOOKUP(D1019,'[1]tab-PINI-SINT'!$B$18:$G$20000,5,0),IFERROR(VLOOKUP(D1019,[1]INSUMOS!$B$13:$H$9994,7,0),"0,00"))))))</f>
        <v>14,28</v>
      </c>
      <c r="K1019" s="99">
        <f>IF(H1019="",0,H1019*I1019)</f>
        <v>1.5029999999999999</v>
      </c>
      <c r="L1019" s="99">
        <f>H1019*J1019</f>
        <v>4.2839999999999998</v>
      </c>
      <c r="M1019" s="100">
        <f>K1019+L1019</f>
        <v>5.7869999999999999</v>
      </c>
      <c r="N1019" s="35"/>
    </row>
    <row r="1020" spans="3:14" x14ac:dyDescent="0.35">
      <c r="C1020" s="34"/>
      <c r="D1020" s="102"/>
      <c r="E1020" s="123"/>
      <c r="F1020" s="102"/>
      <c r="G1020" s="102"/>
      <c r="H1020" s="102"/>
      <c r="I1020" s="103" t="s">
        <v>1042</v>
      </c>
      <c r="J1020" s="95"/>
      <c r="K1020" s="100">
        <f>SUM(K1017:K1019)</f>
        <v>110.307</v>
      </c>
      <c r="L1020" s="100">
        <f>SUM(L1017:L1019)</f>
        <v>10.029</v>
      </c>
      <c r="M1020" s="100">
        <f>SUM(M1017:M1019)</f>
        <v>120.33600000000001</v>
      </c>
      <c r="N1020" s="35"/>
    </row>
    <row r="1021" spans="3:14" x14ac:dyDescent="0.35">
      <c r="C1021" s="34"/>
      <c r="D1021" s="35"/>
      <c r="E1021" s="118"/>
      <c r="F1021" s="35"/>
      <c r="G1021" s="35"/>
      <c r="H1021" s="35"/>
      <c r="I1021" s="35"/>
      <c r="J1021" s="35"/>
      <c r="K1021" s="35"/>
      <c r="L1021" s="35"/>
      <c r="M1021" s="35"/>
      <c r="N1021" s="35"/>
    </row>
    <row r="1022" spans="3:14" x14ac:dyDescent="0.35">
      <c r="C1022" s="42"/>
      <c r="D1022" s="43"/>
      <c r="E1022" s="117"/>
      <c r="F1022" s="43"/>
      <c r="G1022" s="44" t="s">
        <v>21</v>
      </c>
      <c r="H1022" s="44" t="s">
        <v>1036</v>
      </c>
      <c r="I1022" s="44" t="s">
        <v>1037</v>
      </c>
      <c r="J1022" s="44" t="s">
        <v>1038</v>
      </c>
      <c r="K1022" s="44" t="s">
        <v>1039</v>
      </c>
      <c r="L1022" s="44" t="s">
        <v>1040</v>
      </c>
      <c r="M1022" s="45" t="s">
        <v>1041</v>
      </c>
      <c r="N1022" s="35"/>
    </row>
    <row r="1023" spans="3:14" ht="117" x14ac:dyDescent="0.35">
      <c r="C1023" s="55" t="s">
        <v>682</v>
      </c>
      <c r="D1023" s="93" t="str">
        <f>IF(C1023="","",VLOOKUP(C1023,'[1]PREÇOS UNITÁRIOS'!$B$12:$H$273,2,0))</f>
        <v>C146-BASA</v>
      </c>
      <c r="E1023" s="79" t="s">
        <v>11</v>
      </c>
      <c r="F1023" s="93" t="str">
        <f>IF(C1023="","",VLOOKUP(C1023,'[1]PREÇOS UNITÁRIOS'!$B$12:$H$273,3,0))</f>
        <v>QUADRO GERAL DE BAIXA TENSÃO, ALTO PORTANTE COM BARRAMENTO NORMAL (TRIFÁSICO +NEUTRO+TERRA) CAP. CORRENTE 500A, RESPECTIVAMENTE, CONFORME ESPECIFICAÇÃO E PROJETO</v>
      </c>
      <c r="G1023" s="94" t="s">
        <v>21</v>
      </c>
      <c r="H1023" s="95"/>
      <c r="I1023" s="95"/>
      <c r="J1023" s="96"/>
      <c r="K1023" s="96">
        <f>K1027</f>
        <v>0</v>
      </c>
      <c r="L1023" s="96">
        <f>L1027</f>
        <v>0</v>
      </c>
      <c r="M1023" s="96">
        <f>SUM(K1023:L1023)</f>
        <v>0</v>
      </c>
      <c r="N1023" s="35"/>
    </row>
    <row r="1024" spans="3:14" x14ac:dyDescent="0.35">
      <c r="C1024" s="34"/>
      <c r="D1024" s="97"/>
      <c r="E1024" s="38">
        <f>IFERROR(VLOOKUP(D1024,'[1]COMP-SINT-SINAPI'!$G$6:$R$20000,12,0),IFERROR(VLOOKUP(D1024,'[1]PREÇOS UNITÁRIOS'!$B$73:$H$20000,3,0),IFERROR(VLOOKUP(D1024,'[1]INSUMOS-SINAPI'!$A$6:$J$20000,6,0),IFERROR(VLOOKUP(D1024,'[1]tab-PINI-SINT'!$B$18:$H$20000,7,0),IFERROR(VLOOKUP(D1024,[1]INSUMOS!$B$13:$J$9994,9,0),"")))))</f>
        <v>0</v>
      </c>
      <c r="F1024" s="37">
        <f>IFERROR(VLOOKUP(D1024,'[1]COMP-SINT-SINAPI'!$G$6:$Q$20000,2,0),IFERROR(VLOOKUP(D1024,'[1]PREÇOS UNITÁRIOS'!$B$73:$H$20000,3,0),IFERROR(VLOOKUP(D1024,'[1]INSUMOS-SINAPI'!$A$7:$F$20000,2,0),IFERROR(VLOOKUP(D1024,'[1]tab-PINI-SINT'!$B$18:$G$20000,2,0),IFERROR(VLOOKUP(D1024,[1]INSUMOS!$B$13:$H$9994,3,0),"")))))</f>
        <v>0</v>
      </c>
      <c r="G1024" s="38">
        <f>IFERROR(VLOOKUP(D1024,'[1]COMP-SINT-SINAPI'!$G$6:$Q$20000,3,0),IFERROR(VLOOKUP(D1024,'[1]PREÇOS UNITÁRIOS'!$B$73:$H$20000,4,0),IFERROR(VLOOKUP(D1024,'[1]INSUMOS-SINAPI'!$A$7:$F$20000,3,0),IFERROR(VLOOKUP(D1024,'[1]tab-PINI-SINT'!$B$18:$G$20000,3,0),IFERROR(VLOOKUP(D1024,[1]INSUMOS!$B$13:$H$9994,5,0),"")))))</f>
        <v>0</v>
      </c>
      <c r="H1024" s="98"/>
      <c r="I1024" s="38">
        <f>IFERROR(VLOOKUP(D1024,'[1]COMP-SINT-SINAPI'!$G$6:$Q$20000,8,0),IFERROR(VLOOKUP(D1024,'[1]PREÇOS UNITÁRIOS'!$B$73:$H$20000,5,0),IFERROR(VLOOKUP(D1024,'[1]INSUMOS-SINAPI'!$A$7:$F$20000,5,0),IFERROR(VLOOKUP(D1024,'[1]tab-PINI-SINT'!$B$18:$G$20000,4,0),IFERROR(VLOOKUP(D1024,[1]INSUMOS!$B$13:$H$9994,6,0),"")))))</f>
        <v>0</v>
      </c>
      <c r="J1024" s="38">
        <f>IF(D1024="",0,IFERROR(VLOOKUP(D1024,'[1]COMP-SINT-SINAPI'!$G$6:$Q$20000,7,0),IFERROR(VLOOKUP(D1024,'[1]PREÇOS UNITÁRIOS'!$B$73:$H$20000,6,0),IFERROR(VLOOKUP(D1024,'[1]INSUMOS-SINAPI'!$A$7:$F$20000,7,0),IFERROR(VLOOKUP(D1024,'[1]tab-PINI-SINT'!$B$18:$G$20000,5,0),IFERROR(VLOOKUP(D1024,[1]INSUMOS!$B$13:$H$9994,7,0),"0,00"))))))</f>
        <v>0</v>
      </c>
      <c r="K1024" s="99">
        <f>IF(H1024="",0,H1024*I1024)</f>
        <v>0</v>
      </c>
      <c r="L1024" s="99">
        <f>H1024*J1024</f>
        <v>0</v>
      </c>
      <c r="M1024" s="100">
        <f>K1024+L1024</f>
        <v>0</v>
      </c>
      <c r="N1024" s="35"/>
    </row>
    <row r="1025" spans="3:14" x14ac:dyDescent="0.35">
      <c r="C1025" s="34"/>
      <c r="D1025" s="101"/>
      <c r="E1025" s="38">
        <f>IFERROR(VLOOKUP(D1025,'[1]COMP-SINT-SINAPI'!$G$6:$R$20000,12,0),IFERROR(VLOOKUP(D1025,'[1]PREÇOS UNITÁRIOS'!$B$73:$H$20000,3,0),IFERROR(VLOOKUP(D1025,'[1]INSUMOS-SINAPI'!$A$6:$J$20000,6,0),IFERROR(VLOOKUP(D1025,'[1]tab-PINI-SINT'!$B$18:$H$20000,7,0),IFERROR(VLOOKUP(D1025,[1]INSUMOS!$B$13:$J$9994,9,0),"")))))</f>
        <v>0</v>
      </c>
      <c r="F1025" s="37">
        <f>IFERROR(VLOOKUP(D1025,'[1]COMP-SINT-SINAPI'!$G$6:$Q$20000,2,0),IFERROR(VLOOKUP(D1025,'[1]PREÇOS UNITÁRIOS'!$B$73:$H$20000,3,0),IFERROR(VLOOKUP(D1025,'[1]INSUMOS-SINAPI'!$A$7:$F$20000,2,0),IFERROR(VLOOKUP(D1025,'[1]tab-PINI-SINT'!$B$18:$G$20000,2,0),IFERROR(VLOOKUP(D1025,[1]INSUMOS!$B$13:$H$9994,3,0),"")))))</f>
        <v>0</v>
      </c>
      <c r="G1025" s="38">
        <f>IFERROR(VLOOKUP(D1025,'[1]COMP-SINT-SINAPI'!$G$6:$Q$20000,3,0),IFERROR(VLOOKUP(D1025,'[1]PREÇOS UNITÁRIOS'!$B$73:$H$20000,4,0),IFERROR(VLOOKUP(D1025,'[1]INSUMOS-SINAPI'!$A$7:$F$20000,3,0),IFERROR(VLOOKUP(D1025,'[1]tab-PINI-SINT'!$B$18:$G$20000,3,0),IFERROR(VLOOKUP(D1025,[1]INSUMOS!$B$13:$H$9994,5,0),"")))))</f>
        <v>0</v>
      </c>
      <c r="H1025" s="98"/>
      <c r="I1025" s="38">
        <f>IFERROR(VLOOKUP(D1025,'[1]COMP-SINT-SINAPI'!$G$6:$Q$20000,8,0),IFERROR(VLOOKUP(D1025,'[1]PREÇOS UNITÁRIOS'!$B$73:$H$20000,5,0),IFERROR(VLOOKUP(D1025,'[1]INSUMOS-SINAPI'!$A$7:$F$20000,5,0),IFERROR(VLOOKUP(D1025,'[1]tab-PINI-SINT'!$B$18:$G$20000,4,0),IFERROR(VLOOKUP(D1025,[1]INSUMOS!$B$13:$H$9994,6,0),"")))))</f>
        <v>0</v>
      </c>
      <c r="J1025" s="38">
        <f>IF(D1025="",0,IFERROR(VLOOKUP(D1025,'[1]COMP-SINT-SINAPI'!$G$6:$Q$20000,7,0),IFERROR(VLOOKUP(D1025,'[1]PREÇOS UNITÁRIOS'!$B$73:$H$20000,6,0),IFERROR(VLOOKUP(D1025,'[1]INSUMOS-SINAPI'!$A$7:$F$20000,7,0),IFERROR(VLOOKUP(D1025,'[1]tab-PINI-SINT'!$B$18:$G$20000,5,0),IFERROR(VLOOKUP(D1025,[1]INSUMOS!$B$13:$H$9994,7,0),"0,00"))))))</f>
        <v>0</v>
      </c>
      <c r="K1025" s="99">
        <f>IF(H1025="",0,H1025*I1025)</f>
        <v>0</v>
      </c>
      <c r="L1025" s="99">
        <f>H1025*J1025</f>
        <v>0</v>
      </c>
      <c r="M1025" s="100">
        <f>K1025+L1025</f>
        <v>0</v>
      </c>
      <c r="N1025" s="35"/>
    </row>
    <row r="1026" spans="3:14" x14ac:dyDescent="0.35">
      <c r="C1026" s="34"/>
      <c r="D1026" s="101"/>
      <c r="E1026" s="38">
        <f>IFERROR(VLOOKUP(D1026,'[1]COMP-SINT-SINAPI'!$G$6:$R$20000,12,0),IFERROR(VLOOKUP(D1026,'[1]PREÇOS UNITÁRIOS'!$B$73:$H$20000,3,0),IFERROR(VLOOKUP(D1026,'[1]INSUMOS-SINAPI'!$A$6:$J$20000,6,0),IFERROR(VLOOKUP(D1026,'[1]tab-PINI-SINT'!$B$18:$H$20000,7,0),IFERROR(VLOOKUP(D1026,[1]INSUMOS!$B$13:$J$9994,9,0),"")))))</f>
        <v>0</v>
      </c>
      <c r="F1026" s="37">
        <f>IFERROR(VLOOKUP(D1026,'[1]COMP-SINT-SINAPI'!$G$6:$Q$20000,2,0),IFERROR(VLOOKUP(D1026,'[1]PREÇOS UNITÁRIOS'!$B$73:$H$20000,3,0),IFERROR(VLOOKUP(D1026,'[1]INSUMOS-SINAPI'!$A$7:$F$20000,2,0),IFERROR(VLOOKUP(D1026,'[1]tab-PINI-SINT'!$B$18:$G$20000,2,0),IFERROR(VLOOKUP(D1026,[1]INSUMOS!$B$13:$H$9994,3,0),"")))))</f>
        <v>0</v>
      </c>
      <c r="G1026" s="38">
        <f>IFERROR(VLOOKUP(D1026,'[1]COMP-SINT-SINAPI'!$G$6:$Q$20000,3,0),IFERROR(VLOOKUP(D1026,'[1]PREÇOS UNITÁRIOS'!$B$73:$H$20000,4,0),IFERROR(VLOOKUP(D1026,'[1]INSUMOS-SINAPI'!$A$7:$F$20000,3,0),IFERROR(VLOOKUP(D1026,'[1]tab-PINI-SINT'!$B$18:$G$20000,3,0),IFERROR(VLOOKUP(D1026,[1]INSUMOS!$B$13:$H$9994,5,0),"")))))</f>
        <v>0</v>
      </c>
      <c r="H1026" s="98"/>
      <c r="I1026" s="38">
        <f>IFERROR(VLOOKUP(D1026,'[1]COMP-SINT-SINAPI'!$G$6:$Q$20000,8,0),IFERROR(VLOOKUP(D1026,'[1]PREÇOS UNITÁRIOS'!$B$73:$H$20000,5,0),IFERROR(VLOOKUP(D1026,'[1]INSUMOS-SINAPI'!$A$7:$F$20000,5,0),IFERROR(VLOOKUP(D1026,'[1]tab-PINI-SINT'!$B$18:$G$20000,4,0),IFERROR(VLOOKUP(D1026,[1]INSUMOS!$B$13:$H$9994,6,0),"")))))</f>
        <v>0</v>
      </c>
      <c r="J1026" s="38">
        <f>IF(D1026="",0,IFERROR(VLOOKUP(D1026,'[1]COMP-SINT-SINAPI'!$G$6:$Q$20000,7,0),IFERROR(VLOOKUP(D1026,'[1]PREÇOS UNITÁRIOS'!$B$73:$H$20000,6,0),IFERROR(VLOOKUP(D1026,'[1]INSUMOS-SINAPI'!$A$7:$F$20000,7,0),IFERROR(VLOOKUP(D1026,'[1]tab-PINI-SINT'!$B$18:$G$20000,5,0),IFERROR(VLOOKUP(D1026,[1]INSUMOS!$B$13:$H$9994,7,0),"0,00"))))))</f>
        <v>0</v>
      </c>
      <c r="K1026" s="99">
        <f>IF(H1026="",0,H1026*I1026)</f>
        <v>0</v>
      </c>
      <c r="L1026" s="99">
        <f>H1026*J1026</f>
        <v>0</v>
      </c>
      <c r="M1026" s="100">
        <f>K1026+L1026</f>
        <v>0</v>
      </c>
      <c r="N1026" s="35"/>
    </row>
    <row r="1027" spans="3:14" x14ac:dyDescent="0.35">
      <c r="C1027" s="34"/>
      <c r="D1027" s="102"/>
      <c r="E1027" s="123"/>
      <c r="F1027" s="102"/>
      <c r="G1027" s="102"/>
      <c r="H1027" s="102"/>
      <c r="I1027" s="103" t="s">
        <v>1042</v>
      </c>
      <c r="J1027" s="95"/>
      <c r="K1027" s="100">
        <f>SUM(K1024:K1026)</f>
        <v>0</v>
      </c>
      <c r="L1027" s="100">
        <f>SUM(L1024:L1026)</f>
        <v>0</v>
      </c>
      <c r="M1027" s="100">
        <f>SUM(M1024:M1026)</f>
        <v>0</v>
      </c>
      <c r="N1027" s="35"/>
    </row>
    <row r="1028" spans="3:14" x14ac:dyDescent="0.35">
      <c r="C1028" s="34"/>
      <c r="D1028" s="35"/>
      <c r="E1028" s="118"/>
      <c r="F1028" s="35"/>
      <c r="G1028" s="35"/>
      <c r="H1028" s="35"/>
      <c r="I1028" s="35"/>
      <c r="J1028" s="35"/>
      <c r="K1028" s="35"/>
      <c r="L1028" s="35"/>
      <c r="M1028" s="35"/>
      <c r="N1028" s="35"/>
    </row>
    <row r="1029" spans="3:14" x14ac:dyDescent="0.35">
      <c r="C1029" s="42"/>
      <c r="D1029" s="43"/>
      <c r="E1029" s="117"/>
      <c r="F1029" s="43"/>
      <c r="G1029" s="44" t="s">
        <v>21</v>
      </c>
      <c r="H1029" s="44" t="s">
        <v>1036</v>
      </c>
      <c r="I1029" s="44" t="s">
        <v>1037</v>
      </c>
      <c r="J1029" s="44" t="s">
        <v>1038</v>
      </c>
      <c r="K1029" s="44" t="s">
        <v>1039</v>
      </c>
      <c r="L1029" s="44" t="s">
        <v>1040</v>
      </c>
      <c r="M1029" s="45" t="s">
        <v>1041</v>
      </c>
      <c r="N1029" s="35"/>
    </row>
    <row r="1030" spans="3:14" ht="117" x14ac:dyDescent="0.35">
      <c r="C1030" s="55" t="s">
        <v>685</v>
      </c>
      <c r="D1030" s="93" t="str">
        <f>IF(C1030="","",VLOOKUP(C1030,'[1]PREÇOS UNITÁRIOS'!$B$12:$H$273,2,0))</f>
        <v>C147-BASA</v>
      </c>
      <c r="E1030" s="79" t="s">
        <v>11</v>
      </c>
      <c r="F1030" s="93" t="str">
        <f>IF(C1030="","",VLOOKUP(C1030,'[1]PREÇOS UNITÁRIOS'!$B$12:$H$273,3,0))</f>
        <v>QUADRO GERAL DE BAIXA TENSÃO, ALTO PORTANTE COM BARRAMENTO ESSENCIAL (TRIFÁSICO +NEUTRO+TERRA) CAP. CORRENTE 200A, RESPECTIVAMENTE, CONFORME ESPECIFICAÇÃO E PROJETO</v>
      </c>
      <c r="G1030" s="94" t="s">
        <v>21</v>
      </c>
      <c r="H1030" s="95"/>
      <c r="I1030" s="95"/>
      <c r="J1030" s="96"/>
      <c r="K1030" s="96">
        <f>K1034</f>
        <v>0</v>
      </c>
      <c r="L1030" s="96">
        <f>L1034</f>
        <v>0</v>
      </c>
      <c r="M1030" s="96">
        <f>SUM(K1030:L1030)</f>
        <v>0</v>
      </c>
      <c r="N1030" s="35"/>
    </row>
    <row r="1031" spans="3:14" x14ac:dyDescent="0.35">
      <c r="C1031" s="110"/>
      <c r="D1031" s="97"/>
      <c r="E1031" s="38">
        <f>IFERROR(VLOOKUP(D1031,'[1]COMP-SINT-SINAPI'!$G$6:$R$20000,12,0),IFERROR(VLOOKUP(D1031,'[1]PREÇOS UNITÁRIOS'!$B$73:$H$20000,3,0),IFERROR(VLOOKUP(D1031,'[1]INSUMOS-SINAPI'!$A$6:$J$20000,6,0),IFERROR(VLOOKUP(D1031,'[1]tab-PINI-SINT'!$B$18:$H$20000,7,0),IFERROR(VLOOKUP(D1031,[1]INSUMOS!$B$13:$J$9994,9,0),"")))))</f>
        <v>0</v>
      </c>
      <c r="F1031" s="37">
        <f>IFERROR(VLOOKUP(D1031,'[1]COMP-SINT-SINAPI'!$G$6:$Q$20000,2,0),IFERROR(VLOOKUP(D1031,'[1]PREÇOS UNITÁRIOS'!$B$73:$H$20000,3,0),IFERROR(VLOOKUP(D1031,'[1]INSUMOS-SINAPI'!$A$7:$F$20000,2,0),IFERROR(VLOOKUP(D1031,'[1]tab-PINI-SINT'!$B$18:$G$20000,2,0),IFERROR(VLOOKUP(D1031,[1]INSUMOS!$B$13:$H$9994,3,0),"")))))</f>
        <v>0</v>
      </c>
      <c r="G1031" s="38">
        <f>IFERROR(VLOOKUP(D1031,'[1]COMP-SINT-SINAPI'!$G$6:$Q$20000,3,0),IFERROR(VLOOKUP(D1031,'[1]PREÇOS UNITÁRIOS'!$B$73:$H$20000,4,0),IFERROR(VLOOKUP(D1031,'[1]INSUMOS-SINAPI'!$A$7:$F$20000,3,0),IFERROR(VLOOKUP(D1031,'[1]tab-PINI-SINT'!$B$18:$G$20000,3,0),IFERROR(VLOOKUP(D1031,[1]INSUMOS!$B$13:$H$9994,5,0),"")))))</f>
        <v>0</v>
      </c>
      <c r="H1031" s="98"/>
      <c r="I1031" s="38">
        <f>IFERROR(VLOOKUP(D1031,'[1]COMP-SINT-SINAPI'!$G$6:$Q$20000,8,0),IFERROR(VLOOKUP(D1031,'[1]PREÇOS UNITÁRIOS'!$B$73:$H$20000,5,0),IFERROR(VLOOKUP(D1031,'[1]INSUMOS-SINAPI'!$A$7:$F$20000,5,0),IFERROR(VLOOKUP(D1031,'[1]tab-PINI-SINT'!$B$18:$G$20000,4,0),IFERROR(VLOOKUP(D1031,[1]INSUMOS!$B$13:$H$9994,6,0),"")))))</f>
        <v>0</v>
      </c>
      <c r="J1031" s="38">
        <f>IF(D1031="",0,IFERROR(VLOOKUP(D1031,'[1]COMP-SINT-SINAPI'!$G$6:$Q$20000,7,0),IFERROR(VLOOKUP(D1031,'[1]PREÇOS UNITÁRIOS'!$B$73:$H$20000,6,0),IFERROR(VLOOKUP(D1031,'[1]INSUMOS-SINAPI'!$A$7:$F$20000,7,0),IFERROR(VLOOKUP(D1031,'[1]tab-PINI-SINT'!$B$18:$G$20000,5,0),IFERROR(VLOOKUP(D1031,[1]INSUMOS!$B$13:$H$9994,7,0),"0,00"))))))</f>
        <v>0</v>
      </c>
      <c r="K1031" s="99">
        <f>IF(H1031="",0,H1031*I1031)</f>
        <v>0</v>
      </c>
      <c r="L1031" s="99">
        <f>H1031*J1031</f>
        <v>0</v>
      </c>
      <c r="M1031" s="100">
        <f>K1031+L1031</f>
        <v>0</v>
      </c>
      <c r="N1031" s="35"/>
    </row>
    <row r="1032" spans="3:14" x14ac:dyDescent="0.35">
      <c r="C1032" s="110"/>
      <c r="D1032" s="101"/>
      <c r="E1032" s="38">
        <f>IFERROR(VLOOKUP(D1032,'[1]COMP-SINT-SINAPI'!$G$6:$R$20000,12,0),IFERROR(VLOOKUP(D1032,'[1]PREÇOS UNITÁRIOS'!$B$73:$H$20000,3,0),IFERROR(VLOOKUP(D1032,'[1]INSUMOS-SINAPI'!$A$6:$J$20000,6,0),IFERROR(VLOOKUP(D1032,'[1]tab-PINI-SINT'!$B$18:$H$20000,7,0),IFERROR(VLOOKUP(D1032,[1]INSUMOS!$B$13:$J$9994,9,0),"")))))</f>
        <v>0</v>
      </c>
      <c r="F1032" s="37">
        <f>IFERROR(VLOOKUP(D1032,'[1]COMP-SINT-SINAPI'!$G$6:$Q$20000,2,0),IFERROR(VLOOKUP(D1032,'[1]PREÇOS UNITÁRIOS'!$B$73:$H$20000,3,0),IFERROR(VLOOKUP(D1032,'[1]INSUMOS-SINAPI'!$A$7:$F$20000,2,0),IFERROR(VLOOKUP(D1032,'[1]tab-PINI-SINT'!$B$18:$G$20000,2,0),IFERROR(VLOOKUP(D1032,[1]INSUMOS!$B$13:$H$9994,3,0),"")))))</f>
        <v>0</v>
      </c>
      <c r="G1032" s="38">
        <f>IFERROR(VLOOKUP(D1032,'[1]COMP-SINT-SINAPI'!$G$6:$Q$20000,3,0),IFERROR(VLOOKUP(D1032,'[1]PREÇOS UNITÁRIOS'!$B$73:$H$20000,4,0),IFERROR(VLOOKUP(D1032,'[1]INSUMOS-SINAPI'!$A$7:$F$20000,3,0),IFERROR(VLOOKUP(D1032,'[1]tab-PINI-SINT'!$B$18:$G$20000,3,0),IFERROR(VLOOKUP(D1032,[1]INSUMOS!$B$13:$H$9994,5,0),"")))))</f>
        <v>0</v>
      </c>
      <c r="H1032" s="98"/>
      <c r="I1032" s="38">
        <f>IFERROR(VLOOKUP(D1032,'[1]COMP-SINT-SINAPI'!$G$6:$Q$20000,8,0),IFERROR(VLOOKUP(D1032,'[1]PREÇOS UNITÁRIOS'!$B$73:$H$20000,5,0),IFERROR(VLOOKUP(D1032,'[1]INSUMOS-SINAPI'!$A$7:$F$20000,5,0),IFERROR(VLOOKUP(D1032,'[1]tab-PINI-SINT'!$B$18:$G$20000,4,0),IFERROR(VLOOKUP(D1032,[1]INSUMOS!$B$13:$H$9994,6,0),"")))))</f>
        <v>0</v>
      </c>
      <c r="J1032" s="38">
        <f>IF(D1032="",0,IFERROR(VLOOKUP(D1032,'[1]COMP-SINT-SINAPI'!$G$6:$Q$20000,7,0),IFERROR(VLOOKUP(D1032,'[1]PREÇOS UNITÁRIOS'!$B$73:$H$20000,6,0),IFERROR(VLOOKUP(D1032,'[1]INSUMOS-SINAPI'!$A$7:$F$20000,7,0),IFERROR(VLOOKUP(D1032,'[1]tab-PINI-SINT'!$B$18:$G$20000,5,0),IFERROR(VLOOKUP(D1032,[1]INSUMOS!$B$13:$H$9994,7,0),"0,00"))))))</f>
        <v>0</v>
      </c>
      <c r="K1032" s="99">
        <f>IF(H1032="",0,H1032*I1032)</f>
        <v>0</v>
      </c>
      <c r="L1032" s="99">
        <f>H1032*J1032</f>
        <v>0</v>
      </c>
      <c r="M1032" s="100">
        <f>K1032+L1032</f>
        <v>0</v>
      </c>
      <c r="N1032" s="35"/>
    </row>
    <row r="1033" spans="3:14" x14ac:dyDescent="0.35">
      <c r="C1033" s="110"/>
      <c r="D1033" s="101"/>
      <c r="E1033" s="38">
        <f>IFERROR(VLOOKUP(D1033,'[1]COMP-SINT-SINAPI'!$G$6:$R$20000,12,0),IFERROR(VLOOKUP(D1033,'[1]PREÇOS UNITÁRIOS'!$B$73:$H$20000,3,0),IFERROR(VLOOKUP(D1033,'[1]INSUMOS-SINAPI'!$A$6:$J$20000,6,0),IFERROR(VLOOKUP(D1033,'[1]tab-PINI-SINT'!$B$18:$H$20000,7,0),IFERROR(VLOOKUP(D1033,[1]INSUMOS!$B$13:$J$9994,9,0),"")))))</f>
        <v>0</v>
      </c>
      <c r="F1033" s="37">
        <f>IFERROR(VLOOKUP(D1033,'[1]COMP-SINT-SINAPI'!$G$6:$Q$20000,2,0),IFERROR(VLOOKUP(D1033,'[1]PREÇOS UNITÁRIOS'!$B$73:$H$20000,3,0),IFERROR(VLOOKUP(D1033,'[1]INSUMOS-SINAPI'!$A$7:$F$20000,2,0),IFERROR(VLOOKUP(D1033,'[1]tab-PINI-SINT'!$B$18:$G$20000,2,0),IFERROR(VLOOKUP(D1033,[1]INSUMOS!$B$13:$H$9994,3,0),"")))))</f>
        <v>0</v>
      </c>
      <c r="G1033" s="38">
        <f>IFERROR(VLOOKUP(D1033,'[1]COMP-SINT-SINAPI'!$G$6:$Q$20000,3,0),IFERROR(VLOOKUP(D1033,'[1]PREÇOS UNITÁRIOS'!$B$73:$H$20000,4,0),IFERROR(VLOOKUP(D1033,'[1]INSUMOS-SINAPI'!$A$7:$F$20000,3,0),IFERROR(VLOOKUP(D1033,'[1]tab-PINI-SINT'!$B$18:$G$20000,3,0),IFERROR(VLOOKUP(D1033,[1]INSUMOS!$B$13:$H$9994,5,0),"")))))</f>
        <v>0</v>
      </c>
      <c r="H1033" s="98"/>
      <c r="I1033" s="38">
        <f>IFERROR(VLOOKUP(D1033,'[1]COMP-SINT-SINAPI'!$G$6:$Q$20000,8,0),IFERROR(VLOOKUP(D1033,'[1]PREÇOS UNITÁRIOS'!$B$73:$H$20000,5,0),IFERROR(VLOOKUP(D1033,'[1]INSUMOS-SINAPI'!$A$7:$F$20000,5,0),IFERROR(VLOOKUP(D1033,'[1]tab-PINI-SINT'!$B$18:$G$20000,4,0),IFERROR(VLOOKUP(D1033,[1]INSUMOS!$B$13:$H$9994,6,0),"")))))</f>
        <v>0</v>
      </c>
      <c r="J1033" s="38">
        <f>IF(D1033="",0,IFERROR(VLOOKUP(D1033,'[1]COMP-SINT-SINAPI'!$G$6:$Q$20000,7,0),IFERROR(VLOOKUP(D1033,'[1]PREÇOS UNITÁRIOS'!$B$73:$H$20000,6,0),IFERROR(VLOOKUP(D1033,'[1]INSUMOS-SINAPI'!$A$7:$F$20000,7,0),IFERROR(VLOOKUP(D1033,'[1]tab-PINI-SINT'!$B$18:$G$20000,5,0),IFERROR(VLOOKUP(D1033,[1]INSUMOS!$B$13:$H$9994,7,0),"0,00"))))))</f>
        <v>0</v>
      </c>
      <c r="K1033" s="99">
        <f>IF(H1033="",0,H1033*I1033)</f>
        <v>0</v>
      </c>
      <c r="L1033" s="99">
        <f>H1033*J1033</f>
        <v>0</v>
      </c>
      <c r="M1033" s="100">
        <f>K1033+L1033</f>
        <v>0</v>
      </c>
      <c r="N1033" s="35"/>
    </row>
    <row r="1034" spans="3:14" x14ac:dyDescent="0.35">
      <c r="C1034" s="110"/>
      <c r="D1034" s="102"/>
      <c r="E1034" s="123"/>
      <c r="F1034" s="102"/>
      <c r="G1034" s="102"/>
      <c r="H1034" s="102"/>
      <c r="I1034" s="103" t="s">
        <v>1042</v>
      </c>
      <c r="J1034" s="95"/>
      <c r="K1034" s="100">
        <f>SUM(K1031:K1033)</f>
        <v>0</v>
      </c>
      <c r="L1034" s="100">
        <f>SUM(L1031:L1033)</f>
        <v>0</v>
      </c>
      <c r="M1034" s="100">
        <f>SUM(M1031:M1033)</f>
        <v>0</v>
      </c>
      <c r="N1034" s="35"/>
    </row>
    <row r="1035" spans="3:14" x14ac:dyDescent="0.35">
      <c r="C1035" s="34"/>
      <c r="D1035" s="35"/>
      <c r="E1035" s="118"/>
      <c r="F1035" s="35"/>
      <c r="G1035" s="35"/>
      <c r="H1035" s="35"/>
      <c r="I1035" s="35"/>
      <c r="J1035" s="35"/>
      <c r="K1035" s="35"/>
      <c r="L1035" s="35"/>
      <c r="M1035" s="35"/>
      <c r="N1035" s="35"/>
    </row>
    <row r="1036" spans="3:14" x14ac:dyDescent="0.35">
      <c r="C1036" s="106"/>
      <c r="D1036" s="107"/>
      <c r="E1036" s="125"/>
      <c r="F1036" s="107"/>
      <c r="G1036" s="108" t="s">
        <v>21</v>
      </c>
      <c r="H1036" s="108" t="s">
        <v>1036</v>
      </c>
      <c r="I1036" s="108" t="s">
        <v>1037</v>
      </c>
      <c r="J1036" s="108" t="s">
        <v>1038</v>
      </c>
      <c r="K1036" s="108" t="s">
        <v>1039</v>
      </c>
      <c r="L1036" s="108" t="s">
        <v>1040</v>
      </c>
      <c r="M1036" s="109" t="s">
        <v>1041</v>
      </c>
      <c r="N1036" s="35"/>
    </row>
    <row r="1037" spans="3:14" ht="39" x14ac:dyDescent="0.35">
      <c r="C1037" s="55" t="s">
        <v>688</v>
      </c>
      <c r="D1037" s="93" t="str">
        <f>IF(C1037="","",VLOOKUP(C1037,'[1]PREÇOS UNITÁRIOS'!$B$12:$H$273,2,0))</f>
        <v>C148-BASA</v>
      </c>
      <c r="E1037" s="79" t="s">
        <v>11</v>
      </c>
      <c r="F1037" s="93" t="str">
        <f>IF(C1037="","",VLOOKUP(C1037,'[1]PREÇOS UNITÁRIOS'!$B$12:$H$273,3,0))</f>
        <v>DISJUNTOR 3P-100A - 25KA TERMOMAGNÉTICO, DIN, CURVA C, 5KA</v>
      </c>
      <c r="G1037" s="94" t="s">
        <v>21</v>
      </c>
      <c r="H1037" s="95"/>
      <c r="I1037" s="95"/>
      <c r="J1037" s="96"/>
      <c r="K1037" s="96">
        <f>K1041</f>
        <v>353.53188851700003</v>
      </c>
      <c r="L1037" s="96">
        <f>L1041</f>
        <v>47.410258012999996</v>
      </c>
      <c r="M1037" s="96">
        <f>SUM(K1037:L1037)</f>
        <v>400.94214653</v>
      </c>
      <c r="N1037" s="35"/>
    </row>
    <row r="1038" spans="3:14" ht="37.5" x14ac:dyDescent="0.35">
      <c r="C1038" s="110"/>
      <c r="D1038" s="97">
        <v>2391</v>
      </c>
      <c r="E1038" s="38" t="str">
        <f>IFERROR(VLOOKUP(D1038,'[1]COMP-SINT-SINAPI'!$G$6:$R$20000,12,0),IFERROR(VLOOKUP(D1038,'[1]PREÇOS UNITÁRIOS'!$B$73:$H$20000,3,0),IFERROR(VLOOKUP(D1038,'[1]INSUMOS-SINAPI'!$A$6:$J$20000,6,0),IFERROR(VLOOKUP(D1038,'[1]tab-PINI-SINT'!$B$18:$H$20000,7,0),IFERROR(VLOOKUP(D1038,[1]INSUMOS!$B$13:$J$9994,9,0),"")))))</f>
        <v>SINAPI</v>
      </c>
      <c r="F1038" s="37" t="str">
        <f>IFERROR(VLOOKUP(D1038,'[1]COMP-SINT-SINAPI'!$G$6:$Q$20000,2,0),IFERROR(VLOOKUP(D1038,'[1]PREÇOS UNITÁRIOS'!$B$73:$H$20000,3,0),IFERROR(VLOOKUP(D1038,'[1]INSUMOS-SINAPI'!$A$7:$F$20000,2,0),IFERROR(VLOOKUP(D1038,'[1]tab-PINI-SINT'!$B$18:$G$20000,2,0),IFERROR(VLOOKUP(D1038,[1]INSUMOS!$B$13:$H$9994,3,0),"")))))</f>
        <v>DISJUNTOR TERMOMAGNETICO TRIPOLAR 125A</v>
      </c>
      <c r="G1038" s="38" t="str">
        <f>IFERROR(VLOOKUP(D1038,'[1]COMP-SINT-SINAPI'!$G$6:$Q$20000,3,0),IFERROR(VLOOKUP(D1038,'[1]PREÇOS UNITÁRIOS'!$B$73:$H$20000,4,0),IFERROR(VLOOKUP(D1038,'[1]INSUMOS-SINAPI'!$A$7:$F$20000,3,0),IFERROR(VLOOKUP(D1038,'[1]tab-PINI-SINT'!$B$18:$G$20000,3,0),IFERROR(VLOOKUP(D1038,[1]INSUMOS!$B$13:$H$9994,5,0),"")))))</f>
        <v xml:space="preserve">UN    </v>
      </c>
      <c r="H1038" s="111">
        <v>1</v>
      </c>
      <c r="I1038" s="38" t="str">
        <f>IFERROR(VLOOKUP(D1038,'[1]COMP-SINT-SINAPI'!$G$6:$Q$20000,8,0),IFERROR(VLOOKUP(D1038,'[1]PREÇOS UNITÁRIOS'!$B$73:$H$20000,5,0),IFERROR(VLOOKUP(D1038,'[1]INSUMOS-SINAPI'!$A$7:$F$20000,5,0),IFERROR(VLOOKUP(D1038,'[1]tab-PINI-SINT'!$B$18:$G$20000,4,0),IFERROR(VLOOKUP(D1038,[1]INSUMOS!$B$13:$H$9994,6,0),"")))))</f>
        <v>339,85</v>
      </c>
      <c r="J1038" s="38" t="str">
        <f>IF(D1038="",0,IFERROR(VLOOKUP(D1038,'[1]COMP-SINT-SINAPI'!$G$6:$Q$20000,7,0),IFERROR(VLOOKUP(D1038,'[1]PREÇOS UNITÁRIOS'!$B$73:$H$20000,6,0),IFERROR(VLOOKUP(D1038,'[1]INSUMOS-SINAPI'!$A$7:$F$20000,7,0),IFERROR(VLOOKUP(D1038,'[1]tab-PINI-SINT'!$B$18:$G$20000,5,0),IFERROR(VLOOKUP(D1038,[1]INSUMOS!$B$13:$H$9994,7,0),"0,00"))))))</f>
        <v>0,00</v>
      </c>
      <c r="K1038" s="99">
        <f>IF(H1038="",0,H1038*I1038)</f>
        <v>339.85</v>
      </c>
      <c r="L1038" s="99">
        <f>H1038*J1038</f>
        <v>0</v>
      </c>
      <c r="M1038" s="100">
        <f>K1038+L1038</f>
        <v>339.85</v>
      </c>
      <c r="N1038" s="35"/>
    </row>
    <row r="1039" spans="3:14" ht="37.5" x14ac:dyDescent="0.35">
      <c r="C1039" s="110"/>
      <c r="D1039" s="97">
        <v>88247</v>
      </c>
      <c r="E1039" s="38" t="str">
        <f>IFERROR(VLOOKUP(D1039,'[1]COMP-SINT-SINAPI'!$G$6:$R$20000,12,0),IFERROR(VLOOKUP(D1039,'[1]PREÇOS UNITÁRIOS'!$B$73:$H$20000,3,0),IFERROR(VLOOKUP(D1039,'[1]INSUMOS-SINAPI'!$A$6:$J$20000,6,0),IFERROR(VLOOKUP(D1039,'[1]tab-PINI-SINT'!$B$18:$H$20000,7,0),IFERROR(VLOOKUP(D1039,[1]INSUMOS!$B$13:$J$9994,9,0),"")))))</f>
        <v>SINAPI</v>
      </c>
      <c r="F1039" s="37" t="str">
        <f>IFERROR(VLOOKUP(D1039,'[1]COMP-SINT-SINAPI'!$G$6:$Q$20000,2,0),IFERROR(VLOOKUP(D1039,'[1]PREÇOS UNITÁRIOS'!$B$73:$H$20000,3,0),IFERROR(VLOOKUP(D1039,'[1]INSUMOS-SINAPI'!$A$7:$F$20000,2,0),IFERROR(VLOOKUP(D1039,'[1]tab-PINI-SINT'!$B$18:$G$20000,2,0),IFERROR(VLOOKUP(D1039,[1]INSUMOS!$B$13:$H$9994,3,0),"")))))</f>
        <v>AUXILIAR DE ELETRICISTA COM ENCARGOS COMPLEMENTARES</v>
      </c>
      <c r="G1039" s="38" t="str">
        <f>IFERROR(VLOOKUP(D1039,'[1]COMP-SINT-SINAPI'!$G$6:$Q$20000,3,0),IFERROR(VLOOKUP(D1039,'[1]PREÇOS UNITÁRIOS'!$B$73:$H$20000,4,0),IFERROR(VLOOKUP(D1039,'[1]INSUMOS-SINAPI'!$A$7:$F$20000,3,0),IFERROR(VLOOKUP(D1039,'[1]tab-PINI-SINT'!$B$18:$G$20000,3,0),IFERROR(VLOOKUP(D1039,[1]INSUMOS!$B$13:$H$9994,5,0),"")))))</f>
        <v>H</v>
      </c>
      <c r="H1039" s="111">
        <v>1.3231999999999999</v>
      </c>
      <c r="I1039" s="38">
        <f>IFERROR(VLOOKUP(D1039,'[1]COMP-SINT-SINAPI'!$G$6:$Q$20000,8,0),IFERROR(VLOOKUP(D1039,'[1]PREÇOS UNITÁRIOS'!$B$73:$H$20000,5,0),IFERROR(VLOOKUP(D1039,'[1]INSUMOS-SINAPI'!$A$7:$F$20000,5,0),IFERROR(VLOOKUP(D1039,'[1]tab-PINI-SINT'!$B$18:$G$20000,4,0),IFERROR(VLOOKUP(D1039,[1]INSUMOS!$B$13:$H$9994,6,0),"")))))</f>
        <v>5.1700000000000017</v>
      </c>
      <c r="J1039" s="38" t="str">
        <f>IF(D1039="",0,IFERROR(VLOOKUP(D1039,'[1]COMP-SINT-SINAPI'!$G$6:$Q$20000,7,0),IFERROR(VLOOKUP(D1039,'[1]PREÇOS UNITÁRIOS'!$B$73:$H$20000,6,0),IFERROR(VLOOKUP(D1039,'[1]INSUMOS-SINAPI'!$A$7:$F$20000,7,0),IFERROR(VLOOKUP(D1039,'[1]tab-PINI-SINT'!$B$18:$G$20000,5,0),IFERROR(VLOOKUP(D1039,[1]INSUMOS!$B$13:$H$9994,7,0),"0,00"))))))</f>
        <v>15,70</v>
      </c>
      <c r="K1039" s="99">
        <f>IF(H1039="",0,H1039*I1039)</f>
        <v>6.8409440000000021</v>
      </c>
      <c r="L1039" s="99">
        <f>H1039*J1039</f>
        <v>20.774239999999999</v>
      </c>
      <c r="M1039" s="100">
        <f>K1039+L1039</f>
        <v>27.615183999999999</v>
      </c>
      <c r="N1039" s="35"/>
    </row>
    <row r="1040" spans="3:14" ht="25" x14ac:dyDescent="0.35">
      <c r="C1040" s="110"/>
      <c r="D1040" s="97">
        <v>88264</v>
      </c>
      <c r="E1040" s="38" t="str">
        <f>IFERROR(VLOOKUP(D1040,'[1]COMP-SINT-SINAPI'!$G$6:$R$20000,12,0),IFERROR(VLOOKUP(D1040,'[1]PREÇOS UNITÁRIOS'!$B$73:$H$20000,3,0),IFERROR(VLOOKUP(D1040,'[1]INSUMOS-SINAPI'!$A$6:$J$20000,6,0),IFERROR(VLOOKUP(D1040,'[1]tab-PINI-SINT'!$B$18:$H$20000,7,0),IFERROR(VLOOKUP(D1040,[1]INSUMOS!$B$13:$J$9994,9,0),"")))))</f>
        <v>SINAPI</v>
      </c>
      <c r="F1040" s="37" t="str">
        <f>IFERROR(VLOOKUP(D1040,'[1]COMP-SINT-SINAPI'!$G$6:$Q$20000,2,0),IFERROR(VLOOKUP(D1040,'[1]PREÇOS UNITÁRIOS'!$B$73:$H$20000,3,0),IFERROR(VLOOKUP(D1040,'[1]INSUMOS-SINAPI'!$A$7:$F$20000,2,0),IFERROR(VLOOKUP(D1040,'[1]tab-PINI-SINT'!$B$18:$G$20000,2,0),IFERROR(VLOOKUP(D1040,[1]INSUMOS!$B$13:$H$9994,3,0),"")))))</f>
        <v>ELETRICISTA COM ENCARGOS COMPLEMENTARES</v>
      </c>
      <c r="G1040" s="38" t="str">
        <f>IFERROR(VLOOKUP(D1040,'[1]COMP-SINT-SINAPI'!$G$6:$Q$20000,3,0),IFERROR(VLOOKUP(D1040,'[1]PREÇOS UNITÁRIOS'!$B$73:$H$20000,4,0),IFERROR(VLOOKUP(D1040,'[1]INSUMOS-SINAPI'!$A$7:$F$20000,3,0),IFERROR(VLOOKUP(D1040,'[1]tab-PINI-SINT'!$B$18:$G$20000,3,0),IFERROR(VLOOKUP(D1040,[1]INSUMOS!$B$13:$H$9994,5,0),"")))))</f>
        <v>H</v>
      </c>
      <c r="H1040" s="111">
        <v>1.3232001</v>
      </c>
      <c r="I1040" s="38">
        <f>IFERROR(VLOOKUP(D1040,'[1]COMP-SINT-SINAPI'!$G$6:$Q$20000,8,0),IFERROR(VLOOKUP(D1040,'[1]PREÇOS UNITÁRIOS'!$B$73:$H$20000,5,0),IFERROR(VLOOKUP(D1040,'[1]INSUMOS-SINAPI'!$A$7:$F$20000,5,0),IFERROR(VLOOKUP(D1040,'[1]tab-PINI-SINT'!$B$18:$G$20000,4,0),IFERROR(VLOOKUP(D1040,[1]INSUMOS!$B$13:$H$9994,6,0),"")))))</f>
        <v>5.1700000000000017</v>
      </c>
      <c r="J1040" s="38" t="str">
        <f>IF(D1040="",0,IFERROR(VLOOKUP(D1040,'[1]COMP-SINT-SINAPI'!$G$6:$Q$20000,7,0),IFERROR(VLOOKUP(D1040,'[1]PREÇOS UNITÁRIOS'!$B$73:$H$20000,6,0),IFERROR(VLOOKUP(D1040,'[1]INSUMOS-SINAPI'!$A$7:$F$20000,7,0),IFERROR(VLOOKUP(D1040,'[1]tab-PINI-SINT'!$B$18:$G$20000,5,0),IFERROR(VLOOKUP(D1040,[1]INSUMOS!$B$13:$H$9994,7,0),"0,00"))))))</f>
        <v>20,13</v>
      </c>
      <c r="K1040" s="99">
        <f>IF(H1040="",0,H1040*I1040)</f>
        <v>6.8409445170000023</v>
      </c>
      <c r="L1040" s="99">
        <f>H1040*J1040</f>
        <v>26.636018012999997</v>
      </c>
      <c r="M1040" s="100">
        <f>K1040+L1040</f>
        <v>33.476962530000002</v>
      </c>
      <c r="N1040" s="35"/>
    </row>
    <row r="1041" spans="3:14" x14ac:dyDescent="0.35">
      <c r="C1041" s="110"/>
      <c r="D1041" s="102"/>
      <c r="E1041" s="123"/>
      <c r="F1041" s="102"/>
      <c r="G1041" s="102"/>
      <c r="H1041" s="102"/>
      <c r="I1041" s="103" t="s">
        <v>1042</v>
      </c>
      <c r="J1041" s="95"/>
      <c r="K1041" s="100">
        <f>SUM(K1038:K1040)</f>
        <v>353.53188851700003</v>
      </c>
      <c r="L1041" s="100">
        <f>SUM(L1038:L1040)</f>
        <v>47.410258012999996</v>
      </c>
      <c r="M1041" s="100">
        <f>SUM(M1038:M1040)</f>
        <v>400.94214653</v>
      </c>
      <c r="N1041" s="35"/>
    </row>
    <row r="1042" spans="3:14" x14ac:dyDescent="0.35">
      <c r="C1042" s="34"/>
      <c r="D1042" s="35"/>
      <c r="E1042" s="118"/>
      <c r="F1042" s="35"/>
      <c r="G1042" s="35"/>
      <c r="H1042" s="35"/>
      <c r="I1042" s="35"/>
      <c r="J1042" s="35"/>
      <c r="K1042" s="35"/>
      <c r="L1042" s="35"/>
      <c r="M1042" s="35"/>
      <c r="N1042" s="35"/>
    </row>
    <row r="1043" spans="3:14" x14ac:dyDescent="0.35">
      <c r="C1043" s="42"/>
      <c r="D1043" s="43"/>
      <c r="E1043" s="117"/>
      <c r="F1043" s="43"/>
      <c r="G1043" s="44" t="s">
        <v>21</v>
      </c>
      <c r="H1043" s="44" t="s">
        <v>1036</v>
      </c>
      <c r="I1043" s="44" t="s">
        <v>1037</v>
      </c>
      <c r="J1043" s="44" t="s">
        <v>1038</v>
      </c>
      <c r="K1043" s="44" t="s">
        <v>1039</v>
      </c>
      <c r="L1043" s="44" t="s">
        <v>1040</v>
      </c>
      <c r="M1043" s="45" t="s">
        <v>1041</v>
      </c>
      <c r="N1043" s="35"/>
    </row>
    <row r="1044" spans="3:14" ht="39" x14ac:dyDescent="0.35">
      <c r="C1044" s="55" t="s">
        <v>691</v>
      </c>
      <c r="D1044" s="93" t="str">
        <f>IF(C1044="","",VLOOKUP(C1044,'[1]PREÇOS UNITÁRIOS'!$B$12:$H$273,2,0))</f>
        <v>C149-BASA</v>
      </c>
      <c r="E1044" s="79" t="s">
        <v>11</v>
      </c>
      <c r="F1044" s="93" t="str">
        <f>IF(C1044="","",VLOOKUP(C1044,'[1]PREÇOS UNITÁRIOS'!$B$12:$H$273,3,0))</f>
        <v>DISJUNTOR 3P-70A TIPO TERMOMAGNÉTICO,
IEC, 10KA CURVA C</v>
      </c>
      <c r="G1044" s="94" t="s">
        <v>21</v>
      </c>
      <c r="H1044" s="95"/>
      <c r="I1044" s="95"/>
      <c r="J1044" s="96"/>
      <c r="K1044" s="96">
        <f>K1048</f>
        <v>88.091888517000001</v>
      </c>
      <c r="L1044" s="96">
        <f>L1048</f>
        <v>47.410258012999996</v>
      </c>
      <c r="M1044" s="96">
        <f>SUM(K1044:L1044)</f>
        <v>135.50214653</v>
      </c>
      <c r="N1044" s="35"/>
    </row>
    <row r="1045" spans="3:14" ht="25" x14ac:dyDescent="0.35">
      <c r="C1045" s="34"/>
      <c r="D1045" s="97">
        <v>34714</v>
      </c>
      <c r="E1045" s="38" t="str">
        <f>IFERROR(VLOOKUP(D1045,'[1]COMP-SINT-SINAPI'!$G$6:$R$20000,12,0),IFERROR(VLOOKUP(D1045,'[1]PREÇOS UNITÁRIOS'!$B$73:$H$20000,3,0),IFERROR(VLOOKUP(D1045,'[1]INSUMOS-SINAPI'!$A$6:$J$20000,6,0),IFERROR(VLOOKUP(D1045,'[1]tab-PINI-SINT'!$B$18:$H$20000,7,0),IFERROR(VLOOKUP(D1045,[1]INSUMOS!$B$13:$J$9994,9,0),"")))))</f>
        <v>SINAPI</v>
      </c>
      <c r="F1045" s="37" t="str">
        <f>IFERROR(VLOOKUP(D1045,'[1]COMP-SINT-SINAPI'!$G$6:$Q$20000,2,0),IFERROR(VLOOKUP(D1045,'[1]PREÇOS UNITÁRIOS'!$B$73:$H$20000,3,0),IFERROR(VLOOKUP(D1045,'[1]INSUMOS-SINAPI'!$A$7:$F$20000,2,0),IFERROR(VLOOKUP(D1045,'[1]tab-PINI-SINT'!$B$18:$G$20000,2,0),IFERROR(VLOOKUP(D1045,[1]INSUMOS!$B$13:$H$9994,3,0),"")))))</f>
        <v>DISJUNTOR TIPO DIN/IEC, TRIPOLAR 63 A</v>
      </c>
      <c r="G1045" s="38" t="str">
        <f>IFERROR(VLOOKUP(D1045,'[1]COMP-SINT-SINAPI'!$G$6:$Q$20000,3,0),IFERROR(VLOOKUP(D1045,'[1]PREÇOS UNITÁRIOS'!$B$73:$H$20000,4,0),IFERROR(VLOOKUP(D1045,'[1]INSUMOS-SINAPI'!$A$7:$F$20000,3,0),IFERROR(VLOOKUP(D1045,'[1]tab-PINI-SINT'!$B$18:$G$20000,3,0),IFERROR(VLOOKUP(D1045,[1]INSUMOS!$B$13:$H$9994,5,0),"")))))</f>
        <v xml:space="preserve">UN    </v>
      </c>
      <c r="H1045" s="111">
        <v>1</v>
      </c>
      <c r="I1045" s="38" t="str">
        <f>IFERROR(VLOOKUP(D1045,'[1]COMP-SINT-SINAPI'!$G$6:$Q$20000,8,0),IFERROR(VLOOKUP(D1045,'[1]PREÇOS UNITÁRIOS'!$B$73:$H$20000,5,0),IFERROR(VLOOKUP(D1045,'[1]INSUMOS-SINAPI'!$A$7:$F$20000,5,0),IFERROR(VLOOKUP(D1045,'[1]tab-PINI-SINT'!$B$18:$G$20000,4,0),IFERROR(VLOOKUP(D1045,[1]INSUMOS!$B$13:$H$9994,6,0),"")))))</f>
        <v>74,41</v>
      </c>
      <c r="J1045" s="38" t="str">
        <f>IF(D1045="",0,IFERROR(VLOOKUP(D1045,'[1]COMP-SINT-SINAPI'!$G$6:$Q$20000,7,0),IFERROR(VLOOKUP(D1045,'[1]PREÇOS UNITÁRIOS'!$B$73:$H$20000,6,0),IFERROR(VLOOKUP(D1045,'[1]INSUMOS-SINAPI'!$A$7:$F$20000,7,0),IFERROR(VLOOKUP(D1045,'[1]tab-PINI-SINT'!$B$18:$G$20000,5,0),IFERROR(VLOOKUP(D1045,[1]INSUMOS!$B$13:$H$9994,7,0),"0,00"))))))</f>
        <v>0,00</v>
      </c>
      <c r="K1045" s="99">
        <f>IF(H1045="",0,H1045*I1045)</f>
        <v>74.41</v>
      </c>
      <c r="L1045" s="99">
        <f>H1045*J1045</f>
        <v>0</v>
      </c>
      <c r="M1045" s="100">
        <f>K1045+L1045</f>
        <v>74.41</v>
      </c>
      <c r="N1045" s="35"/>
    </row>
    <row r="1046" spans="3:14" ht="37.5" x14ac:dyDescent="0.35">
      <c r="C1046" s="34"/>
      <c r="D1046" s="97">
        <v>88247</v>
      </c>
      <c r="E1046" s="38" t="str">
        <f>IFERROR(VLOOKUP(D1046,'[1]COMP-SINT-SINAPI'!$G$6:$R$20000,12,0),IFERROR(VLOOKUP(D1046,'[1]PREÇOS UNITÁRIOS'!$B$73:$H$20000,3,0),IFERROR(VLOOKUP(D1046,'[1]INSUMOS-SINAPI'!$A$6:$J$20000,6,0),IFERROR(VLOOKUP(D1046,'[1]tab-PINI-SINT'!$B$18:$H$20000,7,0),IFERROR(VLOOKUP(D1046,[1]INSUMOS!$B$13:$J$9994,9,0),"")))))</f>
        <v>SINAPI</v>
      </c>
      <c r="F1046" s="37" t="str">
        <f>IFERROR(VLOOKUP(D1046,'[1]COMP-SINT-SINAPI'!$G$6:$Q$20000,2,0),IFERROR(VLOOKUP(D1046,'[1]PREÇOS UNITÁRIOS'!$B$73:$H$20000,3,0),IFERROR(VLOOKUP(D1046,'[1]INSUMOS-SINAPI'!$A$7:$F$20000,2,0),IFERROR(VLOOKUP(D1046,'[1]tab-PINI-SINT'!$B$18:$G$20000,2,0),IFERROR(VLOOKUP(D1046,[1]INSUMOS!$B$13:$H$9994,3,0),"")))))</f>
        <v>AUXILIAR DE ELETRICISTA COM ENCARGOS COMPLEMENTARES</v>
      </c>
      <c r="G1046" s="38" t="str">
        <f>IFERROR(VLOOKUP(D1046,'[1]COMP-SINT-SINAPI'!$G$6:$Q$20000,3,0),IFERROR(VLOOKUP(D1046,'[1]PREÇOS UNITÁRIOS'!$B$73:$H$20000,4,0),IFERROR(VLOOKUP(D1046,'[1]INSUMOS-SINAPI'!$A$7:$F$20000,3,0),IFERROR(VLOOKUP(D1046,'[1]tab-PINI-SINT'!$B$18:$G$20000,3,0),IFERROR(VLOOKUP(D1046,[1]INSUMOS!$B$13:$H$9994,5,0),"")))))</f>
        <v>H</v>
      </c>
      <c r="H1046" s="111">
        <v>1.3231999999999999</v>
      </c>
      <c r="I1046" s="38">
        <f>IFERROR(VLOOKUP(D1046,'[1]COMP-SINT-SINAPI'!$G$6:$Q$20000,8,0),IFERROR(VLOOKUP(D1046,'[1]PREÇOS UNITÁRIOS'!$B$73:$H$20000,5,0),IFERROR(VLOOKUP(D1046,'[1]INSUMOS-SINAPI'!$A$7:$F$20000,5,0),IFERROR(VLOOKUP(D1046,'[1]tab-PINI-SINT'!$B$18:$G$20000,4,0),IFERROR(VLOOKUP(D1046,[1]INSUMOS!$B$13:$H$9994,6,0),"")))))</f>
        <v>5.1700000000000017</v>
      </c>
      <c r="J1046" s="38" t="str">
        <f>IF(D1046="",0,IFERROR(VLOOKUP(D1046,'[1]COMP-SINT-SINAPI'!$G$6:$Q$20000,7,0),IFERROR(VLOOKUP(D1046,'[1]PREÇOS UNITÁRIOS'!$B$73:$H$20000,6,0),IFERROR(VLOOKUP(D1046,'[1]INSUMOS-SINAPI'!$A$7:$F$20000,7,0),IFERROR(VLOOKUP(D1046,'[1]tab-PINI-SINT'!$B$18:$G$20000,5,0),IFERROR(VLOOKUP(D1046,[1]INSUMOS!$B$13:$H$9994,7,0),"0,00"))))))</f>
        <v>15,70</v>
      </c>
      <c r="K1046" s="99">
        <f>IF(H1046="",0,H1046*I1046)</f>
        <v>6.8409440000000021</v>
      </c>
      <c r="L1046" s="99">
        <f>H1046*J1046</f>
        <v>20.774239999999999</v>
      </c>
      <c r="M1046" s="100">
        <f>K1046+L1046</f>
        <v>27.615183999999999</v>
      </c>
      <c r="N1046" s="35"/>
    </row>
    <row r="1047" spans="3:14" ht="25" x14ac:dyDescent="0.35">
      <c r="C1047" s="34"/>
      <c r="D1047" s="97">
        <v>88264</v>
      </c>
      <c r="E1047" s="38" t="str">
        <f>IFERROR(VLOOKUP(D1047,'[1]COMP-SINT-SINAPI'!$G$6:$R$20000,12,0),IFERROR(VLOOKUP(D1047,'[1]PREÇOS UNITÁRIOS'!$B$73:$H$20000,3,0),IFERROR(VLOOKUP(D1047,'[1]INSUMOS-SINAPI'!$A$6:$J$20000,6,0),IFERROR(VLOOKUP(D1047,'[1]tab-PINI-SINT'!$B$18:$H$20000,7,0),IFERROR(VLOOKUP(D1047,[1]INSUMOS!$B$13:$J$9994,9,0),"")))))</f>
        <v>SINAPI</v>
      </c>
      <c r="F1047" s="37" t="str">
        <f>IFERROR(VLOOKUP(D1047,'[1]COMP-SINT-SINAPI'!$G$6:$Q$20000,2,0),IFERROR(VLOOKUP(D1047,'[1]PREÇOS UNITÁRIOS'!$B$73:$H$20000,3,0),IFERROR(VLOOKUP(D1047,'[1]INSUMOS-SINAPI'!$A$7:$F$20000,2,0),IFERROR(VLOOKUP(D1047,'[1]tab-PINI-SINT'!$B$18:$G$20000,2,0),IFERROR(VLOOKUP(D1047,[1]INSUMOS!$B$13:$H$9994,3,0),"")))))</f>
        <v>ELETRICISTA COM ENCARGOS COMPLEMENTARES</v>
      </c>
      <c r="G1047" s="38" t="str">
        <f>IFERROR(VLOOKUP(D1047,'[1]COMP-SINT-SINAPI'!$G$6:$Q$20000,3,0),IFERROR(VLOOKUP(D1047,'[1]PREÇOS UNITÁRIOS'!$B$73:$H$20000,4,0),IFERROR(VLOOKUP(D1047,'[1]INSUMOS-SINAPI'!$A$7:$F$20000,3,0),IFERROR(VLOOKUP(D1047,'[1]tab-PINI-SINT'!$B$18:$G$20000,3,0),IFERROR(VLOOKUP(D1047,[1]INSUMOS!$B$13:$H$9994,5,0),"")))))</f>
        <v>H</v>
      </c>
      <c r="H1047" s="111">
        <v>1.3232001</v>
      </c>
      <c r="I1047" s="38">
        <f>IFERROR(VLOOKUP(D1047,'[1]COMP-SINT-SINAPI'!$G$6:$Q$20000,8,0),IFERROR(VLOOKUP(D1047,'[1]PREÇOS UNITÁRIOS'!$B$73:$H$20000,5,0),IFERROR(VLOOKUP(D1047,'[1]INSUMOS-SINAPI'!$A$7:$F$20000,5,0),IFERROR(VLOOKUP(D1047,'[1]tab-PINI-SINT'!$B$18:$G$20000,4,0),IFERROR(VLOOKUP(D1047,[1]INSUMOS!$B$13:$H$9994,6,0),"")))))</f>
        <v>5.1700000000000017</v>
      </c>
      <c r="J1047" s="38" t="str">
        <f>IF(D1047="",0,IFERROR(VLOOKUP(D1047,'[1]COMP-SINT-SINAPI'!$G$6:$Q$20000,7,0),IFERROR(VLOOKUP(D1047,'[1]PREÇOS UNITÁRIOS'!$B$73:$H$20000,6,0),IFERROR(VLOOKUP(D1047,'[1]INSUMOS-SINAPI'!$A$7:$F$20000,7,0),IFERROR(VLOOKUP(D1047,'[1]tab-PINI-SINT'!$B$18:$G$20000,5,0),IFERROR(VLOOKUP(D1047,[1]INSUMOS!$B$13:$H$9994,7,0),"0,00"))))))</f>
        <v>20,13</v>
      </c>
      <c r="K1047" s="99">
        <f>IF(H1047="",0,H1047*I1047)</f>
        <v>6.8409445170000023</v>
      </c>
      <c r="L1047" s="99">
        <f>H1047*J1047</f>
        <v>26.636018012999997</v>
      </c>
      <c r="M1047" s="100">
        <f>K1047+L1047</f>
        <v>33.476962530000002</v>
      </c>
      <c r="N1047" s="35"/>
    </row>
    <row r="1048" spans="3:14" x14ac:dyDescent="0.35">
      <c r="C1048" s="34"/>
      <c r="D1048" s="102"/>
      <c r="E1048" s="123"/>
      <c r="F1048" s="102"/>
      <c r="G1048" s="102"/>
      <c r="H1048" s="102"/>
      <c r="I1048" s="103" t="s">
        <v>1042</v>
      </c>
      <c r="J1048" s="95"/>
      <c r="K1048" s="100">
        <f>SUM(K1045:K1047)</f>
        <v>88.091888517000001</v>
      </c>
      <c r="L1048" s="100">
        <f>SUM(L1045:L1047)</f>
        <v>47.410258012999996</v>
      </c>
      <c r="M1048" s="100">
        <f>SUM(M1045:M1047)</f>
        <v>135.50214653</v>
      </c>
      <c r="N1048" s="35"/>
    </row>
    <row r="1049" spans="3:14" x14ac:dyDescent="0.35">
      <c r="C1049" s="34"/>
      <c r="D1049" s="35"/>
      <c r="E1049" s="118"/>
      <c r="F1049" s="35"/>
      <c r="G1049" s="35"/>
      <c r="H1049" s="35"/>
      <c r="I1049" s="35"/>
      <c r="J1049" s="35"/>
      <c r="K1049" s="35"/>
      <c r="L1049" s="35"/>
      <c r="M1049" s="35"/>
      <c r="N1049" s="35"/>
    </row>
    <row r="1050" spans="3:14" x14ac:dyDescent="0.35">
      <c r="C1050" s="42"/>
      <c r="D1050" s="43"/>
      <c r="E1050" s="117"/>
      <c r="F1050" s="43"/>
      <c r="G1050" s="44" t="s">
        <v>21</v>
      </c>
      <c r="H1050" s="44" t="s">
        <v>1036</v>
      </c>
      <c r="I1050" s="44" t="s">
        <v>1037</v>
      </c>
      <c r="J1050" s="44" t="s">
        <v>1038</v>
      </c>
      <c r="K1050" s="44" t="s">
        <v>1039</v>
      </c>
      <c r="L1050" s="44" t="s">
        <v>1040</v>
      </c>
      <c r="M1050" s="45" t="s">
        <v>1041</v>
      </c>
      <c r="N1050" s="35"/>
    </row>
    <row r="1051" spans="3:14" ht="52" x14ac:dyDescent="0.35">
      <c r="C1051" s="131" t="s">
        <v>694</v>
      </c>
      <c r="D1051" s="47" t="str">
        <f>IF(C1051="","",VLOOKUP(C1051,'[1]PREÇOS UNITÁRIOS'!$B$12:$H$273,2,0))</f>
        <v>C150-BASA</v>
      </c>
      <c r="E1051" s="79" t="s">
        <v>11</v>
      </c>
      <c r="F1051" s="47" t="str">
        <f>IF(C1051="","",VLOOKUP(C1051,'[1]PREÇOS UNITÁRIOS'!$B$12:$H$273,3,0))</f>
        <v>SUPRESSOR DE TRANSIENTE TIPO VCL 175 40KA, FAB. CLAMPER OU SIMILAR (03 FASES+NEUTRO)</v>
      </c>
      <c r="G1051" s="48" t="s">
        <v>21</v>
      </c>
      <c r="H1051" s="105"/>
      <c r="I1051" s="105"/>
      <c r="J1051" s="49"/>
      <c r="K1051" s="49">
        <f>K1055</f>
        <v>99.665999999999997</v>
      </c>
      <c r="L1051" s="49">
        <f>L1055</f>
        <v>14.332000000000001</v>
      </c>
      <c r="M1051" s="49">
        <f>SUM(K1051:L1051)</f>
        <v>113.99799999999999</v>
      </c>
      <c r="N1051" s="35"/>
    </row>
    <row r="1052" spans="3:14" ht="50" x14ac:dyDescent="0.35">
      <c r="C1052" s="34"/>
      <c r="D1052" s="77">
        <v>39467</v>
      </c>
      <c r="E1052" s="38" t="str">
        <f>IFERROR(VLOOKUP(D1052,'[1]COMP-SINT-SINAPI'!$G$6:$R$20000,12,0),IFERROR(VLOOKUP(D1052,'[1]PREÇOS UNITÁRIOS'!$B$73:$H$20000,3,0),IFERROR(VLOOKUP(D1052,'[1]INSUMOS-SINAPI'!$A$6:$J$20000,6,0),IFERROR(VLOOKUP(D1052,'[1]tab-PINI-SINT'!$B$18:$H$20000,7,0),IFERROR(VLOOKUP(D1052,[1]INSUMOS!$B$13:$J$9994,9,0),"")))))</f>
        <v>SINAPI</v>
      </c>
      <c r="F1052" s="37" t="str">
        <f>IFERROR(VLOOKUP(D1052,'[1]COMP-SINT-SINAPI'!$G$6:$Q$20000,2,0),IFERROR(VLOOKUP(D1052,'[1]PREÇOS UNITÁRIOS'!$B$73:$H$20000,3,0),IFERROR(VLOOKUP(D1052,'[1]INSUMOS-SINAPI'!$A$7:$F$20000,2,0),IFERROR(VLOOKUP(D1052,'[1]tab-PINI-SINT'!$B$18:$G$20000,2,0),IFERROR(VLOOKUP(D1052,[1]INSUMOS!$B$13:$H$9994,3,0),"")))))</f>
        <v>DISPOSITIVO DPS CLASSE II, 1 POLO, TENSAO MAXIMA DE 175 V, CORRENTE MAXIMA DE *45* KA (TIPO AC)</v>
      </c>
      <c r="G1052" s="38" t="str">
        <f>IFERROR(VLOOKUP(D1052,'[1]COMP-SINT-SINAPI'!$G$6:$Q$20000,3,0),IFERROR(VLOOKUP(D1052,'[1]PREÇOS UNITÁRIOS'!$B$73:$H$20000,4,0),IFERROR(VLOOKUP(D1052,'[1]INSUMOS-SINAPI'!$A$7:$F$20000,3,0),IFERROR(VLOOKUP(D1052,'[1]tab-PINI-SINT'!$B$18:$G$20000,3,0),IFERROR(VLOOKUP(D1052,[1]INSUMOS!$B$13:$H$9994,5,0),"")))))</f>
        <v xml:space="preserve">UN    </v>
      </c>
      <c r="H1052" s="39">
        <v>1</v>
      </c>
      <c r="I1052" s="38" t="str">
        <f>IFERROR(VLOOKUP(D1052,'[1]COMP-SINT-SINAPI'!$G$6:$Q$20000,8,0),IFERROR(VLOOKUP(D1052,'[1]PREÇOS UNITÁRIOS'!$B$73:$H$20000,5,0),IFERROR(VLOOKUP(D1052,'[1]INSUMOS-SINAPI'!$A$7:$F$20000,5,0),IFERROR(VLOOKUP(D1052,'[1]tab-PINI-SINT'!$B$18:$G$20000,4,0),IFERROR(VLOOKUP(D1052,[1]INSUMOS!$B$13:$H$9994,6,0),"")))))</f>
        <v>95,53</v>
      </c>
      <c r="J1052" s="38" t="str">
        <f>IF(D1052="",0,IFERROR(VLOOKUP(D1052,'[1]COMP-SINT-SINAPI'!$G$6:$Q$20000,7,0),IFERROR(VLOOKUP(D1052,'[1]PREÇOS UNITÁRIOS'!$B$73:$H$20000,6,0),IFERROR(VLOOKUP(D1052,'[1]INSUMOS-SINAPI'!$A$7:$F$20000,7,0),IFERROR(VLOOKUP(D1052,'[1]tab-PINI-SINT'!$B$18:$G$20000,5,0),IFERROR(VLOOKUP(D1052,[1]INSUMOS!$B$13:$H$9994,7,0),"0,00"))))))</f>
        <v>0,00</v>
      </c>
      <c r="K1052" s="40">
        <f>IF(H1052="",0,H1052*I1052)</f>
        <v>95.53</v>
      </c>
      <c r="L1052" s="40">
        <f>H1052*J1052</f>
        <v>0</v>
      </c>
      <c r="M1052" s="41">
        <f>K1052+L1052</f>
        <v>95.53</v>
      </c>
      <c r="N1052" s="35"/>
    </row>
    <row r="1053" spans="3:14" ht="37.5" x14ac:dyDescent="0.35">
      <c r="C1053" s="34"/>
      <c r="D1053" s="77">
        <v>88247</v>
      </c>
      <c r="E1053" s="38" t="str">
        <f>IFERROR(VLOOKUP(D1053,'[1]COMP-SINT-SINAPI'!$G$6:$R$20000,12,0),IFERROR(VLOOKUP(D1053,'[1]PREÇOS UNITÁRIOS'!$B$73:$H$20000,3,0),IFERROR(VLOOKUP(D1053,'[1]INSUMOS-SINAPI'!$A$6:$J$20000,6,0),IFERROR(VLOOKUP(D1053,'[1]tab-PINI-SINT'!$B$18:$H$20000,7,0),IFERROR(VLOOKUP(D1053,[1]INSUMOS!$B$13:$J$9994,9,0),"")))))</f>
        <v>SINAPI</v>
      </c>
      <c r="F1053" s="37" t="str">
        <f>IFERROR(VLOOKUP(D1053,'[1]COMP-SINT-SINAPI'!$G$6:$Q$20000,2,0),IFERROR(VLOOKUP(D1053,'[1]PREÇOS UNITÁRIOS'!$B$73:$H$20000,3,0),IFERROR(VLOOKUP(D1053,'[1]INSUMOS-SINAPI'!$A$7:$F$20000,2,0),IFERROR(VLOOKUP(D1053,'[1]tab-PINI-SINT'!$B$18:$G$20000,2,0),IFERROR(VLOOKUP(D1053,[1]INSUMOS!$B$13:$H$9994,3,0),"")))))</f>
        <v>AUXILIAR DE ELETRICISTA COM ENCARGOS COMPLEMENTARES</v>
      </c>
      <c r="G1053" s="38" t="str">
        <f>IFERROR(VLOOKUP(D1053,'[1]COMP-SINT-SINAPI'!$G$6:$Q$20000,3,0),IFERROR(VLOOKUP(D1053,'[1]PREÇOS UNITÁRIOS'!$B$73:$H$20000,4,0),IFERROR(VLOOKUP(D1053,'[1]INSUMOS-SINAPI'!$A$7:$F$20000,3,0),IFERROR(VLOOKUP(D1053,'[1]tab-PINI-SINT'!$B$18:$G$20000,3,0),IFERROR(VLOOKUP(D1053,[1]INSUMOS!$B$13:$H$9994,5,0),"")))))</f>
        <v>H</v>
      </c>
      <c r="H1053" s="39">
        <v>0.4</v>
      </c>
      <c r="I1053" s="38">
        <f>IFERROR(VLOOKUP(D1053,'[1]COMP-SINT-SINAPI'!$G$6:$Q$20000,8,0),IFERROR(VLOOKUP(D1053,'[1]PREÇOS UNITÁRIOS'!$B$73:$H$20000,5,0),IFERROR(VLOOKUP(D1053,'[1]INSUMOS-SINAPI'!$A$7:$F$20000,5,0),IFERROR(VLOOKUP(D1053,'[1]tab-PINI-SINT'!$B$18:$G$20000,4,0),IFERROR(VLOOKUP(D1053,[1]INSUMOS!$B$13:$H$9994,6,0),"")))))</f>
        <v>5.1700000000000017</v>
      </c>
      <c r="J1053" s="38" t="str">
        <f>IF(D1053="",0,IFERROR(VLOOKUP(D1053,'[1]COMP-SINT-SINAPI'!$G$6:$Q$20000,7,0),IFERROR(VLOOKUP(D1053,'[1]PREÇOS UNITÁRIOS'!$B$73:$H$20000,6,0),IFERROR(VLOOKUP(D1053,'[1]INSUMOS-SINAPI'!$A$7:$F$20000,7,0),IFERROR(VLOOKUP(D1053,'[1]tab-PINI-SINT'!$B$18:$G$20000,5,0),IFERROR(VLOOKUP(D1053,[1]INSUMOS!$B$13:$H$9994,7,0),"0,00"))))))</f>
        <v>15,70</v>
      </c>
      <c r="K1053" s="40">
        <f>IF(H1053="",0,H1053*I1053)</f>
        <v>2.0680000000000009</v>
      </c>
      <c r="L1053" s="40">
        <f>H1053*J1053</f>
        <v>6.28</v>
      </c>
      <c r="M1053" s="41">
        <f>K1053+L1053</f>
        <v>8.3480000000000008</v>
      </c>
      <c r="N1053" s="35"/>
    </row>
    <row r="1054" spans="3:14" ht="25" x14ac:dyDescent="0.35">
      <c r="C1054" s="34"/>
      <c r="D1054" s="77">
        <v>88264</v>
      </c>
      <c r="E1054" s="38" t="str">
        <f>IFERROR(VLOOKUP(D1054,'[1]COMP-SINT-SINAPI'!$G$6:$R$20000,12,0),IFERROR(VLOOKUP(D1054,'[1]PREÇOS UNITÁRIOS'!$B$73:$H$20000,3,0),IFERROR(VLOOKUP(D1054,'[1]INSUMOS-SINAPI'!$A$6:$J$20000,6,0),IFERROR(VLOOKUP(D1054,'[1]tab-PINI-SINT'!$B$18:$H$20000,7,0),IFERROR(VLOOKUP(D1054,[1]INSUMOS!$B$13:$J$9994,9,0),"")))))</f>
        <v>SINAPI</v>
      </c>
      <c r="F1054" s="37" t="str">
        <f>IFERROR(VLOOKUP(D1054,'[1]COMP-SINT-SINAPI'!$G$6:$Q$20000,2,0),IFERROR(VLOOKUP(D1054,'[1]PREÇOS UNITÁRIOS'!$B$73:$H$20000,3,0),IFERROR(VLOOKUP(D1054,'[1]INSUMOS-SINAPI'!$A$7:$F$20000,2,0),IFERROR(VLOOKUP(D1054,'[1]tab-PINI-SINT'!$B$18:$G$20000,2,0),IFERROR(VLOOKUP(D1054,[1]INSUMOS!$B$13:$H$9994,3,0),"")))))</f>
        <v>ELETRICISTA COM ENCARGOS COMPLEMENTARES</v>
      </c>
      <c r="G1054" s="38" t="str">
        <f>IFERROR(VLOOKUP(D1054,'[1]COMP-SINT-SINAPI'!$G$6:$Q$20000,3,0),IFERROR(VLOOKUP(D1054,'[1]PREÇOS UNITÁRIOS'!$B$73:$H$20000,4,0),IFERROR(VLOOKUP(D1054,'[1]INSUMOS-SINAPI'!$A$7:$F$20000,3,0),IFERROR(VLOOKUP(D1054,'[1]tab-PINI-SINT'!$B$18:$G$20000,3,0),IFERROR(VLOOKUP(D1054,[1]INSUMOS!$B$13:$H$9994,5,0),"")))))</f>
        <v>H</v>
      </c>
      <c r="H1054" s="39">
        <v>0.4</v>
      </c>
      <c r="I1054" s="38">
        <f>IFERROR(VLOOKUP(D1054,'[1]COMP-SINT-SINAPI'!$G$6:$Q$20000,8,0),IFERROR(VLOOKUP(D1054,'[1]PREÇOS UNITÁRIOS'!$B$73:$H$20000,5,0),IFERROR(VLOOKUP(D1054,'[1]INSUMOS-SINAPI'!$A$7:$F$20000,5,0),IFERROR(VLOOKUP(D1054,'[1]tab-PINI-SINT'!$B$18:$G$20000,4,0),IFERROR(VLOOKUP(D1054,[1]INSUMOS!$B$13:$H$9994,6,0),"")))))</f>
        <v>5.1700000000000017</v>
      </c>
      <c r="J1054" s="38" t="str">
        <f>IF(D1054="",0,IFERROR(VLOOKUP(D1054,'[1]COMP-SINT-SINAPI'!$G$6:$Q$20000,7,0),IFERROR(VLOOKUP(D1054,'[1]PREÇOS UNITÁRIOS'!$B$73:$H$20000,6,0),IFERROR(VLOOKUP(D1054,'[1]INSUMOS-SINAPI'!$A$7:$F$20000,7,0),IFERROR(VLOOKUP(D1054,'[1]tab-PINI-SINT'!$B$18:$G$20000,5,0),IFERROR(VLOOKUP(D1054,[1]INSUMOS!$B$13:$H$9994,7,0),"0,00"))))))</f>
        <v>20,13</v>
      </c>
      <c r="K1054" s="40">
        <f>IF(H1054="",0,H1054*I1054)</f>
        <v>2.0680000000000009</v>
      </c>
      <c r="L1054" s="40">
        <f>H1054*J1054</f>
        <v>8.0519999999999996</v>
      </c>
      <c r="M1054" s="41">
        <f>K1054+L1054</f>
        <v>10.120000000000001</v>
      </c>
      <c r="N1054" s="35"/>
    </row>
    <row r="1055" spans="3:14" x14ac:dyDescent="0.35">
      <c r="C1055" s="34"/>
      <c r="D1055" s="84"/>
      <c r="E1055" s="122"/>
      <c r="F1055" s="84"/>
      <c r="G1055" s="84"/>
      <c r="H1055" s="84"/>
      <c r="I1055" s="50" t="s">
        <v>1042</v>
      </c>
      <c r="J1055" s="105"/>
      <c r="K1055" s="41">
        <f>SUM(K1052:K1054)</f>
        <v>99.665999999999997</v>
      </c>
      <c r="L1055" s="41">
        <f>SUM(L1052:L1054)</f>
        <v>14.332000000000001</v>
      </c>
      <c r="M1055" s="41">
        <f>SUM(M1052:M1054)</f>
        <v>113.998</v>
      </c>
      <c r="N1055" s="35"/>
    </row>
    <row r="1056" spans="3:14" x14ac:dyDescent="0.35">
      <c r="C1056" s="34"/>
      <c r="D1056" s="84"/>
      <c r="E1056" s="122"/>
      <c r="F1056" s="84"/>
      <c r="G1056" s="84"/>
      <c r="H1056" s="84"/>
      <c r="I1056" s="84"/>
      <c r="J1056" s="84"/>
      <c r="K1056" s="84"/>
      <c r="L1056" s="84"/>
      <c r="M1056" s="84"/>
      <c r="N1056" s="35"/>
    </row>
    <row r="1057" spans="3:14" x14ac:dyDescent="0.35">
      <c r="C1057" s="42"/>
      <c r="D1057" s="43"/>
      <c r="E1057" s="117"/>
      <c r="F1057" s="43"/>
      <c r="G1057" s="44" t="s">
        <v>21</v>
      </c>
      <c r="H1057" s="44" t="s">
        <v>1036</v>
      </c>
      <c r="I1057" s="44" t="s">
        <v>1037</v>
      </c>
      <c r="J1057" s="44" t="s">
        <v>1038</v>
      </c>
      <c r="K1057" s="44" t="s">
        <v>1039</v>
      </c>
      <c r="L1057" s="44" t="s">
        <v>1040</v>
      </c>
      <c r="M1057" s="45" t="s">
        <v>1041</v>
      </c>
      <c r="N1057" s="35"/>
    </row>
    <row r="1058" spans="3:14" ht="26" x14ac:dyDescent="0.35">
      <c r="C1058" s="55" t="s">
        <v>697</v>
      </c>
      <c r="D1058" s="93" t="str">
        <f>IF(C1058="","",VLOOKUP(C1058,'[1]PREÇOS UNITÁRIOS'!$B$12:$H$273,2,0))</f>
        <v>C151-BASA</v>
      </c>
      <c r="E1058" s="79" t="s">
        <v>11</v>
      </c>
      <c r="F1058" s="93" t="str">
        <f>IF(C1058="","",VLOOKUP(C1058,'[1]PREÇOS UNITÁRIOS'!$B$12:$H$273,3,0))</f>
        <v>TC´S 400:5A PARA INSTRUMENTOS DE MEDIÇÃO</v>
      </c>
      <c r="G1058" s="94" t="s">
        <v>21</v>
      </c>
      <c r="H1058" s="95"/>
      <c r="I1058" s="95"/>
      <c r="J1058" s="96"/>
      <c r="K1058" s="96">
        <f>K1062</f>
        <v>81.948999999999998</v>
      </c>
      <c r="L1058" s="96">
        <f>L1062</f>
        <v>12.540499999999998</v>
      </c>
      <c r="M1058" s="96">
        <f>SUM(K1058:L1058)</f>
        <v>94.489499999999992</v>
      </c>
      <c r="N1058" s="35"/>
    </row>
    <row r="1059" spans="3:14" ht="37.5" x14ac:dyDescent="0.35">
      <c r="C1059" s="34"/>
      <c r="D1059" s="97" t="s">
        <v>119</v>
      </c>
      <c r="E1059" s="38" t="str">
        <f>IFERROR(VLOOKUP(D1059,'[1]COMP-SINT-SINAPI'!$G$6:$R$20000,12,0),IFERROR(VLOOKUP(D1059,'[1]PREÇOS UNITÁRIOS'!$B$73:$H$20000,3,0),IFERROR(VLOOKUP(D1059,'[1]INSUMOS-SINAPI'!$A$6:$J$20000,6,0),IFERROR(VLOOKUP(D1059,'[1]tab-PINI-SINT'!$B$18:$H$20000,7,0),IFERROR(VLOOKUP(D1059,[1]INSUMOS!$B$13:$J$9994,9,0),"")))))</f>
        <v>INTERNET</v>
      </c>
      <c r="F1059" s="37" t="str">
        <f>IFERROR(VLOOKUP(D1059,'[1]COMP-SINT-SINAPI'!$G$6:$Q$20000,2,0),IFERROR(VLOOKUP(D1059,'[1]PREÇOS UNITÁRIOS'!$B$73:$H$20000,3,0),IFERROR(VLOOKUP(D1059,'[1]INSUMOS-SINAPI'!$A$7:$F$20000,2,0),IFERROR(VLOOKUP(D1059,'[1]tab-PINI-SINT'!$B$18:$G$20000,2,0),IFERROR(VLOOKUP(D1059,[1]INSUMOS!$B$13:$H$9994,3,0),"")))))</f>
        <v>TC´S 400:5A PARA INSTRUMENTOS DE
MEDIÇÃO.</v>
      </c>
      <c r="G1059" s="38" t="str">
        <f>IFERROR(VLOOKUP(D1059,'[1]COMP-SINT-SINAPI'!$G$6:$Q$20000,3,0),IFERROR(VLOOKUP(D1059,'[1]PREÇOS UNITÁRIOS'!$B$73:$H$20000,4,0),IFERROR(VLOOKUP(D1059,'[1]INSUMOS-SINAPI'!$A$7:$F$20000,3,0),IFERROR(VLOOKUP(D1059,'[1]tab-PINI-SINT'!$B$18:$G$20000,3,0),IFERROR(VLOOKUP(D1059,[1]INSUMOS!$B$13:$H$9994,5,0),"")))))</f>
        <v>UND</v>
      </c>
      <c r="H1059" s="98">
        <v>1</v>
      </c>
      <c r="I1059" s="38">
        <f>IFERROR(VLOOKUP(D1059,'[1]COMP-SINT-SINAPI'!$G$6:$Q$20000,8,0),IFERROR(VLOOKUP(D1059,'[1]PREÇOS UNITÁRIOS'!$B$73:$H$20000,5,0),IFERROR(VLOOKUP(D1059,'[1]INSUMOS-SINAPI'!$A$7:$F$20000,5,0),IFERROR(VLOOKUP(D1059,'[1]tab-PINI-SINT'!$B$18:$G$20000,4,0),IFERROR(VLOOKUP(D1059,[1]INSUMOS!$B$13:$H$9994,6,0),"")))))</f>
        <v>78.33</v>
      </c>
      <c r="J1059" s="38">
        <f>IF(D1059="",0,IFERROR(VLOOKUP(D1059,'[1]COMP-SINT-SINAPI'!$G$6:$Q$20000,7,0),IFERROR(VLOOKUP(D1059,'[1]PREÇOS UNITÁRIOS'!$B$73:$H$20000,6,0),IFERROR(VLOOKUP(D1059,'[1]INSUMOS-SINAPI'!$A$7:$F$20000,7,0),IFERROR(VLOOKUP(D1059,'[1]tab-PINI-SINT'!$B$18:$G$20000,5,0),IFERROR(VLOOKUP(D1059,[1]INSUMOS!$B$13:$H$9994,7,0),"0,00"))))))</f>
        <v>0</v>
      </c>
      <c r="K1059" s="99">
        <f>IF(H1059="",0,H1059*I1059)</f>
        <v>78.33</v>
      </c>
      <c r="L1059" s="99">
        <f>H1059*J1059</f>
        <v>0</v>
      </c>
      <c r="M1059" s="100">
        <f>K1059+L1059</f>
        <v>78.33</v>
      </c>
      <c r="N1059" s="35"/>
    </row>
    <row r="1060" spans="3:14" ht="37.5" x14ac:dyDescent="0.35">
      <c r="C1060" s="34"/>
      <c r="D1060" s="97">
        <v>88247</v>
      </c>
      <c r="E1060" s="38" t="str">
        <f>IFERROR(VLOOKUP(D1060,'[1]COMP-SINT-SINAPI'!$G$6:$R$20000,12,0),IFERROR(VLOOKUP(D1060,'[1]PREÇOS UNITÁRIOS'!$B$73:$H$20000,3,0),IFERROR(VLOOKUP(D1060,'[1]INSUMOS-SINAPI'!$A$6:$J$20000,6,0),IFERROR(VLOOKUP(D1060,'[1]tab-PINI-SINT'!$B$18:$H$20000,7,0),IFERROR(VLOOKUP(D1060,[1]INSUMOS!$B$13:$J$9994,9,0),"")))))</f>
        <v>SINAPI</v>
      </c>
      <c r="F1060" s="37" t="str">
        <f>IFERROR(VLOOKUP(D1060,'[1]COMP-SINT-SINAPI'!$G$6:$Q$20000,2,0),IFERROR(VLOOKUP(D1060,'[1]PREÇOS UNITÁRIOS'!$B$73:$H$20000,3,0),IFERROR(VLOOKUP(D1060,'[1]INSUMOS-SINAPI'!$A$7:$F$20000,2,0),IFERROR(VLOOKUP(D1060,'[1]tab-PINI-SINT'!$B$18:$G$20000,2,0),IFERROR(VLOOKUP(D1060,[1]INSUMOS!$B$13:$H$9994,3,0),"")))))</f>
        <v>AUXILIAR DE ELETRICISTA COM ENCARGOS COMPLEMENTARES</v>
      </c>
      <c r="G1060" s="38" t="str">
        <f>IFERROR(VLOOKUP(D1060,'[1]COMP-SINT-SINAPI'!$G$6:$Q$20000,3,0),IFERROR(VLOOKUP(D1060,'[1]PREÇOS UNITÁRIOS'!$B$73:$H$20000,4,0),IFERROR(VLOOKUP(D1060,'[1]INSUMOS-SINAPI'!$A$7:$F$20000,3,0),IFERROR(VLOOKUP(D1060,'[1]tab-PINI-SINT'!$B$18:$G$20000,3,0),IFERROR(VLOOKUP(D1060,[1]INSUMOS!$B$13:$H$9994,5,0),"")))))</f>
        <v>H</v>
      </c>
      <c r="H1060" s="98">
        <v>0.35</v>
      </c>
      <c r="I1060" s="38">
        <f>IFERROR(VLOOKUP(D1060,'[1]COMP-SINT-SINAPI'!$G$6:$Q$20000,8,0),IFERROR(VLOOKUP(D1060,'[1]PREÇOS UNITÁRIOS'!$B$73:$H$20000,5,0),IFERROR(VLOOKUP(D1060,'[1]INSUMOS-SINAPI'!$A$7:$F$20000,5,0),IFERROR(VLOOKUP(D1060,'[1]tab-PINI-SINT'!$B$18:$G$20000,4,0),IFERROR(VLOOKUP(D1060,[1]INSUMOS!$B$13:$H$9994,6,0),"")))))</f>
        <v>5.1700000000000017</v>
      </c>
      <c r="J1060" s="38" t="str">
        <f>IF(D1060="",0,IFERROR(VLOOKUP(D1060,'[1]COMP-SINT-SINAPI'!$G$6:$Q$20000,7,0),IFERROR(VLOOKUP(D1060,'[1]PREÇOS UNITÁRIOS'!$B$73:$H$20000,6,0),IFERROR(VLOOKUP(D1060,'[1]INSUMOS-SINAPI'!$A$7:$F$20000,7,0),IFERROR(VLOOKUP(D1060,'[1]tab-PINI-SINT'!$B$18:$G$20000,5,0),IFERROR(VLOOKUP(D1060,[1]INSUMOS!$B$13:$H$9994,7,0),"0,00"))))))</f>
        <v>15,70</v>
      </c>
      <c r="K1060" s="99">
        <f>IF(H1060="",0,H1060*I1060)</f>
        <v>1.8095000000000006</v>
      </c>
      <c r="L1060" s="99">
        <f>H1060*J1060</f>
        <v>5.4949999999999992</v>
      </c>
      <c r="M1060" s="100">
        <f>K1060+L1060</f>
        <v>7.3045</v>
      </c>
      <c r="N1060" s="35"/>
    </row>
    <row r="1061" spans="3:14" ht="25" x14ac:dyDescent="0.35">
      <c r="C1061" s="34"/>
      <c r="D1061" s="97">
        <v>88264</v>
      </c>
      <c r="E1061" s="38" t="str">
        <f>IFERROR(VLOOKUP(D1061,'[1]COMP-SINT-SINAPI'!$G$6:$R$20000,12,0),IFERROR(VLOOKUP(D1061,'[1]PREÇOS UNITÁRIOS'!$B$73:$H$20000,3,0),IFERROR(VLOOKUP(D1061,'[1]INSUMOS-SINAPI'!$A$6:$J$20000,6,0),IFERROR(VLOOKUP(D1061,'[1]tab-PINI-SINT'!$B$18:$H$20000,7,0),IFERROR(VLOOKUP(D1061,[1]INSUMOS!$B$13:$J$9994,9,0),"")))))</f>
        <v>SINAPI</v>
      </c>
      <c r="F1061" s="37" t="str">
        <f>IFERROR(VLOOKUP(D1061,'[1]COMP-SINT-SINAPI'!$G$6:$Q$20000,2,0),IFERROR(VLOOKUP(D1061,'[1]PREÇOS UNITÁRIOS'!$B$73:$H$20000,3,0),IFERROR(VLOOKUP(D1061,'[1]INSUMOS-SINAPI'!$A$7:$F$20000,2,0),IFERROR(VLOOKUP(D1061,'[1]tab-PINI-SINT'!$B$18:$G$20000,2,0),IFERROR(VLOOKUP(D1061,[1]INSUMOS!$B$13:$H$9994,3,0),"")))))</f>
        <v>ELETRICISTA COM ENCARGOS COMPLEMENTARES</v>
      </c>
      <c r="G1061" s="38" t="str">
        <f>IFERROR(VLOOKUP(D1061,'[1]COMP-SINT-SINAPI'!$G$6:$Q$20000,3,0),IFERROR(VLOOKUP(D1061,'[1]PREÇOS UNITÁRIOS'!$B$73:$H$20000,4,0),IFERROR(VLOOKUP(D1061,'[1]INSUMOS-SINAPI'!$A$7:$F$20000,3,0),IFERROR(VLOOKUP(D1061,'[1]tab-PINI-SINT'!$B$18:$G$20000,3,0),IFERROR(VLOOKUP(D1061,[1]INSUMOS!$B$13:$H$9994,5,0),"")))))</f>
        <v>H</v>
      </c>
      <c r="H1061" s="98">
        <v>0.35</v>
      </c>
      <c r="I1061" s="38">
        <f>IFERROR(VLOOKUP(D1061,'[1]COMP-SINT-SINAPI'!$G$6:$Q$20000,8,0),IFERROR(VLOOKUP(D1061,'[1]PREÇOS UNITÁRIOS'!$B$73:$H$20000,5,0),IFERROR(VLOOKUP(D1061,'[1]INSUMOS-SINAPI'!$A$7:$F$20000,5,0),IFERROR(VLOOKUP(D1061,'[1]tab-PINI-SINT'!$B$18:$G$20000,4,0),IFERROR(VLOOKUP(D1061,[1]INSUMOS!$B$13:$H$9994,6,0),"")))))</f>
        <v>5.1700000000000017</v>
      </c>
      <c r="J1061" s="38" t="str">
        <f>IF(D1061="",0,IFERROR(VLOOKUP(D1061,'[1]COMP-SINT-SINAPI'!$G$6:$Q$20000,7,0),IFERROR(VLOOKUP(D1061,'[1]PREÇOS UNITÁRIOS'!$B$73:$H$20000,6,0),IFERROR(VLOOKUP(D1061,'[1]INSUMOS-SINAPI'!$A$7:$F$20000,7,0),IFERROR(VLOOKUP(D1061,'[1]tab-PINI-SINT'!$B$18:$G$20000,5,0),IFERROR(VLOOKUP(D1061,[1]INSUMOS!$B$13:$H$9994,7,0),"0,00"))))))</f>
        <v>20,13</v>
      </c>
      <c r="K1061" s="99">
        <f>IF(H1061="",0,H1061*I1061)</f>
        <v>1.8095000000000006</v>
      </c>
      <c r="L1061" s="99">
        <f>H1061*J1061</f>
        <v>7.0454999999999988</v>
      </c>
      <c r="M1061" s="100">
        <f>K1061+L1061</f>
        <v>8.8549999999999986</v>
      </c>
      <c r="N1061" s="35"/>
    </row>
    <row r="1062" spans="3:14" x14ac:dyDescent="0.35">
      <c r="C1062" s="34"/>
      <c r="D1062" s="102"/>
      <c r="E1062" s="123"/>
      <c r="F1062" s="102"/>
      <c r="G1062" s="102"/>
      <c r="H1062" s="102"/>
      <c r="I1062" s="103" t="s">
        <v>1042</v>
      </c>
      <c r="J1062" s="95"/>
      <c r="K1062" s="100">
        <f>SUM(K1059:K1061)</f>
        <v>81.948999999999998</v>
      </c>
      <c r="L1062" s="100">
        <f>SUM(L1059:L1061)</f>
        <v>12.540499999999998</v>
      </c>
      <c r="M1062" s="100">
        <f>SUM(M1059:M1061)</f>
        <v>94.489500000000007</v>
      </c>
      <c r="N1062" s="35"/>
    </row>
    <row r="1063" spans="3:14" x14ac:dyDescent="0.35">
      <c r="C1063" s="34"/>
      <c r="D1063" s="35"/>
      <c r="E1063" s="118"/>
      <c r="F1063" s="35"/>
      <c r="G1063" s="35"/>
      <c r="H1063" s="35"/>
      <c r="I1063" s="35"/>
      <c r="J1063" s="35"/>
      <c r="K1063" s="35"/>
      <c r="L1063" s="35"/>
      <c r="M1063" s="35"/>
      <c r="N1063" s="35"/>
    </row>
    <row r="1064" spans="3:14" x14ac:dyDescent="0.35">
      <c r="C1064" s="42"/>
      <c r="D1064" s="43"/>
      <c r="E1064" s="117"/>
      <c r="F1064" s="43"/>
      <c r="G1064" s="44" t="s">
        <v>21</v>
      </c>
      <c r="H1064" s="44" t="s">
        <v>1036</v>
      </c>
      <c r="I1064" s="44" t="s">
        <v>1037</v>
      </c>
      <c r="J1064" s="44" t="s">
        <v>1038</v>
      </c>
      <c r="K1064" s="44" t="s">
        <v>1039</v>
      </c>
      <c r="L1064" s="44" t="s">
        <v>1040</v>
      </c>
      <c r="M1064" s="45" t="s">
        <v>1041</v>
      </c>
      <c r="N1064" s="35"/>
    </row>
    <row r="1065" spans="3:14" ht="26" x14ac:dyDescent="0.35">
      <c r="C1065" s="55" t="s">
        <v>700</v>
      </c>
      <c r="D1065" s="93" t="str">
        <f>IF(C1065="","",VLOOKUP(C1065,'[1]PREÇOS UNITÁRIOS'!$B$12:$H$273,2,0))</f>
        <v>C152-BASA</v>
      </c>
      <c r="E1065" s="79" t="s">
        <v>11</v>
      </c>
      <c r="F1065" s="93" t="str">
        <f>IF(C1065="","",VLOOKUP(C1065,'[1]PREÇOS UNITÁRIOS'!$B$12:$H$273,3,0))</f>
        <v>TC´S 200:5A PARA INSTRUMENTOS DE MEDIÇÃO</v>
      </c>
      <c r="G1065" s="94" t="s">
        <v>21</v>
      </c>
      <c r="H1065" s="95"/>
      <c r="I1065" s="95"/>
      <c r="J1065" s="96"/>
      <c r="K1065" s="96">
        <f>K1069</f>
        <v>82.948999999999998</v>
      </c>
      <c r="L1065" s="96">
        <f>L1069</f>
        <v>12.540499999999998</v>
      </c>
      <c r="M1065" s="96">
        <f>SUM(K1065:L1065)</f>
        <v>95.489499999999992</v>
      </c>
      <c r="N1065" s="35"/>
    </row>
    <row r="1066" spans="3:14" ht="37.5" x14ac:dyDescent="0.35">
      <c r="C1066" s="34"/>
      <c r="D1066" s="97" t="s">
        <v>120</v>
      </c>
      <c r="E1066" s="38" t="str">
        <f>IFERROR(VLOOKUP(D1066,'[1]COMP-SINT-SINAPI'!$G$6:$R$20000,12,0),IFERROR(VLOOKUP(D1066,'[1]PREÇOS UNITÁRIOS'!$B$73:$H$20000,3,0),IFERROR(VLOOKUP(D1066,'[1]INSUMOS-SINAPI'!$A$6:$J$20000,6,0),IFERROR(VLOOKUP(D1066,'[1]tab-PINI-SINT'!$B$18:$H$20000,7,0),IFERROR(VLOOKUP(D1066,[1]INSUMOS!$B$13:$J$9994,9,0),"")))))</f>
        <v>INTERNET</v>
      </c>
      <c r="F1066" s="37" t="str">
        <f>IFERROR(VLOOKUP(D1066,'[1]COMP-SINT-SINAPI'!$G$6:$Q$20000,2,0),IFERROR(VLOOKUP(D1066,'[1]PREÇOS UNITÁRIOS'!$B$73:$H$20000,3,0),IFERROR(VLOOKUP(D1066,'[1]INSUMOS-SINAPI'!$A$7:$F$20000,2,0),IFERROR(VLOOKUP(D1066,'[1]tab-PINI-SINT'!$B$18:$G$20000,2,0),IFERROR(VLOOKUP(D1066,[1]INSUMOS!$B$13:$H$9994,3,0),"")))))</f>
        <v>TC´S 200:5A PARA INSTRUMENTOS DE
MEDIÇÃO.</v>
      </c>
      <c r="G1066" s="38" t="str">
        <f>IFERROR(VLOOKUP(D1066,'[1]COMP-SINT-SINAPI'!$G$6:$Q$20000,3,0),IFERROR(VLOOKUP(D1066,'[1]PREÇOS UNITÁRIOS'!$B$73:$H$20000,4,0),IFERROR(VLOOKUP(D1066,'[1]INSUMOS-SINAPI'!$A$7:$F$20000,3,0),IFERROR(VLOOKUP(D1066,'[1]tab-PINI-SINT'!$B$18:$G$20000,3,0),IFERROR(VLOOKUP(D1066,[1]INSUMOS!$B$13:$H$9994,5,0),"")))))</f>
        <v>UND</v>
      </c>
      <c r="H1066" s="98">
        <v>1</v>
      </c>
      <c r="I1066" s="38">
        <f>IFERROR(VLOOKUP(D1066,'[1]COMP-SINT-SINAPI'!$G$6:$Q$20000,8,0),IFERROR(VLOOKUP(D1066,'[1]PREÇOS UNITÁRIOS'!$B$73:$H$20000,5,0),IFERROR(VLOOKUP(D1066,'[1]INSUMOS-SINAPI'!$A$7:$F$20000,5,0),IFERROR(VLOOKUP(D1066,'[1]tab-PINI-SINT'!$B$18:$G$20000,4,0),IFERROR(VLOOKUP(D1066,[1]INSUMOS!$B$13:$H$9994,6,0),"")))))</f>
        <v>79.33</v>
      </c>
      <c r="J1066" s="38">
        <f>IF(D1066="",0,IFERROR(VLOOKUP(D1066,'[1]COMP-SINT-SINAPI'!$G$6:$Q$20000,7,0),IFERROR(VLOOKUP(D1066,'[1]PREÇOS UNITÁRIOS'!$B$73:$H$20000,6,0),IFERROR(VLOOKUP(D1066,'[1]INSUMOS-SINAPI'!$A$7:$F$20000,7,0),IFERROR(VLOOKUP(D1066,'[1]tab-PINI-SINT'!$B$18:$G$20000,5,0),IFERROR(VLOOKUP(D1066,[1]INSUMOS!$B$13:$H$9994,7,0),"0,00"))))))</f>
        <v>0</v>
      </c>
      <c r="K1066" s="99">
        <f>IF(H1066="",0,H1066*I1066)</f>
        <v>79.33</v>
      </c>
      <c r="L1066" s="99">
        <f>H1066*J1066</f>
        <v>0</v>
      </c>
      <c r="M1066" s="100">
        <f>K1066+L1066</f>
        <v>79.33</v>
      </c>
      <c r="N1066" s="35"/>
    </row>
    <row r="1067" spans="3:14" ht="37.5" x14ac:dyDescent="0.35">
      <c r="C1067" s="34"/>
      <c r="D1067" s="97">
        <v>88247</v>
      </c>
      <c r="E1067" s="38" t="str">
        <f>IFERROR(VLOOKUP(D1067,'[1]COMP-SINT-SINAPI'!$G$6:$R$20000,12,0),IFERROR(VLOOKUP(D1067,'[1]PREÇOS UNITÁRIOS'!$B$73:$H$20000,3,0),IFERROR(VLOOKUP(D1067,'[1]INSUMOS-SINAPI'!$A$6:$J$20000,6,0),IFERROR(VLOOKUP(D1067,'[1]tab-PINI-SINT'!$B$18:$H$20000,7,0),IFERROR(VLOOKUP(D1067,[1]INSUMOS!$B$13:$J$9994,9,0),"")))))</f>
        <v>SINAPI</v>
      </c>
      <c r="F1067" s="37" t="str">
        <f>IFERROR(VLOOKUP(D1067,'[1]COMP-SINT-SINAPI'!$G$6:$Q$20000,2,0),IFERROR(VLOOKUP(D1067,'[1]PREÇOS UNITÁRIOS'!$B$73:$H$20000,3,0),IFERROR(VLOOKUP(D1067,'[1]INSUMOS-SINAPI'!$A$7:$F$20000,2,0),IFERROR(VLOOKUP(D1067,'[1]tab-PINI-SINT'!$B$18:$G$20000,2,0),IFERROR(VLOOKUP(D1067,[1]INSUMOS!$B$13:$H$9994,3,0),"")))))</f>
        <v>AUXILIAR DE ELETRICISTA COM ENCARGOS COMPLEMENTARES</v>
      </c>
      <c r="G1067" s="38" t="str">
        <f>IFERROR(VLOOKUP(D1067,'[1]COMP-SINT-SINAPI'!$G$6:$Q$20000,3,0),IFERROR(VLOOKUP(D1067,'[1]PREÇOS UNITÁRIOS'!$B$73:$H$20000,4,0),IFERROR(VLOOKUP(D1067,'[1]INSUMOS-SINAPI'!$A$7:$F$20000,3,0),IFERROR(VLOOKUP(D1067,'[1]tab-PINI-SINT'!$B$18:$G$20000,3,0),IFERROR(VLOOKUP(D1067,[1]INSUMOS!$B$13:$H$9994,5,0),"")))))</f>
        <v>H</v>
      </c>
      <c r="H1067" s="98">
        <v>0.35</v>
      </c>
      <c r="I1067" s="38">
        <f>IFERROR(VLOOKUP(D1067,'[1]COMP-SINT-SINAPI'!$G$6:$Q$20000,8,0),IFERROR(VLOOKUP(D1067,'[1]PREÇOS UNITÁRIOS'!$B$73:$H$20000,5,0),IFERROR(VLOOKUP(D1067,'[1]INSUMOS-SINAPI'!$A$7:$F$20000,5,0),IFERROR(VLOOKUP(D1067,'[1]tab-PINI-SINT'!$B$18:$G$20000,4,0),IFERROR(VLOOKUP(D1067,[1]INSUMOS!$B$13:$H$9994,6,0),"")))))</f>
        <v>5.1700000000000017</v>
      </c>
      <c r="J1067" s="38" t="str">
        <f>IF(D1067="",0,IFERROR(VLOOKUP(D1067,'[1]COMP-SINT-SINAPI'!$G$6:$Q$20000,7,0),IFERROR(VLOOKUP(D1067,'[1]PREÇOS UNITÁRIOS'!$B$73:$H$20000,6,0),IFERROR(VLOOKUP(D1067,'[1]INSUMOS-SINAPI'!$A$7:$F$20000,7,0),IFERROR(VLOOKUP(D1067,'[1]tab-PINI-SINT'!$B$18:$G$20000,5,0),IFERROR(VLOOKUP(D1067,[1]INSUMOS!$B$13:$H$9994,7,0),"0,00"))))))</f>
        <v>15,70</v>
      </c>
      <c r="K1067" s="99">
        <f>IF(H1067="",0,H1067*I1067)</f>
        <v>1.8095000000000006</v>
      </c>
      <c r="L1067" s="99">
        <f>H1067*J1067</f>
        <v>5.4949999999999992</v>
      </c>
      <c r="M1067" s="100">
        <f>K1067+L1067</f>
        <v>7.3045</v>
      </c>
      <c r="N1067" s="35"/>
    </row>
    <row r="1068" spans="3:14" ht="25" x14ac:dyDescent="0.35">
      <c r="C1068" s="34"/>
      <c r="D1068" s="97">
        <v>88264</v>
      </c>
      <c r="E1068" s="38" t="str">
        <f>IFERROR(VLOOKUP(D1068,'[1]COMP-SINT-SINAPI'!$G$6:$R$20000,12,0),IFERROR(VLOOKUP(D1068,'[1]PREÇOS UNITÁRIOS'!$B$73:$H$20000,3,0),IFERROR(VLOOKUP(D1068,'[1]INSUMOS-SINAPI'!$A$6:$J$20000,6,0),IFERROR(VLOOKUP(D1068,'[1]tab-PINI-SINT'!$B$18:$H$20000,7,0),IFERROR(VLOOKUP(D1068,[1]INSUMOS!$B$13:$J$9994,9,0),"")))))</f>
        <v>SINAPI</v>
      </c>
      <c r="F1068" s="37" t="str">
        <f>IFERROR(VLOOKUP(D1068,'[1]COMP-SINT-SINAPI'!$G$6:$Q$20000,2,0),IFERROR(VLOOKUP(D1068,'[1]PREÇOS UNITÁRIOS'!$B$73:$H$20000,3,0),IFERROR(VLOOKUP(D1068,'[1]INSUMOS-SINAPI'!$A$7:$F$20000,2,0),IFERROR(VLOOKUP(D1068,'[1]tab-PINI-SINT'!$B$18:$G$20000,2,0),IFERROR(VLOOKUP(D1068,[1]INSUMOS!$B$13:$H$9994,3,0),"")))))</f>
        <v>ELETRICISTA COM ENCARGOS COMPLEMENTARES</v>
      </c>
      <c r="G1068" s="38" t="str">
        <f>IFERROR(VLOOKUP(D1068,'[1]COMP-SINT-SINAPI'!$G$6:$Q$20000,3,0),IFERROR(VLOOKUP(D1068,'[1]PREÇOS UNITÁRIOS'!$B$73:$H$20000,4,0),IFERROR(VLOOKUP(D1068,'[1]INSUMOS-SINAPI'!$A$7:$F$20000,3,0),IFERROR(VLOOKUP(D1068,'[1]tab-PINI-SINT'!$B$18:$G$20000,3,0),IFERROR(VLOOKUP(D1068,[1]INSUMOS!$B$13:$H$9994,5,0),"")))))</f>
        <v>H</v>
      </c>
      <c r="H1068" s="98">
        <v>0.35</v>
      </c>
      <c r="I1068" s="38">
        <f>IFERROR(VLOOKUP(D1068,'[1]COMP-SINT-SINAPI'!$G$6:$Q$20000,8,0),IFERROR(VLOOKUP(D1068,'[1]PREÇOS UNITÁRIOS'!$B$73:$H$20000,5,0),IFERROR(VLOOKUP(D1068,'[1]INSUMOS-SINAPI'!$A$7:$F$20000,5,0),IFERROR(VLOOKUP(D1068,'[1]tab-PINI-SINT'!$B$18:$G$20000,4,0),IFERROR(VLOOKUP(D1068,[1]INSUMOS!$B$13:$H$9994,6,0),"")))))</f>
        <v>5.1700000000000017</v>
      </c>
      <c r="J1068" s="38" t="str">
        <f>IF(D1068="",0,IFERROR(VLOOKUP(D1068,'[1]COMP-SINT-SINAPI'!$G$6:$Q$20000,7,0),IFERROR(VLOOKUP(D1068,'[1]PREÇOS UNITÁRIOS'!$B$73:$H$20000,6,0),IFERROR(VLOOKUP(D1068,'[1]INSUMOS-SINAPI'!$A$7:$F$20000,7,0),IFERROR(VLOOKUP(D1068,'[1]tab-PINI-SINT'!$B$18:$G$20000,5,0),IFERROR(VLOOKUP(D1068,[1]INSUMOS!$B$13:$H$9994,7,0),"0,00"))))))</f>
        <v>20,13</v>
      </c>
      <c r="K1068" s="99">
        <f>IF(H1068="",0,H1068*I1068)</f>
        <v>1.8095000000000006</v>
      </c>
      <c r="L1068" s="99">
        <f>H1068*J1068</f>
        <v>7.0454999999999988</v>
      </c>
      <c r="M1068" s="100">
        <f>K1068+L1068</f>
        <v>8.8549999999999986</v>
      </c>
      <c r="N1068" s="35"/>
    </row>
    <row r="1069" spans="3:14" x14ac:dyDescent="0.35">
      <c r="C1069" s="34"/>
      <c r="D1069" s="102"/>
      <c r="E1069" s="123"/>
      <c r="F1069" s="102"/>
      <c r="G1069" s="102"/>
      <c r="H1069" s="102"/>
      <c r="I1069" s="103" t="s">
        <v>1042</v>
      </c>
      <c r="J1069" s="95"/>
      <c r="K1069" s="100">
        <f>SUM(K1066:K1068)</f>
        <v>82.948999999999998</v>
      </c>
      <c r="L1069" s="100">
        <f>SUM(L1066:L1068)</f>
        <v>12.540499999999998</v>
      </c>
      <c r="M1069" s="100">
        <f>SUM(M1066:M1068)</f>
        <v>95.489500000000007</v>
      </c>
      <c r="N1069" s="35"/>
    </row>
    <row r="1070" spans="3:14" x14ac:dyDescent="0.35">
      <c r="C1070" s="34"/>
      <c r="D1070" s="35"/>
      <c r="E1070" s="118"/>
      <c r="F1070" s="35"/>
      <c r="G1070" s="35"/>
      <c r="H1070" s="35"/>
      <c r="I1070" s="35"/>
      <c r="J1070" s="35"/>
      <c r="K1070" s="35"/>
      <c r="L1070" s="35"/>
      <c r="M1070" s="35"/>
      <c r="N1070" s="35"/>
    </row>
    <row r="1071" spans="3:14" x14ac:dyDescent="0.35">
      <c r="C1071" s="42"/>
      <c r="D1071" s="43"/>
      <c r="E1071" s="117"/>
      <c r="F1071" s="43"/>
      <c r="G1071" s="44" t="s">
        <v>21</v>
      </c>
      <c r="H1071" s="44" t="s">
        <v>1036</v>
      </c>
      <c r="I1071" s="44" t="s">
        <v>1037</v>
      </c>
      <c r="J1071" s="44" t="s">
        <v>1038</v>
      </c>
      <c r="K1071" s="44" t="s">
        <v>1039</v>
      </c>
      <c r="L1071" s="44" t="s">
        <v>1040</v>
      </c>
      <c r="M1071" s="45" t="s">
        <v>1041</v>
      </c>
      <c r="N1071" s="35"/>
    </row>
    <row r="1072" spans="3:14" ht="26" x14ac:dyDescent="0.35">
      <c r="C1072" s="55" t="s">
        <v>703</v>
      </c>
      <c r="D1072" s="93" t="str">
        <f>IF(C1072="","",VLOOKUP(C1072,'[1]PREÇOS UNITÁRIOS'!$B$12:$H$273,2,0))</f>
        <v>C153-BASA</v>
      </c>
      <c r="E1072" s="79" t="s">
        <v>11</v>
      </c>
      <c r="F1072" s="93" t="str">
        <f>IF(C1072="","",VLOOKUP(C1072,'[1]PREÇOS UNITÁRIOS'!$B$12:$H$273,3,0))</f>
        <v>VOLTÍMETRO 0-500V RS,ST,TR</v>
      </c>
      <c r="G1072" s="94" t="s">
        <v>21</v>
      </c>
      <c r="H1072" s="95"/>
      <c r="I1072" s="95"/>
      <c r="J1072" s="38"/>
      <c r="K1072" s="96">
        <f>K1076</f>
        <v>87.119</v>
      </c>
      <c r="L1072" s="96">
        <f>L1076</f>
        <v>12.540499999999998</v>
      </c>
      <c r="M1072" s="96">
        <f>SUM(K1072:L1072)</f>
        <v>99.659499999999994</v>
      </c>
      <c r="N1072" s="35"/>
    </row>
    <row r="1073" spans="3:14" x14ac:dyDescent="0.35">
      <c r="C1073" s="34"/>
      <c r="D1073" s="97" t="s">
        <v>121</v>
      </c>
      <c r="E1073" s="38" t="str">
        <f>IFERROR(VLOOKUP(D1073,'[1]COMP-SINT-SINAPI'!$G$6:$R$20000,12,0),IFERROR(VLOOKUP(D1073,'[1]PREÇOS UNITÁRIOS'!$B$73:$H$20000,3,0),IFERROR(VLOOKUP(D1073,'[1]INSUMOS-SINAPI'!$A$6:$J$20000,6,0),IFERROR(VLOOKUP(D1073,'[1]tab-PINI-SINT'!$B$18:$H$20000,7,0),IFERROR(VLOOKUP(D1073,[1]INSUMOS!$B$13:$J$9994,9,0),"")))))</f>
        <v>INTERNET</v>
      </c>
      <c r="F1073" s="37" t="str">
        <f>IFERROR(VLOOKUP(D1073,'[1]COMP-SINT-SINAPI'!$G$6:$Q$20000,2,0),IFERROR(VLOOKUP(D1073,'[1]PREÇOS UNITÁRIOS'!$B$73:$H$20000,3,0),IFERROR(VLOOKUP(D1073,'[1]INSUMOS-SINAPI'!$A$7:$F$20000,2,0),IFERROR(VLOOKUP(D1073,'[1]tab-PINI-SINT'!$B$18:$G$20000,2,0),IFERROR(VLOOKUP(D1073,[1]INSUMOS!$B$13:$H$9994,3,0),"")))))</f>
        <v>VOLTÍMETRO 0-500V RS,ST,TR</v>
      </c>
      <c r="G1073" s="38" t="str">
        <f>IFERROR(VLOOKUP(D1073,'[1]COMP-SINT-SINAPI'!$G$6:$Q$20000,3,0),IFERROR(VLOOKUP(D1073,'[1]PREÇOS UNITÁRIOS'!$B$73:$H$20000,4,0),IFERROR(VLOOKUP(D1073,'[1]INSUMOS-SINAPI'!$A$7:$F$20000,3,0),IFERROR(VLOOKUP(D1073,'[1]tab-PINI-SINT'!$B$18:$G$20000,3,0),IFERROR(VLOOKUP(D1073,[1]INSUMOS!$B$13:$H$9994,5,0),"")))))</f>
        <v>UND</v>
      </c>
      <c r="H1073" s="98">
        <v>1</v>
      </c>
      <c r="I1073" s="38">
        <f>IFERROR(VLOOKUP(D1073,'[1]COMP-SINT-SINAPI'!$G$6:$Q$20000,8,0),IFERROR(VLOOKUP(D1073,'[1]PREÇOS UNITÁRIOS'!$B$73:$H$20000,5,0),IFERROR(VLOOKUP(D1073,'[1]INSUMOS-SINAPI'!$A$7:$F$20000,5,0),IFERROR(VLOOKUP(D1073,'[1]tab-PINI-SINT'!$B$18:$G$20000,4,0),IFERROR(VLOOKUP(D1073,[1]INSUMOS!$B$13:$H$9994,6,0),"")))))</f>
        <v>83.5</v>
      </c>
      <c r="J1073" s="38">
        <f>IF(D1073="",0,IFERROR(VLOOKUP(D1073,'[1]COMP-SINT-SINAPI'!$G$6:$Q$20000,7,0),IFERROR(VLOOKUP(D1073,'[1]PREÇOS UNITÁRIOS'!$B$73:$H$20000,6,0),IFERROR(VLOOKUP(D1073,'[1]INSUMOS-SINAPI'!$A$7:$F$20000,7,0),IFERROR(VLOOKUP(D1073,'[1]tab-PINI-SINT'!$B$18:$G$20000,5,0),IFERROR(VLOOKUP(D1073,[1]INSUMOS!$B$13:$H$9994,7,0),"0,00"))))))</f>
        <v>0</v>
      </c>
      <c r="K1073" s="99">
        <f>IF(H1073="",0,H1073*I1073)</f>
        <v>83.5</v>
      </c>
      <c r="L1073" s="99">
        <f>H1073*J1073</f>
        <v>0</v>
      </c>
      <c r="M1073" s="100">
        <f>K1073+L1073</f>
        <v>83.5</v>
      </c>
      <c r="N1073" s="35"/>
    </row>
    <row r="1074" spans="3:14" ht="37.5" x14ac:dyDescent="0.35">
      <c r="C1074" s="34"/>
      <c r="D1074" s="97">
        <v>88247</v>
      </c>
      <c r="E1074" s="38" t="str">
        <f>IFERROR(VLOOKUP(D1074,'[1]COMP-SINT-SINAPI'!$G$6:$R$20000,12,0),IFERROR(VLOOKUP(D1074,'[1]PREÇOS UNITÁRIOS'!$B$73:$H$20000,3,0),IFERROR(VLOOKUP(D1074,'[1]INSUMOS-SINAPI'!$A$6:$J$20000,6,0),IFERROR(VLOOKUP(D1074,'[1]tab-PINI-SINT'!$B$18:$H$20000,7,0),IFERROR(VLOOKUP(D1074,[1]INSUMOS!$B$13:$J$9994,9,0),"")))))</f>
        <v>SINAPI</v>
      </c>
      <c r="F1074" s="37" t="str">
        <f>IFERROR(VLOOKUP(D1074,'[1]COMP-SINT-SINAPI'!$G$6:$Q$20000,2,0),IFERROR(VLOOKUP(D1074,'[1]PREÇOS UNITÁRIOS'!$B$73:$H$20000,3,0),IFERROR(VLOOKUP(D1074,'[1]INSUMOS-SINAPI'!$A$7:$F$20000,2,0),IFERROR(VLOOKUP(D1074,'[1]tab-PINI-SINT'!$B$18:$G$20000,2,0),IFERROR(VLOOKUP(D1074,[1]INSUMOS!$B$13:$H$9994,3,0),"")))))</f>
        <v>AUXILIAR DE ELETRICISTA COM ENCARGOS COMPLEMENTARES</v>
      </c>
      <c r="G1074" s="38" t="str">
        <f>IFERROR(VLOOKUP(D1074,'[1]COMP-SINT-SINAPI'!$G$6:$Q$20000,3,0),IFERROR(VLOOKUP(D1074,'[1]PREÇOS UNITÁRIOS'!$B$73:$H$20000,4,0),IFERROR(VLOOKUP(D1074,'[1]INSUMOS-SINAPI'!$A$7:$F$20000,3,0),IFERROR(VLOOKUP(D1074,'[1]tab-PINI-SINT'!$B$18:$G$20000,3,0),IFERROR(VLOOKUP(D1074,[1]INSUMOS!$B$13:$H$9994,5,0),"")))))</f>
        <v>H</v>
      </c>
      <c r="H1074" s="98">
        <v>0.35</v>
      </c>
      <c r="I1074" s="38">
        <f>IFERROR(VLOOKUP(D1074,'[1]COMP-SINT-SINAPI'!$G$6:$Q$20000,8,0),IFERROR(VLOOKUP(D1074,'[1]PREÇOS UNITÁRIOS'!$B$73:$H$20000,5,0),IFERROR(VLOOKUP(D1074,'[1]INSUMOS-SINAPI'!$A$7:$F$20000,5,0),IFERROR(VLOOKUP(D1074,'[1]tab-PINI-SINT'!$B$18:$G$20000,4,0),IFERROR(VLOOKUP(D1074,[1]INSUMOS!$B$13:$H$9994,6,0),"")))))</f>
        <v>5.1700000000000017</v>
      </c>
      <c r="J1074" s="38" t="str">
        <f>IF(D1074="",0,IFERROR(VLOOKUP(D1074,'[1]COMP-SINT-SINAPI'!$G$6:$Q$20000,7,0),IFERROR(VLOOKUP(D1074,'[1]PREÇOS UNITÁRIOS'!$B$73:$H$20000,6,0),IFERROR(VLOOKUP(D1074,'[1]INSUMOS-SINAPI'!$A$7:$F$20000,7,0),IFERROR(VLOOKUP(D1074,'[1]tab-PINI-SINT'!$B$18:$G$20000,5,0),IFERROR(VLOOKUP(D1074,[1]INSUMOS!$B$13:$H$9994,7,0),"0,00"))))))</f>
        <v>15,70</v>
      </c>
      <c r="K1074" s="99">
        <f>IF(H1074="",0,H1074*I1074)</f>
        <v>1.8095000000000006</v>
      </c>
      <c r="L1074" s="99">
        <f>H1074*J1074</f>
        <v>5.4949999999999992</v>
      </c>
      <c r="M1074" s="100">
        <f>K1074+L1074</f>
        <v>7.3045</v>
      </c>
      <c r="N1074" s="35"/>
    </row>
    <row r="1075" spans="3:14" ht="25" x14ac:dyDescent="0.35">
      <c r="C1075" s="34"/>
      <c r="D1075" s="97">
        <v>88264</v>
      </c>
      <c r="E1075" s="38" t="str">
        <f>IFERROR(VLOOKUP(D1075,'[1]COMP-SINT-SINAPI'!$G$6:$R$20000,12,0),IFERROR(VLOOKUP(D1075,'[1]PREÇOS UNITÁRIOS'!$B$73:$H$20000,3,0),IFERROR(VLOOKUP(D1075,'[1]INSUMOS-SINAPI'!$A$6:$J$20000,6,0),IFERROR(VLOOKUP(D1075,'[1]tab-PINI-SINT'!$B$18:$H$20000,7,0),IFERROR(VLOOKUP(D1075,[1]INSUMOS!$B$13:$J$9994,9,0),"")))))</f>
        <v>SINAPI</v>
      </c>
      <c r="F1075" s="37" t="str">
        <f>IFERROR(VLOOKUP(D1075,'[1]COMP-SINT-SINAPI'!$G$6:$Q$20000,2,0),IFERROR(VLOOKUP(D1075,'[1]PREÇOS UNITÁRIOS'!$B$73:$H$20000,3,0),IFERROR(VLOOKUP(D1075,'[1]INSUMOS-SINAPI'!$A$7:$F$20000,2,0),IFERROR(VLOOKUP(D1075,'[1]tab-PINI-SINT'!$B$18:$G$20000,2,0),IFERROR(VLOOKUP(D1075,[1]INSUMOS!$B$13:$H$9994,3,0),"")))))</f>
        <v>ELETRICISTA COM ENCARGOS COMPLEMENTARES</v>
      </c>
      <c r="G1075" s="38" t="str">
        <f>IFERROR(VLOOKUP(D1075,'[1]COMP-SINT-SINAPI'!$G$6:$Q$20000,3,0),IFERROR(VLOOKUP(D1075,'[1]PREÇOS UNITÁRIOS'!$B$73:$H$20000,4,0),IFERROR(VLOOKUP(D1075,'[1]INSUMOS-SINAPI'!$A$7:$F$20000,3,0),IFERROR(VLOOKUP(D1075,'[1]tab-PINI-SINT'!$B$18:$G$20000,3,0),IFERROR(VLOOKUP(D1075,[1]INSUMOS!$B$13:$H$9994,5,0),"")))))</f>
        <v>H</v>
      </c>
      <c r="H1075" s="98">
        <v>0.35</v>
      </c>
      <c r="I1075" s="38">
        <f>IFERROR(VLOOKUP(D1075,'[1]COMP-SINT-SINAPI'!$G$6:$Q$20000,8,0),IFERROR(VLOOKUP(D1075,'[1]PREÇOS UNITÁRIOS'!$B$73:$H$20000,5,0),IFERROR(VLOOKUP(D1075,'[1]INSUMOS-SINAPI'!$A$7:$F$20000,5,0),IFERROR(VLOOKUP(D1075,'[1]tab-PINI-SINT'!$B$18:$G$20000,4,0),IFERROR(VLOOKUP(D1075,[1]INSUMOS!$B$13:$H$9994,6,0),"")))))</f>
        <v>5.1700000000000017</v>
      </c>
      <c r="J1075" s="38" t="str">
        <f>IF(D1075="",0,IFERROR(VLOOKUP(D1075,'[1]COMP-SINT-SINAPI'!$G$6:$Q$20000,7,0),IFERROR(VLOOKUP(D1075,'[1]PREÇOS UNITÁRIOS'!$B$73:$H$20000,6,0),IFERROR(VLOOKUP(D1075,'[1]INSUMOS-SINAPI'!$A$7:$F$20000,7,0),IFERROR(VLOOKUP(D1075,'[1]tab-PINI-SINT'!$B$18:$G$20000,5,0),IFERROR(VLOOKUP(D1075,[1]INSUMOS!$B$13:$H$9994,7,0),"0,00"))))))</f>
        <v>20,13</v>
      </c>
      <c r="K1075" s="99">
        <f>IF(H1075="",0,H1075*I1075)</f>
        <v>1.8095000000000006</v>
      </c>
      <c r="L1075" s="99">
        <f>H1075*J1075</f>
        <v>7.0454999999999988</v>
      </c>
      <c r="M1075" s="100">
        <f>K1075+L1075</f>
        <v>8.8549999999999986</v>
      </c>
      <c r="N1075" s="35"/>
    </row>
    <row r="1076" spans="3:14" x14ac:dyDescent="0.35">
      <c r="C1076" s="34"/>
      <c r="D1076" s="102"/>
      <c r="E1076" s="123"/>
      <c r="F1076" s="102"/>
      <c r="G1076" s="102"/>
      <c r="H1076" s="102"/>
      <c r="I1076" s="103" t="s">
        <v>1042</v>
      </c>
      <c r="J1076" s="95"/>
      <c r="K1076" s="100">
        <f>SUM(K1073:K1075)</f>
        <v>87.119</v>
      </c>
      <c r="L1076" s="100">
        <f>SUM(L1073:L1075)</f>
        <v>12.540499999999998</v>
      </c>
      <c r="M1076" s="100">
        <f>SUM(M1073:M1075)</f>
        <v>99.659500000000008</v>
      </c>
      <c r="N1076" s="35"/>
    </row>
    <row r="1077" spans="3:14" x14ac:dyDescent="0.35">
      <c r="C1077" s="34"/>
      <c r="D1077" s="35"/>
      <c r="E1077" s="118"/>
      <c r="F1077" s="35"/>
      <c r="G1077" s="35"/>
      <c r="H1077" s="35"/>
      <c r="I1077" s="35"/>
      <c r="J1077" s="35"/>
      <c r="K1077" s="35"/>
      <c r="L1077" s="35"/>
      <c r="M1077" s="35"/>
      <c r="N1077" s="35"/>
    </row>
    <row r="1078" spans="3:14" x14ac:dyDescent="0.35">
      <c r="C1078" s="42"/>
      <c r="D1078" s="43"/>
      <c r="E1078" s="117"/>
      <c r="F1078" s="43"/>
      <c r="G1078" s="44" t="s">
        <v>21</v>
      </c>
      <c r="H1078" s="44" t="s">
        <v>1036</v>
      </c>
      <c r="I1078" s="44" t="s">
        <v>1037</v>
      </c>
      <c r="J1078" s="44" t="s">
        <v>1038</v>
      </c>
      <c r="K1078" s="44" t="s">
        <v>1039</v>
      </c>
      <c r="L1078" s="44" t="s">
        <v>1040</v>
      </c>
      <c r="M1078" s="45" t="s">
        <v>1041</v>
      </c>
      <c r="N1078" s="35"/>
    </row>
    <row r="1079" spans="3:14" x14ac:dyDescent="0.35">
      <c r="C1079" s="55" t="s">
        <v>705</v>
      </c>
      <c r="D1079" s="93" t="str">
        <f>IF(C1079="","",VLOOKUP(C1079,'[1]PREÇOS UNITÁRIOS'!$B$12:$H$273,2,0))</f>
        <v>C154-BASA</v>
      </c>
      <c r="E1079" s="79" t="s">
        <v>11</v>
      </c>
      <c r="F1079" s="93" t="str">
        <f>IF(C1079="","",VLOOKUP(C1079,'[1]PREÇOS UNITÁRIOS'!$B$12:$H$273,3,0))</f>
        <v>AMPERÍMETRO 0-300A R,S,T</v>
      </c>
      <c r="G1079" s="94" t="s">
        <v>21</v>
      </c>
      <c r="H1079" s="95"/>
      <c r="I1079" s="95"/>
      <c r="J1079" s="96"/>
      <c r="K1079" s="96">
        <f>K1083</f>
        <v>219.51280000000003</v>
      </c>
      <c r="L1079" s="96">
        <f>L1083</f>
        <v>32.9636</v>
      </c>
      <c r="M1079" s="96">
        <f>SUM(K1079:L1079)</f>
        <v>252.47640000000001</v>
      </c>
      <c r="N1079" s="35"/>
    </row>
    <row r="1080" spans="3:14" x14ac:dyDescent="0.35">
      <c r="C1080" s="34"/>
      <c r="D1080" s="97" t="s">
        <v>123</v>
      </c>
      <c r="E1080" s="38" t="str">
        <f>IFERROR(VLOOKUP(D1080,'[1]COMP-SINT-SINAPI'!$G$6:$R$20000,12,0),IFERROR(VLOOKUP(D1080,'[1]PREÇOS UNITÁRIOS'!$B$73:$H$20000,3,0),IFERROR(VLOOKUP(D1080,'[1]INSUMOS-SINAPI'!$A$6:$J$20000,6,0),IFERROR(VLOOKUP(D1080,'[1]tab-PINI-SINT'!$B$18:$H$20000,7,0),IFERROR(VLOOKUP(D1080,[1]INSUMOS!$B$13:$J$9994,9,0),"")))))</f>
        <v>INTERNET</v>
      </c>
      <c r="F1080" s="37" t="str">
        <f>IFERROR(VLOOKUP(D1080,'[1]COMP-SINT-SINAPI'!$G$6:$Q$20000,2,0),IFERROR(VLOOKUP(D1080,'[1]PREÇOS UNITÁRIOS'!$B$73:$H$20000,3,0),IFERROR(VLOOKUP(D1080,'[1]INSUMOS-SINAPI'!$A$7:$F$20000,2,0),IFERROR(VLOOKUP(D1080,'[1]tab-PINI-SINT'!$B$18:$G$20000,2,0),IFERROR(VLOOKUP(D1080,[1]INSUMOS!$B$13:$H$9994,3,0),"")))))</f>
        <v>AMPERÍMETRO 0-300A R,S,T</v>
      </c>
      <c r="G1080" s="38" t="str">
        <f>IFERROR(VLOOKUP(D1080,'[1]COMP-SINT-SINAPI'!$G$6:$Q$20000,3,0),IFERROR(VLOOKUP(D1080,'[1]PREÇOS UNITÁRIOS'!$B$73:$H$20000,4,0),IFERROR(VLOOKUP(D1080,'[1]INSUMOS-SINAPI'!$A$7:$F$20000,3,0),IFERROR(VLOOKUP(D1080,'[1]tab-PINI-SINT'!$B$18:$G$20000,3,0),IFERROR(VLOOKUP(D1080,[1]INSUMOS!$B$13:$H$9994,5,0),"")))))</f>
        <v>UND</v>
      </c>
      <c r="H1080" s="98">
        <v>1</v>
      </c>
      <c r="I1080" s="38">
        <f>IFERROR(VLOOKUP(D1080,'[1]COMP-SINT-SINAPI'!$G$6:$Q$20000,8,0),IFERROR(VLOOKUP(D1080,'[1]PREÇOS UNITÁRIOS'!$B$73:$H$20000,5,0),IFERROR(VLOOKUP(D1080,'[1]INSUMOS-SINAPI'!$A$7:$F$20000,5,0),IFERROR(VLOOKUP(D1080,'[1]tab-PINI-SINT'!$B$18:$G$20000,4,0),IFERROR(VLOOKUP(D1080,[1]INSUMOS!$B$13:$H$9994,6,0),"")))))</f>
        <v>210</v>
      </c>
      <c r="J1080" s="38">
        <f>IF(D1080="",0,IFERROR(VLOOKUP(D1080,'[1]COMP-SINT-SINAPI'!$G$6:$Q$20000,7,0),IFERROR(VLOOKUP(D1080,'[1]PREÇOS UNITÁRIOS'!$B$73:$H$20000,6,0),IFERROR(VLOOKUP(D1080,'[1]INSUMOS-SINAPI'!$A$7:$F$20000,7,0),IFERROR(VLOOKUP(D1080,'[1]tab-PINI-SINT'!$B$18:$G$20000,5,0),IFERROR(VLOOKUP(D1080,[1]INSUMOS!$B$13:$H$9994,7,0),"0,00"))))))</f>
        <v>0</v>
      </c>
      <c r="K1080" s="99">
        <f>IF(H1080="",0,H1080*I1080)</f>
        <v>210</v>
      </c>
      <c r="L1080" s="99">
        <f>H1080*J1080</f>
        <v>0</v>
      </c>
      <c r="M1080" s="100">
        <f>K1080+L1080</f>
        <v>210</v>
      </c>
      <c r="N1080" s="35"/>
    </row>
    <row r="1081" spans="3:14" ht="37.5" x14ac:dyDescent="0.35">
      <c r="C1081" s="34"/>
      <c r="D1081" s="97">
        <v>88247</v>
      </c>
      <c r="E1081" s="38" t="str">
        <f>IFERROR(VLOOKUP(D1081,'[1]COMP-SINT-SINAPI'!$G$6:$R$20000,12,0),IFERROR(VLOOKUP(D1081,'[1]PREÇOS UNITÁRIOS'!$B$73:$H$20000,3,0),IFERROR(VLOOKUP(D1081,'[1]INSUMOS-SINAPI'!$A$6:$J$20000,6,0),IFERROR(VLOOKUP(D1081,'[1]tab-PINI-SINT'!$B$18:$H$20000,7,0),IFERROR(VLOOKUP(D1081,[1]INSUMOS!$B$13:$J$9994,9,0),"")))))</f>
        <v>SINAPI</v>
      </c>
      <c r="F1081" s="37" t="str">
        <f>IFERROR(VLOOKUP(D1081,'[1]COMP-SINT-SINAPI'!$G$6:$Q$20000,2,0),IFERROR(VLOOKUP(D1081,'[1]PREÇOS UNITÁRIOS'!$B$73:$H$20000,3,0),IFERROR(VLOOKUP(D1081,'[1]INSUMOS-SINAPI'!$A$7:$F$20000,2,0),IFERROR(VLOOKUP(D1081,'[1]tab-PINI-SINT'!$B$18:$G$20000,2,0),IFERROR(VLOOKUP(D1081,[1]INSUMOS!$B$13:$H$9994,3,0),"")))))</f>
        <v>AUXILIAR DE ELETRICISTA COM ENCARGOS COMPLEMENTARES</v>
      </c>
      <c r="G1081" s="38" t="str">
        <f>IFERROR(VLOOKUP(D1081,'[1]COMP-SINT-SINAPI'!$G$6:$Q$20000,3,0),IFERROR(VLOOKUP(D1081,'[1]PREÇOS UNITÁRIOS'!$B$73:$H$20000,4,0),IFERROR(VLOOKUP(D1081,'[1]INSUMOS-SINAPI'!$A$7:$F$20000,3,0),IFERROR(VLOOKUP(D1081,'[1]tab-PINI-SINT'!$B$18:$G$20000,3,0),IFERROR(VLOOKUP(D1081,[1]INSUMOS!$B$13:$H$9994,5,0),"")))))</f>
        <v>H</v>
      </c>
      <c r="H1081" s="98">
        <v>0.92</v>
      </c>
      <c r="I1081" s="38">
        <f>IFERROR(VLOOKUP(D1081,'[1]COMP-SINT-SINAPI'!$G$6:$Q$20000,8,0),IFERROR(VLOOKUP(D1081,'[1]PREÇOS UNITÁRIOS'!$B$73:$H$20000,5,0),IFERROR(VLOOKUP(D1081,'[1]INSUMOS-SINAPI'!$A$7:$F$20000,5,0),IFERROR(VLOOKUP(D1081,'[1]tab-PINI-SINT'!$B$18:$G$20000,4,0),IFERROR(VLOOKUP(D1081,[1]INSUMOS!$B$13:$H$9994,6,0),"")))))</f>
        <v>5.1700000000000017</v>
      </c>
      <c r="J1081" s="38" t="str">
        <f>IF(D1081="",0,IFERROR(VLOOKUP(D1081,'[1]COMP-SINT-SINAPI'!$G$6:$Q$20000,7,0),IFERROR(VLOOKUP(D1081,'[1]PREÇOS UNITÁRIOS'!$B$73:$H$20000,6,0),IFERROR(VLOOKUP(D1081,'[1]INSUMOS-SINAPI'!$A$7:$F$20000,7,0),IFERROR(VLOOKUP(D1081,'[1]tab-PINI-SINT'!$B$18:$G$20000,5,0),IFERROR(VLOOKUP(D1081,[1]INSUMOS!$B$13:$H$9994,7,0),"0,00"))))))</f>
        <v>15,70</v>
      </c>
      <c r="K1081" s="99">
        <f>IF(H1081="",0,H1081*I1081)</f>
        <v>4.756400000000002</v>
      </c>
      <c r="L1081" s="99">
        <f>H1081*J1081</f>
        <v>14.444000000000001</v>
      </c>
      <c r="M1081" s="100">
        <f>K1081+L1081</f>
        <v>19.200400000000002</v>
      </c>
      <c r="N1081" s="35"/>
    </row>
    <row r="1082" spans="3:14" ht="25" x14ac:dyDescent="0.35">
      <c r="C1082" s="34"/>
      <c r="D1082" s="97">
        <v>88264</v>
      </c>
      <c r="E1082" s="38" t="str">
        <f>IFERROR(VLOOKUP(D1082,'[1]COMP-SINT-SINAPI'!$G$6:$R$20000,12,0),IFERROR(VLOOKUP(D1082,'[1]PREÇOS UNITÁRIOS'!$B$73:$H$20000,3,0),IFERROR(VLOOKUP(D1082,'[1]INSUMOS-SINAPI'!$A$6:$J$20000,6,0),IFERROR(VLOOKUP(D1082,'[1]tab-PINI-SINT'!$B$18:$H$20000,7,0),IFERROR(VLOOKUP(D1082,[1]INSUMOS!$B$13:$J$9994,9,0),"")))))</f>
        <v>SINAPI</v>
      </c>
      <c r="F1082" s="37" t="str">
        <f>IFERROR(VLOOKUP(D1082,'[1]COMP-SINT-SINAPI'!$G$6:$Q$20000,2,0),IFERROR(VLOOKUP(D1082,'[1]PREÇOS UNITÁRIOS'!$B$73:$H$20000,3,0),IFERROR(VLOOKUP(D1082,'[1]INSUMOS-SINAPI'!$A$7:$F$20000,2,0),IFERROR(VLOOKUP(D1082,'[1]tab-PINI-SINT'!$B$18:$G$20000,2,0),IFERROR(VLOOKUP(D1082,[1]INSUMOS!$B$13:$H$9994,3,0),"")))))</f>
        <v>ELETRICISTA COM ENCARGOS COMPLEMENTARES</v>
      </c>
      <c r="G1082" s="38" t="str">
        <f>IFERROR(VLOOKUP(D1082,'[1]COMP-SINT-SINAPI'!$G$6:$Q$20000,3,0),IFERROR(VLOOKUP(D1082,'[1]PREÇOS UNITÁRIOS'!$B$73:$H$20000,4,0),IFERROR(VLOOKUP(D1082,'[1]INSUMOS-SINAPI'!$A$7:$F$20000,3,0),IFERROR(VLOOKUP(D1082,'[1]tab-PINI-SINT'!$B$18:$G$20000,3,0),IFERROR(VLOOKUP(D1082,[1]INSUMOS!$B$13:$H$9994,5,0),"")))))</f>
        <v>H</v>
      </c>
      <c r="H1082" s="98">
        <v>0.92</v>
      </c>
      <c r="I1082" s="38">
        <f>IFERROR(VLOOKUP(D1082,'[1]COMP-SINT-SINAPI'!$G$6:$Q$20000,8,0),IFERROR(VLOOKUP(D1082,'[1]PREÇOS UNITÁRIOS'!$B$73:$H$20000,5,0),IFERROR(VLOOKUP(D1082,'[1]INSUMOS-SINAPI'!$A$7:$F$20000,5,0),IFERROR(VLOOKUP(D1082,'[1]tab-PINI-SINT'!$B$18:$G$20000,4,0),IFERROR(VLOOKUP(D1082,[1]INSUMOS!$B$13:$H$9994,6,0),"")))))</f>
        <v>5.1700000000000017</v>
      </c>
      <c r="J1082" s="38" t="str">
        <f>IF(D1082="",0,IFERROR(VLOOKUP(D1082,'[1]COMP-SINT-SINAPI'!$G$6:$Q$20000,7,0),IFERROR(VLOOKUP(D1082,'[1]PREÇOS UNITÁRIOS'!$B$73:$H$20000,6,0),IFERROR(VLOOKUP(D1082,'[1]INSUMOS-SINAPI'!$A$7:$F$20000,7,0),IFERROR(VLOOKUP(D1082,'[1]tab-PINI-SINT'!$B$18:$G$20000,5,0),IFERROR(VLOOKUP(D1082,[1]INSUMOS!$B$13:$H$9994,7,0),"0,00"))))))</f>
        <v>20,13</v>
      </c>
      <c r="K1082" s="99">
        <f>IF(H1082="",0,H1082*I1082)</f>
        <v>4.756400000000002</v>
      </c>
      <c r="L1082" s="99">
        <f>H1082*J1082</f>
        <v>18.519600000000001</v>
      </c>
      <c r="M1082" s="100">
        <f>K1082+L1082</f>
        <v>23.276000000000003</v>
      </c>
      <c r="N1082" s="35"/>
    </row>
    <row r="1083" spans="3:14" x14ac:dyDescent="0.35">
      <c r="C1083" s="34"/>
      <c r="D1083" s="35"/>
      <c r="E1083" s="118"/>
      <c r="F1083" s="35"/>
      <c r="G1083" s="35"/>
      <c r="H1083" s="102"/>
      <c r="I1083" s="103" t="s">
        <v>1042</v>
      </c>
      <c r="J1083" s="95"/>
      <c r="K1083" s="100">
        <f>SUM(K1080:K1082)</f>
        <v>219.51280000000003</v>
      </c>
      <c r="L1083" s="100">
        <f>SUM(L1080:L1082)</f>
        <v>32.9636</v>
      </c>
      <c r="M1083" s="100">
        <f>SUM(M1080:M1082)</f>
        <v>252.47640000000001</v>
      </c>
      <c r="N1083" s="35"/>
    </row>
    <row r="1084" spans="3:14" x14ac:dyDescent="0.35">
      <c r="C1084" s="34"/>
      <c r="D1084" s="35"/>
      <c r="E1084" s="118"/>
      <c r="F1084" s="35"/>
      <c r="G1084" s="35"/>
      <c r="H1084" s="35"/>
      <c r="I1084" s="35"/>
      <c r="J1084" s="35"/>
      <c r="K1084" s="35"/>
      <c r="L1084" s="35"/>
      <c r="M1084" s="35"/>
      <c r="N1084" s="35"/>
    </row>
    <row r="1085" spans="3:14" x14ac:dyDescent="0.35">
      <c r="C1085" s="42"/>
      <c r="D1085" s="43"/>
      <c r="E1085" s="117"/>
      <c r="F1085" s="43"/>
      <c r="G1085" s="44" t="s">
        <v>21</v>
      </c>
      <c r="H1085" s="44" t="s">
        <v>1036</v>
      </c>
      <c r="I1085" s="44" t="s">
        <v>1037</v>
      </c>
      <c r="J1085" s="44" t="s">
        <v>1038</v>
      </c>
      <c r="K1085" s="44" t="s">
        <v>1039</v>
      </c>
      <c r="L1085" s="44" t="s">
        <v>1040</v>
      </c>
      <c r="M1085" s="45" t="s">
        <v>1041</v>
      </c>
      <c r="N1085" s="35"/>
    </row>
    <row r="1086" spans="3:14" ht="39" x14ac:dyDescent="0.35">
      <c r="C1086" s="55" t="s">
        <v>707</v>
      </c>
      <c r="D1086" s="93" t="str">
        <f>IF(C1086="","",VLOOKUP(C1086,'[1]PREÇOS UNITÁRIOS'!$B$12:$H$273,2,0))</f>
        <v>C155-BASA</v>
      </c>
      <c r="E1086" s="79" t="s">
        <v>11</v>
      </c>
      <c r="F1086" s="93" t="str">
        <f>IF(C1086="","",VLOOKUP(C1086,'[1]PREÇOS UNITÁRIOS'!$B$12:$H$273,3,0))</f>
        <v>CHAVE SELETORA P/ INSTRUMENTO DE MEDIÇÃO 03 POSIÇÕES</v>
      </c>
      <c r="G1086" s="94" t="s">
        <v>21</v>
      </c>
      <c r="H1086" s="95"/>
      <c r="I1086" s="95"/>
      <c r="J1086" s="96"/>
      <c r="K1086" s="96">
        <f>K1090</f>
        <v>72.102000000000004</v>
      </c>
      <c r="L1086" s="96">
        <f>L1090</f>
        <v>10.748999999999999</v>
      </c>
      <c r="M1086" s="96">
        <f>SUM(K1086:L1086)</f>
        <v>82.850999999999999</v>
      </c>
      <c r="N1086" s="35"/>
    </row>
    <row r="1087" spans="3:14" ht="37.5" x14ac:dyDescent="0.35">
      <c r="C1087" s="34"/>
      <c r="D1087" s="97" t="s">
        <v>125</v>
      </c>
      <c r="E1087" s="38" t="str">
        <f>IFERROR(VLOOKUP(D1087,'[1]COMP-SINT-SINAPI'!$G$6:$R$20000,12,0),IFERROR(VLOOKUP(D1087,'[1]PREÇOS UNITÁRIOS'!$B$73:$H$20000,3,0),IFERROR(VLOOKUP(D1087,'[1]INSUMOS-SINAPI'!$A$6:$J$20000,6,0),IFERROR(VLOOKUP(D1087,'[1]tab-PINI-SINT'!$B$18:$H$20000,7,0),IFERROR(VLOOKUP(D1087,[1]INSUMOS!$B$13:$J$9994,9,0),"")))))</f>
        <v>INTERNET</v>
      </c>
      <c r="F1087" s="37" t="str">
        <f>IFERROR(VLOOKUP(D1087,'[1]COMP-SINT-SINAPI'!$G$6:$Q$20000,2,0),IFERROR(VLOOKUP(D1087,'[1]PREÇOS UNITÁRIOS'!$B$73:$H$20000,3,0),IFERROR(VLOOKUP(D1087,'[1]INSUMOS-SINAPI'!$A$7:$F$20000,2,0),IFERROR(VLOOKUP(D1087,'[1]tab-PINI-SINT'!$B$18:$G$20000,2,0),IFERROR(VLOOKUP(D1087,[1]INSUMOS!$B$13:$H$9994,3,0),"")))))</f>
        <v>CHAVE SELETORA P/ INSTRUMENTO DE
MEDIÇÃO 03 POSIÇÕES</v>
      </c>
      <c r="G1087" s="38" t="str">
        <f>IFERROR(VLOOKUP(D1087,'[1]COMP-SINT-SINAPI'!$G$6:$Q$20000,3,0),IFERROR(VLOOKUP(D1087,'[1]PREÇOS UNITÁRIOS'!$B$73:$H$20000,4,0),IFERROR(VLOOKUP(D1087,'[1]INSUMOS-SINAPI'!$A$7:$F$20000,3,0),IFERROR(VLOOKUP(D1087,'[1]tab-PINI-SINT'!$B$18:$G$20000,3,0),IFERROR(VLOOKUP(D1087,[1]INSUMOS!$B$13:$H$9994,5,0),"")))))</f>
        <v>UND</v>
      </c>
      <c r="H1087" s="98">
        <v>1</v>
      </c>
      <c r="I1087" s="38">
        <f>IFERROR(VLOOKUP(D1087,'[1]COMP-SINT-SINAPI'!$G$6:$Q$20000,8,0),IFERROR(VLOOKUP(D1087,'[1]PREÇOS UNITÁRIOS'!$B$73:$H$20000,5,0),IFERROR(VLOOKUP(D1087,'[1]INSUMOS-SINAPI'!$A$7:$F$20000,5,0),IFERROR(VLOOKUP(D1087,'[1]tab-PINI-SINT'!$B$18:$G$20000,4,0),IFERROR(VLOOKUP(D1087,[1]INSUMOS!$B$13:$H$9994,6,0),"")))))</f>
        <v>69</v>
      </c>
      <c r="J1087" s="38">
        <f>IF(D1087="",0,IFERROR(VLOOKUP(D1087,'[1]COMP-SINT-SINAPI'!$G$6:$Q$20000,7,0),IFERROR(VLOOKUP(D1087,'[1]PREÇOS UNITÁRIOS'!$B$73:$H$20000,6,0),IFERROR(VLOOKUP(D1087,'[1]INSUMOS-SINAPI'!$A$7:$F$20000,7,0),IFERROR(VLOOKUP(D1087,'[1]tab-PINI-SINT'!$B$18:$G$20000,5,0),IFERROR(VLOOKUP(D1087,[1]INSUMOS!$B$13:$H$9994,7,0),"0,00"))))))</f>
        <v>0</v>
      </c>
      <c r="K1087" s="99">
        <f>IF(H1087="",0,H1087*I1087)</f>
        <v>69</v>
      </c>
      <c r="L1087" s="99">
        <f>H1087*J1087</f>
        <v>0</v>
      </c>
      <c r="M1087" s="100">
        <f>K1087+L1087</f>
        <v>69</v>
      </c>
      <c r="N1087" s="35"/>
    </row>
    <row r="1088" spans="3:14" ht="37.5" x14ac:dyDescent="0.35">
      <c r="C1088" s="34"/>
      <c r="D1088" s="97">
        <v>88247</v>
      </c>
      <c r="E1088" s="38" t="str">
        <f>IFERROR(VLOOKUP(D1088,'[1]COMP-SINT-SINAPI'!$G$6:$R$20000,12,0),IFERROR(VLOOKUP(D1088,'[1]PREÇOS UNITÁRIOS'!$B$73:$H$20000,3,0),IFERROR(VLOOKUP(D1088,'[1]INSUMOS-SINAPI'!$A$6:$J$20000,6,0),IFERROR(VLOOKUP(D1088,'[1]tab-PINI-SINT'!$B$18:$H$20000,7,0),IFERROR(VLOOKUP(D1088,[1]INSUMOS!$B$13:$J$9994,9,0),"")))))</f>
        <v>SINAPI</v>
      </c>
      <c r="F1088" s="37" t="str">
        <f>IFERROR(VLOOKUP(D1088,'[1]COMP-SINT-SINAPI'!$G$6:$Q$20000,2,0),IFERROR(VLOOKUP(D1088,'[1]PREÇOS UNITÁRIOS'!$B$73:$H$20000,3,0),IFERROR(VLOOKUP(D1088,'[1]INSUMOS-SINAPI'!$A$7:$F$20000,2,0),IFERROR(VLOOKUP(D1088,'[1]tab-PINI-SINT'!$B$18:$G$20000,2,0),IFERROR(VLOOKUP(D1088,[1]INSUMOS!$B$13:$H$9994,3,0),"")))))</f>
        <v>AUXILIAR DE ELETRICISTA COM ENCARGOS COMPLEMENTARES</v>
      </c>
      <c r="G1088" s="38" t="str">
        <f>IFERROR(VLOOKUP(D1088,'[1]COMP-SINT-SINAPI'!$G$6:$Q$20000,3,0),IFERROR(VLOOKUP(D1088,'[1]PREÇOS UNITÁRIOS'!$B$73:$H$20000,4,0),IFERROR(VLOOKUP(D1088,'[1]INSUMOS-SINAPI'!$A$7:$F$20000,3,0),IFERROR(VLOOKUP(D1088,'[1]tab-PINI-SINT'!$B$18:$G$20000,3,0),IFERROR(VLOOKUP(D1088,[1]INSUMOS!$B$13:$H$9994,5,0),"")))))</f>
        <v>H</v>
      </c>
      <c r="H1088" s="98">
        <v>0.3</v>
      </c>
      <c r="I1088" s="38">
        <f>IFERROR(VLOOKUP(D1088,'[1]COMP-SINT-SINAPI'!$G$6:$Q$20000,8,0),IFERROR(VLOOKUP(D1088,'[1]PREÇOS UNITÁRIOS'!$B$73:$H$20000,5,0),IFERROR(VLOOKUP(D1088,'[1]INSUMOS-SINAPI'!$A$7:$F$20000,5,0),IFERROR(VLOOKUP(D1088,'[1]tab-PINI-SINT'!$B$18:$G$20000,4,0),IFERROR(VLOOKUP(D1088,[1]INSUMOS!$B$13:$H$9994,6,0),"")))))</f>
        <v>5.1700000000000017</v>
      </c>
      <c r="J1088" s="38" t="str">
        <f>IF(D1088="",0,IFERROR(VLOOKUP(D1088,'[1]COMP-SINT-SINAPI'!$G$6:$Q$20000,7,0),IFERROR(VLOOKUP(D1088,'[1]PREÇOS UNITÁRIOS'!$B$73:$H$20000,6,0),IFERROR(VLOOKUP(D1088,'[1]INSUMOS-SINAPI'!$A$7:$F$20000,7,0),IFERROR(VLOOKUP(D1088,'[1]tab-PINI-SINT'!$B$18:$G$20000,5,0),IFERROR(VLOOKUP(D1088,[1]INSUMOS!$B$13:$H$9994,7,0),"0,00"))))))</f>
        <v>15,70</v>
      </c>
      <c r="K1088" s="99">
        <f>IF(H1088="",0,H1088*I1088)</f>
        <v>1.5510000000000004</v>
      </c>
      <c r="L1088" s="99">
        <f>H1088*J1088</f>
        <v>4.71</v>
      </c>
      <c r="M1088" s="100">
        <f>K1088+L1088</f>
        <v>6.2610000000000001</v>
      </c>
      <c r="N1088" s="35"/>
    </row>
    <row r="1089" spans="3:14" ht="25" x14ac:dyDescent="0.35">
      <c r="C1089" s="34"/>
      <c r="D1089" s="97">
        <v>88264</v>
      </c>
      <c r="E1089" s="38" t="str">
        <f>IFERROR(VLOOKUP(D1089,'[1]COMP-SINT-SINAPI'!$G$6:$R$20000,12,0),IFERROR(VLOOKUP(D1089,'[1]PREÇOS UNITÁRIOS'!$B$73:$H$20000,3,0),IFERROR(VLOOKUP(D1089,'[1]INSUMOS-SINAPI'!$A$6:$J$20000,6,0),IFERROR(VLOOKUP(D1089,'[1]tab-PINI-SINT'!$B$18:$H$20000,7,0),IFERROR(VLOOKUP(D1089,[1]INSUMOS!$B$13:$J$9994,9,0),"")))))</f>
        <v>SINAPI</v>
      </c>
      <c r="F1089" s="37" t="str">
        <f>IFERROR(VLOOKUP(D1089,'[1]COMP-SINT-SINAPI'!$G$6:$Q$20000,2,0),IFERROR(VLOOKUP(D1089,'[1]PREÇOS UNITÁRIOS'!$B$73:$H$20000,3,0),IFERROR(VLOOKUP(D1089,'[1]INSUMOS-SINAPI'!$A$7:$F$20000,2,0),IFERROR(VLOOKUP(D1089,'[1]tab-PINI-SINT'!$B$18:$G$20000,2,0),IFERROR(VLOOKUP(D1089,[1]INSUMOS!$B$13:$H$9994,3,0),"")))))</f>
        <v>ELETRICISTA COM ENCARGOS COMPLEMENTARES</v>
      </c>
      <c r="G1089" s="38" t="str">
        <f>IFERROR(VLOOKUP(D1089,'[1]COMP-SINT-SINAPI'!$G$6:$Q$20000,3,0),IFERROR(VLOOKUP(D1089,'[1]PREÇOS UNITÁRIOS'!$B$73:$H$20000,4,0),IFERROR(VLOOKUP(D1089,'[1]INSUMOS-SINAPI'!$A$7:$F$20000,3,0),IFERROR(VLOOKUP(D1089,'[1]tab-PINI-SINT'!$B$18:$G$20000,3,0),IFERROR(VLOOKUP(D1089,[1]INSUMOS!$B$13:$H$9994,5,0),"")))))</f>
        <v>H</v>
      </c>
      <c r="H1089" s="98">
        <v>0.3</v>
      </c>
      <c r="I1089" s="38">
        <f>IFERROR(VLOOKUP(D1089,'[1]COMP-SINT-SINAPI'!$G$6:$Q$20000,8,0),IFERROR(VLOOKUP(D1089,'[1]PREÇOS UNITÁRIOS'!$B$73:$H$20000,5,0),IFERROR(VLOOKUP(D1089,'[1]INSUMOS-SINAPI'!$A$7:$F$20000,5,0),IFERROR(VLOOKUP(D1089,'[1]tab-PINI-SINT'!$B$18:$G$20000,4,0),IFERROR(VLOOKUP(D1089,[1]INSUMOS!$B$13:$H$9994,6,0),"")))))</f>
        <v>5.1700000000000017</v>
      </c>
      <c r="J1089" s="38" t="str">
        <f>IF(D1089="",0,IFERROR(VLOOKUP(D1089,'[1]COMP-SINT-SINAPI'!$G$6:$Q$20000,7,0),IFERROR(VLOOKUP(D1089,'[1]PREÇOS UNITÁRIOS'!$B$73:$H$20000,6,0),IFERROR(VLOOKUP(D1089,'[1]INSUMOS-SINAPI'!$A$7:$F$20000,7,0),IFERROR(VLOOKUP(D1089,'[1]tab-PINI-SINT'!$B$18:$G$20000,5,0),IFERROR(VLOOKUP(D1089,[1]INSUMOS!$B$13:$H$9994,7,0),"0,00"))))))</f>
        <v>20,13</v>
      </c>
      <c r="K1089" s="99">
        <f>IF(H1089="",0,H1089*I1089)</f>
        <v>1.5510000000000004</v>
      </c>
      <c r="L1089" s="99">
        <f>H1089*J1089</f>
        <v>6.0389999999999997</v>
      </c>
      <c r="M1089" s="100">
        <f>K1089+L1089</f>
        <v>7.59</v>
      </c>
      <c r="N1089" s="35"/>
    </row>
    <row r="1090" spans="3:14" x14ac:dyDescent="0.35">
      <c r="C1090" s="34"/>
      <c r="D1090" s="102"/>
      <c r="E1090" s="123"/>
      <c r="F1090" s="102"/>
      <c r="G1090" s="102"/>
      <c r="H1090" s="102"/>
      <c r="I1090" s="103" t="s">
        <v>1042</v>
      </c>
      <c r="J1090" s="95"/>
      <c r="K1090" s="100">
        <f>SUM(K1087:K1089)</f>
        <v>72.102000000000004</v>
      </c>
      <c r="L1090" s="100">
        <f>SUM(L1087:L1089)</f>
        <v>10.748999999999999</v>
      </c>
      <c r="M1090" s="100">
        <f>SUM(M1087:M1089)</f>
        <v>82.850999999999999</v>
      </c>
      <c r="N1090" s="35"/>
    </row>
    <row r="1091" spans="3:14" x14ac:dyDescent="0.35">
      <c r="C1091" s="34"/>
      <c r="D1091" s="35"/>
      <c r="E1091" s="118"/>
      <c r="F1091" s="35"/>
      <c r="G1091" s="35"/>
      <c r="H1091" s="35"/>
      <c r="I1091" s="35"/>
      <c r="J1091" s="35"/>
      <c r="K1091" s="35"/>
      <c r="L1091" s="35"/>
      <c r="M1091" s="35"/>
      <c r="N1091" s="35"/>
    </row>
    <row r="1092" spans="3:14" x14ac:dyDescent="0.35">
      <c r="C1092" s="42"/>
      <c r="D1092" s="43"/>
      <c r="E1092" s="117"/>
      <c r="F1092" s="43"/>
      <c r="G1092" s="44" t="s">
        <v>21</v>
      </c>
      <c r="H1092" s="44" t="s">
        <v>1036</v>
      </c>
      <c r="I1092" s="44" t="s">
        <v>1037</v>
      </c>
      <c r="J1092" s="44" t="s">
        <v>1038</v>
      </c>
      <c r="K1092" s="44" t="s">
        <v>1039</v>
      </c>
      <c r="L1092" s="44" t="s">
        <v>1040</v>
      </c>
      <c r="M1092" s="45" t="s">
        <v>1041</v>
      </c>
      <c r="N1092" s="35"/>
    </row>
    <row r="1093" spans="3:14" ht="65" x14ac:dyDescent="0.35">
      <c r="C1093" s="55" t="s">
        <v>710</v>
      </c>
      <c r="D1093" s="93" t="str">
        <f>IF(C1093="","",VLOOKUP(C1093,'[1]PREÇOS UNITÁRIOS'!$B$12:$H$273,2,0))</f>
        <v>C156-BASA</v>
      </c>
      <c r="E1093" s="79" t="s">
        <v>11</v>
      </c>
      <c r="F1093" s="93" t="str">
        <f>IF(C1093="","",VLOOKUP(C1093,'[1]PREÇOS UNITÁRIOS'!$B$12:$H$273,3,0))</f>
        <v xml:space="preserve">CONDUÍTE FLEXIVEL METÁLICO, TIPO "SEAL TUBES" DE 2" PARA ALIMENTAÇÃO
USCA/GMG </v>
      </c>
      <c r="G1093" s="94" t="s">
        <v>1051</v>
      </c>
      <c r="H1093" s="95"/>
      <c r="I1093" s="95"/>
      <c r="J1093" s="96"/>
      <c r="K1093" s="96">
        <f>K1097</f>
        <v>40.404000000000003</v>
      </c>
      <c r="L1093" s="96">
        <f>L1097</f>
        <v>3.5830000000000002</v>
      </c>
      <c r="M1093" s="96">
        <f>SUM(K1093:L1093)</f>
        <v>43.987000000000002</v>
      </c>
      <c r="N1093" s="35"/>
    </row>
    <row r="1094" spans="3:14" ht="75" x14ac:dyDescent="0.35">
      <c r="C1094" s="34"/>
      <c r="D1094" s="97">
        <v>2500</v>
      </c>
      <c r="E1094" s="38" t="str">
        <f>IFERROR(VLOOKUP(D1094,'[1]COMP-SINT-SINAPI'!$G$6:$R$20000,12,0),IFERROR(VLOOKUP(D1094,'[1]PREÇOS UNITÁRIOS'!$B$73:$H$20000,3,0),IFERROR(VLOOKUP(D1094,'[1]INSUMOS-SINAPI'!$A$6:$J$20000,6,0),IFERROR(VLOOKUP(D1094,'[1]tab-PINI-SINT'!$B$18:$H$20000,7,0),IFERROR(VLOOKUP(D1094,[1]INSUMOS!$B$13:$J$9994,9,0),"")))))</f>
        <v>SINAPI</v>
      </c>
      <c r="F1094" s="37" t="str">
        <f>IFERROR(VLOOKUP(D1094,'[1]COMP-SINT-SINAPI'!$G$6:$Q$20000,2,0),IFERROR(VLOOKUP(D1094,'[1]PREÇOS UNITÁRIOS'!$B$73:$H$20000,3,0),IFERROR(VLOOKUP(D1094,'[1]INSUMOS-SINAPI'!$A$7:$F$20000,2,0),IFERROR(VLOOKUP(D1094,'[1]tab-PINI-SINT'!$B$18:$G$20000,2,0),IFERROR(VLOOKUP(D1094,[1]INSUMOS!$B$13:$H$9994,3,0),"")))))</f>
        <v>ELETRODUTO FLEXIVEL, EM ACO GALVANIZADO, REVESTIDO EXTERNAMENTE COM PVC PRETO, DIAMETRO EXTERNO DE 60 MM (2"), TIPO SEALTUBO</v>
      </c>
      <c r="G1094" s="38" t="str">
        <f>IFERROR(VLOOKUP(D1094,'[1]COMP-SINT-SINAPI'!$G$6:$Q$20000,3,0),IFERROR(VLOOKUP(D1094,'[1]PREÇOS UNITÁRIOS'!$B$73:$H$20000,4,0),IFERROR(VLOOKUP(D1094,'[1]INSUMOS-SINAPI'!$A$7:$F$20000,3,0),IFERROR(VLOOKUP(D1094,'[1]tab-PINI-SINT'!$B$18:$G$20000,3,0),IFERROR(VLOOKUP(D1094,[1]INSUMOS!$B$13:$H$9994,5,0),"")))))</f>
        <v xml:space="preserve">M     </v>
      </c>
      <c r="H1094" s="98">
        <v>1</v>
      </c>
      <c r="I1094" s="38" t="str">
        <f>IFERROR(VLOOKUP(D1094,'[1]COMP-SINT-SINAPI'!$G$6:$Q$20000,8,0),IFERROR(VLOOKUP(D1094,'[1]PREÇOS UNITÁRIOS'!$B$73:$H$20000,5,0),IFERROR(VLOOKUP(D1094,'[1]INSUMOS-SINAPI'!$A$7:$F$20000,5,0),IFERROR(VLOOKUP(D1094,'[1]tab-PINI-SINT'!$B$18:$G$20000,4,0),IFERROR(VLOOKUP(D1094,[1]INSUMOS!$B$13:$H$9994,6,0),"")))))</f>
        <v>39,37</v>
      </c>
      <c r="J1094" s="38" t="str">
        <f>IF(D1094="",0,IFERROR(VLOOKUP(D1094,'[1]COMP-SINT-SINAPI'!$G$6:$Q$20000,7,0),IFERROR(VLOOKUP(D1094,'[1]PREÇOS UNITÁRIOS'!$B$73:$H$20000,6,0),IFERROR(VLOOKUP(D1094,'[1]INSUMOS-SINAPI'!$A$7:$F$20000,7,0),IFERROR(VLOOKUP(D1094,'[1]tab-PINI-SINT'!$B$18:$G$20000,5,0),IFERROR(VLOOKUP(D1094,[1]INSUMOS!$B$13:$H$9994,7,0),"0,00"))))))</f>
        <v>0,00</v>
      </c>
      <c r="K1094" s="99">
        <f>IF(H1094="",0,H1094*I1094)</f>
        <v>39.369999999999997</v>
      </c>
      <c r="L1094" s="99">
        <f>H1094*J1094</f>
        <v>0</v>
      </c>
      <c r="M1094" s="100">
        <f>K1094+L1094</f>
        <v>39.369999999999997</v>
      </c>
      <c r="N1094" s="35"/>
    </row>
    <row r="1095" spans="3:14" ht="37.5" x14ac:dyDescent="0.35">
      <c r="C1095" s="34"/>
      <c r="D1095" s="97">
        <v>88247</v>
      </c>
      <c r="E1095" s="38" t="str">
        <f>IFERROR(VLOOKUP(D1095,'[1]COMP-SINT-SINAPI'!$G$6:$R$20000,12,0),IFERROR(VLOOKUP(D1095,'[1]PREÇOS UNITÁRIOS'!$B$73:$H$20000,3,0),IFERROR(VLOOKUP(D1095,'[1]INSUMOS-SINAPI'!$A$6:$J$20000,6,0),IFERROR(VLOOKUP(D1095,'[1]tab-PINI-SINT'!$B$18:$H$20000,7,0),IFERROR(VLOOKUP(D1095,[1]INSUMOS!$B$13:$J$9994,9,0),"")))))</f>
        <v>SINAPI</v>
      </c>
      <c r="F1095" s="37" t="str">
        <f>IFERROR(VLOOKUP(D1095,'[1]COMP-SINT-SINAPI'!$G$6:$Q$20000,2,0),IFERROR(VLOOKUP(D1095,'[1]PREÇOS UNITÁRIOS'!$B$73:$H$20000,3,0),IFERROR(VLOOKUP(D1095,'[1]INSUMOS-SINAPI'!$A$7:$F$20000,2,0),IFERROR(VLOOKUP(D1095,'[1]tab-PINI-SINT'!$B$18:$G$20000,2,0),IFERROR(VLOOKUP(D1095,[1]INSUMOS!$B$13:$H$9994,3,0),"")))))</f>
        <v>AUXILIAR DE ELETRICISTA COM ENCARGOS COMPLEMENTARES</v>
      </c>
      <c r="G1095" s="38" t="str">
        <f>IFERROR(VLOOKUP(D1095,'[1]COMP-SINT-SINAPI'!$G$6:$Q$20000,3,0),IFERROR(VLOOKUP(D1095,'[1]PREÇOS UNITÁRIOS'!$B$73:$H$20000,4,0),IFERROR(VLOOKUP(D1095,'[1]INSUMOS-SINAPI'!$A$7:$F$20000,3,0),IFERROR(VLOOKUP(D1095,'[1]tab-PINI-SINT'!$B$18:$G$20000,3,0),IFERROR(VLOOKUP(D1095,[1]INSUMOS!$B$13:$H$9994,5,0),"")))))</f>
        <v>H</v>
      </c>
      <c r="H1095" s="98">
        <v>0.1</v>
      </c>
      <c r="I1095" s="38">
        <f>IFERROR(VLOOKUP(D1095,'[1]COMP-SINT-SINAPI'!$G$6:$Q$20000,8,0),IFERROR(VLOOKUP(D1095,'[1]PREÇOS UNITÁRIOS'!$B$73:$H$20000,5,0),IFERROR(VLOOKUP(D1095,'[1]INSUMOS-SINAPI'!$A$7:$F$20000,5,0),IFERROR(VLOOKUP(D1095,'[1]tab-PINI-SINT'!$B$18:$G$20000,4,0),IFERROR(VLOOKUP(D1095,[1]INSUMOS!$B$13:$H$9994,6,0),"")))))</f>
        <v>5.1700000000000017</v>
      </c>
      <c r="J1095" s="38" t="str">
        <f>IF(D1095="",0,IFERROR(VLOOKUP(D1095,'[1]COMP-SINT-SINAPI'!$G$6:$Q$20000,7,0),IFERROR(VLOOKUP(D1095,'[1]PREÇOS UNITÁRIOS'!$B$73:$H$20000,6,0),IFERROR(VLOOKUP(D1095,'[1]INSUMOS-SINAPI'!$A$7:$F$20000,7,0),IFERROR(VLOOKUP(D1095,'[1]tab-PINI-SINT'!$B$18:$G$20000,5,0),IFERROR(VLOOKUP(D1095,[1]INSUMOS!$B$13:$H$9994,7,0),"0,00"))))))</f>
        <v>15,70</v>
      </c>
      <c r="K1095" s="99">
        <f>IF(H1095="",0,H1095*I1095)</f>
        <v>0.51700000000000024</v>
      </c>
      <c r="L1095" s="99">
        <f>H1095*J1095</f>
        <v>1.57</v>
      </c>
      <c r="M1095" s="100">
        <f>K1095+L1095</f>
        <v>2.0870000000000002</v>
      </c>
      <c r="N1095" s="35"/>
    </row>
    <row r="1096" spans="3:14" ht="25" x14ac:dyDescent="0.35">
      <c r="C1096" s="34"/>
      <c r="D1096" s="97">
        <v>88264</v>
      </c>
      <c r="E1096" s="38" t="str">
        <f>IFERROR(VLOOKUP(D1096,'[1]COMP-SINT-SINAPI'!$G$6:$R$20000,12,0),IFERROR(VLOOKUP(D1096,'[1]PREÇOS UNITÁRIOS'!$B$73:$H$20000,3,0),IFERROR(VLOOKUP(D1096,'[1]INSUMOS-SINAPI'!$A$6:$J$20000,6,0),IFERROR(VLOOKUP(D1096,'[1]tab-PINI-SINT'!$B$18:$H$20000,7,0),IFERROR(VLOOKUP(D1096,[1]INSUMOS!$B$13:$J$9994,9,0),"")))))</f>
        <v>SINAPI</v>
      </c>
      <c r="F1096" s="37" t="str">
        <f>IFERROR(VLOOKUP(D1096,'[1]COMP-SINT-SINAPI'!$G$6:$Q$20000,2,0),IFERROR(VLOOKUP(D1096,'[1]PREÇOS UNITÁRIOS'!$B$73:$H$20000,3,0),IFERROR(VLOOKUP(D1096,'[1]INSUMOS-SINAPI'!$A$7:$F$20000,2,0),IFERROR(VLOOKUP(D1096,'[1]tab-PINI-SINT'!$B$18:$G$20000,2,0),IFERROR(VLOOKUP(D1096,[1]INSUMOS!$B$13:$H$9994,3,0),"")))))</f>
        <v>ELETRICISTA COM ENCARGOS COMPLEMENTARES</v>
      </c>
      <c r="G1096" s="38" t="str">
        <f>IFERROR(VLOOKUP(D1096,'[1]COMP-SINT-SINAPI'!$G$6:$Q$20000,3,0),IFERROR(VLOOKUP(D1096,'[1]PREÇOS UNITÁRIOS'!$B$73:$H$20000,4,0),IFERROR(VLOOKUP(D1096,'[1]INSUMOS-SINAPI'!$A$7:$F$20000,3,0),IFERROR(VLOOKUP(D1096,'[1]tab-PINI-SINT'!$B$18:$G$20000,3,0),IFERROR(VLOOKUP(D1096,[1]INSUMOS!$B$13:$H$9994,5,0),"")))))</f>
        <v>H</v>
      </c>
      <c r="H1096" s="98">
        <v>0.1</v>
      </c>
      <c r="I1096" s="38">
        <f>IFERROR(VLOOKUP(D1096,'[1]COMP-SINT-SINAPI'!$G$6:$Q$20000,8,0),IFERROR(VLOOKUP(D1096,'[1]PREÇOS UNITÁRIOS'!$B$73:$H$20000,5,0),IFERROR(VLOOKUP(D1096,'[1]INSUMOS-SINAPI'!$A$7:$F$20000,5,0),IFERROR(VLOOKUP(D1096,'[1]tab-PINI-SINT'!$B$18:$G$20000,4,0),IFERROR(VLOOKUP(D1096,[1]INSUMOS!$B$13:$H$9994,6,0),"")))))</f>
        <v>5.1700000000000017</v>
      </c>
      <c r="J1096" s="38" t="str">
        <f>IF(D1096="",0,IFERROR(VLOOKUP(D1096,'[1]COMP-SINT-SINAPI'!$G$6:$Q$20000,7,0),IFERROR(VLOOKUP(D1096,'[1]PREÇOS UNITÁRIOS'!$B$73:$H$20000,6,0),IFERROR(VLOOKUP(D1096,'[1]INSUMOS-SINAPI'!$A$7:$F$20000,7,0),IFERROR(VLOOKUP(D1096,'[1]tab-PINI-SINT'!$B$18:$G$20000,5,0),IFERROR(VLOOKUP(D1096,[1]INSUMOS!$B$13:$H$9994,7,0),"0,00"))))))</f>
        <v>20,13</v>
      </c>
      <c r="K1096" s="99">
        <f>IF(H1096="",0,H1096*I1096)</f>
        <v>0.51700000000000024</v>
      </c>
      <c r="L1096" s="99">
        <f>H1096*J1096</f>
        <v>2.0129999999999999</v>
      </c>
      <c r="M1096" s="100">
        <f>K1096+L1096</f>
        <v>2.5300000000000002</v>
      </c>
      <c r="N1096" s="35"/>
    </row>
    <row r="1097" spans="3:14" x14ac:dyDescent="0.35">
      <c r="C1097" s="34"/>
      <c r="D1097" s="102"/>
      <c r="E1097" s="123"/>
      <c r="F1097" s="102"/>
      <c r="G1097" s="102"/>
      <c r="H1097" s="102"/>
      <c r="I1097" s="103" t="s">
        <v>1042</v>
      </c>
      <c r="J1097" s="95"/>
      <c r="K1097" s="100">
        <f>SUM(K1094:K1096)</f>
        <v>40.404000000000003</v>
      </c>
      <c r="L1097" s="100">
        <f>SUM(L1094:L1096)</f>
        <v>3.5830000000000002</v>
      </c>
      <c r="M1097" s="100">
        <f>SUM(M1094:M1096)</f>
        <v>43.987000000000002</v>
      </c>
      <c r="N1097" s="35"/>
    </row>
    <row r="1098" spans="3:14" x14ac:dyDescent="0.35">
      <c r="C1098" s="34"/>
      <c r="D1098" s="35"/>
      <c r="E1098" s="118"/>
      <c r="F1098" s="35"/>
      <c r="G1098" s="35"/>
      <c r="H1098" s="35"/>
      <c r="I1098" s="35"/>
      <c r="J1098" s="35"/>
      <c r="K1098" s="35"/>
      <c r="L1098" s="35"/>
      <c r="M1098" s="35"/>
      <c r="N1098" s="35"/>
    </row>
    <row r="1099" spans="3:14" x14ac:dyDescent="0.35">
      <c r="C1099" s="42"/>
      <c r="D1099" s="43"/>
      <c r="E1099" s="117"/>
      <c r="F1099" s="43"/>
      <c r="G1099" s="44" t="s">
        <v>21</v>
      </c>
      <c r="H1099" s="44" t="s">
        <v>1036</v>
      </c>
      <c r="I1099" s="44" t="s">
        <v>1037</v>
      </c>
      <c r="J1099" s="44" t="s">
        <v>1038</v>
      </c>
      <c r="K1099" s="44" t="s">
        <v>1039</v>
      </c>
      <c r="L1099" s="44" t="s">
        <v>1040</v>
      </c>
      <c r="M1099" s="45" t="s">
        <v>1041</v>
      </c>
      <c r="N1099" s="35"/>
    </row>
    <row r="1100" spans="3:14" ht="78" x14ac:dyDescent="0.35">
      <c r="C1100" s="55" t="s">
        <v>713</v>
      </c>
      <c r="D1100" s="93" t="str">
        <f>IF(C1100="","",VLOOKUP(C1100,'[1]PREÇOS UNITÁRIOS'!$B$12:$H$273,2,0))</f>
        <v>C157-BASA</v>
      </c>
      <c r="E1100" s="79" t="s">
        <v>11</v>
      </c>
      <c r="F1100" s="93" t="str">
        <f>IF(C1100="","",VLOOKUP(C1100,'[1]PREÇOS UNITÁRIOS'!$B$12:$H$273,3,0))</f>
        <v>ELETROCALHA 200X50X3000MM PERFURADA C/ 01 VIA, COM TAMPA, INCLUINDO ACESSÓRIOS E CONEX., SUPORTES DE FIXAÇÃO, ETC</v>
      </c>
      <c r="G1100" s="94" t="s">
        <v>1051</v>
      </c>
      <c r="H1100" s="95"/>
      <c r="I1100" s="95"/>
      <c r="J1100" s="96"/>
      <c r="K1100" s="96">
        <f>K1104</f>
        <v>104.58500000000001</v>
      </c>
      <c r="L1100" s="96">
        <f>L1104</f>
        <v>8.9574999999999996</v>
      </c>
      <c r="M1100" s="96">
        <f>SUM(K1100:L1100)</f>
        <v>113.5425</v>
      </c>
      <c r="N1100" s="35"/>
    </row>
    <row r="1101" spans="3:14" ht="37.5" x14ac:dyDescent="0.35">
      <c r="C1101" s="34"/>
      <c r="D1101" s="97" t="s">
        <v>126</v>
      </c>
      <c r="E1101" s="38" t="str">
        <f>IFERROR(VLOOKUP(D1101,'[1]COMP-SINT-SINAPI'!$G$6:$R$20000,12,0),IFERROR(VLOOKUP(D1101,'[1]PREÇOS UNITÁRIOS'!$B$73:$H$20000,3,0),IFERROR(VLOOKUP(D1101,'[1]INSUMOS-SINAPI'!$A$6:$J$20000,6,0),IFERROR(VLOOKUP(D1101,'[1]tab-PINI-SINT'!$B$18:$H$20000,7,0),IFERROR(VLOOKUP(D1101,[1]INSUMOS!$B$13:$J$9994,9,0),"")))))</f>
        <v>INTERNET</v>
      </c>
      <c r="F1101" s="37" t="str">
        <f>IFERROR(VLOOKUP(D1101,'[1]COMP-SINT-SINAPI'!$G$6:$Q$20000,2,0),IFERROR(VLOOKUP(D1101,'[1]PREÇOS UNITÁRIOS'!$B$73:$H$20000,3,0),IFERROR(VLOOKUP(D1101,'[1]INSUMOS-SINAPI'!$A$7:$F$20000,2,0),IFERROR(VLOOKUP(D1101,'[1]tab-PINI-SINT'!$B$18:$G$20000,2,0),IFERROR(VLOOKUP(D1101,[1]INSUMOS!$B$13:$H$9994,3,0),"")))))</f>
        <v>ELETROCALHA 200X50X3000MM PERFURADA C/ 01 VIA, COM TAMPA</v>
      </c>
      <c r="G1101" s="38" t="s">
        <v>1052</v>
      </c>
      <c r="H1101" s="98">
        <f>1/3</f>
        <v>0.33333333333333331</v>
      </c>
      <c r="I1101" s="38">
        <f>IFERROR(VLOOKUP(D1101,'[1]COMP-SINT-SINAPI'!$G$6:$Q$20000,8,0),IFERROR(VLOOKUP(D1101,'[1]PREÇOS UNITÁRIOS'!$B$73:$H$20000,5,0),IFERROR(VLOOKUP(D1101,'[1]INSUMOS-SINAPI'!$A$7:$F$20000,5,0),IFERROR(VLOOKUP(D1101,'[1]tab-PINI-SINT'!$B$18:$G$20000,4,0),IFERROR(VLOOKUP(D1101,[1]INSUMOS!$B$13:$H$9994,6,0),"")))))</f>
        <v>306</v>
      </c>
      <c r="J1101" s="38">
        <f>IF(D1101="",0,IFERROR(VLOOKUP(D1101,'[1]COMP-SINT-SINAPI'!$G$6:$Q$20000,7,0),IFERROR(VLOOKUP(D1101,'[1]PREÇOS UNITÁRIOS'!$B$73:$H$20000,6,0),IFERROR(VLOOKUP(D1101,'[1]INSUMOS-SINAPI'!$A$7:$F$20000,7,0),IFERROR(VLOOKUP(D1101,'[1]tab-PINI-SINT'!$B$18:$G$20000,5,0),IFERROR(VLOOKUP(D1101,[1]INSUMOS!$B$13:$H$9994,7,0),"0,00"))))))</f>
        <v>0</v>
      </c>
      <c r="K1101" s="99">
        <f>IF(H1101="",0,H1101*I1101)</f>
        <v>102</v>
      </c>
      <c r="L1101" s="99">
        <f>H1101*J1101</f>
        <v>0</v>
      </c>
      <c r="M1101" s="100">
        <f>K1101+L1101</f>
        <v>102</v>
      </c>
      <c r="N1101" s="35"/>
    </row>
    <row r="1102" spans="3:14" ht="37.5" x14ac:dyDescent="0.35">
      <c r="C1102" s="34"/>
      <c r="D1102" s="97">
        <v>88247</v>
      </c>
      <c r="E1102" s="38" t="str">
        <f>IFERROR(VLOOKUP(D1102,'[1]COMP-SINT-SINAPI'!$G$6:$R$20000,12,0),IFERROR(VLOOKUP(D1102,'[1]PREÇOS UNITÁRIOS'!$B$73:$H$20000,3,0),IFERROR(VLOOKUP(D1102,'[1]INSUMOS-SINAPI'!$A$6:$J$20000,6,0),IFERROR(VLOOKUP(D1102,'[1]tab-PINI-SINT'!$B$18:$H$20000,7,0),IFERROR(VLOOKUP(D1102,[1]INSUMOS!$B$13:$J$9994,9,0),"")))))</f>
        <v>SINAPI</v>
      </c>
      <c r="F1102" s="37" t="str">
        <f>IFERROR(VLOOKUP(D1102,'[1]COMP-SINT-SINAPI'!$G$6:$Q$20000,2,0),IFERROR(VLOOKUP(D1102,'[1]PREÇOS UNITÁRIOS'!$B$73:$H$20000,3,0),IFERROR(VLOOKUP(D1102,'[1]INSUMOS-SINAPI'!$A$7:$F$20000,2,0),IFERROR(VLOOKUP(D1102,'[1]tab-PINI-SINT'!$B$18:$G$20000,2,0),IFERROR(VLOOKUP(D1102,[1]INSUMOS!$B$13:$H$9994,3,0),"")))))</f>
        <v>AUXILIAR DE ELETRICISTA COM ENCARGOS COMPLEMENTARES</v>
      </c>
      <c r="G1102" s="38" t="str">
        <f>IFERROR(VLOOKUP(D1102,'[1]COMP-SINT-SINAPI'!$G$6:$Q$20000,3,0),IFERROR(VLOOKUP(D1102,'[1]PREÇOS UNITÁRIOS'!$B$73:$H$20000,4,0),IFERROR(VLOOKUP(D1102,'[1]INSUMOS-SINAPI'!$A$7:$F$20000,3,0),IFERROR(VLOOKUP(D1102,'[1]tab-PINI-SINT'!$B$18:$G$20000,3,0),IFERROR(VLOOKUP(D1102,[1]INSUMOS!$B$13:$H$9994,5,0),"")))))</f>
        <v>H</v>
      </c>
      <c r="H1102" s="98">
        <v>0.25</v>
      </c>
      <c r="I1102" s="38">
        <f>IFERROR(VLOOKUP(D1102,'[1]COMP-SINT-SINAPI'!$G$6:$Q$20000,8,0),IFERROR(VLOOKUP(D1102,'[1]PREÇOS UNITÁRIOS'!$B$73:$H$20000,5,0),IFERROR(VLOOKUP(D1102,'[1]INSUMOS-SINAPI'!$A$7:$F$20000,5,0),IFERROR(VLOOKUP(D1102,'[1]tab-PINI-SINT'!$B$18:$G$20000,4,0),IFERROR(VLOOKUP(D1102,[1]INSUMOS!$B$13:$H$9994,6,0),"")))))</f>
        <v>5.1700000000000017</v>
      </c>
      <c r="J1102" s="38" t="str">
        <f>IF(D1102="",0,IFERROR(VLOOKUP(D1102,'[1]COMP-SINT-SINAPI'!$G$6:$Q$20000,7,0),IFERROR(VLOOKUP(D1102,'[1]PREÇOS UNITÁRIOS'!$B$73:$H$20000,6,0),IFERROR(VLOOKUP(D1102,'[1]INSUMOS-SINAPI'!$A$7:$F$20000,7,0),IFERROR(VLOOKUP(D1102,'[1]tab-PINI-SINT'!$B$18:$G$20000,5,0),IFERROR(VLOOKUP(D1102,[1]INSUMOS!$B$13:$H$9994,7,0),"0,00"))))))</f>
        <v>15,70</v>
      </c>
      <c r="K1102" s="99">
        <f>IF(H1102="",0,H1102*I1102)</f>
        <v>1.2925000000000004</v>
      </c>
      <c r="L1102" s="99">
        <f>H1102*J1102</f>
        <v>3.9249999999999998</v>
      </c>
      <c r="M1102" s="100">
        <f>K1102+L1102</f>
        <v>5.2175000000000002</v>
      </c>
      <c r="N1102" s="35"/>
    </row>
    <row r="1103" spans="3:14" ht="25" x14ac:dyDescent="0.35">
      <c r="C1103" s="34"/>
      <c r="D1103" s="97">
        <v>88264</v>
      </c>
      <c r="E1103" s="38" t="str">
        <f>IFERROR(VLOOKUP(D1103,'[1]COMP-SINT-SINAPI'!$G$6:$R$20000,12,0),IFERROR(VLOOKUP(D1103,'[1]PREÇOS UNITÁRIOS'!$B$73:$H$20000,3,0),IFERROR(VLOOKUP(D1103,'[1]INSUMOS-SINAPI'!$A$6:$J$20000,6,0),IFERROR(VLOOKUP(D1103,'[1]tab-PINI-SINT'!$B$18:$H$20000,7,0),IFERROR(VLOOKUP(D1103,[1]INSUMOS!$B$13:$J$9994,9,0),"")))))</f>
        <v>SINAPI</v>
      </c>
      <c r="F1103" s="37" t="str">
        <f>IFERROR(VLOOKUP(D1103,'[1]COMP-SINT-SINAPI'!$G$6:$Q$20000,2,0),IFERROR(VLOOKUP(D1103,'[1]PREÇOS UNITÁRIOS'!$B$73:$H$20000,3,0),IFERROR(VLOOKUP(D1103,'[1]INSUMOS-SINAPI'!$A$7:$F$20000,2,0),IFERROR(VLOOKUP(D1103,'[1]tab-PINI-SINT'!$B$18:$G$20000,2,0),IFERROR(VLOOKUP(D1103,[1]INSUMOS!$B$13:$H$9994,3,0),"")))))</f>
        <v>ELETRICISTA COM ENCARGOS COMPLEMENTARES</v>
      </c>
      <c r="G1103" s="38" t="str">
        <f>IFERROR(VLOOKUP(D1103,'[1]COMP-SINT-SINAPI'!$G$6:$Q$20000,3,0),IFERROR(VLOOKUP(D1103,'[1]PREÇOS UNITÁRIOS'!$B$73:$H$20000,4,0),IFERROR(VLOOKUP(D1103,'[1]INSUMOS-SINAPI'!$A$7:$F$20000,3,0),IFERROR(VLOOKUP(D1103,'[1]tab-PINI-SINT'!$B$18:$G$20000,3,0),IFERROR(VLOOKUP(D1103,[1]INSUMOS!$B$13:$H$9994,5,0),"")))))</f>
        <v>H</v>
      </c>
      <c r="H1103" s="98">
        <v>0.25</v>
      </c>
      <c r="I1103" s="38">
        <f>IFERROR(VLOOKUP(D1103,'[1]COMP-SINT-SINAPI'!$G$6:$Q$20000,8,0),IFERROR(VLOOKUP(D1103,'[1]PREÇOS UNITÁRIOS'!$B$73:$H$20000,5,0),IFERROR(VLOOKUP(D1103,'[1]INSUMOS-SINAPI'!$A$7:$F$20000,5,0),IFERROR(VLOOKUP(D1103,'[1]tab-PINI-SINT'!$B$18:$G$20000,4,0),IFERROR(VLOOKUP(D1103,[1]INSUMOS!$B$13:$H$9994,6,0),"")))))</f>
        <v>5.1700000000000017</v>
      </c>
      <c r="J1103" s="38" t="str">
        <f>IF(D1103="",0,IFERROR(VLOOKUP(D1103,'[1]COMP-SINT-SINAPI'!$G$6:$Q$20000,7,0),IFERROR(VLOOKUP(D1103,'[1]PREÇOS UNITÁRIOS'!$B$73:$H$20000,6,0),IFERROR(VLOOKUP(D1103,'[1]INSUMOS-SINAPI'!$A$7:$F$20000,7,0),IFERROR(VLOOKUP(D1103,'[1]tab-PINI-SINT'!$B$18:$G$20000,5,0),IFERROR(VLOOKUP(D1103,[1]INSUMOS!$B$13:$H$9994,7,0),"0,00"))))))</f>
        <v>20,13</v>
      </c>
      <c r="K1103" s="99">
        <f>IF(H1103="",0,H1103*I1103)</f>
        <v>1.2925000000000004</v>
      </c>
      <c r="L1103" s="99">
        <f>H1103*J1103</f>
        <v>5.0324999999999998</v>
      </c>
      <c r="M1103" s="100">
        <f>K1103+L1103</f>
        <v>6.3250000000000002</v>
      </c>
      <c r="N1103" s="35"/>
    </row>
    <row r="1104" spans="3:14" x14ac:dyDescent="0.35">
      <c r="C1104" s="34"/>
      <c r="D1104" s="102"/>
      <c r="E1104" s="123"/>
      <c r="F1104" s="102"/>
      <c r="G1104" s="102"/>
      <c r="H1104" s="102"/>
      <c r="I1104" s="103" t="s">
        <v>1042</v>
      </c>
      <c r="J1104" s="95"/>
      <c r="K1104" s="100">
        <f>SUM(K1101:K1103)</f>
        <v>104.58500000000001</v>
      </c>
      <c r="L1104" s="100">
        <f>SUM(L1101:L1103)</f>
        <v>8.9574999999999996</v>
      </c>
      <c r="M1104" s="100">
        <f>SUM(M1101:M1103)</f>
        <v>113.5425</v>
      </c>
      <c r="N1104" s="35"/>
    </row>
    <row r="1105" spans="3:14" x14ac:dyDescent="0.35">
      <c r="C1105" s="34"/>
      <c r="D1105" s="35"/>
      <c r="E1105" s="118"/>
      <c r="F1105" s="35"/>
      <c r="G1105" s="35"/>
      <c r="H1105" s="35"/>
      <c r="I1105" s="35"/>
      <c r="J1105" s="35"/>
      <c r="K1105" s="35"/>
      <c r="L1105" s="35"/>
      <c r="M1105" s="35"/>
      <c r="N1105" s="35"/>
    </row>
    <row r="1106" spans="3:14" x14ac:dyDescent="0.35">
      <c r="C1106" s="42"/>
      <c r="D1106" s="104"/>
      <c r="E1106" s="124"/>
      <c r="F1106" s="104"/>
      <c r="G1106" s="44" t="s">
        <v>21</v>
      </c>
      <c r="H1106" s="44" t="s">
        <v>1036</v>
      </c>
      <c r="I1106" s="44" t="s">
        <v>1037</v>
      </c>
      <c r="J1106" s="44" t="s">
        <v>1038</v>
      </c>
      <c r="K1106" s="44" t="s">
        <v>1039</v>
      </c>
      <c r="L1106" s="44" t="s">
        <v>1040</v>
      </c>
      <c r="M1106" s="45" t="s">
        <v>1041</v>
      </c>
      <c r="N1106" s="35"/>
    </row>
    <row r="1107" spans="3:14" ht="78" x14ac:dyDescent="0.35">
      <c r="C1107" s="55" t="s">
        <v>716</v>
      </c>
      <c r="D1107" s="47" t="str">
        <f>IF(C1107="","",VLOOKUP(C1107,'[1]PREÇOS UNITÁRIOS'!$B$12:$H$273,2,0))</f>
        <v>C158-BASA</v>
      </c>
      <c r="E1107" s="79" t="s">
        <v>11</v>
      </c>
      <c r="F1107" s="47" t="str">
        <f>IF(C1107="","",VLOOKUP(C1107,'[1]PREÇOS UNITÁRIOS'!$B$12:$H$273,3,0))</f>
        <v>ELETROCALHA 100X50X3000MM PERFURADA C/ 01 VIA, COM TAMPA, INCLUINDO ACESSÓRIOS E CONEX., SUPORTES DE FIXAÇÃO, ETC</v>
      </c>
      <c r="G1107" s="48" t="s">
        <v>1051</v>
      </c>
      <c r="H1107" s="105"/>
      <c r="I1107" s="105"/>
      <c r="J1107" s="49"/>
      <c r="K1107" s="49">
        <f>K1111</f>
        <v>52.585000000000008</v>
      </c>
      <c r="L1107" s="49">
        <f>L1111</f>
        <v>8.9574999999999996</v>
      </c>
      <c r="M1107" s="49">
        <f>SUM(K1107:L1107)</f>
        <v>61.542500000000004</v>
      </c>
      <c r="N1107" s="35"/>
    </row>
    <row r="1108" spans="3:14" ht="37.5" x14ac:dyDescent="0.35">
      <c r="C1108" s="34"/>
      <c r="D1108" s="77" t="s">
        <v>127</v>
      </c>
      <c r="E1108" s="38" t="str">
        <f>IFERROR(VLOOKUP(D1108,'[1]COMP-SINT-SINAPI'!$G$6:$R$20000,12,0),IFERROR(VLOOKUP(D1108,'[1]PREÇOS UNITÁRIOS'!$B$73:$H$20000,3,0),IFERROR(VLOOKUP(D1108,'[1]INSUMOS-SINAPI'!$A$6:$J$20000,6,0),IFERROR(VLOOKUP(D1108,'[1]tab-PINI-SINT'!$B$18:$H$20000,7,0),IFERROR(VLOOKUP(D1108,[1]INSUMOS!$B$13:$J$9994,9,0),"")))))</f>
        <v>INTERNET</v>
      </c>
      <c r="F1108" s="37" t="str">
        <f>IFERROR(VLOOKUP(D1108,'[1]COMP-SINT-SINAPI'!$G$6:$Q$20000,2,0),IFERROR(VLOOKUP(D1108,'[1]PREÇOS UNITÁRIOS'!$B$73:$H$20000,3,0),IFERROR(VLOOKUP(D1108,'[1]INSUMOS-SINAPI'!$A$7:$F$20000,2,0),IFERROR(VLOOKUP(D1108,'[1]tab-PINI-SINT'!$B$18:$G$20000,2,0),IFERROR(VLOOKUP(D1108,[1]INSUMOS!$B$13:$H$9994,3,0),"")))))</f>
        <v>ELETROCALHA 100X50X3000MM PERFURADA C/ 01 VIA, COM TAMPA</v>
      </c>
      <c r="G1108" s="38" t="s">
        <v>1052</v>
      </c>
      <c r="H1108" s="39">
        <f>1/3</f>
        <v>0.33333333333333331</v>
      </c>
      <c r="I1108" s="38">
        <f>IFERROR(VLOOKUP(D1108,'[1]COMP-SINT-SINAPI'!$G$6:$Q$20000,8,0),IFERROR(VLOOKUP(D1108,'[1]PREÇOS UNITÁRIOS'!$B$73:$H$20000,5,0),IFERROR(VLOOKUP(D1108,'[1]INSUMOS-SINAPI'!$A$7:$F$20000,5,0),IFERROR(VLOOKUP(D1108,'[1]tab-PINI-SINT'!$B$18:$G$20000,4,0),IFERROR(VLOOKUP(D1108,[1]INSUMOS!$B$13:$H$9994,6,0),"")))))</f>
        <v>150</v>
      </c>
      <c r="J1108" s="38">
        <f>IF(D1108="",0,IFERROR(VLOOKUP(D1108,'[1]COMP-SINT-SINAPI'!$G$6:$Q$20000,7,0),IFERROR(VLOOKUP(D1108,'[1]PREÇOS UNITÁRIOS'!$B$73:$H$20000,6,0),IFERROR(VLOOKUP(D1108,'[1]INSUMOS-SINAPI'!$A$7:$F$20000,7,0),IFERROR(VLOOKUP(D1108,'[1]tab-PINI-SINT'!$B$18:$G$20000,5,0),IFERROR(VLOOKUP(D1108,[1]INSUMOS!$B$13:$H$9994,7,0),"0,00"))))))</f>
        <v>0</v>
      </c>
      <c r="K1108" s="40">
        <f>IF(H1108="",0,H1108*I1108)</f>
        <v>50</v>
      </c>
      <c r="L1108" s="40">
        <f>H1108*J1108</f>
        <v>0</v>
      </c>
      <c r="M1108" s="41">
        <f>K1108+L1108</f>
        <v>50</v>
      </c>
      <c r="N1108" s="35"/>
    </row>
    <row r="1109" spans="3:14" ht="37.5" x14ac:dyDescent="0.35">
      <c r="C1109" s="34"/>
      <c r="D1109" s="77">
        <v>88247</v>
      </c>
      <c r="E1109" s="38" t="str">
        <f>IFERROR(VLOOKUP(D1109,'[1]COMP-SINT-SINAPI'!$G$6:$R$20000,12,0),IFERROR(VLOOKUP(D1109,'[1]PREÇOS UNITÁRIOS'!$B$73:$H$20000,3,0),IFERROR(VLOOKUP(D1109,'[1]INSUMOS-SINAPI'!$A$6:$J$20000,6,0),IFERROR(VLOOKUP(D1109,'[1]tab-PINI-SINT'!$B$18:$H$20000,7,0),IFERROR(VLOOKUP(D1109,[1]INSUMOS!$B$13:$J$9994,9,0),"")))))</f>
        <v>SINAPI</v>
      </c>
      <c r="F1109" s="37" t="str">
        <f>IFERROR(VLOOKUP(D1109,'[1]COMP-SINT-SINAPI'!$G$6:$Q$20000,2,0),IFERROR(VLOOKUP(D1109,'[1]PREÇOS UNITÁRIOS'!$B$73:$H$20000,3,0),IFERROR(VLOOKUP(D1109,'[1]INSUMOS-SINAPI'!$A$7:$F$20000,2,0),IFERROR(VLOOKUP(D1109,'[1]tab-PINI-SINT'!$B$18:$G$20000,2,0),IFERROR(VLOOKUP(D1109,[1]INSUMOS!$B$13:$H$9994,3,0),"")))))</f>
        <v>AUXILIAR DE ELETRICISTA COM ENCARGOS COMPLEMENTARES</v>
      </c>
      <c r="G1109" s="38" t="str">
        <f>IFERROR(VLOOKUP(D1109,'[1]COMP-SINT-SINAPI'!$G$6:$Q$20000,3,0),IFERROR(VLOOKUP(D1109,'[1]PREÇOS UNITÁRIOS'!$B$73:$H$20000,4,0),IFERROR(VLOOKUP(D1109,'[1]INSUMOS-SINAPI'!$A$7:$F$20000,3,0),IFERROR(VLOOKUP(D1109,'[1]tab-PINI-SINT'!$B$18:$G$20000,3,0),IFERROR(VLOOKUP(D1109,[1]INSUMOS!$B$13:$H$9994,5,0),"")))))</f>
        <v>H</v>
      </c>
      <c r="H1109" s="39">
        <v>0.25</v>
      </c>
      <c r="I1109" s="38">
        <f>IFERROR(VLOOKUP(D1109,'[1]COMP-SINT-SINAPI'!$G$6:$Q$20000,8,0),IFERROR(VLOOKUP(D1109,'[1]PREÇOS UNITÁRIOS'!$B$73:$H$20000,5,0),IFERROR(VLOOKUP(D1109,'[1]INSUMOS-SINAPI'!$A$7:$F$20000,5,0),IFERROR(VLOOKUP(D1109,'[1]tab-PINI-SINT'!$B$18:$G$20000,4,0),IFERROR(VLOOKUP(D1109,[1]INSUMOS!$B$13:$H$9994,6,0),"")))))</f>
        <v>5.1700000000000017</v>
      </c>
      <c r="J1109" s="38" t="str">
        <f>IF(D1109="",0,IFERROR(VLOOKUP(D1109,'[1]COMP-SINT-SINAPI'!$G$6:$Q$20000,7,0),IFERROR(VLOOKUP(D1109,'[1]PREÇOS UNITÁRIOS'!$B$73:$H$20000,6,0),IFERROR(VLOOKUP(D1109,'[1]INSUMOS-SINAPI'!$A$7:$F$20000,7,0),IFERROR(VLOOKUP(D1109,'[1]tab-PINI-SINT'!$B$18:$G$20000,5,0),IFERROR(VLOOKUP(D1109,[1]INSUMOS!$B$13:$H$9994,7,0),"0,00"))))))</f>
        <v>15,70</v>
      </c>
      <c r="K1109" s="40">
        <f>IF(H1109="",0,H1109*I1109)</f>
        <v>1.2925000000000004</v>
      </c>
      <c r="L1109" s="40">
        <f>H1109*J1109</f>
        <v>3.9249999999999998</v>
      </c>
      <c r="M1109" s="41">
        <f>K1109+L1109</f>
        <v>5.2175000000000002</v>
      </c>
      <c r="N1109" s="35"/>
    </row>
    <row r="1110" spans="3:14" ht="25" x14ac:dyDescent="0.35">
      <c r="C1110" s="34"/>
      <c r="D1110" s="77">
        <v>88264</v>
      </c>
      <c r="E1110" s="38" t="str">
        <f>IFERROR(VLOOKUP(D1110,'[1]COMP-SINT-SINAPI'!$G$6:$R$20000,12,0),IFERROR(VLOOKUP(D1110,'[1]PREÇOS UNITÁRIOS'!$B$73:$H$20000,3,0),IFERROR(VLOOKUP(D1110,'[1]INSUMOS-SINAPI'!$A$6:$J$20000,6,0),IFERROR(VLOOKUP(D1110,'[1]tab-PINI-SINT'!$B$18:$H$20000,7,0),IFERROR(VLOOKUP(D1110,[1]INSUMOS!$B$13:$J$9994,9,0),"")))))</f>
        <v>SINAPI</v>
      </c>
      <c r="F1110" s="37" t="str">
        <f>IFERROR(VLOOKUP(D1110,'[1]COMP-SINT-SINAPI'!$G$6:$Q$20000,2,0),IFERROR(VLOOKUP(D1110,'[1]PREÇOS UNITÁRIOS'!$B$73:$H$20000,3,0),IFERROR(VLOOKUP(D1110,'[1]INSUMOS-SINAPI'!$A$7:$F$20000,2,0),IFERROR(VLOOKUP(D1110,'[1]tab-PINI-SINT'!$B$18:$G$20000,2,0),IFERROR(VLOOKUP(D1110,[1]INSUMOS!$B$13:$H$9994,3,0),"")))))</f>
        <v>ELETRICISTA COM ENCARGOS COMPLEMENTARES</v>
      </c>
      <c r="G1110" s="38" t="str">
        <f>IFERROR(VLOOKUP(D1110,'[1]COMP-SINT-SINAPI'!$G$6:$Q$20000,3,0),IFERROR(VLOOKUP(D1110,'[1]PREÇOS UNITÁRIOS'!$B$73:$H$20000,4,0),IFERROR(VLOOKUP(D1110,'[1]INSUMOS-SINAPI'!$A$7:$F$20000,3,0),IFERROR(VLOOKUP(D1110,'[1]tab-PINI-SINT'!$B$18:$G$20000,3,0),IFERROR(VLOOKUP(D1110,[1]INSUMOS!$B$13:$H$9994,5,0),"")))))</f>
        <v>H</v>
      </c>
      <c r="H1110" s="39">
        <v>0.25</v>
      </c>
      <c r="I1110" s="38">
        <f>IFERROR(VLOOKUP(D1110,'[1]COMP-SINT-SINAPI'!$G$6:$Q$20000,8,0),IFERROR(VLOOKUP(D1110,'[1]PREÇOS UNITÁRIOS'!$B$73:$H$20000,5,0),IFERROR(VLOOKUP(D1110,'[1]INSUMOS-SINAPI'!$A$7:$F$20000,5,0),IFERROR(VLOOKUP(D1110,'[1]tab-PINI-SINT'!$B$18:$G$20000,4,0),IFERROR(VLOOKUP(D1110,[1]INSUMOS!$B$13:$H$9994,6,0),"")))))</f>
        <v>5.1700000000000017</v>
      </c>
      <c r="J1110" s="38" t="str">
        <f>IF(D1110="",0,IFERROR(VLOOKUP(D1110,'[1]COMP-SINT-SINAPI'!$G$6:$Q$20000,7,0),IFERROR(VLOOKUP(D1110,'[1]PREÇOS UNITÁRIOS'!$B$73:$H$20000,6,0),IFERROR(VLOOKUP(D1110,'[1]INSUMOS-SINAPI'!$A$7:$F$20000,7,0),IFERROR(VLOOKUP(D1110,'[1]tab-PINI-SINT'!$B$18:$G$20000,5,0),IFERROR(VLOOKUP(D1110,[1]INSUMOS!$B$13:$H$9994,7,0),"0,00"))))))</f>
        <v>20,13</v>
      </c>
      <c r="K1110" s="40">
        <f>IF(H1110="",0,H1110*I1110)</f>
        <v>1.2925000000000004</v>
      </c>
      <c r="L1110" s="40">
        <f>H1110*J1110</f>
        <v>5.0324999999999998</v>
      </c>
      <c r="M1110" s="41">
        <f>K1110+L1110</f>
        <v>6.3250000000000002</v>
      </c>
      <c r="N1110" s="35"/>
    </row>
    <row r="1111" spans="3:14" x14ac:dyDescent="0.35">
      <c r="C1111" s="34"/>
      <c r="D1111" s="84"/>
      <c r="E1111" s="122"/>
      <c r="F1111" s="84"/>
      <c r="G1111" s="84"/>
      <c r="H1111" s="84"/>
      <c r="I1111" s="50" t="s">
        <v>1042</v>
      </c>
      <c r="J1111" s="105"/>
      <c r="K1111" s="41">
        <f>SUM(K1108:K1110)</f>
        <v>52.585000000000008</v>
      </c>
      <c r="L1111" s="41">
        <f>SUM(L1108:L1110)</f>
        <v>8.9574999999999996</v>
      </c>
      <c r="M1111" s="41">
        <f>SUM(M1108:M1110)</f>
        <v>61.542500000000004</v>
      </c>
      <c r="N1111" s="35"/>
    </row>
    <row r="1112" spans="3:14" x14ac:dyDescent="0.35">
      <c r="C1112" s="34"/>
      <c r="D1112" s="35"/>
      <c r="E1112" s="118"/>
      <c r="F1112" s="35"/>
      <c r="G1112" s="35"/>
      <c r="H1112" s="35"/>
      <c r="I1112" s="35"/>
      <c r="J1112" s="35"/>
      <c r="K1112" s="35"/>
      <c r="L1112" s="35"/>
      <c r="M1112" s="35"/>
      <c r="N1112" s="35"/>
    </row>
    <row r="1113" spans="3:14" x14ac:dyDescent="0.35">
      <c r="C1113" s="42"/>
      <c r="D1113" s="43"/>
      <c r="E1113" s="117"/>
      <c r="F1113" s="43"/>
      <c r="G1113" s="44" t="s">
        <v>21</v>
      </c>
      <c r="H1113" s="44" t="s">
        <v>1036</v>
      </c>
      <c r="I1113" s="44" t="s">
        <v>1037</v>
      </c>
      <c r="J1113" s="44" t="s">
        <v>1038</v>
      </c>
      <c r="K1113" s="44" t="s">
        <v>1039</v>
      </c>
      <c r="L1113" s="44" t="s">
        <v>1040</v>
      </c>
      <c r="M1113" s="45" t="s">
        <v>1041</v>
      </c>
      <c r="N1113" s="35"/>
    </row>
    <row r="1114" spans="3:14" ht="78" x14ac:dyDescent="0.35">
      <c r="C1114" s="55" t="s">
        <v>719</v>
      </c>
      <c r="D1114" s="47" t="str">
        <f>IF(C1114="","",VLOOKUP(C1114,'[1]PREÇOS UNITÁRIOS'!$B$12:$H$273,2,0))</f>
        <v>C159-BASA</v>
      </c>
      <c r="E1114" s="79" t="s">
        <v>11</v>
      </c>
      <c r="F1114" s="47" t="str">
        <f>IF(C1114="","",VLOOKUP(C1114,'[1]PREÇOS UNITÁRIOS'!$B$12:$H$273,3,0))</f>
        <v>ELETROCALHA 50X50X3000MM PERFURADA C/ 01 VIA, COM TAMPA, INCLUINDO ACESSÓRIOS E CONEX., SUPORTES DE FIXAÇÃO, ETC</v>
      </c>
      <c r="G1114" s="48" t="s">
        <v>1051</v>
      </c>
      <c r="H1114" s="105"/>
      <c r="I1114" s="105"/>
      <c r="J1114" s="49"/>
      <c r="K1114" s="49">
        <f>K1118</f>
        <v>27.585000000000001</v>
      </c>
      <c r="L1114" s="49">
        <f>L1118</f>
        <v>8.9574999999999996</v>
      </c>
      <c r="M1114" s="49">
        <f>SUM(K1114:L1114)</f>
        <v>36.542500000000004</v>
      </c>
      <c r="N1114" s="35"/>
    </row>
    <row r="1115" spans="3:14" ht="37.5" x14ac:dyDescent="0.35">
      <c r="C1115" s="34"/>
      <c r="D1115" s="77" t="s">
        <v>128</v>
      </c>
      <c r="E1115" s="38" t="str">
        <f>IFERROR(VLOOKUP(D1115,'[1]COMP-SINT-SINAPI'!$G$6:$R$20000,12,0),IFERROR(VLOOKUP(D1115,'[1]PREÇOS UNITÁRIOS'!$B$73:$H$20000,3,0),IFERROR(VLOOKUP(D1115,'[1]INSUMOS-SINAPI'!$A$6:$J$20000,6,0),IFERROR(VLOOKUP(D1115,'[1]tab-PINI-SINT'!$B$18:$H$20000,7,0),IFERROR(VLOOKUP(D1115,[1]INSUMOS!$B$13:$J$9994,9,0),"")))))</f>
        <v>INTERNET</v>
      </c>
      <c r="F1115" s="37" t="str">
        <f>IFERROR(VLOOKUP(D1115,'[1]COMP-SINT-SINAPI'!$G$6:$Q$20000,2,0),IFERROR(VLOOKUP(D1115,'[1]PREÇOS UNITÁRIOS'!$B$73:$H$20000,3,0),IFERROR(VLOOKUP(D1115,'[1]INSUMOS-SINAPI'!$A$7:$F$20000,2,0),IFERROR(VLOOKUP(D1115,'[1]tab-PINI-SINT'!$B$18:$G$20000,2,0),IFERROR(VLOOKUP(D1115,[1]INSUMOS!$B$13:$H$9994,3,0),"")))))</f>
        <v>ELETROCALHA 50X50X3000MM PERFURADA C/ 01 VIA, COM TAMPA</v>
      </c>
      <c r="G1115" s="38" t="str">
        <f>IFERROR(VLOOKUP(D1115,'[1]COMP-SINT-SINAPI'!$G$6:$Q$20000,3,0),IFERROR(VLOOKUP(D1115,'[1]PREÇOS UNITÁRIOS'!$B$73:$H$20000,4,0),IFERROR(VLOOKUP(D1115,'[1]INSUMOS-SINAPI'!$A$7:$F$20000,3,0),IFERROR(VLOOKUP(D1115,'[1]tab-PINI-SINT'!$B$18:$G$20000,3,0),IFERROR(VLOOKUP(D1115,[1]INSUMOS!$B$13:$H$9994,5,0),"")))))</f>
        <v>UND</v>
      </c>
      <c r="H1115" s="39">
        <f>1/3</f>
        <v>0.33333333333333331</v>
      </c>
      <c r="I1115" s="38">
        <f>IFERROR(VLOOKUP(D1115,'[1]COMP-SINT-SINAPI'!$G$6:$Q$20000,8,0),IFERROR(VLOOKUP(D1115,'[1]PREÇOS UNITÁRIOS'!$B$73:$H$20000,5,0),IFERROR(VLOOKUP(D1115,'[1]INSUMOS-SINAPI'!$A$7:$F$20000,5,0),IFERROR(VLOOKUP(D1115,'[1]tab-PINI-SINT'!$B$18:$G$20000,4,0),IFERROR(VLOOKUP(D1115,[1]INSUMOS!$B$13:$H$9994,6,0),"")))))</f>
        <v>75</v>
      </c>
      <c r="J1115" s="38">
        <f>IF(D1115="",0,IFERROR(VLOOKUP(D1115,'[1]COMP-SINT-SINAPI'!$G$6:$Q$20000,7,0),IFERROR(VLOOKUP(D1115,'[1]PREÇOS UNITÁRIOS'!$B$73:$H$20000,6,0),IFERROR(VLOOKUP(D1115,'[1]INSUMOS-SINAPI'!$A$7:$F$20000,7,0),IFERROR(VLOOKUP(D1115,'[1]tab-PINI-SINT'!$B$18:$G$20000,5,0),IFERROR(VLOOKUP(D1115,[1]INSUMOS!$B$13:$H$9994,7,0),"0,00"))))))</f>
        <v>0</v>
      </c>
      <c r="K1115" s="40">
        <f>IF(H1115="",0,H1115*I1115)</f>
        <v>25</v>
      </c>
      <c r="L1115" s="40">
        <f>H1115*J1115</f>
        <v>0</v>
      </c>
      <c r="M1115" s="41">
        <f>K1115+L1115</f>
        <v>25</v>
      </c>
      <c r="N1115" s="35"/>
    </row>
    <row r="1116" spans="3:14" ht="37.5" x14ac:dyDescent="0.35">
      <c r="C1116" s="34"/>
      <c r="D1116" s="77">
        <v>88247</v>
      </c>
      <c r="E1116" s="38" t="str">
        <f>IFERROR(VLOOKUP(D1116,'[1]COMP-SINT-SINAPI'!$G$6:$R$20000,12,0),IFERROR(VLOOKUP(D1116,'[1]PREÇOS UNITÁRIOS'!$B$73:$H$20000,3,0),IFERROR(VLOOKUP(D1116,'[1]INSUMOS-SINAPI'!$A$6:$J$20000,6,0),IFERROR(VLOOKUP(D1116,'[1]tab-PINI-SINT'!$B$18:$H$20000,7,0),IFERROR(VLOOKUP(D1116,[1]INSUMOS!$B$13:$J$9994,9,0),"")))))</f>
        <v>SINAPI</v>
      </c>
      <c r="F1116" s="37" t="str">
        <f>IFERROR(VLOOKUP(D1116,'[1]COMP-SINT-SINAPI'!$G$6:$Q$20000,2,0),IFERROR(VLOOKUP(D1116,'[1]PREÇOS UNITÁRIOS'!$B$73:$H$20000,3,0),IFERROR(VLOOKUP(D1116,'[1]INSUMOS-SINAPI'!$A$7:$F$20000,2,0),IFERROR(VLOOKUP(D1116,'[1]tab-PINI-SINT'!$B$18:$G$20000,2,0),IFERROR(VLOOKUP(D1116,[1]INSUMOS!$B$13:$H$9994,3,0),"")))))</f>
        <v>AUXILIAR DE ELETRICISTA COM ENCARGOS COMPLEMENTARES</v>
      </c>
      <c r="G1116" s="38" t="str">
        <f>IFERROR(VLOOKUP(D1116,'[1]COMP-SINT-SINAPI'!$G$6:$Q$20000,3,0),IFERROR(VLOOKUP(D1116,'[1]PREÇOS UNITÁRIOS'!$B$73:$H$20000,4,0),IFERROR(VLOOKUP(D1116,'[1]INSUMOS-SINAPI'!$A$7:$F$20000,3,0),IFERROR(VLOOKUP(D1116,'[1]tab-PINI-SINT'!$B$18:$G$20000,3,0),IFERROR(VLOOKUP(D1116,[1]INSUMOS!$B$13:$H$9994,5,0),"")))))</f>
        <v>H</v>
      </c>
      <c r="H1116" s="39">
        <v>0.25</v>
      </c>
      <c r="I1116" s="38">
        <f>IFERROR(VLOOKUP(D1116,'[1]COMP-SINT-SINAPI'!$G$6:$Q$20000,8,0),IFERROR(VLOOKUP(D1116,'[1]PREÇOS UNITÁRIOS'!$B$73:$H$20000,5,0),IFERROR(VLOOKUP(D1116,'[1]INSUMOS-SINAPI'!$A$7:$F$20000,5,0),IFERROR(VLOOKUP(D1116,'[1]tab-PINI-SINT'!$B$18:$G$20000,4,0),IFERROR(VLOOKUP(D1116,[1]INSUMOS!$B$13:$H$9994,6,0),"")))))</f>
        <v>5.1700000000000017</v>
      </c>
      <c r="J1116" s="38" t="str">
        <f>IF(D1116="",0,IFERROR(VLOOKUP(D1116,'[1]COMP-SINT-SINAPI'!$G$6:$Q$20000,7,0),IFERROR(VLOOKUP(D1116,'[1]PREÇOS UNITÁRIOS'!$B$73:$H$20000,6,0),IFERROR(VLOOKUP(D1116,'[1]INSUMOS-SINAPI'!$A$7:$F$20000,7,0),IFERROR(VLOOKUP(D1116,'[1]tab-PINI-SINT'!$B$18:$G$20000,5,0),IFERROR(VLOOKUP(D1116,[1]INSUMOS!$B$13:$H$9994,7,0),"0,00"))))))</f>
        <v>15,70</v>
      </c>
      <c r="K1116" s="40">
        <f>IF(H1116="",0,H1116*I1116)</f>
        <v>1.2925000000000004</v>
      </c>
      <c r="L1116" s="40">
        <f>H1116*J1116</f>
        <v>3.9249999999999998</v>
      </c>
      <c r="M1116" s="41">
        <f>K1116+L1116</f>
        <v>5.2175000000000002</v>
      </c>
      <c r="N1116" s="35"/>
    </row>
    <row r="1117" spans="3:14" ht="25" x14ac:dyDescent="0.35">
      <c r="C1117" s="34"/>
      <c r="D1117" s="77">
        <v>88264</v>
      </c>
      <c r="E1117" s="38" t="str">
        <f>IFERROR(VLOOKUP(D1117,'[1]COMP-SINT-SINAPI'!$G$6:$R$20000,12,0),IFERROR(VLOOKUP(D1117,'[1]PREÇOS UNITÁRIOS'!$B$73:$H$20000,3,0),IFERROR(VLOOKUP(D1117,'[1]INSUMOS-SINAPI'!$A$6:$J$20000,6,0),IFERROR(VLOOKUP(D1117,'[1]tab-PINI-SINT'!$B$18:$H$20000,7,0),IFERROR(VLOOKUP(D1117,[1]INSUMOS!$B$13:$J$9994,9,0),"")))))</f>
        <v>SINAPI</v>
      </c>
      <c r="F1117" s="37" t="str">
        <f>IFERROR(VLOOKUP(D1117,'[1]COMP-SINT-SINAPI'!$G$6:$Q$20000,2,0),IFERROR(VLOOKUP(D1117,'[1]PREÇOS UNITÁRIOS'!$B$73:$H$20000,3,0),IFERROR(VLOOKUP(D1117,'[1]INSUMOS-SINAPI'!$A$7:$F$20000,2,0),IFERROR(VLOOKUP(D1117,'[1]tab-PINI-SINT'!$B$18:$G$20000,2,0),IFERROR(VLOOKUP(D1117,[1]INSUMOS!$B$13:$H$9994,3,0),"")))))</f>
        <v>ELETRICISTA COM ENCARGOS COMPLEMENTARES</v>
      </c>
      <c r="G1117" s="38" t="str">
        <f>IFERROR(VLOOKUP(D1117,'[1]COMP-SINT-SINAPI'!$G$6:$Q$20000,3,0),IFERROR(VLOOKUP(D1117,'[1]PREÇOS UNITÁRIOS'!$B$73:$H$20000,4,0),IFERROR(VLOOKUP(D1117,'[1]INSUMOS-SINAPI'!$A$7:$F$20000,3,0),IFERROR(VLOOKUP(D1117,'[1]tab-PINI-SINT'!$B$18:$G$20000,3,0),IFERROR(VLOOKUP(D1117,[1]INSUMOS!$B$13:$H$9994,5,0),"")))))</f>
        <v>H</v>
      </c>
      <c r="H1117" s="39">
        <v>0.25</v>
      </c>
      <c r="I1117" s="38">
        <f>IFERROR(VLOOKUP(D1117,'[1]COMP-SINT-SINAPI'!$G$6:$Q$20000,8,0),IFERROR(VLOOKUP(D1117,'[1]PREÇOS UNITÁRIOS'!$B$73:$H$20000,5,0),IFERROR(VLOOKUP(D1117,'[1]INSUMOS-SINAPI'!$A$7:$F$20000,5,0),IFERROR(VLOOKUP(D1117,'[1]tab-PINI-SINT'!$B$18:$G$20000,4,0),IFERROR(VLOOKUP(D1117,[1]INSUMOS!$B$13:$H$9994,6,0),"")))))</f>
        <v>5.1700000000000017</v>
      </c>
      <c r="J1117" s="38" t="str">
        <f>IF(D1117="",0,IFERROR(VLOOKUP(D1117,'[1]COMP-SINT-SINAPI'!$G$6:$Q$20000,7,0),IFERROR(VLOOKUP(D1117,'[1]PREÇOS UNITÁRIOS'!$B$73:$H$20000,6,0),IFERROR(VLOOKUP(D1117,'[1]INSUMOS-SINAPI'!$A$7:$F$20000,7,0),IFERROR(VLOOKUP(D1117,'[1]tab-PINI-SINT'!$B$18:$G$20000,5,0),IFERROR(VLOOKUP(D1117,[1]INSUMOS!$B$13:$H$9994,7,0),"0,00"))))))</f>
        <v>20,13</v>
      </c>
      <c r="K1117" s="40">
        <f>IF(H1117="",0,H1117*I1117)</f>
        <v>1.2925000000000004</v>
      </c>
      <c r="L1117" s="40">
        <f>H1117*J1117</f>
        <v>5.0324999999999998</v>
      </c>
      <c r="M1117" s="41">
        <f>K1117+L1117</f>
        <v>6.3250000000000002</v>
      </c>
      <c r="N1117" s="35"/>
    </row>
    <row r="1118" spans="3:14" x14ac:dyDescent="0.35">
      <c r="C1118" s="34"/>
      <c r="D1118" s="84"/>
      <c r="E1118" s="122"/>
      <c r="F1118" s="84"/>
      <c r="G1118" s="84"/>
      <c r="H1118" s="84"/>
      <c r="I1118" s="50" t="s">
        <v>1042</v>
      </c>
      <c r="J1118" s="105"/>
      <c r="K1118" s="41">
        <f>SUM(K1115:K1117)</f>
        <v>27.585000000000001</v>
      </c>
      <c r="L1118" s="41">
        <f>SUM(L1115:L1117)</f>
        <v>8.9574999999999996</v>
      </c>
      <c r="M1118" s="41">
        <f>SUM(M1115:M1117)</f>
        <v>36.542500000000004</v>
      </c>
      <c r="N1118" s="35"/>
    </row>
    <row r="1119" spans="3:14" x14ac:dyDescent="0.35">
      <c r="C1119" s="34"/>
      <c r="D1119" s="35"/>
      <c r="E1119" s="118"/>
      <c r="F1119" s="35"/>
      <c r="G1119" s="35"/>
      <c r="H1119" s="35"/>
      <c r="I1119" s="35"/>
      <c r="J1119" s="35"/>
      <c r="K1119" s="35"/>
      <c r="L1119" s="35"/>
      <c r="M1119" s="35"/>
      <c r="N1119" s="35"/>
    </row>
    <row r="1120" spans="3:14" x14ac:dyDescent="0.35">
      <c r="C1120" s="42"/>
      <c r="D1120" s="43"/>
      <c r="E1120" s="117"/>
      <c r="F1120" s="43"/>
      <c r="G1120" s="44" t="s">
        <v>21</v>
      </c>
      <c r="H1120" s="44" t="s">
        <v>1036</v>
      </c>
      <c r="I1120" s="44" t="s">
        <v>1037</v>
      </c>
      <c r="J1120" s="44" t="s">
        <v>1038</v>
      </c>
      <c r="K1120" s="44" t="s">
        <v>1039</v>
      </c>
      <c r="L1120" s="44" t="s">
        <v>1040</v>
      </c>
      <c r="M1120" s="45" t="s">
        <v>1041</v>
      </c>
      <c r="N1120" s="35"/>
    </row>
    <row r="1121" spans="3:14" ht="65" x14ac:dyDescent="0.35">
      <c r="C1121" s="55" t="s">
        <v>722</v>
      </c>
      <c r="D1121" s="93" t="str">
        <f>IF(C1121="","",VLOOKUP(C1121,'[1]PREÇOS UNITÁRIOS'!$B$12:$H$273,2,0))</f>
        <v>C160-BASA</v>
      </c>
      <c r="E1121" s="79" t="s">
        <v>11</v>
      </c>
      <c r="F1121" s="93" t="str">
        <f>IF(C1121="","",VLOOKUP(C1121,'[1]PREÇOS UNITÁRIOS'!$B$12:$H$273,3,0))</f>
        <v>PAINEL DE SOBREPOR,COM TAMPA, COM BARRAMENTO DE COBRE DE 15X5X0,2 CM (BEP-BARRAMENTO DE EQUIPOTENCIALIZÃO</v>
      </c>
      <c r="G1121" s="94" t="s">
        <v>21</v>
      </c>
      <c r="H1121" s="95"/>
      <c r="I1121" s="95"/>
      <c r="J1121" s="96"/>
      <c r="K1121" s="96">
        <f>K1125</f>
        <v>102.87400000000001</v>
      </c>
      <c r="L1121" s="96">
        <f>L1125</f>
        <v>21.497999999999998</v>
      </c>
      <c r="M1121" s="96">
        <f>SUM(K1121:L1121)</f>
        <v>124.37200000000001</v>
      </c>
      <c r="N1121" s="35"/>
    </row>
    <row r="1122" spans="3:14" ht="62.5" x14ac:dyDescent="0.35">
      <c r="C1122" s="34"/>
      <c r="D1122" s="97" t="s">
        <v>130</v>
      </c>
      <c r="E1122" s="38" t="str">
        <f>IFERROR(VLOOKUP(D1122,'[1]COMP-SINT-SINAPI'!$G$6:$R$20000,12,0),IFERROR(VLOOKUP(D1122,'[1]PREÇOS UNITÁRIOS'!$B$73:$H$20000,3,0),IFERROR(VLOOKUP(D1122,'[1]INSUMOS-SINAPI'!$A$6:$J$20000,6,0),IFERROR(VLOOKUP(D1122,'[1]tab-PINI-SINT'!$B$18:$H$20000,7,0),IFERROR(VLOOKUP(D1122,[1]INSUMOS!$B$13:$J$9994,9,0),"")))))</f>
        <v>COTAÇÃO</v>
      </c>
      <c r="F1122" s="37" t="str">
        <f>IFERROR(VLOOKUP(D1122,'[1]COMP-SINT-SINAPI'!$G$6:$Q$20000,2,0),IFERROR(VLOOKUP(D1122,'[1]PREÇOS UNITÁRIOS'!$B$73:$H$20000,3,0),IFERROR(VLOOKUP(D1122,'[1]INSUMOS-SINAPI'!$A$7:$F$20000,2,0),IFERROR(VLOOKUP(D1122,'[1]tab-PINI-SINT'!$B$18:$G$20000,2,0),IFERROR(VLOOKUP(D1122,[1]INSUMOS!$B$13:$H$9994,3,0),"")))))</f>
        <v>PAINEL DE SOBREPOR,COM TAMPA, COM BARRAMENTO DE COBRE DE 15X5X0,2 CM (BEP-BARRAMENTO DE EQUIPOTENCIALIZÃO</v>
      </c>
      <c r="G1122" s="38" t="str">
        <f>IFERROR(VLOOKUP(D1122,'[1]COMP-SINT-SINAPI'!$G$6:$Q$20000,3,0),IFERROR(VLOOKUP(D1122,'[1]PREÇOS UNITÁRIOS'!$B$73:$H$20000,4,0),IFERROR(VLOOKUP(D1122,'[1]INSUMOS-SINAPI'!$A$7:$F$20000,3,0),IFERROR(VLOOKUP(D1122,'[1]tab-PINI-SINT'!$B$18:$G$20000,3,0),IFERROR(VLOOKUP(D1122,[1]INSUMOS!$B$13:$H$9994,5,0),"")))))</f>
        <v>UND</v>
      </c>
      <c r="H1122" s="98">
        <v>1</v>
      </c>
      <c r="I1122" s="38">
        <f>IFERROR(VLOOKUP(D1122,'[1]COMP-SINT-SINAPI'!$G$6:$Q$20000,8,0),IFERROR(VLOOKUP(D1122,'[1]PREÇOS UNITÁRIOS'!$B$73:$H$20000,5,0),IFERROR(VLOOKUP(D1122,'[1]INSUMOS-SINAPI'!$A$7:$F$20000,5,0),IFERROR(VLOOKUP(D1122,'[1]tab-PINI-SINT'!$B$18:$G$20000,4,0),IFERROR(VLOOKUP(D1122,[1]INSUMOS!$B$13:$H$9994,6,0),"")))))</f>
        <v>96.67</v>
      </c>
      <c r="J1122" s="38">
        <f>IF(D1122="",0,IFERROR(VLOOKUP(D1122,'[1]COMP-SINT-SINAPI'!$G$6:$Q$20000,7,0),IFERROR(VLOOKUP(D1122,'[1]PREÇOS UNITÁRIOS'!$B$73:$H$20000,6,0),IFERROR(VLOOKUP(D1122,'[1]INSUMOS-SINAPI'!$A$7:$F$20000,7,0),IFERROR(VLOOKUP(D1122,'[1]tab-PINI-SINT'!$B$18:$G$20000,5,0),IFERROR(VLOOKUP(D1122,[1]INSUMOS!$B$13:$H$9994,7,0),"0,00"))))))</f>
        <v>0</v>
      </c>
      <c r="K1122" s="99">
        <f>IF(H1122="",0,H1122*I1122)</f>
        <v>96.67</v>
      </c>
      <c r="L1122" s="99">
        <f>H1122*J1122</f>
        <v>0</v>
      </c>
      <c r="M1122" s="100">
        <f>K1122+L1122</f>
        <v>96.67</v>
      </c>
      <c r="N1122" s="35"/>
    </row>
    <row r="1123" spans="3:14" ht="37.5" x14ac:dyDescent="0.35">
      <c r="C1123" s="34"/>
      <c r="D1123" s="97">
        <v>88247</v>
      </c>
      <c r="E1123" s="38" t="str">
        <f>IFERROR(VLOOKUP(D1123,'[1]COMP-SINT-SINAPI'!$G$6:$R$20000,12,0),IFERROR(VLOOKUP(D1123,'[1]PREÇOS UNITÁRIOS'!$B$73:$H$20000,3,0),IFERROR(VLOOKUP(D1123,'[1]INSUMOS-SINAPI'!$A$6:$J$20000,6,0),IFERROR(VLOOKUP(D1123,'[1]tab-PINI-SINT'!$B$18:$H$20000,7,0),IFERROR(VLOOKUP(D1123,[1]INSUMOS!$B$13:$J$9994,9,0),"")))))</f>
        <v>SINAPI</v>
      </c>
      <c r="F1123" s="37" t="str">
        <f>IFERROR(VLOOKUP(D1123,'[1]COMP-SINT-SINAPI'!$G$6:$Q$20000,2,0),IFERROR(VLOOKUP(D1123,'[1]PREÇOS UNITÁRIOS'!$B$73:$H$20000,3,0),IFERROR(VLOOKUP(D1123,'[1]INSUMOS-SINAPI'!$A$7:$F$20000,2,0),IFERROR(VLOOKUP(D1123,'[1]tab-PINI-SINT'!$B$18:$G$20000,2,0),IFERROR(VLOOKUP(D1123,[1]INSUMOS!$B$13:$H$9994,3,0),"")))))</f>
        <v>AUXILIAR DE ELETRICISTA COM ENCARGOS COMPLEMENTARES</v>
      </c>
      <c r="G1123" s="38" t="str">
        <f>IFERROR(VLOOKUP(D1123,'[1]COMP-SINT-SINAPI'!$G$6:$Q$20000,3,0),IFERROR(VLOOKUP(D1123,'[1]PREÇOS UNITÁRIOS'!$B$73:$H$20000,4,0),IFERROR(VLOOKUP(D1123,'[1]INSUMOS-SINAPI'!$A$7:$F$20000,3,0),IFERROR(VLOOKUP(D1123,'[1]tab-PINI-SINT'!$B$18:$G$20000,3,0),IFERROR(VLOOKUP(D1123,[1]INSUMOS!$B$13:$H$9994,5,0),"")))))</f>
        <v>H</v>
      </c>
      <c r="H1123" s="98">
        <v>0.6</v>
      </c>
      <c r="I1123" s="38">
        <f>IFERROR(VLOOKUP(D1123,'[1]COMP-SINT-SINAPI'!$G$6:$Q$20000,8,0),IFERROR(VLOOKUP(D1123,'[1]PREÇOS UNITÁRIOS'!$B$73:$H$20000,5,0),IFERROR(VLOOKUP(D1123,'[1]INSUMOS-SINAPI'!$A$7:$F$20000,5,0),IFERROR(VLOOKUP(D1123,'[1]tab-PINI-SINT'!$B$18:$G$20000,4,0),IFERROR(VLOOKUP(D1123,[1]INSUMOS!$B$13:$H$9994,6,0),"")))))</f>
        <v>5.1700000000000017</v>
      </c>
      <c r="J1123" s="38" t="str">
        <f>IF(D1123="",0,IFERROR(VLOOKUP(D1123,'[1]COMP-SINT-SINAPI'!$G$6:$Q$20000,7,0),IFERROR(VLOOKUP(D1123,'[1]PREÇOS UNITÁRIOS'!$B$73:$H$20000,6,0),IFERROR(VLOOKUP(D1123,'[1]INSUMOS-SINAPI'!$A$7:$F$20000,7,0),IFERROR(VLOOKUP(D1123,'[1]tab-PINI-SINT'!$B$18:$G$20000,5,0),IFERROR(VLOOKUP(D1123,[1]INSUMOS!$B$13:$H$9994,7,0),"0,00"))))))</f>
        <v>15,70</v>
      </c>
      <c r="K1123" s="99">
        <f>IF(H1123="",0,H1123*I1123)</f>
        <v>3.1020000000000008</v>
      </c>
      <c r="L1123" s="99">
        <f>H1123*J1123</f>
        <v>9.42</v>
      </c>
      <c r="M1123" s="100">
        <f>K1123+L1123</f>
        <v>12.522</v>
      </c>
      <c r="N1123" s="35"/>
    </row>
    <row r="1124" spans="3:14" ht="25" x14ac:dyDescent="0.35">
      <c r="C1124" s="34"/>
      <c r="D1124" s="97">
        <v>88264</v>
      </c>
      <c r="E1124" s="38" t="str">
        <f>IFERROR(VLOOKUP(D1124,'[1]COMP-SINT-SINAPI'!$G$6:$R$20000,12,0),IFERROR(VLOOKUP(D1124,'[1]PREÇOS UNITÁRIOS'!$B$73:$H$20000,3,0),IFERROR(VLOOKUP(D1124,'[1]INSUMOS-SINAPI'!$A$6:$J$20000,6,0),IFERROR(VLOOKUP(D1124,'[1]tab-PINI-SINT'!$B$18:$H$20000,7,0),IFERROR(VLOOKUP(D1124,[1]INSUMOS!$B$13:$J$9994,9,0),"")))))</f>
        <v>SINAPI</v>
      </c>
      <c r="F1124" s="37" t="str">
        <f>IFERROR(VLOOKUP(D1124,'[1]COMP-SINT-SINAPI'!$G$6:$Q$20000,2,0),IFERROR(VLOOKUP(D1124,'[1]PREÇOS UNITÁRIOS'!$B$73:$H$20000,3,0),IFERROR(VLOOKUP(D1124,'[1]INSUMOS-SINAPI'!$A$7:$F$20000,2,0),IFERROR(VLOOKUP(D1124,'[1]tab-PINI-SINT'!$B$18:$G$20000,2,0),IFERROR(VLOOKUP(D1124,[1]INSUMOS!$B$13:$H$9994,3,0),"")))))</f>
        <v>ELETRICISTA COM ENCARGOS COMPLEMENTARES</v>
      </c>
      <c r="G1124" s="38" t="str">
        <f>IFERROR(VLOOKUP(D1124,'[1]COMP-SINT-SINAPI'!$G$6:$Q$20000,3,0),IFERROR(VLOOKUP(D1124,'[1]PREÇOS UNITÁRIOS'!$B$73:$H$20000,4,0),IFERROR(VLOOKUP(D1124,'[1]INSUMOS-SINAPI'!$A$7:$F$20000,3,0),IFERROR(VLOOKUP(D1124,'[1]tab-PINI-SINT'!$B$18:$G$20000,3,0),IFERROR(VLOOKUP(D1124,[1]INSUMOS!$B$13:$H$9994,5,0),"")))))</f>
        <v>H</v>
      </c>
      <c r="H1124" s="98">
        <v>0.6</v>
      </c>
      <c r="I1124" s="38">
        <f>IFERROR(VLOOKUP(D1124,'[1]COMP-SINT-SINAPI'!$G$6:$Q$20000,8,0),IFERROR(VLOOKUP(D1124,'[1]PREÇOS UNITÁRIOS'!$B$73:$H$20000,5,0),IFERROR(VLOOKUP(D1124,'[1]INSUMOS-SINAPI'!$A$7:$F$20000,5,0),IFERROR(VLOOKUP(D1124,'[1]tab-PINI-SINT'!$B$18:$G$20000,4,0),IFERROR(VLOOKUP(D1124,[1]INSUMOS!$B$13:$H$9994,6,0),"")))))</f>
        <v>5.1700000000000017</v>
      </c>
      <c r="J1124" s="38" t="str">
        <f>IF(D1124="",0,IFERROR(VLOOKUP(D1124,'[1]COMP-SINT-SINAPI'!$G$6:$Q$20000,7,0),IFERROR(VLOOKUP(D1124,'[1]PREÇOS UNITÁRIOS'!$B$73:$H$20000,6,0),IFERROR(VLOOKUP(D1124,'[1]INSUMOS-SINAPI'!$A$7:$F$20000,7,0),IFERROR(VLOOKUP(D1124,'[1]tab-PINI-SINT'!$B$18:$G$20000,5,0),IFERROR(VLOOKUP(D1124,[1]INSUMOS!$B$13:$H$9994,7,0),"0,00"))))))</f>
        <v>20,13</v>
      </c>
      <c r="K1124" s="99">
        <f>IF(H1124="",0,H1124*I1124)</f>
        <v>3.1020000000000008</v>
      </c>
      <c r="L1124" s="99">
        <f>H1124*J1124</f>
        <v>12.077999999999999</v>
      </c>
      <c r="M1124" s="100">
        <f>K1124+L1124</f>
        <v>15.18</v>
      </c>
      <c r="N1124" s="35"/>
    </row>
    <row r="1125" spans="3:14" x14ac:dyDescent="0.35">
      <c r="C1125" s="34"/>
      <c r="D1125" s="102"/>
      <c r="E1125" s="123"/>
      <c r="F1125" s="102"/>
      <c r="G1125" s="102"/>
      <c r="H1125" s="102"/>
      <c r="I1125" s="103" t="s">
        <v>1042</v>
      </c>
      <c r="J1125" s="95"/>
      <c r="K1125" s="100">
        <f>SUM(K1122:K1124)</f>
        <v>102.87400000000001</v>
      </c>
      <c r="L1125" s="100">
        <f>SUM(L1122:L1124)</f>
        <v>21.497999999999998</v>
      </c>
      <c r="M1125" s="100">
        <f>SUM(M1122:M1124)</f>
        <v>124.37200000000001</v>
      </c>
      <c r="N1125" s="35"/>
    </row>
    <row r="1126" spans="3:14" x14ac:dyDescent="0.35">
      <c r="C1126" s="34"/>
      <c r="D1126" s="35"/>
      <c r="E1126" s="118"/>
      <c r="F1126" s="35"/>
      <c r="G1126" s="35"/>
      <c r="H1126" s="35"/>
      <c r="I1126" s="35"/>
      <c r="J1126" s="35"/>
      <c r="K1126" s="35"/>
      <c r="L1126" s="35"/>
      <c r="M1126" s="35"/>
      <c r="N1126" s="35"/>
    </row>
    <row r="1127" spans="3:14" x14ac:dyDescent="0.35">
      <c r="C1127" s="42"/>
      <c r="D1127" s="43"/>
      <c r="E1127" s="117"/>
      <c r="F1127" s="43"/>
      <c r="G1127" s="44" t="s">
        <v>21</v>
      </c>
      <c r="H1127" s="44" t="s">
        <v>1036</v>
      </c>
      <c r="I1127" s="44" t="s">
        <v>1037</v>
      </c>
      <c r="J1127" s="44" t="s">
        <v>1038</v>
      </c>
      <c r="K1127" s="44" t="s">
        <v>1039</v>
      </c>
      <c r="L1127" s="44" t="s">
        <v>1040</v>
      </c>
      <c r="M1127" s="45" t="s">
        <v>1041</v>
      </c>
      <c r="N1127" s="35"/>
    </row>
    <row r="1128" spans="3:14" ht="39" x14ac:dyDescent="0.35">
      <c r="C1128" s="55" t="s">
        <v>724</v>
      </c>
      <c r="D1128" s="93" t="str">
        <f>IF(C1128="","",VLOOKUP(C1128,'[1]PREÇOS UNITÁRIOS'!$B$12:$H$273,2,0))</f>
        <v>C161-BASA</v>
      </c>
      <c r="E1128" s="79" t="s">
        <v>11</v>
      </c>
      <c r="F1128" s="93" t="str">
        <f>IF(C1128="","",VLOOKUP(C1128,'[1]PREÇOS UNITÁRIOS'!$B$12:$H$273,3,0))</f>
        <v>DISPOSITIVO DIFERENCIAL RESIDUAL, IN=20A, 2 MÓDULOS, 30MA</v>
      </c>
      <c r="G1128" s="94" t="s">
        <v>21</v>
      </c>
      <c r="H1128" s="95"/>
      <c r="I1128" s="95"/>
      <c r="J1128" s="96"/>
      <c r="K1128" s="96">
        <f>K1132</f>
        <v>42.067999999999998</v>
      </c>
      <c r="L1128" s="96">
        <f>L1132</f>
        <v>7.1660000000000004</v>
      </c>
      <c r="M1128" s="96">
        <f>SUM(K1128:L1128)</f>
        <v>49.233999999999995</v>
      </c>
      <c r="N1128" s="35"/>
    </row>
    <row r="1129" spans="3:14" ht="37.5" x14ac:dyDescent="0.35">
      <c r="C1129" s="34"/>
      <c r="D1129" s="97" t="s">
        <v>132</v>
      </c>
      <c r="E1129" s="38" t="str">
        <f>IFERROR(VLOOKUP(D1129,'[1]COMP-SINT-SINAPI'!$G$6:$R$20000,12,0),IFERROR(VLOOKUP(D1129,'[1]PREÇOS UNITÁRIOS'!$B$73:$H$20000,3,0),IFERROR(VLOOKUP(D1129,'[1]INSUMOS-SINAPI'!$A$6:$J$20000,6,0),IFERROR(VLOOKUP(D1129,'[1]tab-PINI-SINT'!$B$18:$H$20000,7,0),IFERROR(VLOOKUP(D1129,[1]INSUMOS!$B$13:$J$9994,9,0),"")))))</f>
        <v>INTERNET</v>
      </c>
      <c r="F1129" s="37" t="str">
        <f>IFERROR(VLOOKUP(D1129,'[1]COMP-SINT-SINAPI'!$G$6:$Q$20000,2,0),IFERROR(VLOOKUP(D1129,'[1]PREÇOS UNITÁRIOS'!$B$73:$H$20000,3,0),IFERROR(VLOOKUP(D1129,'[1]INSUMOS-SINAPI'!$A$7:$F$20000,2,0),IFERROR(VLOOKUP(D1129,'[1]tab-PINI-SINT'!$B$18:$G$20000,2,0),IFERROR(VLOOKUP(D1129,[1]INSUMOS!$B$13:$H$9994,3,0),"")))))</f>
        <v>DISPOSITIVO DIFERENCIAL RESIDUAL, IN=20A,
2 MÓDULOS, 30 MA</v>
      </c>
      <c r="G1129" s="38" t="str">
        <f>IFERROR(VLOOKUP(D1129,'[1]COMP-SINT-SINAPI'!$G$6:$Q$20000,3,0),IFERROR(VLOOKUP(D1129,'[1]PREÇOS UNITÁRIOS'!$B$73:$H$20000,4,0),IFERROR(VLOOKUP(D1129,'[1]INSUMOS-SINAPI'!$A$7:$F$20000,3,0),IFERROR(VLOOKUP(D1129,'[1]tab-PINI-SINT'!$B$18:$G$20000,3,0),IFERROR(VLOOKUP(D1129,[1]INSUMOS!$B$13:$H$9994,5,0),"")))))</f>
        <v>UND</v>
      </c>
      <c r="H1129" s="98">
        <v>1</v>
      </c>
      <c r="I1129" s="38">
        <f>IFERROR(VLOOKUP(D1129,'[1]COMP-SINT-SINAPI'!$G$6:$Q$20000,8,0),IFERROR(VLOOKUP(D1129,'[1]PREÇOS UNITÁRIOS'!$B$73:$H$20000,5,0),IFERROR(VLOOKUP(D1129,'[1]INSUMOS-SINAPI'!$A$7:$F$20000,5,0),IFERROR(VLOOKUP(D1129,'[1]tab-PINI-SINT'!$B$18:$G$20000,4,0),IFERROR(VLOOKUP(D1129,[1]INSUMOS!$B$13:$H$9994,6,0),"")))))</f>
        <v>40</v>
      </c>
      <c r="J1129" s="38">
        <f>IF(D1129="",0,IFERROR(VLOOKUP(D1129,'[1]COMP-SINT-SINAPI'!$G$6:$Q$20000,7,0),IFERROR(VLOOKUP(D1129,'[1]PREÇOS UNITÁRIOS'!$B$73:$H$20000,6,0),IFERROR(VLOOKUP(D1129,'[1]INSUMOS-SINAPI'!$A$7:$F$20000,7,0),IFERROR(VLOOKUP(D1129,'[1]tab-PINI-SINT'!$B$18:$G$20000,5,0),IFERROR(VLOOKUP(D1129,[1]INSUMOS!$B$13:$H$9994,7,0),"0,00"))))))</f>
        <v>0</v>
      </c>
      <c r="K1129" s="99">
        <f>IF(H1129="",0,H1129*I1129)</f>
        <v>40</v>
      </c>
      <c r="L1129" s="99">
        <f>H1129*J1129</f>
        <v>0</v>
      </c>
      <c r="M1129" s="100">
        <f>K1129+L1129</f>
        <v>40</v>
      </c>
      <c r="N1129" s="35"/>
    </row>
    <row r="1130" spans="3:14" ht="37.5" x14ac:dyDescent="0.35">
      <c r="C1130" s="34"/>
      <c r="D1130" s="97">
        <v>88247</v>
      </c>
      <c r="E1130" s="38" t="str">
        <f>IFERROR(VLOOKUP(D1130,'[1]COMP-SINT-SINAPI'!$G$6:$R$20000,12,0),IFERROR(VLOOKUP(D1130,'[1]PREÇOS UNITÁRIOS'!$B$73:$H$20000,3,0),IFERROR(VLOOKUP(D1130,'[1]INSUMOS-SINAPI'!$A$6:$J$20000,6,0),IFERROR(VLOOKUP(D1130,'[1]tab-PINI-SINT'!$B$18:$H$20000,7,0),IFERROR(VLOOKUP(D1130,[1]INSUMOS!$B$13:$J$9994,9,0),"")))))</f>
        <v>SINAPI</v>
      </c>
      <c r="F1130" s="37" t="str">
        <f>IFERROR(VLOOKUP(D1130,'[1]COMP-SINT-SINAPI'!$G$6:$Q$20000,2,0),IFERROR(VLOOKUP(D1130,'[1]PREÇOS UNITÁRIOS'!$B$73:$H$20000,3,0),IFERROR(VLOOKUP(D1130,'[1]INSUMOS-SINAPI'!$A$7:$F$20000,2,0),IFERROR(VLOOKUP(D1130,'[1]tab-PINI-SINT'!$B$18:$G$20000,2,0),IFERROR(VLOOKUP(D1130,[1]INSUMOS!$B$13:$H$9994,3,0),"")))))</f>
        <v>AUXILIAR DE ELETRICISTA COM ENCARGOS COMPLEMENTARES</v>
      </c>
      <c r="G1130" s="38" t="str">
        <f>IFERROR(VLOOKUP(D1130,'[1]COMP-SINT-SINAPI'!$G$6:$Q$20000,3,0),IFERROR(VLOOKUP(D1130,'[1]PREÇOS UNITÁRIOS'!$B$73:$H$20000,4,0),IFERROR(VLOOKUP(D1130,'[1]INSUMOS-SINAPI'!$A$7:$F$20000,3,0),IFERROR(VLOOKUP(D1130,'[1]tab-PINI-SINT'!$B$18:$G$20000,3,0),IFERROR(VLOOKUP(D1130,[1]INSUMOS!$B$13:$H$9994,5,0),"")))))</f>
        <v>H</v>
      </c>
      <c r="H1130" s="98">
        <v>0.2</v>
      </c>
      <c r="I1130" s="38">
        <f>IFERROR(VLOOKUP(D1130,'[1]COMP-SINT-SINAPI'!$G$6:$Q$20000,8,0),IFERROR(VLOOKUP(D1130,'[1]PREÇOS UNITÁRIOS'!$B$73:$H$20000,5,0),IFERROR(VLOOKUP(D1130,'[1]INSUMOS-SINAPI'!$A$7:$F$20000,5,0),IFERROR(VLOOKUP(D1130,'[1]tab-PINI-SINT'!$B$18:$G$20000,4,0),IFERROR(VLOOKUP(D1130,[1]INSUMOS!$B$13:$H$9994,6,0),"")))))</f>
        <v>5.1700000000000017</v>
      </c>
      <c r="J1130" s="38" t="str">
        <f>IF(D1130="",0,IFERROR(VLOOKUP(D1130,'[1]COMP-SINT-SINAPI'!$G$6:$Q$20000,7,0),IFERROR(VLOOKUP(D1130,'[1]PREÇOS UNITÁRIOS'!$B$73:$H$20000,6,0),IFERROR(VLOOKUP(D1130,'[1]INSUMOS-SINAPI'!$A$7:$F$20000,7,0),IFERROR(VLOOKUP(D1130,'[1]tab-PINI-SINT'!$B$18:$G$20000,5,0),IFERROR(VLOOKUP(D1130,[1]INSUMOS!$B$13:$H$9994,7,0),"0,00"))))))</f>
        <v>15,70</v>
      </c>
      <c r="K1130" s="99">
        <f>IF(H1130="",0,H1130*I1130)</f>
        <v>1.0340000000000005</v>
      </c>
      <c r="L1130" s="99">
        <f>H1130*J1130</f>
        <v>3.14</v>
      </c>
      <c r="M1130" s="100">
        <f>K1130+L1130</f>
        <v>4.1740000000000004</v>
      </c>
      <c r="N1130" s="35"/>
    </row>
    <row r="1131" spans="3:14" ht="25" x14ac:dyDescent="0.35">
      <c r="C1131" s="34"/>
      <c r="D1131" s="97">
        <v>88264</v>
      </c>
      <c r="E1131" s="38" t="str">
        <f>IFERROR(VLOOKUP(D1131,'[1]COMP-SINT-SINAPI'!$G$6:$R$20000,12,0),IFERROR(VLOOKUP(D1131,'[1]PREÇOS UNITÁRIOS'!$B$73:$H$20000,3,0),IFERROR(VLOOKUP(D1131,'[1]INSUMOS-SINAPI'!$A$6:$J$20000,6,0),IFERROR(VLOOKUP(D1131,'[1]tab-PINI-SINT'!$B$18:$H$20000,7,0),IFERROR(VLOOKUP(D1131,[1]INSUMOS!$B$13:$J$9994,9,0),"")))))</f>
        <v>SINAPI</v>
      </c>
      <c r="F1131" s="37" t="str">
        <f>IFERROR(VLOOKUP(D1131,'[1]COMP-SINT-SINAPI'!$G$6:$Q$20000,2,0),IFERROR(VLOOKUP(D1131,'[1]PREÇOS UNITÁRIOS'!$B$73:$H$20000,3,0),IFERROR(VLOOKUP(D1131,'[1]INSUMOS-SINAPI'!$A$7:$F$20000,2,0),IFERROR(VLOOKUP(D1131,'[1]tab-PINI-SINT'!$B$18:$G$20000,2,0),IFERROR(VLOOKUP(D1131,[1]INSUMOS!$B$13:$H$9994,3,0),"")))))</f>
        <v>ELETRICISTA COM ENCARGOS COMPLEMENTARES</v>
      </c>
      <c r="G1131" s="38" t="str">
        <f>IFERROR(VLOOKUP(D1131,'[1]COMP-SINT-SINAPI'!$G$6:$Q$20000,3,0),IFERROR(VLOOKUP(D1131,'[1]PREÇOS UNITÁRIOS'!$B$73:$H$20000,4,0),IFERROR(VLOOKUP(D1131,'[1]INSUMOS-SINAPI'!$A$7:$F$20000,3,0),IFERROR(VLOOKUP(D1131,'[1]tab-PINI-SINT'!$B$18:$G$20000,3,0),IFERROR(VLOOKUP(D1131,[1]INSUMOS!$B$13:$H$9994,5,0),"")))))</f>
        <v>H</v>
      </c>
      <c r="H1131" s="98">
        <v>0.2</v>
      </c>
      <c r="I1131" s="38">
        <f>IFERROR(VLOOKUP(D1131,'[1]COMP-SINT-SINAPI'!$G$6:$Q$20000,8,0),IFERROR(VLOOKUP(D1131,'[1]PREÇOS UNITÁRIOS'!$B$73:$H$20000,5,0),IFERROR(VLOOKUP(D1131,'[1]INSUMOS-SINAPI'!$A$7:$F$20000,5,0),IFERROR(VLOOKUP(D1131,'[1]tab-PINI-SINT'!$B$18:$G$20000,4,0),IFERROR(VLOOKUP(D1131,[1]INSUMOS!$B$13:$H$9994,6,0),"")))))</f>
        <v>5.1700000000000017</v>
      </c>
      <c r="J1131" s="38" t="str">
        <f>IF(D1131="",0,IFERROR(VLOOKUP(D1131,'[1]COMP-SINT-SINAPI'!$G$6:$Q$20000,7,0),IFERROR(VLOOKUP(D1131,'[1]PREÇOS UNITÁRIOS'!$B$73:$H$20000,6,0),IFERROR(VLOOKUP(D1131,'[1]INSUMOS-SINAPI'!$A$7:$F$20000,7,0),IFERROR(VLOOKUP(D1131,'[1]tab-PINI-SINT'!$B$18:$G$20000,5,0),IFERROR(VLOOKUP(D1131,[1]INSUMOS!$B$13:$H$9994,7,0),"0,00"))))))</f>
        <v>20,13</v>
      </c>
      <c r="K1131" s="99">
        <f>IF(H1131="",0,H1131*I1131)</f>
        <v>1.0340000000000005</v>
      </c>
      <c r="L1131" s="99">
        <f>H1131*J1131</f>
        <v>4.0259999999999998</v>
      </c>
      <c r="M1131" s="100">
        <f>K1131+L1131</f>
        <v>5.0600000000000005</v>
      </c>
      <c r="N1131" s="35"/>
    </row>
    <row r="1132" spans="3:14" x14ac:dyDescent="0.35">
      <c r="C1132" s="34"/>
      <c r="D1132" s="102"/>
      <c r="E1132" s="123"/>
      <c r="F1132" s="102"/>
      <c r="G1132" s="102"/>
      <c r="H1132" s="102"/>
      <c r="I1132" s="103" t="s">
        <v>1042</v>
      </c>
      <c r="J1132" s="95"/>
      <c r="K1132" s="100">
        <f>SUM(K1129:K1131)</f>
        <v>42.067999999999998</v>
      </c>
      <c r="L1132" s="100">
        <f>SUM(L1129:L1131)</f>
        <v>7.1660000000000004</v>
      </c>
      <c r="M1132" s="100">
        <f>SUM(M1129:M1131)</f>
        <v>49.234000000000002</v>
      </c>
      <c r="N1132" s="35"/>
    </row>
    <row r="1133" spans="3:14" x14ac:dyDescent="0.35">
      <c r="C1133" s="34"/>
      <c r="D1133" s="35"/>
      <c r="E1133" s="118"/>
      <c r="F1133" s="35"/>
      <c r="G1133" s="35"/>
      <c r="H1133" s="35"/>
      <c r="I1133" s="35"/>
      <c r="J1133" s="35"/>
      <c r="K1133" s="35"/>
      <c r="L1133" s="35"/>
      <c r="M1133" s="35"/>
      <c r="N1133" s="35"/>
    </row>
    <row r="1134" spans="3:14" x14ac:dyDescent="0.35">
      <c r="C1134" s="42"/>
      <c r="D1134" s="43"/>
      <c r="E1134" s="117"/>
      <c r="F1134" s="43"/>
      <c r="G1134" s="44" t="s">
        <v>21</v>
      </c>
      <c r="H1134" s="44" t="s">
        <v>1036</v>
      </c>
      <c r="I1134" s="44" t="s">
        <v>1037</v>
      </c>
      <c r="J1134" s="44" t="s">
        <v>1038</v>
      </c>
      <c r="K1134" s="44" t="s">
        <v>1039</v>
      </c>
      <c r="L1134" s="44" t="s">
        <v>1040</v>
      </c>
      <c r="M1134" s="45" t="s">
        <v>1041</v>
      </c>
      <c r="N1134" s="35"/>
    </row>
    <row r="1135" spans="3:14" ht="78" x14ac:dyDescent="0.35">
      <c r="C1135" s="55" t="s">
        <v>727</v>
      </c>
      <c r="D1135" s="93" t="str">
        <f>IF(C1135="","",VLOOKUP(C1135,'[1]PREÇOS UNITÁRIOS'!$B$12:$H$273,2,0))</f>
        <v>C162-BASA</v>
      </c>
      <c r="E1135" s="79" t="s">
        <v>11</v>
      </c>
      <c r="F1135" s="93" t="str">
        <f>IF(C1135="","",VLOOKUP(C1135,'[1]PREÇOS UNITÁRIOS'!$B$12:$H$273,3,0))</f>
        <v>PAINEL METÁLICO, DE EMBUTIR,COM TAMPA,
PARA AS 4 CONTATORAS E 4 PROGRAMADORES
DE HORÁRIO PARA AUTOMAÇÃO</v>
      </c>
      <c r="G1135" s="94" t="s">
        <v>21</v>
      </c>
      <c r="H1135" s="95"/>
      <c r="I1135" s="95"/>
      <c r="J1135" s="96"/>
      <c r="K1135" s="96">
        <f>K1139</f>
        <v>638.51199999999994</v>
      </c>
      <c r="L1135" s="96">
        <f>L1139</f>
        <v>28.664000000000001</v>
      </c>
      <c r="M1135" s="96">
        <f>SUM(K1135:L1135)</f>
        <v>667.17599999999993</v>
      </c>
      <c r="N1135" s="35"/>
    </row>
    <row r="1136" spans="3:14" ht="75" x14ac:dyDescent="0.35">
      <c r="C1136" s="34"/>
      <c r="D1136" s="97">
        <v>12039</v>
      </c>
      <c r="E1136" s="38" t="str">
        <f>IFERROR(VLOOKUP(D1136,'[1]COMP-SINT-SINAPI'!$G$6:$R$20000,12,0),IFERROR(VLOOKUP(D1136,'[1]PREÇOS UNITÁRIOS'!$B$73:$H$20000,3,0),IFERROR(VLOOKUP(D1136,'[1]INSUMOS-SINAPI'!$A$6:$J$20000,6,0),IFERROR(VLOOKUP(D1136,'[1]tab-PINI-SINT'!$B$18:$H$20000,7,0),IFERROR(VLOOKUP(D1136,[1]INSUMOS!$B$13:$J$9994,9,0),"")))))</f>
        <v>SINAPI</v>
      </c>
      <c r="F1136" s="37" t="str">
        <f>IFERROR(VLOOKUP(D1136,'[1]COMP-SINT-SINAPI'!$G$6:$Q$20000,2,0),IFERROR(VLOOKUP(D1136,'[1]PREÇOS UNITÁRIOS'!$B$73:$H$20000,3,0),IFERROR(VLOOKUP(D1136,'[1]INSUMOS-SINAPI'!$A$7:$F$20000,2,0),IFERROR(VLOOKUP(D1136,'[1]tab-PINI-SINT'!$B$18:$G$20000,2,0),IFERROR(VLOOKUP(D1136,[1]INSUMOS!$B$13:$H$9994,3,0),"")))))</f>
        <v>QUADRO DE DISTRIBUICAO COM BARRAMENTO TRIFASICO, DE EMBUTIR, EM CHAPA DE ACO GALVANIZADO, PARA 24 DISJUNTORES DIN, 100 A</v>
      </c>
      <c r="G1136" s="38" t="str">
        <f>IFERROR(VLOOKUP(D1136,'[1]COMP-SINT-SINAPI'!$G$6:$Q$20000,3,0),IFERROR(VLOOKUP(D1136,'[1]PREÇOS UNITÁRIOS'!$B$73:$H$20000,4,0),IFERROR(VLOOKUP(D1136,'[1]INSUMOS-SINAPI'!$A$7:$F$20000,3,0),IFERROR(VLOOKUP(D1136,'[1]tab-PINI-SINT'!$B$18:$G$20000,3,0),IFERROR(VLOOKUP(D1136,[1]INSUMOS!$B$13:$H$9994,5,0),"")))))</f>
        <v xml:space="preserve">UN    </v>
      </c>
      <c r="H1136" s="98">
        <v>1</v>
      </c>
      <c r="I1136" s="38" t="str">
        <f>IFERROR(VLOOKUP(D1136,'[1]COMP-SINT-SINAPI'!$G$6:$Q$20000,8,0),IFERROR(VLOOKUP(D1136,'[1]PREÇOS UNITÁRIOS'!$B$73:$H$20000,5,0),IFERROR(VLOOKUP(D1136,'[1]INSUMOS-SINAPI'!$A$7:$F$20000,5,0),IFERROR(VLOOKUP(D1136,'[1]tab-PINI-SINT'!$B$18:$G$20000,4,0),IFERROR(VLOOKUP(D1136,[1]INSUMOS!$B$13:$H$9994,6,0),"")))))</f>
        <v>630,24</v>
      </c>
      <c r="J1136" s="38" t="str">
        <f>IF(D1136="",0,IFERROR(VLOOKUP(D1136,'[1]COMP-SINT-SINAPI'!$G$6:$Q$20000,7,0),IFERROR(VLOOKUP(D1136,'[1]PREÇOS UNITÁRIOS'!$B$73:$H$20000,6,0),IFERROR(VLOOKUP(D1136,'[1]INSUMOS-SINAPI'!$A$7:$F$20000,7,0),IFERROR(VLOOKUP(D1136,'[1]tab-PINI-SINT'!$B$18:$G$20000,5,0),IFERROR(VLOOKUP(D1136,[1]INSUMOS!$B$13:$H$9994,7,0),"0,00"))))))</f>
        <v>0,00</v>
      </c>
      <c r="K1136" s="99">
        <f>IF(H1136="",0,H1136*I1136)</f>
        <v>630.24</v>
      </c>
      <c r="L1136" s="99">
        <f>H1136*J1136</f>
        <v>0</v>
      </c>
      <c r="M1136" s="100">
        <f>K1136+L1136</f>
        <v>630.24</v>
      </c>
      <c r="N1136" s="35"/>
    </row>
    <row r="1137" spans="3:14" ht="37.5" x14ac:dyDescent="0.35">
      <c r="C1137" s="34"/>
      <c r="D1137" s="97">
        <v>88247</v>
      </c>
      <c r="E1137" s="38" t="str">
        <f>IFERROR(VLOOKUP(D1137,'[1]COMP-SINT-SINAPI'!$G$6:$R$20000,12,0),IFERROR(VLOOKUP(D1137,'[1]PREÇOS UNITÁRIOS'!$B$73:$H$20000,3,0),IFERROR(VLOOKUP(D1137,'[1]INSUMOS-SINAPI'!$A$6:$J$20000,6,0),IFERROR(VLOOKUP(D1137,'[1]tab-PINI-SINT'!$B$18:$H$20000,7,0),IFERROR(VLOOKUP(D1137,[1]INSUMOS!$B$13:$J$9994,9,0),"")))))</f>
        <v>SINAPI</v>
      </c>
      <c r="F1137" s="37" t="str">
        <f>IFERROR(VLOOKUP(D1137,'[1]COMP-SINT-SINAPI'!$G$6:$Q$20000,2,0),IFERROR(VLOOKUP(D1137,'[1]PREÇOS UNITÁRIOS'!$B$73:$H$20000,3,0),IFERROR(VLOOKUP(D1137,'[1]INSUMOS-SINAPI'!$A$7:$F$20000,2,0),IFERROR(VLOOKUP(D1137,'[1]tab-PINI-SINT'!$B$18:$G$20000,2,0),IFERROR(VLOOKUP(D1137,[1]INSUMOS!$B$13:$H$9994,3,0),"")))))</f>
        <v>AUXILIAR DE ELETRICISTA COM ENCARGOS COMPLEMENTARES</v>
      </c>
      <c r="G1137" s="38" t="str">
        <f>IFERROR(VLOOKUP(D1137,'[1]COMP-SINT-SINAPI'!$G$6:$Q$20000,3,0),IFERROR(VLOOKUP(D1137,'[1]PREÇOS UNITÁRIOS'!$B$73:$H$20000,4,0),IFERROR(VLOOKUP(D1137,'[1]INSUMOS-SINAPI'!$A$7:$F$20000,3,0),IFERROR(VLOOKUP(D1137,'[1]tab-PINI-SINT'!$B$18:$G$20000,3,0),IFERROR(VLOOKUP(D1137,[1]INSUMOS!$B$13:$H$9994,5,0),"")))))</f>
        <v>H</v>
      </c>
      <c r="H1137" s="98">
        <v>0.8</v>
      </c>
      <c r="I1137" s="38">
        <f>IFERROR(VLOOKUP(D1137,'[1]COMP-SINT-SINAPI'!$G$6:$Q$20000,8,0),IFERROR(VLOOKUP(D1137,'[1]PREÇOS UNITÁRIOS'!$B$73:$H$20000,5,0),IFERROR(VLOOKUP(D1137,'[1]INSUMOS-SINAPI'!$A$7:$F$20000,5,0),IFERROR(VLOOKUP(D1137,'[1]tab-PINI-SINT'!$B$18:$G$20000,4,0),IFERROR(VLOOKUP(D1137,[1]INSUMOS!$B$13:$H$9994,6,0),"")))))</f>
        <v>5.1700000000000017</v>
      </c>
      <c r="J1137" s="38" t="str">
        <f>IF(D1137="",0,IFERROR(VLOOKUP(D1137,'[1]COMP-SINT-SINAPI'!$G$6:$Q$20000,7,0),IFERROR(VLOOKUP(D1137,'[1]PREÇOS UNITÁRIOS'!$B$73:$H$20000,6,0),IFERROR(VLOOKUP(D1137,'[1]INSUMOS-SINAPI'!$A$7:$F$20000,7,0),IFERROR(VLOOKUP(D1137,'[1]tab-PINI-SINT'!$B$18:$G$20000,5,0),IFERROR(VLOOKUP(D1137,[1]INSUMOS!$B$13:$H$9994,7,0),"0,00"))))))</f>
        <v>15,70</v>
      </c>
      <c r="K1137" s="99">
        <f>IF(H1137="",0,H1137*I1137)</f>
        <v>4.1360000000000019</v>
      </c>
      <c r="L1137" s="99">
        <f>H1137*J1137</f>
        <v>12.56</v>
      </c>
      <c r="M1137" s="100">
        <f>K1137+L1137</f>
        <v>16.696000000000002</v>
      </c>
      <c r="N1137" s="35"/>
    </row>
    <row r="1138" spans="3:14" ht="25" x14ac:dyDescent="0.35">
      <c r="C1138" s="34"/>
      <c r="D1138" s="97">
        <v>88264</v>
      </c>
      <c r="E1138" s="38" t="str">
        <f>IFERROR(VLOOKUP(D1138,'[1]COMP-SINT-SINAPI'!$G$6:$R$20000,12,0),IFERROR(VLOOKUP(D1138,'[1]PREÇOS UNITÁRIOS'!$B$73:$H$20000,3,0),IFERROR(VLOOKUP(D1138,'[1]INSUMOS-SINAPI'!$A$6:$J$20000,6,0),IFERROR(VLOOKUP(D1138,'[1]tab-PINI-SINT'!$B$18:$H$20000,7,0),IFERROR(VLOOKUP(D1138,[1]INSUMOS!$B$13:$J$9994,9,0),"")))))</f>
        <v>SINAPI</v>
      </c>
      <c r="F1138" s="37" t="str">
        <f>IFERROR(VLOOKUP(D1138,'[1]COMP-SINT-SINAPI'!$G$6:$Q$20000,2,0),IFERROR(VLOOKUP(D1138,'[1]PREÇOS UNITÁRIOS'!$B$73:$H$20000,3,0),IFERROR(VLOOKUP(D1138,'[1]INSUMOS-SINAPI'!$A$7:$F$20000,2,0),IFERROR(VLOOKUP(D1138,'[1]tab-PINI-SINT'!$B$18:$G$20000,2,0),IFERROR(VLOOKUP(D1138,[1]INSUMOS!$B$13:$H$9994,3,0),"")))))</f>
        <v>ELETRICISTA COM ENCARGOS COMPLEMENTARES</v>
      </c>
      <c r="G1138" s="38" t="str">
        <f>IFERROR(VLOOKUP(D1138,'[1]COMP-SINT-SINAPI'!$G$6:$Q$20000,3,0),IFERROR(VLOOKUP(D1138,'[1]PREÇOS UNITÁRIOS'!$B$73:$H$20000,4,0),IFERROR(VLOOKUP(D1138,'[1]INSUMOS-SINAPI'!$A$7:$F$20000,3,0),IFERROR(VLOOKUP(D1138,'[1]tab-PINI-SINT'!$B$18:$G$20000,3,0),IFERROR(VLOOKUP(D1138,[1]INSUMOS!$B$13:$H$9994,5,0),"")))))</f>
        <v>H</v>
      </c>
      <c r="H1138" s="98">
        <v>0.8</v>
      </c>
      <c r="I1138" s="38">
        <f>IFERROR(VLOOKUP(D1138,'[1]COMP-SINT-SINAPI'!$G$6:$Q$20000,8,0),IFERROR(VLOOKUP(D1138,'[1]PREÇOS UNITÁRIOS'!$B$73:$H$20000,5,0),IFERROR(VLOOKUP(D1138,'[1]INSUMOS-SINAPI'!$A$7:$F$20000,5,0),IFERROR(VLOOKUP(D1138,'[1]tab-PINI-SINT'!$B$18:$G$20000,4,0),IFERROR(VLOOKUP(D1138,[1]INSUMOS!$B$13:$H$9994,6,0),"")))))</f>
        <v>5.1700000000000017</v>
      </c>
      <c r="J1138" s="38" t="str">
        <f>IF(D1138="",0,IFERROR(VLOOKUP(D1138,'[1]COMP-SINT-SINAPI'!$G$6:$Q$20000,7,0),IFERROR(VLOOKUP(D1138,'[1]PREÇOS UNITÁRIOS'!$B$73:$H$20000,6,0),IFERROR(VLOOKUP(D1138,'[1]INSUMOS-SINAPI'!$A$7:$F$20000,7,0),IFERROR(VLOOKUP(D1138,'[1]tab-PINI-SINT'!$B$18:$G$20000,5,0),IFERROR(VLOOKUP(D1138,[1]INSUMOS!$B$13:$H$9994,7,0),"0,00"))))))</f>
        <v>20,13</v>
      </c>
      <c r="K1138" s="99">
        <f>IF(H1138="",0,H1138*I1138)</f>
        <v>4.1360000000000019</v>
      </c>
      <c r="L1138" s="99">
        <f>H1138*J1138</f>
        <v>16.103999999999999</v>
      </c>
      <c r="M1138" s="100">
        <f>K1138+L1138</f>
        <v>20.240000000000002</v>
      </c>
      <c r="N1138" s="35"/>
    </row>
    <row r="1139" spans="3:14" x14ac:dyDescent="0.35">
      <c r="C1139" s="34"/>
      <c r="D1139" s="102"/>
      <c r="E1139" s="123"/>
      <c r="F1139" s="102"/>
      <c r="G1139" s="102"/>
      <c r="H1139" s="102"/>
      <c r="I1139" s="103" t="s">
        <v>1042</v>
      </c>
      <c r="J1139" s="95"/>
      <c r="K1139" s="100">
        <f>SUM(K1136:K1138)</f>
        <v>638.51199999999994</v>
      </c>
      <c r="L1139" s="100">
        <f>SUM(L1136:L1138)</f>
        <v>28.664000000000001</v>
      </c>
      <c r="M1139" s="100">
        <f>SUM(M1136:M1138)</f>
        <v>667.17600000000004</v>
      </c>
      <c r="N1139" s="35"/>
    </row>
    <row r="1140" spans="3:14" x14ac:dyDescent="0.35">
      <c r="C1140" s="34"/>
      <c r="D1140" s="35"/>
      <c r="E1140" s="118"/>
      <c r="F1140" s="35"/>
      <c r="G1140" s="35"/>
      <c r="H1140" s="35"/>
      <c r="I1140" s="35"/>
      <c r="J1140" s="35"/>
      <c r="K1140" s="35"/>
      <c r="L1140" s="35"/>
      <c r="M1140" s="35"/>
      <c r="N1140" s="35"/>
    </row>
    <row r="1141" spans="3:14" x14ac:dyDescent="0.35">
      <c r="C1141" s="42"/>
      <c r="D1141" s="43"/>
      <c r="E1141" s="117"/>
      <c r="F1141" s="43"/>
      <c r="G1141" s="44" t="s">
        <v>21</v>
      </c>
      <c r="H1141" s="44" t="s">
        <v>1036</v>
      </c>
      <c r="I1141" s="44" t="s">
        <v>1037</v>
      </c>
      <c r="J1141" s="44" t="s">
        <v>1038</v>
      </c>
      <c r="K1141" s="44" t="s">
        <v>1039</v>
      </c>
      <c r="L1141" s="44" t="s">
        <v>1040</v>
      </c>
      <c r="M1141" s="45" t="s">
        <v>1041</v>
      </c>
      <c r="N1141" s="35"/>
    </row>
    <row r="1142" spans="3:14" ht="65" x14ac:dyDescent="0.35">
      <c r="C1142" s="55" t="s">
        <v>730</v>
      </c>
      <c r="D1142" s="93" t="str">
        <f>IF(C1142="","",VLOOKUP(C1142,'[1]PREÇOS UNITÁRIOS'!$B$12:$H$273,2,0))</f>
        <v>C163-BASA</v>
      </c>
      <c r="E1142" s="79" t="s">
        <v>11</v>
      </c>
      <c r="F1142" s="93" t="str">
        <f>IF(C1142="","",VLOOKUP(C1142,'[1]PREÇOS UNITÁRIOS'!$B$12:$H$273,3,0))</f>
        <v>PROGRAMADOR HORÁRIO COEL BIFÁSICO 16A PARA ACIONAMENTO DA ILUMINAÇÃO DO AUTO-ATENDIMENTO</v>
      </c>
      <c r="G1142" s="94" t="s">
        <v>21</v>
      </c>
      <c r="H1142" s="95"/>
      <c r="I1142" s="95"/>
      <c r="J1142" s="96"/>
      <c r="K1142" s="96">
        <f>K1146</f>
        <v>84.722399999999993</v>
      </c>
      <c r="L1142" s="96">
        <f>L1146</f>
        <v>12.898799999999998</v>
      </c>
      <c r="M1142" s="96">
        <f>SUM(K1142:L1142)</f>
        <v>97.621199999999988</v>
      </c>
      <c r="N1142" s="35"/>
    </row>
    <row r="1143" spans="3:14" ht="62.5" x14ac:dyDescent="0.35">
      <c r="C1143" s="34"/>
      <c r="D1143" s="97" t="s">
        <v>133</v>
      </c>
      <c r="E1143" s="38" t="str">
        <f>IFERROR(VLOOKUP(D1143,'[1]COMP-SINT-SINAPI'!$G$6:$R$20000,12,0),IFERROR(VLOOKUP(D1143,'[1]PREÇOS UNITÁRIOS'!$B$73:$H$20000,3,0),IFERROR(VLOOKUP(D1143,'[1]INSUMOS-SINAPI'!$A$6:$J$20000,6,0),IFERROR(VLOOKUP(D1143,'[1]tab-PINI-SINT'!$B$18:$H$20000,7,0),IFERROR(VLOOKUP(D1143,[1]INSUMOS!$B$13:$J$9994,9,0),"")))))</f>
        <v>INTERNET</v>
      </c>
      <c r="F1143" s="37" t="str">
        <f>IFERROR(VLOOKUP(D1143,'[1]COMP-SINT-SINAPI'!$G$6:$Q$20000,2,0),IFERROR(VLOOKUP(D1143,'[1]PREÇOS UNITÁRIOS'!$B$73:$H$20000,3,0),IFERROR(VLOOKUP(D1143,'[1]INSUMOS-SINAPI'!$A$7:$F$20000,2,0),IFERROR(VLOOKUP(D1143,'[1]tab-PINI-SINT'!$B$18:$G$20000,2,0),IFERROR(VLOOKUP(D1143,[1]INSUMOS!$B$13:$H$9994,3,0),"")))))</f>
        <v>PROGRAMADOR HORÁRIO COEL BIFÁSICO 16A PARA ACIONAMENTO DA ILUMINAÇÃO DO AUTO-ATENDIMENTO</v>
      </c>
      <c r="G1143" s="38" t="str">
        <f>IFERROR(VLOOKUP(D1143,'[1]COMP-SINT-SINAPI'!$G$6:$Q$20000,3,0),IFERROR(VLOOKUP(D1143,'[1]PREÇOS UNITÁRIOS'!$B$73:$H$20000,4,0),IFERROR(VLOOKUP(D1143,'[1]INSUMOS-SINAPI'!$A$7:$F$20000,3,0),IFERROR(VLOOKUP(D1143,'[1]tab-PINI-SINT'!$B$18:$G$20000,3,0),IFERROR(VLOOKUP(D1143,[1]INSUMOS!$B$13:$H$9994,5,0),"")))))</f>
        <v>UND</v>
      </c>
      <c r="H1143" s="98">
        <v>1</v>
      </c>
      <c r="I1143" s="38">
        <f>IFERROR(VLOOKUP(D1143,'[1]COMP-SINT-SINAPI'!$G$6:$Q$20000,8,0),IFERROR(VLOOKUP(D1143,'[1]PREÇOS UNITÁRIOS'!$B$73:$H$20000,5,0),IFERROR(VLOOKUP(D1143,'[1]INSUMOS-SINAPI'!$A$7:$F$20000,5,0),IFERROR(VLOOKUP(D1143,'[1]tab-PINI-SINT'!$B$18:$G$20000,4,0),IFERROR(VLOOKUP(D1143,[1]INSUMOS!$B$13:$H$9994,6,0),"")))))</f>
        <v>81</v>
      </c>
      <c r="J1143" s="38">
        <f>IF(D1143="",0,IFERROR(VLOOKUP(D1143,'[1]COMP-SINT-SINAPI'!$G$6:$Q$20000,7,0),IFERROR(VLOOKUP(D1143,'[1]PREÇOS UNITÁRIOS'!$B$73:$H$20000,6,0),IFERROR(VLOOKUP(D1143,'[1]INSUMOS-SINAPI'!$A$7:$F$20000,7,0),IFERROR(VLOOKUP(D1143,'[1]tab-PINI-SINT'!$B$18:$G$20000,5,0),IFERROR(VLOOKUP(D1143,[1]INSUMOS!$B$13:$H$9994,7,0),"0,00"))))))</f>
        <v>0</v>
      </c>
      <c r="K1143" s="99">
        <f>IF(H1143="",0,H1143*I1143)</f>
        <v>81</v>
      </c>
      <c r="L1143" s="99">
        <f>H1143*J1143</f>
        <v>0</v>
      </c>
      <c r="M1143" s="100">
        <f>K1143+L1143</f>
        <v>81</v>
      </c>
      <c r="N1143" s="35"/>
    </row>
    <row r="1144" spans="3:14" ht="37.5" x14ac:dyDescent="0.35">
      <c r="C1144" s="34"/>
      <c r="D1144" s="97">
        <v>88247</v>
      </c>
      <c r="E1144" s="38" t="str">
        <f>IFERROR(VLOOKUP(D1144,'[1]COMP-SINT-SINAPI'!$G$6:$R$20000,12,0),IFERROR(VLOOKUP(D1144,'[1]PREÇOS UNITÁRIOS'!$B$73:$H$20000,3,0),IFERROR(VLOOKUP(D1144,'[1]INSUMOS-SINAPI'!$A$6:$J$20000,6,0),IFERROR(VLOOKUP(D1144,'[1]tab-PINI-SINT'!$B$18:$H$20000,7,0),IFERROR(VLOOKUP(D1144,[1]INSUMOS!$B$13:$J$9994,9,0),"")))))</f>
        <v>SINAPI</v>
      </c>
      <c r="F1144" s="37" t="str">
        <f>IFERROR(VLOOKUP(D1144,'[1]COMP-SINT-SINAPI'!$G$6:$Q$20000,2,0),IFERROR(VLOOKUP(D1144,'[1]PREÇOS UNITÁRIOS'!$B$73:$H$20000,3,0),IFERROR(VLOOKUP(D1144,'[1]INSUMOS-SINAPI'!$A$7:$F$20000,2,0),IFERROR(VLOOKUP(D1144,'[1]tab-PINI-SINT'!$B$18:$G$20000,2,0),IFERROR(VLOOKUP(D1144,[1]INSUMOS!$B$13:$H$9994,3,0),"")))))</f>
        <v>AUXILIAR DE ELETRICISTA COM ENCARGOS COMPLEMENTARES</v>
      </c>
      <c r="G1144" s="38" t="str">
        <f>IFERROR(VLOOKUP(D1144,'[1]COMP-SINT-SINAPI'!$G$6:$Q$20000,3,0),IFERROR(VLOOKUP(D1144,'[1]PREÇOS UNITÁRIOS'!$B$73:$H$20000,4,0),IFERROR(VLOOKUP(D1144,'[1]INSUMOS-SINAPI'!$A$7:$F$20000,3,0),IFERROR(VLOOKUP(D1144,'[1]tab-PINI-SINT'!$B$18:$G$20000,3,0),IFERROR(VLOOKUP(D1144,[1]INSUMOS!$B$13:$H$9994,5,0),"")))))</f>
        <v>H</v>
      </c>
      <c r="H1144" s="98">
        <v>0.36</v>
      </c>
      <c r="I1144" s="38">
        <f>IFERROR(VLOOKUP(D1144,'[1]COMP-SINT-SINAPI'!$G$6:$Q$20000,8,0),IFERROR(VLOOKUP(D1144,'[1]PREÇOS UNITÁRIOS'!$B$73:$H$20000,5,0),IFERROR(VLOOKUP(D1144,'[1]INSUMOS-SINAPI'!$A$7:$F$20000,5,0),IFERROR(VLOOKUP(D1144,'[1]tab-PINI-SINT'!$B$18:$G$20000,4,0),IFERROR(VLOOKUP(D1144,[1]INSUMOS!$B$13:$H$9994,6,0),"")))))</f>
        <v>5.1700000000000017</v>
      </c>
      <c r="J1144" s="38" t="str">
        <f>IF(D1144="",0,IFERROR(VLOOKUP(D1144,'[1]COMP-SINT-SINAPI'!$G$6:$Q$20000,7,0),IFERROR(VLOOKUP(D1144,'[1]PREÇOS UNITÁRIOS'!$B$73:$H$20000,6,0),IFERROR(VLOOKUP(D1144,'[1]INSUMOS-SINAPI'!$A$7:$F$20000,7,0),IFERROR(VLOOKUP(D1144,'[1]tab-PINI-SINT'!$B$18:$G$20000,5,0),IFERROR(VLOOKUP(D1144,[1]INSUMOS!$B$13:$H$9994,7,0),"0,00"))))))</f>
        <v>15,70</v>
      </c>
      <c r="K1144" s="99">
        <f>IF(H1144="",0,H1144*I1144)</f>
        <v>1.8612000000000006</v>
      </c>
      <c r="L1144" s="99">
        <f>H1144*J1144</f>
        <v>5.6519999999999992</v>
      </c>
      <c r="M1144" s="100">
        <f>K1144+L1144</f>
        <v>7.5131999999999994</v>
      </c>
      <c r="N1144" s="35"/>
    </row>
    <row r="1145" spans="3:14" ht="25" x14ac:dyDescent="0.35">
      <c r="C1145" s="34"/>
      <c r="D1145" s="97">
        <v>88264</v>
      </c>
      <c r="E1145" s="38" t="str">
        <f>IFERROR(VLOOKUP(D1145,'[1]COMP-SINT-SINAPI'!$G$6:$R$20000,12,0),IFERROR(VLOOKUP(D1145,'[1]PREÇOS UNITÁRIOS'!$B$73:$H$20000,3,0),IFERROR(VLOOKUP(D1145,'[1]INSUMOS-SINAPI'!$A$6:$J$20000,6,0),IFERROR(VLOOKUP(D1145,'[1]tab-PINI-SINT'!$B$18:$H$20000,7,0),IFERROR(VLOOKUP(D1145,[1]INSUMOS!$B$13:$J$9994,9,0),"")))))</f>
        <v>SINAPI</v>
      </c>
      <c r="F1145" s="37" t="str">
        <f>IFERROR(VLOOKUP(D1145,'[1]COMP-SINT-SINAPI'!$G$6:$Q$20000,2,0),IFERROR(VLOOKUP(D1145,'[1]PREÇOS UNITÁRIOS'!$B$73:$H$20000,3,0),IFERROR(VLOOKUP(D1145,'[1]INSUMOS-SINAPI'!$A$7:$F$20000,2,0),IFERROR(VLOOKUP(D1145,'[1]tab-PINI-SINT'!$B$18:$G$20000,2,0),IFERROR(VLOOKUP(D1145,[1]INSUMOS!$B$13:$H$9994,3,0),"")))))</f>
        <v>ELETRICISTA COM ENCARGOS COMPLEMENTARES</v>
      </c>
      <c r="G1145" s="38" t="str">
        <f>IFERROR(VLOOKUP(D1145,'[1]COMP-SINT-SINAPI'!$G$6:$Q$20000,3,0),IFERROR(VLOOKUP(D1145,'[1]PREÇOS UNITÁRIOS'!$B$73:$H$20000,4,0),IFERROR(VLOOKUP(D1145,'[1]INSUMOS-SINAPI'!$A$7:$F$20000,3,0),IFERROR(VLOOKUP(D1145,'[1]tab-PINI-SINT'!$B$18:$G$20000,3,0),IFERROR(VLOOKUP(D1145,[1]INSUMOS!$B$13:$H$9994,5,0),"")))))</f>
        <v>H</v>
      </c>
      <c r="H1145" s="98">
        <v>0.36</v>
      </c>
      <c r="I1145" s="38">
        <f>IFERROR(VLOOKUP(D1145,'[1]COMP-SINT-SINAPI'!$G$6:$Q$20000,8,0),IFERROR(VLOOKUP(D1145,'[1]PREÇOS UNITÁRIOS'!$B$73:$H$20000,5,0),IFERROR(VLOOKUP(D1145,'[1]INSUMOS-SINAPI'!$A$7:$F$20000,5,0),IFERROR(VLOOKUP(D1145,'[1]tab-PINI-SINT'!$B$18:$G$20000,4,0),IFERROR(VLOOKUP(D1145,[1]INSUMOS!$B$13:$H$9994,6,0),"")))))</f>
        <v>5.1700000000000017</v>
      </c>
      <c r="J1145" s="38" t="str">
        <f>IF(D1145="",0,IFERROR(VLOOKUP(D1145,'[1]COMP-SINT-SINAPI'!$G$6:$Q$20000,7,0),IFERROR(VLOOKUP(D1145,'[1]PREÇOS UNITÁRIOS'!$B$73:$H$20000,6,0),IFERROR(VLOOKUP(D1145,'[1]INSUMOS-SINAPI'!$A$7:$F$20000,7,0),IFERROR(VLOOKUP(D1145,'[1]tab-PINI-SINT'!$B$18:$G$20000,5,0),IFERROR(VLOOKUP(D1145,[1]INSUMOS!$B$13:$H$9994,7,0),"0,00"))))))</f>
        <v>20,13</v>
      </c>
      <c r="K1145" s="99">
        <f>IF(H1145="",0,H1145*I1145)</f>
        <v>1.8612000000000006</v>
      </c>
      <c r="L1145" s="99">
        <f>H1145*J1145</f>
        <v>7.2467999999999995</v>
      </c>
      <c r="M1145" s="100">
        <f>K1145+L1145</f>
        <v>9.1080000000000005</v>
      </c>
      <c r="N1145" s="35"/>
    </row>
    <row r="1146" spans="3:14" x14ac:dyDescent="0.35">
      <c r="C1146" s="34"/>
      <c r="D1146" s="102"/>
      <c r="E1146" s="123"/>
      <c r="F1146" s="102"/>
      <c r="G1146" s="102"/>
      <c r="H1146" s="102"/>
      <c r="I1146" s="103" t="s">
        <v>1042</v>
      </c>
      <c r="J1146" s="95"/>
      <c r="K1146" s="100">
        <f>SUM(K1143:K1145)</f>
        <v>84.722399999999993</v>
      </c>
      <c r="L1146" s="100">
        <f>SUM(L1143:L1145)</f>
        <v>12.898799999999998</v>
      </c>
      <c r="M1146" s="100">
        <f>SUM(M1143:M1145)</f>
        <v>97.621200000000002</v>
      </c>
      <c r="N1146" s="35"/>
    </row>
    <row r="1147" spans="3:14" x14ac:dyDescent="0.35">
      <c r="C1147" s="34"/>
      <c r="D1147" s="35"/>
      <c r="E1147" s="118"/>
      <c r="F1147" s="35"/>
      <c r="G1147" s="35"/>
      <c r="H1147" s="35"/>
      <c r="I1147" s="35"/>
      <c r="J1147" s="35"/>
      <c r="K1147" s="35"/>
      <c r="L1147" s="35"/>
      <c r="M1147" s="35"/>
      <c r="N1147" s="35"/>
    </row>
    <row r="1148" spans="3:14" x14ac:dyDescent="0.35">
      <c r="C1148" s="42"/>
      <c r="D1148" s="43"/>
      <c r="E1148" s="117"/>
      <c r="F1148" s="43"/>
      <c r="G1148" s="44" t="s">
        <v>21</v>
      </c>
      <c r="H1148" s="44" t="s">
        <v>1036</v>
      </c>
      <c r="I1148" s="44" t="s">
        <v>1037</v>
      </c>
      <c r="J1148" s="44" t="s">
        <v>1038</v>
      </c>
      <c r="K1148" s="44" t="s">
        <v>1039</v>
      </c>
      <c r="L1148" s="44" t="s">
        <v>1040</v>
      </c>
      <c r="M1148" s="45" t="s">
        <v>1041</v>
      </c>
      <c r="N1148" s="35"/>
    </row>
    <row r="1149" spans="3:14" ht="52" x14ac:dyDescent="0.35">
      <c r="C1149" s="55" t="s">
        <v>732</v>
      </c>
      <c r="D1149" s="93" t="str">
        <f>IF(C1149="","",VLOOKUP(C1149,'[1]PREÇOS UNITÁRIOS'!$B$12:$H$273,2,0))</f>
        <v>C164-BASA</v>
      </c>
      <c r="E1149" s="79" t="s">
        <v>11</v>
      </c>
      <c r="F1149" s="93" t="str">
        <f>IF(C1149="","",VLOOKUP(C1149,'[1]PREÇOS UNITÁRIOS'!$B$12:$H$273,3,0))</f>
        <v>CONTATOR 20A PARA ACIONAMENTO DA ILUMINAÇÃO DO AUTO-ATENDIMENTO</v>
      </c>
      <c r="G1149" s="94" t="s">
        <v>21</v>
      </c>
      <c r="H1149" s="95"/>
      <c r="I1149" s="95"/>
      <c r="J1149" s="96"/>
      <c r="K1149" s="96">
        <f>K1153</f>
        <v>38.617999999999995</v>
      </c>
      <c r="L1149" s="96">
        <f>L1153</f>
        <v>7.1660000000000004</v>
      </c>
      <c r="M1149" s="96">
        <f>SUM(K1149:L1149)</f>
        <v>45.783999999999992</v>
      </c>
      <c r="N1149" s="35"/>
    </row>
    <row r="1150" spans="3:14" ht="50" x14ac:dyDescent="0.35">
      <c r="C1150" s="34"/>
      <c r="D1150" s="97" t="s">
        <v>135</v>
      </c>
      <c r="E1150" s="38" t="str">
        <f>IFERROR(VLOOKUP(D1150,'[1]COMP-SINT-SINAPI'!$G$6:$R$20000,12,0),IFERROR(VLOOKUP(D1150,'[1]PREÇOS UNITÁRIOS'!$B$73:$H$20000,3,0),IFERROR(VLOOKUP(D1150,'[1]INSUMOS-SINAPI'!$A$6:$J$20000,6,0),IFERROR(VLOOKUP(D1150,'[1]tab-PINI-SINT'!$B$18:$H$20000,7,0),IFERROR(VLOOKUP(D1150,[1]INSUMOS!$B$13:$J$9994,9,0),"")))))</f>
        <v>INTERNET</v>
      </c>
      <c r="F1150" s="37" t="str">
        <f>IFERROR(VLOOKUP(D1150,'[1]COMP-SINT-SINAPI'!$G$6:$Q$20000,2,0),IFERROR(VLOOKUP(D1150,'[1]PREÇOS UNITÁRIOS'!$B$73:$H$20000,3,0),IFERROR(VLOOKUP(D1150,'[1]INSUMOS-SINAPI'!$A$7:$F$20000,2,0),IFERROR(VLOOKUP(D1150,'[1]tab-PINI-SINT'!$B$18:$G$20000,2,0),IFERROR(VLOOKUP(D1150,[1]INSUMOS!$B$13:$H$9994,3,0),"")))))</f>
        <v>CONTATOR 20A PARA ACIONAMENTO DA ILUMINAÇÃO DO AUTO-ATENDIMENTO</v>
      </c>
      <c r="G1150" s="38" t="str">
        <f>IFERROR(VLOOKUP(D1150,'[1]COMP-SINT-SINAPI'!$G$6:$Q$20000,3,0),IFERROR(VLOOKUP(D1150,'[1]PREÇOS UNITÁRIOS'!$B$73:$H$20000,4,0),IFERROR(VLOOKUP(D1150,'[1]INSUMOS-SINAPI'!$A$7:$F$20000,3,0),IFERROR(VLOOKUP(D1150,'[1]tab-PINI-SINT'!$B$18:$G$20000,3,0),IFERROR(VLOOKUP(D1150,[1]INSUMOS!$B$13:$H$9994,5,0),"")))))</f>
        <v>UND</v>
      </c>
      <c r="H1150" s="98">
        <v>1</v>
      </c>
      <c r="I1150" s="38">
        <f>IFERROR(VLOOKUP(D1150,'[1]COMP-SINT-SINAPI'!$G$6:$Q$20000,8,0),IFERROR(VLOOKUP(D1150,'[1]PREÇOS UNITÁRIOS'!$B$73:$H$20000,5,0),IFERROR(VLOOKUP(D1150,'[1]INSUMOS-SINAPI'!$A$7:$F$20000,5,0),IFERROR(VLOOKUP(D1150,'[1]tab-PINI-SINT'!$B$18:$G$20000,4,0),IFERROR(VLOOKUP(D1150,[1]INSUMOS!$B$13:$H$9994,6,0),"")))))</f>
        <v>36.549999999999997</v>
      </c>
      <c r="J1150" s="38">
        <f>IF(D1150="",0,IFERROR(VLOOKUP(D1150,'[1]COMP-SINT-SINAPI'!$G$6:$Q$20000,7,0),IFERROR(VLOOKUP(D1150,'[1]PREÇOS UNITÁRIOS'!$B$73:$H$20000,6,0),IFERROR(VLOOKUP(D1150,'[1]INSUMOS-SINAPI'!$A$7:$F$20000,7,0),IFERROR(VLOOKUP(D1150,'[1]tab-PINI-SINT'!$B$18:$G$20000,5,0),IFERROR(VLOOKUP(D1150,[1]INSUMOS!$B$13:$H$9994,7,0),"0,00"))))))</f>
        <v>0</v>
      </c>
      <c r="K1150" s="99">
        <f>IF(H1150="",0,H1150*I1150)</f>
        <v>36.549999999999997</v>
      </c>
      <c r="L1150" s="99">
        <f>H1150*J1150</f>
        <v>0</v>
      </c>
      <c r="M1150" s="100">
        <f>K1150+L1150</f>
        <v>36.549999999999997</v>
      </c>
      <c r="N1150" s="35"/>
    </row>
    <row r="1151" spans="3:14" ht="37.5" x14ac:dyDescent="0.35">
      <c r="C1151" s="34"/>
      <c r="D1151" s="97">
        <v>88247</v>
      </c>
      <c r="E1151" s="38" t="str">
        <f>IFERROR(VLOOKUP(D1151,'[1]COMP-SINT-SINAPI'!$G$6:$R$20000,12,0),IFERROR(VLOOKUP(D1151,'[1]PREÇOS UNITÁRIOS'!$B$73:$H$20000,3,0),IFERROR(VLOOKUP(D1151,'[1]INSUMOS-SINAPI'!$A$6:$J$20000,6,0),IFERROR(VLOOKUP(D1151,'[1]tab-PINI-SINT'!$B$18:$H$20000,7,0),IFERROR(VLOOKUP(D1151,[1]INSUMOS!$B$13:$J$9994,9,0),"")))))</f>
        <v>SINAPI</v>
      </c>
      <c r="F1151" s="37" t="str">
        <f>IFERROR(VLOOKUP(D1151,'[1]COMP-SINT-SINAPI'!$G$6:$Q$20000,2,0),IFERROR(VLOOKUP(D1151,'[1]PREÇOS UNITÁRIOS'!$B$73:$H$20000,3,0),IFERROR(VLOOKUP(D1151,'[1]INSUMOS-SINAPI'!$A$7:$F$20000,2,0),IFERROR(VLOOKUP(D1151,'[1]tab-PINI-SINT'!$B$18:$G$20000,2,0),IFERROR(VLOOKUP(D1151,[1]INSUMOS!$B$13:$H$9994,3,0),"")))))</f>
        <v>AUXILIAR DE ELETRICISTA COM ENCARGOS COMPLEMENTARES</v>
      </c>
      <c r="G1151" s="38" t="str">
        <f>IFERROR(VLOOKUP(D1151,'[1]COMP-SINT-SINAPI'!$G$6:$Q$20000,3,0),IFERROR(VLOOKUP(D1151,'[1]PREÇOS UNITÁRIOS'!$B$73:$H$20000,4,0),IFERROR(VLOOKUP(D1151,'[1]INSUMOS-SINAPI'!$A$7:$F$20000,3,0),IFERROR(VLOOKUP(D1151,'[1]tab-PINI-SINT'!$B$18:$G$20000,3,0),IFERROR(VLOOKUP(D1151,[1]INSUMOS!$B$13:$H$9994,5,0),"")))))</f>
        <v>H</v>
      </c>
      <c r="H1151" s="98">
        <v>0.2</v>
      </c>
      <c r="I1151" s="38">
        <f>IFERROR(VLOOKUP(D1151,'[1]COMP-SINT-SINAPI'!$G$6:$Q$20000,8,0),IFERROR(VLOOKUP(D1151,'[1]PREÇOS UNITÁRIOS'!$B$73:$H$20000,5,0),IFERROR(VLOOKUP(D1151,'[1]INSUMOS-SINAPI'!$A$7:$F$20000,5,0),IFERROR(VLOOKUP(D1151,'[1]tab-PINI-SINT'!$B$18:$G$20000,4,0),IFERROR(VLOOKUP(D1151,[1]INSUMOS!$B$13:$H$9994,6,0),"")))))</f>
        <v>5.1700000000000017</v>
      </c>
      <c r="J1151" s="38" t="str">
        <f>IF(D1151="",0,IFERROR(VLOOKUP(D1151,'[1]COMP-SINT-SINAPI'!$G$6:$Q$20000,7,0),IFERROR(VLOOKUP(D1151,'[1]PREÇOS UNITÁRIOS'!$B$73:$H$20000,6,0),IFERROR(VLOOKUP(D1151,'[1]INSUMOS-SINAPI'!$A$7:$F$20000,7,0),IFERROR(VLOOKUP(D1151,'[1]tab-PINI-SINT'!$B$18:$G$20000,5,0),IFERROR(VLOOKUP(D1151,[1]INSUMOS!$B$13:$H$9994,7,0),"0,00"))))))</f>
        <v>15,70</v>
      </c>
      <c r="K1151" s="99">
        <f>IF(H1151="",0,H1151*I1151)</f>
        <v>1.0340000000000005</v>
      </c>
      <c r="L1151" s="99">
        <f>H1151*J1151</f>
        <v>3.14</v>
      </c>
      <c r="M1151" s="100">
        <f>K1151+L1151</f>
        <v>4.1740000000000004</v>
      </c>
      <c r="N1151" s="35"/>
    </row>
    <row r="1152" spans="3:14" ht="25" x14ac:dyDescent="0.35">
      <c r="C1152" s="34"/>
      <c r="D1152" s="97">
        <v>88264</v>
      </c>
      <c r="E1152" s="38" t="str">
        <f>IFERROR(VLOOKUP(D1152,'[1]COMP-SINT-SINAPI'!$G$6:$R$20000,12,0),IFERROR(VLOOKUP(D1152,'[1]PREÇOS UNITÁRIOS'!$B$73:$H$20000,3,0),IFERROR(VLOOKUP(D1152,'[1]INSUMOS-SINAPI'!$A$6:$J$20000,6,0),IFERROR(VLOOKUP(D1152,'[1]tab-PINI-SINT'!$B$18:$H$20000,7,0),IFERROR(VLOOKUP(D1152,[1]INSUMOS!$B$13:$J$9994,9,0),"")))))</f>
        <v>SINAPI</v>
      </c>
      <c r="F1152" s="37" t="str">
        <f>IFERROR(VLOOKUP(D1152,'[1]COMP-SINT-SINAPI'!$G$6:$Q$20000,2,0),IFERROR(VLOOKUP(D1152,'[1]PREÇOS UNITÁRIOS'!$B$73:$H$20000,3,0),IFERROR(VLOOKUP(D1152,'[1]INSUMOS-SINAPI'!$A$7:$F$20000,2,0),IFERROR(VLOOKUP(D1152,'[1]tab-PINI-SINT'!$B$18:$G$20000,2,0),IFERROR(VLOOKUP(D1152,[1]INSUMOS!$B$13:$H$9994,3,0),"")))))</f>
        <v>ELETRICISTA COM ENCARGOS COMPLEMENTARES</v>
      </c>
      <c r="G1152" s="38" t="str">
        <f>IFERROR(VLOOKUP(D1152,'[1]COMP-SINT-SINAPI'!$G$6:$Q$20000,3,0),IFERROR(VLOOKUP(D1152,'[1]PREÇOS UNITÁRIOS'!$B$73:$H$20000,4,0),IFERROR(VLOOKUP(D1152,'[1]INSUMOS-SINAPI'!$A$7:$F$20000,3,0),IFERROR(VLOOKUP(D1152,'[1]tab-PINI-SINT'!$B$18:$G$20000,3,0),IFERROR(VLOOKUP(D1152,[1]INSUMOS!$B$13:$H$9994,5,0),"")))))</f>
        <v>H</v>
      </c>
      <c r="H1152" s="98">
        <v>0.2</v>
      </c>
      <c r="I1152" s="38">
        <f>IFERROR(VLOOKUP(D1152,'[1]COMP-SINT-SINAPI'!$G$6:$Q$20000,8,0),IFERROR(VLOOKUP(D1152,'[1]PREÇOS UNITÁRIOS'!$B$73:$H$20000,5,0),IFERROR(VLOOKUP(D1152,'[1]INSUMOS-SINAPI'!$A$7:$F$20000,5,0),IFERROR(VLOOKUP(D1152,'[1]tab-PINI-SINT'!$B$18:$G$20000,4,0),IFERROR(VLOOKUP(D1152,[1]INSUMOS!$B$13:$H$9994,6,0),"")))))</f>
        <v>5.1700000000000017</v>
      </c>
      <c r="J1152" s="38" t="str">
        <f>IF(D1152="",0,IFERROR(VLOOKUP(D1152,'[1]COMP-SINT-SINAPI'!$G$6:$Q$20000,7,0),IFERROR(VLOOKUP(D1152,'[1]PREÇOS UNITÁRIOS'!$B$73:$H$20000,6,0),IFERROR(VLOOKUP(D1152,'[1]INSUMOS-SINAPI'!$A$7:$F$20000,7,0),IFERROR(VLOOKUP(D1152,'[1]tab-PINI-SINT'!$B$18:$G$20000,5,0),IFERROR(VLOOKUP(D1152,[1]INSUMOS!$B$13:$H$9994,7,0),"0,00"))))))</f>
        <v>20,13</v>
      </c>
      <c r="K1152" s="99">
        <f>IF(H1152="",0,H1152*I1152)</f>
        <v>1.0340000000000005</v>
      </c>
      <c r="L1152" s="99">
        <f>H1152*J1152</f>
        <v>4.0259999999999998</v>
      </c>
      <c r="M1152" s="100">
        <f>K1152+L1152</f>
        <v>5.0600000000000005</v>
      </c>
      <c r="N1152" s="35"/>
    </row>
    <row r="1153" spans="3:14" x14ac:dyDescent="0.35">
      <c r="C1153" s="34"/>
      <c r="D1153" s="102"/>
      <c r="E1153" s="123"/>
      <c r="F1153" s="102"/>
      <c r="G1153" s="102"/>
      <c r="H1153" s="102"/>
      <c r="I1153" s="103" t="s">
        <v>1042</v>
      </c>
      <c r="J1153" s="95"/>
      <c r="K1153" s="100">
        <f>SUM(K1150:K1152)</f>
        <v>38.617999999999995</v>
      </c>
      <c r="L1153" s="100">
        <f>SUM(L1150:L1152)</f>
        <v>7.1660000000000004</v>
      </c>
      <c r="M1153" s="100">
        <f>SUM(M1150:M1152)</f>
        <v>45.783999999999999</v>
      </c>
      <c r="N1153" s="35"/>
    </row>
    <row r="1154" spans="3:14" x14ac:dyDescent="0.35">
      <c r="C1154" s="34"/>
      <c r="D1154" s="84"/>
      <c r="E1154" s="122"/>
      <c r="F1154" s="84"/>
      <c r="G1154" s="84"/>
      <c r="H1154" s="84"/>
      <c r="I1154" s="84"/>
      <c r="J1154" s="84"/>
      <c r="K1154" s="84"/>
      <c r="L1154" s="84"/>
      <c r="M1154" s="84"/>
      <c r="N1154" s="35"/>
    </row>
    <row r="1155" spans="3:14" x14ac:dyDescent="0.35">
      <c r="C1155" s="106"/>
      <c r="D1155" s="104"/>
      <c r="E1155" s="124"/>
      <c r="F1155" s="104"/>
      <c r="G1155" s="44" t="s">
        <v>21</v>
      </c>
      <c r="H1155" s="44" t="s">
        <v>1036</v>
      </c>
      <c r="I1155" s="44" t="s">
        <v>1037</v>
      </c>
      <c r="J1155" s="44" t="s">
        <v>1038</v>
      </c>
      <c r="K1155" s="44" t="s">
        <v>1039</v>
      </c>
      <c r="L1155" s="44" t="s">
        <v>1040</v>
      </c>
      <c r="M1155" s="45" t="s">
        <v>1041</v>
      </c>
      <c r="N1155" s="35"/>
    </row>
    <row r="1156" spans="3:14" ht="39" x14ac:dyDescent="0.35">
      <c r="C1156" s="55" t="s">
        <v>734</v>
      </c>
      <c r="D1156" s="47" t="str">
        <f>IF(C1156="","",VLOOKUP(C1156,'[1]PREÇOS UNITÁRIOS'!$B$12:$H$273,2,0))</f>
        <v>C165-BASA</v>
      </c>
      <c r="E1156" s="79" t="s">
        <v>11</v>
      </c>
      <c r="F1156" s="47" t="str">
        <f>IF(C1156="","",VLOOKUP(C1156,'[1]PREÇOS UNITÁRIOS'!$B$12:$H$273,3,0))</f>
        <v>PLUGUE MACHO E FÊMEA,10A, 2P+T PARA
LIGAÇÃO DAS LUMINÁRIAS</v>
      </c>
      <c r="G1156" s="48" t="s">
        <v>21</v>
      </c>
      <c r="H1156" s="105"/>
      <c r="I1156" s="105"/>
      <c r="J1156" s="49"/>
      <c r="K1156" s="49">
        <f>K1160</f>
        <v>6.6919000000000004</v>
      </c>
      <c r="L1156" s="49">
        <f>L1160</f>
        <v>1.2540499999999999</v>
      </c>
      <c r="M1156" s="49">
        <f>SUM(K1156:L1156)</f>
        <v>7.9459499999999998</v>
      </c>
      <c r="N1156" s="35"/>
    </row>
    <row r="1157" spans="3:14" ht="37.5" x14ac:dyDescent="0.35">
      <c r="C1157" s="110"/>
      <c r="D1157" s="77" t="s">
        <v>137</v>
      </c>
      <c r="E1157" s="38" t="str">
        <f>IFERROR(VLOOKUP(D1157,'[1]COMP-SINT-SINAPI'!$G$6:$R$20000,12,0),IFERROR(VLOOKUP(D1157,'[1]PREÇOS UNITÁRIOS'!$B$73:$H$20000,3,0),IFERROR(VLOOKUP(D1157,'[1]INSUMOS-SINAPI'!$A$6:$J$20000,6,0),IFERROR(VLOOKUP(D1157,'[1]tab-PINI-SINT'!$B$18:$H$20000,7,0),IFERROR(VLOOKUP(D1157,[1]INSUMOS!$B$13:$J$9994,9,0),"")))))</f>
        <v>INTERNET</v>
      </c>
      <c r="F1157" s="37" t="str">
        <f>IFERROR(VLOOKUP(D1157,'[1]COMP-SINT-SINAPI'!$G$6:$Q$20000,2,0),IFERROR(VLOOKUP(D1157,'[1]PREÇOS UNITÁRIOS'!$B$73:$H$20000,3,0),IFERROR(VLOOKUP(D1157,'[1]INSUMOS-SINAPI'!$A$7:$F$20000,2,0),IFERROR(VLOOKUP(D1157,'[1]tab-PINI-SINT'!$B$18:$G$20000,2,0),IFERROR(VLOOKUP(D1157,[1]INSUMOS!$B$13:$H$9994,3,0),"")))))</f>
        <v>PLUGUE MACHO E FÊMEA,10A, 2P+T PARA
LIGAÇÃO DAS LUMINÁRIAS</v>
      </c>
      <c r="G1157" s="38" t="str">
        <f>IFERROR(VLOOKUP(D1157,'[1]COMP-SINT-SINAPI'!$G$6:$Q$20000,3,0),IFERROR(VLOOKUP(D1157,'[1]PREÇOS UNITÁRIOS'!$B$73:$H$20000,4,0),IFERROR(VLOOKUP(D1157,'[1]INSUMOS-SINAPI'!$A$7:$F$20000,3,0),IFERROR(VLOOKUP(D1157,'[1]tab-PINI-SINT'!$B$18:$G$20000,3,0),IFERROR(VLOOKUP(D1157,[1]INSUMOS!$B$13:$H$9994,5,0),"")))))</f>
        <v>UND</v>
      </c>
      <c r="H1157" s="39">
        <v>1</v>
      </c>
      <c r="I1157" s="38">
        <f>IFERROR(VLOOKUP(D1157,'[1]COMP-SINT-SINAPI'!$G$6:$Q$20000,8,0),IFERROR(VLOOKUP(D1157,'[1]PREÇOS UNITÁRIOS'!$B$73:$H$20000,5,0),IFERROR(VLOOKUP(D1157,'[1]INSUMOS-SINAPI'!$A$7:$F$20000,5,0),IFERROR(VLOOKUP(D1157,'[1]tab-PINI-SINT'!$B$18:$G$20000,4,0),IFERROR(VLOOKUP(D1157,[1]INSUMOS!$B$13:$H$9994,6,0),"")))))</f>
        <v>6.33</v>
      </c>
      <c r="J1157" s="38">
        <f>IF(D1157="",0,IFERROR(VLOOKUP(D1157,'[1]COMP-SINT-SINAPI'!$G$6:$Q$20000,7,0),IFERROR(VLOOKUP(D1157,'[1]PREÇOS UNITÁRIOS'!$B$73:$H$20000,6,0),IFERROR(VLOOKUP(D1157,'[1]INSUMOS-SINAPI'!$A$7:$F$20000,7,0),IFERROR(VLOOKUP(D1157,'[1]tab-PINI-SINT'!$B$18:$G$20000,5,0),IFERROR(VLOOKUP(D1157,[1]INSUMOS!$B$13:$H$9994,7,0),"0,00"))))))</f>
        <v>0</v>
      </c>
      <c r="K1157" s="40">
        <f>IF(H1157="",0,H1157*I1157)</f>
        <v>6.33</v>
      </c>
      <c r="L1157" s="40">
        <f>H1157*J1157</f>
        <v>0</v>
      </c>
      <c r="M1157" s="41">
        <f>K1157+L1157</f>
        <v>6.33</v>
      </c>
      <c r="N1157" s="35"/>
    </row>
    <row r="1158" spans="3:14" ht="37.5" x14ac:dyDescent="0.35">
      <c r="C1158" s="110"/>
      <c r="D1158" s="77">
        <v>88247</v>
      </c>
      <c r="E1158" s="38" t="str">
        <f>IFERROR(VLOOKUP(D1158,'[1]COMP-SINT-SINAPI'!$G$6:$R$20000,12,0),IFERROR(VLOOKUP(D1158,'[1]PREÇOS UNITÁRIOS'!$B$73:$H$20000,3,0),IFERROR(VLOOKUP(D1158,'[1]INSUMOS-SINAPI'!$A$6:$J$20000,6,0),IFERROR(VLOOKUP(D1158,'[1]tab-PINI-SINT'!$B$18:$H$20000,7,0),IFERROR(VLOOKUP(D1158,[1]INSUMOS!$B$13:$J$9994,9,0),"")))))</f>
        <v>SINAPI</v>
      </c>
      <c r="F1158" s="37" t="str">
        <f>IFERROR(VLOOKUP(D1158,'[1]COMP-SINT-SINAPI'!$G$6:$Q$20000,2,0),IFERROR(VLOOKUP(D1158,'[1]PREÇOS UNITÁRIOS'!$B$73:$H$20000,3,0),IFERROR(VLOOKUP(D1158,'[1]INSUMOS-SINAPI'!$A$7:$F$20000,2,0),IFERROR(VLOOKUP(D1158,'[1]tab-PINI-SINT'!$B$18:$G$20000,2,0),IFERROR(VLOOKUP(D1158,[1]INSUMOS!$B$13:$H$9994,3,0),"")))))</f>
        <v>AUXILIAR DE ELETRICISTA COM ENCARGOS COMPLEMENTARES</v>
      </c>
      <c r="G1158" s="38" t="str">
        <f>IFERROR(VLOOKUP(D1158,'[1]COMP-SINT-SINAPI'!$G$6:$Q$20000,3,0),IFERROR(VLOOKUP(D1158,'[1]PREÇOS UNITÁRIOS'!$B$73:$H$20000,4,0),IFERROR(VLOOKUP(D1158,'[1]INSUMOS-SINAPI'!$A$7:$F$20000,3,0),IFERROR(VLOOKUP(D1158,'[1]tab-PINI-SINT'!$B$18:$G$20000,3,0),IFERROR(VLOOKUP(D1158,[1]INSUMOS!$B$13:$H$9994,5,0),"")))))</f>
        <v>H</v>
      </c>
      <c r="H1158" s="39">
        <v>3.5000000000000003E-2</v>
      </c>
      <c r="I1158" s="38">
        <f>IFERROR(VLOOKUP(D1158,'[1]COMP-SINT-SINAPI'!$G$6:$Q$20000,8,0),IFERROR(VLOOKUP(D1158,'[1]PREÇOS UNITÁRIOS'!$B$73:$H$20000,5,0),IFERROR(VLOOKUP(D1158,'[1]INSUMOS-SINAPI'!$A$7:$F$20000,5,0),IFERROR(VLOOKUP(D1158,'[1]tab-PINI-SINT'!$B$18:$G$20000,4,0),IFERROR(VLOOKUP(D1158,[1]INSUMOS!$B$13:$H$9994,6,0),"")))))</f>
        <v>5.1700000000000017</v>
      </c>
      <c r="J1158" s="38" t="str">
        <f>IF(D1158="",0,IFERROR(VLOOKUP(D1158,'[1]COMP-SINT-SINAPI'!$G$6:$Q$20000,7,0),IFERROR(VLOOKUP(D1158,'[1]PREÇOS UNITÁRIOS'!$B$73:$H$20000,6,0),IFERROR(VLOOKUP(D1158,'[1]INSUMOS-SINAPI'!$A$7:$F$20000,7,0),IFERROR(VLOOKUP(D1158,'[1]tab-PINI-SINT'!$B$18:$G$20000,5,0),IFERROR(VLOOKUP(D1158,[1]INSUMOS!$B$13:$H$9994,7,0),"0,00"))))))</f>
        <v>15,70</v>
      </c>
      <c r="K1158" s="40">
        <f>IF(H1158="",0,H1158*I1158)</f>
        <v>0.18095000000000008</v>
      </c>
      <c r="L1158" s="40">
        <f>H1158*J1158</f>
        <v>0.54949999999999999</v>
      </c>
      <c r="M1158" s="41">
        <f>K1158+L1158</f>
        <v>0.73045000000000004</v>
      </c>
      <c r="N1158" s="35"/>
    </row>
    <row r="1159" spans="3:14" ht="25" x14ac:dyDescent="0.35">
      <c r="C1159" s="110"/>
      <c r="D1159" s="77">
        <v>88264</v>
      </c>
      <c r="E1159" s="38" t="str">
        <f>IFERROR(VLOOKUP(D1159,'[1]COMP-SINT-SINAPI'!$G$6:$R$20000,12,0),IFERROR(VLOOKUP(D1159,'[1]PREÇOS UNITÁRIOS'!$B$73:$H$20000,3,0),IFERROR(VLOOKUP(D1159,'[1]INSUMOS-SINAPI'!$A$6:$J$20000,6,0),IFERROR(VLOOKUP(D1159,'[1]tab-PINI-SINT'!$B$18:$H$20000,7,0),IFERROR(VLOOKUP(D1159,[1]INSUMOS!$B$13:$J$9994,9,0),"")))))</f>
        <v>SINAPI</v>
      </c>
      <c r="F1159" s="37" t="str">
        <f>IFERROR(VLOOKUP(D1159,'[1]COMP-SINT-SINAPI'!$G$6:$Q$20000,2,0),IFERROR(VLOOKUP(D1159,'[1]PREÇOS UNITÁRIOS'!$B$73:$H$20000,3,0),IFERROR(VLOOKUP(D1159,'[1]INSUMOS-SINAPI'!$A$7:$F$20000,2,0),IFERROR(VLOOKUP(D1159,'[1]tab-PINI-SINT'!$B$18:$G$20000,2,0),IFERROR(VLOOKUP(D1159,[1]INSUMOS!$B$13:$H$9994,3,0),"")))))</f>
        <v>ELETRICISTA COM ENCARGOS COMPLEMENTARES</v>
      </c>
      <c r="G1159" s="38" t="str">
        <f>IFERROR(VLOOKUP(D1159,'[1]COMP-SINT-SINAPI'!$G$6:$Q$20000,3,0),IFERROR(VLOOKUP(D1159,'[1]PREÇOS UNITÁRIOS'!$B$73:$H$20000,4,0),IFERROR(VLOOKUP(D1159,'[1]INSUMOS-SINAPI'!$A$7:$F$20000,3,0),IFERROR(VLOOKUP(D1159,'[1]tab-PINI-SINT'!$B$18:$G$20000,3,0),IFERROR(VLOOKUP(D1159,[1]INSUMOS!$B$13:$H$9994,5,0),"")))))</f>
        <v>H</v>
      </c>
      <c r="H1159" s="39">
        <v>3.5000000000000003E-2</v>
      </c>
      <c r="I1159" s="38">
        <f>IFERROR(VLOOKUP(D1159,'[1]COMP-SINT-SINAPI'!$G$6:$Q$20000,8,0),IFERROR(VLOOKUP(D1159,'[1]PREÇOS UNITÁRIOS'!$B$73:$H$20000,5,0),IFERROR(VLOOKUP(D1159,'[1]INSUMOS-SINAPI'!$A$7:$F$20000,5,0),IFERROR(VLOOKUP(D1159,'[1]tab-PINI-SINT'!$B$18:$G$20000,4,0),IFERROR(VLOOKUP(D1159,[1]INSUMOS!$B$13:$H$9994,6,0),"")))))</f>
        <v>5.1700000000000017</v>
      </c>
      <c r="J1159" s="38" t="str">
        <f>IF(D1159="",0,IFERROR(VLOOKUP(D1159,'[1]COMP-SINT-SINAPI'!$G$6:$Q$20000,7,0),IFERROR(VLOOKUP(D1159,'[1]PREÇOS UNITÁRIOS'!$B$73:$H$20000,6,0),IFERROR(VLOOKUP(D1159,'[1]INSUMOS-SINAPI'!$A$7:$F$20000,7,0),IFERROR(VLOOKUP(D1159,'[1]tab-PINI-SINT'!$B$18:$G$20000,5,0),IFERROR(VLOOKUP(D1159,[1]INSUMOS!$B$13:$H$9994,7,0),"0,00"))))))</f>
        <v>20,13</v>
      </c>
      <c r="K1159" s="40">
        <f>IF(H1159="",0,H1159*I1159)</f>
        <v>0.18095000000000008</v>
      </c>
      <c r="L1159" s="40">
        <f>H1159*J1159</f>
        <v>0.70455000000000001</v>
      </c>
      <c r="M1159" s="41">
        <f>K1159+L1159</f>
        <v>0.88550000000000006</v>
      </c>
      <c r="N1159" s="35"/>
    </row>
    <row r="1160" spans="3:14" x14ac:dyDescent="0.35">
      <c r="C1160" s="110"/>
      <c r="D1160" s="84"/>
      <c r="E1160" s="122"/>
      <c r="F1160" s="84"/>
      <c r="G1160" s="84"/>
      <c r="H1160" s="84"/>
      <c r="I1160" s="50" t="s">
        <v>1042</v>
      </c>
      <c r="J1160" s="105"/>
      <c r="K1160" s="41">
        <f>SUM(K1157:K1159)</f>
        <v>6.6919000000000004</v>
      </c>
      <c r="L1160" s="41">
        <f>SUM(L1157:L1159)</f>
        <v>1.2540499999999999</v>
      </c>
      <c r="M1160" s="41">
        <f>SUM(M1157:M1159)</f>
        <v>7.9459500000000007</v>
      </c>
      <c r="N1160" s="35"/>
    </row>
    <row r="1161" spans="3:14" x14ac:dyDescent="0.35">
      <c r="C1161" s="34"/>
      <c r="D1161" s="35"/>
      <c r="E1161" s="118"/>
      <c r="F1161" s="35"/>
      <c r="G1161" s="35"/>
      <c r="H1161" s="35"/>
      <c r="I1161" s="35"/>
      <c r="J1161" s="35"/>
      <c r="K1161" s="35"/>
      <c r="L1161" s="35"/>
      <c r="M1161" s="35"/>
      <c r="N1161" s="35"/>
    </row>
    <row r="1162" spans="3:14" x14ac:dyDescent="0.35">
      <c r="C1162" s="42"/>
      <c r="D1162" s="43"/>
      <c r="E1162" s="117"/>
      <c r="F1162" s="43"/>
      <c r="G1162" s="44" t="s">
        <v>21</v>
      </c>
      <c r="H1162" s="44" t="s">
        <v>1036</v>
      </c>
      <c r="I1162" s="44" t="s">
        <v>1037</v>
      </c>
      <c r="J1162" s="44" t="s">
        <v>1038</v>
      </c>
      <c r="K1162" s="44" t="s">
        <v>1039</v>
      </c>
      <c r="L1162" s="44" t="s">
        <v>1040</v>
      </c>
      <c r="M1162" s="45" t="s">
        <v>1041</v>
      </c>
      <c r="N1162" s="35"/>
    </row>
    <row r="1163" spans="3:14" ht="39" x14ac:dyDescent="0.35">
      <c r="C1163" s="55" t="s">
        <v>736</v>
      </c>
      <c r="D1163" s="47" t="str">
        <f>IF(C1163="","",VLOOKUP(C1163,'[1]PREÇOS UNITÁRIOS'!$B$12:$H$273,2,0))</f>
        <v>C166-BASA</v>
      </c>
      <c r="E1163" s="79" t="s">
        <v>11</v>
      </c>
      <c r="F1163" s="47" t="str">
        <f>IF(C1163="","",VLOOKUP(C1163,'[1]PREÇOS UNITÁRIOS'!$B$12:$H$273,3,0))</f>
        <v>REMANEJAMENTO E REINSTALAÇÃO DE
CASH'S</v>
      </c>
      <c r="G1163" s="48" t="s">
        <v>21</v>
      </c>
      <c r="H1163" s="29"/>
      <c r="I1163" s="29"/>
      <c r="J1163" s="49"/>
      <c r="K1163" s="49">
        <f>K1165</f>
        <v>20.04</v>
      </c>
      <c r="L1163" s="49">
        <f>L1165</f>
        <v>57.12</v>
      </c>
      <c r="M1163" s="49">
        <f>SUM(K1163:L1163)</f>
        <v>77.16</v>
      </c>
      <c r="N1163" s="35"/>
    </row>
    <row r="1164" spans="3:14" ht="25" x14ac:dyDescent="0.35">
      <c r="C1164" s="34"/>
      <c r="D1164" s="36">
        <v>88316</v>
      </c>
      <c r="E1164" s="38" t="str">
        <f>IFERROR(VLOOKUP(D1164,'[1]COMP-SINT-SINAPI'!$G$6:$R$20000,12,0),IFERROR(VLOOKUP(D1164,'[1]PREÇOS UNITÁRIOS'!$B$73:$H$20000,3,0),IFERROR(VLOOKUP(D1164,'[1]INSUMOS-SINAPI'!$A$6:$J$20000,6,0),IFERROR(VLOOKUP(D1164,'[1]tab-PINI-SINT'!$B$18:$H$20000,7,0),IFERROR(VLOOKUP(D1164,[1]INSUMOS!$B$13:$J$9994,9,0),"")))))</f>
        <v>SINAPI</v>
      </c>
      <c r="F1164" s="37" t="str">
        <f>IFERROR(VLOOKUP(D1164,'[1]COMP-SINT-SINAPI'!$G$6:$Q$20000,2,0),IFERROR(VLOOKUP(D1164,'[1]PREÇOS UNITÁRIOS'!$B$73:$H$20000,3,0),IFERROR(VLOOKUP(D1164,'[1]INSUMOS-SINAPI'!$A$7:$F$20000,2,0),IFERROR(VLOOKUP(D1164,'[1]tab-PINI-SINT'!$B$18:$G$20000,2,0),IFERROR(VLOOKUP(D1164,[1]INSUMOS!$B$13:$H$9994,3,0),"")))))</f>
        <v>SERVENTE COM ENCARGOS COMPLEMENTARES</v>
      </c>
      <c r="G1164" s="38" t="str">
        <f>IFERROR(VLOOKUP(D1164,'[1]COMP-SINT-SINAPI'!$G$6:$Q$20000,3,0),IFERROR(VLOOKUP(D1164,'[1]PREÇOS UNITÁRIOS'!$B$73:$H$20000,4,0),IFERROR(VLOOKUP(D1164,'[1]INSUMOS-SINAPI'!$A$7:$F$20000,3,0),IFERROR(VLOOKUP(D1164,'[1]tab-PINI-SINT'!$B$18:$G$20000,3,0),IFERROR(VLOOKUP(D1164,[1]INSUMOS!$B$13:$H$9994,5,0),"")))))</f>
        <v>H</v>
      </c>
      <c r="H1164" s="39">
        <v>4</v>
      </c>
      <c r="I1164" s="38">
        <f>IFERROR(VLOOKUP(D1164,'[1]COMP-SINT-SINAPI'!$G$6:$Q$20000,8,0),IFERROR(VLOOKUP(D1164,'[1]PREÇOS UNITÁRIOS'!$B$73:$H$20000,5,0),IFERROR(VLOOKUP(D1164,'[1]INSUMOS-SINAPI'!$A$7:$F$20000,5,0),IFERROR(VLOOKUP(D1164,'[1]tab-PINI-SINT'!$B$18:$G$20000,4,0),IFERROR(VLOOKUP(D1164,[1]INSUMOS!$B$13:$H$9994,6,0),"")))))</f>
        <v>5.01</v>
      </c>
      <c r="J1164" s="38" t="str">
        <f>IF(D1164="",0,IFERROR(VLOOKUP(D1164,'[1]COMP-SINT-SINAPI'!$G$6:$Q$20000,7,0),IFERROR(VLOOKUP(D1164,'[1]PREÇOS UNITÁRIOS'!$B$73:$H$20000,6,0),IFERROR(VLOOKUP(D1164,'[1]INSUMOS-SINAPI'!$A$7:$F$20000,7,0),IFERROR(VLOOKUP(D1164,'[1]tab-PINI-SINT'!$B$18:$G$20000,5,0),IFERROR(VLOOKUP(D1164,[1]INSUMOS!$B$13:$H$9994,7,0),"0,00"))))))</f>
        <v>14,28</v>
      </c>
      <c r="K1164" s="40">
        <f>IF(H1164="",0,H1164*I1164)</f>
        <v>20.04</v>
      </c>
      <c r="L1164" s="40">
        <f>H1164*J1164</f>
        <v>57.12</v>
      </c>
      <c r="M1164" s="41">
        <f>K1164+L1164</f>
        <v>77.16</v>
      </c>
      <c r="N1164" s="35"/>
    </row>
    <row r="1165" spans="3:14" x14ac:dyDescent="0.35">
      <c r="C1165" s="34"/>
      <c r="D1165" s="35"/>
      <c r="E1165" s="118"/>
      <c r="F1165" s="35"/>
      <c r="G1165" s="35"/>
      <c r="H1165" s="35"/>
      <c r="I1165" s="50" t="s">
        <v>1042</v>
      </c>
      <c r="J1165" s="29"/>
      <c r="K1165" s="41">
        <f>SUM(K1164:K1164)</f>
        <v>20.04</v>
      </c>
      <c r="L1165" s="41">
        <f>SUM(L1164:L1164)</f>
        <v>57.12</v>
      </c>
      <c r="M1165" s="41">
        <f>SUM(M1164:M1164)</f>
        <v>77.16</v>
      </c>
      <c r="N1165" s="35"/>
    </row>
    <row r="1166" spans="3:14" x14ac:dyDescent="0.35">
      <c r="C1166" s="34"/>
      <c r="D1166" s="35"/>
      <c r="E1166" s="118"/>
      <c r="F1166" s="35"/>
      <c r="G1166" s="35"/>
      <c r="H1166" s="35"/>
      <c r="I1166" s="35"/>
      <c r="J1166" s="35"/>
      <c r="K1166" s="35"/>
      <c r="L1166" s="35"/>
      <c r="M1166" s="35"/>
      <c r="N1166" s="35"/>
    </row>
    <row r="1167" spans="3:14" x14ac:dyDescent="0.35">
      <c r="C1167" s="42"/>
      <c r="D1167" s="43"/>
      <c r="E1167" s="117"/>
      <c r="F1167" s="43"/>
      <c r="G1167" s="44" t="s">
        <v>21</v>
      </c>
      <c r="H1167" s="44" t="s">
        <v>1036</v>
      </c>
      <c r="I1167" s="44" t="s">
        <v>1037</v>
      </c>
      <c r="J1167" s="44" t="s">
        <v>1038</v>
      </c>
      <c r="K1167" s="44" t="s">
        <v>1039</v>
      </c>
      <c r="L1167" s="44" t="s">
        <v>1040</v>
      </c>
      <c r="M1167" s="45" t="s">
        <v>1041</v>
      </c>
      <c r="N1167" s="35"/>
    </row>
    <row r="1168" spans="3:14" ht="26" x14ac:dyDescent="0.35">
      <c r="C1168" s="55" t="s">
        <v>739</v>
      </c>
      <c r="D1168" s="47" t="str">
        <f>IF(C1168="","",VLOOKUP(C1168,'[1]PREÇOS UNITÁRIOS'!$B$12:$H$273,2,0))</f>
        <v>C167-BASA-ORSE-12630</v>
      </c>
      <c r="E1168" s="79" t="s">
        <v>11</v>
      </c>
      <c r="F1168" s="47" t="str">
        <f>IF(C1168="","",VLOOKUP(C1168,'[1]PREÇOS UNITÁRIOS'!$B$12:$H$273,3,0))</f>
        <v>REINSTALAÇÃO DE DIVISÓRIA TIPO CHAPA EM MADEIRA</v>
      </c>
      <c r="G1168" s="48" t="s">
        <v>33</v>
      </c>
      <c r="H1168" s="29"/>
      <c r="I1168" s="29"/>
      <c r="J1168" s="49"/>
      <c r="K1168" s="49">
        <f>K1171</f>
        <v>5.0049999999999999</v>
      </c>
      <c r="L1168" s="49">
        <f>L1171</f>
        <v>16.094999999999999</v>
      </c>
      <c r="M1168" s="49">
        <f>SUM(K1168:L1168)</f>
        <v>21.099999999999998</v>
      </c>
      <c r="N1168" s="35"/>
    </row>
    <row r="1169" spans="3:14" ht="37.5" x14ac:dyDescent="0.35">
      <c r="C1169" s="34"/>
      <c r="D1169" s="36">
        <v>88261</v>
      </c>
      <c r="E1169" s="38" t="str">
        <f>IFERROR(VLOOKUP(D1169,'[1]COMP-SINT-SINAPI'!$G$6:$R$20000,12,0),IFERROR(VLOOKUP(D1169,'[1]PREÇOS UNITÁRIOS'!$B$73:$K$20000,9,0),IFERROR(VLOOKUP(D1169,'[1]INSUMOS-SINAPI'!$A$6:$J$20000,6,0),IFERROR(VLOOKUP(D1169,'[1]tab-PINI-SINT'!$B$18:$H$20000,7,0),IFERROR(VLOOKUP(D1169,[1]INSUMOS!$B$13:$J$9994,9,0),"")))))</f>
        <v>SINAPI</v>
      </c>
      <c r="F1169" s="37" t="str">
        <f>IFERROR(VLOOKUP(D1169,'[1]COMP-SINT-SINAPI'!$G$6:$Q$20000,2,0),IFERROR(VLOOKUP(D1169,'[1]PREÇOS UNITÁRIOS'!$B$73:$H$20000,3,0),IFERROR(VLOOKUP(D1169,'[1]INSUMOS-SINAPI'!$A$7:$F$20000,2,0),IFERROR(VLOOKUP(D1169,'[1]tab-PINI-SINT'!$B$18:$G$20000,2,0),IFERROR(VLOOKUP(D1169,[1]INSUMOS!$B$13:$H$9994,3,0),"")))))</f>
        <v>CARPINTEIRO DE ESQUADRIA COM ENCARGOS COMPLEMENTARES</v>
      </c>
      <c r="G1169" s="38" t="str">
        <f>IFERROR(VLOOKUP(D1169,'[1]COMP-SINT-SINAPI'!$G$6:$Q$20000,3,0),IFERROR(VLOOKUP(D1169,'[1]PREÇOS UNITÁRIOS'!$B$73:$H$20000,4,0),IFERROR(VLOOKUP(D1169,'[1]INSUMOS-SINAPI'!$A$7:$F$20000,3,0),IFERROR(VLOOKUP(D1169,'[1]tab-PINI-SINT'!$B$18:$G$20000,3,0),IFERROR(VLOOKUP(D1169,[1]INSUMOS!$B$13:$H$9994,5,0),"")))))</f>
        <v>H</v>
      </c>
      <c r="H1169" s="39">
        <v>0.5</v>
      </c>
      <c r="I1169" s="38">
        <f>IFERROR(VLOOKUP(D1169,'[1]COMP-SINT-SINAPI'!$G$6:$Q$20000,8,0),IFERROR(VLOOKUP(D1169,'[1]PREÇOS UNITÁRIOS'!$B$73:$H$20000,5,0),IFERROR(VLOOKUP(D1169,'[1]INSUMOS-SINAPI'!$A$7:$F$20000,5,0),IFERROR(VLOOKUP(D1169,'[1]tab-PINI-SINT'!$B$18:$G$20000,4,0),IFERROR(VLOOKUP(D1169,[1]INSUMOS!$B$13:$H$9994,6,0),"")))))</f>
        <v>5</v>
      </c>
      <c r="J1169" s="38" t="str">
        <f>IF(D1169="",0,IFERROR(VLOOKUP(D1169,'[1]COMP-SINT-SINAPI'!$G$6:$Q$20000,7,0),IFERROR(VLOOKUP(D1169,'[1]PREÇOS UNITÁRIOS'!$B$73:$H$20000,6,0),IFERROR(VLOOKUP(D1169,'[1]INSUMOS-SINAPI'!$A$7:$F$20000,7,0),IFERROR(VLOOKUP(D1169,'[1]tab-PINI-SINT'!$B$18:$G$20000,5,0),IFERROR(VLOOKUP(D1169,[1]INSUMOS!$B$13:$H$9994,7,0),"0,00"))))))</f>
        <v>17,91</v>
      </c>
      <c r="K1169" s="40">
        <f>IF(H1169="",0,H1169*I1169)</f>
        <v>2.5</v>
      </c>
      <c r="L1169" s="40">
        <f>H1169*J1169</f>
        <v>8.9550000000000001</v>
      </c>
      <c r="M1169" s="41">
        <f>K1169+L1169</f>
        <v>11.455</v>
      </c>
      <c r="N1169" s="35"/>
    </row>
    <row r="1170" spans="3:14" ht="25" x14ac:dyDescent="0.35">
      <c r="C1170" s="34"/>
      <c r="D1170" s="36">
        <v>88316</v>
      </c>
      <c r="E1170" s="38" t="str">
        <f>IFERROR(VLOOKUP(D1170,'[1]COMP-SINT-SINAPI'!$G$6:$R$20000,12,0),IFERROR(VLOOKUP(D1170,'[1]PREÇOS UNITÁRIOS'!$B$73:$H$20000,3,0),IFERROR(VLOOKUP(D1170,'[1]INSUMOS-SINAPI'!$A$6:$J$20000,6,0),IFERROR(VLOOKUP(D1170,'[1]tab-PINI-SINT'!$B$18:$H$20000,7,0),IFERROR(VLOOKUP(D1170,[1]INSUMOS!$B$13:$J$9994,9,0),"")))))</f>
        <v>SINAPI</v>
      </c>
      <c r="F1170" s="37" t="str">
        <f>IFERROR(VLOOKUP(D1170,'[1]COMP-SINT-SINAPI'!$G$6:$Q$20000,2,0),IFERROR(VLOOKUP(D1170,'[1]PREÇOS UNITÁRIOS'!$B$73:$H$20000,3,0),IFERROR(VLOOKUP(D1170,'[1]INSUMOS-SINAPI'!$A$7:$F$20000,2,0),IFERROR(VLOOKUP(D1170,'[1]tab-PINI-SINT'!$B$18:$G$20000,2,0),IFERROR(VLOOKUP(D1170,[1]INSUMOS!$B$13:$H$9994,3,0),"")))))</f>
        <v>SERVENTE COM ENCARGOS COMPLEMENTARES</v>
      </c>
      <c r="G1170" s="38" t="str">
        <f>IFERROR(VLOOKUP(D1170,'[1]COMP-SINT-SINAPI'!$G$6:$Q$20000,3,0),IFERROR(VLOOKUP(D1170,'[1]PREÇOS UNITÁRIOS'!$B$73:$H$20000,4,0),IFERROR(VLOOKUP(D1170,'[1]INSUMOS-SINAPI'!$A$7:$F$20000,3,0),IFERROR(VLOOKUP(D1170,'[1]tab-PINI-SINT'!$B$18:$G$20000,3,0),IFERROR(VLOOKUP(D1170,[1]INSUMOS!$B$13:$H$9994,5,0),"")))))</f>
        <v>H</v>
      </c>
      <c r="H1170" s="39">
        <v>0.5</v>
      </c>
      <c r="I1170" s="38">
        <f>IFERROR(VLOOKUP(D1170,'[1]COMP-SINT-SINAPI'!$G$6:$Q$20000,8,0),IFERROR(VLOOKUP(D1170,'[1]PREÇOS UNITÁRIOS'!$B$73:$H$20000,5,0),IFERROR(VLOOKUP(D1170,'[1]INSUMOS-SINAPI'!$A$7:$F$20000,5,0),IFERROR(VLOOKUP(D1170,'[1]tab-PINI-SINT'!$B$18:$G$20000,4,0),IFERROR(VLOOKUP(D1170,[1]INSUMOS!$B$13:$H$9994,6,0),"")))))</f>
        <v>5.01</v>
      </c>
      <c r="J1170" s="38" t="str">
        <f>IF(D1170="",0,IFERROR(VLOOKUP(D1170,'[1]COMP-SINT-SINAPI'!$G$6:$Q$20000,7,0),IFERROR(VLOOKUP(D1170,'[1]PREÇOS UNITÁRIOS'!$B$73:$H$20000,6,0),IFERROR(VLOOKUP(D1170,'[1]INSUMOS-SINAPI'!$A$7:$F$20000,7,0),IFERROR(VLOOKUP(D1170,'[1]tab-PINI-SINT'!$B$18:$G$20000,5,0),IFERROR(VLOOKUP(D1170,[1]INSUMOS!$B$13:$H$9994,7,0),"0,00"))))))</f>
        <v>14,28</v>
      </c>
      <c r="K1170" s="40">
        <f>IF(H1170="",0,H1170*I1170)</f>
        <v>2.5049999999999999</v>
      </c>
      <c r="L1170" s="40">
        <f>H1170*J1170</f>
        <v>7.14</v>
      </c>
      <c r="M1170" s="41">
        <f>K1170+L1170</f>
        <v>9.6449999999999996</v>
      </c>
      <c r="N1170" s="35"/>
    </row>
    <row r="1171" spans="3:14" x14ac:dyDescent="0.35">
      <c r="C1171" s="34"/>
      <c r="D1171" s="35"/>
      <c r="E1171" s="118"/>
      <c r="F1171" s="35"/>
      <c r="G1171" s="35"/>
      <c r="H1171" s="35"/>
      <c r="I1171" s="50" t="s">
        <v>1042</v>
      </c>
      <c r="J1171" s="29"/>
      <c r="K1171" s="41">
        <f>SUM(K1169:K1170)</f>
        <v>5.0049999999999999</v>
      </c>
      <c r="L1171" s="41">
        <f>SUM(L1169:L1170)</f>
        <v>16.094999999999999</v>
      </c>
      <c r="M1171" s="41">
        <f>SUM(M1169:M1170)</f>
        <v>21.1</v>
      </c>
      <c r="N1171" s="35"/>
    </row>
    <row r="1172" spans="3:14" x14ac:dyDescent="0.35">
      <c r="C1172" s="34"/>
      <c r="D1172" s="35"/>
      <c r="E1172" s="118"/>
      <c r="F1172" s="35"/>
      <c r="G1172" s="35"/>
      <c r="H1172" s="35"/>
      <c r="I1172" s="35"/>
      <c r="J1172" s="35"/>
      <c r="K1172" s="35"/>
      <c r="L1172" s="35"/>
      <c r="M1172" s="35"/>
      <c r="N1172" s="35"/>
    </row>
    <row r="1173" spans="3:14" x14ac:dyDescent="0.35">
      <c r="C1173" s="42"/>
      <c r="D1173" s="43"/>
      <c r="E1173" s="117"/>
      <c r="F1173" s="43"/>
      <c r="G1173" s="44" t="s">
        <v>21</v>
      </c>
      <c r="H1173" s="44" t="s">
        <v>1036</v>
      </c>
      <c r="I1173" s="44" t="s">
        <v>1037</v>
      </c>
      <c r="J1173" s="44" t="s">
        <v>1038</v>
      </c>
      <c r="K1173" s="44" t="s">
        <v>1039</v>
      </c>
      <c r="L1173" s="44" t="s">
        <v>1040</v>
      </c>
      <c r="M1173" s="45" t="s">
        <v>1041</v>
      </c>
      <c r="N1173" s="35"/>
    </row>
    <row r="1174" spans="3:14" ht="26" x14ac:dyDescent="0.35">
      <c r="C1174" s="55" t="s">
        <v>742</v>
      </c>
      <c r="D1174" s="47" t="str">
        <f>IF(C1174="","",VLOOKUP(C1174,'[1]PREÇOS UNITÁRIOS'!$B$12:$H$273,2,0))</f>
        <v>C168-BASA</v>
      </c>
      <c r="E1174" s="79" t="s">
        <v>11</v>
      </c>
      <c r="F1174" s="47" t="str">
        <f>IF(C1174="","",VLOOKUP(C1174,'[1]PREÇOS UNITÁRIOS'!$B$12:$H$273,3,0))</f>
        <v>REVISÃO DE PONTO DE ILUMINAÇÃO</v>
      </c>
      <c r="G1174" s="48" t="s">
        <v>1053</v>
      </c>
      <c r="H1174" s="29"/>
      <c r="I1174" s="29"/>
      <c r="J1174" s="49"/>
      <c r="K1174" s="49">
        <f>K1176</f>
        <v>39.130000000000003</v>
      </c>
      <c r="L1174" s="49">
        <f>L1176</f>
        <v>37.085000000000001</v>
      </c>
      <c r="M1174" s="49">
        <f>SUM(K1174:L1174)</f>
        <v>76.215000000000003</v>
      </c>
      <c r="N1174" s="35"/>
    </row>
    <row r="1175" spans="3:14" ht="150" x14ac:dyDescent="0.35">
      <c r="C1175" s="34"/>
      <c r="D1175" s="36">
        <v>104473</v>
      </c>
      <c r="E1175" s="38" t="str">
        <f>IFERROR(VLOOKUP(D1175,'[1]COMP-SINT-SINAPI'!$G$6:$R$20000,12,0),IFERROR(VLOOKUP(D1175,'[1]PREÇOS UNITÁRIOS'!$B$73:$H$20000,3,0),IFERROR(VLOOKUP(D1175,'[1]INSUMOS-SINAPI'!$A$6:$J$20000,6,0),IFERROR(VLOOKUP(D1175,'[1]tab-PINI-SINT'!$B$18:$H$20000,7,0),IFERROR(VLOOKUP(D1175,[1]INSUMOS!$B$13:$J$9994,9,0),"")))))</f>
        <v>SINAPI</v>
      </c>
      <c r="F1175" s="37" t="str">
        <f>IFERROR(VLOOKUP(D1175,'[1]COMP-SINT-SINAPI'!$G$6:$Q$20000,2,0),IFERROR(VLOOKUP(D1175,'[1]PREÇOS UNITÁRIOS'!$B$73:$H$20000,3,0),IFERROR(VLOOKUP(D1175,'[1]INSUMOS-SINAPI'!$A$7:$F$20000,2,0),IFERROR(VLOOKUP(D1175,'[1]tab-PINI-SINT'!$B$18:$G$20000,2,0),IFERROR(VLOOKUP(D1175,[1]INSUMOS!$B$13:$H$9994,3,0),"")))))</f>
        <v>COMPOSIÇÃO PARAMÉTRICA DE PONTO ELÉTRICO DE ILUMINAÇÃO, COM INTERRUPTOR SIMPLES, EM EDIFÍCIO RESIDENCIAL COM ELETRODUTO EMBUTIDO EM RASGOS NAS PAREDES, INCLUSO TOMADA, ELETRODUTO, CABO, RASGO E CHUMBAMENTO (SEM LUMINÁRIA E LÂMPADA). AF_11/2022</v>
      </c>
      <c r="G1175" s="38" t="str">
        <f>IFERROR(VLOOKUP(D1175,'[1]COMP-SINT-SINAPI'!$G$6:$Q$20000,3,0),IFERROR(VLOOKUP(D1175,'[1]PREÇOS UNITÁRIOS'!$B$73:$H$20000,4,0),IFERROR(VLOOKUP(D1175,'[1]INSUMOS-SINAPI'!$A$7:$F$20000,3,0),IFERROR(VLOOKUP(D1175,'[1]tab-PINI-SINT'!$B$18:$G$20000,3,0),IFERROR(VLOOKUP(D1175,[1]INSUMOS!$B$13:$H$9994,5,0),"")))))</f>
        <v>UN</v>
      </c>
      <c r="H1175" s="39">
        <v>0.5</v>
      </c>
      <c r="I1175" s="38">
        <f>IFERROR(VLOOKUP(D1175,'[1]COMP-SINT-SINAPI'!$G$6:$Q$20000,8,0),IFERROR(VLOOKUP(D1175,'[1]PREÇOS UNITÁRIOS'!$B$73:$H$20000,5,0),IFERROR(VLOOKUP(D1175,'[1]INSUMOS-SINAPI'!$A$7:$F$20000,5,0),IFERROR(VLOOKUP(D1175,'[1]tab-PINI-SINT'!$B$18:$G$20000,4,0),IFERROR(VLOOKUP(D1175,[1]INSUMOS!$B$13:$H$9994,6,0),"")))))</f>
        <v>78.260000000000005</v>
      </c>
      <c r="J1175" s="38" t="str">
        <f>IF(D1175="",0,IFERROR(VLOOKUP(D1175,'[1]COMP-SINT-SINAPI'!$G$6:$Q$20000,7,0),IFERROR(VLOOKUP(D1175,'[1]PREÇOS UNITÁRIOS'!$B$73:$H$20000,6,0),IFERROR(VLOOKUP(D1175,'[1]INSUMOS-SINAPI'!$A$7:$F$20000,7,0),IFERROR(VLOOKUP(D1175,'[1]tab-PINI-SINT'!$B$18:$G$20000,5,0),IFERROR(VLOOKUP(D1175,[1]INSUMOS!$B$13:$H$9994,7,0),"0,00"))))))</f>
        <v>74,17</v>
      </c>
      <c r="K1175" s="40">
        <f>IF(H1175="",0,H1175*I1175)</f>
        <v>39.130000000000003</v>
      </c>
      <c r="L1175" s="40">
        <f>H1175*J1175</f>
        <v>37.085000000000001</v>
      </c>
      <c r="M1175" s="41">
        <f>K1175+L1175</f>
        <v>76.215000000000003</v>
      </c>
      <c r="N1175" s="35"/>
    </row>
    <row r="1176" spans="3:14" x14ac:dyDescent="0.35">
      <c r="C1176" s="34"/>
      <c r="D1176" s="35"/>
      <c r="E1176" s="118"/>
      <c r="F1176" s="35"/>
      <c r="G1176" s="35"/>
      <c r="H1176" s="35"/>
      <c r="I1176" s="50" t="s">
        <v>1042</v>
      </c>
      <c r="J1176" s="29"/>
      <c r="K1176" s="41">
        <f>SUM(K1175:K1175)</f>
        <v>39.130000000000003</v>
      </c>
      <c r="L1176" s="41">
        <f>SUM(L1175:L1175)</f>
        <v>37.085000000000001</v>
      </c>
      <c r="M1176" s="41">
        <f>SUM(M1175:M1175)</f>
        <v>76.215000000000003</v>
      </c>
      <c r="N1176" s="35"/>
    </row>
    <row r="1177" spans="3:14" x14ac:dyDescent="0.35">
      <c r="C1177" s="34"/>
      <c r="D1177" s="35"/>
      <c r="E1177" s="118"/>
      <c r="F1177" s="35"/>
      <c r="G1177" s="35"/>
      <c r="H1177" s="35"/>
      <c r="I1177" s="35"/>
      <c r="J1177" s="35"/>
      <c r="K1177" s="35"/>
      <c r="L1177" s="35"/>
      <c r="M1177" s="35"/>
      <c r="N1177" s="35"/>
    </row>
    <row r="1178" spans="3:14" x14ac:dyDescent="0.35">
      <c r="C1178" s="42"/>
      <c r="D1178" s="43"/>
      <c r="E1178" s="117"/>
      <c r="F1178" s="43"/>
      <c r="G1178" s="44" t="s">
        <v>21</v>
      </c>
      <c r="H1178" s="44" t="s">
        <v>1036</v>
      </c>
      <c r="I1178" s="44" t="s">
        <v>1037</v>
      </c>
      <c r="J1178" s="44" t="s">
        <v>1038</v>
      </c>
      <c r="K1178" s="44" t="s">
        <v>1039</v>
      </c>
      <c r="L1178" s="44" t="s">
        <v>1040</v>
      </c>
      <c r="M1178" s="45" t="s">
        <v>1041</v>
      </c>
      <c r="N1178" s="35"/>
    </row>
    <row r="1179" spans="3:14" ht="78" x14ac:dyDescent="0.35">
      <c r="C1179" s="55" t="s">
        <v>745</v>
      </c>
      <c r="D1179" s="47" t="str">
        <f>IF(C1179="","",VLOOKUP(C1179,'[1]PREÇOS UNITÁRIOS'!$B$12:$H$273,2,0))</f>
        <v>C169-BASA (SEDOP-170690)</v>
      </c>
      <c r="E1179" s="79" t="s">
        <v>11</v>
      </c>
      <c r="F1179" s="47" t="str">
        <f>IF(C1179="","",VLOOKUP(C1179,'[1]PREÇOS UNITÁRIOS'!$B$12:$H$273,3,0))</f>
        <v>PONTO DE LÓGICA COMPLETO-UTP (INCLUINDO CABO, CONEXÕES, TOMADA, CAIXA ELÉTRICA, ELETRODUTO PVC, RASGO, QUEBRA E CHUMBAMENTO)</v>
      </c>
      <c r="G1179" s="48" t="s">
        <v>1053</v>
      </c>
      <c r="H1179" s="29"/>
      <c r="I1179" s="29"/>
      <c r="J1179" s="49"/>
      <c r="K1179" s="49">
        <f>K1188</f>
        <v>303.57</v>
      </c>
      <c r="L1179" s="49">
        <f>L1188</f>
        <v>296.02</v>
      </c>
      <c r="M1179" s="49">
        <f>SUM(K1179:L1179)</f>
        <v>599.58999999999992</v>
      </c>
      <c r="N1179" s="35"/>
    </row>
    <row r="1180" spans="3:14" ht="25" x14ac:dyDescent="0.35">
      <c r="C1180" s="34"/>
      <c r="D1180" s="36" t="s">
        <v>139</v>
      </c>
      <c r="E1180" s="38" t="str">
        <f>IFERROR(VLOOKUP(D1180,'[1]COMP-SINT-SINAPI'!$G$6:$R$20000,12,0),IFERROR(VLOOKUP(D1180,'[1]PREÇOS UNITÁRIOS'!$B$73:$H$20000,3,0),IFERROR(VLOOKUP(D1180,'[1]INSUMOS-SINAPI'!$A$6:$J$20000,6,0),IFERROR(VLOOKUP(D1180,'[1]tab-PINI-SINT'!$B$18:$H$20000,7,0),IFERROR(VLOOKUP(D1180,[1]INSUMOS!$B$13:$J$9994,9,0),"")))))</f>
        <v>SEDOP-PA H00342</v>
      </c>
      <c r="F1180" s="37" t="str">
        <f>IFERROR(VLOOKUP(D1180,'[1]COMP-SINT-SINAPI'!$G$6:$Q$20000,2,0),IFERROR(VLOOKUP(D1180,'[1]PREÇOS UNITÁRIOS'!$B$73:$H$20000,3,0),IFERROR(VLOOKUP(D1180,'[1]INSUMOS-SINAPI'!$A$7:$F$20000,2,0),IFERROR(VLOOKUP(D1180,'[1]tab-PINI-SINT'!$B$18:$G$20000,2,0),IFERROR(VLOOKUP(D1180,[1]INSUMOS!$B$13:$H$9994,3,0),"")))))</f>
        <v>Anilha de identificação (pacote c/ 20un)</v>
      </c>
      <c r="G1180" s="38" t="str">
        <f>IFERROR(VLOOKUP(D1180,'[1]COMP-SINT-SINAPI'!$G$6:$Q$20000,3,0),IFERROR(VLOOKUP(D1180,'[1]PREÇOS UNITÁRIOS'!$B$73:$H$20000,4,0),IFERROR(VLOOKUP(D1180,'[1]INSUMOS-SINAPI'!$A$7:$F$20000,3,0),IFERROR(VLOOKUP(D1180,'[1]tab-PINI-SINT'!$B$18:$G$20000,3,0),IFERROR(VLOOKUP(D1180,[1]INSUMOS!$B$13:$H$9994,5,0),"")))))</f>
        <v>UND</v>
      </c>
      <c r="H1180" s="39">
        <v>4</v>
      </c>
      <c r="I1180" s="38">
        <f>IFERROR(VLOOKUP(D1180,'[1]COMP-SINT-SINAPI'!$G$6:$Q$20000,8,0),IFERROR(VLOOKUP(D1180,'[1]PREÇOS UNITÁRIOS'!$B$73:$H$20000,5,0),IFERROR(VLOOKUP(D1180,'[1]INSUMOS-SINAPI'!$A$7:$F$20000,5,0),IFERROR(VLOOKUP(D1180,'[1]tab-PINI-SINT'!$B$18:$G$20000,4,0),IFERROR(VLOOKUP(D1180,[1]INSUMOS!$B$13:$H$9994,6,0),"")))))</f>
        <v>6.42</v>
      </c>
      <c r="J1180" s="38">
        <f>IF(D1180="",0,IFERROR(VLOOKUP(D1180,'[1]COMP-SINT-SINAPI'!$G$6:$Q$20000,7,0),IFERROR(VLOOKUP(D1180,'[1]PREÇOS UNITÁRIOS'!$B$73:$H$20000,6,0),IFERROR(VLOOKUP(D1180,'[1]INSUMOS-SINAPI'!$A$7:$F$20000,7,0),IFERROR(VLOOKUP(D1180,'[1]tab-PINI-SINT'!$B$18:$G$20000,5,0),IFERROR(VLOOKUP(D1180,[1]INSUMOS!$B$13:$H$9994,7,0),"0,00"))))))</f>
        <v>0</v>
      </c>
      <c r="K1180" s="40">
        <f t="shared" ref="K1180:K1186" si="36">IF(H1180="",0,H1180*I1180)</f>
        <v>25.68</v>
      </c>
      <c r="L1180" s="40">
        <f t="shared" ref="L1180:L1186" si="37">H1180*J1180</f>
        <v>0</v>
      </c>
      <c r="M1180" s="41">
        <f t="shared" ref="M1180:M1186" si="38">K1180+L1180</f>
        <v>25.68</v>
      </c>
      <c r="N1180" s="35"/>
    </row>
    <row r="1181" spans="3:14" ht="37.5" x14ac:dyDescent="0.35">
      <c r="C1181" s="34"/>
      <c r="D1181" s="36">
        <v>39600</v>
      </c>
      <c r="E1181" s="38" t="str">
        <f>IFERROR(VLOOKUP(D1181,'[1]COMP-SINT-SINAPI'!$G$6:$R$20000,12,0),IFERROR(VLOOKUP(D1181,'[1]PREÇOS UNITÁRIOS'!$B$73:$H$20000,3,0),IFERROR(VLOOKUP(D1181,'[1]INSUMOS-SINAPI'!$A$6:$J$20000,6,0),IFERROR(VLOOKUP(D1181,'[1]tab-PINI-SINT'!$B$18:$H$20000,7,0),IFERROR(VLOOKUP(D1181,[1]INSUMOS!$B$13:$J$9994,9,0),"")))))</f>
        <v>SINAPI</v>
      </c>
      <c r="F1181" s="37" t="str">
        <f>IFERROR(VLOOKUP(D1181,'[1]COMP-SINT-SINAPI'!$G$6:$Q$20000,2,0),IFERROR(VLOOKUP(D1181,'[1]PREÇOS UNITÁRIOS'!$B$73:$H$20000,3,0),IFERROR(VLOOKUP(D1181,'[1]INSUMOS-SINAPI'!$A$7:$F$20000,2,0),IFERROR(VLOOKUP(D1181,'[1]tab-PINI-SINT'!$B$18:$G$20000,2,0),IFERROR(VLOOKUP(D1181,[1]INSUMOS!$B$13:$H$9994,3,0),"")))))</f>
        <v>CONECTOR / TOMADA FEMEA RJ 45, CATEGORIA 5 E (CAT 5E) PARA CABOS</v>
      </c>
      <c r="G1181" s="38" t="str">
        <f>IFERROR(VLOOKUP(D1181,'[1]COMP-SINT-SINAPI'!$G$6:$Q$20000,3,0),IFERROR(VLOOKUP(D1181,'[1]PREÇOS UNITÁRIOS'!$B$73:$H$20000,4,0),IFERROR(VLOOKUP(D1181,'[1]INSUMOS-SINAPI'!$A$7:$F$20000,3,0),IFERROR(VLOOKUP(D1181,'[1]tab-PINI-SINT'!$B$18:$G$20000,3,0),IFERROR(VLOOKUP(D1181,[1]INSUMOS!$B$13:$H$9994,5,0),"")))))</f>
        <v xml:space="preserve">UN    </v>
      </c>
      <c r="H1181" s="39">
        <v>1</v>
      </c>
      <c r="I1181" s="38" t="str">
        <f>IFERROR(VLOOKUP(D1181,'[1]COMP-SINT-SINAPI'!$G$6:$Q$20000,8,0),IFERROR(VLOOKUP(D1181,'[1]PREÇOS UNITÁRIOS'!$B$73:$H$20000,5,0),IFERROR(VLOOKUP(D1181,'[1]INSUMOS-SINAPI'!$A$7:$F$20000,5,0),IFERROR(VLOOKUP(D1181,'[1]tab-PINI-SINT'!$B$18:$G$20000,4,0),IFERROR(VLOOKUP(D1181,[1]INSUMOS!$B$13:$H$9994,6,0),"")))))</f>
        <v>12,53</v>
      </c>
      <c r="J1181" s="38" t="str">
        <f>IF(D1181="",0,IFERROR(VLOOKUP(D1181,'[1]COMP-SINT-SINAPI'!$G$6:$Q$20000,7,0),IFERROR(VLOOKUP(D1181,'[1]PREÇOS UNITÁRIOS'!$B$73:$H$20000,6,0),IFERROR(VLOOKUP(D1181,'[1]INSUMOS-SINAPI'!$A$7:$F$20000,7,0),IFERROR(VLOOKUP(D1181,'[1]tab-PINI-SINT'!$B$18:$G$20000,5,0),IFERROR(VLOOKUP(D1181,[1]INSUMOS!$B$13:$H$9994,7,0),"0,00"))))))</f>
        <v>0,00</v>
      </c>
      <c r="K1181" s="40">
        <f t="shared" si="36"/>
        <v>12.53</v>
      </c>
      <c r="L1181" s="40">
        <f t="shared" si="37"/>
        <v>0</v>
      </c>
      <c r="M1181" s="41">
        <f t="shared" si="38"/>
        <v>12.53</v>
      </c>
      <c r="N1181" s="35"/>
    </row>
    <row r="1182" spans="3:14" ht="75" x14ac:dyDescent="0.35">
      <c r="C1182" s="34"/>
      <c r="D1182" s="36">
        <v>98295</v>
      </c>
      <c r="E1182" s="38" t="str">
        <f>IFERROR(VLOOKUP(D1182,'[1]COMP-SINT-SINAPI'!$G$6:$R$20000,12,0),IFERROR(VLOOKUP(D1182,'[1]PREÇOS UNITÁRIOS'!$B$73:$H$20000,3,0),IFERROR(VLOOKUP(D1182,'[1]INSUMOS-SINAPI'!$A$6:$J$20000,6,0),IFERROR(VLOOKUP(D1182,'[1]tab-PINI-SINT'!$B$18:$H$20000,7,0),IFERROR(VLOOKUP(D1182,[1]INSUMOS!$B$13:$J$9994,9,0),"")))))</f>
        <v>SINAPI</v>
      </c>
      <c r="F1182" s="37" t="str">
        <f>IFERROR(VLOOKUP(D1182,'[1]COMP-SINT-SINAPI'!$G$6:$Q$20000,2,0),IFERROR(VLOOKUP(D1182,'[1]PREÇOS UNITÁRIOS'!$B$73:$H$20000,3,0),IFERROR(VLOOKUP(D1182,'[1]INSUMOS-SINAPI'!$A$7:$F$20000,2,0),IFERROR(VLOOKUP(D1182,'[1]tab-PINI-SINT'!$B$18:$G$20000,2,0),IFERROR(VLOOKUP(D1182,[1]INSUMOS!$B$13:$H$9994,3,0),"")))))</f>
        <v>CABO ELETRÔNICO CATEGORIA 5E, INSTALADO EM EDIFICAÇÃO INSTITUCIONAL - FORNECIMENTO E INSTALAÇÃO. AF_11/2019</v>
      </c>
      <c r="G1182" s="38" t="str">
        <f>IFERROR(VLOOKUP(D1182,'[1]COMP-SINT-SINAPI'!$G$6:$Q$20000,3,0),IFERROR(VLOOKUP(D1182,'[1]PREÇOS UNITÁRIOS'!$B$73:$H$20000,4,0),IFERROR(VLOOKUP(D1182,'[1]INSUMOS-SINAPI'!$A$7:$F$20000,3,0),IFERROR(VLOOKUP(D1182,'[1]tab-PINI-SINT'!$B$18:$G$20000,3,0),IFERROR(VLOOKUP(D1182,[1]INSUMOS!$B$13:$H$9994,5,0),"")))))</f>
        <v>M</v>
      </c>
      <c r="H1182" s="39">
        <v>15</v>
      </c>
      <c r="I1182" s="38">
        <f>IFERROR(VLOOKUP(D1182,'[1]COMP-SINT-SINAPI'!$G$6:$Q$20000,8,0),IFERROR(VLOOKUP(D1182,'[1]PREÇOS UNITÁRIOS'!$B$73:$H$20000,5,0),IFERROR(VLOOKUP(D1182,'[1]INSUMOS-SINAPI'!$A$7:$F$20000,5,0),IFERROR(VLOOKUP(D1182,'[1]tab-PINI-SINT'!$B$18:$G$20000,4,0),IFERROR(VLOOKUP(D1182,[1]INSUMOS!$B$13:$H$9994,6,0),"")))))</f>
        <v>4.68</v>
      </c>
      <c r="J1182" s="38" t="str">
        <f>IF(D1182="",0,IFERROR(VLOOKUP(D1182,'[1]COMP-SINT-SINAPI'!$G$6:$Q$20000,7,0),IFERROR(VLOOKUP(D1182,'[1]PREÇOS UNITÁRIOS'!$B$73:$H$20000,6,0),IFERROR(VLOOKUP(D1182,'[1]INSUMOS-SINAPI'!$A$7:$F$20000,7,0),IFERROR(VLOOKUP(D1182,'[1]tab-PINI-SINT'!$B$18:$G$20000,5,0),IFERROR(VLOOKUP(D1182,[1]INSUMOS!$B$13:$H$9994,7,0),"0,00"))))))</f>
        <v>0,09</v>
      </c>
      <c r="K1182" s="40">
        <f t="shared" si="36"/>
        <v>70.199999999999989</v>
      </c>
      <c r="L1182" s="40">
        <f t="shared" si="37"/>
        <v>1.3499999999999999</v>
      </c>
      <c r="M1182" s="41">
        <f t="shared" si="38"/>
        <v>71.549999999999983</v>
      </c>
      <c r="N1182" s="35"/>
    </row>
    <row r="1183" spans="3:14" ht="37.5" x14ac:dyDescent="0.35">
      <c r="C1183" s="34"/>
      <c r="D1183" s="36" t="s">
        <v>1119</v>
      </c>
      <c r="E1183" s="38" t="str">
        <f>IFERROR(VLOOKUP(D1183,'[1]COMP-SINT-SINAPI'!$G$6:$R$20000,12,0),IFERROR(VLOOKUP(D1183,'[1]PREÇOS UNITÁRIOS'!$B$73:$H$20000,3,0),IFERROR(VLOOKUP(D1183,'[1]INSUMOS-SINAPI'!$A$6:$J$20000,6,0),IFERROR(VLOOKUP(D1183,'[1]tab-PINI-SINT'!$B$18:$H$20000,7,0),IFERROR(VLOOKUP(D1183,[1]INSUMOS!$B$13:$J$9994,9,0),"")))))</f>
        <v>PINI</v>
      </c>
      <c r="F1183" s="37" t="str">
        <f>IFERROR(VLOOKUP(D1183,'[1]COMP-SINT-SINAPI'!$G$6:$Q$20000,2,0),IFERROR(VLOOKUP(D1183,'[1]PREÇOS UNITÁRIOS'!$B$73:$H$20000,3,0),IFERROR(VLOOKUP(D1183,'[1]INSUMOS-SINAPI'!$A$7:$F$20000,2,0),IFERROR(VLOOKUP(D1183,'[1]tab-PINI-SINT'!$B$18:$G$20000,2,0),IFERROR(VLOOKUP(D1183,[1]INSUMOS!$B$13:$H$9994,3,0),"")))))</f>
        <v>Eletroduto de aço carbono com costura galvanização a fogo inclusive conexões Ø 25 mm 1"</v>
      </c>
      <c r="G1183" s="38" t="str">
        <f>IFERROR(VLOOKUP(D1183,'[1]COMP-SINT-SINAPI'!$G$6:$Q$20000,3,0),IFERROR(VLOOKUP(D1183,'[1]PREÇOS UNITÁRIOS'!$B$73:$H$20000,4,0),IFERROR(VLOOKUP(D1183,'[1]INSUMOS-SINAPI'!$A$7:$F$20000,3,0),IFERROR(VLOOKUP(D1183,'[1]tab-PINI-SINT'!$B$18:$G$20000,3,0),IFERROR(VLOOKUP(D1183,[1]INSUMOS!$B$13:$H$9994,5,0),"")))))</f>
        <v>m</v>
      </c>
      <c r="H1183" s="39">
        <v>3</v>
      </c>
      <c r="I1183" s="38">
        <f>IFERROR(VLOOKUP(D1183,'[1]COMP-SINT-SINAPI'!$G$6:$Q$20000,8,0),IFERROR(VLOOKUP(D1183,'[1]PREÇOS UNITÁRIOS'!$B$73:$H$20000,5,0),IFERROR(VLOOKUP(D1183,'[1]INSUMOS-SINAPI'!$A$7:$F$20000,5,0),IFERROR(VLOOKUP(D1183,'[1]tab-PINI-SINT'!$B$18:$G$20000,4,0),IFERROR(VLOOKUP(D1183,[1]INSUMOS!$B$13:$H$9994,6,0),"")))))</f>
        <v>27.06</v>
      </c>
      <c r="J1183" s="38">
        <f>IF(D1183="",0,IFERROR(VLOOKUP(D1183,'[1]COMP-SINT-SINAPI'!$G$6:$Q$20000,7,0),IFERROR(VLOOKUP(D1183,'[1]PREÇOS UNITÁRIOS'!$B$73:$H$20000,6,0),IFERROR(VLOOKUP(D1183,'[1]INSUMOS-SINAPI'!$A$7:$F$20000,7,0),IFERROR(VLOOKUP(D1183,'[1]tab-PINI-SINT'!$B$18:$G$20000,5,0),IFERROR(VLOOKUP(D1183,[1]INSUMOS!$B$13:$H$9994,7,0),"0,00"))))))</f>
        <v>16.43</v>
      </c>
      <c r="K1183" s="40">
        <f t="shared" si="36"/>
        <v>81.179999999999993</v>
      </c>
      <c r="L1183" s="40">
        <f t="shared" si="37"/>
        <v>49.29</v>
      </c>
      <c r="M1183" s="41">
        <f t="shared" si="38"/>
        <v>130.47</v>
      </c>
      <c r="N1183" s="35"/>
    </row>
    <row r="1184" spans="3:14" ht="37.5" x14ac:dyDescent="0.35">
      <c r="C1184" s="34"/>
      <c r="D1184" s="77">
        <v>88247</v>
      </c>
      <c r="E1184" s="38" t="str">
        <f>IFERROR(VLOOKUP(D1184,'[1]COMP-SINT-SINAPI'!$G$6:$R$20000,12,0),IFERROR(VLOOKUP(D1184,'[1]PREÇOS UNITÁRIOS'!$B$73:$H$20000,3,0),IFERROR(VLOOKUP(D1184,'[1]INSUMOS-SINAPI'!$A$6:$J$20000,6,0),IFERROR(VLOOKUP(D1184,'[1]tab-PINI-SINT'!$B$18:$H$20000,7,0),IFERROR(VLOOKUP(D1184,[1]INSUMOS!$B$13:$J$9994,9,0),"")))))</f>
        <v>SINAPI</v>
      </c>
      <c r="F1184" s="37" t="str">
        <f>IFERROR(VLOOKUP(D1184,'[1]COMP-SINT-SINAPI'!$G$6:$Q$20000,2,0),IFERROR(VLOOKUP(D1184,'[1]PREÇOS UNITÁRIOS'!$B$73:$H$20000,3,0),IFERROR(VLOOKUP(D1184,'[1]INSUMOS-SINAPI'!$A$7:$F$20000,2,0),IFERROR(VLOOKUP(D1184,'[1]tab-PINI-SINT'!$B$18:$G$20000,2,0),IFERROR(VLOOKUP(D1184,[1]INSUMOS!$B$13:$H$9994,3,0),"")))))</f>
        <v>AUXILIAR DE ELETRICISTA COM ENCARGOS COMPLEMENTARES</v>
      </c>
      <c r="G1184" s="38" t="str">
        <f>IFERROR(VLOOKUP(D1184,'[1]COMP-SINT-SINAPI'!$G$6:$Q$20000,3,0),IFERROR(VLOOKUP(D1184,'[1]PREÇOS UNITÁRIOS'!$B$73:$H$20000,4,0),IFERROR(VLOOKUP(D1184,'[1]INSUMOS-SINAPI'!$A$7:$F$20000,3,0),IFERROR(VLOOKUP(D1184,'[1]tab-PINI-SINT'!$B$18:$G$20000,3,0),IFERROR(VLOOKUP(D1184,[1]INSUMOS!$B$13:$H$9994,5,0),"")))))</f>
        <v>H</v>
      </c>
      <c r="H1184" s="39">
        <v>8</v>
      </c>
      <c r="I1184" s="38">
        <f>IFERROR(VLOOKUP(D1184,'[1]COMP-SINT-SINAPI'!$G$6:$Q$20000,8,0),IFERROR(VLOOKUP(D1184,'[1]PREÇOS UNITÁRIOS'!$B$73:$H$20000,5,0),IFERROR(VLOOKUP(D1184,'[1]INSUMOS-SINAPI'!$A$7:$F$20000,5,0),IFERROR(VLOOKUP(D1184,'[1]tab-PINI-SINT'!$B$18:$G$20000,4,0),IFERROR(VLOOKUP(D1184,[1]INSUMOS!$B$13:$H$9994,6,0),"")))))</f>
        <v>5.1700000000000017</v>
      </c>
      <c r="J1184" s="38" t="str">
        <f>IF(D1184="",0,IFERROR(VLOOKUP(D1184,'[1]COMP-SINT-SINAPI'!$G$6:$Q$20000,7,0),IFERROR(VLOOKUP(D1184,'[1]PREÇOS UNITÁRIOS'!$B$73:$H$20000,6,0),IFERROR(VLOOKUP(D1184,'[1]INSUMOS-SINAPI'!$A$7:$F$20000,7,0),IFERROR(VLOOKUP(D1184,'[1]tab-PINI-SINT'!$B$18:$G$20000,5,0),IFERROR(VLOOKUP(D1184,[1]INSUMOS!$B$13:$H$9994,7,0),"0,00"))))))</f>
        <v>15,70</v>
      </c>
      <c r="K1184" s="40">
        <f t="shared" si="36"/>
        <v>41.360000000000014</v>
      </c>
      <c r="L1184" s="40">
        <f t="shared" si="37"/>
        <v>125.6</v>
      </c>
      <c r="M1184" s="41">
        <f t="shared" si="38"/>
        <v>166.96</v>
      </c>
      <c r="N1184" s="35"/>
    </row>
    <row r="1185" spans="3:14" ht="25" x14ac:dyDescent="0.35">
      <c r="C1185" s="34"/>
      <c r="D1185" s="77">
        <v>88264</v>
      </c>
      <c r="E1185" s="38" t="str">
        <f>IFERROR(VLOOKUP(D1185,'[1]COMP-SINT-SINAPI'!$G$6:$R$20000,12,0),IFERROR(VLOOKUP(D1185,'[1]PREÇOS UNITÁRIOS'!$B$73:$H$20000,3,0),IFERROR(VLOOKUP(D1185,'[1]INSUMOS-SINAPI'!$A$6:$J$20000,6,0),IFERROR(VLOOKUP(D1185,'[1]tab-PINI-SINT'!$B$18:$H$20000,7,0),IFERROR(VLOOKUP(D1185,[1]INSUMOS!$B$13:$J$9994,9,0),"")))))</f>
        <v>SINAPI</v>
      </c>
      <c r="F1185" s="37" t="str">
        <f>IFERROR(VLOOKUP(D1185,'[1]COMP-SINT-SINAPI'!$G$6:$Q$20000,2,0),IFERROR(VLOOKUP(D1185,'[1]PREÇOS UNITÁRIOS'!$B$73:$H$20000,3,0),IFERROR(VLOOKUP(D1185,'[1]INSUMOS-SINAPI'!$A$7:$F$20000,2,0),IFERROR(VLOOKUP(D1185,'[1]tab-PINI-SINT'!$B$18:$G$20000,2,0),IFERROR(VLOOKUP(D1185,[1]INSUMOS!$B$13:$H$9994,3,0),"")))))</f>
        <v>ELETRICISTA COM ENCARGOS COMPLEMENTARES</v>
      </c>
      <c r="G1185" s="38" t="str">
        <f>IFERROR(VLOOKUP(D1185,'[1]COMP-SINT-SINAPI'!$G$6:$Q$20000,3,0),IFERROR(VLOOKUP(D1185,'[1]PREÇOS UNITÁRIOS'!$B$73:$H$20000,4,0),IFERROR(VLOOKUP(D1185,'[1]INSUMOS-SINAPI'!$A$7:$F$20000,3,0),IFERROR(VLOOKUP(D1185,'[1]tab-PINI-SINT'!$B$18:$G$20000,3,0),IFERROR(VLOOKUP(D1185,[1]INSUMOS!$B$13:$H$9994,5,0),"")))))</f>
        <v>H</v>
      </c>
      <c r="H1185" s="39">
        <v>4</v>
      </c>
      <c r="I1185" s="38">
        <f>IFERROR(VLOOKUP(D1185,'[1]COMP-SINT-SINAPI'!$G$6:$Q$20000,8,0),IFERROR(VLOOKUP(D1185,'[1]PREÇOS UNITÁRIOS'!$B$73:$H$20000,5,0),IFERROR(VLOOKUP(D1185,'[1]INSUMOS-SINAPI'!$A$7:$F$20000,5,0),IFERROR(VLOOKUP(D1185,'[1]tab-PINI-SINT'!$B$18:$G$20000,4,0),IFERROR(VLOOKUP(D1185,[1]INSUMOS!$B$13:$H$9994,6,0),"")))))</f>
        <v>5.1700000000000017</v>
      </c>
      <c r="J1185" s="38" t="str">
        <f>IF(D1185="",0,IFERROR(VLOOKUP(D1185,'[1]COMP-SINT-SINAPI'!$G$6:$Q$20000,7,0),IFERROR(VLOOKUP(D1185,'[1]PREÇOS UNITÁRIOS'!$B$73:$H$20000,6,0),IFERROR(VLOOKUP(D1185,'[1]INSUMOS-SINAPI'!$A$7:$F$20000,7,0),IFERROR(VLOOKUP(D1185,'[1]tab-PINI-SINT'!$B$18:$G$20000,5,0),IFERROR(VLOOKUP(D1185,[1]INSUMOS!$B$13:$H$9994,7,0),"0,00"))))))</f>
        <v>20,13</v>
      </c>
      <c r="K1185" s="40">
        <f t="shared" si="36"/>
        <v>20.680000000000007</v>
      </c>
      <c r="L1185" s="40">
        <f t="shared" si="37"/>
        <v>80.52</v>
      </c>
      <c r="M1185" s="41">
        <f t="shared" si="38"/>
        <v>101.2</v>
      </c>
      <c r="N1185" s="35"/>
    </row>
    <row r="1186" spans="3:14" ht="50" x14ac:dyDescent="0.35">
      <c r="C1186" s="34"/>
      <c r="D1186" s="36">
        <v>92866</v>
      </c>
      <c r="E1186" s="38" t="str">
        <f>IFERROR(VLOOKUP(D1186,'[1]COMP-SINT-SINAPI'!$G$6:$R$20000,12,0),IFERROR(VLOOKUP(D1186,'[1]PREÇOS UNITÁRIOS'!$B$73:$H$20000,3,0),IFERROR(VLOOKUP(D1186,'[1]INSUMOS-SINAPI'!$A$6:$J$20000,6,0),IFERROR(VLOOKUP(D1186,'[1]tab-PINI-SINT'!$B$18:$H$20000,7,0),IFERROR(VLOOKUP(D1186,[1]INSUMOS!$B$13:$J$9994,9,0),"")))))</f>
        <v>SINAPI</v>
      </c>
      <c r="F1186" s="37" t="str">
        <f>IFERROR(VLOOKUP(D1186,'[1]COMP-SINT-SINAPI'!$G$6:$Q$20000,2,0),IFERROR(VLOOKUP(D1186,'[1]PREÇOS UNITÁRIOS'!$B$73:$H$20000,3,0),IFERROR(VLOOKUP(D1186,'[1]INSUMOS-SINAPI'!$A$7:$F$20000,2,0),IFERROR(VLOOKUP(D1186,'[1]tab-PINI-SINT'!$B$18:$G$20000,2,0),IFERROR(VLOOKUP(D1186,[1]INSUMOS!$B$13:$H$9994,3,0),"")))))</f>
        <v>CAIXA SEXTAVADA 3" X 3", METÁLICA, INSTALADA EM LAJE - FORNECIMENTO E INSTALAÇÃO. AF_03/2023</v>
      </c>
      <c r="G1186" s="38" t="str">
        <f>IFERROR(VLOOKUP(D1186,'[1]COMP-SINT-SINAPI'!$G$6:$Q$20000,3,0),IFERROR(VLOOKUP(D1186,'[1]PREÇOS UNITÁRIOS'!$B$73:$H$20000,4,0),IFERROR(VLOOKUP(D1186,'[1]INSUMOS-SINAPI'!$A$7:$F$20000,3,0),IFERROR(VLOOKUP(D1186,'[1]tab-PINI-SINT'!$B$18:$G$20000,3,0),IFERROR(VLOOKUP(D1186,[1]INSUMOS!$B$13:$H$9994,5,0),"")))))</f>
        <v>UN</v>
      </c>
      <c r="H1186" s="39">
        <v>4</v>
      </c>
      <c r="I1186" s="38">
        <f>IFERROR(VLOOKUP(D1186,'[1]COMP-SINT-SINAPI'!$G$6:$Q$20000,8,0),IFERROR(VLOOKUP(D1186,'[1]PREÇOS UNITÁRIOS'!$B$73:$H$20000,5,0),IFERROR(VLOOKUP(D1186,'[1]INSUMOS-SINAPI'!$A$7:$F$20000,5,0),IFERROR(VLOOKUP(D1186,'[1]tab-PINI-SINT'!$B$18:$G$20000,4,0),IFERROR(VLOOKUP(D1186,[1]INSUMOS!$B$13:$H$9994,6,0),"")))))</f>
        <v>4.1000000000000005</v>
      </c>
      <c r="J1186" s="38" t="str">
        <f>IF(D1186="",0,IFERROR(VLOOKUP(D1186,'[1]COMP-SINT-SINAPI'!$G$6:$Q$20000,7,0),IFERROR(VLOOKUP(D1186,'[1]PREÇOS UNITÁRIOS'!$B$73:$H$20000,6,0),IFERROR(VLOOKUP(D1186,'[1]INSUMOS-SINAPI'!$A$7:$F$20000,7,0),IFERROR(VLOOKUP(D1186,'[1]tab-PINI-SINT'!$B$18:$G$20000,5,0),IFERROR(VLOOKUP(D1186,[1]INSUMOS!$B$13:$H$9994,7,0),"0,00"))))))</f>
        <v>7,97</v>
      </c>
      <c r="K1186" s="40">
        <f t="shared" si="36"/>
        <v>16.400000000000002</v>
      </c>
      <c r="L1186" s="40">
        <f t="shared" si="37"/>
        <v>31.88</v>
      </c>
      <c r="M1186" s="41">
        <f t="shared" si="38"/>
        <v>48.28</v>
      </c>
      <c r="N1186" s="35"/>
    </row>
    <row r="1187" spans="3:14" ht="37.5" x14ac:dyDescent="0.35">
      <c r="C1187" s="34"/>
      <c r="D1187" s="58">
        <v>98307</v>
      </c>
      <c r="E1187" s="38" t="str">
        <f>IFERROR(VLOOKUP(D1187,'[1]COMP-SINT-SINAPI'!$G$6:$R$20000,12,0),IFERROR(VLOOKUP(D1187,'[1]PREÇOS UNITÁRIOS'!$B$73:$H$20000,3,0),IFERROR(VLOOKUP(D1187,'[1]INSUMOS-SINAPI'!$A$6:$J$20000,6,0),IFERROR(VLOOKUP(D1187,'[1]tab-PINI-SINT'!$B$18:$H$20000,7,0),IFERROR(VLOOKUP(D1187,[1]INSUMOS!$B$13:$J$9994,9,0),"")))))</f>
        <v>SINAPI</v>
      </c>
      <c r="F1187" s="37" t="str">
        <f>IFERROR(VLOOKUP(D1187,'[1]COMP-SINT-SINAPI'!$G$6:$Q$20000,2,0),IFERROR(VLOOKUP(D1187,'[1]PREÇOS UNITÁRIOS'!$B$73:$H$20000,3,0),IFERROR(VLOOKUP(D1187,'[1]INSUMOS-SINAPI'!$A$7:$F$20000,2,0),IFERROR(VLOOKUP(D1187,'[1]tab-PINI-SINT'!$B$18:$G$20000,2,0),IFERROR(VLOOKUP(D1187,[1]INSUMOS!$B$13:$H$9994,3,0),"")))))</f>
        <v>TOMADA DE REDE RJ45 - FORNECIMENTO E INSTALAÇÃO. AF_11/2019</v>
      </c>
      <c r="G1187" s="38" t="str">
        <f>IFERROR(VLOOKUP(D1187,'[1]COMP-SINT-SINAPI'!$G$6:$Q$20000,3,0),IFERROR(VLOOKUP(D1187,'[1]PREÇOS UNITÁRIOS'!$B$73:$H$20000,4,0),IFERROR(VLOOKUP(D1187,'[1]INSUMOS-SINAPI'!$A$7:$F$20000,3,0),IFERROR(VLOOKUP(D1187,'[1]tab-PINI-SINT'!$B$18:$G$20000,3,0),IFERROR(VLOOKUP(D1187,[1]INSUMOS!$B$13:$H$9994,5,0),"")))))</f>
        <v>UN</v>
      </c>
      <c r="H1187" s="39">
        <v>1</v>
      </c>
      <c r="I1187" s="38">
        <f>IFERROR(VLOOKUP(D1187,'[1]COMP-SINT-SINAPI'!$G$6:$Q$20000,8,0),IFERROR(VLOOKUP(D1187,'[1]PREÇOS UNITÁRIOS'!$B$73:$H$20000,5,0),IFERROR(VLOOKUP(D1187,'[1]INSUMOS-SINAPI'!$A$7:$F$20000,5,0),IFERROR(VLOOKUP(D1187,'[1]tab-PINI-SINT'!$B$18:$G$20000,4,0),IFERROR(VLOOKUP(D1187,[1]INSUMOS!$B$13:$H$9994,6,0),"")))))</f>
        <v>35.54</v>
      </c>
      <c r="J1187" s="38" t="str">
        <f>IF(D1187="",0,IFERROR(VLOOKUP(D1187,'[1]COMP-SINT-SINAPI'!$G$6:$Q$20000,7,0),IFERROR(VLOOKUP(D1187,'[1]PREÇOS UNITÁRIOS'!$B$73:$H$20000,6,0),IFERROR(VLOOKUP(D1187,'[1]INSUMOS-SINAPI'!$A$7:$F$20000,7,0),IFERROR(VLOOKUP(D1187,'[1]tab-PINI-SINT'!$B$18:$G$20000,5,0),IFERROR(VLOOKUP(D1187,[1]INSUMOS!$B$13:$H$9994,7,0),"0,00"))))))</f>
        <v>7,38</v>
      </c>
      <c r="K1187" s="40">
        <f>IF(H1187="",0,H1187*I1187)</f>
        <v>35.54</v>
      </c>
      <c r="L1187" s="40">
        <f>H1187*J1187</f>
        <v>7.38</v>
      </c>
      <c r="M1187" s="41">
        <f>K1187+L1187</f>
        <v>42.92</v>
      </c>
      <c r="N1187" s="35"/>
    </row>
    <row r="1188" spans="3:14" x14ac:dyDescent="0.35">
      <c r="C1188" s="34"/>
      <c r="D1188" s="35"/>
      <c r="E1188" s="118"/>
      <c r="F1188" s="35"/>
      <c r="G1188" s="35"/>
      <c r="H1188" s="35"/>
      <c r="I1188" s="50" t="s">
        <v>1042</v>
      </c>
      <c r="J1188" s="29"/>
      <c r="K1188" s="41">
        <f>SUM(K1180:K1187)</f>
        <v>303.57</v>
      </c>
      <c r="L1188" s="41">
        <f>SUM(L1180:L1187)</f>
        <v>296.02</v>
      </c>
      <c r="M1188" s="41">
        <f>SUM(M1180:M1187)</f>
        <v>599.58999999999992</v>
      </c>
      <c r="N1188" s="35"/>
    </row>
    <row r="1189" spans="3:14" x14ac:dyDescent="0.35">
      <c r="C1189" s="34"/>
      <c r="D1189" s="35"/>
      <c r="E1189" s="118"/>
      <c r="F1189" s="35"/>
      <c r="G1189" s="35"/>
      <c r="H1189" s="35"/>
      <c r="I1189" s="35"/>
      <c r="J1189" s="35"/>
      <c r="K1189" s="35"/>
      <c r="L1189" s="35"/>
      <c r="M1189" s="35"/>
      <c r="N1189" s="35"/>
    </row>
    <row r="1190" spans="3:14" x14ac:dyDescent="0.35">
      <c r="C1190" s="42"/>
      <c r="D1190" s="43"/>
      <c r="E1190" s="117"/>
      <c r="F1190" s="43"/>
      <c r="G1190" s="44" t="s">
        <v>21</v>
      </c>
      <c r="H1190" s="44" t="s">
        <v>1036</v>
      </c>
      <c r="I1190" s="44" t="s">
        <v>1037</v>
      </c>
      <c r="J1190" s="44" t="s">
        <v>1038</v>
      </c>
      <c r="K1190" s="44" t="s">
        <v>1039</v>
      </c>
      <c r="L1190" s="44" t="s">
        <v>1040</v>
      </c>
      <c r="M1190" s="45" t="s">
        <v>1041</v>
      </c>
      <c r="N1190" s="35"/>
    </row>
    <row r="1191" spans="3:14" ht="26" x14ac:dyDescent="0.35">
      <c r="C1191" s="55" t="s">
        <v>748</v>
      </c>
      <c r="D1191" s="47" t="str">
        <f>IF(C1191="","",VLOOKUP(C1191,'[1]PREÇOS UNITÁRIOS'!$B$12:$H$273,2,0))</f>
        <v>C170-BASA (SEDOP-230846)</v>
      </c>
      <c r="E1191" s="79" t="s">
        <v>11</v>
      </c>
      <c r="F1191" s="47" t="str">
        <f>IF(C1191="","",VLOOKUP(C1191,'[1]PREÇOS UNITÁRIOS'!$B$12:$H$273,3,0))</f>
        <v>REVISÃO DE PONTO DE AR CONDICIONADO</v>
      </c>
      <c r="G1191" s="48" t="s">
        <v>21</v>
      </c>
      <c r="H1191" s="29"/>
      <c r="I1191" s="29"/>
      <c r="J1191" s="49"/>
      <c r="K1191" s="49">
        <f>K1194</f>
        <v>41.360000000000014</v>
      </c>
      <c r="L1191" s="49">
        <f>L1194</f>
        <v>143.32</v>
      </c>
      <c r="M1191" s="49">
        <f>SUM(K1191:L1191)</f>
        <v>184.68</v>
      </c>
      <c r="N1191" s="35"/>
    </row>
    <row r="1192" spans="3:14" ht="37.5" x14ac:dyDescent="0.35">
      <c r="C1192" s="34"/>
      <c r="D1192" s="36">
        <v>88247</v>
      </c>
      <c r="E1192" s="38" t="str">
        <f>IFERROR(VLOOKUP(D1192,'[1]COMP-SINT-SINAPI'!$G$6:$R$20000,12,0),IFERROR(VLOOKUP(D1192,'[1]PREÇOS UNITÁRIOS'!$B$73:$H$20000,3,0),IFERROR(VLOOKUP(D1192,'[1]INSUMOS-SINAPI'!$A$6:$J$20000,6,0),IFERROR(VLOOKUP(D1192,'[1]tab-PINI-SINT'!$B$18:$H$20000,7,0),IFERROR(VLOOKUP(D1192,[1]INSUMOS!$B$13:$J$9994,9,0),"")))))</f>
        <v>SINAPI</v>
      </c>
      <c r="F1192" s="37" t="str">
        <f>IFERROR(VLOOKUP(D1192,'[1]COMP-SINT-SINAPI'!$G$6:$Q$20000,2,0),IFERROR(VLOOKUP(D1192,'[1]PREÇOS UNITÁRIOS'!$B$73:$H$20000,3,0),IFERROR(VLOOKUP(D1192,'[1]INSUMOS-SINAPI'!$A$7:$F$20000,2,0),IFERROR(VLOOKUP(D1192,'[1]tab-PINI-SINT'!$B$18:$G$20000,2,0),IFERROR(VLOOKUP(D1192,[1]INSUMOS!$B$13:$H$9994,3,0),"")))))</f>
        <v>AUXILIAR DE ELETRICISTA COM ENCARGOS COMPLEMENTARES</v>
      </c>
      <c r="G1192" s="38" t="str">
        <f>IFERROR(VLOOKUP(D1192,'[1]COMP-SINT-SINAPI'!$G$6:$Q$20000,3,0),IFERROR(VLOOKUP(D1192,'[1]PREÇOS UNITÁRIOS'!$B$73:$H$20000,4,0),IFERROR(VLOOKUP(D1192,'[1]INSUMOS-SINAPI'!$A$7:$F$20000,3,0),IFERROR(VLOOKUP(D1192,'[1]tab-PINI-SINT'!$B$18:$G$20000,3,0),IFERROR(VLOOKUP(D1192,[1]INSUMOS!$B$13:$H$9994,5,0),"")))))</f>
        <v>H</v>
      </c>
      <c r="H1192" s="39">
        <v>4</v>
      </c>
      <c r="I1192" s="38">
        <f>IFERROR(VLOOKUP(D1192,'[1]COMP-SINT-SINAPI'!$G$6:$Q$20000,8,0),IFERROR(VLOOKUP(D1192,'[1]PREÇOS UNITÁRIOS'!$B$73:$H$20000,5,0),IFERROR(VLOOKUP(D1192,'[1]INSUMOS-SINAPI'!$A$7:$F$20000,5,0),IFERROR(VLOOKUP(D1192,'[1]tab-PINI-SINT'!$B$18:$G$20000,4,0),IFERROR(VLOOKUP(D1192,[1]INSUMOS!$B$13:$H$9994,6,0),"")))))</f>
        <v>5.1700000000000017</v>
      </c>
      <c r="J1192" s="38" t="str">
        <f>IF(D1192="",0,IFERROR(VLOOKUP(D1192,'[1]COMP-SINT-SINAPI'!$G$6:$Q$20000,7,0),IFERROR(VLOOKUP(D1192,'[1]PREÇOS UNITÁRIOS'!$B$73:$H$20000,6,0),IFERROR(VLOOKUP(D1192,'[1]INSUMOS-SINAPI'!$A$7:$F$20000,7,0),IFERROR(VLOOKUP(D1192,'[1]tab-PINI-SINT'!$B$18:$G$20000,5,0),IFERROR(VLOOKUP(D1192,[1]INSUMOS!$B$13:$H$9994,7,0),"0,00"))))))</f>
        <v>15,70</v>
      </c>
      <c r="K1192" s="40">
        <f>IF(H1192="",0,H1192*I1192)</f>
        <v>20.680000000000007</v>
      </c>
      <c r="L1192" s="40">
        <f>H1192*J1192</f>
        <v>62.8</v>
      </c>
      <c r="M1192" s="41">
        <f>K1192+L1192</f>
        <v>83.48</v>
      </c>
      <c r="N1192" s="35"/>
    </row>
    <row r="1193" spans="3:14" ht="25" x14ac:dyDescent="0.35">
      <c r="C1193" s="34"/>
      <c r="D1193" s="58">
        <v>88264</v>
      </c>
      <c r="E1193" s="38" t="str">
        <f>IFERROR(VLOOKUP(D1193,'[1]COMP-SINT-SINAPI'!$G$6:$R$20000,12,0),IFERROR(VLOOKUP(D1193,'[1]PREÇOS UNITÁRIOS'!$B$73:$H$20000,3,0),IFERROR(VLOOKUP(D1193,'[1]INSUMOS-SINAPI'!$A$6:$J$20000,6,0),IFERROR(VLOOKUP(D1193,'[1]tab-PINI-SINT'!$B$18:$H$20000,7,0),IFERROR(VLOOKUP(D1193,[1]INSUMOS!$B$13:$J$9994,9,0),"")))))</f>
        <v>SINAPI</v>
      </c>
      <c r="F1193" s="37" t="str">
        <f>IFERROR(VLOOKUP(D1193,'[1]COMP-SINT-SINAPI'!$G$6:$Q$20000,2,0),IFERROR(VLOOKUP(D1193,'[1]PREÇOS UNITÁRIOS'!$B$73:$H$20000,3,0),IFERROR(VLOOKUP(D1193,'[1]INSUMOS-SINAPI'!$A$7:$F$20000,2,0),IFERROR(VLOOKUP(D1193,'[1]tab-PINI-SINT'!$B$18:$G$20000,2,0),IFERROR(VLOOKUP(D1193,[1]INSUMOS!$B$13:$H$9994,3,0),"")))))</f>
        <v>ELETRICISTA COM ENCARGOS COMPLEMENTARES</v>
      </c>
      <c r="G1193" s="38" t="str">
        <f>IFERROR(VLOOKUP(D1193,'[1]COMP-SINT-SINAPI'!$G$6:$Q$20000,3,0),IFERROR(VLOOKUP(D1193,'[1]PREÇOS UNITÁRIOS'!$B$73:$H$20000,4,0),IFERROR(VLOOKUP(D1193,'[1]INSUMOS-SINAPI'!$A$7:$F$20000,3,0),IFERROR(VLOOKUP(D1193,'[1]tab-PINI-SINT'!$B$18:$G$20000,3,0),IFERROR(VLOOKUP(D1193,[1]INSUMOS!$B$13:$H$9994,5,0),"")))))</f>
        <v>H</v>
      </c>
      <c r="H1193" s="39">
        <v>4</v>
      </c>
      <c r="I1193" s="38">
        <f>IFERROR(VLOOKUP(D1193,'[1]COMP-SINT-SINAPI'!$G$6:$Q$20000,8,0),IFERROR(VLOOKUP(D1193,'[1]PREÇOS UNITÁRIOS'!$B$73:$H$20000,5,0),IFERROR(VLOOKUP(D1193,'[1]INSUMOS-SINAPI'!$A$7:$F$20000,5,0),IFERROR(VLOOKUP(D1193,'[1]tab-PINI-SINT'!$B$18:$G$20000,4,0),IFERROR(VLOOKUP(D1193,[1]INSUMOS!$B$13:$H$9994,6,0),"")))))</f>
        <v>5.1700000000000017</v>
      </c>
      <c r="J1193" s="38" t="str">
        <f>IF(D1193="",0,IFERROR(VLOOKUP(D1193,'[1]COMP-SINT-SINAPI'!$G$6:$Q$20000,7,0),IFERROR(VLOOKUP(D1193,'[1]PREÇOS UNITÁRIOS'!$B$73:$H$20000,6,0),IFERROR(VLOOKUP(D1193,'[1]INSUMOS-SINAPI'!$A$7:$F$20000,7,0),IFERROR(VLOOKUP(D1193,'[1]tab-PINI-SINT'!$B$18:$G$20000,5,0),IFERROR(VLOOKUP(D1193,[1]INSUMOS!$B$13:$H$9994,7,0),"0,00"))))))</f>
        <v>20,13</v>
      </c>
      <c r="K1193" s="40">
        <f>IF(H1193="",0,H1193*I1193)</f>
        <v>20.680000000000007</v>
      </c>
      <c r="L1193" s="40">
        <f>H1193*J1193</f>
        <v>80.52</v>
      </c>
      <c r="M1193" s="41">
        <f>K1193+L1193</f>
        <v>101.2</v>
      </c>
      <c r="N1193" s="35"/>
    </row>
    <row r="1194" spans="3:14" x14ac:dyDescent="0.35">
      <c r="C1194" s="34"/>
      <c r="D1194" s="35"/>
      <c r="E1194" s="118"/>
      <c r="F1194" s="35"/>
      <c r="G1194" s="35"/>
      <c r="H1194" s="35"/>
      <c r="I1194" s="50" t="s">
        <v>1042</v>
      </c>
      <c r="J1194" s="29"/>
      <c r="K1194" s="41">
        <f>SUM(K1192:K1193)</f>
        <v>41.360000000000014</v>
      </c>
      <c r="L1194" s="41">
        <f>SUM(L1192:L1193)</f>
        <v>143.32</v>
      </c>
      <c r="M1194" s="41">
        <f>SUM(M1192:M1193)</f>
        <v>184.68</v>
      </c>
      <c r="N1194" s="35"/>
    </row>
    <row r="1195" spans="3:14" x14ac:dyDescent="0.35">
      <c r="C1195" s="34"/>
      <c r="D1195" s="35"/>
      <c r="E1195" s="118"/>
      <c r="F1195" s="35"/>
      <c r="G1195" s="35"/>
      <c r="H1195" s="35"/>
      <c r="I1195" s="35"/>
      <c r="J1195" s="35"/>
      <c r="K1195" s="35"/>
      <c r="L1195" s="35"/>
      <c r="M1195" s="35"/>
      <c r="N1195" s="35"/>
    </row>
    <row r="1196" spans="3:14" x14ac:dyDescent="0.35">
      <c r="C1196" s="42"/>
      <c r="D1196" s="43"/>
      <c r="E1196" s="117"/>
      <c r="F1196" s="43"/>
      <c r="G1196" s="44" t="s">
        <v>21</v>
      </c>
      <c r="H1196" s="44" t="s">
        <v>1036</v>
      </c>
      <c r="I1196" s="44" t="s">
        <v>1037</v>
      </c>
      <c r="J1196" s="44" t="s">
        <v>1038</v>
      </c>
      <c r="K1196" s="44" t="s">
        <v>1039</v>
      </c>
      <c r="L1196" s="44" t="s">
        <v>1040</v>
      </c>
      <c r="M1196" s="45" t="s">
        <v>1041</v>
      </c>
      <c r="N1196" s="35"/>
    </row>
    <row r="1197" spans="3:14" x14ac:dyDescent="0.35">
      <c r="C1197" s="55" t="s">
        <v>751</v>
      </c>
      <c r="D1197" s="47" t="str">
        <f>IF(C1197="","",VLOOKUP(C1197,'[1]PREÇOS UNITÁRIOS'!$B$12:$H$273,2,0))</f>
        <v>C171-BASA</v>
      </c>
      <c r="E1197" s="79" t="s">
        <v>11</v>
      </c>
      <c r="F1197" s="47" t="str">
        <f>IF(C1197="","",VLOOKUP(C1197,'[1]PREÇOS UNITÁRIOS'!$B$12:$H$273,3,0))</f>
        <v>ARAME RECOZIDO</v>
      </c>
      <c r="G1197" s="48" t="s">
        <v>1054</v>
      </c>
      <c r="H1197" s="29"/>
      <c r="I1197" s="29"/>
      <c r="J1197" s="49"/>
      <c r="K1197" s="49">
        <f>K1201</f>
        <v>27.317999999999998</v>
      </c>
      <c r="L1197" s="49">
        <f>L1201</f>
        <v>7.1660000000000004</v>
      </c>
      <c r="M1197" s="49">
        <f>SUM(K1197:L1197)</f>
        <v>34.483999999999995</v>
      </c>
      <c r="N1197" s="35"/>
    </row>
    <row r="1198" spans="3:14" ht="37.5" x14ac:dyDescent="0.35">
      <c r="C1198" s="34"/>
      <c r="D1198" s="36">
        <v>43132</v>
      </c>
      <c r="E1198" s="38" t="str">
        <f>IFERROR(VLOOKUP(D1198,'[1]COMP-SINT-SINAPI'!$G$6:$R$20000,12,0),IFERROR(VLOOKUP(D1198,'[1]PREÇOS UNITÁRIOS'!$B$73:$H$20000,3,0),IFERROR(VLOOKUP(D1198,'[1]INSUMOS-SINAPI'!$A$6:$J$20000,6,0),IFERROR(VLOOKUP(D1198,'[1]tab-PINI-SINT'!$B$18:$H$20000,7,0),IFERROR(VLOOKUP(D1198,[1]INSUMOS!$B$13:$J$9994,9,0),"")))))</f>
        <v>SINAPI</v>
      </c>
      <c r="F1198" s="37" t="str">
        <f>IFERROR(VLOOKUP(D1198,'[1]COMP-SINT-SINAPI'!$G$6:$Q$20000,2,0),IFERROR(VLOOKUP(D1198,'[1]PREÇOS UNITÁRIOS'!$B$73:$H$20000,3,0),IFERROR(VLOOKUP(D1198,'[1]INSUMOS-SINAPI'!$A$7:$F$20000,2,0),IFERROR(VLOOKUP(D1198,'[1]tab-PINI-SINT'!$B$18:$G$20000,2,0),IFERROR(VLOOKUP(D1198,[1]INSUMOS!$B$13:$H$9994,3,0),"")))))</f>
        <v>ARAME RECOZIDO 16 BWG, D = 1,65 MM (0,016 KG/M) OU 18 BWG, D = 1,25 MM (0,01 KG/M)</v>
      </c>
      <c r="G1198" s="38" t="str">
        <f>IFERROR(VLOOKUP(D1198,'[1]COMP-SINT-SINAPI'!$G$6:$Q$20000,3,0),IFERROR(VLOOKUP(D1198,'[1]PREÇOS UNITÁRIOS'!$B$73:$H$20000,4,0),IFERROR(VLOOKUP(D1198,'[1]INSUMOS-SINAPI'!$A$7:$F$20000,3,0),IFERROR(VLOOKUP(D1198,'[1]tab-PINI-SINT'!$B$18:$G$20000,3,0),IFERROR(VLOOKUP(D1198,[1]INSUMOS!$B$13:$H$9994,5,0),"")))))</f>
        <v xml:space="preserve">KG    </v>
      </c>
      <c r="H1198" s="39">
        <v>1</v>
      </c>
      <c r="I1198" s="38" t="str">
        <f>IFERROR(VLOOKUP(D1198,'[1]COMP-SINT-SINAPI'!$G$6:$Q$20000,8,0),IFERROR(VLOOKUP(D1198,'[1]PREÇOS UNITÁRIOS'!$B$73:$H$20000,5,0),IFERROR(VLOOKUP(D1198,'[1]INSUMOS-SINAPI'!$A$7:$F$20000,5,0),IFERROR(VLOOKUP(D1198,'[1]tab-PINI-SINT'!$B$18:$G$20000,4,0),IFERROR(VLOOKUP(D1198,[1]INSUMOS!$B$13:$H$9994,6,0),"")))))</f>
        <v>25,25</v>
      </c>
      <c r="J1198" s="38" t="str">
        <f>IF(D1198="",0,IFERROR(VLOOKUP(D1198,'[1]COMP-SINT-SINAPI'!$G$6:$Q$20000,7,0),IFERROR(VLOOKUP(D1198,'[1]PREÇOS UNITÁRIOS'!$B$73:$H$20000,6,0),IFERROR(VLOOKUP(D1198,'[1]INSUMOS-SINAPI'!$A$7:$F$20000,7,0),IFERROR(VLOOKUP(D1198,'[1]tab-PINI-SINT'!$B$18:$G$20000,5,0),IFERROR(VLOOKUP(D1198,[1]INSUMOS!$B$13:$H$9994,7,0),"0,00"))))))</f>
        <v>0,00</v>
      </c>
      <c r="K1198" s="40">
        <f>IF(H1198="",0,H1198*I1198)</f>
        <v>25.25</v>
      </c>
      <c r="L1198" s="40">
        <f>H1198*J1198</f>
        <v>0</v>
      </c>
      <c r="M1198" s="41">
        <f>K1198+L1198</f>
        <v>25.25</v>
      </c>
      <c r="N1198" s="35"/>
    </row>
    <row r="1199" spans="3:14" ht="37.5" x14ac:dyDescent="0.35">
      <c r="C1199" s="34"/>
      <c r="D1199" s="77">
        <v>88247</v>
      </c>
      <c r="E1199" s="38" t="str">
        <f>IFERROR(VLOOKUP(D1199,'[1]COMP-SINT-SINAPI'!$G$6:$R$20000,12,0),IFERROR(VLOOKUP(D1199,'[1]PREÇOS UNITÁRIOS'!$B$73:$H$20000,3,0),IFERROR(VLOOKUP(D1199,'[1]INSUMOS-SINAPI'!$A$6:$J$20000,6,0),IFERROR(VLOOKUP(D1199,'[1]tab-PINI-SINT'!$B$18:$H$20000,7,0),IFERROR(VLOOKUP(D1199,[1]INSUMOS!$B$13:$J$9994,9,0),"")))))</f>
        <v>SINAPI</v>
      </c>
      <c r="F1199" s="37" t="str">
        <f>IFERROR(VLOOKUP(D1199,'[1]COMP-SINT-SINAPI'!$G$6:$Q$20000,2,0),IFERROR(VLOOKUP(D1199,'[1]PREÇOS UNITÁRIOS'!$B$73:$H$20000,3,0),IFERROR(VLOOKUP(D1199,'[1]INSUMOS-SINAPI'!$A$7:$F$20000,2,0),IFERROR(VLOOKUP(D1199,'[1]tab-PINI-SINT'!$B$18:$G$20000,2,0),IFERROR(VLOOKUP(D1199,[1]INSUMOS!$B$13:$H$9994,3,0),"")))))</f>
        <v>AUXILIAR DE ELETRICISTA COM ENCARGOS COMPLEMENTARES</v>
      </c>
      <c r="G1199" s="38" t="str">
        <f>IFERROR(VLOOKUP(D1199,'[1]COMP-SINT-SINAPI'!$G$6:$Q$20000,3,0),IFERROR(VLOOKUP(D1199,'[1]PREÇOS UNITÁRIOS'!$B$73:$H$20000,4,0),IFERROR(VLOOKUP(D1199,'[1]INSUMOS-SINAPI'!$A$7:$F$20000,3,0),IFERROR(VLOOKUP(D1199,'[1]tab-PINI-SINT'!$B$18:$G$20000,3,0),IFERROR(VLOOKUP(D1199,[1]INSUMOS!$B$13:$H$9994,5,0),"")))))</f>
        <v>H</v>
      </c>
      <c r="H1199" s="39">
        <v>0.2</v>
      </c>
      <c r="I1199" s="38">
        <f>IFERROR(VLOOKUP(D1199,'[1]COMP-SINT-SINAPI'!$G$6:$Q$20000,8,0),IFERROR(VLOOKUP(D1199,'[1]PREÇOS UNITÁRIOS'!$B$73:$H$20000,5,0),IFERROR(VLOOKUP(D1199,'[1]INSUMOS-SINAPI'!$A$7:$F$20000,5,0),IFERROR(VLOOKUP(D1199,'[1]tab-PINI-SINT'!$B$18:$G$20000,4,0),IFERROR(VLOOKUP(D1199,[1]INSUMOS!$B$13:$H$9994,6,0),"")))))</f>
        <v>5.1700000000000017</v>
      </c>
      <c r="J1199" s="38" t="str">
        <f>IF(D1199="",0,IFERROR(VLOOKUP(D1199,'[1]COMP-SINT-SINAPI'!$G$6:$Q$20000,7,0),IFERROR(VLOOKUP(D1199,'[1]PREÇOS UNITÁRIOS'!$B$73:$H$20000,6,0),IFERROR(VLOOKUP(D1199,'[1]INSUMOS-SINAPI'!$A$7:$F$20000,7,0),IFERROR(VLOOKUP(D1199,'[1]tab-PINI-SINT'!$B$18:$G$20000,5,0),IFERROR(VLOOKUP(D1199,[1]INSUMOS!$B$13:$H$9994,7,0),"0,00"))))))</f>
        <v>15,70</v>
      </c>
      <c r="K1199" s="40">
        <f>IF(H1199="",0,H1199*I1199)</f>
        <v>1.0340000000000005</v>
      </c>
      <c r="L1199" s="40">
        <f>H1199*J1199</f>
        <v>3.14</v>
      </c>
      <c r="M1199" s="41">
        <f>K1199+L1199</f>
        <v>4.1740000000000004</v>
      </c>
      <c r="N1199" s="35"/>
    </row>
    <row r="1200" spans="3:14" ht="25" x14ac:dyDescent="0.35">
      <c r="C1200" s="34"/>
      <c r="D1200" s="77">
        <v>88264</v>
      </c>
      <c r="E1200" s="38" t="str">
        <f>IFERROR(VLOOKUP(D1200,'[1]COMP-SINT-SINAPI'!$G$6:$R$20000,12,0),IFERROR(VLOOKUP(D1200,'[1]PREÇOS UNITÁRIOS'!$B$73:$H$20000,3,0),IFERROR(VLOOKUP(D1200,'[1]INSUMOS-SINAPI'!$A$6:$J$20000,6,0),IFERROR(VLOOKUP(D1200,'[1]tab-PINI-SINT'!$B$18:$H$20000,7,0),IFERROR(VLOOKUP(D1200,[1]INSUMOS!$B$13:$J$9994,9,0),"")))))</f>
        <v>SINAPI</v>
      </c>
      <c r="F1200" s="37" t="str">
        <f>IFERROR(VLOOKUP(D1200,'[1]COMP-SINT-SINAPI'!$G$6:$Q$20000,2,0),IFERROR(VLOOKUP(D1200,'[1]PREÇOS UNITÁRIOS'!$B$73:$H$20000,3,0),IFERROR(VLOOKUP(D1200,'[1]INSUMOS-SINAPI'!$A$7:$F$20000,2,0),IFERROR(VLOOKUP(D1200,'[1]tab-PINI-SINT'!$B$18:$G$20000,2,0),IFERROR(VLOOKUP(D1200,[1]INSUMOS!$B$13:$H$9994,3,0),"")))))</f>
        <v>ELETRICISTA COM ENCARGOS COMPLEMENTARES</v>
      </c>
      <c r="G1200" s="38" t="str">
        <f>IFERROR(VLOOKUP(D1200,'[1]COMP-SINT-SINAPI'!$G$6:$Q$20000,3,0),IFERROR(VLOOKUP(D1200,'[1]PREÇOS UNITÁRIOS'!$B$73:$H$20000,4,0),IFERROR(VLOOKUP(D1200,'[1]INSUMOS-SINAPI'!$A$7:$F$20000,3,0),IFERROR(VLOOKUP(D1200,'[1]tab-PINI-SINT'!$B$18:$G$20000,3,0),IFERROR(VLOOKUP(D1200,[1]INSUMOS!$B$13:$H$9994,5,0),"")))))</f>
        <v>H</v>
      </c>
      <c r="H1200" s="39">
        <v>0.2</v>
      </c>
      <c r="I1200" s="38">
        <f>IFERROR(VLOOKUP(D1200,'[1]COMP-SINT-SINAPI'!$G$6:$Q$20000,8,0),IFERROR(VLOOKUP(D1200,'[1]PREÇOS UNITÁRIOS'!$B$73:$H$20000,5,0),IFERROR(VLOOKUP(D1200,'[1]INSUMOS-SINAPI'!$A$7:$F$20000,5,0),IFERROR(VLOOKUP(D1200,'[1]tab-PINI-SINT'!$B$18:$G$20000,4,0),IFERROR(VLOOKUP(D1200,[1]INSUMOS!$B$13:$H$9994,6,0),"")))))</f>
        <v>5.1700000000000017</v>
      </c>
      <c r="J1200" s="38" t="str">
        <f>IF(D1200="",0,IFERROR(VLOOKUP(D1200,'[1]COMP-SINT-SINAPI'!$G$6:$Q$20000,7,0),IFERROR(VLOOKUP(D1200,'[1]PREÇOS UNITÁRIOS'!$B$73:$H$20000,6,0),IFERROR(VLOOKUP(D1200,'[1]INSUMOS-SINAPI'!$A$7:$F$20000,7,0),IFERROR(VLOOKUP(D1200,'[1]tab-PINI-SINT'!$B$18:$G$20000,5,0),IFERROR(VLOOKUP(D1200,[1]INSUMOS!$B$13:$H$9994,7,0),"0,00"))))))</f>
        <v>20,13</v>
      </c>
      <c r="K1200" s="40">
        <f>IF(H1200="",0,H1200*I1200)</f>
        <v>1.0340000000000005</v>
      </c>
      <c r="L1200" s="40">
        <f>H1200*J1200</f>
        <v>4.0259999999999998</v>
      </c>
      <c r="M1200" s="41">
        <f>K1200+L1200</f>
        <v>5.0600000000000005</v>
      </c>
      <c r="N1200" s="35"/>
    </row>
    <row r="1201" spans="3:14" x14ac:dyDescent="0.35">
      <c r="C1201" s="34"/>
      <c r="D1201" s="35"/>
      <c r="E1201" s="118"/>
      <c r="F1201" s="35"/>
      <c r="G1201" s="35"/>
      <c r="H1201" s="35"/>
      <c r="I1201" s="50" t="s">
        <v>1042</v>
      </c>
      <c r="J1201" s="29"/>
      <c r="K1201" s="41">
        <f>SUM(K1198:K1200)</f>
        <v>27.317999999999998</v>
      </c>
      <c r="L1201" s="41">
        <f>SUM(L1198:L1200)</f>
        <v>7.1660000000000004</v>
      </c>
      <c r="M1201" s="41">
        <f>SUM(M1198:M1200)</f>
        <v>34.484000000000002</v>
      </c>
      <c r="N1201" s="35"/>
    </row>
    <row r="1202" spans="3:14" x14ac:dyDescent="0.35">
      <c r="C1202" s="34"/>
      <c r="D1202" s="35"/>
      <c r="E1202" s="118"/>
      <c r="F1202" s="35"/>
      <c r="G1202" s="35"/>
      <c r="H1202" s="35"/>
      <c r="I1202" s="35"/>
      <c r="J1202" s="35"/>
      <c r="K1202" s="35"/>
      <c r="L1202" s="35"/>
      <c r="M1202" s="35"/>
      <c r="N1202" s="35"/>
    </row>
    <row r="1203" spans="3:14" x14ac:dyDescent="0.35">
      <c r="C1203" s="42"/>
      <c r="D1203" s="43"/>
      <c r="E1203" s="117"/>
      <c r="F1203" s="43"/>
      <c r="G1203" s="44" t="s">
        <v>21</v>
      </c>
      <c r="H1203" s="44" t="s">
        <v>1036</v>
      </c>
      <c r="I1203" s="44" t="s">
        <v>1037</v>
      </c>
      <c r="J1203" s="44" t="s">
        <v>1038</v>
      </c>
      <c r="K1203" s="44" t="s">
        <v>1039</v>
      </c>
      <c r="L1203" s="44" t="s">
        <v>1040</v>
      </c>
      <c r="M1203" s="45" t="s">
        <v>1041</v>
      </c>
      <c r="N1203" s="35"/>
    </row>
    <row r="1204" spans="3:14" ht="39" x14ac:dyDescent="0.35">
      <c r="C1204" s="55" t="s">
        <v>754</v>
      </c>
      <c r="D1204" s="47" t="str">
        <f>IF(C1204="","",VLOOKUP(C1204,'[1]PREÇOS UNITÁRIOS'!$B$12:$H$273,2,0))</f>
        <v>C172-BASA</v>
      </c>
      <c r="E1204" s="79" t="s">
        <v>11</v>
      </c>
      <c r="F1204" s="47" t="str">
        <f>IF(C1204="","",VLOOKUP(C1204,'[1]PREÇOS UNITÁRIOS'!$B$12:$H$273,3,0))</f>
        <v>Conduíte flexível "seal tubes" 3/4" e
acessórios</v>
      </c>
      <c r="G1204" s="48" t="s">
        <v>160</v>
      </c>
      <c r="H1204" s="29"/>
      <c r="I1204" s="29"/>
      <c r="J1204" s="49"/>
      <c r="K1204" s="49">
        <f>K1208</f>
        <v>12.013599999999999</v>
      </c>
      <c r="L1204" s="49">
        <f>L1208</f>
        <v>1.4332</v>
      </c>
      <c r="M1204" s="49">
        <f>SUM(K1204:L1204)</f>
        <v>13.446799999999998</v>
      </c>
      <c r="N1204" s="35"/>
    </row>
    <row r="1205" spans="3:14" ht="75" x14ac:dyDescent="0.35">
      <c r="C1205" s="34"/>
      <c r="D1205" s="36">
        <v>2504</v>
      </c>
      <c r="E1205" s="38" t="str">
        <f>IFERROR(VLOOKUP(D1205,'[1]COMP-SINT-SINAPI'!$G$6:$R$20000,12,0),IFERROR(VLOOKUP(D1205,'[1]PREÇOS UNITÁRIOS'!$B$73:$H$20000,3,0),IFERROR(VLOOKUP(D1205,'[1]INSUMOS-SINAPI'!$A$6:$J$20000,6,0),IFERROR(VLOOKUP(D1205,'[1]tab-PINI-SINT'!$B$18:$H$20000,7,0),IFERROR(VLOOKUP(D1205,[1]INSUMOS!$B$13:$J$9994,9,0),"")))))</f>
        <v>SINAPI</v>
      </c>
      <c r="F1205" s="37" t="str">
        <f>IFERROR(VLOOKUP(D1205,'[1]COMP-SINT-SINAPI'!$G$6:$Q$20000,2,0),IFERROR(VLOOKUP(D1205,'[1]PREÇOS UNITÁRIOS'!$B$73:$H$20000,3,0),IFERROR(VLOOKUP(D1205,'[1]INSUMOS-SINAPI'!$A$7:$F$20000,2,0),IFERROR(VLOOKUP(D1205,'[1]tab-PINI-SINT'!$B$18:$G$20000,2,0),IFERROR(VLOOKUP(D1205,[1]INSUMOS!$B$13:$H$9994,3,0),"")))))</f>
        <v>ELETRODUTO FLEXIVEL, EM ACO GALVANIZADO, REVESTIDO EXTERNAMENTE COM PVC PRETO, DIAMETRO EXTERNO DE 25 MM (3/4"), TIPO SEALTUBO</v>
      </c>
      <c r="G1205" s="38" t="str">
        <f>IFERROR(VLOOKUP(D1205,'[1]COMP-SINT-SINAPI'!$G$6:$Q$20000,3,0),IFERROR(VLOOKUP(D1205,'[1]PREÇOS UNITÁRIOS'!$B$73:$H$20000,4,0),IFERROR(VLOOKUP(D1205,'[1]INSUMOS-SINAPI'!$A$7:$F$20000,3,0),IFERROR(VLOOKUP(D1205,'[1]tab-PINI-SINT'!$B$18:$G$20000,3,0),IFERROR(VLOOKUP(D1205,[1]INSUMOS!$B$13:$H$9994,5,0),"")))))</f>
        <v xml:space="preserve">M     </v>
      </c>
      <c r="H1205" s="39">
        <v>1</v>
      </c>
      <c r="I1205" s="38" t="str">
        <f>IFERROR(VLOOKUP(D1205,'[1]COMP-SINT-SINAPI'!$G$6:$Q$20000,8,0),IFERROR(VLOOKUP(D1205,'[1]PREÇOS UNITÁRIOS'!$B$73:$H$20000,5,0),IFERROR(VLOOKUP(D1205,'[1]INSUMOS-SINAPI'!$A$7:$F$20000,5,0),IFERROR(VLOOKUP(D1205,'[1]tab-PINI-SINT'!$B$18:$G$20000,4,0),IFERROR(VLOOKUP(D1205,[1]INSUMOS!$B$13:$H$9994,6,0),"")))))</f>
        <v>11,60</v>
      </c>
      <c r="J1205" s="38" t="str">
        <f>IF(D1205="",0,IFERROR(VLOOKUP(D1205,'[1]COMP-SINT-SINAPI'!$G$6:$Q$20000,7,0),IFERROR(VLOOKUP(D1205,'[1]PREÇOS UNITÁRIOS'!$B$73:$H$20000,6,0),IFERROR(VLOOKUP(D1205,'[1]INSUMOS-SINAPI'!$A$7:$F$20000,7,0),IFERROR(VLOOKUP(D1205,'[1]tab-PINI-SINT'!$B$18:$G$20000,5,0),IFERROR(VLOOKUP(D1205,[1]INSUMOS!$B$13:$H$9994,7,0),"0,00"))))))</f>
        <v>0,00</v>
      </c>
      <c r="K1205" s="40">
        <f>IF(H1205="",0,H1205*I1205)</f>
        <v>11.6</v>
      </c>
      <c r="L1205" s="40">
        <f>H1205*J1205</f>
        <v>0</v>
      </c>
      <c r="M1205" s="41">
        <f>K1205+L1205</f>
        <v>11.6</v>
      </c>
      <c r="N1205" s="35"/>
    </row>
    <row r="1206" spans="3:14" ht="37.5" x14ac:dyDescent="0.35">
      <c r="C1206" s="34"/>
      <c r="D1206" s="77">
        <v>88247</v>
      </c>
      <c r="E1206" s="38" t="str">
        <f>IFERROR(VLOOKUP(D1206,'[1]COMP-SINT-SINAPI'!$G$6:$R$20000,12,0),IFERROR(VLOOKUP(D1206,'[1]PREÇOS UNITÁRIOS'!$B$73:$H$20000,3,0),IFERROR(VLOOKUP(D1206,'[1]INSUMOS-SINAPI'!$A$6:$J$20000,6,0),IFERROR(VLOOKUP(D1206,'[1]tab-PINI-SINT'!$B$18:$H$20000,7,0),IFERROR(VLOOKUP(D1206,[1]INSUMOS!$B$13:$J$9994,9,0),"")))))</f>
        <v>SINAPI</v>
      </c>
      <c r="F1206" s="37" t="str">
        <f>IFERROR(VLOOKUP(D1206,'[1]COMP-SINT-SINAPI'!$G$6:$Q$20000,2,0),IFERROR(VLOOKUP(D1206,'[1]PREÇOS UNITÁRIOS'!$B$73:$H$20000,3,0),IFERROR(VLOOKUP(D1206,'[1]INSUMOS-SINAPI'!$A$7:$F$20000,2,0),IFERROR(VLOOKUP(D1206,'[1]tab-PINI-SINT'!$B$18:$G$20000,2,0),IFERROR(VLOOKUP(D1206,[1]INSUMOS!$B$13:$H$9994,3,0),"")))))</f>
        <v>AUXILIAR DE ELETRICISTA COM ENCARGOS COMPLEMENTARES</v>
      </c>
      <c r="G1206" s="38" t="str">
        <f>IFERROR(VLOOKUP(D1206,'[1]COMP-SINT-SINAPI'!$G$6:$Q$20000,3,0),IFERROR(VLOOKUP(D1206,'[1]PREÇOS UNITÁRIOS'!$B$73:$H$20000,4,0),IFERROR(VLOOKUP(D1206,'[1]INSUMOS-SINAPI'!$A$7:$F$20000,3,0),IFERROR(VLOOKUP(D1206,'[1]tab-PINI-SINT'!$B$18:$G$20000,3,0),IFERROR(VLOOKUP(D1206,[1]INSUMOS!$B$13:$H$9994,5,0),"")))))</f>
        <v>H</v>
      </c>
      <c r="H1206" s="39">
        <v>0.04</v>
      </c>
      <c r="I1206" s="38">
        <f>IFERROR(VLOOKUP(D1206,'[1]COMP-SINT-SINAPI'!$G$6:$Q$20000,8,0),IFERROR(VLOOKUP(D1206,'[1]PREÇOS UNITÁRIOS'!$B$73:$H$20000,5,0),IFERROR(VLOOKUP(D1206,'[1]INSUMOS-SINAPI'!$A$7:$F$20000,5,0),IFERROR(VLOOKUP(D1206,'[1]tab-PINI-SINT'!$B$18:$G$20000,4,0),IFERROR(VLOOKUP(D1206,[1]INSUMOS!$B$13:$H$9994,6,0),"")))))</f>
        <v>5.1700000000000017</v>
      </c>
      <c r="J1206" s="38" t="str">
        <f>IF(D1206="",0,IFERROR(VLOOKUP(D1206,'[1]COMP-SINT-SINAPI'!$G$6:$Q$20000,7,0),IFERROR(VLOOKUP(D1206,'[1]PREÇOS UNITÁRIOS'!$B$73:$H$20000,6,0),IFERROR(VLOOKUP(D1206,'[1]INSUMOS-SINAPI'!$A$7:$F$20000,7,0),IFERROR(VLOOKUP(D1206,'[1]tab-PINI-SINT'!$B$18:$G$20000,5,0),IFERROR(VLOOKUP(D1206,[1]INSUMOS!$B$13:$H$9994,7,0),"0,00"))))))</f>
        <v>15,70</v>
      </c>
      <c r="K1206" s="40">
        <f>IF(H1206="",0,H1206*I1206)</f>
        <v>0.20680000000000007</v>
      </c>
      <c r="L1206" s="40">
        <f>H1206*J1206</f>
        <v>0.628</v>
      </c>
      <c r="M1206" s="41">
        <f>K1206+L1206</f>
        <v>0.8348000000000001</v>
      </c>
      <c r="N1206" s="35"/>
    </row>
    <row r="1207" spans="3:14" ht="25" x14ac:dyDescent="0.35">
      <c r="C1207" s="34"/>
      <c r="D1207" s="77">
        <v>88264</v>
      </c>
      <c r="E1207" s="38" t="str">
        <f>IFERROR(VLOOKUP(D1207,'[1]COMP-SINT-SINAPI'!$G$6:$R$20000,12,0),IFERROR(VLOOKUP(D1207,'[1]PREÇOS UNITÁRIOS'!$B$73:$H$20000,3,0),IFERROR(VLOOKUP(D1207,'[1]INSUMOS-SINAPI'!$A$6:$J$20000,6,0),IFERROR(VLOOKUP(D1207,'[1]tab-PINI-SINT'!$B$18:$H$20000,7,0),IFERROR(VLOOKUP(D1207,[1]INSUMOS!$B$13:$J$9994,9,0),"")))))</f>
        <v>SINAPI</v>
      </c>
      <c r="F1207" s="37" t="str">
        <f>IFERROR(VLOOKUP(D1207,'[1]COMP-SINT-SINAPI'!$G$6:$Q$20000,2,0),IFERROR(VLOOKUP(D1207,'[1]PREÇOS UNITÁRIOS'!$B$73:$H$20000,3,0),IFERROR(VLOOKUP(D1207,'[1]INSUMOS-SINAPI'!$A$7:$F$20000,2,0),IFERROR(VLOOKUP(D1207,'[1]tab-PINI-SINT'!$B$18:$G$20000,2,0),IFERROR(VLOOKUP(D1207,[1]INSUMOS!$B$13:$H$9994,3,0),"")))))</f>
        <v>ELETRICISTA COM ENCARGOS COMPLEMENTARES</v>
      </c>
      <c r="G1207" s="38" t="str">
        <f>IFERROR(VLOOKUP(D1207,'[1]COMP-SINT-SINAPI'!$G$6:$Q$20000,3,0),IFERROR(VLOOKUP(D1207,'[1]PREÇOS UNITÁRIOS'!$B$73:$H$20000,4,0),IFERROR(VLOOKUP(D1207,'[1]INSUMOS-SINAPI'!$A$7:$F$20000,3,0),IFERROR(VLOOKUP(D1207,'[1]tab-PINI-SINT'!$B$18:$G$20000,3,0),IFERROR(VLOOKUP(D1207,[1]INSUMOS!$B$13:$H$9994,5,0),"")))))</f>
        <v>H</v>
      </c>
      <c r="H1207" s="39">
        <v>0.04</v>
      </c>
      <c r="I1207" s="38">
        <f>IFERROR(VLOOKUP(D1207,'[1]COMP-SINT-SINAPI'!$G$6:$Q$20000,8,0),IFERROR(VLOOKUP(D1207,'[1]PREÇOS UNITÁRIOS'!$B$73:$H$20000,5,0),IFERROR(VLOOKUP(D1207,'[1]INSUMOS-SINAPI'!$A$7:$F$20000,5,0),IFERROR(VLOOKUP(D1207,'[1]tab-PINI-SINT'!$B$18:$G$20000,4,0),IFERROR(VLOOKUP(D1207,[1]INSUMOS!$B$13:$H$9994,6,0),"")))))</f>
        <v>5.1700000000000017</v>
      </c>
      <c r="J1207" s="38" t="str">
        <f>IF(D1207="",0,IFERROR(VLOOKUP(D1207,'[1]COMP-SINT-SINAPI'!$G$6:$Q$20000,7,0),IFERROR(VLOOKUP(D1207,'[1]PREÇOS UNITÁRIOS'!$B$73:$H$20000,6,0),IFERROR(VLOOKUP(D1207,'[1]INSUMOS-SINAPI'!$A$7:$F$20000,7,0),IFERROR(VLOOKUP(D1207,'[1]tab-PINI-SINT'!$B$18:$G$20000,5,0),IFERROR(VLOOKUP(D1207,[1]INSUMOS!$B$13:$H$9994,7,0),"0,00"))))))</f>
        <v>20,13</v>
      </c>
      <c r="K1207" s="40">
        <f>IF(H1207="",0,H1207*I1207)</f>
        <v>0.20680000000000007</v>
      </c>
      <c r="L1207" s="40">
        <f>H1207*J1207</f>
        <v>0.80520000000000003</v>
      </c>
      <c r="M1207" s="41">
        <f>K1207+L1207</f>
        <v>1.012</v>
      </c>
      <c r="N1207" s="35"/>
    </row>
    <row r="1208" spans="3:14" x14ac:dyDescent="0.35">
      <c r="C1208" s="34"/>
      <c r="D1208" s="35"/>
      <c r="E1208" s="118"/>
      <c r="F1208" s="35"/>
      <c r="G1208" s="35"/>
      <c r="H1208" s="35"/>
      <c r="I1208" s="50" t="s">
        <v>1042</v>
      </c>
      <c r="J1208" s="29"/>
      <c r="K1208" s="41">
        <f>SUM(K1205:K1207)</f>
        <v>12.013599999999999</v>
      </c>
      <c r="L1208" s="41">
        <f>SUM(L1205:L1207)</f>
        <v>1.4332</v>
      </c>
      <c r="M1208" s="41">
        <f>SUM(M1205:M1207)</f>
        <v>13.4468</v>
      </c>
      <c r="N1208" s="35"/>
    </row>
    <row r="1209" spans="3:14" x14ac:dyDescent="0.35">
      <c r="C1209" s="34"/>
      <c r="D1209" s="35"/>
      <c r="E1209" s="118"/>
      <c r="F1209" s="35"/>
      <c r="G1209" s="35"/>
      <c r="H1209" s="35"/>
      <c r="I1209" s="35"/>
      <c r="J1209" s="35"/>
      <c r="K1209" s="35"/>
      <c r="L1209" s="35"/>
      <c r="M1209" s="35"/>
      <c r="N1209" s="35"/>
    </row>
    <row r="1210" spans="3:14" x14ac:dyDescent="0.35">
      <c r="C1210" s="42"/>
      <c r="D1210" s="43"/>
      <c r="E1210" s="117"/>
      <c r="F1210" s="43"/>
      <c r="G1210" s="44" t="s">
        <v>21</v>
      </c>
      <c r="H1210" s="44" t="s">
        <v>1036</v>
      </c>
      <c r="I1210" s="44" t="s">
        <v>1037</v>
      </c>
      <c r="J1210" s="44" t="s">
        <v>1038</v>
      </c>
      <c r="K1210" s="44" t="s">
        <v>1039</v>
      </c>
      <c r="L1210" s="44" t="s">
        <v>1040</v>
      </c>
      <c r="M1210" s="45" t="s">
        <v>1041</v>
      </c>
      <c r="N1210" s="35"/>
    </row>
    <row r="1211" spans="3:14" ht="91" x14ac:dyDescent="0.35">
      <c r="C1211" s="55" t="s">
        <v>757</v>
      </c>
      <c r="D1211" s="47" t="str">
        <f>IF(C1211="","",VLOOKUP(C1211,'[1]PREÇOS UNITÁRIOS'!$B$12:$H$273,2,0))</f>
        <v>C173-BASA</v>
      </c>
      <c r="E1211" s="79" t="s">
        <v>11</v>
      </c>
      <c r="F1211" s="47" t="str">
        <f>IF(C1211="","",VLOOKUP(C1211,'[1]PREÇOS UNITÁRIOS'!$B$12:$H$273,3,0))</f>
        <v>REVITALIZAÇÃO DE FAIXA DE IDENTIFICAÇÃO HORIZONTAL (5,90X 0,90M), COM PINTURA PU PROTEÇÃO UV, NAS CORES VERDE E AMARELO, TEXTO E LOGOMARCAS ADESIVADAS</v>
      </c>
      <c r="G1211" s="48" t="s">
        <v>21</v>
      </c>
      <c r="H1211" s="29"/>
      <c r="I1211" s="29"/>
      <c r="J1211" s="49"/>
      <c r="K1211" s="49">
        <f>K1214</f>
        <v>537.28134999999997</v>
      </c>
      <c r="L1211" s="49">
        <f>L1214</f>
        <v>342.42914999999999</v>
      </c>
      <c r="M1211" s="49">
        <f>SUM(K1211:L1211)</f>
        <v>879.71049999999991</v>
      </c>
      <c r="N1211" s="35"/>
    </row>
    <row r="1212" spans="3:14" ht="37.5" x14ac:dyDescent="0.35">
      <c r="C1212" s="34"/>
      <c r="D1212" s="36" t="s">
        <v>1124</v>
      </c>
      <c r="E1212" s="38" t="str">
        <f>IFERROR(VLOOKUP(D1212,'[1]COMP-SINT-SINAPI'!$G$6:$R$20000,12,0),IFERROR(VLOOKUP(D1212,'[1]PREÇOS UNITÁRIOS'!$B$73:$H$20000,3,0),IFERROR(VLOOKUP(D1212,'[1]INSUMOS-SINAPI'!$A$6:$J$20000,6,0),IFERROR(VLOOKUP(D1212,'[1]tab-PINI-SINT'!$B$18:$H$20000,7,0),IFERROR(VLOOKUP(D1212,[1]INSUMOS!$B$13:$J$9994,9,0),"")))))</f>
        <v>ORSE-11392</v>
      </c>
      <c r="F1212" s="37" t="str">
        <f>IFERROR(VLOOKUP(D1212,'[1]COMP-SINT-SINAPI'!$G$6:$Q$20000,2,0),IFERROR(VLOOKUP(D1212,'[1]PREÇOS UNITÁRIOS'!$B$73:$H$20000,3,0),IFERROR(VLOOKUP(D1212,'[1]INSUMOS-SINAPI'!$A$7:$F$20000,2,0),IFERROR(VLOOKUP(D1212,'[1]tab-PINI-SINT'!$B$18:$G$20000,2,0),IFERROR(VLOOKUP(D1212,[1]INSUMOS!$B$13:$H$9994,3,0),"")))))</f>
        <v>Adesivo em vinil para plotagem em letreiro de chapa galvanizada (c/aplicação)</v>
      </c>
      <c r="G1212" s="38" t="str">
        <f>IFERROR(VLOOKUP(D1212,'[1]COMP-SINT-SINAPI'!$G$6:$Q$20000,3,0),IFERROR(VLOOKUP(D1212,'[1]PREÇOS UNITÁRIOS'!$B$73:$H$20000,4,0),IFERROR(VLOOKUP(D1212,'[1]INSUMOS-SINAPI'!$A$7:$F$20000,3,0),IFERROR(VLOOKUP(D1212,'[1]tab-PINI-SINT'!$B$18:$G$20000,3,0),IFERROR(VLOOKUP(D1212,[1]INSUMOS!$B$13:$H$9994,5,0),"")))))</f>
        <v>m2</v>
      </c>
      <c r="H1212" s="39">
        <f>1.7*1.3+0.4*0.3</f>
        <v>2.33</v>
      </c>
      <c r="I1212" s="38">
        <f>IFERROR(VLOOKUP(D1212,'[1]COMP-SINT-SINAPI'!$G$6:$Q$20000,8,0),IFERROR(VLOOKUP(D1212,'[1]PREÇOS UNITÁRIOS'!$B$73:$H$20000,5,0),IFERROR(VLOOKUP(D1212,'[1]INSUMOS-SINAPI'!$A$7:$F$20000,5,0),IFERROR(VLOOKUP(D1212,'[1]tab-PINI-SINT'!$B$18:$G$20000,4,0),IFERROR(VLOOKUP(D1212,[1]INSUMOS!$B$13:$H$9994,6,0),"")))))</f>
        <v>102.095</v>
      </c>
      <c r="J1212" s="38">
        <f>IF(D1212="",0,IFERROR(VLOOKUP(D1212,'[1]COMP-SINT-SINAPI'!$G$6:$Q$20000,7,0),IFERROR(VLOOKUP(D1212,'[1]PREÇOS UNITÁRIOS'!$B$73:$H$20000,6,0),IFERROR(VLOOKUP(D1212,'[1]INSUMOS-SINAPI'!$A$7:$F$20000,7,0),IFERROR(VLOOKUP(D1212,'[1]tab-PINI-SINT'!$B$18:$G$20000,5,0),IFERROR(VLOOKUP(D1212,[1]INSUMOS!$B$13:$H$9994,7,0),"0,00"))))))</f>
        <v>43.754999999999995</v>
      </c>
      <c r="K1212" s="40">
        <f>IF(H1212="",0,H1212*I1212)</f>
        <v>237.88135</v>
      </c>
      <c r="L1212" s="40">
        <f>H1212*J1212</f>
        <v>101.94914999999999</v>
      </c>
      <c r="M1212" s="41">
        <f>K1212+L1212</f>
        <v>339.83049999999997</v>
      </c>
      <c r="N1212" s="35"/>
    </row>
    <row r="1213" spans="3:14" ht="100" x14ac:dyDescent="0.35">
      <c r="C1213" s="34"/>
      <c r="D1213" s="36">
        <v>100761</v>
      </c>
      <c r="E1213" s="38" t="str">
        <f>IFERROR(VLOOKUP(D1213,'[1]COMP-SINT-SINAPI'!$G$6:$R$20000,12,0),IFERROR(VLOOKUP(D1213,'[1]PREÇOS UNITÁRIOS'!$B$73:$H$20000,3,0),IFERROR(VLOOKUP(D1213,'[1]INSUMOS-SINAPI'!$A$6:$J$20000,6,0),IFERROR(VLOOKUP(D1213,'[1]tab-PINI-SINT'!$B$18:$H$20000,7,0),IFERROR(VLOOKUP(D1213,[1]INSUMOS!$B$13:$J$9994,9,0),"")))))</f>
        <v>SINAPI</v>
      </c>
      <c r="F1213" s="37" t="str">
        <f>IFERROR(VLOOKUP(D1213,'[1]COMP-SINT-SINAPI'!$G$6:$Q$20000,2,0),IFERROR(VLOOKUP(D1213,'[1]PREÇOS UNITÁRIOS'!$B$73:$H$20000,3,0),IFERROR(VLOOKUP(D1213,'[1]INSUMOS-SINAPI'!$A$7:$F$20000,2,0),IFERROR(VLOOKUP(D1213,'[1]tab-PINI-SINT'!$B$18:$G$20000,2,0),IFERROR(VLOOKUP(D1213,[1]INSUMOS!$B$13:$H$9994,3,0),"")))))</f>
        <v>PINTURA COM TINTA ALQUÍDICA DE ACABAMENTO (ESMALTE SINTÉTICO FOSCO) PULVERIZADA SOBRE SUPERFÍCIES METÁLICAS (EXCETO PERFIL) EXECUTADO EM OBRA (02 DEMÃOS). AF_01/2020_PE</v>
      </c>
      <c r="G1213" s="38" t="str">
        <f>IFERROR(VLOOKUP(D1213,'[1]COMP-SINT-SINAPI'!$G$6:$Q$20000,3,0),IFERROR(VLOOKUP(D1213,'[1]PREÇOS UNITÁRIOS'!$B$73:$H$20000,4,0),IFERROR(VLOOKUP(D1213,'[1]INSUMOS-SINAPI'!$A$7:$F$20000,3,0),IFERROR(VLOOKUP(D1213,'[1]tab-PINI-SINT'!$B$18:$G$20000,3,0),IFERROR(VLOOKUP(D1213,[1]INSUMOS!$B$13:$H$9994,5,0),"")))))</f>
        <v>M2</v>
      </c>
      <c r="H1213" s="39">
        <f>6*1*2</f>
        <v>12</v>
      </c>
      <c r="I1213" s="38">
        <f>IFERROR(VLOOKUP(D1213,'[1]COMP-SINT-SINAPI'!$G$6:$Q$20000,8,0),IFERROR(VLOOKUP(D1213,'[1]PREÇOS UNITÁRIOS'!$B$73:$H$20000,5,0),IFERROR(VLOOKUP(D1213,'[1]INSUMOS-SINAPI'!$A$7:$F$20000,5,0),IFERROR(VLOOKUP(D1213,'[1]tab-PINI-SINT'!$B$18:$G$20000,4,0),IFERROR(VLOOKUP(D1213,[1]INSUMOS!$B$13:$H$9994,6,0),"")))))</f>
        <v>24.950000000000003</v>
      </c>
      <c r="J1213" s="38" t="str">
        <f>IF(D1213="",0,IFERROR(VLOOKUP(D1213,'[1]COMP-SINT-SINAPI'!$G$6:$Q$20000,7,0),IFERROR(VLOOKUP(D1213,'[1]PREÇOS UNITÁRIOS'!$B$73:$H$20000,6,0),IFERROR(VLOOKUP(D1213,'[1]INSUMOS-SINAPI'!$A$7:$F$20000,7,0),IFERROR(VLOOKUP(D1213,'[1]tab-PINI-SINT'!$B$18:$G$20000,5,0),IFERROR(VLOOKUP(D1213,[1]INSUMOS!$B$13:$H$9994,7,0),"0,00"))))))</f>
        <v>20,04</v>
      </c>
      <c r="K1213" s="40">
        <f>IF(H1213="",0,H1213*I1213)</f>
        <v>299.40000000000003</v>
      </c>
      <c r="L1213" s="40">
        <f>H1213*J1213</f>
        <v>240.48</v>
      </c>
      <c r="M1213" s="41">
        <f>K1213+L1213</f>
        <v>539.88</v>
      </c>
      <c r="N1213" s="35"/>
    </row>
    <row r="1214" spans="3:14" x14ac:dyDescent="0.35">
      <c r="C1214" s="34"/>
      <c r="D1214" s="35"/>
      <c r="E1214" s="118"/>
      <c r="F1214" s="35"/>
      <c r="G1214" s="35"/>
      <c r="H1214" s="35"/>
      <c r="I1214" s="50" t="s">
        <v>1042</v>
      </c>
      <c r="J1214" s="29"/>
      <c r="K1214" s="41">
        <f>SUM(K1212:K1213)</f>
        <v>537.28134999999997</v>
      </c>
      <c r="L1214" s="41">
        <f>SUM(L1212:L1213)</f>
        <v>342.42914999999999</v>
      </c>
      <c r="M1214" s="41">
        <f>SUM(M1212:M1213)</f>
        <v>879.71049999999991</v>
      </c>
      <c r="N1214" s="35"/>
    </row>
    <row r="1215" spans="3:14" x14ac:dyDescent="0.35">
      <c r="C1215" s="34"/>
      <c r="D1215" s="35"/>
      <c r="E1215" s="118"/>
      <c r="F1215" s="35"/>
      <c r="G1215" s="35"/>
      <c r="H1215" s="35"/>
      <c r="I1215" s="35"/>
      <c r="J1215" s="35"/>
      <c r="K1215" s="35"/>
      <c r="L1215" s="35"/>
      <c r="M1215" s="35"/>
      <c r="N1215" s="35"/>
    </row>
    <row r="1216" spans="3:14" x14ac:dyDescent="0.35">
      <c r="C1216" s="42"/>
      <c r="D1216" s="43"/>
      <c r="E1216" s="117"/>
      <c r="F1216" s="43"/>
      <c r="G1216" s="44" t="s">
        <v>21</v>
      </c>
      <c r="H1216" s="44" t="s">
        <v>1036</v>
      </c>
      <c r="I1216" s="44" t="s">
        <v>1037</v>
      </c>
      <c r="J1216" s="44" t="s">
        <v>1038</v>
      </c>
      <c r="K1216" s="44" t="s">
        <v>1039</v>
      </c>
      <c r="L1216" s="44" t="s">
        <v>1040</v>
      </c>
      <c r="M1216" s="45" t="s">
        <v>1041</v>
      </c>
      <c r="N1216" s="35"/>
    </row>
    <row r="1217" spans="3:14" ht="65" x14ac:dyDescent="0.35">
      <c r="C1217" s="55" t="s">
        <v>760</v>
      </c>
      <c r="D1217" s="47" t="str">
        <f>IF(C1217="","",VLOOKUP(C1217,'[1]PREÇOS UNITÁRIOS'!$B$12:$H$273,2,0))</f>
        <v>C174-BASA</v>
      </c>
      <c r="E1217" s="79" t="s">
        <v>11</v>
      </c>
      <c r="F1217" s="47" t="str">
        <f>IF(C1217="","",VLOOKUP(C1217,'[1]PREÇOS UNITÁRIOS'!$B$12:$H$273,3,0))</f>
        <v>IDENTIFICAÇÃO DE TODOS OS ELEMENTOS DO SISTEMA ELÉTRICO, COM ETIQUETAS DE LONGA DURABILIDADE, ANILHAS E ETC</v>
      </c>
      <c r="G1217" s="48" t="s">
        <v>21</v>
      </c>
      <c r="H1217" s="29"/>
      <c r="I1217" s="29"/>
      <c r="J1217" s="49"/>
      <c r="K1217" s="49">
        <f>K1221</f>
        <v>82.720000000000027</v>
      </c>
      <c r="L1217" s="49">
        <f>L1221</f>
        <v>706.64</v>
      </c>
      <c r="M1217" s="49">
        <f>SUM(K1217:L1217)</f>
        <v>789.36</v>
      </c>
      <c r="N1217" s="35"/>
    </row>
    <row r="1218" spans="3:14" ht="50" x14ac:dyDescent="0.35">
      <c r="C1218" s="34"/>
      <c r="D1218" s="36" t="s">
        <v>141</v>
      </c>
      <c r="E1218" s="38" t="str">
        <f>IFERROR(VLOOKUP(D1218,'[1]COMP-SINT-SINAPI'!$G$6:$R$20000,12,0),IFERROR(VLOOKUP(D1218,'[1]PREÇOS UNITÁRIOS'!$B$73:$H$20000,3,0),IFERROR(VLOOKUP(D1218,'[1]INSUMOS-SINAPI'!$A$6:$J$20000,6,0),IFERROR(VLOOKUP(D1218,'[1]tab-PINI-SINT'!$B$18:$H$20000,7,0),IFERROR(VLOOKUP(D1218,[1]INSUMOS!$B$13:$J$9994,9,0),"")))))</f>
        <v>COMPOSIÇÃO</v>
      </c>
      <c r="F1218" s="37" t="str">
        <f>IFERROR(VLOOKUP(D1218,'[1]COMP-SINT-SINAPI'!$G$6:$Q$20000,2,0),IFERROR(VLOOKUP(D1218,'[1]PREÇOS UNITÁRIOS'!$B$73:$H$20000,3,0),IFERROR(VLOOKUP(D1218,'[1]INSUMOS-SINAPI'!$A$7:$F$20000,2,0),IFERROR(VLOOKUP(D1218,'[1]tab-PINI-SINT'!$B$18:$G$20000,2,0),IFERROR(VLOOKUP(D1218,[1]INSUMOS!$B$13:$H$9994,3,0),"")))))</f>
        <v>Identificação de todos os elementos do sistema elétrico, com etiquetas de longa durabilidade, anilhas e etc</v>
      </c>
      <c r="G1218" s="38" t="str">
        <f>IFERROR(VLOOKUP(D1218,'[1]COMP-SINT-SINAPI'!$G$6:$Q$20000,3,0),IFERROR(VLOOKUP(D1218,'[1]PREÇOS UNITÁRIOS'!$B$73:$H$20000,4,0),IFERROR(VLOOKUP(D1218,'[1]INSUMOS-SINAPI'!$A$7:$F$20000,3,0),IFERROR(VLOOKUP(D1218,'[1]tab-PINI-SINT'!$B$18:$G$20000,3,0),IFERROR(VLOOKUP(D1218,[1]INSUMOS!$B$13:$H$9994,5,0),"")))))</f>
        <v>UND</v>
      </c>
      <c r="H1218" s="39">
        <v>1</v>
      </c>
      <c r="I1218" s="38">
        <f>IFERROR(VLOOKUP(D1218,'[1]COMP-SINT-SINAPI'!$G$6:$Q$20000,8,0),IFERROR(VLOOKUP(D1218,'[1]PREÇOS UNITÁRIOS'!$B$73:$H$20000,5,0),IFERROR(VLOOKUP(D1218,'[1]INSUMOS-SINAPI'!$A$7:$F$20000,5,0),IFERROR(VLOOKUP(D1218,'[1]tab-PINI-SINT'!$B$18:$G$20000,4,0),IFERROR(VLOOKUP(D1218,[1]INSUMOS!$B$13:$H$9994,6,0),"")))))</f>
        <v>0</v>
      </c>
      <c r="J1218" s="38">
        <f>IF(D1218="",0,IFERROR(VLOOKUP(D1218,'[1]COMP-SINT-SINAPI'!$G$6:$Q$20000,7,0),IFERROR(VLOOKUP(D1218,'[1]PREÇOS UNITÁRIOS'!$B$73:$H$20000,6,0),IFERROR(VLOOKUP(D1218,'[1]INSUMOS-SINAPI'!$A$7:$F$20000,7,0),IFERROR(VLOOKUP(D1218,'[1]tab-PINI-SINT'!$B$18:$G$20000,5,0),IFERROR(VLOOKUP(D1218,[1]INSUMOS!$B$13:$H$9994,7,0),"0,00"))))))</f>
        <v>420</v>
      </c>
      <c r="K1218" s="40">
        <f>IF(H1218="",0,H1218*I1218)</f>
        <v>0</v>
      </c>
      <c r="L1218" s="40">
        <f>H1218*J1218</f>
        <v>420</v>
      </c>
      <c r="M1218" s="41">
        <f>K1218+L1218</f>
        <v>420</v>
      </c>
      <c r="N1218" s="35"/>
    </row>
    <row r="1219" spans="3:14" ht="37.5" x14ac:dyDescent="0.35">
      <c r="C1219" s="34"/>
      <c r="D1219" s="77">
        <v>88247</v>
      </c>
      <c r="E1219" s="38" t="str">
        <f>IFERROR(VLOOKUP(D1219,'[1]COMP-SINT-SINAPI'!$G$6:$R$20000,12,0),IFERROR(VLOOKUP(D1219,'[1]PREÇOS UNITÁRIOS'!$B$73:$H$20000,3,0),IFERROR(VLOOKUP(D1219,'[1]INSUMOS-SINAPI'!$A$6:$J$20000,6,0),IFERROR(VLOOKUP(D1219,'[1]tab-PINI-SINT'!$B$18:$H$20000,7,0),IFERROR(VLOOKUP(D1219,[1]INSUMOS!$B$13:$J$9994,9,0),"")))))</f>
        <v>SINAPI</v>
      </c>
      <c r="F1219" s="37" t="str">
        <f>IFERROR(VLOOKUP(D1219,'[1]COMP-SINT-SINAPI'!$G$6:$Q$20000,2,0),IFERROR(VLOOKUP(D1219,'[1]PREÇOS UNITÁRIOS'!$B$73:$H$20000,3,0),IFERROR(VLOOKUP(D1219,'[1]INSUMOS-SINAPI'!$A$7:$F$20000,2,0),IFERROR(VLOOKUP(D1219,'[1]tab-PINI-SINT'!$B$18:$G$20000,2,0),IFERROR(VLOOKUP(D1219,[1]INSUMOS!$B$13:$H$9994,3,0),"")))))</f>
        <v>AUXILIAR DE ELETRICISTA COM ENCARGOS COMPLEMENTARES</v>
      </c>
      <c r="G1219" s="38" t="str">
        <f>IFERROR(VLOOKUP(D1219,'[1]COMP-SINT-SINAPI'!$G$6:$Q$20000,3,0),IFERROR(VLOOKUP(D1219,'[1]PREÇOS UNITÁRIOS'!$B$73:$H$20000,4,0),IFERROR(VLOOKUP(D1219,'[1]INSUMOS-SINAPI'!$A$7:$F$20000,3,0),IFERROR(VLOOKUP(D1219,'[1]tab-PINI-SINT'!$B$18:$G$20000,3,0),IFERROR(VLOOKUP(D1219,[1]INSUMOS!$B$13:$H$9994,5,0),"")))))</f>
        <v>H</v>
      </c>
      <c r="H1219" s="39">
        <v>8</v>
      </c>
      <c r="I1219" s="38">
        <f>IFERROR(VLOOKUP(D1219,'[1]COMP-SINT-SINAPI'!$G$6:$Q$20000,8,0),IFERROR(VLOOKUP(D1219,'[1]PREÇOS UNITÁRIOS'!$B$73:$H$20000,5,0),IFERROR(VLOOKUP(D1219,'[1]INSUMOS-SINAPI'!$A$7:$F$20000,5,0),IFERROR(VLOOKUP(D1219,'[1]tab-PINI-SINT'!$B$18:$G$20000,4,0),IFERROR(VLOOKUP(D1219,[1]INSUMOS!$B$13:$H$9994,6,0),"")))))</f>
        <v>5.1700000000000017</v>
      </c>
      <c r="J1219" s="38" t="str">
        <f>IF(D1219="",0,IFERROR(VLOOKUP(D1219,'[1]COMP-SINT-SINAPI'!$G$6:$Q$20000,7,0),IFERROR(VLOOKUP(D1219,'[1]PREÇOS UNITÁRIOS'!$B$73:$H$20000,6,0),IFERROR(VLOOKUP(D1219,'[1]INSUMOS-SINAPI'!$A$7:$F$20000,7,0),IFERROR(VLOOKUP(D1219,'[1]tab-PINI-SINT'!$B$18:$G$20000,5,0),IFERROR(VLOOKUP(D1219,[1]INSUMOS!$B$13:$H$9994,7,0),"0,00"))))))</f>
        <v>15,70</v>
      </c>
      <c r="K1219" s="40">
        <f>IF(H1219="",0,H1219*I1219)</f>
        <v>41.360000000000014</v>
      </c>
      <c r="L1219" s="40">
        <f>H1219*J1219</f>
        <v>125.6</v>
      </c>
      <c r="M1219" s="41">
        <f>K1219+L1219</f>
        <v>166.96</v>
      </c>
      <c r="N1219" s="35"/>
    </row>
    <row r="1220" spans="3:14" ht="25" x14ac:dyDescent="0.35">
      <c r="C1220" s="34"/>
      <c r="D1220" s="77">
        <v>88264</v>
      </c>
      <c r="E1220" s="38" t="str">
        <f>IFERROR(VLOOKUP(D1220,'[1]COMP-SINT-SINAPI'!$G$6:$R$20000,12,0),IFERROR(VLOOKUP(D1220,'[1]PREÇOS UNITÁRIOS'!$B$73:$H$20000,3,0),IFERROR(VLOOKUP(D1220,'[1]INSUMOS-SINAPI'!$A$6:$J$20000,6,0),IFERROR(VLOOKUP(D1220,'[1]tab-PINI-SINT'!$B$18:$H$20000,7,0),IFERROR(VLOOKUP(D1220,[1]INSUMOS!$B$13:$J$9994,9,0),"")))))</f>
        <v>SINAPI</v>
      </c>
      <c r="F1220" s="37" t="str">
        <f>IFERROR(VLOOKUP(D1220,'[1]COMP-SINT-SINAPI'!$G$6:$Q$20000,2,0),IFERROR(VLOOKUP(D1220,'[1]PREÇOS UNITÁRIOS'!$B$73:$H$20000,3,0),IFERROR(VLOOKUP(D1220,'[1]INSUMOS-SINAPI'!$A$7:$F$20000,2,0),IFERROR(VLOOKUP(D1220,'[1]tab-PINI-SINT'!$B$18:$G$20000,2,0),IFERROR(VLOOKUP(D1220,[1]INSUMOS!$B$13:$H$9994,3,0),"")))))</f>
        <v>ELETRICISTA COM ENCARGOS COMPLEMENTARES</v>
      </c>
      <c r="G1220" s="38" t="str">
        <f>IFERROR(VLOOKUP(D1220,'[1]COMP-SINT-SINAPI'!$G$6:$Q$20000,3,0),IFERROR(VLOOKUP(D1220,'[1]PREÇOS UNITÁRIOS'!$B$73:$H$20000,4,0),IFERROR(VLOOKUP(D1220,'[1]INSUMOS-SINAPI'!$A$7:$F$20000,3,0),IFERROR(VLOOKUP(D1220,'[1]tab-PINI-SINT'!$B$18:$G$20000,3,0),IFERROR(VLOOKUP(D1220,[1]INSUMOS!$B$13:$H$9994,5,0),"")))))</f>
        <v>H</v>
      </c>
      <c r="H1220" s="39">
        <v>8</v>
      </c>
      <c r="I1220" s="38">
        <f>IFERROR(VLOOKUP(D1220,'[1]COMP-SINT-SINAPI'!$G$6:$Q$20000,8,0),IFERROR(VLOOKUP(D1220,'[1]PREÇOS UNITÁRIOS'!$B$73:$H$20000,5,0),IFERROR(VLOOKUP(D1220,'[1]INSUMOS-SINAPI'!$A$7:$F$20000,5,0),IFERROR(VLOOKUP(D1220,'[1]tab-PINI-SINT'!$B$18:$G$20000,4,0),IFERROR(VLOOKUP(D1220,[1]INSUMOS!$B$13:$H$9994,6,0),"")))))</f>
        <v>5.1700000000000017</v>
      </c>
      <c r="J1220" s="38" t="str">
        <f>IF(D1220="",0,IFERROR(VLOOKUP(D1220,'[1]COMP-SINT-SINAPI'!$G$6:$Q$20000,7,0),IFERROR(VLOOKUP(D1220,'[1]PREÇOS UNITÁRIOS'!$B$73:$H$20000,6,0),IFERROR(VLOOKUP(D1220,'[1]INSUMOS-SINAPI'!$A$7:$F$20000,7,0),IFERROR(VLOOKUP(D1220,'[1]tab-PINI-SINT'!$B$18:$G$20000,5,0),IFERROR(VLOOKUP(D1220,[1]INSUMOS!$B$13:$H$9994,7,0),"0,00"))))))</f>
        <v>20,13</v>
      </c>
      <c r="K1220" s="40">
        <f>IF(H1220="",0,H1220*I1220)</f>
        <v>41.360000000000014</v>
      </c>
      <c r="L1220" s="40">
        <f>H1220*J1220</f>
        <v>161.04</v>
      </c>
      <c r="M1220" s="41">
        <f>K1220+L1220</f>
        <v>202.4</v>
      </c>
      <c r="N1220" s="35"/>
    </row>
    <row r="1221" spans="3:14" x14ac:dyDescent="0.35">
      <c r="C1221" s="34"/>
      <c r="D1221" s="35"/>
      <c r="E1221" s="118"/>
      <c r="F1221" s="35"/>
      <c r="G1221" s="35"/>
      <c r="H1221" s="35"/>
      <c r="I1221" s="50" t="s">
        <v>1042</v>
      </c>
      <c r="J1221" s="29"/>
      <c r="K1221" s="41">
        <f>SUM(K1218:K1220)</f>
        <v>82.720000000000027</v>
      </c>
      <c r="L1221" s="41">
        <f>SUM(L1218:L1220)</f>
        <v>706.64</v>
      </c>
      <c r="M1221" s="41">
        <f>SUM(M1218:M1220)</f>
        <v>789.36</v>
      </c>
      <c r="N1221" s="35"/>
    </row>
    <row r="1222" spans="3:14" x14ac:dyDescent="0.35">
      <c r="C1222" s="34"/>
      <c r="D1222" s="35"/>
      <c r="E1222" s="118"/>
      <c r="F1222" s="35"/>
      <c r="G1222" s="35"/>
      <c r="H1222" s="35"/>
      <c r="I1222" s="35"/>
      <c r="J1222" s="35"/>
      <c r="K1222" s="35"/>
      <c r="L1222" s="35"/>
      <c r="M1222" s="35"/>
      <c r="N1222" s="35"/>
    </row>
    <row r="1223" spans="3:14" x14ac:dyDescent="0.35">
      <c r="C1223" s="42"/>
      <c r="D1223" s="43"/>
      <c r="E1223" s="117"/>
      <c r="F1223" s="43"/>
      <c r="G1223" s="44" t="s">
        <v>21</v>
      </c>
      <c r="H1223" s="44" t="s">
        <v>1036</v>
      </c>
      <c r="I1223" s="44" t="s">
        <v>1037</v>
      </c>
      <c r="J1223" s="44" t="s">
        <v>1038</v>
      </c>
      <c r="K1223" s="44" t="s">
        <v>1039</v>
      </c>
      <c r="L1223" s="44" t="s">
        <v>1040</v>
      </c>
      <c r="M1223" s="45" t="s">
        <v>1041</v>
      </c>
      <c r="N1223" s="35"/>
    </row>
    <row r="1224" spans="3:14" ht="39" x14ac:dyDescent="0.35">
      <c r="C1224" s="55" t="s">
        <v>763</v>
      </c>
      <c r="D1224" s="47" t="str">
        <f>IF(C1224="","",VLOOKUP(C1224,'[1]PREÇOS UNITÁRIOS'!$B$12:$H$273,2,0))</f>
        <v>C175-BASA</v>
      </c>
      <c r="E1224" s="79" t="s">
        <v>11</v>
      </c>
      <c r="F1224" s="47" t="str">
        <f>IF(C1224="","",VLOOKUP(C1224,'[1]PREÇOS UNITÁRIOS'!$B$12:$H$273,3,0))</f>
        <v>DESMONTAGEM E MONTAGEM DA PGDM (PORTA DETECTORA DE METAIS)</v>
      </c>
      <c r="G1224" s="48" t="s">
        <v>21</v>
      </c>
      <c r="H1224" s="29"/>
      <c r="I1224" s="29"/>
      <c r="J1224" s="49"/>
      <c r="K1224" s="49">
        <f>K1229</f>
        <v>573.6</v>
      </c>
      <c r="L1224" s="49">
        <f>L1229</f>
        <v>1362.6672000000001</v>
      </c>
      <c r="M1224" s="49">
        <f>SUM(K1224:L1224)</f>
        <v>1936.2672000000002</v>
      </c>
      <c r="N1224" s="35"/>
    </row>
    <row r="1225" spans="3:14" ht="37.5" x14ac:dyDescent="0.35">
      <c r="C1225" s="34"/>
      <c r="D1225" s="36">
        <v>88266</v>
      </c>
      <c r="E1225" s="38" t="str">
        <f>IFERROR(VLOOKUP(D1225,'[1]COMP-SINT-SINAPI'!$G$6:$R$20000,12,0),IFERROR(VLOOKUP(D1225,'[1]PREÇOS UNITÁRIOS'!$B$73:$H$20000,3,0),IFERROR(VLOOKUP(D1225,'[1]INSUMOS-SINAPI'!$A$6:$J$20000,6,0),IFERROR(VLOOKUP(D1225,'[1]tab-PINI-SINT'!$B$18:$H$20000,7,0),IFERROR(VLOOKUP(D1225,[1]INSUMOS!$B$13:$J$9994,9,0),"")))))</f>
        <v>SINAPI</v>
      </c>
      <c r="F1225" s="37" t="str">
        <f>IFERROR(VLOOKUP(D1225,'[1]COMP-SINT-SINAPI'!$G$6:$Q$20000,2,0),IFERROR(VLOOKUP(D1225,'[1]PREÇOS UNITÁRIOS'!$B$73:$H$20000,3,0),IFERROR(VLOOKUP(D1225,'[1]INSUMOS-SINAPI'!$A$7:$F$20000,2,0),IFERROR(VLOOKUP(D1225,'[1]tab-PINI-SINT'!$B$18:$G$20000,2,0),IFERROR(VLOOKUP(D1225,[1]INSUMOS!$B$13:$H$9994,3,0),"")))))</f>
        <v>ELETROTÉCNICO COM ENCARGOS COMPLEMENTARES</v>
      </c>
      <c r="G1225" s="38" t="str">
        <f>IFERROR(VLOOKUP(D1225,'[1]COMP-SINT-SINAPI'!$G$6:$Q$20000,3,0),IFERROR(VLOOKUP(D1225,'[1]PREÇOS UNITÁRIOS'!$B$73:$H$20000,4,0),IFERROR(VLOOKUP(D1225,'[1]INSUMOS-SINAPI'!$A$7:$F$20000,3,0),IFERROR(VLOOKUP(D1225,'[1]tab-PINI-SINT'!$B$18:$G$20000,3,0),IFERROR(VLOOKUP(D1225,[1]INSUMOS!$B$13:$H$9994,5,0),"")))))</f>
        <v>H</v>
      </c>
      <c r="H1225" s="39">
        <v>20</v>
      </c>
      <c r="I1225" s="38">
        <f>IFERROR(VLOOKUP(D1225,'[1]COMP-SINT-SINAPI'!$G$6:$Q$20000,8,0),IFERROR(VLOOKUP(D1225,'[1]PREÇOS UNITÁRIOS'!$B$73:$H$20000,5,0),IFERROR(VLOOKUP(D1225,'[1]INSUMOS-SINAPI'!$A$7:$F$20000,5,0),IFERROR(VLOOKUP(D1225,'[1]tab-PINI-SINT'!$B$18:$G$20000,4,0),IFERROR(VLOOKUP(D1225,[1]INSUMOS!$B$13:$H$9994,6,0),"")))))</f>
        <v>5.1699999999999982</v>
      </c>
      <c r="J1225" s="38" t="str">
        <f>IF(D1225="",0,IFERROR(VLOOKUP(D1225,'[1]COMP-SINT-SINAPI'!$G$6:$Q$20000,7,0),IFERROR(VLOOKUP(D1225,'[1]PREÇOS UNITÁRIOS'!$B$73:$H$20000,6,0),IFERROR(VLOOKUP(D1225,'[1]INSUMOS-SINAPI'!$A$7:$F$20000,7,0),IFERROR(VLOOKUP(D1225,'[1]tab-PINI-SINT'!$B$18:$G$20000,5,0),IFERROR(VLOOKUP(D1225,[1]INSUMOS!$B$13:$H$9994,7,0),"0,00"))))))</f>
        <v>25,96</v>
      </c>
      <c r="K1225" s="40">
        <f>IF(H1225="",0,H1225*I1225)</f>
        <v>103.39999999999996</v>
      </c>
      <c r="L1225" s="40">
        <f>H1225*J1225</f>
        <v>519.20000000000005</v>
      </c>
      <c r="M1225" s="41">
        <f>K1225+L1225</f>
        <v>622.6</v>
      </c>
      <c r="N1225" s="35"/>
    </row>
    <row r="1226" spans="3:14" ht="50" x14ac:dyDescent="0.35">
      <c r="C1226" s="34"/>
      <c r="D1226" s="36">
        <v>102180</v>
      </c>
      <c r="E1226" s="38" t="str">
        <f>IFERROR(VLOOKUP(D1226,'[1]COMP-SINT-SINAPI'!$G$6:$R$20000,12,0),IFERROR(VLOOKUP(D1226,'[1]PREÇOS UNITÁRIOS'!$B$73:$H$20000,3,0),IFERROR(VLOOKUP(D1226,'[1]INSUMOS-SINAPI'!$A$6:$J$20000,6,0),IFERROR(VLOOKUP(D1226,'[1]tab-PINI-SINT'!$B$18:$H$20000,7,0),IFERROR(VLOOKUP(D1226,[1]INSUMOS!$B$13:$J$9994,9,0),"")))))</f>
        <v>SINAPI</v>
      </c>
      <c r="F1226" s="37" t="str">
        <f>IFERROR(VLOOKUP(D1226,'[1]COMP-SINT-SINAPI'!$G$6:$Q$20000,2,0),IFERROR(VLOOKUP(D1226,'[1]PREÇOS UNITÁRIOS'!$B$73:$H$20000,3,0),IFERROR(VLOOKUP(D1226,'[1]INSUMOS-SINAPI'!$A$7:$F$20000,2,0),IFERROR(VLOOKUP(D1226,'[1]tab-PINI-SINT'!$B$18:$G$20000,2,0),IFERROR(VLOOKUP(D1226,[1]INSUMOS!$B$13:$H$9994,3,0),"")))))</f>
        <v>INSTALAÇÃO DE VIDRO TEMPERADO, E = 8 MM, ENCAIXADO EM PERFIL U. AF_01/2021_PS</v>
      </c>
      <c r="G1226" s="38" t="str">
        <f>IFERROR(VLOOKUP(D1226,'[1]COMP-SINT-SINAPI'!$G$6:$Q$20000,3,0),IFERROR(VLOOKUP(D1226,'[1]PREÇOS UNITÁRIOS'!$B$73:$H$20000,4,0),IFERROR(VLOOKUP(D1226,'[1]INSUMOS-SINAPI'!$A$7:$F$20000,3,0),IFERROR(VLOOKUP(D1226,'[1]tab-PINI-SINT'!$B$18:$G$20000,3,0),IFERROR(VLOOKUP(D1226,[1]INSUMOS!$B$13:$H$9994,5,0),"")))))</f>
        <v>M2</v>
      </c>
      <c r="H1226" s="39">
        <f>0.7*2.1*4*2</f>
        <v>11.76</v>
      </c>
      <c r="I1226" s="38">
        <v>0</v>
      </c>
      <c r="J1226" s="38" t="str">
        <f>IF(D1226="",0,IFERROR(VLOOKUP(D1226,'[1]COMP-SINT-SINAPI'!$G$6:$Q$20000,7,0),IFERROR(VLOOKUP(D1226,'[1]PREÇOS UNITÁRIOS'!$B$73:$H$20000,6,0),IFERROR(VLOOKUP(D1226,'[1]INSUMOS-SINAPI'!$A$7:$F$20000,7,0),IFERROR(VLOOKUP(D1226,'[1]tab-PINI-SINT'!$B$18:$G$20000,5,0),IFERROR(VLOOKUP(D1226,[1]INSUMOS!$B$13:$H$9994,7,0),"0,00"))))))</f>
        <v>45,72</v>
      </c>
      <c r="K1226" s="40">
        <f>IF(H1226="",0,H1226*I1226)</f>
        <v>0</v>
      </c>
      <c r="L1226" s="40">
        <f>H1226*J1226</f>
        <v>537.66719999999998</v>
      </c>
      <c r="M1226" s="41">
        <f>K1226+L1226</f>
        <v>537.66719999999998</v>
      </c>
      <c r="N1226" s="35"/>
    </row>
    <row r="1227" spans="3:14" ht="37.5" x14ac:dyDescent="0.35">
      <c r="C1227" s="34"/>
      <c r="D1227" s="36">
        <v>88243</v>
      </c>
      <c r="E1227" s="38" t="str">
        <f>IFERROR(VLOOKUP(D1227,'[1]COMP-SINT-SINAPI'!$G$6:$R$20000,12,0),IFERROR(VLOOKUP(D1227,'[1]PREÇOS UNITÁRIOS'!$B$73:$H$20000,3,0),IFERROR(VLOOKUP(D1227,'[1]INSUMOS-SINAPI'!$A$6:$J$20000,6,0),IFERROR(VLOOKUP(D1227,'[1]tab-PINI-SINT'!$B$18:$H$20000,7,0),IFERROR(VLOOKUP(D1227,[1]INSUMOS!$B$13:$J$9994,9,0),"")))))</f>
        <v>SINAPI</v>
      </c>
      <c r="F1227" s="37" t="str">
        <f>IFERROR(VLOOKUP(D1227,'[1]COMP-SINT-SINAPI'!$G$6:$Q$20000,2,0),IFERROR(VLOOKUP(D1227,'[1]PREÇOS UNITÁRIOS'!$B$73:$H$20000,3,0),IFERROR(VLOOKUP(D1227,'[1]INSUMOS-SINAPI'!$A$7:$F$20000,2,0),IFERROR(VLOOKUP(D1227,'[1]tab-PINI-SINT'!$B$18:$G$20000,2,0),IFERROR(VLOOKUP(D1227,[1]INSUMOS!$B$13:$H$9994,3,0),"")))))</f>
        <v>AJUDANTE ESPECIALIZADO COM ENCARGOS COMPLEMENTARES</v>
      </c>
      <c r="G1227" s="38" t="str">
        <f>IFERROR(VLOOKUP(D1227,'[1]COMP-SINT-SINAPI'!$G$6:$Q$20000,3,0),IFERROR(VLOOKUP(D1227,'[1]PREÇOS UNITÁRIOS'!$B$73:$H$20000,4,0),IFERROR(VLOOKUP(D1227,'[1]INSUMOS-SINAPI'!$A$7:$F$20000,3,0),IFERROR(VLOOKUP(D1227,'[1]tab-PINI-SINT'!$B$18:$G$20000,3,0),IFERROR(VLOOKUP(D1227,[1]INSUMOS!$B$13:$H$9994,5,0),"")))))</f>
        <v>H</v>
      </c>
      <c r="H1227" s="39">
        <v>20</v>
      </c>
      <c r="I1227" s="38">
        <f>IFERROR(VLOOKUP(D1227,'[1]COMP-SINT-SINAPI'!$G$6:$Q$20000,8,0),IFERROR(VLOOKUP(D1227,'[1]PREÇOS UNITÁRIOS'!$B$73:$H$20000,5,0),IFERROR(VLOOKUP(D1227,'[1]INSUMOS-SINAPI'!$A$7:$F$20000,5,0),IFERROR(VLOOKUP(D1227,'[1]tab-PINI-SINT'!$B$18:$G$20000,4,0),IFERROR(VLOOKUP(D1227,[1]INSUMOS!$B$13:$H$9994,6,0),"")))))</f>
        <v>5.0100000000000016</v>
      </c>
      <c r="J1227" s="38" t="str">
        <f>IF(D1227="",0,IFERROR(VLOOKUP(D1227,'[1]COMP-SINT-SINAPI'!$G$6:$Q$20000,7,0),IFERROR(VLOOKUP(D1227,'[1]PREÇOS UNITÁRIOS'!$B$73:$H$20000,6,0),IFERROR(VLOOKUP(D1227,'[1]INSUMOS-SINAPI'!$A$7:$F$20000,7,0),IFERROR(VLOOKUP(D1227,'[1]tab-PINI-SINT'!$B$18:$G$20000,5,0),IFERROR(VLOOKUP(D1227,[1]INSUMOS!$B$13:$H$9994,7,0),"0,00"))))))</f>
        <v>15,29</v>
      </c>
      <c r="K1227" s="40">
        <f>IF(H1227="",0,H1227*I1227)</f>
        <v>100.20000000000003</v>
      </c>
      <c r="L1227" s="40">
        <f>H1227*J1227</f>
        <v>305.79999999999995</v>
      </c>
      <c r="M1227" s="41">
        <f>K1227+L1227</f>
        <v>406</v>
      </c>
      <c r="N1227" s="35"/>
    </row>
    <row r="1228" spans="3:14" ht="25" x14ac:dyDescent="0.35">
      <c r="C1228" s="34"/>
      <c r="D1228" s="36" t="s">
        <v>90</v>
      </c>
      <c r="E1228" s="38" t="str">
        <f>IFERROR(VLOOKUP(D1228,'[1]COMP-SINT-SINAPI'!$G$6:$R$20000,12,0),IFERROR(VLOOKUP(D1228,'[1]PREÇOS UNITÁRIOS'!$B$73:$H$20000,3,0),IFERROR(VLOOKUP(D1228,'[1]INSUMOS-SINAPI'!$A$6:$J$20000,6,0),IFERROR(VLOOKUP(D1228,'[1]tab-PINI-SINT'!$B$18:$H$20000,7,0),IFERROR(VLOOKUP(D1228,[1]INSUMOS!$B$13:$J$9994,9,0),"")))))</f>
        <v>BASA</v>
      </c>
      <c r="F1228" s="37" t="str">
        <f>IFERROR(VLOOKUP(D1228,'[1]COMP-SINT-SINAPI'!$G$6:$Q$20000,2,0),IFERROR(VLOOKUP(D1228,'[1]PREÇOS UNITÁRIOS'!$B$73:$H$20000,3,0),IFERROR(VLOOKUP(D1228,'[1]INSUMOS-SINAPI'!$A$7:$F$20000,2,0),IFERROR(VLOOKUP(D1228,'[1]tab-PINI-SINT'!$B$18:$G$20000,2,0),IFERROR(VLOOKUP(D1228,[1]INSUMOS!$B$13:$H$9994,3,0),"")))))</f>
        <v>deslocamento do técnico a agencia</v>
      </c>
      <c r="G1228" s="38" t="str">
        <f>IFERROR(VLOOKUP(D1228,'[1]COMP-SINT-SINAPI'!$G$6:$Q$20000,3,0),IFERROR(VLOOKUP(D1228,'[1]PREÇOS UNITÁRIOS'!$B$73:$H$20000,4,0),IFERROR(VLOOKUP(D1228,'[1]INSUMOS-SINAPI'!$A$7:$F$20000,3,0),IFERROR(VLOOKUP(D1228,'[1]tab-PINI-SINT'!$B$18:$G$20000,3,0),IFERROR(VLOOKUP(D1228,[1]INSUMOS!$B$13:$H$9994,5,0),"")))))</f>
        <v>UN</v>
      </c>
      <c r="H1228" s="39">
        <v>2</v>
      </c>
      <c r="I1228" s="38">
        <f>IFERROR(VLOOKUP(D1228,'[1]COMP-SINT-SINAPI'!$G$6:$Q$20000,8,0),IFERROR(VLOOKUP(D1228,'[1]PREÇOS UNITÁRIOS'!$B$73:$H$20000,5,0),IFERROR(VLOOKUP(D1228,'[1]INSUMOS-SINAPI'!$A$7:$F$20000,5,0),IFERROR(VLOOKUP(D1228,'[1]tab-PINI-SINT'!$B$18:$G$20000,4,0),IFERROR(VLOOKUP(D1228,[1]INSUMOS!$B$13:$H$9994,6,0),"")))))</f>
        <v>185</v>
      </c>
      <c r="J1228" s="38">
        <f>IF(D1228="",0,IFERROR(VLOOKUP(D1228,'[1]COMP-SINT-SINAPI'!$G$6:$Q$20000,7,0),IFERROR(VLOOKUP(D1228,'[1]PREÇOS UNITÁRIOS'!$B$73:$H$20000,6,0),IFERROR(VLOOKUP(D1228,'[1]INSUMOS-SINAPI'!$A$7:$F$20000,7,0),IFERROR(VLOOKUP(D1228,'[1]tab-PINI-SINT'!$B$18:$G$20000,5,0),IFERROR(VLOOKUP(D1228,[1]INSUMOS!$B$13:$H$9994,7,0),"0,00"))))))</f>
        <v>0</v>
      </c>
      <c r="K1228" s="40">
        <f>IF(H1228="",0,H1228*I1228)</f>
        <v>370</v>
      </c>
      <c r="L1228" s="40">
        <f>H1228*J1228</f>
        <v>0</v>
      </c>
      <c r="M1228" s="41">
        <f>K1228+L1228</f>
        <v>370</v>
      </c>
      <c r="N1228" s="35"/>
    </row>
    <row r="1229" spans="3:14" x14ac:dyDescent="0.35">
      <c r="C1229" s="34"/>
      <c r="D1229" s="35"/>
      <c r="E1229" s="118"/>
      <c r="F1229" s="35"/>
      <c r="G1229" s="35"/>
      <c r="H1229" s="35"/>
      <c r="I1229" s="50" t="s">
        <v>1042</v>
      </c>
      <c r="J1229" s="29"/>
      <c r="K1229" s="41">
        <f>SUM(K1225:K1228)</f>
        <v>573.6</v>
      </c>
      <c r="L1229" s="41">
        <f>SUM(L1225:L1228)</f>
        <v>1362.6672000000001</v>
      </c>
      <c r="M1229" s="41">
        <f>SUM(M1225:M1228)</f>
        <v>1936.2672</v>
      </c>
      <c r="N1229" s="35"/>
    </row>
    <row r="1230" spans="3:14" x14ac:dyDescent="0.35">
      <c r="C1230" s="34"/>
      <c r="D1230" s="35"/>
      <c r="E1230" s="118"/>
      <c r="F1230" s="35"/>
      <c r="G1230" s="35"/>
      <c r="H1230" s="35"/>
      <c r="I1230" s="35"/>
      <c r="J1230" s="35"/>
      <c r="K1230" s="35"/>
      <c r="L1230" s="35"/>
      <c r="M1230" s="35"/>
      <c r="N1230" s="35"/>
    </row>
    <row r="1231" spans="3:14" x14ac:dyDescent="0.35">
      <c r="C1231" s="42"/>
      <c r="D1231" s="43"/>
      <c r="E1231" s="117"/>
      <c r="F1231" s="43"/>
      <c r="G1231" s="44" t="s">
        <v>21</v>
      </c>
      <c r="H1231" s="44" t="s">
        <v>1036</v>
      </c>
      <c r="I1231" s="44" t="s">
        <v>1037</v>
      </c>
      <c r="J1231" s="44" t="s">
        <v>1038</v>
      </c>
      <c r="K1231" s="44" t="s">
        <v>1039</v>
      </c>
      <c r="L1231" s="44" t="s">
        <v>1040</v>
      </c>
      <c r="M1231" s="45" t="s">
        <v>1041</v>
      </c>
      <c r="N1231" s="35"/>
    </row>
    <row r="1232" spans="3:14" ht="26" x14ac:dyDescent="0.35">
      <c r="C1232" s="55" t="s">
        <v>765</v>
      </c>
      <c r="D1232" s="47" t="str">
        <f>IF(C1232="","",VLOOKUP(C1232,'[1]PREÇOS UNITÁRIOS'!$B$12:$H$273,2,0))</f>
        <v>C176-BASA</v>
      </c>
      <c r="E1232" s="79" t="s">
        <v>11</v>
      </c>
      <c r="F1232" s="47" t="str">
        <f>IF(C1232="","",VLOOKUP(C1232,'[1]PREÇOS UNITÁRIOS'!$B$12:$H$273,3,0))</f>
        <v>Despesas gerais de consumo de energia elétrica e água.</v>
      </c>
      <c r="G1232" s="48" t="s">
        <v>21</v>
      </c>
      <c r="H1232" s="29"/>
      <c r="I1232" s="29"/>
      <c r="J1232" s="49"/>
      <c r="K1232" s="49">
        <f>K1236</f>
        <v>82.720000000000027</v>
      </c>
      <c r="L1232" s="49">
        <f>L1236</f>
        <v>706.64</v>
      </c>
      <c r="M1232" s="49">
        <f>SUM(K1232:L1232)</f>
        <v>789.36</v>
      </c>
      <c r="N1232" s="35"/>
    </row>
    <row r="1233" spans="3:14" ht="50" x14ac:dyDescent="0.35">
      <c r="C1233" s="34"/>
      <c r="D1233" s="36" t="s">
        <v>141</v>
      </c>
      <c r="E1233" s="38" t="str">
        <f>IFERROR(VLOOKUP(D1233,'[1]COMP-SINT-SINAPI'!$G$6:$R$20000,12,0),IFERROR(VLOOKUP(D1233,'[1]PREÇOS UNITÁRIOS'!$B$73:$H$20000,3,0),IFERROR(VLOOKUP(D1233,'[1]INSUMOS-SINAPI'!$A$6:$J$20000,6,0),IFERROR(VLOOKUP(D1233,'[1]tab-PINI-SINT'!$B$18:$H$20000,7,0),IFERROR(VLOOKUP(D1233,[1]INSUMOS!$B$13:$J$9994,9,0),"")))))</f>
        <v>COMPOSIÇÃO</v>
      </c>
      <c r="F1233" s="37" t="str">
        <f>IFERROR(VLOOKUP(D1233,'[1]COMP-SINT-SINAPI'!$G$6:$Q$20000,2,0),IFERROR(VLOOKUP(D1233,'[1]PREÇOS UNITÁRIOS'!$B$73:$H$20000,3,0),IFERROR(VLOOKUP(D1233,'[1]INSUMOS-SINAPI'!$A$7:$F$20000,2,0),IFERROR(VLOOKUP(D1233,'[1]tab-PINI-SINT'!$B$18:$G$20000,2,0),IFERROR(VLOOKUP(D1233,[1]INSUMOS!$B$13:$H$9994,3,0),"")))))</f>
        <v>Identificação de todos os elementos do sistema elétrico, com etiquetas de longa durabilidade, anilhas e etc</v>
      </c>
      <c r="G1233" s="38" t="str">
        <f>IFERROR(VLOOKUP(D1233,'[1]COMP-SINT-SINAPI'!$G$6:$Q$20000,3,0),IFERROR(VLOOKUP(D1233,'[1]PREÇOS UNITÁRIOS'!$B$73:$H$20000,4,0),IFERROR(VLOOKUP(D1233,'[1]INSUMOS-SINAPI'!$A$7:$F$20000,3,0),IFERROR(VLOOKUP(D1233,'[1]tab-PINI-SINT'!$B$18:$G$20000,3,0),IFERROR(VLOOKUP(D1233,[1]INSUMOS!$B$13:$H$9994,5,0),"")))))</f>
        <v>UND</v>
      </c>
      <c r="H1233" s="39">
        <v>1</v>
      </c>
      <c r="I1233" s="38">
        <f>IFERROR(VLOOKUP(D1233,'[1]COMP-SINT-SINAPI'!$G$6:$Q$20000,8,0),IFERROR(VLOOKUP(D1233,'[1]PREÇOS UNITÁRIOS'!$B$73:$H$20000,5,0),IFERROR(VLOOKUP(D1233,'[1]INSUMOS-SINAPI'!$A$7:$F$20000,5,0),IFERROR(VLOOKUP(D1233,'[1]tab-PINI-SINT'!$B$18:$G$20000,4,0),IFERROR(VLOOKUP(D1233,[1]INSUMOS!$B$13:$H$9994,6,0),"")))))</f>
        <v>0</v>
      </c>
      <c r="J1233" s="38">
        <f>IF(D1233="",0,IFERROR(VLOOKUP(D1233,'[1]COMP-SINT-SINAPI'!$G$6:$Q$20000,7,0),IFERROR(VLOOKUP(D1233,'[1]PREÇOS UNITÁRIOS'!$B$73:$H$20000,6,0),IFERROR(VLOOKUP(D1233,'[1]INSUMOS-SINAPI'!$A$7:$F$20000,7,0),IFERROR(VLOOKUP(D1233,'[1]tab-PINI-SINT'!$B$18:$G$20000,5,0),IFERROR(VLOOKUP(D1233,[1]INSUMOS!$B$13:$H$9994,7,0),"0,00"))))))</f>
        <v>420</v>
      </c>
      <c r="K1233" s="40">
        <f>IF(H1233="",0,H1233*I1233)</f>
        <v>0</v>
      </c>
      <c r="L1233" s="40">
        <f>H1233*J1233</f>
        <v>420</v>
      </c>
      <c r="M1233" s="41">
        <f>K1233+L1233</f>
        <v>420</v>
      </c>
      <c r="N1233" s="35"/>
    </row>
    <row r="1234" spans="3:14" ht="37.5" x14ac:dyDescent="0.35">
      <c r="C1234" s="34"/>
      <c r="D1234" s="77">
        <v>88247</v>
      </c>
      <c r="E1234" s="38" t="str">
        <f>IFERROR(VLOOKUP(D1234,'[1]COMP-SINT-SINAPI'!$G$6:$R$20000,12,0),IFERROR(VLOOKUP(D1234,'[1]PREÇOS UNITÁRIOS'!$B$73:$H$20000,3,0),IFERROR(VLOOKUP(D1234,'[1]INSUMOS-SINAPI'!$A$6:$J$20000,6,0),IFERROR(VLOOKUP(D1234,'[1]tab-PINI-SINT'!$B$18:$H$20000,7,0),IFERROR(VLOOKUP(D1234,[1]INSUMOS!$B$13:$J$9994,9,0),"")))))</f>
        <v>SINAPI</v>
      </c>
      <c r="F1234" s="37" t="str">
        <f>IFERROR(VLOOKUP(D1234,'[1]COMP-SINT-SINAPI'!$G$6:$Q$20000,2,0),IFERROR(VLOOKUP(D1234,'[1]PREÇOS UNITÁRIOS'!$B$73:$H$20000,3,0),IFERROR(VLOOKUP(D1234,'[1]INSUMOS-SINAPI'!$A$7:$F$20000,2,0),IFERROR(VLOOKUP(D1234,'[1]tab-PINI-SINT'!$B$18:$G$20000,2,0),IFERROR(VLOOKUP(D1234,[1]INSUMOS!$B$13:$H$9994,3,0),"")))))</f>
        <v>AUXILIAR DE ELETRICISTA COM ENCARGOS COMPLEMENTARES</v>
      </c>
      <c r="G1234" s="38" t="str">
        <f>IFERROR(VLOOKUP(D1234,'[1]COMP-SINT-SINAPI'!$G$6:$Q$20000,3,0),IFERROR(VLOOKUP(D1234,'[1]PREÇOS UNITÁRIOS'!$B$73:$H$20000,4,0),IFERROR(VLOOKUP(D1234,'[1]INSUMOS-SINAPI'!$A$7:$F$20000,3,0),IFERROR(VLOOKUP(D1234,'[1]tab-PINI-SINT'!$B$18:$G$20000,3,0),IFERROR(VLOOKUP(D1234,[1]INSUMOS!$B$13:$H$9994,5,0),"")))))</f>
        <v>H</v>
      </c>
      <c r="H1234" s="39">
        <v>8</v>
      </c>
      <c r="I1234" s="38">
        <f>IFERROR(VLOOKUP(D1234,'[1]COMP-SINT-SINAPI'!$G$6:$Q$20000,8,0),IFERROR(VLOOKUP(D1234,'[1]PREÇOS UNITÁRIOS'!$B$73:$H$20000,5,0),IFERROR(VLOOKUP(D1234,'[1]INSUMOS-SINAPI'!$A$7:$F$20000,5,0),IFERROR(VLOOKUP(D1234,'[1]tab-PINI-SINT'!$B$18:$G$20000,4,0),IFERROR(VLOOKUP(D1234,[1]INSUMOS!$B$13:$H$9994,6,0),"")))))</f>
        <v>5.1700000000000017</v>
      </c>
      <c r="J1234" s="38" t="str">
        <f>IF(D1234="",0,IFERROR(VLOOKUP(D1234,'[1]COMP-SINT-SINAPI'!$G$6:$Q$20000,7,0),IFERROR(VLOOKUP(D1234,'[1]PREÇOS UNITÁRIOS'!$B$73:$H$20000,6,0),IFERROR(VLOOKUP(D1234,'[1]INSUMOS-SINAPI'!$A$7:$F$20000,7,0),IFERROR(VLOOKUP(D1234,'[1]tab-PINI-SINT'!$B$18:$G$20000,5,0),IFERROR(VLOOKUP(D1234,[1]INSUMOS!$B$13:$H$9994,7,0),"0,00"))))))</f>
        <v>15,70</v>
      </c>
      <c r="K1234" s="40">
        <f>IF(H1234="",0,H1234*I1234)</f>
        <v>41.360000000000014</v>
      </c>
      <c r="L1234" s="40">
        <f>H1234*J1234</f>
        <v>125.6</v>
      </c>
      <c r="M1234" s="41">
        <f>K1234+L1234</f>
        <v>166.96</v>
      </c>
      <c r="N1234" s="35"/>
    </row>
    <row r="1235" spans="3:14" ht="25" x14ac:dyDescent="0.35">
      <c r="C1235" s="34"/>
      <c r="D1235" s="77">
        <v>88264</v>
      </c>
      <c r="E1235" s="38" t="str">
        <f>IFERROR(VLOOKUP(D1235,'[1]COMP-SINT-SINAPI'!$G$6:$R$20000,12,0),IFERROR(VLOOKUP(D1235,'[1]PREÇOS UNITÁRIOS'!$B$73:$H$20000,3,0),IFERROR(VLOOKUP(D1235,'[1]INSUMOS-SINAPI'!$A$6:$J$20000,6,0),IFERROR(VLOOKUP(D1235,'[1]tab-PINI-SINT'!$B$18:$H$20000,7,0),IFERROR(VLOOKUP(D1235,[1]INSUMOS!$B$13:$J$9994,9,0),"")))))</f>
        <v>SINAPI</v>
      </c>
      <c r="F1235" s="37" t="str">
        <f>IFERROR(VLOOKUP(D1235,'[1]COMP-SINT-SINAPI'!$G$6:$Q$20000,2,0),IFERROR(VLOOKUP(D1235,'[1]PREÇOS UNITÁRIOS'!$B$73:$H$20000,3,0),IFERROR(VLOOKUP(D1235,'[1]INSUMOS-SINAPI'!$A$7:$F$20000,2,0),IFERROR(VLOOKUP(D1235,'[1]tab-PINI-SINT'!$B$18:$G$20000,2,0),IFERROR(VLOOKUP(D1235,[1]INSUMOS!$B$13:$H$9994,3,0),"")))))</f>
        <v>ELETRICISTA COM ENCARGOS COMPLEMENTARES</v>
      </c>
      <c r="G1235" s="38" t="str">
        <f>IFERROR(VLOOKUP(D1235,'[1]COMP-SINT-SINAPI'!$G$6:$Q$20000,3,0),IFERROR(VLOOKUP(D1235,'[1]PREÇOS UNITÁRIOS'!$B$73:$H$20000,4,0),IFERROR(VLOOKUP(D1235,'[1]INSUMOS-SINAPI'!$A$7:$F$20000,3,0),IFERROR(VLOOKUP(D1235,'[1]tab-PINI-SINT'!$B$18:$G$20000,3,0),IFERROR(VLOOKUP(D1235,[1]INSUMOS!$B$13:$H$9994,5,0),"")))))</f>
        <v>H</v>
      </c>
      <c r="H1235" s="39">
        <v>8</v>
      </c>
      <c r="I1235" s="38">
        <f>IFERROR(VLOOKUP(D1235,'[1]COMP-SINT-SINAPI'!$G$6:$Q$20000,8,0),IFERROR(VLOOKUP(D1235,'[1]PREÇOS UNITÁRIOS'!$B$73:$H$20000,5,0),IFERROR(VLOOKUP(D1235,'[1]INSUMOS-SINAPI'!$A$7:$F$20000,5,0),IFERROR(VLOOKUP(D1235,'[1]tab-PINI-SINT'!$B$18:$G$20000,4,0),IFERROR(VLOOKUP(D1235,[1]INSUMOS!$B$13:$H$9994,6,0),"")))))</f>
        <v>5.1700000000000017</v>
      </c>
      <c r="J1235" s="38" t="str">
        <f>IF(D1235="",0,IFERROR(VLOOKUP(D1235,'[1]COMP-SINT-SINAPI'!$G$6:$Q$20000,7,0),IFERROR(VLOOKUP(D1235,'[1]PREÇOS UNITÁRIOS'!$B$73:$H$20000,6,0),IFERROR(VLOOKUP(D1235,'[1]INSUMOS-SINAPI'!$A$7:$F$20000,7,0),IFERROR(VLOOKUP(D1235,'[1]tab-PINI-SINT'!$B$18:$G$20000,5,0),IFERROR(VLOOKUP(D1235,[1]INSUMOS!$B$13:$H$9994,7,0),"0,00"))))))</f>
        <v>20,13</v>
      </c>
      <c r="K1235" s="40">
        <f>IF(H1235="",0,H1235*I1235)</f>
        <v>41.360000000000014</v>
      </c>
      <c r="L1235" s="40">
        <f>H1235*J1235</f>
        <v>161.04</v>
      </c>
      <c r="M1235" s="41">
        <f>K1235+L1235</f>
        <v>202.4</v>
      </c>
      <c r="N1235" s="35"/>
    </row>
    <row r="1236" spans="3:14" x14ac:dyDescent="0.35">
      <c r="C1236" s="34"/>
      <c r="D1236" s="35"/>
      <c r="E1236" s="118"/>
      <c r="F1236" s="35"/>
      <c r="G1236" s="35"/>
      <c r="H1236" s="35"/>
      <c r="I1236" s="50" t="s">
        <v>1042</v>
      </c>
      <c r="J1236" s="29"/>
      <c r="K1236" s="41">
        <f>SUM(K1233:K1235)</f>
        <v>82.720000000000027</v>
      </c>
      <c r="L1236" s="41">
        <f>SUM(L1233:L1235)</f>
        <v>706.64</v>
      </c>
      <c r="M1236" s="41">
        <f>SUM(M1233:M1235)</f>
        <v>789.36</v>
      </c>
      <c r="N1236" s="35"/>
    </row>
    <row r="1237" spans="3:14" x14ac:dyDescent="0.35">
      <c r="C1237" s="34"/>
      <c r="D1237" s="35"/>
      <c r="E1237" s="118"/>
      <c r="F1237" s="35"/>
      <c r="G1237" s="35"/>
      <c r="H1237" s="35"/>
      <c r="I1237" s="35"/>
      <c r="J1237" s="35"/>
      <c r="K1237" s="35"/>
      <c r="L1237" s="35"/>
      <c r="M1237" s="35"/>
      <c r="N1237" s="35"/>
    </row>
    <row r="1238" spans="3:14" x14ac:dyDescent="0.35">
      <c r="C1238" s="42"/>
      <c r="D1238" s="43"/>
      <c r="E1238" s="117"/>
      <c r="F1238" s="43"/>
      <c r="G1238" s="44" t="s">
        <v>21</v>
      </c>
      <c r="H1238" s="44" t="s">
        <v>1036</v>
      </c>
      <c r="I1238" s="44" t="s">
        <v>1037</v>
      </c>
      <c r="J1238" s="44" t="s">
        <v>1038</v>
      </c>
      <c r="K1238" s="44" t="s">
        <v>1039</v>
      </c>
      <c r="L1238" s="44" t="s">
        <v>1040</v>
      </c>
      <c r="M1238" s="45" t="s">
        <v>1041</v>
      </c>
      <c r="N1238" s="35"/>
    </row>
    <row r="1239" spans="3:14" ht="130" x14ac:dyDescent="0.35">
      <c r="C1239" s="55" t="s">
        <v>768</v>
      </c>
      <c r="D1239" s="47" t="str">
        <f>IF(C1239="","",VLOOKUP(C1239,'[1]PREÇOS UNITÁRIOS'!$B$12:$H$273,2,0))</f>
        <v>C177-BASA</v>
      </c>
      <c r="E1239" s="79" t="s">
        <v>11</v>
      </c>
      <c r="F1239" s="47" t="str">
        <f>IF(C1239="","",VLOOKUP(C1239,'[1]PREÇOS UNITÁRIOS'!$B$12:$H$273,3,0))</f>
        <v>Rack fechado 19" 44Ux800mm, de profundidade em aço SAE 1010/1020, ref. RTS40870 (Triunfo ou similar), com 1 porta, 03 bandejas de apoio, 02  réguas de tomadas 2P+T c/chicote, 6 anéis de guia vertical, exaustor, etc., conforme padrão do Banco (P/ REDE)</v>
      </c>
      <c r="G1239" s="48" t="s">
        <v>21</v>
      </c>
      <c r="H1239" s="29"/>
      <c r="I1239" s="29"/>
      <c r="J1239" s="49"/>
      <c r="K1239" s="49">
        <f>K1243</f>
        <v>3580.0299999999997</v>
      </c>
      <c r="L1239" s="49">
        <f>L1243</f>
        <v>429.96</v>
      </c>
      <c r="M1239" s="49">
        <f>SUM(K1239:L1239)</f>
        <v>4009.99</v>
      </c>
      <c r="N1239" s="35"/>
    </row>
    <row r="1240" spans="3:14" ht="112.5" x14ac:dyDescent="0.35">
      <c r="C1240" s="34"/>
      <c r="D1240" s="36" t="s">
        <v>147</v>
      </c>
      <c r="E1240" s="38" t="str">
        <f>IFERROR(VLOOKUP(D1240,'[1]COMP-SINT-SINAPI'!$G$6:$R$20000,12,0),IFERROR(VLOOKUP(D1240,'[1]PREÇOS UNITÁRIOS'!$B$73:$H$20000,3,0),IFERROR(VLOOKUP(D1240,'[1]INSUMOS-SINAPI'!$A$6:$J$20000,6,0),IFERROR(VLOOKUP(D1240,'[1]tab-PINI-SINT'!$B$18:$H$20000,7,0),IFERROR(VLOOKUP(D1240,[1]INSUMOS!$B$13:$J$9994,9,0),"")))))</f>
        <v>ORSE-12781</v>
      </c>
      <c r="F1240" s="37" t="str">
        <f>IFERROR(VLOOKUP(D1240,'[1]COMP-SINT-SINAPI'!$G$6:$Q$20000,2,0),IFERROR(VLOOKUP(D1240,'[1]PREÇOS UNITÁRIOS'!$B$73:$H$20000,3,0),IFERROR(VLOOKUP(D1240,'[1]INSUMOS-SINAPI'!$A$7:$F$20000,2,0),IFERROR(VLOOKUP(D1240,'[1]tab-PINI-SINT'!$B$18:$G$20000,2,0),IFERROR(VLOOKUP(D1240,[1]INSUMOS!$B$13:$H$9994,3,0),"")))))</f>
        <v>Rack fechado 19" 44Ux800mm, de profundidade em aço SAE 1010/1020, ref. RTS40870 (Triunfo ou similar), com 1 porta, 03 bandejas de apoio, 02  réguas de tomadas 2P+T c/chicote, 6 anéis de guia vertical, exaustor, etc., conforme padrão do Banco (P/ REDE)</v>
      </c>
      <c r="G1240" s="38" t="str">
        <f>IFERROR(VLOOKUP(D1240,'[1]COMP-SINT-SINAPI'!$G$6:$Q$20000,3,0),IFERROR(VLOOKUP(D1240,'[1]PREÇOS UNITÁRIOS'!$B$73:$H$20000,4,0),IFERROR(VLOOKUP(D1240,'[1]INSUMOS-SINAPI'!$A$7:$F$20000,3,0),IFERROR(VLOOKUP(D1240,'[1]tab-PINI-SINT'!$B$18:$G$20000,3,0),IFERROR(VLOOKUP(D1240,[1]INSUMOS!$B$13:$H$9994,5,0),"")))))</f>
        <v>UND</v>
      </c>
      <c r="H1240" s="39">
        <v>1</v>
      </c>
      <c r="I1240" s="38">
        <f>IFERROR(VLOOKUP(D1240,'[1]COMP-SINT-SINAPI'!$G$6:$Q$20000,8,0),IFERROR(VLOOKUP(D1240,'[1]PREÇOS UNITÁRIOS'!$B$73:$H$20000,5,0),IFERROR(VLOOKUP(D1240,'[1]INSUMOS-SINAPI'!$A$7:$F$20000,5,0),IFERROR(VLOOKUP(D1240,'[1]tab-PINI-SINT'!$B$18:$G$20000,4,0),IFERROR(VLOOKUP(D1240,[1]INSUMOS!$B$13:$H$9994,6,0),"")))))</f>
        <v>3455.95</v>
      </c>
      <c r="J1240" s="38">
        <f>IF(D1240="",0,IFERROR(VLOOKUP(D1240,'[1]COMP-SINT-SINAPI'!$G$6:$Q$20000,7,0),IFERROR(VLOOKUP(D1240,'[1]PREÇOS UNITÁRIOS'!$B$73:$H$20000,6,0),IFERROR(VLOOKUP(D1240,'[1]INSUMOS-SINAPI'!$A$7:$F$20000,7,0),IFERROR(VLOOKUP(D1240,'[1]tab-PINI-SINT'!$B$18:$G$20000,5,0),IFERROR(VLOOKUP(D1240,[1]INSUMOS!$B$13:$H$9994,7,0),"0,00"))))))</f>
        <v>0</v>
      </c>
      <c r="K1240" s="40">
        <f>IF(H1240="",0,H1240*I1240)</f>
        <v>3455.95</v>
      </c>
      <c r="L1240" s="40">
        <f>H1240*J1240</f>
        <v>0</v>
      </c>
      <c r="M1240" s="41">
        <f>K1240+L1240</f>
        <v>3455.95</v>
      </c>
      <c r="N1240" s="35"/>
    </row>
    <row r="1241" spans="3:14" ht="37.5" x14ac:dyDescent="0.35">
      <c r="C1241" s="34"/>
      <c r="D1241" s="36">
        <v>88247</v>
      </c>
      <c r="E1241" s="38" t="str">
        <f>IFERROR(VLOOKUP(D1241,'[1]COMP-SINT-SINAPI'!$G$6:$R$20000,12,0),IFERROR(VLOOKUP(D1241,'[1]PREÇOS UNITÁRIOS'!$B$73:$H$20000,3,0),IFERROR(VLOOKUP(D1241,'[1]INSUMOS-SINAPI'!$A$6:$J$20000,6,0),IFERROR(VLOOKUP(D1241,'[1]tab-PINI-SINT'!$B$18:$H$20000,7,0),IFERROR(VLOOKUP(D1241,[1]INSUMOS!$B$13:$J$9994,9,0),"")))))</f>
        <v>SINAPI</v>
      </c>
      <c r="F1241" s="37" t="str">
        <f>IFERROR(VLOOKUP(D1241,'[1]COMP-SINT-SINAPI'!$G$6:$Q$20000,2,0),IFERROR(VLOOKUP(D1241,'[1]PREÇOS UNITÁRIOS'!$B$73:$H$20000,3,0),IFERROR(VLOOKUP(D1241,'[1]INSUMOS-SINAPI'!$A$7:$F$20000,2,0),IFERROR(VLOOKUP(D1241,'[1]tab-PINI-SINT'!$B$18:$G$20000,2,0),IFERROR(VLOOKUP(D1241,[1]INSUMOS!$B$13:$H$9994,3,0),"")))))</f>
        <v>AUXILIAR DE ELETRICISTA COM ENCARGOS COMPLEMENTARES</v>
      </c>
      <c r="G1241" s="38" t="str">
        <f>IFERROR(VLOOKUP(D1241,'[1]COMP-SINT-SINAPI'!$G$6:$Q$20000,3,0),IFERROR(VLOOKUP(D1241,'[1]PREÇOS UNITÁRIOS'!$B$73:$H$20000,4,0),IFERROR(VLOOKUP(D1241,'[1]INSUMOS-SINAPI'!$A$7:$F$20000,3,0),IFERROR(VLOOKUP(D1241,'[1]tab-PINI-SINT'!$B$18:$G$20000,3,0),IFERROR(VLOOKUP(D1241,[1]INSUMOS!$B$13:$H$9994,5,0),"")))))</f>
        <v>H</v>
      </c>
      <c r="H1241" s="39">
        <v>12</v>
      </c>
      <c r="I1241" s="38">
        <f>IFERROR(VLOOKUP(D1241,'[1]COMP-SINT-SINAPI'!$G$6:$Q$20000,8,0),IFERROR(VLOOKUP(D1241,'[1]PREÇOS UNITÁRIOS'!$B$73:$H$20000,5,0),IFERROR(VLOOKUP(D1241,'[1]INSUMOS-SINAPI'!$A$7:$F$20000,5,0),IFERROR(VLOOKUP(D1241,'[1]tab-PINI-SINT'!$B$18:$G$20000,4,0),IFERROR(VLOOKUP(D1241,[1]INSUMOS!$B$13:$H$9994,6,0),"")))))</f>
        <v>5.1700000000000017</v>
      </c>
      <c r="J1241" s="38" t="str">
        <f>IF(D1241="",0,IFERROR(VLOOKUP(D1241,'[1]COMP-SINT-SINAPI'!$G$6:$Q$20000,7,0),IFERROR(VLOOKUP(D1241,'[1]PREÇOS UNITÁRIOS'!$B$73:$H$20000,6,0),IFERROR(VLOOKUP(D1241,'[1]INSUMOS-SINAPI'!$A$7:$F$20000,7,0),IFERROR(VLOOKUP(D1241,'[1]tab-PINI-SINT'!$B$18:$G$20000,5,0),IFERROR(VLOOKUP(D1241,[1]INSUMOS!$B$13:$H$9994,7,0),"0,00"))))))</f>
        <v>15,70</v>
      </c>
      <c r="K1241" s="40">
        <f>IF(H1241="",0,H1241*I1241)</f>
        <v>62.04000000000002</v>
      </c>
      <c r="L1241" s="40">
        <f>H1241*J1241</f>
        <v>188.39999999999998</v>
      </c>
      <c r="M1241" s="41">
        <f>K1241+L1241</f>
        <v>250.44</v>
      </c>
      <c r="N1241" s="35"/>
    </row>
    <row r="1242" spans="3:14" ht="25" x14ac:dyDescent="0.35">
      <c r="C1242" s="34"/>
      <c r="D1242" s="58">
        <v>88264</v>
      </c>
      <c r="E1242" s="38" t="str">
        <f>IFERROR(VLOOKUP(D1242,'[1]COMP-SINT-SINAPI'!$G$6:$R$20000,12,0),IFERROR(VLOOKUP(D1242,'[1]PREÇOS UNITÁRIOS'!$B$73:$H$20000,3,0),IFERROR(VLOOKUP(D1242,'[1]INSUMOS-SINAPI'!$A$6:$J$20000,6,0),IFERROR(VLOOKUP(D1242,'[1]tab-PINI-SINT'!$B$18:$H$20000,7,0),IFERROR(VLOOKUP(D1242,[1]INSUMOS!$B$13:$J$9994,9,0),"")))))</f>
        <v>SINAPI</v>
      </c>
      <c r="F1242" s="37" t="str">
        <f>IFERROR(VLOOKUP(D1242,'[1]COMP-SINT-SINAPI'!$G$6:$Q$20000,2,0),IFERROR(VLOOKUP(D1242,'[1]PREÇOS UNITÁRIOS'!$B$73:$H$20000,3,0),IFERROR(VLOOKUP(D1242,'[1]INSUMOS-SINAPI'!$A$7:$F$20000,2,0),IFERROR(VLOOKUP(D1242,'[1]tab-PINI-SINT'!$B$18:$G$20000,2,0),IFERROR(VLOOKUP(D1242,[1]INSUMOS!$B$13:$H$9994,3,0),"")))))</f>
        <v>ELETRICISTA COM ENCARGOS COMPLEMENTARES</v>
      </c>
      <c r="G1242" s="38" t="str">
        <f>IFERROR(VLOOKUP(D1242,'[1]COMP-SINT-SINAPI'!$G$6:$Q$20000,3,0),IFERROR(VLOOKUP(D1242,'[1]PREÇOS UNITÁRIOS'!$B$73:$H$20000,4,0),IFERROR(VLOOKUP(D1242,'[1]INSUMOS-SINAPI'!$A$7:$F$20000,3,0),IFERROR(VLOOKUP(D1242,'[1]tab-PINI-SINT'!$B$18:$G$20000,3,0),IFERROR(VLOOKUP(D1242,[1]INSUMOS!$B$13:$H$9994,5,0),"")))))</f>
        <v>H</v>
      </c>
      <c r="H1242" s="39">
        <v>12</v>
      </c>
      <c r="I1242" s="38">
        <f>IFERROR(VLOOKUP(D1242,'[1]COMP-SINT-SINAPI'!$G$6:$Q$20000,8,0),IFERROR(VLOOKUP(D1242,'[1]PREÇOS UNITÁRIOS'!$B$73:$H$20000,5,0),IFERROR(VLOOKUP(D1242,'[1]INSUMOS-SINAPI'!$A$7:$F$20000,5,0),IFERROR(VLOOKUP(D1242,'[1]tab-PINI-SINT'!$B$18:$G$20000,4,0),IFERROR(VLOOKUP(D1242,[1]INSUMOS!$B$13:$H$9994,6,0),"")))))</f>
        <v>5.1700000000000017</v>
      </c>
      <c r="J1242" s="38" t="str">
        <f>IF(D1242="",0,IFERROR(VLOOKUP(D1242,'[1]COMP-SINT-SINAPI'!$G$6:$Q$20000,7,0),IFERROR(VLOOKUP(D1242,'[1]PREÇOS UNITÁRIOS'!$B$73:$H$20000,6,0),IFERROR(VLOOKUP(D1242,'[1]INSUMOS-SINAPI'!$A$7:$F$20000,7,0),IFERROR(VLOOKUP(D1242,'[1]tab-PINI-SINT'!$B$18:$G$20000,5,0),IFERROR(VLOOKUP(D1242,[1]INSUMOS!$B$13:$H$9994,7,0),"0,00"))))))</f>
        <v>20,13</v>
      </c>
      <c r="K1242" s="40">
        <f>IF(H1242="",0,H1242*I1242)</f>
        <v>62.04000000000002</v>
      </c>
      <c r="L1242" s="40">
        <f>H1242*J1242</f>
        <v>241.56</v>
      </c>
      <c r="M1242" s="41">
        <f>K1242+L1242</f>
        <v>303.60000000000002</v>
      </c>
      <c r="N1242" s="35"/>
    </row>
    <row r="1243" spans="3:14" x14ac:dyDescent="0.35">
      <c r="C1243" s="34"/>
      <c r="D1243" s="35"/>
      <c r="E1243" s="118"/>
      <c r="F1243" s="35"/>
      <c r="G1243" s="35"/>
      <c r="H1243" s="35"/>
      <c r="I1243" s="50" t="s">
        <v>1042</v>
      </c>
      <c r="J1243" s="29"/>
      <c r="K1243" s="41">
        <f>SUM(K1240:K1242)</f>
        <v>3580.0299999999997</v>
      </c>
      <c r="L1243" s="41">
        <f>SUM(L1240:L1242)</f>
        <v>429.96</v>
      </c>
      <c r="M1243" s="41">
        <f>SUM(M1240:M1242)</f>
        <v>4009.99</v>
      </c>
      <c r="N1243" s="35"/>
    </row>
    <row r="1244" spans="3:14" x14ac:dyDescent="0.35">
      <c r="C1244" s="34"/>
      <c r="D1244" s="35"/>
      <c r="E1244" s="118"/>
      <c r="F1244" s="35"/>
      <c r="G1244" s="35"/>
      <c r="H1244" s="35"/>
      <c r="I1244" s="35"/>
      <c r="J1244" s="35"/>
      <c r="K1244" s="35"/>
      <c r="L1244" s="35"/>
      <c r="M1244" s="35"/>
      <c r="N1244" s="35"/>
    </row>
    <row r="1245" spans="3:14" x14ac:dyDescent="0.35">
      <c r="C1245" s="42"/>
      <c r="D1245" s="43"/>
      <c r="E1245" s="117"/>
      <c r="F1245" s="43"/>
      <c r="G1245" s="44" t="s">
        <v>21</v>
      </c>
      <c r="H1245" s="44" t="s">
        <v>1036</v>
      </c>
      <c r="I1245" s="44" t="s">
        <v>1037</v>
      </c>
      <c r="J1245" s="44" t="s">
        <v>1038</v>
      </c>
      <c r="K1245" s="44" t="s">
        <v>1039</v>
      </c>
      <c r="L1245" s="44" t="s">
        <v>1040</v>
      </c>
      <c r="M1245" s="45" t="s">
        <v>1041</v>
      </c>
      <c r="N1245" s="35"/>
    </row>
    <row r="1246" spans="3:14" ht="26" x14ac:dyDescent="0.35">
      <c r="C1246" s="55" t="s">
        <v>770</v>
      </c>
      <c r="D1246" s="47" t="str">
        <f>IF(C1246="","",VLOOKUP(C1246,'[1]PREÇOS UNITÁRIOS'!$B$12:$H$273,2,0))</f>
        <v>C178-BASA</v>
      </c>
      <c r="E1246" s="79" t="s">
        <v>11</v>
      </c>
      <c r="F1246" s="47" t="str">
        <f>IF(C1246="","",VLOOKUP(C1246,'[1]PREÇOS UNITÁRIOS'!$B$12:$H$273,3,0))</f>
        <v>Adaptação das Instalações de lógica no Mobiliário</v>
      </c>
      <c r="G1246" s="48" t="s">
        <v>1053</v>
      </c>
      <c r="H1246" s="29"/>
      <c r="I1246" s="29"/>
      <c r="J1246" s="49"/>
      <c r="K1246" s="49">
        <f>K1249</f>
        <v>28.853400000000001</v>
      </c>
      <c r="L1246" s="49">
        <f>L1249</f>
        <v>0.40260000000000001</v>
      </c>
      <c r="M1246" s="49">
        <f>SUM(K1246:L1246)</f>
        <v>29.256</v>
      </c>
      <c r="N1246" s="35"/>
    </row>
    <row r="1247" spans="3:14" ht="50" x14ac:dyDescent="0.35">
      <c r="C1247" s="34"/>
      <c r="D1247" s="36">
        <v>39605</v>
      </c>
      <c r="E1247" s="38" t="str">
        <f>IFERROR(VLOOKUP(D1247,'[1]COMP-SINT-SINAPI'!$G$6:$R$20000,12,0),IFERROR(VLOOKUP(D1247,'[1]PREÇOS UNITÁRIOS'!$B$73:$H$20000,3,0),IFERROR(VLOOKUP(D1247,'[1]INSUMOS-SINAPI'!$A$6:$J$20000,6,0),IFERROR(VLOOKUP(D1247,'[1]tab-PINI-SINT'!$B$18:$H$20000,7,0),IFERROR(VLOOKUP(D1247,[1]INSUMOS!$B$13:$J$9994,9,0),"")))))</f>
        <v>SINAPI</v>
      </c>
      <c r="F1247" s="37" t="str">
        <f>IFERROR(VLOOKUP(D1247,'[1]COMP-SINT-SINAPI'!$G$6:$Q$20000,2,0),IFERROR(VLOOKUP(D1247,'[1]PREÇOS UNITÁRIOS'!$B$73:$H$20000,3,0),IFERROR(VLOOKUP(D1247,'[1]INSUMOS-SINAPI'!$A$7:$F$20000,2,0),IFERROR(VLOOKUP(D1247,'[1]tab-PINI-SINT'!$B$18:$G$20000,2,0),IFERROR(VLOOKUP(D1247,[1]INSUMOS!$B$13:$H$9994,3,0),"")))))</f>
        <v>PATCH CORD (CABO DE REDE), CATEGORIA 5 E (CAT 5E) UTP, 24 AWG, 4 PARES, EXTENSAO DE 2,50 M</v>
      </c>
      <c r="G1247" s="38" t="str">
        <f>IFERROR(VLOOKUP(D1247,'[1]COMP-SINT-SINAPI'!$G$6:$Q$20000,3,0),IFERROR(VLOOKUP(D1247,'[1]PREÇOS UNITÁRIOS'!$B$73:$H$20000,4,0),IFERROR(VLOOKUP(D1247,'[1]INSUMOS-SINAPI'!$A$7:$F$20000,3,0),IFERROR(VLOOKUP(D1247,'[1]tab-PINI-SINT'!$B$18:$G$20000,3,0),IFERROR(VLOOKUP(D1247,[1]INSUMOS!$B$13:$H$9994,5,0),"")))))</f>
        <v xml:space="preserve">UN    </v>
      </c>
      <c r="H1247" s="39">
        <v>2.5</v>
      </c>
      <c r="I1247" s="38" t="str">
        <f>IFERROR(VLOOKUP(D1247,'[1]COMP-SINT-SINAPI'!$G$6:$Q$20000,8,0),IFERROR(VLOOKUP(D1247,'[1]PREÇOS UNITÁRIOS'!$B$73:$H$20000,5,0),IFERROR(VLOOKUP(D1247,'[1]INSUMOS-SINAPI'!$A$7:$F$20000,5,0),IFERROR(VLOOKUP(D1247,'[1]tab-PINI-SINT'!$B$18:$G$20000,4,0),IFERROR(VLOOKUP(D1247,[1]INSUMOS!$B$13:$H$9994,6,0),"")))))</f>
        <v>11,50</v>
      </c>
      <c r="J1247" s="38" t="str">
        <f>IF(D1247="",0,IFERROR(VLOOKUP(D1247,'[1]COMP-SINT-SINAPI'!$G$6:$Q$20000,7,0),IFERROR(VLOOKUP(D1247,'[1]PREÇOS UNITÁRIOS'!$B$73:$H$20000,6,0),IFERROR(VLOOKUP(D1247,'[1]INSUMOS-SINAPI'!$A$7:$F$20000,7,0),IFERROR(VLOOKUP(D1247,'[1]tab-PINI-SINT'!$B$18:$G$20000,5,0),IFERROR(VLOOKUP(D1247,[1]INSUMOS!$B$13:$H$9994,7,0),"0,00"))))))</f>
        <v>0,00</v>
      </c>
      <c r="K1247" s="40">
        <f>IF(H1247="",0,H1247*I1247)</f>
        <v>28.75</v>
      </c>
      <c r="L1247" s="40">
        <f>H1247*J1247</f>
        <v>0</v>
      </c>
      <c r="M1247" s="41">
        <f>K1247+L1247</f>
        <v>28.75</v>
      </c>
      <c r="N1247" s="35"/>
    </row>
    <row r="1248" spans="3:14" ht="25" x14ac:dyDescent="0.35">
      <c r="C1248" s="34"/>
      <c r="D1248" s="58">
        <v>88264</v>
      </c>
      <c r="E1248" s="38" t="str">
        <f>IFERROR(VLOOKUP(D1248,'[1]COMP-SINT-SINAPI'!$G$6:$R$20000,12,0),IFERROR(VLOOKUP(D1248,'[1]PREÇOS UNITÁRIOS'!$B$73:$H$20000,3,0),IFERROR(VLOOKUP(D1248,'[1]INSUMOS-SINAPI'!$A$6:$J$20000,6,0),IFERROR(VLOOKUP(D1248,'[1]tab-PINI-SINT'!$B$18:$H$20000,7,0),IFERROR(VLOOKUP(D1248,[1]INSUMOS!$B$13:$J$9994,9,0),"")))))</f>
        <v>SINAPI</v>
      </c>
      <c r="F1248" s="37" t="str">
        <f>IFERROR(VLOOKUP(D1248,'[1]COMP-SINT-SINAPI'!$G$6:$Q$20000,2,0),IFERROR(VLOOKUP(D1248,'[1]PREÇOS UNITÁRIOS'!$B$73:$H$20000,3,0),IFERROR(VLOOKUP(D1248,'[1]INSUMOS-SINAPI'!$A$7:$F$20000,2,0),IFERROR(VLOOKUP(D1248,'[1]tab-PINI-SINT'!$B$18:$G$20000,2,0),IFERROR(VLOOKUP(D1248,[1]INSUMOS!$B$13:$H$9994,3,0),"")))))</f>
        <v>ELETRICISTA COM ENCARGOS COMPLEMENTARES</v>
      </c>
      <c r="G1248" s="38" t="str">
        <f>IFERROR(VLOOKUP(D1248,'[1]COMP-SINT-SINAPI'!$G$6:$Q$20000,3,0),IFERROR(VLOOKUP(D1248,'[1]PREÇOS UNITÁRIOS'!$B$73:$H$20000,4,0),IFERROR(VLOOKUP(D1248,'[1]INSUMOS-SINAPI'!$A$7:$F$20000,3,0),IFERROR(VLOOKUP(D1248,'[1]tab-PINI-SINT'!$B$18:$G$20000,3,0),IFERROR(VLOOKUP(D1248,[1]INSUMOS!$B$13:$H$9994,5,0),"")))))</f>
        <v>H</v>
      </c>
      <c r="H1248" s="39">
        <v>0.02</v>
      </c>
      <c r="I1248" s="38">
        <f>IFERROR(VLOOKUP(D1248,'[1]COMP-SINT-SINAPI'!$G$6:$Q$20000,8,0),IFERROR(VLOOKUP(D1248,'[1]PREÇOS UNITÁRIOS'!$B$73:$H$20000,5,0),IFERROR(VLOOKUP(D1248,'[1]INSUMOS-SINAPI'!$A$7:$F$20000,5,0),IFERROR(VLOOKUP(D1248,'[1]tab-PINI-SINT'!$B$18:$G$20000,4,0),IFERROR(VLOOKUP(D1248,[1]INSUMOS!$B$13:$H$9994,6,0),"")))))</f>
        <v>5.1700000000000017</v>
      </c>
      <c r="J1248" s="38" t="str">
        <f>IF(D1248="",0,IFERROR(VLOOKUP(D1248,'[1]COMP-SINT-SINAPI'!$G$6:$Q$20000,7,0),IFERROR(VLOOKUP(D1248,'[1]PREÇOS UNITÁRIOS'!$B$73:$H$20000,6,0),IFERROR(VLOOKUP(D1248,'[1]INSUMOS-SINAPI'!$A$7:$F$20000,7,0),IFERROR(VLOOKUP(D1248,'[1]tab-PINI-SINT'!$B$18:$G$20000,5,0),IFERROR(VLOOKUP(D1248,[1]INSUMOS!$B$13:$H$9994,7,0),"0,00"))))))</f>
        <v>20,13</v>
      </c>
      <c r="K1248" s="40">
        <f>IF(H1248="",0,H1248*I1248)</f>
        <v>0.10340000000000003</v>
      </c>
      <c r="L1248" s="40">
        <f>H1248*J1248</f>
        <v>0.40260000000000001</v>
      </c>
      <c r="M1248" s="41">
        <f>K1248+L1248</f>
        <v>0.50600000000000001</v>
      </c>
      <c r="N1248" s="35"/>
    </row>
    <row r="1249" spans="3:14" x14ac:dyDescent="0.35">
      <c r="C1249" s="34"/>
      <c r="D1249" s="35"/>
      <c r="E1249" s="118"/>
      <c r="F1249" s="35"/>
      <c r="G1249" s="35"/>
      <c r="H1249" s="35"/>
      <c r="I1249" s="50" t="s">
        <v>1042</v>
      </c>
      <c r="J1249" s="29"/>
      <c r="K1249" s="41">
        <f>SUM(K1247:K1248)</f>
        <v>28.853400000000001</v>
      </c>
      <c r="L1249" s="41">
        <f>SUM(L1247:L1248)</f>
        <v>0.40260000000000001</v>
      </c>
      <c r="M1249" s="41">
        <f>SUM(M1247:M1248)</f>
        <v>29.256</v>
      </c>
      <c r="N1249" s="35"/>
    </row>
    <row r="1250" spans="3:14" x14ac:dyDescent="0.35">
      <c r="C1250" s="34"/>
      <c r="D1250" s="35"/>
      <c r="E1250" s="118"/>
      <c r="F1250" s="35"/>
      <c r="G1250" s="35"/>
      <c r="H1250" s="35"/>
      <c r="I1250" s="35"/>
      <c r="J1250" s="35"/>
      <c r="K1250" s="35"/>
      <c r="L1250" s="35"/>
      <c r="M1250" s="35"/>
      <c r="N1250" s="35"/>
    </row>
    <row r="1251" spans="3:14" x14ac:dyDescent="0.35">
      <c r="C1251" s="42"/>
      <c r="D1251" s="43"/>
      <c r="E1251" s="117"/>
      <c r="F1251" s="43"/>
      <c r="G1251" s="44" t="s">
        <v>21</v>
      </c>
      <c r="H1251" s="44" t="s">
        <v>1036</v>
      </c>
      <c r="I1251" s="44" t="s">
        <v>1037</v>
      </c>
      <c r="J1251" s="44" t="s">
        <v>1038</v>
      </c>
      <c r="K1251" s="44" t="s">
        <v>1039</v>
      </c>
      <c r="L1251" s="44" t="s">
        <v>1040</v>
      </c>
      <c r="M1251" s="45" t="s">
        <v>1041</v>
      </c>
      <c r="N1251" s="35"/>
    </row>
    <row r="1252" spans="3:14" ht="26" x14ac:dyDescent="0.35">
      <c r="C1252" s="55" t="s">
        <v>773</v>
      </c>
      <c r="D1252" s="47" t="str">
        <f>IF(C1252="","",VLOOKUP(C1252,'[1]PREÇOS UNITÁRIOS'!$B$12:$H$273,2,0))</f>
        <v>C179-BASA</v>
      </c>
      <c r="E1252" s="79" t="s">
        <v>11</v>
      </c>
      <c r="F1252" s="47" t="str">
        <f>IF(C1252="","",VLOOKUP(C1252,'[1]PREÇOS UNITÁRIOS'!$B$12:$H$273,3,0))</f>
        <v>Laudo de vistoria e aprovação do Corpo de Bombeiros</v>
      </c>
      <c r="G1252" s="48" t="s">
        <v>21</v>
      </c>
      <c r="H1252" s="29"/>
      <c r="I1252" s="29"/>
      <c r="J1252" s="49"/>
      <c r="K1252" s="49">
        <f>K1254</f>
        <v>0</v>
      </c>
      <c r="L1252" s="49">
        <f>L1254</f>
        <v>600</v>
      </c>
      <c r="M1252" s="49">
        <f>SUM(K1252:L1252)</f>
        <v>600</v>
      </c>
      <c r="N1252" s="35"/>
    </row>
    <row r="1253" spans="3:14" ht="25" x14ac:dyDescent="0.35">
      <c r="C1253" s="34"/>
      <c r="D1253" s="36" t="s">
        <v>149</v>
      </c>
      <c r="E1253" s="38" t="str">
        <f>IFERROR(VLOOKUP(D1253,'[1]COMP-SINT-SINAPI'!$G$6:$R$20000,12,0),IFERROR(VLOOKUP(D1253,'[1]PREÇOS UNITÁRIOS'!$B$73:$H$20000,3,0),IFERROR(VLOOKUP(D1253,'[1]INSUMOS-SINAPI'!$A$6:$J$20000,6,0),IFERROR(VLOOKUP(D1253,'[1]tab-PINI-SINT'!$B$18:$H$20000,7,0),IFERROR(VLOOKUP(D1253,[1]INSUMOS!$B$13:$J$9994,9,0),"")))))</f>
        <v>COLETA</v>
      </c>
      <c r="F1253" s="37" t="str">
        <f>IFERROR(VLOOKUP(D1253,'[1]COMP-SINT-SINAPI'!$G$6:$Q$20000,2,0),IFERROR(VLOOKUP(D1253,'[1]PREÇOS UNITÁRIOS'!$B$73:$H$20000,3,0),IFERROR(VLOOKUP(D1253,'[1]INSUMOS-SINAPI'!$A$7:$F$20000,2,0),IFERROR(VLOOKUP(D1253,'[1]tab-PINI-SINT'!$B$18:$G$20000,2,0),IFERROR(VLOOKUP(D1253,[1]INSUMOS!$B$13:$H$9994,3,0),"")))))</f>
        <v>Laudo de vistoria e aprovação do Corpo de Bombeiros</v>
      </c>
      <c r="G1253" s="38" t="str">
        <f>IFERROR(VLOOKUP(D1253,'[1]COMP-SINT-SINAPI'!$G$6:$Q$20000,3,0),IFERROR(VLOOKUP(D1253,'[1]PREÇOS UNITÁRIOS'!$B$73:$H$20000,4,0),IFERROR(VLOOKUP(D1253,'[1]INSUMOS-SINAPI'!$A$7:$F$20000,3,0),IFERROR(VLOOKUP(D1253,'[1]tab-PINI-SINT'!$B$18:$G$20000,3,0),IFERROR(VLOOKUP(D1253,[1]INSUMOS!$B$13:$H$9994,5,0),"")))))</f>
        <v>UND</v>
      </c>
      <c r="H1253" s="39">
        <v>1</v>
      </c>
      <c r="I1253" s="38">
        <f>IFERROR(VLOOKUP(D1253,'[1]COMP-SINT-SINAPI'!$G$6:$Q$20000,8,0),IFERROR(VLOOKUP(D1253,'[1]PREÇOS UNITÁRIOS'!$B$73:$H$20000,5,0),IFERROR(VLOOKUP(D1253,'[1]INSUMOS-SINAPI'!$A$7:$F$20000,5,0),IFERROR(VLOOKUP(D1253,'[1]tab-PINI-SINT'!$B$18:$G$20000,4,0),IFERROR(VLOOKUP(D1253,[1]INSUMOS!$B$13:$H$9994,6,0),"")))))</f>
        <v>0</v>
      </c>
      <c r="J1253" s="38">
        <f>IF(D1253="",0,IFERROR(VLOOKUP(D1253,'[1]COMP-SINT-SINAPI'!$G$6:$Q$20000,7,0),IFERROR(VLOOKUP(D1253,'[1]PREÇOS UNITÁRIOS'!$B$73:$H$20000,6,0),IFERROR(VLOOKUP(D1253,'[1]INSUMOS-SINAPI'!$A$7:$F$20000,7,0),IFERROR(VLOOKUP(D1253,'[1]tab-PINI-SINT'!$B$18:$G$20000,5,0),IFERROR(VLOOKUP(D1253,[1]INSUMOS!$B$13:$H$9994,7,0),"0,00"))))))</f>
        <v>600</v>
      </c>
      <c r="K1253" s="40">
        <f>IF(H1253="",0,H1253*I1253)</f>
        <v>0</v>
      </c>
      <c r="L1253" s="40">
        <f>H1253*J1253</f>
        <v>600</v>
      </c>
      <c r="M1253" s="41">
        <f>K1253+L1253</f>
        <v>600</v>
      </c>
      <c r="N1253" s="35"/>
    </row>
    <row r="1254" spans="3:14" x14ac:dyDescent="0.35">
      <c r="C1254" s="34"/>
      <c r="D1254" s="35"/>
      <c r="E1254" s="118"/>
      <c r="F1254" s="35"/>
      <c r="G1254" s="35"/>
      <c r="H1254" s="35"/>
      <c r="I1254" s="50" t="s">
        <v>1042</v>
      </c>
      <c r="J1254" s="29"/>
      <c r="K1254" s="41">
        <f>SUM(K1253:K1253)</f>
        <v>0</v>
      </c>
      <c r="L1254" s="41">
        <f>SUM(L1253:L1253)</f>
        <v>600</v>
      </c>
      <c r="M1254" s="41">
        <f>SUM(M1253:M1253)</f>
        <v>600</v>
      </c>
      <c r="N1254" s="35"/>
    </row>
    <row r="1255" spans="3:14" x14ac:dyDescent="0.35">
      <c r="C1255" s="34"/>
      <c r="D1255" s="35"/>
      <c r="E1255" s="118"/>
      <c r="F1255" s="35"/>
      <c r="G1255" s="35"/>
      <c r="H1255" s="35"/>
      <c r="I1255" s="35"/>
      <c r="J1255" s="35"/>
      <c r="K1255" s="35"/>
      <c r="L1255" s="35"/>
      <c r="M1255" s="35"/>
      <c r="N1255" s="35"/>
    </row>
    <row r="1256" spans="3:14" x14ac:dyDescent="0.35">
      <c r="C1256" s="42"/>
      <c r="D1256" s="43"/>
      <c r="E1256" s="117"/>
      <c r="F1256" s="43"/>
      <c r="G1256" s="44" t="s">
        <v>21</v>
      </c>
      <c r="H1256" s="44" t="s">
        <v>1036</v>
      </c>
      <c r="I1256" s="44" t="s">
        <v>1037</v>
      </c>
      <c r="J1256" s="44" t="s">
        <v>1038</v>
      </c>
      <c r="K1256" s="44" t="s">
        <v>1039</v>
      </c>
      <c r="L1256" s="44" t="s">
        <v>1040</v>
      </c>
      <c r="M1256" s="45" t="s">
        <v>1041</v>
      </c>
      <c r="N1256" s="35"/>
    </row>
    <row r="1257" spans="3:14" ht="130" x14ac:dyDescent="0.35">
      <c r="C1257" s="55" t="s">
        <v>775</v>
      </c>
      <c r="D1257" s="47" t="str">
        <f>IF(C1257="","",VLOOKUP(C1257,'[1]PREÇOS UNITÁRIOS'!$B$12:$H$273,2,0))</f>
        <v>C180-BASA</v>
      </c>
      <c r="E1257" s="79" t="s">
        <v>11</v>
      </c>
      <c r="F1257" s="47" t="str">
        <f>IF(C1257="","",VLOOKUP(C1257,'[1]PREÇOS UNITÁRIOS'!$B$12:$H$273,3,0))</f>
        <v>Porta em chapa de compensado naval, revestida em todas as faces com laminado melamínico tipo Fórmica Texturizada (90x210) cm, movimento de charneira, com chapa de proteção em aço inox na parte inferior, interna, com batente, guarnição e ferragem</v>
      </c>
      <c r="G1257" s="48" t="s">
        <v>21</v>
      </c>
      <c r="H1257" s="29"/>
      <c r="I1257" s="29"/>
      <c r="J1257" s="49"/>
      <c r="K1257" s="49">
        <f>K1262</f>
        <v>1278.2829999999999</v>
      </c>
      <c r="L1257" s="49">
        <f>L1262</f>
        <v>22.532999999999998</v>
      </c>
      <c r="M1257" s="49">
        <f>SUM(K1257:L1257)</f>
        <v>1300.8159999999998</v>
      </c>
      <c r="N1257" s="35"/>
    </row>
    <row r="1258" spans="3:14" ht="25" x14ac:dyDescent="0.35">
      <c r="C1258" s="34"/>
      <c r="D1258" s="36" t="s">
        <v>144</v>
      </c>
      <c r="E1258" s="38" t="str">
        <f>IFERROR(VLOOKUP(D1258,'[1]COMP-SINT-SINAPI'!$G$6:$R$20000,12,0),IFERROR(VLOOKUP(D1258,'[1]PREÇOS UNITÁRIOS'!$B$73:$H$20000,3,0),IFERROR(VLOOKUP(D1258,'[1]INSUMOS-SINAPI'!$A$6:$J$20000,6,0),IFERROR(VLOOKUP(D1258,'[1]tab-PINI-SINT'!$B$18:$H$20000,7,0),IFERROR(VLOOKUP(D1258,[1]INSUMOS!$B$13:$J$9994,9,0),"")))))</f>
        <v>SEDOP-PA D00100</v>
      </c>
      <c r="F1258" s="37" t="str">
        <f>IFERROR(VLOOKUP(D1258,'[1]COMP-SINT-SINAPI'!$G$6:$Q$20000,2,0),IFERROR(VLOOKUP(D1258,'[1]PREÇOS UNITÁRIOS'!$B$73:$H$20000,3,0),IFERROR(VLOOKUP(D1258,'[1]INSUMOS-SINAPI'!$A$7:$F$20000,2,0),IFERROR(VLOOKUP(D1258,'[1]tab-PINI-SINT'!$B$18:$G$20000,2,0),IFERROR(VLOOKUP(D1258,[1]INSUMOS!$B$13:$H$9994,3,0),"")))))</f>
        <v>Porta divilux 0.80x2.10m c/ferragens - c/ perfil de aluminio</v>
      </c>
      <c r="G1258" s="38" t="str">
        <f>IFERROR(VLOOKUP(D1258,'[1]COMP-SINT-SINAPI'!$G$6:$Q$20000,3,0),IFERROR(VLOOKUP(D1258,'[1]PREÇOS UNITÁRIOS'!$B$73:$H$20000,4,0),IFERROR(VLOOKUP(D1258,'[1]INSUMOS-SINAPI'!$A$7:$F$20000,3,0),IFERROR(VLOOKUP(D1258,'[1]tab-PINI-SINT'!$B$18:$G$20000,3,0),IFERROR(VLOOKUP(D1258,[1]INSUMOS!$B$13:$H$9994,5,0),"")))))</f>
        <v>UND</v>
      </c>
      <c r="H1258" s="39">
        <v>1</v>
      </c>
      <c r="I1258" s="38" t="str">
        <f>IFERROR(VLOOKUP(D1258,'[1]COMP-SINT-SINAPI'!$G$6:$Q$20000,8,0),IFERROR(VLOOKUP(D1258,'[1]PREÇOS UNITÁRIOS'!$B$73:$H$20000,5,0),IFERROR(VLOOKUP(D1258,'[1]INSUMOS-SINAPI'!$A$7:$F$20000,5,0),IFERROR(VLOOKUP(D1258,'[1]tab-PINI-SINT'!$B$18:$G$20000,4,0),IFERROR(VLOOKUP(D1258,[1]INSUMOS!$B$13:$H$9994,6,0),"")))))</f>
        <v>854,00</v>
      </c>
      <c r="J1258" s="38">
        <f>IF(D1258="",0,IFERROR(VLOOKUP(D1258,'[1]COMP-SINT-SINAPI'!$G$6:$Q$20000,7,0),IFERROR(VLOOKUP(D1258,'[1]PREÇOS UNITÁRIOS'!$B$73:$H$20000,6,0),IFERROR(VLOOKUP(D1258,'[1]INSUMOS-SINAPI'!$A$7:$F$20000,7,0),IFERROR(VLOOKUP(D1258,'[1]tab-PINI-SINT'!$B$18:$G$20000,5,0),IFERROR(VLOOKUP(D1258,[1]INSUMOS!$B$13:$H$9994,7,0),"0,00"))))))</f>
        <v>0</v>
      </c>
      <c r="K1258" s="40">
        <f>IF(H1258="",0,H1258*I1258)</f>
        <v>854</v>
      </c>
      <c r="L1258" s="40">
        <f>H1258*J1258</f>
        <v>0</v>
      </c>
      <c r="M1258" s="41">
        <f>K1258+L1258</f>
        <v>854</v>
      </c>
      <c r="N1258" s="35"/>
    </row>
    <row r="1259" spans="3:14" ht="37.5" x14ac:dyDescent="0.35">
      <c r="C1259" s="34"/>
      <c r="D1259" s="58">
        <v>88261</v>
      </c>
      <c r="E1259" s="38" t="str">
        <f>IFERROR(VLOOKUP(D1259,'[1]COMP-SINT-SINAPI'!$G$6:$R$20000,12,0),IFERROR(VLOOKUP(D1259,'[1]PREÇOS UNITÁRIOS'!$B$73:$H$20000,3,0),IFERROR(VLOOKUP(D1259,'[1]INSUMOS-SINAPI'!$A$6:$J$20000,6,0),IFERROR(VLOOKUP(D1259,'[1]tab-PINI-SINT'!$B$18:$H$20000,7,0),IFERROR(VLOOKUP(D1259,[1]INSUMOS!$B$13:$J$9994,9,0),"")))))</f>
        <v>SINAPI</v>
      </c>
      <c r="F1259" s="37" t="str">
        <f>IFERROR(VLOOKUP(D1259,'[1]COMP-SINT-SINAPI'!$G$6:$Q$20000,2,0),IFERROR(VLOOKUP(D1259,'[1]PREÇOS UNITÁRIOS'!$B$73:$H$20000,3,0),IFERROR(VLOOKUP(D1259,'[1]INSUMOS-SINAPI'!$A$7:$F$20000,2,0),IFERROR(VLOOKUP(D1259,'[1]tab-PINI-SINT'!$B$18:$G$20000,2,0),IFERROR(VLOOKUP(D1259,[1]INSUMOS!$B$13:$H$9994,3,0),"")))))</f>
        <v>CARPINTEIRO DE ESQUADRIA COM ENCARGOS COMPLEMENTARES</v>
      </c>
      <c r="G1259" s="38" t="str">
        <f>IFERROR(VLOOKUP(D1259,'[1]COMP-SINT-SINAPI'!$G$6:$Q$20000,3,0),IFERROR(VLOOKUP(D1259,'[1]PREÇOS UNITÁRIOS'!$B$73:$H$20000,4,0),IFERROR(VLOOKUP(D1259,'[1]INSUMOS-SINAPI'!$A$7:$F$20000,3,0),IFERROR(VLOOKUP(D1259,'[1]tab-PINI-SINT'!$B$18:$G$20000,3,0),IFERROR(VLOOKUP(D1259,[1]INSUMOS!$B$13:$H$9994,5,0),"")))))</f>
        <v>H</v>
      </c>
      <c r="H1259" s="39">
        <f>0.4+0.3</f>
        <v>0.7</v>
      </c>
      <c r="I1259" s="38">
        <f>IFERROR(VLOOKUP(D1259,'[1]COMP-SINT-SINAPI'!$G$6:$Q$20000,8,0),IFERROR(VLOOKUP(D1259,'[1]PREÇOS UNITÁRIOS'!$B$73:$H$20000,5,0),IFERROR(VLOOKUP(D1259,'[1]INSUMOS-SINAPI'!$A$7:$F$20000,5,0),IFERROR(VLOOKUP(D1259,'[1]tab-PINI-SINT'!$B$18:$G$20000,4,0),IFERROR(VLOOKUP(D1259,[1]INSUMOS!$B$13:$H$9994,6,0),"")))))</f>
        <v>5</v>
      </c>
      <c r="J1259" s="38" t="str">
        <f>IF(D1259="",0,IFERROR(VLOOKUP(D1259,'[1]COMP-SINT-SINAPI'!$G$6:$Q$20000,7,0),IFERROR(VLOOKUP(D1259,'[1]PREÇOS UNITÁRIOS'!$B$73:$H$20000,6,0),IFERROR(VLOOKUP(D1259,'[1]INSUMOS-SINAPI'!$A$7:$F$20000,7,0),IFERROR(VLOOKUP(D1259,'[1]tab-PINI-SINT'!$B$18:$G$20000,5,0),IFERROR(VLOOKUP(D1259,[1]INSUMOS!$B$13:$H$9994,7,0),"0,00"))))))</f>
        <v>17,91</v>
      </c>
      <c r="K1259" s="40">
        <f>IF(H1259="",0,H1259*I1259)</f>
        <v>3.5</v>
      </c>
      <c r="L1259" s="40">
        <f>H1259*J1259</f>
        <v>12.536999999999999</v>
      </c>
      <c r="M1259" s="41">
        <f>K1259+L1259</f>
        <v>16.036999999999999</v>
      </c>
      <c r="N1259" s="35"/>
    </row>
    <row r="1260" spans="3:14" ht="62.5" x14ac:dyDescent="0.35">
      <c r="C1260" s="34"/>
      <c r="D1260" s="36">
        <v>12759</v>
      </c>
      <c r="E1260" s="38" t="str">
        <f>IFERROR(VLOOKUP(D1260,'[1]COMP-SINT-SINAPI'!$G$6:$R$20000,12,0),IFERROR(VLOOKUP(D1260,'[1]PREÇOS UNITÁRIOS'!$B$73:$H$20000,3,0),IFERROR(VLOOKUP(D1260,'[1]INSUMOS-SINAPI'!$A$6:$J$20000,6,0),IFERROR(VLOOKUP(D1260,'[1]tab-PINI-SINT'!$B$18:$H$20000,7,0),IFERROR(VLOOKUP(D1260,[1]INSUMOS!$B$13:$J$9994,9,0),"")))))</f>
        <v>SINAPI</v>
      </c>
      <c r="F1260" s="37" t="str">
        <f>IFERROR(VLOOKUP(D1260,'[1]COMP-SINT-SINAPI'!$G$6:$Q$20000,2,0),IFERROR(VLOOKUP(D1260,'[1]PREÇOS UNITÁRIOS'!$B$73:$H$20000,3,0),IFERROR(VLOOKUP(D1260,'[1]INSUMOS-SINAPI'!$A$7:$F$20000,2,0),IFERROR(VLOOKUP(D1260,'[1]tab-PINI-SINT'!$B$18:$G$20000,2,0),IFERROR(VLOOKUP(D1260,[1]INSUMOS!$B$13:$H$9994,3,0),"")))))</f>
        <v>CHAPA ACO INOX AISI 304 NUMERO 9 (E = 4 MM), ACABAMENTO NUMERO 1 (LAMINADO A QUENTE, FOSCO)</v>
      </c>
      <c r="G1260" s="38" t="str">
        <f>IFERROR(VLOOKUP(D1260,'[1]COMP-SINT-SINAPI'!$G$6:$Q$20000,3,0),IFERROR(VLOOKUP(D1260,'[1]PREÇOS UNITÁRIOS'!$B$73:$H$20000,4,0),IFERROR(VLOOKUP(D1260,'[1]INSUMOS-SINAPI'!$A$7:$F$20000,3,0),IFERROR(VLOOKUP(D1260,'[1]tab-PINI-SINT'!$B$18:$G$20000,3,0),IFERROR(VLOOKUP(D1260,[1]INSUMOS!$B$13:$H$9994,5,0),"")))))</f>
        <v xml:space="preserve">M2    </v>
      </c>
      <c r="H1260" s="39">
        <v>0.36</v>
      </c>
      <c r="I1260" s="38" t="str">
        <f>IFERROR(VLOOKUP(D1260,'[1]COMP-SINT-SINAPI'!$G$6:$Q$20000,8,0),IFERROR(VLOOKUP(D1260,'[1]PREÇOS UNITÁRIOS'!$B$73:$H$20000,5,0),IFERROR(VLOOKUP(D1260,'[1]INSUMOS-SINAPI'!$A$7:$F$20000,5,0),IFERROR(VLOOKUP(D1260,'[1]tab-PINI-SINT'!$B$18:$G$20000,4,0),IFERROR(VLOOKUP(D1260,[1]INSUMOS!$B$13:$H$9994,6,0),"")))))</f>
        <v>1.159,10</v>
      </c>
      <c r="J1260" s="38" t="str">
        <f>IF(D1260="",0,IFERROR(VLOOKUP(D1260,'[1]COMP-SINT-SINAPI'!$G$6:$Q$20000,7,0),IFERROR(VLOOKUP(D1260,'[1]PREÇOS UNITÁRIOS'!$B$73:$H$20000,6,0),IFERROR(VLOOKUP(D1260,'[1]INSUMOS-SINAPI'!$A$7:$F$20000,7,0),IFERROR(VLOOKUP(D1260,'[1]tab-PINI-SINT'!$B$18:$G$20000,5,0),IFERROR(VLOOKUP(D1260,[1]INSUMOS!$B$13:$H$9994,7,0),"0,00"))))))</f>
        <v>0,00</v>
      </c>
      <c r="K1260" s="40">
        <f>IF(H1260="",0,H1260*I1260)</f>
        <v>417.27599999999995</v>
      </c>
      <c r="L1260" s="40">
        <f>H1260*J1260</f>
        <v>0</v>
      </c>
      <c r="M1260" s="41">
        <f>K1260+L1260</f>
        <v>417.27599999999995</v>
      </c>
      <c r="N1260" s="35"/>
    </row>
    <row r="1261" spans="3:14" ht="25" x14ac:dyDescent="0.35">
      <c r="C1261" s="34"/>
      <c r="D1261" s="58">
        <v>88316</v>
      </c>
      <c r="E1261" s="38" t="str">
        <f>IFERROR(VLOOKUP(D1261,'[1]COMP-SINT-SINAPI'!$G$6:$R$20000,12,0),IFERROR(VLOOKUP(D1261,'[1]PREÇOS UNITÁRIOS'!$B$73:$H$20000,3,0),IFERROR(VLOOKUP(D1261,'[1]INSUMOS-SINAPI'!$A$6:$J$20000,6,0),IFERROR(VLOOKUP(D1261,'[1]tab-PINI-SINT'!$B$18:$H$20000,7,0),IFERROR(VLOOKUP(D1261,[1]INSUMOS!$B$13:$J$9994,9,0),"")))))</f>
        <v>SINAPI</v>
      </c>
      <c r="F1261" s="37" t="str">
        <f>IFERROR(VLOOKUP(D1261,'[1]COMP-SINT-SINAPI'!$G$6:$Q$20000,2,0),IFERROR(VLOOKUP(D1261,'[1]PREÇOS UNITÁRIOS'!$B$73:$H$20000,3,0),IFERROR(VLOOKUP(D1261,'[1]INSUMOS-SINAPI'!$A$7:$F$20000,2,0),IFERROR(VLOOKUP(D1261,'[1]tab-PINI-SINT'!$B$18:$G$20000,2,0),IFERROR(VLOOKUP(D1261,[1]INSUMOS!$B$13:$H$9994,3,0),"")))))</f>
        <v>SERVENTE COM ENCARGOS COMPLEMENTARES</v>
      </c>
      <c r="G1261" s="38" t="str">
        <f>IFERROR(VLOOKUP(D1261,'[1]COMP-SINT-SINAPI'!$G$6:$Q$20000,3,0),IFERROR(VLOOKUP(D1261,'[1]PREÇOS UNITÁRIOS'!$B$73:$H$20000,4,0),IFERROR(VLOOKUP(D1261,'[1]INSUMOS-SINAPI'!$A$7:$F$20000,3,0),IFERROR(VLOOKUP(D1261,'[1]tab-PINI-SINT'!$B$18:$G$20000,3,0),IFERROR(VLOOKUP(D1261,[1]INSUMOS!$B$13:$H$9994,5,0),"")))))</f>
        <v>H</v>
      </c>
      <c r="H1261" s="39">
        <f>0.4+0.3</f>
        <v>0.7</v>
      </c>
      <c r="I1261" s="38">
        <f>IFERROR(VLOOKUP(D1261,'[1]COMP-SINT-SINAPI'!$G$6:$Q$20000,8,0),IFERROR(VLOOKUP(D1261,'[1]PREÇOS UNITÁRIOS'!$B$73:$H$20000,5,0),IFERROR(VLOOKUP(D1261,'[1]INSUMOS-SINAPI'!$A$7:$F$20000,5,0),IFERROR(VLOOKUP(D1261,'[1]tab-PINI-SINT'!$B$18:$G$20000,4,0),IFERROR(VLOOKUP(D1261,[1]INSUMOS!$B$13:$H$9994,6,0),"")))))</f>
        <v>5.01</v>
      </c>
      <c r="J1261" s="38" t="str">
        <f>IF(D1261="",0,IFERROR(VLOOKUP(D1261,'[1]COMP-SINT-SINAPI'!$G$6:$Q$20000,7,0),IFERROR(VLOOKUP(D1261,'[1]PREÇOS UNITÁRIOS'!$B$73:$H$20000,6,0),IFERROR(VLOOKUP(D1261,'[1]INSUMOS-SINAPI'!$A$7:$F$20000,7,0),IFERROR(VLOOKUP(D1261,'[1]tab-PINI-SINT'!$B$18:$G$20000,5,0),IFERROR(VLOOKUP(D1261,[1]INSUMOS!$B$13:$H$9994,7,0),"0,00"))))))</f>
        <v>14,28</v>
      </c>
      <c r="K1261" s="40">
        <f>IF(H1261="",0,H1261*I1261)</f>
        <v>3.5069999999999997</v>
      </c>
      <c r="L1261" s="40">
        <f>H1261*J1261</f>
        <v>9.9959999999999987</v>
      </c>
      <c r="M1261" s="41">
        <f>K1261+L1261</f>
        <v>13.502999999999998</v>
      </c>
      <c r="N1261" s="35"/>
    </row>
    <row r="1262" spans="3:14" x14ac:dyDescent="0.35">
      <c r="C1262" s="34"/>
      <c r="D1262" s="35"/>
      <c r="E1262" s="118"/>
      <c r="F1262" s="35"/>
      <c r="G1262" s="35"/>
      <c r="H1262" s="35"/>
      <c r="I1262" s="50" t="s">
        <v>1042</v>
      </c>
      <c r="J1262" s="29"/>
      <c r="K1262" s="41">
        <f>SUM(K1258:K1261)</f>
        <v>1278.2829999999999</v>
      </c>
      <c r="L1262" s="41">
        <f>SUM(L1258:L1261)</f>
        <v>22.532999999999998</v>
      </c>
      <c r="M1262" s="41">
        <f>SUM(M1258:M1261)</f>
        <v>1300.816</v>
      </c>
      <c r="N1262" s="35"/>
    </row>
    <row r="1263" spans="3:14" x14ac:dyDescent="0.35">
      <c r="C1263" s="34"/>
      <c r="D1263" s="35"/>
      <c r="E1263" s="118"/>
      <c r="F1263" s="35"/>
      <c r="G1263" s="35"/>
      <c r="H1263" s="35"/>
      <c r="I1263" s="35"/>
      <c r="J1263" s="35"/>
      <c r="K1263" s="35"/>
      <c r="L1263" s="35"/>
      <c r="M1263" s="35"/>
      <c r="N1263" s="35"/>
    </row>
    <row r="1264" spans="3:14" x14ac:dyDescent="0.35">
      <c r="C1264" s="42"/>
      <c r="D1264" s="43"/>
      <c r="E1264" s="117"/>
      <c r="F1264" s="43"/>
      <c r="G1264" s="44" t="s">
        <v>21</v>
      </c>
      <c r="H1264" s="44" t="s">
        <v>1036</v>
      </c>
      <c r="I1264" s="44" t="s">
        <v>1037</v>
      </c>
      <c r="J1264" s="44" t="s">
        <v>1038</v>
      </c>
      <c r="K1264" s="44" t="s">
        <v>1039</v>
      </c>
      <c r="L1264" s="44" t="s">
        <v>1040</v>
      </c>
      <c r="M1264" s="45" t="s">
        <v>1041</v>
      </c>
      <c r="N1264" s="35"/>
    </row>
    <row r="1265" spans="3:14" ht="26" x14ac:dyDescent="0.35">
      <c r="C1265" s="55" t="s">
        <v>778</v>
      </c>
      <c r="D1265" s="47" t="str">
        <f>IF(C1265="","",VLOOKUP(C1265,'[1]PREÇOS UNITÁRIOS'!$B$12:$H$273,2,0))</f>
        <v>C181-BASA</v>
      </c>
      <c r="E1265" s="79" t="s">
        <v>11</v>
      </c>
      <c r="F1265" s="47" t="str">
        <f>IF(C1265="","",VLOOKUP(C1265,'[1]PREÇOS UNITÁRIOS'!$B$12:$H$273,3,0))</f>
        <v>Adaptação das Instalações elétricas no Mobiliário</v>
      </c>
      <c r="G1265" s="48" t="s">
        <v>21</v>
      </c>
      <c r="H1265" s="29"/>
      <c r="I1265" s="29"/>
      <c r="J1265" s="49"/>
      <c r="K1265" s="49">
        <f>K1268</f>
        <v>39.405000000000001</v>
      </c>
      <c r="L1265" s="49">
        <f>L1268</f>
        <v>10.3</v>
      </c>
      <c r="M1265" s="49">
        <f>SUM(K1265:L1265)</f>
        <v>49.704999999999998</v>
      </c>
      <c r="N1265" s="35"/>
    </row>
    <row r="1266" spans="3:14" ht="75" x14ac:dyDescent="0.35">
      <c r="C1266" s="34"/>
      <c r="D1266" s="36">
        <v>91926</v>
      </c>
      <c r="E1266" s="38" t="str">
        <f>IFERROR(VLOOKUP(D1266,'[1]COMP-SINT-SINAPI'!$G$6:$R$20000,12,0),IFERROR(VLOOKUP(D1266,'[1]PREÇOS UNITÁRIOS'!$B$73:$H$20000,3,0),IFERROR(VLOOKUP(D1266,'[1]INSUMOS-SINAPI'!$A$6:$J$20000,6,0),IFERROR(VLOOKUP(D1266,'[1]tab-PINI-SINT'!$B$18:$H$20000,7,0),IFERROR(VLOOKUP(D1266,[1]INSUMOS!$B$13:$J$9994,9,0),"")))))</f>
        <v>SINAPI</v>
      </c>
      <c r="F1266" s="37" t="str">
        <f>IFERROR(VLOOKUP(D1266,'[1]COMP-SINT-SINAPI'!$G$6:$Q$20000,2,0),IFERROR(VLOOKUP(D1266,'[1]PREÇOS UNITÁRIOS'!$B$73:$H$20000,3,0),IFERROR(VLOOKUP(D1266,'[1]INSUMOS-SINAPI'!$A$7:$F$20000,2,0),IFERROR(VLOOKUP(D1266,'[1]tab-PINI-SINT'!$B$18:$G$20000,2,0),IFERROR(VLOOKUP(D1266,[1]INSUMOS!$B$13:$H$9994,3,0),"")))))</f>
        <v>CABO DE COBRE FLEXÍVEL ISOLADO, 2,5 MM², ANTI-CHAMA 450/750 V, PARA CIRCUITOS TERMINAIS - FORNECIMENTO E INSTALAÇÃO. AF_03/2023</v>
      </c>
      <c r="G1266" s="38" t="str">
        <f>IFERROR(VLOOKUP(D1266,'[1]COMP-SINT-SINAPI'!$G$6:$Q$20000,3,0),IFERROR(VLOOKUP(D1266,'[1]PREÇOS UNITÁRIOS'!$B$73:$H$20000,4,0),IFERROR(VLOOKUP(D1266,'[1]INSUMOS-SINAPI'!$A$7:$F$20000,3,0),IFERROR(VLOOKUP(D1266,'[1]tab-PINI-SINT'!$B$18:$G$20000,3,0),IFERROR(VLOOKUP(D1266,[1]INSUMOS!$B$13:$H$9994,5,0),"")))))</f>
        <v>M</v>
      </c>
      <c r="H1266" s="39">
        <v>10</v>
      </c>
      <c r="I1266" s="38">
        <f>IFERROR(VLOOKUP(D1266,'[1]COMP-SINT-SINAPI'!$G$6:$Q$20000,8,0),IFERROR(VLOOKUP(D1266,'[1]PREÇOS UNITÁRIOS'!$B$73:$H$20000,5,0),IFERROR(VLOOKUP(D1266,'[1]INSUMOS-SINAPI'!$A$7:$F$20000,5,0),IFERROR(VLOOKUP(D1266,'[1]tab-PINI-SINT'!$B$18:$G$20000,4,0),IFERROR(VLOOKUP(D1266,[1]INSUMOS!$B$13:$H$9994,6,0),"")))))</f>
        <v>2.95</v>
      </c>
      <c r="J1266" s="38" t="str">
        <f>IF(D1266="",0,IFERROR(VLOOKUP(D1266,'[1]COMP-SINT-SINAPI'!$G$6:$Q$20000,7,0),IFERROR(VLOOKUP(D1266,'[1]PREÇOS UNITÁRIOS'!$B$73:$H$20000,6,0),IFERROR(VLOOKUP(D1266,'[1]INSUMOS-SINAPI'!$A$7:$F$20000,7,0),IFERROR(VLOOKUP(D1266,'[1]tab-PINI-SINT'!$B$18:$G$20000,5,0),IFERROR(VLOOKUP(D1266,[1]INSUMOS!$B$13:$H$9994,7,0),"0,00"))))))</f>
        <v>1,03</v>
      </c>
      <c r="K1266" s="40">
        <f>IF(H1266="",0,H1266*I1266)</f>
        <v>29.5</v>
      </c>
      <c r="L1266" s="40">
        <f>H1266*J1266</f>
        <v>10.3</v>
      </c>
      <c r="M1266" s="41">
        <f>K1266+L1266</f>
        <v>39.799999999999997</v>
      </c>
      <c r="N1266" s="35"/>
    </row>
    <row r="1267" spans="3:14" ht="37.5" x14ac:dyDescent="0.35">
      <c r="C1267" s="34"/>
      <c r="D1267" s="58">
        <v>2688</v>
      </c>
      <c r="E1267" s="38" t="str">
        <f>IFERROR(VLOOKUP(D1267,'[1]COMP-SINT-SINAPI'!$G$6:$R$20000,12,0),IFERROR(VLOOKUP(D1267,'[1]PREÇOS UNITÁRIOS'!$B$73:$H$20000,3,0),IFERROR(VLOOKUP(D1267,'[1]INSUMOS-SINAPI'!$A$6:$J$20000,6,0),IFERROR(VLOOKUP(D1267,'[1]tab-PINI-SINT'!$B$18:$H$20000,7,0),IFERROR(VLOOKUP(D1267,[1]INSUMOS!$B$13:$J$9994,9,0),"")))))</f>
        <v>SINAPI</v>
      </c>
      <c r="F1267" s="37" t="str">
        <f>IFERROR(VLOOKUP(D1267,'[1]COMP-SINT-SINAPI'!$G$6:$Q$20000,2,0),IFERROR(VLOOKUP(D1267,'[1]PREÇOS UNITÁRIOS'!$B$73:$H$20000,3,0),IFERROR(VLOOKUP(D1267,'[1]INSUMOS-SINAPI'!$A$7:$F$20000,2,0),IFERROR(VLOOKUP(D1267,'[1]tab-PINI-SINT'!$B$18:$G$20000,2,0),IFERROR(VLOOKUP(D1267,[1]INSUMOS!$B$13:$H$9994,3,0),"")))))</f>
        <v>ELETRODUTO PVC FLEXIVEL CORRUGADO, COR AMARELA, DE 25 MM</v>
      </c>
      <c r="G1267" s="38" t="str">
        <f>IFERROR(VLOOKUP(D1267,'[1]COMP-SINT-SINAPI'!$G$6:$Q$20000,3,0),IFERROR(VLOOKUP(D1267,'[1]PREÇOS UNITÁRIOS'!$B$73:$H$20000,4,0),IFERROR(VLOOKUP(D1267,'[1]INSUMOS-SINAPI'!$A$7:$F$20000,3,0),IFERROR(VLOOKUP(D1267,'[1]tab-PINI-SINT'!$B$18:$G$20000,3,0),IFERROR(VLOOKUP(D1267,[1]INSUMOS!$B$13:$H$9994,5,0),"")))))</f>
        <v xml:space="preserve">M     </v>
      </c>
      <c r="H1267" s="39">
        <v>3.5</v>
      </c>
      <c r="I1267" s="38" t="str">
        <f>IFERROR(VLOOKUP(D1267,'[1]COMP-SINT-SINAPI'!$G$6:$Q$20000,8,0),IFERROR(VLOOKUP(D1267,'[1]PREÇOS UNITÁRIOS'!$B$73:$H$20000,5,0),IFERROR(VLOOKUP(D1267,'[1]INSUMOS-SINAPI'!$A$7:$F$20000,5,0),IFERROR(VLOOKUP(D1267,'[1]tab-PINI-SINT'!$B$18:$G$20000,4,0),IFERROR(VLOOKUP(D1267,[1]INSUMOS!$B$13:$H$9994,6,0),"")))))</f>
        <v>2,83</v>
      </c>
      <c r="J1267" s="38" t="str">
        <f>IF(D1267="",0,IFERROR(VLOOKUP(D1267,'[1]COMP-SINT-SINAPI'!$G$6:$Q$20000,7,0),IFERROR(VLOOKUP(D1267,'[1]PREÇOS UNITÁRIOS'!$B$73:$H$20000,6,0),IFERROR(VLOOKUP(D1267,'[1]INSUMOS-SINAPI'!$A$7:$F$20000,7,0),IFERROR(VLOOKUP(D1267,'[1]tab-PINI-SINT'!$B$18:$G$20000,5,0),IFERROR(VLOOKUP(D1267,[1]INSUMOS!$B$13:$H$9994,7,0),"0,00"))))))</f>
        <v>0,00</v>
      </c>
      <c r="K1267" s="40">
        <f>IF(H1267="",0,H1267*I1267)</f>
        <v>9.9050000000000011</v>
      </c>
      <c r="L1267" s="40">
        <f>H1267*J1267</f>
        <v>0</v>
      </c>
      <c r="M1267" s="41">
        <f>K1267+L1267</f>
        <v>9.9050000000000011</v>
      </c>
      <c r="N1267" s="35"/>
    </row>
    <row r="1268" spans="3:14" x14ac:dyDescent="0.35">
      <c r="C1268" s="34"/>
      <c r="D1268" s="35"/>
      <c r="E1268" s="118"/>
      <c r="F1268" s="35"/>
      <c r="G1268" s="35"/>
      <c r="H1268" s="35"/>
      <c r="I1268" s="50" t="s">
        <v>1042</v>
      </c>
      <c r="J1268" s="29"/>
      <c r="K1268" s="41">
        <f>SUM(K1266:K1267)</f>
        <v>39.405000000000001</v>
      </c>
      <c r="L1268" s="41">
        <f>SUM(L1266:L1267)</f>
        <v>10.3</v>
      </c>
      <c r="M1268" s="41">
        <f>SUM(M1266:M1267)</f>
        <v>49.704999999999998</v>
      </c>
      <c r="N1268" s="35"/>
    </row>
    <row r="1269" spans="3:14" x14ac:dyDescent="0.35">
      <c r="C1269" s="34"/>
      <c r="D1269" s="35"/>
      <c r="E1269" s="118"/>
      <c r="F1269" s="35"/>
      <c r="G1269" s="35"/>
      <c r="H1269" s="35"/>
      <c r="I1269" s="35"/>
      <c r="J1269" s="35"/>
      <c r="K1269" s="35"/>
      <c r="L1269" s="35"/>
      <c r="M1269" s="35"/>
      <c r="N1269" s="35"/>
    </row>
    <row r="1270" spans="3:14" x14ac:dyDescent="0.35">
      <c r="C1270" s="42"/>
      <c r="D1270" s="43"/>
      <c r="E1270" s="117"/>
      <c r="F1270" s="43"/>
      <c r="G1270" s="44" t="s">
        <v>21</v>
      </c>
      <c r="H1270" s="44" t="s">
        <v>1036</v>
      </c>
      <c r="I1270" s="44" t="s">
        <v>1037</v>
      </c>
      <c r="J1270" s="44" t="s">
        <v>1038</v>
      </c>
      <c r="K1270" s="44" t="s">
        <v>1039</v>
      </c>
      <c r="L1270" s="44" t="s">
        <v>1040</v>
      </c>
      <c r="M1270" s="45" t="s">
        <v>1041</v>
      </c>
      <c r="N1270" s="35"/>
    </row>
    <row r="1271" spans="3:14" ht="26" x14ac:dyDescent="0.35">
      <c r="C1271" s="55" t="s">
        <v>781</v>
      </c>
      <c r="D1271" s="47" t="str">
        <f>IF(C1271="","",VLOOKUP(C1271,'[1]PREÇOS UNITÁRIOS'!$B$12:$H$273,2,0))</f>
        <v>C182-SINAPI-BASA</v>
      </c>
      <c r="E1271" s="79" t="s">
        <v>11</v>
      </c>
      <c r="F1271" s="47" t="str">
        <f>IF(C1271="","",VLOOKUP(C1271,'[1]PREÇOS UNITÁRIOS'!$B$12:$H$273,3,0))</f>
        <v>Dobradiça 3.1/2"x3" em Metal Cromado</v>
      </c>
      <c r="G1271" s="48" t="s">
        <v>21</v>
      </c>
      <c r="H1271" s="29"/>
      <c r="I1271" s="29"/>
      <c r="J1271" s="49"/>
      <c r="K1271" s="49">
        <f>K1275</f>
        <v>30.134580000000003</v>
      </c>
      <c r="L1271" s="49">
        <f>L1275</f>
        <v>22.945800000000002</v>
      </c>
      <c r="M1271" s="49">
        <f>SUM(K1271:L1271)</f>
        <v>53.080380000000005</v>
      </c>
      <c r="N1271" s="35"/>
    </row>
    <row r="1272" spans="3:14" ht="62.5" x14ac:dyDescent="0.35">
      <c r="C1272" s="34"/>
      <c r="D1272" s="36">
        <v>2432</v>
      </c>
      <c r="E1272" s="38" t="str">
        <f>IFERROR(VLOOKUP(D1272,'[1]COMP-SINT-SINAPI'!$G$6:$R$20000,12,0),IFERROR(VLOOKUP(D1272,'[1]PREÇOS UNITÁRIOS'!$B$73:$H$20000,3,0),IFERROR(VLOOKUP(D1272,'[1]INSUMOS-SINAPI'!$A$6:$J$20000,6,0),IFERROR(VLOOKUP(D1272,'[1]tab-PINI-SINT'!$B$18:$H$20000,7,0),IFERROR(VLOOKUP(D1272,[1]INSUMOS!$B$13:$J$9994,9,0),"")))))</f>
        <v>SINAPI</v>
      </c>
      <c r="F1272" s="37" t="str">
        <f>IFERROR(VLOOKUP(D1272,'[1]COMP-SINT-SINAPI'!$G$6:$Q$20000,2,0),IFERROR(VLOOKUP(D1272,'[1]PREÇOS UNITÁRIOS'!$B$73:$H$20000,3,0),IFERROR(VLOOKUP(D1272,'[1]INSUMOS-SINAPI'!$A$7:$F$20000,2,0),IFERROR(VLOOKUP(D1272,'[1]tab-PINI-SINT'!$B$18:$G$20000,2,0),IFERROR(VLOOKUP(D1272,[1]INSUMOS!$B$13:$H$9994,3,0),"")))))</f>
        <v>DOBRADICA EM ACO/FERRO, 3 1/2" X  3", E= 1,9  A 2 MM, COM ANEL,  CROMADO OU ZINCADO, TAMPA BOLA, COM PARAFUSOS</v>
      </c>
      <c r="G1272" s="38" t="str">
        <f>IFERROR(VLOOKUP(D1272,'[1]COMP-SINT-SINAPI'!$G$6:$Q$20000,3,0),IFERROR(VLOOKUP(D1272,'[1]PREÇOS UNITÁRIOS'!$B$73:$H$20000,4,0),IFERROR(VLOOKUP(D1272,'[1]INSUMOS-SINAPI'!$A$7:$F$20000,3,0),IFERROR(VLOOKUP(D1272,'[1]tab-PINI-SINT'!$B$18:$G$20000,3,0),IFERROR(VLOOKUP(D1272,[1]INSUMOS!$B$13:$H$9994,5,0),"")))))</f>
        <v xml:space="preserve">UN    </v>
      </c>
      <c r="H1272" s="39">
        <v>1</v>
      </c>
      <c r="I1272" s="38" t="str">
        <f>IFERROR(VLOOKUP(D1272,'[1]COMP-SINT-SINAPI'!$G$6:$Q$20000,8,0),IFERROR(VLOOKUP(D1272,'[1]PREÇOS UNITÁRIOS'!$B$73:$H$20000,5,0),IFERROR(VLOOKUP(D1272,'[1]INSUMOS-SINAPI'!$A$7:$F$20000,5,0),IFERROR(VLOOKUP(D1272,'[1]tab-PINI-SINT'!$B$18:$G$20000,4,0),IFERROR(VLOOKUP(D1272,[1]INSUMOS!$B$13:$H$9994,6,0),"")))))</f>
        <v>23,26</v>
      </c>
      <c r="J1272" s="38" t="str">
        <f>IF(D1272="",0,IFERROR(VLOOKUP(D1272,'[1]COMP-SINT-SINAPI'!$G$6:$Q$20000,7,0),IFERROR(VLOOKUP(D1272,'[1]PREÇOS UNITÁRIOS'!$B$73:$H$20000,6,0),IFERROR(VLOOKUP(D1272,'[1]INSUMOS-SINAPI'!$A$7:$F$20000,7,0),IFERROR(VLOOKUP(D1272,'[1]tab-PINI-SINT'!$B$18:$G$20000,5,0),IFERROR(VLOOKUP(D1272,[1]INSUMOS!$B$13:$H$9994,7,0),"0,00"))))))</f>
        <v>0,00</v>
      </c>
      <c r="K1272" s="40">
        <f>IF(H1272="",0,H1272*I1272)</f>
        <v>23.26</v>
      </c>
      <c r="L1272" s="40">
        <f>H1272*J1272</f>
        <v>0</v>
      </c>
      <c r="M1272" s="41">
        <f>K1272+L1272</f>
        <v>23.26</v>
      </c>
      <c r="N1272" s="35"/>
    </row>
    <row r="1273" spans="3:14" ht="37.5" x14ac:dyDescent="0.35">
      <c r="C1273" s="34"/>
      <c r="D1273" s="58">
        <v>88261</v>
      </c>
      <c r="E1273" s="38" t="str">
        <f>IFERROR(VLOOKUP(D1273,'[1]COMP-SINT-SINAPI'!$G$6:$R$20000,12,0),IFERROR(VLOOKUP(D1273,'[1]PREÇOS UNITÁRIOS'!$B$73:$H$20000,3,0),IFERROR(VLOOKUP(D1273,'[1]INSUMOS-SINAPI'!$A$6:$J$20000,6,0),IFERROR(VLOOKUP(D1273,'[1]tab-PINI-SINT'!$B$18:$H$20000,7,0),IFERROR(VLOOKUP(D1273,[1]INSUMOS!$B$13:$J$9994,9,0),"")))))</f>
        <v>SINAPI</v>
      </c>
      <c r="F1273" s="37" t="str">
        <f>IFERROR(VLOOKUP(D1273,'[1]COMP-SINT-SINAPI'!$G$6:$Q$20000,2,0),IFERROR(VLOOKUP(D1273,'[1]PREÇOS UNITÁRIOS'!$B$73:$H$20000,3,0),IFERROR(VLOOKUP(D1273,'[1]INSUMOS-SINAPI'!$A$7:$F$20000,2,0),IFERROR(VLOOKUP(D1273,'[1]tab-PINI-SINT'!$B$18:$G$20000,2,0),IFERROR(VLOOKUP(D1273,[1]INSUMOS!$B$13:$H$9994,3,0),"")))))</f>
        <v>CARPINTEIRO DE ESQUADRIA COM ENCARGOS COMPLEMENTARES</v>
      </c>
      <c r="G1273" s="38" t="str">
        <f>IFERROR(VLOOKUP(D1273,'[1]COMP-SINT-SINAPI'!$G$6:$Q$20000,3,0),IFERROR(VLOOKUP(D1273,'[1]PREÇOS UNITÁRIOS'!$B$73:$H$20000,4,0),IFERROR(VLOOKUP(D1273,'[1]INSUMOS-SINAPI'!$A$7:$F$20000,3,0),IFERROR(VLOOKUP(D1273,'[1]tab-PINI-SINT'!$B$18:$G$20000,3,0),IFERROR(VLOOKUP(D1273,[1]INSUMOS!$B$13:$H$9994,5,0),"")))))</f>
        <v>H</v>
      </c>
      <c r="H1273" s="39">
        <v>0.91600000000000004</v>
      </c>
      <c r="I1273" s="38">
        <f>IFERROR(VLOOKUP(D1273,'[1]COMP-SINT-SINAPI'!$G$6:$Q$20000,8,0),IFERROR(VLOOKUP(D1273,'[1]PREÇOS UNITÁRIOS'!$B$73:$H$20000,5,0),IFERROR(VLOOKUP(D1273,'[1]INSUMOS-SINAPI'!$A$7:$F$20000,5,0),IFERROR(VLOOKUP(D1273,'[1]tab-PINI-SINT'!$B$18:$G$20000,4,0),IFERROR(VLOOKUP(D1273,[1]INSUMOS!$B$13:$H$9994,6,0),"")))))</f>
        <v>5</v>
      </c>
      <c r="J1273" s="38" t="str">
        <f>IF(D1273="",0,IFERROR(VLOOKUP(D1273,'[1]COMP-SINT-SINAPI'!$G$6:$Q$20000,7,0),IFERROR(VLOOKUP(D1273,'[1]PREÇOS UNITÁRIOS'!$B$73:$H$20000,6,0),IFERROR(VLOOKUP(D1273,'[1]INSUMOS-SINAPI'!$A$7:$F$20000,7,0),IFERROR(VLOOKUP(D1273,'[1]tab-PINI-SINT'!$B$18:$G$20000,5,0),IFERROR(VLOOKUP(D1273,[1]INSUMOS!$B$13:$H$9994,7,0),"0,00"))))))</f>
        <v>17,91</v>
      </c>
      <c r="K1273" s="40">
        <f>IF(H1273="",0,H1273*I1273)</f>
        <v>4.58</v>
      </c>
      <c r="L1273" s="40">
        <f>H1273*J1273</f>
        <v>16.405560000000001</v>
      </c>
      <c r="M1273" s="41">
        <f>K1273+L1273</f>
        <v>20.98556</v>
      </c>
      <c r="N1273" s="35"/>
    </row>
    <row r="1274" spans="3:14" ht="25" x14ac:dyDescent="0.35">
      <c r="C1274" s="34"/>
      <c r="D1274" s="58">
        <v>88316</v>
      </c>
      <c r="E1274" s="38" t="str">
        <f>IFERROR(VLOOKUP(D1274,'[1]COMP-SINT-SINAPI'!$G$6:$R$20000,12,0),IFERROR(VLOOKUP(D1274,'[1]PREÇOS UNITÁRIOS'!$B$73:$H$20000,3,0),IFERROR(VLOOKUP(D1274,'[1]INSUMOS-SINAPI'!$A$6:$J$20000,6,0),IFERROR(VLOOKUP(D1274,'[1]tab-PINI-SINT'!$B$18:$H$20000,7,0),IFERROR(VLOOKUP(D1274,[1]INSUMOS!$B$13:$J$9994,9,0),"")))))</f>
        <v>SINAPI</v>
      </c>
      <c r="F1274" s="37" t="str">
        <f>IFERROR(VLOOKUP(D1274,'[1]COMP-SINT-SINAPI'!$G$6:$Q$20000,2,0),IFERROR(VLOOKUP(D1274,'[1]PREÇOS UNITÁRIOS'!$B$73:$H$20000,3,0),IFERROR(VLOOKUP(D1274,'[1]INSUMOS-SINAPI'!$A$7:$F$20000,2,0),IFERROR(VLOOKUP(D1274,'[1]tab-PINI-SINT'!$B$18:$G$20000,2,0),IFERROR(VLOOKUP(D1274,[1]INSUMOS!$B$13:$H$9994,3,0),"")))))</f>
        <v>SERVENTE COM ENCARGOS COMPLEMENTARES</v>
      </c>
      <c r="G1274" s="38" t="str">
        <f>IFERROR(VLOOKUP(D1274,'[1]COMP-SINT-SINAPI'!$G$6:$Q$20000,3,0),IFERROR(VLOOKUP(D1274,'[1]PREÇOS UNITÁRIOS'!$B$73:$H$20000,4,0),IFERROR(VLOOKUP(D1274,'[1]INSUMOS-SINAPI'!$A$7:$F$20000,3,0),IFERROR(VLOOKUP(D1274,'[1]tab-PINI-SINT'!$B$18:$G$20000,3,0),IFERROR(VLOOKUP(D1274,[1]INSUMOS!$B$13:$H$9994,5,0),"")))))</f>
        <v>H</v>
      </c>
      <c r="H1274" s="39">
        <v>0.45800000000000002</v>
      </c>
      <c r="I1274" s="38">
        <f>IFERROR(VLOOKUP(D1274,'[1]COMP-SINT-SINAPI'!$G$6:$Q$20000,8,0),IFERROR(VLOOKUP(D1274,'[1]PREÇOS UNITÁRIOS'!$B$73:$H$20000,5,0),IFERROR(VLOOKUP(D1274,'[1]INSUMOS-SINAPI'!$A$7:$F$20000,5,0),IFERROR(VLOOKUP(D1274,'[1]tab-PINI-SINT'!$B$18:$G$20000,4,0),IFERROR(VLOOKUP(D1274,[1]INSUMOS!$B$13:$H$9994,6,0),"")))))</f>
        <v>5.01</v>
      </c>
      <c r="J1274" s="38" t="str">
        <f>IF(D1274="",0,IFERROR(VLOOKUP(D1274,'[1]COMP-SINT-SINAPI'!$G$6:$Q$20000,7,0),IFERROR(VLOOKUP(D1274,'[1]PREÇOS UNITÁRIOS'!$B$73:$H$20000,6,0),IFERROR(VLOOKUP(D1274,'[1]INSUMOS-SINAPI'!$A$7:$F$20000,7,0),IFERROR(VLOOKUP(D1274,'[1]tab-PINI-SINT'!$B$18:$G$20000,5,0),IFERROR(VLOOKUP(D1274,[1]INSUMOS!$B$13:$H$9994,7,0),"0,00"))))))</f>
        <v>14,28</v>
      </c>
      <c r="K1274" s="40">
        <f>IF(H1274="",0,H1274*I1274)</f>
        <v>2.2945799999999998</v>
      </c>
      <c r="L1274" s="40">
        <f>H1274*J1274</f>
        <v>6.5402399999999998</v>
      </c>
      <c r="M1274" s="41">
        <f>K1274+L1274</f>
        <v>8.8348200000000006</v>
      </c>
      <c r="N1274" s="35"/>
    </row>
    <row r="1275" spans="3:14" x14ac:dyDescent="0.35">
      <c r="C1275" s="34"/>
      <c r="D1275" s="35"/>
      <c r="E1275" s="118"/>
      <c r="F1275" s="35"/>
      <c r="G1275" s="35"/>
      <c r="H1275" s="35"/>
      <c r="I1275" s="50" t="s">
        <v>1042</v>
      </c>
      <c r="J1275" s="29"/>
      <c r="K1275" s="41">
        <f>SUM(K1272:K1274)</f>
        <v>30.134580000000003</v>
      </c>
      <c r="L1275" s="41">
        <f>SUM(L1272:L1274)</f>
        <v>22.945800000000002</v>
      </c>
      <c r="M1275" s="41">
        <f>SUM(M1272:M1274)</f>
        <v>53.080379999999998</v>
      </c>
      <c r="N1275" s="35"/>
    </row>
    <row r="1276" spans="3:14" x14ac:dyDescent="0.35">
      <c r="C1276" s="34"/>
      <c r="D1276" s="35"/>
      <c r="E1276" s="118"/>
      <c r="F1276" s="35"/>
      <c r="G1276" s="35"/>
      <c r="H1276" s="35"/>
      <c r="I1276" s="35"/>
      <c r="J1276" s="35"/>
      <c r="K1276" s="35"/>
      <c r="L1276" s="35"/>
      <c r="M1276" s="35"/>
      <c r="N1276" s="35"/>
    </row>
    <row r="1277" spans="3:14" x14ac:dyDescent="0.35">
      <c r="C1277" s="42"/>
      <c r="D1277" s="43"/>
      <c r="E1277" s="117"/>
      <c r="F1277" s="43"/>
      <c r="G1277" s="44" t="s">
        <v>21</v>
      </c>
      <c r="H1277" s="44" t="s">
        <v>1036</v>
      </c>
      <c r="I1277" s="44" t="s">
        <v>1037</v>
      </c>
      <c r="J1277" s="44" t="s">
        <v>1038</v>
      </c>
      <c r="K1277" s="44" t="s">
        <v>1039</v>
      </c>
      <c r="L1277" s="44" t="s">
        <v>1040</v>
      </c>
      <c r="M1277" s="45" t="s">
        <v>1041</v>
      </c>
      <c r="N1277" s="35"/>
    </row>
    <row r="1278" spans="3:14" ht="26" x14ac:dyDescent="0.35">
      <c r="C1278" s="55" t="s">
        <v>784</v>
      </c>
      <c r="D1278" s="47" t="str">
        <f>IF(C1278="","",VLOOKUP(C1278,'[1]PREÇOS UNITÁRIOS'!$B$12:$H$273,2,0))</f>
        <v>C183-BASA</v>
      </c>
      <c r="E1278" s="79" t="s">
        <v>11</v>
      </c>
      <c r="F1278" s="47" t="str">
        <f>IF(C1278="","",VLOOKUP(C1278,'[1]PREÇOS UNITÁRIOS'!$B$12:$H$273,3,0))</f>
        <v>Fechadura em metal cromado de embutir tipo tetra-chave</v>
      </c>
      <c r="G1278" s="48" t="s">
        <v>21</v>
      </c>
      <c r="H1278" s="29"/>
      <c r="I1278" s="29"/>
      <c r="J1278" s="49"/>
      <c r="K1278" s="49">
        <f>K1282</f>
        <v>125.75883999999999</v>
      </c>
      <c r="L1278" s="49">
        <f>L1282</f>
        <v>19.220490000000002</v>
      </c>
      <c r="M1278" s="49">
        <f>SUM(K1278:L1278)</f>
        <v>144.97933</v>
      </c>
      <c r="N1278" s="35"/>
    </row>
    <row r="1279" spans="3:14" ht="37.5" x14ac:dyDescent="0.35">
      <c r="C1279" s="34"/>
      <c r="D1279" s="36" t="s">
        <v>145</v>
      </c>
      <c r="E1279" s="38" t="str">
        <f>IFERROR(VLOOKUP(D1279,'[1]COMP-SINT-SINAPI'!$G$6:$R$20000,12,0),IFERROR(VLOOKUP(D1279,'[1]PREÇOS UNITÁRIOS'!$B$73:$H$20000,3,0),IFERROR(VLOOKUP(D1279,'[1]INSUMOS-SINAPI'!$A$6:$J$20000,6,0),IFERROR(VLOOKUP(D1279,'[1]tab-PINI-SINT'!$B$18:$H$20000,7,0),IFERROR(VLOOKUP(D1279,[1]INSUMOS!$B$13:$J$9994,9,0),"")))))</f>
        <v>INTERNET-MECADO LIVRE</v>
      </c>
      <c r="F1279" s="37" t="str">
        <f>IFERROR(VLOOKUP(D1279,'[1]COMP-SINT-SINAPI'!$G$6:$Q$20000,2,0),IFERROR(VLOOKUP(D1279,'[1]PREÇOS UNITÁRIOS'!$B$73:$H$20000,3,0),IFERROR(VLOOKUP(D1279,'[1]INSUMOS-SINAPI'!$A$7:$F$20000,2,0),IFERROR(VLOOKUP(D1279,'[1]tab-PINI-SINT'!$B$18:$G$20000,2,0),IFERROR(VLOOKUP(D1279,[1]INSUMOS!$B$13:$H$9994,3,0),"")))))</f>
        <v>Fechadura Pop Line Tetra Perfil 20mm Cromado 3 chaves Tetra 03001.1104.17 Soprano</v>
      </c>
      <c r="G1279" s="38" t="str">
        <f>IFERROR(VLOOKUP(D1279,'[1]COMP-SINT-SINAPI'!$G$6:$Q$20000,3,0),IFERROR(VLOOKUP(D1279,'[1]PREÇOS UNITÁRIOS'!$B$73:$H$20000,4,0),IFERROR(VLOOKUP(D1279,'[1]INSUMOS-SINAPI'!$A$7:$F$20000,3,0),IFERROR(VLOOKUP(D1279,'[1]tab-PINI-SINT'!$B$18:$G$20000,3,0),IFERROR(VLOOKUP(D1279,[1]INSUMOS!$B$13:$H$9994,5,0),"")))))</f>
        <v>UND</v>
      </c>
      <c r="H1279" s="39">
        <v>1</v>
      </c>
      <c r="I1279" s="38">
        <f>IFERROR(VLOOKUP(D1279,'[1]COMP-SINT-SINAPI'!$G$6:$Q$20000,8,0),IFERROR(VLOOKUP(D1279,'[1]PREÇOS UNITÁRIOS'!$B$73:$H$20000,5,0),IFERROR(VLOOKUP(D1279,'[1]INSUMOS-SINAPI'!$A$7:$F$20000,5,0),IFERROR(VLOOKUP(D1279,'[1]tab-PINI-SINT'!$B$18:$G$20000,4,0),IFERROR(VLOOKUP(D1279,[1]INSUMOS!$B$13:$H$9994,6,0),"")))))</f>
        <v>120</v>
      </c>
      <c r="J1279" s="38">
        <f>IF(D1279="",0,IFERROR(VLOOKUP(D1279,'[1]COMP-SINT-SINAPI'!$G$6:$Q$20000,7,0),IFERROR(VLOOKUP(D1279,'[1]PREÇOS UNITÁRIOS'!$B$73:$H$20000,6,0),IFERROR(VLOOKUP(D1279,'[1]INSUMOS-SINAPI'!$A$7:$F$20000,7,0),IFERROR(VLOOKUP(D1279,'[1]tab-PINI-SINT'!$B$18:$G$20000,5,0),IFERROR(VLOOKUP(D1279,[1]INSUMOS!$B$13:$H$9994,7,0),"0,00"))))))</f>
        <v>0</v>
      </c>
      <c r="K1279" s="40">
        <f>IF(H1279="",0,H1279*I1279)</f>
        <v>120</v>
      </c>
      <c r="L1279" s="40">
        <f>H1279*J1279</f>
        <v>0</v>
      </c>
      <c r="M1279" s="41">
        <f>K1279+L1279</f>
        <v>120</v>
      </c>
      <c r="N1279" s="35"/>
    </row>
    <row r="1280" spans="3:14" ht="37.5" x14ac:dyDescent="0.35">
      <c r="C1280" s="34"/>
      <c r="D1280" s="58">
        <v>88261</v>
      </c>
      <c r="E1280" s="38" t="str">
        <f>IFERROR(VLOOKUP(D1280,'[1]COMP-SINT-SINAPI'!$G$6:$R$20000,12,0),IFERROR(VLOOKUP(D1280,'[1]PREÇOS UNITÁRIOS'!$B$73:$H$20000,3,0),IFERROR(VLOOKUP(D1280,'[1]INSUMOS-SINAPI'!$A$6:$J$20000,6,0),IFERROR(VLOOKUP(D1280,'[1]tab-PINI-SINT'!$B$18:$H$20000,7,0),IFERROR(VLOOKUP(D1280,[1]INSUMOS!$B$13:$J$9994,9,0),"")))))</f>
        <v>SINAPI</v>
      </c>
      <c r="F1280" s="37" t="str">
        <f>IFERROR(VLOOKUP(D1280,'[1]COMP-SINT-SINAPI'!$G$6:$Q$20000,2,0),IFERROR(VLOOKUP(D1280,'[1]PREÇOS UNITÁRIOS'!$B$73:$H$20000,3,0),IFERROR(VLOOKUP(D1280,'[1]INSUMOS-SINAPI'!$A$7:$F$20000,2,0),IFERROR(VLOOKUP(D1280,'[1]tab-PINI-SINT'!$B$18:$G$20000,2,0),IFERROR(VLOOKUP(D1280,[1]INSUMOS!$B$13:$H$9994,3,0),"")))))</f>
        <v>CARPINTEIRO DE ESQUADRIA COM ENCARGOS COMPLEMENTARES</v>
      </c>
      <c r="G1280" s="38" t="str">
        <f>IFERROR(VLOOKUP(D1280,'[1]COMP-SINT-SINAPI'!$G$6:$Q$20000,3,0),IFERROR(VLOOKUP(D1280,'[1]PREÇOS UNITÁRIOS'!$B$73:$H$20000,4,0),IFERROR(VLOOKUP(D1280,'[1]INSUMOS-SINAPI'!$A$7:$F$20000,3,0),IFERROR(VLOOKUP(D1280,'[1]tab-PINI-SINT'!$B$18:$G$20000,3,0),IFERROR(VLOOKUP(D1280,[1]INSUMOS!$B$13:$H$9994,5,0),"")))))</f>
        <v>H</v>
      </c>
      <c r="H1280" s="39">
        <v>0.76700000000000002</v>
      </c>
      <c r="I1280" s="38">
        <f>IFERROR(VLOOKUP(D1280,'[1]COMP-SINT-SINAPI'!$G$6:$Q$20000,8,0),IFERROR(VLOOKUP(D1280,'[1]PREÇOS UNITÁRIOS'!$B$73:$H$20000,5,0),IFERROR(VLOOKUP(D1280,'[1]INSUMOS-SINAPI'!$A$7:$F$20000,5,0),IFERROR(VLOOKUP(D1280,'[1]tab-PINI-SINT'!$B$18:$G$20000,4,0),IFERROR(VLOOKUP(D1280,[1]INSUMOS!$B$13:$H$9994,6,0),"")))))</f>
        <v>5</v>
      </c>
      <c r="J1280" s="38" t="str">
        <f>IF(D1280="",0,IFERROR(VLOOKUP(D1280,'[1]COMP-SINT-SINAPI'!$G$6:$Q$20000,7,0),IFERROR(VLOOKUP(D1280,'[1]PREÇOS UNITÁRIOS'!$B$73:$H$20000,6,0),IFERROR(VLOOKUP(D1280,'[1]INSUMOS-SINAPI'!$A$7:$F$20000,7,0),IFERROR(VLOOKUP(D1280,'[1]tab-PINI-SINT'!$B$18:$G$20000,5,0),IFERROR(VLOOKUP(D1280,[1]INSUMOS!$B$13:$H$9994,7,0),"0,00"))))))</f>
        <v>17,91</v>
      </c>
      <c r="K1280" s="40">
        <f>IF(H1280="",0,H1280*I1280)</f>
        <v>3.835</v>
      </c>
      <c r="L1280" s="40">
        <f>H1280*J1280</f>
        <v>13.736970000000001</v>
      </c>
      <c r="M1280" s="41">
        <f>K1280+L1280</f>
        <v>17.57197</v>
      </c>
      <c r="N1280" s="35"/>
    </row>
    <row r="1281" spans="3:14" ht="25" x14ac:dyDescent="0.35">
      <c r="C1281" s="34"/>
      <c r="D1281" s="58">
        <v>88316</v>
      </c>
      <c r="E1281" s="38" t="str">
        <f>IFERROR(VLOOKUP(D1281,'[1]COMP-SINT-SINAPI'!$G$6:$R$20000,12,0),IFERROR(VLOOKUP(D1281,'[1]PREÇOS UNITÁRIOS'!$B$73:$H$20000,3,0),IFERROR(VLOOKUP(D1281,'[1]INSUMOS-SINAPI'!$A$6:$J$20000,6,0),IFERROR(VLOOKUP(D1281,'[1]tab-PINI-SINT'!$B$18:$H$20000,7,0),IFERROR(VLOOKUP(D1281,[1]INSUMOS!$B$13:$J$9994,9,0),"")))))</f>
        <v>SINAPI</v>
      </c>
      <c r="F1281" s="37" t="str">
        <f>IFERROR(VLOOKUP(D1281,'[1]COMP-SINT-SINAPI'!$G$6:$Q$20000,2,0),IFERROR(VLOOKUP(D1281,'[1]PREÇOS UNITÁRIOS'!$B$73:$H$20000,3,0),IFERROR(VLOOKUP(D1281,'[1]INSUMOS-SINAPI'!$A$7:$F$20000,2,0),IFERROR(VLOOKUP(D1281,'[1]tab-PINI-SINT'!$B$18:$G$20000,2,0),IFERROR(VLOOKUP(D1281,[1]INSUMOS!$B$13:$H$9994,3,0),"")))))</f>
        <v>SERVENTE COM ENCARGOS COMPLEMENTARES</v>
      </c>
      <c r="G1281" s="38" t="str">
        <f>IFERROR(VLOOKUP(D1281,'[1]COMP-SINT-SINAPI'!$G$6:$Q$20000,3,0),IFERROR(VLOOKUP(D1281,'[1]PREÇOS UNITÁRIOS'!$B$73:$H$20000,4,0),IFERROR(VLOOKUP(D1281,'[1]INSUMOS-SINAPI'!$A$7:$F$20000,3,0),IFERROR(VLOOKUP(D1281,'[1]tab-PINI-SINT'!$B$18:$G$20000,3,0),IFERROR(VLOOKUP(D1281,[1]INSUMOS!$B$13:$H$9994,5,0),"")))))</f>
        <v>H</v>
      </c>
      <c r="H1281" s="39">
        <v>0.38400000000000001</v>
      </c>
      <c r="I1281" s="38">
        <f>IFERROR(VLOOKUP(D1281,'[1]COMP-SINT-SINAPI'!$G$6:$Q$20000,8,0),IFERROR(VLOOKUP(D1281,'[1]PREÇOS UNITÁRIOS'!$B$73:$H$20000,5,0),IFERROR(VLOOKUP(D1281,'[1]INSUMOS-SINAPI'!$A$7:$F$20000,5,0),IFERROR(VLOOKUP(D1281,'[1]tab-PINI-SINT'!$B$18:$G$20000,4,0),IFERROR(VLOOKUP(D1281,[1]INSUMOS!$B$13:$H$9994,6,0),"")))))</f>
        <v>5.01</v>
      </c>
      <c r="J1281" s="38" t="str">
        <f>IF(D1281="",0,IFERROR(VLOOKUP(D1281,'[1]COMP-SINT-SINAPI'!$G$6:$Q$20000,7,0),IFERROR(VLOOKUP(D1281,'[1]PREÇOS UNITÁRIOS'!$B$73:$H$20000,6,0),IFERROR(VLOOKUP(D1281,'[1]INSUMOS-SINAPI'!$A$7:$F$20000,7,0),IFERROR(VLOOKUP(D1281,'[1]tab-PINI-SINT'!$B$18:$G$20000,5,0),IFERROR(VLOOKUP(D1281,[1]INSUMOS!$B$13:$H$9994,7,0),"0,00"))))))</f>
        <v>14,28</v>
      </c>
      <c r="K1281" s="40">
        <f>IF(H1281="",0,H1281*I1281)</f>
        <v>1.92384</v>
      </c>
      <c r="L1281" s="40">
        <f>H1281*J1281</f>
        <v>5.4835199999999995</v>
      </c>
      <c r="M1281" s="41">
        <f>K1281+L1281</f>
        <v>7.4073599999999997</v>
      </c>
      <c r="N1281" s="35"/>
    </row>
    <row r="1282" spans="3:14" x14ac:dyDescent="0.35">
      <c r="C1282" s="34"/>
      <c r="D1282" s="35"/>
      <c r="E1282" s="118"/>
      <c r="F1282" s="35"/>
      <c r="G1282" s="35"/>
      <c r="H1282" s="35"/>
      <c r="I1282" s="50" t="s">
        <v>1042</v>
      </c>
      <c r="J1282" s="29"/>
      <c r="K1282" s="41">
        <f>SUM(K1279:K1281)</f>
        <v>125.75883999999999</v>
      </c>
      <c r="L1282" s="41">
        <f>SUM(L1279:L1281)</f>
        <v>19.220490000000002</v>
      </c>
      <c r="M1282" s="41">
        <f>SUM(M1279:M1281)</f>
        <v>144.97933</v>
      </c>
      <c r="N1282" s="35"/>
    </row>
    <row r="1283" spans="3:14" x14ac:dyDescent="0.35">
      <c r="C1283" s="34"/>
      <c r="D1283" s="35"/>
      <c r="E1283" s="118"/>
      <c r="F1283" s="35"/>
      <c r="G1283" s="35"/>
      <c r="H1283" s="35"/>
      <c r="I1283" s="35"/>
      <c r="J1283" s="35"/>
      <c r="K1283" s="35"/>
      <c r="L1283" s="35"/>
      <c r="M1283" s="35"/>
      <c r="N1283" s="35"/>
    </row>
    <row r="1284" spans="3:14" x14ac:dyDescent="0.35">
      <c r="C1284" s="42"/>
      <c r="D1284" s="43"/>
      <c r="E1284" s="117"/>
      <c r="F1284" s="43"/>
      <c r="G1284" s="44" t="s">
        <v>21</v>
      </c>
      <c r="H1284" s="44" t="s">
        <v>1036</v>
      </c>
      <c r="I1284" s="44" t="s">
        <v>1037</v>
      </c>
      <c r="J1284" s="44" t="s">
        <v>1038</v>
      </c>
      <c r="K1284" s="44" t="s">
        <v>1039</v>
      </c>
      <c r="L1284" s="44" t="s">
        <v>1040</v>
      </c>
      <c r="M1284" s="45" t="s">
        <v>1041</v>
      </c>
      <c r="N1284" s="35"/>
    </row>
    <row r="1285" spans="3:14" ht="26" x14ac:dyDescent="0.35">
      <c r="C1285" s="55" t="s">
        <v>787</v>
      </c>
      <c r="D1285" s="47" t="str">
        <f>IF(C1285="","",VLOOKUP(C1285,'[1]PREÇOS UNITÁRIOS'!$B$12:$H$273,2,0))</f>
        <v>C184 - SEDOP-101270</v>
      </c>
      <c r="E1285" s="79" t="s">
        <v>11</v>
      </c>
      <c r="F1285" s="47" t="str">
        <f>IF(C1285="","",VLOOKUP(C1285,'[1]PREÇOS UNITÁRIOS'!$B$12:$H$273,3,0))</f>
        <v>Puxador em alumínio - 30cm - para porta de vidro</v>
      </c>
      <c r="G1285" s="48" t="s">
        <v>21</v>
      </c>
      <c r="H1285" s="29"/>
      <c r="I1285" s="29"/>
      <c r="J1285" s="49"/>
      <c r="K1285" s="49">
        <f>K1289</f>
        <v>228.905</v>
      </c>
      <c r="L1285" s="49">
        <f>L1289</f>
        <v>16.094999999999999</v>
      </c>
      <c r="M1285" s="49">
        <f>SUM(K1285:L1285)</f>
        <v>245</v>
      </c>
      <c r="N1285" s="35"/>
    </row>
    <row r="1286" spans="3:14" ht="25" x14ac:dyDescent="0.35">
      <c r="C1286" s="34"/>
      <c r="D1286" s="36" t="s">
        <v>146</v>
      </c>
      <c r="E1286" s="38" t="str">
        <f>IFERROR(VLOOKUP(D1286,'[1]COMP-SINT-SINAPI'!$G$6:$R$20000,12,0),IFERROR(VLOOKUP(D1286,'[1]PREÇOS UNITÁRIOS'!$B$73:$H$20000,3,0),IFERROR(VLOOKUP(D1286,'[1]INSUMOS-SINAPI'!$A$6:$J$20000,6,0),IFERROR(VLOOKUP(D1286,'[1]tab-PINI-SINT'!$B$18:$H$20000,7,0),IFERROR(VLOOKUP(D1286,[1]INSUMOS!$B$13:$J$9994,9,0),"")))))</f>
        <v>SEDOP-PA D00397</v>
      </c>
      <c r="F1286" s="37" t="str">
        <f>IFERROR(VLOOKUP(D1286,'[1]COMP-SINT-SINAPI'!$G$6:$Q$20000,2,0),IFERROR(VLOOKUP(D1286,'[1]PREÇOS UNITÁRIOS'!$B$73:$H$20000,3,0),IFERROR(VLOOKUP(D1286,'[1]INSUMOS-SINAPI'!$A$7:$F$20000,2,0),IFERROR(VLOOKUP(D1286,'[1]tab-PINI-SINT'!$B$18:$G$20000,2,0),IFERROR(VLOOKUP(D1286,[1]INSUMOS!$B$13:$H$9994,3,0),"")))))</f>
        <v>PUXADOR EM ALUMINIO DE 30CM</v>
      </c>
      <c r="G1286" s="38" t="str">
        <f>IFERROR(VLOOKUP(D1286,'[1]COMP-SINT-SINAPI'!$G$6:$Q$20000,3,0),IFERROR(VLOOKUP(D1286,'[1]PREÇOS UNITÁRIOS'!$B$73:$H$20000,4,0),IFERROR(VLOOKUP(D1286,'[1]INSUMOS-SINAPI'!$A$7:$F$20000,3,0),IFERROR(VLOOKUP(D1286,'[1]tab-PINI-SINT'!$B$18:$G$20000,3,0),IFERROR(VLOOKUP(D1286,[1]INSUMOS!$B$13:$H$9994,5,0),"")))))</f>
        <v>UND</v>
      </c>
      <c r="H1286" s="39">
        <v>1</v>
      </c>
      <c r="I1286" s="38">
        <f>IFERROR(VLOOKUP(D1286,'[1]COMP-SINT-SINAPI'!$G$6:$Q$20000,8,0),IFERROR(VLOOKUP(D1286,'[1]PREÇOS UNITÁRIOS'!$B$73:$H$20000,5,0),IFERROR(VLOOKUP(D1286,'[1]INSUMOS-SINAPI'!$A$7:$F$20000,5,0),IFERROR(VLOOKUP(D1286,'[1]tab-PINI-SINT'!$B$18:$G$20000,4,0),IFERROR(VLOOKUP(D1286,[1]INSUMOS!$B$13:$H$9994,6,0),"")))))</f>
        <v>223.9</v>
      </c>
      <c r="J1286" s="38">
        <f>IF(D1286="",0,IFERROR(VLOOKUP(D1286,'[1]COMP-SINT-SINAPI'!$G$6:$Q$20000,7,0),IFERROR(VLOOKUP(D1286,'[1]PREÇOS UNITÁRIOS'!$B$73:$H$20000,6,0),IFERROR(VLOOKUP(D1286,'[1]INSUMOS-SINAPI'!$A$7:$F$20000,7,0),IFERROR(VLOOKUP(D1286,'[1]tab-PINI-SINT'!$B$18:$G$20000,5,0),IFERROR(VLOOKUP(D1286,[1]INSUMOS!$B$13:$H$9994,7,0),"0,00"))))))</f>
        <v>0</v>
      </c>
      <c r="K1286" s="40">
        <f>IF(H1286="",0,H1286*I1286)</f>
        <v>223.9</v>
      </c>
      <c r="L1286" s="40">
        <f>H1286*J1286</f>
        <v>0</v>
      </c>
      <c r="M1286" s="41">
        <f>K1286+L1286</f>
        <v>223.9</v>
      </c>
      <c r="N1286" s="35"/>
    </row>
    <row r="1287" spans="3:14" ht="37.5" x14ac:dyDescent="0.35">
      <c r="C1287" s="34"/>
      <c r="D1287" s="58">
        <v>88261</v>
      </c>
      <c r="E1287" s="38" t="str">
        <f>IFERROR(VLOOKUP(D1287,'[1]COMP-SINT-SINAPI'!$G$6:$R$20000,12,0),IFERROR(VLOOKUP(D1287,'[1]PREÇOS UNITÁRIOS'!$B$73:$H$20000,3,0),IFERROR(VLOOKUP(D1287,'[1]INSUMOS-SINAPI'!$A$6:$J$20000,6,0),IFERROR(VLOOKUP(D1287,'[1]tab-PINI-SINT'!$B$18:$H$20000,7,0),IFERROR(VLOOKUP(D1287,[1]INSUMOS!$B$13:$J$9994,9,0),"")))))</f>
        <v>SINAPI</v>
      </c>
      <c r="F1287" s="37" t="str">
        <f>IFERROR(VLOOKUP(D1287,'[1]COMP-SINT-SINAPI'!$G$6:$Q$20000,2,0),IFERROR(VLOOKUP(D1287,'[1]PREÇOS UNITÁRIOS'!$B$73:$H$20000,3,0),IFERROR(VLOOKUP(D1287,'[1]INSUMOS-SINAPI'!$A$7:$F$20000,2,0),IFERROR(VLOOKUP(D1287,'[1]tab-PINI-SINT'!$B$18:$G$20000,2,0),IFERROR(VLOOKUP(D1287,[1]INSUMOS!$B$13:$H$9994,3,0),"")))))</f>
        <v>CARPINTEIRO DE ESQUADRIA COM ENCARGOS COMPLEMENTARES</v>
      </c>
      <c r="G1287" s="38" t="str">
        <f>IFERROR(VLOOKUP(D1287,'[1]COMP-SINT-SINAPI'!$G$6:$Q$20000,3,0),IFERROR(VLOOKUP(D1287,'[1]PREÇOS UNITÁRIOS'!$B$73:$H$20000,4,0),IFERROR(VLOOKUP(D1287,'[1]INSUMOS-SINAPI'!$A$7:$F$20000,3,0),IFERROR(VLOOKUP(D1287,'[1]tab-PINI-SINT'!$B$18:$G$20000,3,0),IFERROR(VLOOKUP(D1287,[1]INSUMOS!$B$13:$H$9994,5,0),"")))))</f>
        <v>H</v>
      </c>
      <c r="H1287" s="39">
        <v>0.5</v>
      </c>
      <c r="I1287" s="38">
        <f>IFERROR(VLOOKUP(D1287,'[1]COMP-SINT-SINAPI'!$G$6:$Q$20000,8,0),IFERROR(VLOOKUP(D1287,'[1]PREÇOS UNITÁRIOS'!$B$73:$H$20000,5,0),IFERROR(VLOOKUP(D1287,'[1]INSUMOS-SINAPI'!$A$7:$F$20000,5,0),IFERROR(VLOOKUP(D1287,'[1]tab-PINI-SINT'!$B$18:$G$20000,4,0),IFERROR(VLOOKUP(D1287,[1]INSUMOS!$B$13:$H$9994,6,0),"")))))</f>
        <v>5</v>
      </c>
      <c r="J1287" s="38" t="str">
        <f>IF(D1287="",0,IFERROR(VLOOKUP(D1287,'[1]COMP-SINT-SINAPI'!$G$6:$Q$20000,7,0),IFERROR(VLOOKUP(D1287,'[1]PREÇOS UNITÁRIOS'!$B$73:$H$20000,6,0),IFERROR(VLOOKUP(D1287,'[1]INSUMOS-SINAPI'!$A$7:$F$20000,7,0),IFERROR(VLOOKUP(D1287,'[1]tab-PINI-SINT'!$B$18:$G$20000,5,0),IFERROR(VLOOKUP(D1287,[1]INSUMOS!$B$13:$H$9994,7,0),"0,00"))))))</f>
        <v>17,91</v>
      </c>
      <c r="K1287" s="40">
        <f>IF(H1287="",0,H1287*I1287)</f>
        <v>2.5</v>
      </c>
      <c r="L1287" s="40">
        <f>H1287*J1287</f>
        <v>8.9550000000000001</v>
      </c>
      <c r="M1287" s="41">
        <f>K1287+L1287</f>
        <v>11.455</v>
      </c>
      <c r="N1287" s="35"/>
    </row>
    <row r="1288" spans="3:14" ht="25" x14ac:dyDescent="0.35">
      <c r="C1288" s="34"/>
      <c r="D1288" s="58">
        <v>88316</v>
      </c>
      <c r="E1288" s="38" t="str">
        <f>IFERROR(VLOOKUP(D1288,'[1]COMP-SINT-SINAPI'!$G$6:$R$20000,12,0),IFERROR(VLOOKUP(D1288,'[1]PREÇOS UNITÁRIOS'!$B$73:$H$20000,3,0),IFERROR(VLOOKUP(D1288,'[1]INSUMOS-SINAPI'!$A$6:$J$20000,6,0),IFERROR(VLOOKUP(D1288,'[1]tab-PINI-SINT'!$B$18:$H$20000,7,0),IFERROR(VLOOKUP(D1288,[1]INSUMOS!$B$13:$J$9994,9,0),"")))))</f>
        <v>SINAPI</v>
      </c>
      <c r="F1288" s="37" t="str">
        <f>IFERROR(VLOOKUP(D1288,'[1]COMP-SINT-SINAPI'!$G$6:$Q$20000,2,0),IFERROR(VLOOKUP(D1288,'[1]PREÇOS UNITÁRIOS'!$B$73:$H$20000,3,0),IFERROR(VLOOKUP(D1288,'[1]INSUMOS-SINAPI'!$A$7:$F$20000,2,0),IFERROR(VLOOKUP(D1288,'[1]tab-PINI-SINT'!$B$18:$G$20000,2,0),IFERROR(VLOOKUP(D1288,[1]INSUMOS!$B$13:$H$9994,3,0),"")))))</f>
        <v>SERVENTE COM ENCARGOS COMPLEMENTARES</v>
      </c>
      <c r="G1288" s="38" t="str">
        <f>IFERROR(VLOOKUP(D1288,'[1]COMP-SINT-SINAPI'!$G$6:$Q$20000,3,0),IFERROR(VLOOKUP(D1288,'[1]PREÇOS UNITÁRIOS'!$B$73:$H$20000,4,0),IFERROR(VLOOKUP(D1288,'[1]INSUMOS-SINAPI'!$A$7:$F$20000,3,0),IFERROR(VLOOKUP(D1288,'[1]tab-PINI-SINT'!$B$18:$G$20000,3,0),IFERROR(VLOOKUP(D1288,[1]INSUMOS!$B$13:$H$9994,5,0),"")))))</f>
        <v>H</v>
      </c>
      <c r="H1288" s="39">
        <v>0.5</v>
      </c>
      <c r="I1288" s="38">
        <f>IFERROR(VLOOKUP(D1288,'[1]COMP-SINT-SINAPI'!$G$6:$Q$20000,8,0),IFERROR(VLOOKUP(D1288,'[1]PREÇOS UNITÁRIOS'!$B$73:$H$20000,5,0),IFERROR(VLOOKUP(D1288,'[1]INSUMOS-SINAPI'!$A$7:$F$20000,5,0),IFERROR(VLOOKUP(D1288,'[1]tab-PINI-SINT'!$B$18:$G$20000,4,0),IFERROR(VLOOKUP(D1288,[1]INSUMOS!$B$13:$H$9994,6,0),"")))))</f>
        <v>5.01</v>
      </c>
      <c r="J1288" s="38" t="str">
        <f>IF(D1288="",0,IFERROR(VLOOKUP(D1288,'[1]COMP-SINT-SINAPI'!$G$6:$Q$20000,7,0),IFERROR(VLOOKUP(D1288,'[1]PREÇOS UNITÁRIOS'!$B$73:$H$20000,6,0),IFERROR(VLOOKUP(D1288,'[1]INSUMOS-SINAPI'!$A$7:$F$20000,7,0),IFERROR(VLOOKUP(D1288,'[1]tab-PINI-SINT'!$B$18:$G$20000,5,0),IFERROR(VLOOKUP(D1288,[1]INSUMOS!$B$13:$H$9994,7,0),"0,00"))))))</f>
        <v>14,28</v>
      </c>
      <c r="K1288" s="40">
        <f>IF(H1288="",0,H1288*I1288)</f>
        <v>2.5049999999999999</v>
      </c>
      <c r="L1288" s="40">
        <f>H1288*J1288</f>
        <v>7.14</v>
      </c>
      <c r="M1288" s="41">
        <f>K1288+L1288</f>
        <v>9.6449999999999996</v>
      </c>
      <c r="N1288" s="35"/>
    </row>
    <row r="1289" spans="3:14" x14ac:dyDescent="0.35">
      <c r="C1289" s="34"/>
      <c r="D1289" s="35"/>
      <c r="E1289" s="118"/>
      <c r="F1289" s="35"/>
      <c r="G1289" s="35"/>
      <c r="H1289" s="35"/>
      <c r="I1289" s="50" t="s">
        <v>1042</v>
      </c>
      <c r="J1289" s="29"/>
      <c r="K1289" s="41">
        <f>SUM(K1286:K1288)</f>
        <v>228.905</v>
      </c>
      <c r="L1289" s="41">
        <f>SUM(L1286:L1288)</f>
        <v>16.094999999999999</v>
      </c>
      <c r="M1289" s="41">
        <f>SUM(M1286:M1288)</f>
        <v>245.00000000000003</v>
      </c>
      <c r="N1289" s="35"/>
    </row>
    <row r="1290" spans="3:14" x14ac:dyDescent="0.35">
      <c r="C1290" s="34"/>
      <c r="D1290" s="35"/>
      <c r="E1290" s="118"/>
      <c r="F1290" s="35"/>
      <c r="G1290" s="35"/>
      <c r="H1290" s="35"/>
      <c r="I1290" s="35"/>
      <c r="J1290" s="35"/>
      <c r="K1290" s="35"/>
      <c r="L1290" s="35"/>
      <c r="M1290" s="35"/>
      <c r="N1290" s="35"/>
    </row>
    <row r="1291" spans="3:14" x14ac:dyDescent="0.35">
      <c r="C1291" s="42"/>
      <c r="D1291" s="43"/>
      <c r="E1291" s="117"/>
      <c r="F1291" s="43"/>
      <c r="G1291" s="44" t="s">
        <v>21</v>
      </c>
      <c r="H1291" s="44" t="s">
        <v>1036</v>
      </c>
      <c r="I1291" s="44" t="s">
        <v>1037</v>
      </c>
      <c r="J1291" s="44" t="s">
        <v>1038</v>
      </c>
      <c r="K1291" s="44" t="s">
        <v>1039</v>
      </c>
      <c r="L1291" s="44" t="s">
        <v>1040</v>
      </c>
      <c r="M1291" s="45" t="s">
        <v>1041</v>
      </c>
      <c r="N1291" s="35"/>
    </row>
    <row r="1292" spans="3:14" ht="39" x14ac:dyDescent="0.35">
      <c r="C1292" s="55" t="s">
        <v>790</v>
      </c>
      <c r="D1292" s="47" t="str">
        <f>IF(C1292="","",VLOOKUP(C1292,'[1]PREÇOS UNITÁRIOS'!$B$12:$H$273,2,0))</f>
        <v>C185-BASA</v>
      </c>
      <c r="E1292" s="79" t="s">
        <v>11</v>
      </c>
      <c r="F1292" s="47" t="str">
        <f>IF(C1292="","",VLOOKUP(C1292,'[1]PREÇOS UNITÁRIOS'!$B$12:$H$273,3,0))</f>
        <v>Serviços de elaboração do PGR- PROGRAMA DE GERENCIAMENTO DE RISCO</v>
      </c>
      <c r="G1292" s="48" t="s">
        <v>1052</v>
      </c>
      <c r="H1292" s="29"/>
      <c r="I1292" s="29"/>
      <c r="J1292" s="49"/>
      <c r="K1292" s="49">
        <f>K1294</f>
        <v>75.947999999999965</v>
      </c>
      <c r="L1292" s="49">
        <f>L1294</f>
        <v>913.42399999999998</v>
      </c>
      <c r="M1292" s="49">
        <f>SUM(K1292:L1292)</f>
        <v>989.37199999999996</v>
      </c>
      <c r="N1292" s="35"/>
    </row>
    <row r="1293" spans="3:14" ht="37.5" x14ac:dyDescent="0.35">
      <c r="C1293" s="34"/>
      <c r="D1293" s="36">
        <v>100321</v>
      </c>
      <c r="E1293" s="38" t="str">
        <f>IFERROR(VLOOKUP(D1293,'[1]COMP-SINT-SINAPI'!$G$6:$R$20000,12,0),IFERROR(VLOOKUP(D1293,'[1]PREÇOS UNITÁRIOS'!$B$73:$H$20000,3,0),IFERROR(VLOOKUP(D1293,'[1]INSUMOS-SINAPI'!$A$6:$J$20000,6,0),IFERROR(VLOOKUP(D1293,'[1]tab-PINI-SINT'!$B$18:$H$20000,7,0),IFERROR(VLOOKUP(D1293,[1]INSUMOS!$B$13:$J$9994,9,0),"")))))</f>
        <v>SINAPI</v>
      </c>
      <c r="F1293" s="37" t="str">
        <f>IFERROR(VLOOKUP(D1293,'[1]COMP-SINT-SINAPI'!$G$6:$Q$20000,2,0),IFERROR(VLOOKUP(D1293,'[1]PREÇOS UNITÁRIOS'!$B$73:$H$20000,3,0),IFERROR(VLOOKUP(D1293,'[1]INSUMOS-SINAPI'!$A$7:$F$20000,2,0),IFERROR(VLOOKUP(D1293,'[1]tab-PINI-SINT'!$B$18:$G$20000,2,0),IFERROR(VLOOKUP(D1293,[1]INSUMOS!$B$13:$H$9994,3,0),"")))))</f>
        <v>TÉCNICO EM SEGURANÇA DO TRABALHO COM ENCARGOS COMPLEMENTARES</v>
      </c>
      <c r="G1293" s="38" t="str">
        <f>IFERROR(VLOOKUP(D1293,'[1]COMP-SINT-SINAPI'!$G$6:$Q$20000,3,0),IFERROR(VLOOKUP(D1293,'[1]PREÇOS UNITÁRIOS'!$B$73:$H$20000,4,0),IFERROR(VLOOKUP(D1293,'[1]INSUMOS-SINAPI'!$A$7:$F$20000,3,0),IFERROR(VLOOKUP(D1293,'[1]tab-PINI-SINT'!$B$18:$G$20000,3,0),IFERROR(VLOOKUP(D1293,[1]INSUMOS!$B$13:$H$9994,5,0),"")))))</f>
        <v>MES</v>
      </c>
      <c r="H1293" s="39">
        <v>0.2</v>
      </c>
      <c r="I1293" s="38">
        <f>IFERROR(VLOOKUP(D1293,'[1]COMP-SINT-SINAPI'!$G$6:$Q$20000,8,0),IFERROR(VLOOKUP(D1293,'[1]PREÇOS UNITÁRIOS'!$B$73:$H$20000,5,0),IFERROR(VLOOKUP(D1293,'[1]INSUMOS-SINAPI'!$A$7:$F$20000,5,0),IFERROR(VLOOKUP(D1293,'[1]tab-PINI-SINT'!$B$18:$G$20000,4,0),IFERROR(VLOOKUP(D1293,[1]INSUMOS!$B$13:$H$9994,6,0),"")))))</f>
        <v>379.73999999999978</v>
      </c>
      <c r="J1293" s="38" t="str">
        <f>IF(D1293="",0,IFERROR(VLOOKUP(D1293,'[1]COMP-SINT-SINAPI'!$G$6:$Q$20000,7,0),IFERROR(VLOOKUP(D1293,'[1]PREÇOS UNITÁRIOS'!$B$73:$H$20000,6,0),IFERROR(VLOOKUP(D1293,'[1]INSUMOS-SINAPI'!$A$7:$F$20000,7,0),IFERROR(VLOOKUP(D1293,'[1]tab-PINI-SINT'!$B$18:$G$20000,5,0),IFERROR(VLOOKUP(D1293,[1]INSUMOS!$B$13:$H$9994,7,0),"0,00"))))))</f>
        <v>4.567,12</v>
      </c>
      <c r="K1293" s="40">
        <f>IF(H1293="",0,H1293*I1293)</f>
        <v>75.947999999999965</v>
      </c>
      <c r="L1293" s="40">
        <f>H1293*J1293</f>
        <v>913.42399999999998</v>
      </c>
      <c r="M1293" s="41">
        <f>K1293+L1293</f>
        <v>989.37199999999996</v>
      </c>
      <c r="N1293" s="35"/>
    </row>
    <row r="1294" spans="3:14" x14ac:dyDescent="0.35">
      <c r="C1294" s="34"/>
      <c r="D1294" s="35"/>
      <c r="E1294" s="118"/>
      <c r="F1294" s="35"/>
      <c r="G1294" s="35"/>
      <c r="H1294" s="35"/>
      <c r="I1294" s="50" t="s">
        <v>1042</v>
      </c>
      <c r="J1294" s="29"/>
      <c r="K1294" s="41">
        <f>SUM(K1293:K1293)</f>
        <v>75.947999999999965</v>
      </c>
      <c r="L1294" s="41">
        <f>SUM(L1293:L1293)</f>
        <v>913.42399999999998</v>
      </c>
      <c r="M1294" s="41">
        <f>SUM(M1293:M1293)</f>
        <v>989.37199999999996</v>
      </c>
      <c r="N1294" s="35"/>
    </row>
    <row r="1295" spans="3:14" x14ac:dyDescent="0.35">
      <c r="C1295" s="34"/>
      <c r="D1295" s="35"/>
      <c r="E1295" s="118"/>
      <c r="F1295" s="35"/>
      <c r="G1295" s="35"/>
      <c r="H1295" s="35"/>
      <c r="I1295" s="35"/>
      <c r="J1295" s="35"/>
      <c r="K1295" s="35"/>
      <c r="L1295" s="35"/>
      <c r="M1295" s="35"/>
      <c r="N1295" s="35"/>
    </row>
    <row r="1296" spans="3:14" x14ac:dyDescent="0.35">
      <c r="C1296" s="42"/>
      <c r="D1296" s="43"/>
      <c r="E1296" s="117"/>
      <c r="F1296" s="43"/>
      <c r="G1296" s="44" t="s">
        <v>21</v>
      </c>
      <c r="H1296" s="44" t="s">
        <v>1036</v>
      </c>
      <c r="I1296" s="44" t="s">
        <v>1037</v>
      </c>
      <c r="J1296" s="44" t="s">
        <v>1038</v>
      </c>
      <c r="K1296" s="44" t="s">
        <v>1039</v>
      </c>
      <c r="L1296" s="44" t="s">
        <v>1040</v>
      </c>
      <c r="M1296" s="45" t="s">
        <v>1041</v>
      </c>
      <c r="N1296" s="35"/>
    </row>
    <row r="1297" spans="3:14" ht="26" x14ac:dyDescent="0.35">
      <c r="C1297" s="55" t="s">
        <v>793</v>
      </c>
      <c r="D1297" s="47" t="str">
        <f>IF(C1297="","",VLOOKUP(C1297,'[1]PREÇOS UNITÁRIOS'!$B$12:$H$273,2,0))</f>
        <v>C186-SEDOP-240618</v>
      </c>
      <c r="E1297" s="79" t="s">
        <v>11</v>
      </c>
      <c r="F1297" s="47" t="str">
        <f>IF(C1297="","",VLOOKUP(C1297,'[1]PREÇOS UNITÁRIOS'!$B$12:$H$273,3,0))</f>
        <v>Escada de marinheiro c/ proteçao</v>
      </c>
      <c r="G1297" s="48" t="s">
        <v>160</v>
      </c>
      <c r="H1297" s="29"/>
      <c r="I1297" s="29"/>
      <c r="J1297" s="49"/>
      <c r="K1297" s="49">
        <f>K1302</f>
        <v>517.04700000000003</v>
      </c>
      <c r="L1297" s="49">
        <f>L1302</f>
        <v>41.966999999999999</v>
      </c>
      <c r="M1297" s="49">
        <f>SUM(K1297:L1297)</f>
        <v>559.01400000000001</v>
      </c>
      <c r="N1297" s="35"/>
    </row>
    <row r="1298" spans="3:14" ht="25" x14ac:dyDescent="0.35">
      <c r="C1298" s="34"/>
      <c r="D1298" s="36" t="s">
        <v>1055</v>
      </c>
      <c r="E1298" s="38" t="str">
        <f>IFERROR(VLOOKUP(D1298,'[1]COMP-SINT-SINAPI'!$G$6:$R$20000,12,0),IFERROR(VLOOKUP(D1298,'[1]PREÇOS UNITÁRIOS'!$B$73:$H$20000,3,0),IFERROR(VLOOKUP(D1298,'[1]INSUMOS-SINAPI'!$A$6:$J$20000,6,0),IFERROR(VLOOKUP(D1298,'[1]tab-PINI-SINT'!$B$18:$H$20000,7,0),IFERROR(VLOOKUP(D1298,[1]INSUMOS!$B$13:$J$9994,9,0),"")))))</f>
        <v>SEDOP-PA D00212</v>
      </c>
      <c r="F1298" s="37" t="str">
        <f>IFERROR(VLOOKUP(D1298,'[1]COMP-SINT-SINAPI'!$G$6:$Q$20000,2,0),IFERROR(VLOOKUP(D1298,'[1]PREÇOS UNITÁRIOS'!$B$73:$H$20000,3,0),IFERROR(VLOOKUP(D1298,'[1]INSUMOS-SINAPI'!$A$7:$F$20000,2,0),IFERROR(VLOOKUP(D1298,'[1]tab-PINI-SINT'!$B$18:$G$20000,2,0),IFERROR(VLOOKUP(D1298,[1]INSUMOS!$B$13:$H$9994,3,0),"")))))</f>
        <v>Escada tipo marinheiro c/ proteção</v>
      </c>
      <c r="G1298" s="38" t="str">
        <f>IFERROR(VLOOKUP(D1298,'[1]COMP-SINT-SINAPI'!$G$6:$Q$20000,3,0),IFERROR(VLOOKUP(D1298,'[1]PREÇOS UNITÁRIOS'!$B$73:$H$20000,4,0),IFERROR(VLOOKUP(D1298,'[1]INSUMOS-SINAPI'!$A$7:$F$20000,3,0),IFERROR(VLOOKUP(D1298,'[1]tab-PINI-SINT'!$B$18:$G$20000,3,0),IFERROR(VLOOKUP(D1298,[1]INSUMOS!$B$13:$H$9994,5,0),"")))))</f>
        <v>M</v>
      </c>
      <c r="H1298" s="39">
        <v>1</v>
      </c>
      <c r="I1298" s="38">
        <f>IFERROR(VLOOKUP(D1298,'[1]COMP-SINT-SINAPI'!$G$6:$Q$20000,8,0),IFERROR(VLOOKUP(D1298,'[1]PREÇOS UNITÁRIOS'!$B$73:$H$20000,5,0),IFERROR(VLOOKUP(D1298,'[1]INSUMOS-SINAPI'!$A$7:$F$20000,5,0),IFERROR(VLOOKUP(D1298,'[1]tab-PINI-SINT'!$B$18:$G$20000,4,0),IFERROR(VLOOKUP(D1298,[1]INSUMOS!$B$13:$H$9994,6,0),"")))))</f>
        <v>463.6</v>
      </c>
      <c r="J1298" s="38">
        <f>IF(D1298="",0,IFERROR(VLOOKUP(D1298,'[1]COMP-SINT-SINAPI'!$G$6:$Q$20000,7,0),IFERROR(VLOOKUP(D1298,'[1]PREÇOS UNITÁRIOS'!$B$73:$H$20000,6,0),IFERROR(VLOOKUP(D1298,'[1]INSUMOS-SINAPI'!$A$7:$F$20000,7,0),IFERROR(VLOOKUP(D1298,'[1]tab-PINI-SINT'!$B$18:$G$20000,5,0),IFERROR(VLOOKUP(D1298,[1]INSUMOS!$B$13:$H$9994,7,0),"0,00"))))))</f>
        <v>0</v>
      </c>
      <c r="K1298" s="40">
        <f>IF(H1298="",0,H1298*I1298)</f>
        <v>463.6</v>
      </c>
      <c r="L1298" s="40">
        <f>H1298*J1298</f>
        <v>0</v>
      </c>
      <c r="M1298" s="41">
        <f>K1298+L1298</f>
        <v>463.6</v>
      </c>
      <c r="N1298" s="35"/>
    </row>
    <row r="1299" spans="3:14" ht="137.5" x14ac:dyDescent="0.35">
      <c r="C1299" s="34"/>
      <c r="D1299" s="58">
        <v>87329</v>
      </c>
      <c r="E1299" s="38" t="str">
        <f>IFERROR(VLOOKUP(D1299,'[1]COMP-SINT-SINAPI'!$G$6:$R$20000,12,0),IFERROR(VLOOKUP(D1299,'[1]PREÇOS UNITÁRIOS'!$B$73:$H$20000,3,0),IFERROR(VLOOKUP(D1299,'[1]INSUMOS-SINAPI'!$A$6:$J$20000,6,0),IFERROR(VLOOKUP(D1299,'[1]tab-PINI-SINT'!$B$18:$H$20000,7,0),IFERROR(VLOOKUP(D1299,[1]INSUMOS!$B$13:$J$9994,9,0),"")))))</f>
        <v>SINAPI</v>
      </c>
      <c r="F1299" s="37" t="str">
        <f>IFERROR(VLOOKUP(D1299,'[1]COMP-SINT-SINAPI'!$G$6:$Q$20000,2,0),IFERROR(VLOOKUP(D1299,'[1]PREÇOS UNITÁRIOS'!$B$73:$H$20000,3,0),IFERROR(VLOOKUP(D1299,'[1]INSUMOS-SINAPI'!$A$7:$F$20000,2,0),IFERROR(VLOOKUP(D1299,'[1]tab-PINI-SINT'!$B$18:$G$20000,2,0),IFERROR(VLOOKUP(D1299,[1]INSUMOS!$B$13:$H$9994,3,0),"")))))</f>
        <v>ARGAMASSA TRAÇO 1:6 (EM VOLUME DE CIMENTO E AREIA MÉDIA ÚMIDA) COM ADIÇÃO DE PLASTIFICANTE PARA EMBOÇO/MASSA ÚNICA/ASSENTAMENTO DE ALVENARIA DE VEDAÇÃO, PREPARO MECÂNICO COM MISTURADOR DE EIXO HORIZONTAL DE 300 KG. AF_08/2019</v>
      </c>
      <c r="G1299" s="38" t="str">
        <f>IFERROR(VLOOKUP(D1299,'[1]COMP-SINT-SINAPI'!$G$6:$Q$20000,3,0),IFERROR(VLOOKUP(D1299,'[1]PREÇOS UNITÁRIOS'!$B$73:$H$20000,4,0),IFERROR(VLOOKUP(D1299,'[1]INSUMOS-SINAPI'!$A$7:$F$20000,3,0),IFERROR(VLOOKUP(D1299,'[1]tab-PINI-SINT'!$B$18:$G$20000,3,0),IFERROR(VLOOKUP(D1299,[1]INSUMOS!$B$13:$H$9994,5,0),"")))))</f>
        <v>M3</v>
      </c>
      <c r="H1299" s="39">
        <v>0.1</v>
      </c>
      <c r="I1299" s="38">
        <f>IFERROR(VLOOKUP(D1299,'[1]COMP-SINT-SINAPI'!$G$6:$Q$20000,8,0),IFERROR(VLOOKUP(D1299,'[1]PREÇOS UNITÁRIOS'!$B$73:$H$20000,5,0),IFERROR(VLOOKUP(D1299,'[1]INSUMOS-SINAPI'!$A$7:$F$20000,5,0),IFERROR(VLOOKUP(D1299,'[1]tab-PINI-SINT'!$B$18:$G$20000,4,0),IFERROR(VLOOKUP(D1299,[1]INSUMOS!$B$13:$H$9994,6,0),"")))))</f>
        <v>432.57000000000005</v>
      </c>
      <c r="J1299" s="38" t="str">
        <f>IF(D1299="",0,IFERROR(VLOOKUP(D1299,'[1]COMP-SINT-SINAPI'!$G$6:$Q$20000,7,0),IFERROR(VLOOKUP(D1299,'[1]PREÇOS UNITÁRIOS'!$B$73:$H$20000,6,0),IFERROR(VLOOKUP(D1299,'[1]INSUMOS-SINAPI'!$A$7:$F$20000,7,0),IFERROR(VLOOKUP(D1299,'[1]tab-PINI-SINT'!$B$18:$G$20000,5,0),IFERROR(VLOOKUP(D1299,[1]INSUMOS!$B$13:$H$9994,7,0),"0,00"))))))</f>
        <v>85,37</v>
      </c>
      <c r="K1299" s="40">
        <f>IF(H1299="",0,H1299*I1299)</f>
        <v>43.257000000000005</v>
      </c>
      <c r="L1299" s="40">
        <f>H1299*J1299</f>
        <v>8.5370000000000008</v>
      </c>
      <c r="M1299" s="41">
        <f>K1299+L1299</f>
        <v>51.794000000000004</v>
      </c>
      <c r="N1299" s="35"/>
    </row>
    <row r="1300" spans="3:14" ht="25" x14ac:dyDescent="0.35">
      <c r="C1300" s="34"/>
      <c r="D1300" s="97">
        <v>88309</v>
      </c>
      <c r="E1300" s="38" t="str">
        <f>IFERROR(VLOOKUP(D1300,'[1]COMP-SINT-SINAPI'!$G$6:$R$20000,12,0),IFERROR(VLOOKUP(D1300,'[1]PREÇOS UNITÁRIOS'!$B$73:$H$20000,3,0),IFERROR(VLOOKUP(D1300,'[1]INSUMOS-SINAPI'!$A$6:$J$20000,6,0),IFERROR(VLOOKUP(D1300,'[1]tab-PINI-SINT'!$B$18:$H$20000,7,0),IFERROR(VLOOKUP(D1300,[1]INSUMOS!$B$13:$J$9994,9,0),"")))))</f>
        <v>SINAPI</v>
      </c>
      <c r="F1300" s="37" t="str">
        <f>IFERROR(VLOOKUP(D1300,'[1]COMP-SINT-SINAPI'!$G$6:$Q$20000,2,0),IFERROR(VLOOKUP(D1300,'[1]PREÇOS UNITÁRIOS'!$B$73:$H$20000,3,0),IFERROR(VLOOKUP(D1300,'[1]INSUMOS-SINAPI'!$A$7:$F$20000,2,0),IFERROR(VLOOKUP(D1300,'[1]tab-PINI-SINT'!$B$18:$G$20000,2,0),IFERROR(VLOOKUP(D1300,[1]INSUMOS!$B$13:$H$9994,3,0),"")))))</f>
        <v>PEDREIRO COM ENCARGOS COMPLEMENTARES</v>
      </c>
      <c r="G1300" s="38" t="str">
        <f>IFERROR(VLOOKUP(D1300,'[1]COMP-SINT-SINAPI'!$G$6:$Q$20000,3,0),IFERROR(VLOOKUP(D1300,'[1]PREÇOS UNITÁRIOS'!$B$73:$H$20000,4,0),IFERROR(VLOOKUP(D1300,'[1]INSUMOS-SINAPI'!$A$7:$F$20000,3,0),IFERROR(VLOOKUP(D1300,'[1]tab-PINI-SINT'!$B$18:$G$20000,3,0),IFERROR(VLOOKUP(D1300,[1]INSUMOS!$B$13:$H$9994,5,0),"")))))</f>
        <v>H</v>
      </c>
      <c r="H1300" s="39">
        <v>1</v>
      </c>
      <c r="I1300" s="38">
        <f>IFERROR(VLOOKUP(D1300,'[1]COMP-SINT-SINAPI'!$G$6:$Q$20000,8,0),IFERROR(VLOOKUP(D1300,'[1]PREÇOS UNITÁRIOS'!$B$73:$H$20000,5,0),IFERROR(VLOOKUP(D1300,'[1]INSUMOS-SINAPI'!$A$7:$F$20000,5,0),IFERROR(VLOOKUP(D1300,'[1]tab-PINI-SINT'!$B$18:$G$20000,4,0),IFERROR(VLOOKUP(D1300,[1]INSUMOS!$B$13:$H$9994,6,0),"")))))</f>
        <v>5.18</v>
      </c>
      <c r="J1300" s="38" t="str">
        <f>IF(D1300="",0,IFERROR(VLOOKUP(D1300,'[1]COMP-SINT-SINAPI'!$G$6:$Q$20000,7,0),IFERROR(VLOOKUP(D1300,'[1]PREÇOS UNITÁRIOS'!$B$73:$H$20000,6,0),IFERROR(VLOOKUP(D1300,'[1]INSUMOS-SINAPI'!$A$7:$F$20000,7,0),IFERROR(VLOOKUP(D1300,'[1]tab-PINI-SINT'!$B$18:$G$20000,5,0),IFERROR(VLOOKUP(D1300,[1]INSUMOS!$B$13:$H$9994,7,0),"0,00"))))))</f>
        <v>19,15</v>
      </c>
      <c r="K1300" s="40">
        <f>IF(H1300="",0,H1300*I1300)</f>
        <v>5.18</v>
      </c>
      <c r="L1300" s="40">
        <f>H1300*J1300</f>
        <v>19.149999999999999</v>
      </c>
      <c r="M1300" s="41">
        <f>K1300+L1300</f>
        <v>24.33</v>
      </c>
      <c r="N1300" s="35"/>
    </row>
    <row r="1301" spans="3:14" ht="25" x14ac:dyDescent="0.35">
      <c r="C1301" s="34"/>
      <c r="D1301" s="58">
        <v>88316</v>
      </c>
      <c r="E1301" s="38" t="str">
        <f>IFERROR(VLOOKUP(D1301,'[1]COMP-SINT-SINAPI'!$G$6:$R$20000,12,0),IFERROR(VLOOKUP(D1301,'[1]PREÇOS UNITÁRIOS'!$B$73:$H$20000,3,0),IFERROR(VLOOKUP(D1301,'[1]INSUMOS-SINAPI'!$A$6:$J$20000,6,0),IFERROR(VLOOKUP(D1301,'[1]tab-PINI-SINT'!$B$18:$H$20000,7,0),IFERROR(VLOOKUP(D1301,[1]INSUMOS!$B$13:$J$9994,9,0),"")))))</f>
        <v>SINAPI</v>
      </c>
      <c r="F1301" s="37" t="str">
        <f>IFERROR(VLOOKUP(D1301,'[1]COMP-SINT-SINAPI'!$G$6:$Q$20000,2,0),IFERROR(VLOOKUP(D1301,'[1]PREÇOS UNITÁRIOS'!$B$73:$H$20000,3,0),IFERROR(VLOOKUP(D1301,'[1]INSUMOS-SINAPI'!$A$7:$F$20000,2,0),IFERROR(VLOOKUP(D1301,'[1]tab-PINI-SINT'!$B$18:$G$20000,2,0),IFERROR(VLOOKUP(D1301,[1]INSUMOS!$B$13:$H$9994,3,0),"")))))</f>
        <v>SERVENTE COM ENCARGOS COMPLEMENTARES</v>
      </c>
      <c r="G1301" s="38" t="str">
        <f>IFERROR(VLOOKUP(D1301,'[1]COMP-SINT-SINAPI'!$G$6:$Q$20000,3,0),IFERROR(VLOOKUP(D1301,'[1]PREÇOS UNITÁRIOS'!$B$73:$H$20000,4,0),IFERROR(VLOOKUP(D1301,'[1]INSUMOS-SINAPI'!$A$7:$F$20000,3,0),IFERROR(VLOOKUP(D1301,'[1]tab-PINI-SINT'!$B$18:$G$20000,3,0),IFERROR(VLOOKUP(D1301,[1]INSUMOS!$B$13:$H$9994,5,0),"")))))</f>
        <v>H</v>
      </c>
      <c r="H1301" s="39">
        <v>1</v>
      </c>
      <c r="I1301" s="38">
        <f>IFERROR(VLOOKUP(D1301,'[1]COMP-SINT-SINAPI'!$G$6:$Q$20000,8,0),IFERROR(VLOOKUP(D1301,'[1]PREÇOS UNITÁRIOS'!$B$73:$H$20000,5,0),IFERROR(VLOOKUP(D1301,'[1]INSUMOS-SINAPI'!$A$7:$F$20000,5,0),IFERROR(VLOOKUP(D1301,'[1]tab-PINI-SINT'!$B$18:$G$20000,4,0),IFERROR(VLOOKUP(D1301,[1]INSUMOS!$B$13:$H$9994,6,0),"")))))</f>
        <v>5.01</v>
      </c>
      <c r="J1301" s="38" t="str">
        <f>IF(D1301="",0,IFERROR(VLOOKUP(D1301,'[1]COMP-SINT-SINAPI'!$G$6:$Q$20000,7,0),IFERROR(VLOOKUP(D1301,'[1]PREÇOS UNITÁRIOS'!$B$73:$H$20000,6,0),IFERROR(VLOOKUP(D1301,'[1]INSUMOS-SINAPI'!$A$7:$F$20000,7,0),IFERROR(VLOOKUP(D1301,'[1]tab-PINI-SINT'!$B$18:$G$20000,5,0),IFERROR(VLOOKUP(D1301,[1]INSUMOS!$B$13:$H$9994,7,0),"0,00"))))))</f>
        <v>14,28</v>
      </c>
      <c r="K1301" s="40">
        <f>IF(H1301="",0,H1301*I1301)</f>
        <v>5.01</v>
      </c>
      <c r="L1301" s="40">
        <f>H1301*J1301</f>
        <v>14.28</v>
      </c>
      <c r="M1301" s="41">
        <f>K1301+L1301</f>
        <v>19.29</v>
      </c>
      <c r="N1301" s="35"/>
    </row>
    <row r="1302" spans="3:14" x14ac:dyDescent="0.35">
      <c r="C1302" s="34"/>
      <c r="D1302" s="35"/>
      <c r="E1302" s="118"/>
      <c r="F1302" s="35"/>
      <c r="G1302" s="35"/>
      <c r="H1302" s="35"/>
      <c r="I1302" s="50" t="s">
        <v>1042</v>
      </c>
      <c r="J1302" s="29"/>
      <c r="K1302" s="41">
        <f>SUM(K1298:K1301)</f>
        <v>517.04700000000003</v>
      </c>
      <c r="L1302" s="41">
        <f>SUM(L1298:L1301)</f>
        <v>41.966999999999999</v>
      </c>
      <c r="M1302" s="41">
        <f>SUM(M1298:M1301)</f>
        <v>559.01400000000001</v>
      </c>
      <c r="N1302" s="35"/>
    </row>
    <row r="1303" spans="3:14" x14ac:dyDescent="0.35">
      <c r="C1303" s="34"/>
      <c r="D1303" s="35"/>
      <c r="E1303" s="118"/>
      <c r="F1303" s="35"/>
      <c r="G1303" s="35"/>
      <c r="H1303" s="35"/>
      <c r="I1303" s="35"/>
      <c r="J1303" s="35"/>
      <c r="K1303" s="35"/>
      <c r="L1303" s="35"/>
      <c r="M1303" s="35"/>
      <c r="N1303" s="35"/>
    </row>
    <row r="1304" spans="3:14" x14ac:dyDescent="0.35">
      <c r="C1304" s="42"/>
      <c r="D1304" s="43"/>
      <c r="E1304" s="117"/>
      <c r="F1304" s="43"/>
      <c r="G1304" s="44" t="s">
        <v>21</v>
      </c>
      <c r="H1304" s="44" t="s">
        <v>1036</v>
      </c>
      <c r="I1304" s="44" t="s">
        <v>1037</v>
      </c>
      <c r="J1304" s="44" t="s">
        <v>1038</v>
      </c>
      <c r="K1304" s="44" t="s">
        <v>1039</v>
      </c>
      <c r="L1304" s="44" t="s">
        <v>1040</v>
      </c>
      <c r="M1304" s="45" t="s">
        <v>1041</v>
      </c>
      <c r="N1304" s="35"/>
    </row>
    <row r="1305" spans="3:14" ht="169" x14ac:dyDescent="0.35">
      <c r="C1305" s="55" t="s">
        <v>796</v>
      </c>
      <c r="D1305" s="47" t="str">
        <f>IF(C1305="","",VLOOKUP(C1305,'[1]PREÇOS UNITÁRIOS'!$B$12:$H$273,2,0))</f>
        <v>C187-SEDOP-170695</v>
      </c>
      <c r="E1305" s="79" t="s">
        <v>11</v>
      </c>
      <c r="F1305" s="47" t="str">
        <f>IF(C1305="","",VLOOKUP(C1305,'[1]PREÇOS UNITÁRIOS'!$B$12:$H$273,3,0))</f>
        <v>SUBESTAÇÃO AÉREA C/ TRASNFORMADOR 75 KVA, INCLUINDO POSTE, ACESSÓRIOS E CABINE DE MEDIÇÃO,  CHAVE FUSIVEL PARA REDES DE DISTRIBUIÇÃO, TENSÃO DE 15KV, CORRENTE NOMINAL DO PORTA FIUSIVEL DE 100A, CAP. DE INTERRUP. SIMETRICA DE 7,10KA, CAP. DE INTERRUP. ASSIMETRICA 10KA</v>
      </c>
      <c r="G1305" s="48" t="s">
        <v>21</v>
      </c>
      <c r="H1305" s="29"/>
      <c r="I1305" s="29"/>
      <c r="J1305" s="49"/>
      <c r="K1305" s="49">
        <f>K1343</f>
        <v>48163.583755</v>
      </c>
      <c r="L1305" s="49">
        <f>L1343</f>
        <v>6988.2420099999999</v>
      </c>
      <c r="M1305" s="49">
        <f>SUM(K1305:L1305)</f>
        <v>55151.825765000001</v>
      </c>
      <c r="N1305" s="35"/>
    </row>
    <row r="1306" spans="3:14" ht="50" x14ac:dyDescent="0.35">
      <c r="C1306" s="34"/>
      <c r="D1306" s="36">
        <v>101539</v>
      </c>
      <c r="E1306" s="38" t="str">
        <f>IFERROR(VLOOKUP(D1306,'[1]COMP-SINT-SINAPI'!$G$6:$R$20000,12,0),IFERROR(VLOOKUP(D1306,'[1]PREÇOS UNITÁRIOS'!$B$73:$H$20000,3,0),IFERROR(VLOOKUP(D1306,'[1]INSUMOS-SINAPI'!$A$6:$J$20000,6,0),IFERROR(VLOOKUP(D1306,'[1]tab-PINI-SINT'!$B$18:$H$20000,7,0),IFERROR(VLOOKUP(D1306,[1]INSUMOS!$B$13:$J$9994,9,0),"")))))</f>
        <v>SINAPI</v>
      </c>
      <c r="F1306" s="37" t="str">
        <f>IFERROR(VLOOKUP(D1306,'[1]COMP-SINT-SINAPI'!$G$6:$Q$20000,2,0),IFERROR(VLOOKUP(D1306,'[1]PREÇOS UNITÁRIOS'!$B$73:$H$20000,3,0),IFERROR(VLOOKUP(D1306,'[1]INSUMOS-SINAPI'!$A$7:$F$20000,2,0),IFERROR(VLOOKUP(D1306,'[1]tab-PINI-SINT'!$B$18:$G$20000,2,0),IFERROR(VLOOKUP(D1306,[1]INSUMOS!$B$13:$H$9994,3,0),"")))))</f>
        <v>ARMAÇÃO SECUNDÁRIA, COM 2 ESTRIBOS E 2 ISOLADORES - FORNECIMENTO E INSTALAÇÃO. AF_07/2020</v>
      </c>
      <c r="G1306" s="38" t="str">
        <f>IFERROR(VLOOKUP(D1306,'[1]COMP-SINT-SINAPI'!$G$6:$Q$20000,3,0),IFERROR(VLOOKUP(D1306,'[1]PREÇOS UNITÁRIOS'!$B$73:$H$20000,4,0),IFERROR(VLOOKUP(D1306,'[1]INSUMOS-SINAPI'!$A$7:$F$20000,3,0),IFERROR(VLOOKUP(D1306,'[1]tab-PINI-SINT'!$B$18:$G$20000,3,0),IFERROR(VLOOKUP(D1306,[1]INSUMOS!$B$13:$H$9994,5,0),"")))))</f>
        <v>UN</v>
      </c>
      <c r="H1306" s="39">
        <v>2</v>
      </c>
      <c r="I1306" s="38">
        <f>IFERROR(VLOOKUP(D1306,'[1]COMP-SINT-SINAPI'!$G$6:$Q$20000,8,0),IFERROR(VLOOKUP(D1306,'[1]PREÇOS UNITÁRIOS'!$B$73:$H$20000,5,0),IFERROR(VLOOKUP(D1306,'[1]INSUMOS-SINAPI'!$A$7:$F$20000,5,0),IFERROR(VLOOKUP(D1306,'[1]tab-PINI-SINT'!$B$18:$G$20000,4,0),IFERROR(VLOOKUP(D1306,[1]INSUMOS!$B$13:$H$9994,6,0),"")))))</f>
        <v>89.69</v>
      </c>
      <c r="J1306" s="38" t="str">
        <f>IF(D1306="",0,IFERROR(VLOOKUP(D1306,'[1]COMP-SINT-SINAPI'!$G$6:$Q$20000,7,0),IFERROR(VLOOKUP(D1306,'[1]PREÇOS UNITÁRIOS'!$B$73:$H$20000,6,0),IFERROR(VLOOKUP(D1306,'[1]INSUMOS-SINAPI'!$A$7:$F$20000,7,0),IFERROR(VLOOKUP(D1306,'[1]tab-PINI-SINT'!$B$18:$G$20000,5,0),IFERROR(VLOOKUP(D1306,[1]INSUMOS!$B$13:$H$9994,7,0),"0,00"))))))</f>
        <v>16,32</v>
      </c>
      <c r="K1306" s="40">
        <f t="shared" ref="K1306:K1342" si="39">IF(H1306="",0,H1306*I1306)</f>
        <v>179.38</v>
      </c>
      <c r="L1306" s="40">
        <f t="shared" ref="L1306:L1342" si="40">H1306*J1306</f>
        <v>32.64</v>
      </c>
      <c r="M1306" s="41">
        <f t="shared" ref="M1306:M1342" si="41">K1306+L1306</f>
        <v>212.01999999999998</v>
      </c>
      <c r="N1306" s="35"/>
    </row>
    <row r="1307" spans="3:14" ht="100" x14ac:dyDescent="0.35">
      <c r="C1307" s="34"/>
      <c r="D1307" s="36">
        <v>102104</v>
      </c>
      <c r="E1307" s="38" t="str">
        <f>IFERROR(VLOOKUP(D1307,'[1]COMP-SINT-SINAPI'!$G$6:$R$20000,12,0),IFERROR(VLOOKUP(D1307,'[1]PREÇOS UNITÁRIOS'!$B$73:$H$20000,3,0),IFERROR(VLOOKUP(D1307,'[1]INSUMOS-SINAPI'!$A$6:$J$20000,6,0),IFERROR(VLOOKUP(D1307,'[1]tab-PINI-SINT'!$B$18:$H$20000,7,0),IFERROR(VLOOKUP(D1307,[1]INSUMOS!$B$13:$J$9994,9,0),"")))))</f>
        <v>SINAPI</v>
      </c>
      <c r="F1307" s="37" t="str">
        <f>IFERROR(VLOOKUP(D1307,'[1]COMP-SINT-SINAPI'!$G$6:$Q$20000,2,0),IFERROR(VLOOKUP(D1307,'[1]PREÇOS UNITÁRIOS'!$B$73:$H$20000,3,0),IFERROR(VLOOKUP(D1307,'[1]INSUMOS-SINAPI'!$A$7:$F$20000,2,0),IFERROR(VLOOKUP(D1307,'[1]tab-PINI-SINT'!$B$18:$G$20000,2,0),IFERROR(VLOOKUP(D1307,[1]INSUMOS!$B$13:$H$9994,3,0),"")))))</f>
        <v>TRANSFORMADOR DE DISTRIBUIÇÃO, 75 KVA, TRIFÁSICO, 60 HZ, CLASSE 15 KV, IMERSO EM ÓLEO MINERAL, INSTALAÇÃO EM POSTE (NÃO INCLUSO SUPORTE) - FORNECIMENTO E INSTALAÇÃO. AF_12/2020</v>
      </c>
      <c r="G1307" s="38" t="str">
        <f>IFERROR(VLOOKUP(D1307,'[1]COMP-SINT-SINAPI'!$G$6:$Q$20000,3,0),IFERROR(VLOOKUP(D1307,'[1]PREÇOS UNITÁRIOS'!$B$73:$H$20000,4,0),IFERROR(VLOOKUP(D1307,'[1]INSUMOS-SINAPI'!$A$7:$F$20000,3,0),IFERROR(VLOOKUP(D1307,'[1]tab-PINI-SINT'!$B$18:$G$20000,3,0),IFERROR(VLOOKUP(D1307,[1]INSUMOS!$B$13:$H$9994,5,0),"")))))</f>
        <v>UN</v>
      </c>
      <c r="H1307" s="39">
        <v>1</v>
      </c>
      <c r="I1307" s="38">
        <f>IFERROR(VLOOKUP(D1307,'[1]COMP-SINT-SINAPI'!$G$6:$Q$20000,8,0),IFERROR(VLOOKUP(D1307,'[1]PREÇOS UNITÁRIOS'!$B$73:$H$20000,5,0),IFERROR(VLOOKUP(D1307,'[1]INSUMOS-SINAPI'!$A$7:$F$20000,5,0),IFERROR(VLOOKUP(D1307,'[1]tab-PINI-SINT'!$B$18:$G$20000,4,0),IFERROR(VLOOKUP(D1307,[1]INSUMOS!$B$13:$H$9994,6,0),"")))))</f>
        <v>28699.34</v>
      </c>
      <c r="J1307" s="38" t="str">
        <f>IF(D1307="",0,IFERROR(VLOOKUP(D1307,'[1]COMP-SINT-SINAPI'!$G$6:$Q$20000,7,0),IFERROR(VLOOKUP(D1307,'[1]PREÇOS UNITÁRIOS'!$B$73:$H$20000,6,0),IFERROR(VLOOKUP(D1307,'[1]INSUMOS-SINAPI'!$A$7:$F$20000,7,0),IFERROR(VLOOKUP(D1307,'[1]tab-PINI-SINT'!$B$18:$G$20000,5,0),IFERROR(VLOOKUP(D1307,[1]INSUMOS!$B$13:$H$9994,7,0),"0,00"))))))</f>
        <v>330,51</v>
      </c>
      <c r="K1307" s="40">
        <f t="shared" si="39"/>
        <v>28699.34</v>
      </c>
      <c r="L1307" s="40">
        <f t="shared" si="40"/>
        <v>330.51</v>
      </c>
      <c r="M1307" s="41">
        <f t="shared" si="41"/>
        <v>29029.85</v>
      </c>
      <c r="N1307" s="35"/>
    </row>
    <row r="1308" spans="3:14" ht="62.5" x14ac:dyDescent="0.35">
      <c r="C1308" s="34"/>
      <c r="D1308" s="36">
        <v>102109</v>
      </c>
      <c r="E1308" s="38" t="str">
        <f>IFERROR(VLOOKUP(D1308,'[1]COMP-SINT-SINAPI'!$G$6:$R$20000,12,0),IFERROR(VLOOKUP(D1308,'[1]PREÇOS UNITÁRIOS'!$B$73:$H$20000,3,0),IFERROR(VLOOKUP(D1308,'[1]INSUMOS-SINAPI'!$A$6:$J$20000,6,0),IFERROR(VLOOKUP(D1308,'[1]tab-PINI-SINT'!$B$18:$H$20000,7,0),IFERROR(VLOOKUP(D1308,[1]INSUMOS!$B$13:$J$9994,9,0),"")))))</f>
        <v>SINAPI</v>
      </c>
      <c r="F1308" s="37" t="str">
        <f>IFERROR(VLOOKUP(D1308,'[1]COMP-SINT-SINAPI'!$G$6:$Q$20000,2,0),IFERROR(VLOOKUP(D1308,'[1]PREÇOS UNITÁRIOS'!$B$73:$H$20000,3,0),IFERROR(VLOOKUP(D1308,'[1]INSUMOS-SINAPI'!$A$7:$F$20000,2,0),IFERROR(VLOOKUP(D1308,'[1]tab-PINI-SINT'!$B$18:$G$20000,2,0),IFERROR(VLOOKUP(D1308,[1]INSUMOS!$B$13:$H$9994,3,0),"")))))</f>
        <v>SUPORTE PARA TRANSFORMADOR EM POSTE DE CONCRETO CIRCULAR - FORNECIMENTO E INSTALAÇÃO. AF_12/2020</v>
      </c>
      <c r="G1308" s="38" t="str">
        <f>IFERROR(VLOOKUP(D1308,'[1]COMP-SINT-SINAPI'!$G$6:$Q$20000,3,0),IFERROR(VLOOKUP(D1308,'[1]PREÇOS UNITÁRIOS'!$B$73:$H$20000,4,0),IFERROR(VLOOKUP(D1308,'[1]INSUMOS-SINAPI'!$A$7:$F$20000,3,0),IFERROR(VLOOKUP(D1308,'[1]tab-PINI-SINT'!$B$18:$G$20000,3,0),IFERROR(VLOOKUP(D1308,[1]INSUMOS!$B$13:$H$9994,5,0),"")))))</f>
        <v>UN</v>
      </c>
      <c r="H1308" s="39">
        <v>2</v>
      </c>
      <c r="I1308" s="38">
        <f>IFERROR(VLOOKUP(D1308,'[1]COMP-SINT-SINAPI'!$G$6:$Q$20000,8,0),IFERROR(VLOOKUP(D1308,'[1]PREÇOS UNITÁRIOS'!$B$73:$H$20000,5,0),IFERROR(VLOOKUP(D1308,'[1]INSUMOS-SINAPI'!$A$7:$F$20000,5,0),IFERROR(VLOOKUP(D1308,'[1]tab-PINI-SINT'!$B$18:$G$20000,4,0),IFERROR(VLOOKUP(D1308,[1]INSUMOS!$B$13:$H$9994,6,0),"")))))</f>
        <v>68.44</v>
      </c>
      <c r="J1308" s="38" t="str">
        <f>IF(D1308="",0,IFERROR(VLOOKUP(D1308,'[1]COMP-SINT-SINAPI'!$G$6:$Q$20000,7,0),IFERROR(VLOOKUP(D1308,'[1]PREÇOS UNITÁRIOS'!$B$73:$H$20000,6,0),IFERROR(VLOOKUP(D1308,'[1]INSUMOS-SINAPI'!$A$7:$F$20000,7,0),IFERROR(VLOOKUP(D1308,'[1]tab-PINI-SINT'!$B$18:$G$20000,5,0),IFERROR(VLOOKUP(D1308,[1]INSUMOS!$B$13:$H$9994,7,0),"0,00"))))))</f>
        <v>15,88</v>
      </c>
      <c r="K1308" s="40">
        <f t="shared" si="39"/>
        <v>136.88</v>
      </c>
      <c r="L1308" s="40">
        <f t="shared" si="40"/>
        <v>31.76</v>
      </c>
      <c r="M1308" s="41">
        <f t="shared" si="41"/>
        <v>168.64</v>
      </c>
      <c r="N1308" s="35"/>
    </row>
    <row r="1309" spans="3:14" ht="37.5" x14ac:dyDescent="0.35">
      <c r="C1309" s="34"/>
      <c r="D1309" s="36">
        <v>34519</v>
      </c>
      <c r="E1309" s="38" t="str">
        <f>IFERROR(VLOOKUP(D1309,'[1]COMP-SINT-SINAPI'!$G$6:$R$20000,12,0),IFERROR(VLOOKUP(D1309,'[1]PREÇOS UNITÁRIOS'!$B$73:$H$20000,3,0),IFERROR(VLOOKUP(D1309,'[1]INSUMOS-SINAPI'!$A$6:$J$20000,6,0),IFERROR(VLOOKUP(D1309,'[1]tab-PINI-SINT'!$B$18:$H$20000,7,0),IFERROR(VLOOKUP(D1309,[1]INSUMOS!$B$13:$J$9994,9,0),"")))))</f>
        <v>SINAPI</v>
      </c>
      <c r="F1309" s="37" t="str">
        <f>IFERROR(VLOOKUP(D1309,'[1]COMP-SINT-SINAPI'!$G$6:$Q$20000,2,0),IFERROR(VLOOKUP(D1309,'[1]PREÇOS UNITÁRIOS'!$B$73:$H$20000,3,0),IFERROR(VLOOKUP(D1309,'[1]INSUMOS-SINAPI'!$A$7:$F$20000,2,0),IFERROR(VLOOKUP(D1309,'[1]tab-PINI-SINT'!$B$18:$G$20000,2,0),IFERROR(VLOOKUP(D1309,[1]INSUMOS!$B$13:$H$9994,3,0),"")))))</f>
        <v>CRUZETA DE CONCRETO LEVE, COMP. 2000 MM SECAO, 90 X 90 MM</v>
      </c>
      <c r="G1309" s="38" t="str">
        <f>IFERROR(VLOOKUP(D1309,'[1]COMP-SINT-SINAPI'!$G$6:$Q$20000,3,0),IFERROR(VLOOKUP(D1309,'[1]PREÇOS UNITÁRIOS'!$B$73:$H$20000,4,0),IFERROR(VLOOKUP(D1309,'[1]INSUMOS-SINAPI'!$A$7:$F$20000,3,0),IFERROR(VLOOKUP(D1309,'[1]tab-PINI-SINT'!$B$18:$G$20000,3,0),IFERROR(VLOOKUP(D1309,[1]INSUMOS!$B$13:$H$9994,5,0),"")))))</f>
        <v xml:space="preserve">UN    </v>
      </c>
      <c r="H1309" s="39">
        <v>2</v>
      </c>
      <c r="I1309" s="38" t="str">
        <f>IFERROR(VLOOKUP(D1309,'[1]COMP-SINT-SINAPI'!$G$6:$Q$20000,8,0),IFERROR(VLOOKUP(D1309,'[1]PREÇOS UNITÁRIOS'!$B$73:$H$20000,5,0),IFERROR(VLOOKUP(D1309,'[1]INSUMOS-SINAPI'!$A$7:$F$20000,5,0),IFERROR(VLOOKUP(D1309,'[1]tab-PINI-SINT'!$B$18:$G$20000,4,0),IFERROR(VLOOKUP(D1309,[1]INSUMOS!$B$13:$H$9994,6,0),"")))))</f>
        <v>80,01</v>
      </c>
      <c r="J1309" s="38" t="str">
        <f>IF(D1309="",0,IFERROR(VLOOKUP(D1309,'[1]COMP-SINT-SINAPI'!$G$6:$Q$20000,7,0),IFERROR(VLOOKUP(D1309,'[1]PREÇOS UNITÁRIOS'!$B$73:$H$20000,6,0),IFERROR(VLOOKUP(D1309,'[1]INSUMOS-SINAPI'!$A$7:$F$20000,7,0),IFERROR(VLOOKUP(D1309,'[1]tab-PINI-SINT'!$B$18:$G$20000,5,0),IFERROR(VLOOKUP(D1309,[1]INSUMOS!$B$13:$H$9994,7,0),"0,00"))))))</f>
        <v>0,00</v>
      </c>
      <c r="K1309" s="40">
        <f t="shared" si="39"/>
        <v>160.02000000000001</v>
      </c>
      <c r="L1309" s="40">
        <f t="shared" si="40"/>
        <v>0</v>
      </c>
      <c r="M1309" s="41">
        <f t="shared" si="41"/>
        <v>160.02000000000001</v>
      </c>
      <c r="N1309" s="35"/>
    </row>
    <row r="1310" spans="3:14" ht="62.5" x14ac:dyDescent="0.35">
      <c r="C1310" s="34"/>
      <c r="D1310" s="36">
        <v>97438</v>
      </c>
      <c r="E1310" s="38" t="str">
        <f>IFERROR(VLOOKUP(D1310,'[1]COMP-SINT-SINAPI'!$G$6:$R$20000,12,0),IFERROR(VLOOKUP(D1310,'[1]PREÇOS UNITÁRIOS'!$B$73:$H$20000,3,0),IFERROR(VLOOKUP(D1310,'[1]INSUMOS-SINAPI'!$A$6:$J$20000,6,0),IFERROR(VLOOKUP(D1310,'[1]tab-PINI-SINT'!$B$18:$H$20000,7,0),IFERROR(VLOOKUP(D1310,[1]INSUMOS!$B$13:$J$9994,9,0),"")))))</f>
        <v>SINAPI</v>
      </c>
      <c r="F1310" s="37" t="str">
        <f>IFERROR(VLOOKUP(D1310,'[1]COMP-SINT-SINAPI'!$G$6:$Q$20000,2,0),IFERROR(VLOOKUP(D1310,'[1]PREÇOS UNITÁRIOS'!$B$73:$H$20000,3,0),IFERROR(VLOOKUP(D1310,'[1]INSUMOS-SINAPI'!$A$7:$F$20000,2,0),IFERROR(VLOOKUP(D1310,'[1]tab-PINI-SINT'!$B$18:$G$20000,2,0),IFERROR(VLOOKUP(D1310,[1]INSUMOS!$B$13:$H$9994,3,0),"")))))</f>
        <v>CURVA 90 GRAUS, EM AÇO, CONEXÃO RANHURADA, DN 80 (3"), INSTALADO EM PRUMADAS - FORNECIMENTO E INSTALAÇÃO. AF_10/2020</v>
      </c>
      <c r="G1310" s="38" t="str">
        <f>IFERROR(VLOOKUP(D1310,'[1]COMP-SINT-SINAPI'!$G$6:$Q$20000,3,0),IFERROR(VLOOKUP(D1310,'[1]PREÇOS UNITÁRIOS'!$B$73:$H$20000,4,0),IFERROR(VLOOKUP(D1310,'[1]INSUMOS-SINAPI'!$A$7:$F$20000,3,0),IFERROR(VLOOKUP(D1310,'[1]tab-PINI-SINT'!$B$18:$G$20000,3,0),IFERROR(VLOOKUP(D1310,[1]INSUMOS!$B$13:$H$9994,5,0),"")))))</f>
        <v>UN</v>
      </c>
      <c r="H1310" s="39">
        <v>1</v>
      </c>
      <c r="I1310" s="38">
        <f>IFERROR(VLOOKUP(D1310,'[1]COMP-SINT-SINAPI'!$G$6:$Q$20000,8,0),IFERROR(VLOOKUP(D1310,'[1]PREÇOS UNITÁRIOS'!$B$73:$H$20000,5,0),IFERROR(VLOOKUP(D1310,'[1]INSUMOS-SINAPI'!$A$7:$F$20000,5,0),IFERROR(VLOOKUP(D1310,'[1]tab-PINI-SINT'!$B$18:$G$20000,4,0),IFERROR(VLOOKUP(D1310,[1]INSUMOS!$B$13:$H$9994,6,0),"")))))</f>
        <v>102.74</v>
      </c>
      <c r="J1310" s="38" t="str">
        <f>IF(D1310="",0,IFERROR(VLOOKUP(D1310,'[1]COMP-SINT-SINAPI'!$G$6:$Q$20000,7,0),IFERROR(VLOOKUP(D1310,'[1]PREÇOS UNITÁRIOS'!$B$73:$H$20000,6,0),IFERROR(VLOOKUP(D1310,'[1]INSUMOS-SINAPI'!$A$7:$F$20000,7,0),IFERROR(VLOOKUP(D1310,'[1]tab-PINI-SINT'!$B$18:$G$20000,5,0),IFERROR(VLOOKUP(D1310,[1]INSUMOS!$B$13:$H$9994,7,0),"0,00"))))))</f>
        <v>24,62</v>
      </c>
      <c r="K1310" s="40">
        <f t="shared" si="39"/>
        <v>102.74</v>
      </c>
      <c r="L1310" s="40">
        <f t="shared" si="40"/>
        <v>24.62</v>
      </c>
      <c r="M1310" s="41">
        <f t="shared" si="41"/>
        <v>127.36</v>
      </c>
      <c r="N1310" s="35"/>
    </row>
    <row r="1311" spans="3:14" x14ac:dyDescent="0.35">
      <c r="C1311" s="34"/>
      <c r="D1311" s="36" t="s">
        <v>161</v>
      </c>
      <c r="E1311" s="38" t="str">
        <f>IFERROR(VLOOKUP(D1311,'[1]COMP-SINT-SINAPI'!$G$6:$R$20000,12,0),IFERROR(VLOOKUP(D1311,'[1]PREÇOS UNITÁRIOS'!$B$73:$H$20000,3,0),IFERROR(VLOOKUP(D1311,'[1]INSUMOS-SINAPI'!$A$6:$J$20000,6,0),IFERROR(VLOOKUP(D1311,'[1]tab-PINI-SINT'!$B$18:$H$20000,7,0),IFERROR(VLOOKUP(D1311,[1]INSUMOS!$B$13:$J$9994,9,0),"")))))</f>
        <v>SEDOP-PA E00361</v>
      </c>
      <c r="F1311" s="37" t="str">
        <f>IFERROR(VLOOKUP(D1311,'[1]COMP-SINT-SINAPI'!$G$6:$Q$20000,2,0),IFERROR(VLOOKUP(D1311,'[1]PREÇOS UNITÁRIOS'!$B$73:$H$20000,3,0),IFERROR(VLOOKUP(D1311,'[1]INSUMOS-SINAPI'!$A$7:$F$20000,2,0),IFERROR(VLOOKUP(D1311,'[1]tab-PINI-SINT'!$B$18:$G$20000,2,0),IFERROR(VLOOKUP(D1311,[1]INSUMOS!$B$13:$H$9994,3,0),"")))))</f>
        <v>Elo fusível 6k</v>
      </c>
      <c r="G1311" s="38" t="str">
        <f>IFERROR(VLOOKUP(D1311,'[1]COMP-SINT-SINAPI'!$G$6:$Q$20000,3,0),IFERROR(VLOOKUP(D1311,'[1]PREÇOS UNITÁRIOS'!$B$73:$H$20000,4,0),IFERROR(VLOOKUP(D1311,'[1]INSUMOS-SINAPI'!$A$7:$F$20000,3,0),IFERROR(VLOOKUP(D1311,'[1]tab-PINI-SINT'!$B$18:$G$20000,3,0),IFERROR(VLOOKUP(D1311,[1]INSUMOS!$B$13:$H$9994,5,0),"")))))</f>
        <v>UND</v>
      </c>
      <c r="H1311" s="39">
        <v>3</v>
      </c>
      <c r="I1311" s="38">
        <f>IFERROR(VLOOKUP(D1311,'[1]COMP-SINT-SINAPI'!$G$6:$Q$20000,8,0),IFERROR(VLOOKUP(D1311,'[1]PREÇOS UNITÁRIOS'!$B$73:$H$20000,5,0),IFERROR(VLOOKUP(D1311,'[1]INSUMOS-SINAPI'!$A$7:$F$20000,5,0),IFERROR(VLOOKUP(D1311,'[1]tab-PINI-SINT'!$B$18:$G$20000,4,0),IFERROR(VLOOKUP(D1311,[1]INSUMOS!$B$13:$H$9994,6,0),"")))))</f>
        <v>3.08</v>
      </c>
      <c r="J1311" s="38">
        <f>IF(D1311="",0,IFERROR(VLOOKUP(D1311,'[1]COMP-SINT-SINAPI'!$G$6:$Q$20000,7,0),IFERROR(VLOOKUP(D1311,'[1]PREÇOS UNITÁRIOS'!$B$73:$H$20000,6,0),IFERROR(VLOOKUP(D1311,'[1]INSUMOS-SINAPI'!$A$7:$F$20000,7,0),IFERROR(VLOOKUP(D1311,'[1]tab-PINI-SINT'!$B$18:$G$20000,5,0),IFERROR(VLOOKUP(D1311,[1]INSUMOS!$B$13:$H$9994,7,0),"0,00"))))))</f>
        <v>0</v>
      </c>
      <c r="K1311" s="40">
        <f t="shared" si="39"/>
        <v>9.24</v>
      </c>
      <c r="L1311" s="40">
        <f t="shared" si="40"/>
        <v>0</v>
      </c>
      <c r="M1311" s="41">
        <f t="shared" si="41"/>
        <v>9.24</v>
      </c>
      <c r="N1311" s="35"/>
    </row>
    <row r="1312" spans="3:14" ht="87.5" x14ac:dyDescent="0.35">
      <c r="C1312" s="34"/>
      <c r="D1312" s="36">
        <v>92992</v>
      </c>
      <c r="E1312" s="38" t="str">
        <f>IFERROR(VLOOKUP(D1312,'[1]COMP-SINT-SINAPI'!$G$6:$R$20000,12,0),IFERROR(VLOOKUP(D1312,'[1]PREÇOS UNITÁRIOS'!$B$73:$H$20000,3,0),IFERROR(VLOOKUP(D1312,'[1]INSUMOS-SINAPI'!$A$6:$J$20000,6,0),IFERROR(VLOOKUP(D1312,'[1]tab-PINI-SINT'!$B$18:$H$20000,7,0),IFERROR(VLOOKUP(D1312,[1]INSUMOS!$B$13:$J$9994,9,0),"")))))</f>
        <v>SINAPI</v>
      </c>
      <c r="F1312" s="37" t="str">
        <f>IFERROR(VLOOKUP(D1312,'[1]COMP-SINT-SINAPI'!$G$6:$Q$20000,2,0),IFERROR(VLOOKUP(D1312,'[1]PREÇOS UNITÁRIOS'!$B$73:$H$20000,3,0),IFERROR(VLOOKUP(D1312,'[1]INSUMOS-SINAPI'!$A$7:$F$20000,2,0),IFERROR(VLOOKUP(D1312,'[1]tab-PINI-SINT'!$B$18:$G$20000,2,0),IFERROR(VLOOKUP(D1312,[1]INSUMOS!$B$13:$H$9994,3,0),"")))))</f>
        <v>CABO DE COBRE FLEXÍVEL ISOLADO, 95 MM², ANTI-CHAMA 0,6/1,0 KV, PARA REDE ENTERRADA DE DISTRIBUIÇÃO DE ENERGIA ELÉTRICA - FORNECIMENTO E INSTALAÇÃO. AF_12/2021</v>
      </c>
      <c r="G1312" s="38" t="str">
        <f>IFERROR(VLOOKUP(D1312,'[1]COMP-SINT-SINAPI'!$G$6:$Q$20000,3,0),IFERROR(VLOOKUP(D1312,'[1]PREÇOS UNITÁRIOS'!$B$73:$H$20000,4,0),IFERROR(VLOOKUP(D1312,'[1]INSUMOS-SINAPI'!$A$7:$F$20000,3,0),IFERROR(VLOOKUP(D1312,'[1]tab-PINI-SINT'!$B$18:$G$20000,3,0),IFERROR(VLOOKUP(D1312,[1]INSUMOS!$B$13:$H$9994,5,0),"")))))</f>
        <v>M</v>
      </c>
      <c r="H1312" s="39">
        <v>70</v>
      </c>
      <c r="I1312" s="38">
        <f>IFERROR(VLOOKUP(D1312,'[1]COMP-SINT-SINAPI'!$G$6:$Q$20000,8,0),IFERROR(VLOOKUP(D1312,'[1]PREÇOS UNITÁRIOS'!$B$73:$H$20000,5,0),IFERROR(VLOOKUP(D1312,'[1]INSUMOS-SINAPI'!$A$7:$F$20000,5,0),IFERROR(VLOOKUP(D1312,'[1]tab-PINI-SINT'!$B$18:$G$20000,4,0),IFERROR(VLOOKUP(D1312,[1]INSUMOS!$B$13:$H$9994,6,0),"")))))</f>
        <v>88.28</v>
      </c>
      <c r="J1312" s="38" t="str">
        <f>IF(D1312="",0,IFERROR(VLOOKUP(D1312,'[1]COMP-SINT-SINAPI'!$G$6:$Q$20000,7,0),IFERROR(VLOOKUP(D1312,'[1]PREÇOS UNITÁRIOS'!$B$73:$H$20000,6,0),IFERROR(VLOOKUP(D1312,'[1]INSUMOS-SINAPI'!$A$7:$F$20000,7,0),IFERROR(VLOOKUP(D1312,'[1]tab-PINI-SINT'!$B$18:$G$20000,5,0),IFERROR(VLOOKUP(D1312,[1]INSUMOS!$B$13:$H$9994,7,0),"0,00"))))))</f>
        <v>4,38</v>
      </c>
      <c r="K1312" s="40">
        <f t="shared" si="39"/>
        <v>6179.6</v>
      </c>
      <c r="L1312" s="40">
        <f t="shared" si="40"/>
        <v>306.59999999999997</v>
      </c>
      <c r="M1312" s="41">
        <f t="shared" si="41"/>
        <v>6486.2000000000007</v>
      </c>
      <c r="N1312" s="35"/>
    </row>
    <row r="1313" spans="3:14" ht="37.5" x14ac:dyDescent="0.35">
      <c r="C1313" s="34"/>
      <c r="D1313" s="36" t="s">
        <v>163</v>
      </c>
      <c r="E1313" s="38" t="str">
        <f>IFERROR(VLOOKUP(D1313,'[1]COMP-SINT-SINAPI'!$G$6:$R$20000,12,0),IFERROR(VLOOKUP(D1313,'[1]PREÇOS UNITÁRIOS'!$B$73:$H$20000,3,0),IFERROR(VLOOKUP(D1313,'[1]INSUMOS-SINAPI'!$A$6:$J$20000,6,0),IFERROR(VLOOKUP(D1313,'[1]tab-PINI-SINT'!$B$18:$H$20000,7,0),IFERROR(VLOOKUP(D1313,[1]INSUMOS!$B$13:$J$9994,9,0),"")))))</f>
        <v>SEDOP-PA E00114</v>
      </c>
      <c r="F1313" s="37" t="str">
        <f>IFERROR(VLOOKUP(D1313,'[1]COMP-SINT-SINAPI'!$G$6:$Q$20000,2,0),IFERROR(VLOOKUP(D1313,'[1]PREÇOS UNITÁRIOS'!$B$73:$H$20000,3,0),IFERROR(VLOOKUP(D1313,'[1]INSUMOS-SINAPI'!$A$7:$F$20000,2,0),IFERROR(VLOOKUP(D1313,'[1]tab-PINI-SINT'!$B$18:$G$20000,2,0),IFERROR(VLOOKUP(D1313,[1]INSUMOS!$B$13:$H$9994,3,0),"")))))</f>
        <v>Pára-raios de distribuição(polimero) c/ suporte "L"</v>
      </c>
      <c r="G1313" s="38" t="str">
        <f>IFERROR(VLOOKUP(D1313,'[1]COMP-SINT-SINAPI'!$G$6:$Q$20000,3,0),IFERROR(VLOOKUP(D1313,'[1]PREÇOS UNITÁRIOS'!$B$73:$H$20000,4,0),IFERROR(VLOOKUP(D1313,'[1]INSUMOS-SINAPI'!$A$7:$F$20000,3,0),IFERROR(VLOOKUP(D1313,'[1]tab-PINI-SINT'!$B$18:$G$20000,3,0),IFERROR(VLOOKUP(D1313,[1]INSUMOS!$B$13:$H$9994,5,0),"")))))</f>
        <v>UND</v>
      </c>
      <c r="H1313" s="39">
        <v>3</v>
      </c>
      <c r="I1313" s="38">
        <f>IFERROR(VLOOKUP(D1313,'[1]COMP-SINT-SINAPI'!$G$6:$Q$20000,8,0),IFERROR(VLOOKUP(D1313,'[1]PREÇOS UNITÁRIOS'!$B$73:$H$20000,5,0),IFERROR(VLOOKUP(D1313,'[1]INSUMOS-SINAPI'!$A$7:$F$20000,5,0),IFERROR(VLOOKUP(D1313,'[1]tab-PINI-SINT'!$B$18:$G$20000,4,0),IFERROR(VLOOKUP(D1313,[1]INSUMOS!$B$13:$H$9994,6,0),"")))))</f>
        <v>262.08</v>
      </c>
      <c r="J1313" s="38">
        <f>IF(D1313="",0,IFERROR(VLOOKUP(D1313,'[1]COMP-SINT-SINAPI'!$G$6:$Q$20000,7,0),IFERROR(VLOOKUP(D1313,'[1]PREÇOS UNITÁRIOS'!$B$73:$H$20000,6,0),IFERROR(VLOOKUP(D1313,'[1]INSUMOS-SINAPI'!$A$7:$F$20000,7,0),IFERROR(VLOOKUP(D1313,'[1]tab-PINI-SINT'!$B$18:$G$20000,5,0),IFERROR(VLOOKUP(D1313,[1]INSUMOS!$B$13:$H$9994,7,0),"0,00"))))))</f>
        <v>0</v>
      </c>
      <c r="K1313" s="40">
        <f t="shared" si="39"/>
        <v>786.24</v>
      </c>
      <c r="L1313" s="40">
        <f t="shared" si="40"/>
        <v>0</v>
      </c>
      <c r="M1313" s="41">
        <f t="shared" si="41"/>
        <v>786.24</v>
      </c>
      <c r="N1313" s="35"/>
    </row>
    <row r="1314" spans="3:14" ht="50" x14ac:dyDescent="0.35">
      <c r="C1314" s="34"/>
      <c r="D1314" s="36">
        <v>101546</v>
      </c>
      <c r="E1314" s="38" t="str">
        <f>IFERROR(VLOOKUP(D1314,'[1]COMP-SINT-SINAPI'!$G$6:$R$20000,12,0),IFERROR(VLOOKUP(D1314,'[1]PREÇOS UNITÁRIOS'!$B$73:$H$20000,3,0),IFERROR(VLOOKUP(D1314,'[1]INSUMOS-SINAPI'!$A$6:$J$20000,6,0),IFERROR(VLOOKUP(D1314,'[1]tab-PINI-SINT'!$B$18:$H$20000,7,0),IFERROR(VLOOKUP(D1314,[1]INSUMOS!$B$13:$J$9994,9,0),"")))))</f>
        <v>SINAPI</v>
      </c>
      <c r="F1314" s="37" t="str">
        <f>IFERROR(VLOOKUP(D1314,'[1]COMP-SINT-SINAPI'!$G$6:$Q$20000,2,0),IFERROR(VLOOKUP(D1314,'[1]PREÇOS UNITÁRIOS'!$B$73:$H$20000,3,0),IFERROR(VLOOKUP(D1314,'[1]INSUMOS-SINAPI'!$A$7:$F$20000,2,0),IFERROR(VLOOKUP(D1314,'[1]tab-PINI-SINT'!$B$18:$G$20000,2,0),IFERROR(VLOOKUP(D1314,[1]INSUMOS!$B$13:$H$9994,3,0),"")))))</f>
        <v>ISOLADOR, TIPO PINO, PARA TENSÃO 15 KV - FORNECIMENTO E INSTALAÇÃO. AF_07/2020</v>
      </c>
      <c r="G1314" s="38" t="str">
        <f>IFERROR(VLOOKUP(D1314,'[1]COMP-SINT-SINAPI'!$G$6:$Q$20000,3,0),IFERROR(VLOOKUP(D1314,'[1]PREÇOS UNITÁRIOS'!$B$73:$H$20000,4,0),IFERROR(VLOOKUP(D1314,'[1]INSUMOS-SINAPI'!$A$7:$F$20000,3,0),IFERROR(VLOOKUP(D1314,'[1]tab-PINI-SINT'!$B$18:$G$20000,3,0),IFERROR(VLOOKUP(D1314,[1]INSUMOS!$B$13:$H$9994,5,0),"")))))</f>
        <v>UN</v>
      </c>
      <c r="H1314" s="39">
        <v>6</v>
      </c>
      <c r="I1314" s="38">
        <f>IFERROR(VLOOKUP(D1314,'[1]COMP-SINT-SINAPI'!$G$6:$Q$20000,8,0),IFERROR(VLOOKUP(D1314,'[1]PREÇOS UNITÁRIOS'!$B$73:$H$20000,5,0),IFERROR(VLOOKUP(D1314,'[1]INSUMOS-SINAPI'!$A$7:$F$20000,5,0),IFERROR(VLOOKUP(D1314,'[1]tab-PINI-SINT'!$B$18:$G$20000,4,0),IFERROR(VLOOKUP(D1314,[1]INSUMOS!$B$13:$H$9994,6,0),"")))))</f>
        <v>30.17</v>
      </c>
      <c r="J1314" s="38" t="str">
        <f>IF(D1314="",0,IFERROR(VLOOKUP(D1314,'[1]COMP-SINT-SINAPI'!$G$6:$Q$20000,7,0),IFERROR(VLOOKUP(D1314,'[1]PREÇOS UNITÁRIOS'!$B$73:$H$20000,6,0),IFERROR(VLOOKUP(D1314,'[1]INSUMOS-SINAPI'!$A$7:$F$20000,7,0),IFERROR(VLOOKUP(D1314,'[1]tab-PINI-SINT'!$B$18:$G$20000,5,0),IFERROR(VLOOKUP(D1314,[1]INSUMOS!$B$13:$H$9994,7,0),"0,00"))))))</f>
        <v>1,33</v>
      </c>
      <c r="K1314" s="40">
        <f t="shared" si="39"/>
        <v>181.02</v>
      </c>
      <c r="L1314" s="40">
        <f t="shared" si="40"/>
        <v>7.98</v>
      </c>
      <c r="M1314" s="41">
        <f t="shared" si="41"/>
        <v>189</v>
      </c>
      <c r="N1314" s="35"/>
    </row>
    <row r="1315" spans="3:14" x14ac:dyDescent="0.35">
      <c r="C1315" s="34"/>
      <c r="D1315" s="36" t="s">
        <v>1056</v>
      </c>
      <c r="E1315" s="38" t="str">
        <f>IFERROR(VLOOKUP(D1315,'[1]COMP-SINT-SINAPI'!$G$6:$R$20000,12,0),IFERROR(VLOOKUP(D1315,'[1]PREÇOS UNITÁRIOS'!$B$73:$H$20000,3,0),IFERROR(VLOOKUP(D1315,'[1]INSUMOS-SINAPI'!$A$6:$J$20000,6,0),IFERROR(VLOOKUP(D1315,'[1]tab-PINI-SINT'!$B$18:$H$20000,7,0),IFERROR(VLOOKUP(D1315,[1]INSUMOS!$B$13:$J$9994,9,0),"")))))</f>
        <v>SEDOP-PA E00178</v>
      </c>
      <c r="F1315" s="37" t="str">
        <f>IFERROR(VLOOKUP(D1315,'[1]COMP-SINT-SINAPI'!$G$6:$Q$20000,2,0),IFERROR(VLOOKUP(D1315,'[1]PREÇOS UNITÁRIOS'!$B$73:$H$20000,3,0),IFERROR(VLOOKUP(D1315,'[1]INSUMOS-SINAPI'!$A$7:$F$20000,2,0),IFERROR(VLOOKUP(D1315,'[1]tab-PINI-SINT'!$B$18:$G$20000,2,0),IFERROR(VLOOKUP(D1315,[1]INSUMOS!$B$13:$H$9994,3,0),"")))))</f>
        <v>Pino p/ isolador</v>
      </c>
      <c r="G1315" s="38" t="str">
        <f>IFERROR(VLOOKUP(D1315,'[1]COMP-SINT-SINAPI'!$G$6:$Q$20000,3,0),IFERROR(VLOOKUP(D1315,'[1]PREÇOS UNITÁRIOS'!$B$73:$H$20000,4,0),IFERROR(VLOOKUP(D1315,'[1]INSUMOS-SINAPI'!$A$7:$F$20000,3,0),IFERROR(VLOOKUP(D1315,'[1]tab-PINI-SINT'!$B$18:$G$20000,3,0),IFERROR(VLOOKUP(D1315,[1]INSUMOS!$B$13:$H$9994,5,0),"")))))</f>
        <v>UND</v>
      </c>
      <c r="H1315" s="39">
        <v>6</v>
      </c>
      <c r="I1315" s="38">
        <f>IFERROR(VLOOKUP(D1315,'[1]COMP-SINT-SINAPI'!$G$6:$Q$20000,8,0),IFERROR(VLOOKUP(D1315,'[1]PREÇOS UNITÁRIOS'!$B$73:$H$20000,5,0),IFERROR(VLOOKUP(D1315,'[1]INSUMOS-SINAPI'!$A$7:$F$20000,5,0),IFERROR(VLOOKUP(D1315,'[1]tab-PINI-SINT'!$B$18:$G$20000,4,0),IFERROR(VLOOKUP(D1315,[1]INSUMOS!$B$13:$H$9994,6,0),"")))))</f>
        <v>17.23</v>
      </c>
      <c r="J1315" s="38">
        <f>IF(D1315="",0,IFERROR(VLOOKUP(D1315,'[1]COMP-SINT-SINAPI'!$G$6:$Q$20000,7,0),IFERROR(VLOOKUP(D1315,'[1]PREÇOS UNITÁRIOS'!$B$73:$H$20000,6,0),IFERROR(VLOOKUP(D1315,'[1]INSUMOS-SINAPI'!$A$7:$F$20000,7,0),IFERROR(VLOOKUP(D1315,'[1]tab-PINI-SINT'!$B$18:$G$20000,5,0),IFERROR(VLOOKUP(D1315,[1]INSUMOS!$B$13:$H$9994,7,0),"0,00"))))))</f>
        <v>0</v>
      </c>
      <c r="K1315" s="40">
        <f t="shared" si="39"/>
        <v>103.38</v>
      </c>
      <c r="L1315" s="40">
        <f t="shared" si="40"/>
        <v>0</v>
      </c>
      <c r="M1315" s="41">
        <f t="shared" si="41"/>
        <v>103.38</v>
      </c>
      <c r="N1315" s="35"/>
    </row>
    <row r="1316" spans="3:14" ht="25" x14ac:dyDescent="0.35">
      <c r="C1316" s="34"/>
      <c r="D1316" s="36" t="s">
        <v>167</v>
      </c>
      <c r="E1316" s="38" t="str">
        <f>IFERROR(VLOOKUP(D1316,'[1]COMP-SINT-SINAPI'!$G$6:$R$20000,12,0),IFERROR(VLOOKUP(D1316,'[1]PREÇOS UNITÁRIOS'!$B$73:$H$20000,3,0),IFERROR(VLOOKUP(D1316,'[1]INSUMOS-SINAPI'!$A$6:$J$20000,6,0),IFERROR(VLOOKUP(D1316,'[1]tab-PINI-SINT'!$B$18:$H$20000,7,0),IFERROR(VLOOKUP(D1316,[1]INSUMOS!$B$13:$J$9994,9,0),"")))))</f>
        <v>SEDOP-PA E00191</v>
      </c>
      <c r="F1316" s="37" t="str">
        <f>IFERROR(VLOOKUP(D1316,'[1]COMP-SINT-SINAPI'!$G$6:$Q$20000,2,0),IFERROR(VLOOKUP(D1316,'[1]PREÇOS UNITÁRIOS'!$B$73:$H$20000,3,0),IFERROR(VLOOKUP(D1316,'[1]INSUMOS-SINAPI'!$A$7:$F$20000,2,0),IFERROR(VLOOKUP(D1316,'[1]tab-PINI-SINT'!$B$18:$G$20000,2,0),IFERROR(VLOOKUP(D1316,[1]INSUMOS!$B$13:$H$9994,3,0),"")))))</f>
        <v>Conector parafuso fendido p/ cabo 50 mm²</v>
      </c>
      <c r="G1316" s="38" t="str">
        <f>IFERROR(VLOOKUP(D1316,'[1]COMP-SINT-SINAPI'!$G$6:$Q$20000,3,0),IFERROR(VLOOKUP(D1316,'[1]PREÇOS UNITÁRIOS'!$B$73:$H$20000,4,0),IFERROR(VLOOKUP(D1316,'[1]INSUMOS-SINAPI'!$A$7:$F$20000,3,0),IFERROR(VLOOKUP(D1316,'[1]tab-PINI-SINT'!$B$18:$G$20000,3,0),IFERROR(VLOOKUP(D1316,[1]INSUMOS!$B$13:$H$9994,5,0),"")))))</f>
        <v>UND</v>
      </c>
      <c r="H1316" s="39">
        <v>2</v>
      </c>
      <c r="I1316" s="38">
        <f>IFERROR(VLOOKUP(D1316,'[1]COMP-SINT-SINAPI'!$G$6:$Q$20000,8,0),IFERROR(VLOOKUP(D1316,'[1]PREÇOS UNITÁRIOS'!$B$73:$H$20000,5,0),IFERROR(VLOOKUP(D1316,'[1]INSUMOS-SINAPI'!$A$7:$F$20000,5,0),IFERROR(VLOOKUP(D1316,'[1]tab-PINI-SINT'!$B$18:$G$20000,4,0),IFERROR(VLOOKUP(D1316,[1]INSUMOS!$B$13:$H$9994,6,0),"")))))</f>
        <v>62.72</v>
      </c>
      <c r="J1316" s="38">
        <f>IF(D1316="",0,IFERROR(VLOOKUP(D1316,'[1]COMP-SINT-SINAPI'!$G$6:$Q$20000,7,0),IFERROR(VLOOKUP(D1316,'[1]PREÇOS UNITÁRIOS'!$B$73:$H$20000,6,0),IFERROR(VLOOKUP(D1316,'[1]INSUMOS-SINAPI'!$A$7:$F$20000,7,0),IFERROR(VLOOKUP(D1316,'[1]tab-PINI-SINT'!$B$18:$G$20000,5,0),IFERROR(VLOOKUP(D1316,[1]INSUMOS!$B$13:$H$9994,7,0),"0,00"))))))</f>
        <v>0</v>
      </c>
      <c r="K1316" s="40">
        <f t="shared" si="39"/>
        <v>125.44</v>
      </c>
      <c r="L1316" s="40">
        <f t="shared" si="40"/>
        <v>0</v>
      </c>
      <c r="M1316" s="41">
        <f t="shared" si="41"/>
        <v>125.44</v>
      </c>
      <c r="N1316" s="35"/>
    </row>
    <row r="1317" spans="3:14" x14ac:dyDescent="0.35">
      <c r="C1317" s="34"/>
      <c r="D1317" s="36" t="s">
        <v>169</v>
      </c>
      <c r="E1317" s="38" t="str">
        <f>IFERROR(VLOOKUP(D1317,'[1]COMP-SINT-SINAPI'!$G$6:$R$20000,12,0),IFERROR(VLOOKUP(D1317,'[1]PREÇOS UNITÁRIOS'!$B$73:$H$20000,3,0),IFERROR(VLOOKUP(D1317,'[1]INSUMOS-SINAPI'!$A$6:$J$20000,6,0),IFERROR(VLOOKUP(D1317,'[1]tab-PINI-SINT'!$B$18:$H$20000,7,0),IFERROR(VLOOKUP(D1317,[1]INSUMOS!$B$13:$J$9994,9,0),"")))))</f>
        <v>SEDOP-PA E00180</v>
      </c>
      <c r="F1317" s="37" t="str">
        <f>IFERROR(VLOOKUP(D1317,'[1]COMP-SINT-SINAPI'!$G$6:$Q$20000,2,0),IFERROR(VLOOKUP(D1317,'[1]PREÇOS UNITÁRIOS'!$B$73:$H$20000,3,0),IFERROR(VLOOKUP(D1317,'[1]INSUMOS-SINAPI'!$A$7:$F$20000,2,0),IFERROR(VLOOKUP(D1317,'[1]tab-PINI-SINT'!$B$18:$G$20000,2,0),IFERROR(VLOOKUP(D1317,[1]INSUMOS!$B$13:$H$9994,3,0),"")))))</f>
        <v>Sela galvanizada para cruzeta</v>
      </c>
      <c r="G1317" s="38" t="str">
        <f>IFERROR(VLOOKUP(D1317,'[1]COMP-SINT-SINAPI'!$G$6:$Q$20000,3,0),IFERROR(VLOOKUP(D1317,'[1]PREÇOS UNITÁRIOS'!$B$73:$H$20000,4,0),IFERROR(VLOOKUP(D1317,'[1]INSUMOS-SINAPI'!$A$7:$F$20000,3,0),IFERROR(VLOOKUP(D1317,'[1]tab-PINI-SINT'!$B$18:$G$20000,3,0),IFERROR(VLOOKUP(D1317,[1]INSUMOS!$B$13:$H$9994,5,0),"")))))</f>
        <v>UND</v>
      </c>
      <c r="H1317" s="39">
        <v>2</v>
      </c>
      <c r="I1317" s="38">
        <f>IFERROR(VLOOKUP(D1317,'[1]COMP-SINT-SINAPI'!$G$6:$Q$20000,8,0),IFERROR(VLOOKUP(D1317,'[1]PREÇOS UNITÁRIOS'!$B$73:$H$20000,5,0),IFERROR(VLOOKUP(D1317,'[1]INSUMOS-SINAPI'!$A$7:$F$20000,5,0),IFERROR(VLOOKUP(D1317,'[1]tab-PINI-SINT'!$B$18:$G$20000,4,0),IFERROR(VLOOKUP(D1317,[1]INSUMOS!$B$13:$H$9994,6,0),"")))))</f>
        <v>19.77</v>
      </c>
      <c r="J1317" s="38">
        <f>IF(D1317="",0,IFERROR(VLOOKUP(D1317,'[1]COMP-SINT-SINAPI'!$G$6:$Q$20000,7,0),IFERROR(VLOOKUP(D1317,'[1]PREÇOS UNITÁRIOS'!$B$73:$H$20000,6,0),IFERROR(VLOOKUP(D1317,'[1]INSUMOS-SINAPI'!$A$7:$F$20000,7,0),IFERROR(VLOOKUP(D1317,'[1]tab-PINI-SINT'!$B$18:$G$20000,5,0),IFERROR(VLOOKUP(D1317,[1]INSUMOS!$B$13:$H$9994,7,0),"0,00"))))))</f>
        <v>0</v>
      </c>
      <c r="K1317" s="40">
        <f t="shared" si="39"/>
        <v>39.54</v>
      </c>
      <c r="L1317" s="40">
        <f t="shared" si="40"/>
        <v>0</v>
      </c>
      <c r="M1317" s="41">
        <f t="shared" si="41"/>
        <v>39.54</v>
      </c>
      <c r="N1317" s="35"/>
    </row>
    <row r="1318" spans="3:14" ht="25" x14ac:dyDescent="0.35">
      <c r="C1318" s="34"/>
      <c r="D1318" s="36" t="s">
        <v>171</v>
      </c>
      <c r="E1318" s="38" t="str">
        <f>IFERROR(VLOOKUP(D1318,'[1]COMP-SINT-SINAPI'!$G$6:$R$20000,12,0),IFERROR(VLOOKUP(D1318,'[1]PREÇOS UNITÁRIOS'!$B$73:$H$20000,3,0),IFERROR(VLOOKUP(D1318,'[1]INSUMOS-SINAPI'!$A$6:$J$20000,6,0),IFERROR(VLOOKUP(D1318,'[1]tab-PINI-SINT'!$B$18:$H$20000,7,0),IFERROR(VLOOKUP(D1318,[1]INSUMOS!$B$13:$J$9994,9,0),"")))))</f>
        <v>SEDOP-PA E00184</v>
      </c>
      <c r="F1318" s="37" t="str">
        <f>IFERROR(VLOOKUP(D1318,'[1]COMP-SINT-SINAPI'!$G$6:$Q$20000,2,0),IFERROR(VLOOKUP(D1318,'[1]PREÇOS UNITÁRIOS'!$B$73:$H$20000,3,0),IFERROR(VLOOKUP(D1318,'[1]INSUMOS-SINAPI'!$A$7:$F$20000,2,0),IFERROR(VLOOKUP(D1318,'[1]tab-PINI-SINT'!$B$18:$G$20000,2,0),IFERROR(VLOOKUP(D1318,[1]INSUMOS!$B$13:$H$9994,3,0),"")))))</f>
        <v>Parafuso de cabeça quadrada galv. 16x125mm</v>
      </c>
      <c r="G1318" s="38" t="str">
        <f>IFERROR(VLOOKUP(D1318,'[1]COMP-SINT-SINAPI'!$G$6:$Q$20000,3,0),IFERROR(VLOOKUP(D1318,'[1]PREÇOS UNITÁRIOS'!$B$73:$H$20000,4,0),IFERROR(VLOOKUP(D1318,'[1]INSUMOS-SINAPI'!$A$7:$F$20000,3,0),IFERROR(VLOOKUP(D1318,'[1]tab-PINI-SINT'!$B$18:$G$20000,3,0),IFERROR(VLOOKUP(D1318,[1]INSUMOS!$B$13:$H$9994,5,0),"")))))</f>
        <v>UND</v>
      </c>
      <c r="H1318" s="39">
        <v>4</v>
      </c>
      <c r="I1318" s="38">
        <f>IFERROR(VLOOKUP(D1318,'[1]COMP-SINT-SINAPI'!$G$6:$Q$20000,8,0),IFERROR(VLOOKUP(D1318,'[1]PREÇOS UNITÁRIOS'!$B$73:$H$20000,5,0),IFERROR(VLOOKUP(D1318,'[1]INSUMOS-SINAPI'!$A$7:$F$20000,5,0),IFERROR(VLOOKUP(D1318,'[1]tab-PINI-SINT'!$B$18:$G$20000,4,0),IFERROR(VLOOKUP(D1318,[1]INSUMOS!$B$13:$H$9994,6,0),"")))))</f>
        <v>6.35</v>
      </c>
      <c r="J1318" s="38">
        <f>IF(D1318="",0,IFERROR(VLOOKUP(D1318,'[1]COMP-SINT-SINAPI'!$G$6:$Q$20000,7,0),IFERROR(VLOOKUP(D1318,'[1]PREÇOS UNITÁRIOS'!$B$73:$H$20000,6,0),IFERROR(VLOOKUP(D1318,'[1]INSUMOS-SINAPI'!$A$7:$F$20000,7,0),IFERROR(VLOOKUP(D1318,'[1]tab-PINI-SINT'!$B$18:$G$20000,5,0),IFERROR(VLOOKUP(D1318,[1]INSUMOS!$B$13:$H$9994,7,0),"0,00"))))))</f>
        <v>0</v>
      </c>
      <c r="K1318" s="40">
        <f t="shared" si="39"/>
        <v>25.4</v>
      </c>
      <c r="L1318" s="40">
        <f t="shared" si="40"/>
        <v>0</v>
      </c>
      <c r="M1318" s="41">
        <f t="shared" si="41"/>
        <v>25.4</v>
      </c>
      <c r="N1318" s="35"/>
    </row>
    <row r="1319" spans="3:14" ht="25" x14ac:dyDescent="0.35">
      <c r="C1319" s="34"/>
      <c r="D1319" s="36" t="s">
        <v>173</v>
      </c>
      <c r="E1319" s="38" t="str">
        <f>IFERROR(VLOOKUP(D1319,'[1]COMP-SINT-SINAPI'!$G$6:$R$20000,12,0),IFERROR(VLOOKUP(D1319,'[1]PREÇOS UNITÁRIOS'!$B$73:$H$20000,3,0),IFERROR(VLOOKUP(D1319,'[1]INSUMOS-SINAPI'!$A$6:$J$20000,6,0),IFERROR(VLOOKUP(D1319,'[1]tab-PINI-SINT'!$B$18:$H$20000,7,0),IFERROR(VLOOKUP(D1319,[1]INSUMOS!$B$13:$J$9994,9,0),"")))))</f>
        <v>SEDOP-PA E00181</v>
      </c>
      <c r="F1319" s="37" t="str">
        <f>IFERROR(VLOOKUP(D1319,'[1]COMP-SINT-SINAPI'!$G$6:$Q$20000,2,0),IFERROR(VLOOKUP(D1319,'[1]PREÇOS UNITÁRIOS'!$B$73:$H$20000,3,0),IFERROR(VLOOKUP(D1319,'[1]INSUMOS-SINAPI'!$A$7:$F$20000,2,0),IFERROR(VLOOKUP(D1319,'[1]tab-PINI-SINT'!$B$18:$G$20000,2,0),IFERROR(VLOOKUP(D1319,[1]INSUMOS!$B$13:$H$9994,3,0),"")))))</f>
        <v>Parafuso de cabeça abaulada galv. 16x150mm</v>
      </c>
      <c r="G1319" s="38" t="str">
        <f>IFERROR(VLOOKUP(D1319,'[1]COMP-SINT-SINAPI'!$G$6:$Q$20000,3,0),IFERROR(VLOOKUP(D1319,'[1]PREÇOS UNITÁRIOS'!$B$73:$H$20000,4,0),IFERROR(VLOOKUP(D1319,'[1]INSUMOS-SINAPI'!$A$7:$F$20000,3,0),IFERROR(VLOOKUP(D1319,'[1]tab-PINI-SINT'!$B$18:$G$20000,3,0),IFERROR(VLOOKUP(D1319,[1]INSUMOS!$B$13:$H$9994,5,0),"")))))</f>
        <v>UND</v>
      </c>
      <c r="H1319" s="39">
        <v>2</v>
      </c>
      <c r="I1319" s="38">
        <f>IFERROR(VLOOKUP(D1319,'[1]COMP-SINT-SINAPI'!$G$6:$Q$20000,8,0),IFERROR(VLOOKUP(D1319,'[1]PREÇOS UNITÁRIOS'!$B$73:$H$20000,5,0),IFERROR(VLOOKUP(D1319,'[1]INSUMOS-SINAPI'!$A$7:$F$20000,5,0),IFERROR(VLOOKUP(D1319,'[1]tab-PINI-SINT'!$B$18:$G$20000,4,0),IFERROR(VLOOKUP(D1319,[1]INSUMOS!$B$13:$H$9994,6,0),"")))))</f>
        <v>13.46</v>
      </c>
      <c r="J1319" s="38">
        <f>IF(D1319="",0,IFERROR(VLOOKUP(D1319,'[1]COMP-SINT-SINAPI'!$G$6:$Q$20000,7,0),IFERROR(VLOOKUP(D1319,'[1]PREÇOS UNITÁRIOS'!$B$73:$H$20000,6,0),IFERROR(VLOOKUP(D1319,'[1]INSUMOS-SINAPI'!$A$7:$F$20000,7,0),IFERROR(VLOOKUP(D1319,'[1]tab-PINI-SINT'!$B$18:$G$20000,5,0),IFERROR(VLOOKUP(D1319,[1]INSUMOS!$B$13:$H$9994,7,0),"0,00"))))))</f>
        <v>0</v>
      </c>
      <c r="K1319" s="40">
        <f t="shared" si="39"/>
        <v>26.92</v>
      </c>
      <c r="L1319" s="40">
        <f t="shared" si="40"/>
        <v>0</v>
      </c>
      <c r="M1319" s="41">
        <f t="shared" si="41"/>
        <v>26.92</v>
      </c>
      <c r="N1319" s="35"/>
    </row>
    <row r="1320" spans="3:14" ht="37.5" x14ac:dyDescent="0.35">
      <c r="C1320" s="34"/>
      <c r="D1320" s="36" t="s">
        <v>175</v>
      </c>
      <c r="E1320" s="38" t="str">
        <f>IFERROR(VLOOKUP(D1320,'[1]COMP-SINT-SINAPI'!$G$6:$R$20000,12,0),IFERROR(VLOOKUP(D1320,'[1]PREÇOS UNITÁRIOS'!$B$73:$H$20000,3,0),IFERROR(VLOOKUP(D1320,'[1]INSUMOS-SINAPI'!$A$6:$J$20000,6,0),IFERROR(VLOOKUP(D1320,'[1]tab-PINI-SINT'!$B$18:$H$20000,7,0),IFERROR(VLOOKUP(D1320,[1]INSUMOS!$B$13:$J$9994,9,0),"")))))</f>
        <v>SEDOP-PA E00189</v>
      </c>
      <c r="F1320" s="37" t="str">
        <f>IFERROR(VLOOKUP(D1320,'[1]COMP-SINT-SINAPI'!$G$6:$Q$20000,2,0),IFERROR(VLOOKUP(D1320,'[1]PREÇOS UNITÁRIOS'!$B$73:$H$20000,3,0),IFERROR(VLOOKUP(D1320,'[1]INSUMOS-SINAPI'!$A$7:$F$20000,2,0),IFERROR(VLOOKUP(D1320,'[1]tab-PINI-SINT'!$B$18:$G$20000,2,0),IFERROR(VLOOKUP(D1320,[1]INSUMOS!$B$13:$H$9994,3,0),"")))))</f>
        <v>Conector a compressão bimetalico (p/para raios/chave fuzivel)</v>
      </c>
      <c r="G1320" s="38" t="str">
        <f>IFERROR(VLOOKUP(D1320,'[1]COMP-SINT-SINAPI'!$G$6:$Q$20000,3,0),IFERROR(VLOOKUP(D1320,'[1]PREÇOS UNITÁRIOS'!$B$73:$H$20000,4,0),IFERROR(VLOOKUP(D1320,'[1]INSUMOS-SINAPI'!$A$7:$F$20000,3,0),IFERROR(VLOOKUP(D1320,'[1]tab-PINI-SINT'!$B$18:$G$20000,3,0),IFERROR(VLOOKUP(D1320,[1]INSUMOS!$B$13:$H$9994,5,0),"")))))</f>
        <v>UND</v>
      </c>
      <c r="H1320" s="39">
        <v>6</v>
      </c>
      <c r="I1320" s="38">
        <f>IFERROR(VLOOKUP(D1320,'[1]COMP-SINT-SINAPI'!$G$6:$Q$20000,8,0),IFERROR(VLOOKUP(D1320,'[1]PREÇOS UNITÁRIOS'!$B$73:$H$20000,5,0),IFERROR(VLOOKUP(D1320,'[1]INSUMOS-SINAPI'!$A$7:$F$20000,5,0),IFERROR(VLOOKUP(D1320,'[1]tab-PINI-SINT'!$B$18:$G$20000,4,0),IFERROR(VLOOKUP(D1320,[1]INSUMOS!$B$13:$H$9994,6,0),"")))))</f>
        <v>108.13</v>
      </c>
      <c r="J1320" s="38">
        <f>IF(D1320="",0,IFERROR(VLOOKUP(D1320,'[1]COMP-SINT-SINAPI'!$G$6:$Q$20000,7,0),IFERROR(VLOOKUP(D1320,'[1]PREÇOS UNITÁRIOS'!$B$73:$H$20000,6,0),IFERROR(VLOOKUP(D1320,'[1]INSUMOS-SINAPI'!$A$7:$F$20000,7,0),IFERROR(VLOOKUP(D1320,'[1]tab-PINI-SINT'!$B$18:$G$20000,5,0),IFERROR(VLOOKUP(D1320,[1]INSUMOS!$B$13:$H$9994,7,0),"0,00"))))))</f>
        <v>0</v>
      </c>
      <c r="K1320" s="40">
        <f t="shared" si="39"/>
        <v>648.78</v>
      </c>
      <c r="L1320" s="40">
        <f t="shared" si="40"/>
        <v>0</v>
      </c>
      <c r="M1320" s="41">
        <f t="shared" si="41"/>
        <v>648.78</v>
      </c>
      <c r="N1320" s="35"/>
    </row>
    <row r="1321" spans="3:14" ht="25" x14ac:dyDescent="0.35">
      <c r="C1321" s="34"/>
      <c r="D1321" s="36" t="s">
        <v>177</v>
      </c>
      <c r="E1321" s="38" t="str">
        <f>IFERROR(VLOOKUP(D1321,'[1]COMP-SINT-SINAPI'!$G$6:$R$20000,12,0),IFERROR(VLOOKUP(D1321,'[1]PREÇOS UNITÁRIOS'!$B$73:$H$20000,3,0),IFERROR(VLOOKUP(D1321,'[1]INSUMOS-SINAPI'!$A$6:$J$20000,6,0),IFERROR(VLOOKUP(D1321,'[1]tab-PINI-SINT'!$B$18:$H$20000,7,0),IFERROR(VLOOKUP(D1321,[1]INSUMOS!$B$13:$J$9994,9,0),"")))))</f>
        <v>SEDOP-PA E00186</v>
      </c>
      <c r="F1321" s="37" t="str">
        <f>IFERROR(VLOOKUP(D1321,'[1]COMP-SINT-SINAPI'!$G$6:$Q$20000,2,0),IFERROR(VLOOKUP(D1321,'[1]PREÇOS UNITÁRIOS'!$B$73:$H$20000,3,0),IFERROR(VLOOKUP(D1321,'[1]INSUMOS-SINAPI'!$A$7:$F$20000,2,0),IFERROR(VLOOKUP(D1321,'[1]tab-PINI-SINT'!$B$18:$G$20000,2,0),IFERROR(VLOOKUP(D1321,[1]INSUMOS!$B$13:$H$9994,3,0),"")))))</f>
        <v>Parafuso de cabeça abaulada 16x45mm</v>
      </c>
      <c r="G1321" s="38" t="str">
        <f>IFERROR(VLOOKUP(D1321,'[1]COMP-SINT-SINAPI'!$G$6:$Q$20000,3,0),IFERROR(VLOOKUP(D1321,'[1]PREÇOS UNITÁRIOS'!$B$73:$H$20000,4,0),IFERROR(VLOOKUP(D1321,'[1]INSUMOS-SINAPI'!$A$7:$F$20000,3,0),IFERROR(VLOOKUP(D1321,'[1]tab-PINI-SINT'!$B$18:$G$20000,3,0),IFERROR(VLOOKUP(D1321,[1]INSUMOS!$B$13:$H$9994,5,0),"")))))</f>
        <v>UND</v>
      </c>
      <c r="H1321" s="39">
        <v>6</v>
      </c>
      <c r="I1321" s="38">
        <f>IFERROR(VLOOKUP(D1321,'[1]COMP-SINT-SINAPI'!$G$6:$Q$20000,8,0),IFERROR(VLOOKUP(D1321,'[1]PREÇOS UNITÁRIOS'!$B$73:$H$20000,5,0),IFERROR(VLOOKUP(D1321,'[1]INSUMOS-SINAPI'!$A$7:$F$20000,5,0),IFERROR(VLOOKUP(D1321,'[1]tab-PINI-SINT'!$B$18:$G$20000,4,0),IFERROR(VLOOKUP(D1321,[1]INSUMOS!$B$13:$H$9994,6,0),"")))))</f>
        <v>4.87</v>
      </c>
      <c r="J1321" s="38">
        <f>IF(D1321="",0,IFERROR(VLOOKUP(D1321,'[1]COMP-SINT-SINAPI'!$G$6:$Q$20000,7,0),IFERROR(VLOOKUP(D1321,'[1]PREÇOS UNITÁRIOS'!$B$73:$H$20000,6,0),IFERROR(VLOOKUP(D1321,'[1]INSUMOS-SINAPI'!$A$7:$F$20000,7,0),IFERROR(VLOOKUP(D1321,'[1]tab-PINI-SINT'!$B$18:$G$20000,5,0),IFERROR(VLOOKUP(D1321,[1]INSUMOS!$B$13:$H$9994,7,0),"0,00"))))))</f>
        <v>0</v>
      </c>
      <c r="K1321" s="40">
        <f t="shared" si="39"/>
        <v>29.22</v>
      </c>
      <c r="L1321" s="40">
        <f t="shared" si="40"/>
        <v>0</v>
      </c>
      <c r="M1321" s="41">
        <f t="shared" si="41"/>
        <v>29.22</v>
      </c>
      <c r="N1321" s="35"/>
    </row>
    <row r="1322" spans="3:14" ht="62.5" x14ac:dyDescent="0.35">
      <c r="C1322" s="34"/>
      <c r="D1322" s="36">
        <v>102109</v>
      </c>
      <c r="E1322" s="38" t="str">
        <f>IFERROR(VLOOKUP(D1322,'[1]COMP-SINT-SINAPI'!$G$6:$R$20000,12,0),IFERROR(VLOOKUP(D1322,'[1]PREÇOS UNITÁRIOS'!$B$73:$H$20000,3,0),IFERROR(VLOOKUP(D1322,'[1]INSUMOS-SINAPI'!$A$6:$J$20000,6,0),IFERROR(VLOOKUP(D1322,'[1]tab-PINI-SINT'!$B$18:$H$20000,7,0),IFERROR(VLOOKUP(D1322,[1]INSUMOS!$B$13:$J$9994,9,0),"")))))</f>
        <v>SINAPI</v>
      </c>
      <c r="F1322" s="37" t="str">
        <f>IFERROR(VLOOKUP(D1322,'[1]COMP-SINT-SINAPI'!$G$6:$Q$20000,2,0),IFERROR(VLOOKUP(D1322,'[1]PREÇOS UNITÁRIOS'!$B$73:$H$20000,3,0),IFERROR(VLOOKUP(D1322,'[1]INSUMOS-SINAPI'!$A$7:$F$20000,2,0),IFERROR(VLOOKUP(D1322,'[1]tab-PINI-SINT'!$B$18:$G$20000,2,0),IFERROR(VLOOKUP(D1322,[1]INSUMOS!$B$13:$H$9994,3,0),"")))))</f>
        <v>SUPORTE PARA TRANSFORMADOR EM POSTE DE CONCRETO CIRCULAR - FORNECIMENTO E INSTALAÇÃO. AF_12/2020</v>
      </c>
      <c r="G1322" s="38" t="str">
        <f>IFERROR(VLOOKUP(D1322,'[1]COMP-SINT-SINAPI'!$G$6:$Q$20000,3,0),IFERROR(VLOOKUP(D1322,'[1]PREÇOS UNITÁRIOS'!$B$73:$H$20000,4,0),IFERROR(VLOOKUP(D1322,'[1]INSUMOS-SINAPI'!$A$7:$F$20000,3,0),IFERROR(VLOOKUP(D1322,'[1]tab-PINI-SINT'!$B$18:$G$20000,3,0),IFERROR(VLOOKUP(D1322,[1]INSUMOS!$B$13:$H$9994,5,0),"")))))</f>
        <v>UN</v>
      </c>
      <c r="H1322" s="39">
        <v>2</v>
      </c>
      <c r="I1322" s="38">
        <f>IFERROR(VLOOKUP(D1322,'[1]COMP-SINT-SINAPI'!$G$6:$Q$20000,8,0),IFERROR(VLOOKUP(D1322,'[1]PREÇOS UNITÁRIOS'!$B$73:$H$20000,5,0),IFERROR(VLOOKUP(D1322,'[1]INSUMOS-SINAPI'!$A$7:$F$20000,5,0),IFERROR(VLOOKUP(D1322,'[1]tab-PINI-SINT'!$B$18:$G$20000,4,0),IFERROR(VLOOKUP(D1322,[1]INSUMOS!$B$13:$H$9994,6,0),"")))))</f>
        <v>68.44</v>
      </c>
      <c r="J1322" s="38" t="str">
        <f>IF(D1322="",0,IFERROR(VLOOKUP(D1322,'[1]COMP-SINT-SINAPI'!$G$6:$Q$20000,7,0),IFERROR(VLOOKUP(D1322,'[1]PREÇOS UNITÁRIOS'!$B$73:$H$20000,6,0),IFERROR(VLOOKUP(D1322,'[1]INSUMOS-SINAPI'!$A$7:$F$20000,7,0),IFERROR(VLOOKUP(D1322,'[1]tab-PINI-SINT'!$B$18:$G$20000,5,0),IFERROR(VLOOKUP(D1322,[1]INSUMOS!$B$13:$H$9994,7,0),"0,00"))))))</f>
        <v>15,88</v>
      </c>
      <c r="K1322" s="40">
        <f t="shared" si="39"/>
        <v>136.88</v>
      </c>
      <c r="L1322" s="40">
        <f t="shared" si="40"/>
        <v>31.76</v>
      </c>
      <c r="M1322" s="41">
        <f t="shared" si="41"/>
        <v>168.64</v>
      </c>
      <c r="N1322" s="35"/>
    </row>
    <row r="1323" spans="3:14" ht="62.5" x14ac:dyDescent="0.35">
      <c r="C1323" s="34"/>
      <c r="D1323" s="36">
        <v>101946</v>
      </c>
      <c r="E1323" s="38" t="str">
        <f>IFERROR(VLOOKUP(D1323,'[1]COMP-SINT-SINAPI'!$G$6:$R$20000,12,0),IFERROR(VLOOKUP(D1323,'[1]PREÇOS UNITÁRIOS'!$B$73:$H$20000,3,0),IFERROR(VLOOKUP(D1323,'[1]INSUMOS-SINAPI'!$A$6:$J$20000,6,0),IFERROR(VLOOKUP(D1323,'[1]tab-PINI-SINT'!$B$18:$H$20000,7,0),IFERROR(VLOOKUP(D1323,[1]INSUMOS!$B$13:$J$9994,9,0),"")))))</f>
        <v>SINAPI</v>
      </c>
      <c r="F1323" s="37" t="str">
        <f>IFERROR(VLOOKUP(D1323,'[1]COMP-SINT-SINAPI'!$G$6:$Q$20000,2,0),IFERROR(VLOOKUP(D1323,'[1]PREÇOS UNITÁRIOS'!$B$73:$H$20000,3,0),IFERROR(VLOOKUP(D1323,'[1]INSUMOS-SINAPI'!$A$7:$F$20000,2,0),IFERROR(VLOOKUP(D1323,'[1]tab-PINI-SINT'!$B$18:$G$20000,2,0),IFERROR(VLOOKUP(D1323,[1]INSUMOS!$B$13:$H$9994,3,0),"")))))</f>
        <v>QUADRO DE MEDIÇÃO GERAL DE ENERGIA PARA 1 MEDIDOR DE SOBREPOR - FORNECIMENTO E INSTALAÇÃO. AF_10/2020</v>
      </c>
      <c r="G1323" s="38" t="str">
        <f>IFERROR(VLOOKUP(D1323,'[1]COMP-SINT-SINAPI'!$G$6:$Q$20000,3,0),IFERROR(VLOOKUP(D1323,'[1]PREÇOS UNITÁRIOS'!$B$73:$H$20000,4,0),IFERROR(VLOOKUP(D1323,'[1]INSUMOS-SINAPI'!$A$7:$F$20000,3,0),IFERROR(VLOOKUP(D1323,'[1]tab-PINI-SINT'!$B$18:$G$20000,3,0),IFERROR(VLOOKUP(D1323,[1]INSUMOS!$B$13:$H$9994,5,0),"")))))</f>
        <v>UN</v>
      </c>
      <c r="H1323" s="39">
        <v>1</v>
      </c>
      <c r="I1323" s="38">
        <f>IFERROR(VLOOKUP(D1323,'[1]COMP-SINT-SINAPI'!$G$6:$Q$20000,8,0),IFERROR(VLOOKUP(D1323,'[1]PREÇOS UNITÁRIOS'!$B$73:$H$20000,5,0),IFERROR(VLOOKUP(D1323,'[1]INSUMOS-SINAPI'!$A$7:$F$20000,5,0),IFERROR(VLOOKUP(D1323,'[1]tab-PINI-SINT'!$B$18:$G$20000,4,0),IFERROR(VLOOKUP(D1323,[1]INSUMOS!$B$13:$H$9994,6,0),"")))))</f>
        <v>107.83</v>
      </c>
      <c r="J1323" s="38" t="str">
        <f>IF(D1323="",0,IFERROR(VLOOKUP(D1323,'[1]COMP-SINT-SINAPI'!$G$6:$Q$20000,7,0),IFERROR(VLOOKUP(D1323,'[1]PREÇOS UNITÁRIOS'!$B$73:$H$20000,6,0),IFERROR(VLOOKUP(D1323,'[1]INSUMOS-SINAPI'!$A$7:$F$20000,7,0),IFERROR(VLOOKUP(D1323,'[1]tab-PINI-SINT'!$B$18:$G$20000,5,0),IFERROR(VLOOKUP(D1323,[1]INSUMOS!$B$13:$H$9994,7,0),"0,00"))))))</f>
        <v>54,58</v>
      </c>
      <c r="K1323" s="40">
        <f t="shared" si="39"/>
        <v>107.83</v>
      </c>
      <c r="L1323" s="40">
        <f t="shared" si="40"/>
        <v>54.58</v>
      </c>
      <c r="M1323" s="41">
        <f t="shared" si="41"/>
        <v>162.41</v>
      </c>
      <c r="N1323" s="35"/>
    </row>
    <row r="1324" spans="3:14" ht="37.5" x14ac:dyDescent="0.35">
      <c r="C1324" s="34"/>
      <c r="D1324" s="36">
        <v>96985</v>
      </c>
      <c r="E1324" s="38" t="str">
        <f>IFERROR(VLOOKUP(D1324,'[1]COMP-SINT-SINAPI'!$G$6:$R$20000,12,0),IFERROR(VLOOKUP(D1324,'[1]PREÇOS UNITÁRIOS'!$B$73:$H$20000,3,0),IFERROR(VLOOKUP(D1324,'[1]INSUMOS-SINAPI'!$A$6:$J$20000,6,0),IFERROR(VLOOKUP(D1324,'[1]tab-PINI-SINT'!$B$18:$H$20000,7,0),IFERROR(VLOOKUP(D1324,[1]INSUMOS!$B$13:$J$9994,9,0),"")))))</f>
        <v>SINAPI</v>
      </c>
      <c r="F1324" s="37" t="str">
        <f>IFERROR(VLOOKUP(D1324,'[1]COMP-SINT-SINAPI'!$G$6:$Q$20000,2,0),IFERROR(VLOOKUP(D1324,'[1]PREÇOS UNITÁRIOS'!$B$73:$H$20000,3,0),IFERROR(VLOOKUP(D1324,'[1]INSUMOS-SINAPI'!$A$7:$F$20000,2,0),IFERROR(VLOOKUP(D1324,'[1]tab-PINI-SINT'!$B$18:$G$20000,2,0),IFERROR(VLOOKUP(D1324,[1]INSUMOS!$B$13:$H$9994,3,0),"")))))</f>
        <v>HASTE DE ATERRAMENTO 5/8  PARA SPDA - FORNECIMENTO E INSTALAÇÃO. AF_12/2017</v>
      </c>
      <c r="G1324" s="38" t="str">
        <f>IFERROR(VLOOKUP(D1324,'[1]COMP-SINT-SINAPI'!$G$6:$Q$20000,3,0),IFERROR(VLOOKUP(D1324,'[1]PREÇOS UNITÁRIOS'!$B$73:$H$20000,4,0),IFERROR(VLOOKUP(D1324,'[1]INSUMOS-SINAPI'!$A$7:$F$20000,3,0),IFERROR(VLOOKUP(D1324,'[1]tab-PINI-SINT'!$B$18:$G$20000,3,0),IFERROR(VLOOKUP(D1324,[1]INSUMOS!$B$13:$H$9994,5,0),"")))))</f>
        <v>UN</v>
      </c>
      <c r="H1324" s="39">
        <v>3</v>
      </c>
      <c r="I1324" s="38">
        <f>IFERROR(VLOOKUP(D1324,'[1]COMP-SINT-SINAPI'!$G$6:$Q$20000,8,0),IFERROR(VLOOKUP(D1324,'[1]PREÇOS UNITÁRIOS'!$B$73:$H$20000,5,0),IFERROR(VLOOKUP(D1324,'[1]INSUMOS-SINAPI'!$A$7:$F$20000,5,0),IFERROR(VLOOKUP(D1324,'[1]tab-PINI-SINT'!$B$18:$G$20000,4,0),IFERROR(VLOOKUP(D1324,[1]INSUMOS!$B$13:$H$9994,6,0),"")))))</f>
        <v>74.510000000000005</v>
      </c>
      <c r="J1324" s="38" t="str">
        <f>IF(D1324="",0,IFERROR(VLOOKUP(D1324,'[1]COMP-SINT-SINAPI'!$G$6:$Q$20000,7,0),IFERROR(VLOOKUP(D1324,'[1]PREÇOS UNITÁRIOS'!$B$73:$H$20000,6,0),IFERROR(VLOOKUP(D1324,'[1]INSUMOS-SINAPI'!$A$7:$F$20000,7,0),IFERROR(VLOOKUP(D1324,'[1]tab-PINI-SINT'!$B$18:$G$20000,5,0),IFERROR(VLOOKUP(D1324,[1]INSUMOS!$B$13:$H$9994,7,0),"0,00"))))))</f>
        <v>9,05</v>
      </c>
      <c r="K1324" s="40">
        <f t="shared" si="39"/>
        <v>223.53000000000003</v>
      </c>
      <c r="L1324" s="40">
        <f t="shared" si="40"/>
        <v>27.150000000000002</v>
      </c>
      <c r="M1324" s="41">
        <f t="shared" si="41"/>
        <v>250.68000000000004</v>
      </c>
      <c r="N1324" s="35"/>
    </row>
    <row r="1325" spans="3:14" ht="25" x14ac:dyDescent="0.35">
      <c r="C1325" s="34"/>
      <c r="D1325" s="36">
        <v>5076</v>
      </c>
      <c r="E1325" s="38" t="str">
        <f>IFERROR(VLOOKUP(D1325,'[1]COMP-SINT-SINAPI'!$G$6:$R$20000,12,0),IFERROR(VLOOKUP(D1325,'[1]PREÇOS UNITÁRIOS'!$B$73:$H$20000,3,0),IFERROR(VLOOKUP(D1325,'[1]INSUMOS-SINAPI'!$A$6:$J$20000,6,0),IFERROR(VLOOKUP(D1325,'[1]tab-PINI-SINT'!$B$18:$H$20000,7,0),IFERROR(VLOOKUP(D1325,[1]INSUMOS!$B$13:$J$9994,9,0),"")))))</f>
        <v>SINAPI</v>
      </c>
      <c r="F1325" s="37" t="str">
        <f>IFERROR(VLOOKUP(D1325,'[1]COMP-SINT-SINAPI'!$G$6:$Q$20000,2,0),IFERROR(VLOOKUP(D1325,'[1]PREÇOS UNITÁRIOS'!$B$73:$H$20000,3,0),IFERROR(VLOOKUP(D1325,'[1]INSUMOS-SINAPI'!$A$7:$F$20000,2,0),IFERROR(VLOOKUP(D1325,'[1]tab-PINI-SINT'!$B$18:$G$20000,2,0),IFERROR(VLOOKUP(D1325,[1]INSUMOS!$B$13:$H$9994,3,0),"")))))</f>
        <v>GRAMPO DE ACO POLIDO 1 " X 9</v>
      </c>
      <c r="G1325" s="38" t="str">
        <f>IFERROR(VLOOKUP(D1325,'[1]COMP-SINT-SINAPI'!$G$6:$Q$20000,3,0),IFERROR(VLOOKUP(D1325,'[1]PREÇOS UNITÁRIOS'!$B$73:$H$20000,4,0),IFERROR(VLOOKUP(D1325,'[1]INSUMOS-SINAPI'!$A$7:$F$20000,3,0),IFERROR(VLOOKUP(D1325,'[1]tab-PINI-SINT'!$B$18:$G$20000,3,0),IFERROR(VLOOKUP(D1325,[1]INSUMOS!$B$13:$H$9994,5,0),"")))))</f>
        <v xml:space="preserve">KG    </v>
      </c>
      <c r="H1325" s="39">
        <v>4</v>
      </c>
      <c r="I1325" s="38" t="str">
        <f>IFERROR(VLOOKUP(D1325,'[1]COMP-SINT-SINAPI'!$G$6:$Q$20000,8,0),IFERROR(VLOOKUP(D1325,'[1]PREÇOS UNITÁRIOS'!$B$73:$H$20000,5,0),IFERROR(VLOOKUP(D1325,'[1]INSUMOS-SINAPI'!$A$7:$F$20000,5,0),IFERROR(VLOOKUP(D1325,'[1]tab-PINI-SINT'!$B$18:$G$20000,4,0),IFERROR(VLOOKUP(D1325,[1]INSUMOS!$B$13:$H$9994,6,0),"")))))</f>
        <v>25,64</v>
      </c>
      <c r="J1325" s="38" t="str">
        <f>IF(D1325="",0,IFERROR(VLOOKUP(D1325,'[1]COMP-SINT-SINAPI'!$G$6:$Q$20000,7,0),IFERROR(VLOOKUP(D1325,'[1]PREÇOS UNITÁRIOS'!$B$73:$H$20000,6,0),IFERROR(VLOOKUP(D1325,'[1]INSUMOS-SINAPI'!$A$7:$F$20000,7,0),IFERROR(VLOOKUP(D1325,'[1]tab-PINI-SINT'!$B$18:$G$20000,5,0),IFERROR(VLOOKUP(D1325,[1]INSUMOS!$B$13:$H$9994,7,0),"0,00"))))))</f>
        <v>0,00</v>
      </c>
      <c r="K1325" s="40">
        <f t="shared" si="39"/>
        <v>102.56</v>
      </c>
      <c r="L1325" s="40">
        <f t="shared" si="40"/>
        <v>0</v>
      </c>
      <c r="M1325" s="41">
        <f t="shared" si="41"/>
        <v>102.56</v>
      </c>
      <c r="N1325" s="35"/>
    </row>
    <row r="1326" spans="3:14" ht="75" x14ac:dyDescent="0.35">
      <c r="C1326" s="34"/>
      <c r="D1326" s="36">
        <v>101009</v>
      </c>
      <c r="E1326" s="38" t="str">
        <f>IFERROR(VLOOKUP(D1326,'[1]COMP-SINT-SINAPI'!$G$6:$R$20000,12,0),IFERROR(VLOOKUP(D1326,'[1]PREÇOS UNITÁRIOS'!$B$73:$H$20000,3,0),IFERROR(VLOOKUP(D1326,'[1]INSUMOS-SINAPI'!$A$6:$J$20000,6,0),IFERROR(VLOOKUP(D1326,'[1]tab-PINI-SINT'!$B$18:$H$20000,7,0),IFERROR(VLOOKUP(D1326,[1]INSUMOS!$B$13:$J$9994,9,0),"")))))</f>
        <v>SINAPI</v>
      </c>
      <c r="F1326" s="37" t="str">
        <f>IFERROR(VLOOKUP(D1326,'[1]COMP-SINT-SINAPI'!$G$6:$Q$20000,2,0),IFERROR(VLOOKUP(D1326,'[1]PREÇOS UNITÁRIOS'!$B$73:$H$20000,3,0),IFERROR(VLOOKUP(D1326,'[1]INSUMOS-SINAPI'!$A$7:$F$20000,2,0),IFERROR(VLOOKUP(D1326,'[1]tab-PINI-SINT'!$B$18:$G$20000,2,0),IFERROR(VLOOKUP(D1326,[1]INSUMOS!$B$13:$H$9994,3,0),"")))))</f>
        <v>CARGA, MANOBRA E DESCARGA DE POSTE DE CONCRETO EM CAMINHÃO CARROCERIA COM GUINDAUTO (MUNCK) 11,7 TM. AF_07/2020</v>
      </c>
      <c r="G1326" s="38" t="str">
        <f>IFERROR(VLOOKUP(D1326,'[1]COMP-SINT-SINAPI'!$G$6:$Q$20000,3,0),IFERROR(VLOOKUP(D1326,'[1]PREÇOS UNITÁRIOS'!$B$73:$H$20000,4,0),IFERROR(VLOOKUP(D1326,'[1]INSUMOS-SINAPI'!$A$7:$F$20000,3,0),IFERROR(VLOOKUP(D1326,'[1]tab-PINI-SINT'!$B$18:$G$20000,3,0),IFERROR(VLOOKUP(D1326,[1]INSUMOS!$B$13:$H$9994,5,0),"")))))</f>
        <v>T</v>
      </c>
      <c r="H1326" s="39">
        <v>5</v>
      </c>
      <c r="I1326" s="38">
        <f>IFERROR(VLOOKUP(D1326,'[1]COMP-SINT-SINAPI'!$G$6:$Q$20000,8,0),IFERROR(VLOOKUP(D1326,'[1]PREÇOS UNITÁRIOS'!$B$73:$H$20000,5,0),IFERROR(VLOOKUP(D1326,'[1]INSUMOS-SINAPI'!$A$7:$F$20000,5,0),IFERROR(VLOOKUP(D1326,'[1]tab-PINI-SINT'!$B$18:$G$20000,4,0),IFERROR(VLOOKUP(D1326,[1]INSUMOS!$B$13:$H$9994,6,0),"")))))</f>
        <v>33.07</v>
      </c>
      <c r="J1326" s="38" t="str">
        <f>IF(D1326="",0,IFERROR(VLOOKUP(D1326,'[1]COMP-SINT-SINAPI'!$G$6:$Q$20000,7,0),IFERROR(VLOOKUP(D1326,'[1]PREÇOS UNITÁRIOS'!$B$73:$H$20000,6,0),IFERROR(VLOOKUP(D1326,'[1]INSUMOS-SINAPI'!$A$7:$F$20000,7,0),IFERROR(VLOOKUP(D1326,'[1]tab-PINI-SINT'!$B$18:$G$20000,5,0),IFERROR(VLOOKUP(D1326,[1]INSUMOS!$B$13:$H$9994,7,0),"0,00"))))))</f>
        <v>4,31</v>
      </c>
      <c r="K1326" s="40">
        <f t="shared" si="39"/>
        <v>165.35</v>
      </c>
      <c r="L1326" s="40">
        <f t="shared" si="40"/>
        <v>21.549999999999997</v>
      </c>
      <c r="M1326" s="41">
        <f t="shared" si="41"/>
        <v>186.89999999999998</v>
      </c>
      <c r="N1326" s="35"/>
    </row>
    <row r="1327" spans="3:14" ht="112.5" x14ac:dyDescent="0.35">
      <c r="C1327" s="34"/>
      <c r="D1327" s="36">
        <v>100584</v>
      </c>
      <c r="E1327" s="38" t="str">
        <f>IFERROR(VLOOKUP(D1327,'[1]COMP-SINT-SINAPI'!$G$6:$R$20000,12,0),IFERROR(VLOOKUP(D1327,'[1]PREÇOS UNITÁRIOS'!$B$73:$H$20000,3,0),IFERROR(VLOOKUP(D1327,'[1]INSUMOS-SINAPI'!$A$6:$J$20000,6,0),IFERROR(VLOOKUP(D1327,'[1]tab-PINI-SINT'!$B$18:$H$20000,7,0),IFERROR(VLOOKUP(D1327,[1]INSUMOS!$B$13:$J$9994,9,0),"")))))</f>
        <v>SINAPI</v>
      </c>
      <c r="F1327" s="37" t="str">
        <f>IFERROR(VLOOKUP(D1327,'[1]COMP-SINT-SINAPI'!$G$6:$Q$20000,2,0),IFERROR(VLOOKUP(D1327,'[1]PREÇOS UNITÁRIOS'!$B$73:$H$20000,3,0),IFERROR(VLOOKUP(D1327,'[1]INSUMOS-SINAPI'!$A$7:$F$20000,2,0),IFERROR(VLOOKUP(D1327,'[1]tab-PINI-SINT'!$B$18:$G$20000,2,0),IFERROR(VLOOKUP(D1327,[1]INSUMOS!$B$13:$H$9994,3,0),"")))))</f>
        <v>ASSENTAMENTO DE POSTE DE CONCRETO COM COMPRIMENTO NOMINAL DE 11 M, CARGA NOMINAL MAIOR QUE 1000 DAN, ENGASTAMENTO SIMPLES COM 1,7 M DE SOLO (NÃO INCLUI FORNECIMENTO). AF_11/2019</v>
      </c>
      <c r="G1327" s="38" t="str">
        <f>IFERROR(VLOOKUP(D1327,'[1]COMP-SINT-SINAPI'!$G$6:$Q$20000,3,0),IFERROR(VLOOKUP(D1327,'[1]PREÇOS UNITÁRIOS'!$B$73:$H$20000,4,0),IFERROR(VLOOKUP(D1327,'[1]INSUMOS-SINAPI'!$A$7:$F$20000,3,0),IFERROR(VLOOKUP(D1327,'[1]tab-PINI-SINT'!$B$18:$G$20000,3,0),IFERROR(VLOOKUP(D1327,[1]INSUMOS!$B$13:$H$9994,5,0),"")))))</f>
        <v>UN</v>
      </c>
      <c r="H1327" s="39">
        <v>1</v>
      </c>
      <c r="I1327" s="38">
        <f>IFERROR(VLOOKUP(D1327,'[1]COMP-SINT-SINAPI'!$G$6:$Q$20000,8,0),IFERROR(VLOOKUP(D1327,'[1]PREÇOS UNITÁRIOS'!$B$73:$H$20000,5,0),IFERROR(VLOOKUP(D1327,'[1]INSUMOS-SINAPI'!$A$7:$F$20000,5,0),IFERROR(VLOOKUP(D1327,'[1]tab-PINI-SINT'!$B$18:$G$20000,4,0),IFERROR(VLOOKUP(D1327,[1]INSUMOS!$B$13:$H$9994,6,0),"")))))</f>
        <v>443.56000000000006</v>
      </c>
      <c r="J1327" s="38" t="str">
        <f>IF(D1327="",0,IFERROR(VLOOKUP(D1327,'[1]COMP-SINT-SINAPI'!$G$6:$Q$20000,7,0),IFERROR(VLOOKUP(D1327,'[1]PREÇOS UNITÁRIOS'!$B$73:$H$20000,6,0),IFERROR(VLOOKUP(D1327,'[1]INSUMOS-SINAPI'!$A$7:$F$20000,7,0),IFERROR(VLOOKUP(D1327,'[1]tab-PINI-SINT'!$B$18:$G$20000,5,0),IFERROR(VLOOKUP(D1327,[1]INSUMOS!$B$13:$H$9994,7,0),"0,00"))))))</f>
        <v>153,66</v>
      </c>
      <c r="K1327" s="40">
        <f t="shared" si="39"/>
        <v>443.56000000000006</v>
      </c>
      <c r="L1327" s="40">
        <f t="shared" si="40"/>
        <v>153.66</v>
      </c>
      <c r="M1327" s="41">
        <f t="shared" si="41"/>
        <v>597.22</v>
      </c>
      <c r="N1327" s="35"/>
    </row>
    <row r="1328" spans="3:14" ht="37.5" x14ac:dyDescent="0.35">
      <c r="C1328" s="34"/>
      <c r="D1328" s="36">
        <v>39181</v>
      </c>
      <c r="E1328" s="38" t="str">
        <f>IFERROR(VLOOKUP(D1328,'[1]COMP-SINT-SINAPI'!$G$6:$R$20000,12,0),IFERROR(VLOOKUP(D1328,'[1]PREÇOS UNITÁRIOS'!$B$73:$H$20000,3,0),IFERROR(VLOOKUP(D1328,'[1]INSUMOS-SINAPI'!$A$6:$J$20000,6,0),IFERROR(VLOOKUP(D1328,'[1]tab-PINI-SINT'!$B$18:$H$20000,7,0),IFERROR(VLOOKUP(D1328,[1]INSUMOS!$B$13:$J$9994,9,0),"")))))</f>
        <v>SINAPI</v>
      </c>
      <c r="F1328" s="37" t="str">
        <f>IFERROR(VLOOKUP(D1328,'[1]COMP-SINT-SINAPI'!$G$6:$Q$20000,2,0),IFERROR(VLOOKUP(D1328,'[1]PREÇOS UNITÁRIOS'!$B$73:$H$20000,3,0),IFERROR(VLOOKUP(D1328,'[1]INSUMOS-SINAPI'!$A$7:$F$20000,2,0),IFERROR(VLOOKUP(D1328,'[1]tab-PINI-SINT'!$B$18:$G$20000,2,0),IFERROR(VLOOKUP(D1328,[1]INSUMOS!$B$13:$H$9994,3,0),"")))))</f>
        <v>BUCHA EM ALUMINIO, COM ROSCA, DE 3", PARA ELETRODUTO</v>
      </c>
      <c r="G1328" s="38" t="str">
        <f>IFERROR(VLOOKUP(D1328,'[1]COMP-SINT-SINAPI'!$G$6:$Q$20000,3,0),IFERROR(VLOOKUP(D1328,'[1]PREÇOS UNITÁRIOS'!$B$73:$H$20000,4,0),IFERROR(VLOOKUP(D1328,'[1]INSUMOS-SINAPI'!$A$7:$F$20000,3,0),IFERROR(VLOOKUP(D1328,'[1]tab-PINI-SINT'!$B$18:$G$20000,3,0),IFERROR(VLOOKUP(D1328,[1]INSUMOS!$B$13:$H$9994,5,0),"")))))</f>
        <v xml:space="preserve">UN    </v>
      </c>
      <c r="H1328" s="39">
        <v>2</v>
      </c>
      <c r="I1328" s="38" t="str">
        <f>IFERROR(VLOOKUP(D1328,'[1]COMP-SINT-SINAPI'!$G$6:$Q$20000,8,0),IFERROR(VLOOKUP(D1328,'[1]PREÇOS UNITÁRIOS'!$B$73:$H$20000,5,0),IFERROR(VLOOKUP(D1328,'[1]INSUMOS-SINAPI'!$A$7:$F$20000,5,0),IFERROR(VLOOKUP(D1328,'[1]tab-PINI-SINT'!$B$18:$G$20000,4,0),IFERROR(VLOOKUP(D1328,[1]INSUMOS!$B$13:$H$9994,6,0),"")))))</f>
        <v>7,41</v>
      </c>
      <c r="J1328" s="38" t="str">
        <f>IF(D1328="",0,IFERROR(VLOOKUP(D1328,'[1]COMP-SINT-SINAPI'!$G$6:$Q$20000,7,0),IFERROR(VLOOKUP(D1328,'[1]PREÇOS UNITÁRIOS'!$B$73:$H$20000,6,0),IFERROR(VLOOKUP(D1328,'[1]INSUMOS-SINAPI'!$A$7:$F$20000,7,0),IFERROR(VLOOKUP(D1328,'[1]tab-PINI-SINT'!$B$18:$G$20000,5,0),IFERROR(VLOOKUP(D1328,[1]INSUMOS!$B$13:$H$9994,7,0),"0,00"))))))</f>
        <v>0,00</v>
      </c>
      <c r="K1328" s="40">
        <f t="shared" si="39"/>
        <v>14.82</v>
      </c>
      <c r="L1328" s="40">
        <f t="shared" si="40"/>
        <v>0</v>
      </c>
      <c r="M1328" s="41">
        <f t="shared" si="41"/>
        <v>14.82</v>
      </c>
      <c r="N1328" s="35"/>
    </row>
    <row r="1329" spans="3:14" ht="37.5" x14ac:dyDescent="0.35">
      <c r="C1329" s="34"/>
      <c r="D1329" s="36" t="s">
        <v>1057</v>
      </c>
      <c r="E1329" s="38" t="str">
        <f>IFERROR(VLOOKUP(D1329,'[1]COMP-SINT-SINAPI'!$G$6:$R$20000,12,0),IFERROR(VLOOKUP(D1329,'[1]PREÇOS UNITÁRIOS'!$B$73:$H$20000,3,0),IFERROR(VLOOKUP(D1329,'[1]INSUMOS-SINAPI'!$A$6:$J$20000,6,0),IFERROR(VLOOKUP(D1329,'[1]tab-PINI-SINT'!$B$18:$H$20000,7,0),IFERROR(VLOOKUP(D1329,[1]INSUMOS!$B$13:$J$9994,9,0),"")))))</f>
        <v>PINI</v>
      </c>
      <c r="F1329" s="37" t="str">
        <f>IFERROR(VLOOKUP(D1329,'[1]COMP-SINT-SINAPI'!$G$6:$Q$20000,2,0),IFERROR(VLOOKUP(D1329,'[1]PREÇOS UNITÁRIOS'!$B$73:$H$20000,3,0),IFERROR(VLOOKUP(D1329,'[1]INSUMOS-SINAPI'!$A$7:$F$20000,2,0),IFERROR(VLOOKUP(D1329,'[1]tab-PINI-SINT'!$B$18:$G$20000,2,0),IFERROR(VLOOKUP(D1329,[1]INSUMOS!$B$13:$H$9994,3,0),"")))))</f>
        <v>Eletroduto de aço carbono com costura galvanização eletrolítica Ø 80 mm 3"</v>
      </c>
      <c r="G1329" s="38" t="str">
        <f>IFERROR(VLOOKUP(D1329,'[1]COMP-SINT-SINAPI'!$G$6:$Q$20000,3,0),IFERROR(VLOOKUP(D1329,'[1]PREÇOS UNITÁRIOS'!$B$73:$H$20000,4,0),IFERROR(VLOOKUP(D1329,'[1]INSUMOS-SINAPI'!$A$7:$F$20000,3,0),IFERROR(VLOOKUP(D1329,'[1]tab-PINI-SINT'!$B$18:$G$20000,3,0),IFERROR(VLOOKUP(D1329,[1]INSUMOS!$B$13:$H$9994,5,0),"")))))</f>
        <v>m</v>
      </c>
      <c r="H1329" s="39">
        <v>9</v>
      </c>
      <c r="I1329" s="38">
        <f>IFERROR(VLOOKUP(D1329,'[1]COMP-SINT-SINAPI'!$G$6:$Q$20000,8,0),IFERROR(VLOOKUP(D1329,'[1]PREÇOS UNITÁRIOS'!$B$73:$H$20000,5,0),IFERROR(VLOOKUP(D1329,'[1]INSUMOS-SINAPI'!$A$7:$F$20000,5,0),IFERROR(VLOOKUP(D1329,'[1]tab-PINI-SINT'!$B$18:$G$20000,4,0),IFERROR(VLOOKUP(D1329,[1]INSUMOS!$B$13:$H$9994,6,0),"")))))</f>
        <v>58.39</v>
      </c>
      <c r="J1329" s="38">
        <f>IF(D1329="",0,IFERROR(VLOOKUP(D1329,'[1]COMP-SINT-SINAPI'!$G$6:$Q$20000,7,0),IFERROR(VLOOKUP(D1329,'[1]PREÇOS UNITÁRIOS'!$B$73:$H$20000,6,0),IFERROR(VLOOKUP(D1329,'[1]INSUMOS-SINAPI'!$A$7:$F$20000,7,0),IFERROR(VLOOKUP(D1329,'[1]tab-PINI-SINT'!$B$18:$G$20000,5,0),IFERROR(VLOOKUP(D1329,[1]INSUMOS!$B$13:$H$9994,7,0),"0,00"))))))</f>
        <v>19.71</v>
      </c>
      <c r="K1329" s="40">
        <f t="shared" si="39"/>
        <v>525.51</v>
      </c>
      <c r="L1329" s="40">
        <f t="shared" si="40"/>
        <v>177.39000000000001</v>
      </c>
      <c r="M1329" s="41">
        <f t="shared" si="41"/>
        <v>702.9</v>
      </c>
      <c r="N1329" s="35"/>
    </row>
    <row r="1330" spans="3:14" ht="50" x14ac:dyDescent="0.35">
      <c r="C1330" s="34"/>
      <c r="D1330" s="36">
        <v>96671</v>
      </c>
      <c r="E1330" s="38" t="str">
        <f>IFERROR(VLOOKUP(D1330,'[1]COMP-SINT-SINAPI'!$G$6:$R$20000,12,0),IFERROR(VLOOKUP(D1330,'[1]PREÇOS UNITÁRIOS'!$B$73:$H$20000,3,0),IFERROR(VLOOKUP(D1330,'[1]INSUMOS-SINAPI'!$A$6:$J$20000,6,0),IFERROR(VLOOKUP(D1330,'[1]tab-PINI-SINT'!$B$18:$H$20000,7,0),IFERROR(VLOOKUP(D1330,[1]INSUMOS!$B$13:$J$9994,9,0),"")))))</f>
        <v>SINAPI</v>
      </c>
      <c r="F1330" s="37" t="str">
        <f>IFERROR(VLOOKUP(D1330,'[1]COMP-SINT-SINAPI'!$G$6:$Q$20000,2,0),IFERROR(VLOOKUP(D1330,'[1]PREÇOS UNITÁRIOS'!$B$73:$H$20000,3,0),IFERROR(VLOOKUP(D1330,'[1]INSUMOS-SINAPI'!$A$7:$F$20000,2,0),IFERROR(VLOOKUP(D1330,'[1]tab-PINI-SINT'!$B$18:$G$20000,2,0),IFERROR(VLOOKUP(D1330,[1]INSUMOS!$B$13:$H$9994,3,0),"")))))</f>
        <v>TUBO, PPR, DN 50, CLASSE PN 12,  INSTALADO EM PRUMADA DE ÁGUA   FORNECIMENTO E INSTALAÇÃO. AF_08/2022</v>
      </c>
      <c r="G1330" s="38" t="str">
        <f>IFERROR(VLOOKUP(D1330,'[1]COMP-SINT-SINAPI'!$G$6:$Q$20000,3,0),IFERROR(VLOOKUP(D1330,'[1]PREÇOS UNITÁRIOS'!$B$73:$H$20000,4,0),IFERROR(VLOOKUP(D1330,'[1]INSUMOS-SINAPI'!$A$7:$F$20000,3,0),IFERROR(VLOOKUP(D1330,'[1]tab-PINI-SINT'!$B$18:$G$20000,3,0),IFERROR(VLOOKUP(D1330,[1]INSUMOS!$B$13:$H$9994,5,0),"")))))</f>
        <v>M</v>
      </c>
      <c r="H1330" s="39">
        <v>25</v>
      </c>
      <c r="I1330" s="38">
        <f>IFERROR(VLOOKUP(D1330,'[1]COMP-SINT-SINAPI'!$G$6:$Q$20000,8,0),IFERROR(VLOOKUP(D1330,'[1]PREÇOS UNITÁRIOS'!$B$73:$H$20000,5,0),IFERROR(VLOOKUP(D1330,'[1]INSUMOS-SINAPI'!$A$7:$F$20000,5,0),IFERROR(VLOOKUP(D1330,'[1]tab-PINI-SINT'!$B$18:$G$20000,4,0),IFERROR(VLOOKUP(D1330,[1]INSUMOS!$B$13:$H$9994,6,0),"")))))</f>
        <v>25.3</v>
      </c>
      <c r="J1330" s="38" t="str">
        <f>IF(D1330="",0,IFERROR(VLOOKUP(D1330,'[1]COMP-SINT-SINAPI'!$G$6:$Q$20000,7,0),IFERROR(VLOOKUP(D1330,'[1]PREÇOS UNITÁRIOS'!$B$73:$H$20000,6,0),IFERROR(VLOOKUP(D1330,'[1]INSUMOS-SINAPI'!$A$7:$F$20000,7,0),IFERROR(VLOOKUP(D1330,'[1]tab-PINI-SINT'!$B$18:$G$20000,5,0),IFERROR(VLOOKUP(D1330,[1]INSUMOS!$B$13:$H$9994,7,0),"0,00"))))))</f>
        <v>6,02</v>
      </c>
      <c r="K1330" s="40">
        <f t="shared" si="39"/>
        <v>632.5</v>
      </c>
      <c r="L1330" s="40">
        <f t="shared" si="40"/>
        <v>150.5</v>
      </c>
      <c r="M1330" s="41">
        <f t="shared" si="41"/>
        <v>783</v>
      </c>
      <c r="N1330" s="35"/>
    </row>
    <row r="1331" spans="3:14" ht="50" x14ac:dyDescent="0.35">
      <c r="C1331" s="34"/>
      <c r="D1331" s="36">
        <v>96973</v>
      </c>
      <c r="E1331" s="38" t="str">
        <f>IFERROR(VLOOKUP(D1331,'[1]COMP-SINT-SINAPI'!$G$6:$R$20000,12,0),IFERROR(VLOOKUP(D1331,'[1]PREÇOS UNITÁRIOS'!$B$73:$H$20000,3,0),IFERROR(VLOOKUP(D1331,'[1]INSUMOS-SINAPI'!$A$6:$J$20000,6,0),IFERROR(VLOOKUP(D1331,'[1]tab-PINI-SINT'!$B$18:$H$20000,7,0),IFERROR(VLOOKUP(D1331,[1]INSUMOS!$B$13:$J$9994,9,0),"")))))</f>
        <v>SINAPI</v>
      </c>
      <c r="F1331" s="37" t="str">
        <f>IFERROR(VLOOKUP(D1331,'[1]COMP-SINT-SINAPI'!$G$6:$Q$20000,2,0),IFERROR(VLOOKUP(D1331,'[1]PREÇOS UNITÁRIOS'!$B$73:$H$20000,3,0),IFERROR(VLOOKUP(D1331,'[1]INSUMOS-SINAPI'!$A$7:$F$20000,2,0),IFERROR(VLOOKUP(D1331,'[1]tab-PINI-SINT'!$B$18:$G$20000,2,0),IFERROR(VLOOKUP(D1331,[1]INSUMOS!$B$13:$H$9994,3,0),"")))))</f>
        <v>CORDOALHA DE COBRE NU 35 MM², NÃO ENTERRADA, COM ISOLADOR - FORNECIMENTO E INSTALAÇÃO. AF_12/2017</v>
      </c>
      <c r="G1331" s="38" t="str">
        <f>IFERROR(VLOOKUP(D1331,'[1]COMP-SINT-SINAPI'!$G$6:$Q$20000,3,0),IFERROR(VLOOKUP(D1331,'[1]PREÇOS UNITÁRIOS'!$B$73:$H$20000,4,0),IFERROR(VLOOKUP(D1331,'[1]INSUMOS-SINAPI'!$A$7:$F$20000,3,0),IFERROR(VLOOKUP(D1331,'[1]tab-PINI-SINT'!$B$18:$G$20000,3,0),IFERROR(VLOOKUP(D1331,[1]INSUMOS!$B$13:$H$9994,5,0),"")))))</f>
        <v>M</v>
      </c>
      <c r="H1331" s="39">
        <v>5</v>
      </c>
      <c r="I1331" s="38">
        <f>IFERROR(VLOOKUP(D1331,'[1]COMP-SINT-SINAPI'!$G$6:$Q$20000,8,0),IFERROR(VLOOKUP(D1331,'[1]PREÇOS UNITÁRIOS'!$B$73:$H$20000,5,0),IFERROR(VLOOKUP(D1331,'[1]INSUMOS-SINAPI'!$A$7:$F$20000,5,0),IFERROR(VLOOKUP(D1331,'[1]tab-PINI-SINT'!$B$18:$G$20000,4,0),IFERROR(VLOOKUP(D1331,[1]INSUMOS!$B$13:$H$9994,6,0),"")))))</f>
        <v>45.410000000000004</v>
      </c>
      <c r="J1331" s="38" t="str">
        <f>IF(D1331="",0,IFERROR(VLOOKUP(D1331,'[1]COMP-SINT-SINAPI'!$G$6:$Q$20000,7,0),IFERROR(VLOOKUP(D1331,'[1]PREÇOS UNITÁRIOS'!$B$73:$H$20000,6,0),IFERROR(VLOOKUP(D1331,'[1]INSUMOS-SINAPI'!$A$7:$F$20000,7,0),IFERROR(VLOOKUP(D1331,'[1]tab-PINI-SINT'!$B$18:$G$20000,5,0),IFERROR(VLOOKUP(D1331,[1]INSUMOS!$B$13:$H$9994,7,0),"0,00"))))))</f>
        <v>14,72</v>
      </c>
      <c r="K1331" s="40">
        <f t="shared" si="39"/>
        <v>227.05</v>
      </c>
      <c r="L1331" s="40">
        <f t="shared" si="40"/>
        <v>73.600000000000009</v>
      </c>
      <c r="M1331" s="41">
        <f t="shared" si="41"/>
        <v>300.65000000000003</v>
      </c>
      <c r="N1331" s="35"/>
    </row>
    <row r="1332" spans="3:14" ht="50" x14ac:dyDescent="0.35">
      <c r="C1332" s="34"/>
      <c r="D1332" s="36">
        <v>3302</v>
      </c>
      <c r="E1332" s="38" t="str">
        <f>IFERROR(VLOOKUP(D1332,'[1]COMP-SINT-SINAPI'!$G$6:$R$20000,12,0),IFERROR(VLOOKUP(D1332,'[1]PREÇOS UNITÁRIOS'!$B$73:$H$20000,3,0),IFERROR(VLOOKUP(D1332,'[1]INSUMOS-SINAPI'!$A$6:$J$20000,6,0),IFERROR(VLOOKUP(D1332,'[1]tab-PINI-SINT'!$B$18:$H$20000,7,0),IFERROR(VLOOKUP(D1332,[1]INSUMOS!$B$13:$J$9994,9,0),"")))))</f>
        <v>SINAPI</v>
      </c>
      <c r="F1332" s="37" t="str">
        <f>IFERROR(VLOOKUP(D1332,'[1]COMP-SINT-SINAPI'!$G$6:$Q$20000,2,0),IFERROR(VLOOKUP(D1332,'[1]PREÇOS UNITÁRIOS'!$B$73:$H$20000,3,0),IFERROR(VLOOKUP(D1332,'[1]INSUMOS-SINAPI'!$A$7:$F$20000,2,0),IFERROR(VLOOKUP(D1332,'[1]tab-PINI-SINT'!$B$18:$G$20000,2,0),IFERROR(VLOOKUP(D1332,[1]INSUMOS!$B$13:$H$9994,3,0),"")))))</f>
        <v>FUSIVEL NH 100 A TAMANHO 00, CAPACIDADE DE INTERRUPCAO DE 120 KA, TENSAO NOMIMNAL DE 500 V</v>
      </c>
      <c r="G1332" s="38" t="str">
        <f>IFERROR(VLOOKUP(D1332,'[1]COMP-SINT-SINAPI'!$G$6:$Q$20000,3,0),IFERROR(VLOOKUP(D1332,'[1]PREÇOS UNITÁRIOS'!$B$73:$H$20000,4,0),IFERROR(VLOOKUP(D1332,'[1]INSUMOS-SINAPI'!$A$7:$F$20000,3,0),IFERROR(VLOOKUP(D1332,'[1]tab-PINI-SINT'!$B$18:$G$20000,3,0),IFERROR(VLOOKUP(D1332,[1]INSUMOS!$B$13:$H$9994,5,0),"")))))</f>
        <v xml:space="preserve">UN    </v>
      </c>
      <c r="H1332" s="39">
        <v>3</v>
      </c>
      <c r="I1332" s="38" t="str">
        <f>IFERROR(VLOOKUP(D1332,'[1]COMP-SINT-SINAPI'!$G$6:$Q$20000,8,0),IFERROR(VLOOKUP(D1332,'[1]PREÇOS UNITÁRIOS'!$B$73:$H$20000,5,0),IFERROR(VLOOKUP(D1332,'[1]INSUMOS-SINAPI'!$A$7:$F$20000,5,0),IFERROR(VLOOKUP(D1332,'[1]tab-PINI-SINT'!$B$18:$G$20000,4,0),IFERROR(VLOOKUP(D1332,[1]INSUMOS!$B$13:$H$9994,6,0),"")))))</f>
        <v>37,04</v>
      </c>
      <c r="J1332" s="38" t="str">
        <f>IF(D1332="",0,IFERROR(VLOOKUP(D1332,'[1]COMP-SINT-SINAPI'!$G$6:$Q$20000,7,0),IFERROR(VLOOKUP(D1332,'[1]PREÇOS UNITÁRIOS'!$B$73:$H$20000,6,0),IFERROR(VLOOKUP(D1332,'[1]INSUMOS-SINAPI'!$A$7:$F$20000,7,0),IFERROR(VLOOKUP(D1332,'[1]tab-PINI-SINT'!$B$18:$G$20000,5,0),IFERROR(VLOOKUP(D1332,[1]INSUMOS!$B$13:$H$9994,7,0),"0,00"))))))</f>
        <v>0,00</v>
      </c>
      <c r="K1332" s="40">
        <f t="shared" si="39"/>
        <v>111.12</v>
      </c>
      <c r="L1332" s="40">
        <f t="shared" si="40"/>
        <v>0</v>
      </c>
      <c r="M1332" s="41">
        <f t="shared" si="41"/>
        <v>111.12</v>
      </c>
      <c r="N1332" s="35"/>
    </row>
    <row r="1333" spans="3:14" ht="62.5" x14ac:dyDescent="0.35">
      <c r="C1333" s="34"/>
      <c r="D1333" s="36">
        <v>12327</v>
      </c>
      <c r="E1333" s="38" t="str">
        <f>IFERROR(VLOOKUP(D1333,'[1]COMP-SINT-SINAPI'!$G$6:$R$20000,12,0),IFERROR(VLOOKUP(D1333,'[1]PREÇOS UNITÁRIOS'!$B$73:$H$20000,3,0),IFERROR(VLOOKUP(D1333,'[1]INSUMOS-SINAPI'!$A$6:$J$20000,6,0),IFERROR(VLOOKUP(D1333,'[1]tab-PINI-SINT'!$B$18:$H$20000,7,0),IFERROR(VLOOKUP(D1333,[1]INSUMOS!$B$13:$J$9994,9,0),"")))))</f>
        <v>SINAPI</v>
      </c>
      <c r="F1333" s="37" t="str">
        <f>IFERROR(VLOOKUP(D1333,'[1]COMP-SINT-SINAPI'!$G$6:$Q$20000,2,0),IFERROR(VLOOKUP(D1333,'[1]PREÇOS UNITÁRIOS'!$B$73:$H$20000,3,0),IFERROR(VLOOKUP(D1333,'[1]INSUMOS-SINAPI'!$A$7:$F$20000,2,0),IFERROR(VLOOKUP(D1333,'[1]tab-PINI-SINT'!$B$18:$G$20000,2,0),IFERROR(VLOOKUP(D1333,[1]INSUMOS!$B$13:$H$9994,3,0),"")))))</f>
        <v>CINTA CIRCULAR EM ACO GALVANIZADO DE 210 MM DE DIAMETRO PARA INSTALACAO DE TRANSFORMADOR EM POSTE DE CONCRETO</v>
      </c>
      <c r="G1333" s="38" t="str">
        <f>IFERROR(VLOOKUP(D1333,'[1]COMP-SINT-SINAPI'!$G$6:$Q$20000,3,0),IFERROR(VLOOKUP(D1333,'[1]PREÇOS UNITÁRIOS'!$B$73:$H$20000,4,0),IFERROR(VLOOKUP(D1333,'[1]INSUMOS-SINAPI'!$A$7:$F$20000,3,0),IFERROR(VLOOKUP(D1333,'[1]tab-PINI-SINT'!$B$18:$G$20000,3,0),IFERROR(VLOOKUP(D1333,[1]INSUMOS!$B$13:$H$9994,5,0),"")))))</f>
        <v xml:space="preserve">UN    </v>
      </c>
      <c r="H1333" s="39">
        <v>2</v>
      </c>
      <c r="I1333" s="38" t="str">
        <f>IFERROR(VLOOKUP(D1333,'[1]COMP-SINT-SINAPI'!$G$6:$Q$20000,8,0),IFERROR(VLOOKUP(D1333,'[1]PREÇOS UNITÁRIOS'!$B$73:$H$20000,5,0),IFERROR(VLOOKUP(D1333,'[1]INSUMOS-SINAPI'!$A$7:$F$20000,5,0),IFERROR(VLOOKUP(D1333,'[1]tab-PINI-SINT'!$B$18:$G$20000,4,0),IFERROR(VLOOKUP(D1333,[1]INSUMOS!$B$13:$H$9994,6,0),"")))))</f>
        <v>63,85</v>
      </c>
      <c r="J1333" s="38" t="str">
        <f>IF(D1333="",0,IFERROR(VLOOKUP(D1333,'[1]COMP-SINT-SINAPI'!$G$6:$Q$20000,7,0),IFERROR(VLOOKUP(D1333,'[1]PREÇOS UNITÁRIOS'!$B$73:$H$20000,6,0),IFERROR(VLOOKUP(D1333,'[1]INSUMOS-SINAPI'!$A$7:$F$20000,7,0),IFERROR(VLOOKUP(D1333,'[1]tab-PINI-SINT'!$B$18:$G$20000,5,0),IFERROR(VLOOKUP(D1333,[1]INSUMOS!$B$13:$H$9994,7,0),"0,00"))))))</f>
        <v>0,00</v>
      </c>
      <c r="K1333" s="40">
        <f t="shared" si="39"/>
        <v>127.7</v>
      </c>
      <c r="L1333" s="40">
        <f t="shared" si="40"/>
        <v>0</v>
      </c>
      <c r="M1333" s="41">
        <f t="shared" si="41"/>
        <v>127.7</v>
      </c>
      <c r="N1333" s="35"/>
    </row>
    <row r="1334" spans="3:14" ht="25" x14ac:dyDescent="0.35">
      <c r="C1334" s="34"/>
      <c r="D1334" s="36" t="s">
        <v>179</v>
      </c>
      <c r="E1334" s="38" t="str">
        <f>IFERROR(VLOOKUP(D1334,'[1]COMP-SINT-SINAPI'!$G$6:$R$20000,12,0),IFERROR(VLOOKUP(D1334,'[1]PREÇOS UNITÁRIOS'!$B$73:$H$20000,3,0),IFERROR(VLOOKUP(D1334,'[1]INSUMOS-SINAPI'!$A$6:$J$20000,6,0),IFERROR(VLOOKUP(D1334,'[1]tab-PINI-SINT'!$B$18:$H$20000,7,0),IFERROR(VLOOKUP(D1334,[1]INSUMOS!$B$13:$J$9994,9,0),"")))))</f>
        <v>SEDOP-PA E00201</v>
      </c>
      <c r="F1334" s="37" t="str">
        <f>IFERROR(VLOOKUP(D1334,'[1]COMP-SINT-SINAPI'!$G$6:$Q$20000,2,0),IFERROR(VLOOKUP(D1334,'[1]PREÇOS UNITÁRIOS'!$B$73:$H$20000,3,0),IFERROR(VLOOKUP(D1334,'[1]INSUMOS-SINAPI'!$A$7:$F$20000,2,0),IFERROR(VLOOKUP(D1334,'[1]tab-PINI-SINT'!$B$18:$G$20000,2,0),IFERROR(VLOOKUP(D1334,[1]INSUMOS!$B$13:$H$9994,3,0),"")))))</f>
        <v>Caixa p/ transformador de corrente</v>
      </c>
      <c r="G1334" s="38" t="str">
        <f>IFERROR(VLOOKUP(D1334,'[1]COMP-SINT-SINAPI'!$G$6:$Q$20000,3,0),IFERROR(VLOOKUP(D1334,'[1]PREÇOS UNITÁRIOS'!$B$73:$H$20000,4,0),IFERROR(VLOOKUP(D1334,'[1]INSUMOS-SINAPI'!$A$7:$F$20000,3,0),IFERROR(VLOOKUP(D1334,'[1]tab-PINI-SINT'!$B$18:$G$20000,3,0),IFERROR(VLOOKUP(D1334,[1]INSUMOS!$B$13:$H$9994,5,0),"")))))</f>
        <v>UND</v>
      </c>
      <c r="H1334" s="39">
        <v>1</v>
      </c>
      <c r="I1334" s="38">
        <f>IFERROR(VLOOKUP(D1334,'[1]COMP-SINT-SINAPI'!$G$6:$Q$20000,8,0),IFERROR(VLOOKUP(D1334,'[1]PREÇOS UNITÁRIOS'!$B$73:$H$20000,5,0),IFERROR(VLOOKUP(D1334,'[1]INSUMOS-SINAPI'!$A$7:$F$20000,5,0),IFERROR(VLOOKUP(D1334,'[1]tab-PINI-SINT'!$B$18:$G$20000,4,0),IFERROR(VLOOKUP(D1334,[1]INSUMOS!$B$13:$H$9994,6,0),"")))))</f>
        <v>1313</v>
      </c>
      <c r="J1334" s="38">
        <f>IF(D1334="",0,IFERROR(VLOOKUP(D1334,'[1]COMP-SINT-SINAPI'!$G$6:$Q$20000,7,0),IFERROR(VLOOKUP(D1334,'[1]PREÇOS UNITÁRIOS'!$B$73:$H$20000,6,0),IFERROR(VLOOKUP(D1334,'[1]INSUMOS-SINAPI'!$A$7:$F$20000,7,0),IFERROR(VLOOKUP(D1334,'[1]tab-PINI-SINT'!$B$18:$G$20000,5,0),IFERROR(VLOOKUP(D1334,[1]INSUMOS!$B$13:$H$9994,7,0),"0,00"))))))</f>
        <v>0</v>
      </c>
      <c r="K1334" s="40">
        <f t="shared" si="39"/>
        <v>1313</v>
      </c>
      <c r="L1334" s="40">
        <f t="shared" si="40"/>
        <v>0</v>
      </c>
      <c r="M1334" s="41">
        <f t="shared" si="41"/>
        <v>1313</v>
      </c>
      <c r="N1334" s="35"/>
    </row>
    <row r="1335" spans="3:14" ht="62.5" x14ac:dyDescent="0.35">
      <c r="C1335" s="34"/>
      <c r="D1335" s="36">
        <v>13348</v>
      </c>
      <c r="E1335" s="38" t="str">
        <f>IFERROR(VLOOKUP(D1335,'[1]COMP-SINT-SINAPI'!$G$6:$R$20000,12,0),IFERROR(VLOOKUP(D1335,'[1]PREÇOS UNITÁRIOS'!$B$73:$H$20000,3,0),IFERROR(VLOOKUP(D1335,'[1]INSUMOS-SINAPI'!$A$6:$J$20000,6,0),IFERROR(VLOOKUP(D1335,'[1]tab-PINI-SINT'!$B$18:$H$20000,7,0),IFERROR(VLOOKUP(D1335,[1]INSUMOS!$B$13:$J$9994,9,0),"")))))</f>
        <v>SINAPI</v>
      </c>
      <c r="F1335" s="37" t="str">
        <f>IFERROR(VLOOKUP(D1335,'[1]COMP-SINT-SINAPI'!$G$6:$Q$20000,2,0),IFERROR(VLOOKUP(D1335,'[1]PREÇOS UNITÁRIOS'!$B$73:$H$20000,3,0),IFERROR(VLOOKUP(D1335,'[1]INSUMOS-SINAPI'!$A$7:$F$20000,2,0),IFERROR(VLOOKUP(D1335,'[1]tab-PINI-SINT'!$B$18:$G$20000,2,0),IFERROR(VLOOKUP(D1335,[1]INSUMOS!$B$13:$H$9994,3,0),"")))))</f>
        <v>ARRUELA  EM ACO GALVANIZADO, DIAMETRO EXTERNO = 35MM, ESPESSURA = 3MM, DIAMETRO DO FURO= 18MM</v>
      </c>
      <c r="G1335" s="38" t="str">
        <f>IFERROR(VLOOKUP(D1335,'[1]COMP-SINT-SINAPI'!$G$6:$Q$20000,3,0),IFERROR(VLOOKUP(D1335,'[1]PREÇOS UNITÁRIOS'!$B$73:$H$20000,4,0),IFERROR(VLOOKUP(D1335,'[1]INSUMOS-SINAPI'!$A$7:$F$20000,3,0),IFERROR(VLOOKUP(D1335,'[1]tab-PINI-SINT'!$B$18:$G$20000,3,0),IFERROR(VLOOKUP(D1335,[1]INSUMOS!$B$13:$H$9994,5,0),"")))))</f>
        <v xml:space="preserve">UN    </v>
      </c>
      <c r="H1335" s="39">
        <v>14</v>
      </c>
      <c r="I1335" s="38" t="str">
        <f>IFERROR(VLOOKUP(D1335,'[1]COMP-SINT-SINAPI'!$G$6:$Q$20000,8,0),IFERROR(VLOOKUP(D1335,'[1]PREÇOS UNITÁRIOS'!$B$73:$H$20000,5,0),IFERROR(VLOOKUP(D1335,'[1]INSUMOS-SINAPI'!$A$7:$F$20000,5,0),IFERROR(VLOOKUP(D1335,'[1]tab-PINI-SINT'!$B$18:$G$20000,4,0),IFERROR(VLOOKUP(D1335,[1]INSUMOS!$B$13:$H$9994,6,0),"")))))</f>
        <v>1,79</v>
      </c>
      <c r="J1335" s="38" t="str">
        <f>IF(D1335="",0,IFERROR(VLOOKUP(D1335,'[1]COMP-SINT-SINAPI'!$G$6:$Q$20000,7,0),IFERROR(VLOOKUP(D1335,'[1]PREÇOS UNITÁRIOS'!$B$73:$H$20000,6,0),IFERROR(VLOOKUP(D1335,'[1]INSUMOS-SINAPI'!$A$7:$F$20000,7,0),IFERROR(VLOOKUP(D1335,'[1]tab-PINI-SINT'!$B$18:$G$20000,5,0),IFERROR(VLOOKUP(D1335,[1]INSUMOS!$B$13:$H$9994,7,0),"0,00"))))))</f>
        <v>0,00</v>
      </c>
      <c r="K1335" s="40">
        <f t="shared" si="39"/>
        <v>25.060000000000002</v>
      </c>
      <c r="L1335" s="40">
        <f t="shared" si="40"/>
        <v>0</v>
      </c>
      <c r="M1335" s="41">
        <f t="shared" si="41"/>
        <v>25.060000000000002</v>
      </c>
      <c r="N1335" s="35"/>
    </row>
    <row r="1336" spans="3:14" ht="25" x14ac:dyDescent="0.35">
      <c r="C1336" s="34"/>
      <c r="D1336" s="36" t="s">
        <v>177</v>
      </c>
      <c r="E1336" s="38" t="str">
        <f>IFERROR(VLOOKUP(D1336,'[1]COMP-SINT-SINAPI'!$G$6:$R$20000,12,0),IFERROR(VLOOKUP(D1336,'[1]PREÇOS UNITÁRIOS'!$B$73:$H$20000,3,0),IFERROR(VLOOKUP(D1336,'[1]INSUMOS-SINAPI'!$A$6:$J$20000,6,0),IFERROR(VLOOKUP(D1336,'[1]tab-PINI-SINT'!$B$18:$H$20000,7,0),IFERROR(VLOOKUP(D1336,[1]INSUMOS!$B$13:$J$9994,9,0),"")))))</f>
        <v>SEDOP-PA E00186</v>
      </c>
      <c r="F1336" s="37" t="str">
        <f>IFERROR(VLOOKUP(D1336,'[1]COMP-SINT-SINAPI'!$G$6:$Q$20000,2,0),IFERROR(VLOOKUP(D1336,'[1]PREÇOS UNITÁRIOS'!$B$73:$H$20000,3,0),IFERROR(VLOOKUP(D1336,'[1]INSUMOS-SINAPI'!$A$7:$F$20000,2,0),IFERROR(VLOOKUP(D1336,'[1]tab-PINI-SINT'!$B$18:$G$20000,2,0),IFERROR(VLOOKUP(D1336,[1]INSUMOS!$B$13:$H$9994,3,0),"")))))</f>
        <v>Parafuso de cabeça abaulada 16x45mm</v>
      </c>
      <c r="G1336" s="38" t="str">
        <f>IFERROR(VLOOKUP(D1336,'[1]COMP-SINT-SINAPI'!$G$6:$Q$20000,3,0),IFERROR(VLOOKUP(D1336,'[1]PREÇOS UNITÁRIOS'!$B$73:$H$20000,4,0),IFERROR(VLOOKUP(D1336,'[1]INSUMOS-SINAPI'!$A$7:$F$20000,3,0),IFERROR(VLOOKUP(D1336,'[1]tab-PINI-SINT'!$B$18:$G$20000,3,0),IFERROR(VLOOKUP(D1336,[1]INSUMOS!$B$13:$H$9994,5,0),"")))))</f>
        <v>UND</v>
      </c>
      <c r="H1336" s="39">
        <v>2</v>
      </c>
      <c r="I1336" s="38">
        <f>IFERROR(VLOOKUP(D1336,'[1]COMP-SINT-SINAPI'!$G$6:$Q$20000,8,0),IFERROR(VLOOKUP(D1336,'[1]PREÇOS UNITÁRIOS'!$B$73:$H$20000,5,0),IFERROR(VLOOKUP(D1336,'[1]INSUMOS-SINAPI'!$A$7:$F$20000,5,0),IFERROR(VLOOKUP(D1336,'[1]tab-PINI-SINT'!$B$18:$G$20000,4,0),IFERROR(VLOOKUP(D1336,[1]INSUMOS!$B$13:$H$9994,6,0),"")))))</f>
        <v>4.87</v>
      </c>
      <c r="J1336" s="38">
        <f>IF(D1336="",0,IFERROR(VLOOKUP(D1336,'[1]COMP-SINT-SINAPI'!$G$6:$Q$20000,7,0),IFERROR(VLOOKUP(D1336,'[1]PREÇOS UNITÁRIOS'!$B$73:$H$20000,6,0),IFERROR(VLOOKUP(D1336,'[1]INSUMOS-SINAPI'!$A$7:$F$20000,7,0),IFERROR(VLOOKUP(D1336,'[1]tab-PINI-SINT'!$B$18:$G$20000,5,0),IFERROR(VLOOKUP(D1336,[1]INSUMOS!$B$13:$H$9994,7,0),"0,00"))))))</f>
        <v>0</v>
      </c>
      <c r="K1336" s="40">
        <f t="shared" si="39"/>
        <v>9.74</v>
      </c>
      <c r="L1336" s="40">
        <f t="shared" si="40"/>
        <v>0</v>
      </c>
      <c r="M1336" s="41">
        <f t="shared" si="41"/>
        <v>9.74</v>
      </c>
      <c r="N1336" s="35"/>
    </row>
    <row r="1337" spans="3:14" ht="50" x14ac:dyDescent="0.35">
      <c r="C1337" s="34"/>
      <c r="D1337" s="36">
        <v>37591</v>
      </c>
      <c r="E1337" s="38" t="str">
        <f>IFERROR(VLOOKUP(D1337,'[1]COMP-SINT-SINAPI'!$G$6:$R$20000,12,0),IFERROR(VLOOKUP(D1337,'[1]PREÇOS UNITÁRIOS'!$B$73:$H$20000,3,0),IFERROR(VLOOKUP(D1337,'[1]INSUMOS-SINAPI'!$A$6:$J$20000,6,0),IFERROR(VLOOKUP(D1337,'[1]tab-PINI-SINT'!$B$18:$H$20000,7,0),IFERROR(VLOOKUP(D1337,[1]INSUMOS!$B$13:$J$9994,9,0),"")))))</f>
        <v>SINAPI</v>
      </c>
      <c r="F1337" s="37" t="str">
        <f>IFERROR(VLOOKUP(D1337,'[1]COMP-SINT-SINAPI'!$G$6:$Q$20000,2,0),IFERROR(VLOOKUP(D1337,'[1]PREÇOS UNITÁRIOS'!$B$73:$H$20000,3,0),IFERROR(VLOOKUP(D1337,'[1]INSUMOS-SINAPI'!$A$7:$F$20000,2,0),IFERROR(VLOOKUP(D1337,'[1]tab-PINI-SINT'!$B$18:$G$20000,2,0),IFERROR(VLOOKUP(D1337,[1]INSUMOS!$B$13:$H$9994,3,0),"")))))</f>
        <v>SUPORTE MAO-FRANCESA EM ACO, ABAS IGUAIS 40 CM, CAPACIDADE MINIMA 70 KG, BRANCO</v>
      </c>
      <c r="G1337" s="38" t="str">
        <f>IFERROR(VLOOKUP(D1337,'[1]COMP-SINT-SINAPI'!$G$6:$Q$20000,3,0),IFERROR(VLOOKUP(D1337,'[1]PREÇOS UNITÁRIOS'!$B$73:$H$20000,4,0),IFERROR(VLOOKUP(D1337,'[1]INSUMOS-SINAPI'!$A$7:$F$20000,3,0),IFERROR(VLOOKUP(D1337,'[1]tab-PINI-SINT'!$B$18:$G$20000,3,0),IFERROR(VLOOKUP(D1337,[1]INSUMOS!$B$13:$H$9994,5,0),"")))))</f>
        <v xml:space="preserve">UN    </v>
      </c>
      <c r="H1337" s="39">
        <v>4</v>
      </c>
      <c r="I1337" s="38" t="str">
        <f>IFERROR(VLOOKUP(D1337,'[1]COMP-SINT-SINAPI'!$G$6:$Q$20000,8,0),IFERROR(VLOOKUP(D1337,'[1]PREÇOS UNITÁRIOS'!$B$73:$H$20000,5,0),IFERROR(VLOOKUP(D1337,'[1]INSUMOS-SINAPI'!$A$7:$F$20000,5,0),IFERROR(VLOOKUP(D1337,'[1]tab-PINI-SINT'!$B$18:$G$20000,4,0),IFERROR(VLOOKUP(D1337,[1]INSUMOS!$B$13:$H$9994,6,0),"")))))</f>
        <v>26,35</v>
      </c>
      <c r="J1337" s="38" t="str">
        <f>IF(D1337="",0,IFERROR(VLOOKUP(D1337,'[1]COMP-SINT-SINAPI'!$G$6:$Q$20000,7,0),IFERROR(VLOOKUP(D1337,'[1]PREÇOS UNITÁRIOS'!$B$73:$H$20000,6,0),IFERROR(VLOOKUP(D1337,'[1]INSUMOS-SINAPI'!$A$7:$F$20000,7,0),IFERROR(VLOOKUP(D1337,'[1]tab-PINI-SINT'!$B$18:$G$20000,5,0),IFERROR(VLOOKUP(D1337,[1]INSUMOS!$B$13:$H$9994,7,0),"0,00"))))))</f>
        <v>0,00</v>
      </c>
      <c r="K1337" s="40">
        <f t="shared" si="39"/>
        <v>105.4</v>
      </c>
      <c r="L1337" s="40">
        <f t="shared" si="40"/>
        <v>0</v>
      </c>
      <c r="M1337" s="41">
        <f t="shared" si="41"/>
        <v>105.4</v>
      </c>
      <c r="N1337" s="35"/>
    </row>
    <row r="1338" spans="3:14" ht="37.5" x14ac:dyDescent="0.35">
      <c r="C1338" s="34"/>
      <c r="D1338" s="36">
        <v>12362</v>
      </c>
      <c r="E1338" s="38" t="str">
        <f>IFERROR(VLOOKUP(D1338,'[1]COMP-SINT-SINAPI'!$G$6:$R$20000,12,0),IFERROR(VLOOKUP(D1338,'[1]PREÇOS UNITÁRIOS'!$B$73:$K$20000,9,0),IFERROR(VLOOKUP(D1338,'[1]INSUMOS-SINAPI'!$A$6:$J$20000,6,0),IFERROR(VLOOKUP(D1338,'[1]tab-PINI-SINT'!$B$18:$H$20000,7,0),IFERROR(VLOOKUP(D1338,[1]INSUMOS!$B$13:$J$9994,9,0),"")))))</f>
        <v>SINAPI</v>
      </c>
      <c r="F1338" s="37" t="str">
        <f>IFERROR(VLOOKUP(D1338,'[1]COMP-SINT-SINAPI'!$G$6:$Q$20000,2,0),IFERROR(VLOOKUP(D1338,'[1]PREÇOS UNITÁRIOS'!$B$73:$H$20000,3,0),IFERROR(VLOOKUP(D1338,'[1]INSUMOS-SINAPI'!$A$7:$F$20000,2,0),IFERROR(VLOOKUP(D1338,'[1]tab-PINI-SINT'!$B$18:$G$20000,2,0),IFERROR(VLOOKUP(D1338,[1]INSUMOS!$B$13:$H$9994,3,0),"")))))</f>
        <v>PORCA OLHAL EM ACO GALVANIZADO, ESPESSURA 16MM, ABERTURA 21MM</v>
      </c>
      <c r="G1338" s="38" t="str">
        <f>IFERROR(VLOOKUP(D1338,'[1]COMP-SINT-SINAPI'!$G$6:$Q$20000,3,0),IFERROR(VLOOKUP(D1338,'[1]PREÇOS UNITÁRIOS'!$B$73:$H$20000,4,0),IFERROR(VLOOKUP(D1338,'[1]INSUMOS-SINAPI'!$A$7:$F$20000,3,0),IFERROR(VLOOKUP(D1338,'[1]tab-PINI-SINT'!$B$18:$G$20000,3,0),IFERROR(VLOOKUP(D1338,[1]INSUMOS!$B$13:$H$9994,5,0),"")))))</f>
        <v xml:space="preserve">UN    </v>
      </c>
      <c r="H1338" s="39">
        <v>4</v>
      </c>
      <c r="I1338" s="38" t="str">
        <f>IFERROR(VLOOKUP(D1338,'[1]COMP-SINT-SINAPI'!$G$6:$Q$20000,8,0),IFERROR(VLOOKUP(D1338,'[1]PREÇOS UNITÁRIOS'!$B$73:$H$20000,5,0),IFERROR(VLOOKUP(D1338,'[1]INSUMOS-SINAPI'!$A$7:$F$20000,5,0),IFERROR(VLOOKUP(D1338,'[1]tab-PINI-SINT'!$B$18:$G$20000,4,0),IFERROR(VLOOKUP(D1338,[1]INSUMOS!$B$13:$H$9994,6,0),"")))))</f>
        <v>25,69</v>
      </c>
      <c r="J1338" s="38" t="str">
        <f>IF(D1338="",0,IFERROR(VLOOKUP(D1338,'[1]COMP-SINT-SINAPI'!$G$6:$Q$20000,7,0),IFERROR(VLOOKUP(D1338,'[1]PREÇOS UNITÁRIOS'!$B$73:$H$20000,6,0),IFERROR(VLOOKUP(D1338,'[1]INSUMOS-SINAPI'!$A$7:$F$20000,7,0),IFERROR(VLOOKUP(D1338,'[1]tab-PINI-SINT'!$B$18:$G$20000,5,0),IFERROR(VLOOKUP(D1338,[1]INSUMOS!$B$13:$H$9994,7,0),"0,00"))))))</f>
        <v>0,00</v>
      </c>
      <c r="K1338" s="40">
        <f t="shared" si="39"/>
        <v>102.76</v>
      </c>
      <c r="L1338" s="40">
        <f t="shared" si="40"/>
        <v>0</v>
      </c>
      <c r="M1338" s="41">
        <f t="shared" si="41"/>
        <v>102.76</v>
      </c>
      <c r="N1338" s="35"/>
    </row>
    <row r="1339" spans="3:14" ht="50" x14ac:dyDescent="0.35">
      <c r="C1339" s="34"/>
      <c r="D1339" s="36" t="s">
        <v>668</v>
      </c>
      <c r="E1339" s="38" t="str">
        <f>IFERROR(VLOOKUP(D1339,'[1]COMP-SINT-SINAPI'!$G$6:$R$20000,12,0),IFERROR(VLOOKUP(D1339,'[1]PREÇOS UNITÁRIOS'!$B$73:$K$20000,9,0),IFERROR(VLOOKUP(D1339,'[1]INSUMOS-SINAPI'!$A$6:$J$20000,6,0),IFERROR(VLOOKUP(D1339,'[1]tab-PINI-SINT'!$B$18:$H$20000,7,0),IFERROR(VLOOKUP(D1339,[1]INSUMOS!$B$13:$J$9994,9,0),"")))))</f>
        <v>BASA</v>
      </c>
      <c r="F1339" s="37" t="str">
        <f>IFERROR(VLOOKUP(D1339,'[1]COMP-SINT-SINAPI'!$G$6:$Q$20000,2,0),IFERROR(VLOOKUP(D1339,'[1]PREÇOS UNITÁRIOS'!$B$73:$H$20000,3,0),IFERROR(VLOOKUP(D1339,'[1]INSUMOS-SINAPI'!$A$7:$F$20000,2,0),IFERROR(VLOOKUP(D1339,'[1]tab-PINI-SINT'!$B$18:$G$20000,2,0),IFERROR(VLOOKUP(D1339,[1]INSUMOS!$B$13:$H$9994,3,0),"")))))</f>
        <v>MURETA DE  MEDIÇÃO EM ALVENARIA COM LAJE EM CONCRETO DIMENSÕES (C=2,20/L=0,5/H=2,0m)</v>
      </c>
      <c r="G1339" s="38" t="str">
        <f>IFERROR(VLOOKUP(D1339,'[1]COMP-SINT-SINAPI'!$G$6:$Q$20000,3,0),IFERROR(VLOOKUP(D1339,'[1]PREÇOS UNITÁRIOS'!$B$73:$H$20000,4,0),IFERROR(VLOOKUP(D1339,'[1]INSUMOS-SINAPI'!$A$7:$F$20000,3,0),IFERROR(VLOOKUP(D1339,'[1]tab-PINI-SINT'!$B$18:$G$20000,3,0),IFERROR(VLOOKUP(D1339,[1]INSUMOS!$B$13:$H$9994,5,0),"")))))</f>
        <v>UND</v>
      </c>
      <c r="H1339" s="39">
        <v>3</v>
      </c>
      <c r="I1339" s="38">
        <f>IFERROR(VLOOKUP(D1339,'[1]COMP-SINT-SINAPI'!$G$6:$Q$20000,8,0),IFERROR(VLOOKUP(D1339,'[1]PREÇOS UNITÁRIOS'!$B$73:$H$20000,5,0),IFERROR(VLOOKUP(D1339,'[1]INSUMOS-SINAPI'!$A$7:$F$20000,5,0),IFERROR(VLOOKUP(D1339,'[1]tab-PINI-SINT'!$B$18:$G$20000,4,0),IFERROR(VLOOKUP(D1339,[1]INSUMOS!$B$13:$H$9994,6,0),"")))))</f>
        <v>1349.894585</v>
      </c>
      <c r="J1339" s="38">
        <f>IF(D1339="",0,IFERROR(VLOOKUP(D1339,'[1]COMP-SINT-SINAPI'!$G$6:$Q$20000,7,0),IFERROR(VLOOKUP(D1339,'[1]PREÇOS UNITÁRIOS'!$B$73:$H$20000,6,0),IFERROR(VLOOKUP(D1339,'[1]INSUMOS-SINAPI'!$A$7:$F$20000,7,0),IFERROR(VLOOKUP(D1339,'[1]tab-PINI-SINT'!$B$18:$G$20000,5,0),IFERROR(VLOOKUP(D1339,[1]INSUMOS!$B$13:$H$9994,7,0),"0,00"))))))</f>
        <v>623.42066999999997</v>
      </c>
      <c r="K1339" s="40">
        <f t="shared" si="39"/>
        <v>4049.683755</v>
      </c>
      <c r="L1339" s="40">
        <f t="shared" si="40"/>
        <v>1870.2620099999999</v>
      </c>
      <c r="M1339" s="41">
        <f t="shared" si="41"/>
        <v>5919.9457650000004</v>
      </c>
      <c r="N1339" s="35"/>
    </row>
    <row r="1340" spans="3:14" ht="62.5" x14ac:dyDescent="0.35">
      <c r="C1340" s="34"/>
      <c r="D1340" s="36">
        <v>5045</v>
      </c>
      <c r="E1340" s="38" t="str">
        <f>IFERROR(VLOOKUP(D1340,'[1]COMP-SINT-SINAPI'!$G$6:$R$20000,12,0),IFERROR(VLOOKUP(D1340,'[1]PREÇOS UNITÁRIOS'!$B$73:$K$20000,9,0),IFERROR(VLOOKUP(D1340,'[1]INSUMOS-SINAPI'!$A$6:$J$20000,6,0),IFERROR(VLOOKUP(D1340,'[1]tab-PINI-SINT'!$B$18:$H$20000,7,0),IFERROR(VLOOKUP(D1340,[1]INSUMOS!$B$13:$J$9994,9,0),"")))))</f>
        <v>SINAPI</v>
      </c>
      <c r="F1340" s="37" t="str">
        <f>IFERROR(VLOOKUP(D1340,'[1]COMP-SINT-SINAPI'!$G$6:$Q$20000,2,0),IFERROR(VLOOKUP(D1340,'[1]PREÇOS UNITÁRIOS'!$B$73:$H$20000,3,0),IFERROR(VLOOKUP(D1340,'[1]INSUMOS-SINAPI'!$A$7:$F$20000,2,0),IFERROR(VLOOKUP(D1340,'[1]tab-PINI-SINT'!$B$18:$G$20000,2,0),IFERROR(VLOOKUP(D1340,[1]INSUMOS!$B$13:$H$9994,3,0),"")))))</f>
        <v>POSTE DE CONCRETO ARMADO DE SECAO CIRCULAR, EXTENSAO DE 11,00 M, RESISTENCIA DE 200 A 300 DAN, TIPO C-14</v>
      </c>
      <c r="G1340" s="38" t="str">
        <f>IFERROR(VLOOKUP(D1340,'[1]COMP-SINT-SINAPI'!$G$6:$Q$20000,3,0),IFERROR(VLOOKUP(D1340,'[1]PREÇOS UNITÁRIOS'!$B$73:$H$20000,4,0),IFERROR(VLOOKUP(D1340,'[1]INSUMOS-SINAPI'!$A$7:$F$20000,3,0),IFERROR(VLOOKUP(D1340,'[1]tab-PINI-SINT'!$B$18:$G$20000,3,0),IFERROR(VLOOKUP(D1340,[1]INSUMOS!$B$13:$H$9994,5,0),"")))))</f>
        <v xml:space="preserve">UN    </v>
      </c>
      <c r="H1340" s="39">
        <v>1</v>
      </c>
      <c r="I1340" s="38" t="str">
        <f>IFERROR(VLOOKUP(D1340,'[1]COMP-SINT-SINAPI'!$G$6:$Q$20000,8,0),IFERROR(VLOOKUP(D1340,'[1]PREÇOS UNITÁRIOS'!$B$73:$H$20000,5,0),IFERROR(VLOOKUP(D1340,'[1]INSUMOS-SINAPI'!$A$7:$F$20000,5,0),IFERROR(VLOOKUP(D1340,'[1]tab-PINI-SINT'!$B$18:$G$20000,4,0),IFERROR(VLOOKUP(D1340,[1]INSUMOS!$B$13:$H$9994,6,0),"")))))</f>
        <v>1.410,41</v>
      </c>
      <c r="J1340" s="38" t="str">
        <f>IF(D1340="",0,IFERROR(VLOOKUP(D1340,'[1]COMP-SINT-SINAPI'!$G$6:$Q$20000,7,0),IFERROR(VLOOKUP(D1340,'[1]PREÇOS UNITÁRIOS'!$B$73:$H$20000,6,0),IFERROR(VLOOKUP(D1340,'[1]INSUMOS-SINAPI'!$A$7:$F$20000,7,0),IFERROR(VLOOKUP(D1340,'[1]tab-PINI-SINT'!$B$18:$G$20000,5,0),IFERROR(VLOOKUP(D1340,[1]INSUMOS!$B$13:$H$9994,7,0),"0,00"))))))</f>
        <v>0,00</v>
      </c>
      <c r="K1340" s="40">
        <f t="shared" si="39"/>
        <v>1410.41</v>
      </c>
      <c r="L1340" s="40">
        <f t="shared" si="40"/>
        <v>0</v>
      </c>
      <c r="M1340" s="41">
        <f t="shared" si="41"/>
        <v>1410.41</v>
      </c>
      <c r="N1340" s="35"/>
    </row>
    <row r="1341" spans="3:14" ht="37.5" x14ac:dyDescent="0.35">
      <c r="C1341" s="34"/>
      <c r="D1341" s="77">
        <v>88247</v>
      </c>
      <c r="E1341" s="38" t="str">
        <f>IFERROR(VLOOKUP(D1341,'[1]COMP-SINT-SINAPI'!$G$6:$R$20000,12,0),IFERROR(VLOOKUP(D1341,'[1]PREÇOS UNITÁRIOS'!$B$73:$K$20000,9,0),IFERROR(VLOOKUP(D1341,'[1]INSUMOS-SINAPI'!$A$6:$J$20000,6,0),IFERROR(VLOOKUP(D1341,'[1]tab-PINI-SINT'!$B$18:$H$20000,7,0),IFERROR(VLOOKUP(D1341,[1]INSUMOS!$B$13:$J$9994,9,0),"")))))</f>
        <v>SINAPI</v>
      </c>
      <c r="F1341" s="37" t="str">
        <f>IFERROR(VLOOKUP(D1341,'[1]COMP-SINT-SINAPI'!$G$6:$Q$20000,2,0),IFERROR(VLOOKUP(D1341,'[1]PREÇOS UNITÁRIOS'!$B$73:$H$20000,3,0),IFERROR(VLOOKUP(D1341,'[1]INSUMOS-SINAPI'!$A$7:$F$20000,2,0),IFERROR(VLOOKUP(D1341,'[1]tab-PINI-SINT'!$B$18:$G$20000,2,0),IFERROR(VLOOKUP(D1341,[1]INSUMOS!$B$13:$H$9994,3,0),"")))))</f>
        <v>AUXILIAR DE ELETRICISTA COM ENCARGOS COMPLEMENTARES</v>
      </c>
      <c r="G1341" s="38" t="str">
        <f>IFERROR(VLOOKUP(D1341,'[1]COMP-SINT-SINAPI'!$G$6:$Q$20000,3,0),IFERROR(VLOOKUP(D1341,'[1]PREÇOS UNITÁRIOS'!$B$73:$H$20000,4,0),IFERROR(VLOOKUP(D1341,'[1]INSUMOS-SINAPI'!$A$7:$F$20000,3,0),IFERROR(VLOOKUP(D1341,'[1]tab-PINI-SINT'!$B$18:$G$20000,3,0),IFERROR(VLOOKUP(D1341,[1]INSUMOS!$B$13:$H$9994,5,0),"")))))</f>
        <v>H</v>
      </c>
      <c r="H1341" s="39">
        <v>104</v>
      </c>
      <c r="I1341" s="38">
        <f>IFERROR(VLOOKUP(D1341,'[1]COMP-SINT-SINAPI'!$G$6:$Q$20000,8,0),IFERROR(VLOOKUP(D1341,'[1]PREÇOS UNITÁRIOS'!$B$73:$H$20000,5,0),IFERROR(VLOOKUP(D1341,'[1]INSUMOS-SINAPI'!$A$7:$F$20000,5,0),IFERROR(VLOOKUP(D1341,'[1]tab-PINI-SINT'!$B$18:$G$20000,4,0),IFERROR(VLOOKUP(D1341,[1]INSUMOS!$B$13:$H$9994,6,0),"")))))</f>
        <v>5.1700000000000017</v>
      </c>
      <c r="J1341" s="38" t="str">
        <f>IF(D1341="",0,IFERROR(VLOOKUP(D1341,'[1]COMP-SINT-SINAPI'!$G$6:$Q$20000,7,0),IFERROR(VLOOKUP(D1341,'[1]PREÇOS UNITÁRIOS'!$B$73:$H$20000,6,0),IFERROR(VLOOKUP(D1341,'[1]INSUMOS-SINAPI'!$A$7:$F$20000,7,0),IFERROR(VLOOKUP(D1341,'[1]tab-PINI-SINT'!$B$18:$G$20000,5,0),IFERROR(VLOOKUP(D1341,[1]INSUMOS!$B$13:$H$9994,7,0),"0,00"))))))</f>
        <v>15,70</v>
      </c>
      <c r="K1341" s="40">
        <f t="shared" si="39"/>
        <v>537.68000000000018</v>
      </c>
      <c r="L1341" s="40">
        <f t="shared" si="40"/>
        <v>1632.8</v>
      </c>
      <c r="M1341" s="41">
        <f t="shared" si="41"/>
        <v>2170.48</v>
      </c>
      <c r="N1341" s="35"/>
    </row>
    <row r="1342" spans="3:14" ht="25" x14ac:dyDescent="0.35">
      <c r="C1342" s="34"/>
      <c r="D1342" s="77">
        <v>88264</v>
      </c>
      <c r="E1342" s="38" t="str">
        <f>IFERROR(VLOOKUP(D1342,'[1]COMP-SINT-SINAPI'!$G$6:$R$20000,12,0),IFERROR(VLOOKUP(D1342,'[1]PREÇOS UNITÁRIOS'!$B$73:$K$20000,9,0),IFERROR(VLOOKUP(D1342,'[1]INSUMOS-SINAPI'!$A$6:$J$20000,6,0),IFERROR(VLOOKUP(D1342,'[1]tab-PINI-SINT'!$B$18:$H$20000,7,0),IFERROR(VLOOKUP(D1342,[1]INSUMOS!$B$13:$J$9994,9,0),"")))))</f>
        <v>SINAPI</v>
      </c>
      <c r="F1342" s="37" t="str">
        <f>IFERROR(VLOOKUP(D1342,'[1]COMP-SINT-SINAPI'!$G$6:$Q$20000,2,0),IFERROR(VLOOKUP(D1342,'[1]PREÇOS UNITÁRIOS'!$B$73:$H$20000,3,0),IFERROR(VLOOKUP(D1342,'[1]INSUMOS-SINAPI'!$A$7:$F$20000,2,0),IFERROR(VLOOKUP(D1342,'[1]tab-PINI-SINT'!$B$18:$G$20000,2,0),IFERROR(VLOOKUP(D1342,[1]INSUMOS!$B$13:$H$9994,3,0),"")))))</f>
        <v>ELETRICISTA COM ENCARGOS COMPLEMENTARES</v>
      </c>
      <c r="G1342" s="38" t="str">
        <f>IFERROR(VLOOKUP(D1342,'[1]COMP-SINT-SINAPI'!$G$6:$Q$20000,3,0),IFERROR(VLOOKUP(D1342,'[1]PREÇOS UNITÁRIOS'!$B$73:$H$20000,4,0),IFERROR(VLOOKUP(D1342,'[1]INSUMOS-SINAPI'!$A$7:$F$20000,3,0),IFERROR(VLOOKUP(D1342,'[1]tab-PINI-SINT'!$B$18:$G$20000,3,0),IFERROR(VLOOKUP(D1342,[1]INSUMOS!$B$13:$H$9994,5,0),"")))))</f>
        <v>H</v>
      </c>
      <c r="H1342" s="39">
        <v>104</v>
      </c>
      <c r="I1342" s="38">
        <f>IFERROR(VLOOKUP(D1342,'[1]COMP-SINT-SINAPI'!$G$6:$Q$20000,8,0),IFERROR(VLOOKUP(D1342,'[1]PREÇOS UNITÁRIOS'!$B$73:$H$20000,5,0),IFERROR(VLOOKUP(D1342,'[1]INSUMOS-SINAPI'!$A$7:$F$20000,5,0),IFERROR(VLOOKUP(D1342,'[1]tab-PINI-SINT'!$B$18:$G$20000,4,0),IFERROR(VLOOKUP(D1342,[1]INSUMOS!$B$13:$H$9994,6,0),"")))))</f>
        <v>5.1700000000000017</v>
      </c>
      <c r="J1342" s="38" t="str">
        <f>IF(D1342="",0,IFERROR(VLOOKUP(D1342,'[1]COMP-SINT-SINAPI'!$G$6:$Q$20000,7,0),IFERROR(VLOOKUP(D1342,'[1]PREÇOS UNITÁRIOS'!$B$73:$H$20000,6,0),IFERROR(VLOOKUP(D1342,'[1]INSUMOS-SINAPI'!$A$7:$F$20000,7,0),IFERROR(VLOOKUP(D1342,'[1]tab-PINI-SINT'!$B$18:$G$20000,5,0),IFERROR(VLOOKUP(D1342,[1]INSUMOS!$B$13:$H$9994,7,0),"0,00"))))))</f>
        <v>20,13</v>
      </c>
      <c r="K1342" s="40">
        <f t="shared" si="39"/>
        <v>537.68000000000018</v>
      </c>
      <c r="L1342" s="40">
        <f t="shared" si="40"/>
        <v>2093.52</v>
      </c>
      <c r="M1342" s="41">
        <f t="shared" si="41"/>
        <v>2631.2000000000003</v>
      </c>
      <c r="N1342" s="35"/>
    </row>
    <row r="1343" spans="3:14" x14ac:dyDescent="0.35">
      <c r="C1343" s="34"/>
      <c r="D1343" s="35"/>
      <c r="E1343" s="118"/>
      <c r="F1343" s="35"/>
      <c r="G1343" s="35"/>
      <c r="H1343" s="35"/>
      <c r="I1343" s="50" t="s">
        <v>1042</v>
      </c>
      <c r="J1343" s="29"/>
      <c r="K1343" s="41">
        <f>SUM(K1307:K1342)</f>
        <v>48163.583755</v>
      </c>
      <c r="L1343" s="41">
        <f>SUM(L1307:L1342)</f>
        <v>6988.2420099999999</v>
      </c>
      <c r="M1343" s="41">
        <f>SUM(M1307:M1342)</f>
        <v>55151.825765000009</v>
      </c>
      <c r="N1343" s="35"/>
    </row>
    <row r="1344" spans="3:14" x14ac:dyDescent="0.35">
      <c r="C1344" s="34"/>
      <c r="D1344" s="35"/>
      <c r="E1344" s="118"/>
      <c r="F1344" s="35"/>
      <c r="G1344" s="35"/>
      <c r="H1344" s="35"/>
      <c r="I1344" s="35"/>
      <c r="J1344" s="35"/>
      <c r="K1344" s="35"/>
      <c r="L1344" s="35"/>
      <c r="M1344" s="35"/>
      <c r="N1344" s="35"/>
    </row>
    <row r="1345" spans="3:14" x14ac:dyDescent="0.35">
      <c r="C1345" s="42"/>
      <c r="D1345" s="43"/>
      <c r="E1345" s="117"/>
      <c r="F1345" s="43"/>
      <c r="G1345" s="44" t="s">
        <v>21</v>
      </c>
      <c r="H1345" s="44" t="s">
        <v>1036</v>
      </c>
      <c r="I1345" s="44" t="s">
        <v>1037</v>
      </c>
      <c r="J1345" s="44" t="s">
        <v>1038</v>
      </c>
      <c r="K1345" s="44" t="s">
        <v>1039</v>
      </c>
      <c r="L1345" s="44" t="s">
        <v>1040</v>
      </c>
      <c r="M1345" s="45" t="s">
        <v>1041</v>
      </c>
      <c r="N1345" s="35"/>
    </row>
    <row r="1346" spans="3:14" ht="169" x14ac:dyDescent="0.35">
      <c r="C1346" s="55" t="s">
        <v>799</v>
      </c>
      <c r="D1346" s="47" t="str">
        <f>IF(C1346="","",VLOOKUP(C1346,'[1]PREÇOS UNITÁRIOS'!$B$12:$H$273,2,0))</f>
        <v>C188-SEDOP-170696</v>
      </c>
      <c r="E1346" s="79" t="s">
        <v>11</v>
      </c>
      <c r="F1346" s="47" t="str">
        <f>IF(C1346="","",VLOOKUP(C1346,'[1]PREÇOS UNITÁRIOS'!$B$12:$H$273,3,0))</f>
        <v>SUBESTAÇÃO AÉREA C/ TRASNFORMADOR 112,5 KVA, INCLUINDO POSTE, ACESSÓRIOS E CABINE DE MEDIÇÃO,  CHAVE FUSIVEL PARA REDES DE DISTRIBUIÇÃO, TENSÃO DE 15KV, CORRENTE NOMINAL DO PORTA FIUSIVEL DE 100A, CAP. DE INTERRUP. SIMETRICA DE 7,10KA, CAP. DE INTERRUP. ASSIMETRICA 10KA</v>
      </c>
      <c r="G1346" s="48" t="s">
        <v>21</v>
      </c>
      <c r="H1346" s="29"/>
      <c r="I1346" s="29"/>
      <c r="J1346" s="49"/>
      <c r="K1346" s="49">
        <f>K1384</f>
        <v>54903.633754999981</v>
      </c>
      <c r="L1346" s="49">
        <f>L1384</f>
        <v>6997.5620099999996</v>
      </c>
      <c r="M1346" s="49">
        <f>SUM(K1346:L1346)</f>
        <v>61901.195764999982</v>
      </c>
      <c r="N1346" s="35"/>
    </row>
    <row r="1347" spans="3:14" ht="50" x14ac:dyDescent="0.35">
      <c r="C1347" s="34"/>
      <c r="D1347" s="36">
        <v>101539</v>
      </c>
      <c r="E1347" s="38" t="str">
        <f>IFERROR(VLOOKUP(D1347,'[1]COMP-SINT-SINAPI'!$G$6:$R$20000,12,0),IFERROR(VLOOKUP(D1347,'[1]PREÇOS UNITÁRIOS'!$B$73:$K$20000,9,0),IFERROR(VLOOKUP(D1347,'[1]INSUMOS-SINAPI'!$A$6:$J$20000,6,0),IFERROR(VLOOKUP(D1347,'[1]tab-PINI-SINT'!$B$18:$H$20000,7,0),IFERROR(VLOOKUP(D1347,[1]INSUMOS!$B$13:$J$9994,9,0),"")))))</f>
        <v>SINAPI</v>
      </c>
      <c r="F1347" s="37" t="str">
        <f>IFERROR(VLOOKUP(D1347,'[1]COMP-SINT-SINAPI'!$G$6:$Q$20000,2,0),IFERROR(VLOOKUP(D1347,'[1]PREÇOS UNITÁRIOS'!$B$73:$H$20000,3,0),IFERROR(VLOOKUP(D1347,'[1]INSUMOS-SINAPI'!$A$7:$F$20000,2,0),IFERROR(VLOOKUP(D1347,'[1]tab-PINI-SINT'!$B$18:$G$20000,2,0),IFERROR(VLOOKUP(D1347,[1]INSUMOS!$B$13:$H$9994,3,0),"")))))</f>
        <v>ARMAÇÃO SECUNDÁRIA, COM 2 ESTRIBOS E 2 ISOLADORES - FORNECIMENTO E INSTALAÇÃO. AF_07/2020</v>
      </c>
      <c r="G1347" s="38" t="str">
        <f>IFERROR(VLOOKUP(D1347,'[1]COMP-SINT-SINAPI'!$G$6:$Q$20000,3,0),IFERROR(VLOOKUP(D1347,'[1]PREÇOS UNITÁRIOS'!$B$73:$H$20000,4,0),IFERROR(VLOOKUP(D1347,'[1]INSUMOS-SINAPI'!$A$7:$F$20000,3,0),IFERROR(VLOOKUP(D1347,'[1]tab-PINI-SINT'!$B$18:$G$20000,3,0),IFERROR(VLOOKUP(D1347,[1]INSUMOS!$B$13:$H$9994,5,0),"")))))</f>
        <v>UN</v>
      </c>
      <c r="H1347" s="39">
        <v>2</v>
      </c>
      <c r="I1347" s="38">
        <f>IFERROR(VLOOKUP(D1347,'[1]COMP-SINT-SINAPI'!$G$6:$Q$20000,8,0),IFERROR(VLOOKUP(D1347,'[1]PREÇOS UNITÁRIOS'!$B$73:$H$20000,5,0),IFERROR(VLOOKUP(D1347,'[1]INSUMOS-SINAPI'!$A$7:$F$20000,5,0),IFERROR(VLOOKUP(D1347,'[1]tab-PINI-SINT'!$B$18:$G$20000,4,0),IFERROR(VLOOKUP(D1347,[1]INSUMOS!$B$13:$H$9994,6,0),"")))))</f>
        <v>89.69</v>
      </c>
      <c r="J1347" s="38" t="str">
        <f>IF(D1347="",0,IFERROR(VLOOKUP(D1347,'[1]COMP-SINT-SINAPI'!$G$6:$Q$20000,7,0),IFERROR(VLOOKUP(D1347,'[1]PREÇOS UNITÁRIOS'!$B$73:$H$20000,6,0),IFERROR(VLOOKUP(D1347,'[1]INSUMOS-SINAPI'!$A$7:$F$20000,7,0),IFERROR(VLOOKUP(D1347,'[1]tab-PINI-SINT'!$B$18:$G$20000,5,0),IFERROR(VLOOKUP(D1347,[1]INSUMOS!$B$13:$H$9994,7,0),"0,00"))))))</f>
        <v>16,32</v>
      </c>
      <c r="K1347" s="40">
        <f t="shared" ref="K1347:K1383" si="42">IF(H1347="",0,H1347*I1347)</f>
        <v>179.38</v>
      </c>
      <c r="L1347" s="40">
        <f t="shared" ref="L1347:L1383" si="43">H1347*J1347</f>
        <v>32.64</v>
      </c>
      <c r="M1347" s="41">
        <f t="shared" ref="M1347:M1383" si="44">K1347+L1347</f>
        <v>212.01999999999998</v>
      </c>
      <c r="N1347" s="35"/>
    </row>
    <row r="1348" spans="3:14" ht="100" x14ac:dyDescent="0.35">
      <c r="C1348" s="34"/>
      <c r="D1348" s="36">
        <v>102105</v>
      </c>
      <c r="E1348" s="38" t="str">
        <f>IFERROR(VLOOKUP(D1348,'[1]COMP-SINT-SINAPI'!$G$6:$R$20000,12,0),IFERROR(VLOOKUP(D1348,'[1]PREÇOS UNITÁRIOS'!$B$73:$K$20000,9,0),IFERROR(VLOOKUP(D1348,'[1]INSUMOS-SINAPI'!$A$6:$J$20000,6,0),IFERROR(VLOOKUP(D1348,'[1]tab-PINI-SINT'!$B$18:$H$20000,7,0),IFERROR(VLOOKUP(D1348,[1]INSUMOS!$B$13:$J$9994,9,0),"")))))</f>
        <v>SINAPI</v>
      </c>
      <c r="F1348" s="37" t="str">
        <f>IFERROR(VLOOKUP(D1348,'[1]COMP-SINT-SINAPI'!$G$6:$Q$20000,2,0),IFERROR(VLOOKUP(D1348,'[1]PREÇOS UNITÁRIOS'!$B$73:$H$20000,3,0),IFERROR(VLOOKUP(D1348,'[1]INSUMOS-SINAPI'!$A$7:$F$20000,2,0),IFERROR(VLOOKUP(D1348,'[1]tab-PINI-SINT'!$B$18:$G$20000,2,0),IFERROR(VLOOKUP(D1348,[1]INSUMOS!$B$13:$H$9994,3,0),"")))))</f>
        <v>TRANSFORMADOR DE DISTRIBUIÇÃO, 112,5 KVA, TRIFÁSICO, 60 HZ, CLASSE 15 KV, IMERSO EM ÓLEO MINERAL, INSTALAÇÃO EM POSTE (NÃO INCLUSO SUPORTE) - FORNECIMENTO E INSTALAÇÃO. AF_12/2020</v>
      </c>
      <c r="G1348" s="38" t="str">
        <f>IFERROR(VLOOKUP(D1348,'[1]COMP-SINT-SINAPI'!$G$6:$Q$20000,3,0),IFERROR(VLOOKUP(D1348,'[1]PREÇOS UNITÁRIOS'!$B$73:$H$20000,4,0),IFERROR(VLOOKUP(D1348,'[1]INSUMOS-SINAPI'!$A$7:$F$20000,3,0),IFERROR(VLOOKUP(D1348,'[1]tab-PINI-SINT'!$B$18:$G$20000,3,0),IFERROR(VLOOKUP(D1348,[1]INSUMOS!$B$13:$H$9994,5,0),"")))))</f>
        <v>UN</v>
      </c>
      <c r="H1348" s="39">
        <v>1</v>
      </c>
      <c r="I1348" s="38">
        <f>IFERROR(VLOOKUP(D1348,'[1]COMP-SINT-SINAPI'!$G$6:$Q$20000,8,0),IFERROR(VLOOKUP(D1348,'[1]PREÇOS UNITÁRIOS'!$B$73:$H$20000,5,0),IFERROR(VLOOKUP(D1348,'[1]INSUMOS-SINAPI'!$A$7:$F$20000,5,0),IFERROR(VLOOKUP(D1348,'[1]tab-PINI-SINT'!$B$18:$G$20000,4,0),IFERROR(VLOOKUP(D1348,[1]INSUMOS!$B$13:$H$9994,6,0),"")))))</f>
        <v>35439.39</v>
      </c>
      <c r="J1348" s="38" t="str">
        <f>IF(D1348="",0,IFERROR(VLOOKUP(D1348,'[1]COMP-SINT-SINAPI'!$G$6:$Q$20000,7,0),IFERROR(VLOOKUP(D1348,'[1]PREÇOS UNITÁRIOS'!$B$73:$H$20000,6,0),IFERROR(VLOOKUP(D1348,'[1]INSUMOS-SINAPI'!$A$7:$F$20000,7,0),IFERROR(VLOOKUP(D1348,'[1]tab-PINI-SINT'!$B$18:$G$20000,5,0),IFERROR(VLOOKUP(D1348,[1]INSUMOS!$B$13:$H$9994,7,0),"0,00"))))))</f>
        <v>339,83</v>
      </c>
      <c r="K1348" s="40">
        <f t="shared" si="42"/>
        <v>35439.39</v>
      </c>
      <c r="L1348" s="40">
        <f t="shared" si="43"/>
        <v>339.83</v>
      </c>
      <c r="M1348" s="41">
        <f t="shared" si="44"/>
        <v>35779.22</v>
      </c>
      <c r="N1348" s="35"/>
    </row>
    <row r="1349" spans="3:14" ht="62.5" x14ac:dyDescent="0.35">
      <c r="C1349" s="34"/>
      <c r="D1349" s="36">
        <v>102109</v>
      </c>
      <c r="E1349" s="38" t="str">
        <f>IFERROR(VLOOKUP(D1349,'[1]COMP-SINT-SINAPI'!$G$6:$R$20000,12,0),IFERROR(VLOOKUP(D1349,'[1]PREÇOS UNITÁRIOS'!$B$73:$K$20000,9,0),IFERROR(VLOOKUP(D1349,'[1]INSUMOS-SINAPI'!$A$6:$J$20000,6,0),IFERROR(VLOOKUP(D1349,'[1]tab-PINI-SINT'!$B$18:$H$20000,7,0),IFERROR(VLOOKUP(D1349,[1]INSUMOS!$B$13:$J$9994,9,0),"")))))</f>
        <v>SINAPI</v>
      </c>
      <c r="F1349" s="37" t="str">
        <f>IFERROR(VLOOKUP(D1349,'[1]COMP-SINT-SINAPI'!$G$6:$Q$20000,2,0),IFERROR(VLOOKUP(D1349,'[1]PREÇOS UNITÁRIOS'!$B$73:$H$20000,3,0),IFERROR(VLOOKUP(D1349,'[1]INSUMOS-SINAPI'!$A$7:$F$20000,2,0),IFERROR(VLOOKUP(D1349,'[1]tab-PINI-SINT'!$B$18:$G$20000,2,0),IFERROR(VLOOKUP(D1349,[1]INSUMOS!$B$13:$H$9994,3,0),"")))))</f>
        <v>SUPORTE PARA TRANSFORMADOR EM POSTE DE CONCRETO CIRCULAR - FORNECIMENTO E INSTALAÇÃO. AF_12/2020</v>
      </c>
      <c r="G1349" s="38" t="str">
        <f>IFERROR(VLOOKUP(D1349,'[1]COMP-SINT-SINAPI'!$G$6:$Q$20000,3,0),IFERROR(VLOOKUP(D1349,'[1]PREÇOS UNITÁRIOS'!$B$73:$H$20000,4,0),IFERROR(VLOOKUP(D1349,'[1]INSUMOS-SINAPI'!$A$7:$F$20000,3,0),IFERROR(VLOOKUP(D1349,'[1]tab-PINI-SINT'!$B$18:$G$20000,3,0),IFERROR(VLOOKUP(D1349,[1]INSUMOS!$B$13:$H$9994,5,0),"")))))</f>
        <v>UN</v>
      </c>
      <c r="H1349" s="39">
        <v>2</v>
      </c>
      <c r="I1349" s="38">
        <f>IFERROR(VLOOKUP(D1349,'[1]COMP-SINT-SINAPI'!$G$6:$Q$20000,8,0),IFERROR(VLOOKUP(D1349,'[1]PREÇOS UNITÁRIOS'!$B$73:$H$20000,5,0),IFERROR(VLOOKUP(D1349,'[1]INSUMOS-SINAPI'!$A$7:$F$20000,5,0),IFERROR(VLOOKUP(D1349,'[1]tab-PINI-SINT'!$B$18:$G$20000,4,0),IFERROR(VLOOKUP(D1349,[1]INSUMOS!$B$13:$H$9994,6,0),"")))))</f>
        <v>68.44</v>
      </c>
      <c r="J1349" s="38" t="str">
        <f>IF(D1349="",0,IFERROR(VLOOKUP(D1349,'[1]COMP-SINT-SINAPI'!$G$6:$Q$20000,7,0),IFERROR(VLOOKUP(D1349,'[1]PREÇOS UNITÁRIOS'!$B$73:$H$20000,6,0),IFERROR(VLOOKUP(D1349,'[1]INSUMOS-SINAPI'!$A$7:$F$20000,7,0),IFERROR(VLOOKUP(D1349,'[1]tab-PINI-SINT'!$B$18:$G$20000,5,0),IFERROR(VLOOKUP(D1349,[1]INSUMOS!$B$13:$H$9994,7,0),"0,00"))))))</f>
        <v>15,88</v>
      </c>
      <c r="K1349" s="40">
        <f t="shared" si="42"/>
        <v>136.88</v>
      </c>
      <c r="L1349" s="40">
        <f t="shared" si="43"/>
        <v>31.76</v>
      </c>
      <c r="M1349" s="41">
        <f t="shared" si="44"/>
        <v>168.64</v>
      </c>
      <c r="N1349" s="35"/>
    </row>
    <row r="1350" spans="3:14" ht="37.5" x14ac:dyDescent="0.35">
      <c r="C1350" s="34"/>
      <c r="D1350" s="36">
        <v>34519</v>
      </c>
      <c r="E1350" s="38" t="str">
        <f>IFERROR(VLOOKUP(D1350,'[1]COMP-SINT-SINAPI'!$G$6:$R$20000,12,0),IFERROR(VLOOKUP(D1350,'[1]PREÇOS UNITÁRIOS'!$B$73:$K$20000,9,0),IFERROR(VLOOKUP(D1350,'[1]INSUMOS-SINAPI'!$A$6:$J$20000,6,0),IFERROR(VLOOKUP(D1350,'[1]tab-PINI-SINT'!$B$18:$H$20000,7,0),IFERROR(VLOOKUP(D1350,[1]INSUMOS!$B$13:$J$9994,9,0),"")))))</f>
        <v>SINAPI</v>
      </c>
      <c r="F1350" s="37" t="str">
        <f>IFERROR(VLOOKUP(D1350,'[1]COMP-SINT-SINAPI'!$G$6:$Q$20000,2,0),IFERROR(VLOOKUP(D1350,'[1]PREÇOS UNITÁRIOS'!$B$73:$H$20000,3,0),IFERROR(VLOOKUP(D1350,'[1]INSUMOS-SINAPI'!$A$7:$F$20000,2,0),IFERROR(VLOOKUP(D1350,'[1]tab-PINI-SINT'!$B$18:$G$20000,2,0),IFERROR(VLOOKUP(D1350,[1]INSUMOS!$B$13:$H$9994,3,0),"")))))</f>
        <v>CRUZETA DE CONCRETO LEVE, COMP. 2000 MM SECAO, 90 X 90 MM</v>
      </c>
      <c r="G1350" s="38" t="str">
        <f>IFERROR(VLOOKUP(D1350,'[1]COMP-SINT-SINAPI'!$G$6:$Q$20000,3,0),IFERROR(VLOOKUP(D1350,'[1]PREÇOS UNITÁRIOS'!$B$73:$H$20000,4,0),IFERROR(VLOOKUP(D1350,'[1]INSUMOS-SINAPI'!$A$7:$F$20000,3,0),IFERROR(VLOOKUP(D1350,'[1]tab-PINI-SINT'!$B$18:$G$20000,3,0),IFERROR(VLOOKUP(D1350,[1]INSUMOS!$B$13:$H$9994,5,0),"")))))</f>
        <v xml:space="preserve">UN    </v>
      </c>
      <c r="H1350" s="39">
        <v>2</v>
      </c>
      <c r="I1350" s="38" t="str">
        <f>IFERROR(VLOOKUP(D1350,'[1]COMP-SINT-SINAPI'!$G$6:$Q$20000,8,0),IFERROR(VLOOKUP(D1350,'[1]PREÇOS UNITÁRIOS'!$B$73:$H$20000,5,0),IFERROR(VLOOKUP(D1350,'[1]INSUMOS-SINAPI'!$A$7:$F$20000,5,0),IFERROR(VLOOKUP(D1350,'[1]tab-PINI-SINT'!$B$18:$G$20000,4,0),IFERROR(VLOOKUP(D1350,[1]INSUMOS!$B$13:$H$9994,6,0),"")))))</f>
        <v>80,01</v>
      </c>
      <c r="J1350" s="38" t="str">
        <f>IF(D1350="",0,IFERROR(VLOOKUP(D1350,'[1]COMP-SINT-SINAPI'!$G$6:$Q$20000,7,0),IFERROR(VLOOKUP(D1350,'[1]PREÇOS UNITÁRIOS'!$B$73:$H$20000,6,0),IFERROR(VLOOKUP(D1350,'[1]INSUMOS-SINAPI'!$A$7:$F$20000,7,0),IFERROR(VLOOKUP(D1350,'[1]tab-PINI-SINT'!$B$18:$G$20000,5,0),IFERROR(VLOOKUP(D1350,[1]INSUMOS!$B$13:$H$9994,7,0),"0,00"))))))</f>
        <v>0,00</v>
      </c>
      <c r="K1350" s="40">
        <f t="shared" si="42"/>
        <v>160.02000000000001</v>
      </c>
      <c r="L1350" s="40">
        <f t="shared" si="43"/>
        <v>0</v>
      </c>
      <c r="M1350" s="41">
        <f t="shared" si="44"/>
        <v>160.02000000000001</v>
      </c>
      <c r="N1350" s="35"/>
    </row>
    <row r="1351" spans="3:14" ht="62.5" x14ac:dyDescent="0.35">
      <c r="C1351" s="34"/>
      <c r="D1351" s="36">
        <v>97438</v>
      </c>
      <c r="E1351" s="38" t="str">
        <f>IFERROR(VLOOKUP(D1351,'[1]COMP-SINT-SINAPI'!$G$6:$R$20000,12,0),IFERROR(VLOOKUP(D1351,'[1]PREÇOS UNITÁRIOS'!$B$73:$K$20000,9,0),IFERROR(VLOOKUP(D1351,'[1]INSUMOS-SINAPI'!$A$6:$J$20000,6,0),IFERROR(VLOOKUP(D1351,'[1]tab-PINI-SINT'!$B$18:$H$20000,7,0),IFERROR(VLOOKUP(D1351,[1]INSUMOS!$B$13:$J$9994,9,0),"")))))</f>
        <v>SINAPI</v>
      </c>
      <c r="F1351" s="37" t="str">
        <f>IFERROR(VLOOKUP(D1351,'[1]COMP-SINT-SINAPI'!$G$6:$Q$20000,2,0),IFERROR(VLOOKUP(D1351,'[1]PREÇOS UNITÁRIOS'!$B$73:$H$20000,3,0),IFERROR(VLOOKUP(D1351,'[1]INSUMOS-SINAPI'!$A$7:$F$20000,2,0),IFERROR(VLOOKUP(D1351,'[1]tab-PINI-SINT'!$B$18:$G$20000,2,0),IFERROR(VLOOKUP(D1351,[1]INSUMOS!$B$13:$H$9994,3,0),"")))))</f>
        <v>CURVA 90 GRAUS, EM AÇO, CONEXÃO RANHURADA, DN 80 (3"), INSTALADO EM PRUMADAS - FORNECIMENTO E INSTALAÇÃO. AF_10/2020</v>
      </c>
      <c r="G1351" s="38" t="str">
        <f>IFERROR(VLOOKUP(D1351,'[1]COMP-SINT-SINAPI'!$G$6:$Q$20000,3,0),IFERROR(VLOOKUP(D1351,'[1]PREÇOS UNITÁRIOS'!$B$73:$H$20000,4,0),IFERROR(VLOOKUP(D1351,'[1]INSUMOS-SINAPI'!$A$7:$F$20000,3,0),IFERROR(VLOOKUP(D1351,'[1]tab-PINI-SINT'!$B$18:$G$20000,3,0),IFERROR(VLOOKUP(D1351,[1]INSUMOS!$B$13:$H$9994,5,0),"")))))</f>
        <v>UN</v>
      </c>
      <c r="H1351" s="39">
        <v>1</v>
      </c>
      <c r="I1351" s="38">
        <f>IFERROR(VLOOKUP(D1351,'[1]COMP-SINT-SINAPI'!$G$6:$Q$20000,8,0),IFERROR(VLOOKUP(D1351,'[1]PREÇOS UNITÁRIOS'!$B$73:$H$20000,5,0),IFERROR(VLOOKUP(D1351,'[1]INSUMOS-SINAPI'!$A$7:$F$20000,5,0),IFERROR(VLOOKUP(D1351,'[1]tab-PINI-SINT'!$B$18:$G$20000,4,0),IFERROR(VLOOKUP(D1351,[1]INSUMOS!$B$13:$H$9994,6,0),"")))))</f>
        <v>102.74</v>
      </c>
      <c r="J1351" s="38" t="str">
        <f>IF(D1351="",0,IFERROR(VLOOKUP(D1351,'[1]COMP-SINT-SINAPI'!$G$6:$Q$20000,7,0),IFERROR(VLOOKUP(D1351,'[1]PREÇOS UNITÁRIOS'!$B$73:$H$20000,6,0),IFERROR(VLOOKUP(D1351,'[1]INSUMOS-SINAPI'!$A$7:$F$20000,7,0),IFERROR(VLOOKUP(D1351,'[1]tab-PINI-SINT'!$B$18:$G$20000,5,0),IFERROR(VLOOKUP(D1351,[1]INSUMOS!$B$13:$H$9994,7,0),"0,00"))))))</f>
        <v>24,62</v>
      </c>
      <c r="K1351" s="40">
        <f t="shared" si="42"/>
        <v>102.74</v>
      </c>
      <c r="L1351" s="40">
        <f t="shared" si="43"/>
        <v>24.62</v>
      </c>
      <c r="M1351" s="41">
        <f t="shared" si="44"/>
        <v>127.36</v>
      </c>
      <c r="N1351" s="35"/>
    </row>
    <row r="1352" spans="3:14" x14ac:dyDescent="0.35">
      <c r="C1352" s="34"/>
      <c r="D1352" s="36" t="s">
        <v>161</v>
      </c>
      <c r="E1352" s="38" t="str">
        <f>IFERROR(VLOOKUP(D1352,'[1]COMP-SINT-SINAPI'!$G$6:$R$20000,12,0),IFERROR(VLOOKUP(D1352,'[1]PREÇOS UNITÁRIOS'!$B$73:$K$20000,9,0),IFERROR(VLOOKUP(D1352,'[1]INSUMOS-SINAPI'!$A$6:$J$20000,6,0),IFERROR(VLOOKUP(D1352,'[1]tab-PINI-SINT'!$B$18:$H$20000,7,0),IFERROR(VLOOKUP(D1352,[1]INSUMOS!$B$13:$J$9994,9,0),"")))))</f>
        <v>SEDOP-PA E00361</v>
      </c>
      <c r="F1352" s="37" t="str">
        <f>IFERROR(VLOOKUP(D1352,'[1]COMP-SINT-SINAPI'!$G$6:$Q$20000,2,0),IFERROR(VLOOKUP(D1352,'[1]PREÇOS UNITÁRIOS'!$B$73:$H$20000,3,0),IFERROR(VLOOKUP(D1352,'[1]INSUMOS-SINAPI'!$A$7:$F$20000,2,0),IFERROR(VLOOKUP(D1352,'[1]tab-PINI-SINT'!$B$18:$G$20000,2,0),IFERROR(VLOOKUP(D1352,[1]INSUMOS!$B$13:$H$9994,3,0),"")))))</f>
        <v>Elo fusível 6k</v>
      </c>
      <c r="G1352" s="38" t="str">
        <f>IFERROR(VLOOKUP(D1352,'[1]COMP-SINT-SINAPI'!$G$6:$Q$20000,3,0),IFERROR(VLOOKUP(D1352,'[1]PREÇOS UNITÁRIOS'!$B$73:$H$20000,4,0),IFERROR(VLOOKUP(D1352,'[1]INSUMOS-SINAPI'!$A$7:$F$20000,3,0),IFERROR(VLOOKUP(D1352,'[1]tab-PINI-SINT'!$B$18:$G$20000,3,0),IFERROR(VLOOKUP(D1352,[1]INSUMOS!$B$13:$H$9994,5,0),"")))))</f>
        <v>UND</v>
      </c>
      <c r="H1352" s="39">
        <v>3</v>
      </c>
      <c r="I1352" s="38">
        <f>IFERROR(VLOOKUP(D1352,'[1]COMP-SINT-SINAPI'!$G$6:$Q$20000,8,0),IFERROR(VLOOKUP(D1352,'[1]PREÇOS UNITÁRIOS'!$B$73:$H$20000,5,0),IFERROR(VLOOKUP(D1352,'[1]INSUMOS-SINAPI'!$A$7:$F$20000,5,0),IFERROR(VLOOKUP(D1352,'[1]tab-PINI-SINT'!$B$18:$G$20000,4,0),IFERROR(VLOOKUP(D1352,[1]INSUMOS!$B$13:$H$9994,6,0),"")))))</f>
        <v>3.08</v>
      </c>
      <c r="J1352" s="38">
        <f>IF(D1352="",0,IFERROR(VLOOKUP(D1352,'[1]COMP-SINT-SINAPI'!$G$6:$Q$20000,7,0),IFERROR(VLOOKUP(D1352,'[1]PREÇOS UNITÁRIOS'!$B$73:$H$20000,6,0),IFERROR(VLOOKUP(D1352,'[1]INSUMOS-SINAPI'!$A$7:$F$20000,7,0),IFERROR(VLOOKUP(D1352,'[1]tab-PINI-SINT'!$B$18:$G$20000,5,0),IFERROR(VLOOKUP(D1352,[1]INSUMOS!$B$13:$H$9994,7,0),"0,00"))))))</f>
        <v>0</v>
      </c>
      <c r="K1352" s="40">
        <f t="shared" si="42"/>
        <v>9.24</v>
      </c>
      <c r="L1352" s="40">
        <f t="shared" si="43"/>
        <v>0</v>
      </c>
      <c r="M1352" s="41">
        <f t="shared" si="44"/>
        <v>9.24</v>
      </c>
      <c r="N1352" s="35"/>
    </row>
    <row r="1353" spans="3:14" ht="87.5" x14ac:dyDescent="0.35">
      <c r="C1353" s="34"/>
      <c r="D1353" s="36">
        <v>92992</v>
      </c>
      <c r="E1353" s="38" t="str">
        <f>IFERROR(VLOOKUP(D1353,'[1]COMP-SINT-SINAPI'!$G$6:$R$20000,12,0),IFERROR(VLOOKUP(D1353,'[1]PREÇOS UNITÁRIOS'!$B$73:$K$20000,9,0),IFERROR(VLOOKUP(D1353,'[1]INSUMOS-SINAPI'!$A$6:$J$20000,6,0),IFERROR(VLOOKUP(D1353,'[1]tab-PINI-SINT'!$B$18:$H$20000,7,0),IFERROR(VLOOKUP(D1353,[1]INSUMOS!$B$13:$J$9994,9,0),"")))))</f>
        <v>SINAPI</v>
      </c>
      <c r="F1353" s="37" t="str">
        <f>IFERROR(VLOOKUP(D1353,'[1]COMP-SINT-SINAPI'!$G$6:$Q$20000,2,0),IFERROR(VLOOKUP(D1353,'[1]PREÇOS UNITÁRIOS'!$B$73:$H$20000,3,0),IFERROR(VLOOKUP(D1353,'[1]INSUMOS-SINAPI'!$A$7:$F$20000,2,0),IFERROR(VLOOKUP(D1353,'[1]tab-PINI-SINT'!$B$18:$G$20000,2,0),IFERROR(VLOOKUP(D1353,[1]INSUMOS!$B$13:$H$9994,3,0),"")))))</f>
        <v>CABO DE COBRE FLEXÍVEL ISOLADO, 95 MM², ANTI-CHAMA 0,6/1,0 KV, PARA REDE ENTERRADA DE DISTRIBUIÇÃO DE ENERGIA ELÉTRICA - FORNECIMENTO E INSTALAÇÃO. AF_12/2021</v>
      </c>
      <c r="G1353" s="38" t="str">
        <f>IFERROR(VLOOKUP(D1353,'[1]COMP-SINT-SINAPI'!$G$6:$Q$20000,3,0),IFERROR(VLOOKUP(D1353,'[1]PREÇOS UNITÁRIOS'!$B$73:$H$20000,4,0),IFERROR(VLOOKUP(D1353,'[1]INSUMOS-SINAPI'!$A$7:$F$20000,3,0),IFERROR(VLOOKUP(D1353,'[1]tab-PINI-SINT'!$B$18:$G$20000,3,0),IFERROR(VLOOKUP(D1353,[1]INSUMOS!$B$13:$H$9994,5,0),"")))))</f>
        <v>M</v>
      </c>
      <c r="H1353" s="39">
        <v>70</v>
      </c>
      <c r="I1353" s="38">
        <f>IFERROR(VLOOKUP(D1353,'[1]COMP-SINT-SINAPI'!$G$6:$Q$20000,8,0),IFERROR(VLOOKUP(D1353,'[1]PREÇOS UNITÁRIOS'!$B$73:$H$20000,5,0),IFERROR(VLOOKUP(D1353,'[1]INSUMOS-SINAPI'!$A$7:$F$20000,5,0),IFERROR(VLOOKUP(D1353,'[1]tab-PINI-SINT'!$B$18:$G$20000,4,0),IFERROR(VLOOKUP(D1353,[1]INSUMOS!$B$13:$H$9994,6,0),"")))))</f>
        <v>88.28</v>
      </c>
      <c r="J1353" s="38" t="str">
        <f>IF(D1353="",0,IFERROR(VLOOKUP(D1353,'[1]COMP-SINT-SINAPI'!$G$6:$Q$20000,7,0),IFERROR(VLOOKUP(D1353,'[1]PREÇOS UNITÁRIOS'!$B$73:$H$20000,6,0),IFERROR(VLOOKUP(D1353,'[1]INSUMOS-SINAPI'!$A$7:$F$20000,7,0),IFERROR(VLOOKUP(D1353,'[1]tab-PINI-SINT'!$B$18:$G$20000,5,0),IFERROR(VLOOKUP(D1353,[1]INSUMOS!$B$13:$H$9994,7,0),"0,00"))))))</f>
        <v>4,38</v>
      </c>
      <c r="K1353" s="40">
        <f t="shared" si="42"/>
        <v>6179.6</v>
      </c>
      <c r="L1353" s="40">
        <f t="shared" si="43"/>
        <v>306.59999999999997</v>
      </c>
      <c r="M1353" s="41">
        <f t="shared" si="44"/>
        <v>6486.2000000000007</v>
      </c>
      <c r="N1353" s="35"/>
    </row>
    <row r="1354" spans="3:14" ht="37.5" x14ac:dyDescent="0.35">
      <c r="C1354" s="34"/>
      <c r="D1354" s="36" t="s">
        <v>163</v>
      </c>
      <c r="E1354" s="38" t="str">
        <f>IFERROR(VLOOKUP(D1354,'[1]COMP-SINT-SINAPI'!$G$6:$R$20000,12,0),IFERROR(VLOOKUP(D1354,'[1]PREÇOS UNITÁRIOS'!$B$73:$K$20000,9,0),IFERROR(VLOOKUP(D1354,'[1]INSUMOS-SINAPI'!$A$6:$J$20000,6,0),IFERROR(VLOOKUP(D1354,'[1]tab-PINI-SINT'!$B$18:$H$20000,7,0),IFERROR(VLOOKUP(D1354,[1]INSUMOS!$B$13:$J$9994,9,0),"")))))</f>
        <v>SEDOP-PA E00114</v>
      </c>
      <c r="F1354" s="37" t="str">
        <f>IFERROR(VLOOKUP(D1354,'[1]COMP-SINT-SINAPI'!$G$6:$Q$20000,2,0),IFERROR(VLOOKUP(D1354,'[1]PREÇOS UNITÁRIOS'!$B$73:$H$20000,3,0),IFERROR(VLOOKUP(D1354,'[1]INSUMOS-SINAPI'!$A$7:$F$20000,2,0),IFERROR(VLOOKUP(D1354,'[1]tab-PINI-SINT'!$B$18:$G$20000,2,0),IFERROR(VLOOKUP(D1354,[1]INSUMOS!$B$13:$H$9994,3,0),"")))))</f>
        <v>Pára-raios de distribuição(polimero) c/ suporte "L"</v>
      </c>
      <c r="G1354" s="38" t="str">
        <f>IFERROR(VLOOKUP(D1354,'[1]COMP-SINT-SINAPI'!$G$6:$Q$20000,3,0),IFERROR(VLOOKUP(D1354,'[1]PREÇOS UNITÁRIOS'!$B$73:$H$20000,4,0),IFERROR(VLOOKUP(D1354,'[1]INSUMOS-SINAPI'!$A$7:$F$20000,3,0),IFERROR(VLOOKUP(D1354,'[1]tab-PINI-SINT'!$B$18:$G$20000,3,0),IFERROR(VLOOKUP(D1354,[1]INSUMOS!$B$13:$H$9994,5,0),"")))))</f>
        <v>UND</v>
      </c>
      <c r="H1354" s="39">
        <v>3</v>
      </c>
      <c r="I1354" s="38">
        <f>IFERROR(VLOOKUP(D1354,'[1]COMP-SINT-SINAPI'!$G$6:$Q$20000,8,0),IFERROR(VLOOKUP(D1354,'[1]PREÇOS UNITÁRIOS'!$B$73:$H$20000,5,0),IFERROR(VLOOKUP(D1354,'[1]INSUMOS-SINAPI'!$A$7:$F$20000,5,0),IFERROR(VLOOKUP(D1354,'[1]tab-PINI-SINT'!$B$18:$G$20000,4,0),IFERROR(VLOOKUP(D1354,[1]INSUMOS!$B$13:$H$9994,6,0),"")))))</f>
        <v>262.08</v>
      </c>
      <c r="J1354" s="38">
        <f>IF(D1354="",0,IFERROR(VLOOKUP(D1354,'[1]COMP-SINT-SINAPI'!$G$6:$Q$20000,7,0),IFERROR(VLOOKUP(D1354,'[1]PREÇOS UNITÁRIOS'!$B$73:$H$20000,6,0),IFERROR(VLOOKUP(D1354,'[1]INSUMOS-SINAPI'!$A$7:$F$20000,7,0),IFERROR(VLOOKUP(D1354,'[1]tab-PINI-SINT'!$B$18:$G$20000,5,0),IFERROR(VLOOKUP(D1354,[1]INSUMOS!$B$13:$H$9994,7,0),"0,00"))))))</f>
        <v>0</v>
      </c>
      <c r="K1354" s="40">
        <f t="shared" si="42"/>
        <v>786.24</v>
      </c>
      <c r="L1354" s="40">
        <f t="shared" si="43"/>
        <v>0</v>
      </c>
      <c r="M1354" s="41">
        <f t="shared" si="44"/>
        <v>786.24</v>
      </c>
      <c r="N1354" s="35"/>
    </row>
    <row r="1355" spans="3:14" ht="50" x14ac:dyDescent="0.35">
      <c r="C1355" s="34"/>
      <c r="D1355" s="36">
        <v>101546</v>
      </c>
      <c r="E1355" s="38" t="str">
        <f>IFERROR(VLOOKUP(D1355,'[1]COMP-SINT-SINAPI'!$G$6:$R$20000,12,0),IFERROR(VLOOKUP(D1355,'[1]PREÇOS UNITÁRIOS'!$B$73:$K$20000,9,0),IFERROR(VLOOKUP(D1355,'[1]INSUMOS-SINAPI'!$A$6:$J$20000,6,0),IFERROR(VLOOKUP(D1355,'[1]tab-PINI-SINT'!$B$18:$H$20000,7,0),IFERROR(VLOOKUP(D1355,[1]INSUMOS!$B$13:$J$9994,9,0),"")))))</f>
        <v>SINAPI</v>
      </c>
      <c r="F1355" s="37" t="str">
        <f>IFERROR(VLOOKUP(D1355,'[1]COMP-SINT-SINAPI'!$G$6:$Q$20000,2,0),IFERROR(VLOOKUP(D1355,'[1]PREÇOS UNITÁRIOS'!$B$73:$H$20000,3,0),IFERROR(VLOOKUP(D1355,'[1]INSUMOS-SINAPI'!$A$7:$F$20000,2,0),IFERROR(VLOOKUP(D1355,'[1]tab-PINI-SINT'!$B$18:$G$20000,2,0),IFERROR(VLOOKUP(D1355,[1]INSUMOS!$B$13:$H$9994,3,0),"")))))</f>
        <v>ISOLADOR, TIPO PINO, PARA TENSÃO 15 KV - FORNECIMENTO E INSTALAÇÃO. AF_07/2020</v>
      </c>
      <c r="G1355" s="38" t="str">
        <f>IFERROR(VLOOKUP(D1355,'[1]COMP-SINT-SINAPI'!$G$6:$Q$20000,3,0),IFERROR(VLOOKUP(D1355,'[1]PREÇOS UNITÁRIOS'!$B$73:$H$20000,4,0),IFERROR(VLOOKUP(D1355,'[1]INSUMOS-SINAPI'!$A$7:$F$20000,3,0),IFERROR(VLOOKUP(D1355,'[1]tab-PINI-SINT'!$B$18:$G$20000,3,0),IFERROR(VLOOKUP(D1355,[1]INSUMOS!$B$13:$H$9994,5,0),"")))))</f>
        <v>UN</v>
      </c>
      <c r="H1355" s="39">
        <v>6</v>
      </c>
      <c r="I1355" s="38">
        <f>IFERROR(VLOOKUP(D1355,'[1]COMP-SINT-SINAPI'!$G$6:$Q$20000,8,0),IFERROR(VLOOKUP(D1355,'[1]PREÇOS UNITÁRIOS'!$B$73:$H$20000,5,0),IFERROR(VLOOKUP(D1355,'[1]INSUMOS-SINAPI'!$A$7:$F$20000,5,0),IFERROR(VLOOKUP(D1355,'[1]tab-PINI-SINT'!$B$18:$G$20000,4,0),IFERROR(VLOOKUP(D1355,[1]INSUMOS!$B$13:$H$9994,6,0),"")))))</f>
        <v>30.17</v>
      </c>
      <c r="J1355" s="38" t="str">
        <f>IF(D1355="",0,IFERROR(VLOOKUP(D1355,'[1]COMP-SINT-SINAPI'!$G$6:$Q$20000,7,0),IFERROR(VLOOKUP(D1355,'[1]PREÇOS UNITÁRIOS'!$B$73:$H$20000,6,0),IFERROR(VLOOKUP(D1355,'[1]INSUMOS-SINAPI'!$A$7:$F$20000,7,0),IFERROR(VLOOKUP(D1355,'[1]tab-PINI-SINT'!$B$18:$G$20000,5,0),IFERROR(VLOOKUP(D1355,[1]INSUMOS!$B$13:$H$9994,7,0),"0,00"))))))</f>
        <v>1,33</v>
      </c>
      <c r="K1355" s="40">
        <f t="shared" si="42"/>
        <v>181.02</v>
      </c>
      <c r="L1355" s="40">
        <f t="shared" si="43"/>
        <v>7.98</v>
      </c>
      <c r="M1355" s="41">
        <f t="shared" si="44"/>
        <v>189</v>
      </c>
      <c r="N1355" s="35"/>
    </row>
    <row r="1356" spans="3:14" x14ac:dyDescent="0.35">
      <c r="C1356" s="34"/>
      <c r="D1356" s="36" t="s">
        <v>1056</v>
      </c>
      <c r="E1356" s="38" t="str">
        <f>IFERROR(VLOOKUP(D1356,'[1]COMP-SINT-SINAPI'!$G$6:$R$20000,12,0),IFERROR(VLOOKUP(D1356,'[1]PREÇOS UNITÁRIOS'!$B$73:$K$20000,9,0),IFERROR(VLOOKUP(D1356,'[1]INSUMOS-SINAPI'!$A$6:$J$20000,6,0),IFERROR(VLOOKUP(D1356,'[1]tab-PINI-SINT'!$B$18:$H$20000,7,0),IFERROR(VLOOKUP(D1356,[1]INSUMOS!$B$13:$J$9994,9,0),"")))))</f>
        <v>SEDOP-PA E00178</v>
      </c>
      <c r="F1356" s="37" t="str">
        <f>IFERROR(VLOOKUP(D1356,'[1]COMP-SINT-SINAPI'!$G$6:$Q$20000,2,0),IFERROR(VLOOKUP(D1356,'[1]PREÇOS UNITÁRIOS'!$B$73:$H$20000,3,0),IFERROR(VLOOKUP(D1356,'[1]INSUMOS-SINAPI'!$A$7:$F$20000,2,0),IFERROR(VLOOKUP(D1356,'[1]tab-PINI-SINT'!$B$18:$G$20000,2,0),IFERROR(VLOOKUP(D1356,[1]INSUMOS!$B$13:$H$9994,3,0),"")))))</f>
        <v>Pino p/ isolador</v>
      </c>
      <c r="G1356" s="38" t="str">
        <f>IFERROR(VLOOKUP(D1356,'[1]COMP-SINT-SINAPI'!$G$6:$Q$20000,3,0),IFERROR(VLOOKUP(D1356,'[1]PREÇOS UNITÁRIOS'!$B$73:$H$20000,4,0),IFERROR(VLOOKUP(D1356,'[1]INSUMOS-SINAPI'!$A$7:$F$20000,3,0),IFERROR(VLOOKUP(D1356,'[1]tab-PINI-SINT'!$B$18:$G$20000,3,0),IFERROR(VLOOKUP(D1356,[1]INSUMOS!$B$13:$H$9994,5,0),"")))))</f>
        <v>UND</v>
      </c>
      <c r="H1356" s="39">
        <v>6</v>
      </c>
      <c r="I1356" s="38">
        <f>IFERROR(VLOOKUP(D1356,'[1]COMP-SINT-SINAPI'!$G$6:$Q$20000,8,0),IFERROR(VLOOKUP(D1356,'[1]PREÇOS UNITÁRIOS'!$B$73:$H$20000,5,0),IFERROR(VLOOKUP(D1356,'[1]INSUMOS-SINAPI'!$A$7:$F$20000,5,0),IFERROR(VLOOKUP(D1356,'[1]tab-PINI-SINT'!$B$18:$G$20000,4,0),IFERROR(VLOOKUP(D1356,[1]INSUMOS!$B$13:$H$9994,6,0),"")))))</f>
        <v>17.23</v>
      </c>
      <c r="J1356" s="38">
        <f>IF(D1356="",0,IFERROR(VLOOKUP(D1356,'[1]COMP-SINT-SINAPI'!$G$6:$Q$20000,7,0),IFERROR(VLOOKUP(D1356,'[1]PREÇOS UNITÁRIOS'!$B$73:$H$20000,6,0),IFERROR(VLOOKUP(D1356,'[1]INSUMOS-SINAPI'!$A$7:$F$20000,7,0),IFERROR(VLOOKUP(D1356,'[1]tab-PINI-SINT'!$B$18:$G$20000,5,0),IFERROR(VLOOKUP(D1356,[1]INSUMOS!$B$13:$H$9994,7,0),"0,00"))))))</f>
        <v>0</v>
      </c>
      <c r="K1356" s="40">
        <f t="shared" si="42"/>
        <v>103.38</v>
      </c>
      <c r="L1356" s="40">
        <f t="shared" si="43"/>
        <v>0</v>
      </c>
      <c r="M1356" s="41">
        <f t="shared" si="44"/>
        <v>103.38</v>
      </c>
      <c r="N1356" s="35"/>
    </row>
    <row r="1357" spans="3:14" ht="25" x14ac:dyDescent="0.35">
      <c r="C1357" s="34"/>
      <c r="D1357" s="36" t="s">
        <v>167</v>
      </c>
      <c r="E1357" s="38" t="str">
        <f>IFERROR(VLOOKUP(D1357,'[1]COMP-SINT-SINAPI'!$G$6:$R$20000,12,0),IFERROR(VLOOKUP(D1357,'[1]PREÇOS UNITÁRIOS'!$B$73:$K$20000,9,0),IFERROR(VLOOKUP(D1357,'[1]INSUMOS-SINAPI'!$A$6:$J$20000,6,0),IFERROR(VLOOKUP(D1357,'[1]tab-PINI-SINT'!$B$18:$H$20000,7,0),IFERROR(VLOOKUP(D1357,[1]INSUMOS!$B$13:$J$9994,9,0),"")))))</f>
        <v>SEDOP-PA E00191</v>
      </c>
      <c r="F1357" s="37" t="str">
        <f>IFERROR(VLOOKUP(D1357,'[1]COMP-SINT-SINAPI'!$G$6:$Q$20000,2,0),IFERROR(VLOOKUP(D1357,'[1]PREÇOS UNITÁRIOS'!$B$73:$H$20000,3,0),IFERROR(VLOOKUP(D1357,'[1]INSUMOS-SINAPI'!$A$7:$F$20000,2,0),IFERROR(VLOOKUP(D1357,'[1]tab-PINI-SINT'!$B$18:$G$20000,2,0),IFERROR(VLOOKUP(D1357,[1]INSUMOS!$B$13:$H$9994,3,0),"")))))</f>
        <v>Conector parafuso fendido p/ cabo 50 mm²</v>
      </c>
      <c r="G1357" s="38" t="str">
        <f>IFERROR(VLOOKUP(D1357,'[1]COMP-SINT-SINAPI'!$G$6:$Q$20000,3,0),IFERROR(VLOOKUP(D1357,'[1]PREÇOS UNITÁRIOS'!$B$73:$H$20000,4,0),IFERROR(VLOOKUP(D1357,'[1]INSUMOS-SINAPI'!$A$7:$F$20000,3,0),IFERROR(VLOOKUP(D1357,'[1]tab-PINI-SINT'!$B$18:$G$20000,3,0),IFERROR(VLOOKUP(D1357,[1]INSUMOS!$B$13:$H$9994,5,0),"")))))</f>
        <v>UND</v>
      </c>
      <c r="H1357" s="39">
        <v>2</v>
      </c>
      <c r="I1357" s="38">
        <f>IFERROR(VLOOKUP(D1357,'[1]COMP-SINT-SINAPI'!$G$6:$Q$20000,8,0),IFERROR(VLOOKUP(D1357,'[1]PREÇOS UNITÁRIOS'!$B$73:$H$20000,5,0),IFERROR(VLOOKUP(D1357,'[1]INSUMOS-SINAPI'!$A$7:$F$20000,5,0),IFERROR(VLOOKUP(D1357,'[1]tab-PINI-SINT'!$B$18:$G$20000,4,0),IFERROR(VLOOKUP(D1357,[1]INSUMOS!$B$13:$H$9994,6,0),"")))))</f>
        <v>62.72</v>
      </c>
      <c r="J1357" s="38">
        <f>IF(D1357="",0,IFERROR(VLOOKUP(D1357,'[1]COMP-SINT-SINAPI'!$G$6:$Q$20000,7,0),IFERROR(VLOOKUP(D1357,'[1]PREÇOS UNITÁRIOS'!$B$73:$H$20000,6,0),IFERROR(VLOOKUP(D1357,'[1]INSUMOS-SINAPI'!$A$7:$F$20000,7,0),IFERROR(VLOOKUP(D1357,'[1]tab-PINI-SINT'!$B$18:$G$20000,5,0),IFERROR(VLOOKUP(D1357,[1]INSUMOS!$B$13:$H$9994,7,0),"0,00"))))))</f>
        <v>0</v>
      </c>
      <c r="K1357" s="40">
        <f t="shared" si="42"/>
        <v>125.44</v>
      </c>
      <c r="L1357" s="40">
        <f t="shared" si="43"/>
        <v>0</v>
      </c>
      <c r="M1357" s="41">
        <f t="shared" si="44"/>
        <v>125.44</v>
      </c>
      <c r="N1357" s="35"/>
    </row>
    <row r="1358" spans="3:14" x14ac:dyDescent="0.35">
      <c r="C1358" s="34"/>
      <c r="D1358" s="36" t="s">
        <v>169</v>
      </c>
      <c r="E1358" s="38" t="str">
        <f>IFERROR(VLOOKUP(D1358,'[1]COMP-SINT-SINAPI'!$G$6:$R$20000,12,0),IFERROR(VLOOKUP(D1358,'[1]PREÇOS UNITÁRIOS'!$B$73:$K$20000,9,0),IFERROR(VLOOKUP(D1358,'[1]INSUMOS-SINAPI'!$A$6:$J$20000,6,0),IFERROR(VLOOKUP(D1358,'[1]tab-PINI-SINT'!$B$18:$H$20000,7,0),IFERROR(VLOOKUP(D1358,[1]INSUMOS!$B$13:$J$9994,9,0),"")))))</f>
        <v>SEDOP-PA E00180</v>
      </c>
      <c r="F1358" s="37" t="str">
        <f>IFERROR(VLOOKUP(D1358,'[1]COMP-SINT-SINAPI'!$G$6:$Q$20000,2,0),IFERROR(VLOOKUP(D1358,'[1]PREÇOS UNITÁRIOS'!$B$73:$H$20000,3,0),IFERROR(VLOOKUP(D1358,'[1]INSUMOS-SINAPI'!$A$7:$F$20000,2,0),IFERROR(VLOOKUP(D1358,'[1]tab-PINI-SINT'!$B$18:$G$20000,2,0),IFERROR(VLOOKUP(D1358,[1]INSUMOS!$B$13:$H$9994,3,0),"")))))</f>
        <v>Sela galvanizada para cruzeta</v>
      </c>
      <c r="G1358" s="38" t="str">
        <f>IFERROR(VLOOKUP(D1358,'[1]COMP-SINT-SINAPI'!$G$6:$Q$20000,3,0),IFERROR(VLOOKUP(D1358,'[1]PREÇOS UNITÁRIOS'!$B$73:$H$20000,4,0),IFERROR(VLOOKUP(D1358,'[1]INSUMOS-SINAPI'!$A$7:$F$20000,3,0),IFERROR(VLOOKUP(D1358,'[1]tab-PINI-SINT'!$B$18:$G$20000,3,0),IFERROR(VLOOKUP(D1358,[1]INSUMOS!$B$13:$H$9994,5,0),"")))))</f>
        <v>UND</v>
      </c>
      <c r="H1358" s="39">
        <v>2</v>
      </c>
      <c r="I1358" s="38">
        <f>IFERROR(VLOOKUP(D1358,'[1]COMP-SINT-SINAPI'!$G$6:$Q$20000,8,0),IFERROR(VLOOKUP(D1358,'[1]PREÇOS UNITÁRIOS'!$B$73:$H$20000,5,0),IFERROR(VLOOKUP(D1358,'[1]INSUMOS-SINAPI'!$A$7:$F$20000,5,0),IFERROR(VLOOKUP(D1358,'[1]tab-PINI-SINT'!$B$18:$G$20000,4,0),IFERROR(VLOOKUP(D1358,[1]INSUMOS!$B$13:$H$9994,6,0),"")))))</f>
        <v>19.77</v>
      </c>
      <c r="J1358" s="38">
        <f>IF(D1358="",0,IFERROR(VLOOKUP(D1358,'[1]COMP-SINT-SINAPI'!$G$6:$Q$20000,7,0),IFERROR(VLOOKUP(D1358,'[1]PREÇOS UNITÁRIOS'!$B$73:$H$20000,6,0),IFERROR(VLOOKUP(D1358,'[1]INSUMOS-SINAPI'!$A$7:$F$20000,7,0),IFERROR(VLOOKUP(D1358,'[1]tab-PINI-SINT'!$B$18:$G$20000,5,0),IFERROR(VLOOKUP(D1358,[1]INSUMOS!$B$13:$H$9994,7,0),"0,00"))))))</f>
        <v>0</v>
      </c>
      <c r="K1358" s="40">
        <f t="shared" si="42"/>
        <v>39.54</v>
      </c>
      <c r="L1358" s="40">
        <f t="shared" si="43"/>
        <v>0</v>
      </c>
      <c r="M1358" s="41">
        <f t="shared" si="44"/>
        <v>39.54</v>
      </c>
      <c r="N1358" s="35"/>
    </row>
    <row r="1359" spans="3:14" ht="25" x14ac:dyDescent="0.35">
      <c r="C1359" s="34"/>
      <c r="D1359" s="36" t="s">
        <v>171</v>
      </c>
      <c r="E1359" s="38" t="str">
        <f>IFERROR(VLOOKUP(D1359,'[1]COMP-SINT-SINAPI'!$G$6:$R$20000,12,0),IFERROR(VLOOKUP(D1359,'[1]PREÇOS UNITÁRIOS'!$B$73:$K$20000,9,0),IFERROR(VLOOKUP(D1359,'[1]INSUMOS-SINAPI'!$A$6:$J$20000,6,0),IFERROR(VLOOKUP(D1359,'[1]tab-PINI-SINT'!$B$18:$H$20000,7,0),IFERROR(VLOOKUP(D1359,[1]INSUMOS!$B$13:$J$9994,9,0),"")))))</f>
        <v>SEDOP-PA E00184</v>
      </c>
      <c r="F1359" s="37" t="str">
        <f>IFERROR(VLOOKUP(D1359,'[1]COMP-SINT-SINAPI'!$G$6:$Q$20000,2,0),IFERROR(VLOOKUP(D1359,'[1]PREÇOS UNITÁRIOS'!$B$73:$H$20000,3,0),IFERROR(VLOOKUP(D1359,'[1]INSUMOS-SINAPI'!$A$7:$F$20000,2,0),IFERROR(VLOOKUP(D1359,'[1]tab-PINI-SINT'!$B$18:$G$20000,2,0),IFERROR(VLOOKUP(D1359,[1]INSUMOS!$B$13:$H$9994,3,0),"")))))</f>
        <v>Parafuso de cabeça quadrada galv. 16x125mm</v>
      </c>
      <c r="G1359" s="38" t="str">
        <f>IFERROR(VLOOKUP(D1359,'[1]COMP-SINT-SINAPI'!$G$6:$Q$20000,3,0),IFERROR(VLOOKUP(D1359,'[1]PREÇOS UNITÁRIOS'!$B$73:$H$20000,4,0),IFERROR(VLOOKUP(D1359,'[1]INSUMOS-SINAPI'!$A$7:$F$20000,3,0),IFERROR(VLOOKUP(D1359,'[1]tab-PINI-SINT'!$B$18:$G$20000,3,0),IFERROR(VLOOKUP(D1359,[1]INSUMOS!$B$13:$H$9994,5,0),"")))))</f>
        <v>UND</v>
      </c>
      <c r="H1359" s="39">
        <v>4</v>
      </c>
      <c r="I1359" s="38">
        <f>IFERROR(VLOOKUP(D1359,'[1]COMP-SINT-SINAPI'!$G$6:$Q$20000,8,0),IFERROR(VLOOKUP(D1359,'[1]PREÇOS UNITÁRIOS'!$B$73:$H$20000,5,0),IFERROR(VLOOKUP(D1359,'[1]INSUMOS-SINAPI'!$A$7:$F$20000,5,0),IFERROR(VLOOKUP(D1359,'[1]tab-PINI-SINT'!$B$18:$G$20000,4,0),IFERROR(VLOOKUP(D1359,[1]INSUMOS!$B$13:$H$9994,6,0),"")))))</f>
        <v>6.35</v>
      </c>
      <c r="J1359" s="38">
        <f>IF(D1359="",0,IFERROR(VLOOKUP(D1359,'[1]COMP-SINT-SINAPI'!$G$6:$Q$20000,7,0),IFERROR(VLOOKUP(D1359,'[1]PREÇOS UNITÁRIOS'!$B$73:$H$20000,6,0),IFERROR(VLOOKUP(D1359,'[1]INSUMOS-SINAPI'!$A$7:$F$20000,7,0),IFERROR(VLOOKUP(D1359,'[1]tab-PINI-SINT'!$B$18:$G$20000,5,0),IFERROR(VLOOKUP(D1359,[1]INSUMOS!$B$13:$H$9994,7,0),"0,00"))))))</f>
        <v>0</v>
      </c>
      <c r="K1359" s="40">
        <f t="shared" si="42"/>
        <v>25.4</v>
      </c>
      <c r="L1359" s="40">
        <f t="shared" si="43"/>
        <v>0</v>
      </c>
      <c r="M1359" s="41">
        <f t="shared" si="44"/>
        <v>25.4</v>
      </c>
      <c r="N1359" s="35"/>
    </row>
    <row r="1360" spans="3:14" ht="25" x14ac:dyDescent="0.35">
      <c r="C1360" s="34"/>
      <c r="D1360" s="36" t="s">
        <v>173</v>
      </c>
      <c r="E1360" s="38" t="str">
        <f>IFERROR(VLOOKUP(D1360,'[1]COMP-SINT-SINAPI'!$G$6:$R$20000,12,0),IFERROR(VLOOKUP(D1360,'[1]PREÇOS UNITÁRIOS'!$B$73:$K$20000,9,0),IFERROR(VLOOKUP(D1360,'[1]INSUMOS-SINAPI'!$A$6:$J$20000,6,0),IFERROR(VLOOKUP(D1360,'[1]tab-PINI-SINT'!$B$18:$H$20000,7,0),IFERROR(VLOOKUP(D1360,[1]INSUMOS!$B$13:$J$9994,9,0),"")))))</f>
        <v>SEDOP-PA E00181</v>
      </c>
      <c r="F1360" s="37" t="str">
        <f>IFERROR(VLOOKUP(D1360,'[1]COMP-SINT-SINAPI'!$G$6:$Q$20000,2,0),IFERROR(VLOOKUP(D1360,'[1]PREÇOS UNITÁRIOS'!$B$73:$H$20000,3,0),IFERROR(VLOOKUP(D1360,'[1]INSUMOS-SINAPI'!$A$7:$F$20000,2,0),IFERROR(VLOOKUP(D1360,'[1]tab-PINI-SINT'!$B$18:$G$20000,2,0),IFERROR(VLOOKUP(D1360,[1]INSUMOS!$B$13:$H$9994,3,0),"")))))</f>
        <v>Parafuso de cabeça abaulada galv. 16x150mm</v>
      </c>
      <c r="G1360" s="38" t="str">
        <f>IFERROR(VLOOKUP(D1360,'[1]COMP-SINT-SINAPI'!$G$6:$Q$20000,3,0),IFERROR(VLOOKUP(D1360,'[1]PREÇOS UNITÁRIOS'!$B$73:$H$20000,4,0),IFERROR(VLOOKUP(D1360,'[1]INSUMOS-SINAPI'!$A$7:$F$20000,3,0),IFERROR(VLOOKUP(D1360,'[1]tab-PINI-SINT'!$B$18:$G$20000,3,0),IFERROR(VLOOKUP(D1360,[1]INSUMOS!$B$13:$H$9994,5,0),"")))))</f>
        <v>UND</v>
      </c>
      <c r="H1360" s="39">
        <v>2</v>
      </c>
      <c r="I1360" s="38">
        <f>IFERROR(VLOOKUP(D1360,'[1]COMP-SINT-SINAPI'!$G$6:$Q$20000,8,0),IFERROR(VLOOKUP(D1360,'[1]PREÇOS UNITÁRIOS'!$B$73:$H$20000,5,0),IFERROR(VLOOKUP(D1360,'[1]INSUMOS-SINAPI'!$A$7:$F$20000,5,0),IFERROR(VLOOKUP(D1360,'[1]tab-PINI-SINT'!$B$18:$G$20000,4,0),IFERROR(VLOOKUP(D1360,[1]INSUMOS!$B$13:$H$9994,6,0),"")))))</f>
        <v>13.46</v>
      </c>
      <c r="J1360" s="38">
        <f>IF(D1360="",0,IFERROR(VLOOKUP(D1360,'[1]COMP-SINT-SINAPI'!$G$6:$Q$20000,7,0),IFERROR(VLOOKUP(D1360,'[1]PREÇOS UNITÁRIOS'!$B$73:$H$20000,6,0),IFERROR(VLOOKUP(D1360,'[1]INSUMOS-SINAPI'!$A$7:$F$20000,7,0),IFERROR(VLOOKUP(D1360,'[1]tab-PINI-SINT'!$B$18:$G$20000,5,0),IFERROR(VLOOKUP(D1360,[1]INSUMOS!$B$13:$H$9994,7,0),"0,00"))))))</f>
        <v>0</v>
      </c>
      <c r="K1360" s="40">
        <f t="shared" si="42"/>
        <v>26.92</v>
      </c>
      <c r="L1360" s="40">
        <f t="shared" si="43"/>
        <v>0</v>
      </c>
      <c r="M1360" s="41">
        <f t="shared" si="44"/>
        <v>26.92</v>
      </c>
      <c r="N1360" s="35"/>
    </row>
    <row r="1361" spans="3:14" ht="37.5" x14ac:dyDescent="0.35">
      <c r="C1361" s="34"/>
      <c r="D1361" s="36" t="s">
        <v>175</v>
      </c>
      <c r="E1361" s="38" t="str">
        <f>IFERROR(VLOOKUP(D1361,'[1]COMP-SINT-SINAPI'!$G$6:$R$20000,12,0),IFERROR(VLOOKUP(D1361,'[1]PREÇOS UNITÁRIOS'!$B$73:$K$20000,9,0),IFERROR(VLOOKUP(D1361,'[1]INSUMOS-SINAPI'!$A$6:$J$20000,6,0),IFERROR(VLOOKUP(D1361,'[1]tab-PINI-SINT'!$B$18:$H$20000,7,0),IFERROR(VLOOKUP(D1361,[1]INSUMOS!$B$13:$J$9994,9,0),"")))))</f>
        <v>SEDOP-PA E00189</v>
      </c>
      <c r="F1361" s="37" t="str">
        <f>IFERROR(VLOOKUP(D1361,'[1]COMP-SINT-SINAPI'!$G$6:$Q$20000,2,0),IFERROR(VLOOKUP(D1361,'[1]PREÇOS UNITÁRIOS'!$B$73:$H$20000,3,0),IFERROR(VLOOKUP(D1361,'[1]INSUMOS-SINAPI'!$A$7:$F$20000,2,0),IFERROR(VLOOKUP(D1361,'[1]tab-PINI-SINT'!$B$18:$G$20000,2,0),IFERROR(VLOOKUP(D1361,[1]INSUMOS!$B$13:$H$9994,3,0),"")))))</f>
        <v>Conector a compressão bimetalico (p/para raios/chave fuzivel)</v>
      </c>
      <c r="G1361" s="38" t="str">
        <f>IFERROR(VLOOKUP(D1361,'[1]COMP-SINT-SINAPI'!$G$6:$Q$20000,3,0),IFERROR(VLOOKUP(D1361,'[1]PREÇOS UNITÁRIOS'!$B$73:$H$20000,4,0),IFERROR(VLOOKUP(D1361,'[1]INSUMOS-SINAPI'!$A$7:$F$20000,3,0),IFERROR(VLOOKUP(D1361,'[1]tab-PINI-SINT'!$B$18:$G$20000,3,0),IFERROR(VLOOKUP(D1361,[1]INSUMOS!$B$13:$H$9994,5,0),"")))))</f>
        <v>UND</v>
      </c>
      <c r="H1361" s="39">
        <v>6</v>
      </c>
      <c r="I1361" s="38">
        <f>IFERROR(VLOOKUP(D1361,'[1]COMP-SINT-SINAPI'!$G$6:$Q$20000,8,0),IFERROR(VLOOKUP(D1361,'[1]PREÇOS UNITÁRIOS'!$B$73:$H$20000,5,0),IFERROR(VLOOKUP(D1361,'[1]INSUMOS-SINAPI'!$A$7:$F$20000,5,0),IFERROR(VLOOKUP(D1361,'[1]tab-PINI-SINT'!$B$18:$G$20000,4,0),IFERROR(VLOOKUP(D1361,[1]INSUMOS!$B$13:$H$9994,6,0),"")))))</f>
        <v>108.13</v>
      </c>
      <c r="J1361" s="38">
        <f>IF(D1361="",0,IFERROR(VLOOKUP(D1361,'[1]COMP-SINT-SINAPI'!$G$6:$Q$20000,7,0),IFERROR(VLOOKUP(D1361,'[1]PREÇOS UNITÁRIOS'!$B$73:$H$20000,6,0),IFERROR(VLOOKUP(D1361,'[1]INSUMOS-SINAPI'!$A$7:$F$20000,7,0),IFERROR(VLOOKUP(D1361,'[1]tab-PINI-SINT'!$B$18:$G$20000,5,0),IFERROR(VLOOKUP(D1361,[1]INSUMOS!$B$13:$H$9994,7,0),"0,00"))))))</f>
        <v>0</v>
      </c>
      <c r="K1361" s="40">
        <f t="shared" si="42"/>
        <v>648.78</v>
      </c>
      <c r="L1361" s="40">
        <f t="shared" si="43"/>
        <v>0</v>
      </c>
      <c r="M1361" s="41">
        <f t="shared" si="44"/>
        <v>648.78</v>
      </c>
      <c r="N1361" s="35"/>
    </row>
    <row r="1362" spans="3:14" ht="25" x14ac:dyDescent="0.35">
      <c r="C1362" s="34"/>
      <c r="D1362" s="36" t="s">
        <v>177</v>
      </c>
      <c r="E1362" s="38" t="str">
        <f>IFERROR(VLOOKUP(D1362,'[1]COMP-SINT-SINAPI'!$G$6:$R$20000,12,0),IFERROR(VLOOKUP(D1362,'[1]PREÇOS UNITÁRIOS'!$B$73:$K$20000,9,0),IFERROR(VLOOKUP(D1362,'[1]INSUMOS-SINAPI'!$A$6:$J$20000,6,0),IFERROR(VLOOKUP(D1362,'[1]tab-PINI-SINT'!$B$18:$H$20000,7,0),IFERROR(VLOOKUP(D1362,[1]INSUMOS!$B$13:$J$9994,9,0),"")))))</f>
        <v>SEDOP-PA E00186</v>
      </c>
      <c r="F1362" s="37" t="str">
        <f>IFERROR(VLOOKUP(D1362,'[1]COMP-SINT-SINAPI'!$G$6:$Q$20000,2,0),IFERROR(VLOOKUP(D1362,'[1]PREÇOS UNITÁRIOS'!$B$73:$H$20000,3,0),IFERROR(VLOOKUP(D1362,'[1]INSUMOS-SINAPI'!$A$7:$F$20000,2,0),IFERROR(VLOOKUP(D1362,'[1]tab-PINI-SINT'!$B$18:$G$20000,2,0),IFERROR(VLOOKUP(D1362,[1]INSUMOS!$B$13:$H$9994,3,0),"")))))</f>
        <v>Parafuso de cabeça abaulada 16x45mm</v>
      </c>
      <c r="G1362" s="38" t="str">
        <f>IFERROR(VLOOKUP(D1362,'[1]COMP-SINT-SINAPI'!$G$6:$Q$20000,3,0),IFERROR(VLOOKUP(D1362,'[1]PREÇOS UNITÁRIOS'!$B$73:$H$20000,4,0),IFERROR(VLOOKUP(D1362,'[1]INSUMOS-SINAPI'!$A$7:$F$20000,3,0),IFERROR(VLOOKUP(D1362,'[1]tab-PINI-SINT'!$B$18:$G$20000,3,0),IFERROR(VLOOKUP(D1362,[1]INSUMOS!$B$13:$H$9994,5,0),"")))))</f>
        <v>UND</v>
      </c>
      <c r="H1362" s="39">
        <v>6</v>
      </c>
      <c r="I1362" s="38">
        <f>IFERROR(VLOOKUP(D1362,'[1]COMP-SINT-SINAPI'!$G$6:$Q$20000,8,0),IFERROR(VLOOKUP(D1362,'[1]PREÇOS UNITÁRIOS'!$B$73:$H$20000,5,0),IFERROR(VLOOKUP(D1362,'[1]INSUMOS-SINAPI'!$A$7:$F$20000,5,0),IFERROR(VLOOKUP(D1362,'[1]tab-PINI-SINT'!$B$18:$G$20000,4,0),IFERROR(VLOOKUP(D1362,[1]INSUMOS!$B$13:$H$9994,6,0),"")))))</f>
        <v>4.87</v>
      </c>
      <c r="J1362" s="38">
        <f>IF(D1362="",0,IFERROR(VLOOKUP(D1362,'[1]COMP-SINT-SINAPI'!$G$6:$Q$20000,7,0),IFERROR(VLOOKUP(D1362,'[1]PREÇOS UNITÁRIOS'!$B$73:$H$20000,6,0),IFERROR(VLOOKUP(D1362,'[1]INSUMOS-SINAPI'!$A$7:$F$20000,7,0),IFERROR(VLOOKUP(D1362,'[1]tab-PINI-SINT'!$B$18:$G$20000,5,0),IFERROR(VLOOKUP(D1362,[1]INSUMOS!$B$13:$H$9994,7,0),"0,00"))))))</f>
        <v>0</v>
      </c>
      <c r="K1362" s="40">
        <f t="shared" si="42"/>
        <v>29.22</v>
      </c>
      <c r="L1362" s="40">
        <f t="shared" si="43"/>
        <v>0</v>
      </c>
      <c r="M1362" s="41">
        <f t="shared" si="44"/>
        <v>29.22</v>
      </c>
      <c r="N1362" s="35"/>
    </row>
    <row r="1363" spans="3:14" ht="62.5" x14ac:dyDescent="0.35">
      <c r="C1363" s="34"/>
      <c r="D1363" s="36">
        <v>102109</v>
      </c>
      <c r="E1363" s="38" t="str">
        <f>IFERROR(VLOOKUP(D1363,'[1]COMP-SINT-SINAPI'!$G$6:$R$20000,12,0),IFERROR(VLOOKUP(D1363,'[1]PREÇOS UNITÁRIOS'!$B$73:$K$20000,9,0),IFERROR(VLOOKUP(D1363,'[1]INSUMOS-SINAPI'!$A$6:$J$20000,6,0),IFERROR(VLOOKUP(D1363,'[1]tab-PINI-SINT'!$B$18:$H$20000,7,0),IFERROR(VLOOKUP(D1363,[1]INSUMOS!$B$13:$J$9994,9,0),"")))))</f>
        <v>SINAPI</v>
      </c>
      <c r="F1363" s="37" t="str">
        <f>IFERROR(VLOOKUP(D1363,'[1]COMP-SINT-SINAPI'!$G$6:$Q$20000,2,0),IFERROR(VLOOKUP(D1363,'[1]PREÇOS UNITÁRIOS'!$B$73:$H$20000,3,0),IFERROR(VLOOKUP(D1363,'[1]INSUMOS-SINAPI'!$A$7:$F$20000,2,0),IFERROR(VLOOKUP(D1363,'[1]tab-PINI-SINT'!$B$18:$G$20000,2,0),IFERROR(VLOOKUP(D1363,[1]INSUMOS!$B$13:$H$9994,3,0),"")))))</f>
        <v>SUPORTE PARA TRANSFORMADOR EM POSTE DE CONCRETO CIRCULAR - FORNECIMENTO E INSTALAÇÃO. AF_12/2020</v>
      </c>
      <c r="G1363" s="38" t="str">
        <f>IFERROR(VLOOKUP(D1363,'[1]COMP-SINT-SINAPI'!$G$6:$Q$20000,3,0),IFERROR(VLOOKUP(D1363,'[1]PREÇOS UNITÁRIOS'!$B$73:$H$20000,4,0),IFERROR(VLOOKUP(D1363,'[1]INSUMOS-SINAPI'!$A$7:$F$20000,3,0),IFERROR(VLOOKUP(D1363,'[1]tab-PINI-SINT'!$B$18:$G$20000,3,0),IFERROR(VLOOKUP(D1363,[1]INSUMOS!$B$13:$H$9994,5,0),"")))))</f>
        <v>UN</v>
      </c>
      <c r="H1363" s="39">
        <v>2</v>
      </c>
      <c r="I1363" s="38">
        <f>IFERROR(VLOOKUP(D1363,'[1]COMP-SINT-SINAPI'!$G$6:$Q$20000,8,0),IFERROR(VLOOKUP(D1363,'[1]PREÇOS UNITÁRIOS'!$B$73:$H$20000,5,0),IFERROR(VLOOKUP(D1363,'[1]INSUMOS-SINAPI'!$A$7:$F$20000,5,0),IFERROR(VLOOKUP(D1363,'[1]tab-PINI-SINT'!$B$18:$G$20000,4,0),IFERROR(VLOOKUP(D1363,[1]INSUMOS!$B$13:$H$9994,6,0),"")))))</f>
        <v>68.44</v>
      </c>
      <c r="J1363" s="38" t="str">
        <f>IF(D1363="",0,IFERROR(VLOOKUP(D1363,'[1]COMP-SINT-SINAPI'!$G$6:$Q$20000,7,0),IFERROR(VLOOKUP(D1363,'[1]PREÇOS UNITÁRIOS'!$B$73:$H$20000,6,0),IFERROR(VLOOKUP(D1363,'[1]INSUMOS-SINAPI'!$A$7:$F$20000,7,0),IFERROR(VLOOKUP(D1363,'[1]tab-PINI-SINT'!$B$18:$G$20000,5,0),IFERROR(VLOOKUP(D1363,[1]INSUMOS!$B$13:$H$9994,7,0),"0,00"))))))</f>
        <v>15,88</v>
      </c>
      <c r="K1363" s="40">
        <f t="shared" si="42"/>
        <v>136.88</v>
      </c>
      <c r="L1363" s="40">
        <f t="shared" si="43"/>
        <v>31.76</v>
      </c>
      <c r="M1363" s="41">
        <f t="shared" si="44"/>
        <v>168.64</v>
      </c>
      <c r="N1363" s="35"/>
    </row>
    <row r="1364" spans="3:14" ht="62.5" x14ac:dyDescent="0.35">
      <c r="C1364" s="34"/>
      <c r="D1364" s="36">
        <v>101946</v>
      </c>
      <c r="E1364" s="38" t="str">
        <f>IFERROR(VLOOKUP(D1364,'[1]COMP-SINT-SINAPI'!$G$6:$R$20000,12,0),IFERROR(VLOOKUP(D1364,'[1]PREÇOS UNITÁRIOS'!$B$73:$K$20000,9,0),IFERROR(VLOOKUP(D1364,'[1]INSUMOS-SINAPI'!$A$6:$J$20000,6,0),IFERROR(VLOOKUP(D1364,'[1]tab-PINI-SINT'!$B$18:$H$20000,7,0),IFERROR(VLOOKUP(D1364,[1]INSUMOS!$B$13:$J$9994,9,0),"")))))</f>
        <v>SINAPI</v>
      </c>
      <c r="F1364" s="37" t="str">
        <f>IFERROR(VLOOKUP(D1364,'[1]COMP-SINT-SINAPI'!$G$6:$Q$20000,2,0),IFERROR(VLOOKUP(D1364,'[1]PREÇOS UNITÁRIOS'!$B$73:$H$20000,3,0),IFERROR(VLOOKUP(D1364,'[1]INSUMOS-SINAPI'!$A$7:$F$20000,2,0),IFERROR(VLOOKUP(D1364,'[1]tab-PINI-SINT'!$B$18:$G$20000,2,0),IFERROR(VLOOKUP(D1364,[1]INSUMOS!$B$13:$H$9994,3,0),"")))))</f>
        <v>QUADRO DE MEDIÇÃO GERAL DE ENERGIA PARA 1 MEDIDOR DE SOBREPOR - FORNECIMENTO E INSTALAÇÃO. AF_10/2020</v>
      </c>
      <c r="G1364" s="38" t="str">
        <f>IFERROR(VLOOKUP(D1364,'[1]COMP-SINT-SINAPI'!$G$6:$Q$20000,3,0),IFERROR(VLOOKUP(D1364,'[1]PREÇOS UNITÁRIOS'!$B$73:$H$20000,4,0),IFERROR(VLOOKUP(D1364,'[1]INSUMOS-SINAPI'!$A$7:$F$20000,3,0),IFERROR(VLOOKUP(D1364,'[1]tab-PINI-SINT'!$B$18:$G$20000,3,0),IFERROR(VLOOKUP(D1364,[1]INSUMOS!$B$13:$H$9994,5,0),"")))))</f>
        <v>UN</v>
      </c>
      <c r="H1364" s="39">
        <v>1</v>
      </c>
      <c r="I1364" s="38">
        <f>IFERROR(VLOOKUP(D1364,'[1]COMP-SINT-SINAPI'!$G$6:$Q$20000,8,0),IFERROR(VLOOKUP(D1364,'[1]PREÇOS UNITÁRIOS'!$B$73:$H$20000,5,0),IFERROR(VLOOKUP(D1364,'[1]INSUMOS-SINAPI'!$A$7:$F$20000,5,0),IFERROR(VLOOKUP(D1364,'[1]tab-PINI-SINT'!$B$18:$G$20000,4,0),IFERROR(VLOOKUP(D1364,[1]INSUMOS!$B$13:$H$9994,6,0),"")))))</f>
        <v>107.83</v>
      </c>
      <c r="J1364" s="38" t="str">
        <f>IF(D1364="",0,IFERROR(VLOOKUP(D1364,'[1]COMP-SINT-SINAPI'!$G$6:$Q$20000,7,0),IFERROR(VLOOKUP(D1364,'[1]PREÇOS UNITÁRIOS'!$B$73:$H$20000,6,0),IFERROR(VLOOKUP(D1364,'[1]INSUMOS-SINAPI'!$A$7:$F$20000,7,0),IFERROR(VLOOKUP(D1364,'[1]tab-PINI-SINT'!$B$18:$G$20000,5,0),IFERROR(VLOOKUP(D1364,[1]INSUMOS!$B$13:$H$9994,7,0),"0,00"))))))</f>
        <v>54,58</v>
      </c>
      <c r="K1364" s="40">
        <f t="shared" si="42"/>
        <v>107.83</v>
      </c>
      <c r="L1364" s="40">
        <f t="shared" si="43"/>
        <v>54.58</v>
      </c>
      <c r="M1364" s="41">
        <f t="shared" si="44"/>
        <v>162.41</v>
      </c>
      <c r="N1364" s="35"/>
    </row>
    <row r="1365" spans="3:14" ht="37.5" x14ac:dyDescent="0.35">
      <c r="C1365" s="34"/>
      <c r="D1365" s="36">
        <v>96985</v>
      </c>
      <c r="E1365" s="38" t="str">
        <f>IFERROR(VLOOKUP(D1365,'[1]COMP-SINT-SINAPI'!$G$6:$R$20000,12,0),IFERROR(VLOOKUP(D1365,'[1]PREÇOS UNITÁRIOS'!$B$73:$K$20000,9,0),IFERROR(VLOOKUP(D1365,'[1]INSUMOS-SINAPI'!$A$6:$J$20000,6,0),IFERROR(VLOOKUP(D1365,'[1]tab-PINI-SINT'!$B$18:$H$20000,7,0),IFERROR(VLOOKUP(D1365,[1]INSUMOS!$B$13:$J$9994,9,0),"")))))</f>
        <v>SINAPI</v>
      </c>
      <c r="F1365" s="37" t="str">
        <f>IFERROR(VLOOKUP(D1365,'[1]COMP-SINT-SINAPI'!$G$6:$Q$20000,2,0),IFERROR(VLOOKUP(D1365,'[1]PREÇOS UNITÁRIOS'!$B$73:$H$20000,3,0),IFERROR(VLOOKUP(D1365,'[1]INSUMOS-SINAPI'!$A$7:$F$20000,2,0),IFERROR(VLOOKUP(D1365,'[1]tab-PINI-SINT'!$B$18:$G$20000,2,0),IFERROR(VLOOKUP(D1365,[1]INSUMOS!$B$13:$H$9994,3,0),"")))))</f>
        <v>HASTE DE ATERRAMENTO 5/8  PARA SPDA - FORNECIMENTO E INSTALAÇÃO. AF_12/2017</v>
      </c>
      <c r="G1365" s="38" t="str">
        <f>IFERROR(VLOOKUP(D1365,'[1]COMP-SINT-SINAPI'!$G$6:$Q$20000,3,0),IFERROR(VLOOKUP(D1365,'[1]PREÇOS UNITÁRIOS'!$B$73:$H$20000,4,0),IFERROR(VLOOKUP(D1365,'[1]INSUMOS-SINAPI'!$A$7:$F$20000,3,0),IFERROR(VLOOKUP(D1365,'[1]tab-PINI-SINT'!$B$18:$G$20000,3,0),IFERROR(VLOOKUP(D1365,[1]INSUMOS!$B$13:$H$9994,5,0),"")))))</f>
        <v>UN</v>
      </c>
      <c r="H1365" s="39">
        <v>3</v>
      </c>
      <c r="I1365" s="38">
        <f>IFERROR(VLOOKUP(D1365,'[1]COMP-SINT-SINAPI'!$G$6:$Q$20000,8,0),IFERROR(VLOOKUP(D1365,'[1]PREÇOS UNITÁRIOS'!$B$73:$H$20000,5,0),IFERROR(VLOOKUP(D1365,'[1]INSUMOS-SINAPI'!$A$7:$F$20000,5,0),IFERROR(VLOOKUP(D1365,'[1]tab-PINI-SINT'!$B$18:$G$20000,4,0),IFERROR(VLOOKUP(D1365,[1]INSUMOS!$B$13:$H$9994,6,0),"")))))</f>
        <v>74.510000000000005</v>
      </c>
      <c r="J1365" s="38" t="str">
        <f>IF(D1365="",0,IFERROR(VLOOKUP(D1365,'[1]COMP-SINT-SINAPI'!$G$6:$Q$20000,7,0),IFERROR(VLOOKUP(D1365,'[1]PREÇOS UNITÁRIOS'!$B$73:$H$20000,6,0),IFERROR(VLOOKUP(D1365,'[1]INSUMOS-SINAPI'!$A$7:$F$20000,7,0),IFERROR(VLOOKUP(D1365,'[1]tab-PINI-SINT'!$B$18:$G$20000,5,0),IFERROR(VLOOKUP(D1365,[1]INSUMOS!$B$13:$H$9994,7,0),"0,00"))))))</f>
        <v>9,05</v>
      </c>
      <c r="K1365" s="40">
        <f t="shared" si="42"/>
        <v>223.53000000000003</v>
      </c>
      <c r="L1365" s="40">
        <f t="shared" si="43"/>
        <v>27.150000000000002</v>
      </c>
      <c r="M1365" s="41">
        <f t="shared" si="44"/>
        <v>250.68000000000004</v>
      </c>
      <c r="N1365" s="35"/>
    </row>
    <row r="1366" spans="3:14" ht="25" x14ac:dyDescent="0.35">
      <c r="C1366" s="34"/>
      <c r="D1366" s="36">
        <v>5076</v>
      </c>
      <c r="E1366" s="38" t="str">
        <f>IFERROR(VLOOKUP(D1366,'[1]COMP-SINT-SINAPI'!$G$6:$R$20000,12,0),IFERROR(VLOOKUP(D1366,'[1]PREÇOS UNITÁRIOS'!$B$73:$K$20000,9,0),IFERROR(VLOOKUP(D1366,'[1]INSUMOS-SINAPI'!$A$6:$J$20000,6,0),IFERROR(VLOOKUP(D1366,'[1]tab-PINI-SINT'!$B$18:$H$20000,7,0),IFERROR(VLOOKUP(D1366,[1]INSUMOS!$B$13:$J$9994,9,0),"")))))</f>
        <v>SINAPI</v>
      </c>
      <c r="F1366" s="37" t="str">
        <f>IFERROR(VLOOKUP(D1366,'[1]COMP-SINT-SINAPI'!$G$6:$Q$20000,2,0),IFERROR(VLOOKUP(D1366,'[1]PREÇOS UNITÁRIOS'!$B$73:$H$20000,3,0),IFERROR(VLOOKUP(D1366,'[1]INSUMOS-SINAPI'!$A$7:$F$20000,2,0),IFERROR(VLOOKUP(D1366,'[1]tab-PINI-SINT'!$B$18:$G$20000,2,0),IFERROR(VLOOKUP(D1366,[1]INSUMOS!$B$13:$H$9994,3,0),"")))))</f>
        <v>GRAMPO DE ACO POLIDO 1 " X 9</v>
      </c>
      <c r="G1366" s="38" t="str">
        <f>IFERROR(VLOOKUP(D1366,'[1]COMP-SINT-SINAPI'!$G$6:$Q$20000,3,0),IFERROR(VLOOKUP(D1366,'[1]PREÇOS UNITÁRIOS'!$B$73:$H$20000,4,0),IFERROR(VLOOKUP(D1366,'[1]INSUMOS-SINAPI'!$A$7:$F$20000,3,0),IFERROR(VLOOKUP(D1366,'[1]tab-PINI-SINT'!$B$18:$G$20000,3,0),IFERROR(VLOOKUP(D1366,[1]INSUMOS!$B$13:$H$9994,5,0),"")))))</f>
        <v xml:space="preserve">KG    </v>
      </c>
      <c r="H1366" s="39">
        <v>4</v>
      </c>
      <c r="I1366" s="38" t="str">
        <f>IFERROR(VLOOKUP(D1366,'[1]COMP-SINT-SINAPI'!$G$6:$Q$20000,8,0),IFERROR(VLOOKUP(D1366,'[1]PREÇOS UNITÁRIOS'!$B$73:$H$20000,5,0),IFERROR(VLOOKUP(D1366,'[1]INSUMOS-SINAPI'!$A$7:$F$20000,5,0),IFERROR(VLOOKUP(D1366,'[1]tab-PINI-SINT'!$B$18:$G$20000,4,0),IFERROR(VLOOKUP(D1366,[1]INSUMOS!$B$13:$H$9994,6,0),"")))))</f>
        <v>25,64</v>
      </c>
      <c r="J1366" s="38" t="str">
        <f>IF(D1366="",0,IFERROR(VLOOKUP(D1366,'[1]COMP-SINT-SINAPI'!$G$6:$Q$20000,7,0),IFERROR(VLOOKUP(D1366,'[1]PREÇOS UNITÁRIOS'!$B$73:$H$20000,6,0),IFERROR(VLOOKUP(D1366,'[1]INSUMOS-SINAPI'!$A$7:$F$20000,7,0),IFERROR(VLOOKUP(D1366,'[1]tab-PINI-SINT'!$B$18:$G$20000,5,0),IFERROR(VLOOKUP(D1366,[1]INSUMOS!$B$13:$H$9994,7,0),"0,00"))))))</f>
        <v>0,00</v>
      </c>
      <c r="K1366" s="40">
        <f t="shared" si="42"/>
        <v>102.56</v>
      </c>
      <c r="L1366" s="40">
        <f t="shared" si="43"/>
        <v>0</v>
      </c>
      <c r="M1366" s="41">
        <f t="shared" si="44"/>
        <v>102.56</v>
      </c>
      <c r="N1366" s="35"/>
    </row>
    <row r="1367" spans="3:14" ht="75" x14ac:dyDescent="0.35">
      <c r="C1367" s="34"/>
      <c r="D1367" s="36">
        <v>101009</v>
      </c>
      <c r="E1367" s="38" t="str">
        <f>IFERROR(VLOOKUP(D1367,'[1]COMP-SINT-SINAPI'!$G$6:$R$20000,12,0),IFERROR(VLOOKUP(D1367,'[1]PREÇOS UNITÁRIOS'!$B$73:$K$20000,9,0),IFERROR(VLOOKUP(D1367,'[1]INSUMOS-SINAPI'!$A$6:$J$20000,6,0),IFERROR(VLOOKUP(D1367,'[1]tab-PINI-SINT'!$B$18:$H$20000,7,0),IFERROR(VLOOKUP(D1367,[1]INSUMOS!$B$13:$J$9994,9,0),"")))))</f>
        <v>SINAPI</v>
      </c>
      <c r="F1367" s="37" t="str">
        <f>IFERROR(VLOOKUP(D1367,'[1]COMP-SINT-SINAPI'!$G$6:$Q$20000,2,0),IFERROR(VLOOKUP(D1367,'[1]PREÇOS UNITÁRIOS'!$B$73:$H$20000,3,0),IFERROR(VLOOKUP(D1367,'[1]INSUMOS-SINAPI'!$A$7:$F$20000,2,0),IFERROR(VLOOKUP(D1367,'[1]tab-PINI-SINT'!$B$18:$G$20000,2,0),IFERROR(VLOOKUP(D1367,[1]INSUMOS!$B$13:$H$9994,3,0),"")))))</f>
        <v>CARGA, MANOBRA E DESCARGA DE POSTE DE CONCRETO EM CAMINHÃO CARROCERIA COM GUINDAUTO (MUNCK) 11,7 TM. AF_07/2020</v>
      </c>
      <c r="G1367" s="38" t="str">
        <f>IFERROR(VLOOKUP(D1367,'[1]COMP-SINT-SINAPI'!$G$6:$Q$20000,3,0),IFERROR(VLOOKUP(D1367,'[1]PREÇOS UNITÁRIOS'!$B$73:$H$20000,4,0),IFERROR(VLOOKUP(D1367,'[1]INSUMOS-SINAPI'!$A$7:$F$20000,3,0),IFERROR(VLOOKUP(D1367,'[1]tab-PINI-SINT'!$B$18:$G$20000,3,0),IFERROR(VLOOKUP(D1367,[1]INSUMOS!$B$13:$H$9994,5,0),"")))))</f>
        <v>T</v>
      </c>
      <c r="H1367" s="39">
        <v>5</v>
      </c>
      <c r="I1367" s="38">
        <f>IFERROR(VLOOKUP(D1367,'[1]COMP-SINT-SINAPI'!$G$6:$Q$20000,8,0),IFERROR(VLOOKUP(D1367,'[1]PREÇOS UNITÁRIOS'!$B$73:$H$20000,5,0),IFERROR(VLOOKUP(D1367,'[1]INSUMOS-SINAPI'!$A$7:$F$20000,5,0),IFERROR(VLOOKUP(D1367,'[1]tab-PINI-SINT'!$B$18:$G$20000,4,0),IFERROR(VLOOKUP(D1367,[1]INSUMOS!$B$13:$H$9994,6,0),"")))))</f>
        <v>33.07</v>
      </c>
      <c r="J1367" s="38" t="str">
        <f>IF(D1367="",0,IFERROR(VLOOKUP(D1367,'[1]COMP-SINT-SINAPI'!$G$6:$Q$20000,7,0),IFERROR(VLOOKUP(D1367,'[1]PREÇOS UNITÁRIOS'!$B$73:$H$20000,6,0),IFERROR(VLOOKUP(D1367,'[1]INSUMOS-SINAPI'!$A$7:$F$20000,7,0),IFERROR(VLOOKUP(D1367,'[1]tab-PINI-SINT'!$B$18:$G$20000,5,0),IFERROR(VLOOKUP(D1367,[1]INSUMOS!$B$13:$H$9994,7,0),"0,00"))))))</f>
        <v>4,31</v>
      </c>
      <c r="K1367" s="40">
        <f t="shared" si="42"/>
        <v>165.35</v>
      </c>
      <c r="L1367" s="40">
        <f t="shared" si="43"/>
        <v>21.549999999999997</v>
      </c>
      <c r="M1367" s="41">
        <f t="shared" si="44"/>
        <v>186.89999999999998</v>
      </c>
      <c r="N1367" s="35"/>
    </row>
    <row r="1368" spans="3:14" ht="112.5" x14ac:dyDescent="0.35">
      <c r="C1368" s="34"/>
      <c r="D1368" s="36">
        <v>100584</v>
      </c>
      <c r="E1368" s="38" t="str">
        <f>IFERROR(VLOOKUP(D1368,'[1]COMP-SINT-SINAPI'!$G$6:$R$20000,12,0),IFERROR(VLOOKUP(D1368,'[1]PREÇOS UNITÁRIOS'!$B$73:$K$20000,9,0),IFERROR(VLOOKUP(D1368,'[1]INSUMOS-SINAPI'!$A$6:$J$20000,6,0),IFERROR(VLOOKUP(D1368,'[1]tab-PINI-SINT'!$B$18:$H$20000,7,0),IFERROR(VLOOKUP(D1368,[1]INSUMOS!$B$13:$J$9994,9,0),"")))))</f>
        <v>SINAPI</v>
      </c>
      <c r="F1368" s="37" t="str">
        <f>IFERROR(VLOOKUP(D1368,'[1]COMP-SINT-SINAPI'!$G$6:$Q$20000,2,0),IFERROR(VLOOKUP(D1368,'[1]PREÇOS UNITÁRIOS'!$B$73:$H$20000,3,0),IFERROR(VLOOKUP(D1368,'[1]INSUMOS-SINAPI'!$A$7:$F$20000,2,0),IFERROR(VLOOKUP(D1368,'[1]tab-PINI-SINT'!$B$18:$G$20000,2,0),IFERROR(VLOOKUP(D1368,[1]INSUMOS!$B$13:$H$9994,3,0),"")))))</f>
        <v>ASSENTAMENTO DE POSTE DE CONCRETO COM COMPRIMENTO NOMINAL DE 11 M, CARGA NOMINAL MAIOR QUE 1000 DAN, ENGASTAMENTO SIMPLES COM 1,7 M DE SOLO (NÃO INCLUI FORNECIMENTO). AF_11/2019</v>
      </c>
      <c r="G1368" s="38" t="str">
        <f>IFERROR(VLOOKUP(D1368,'[1]COMP-SINT-SINAPI'!$G$6:$Q$20000,3,0),IFERROR(VLOOKUP(D1368,'[1]PREÇOS UNITÁRIOS'!$B$73:$H$20000,4,0),IFERROR(VLOOKUP(D1368,'[1]INSUMOS-SINAPI'!$A$7:$F$20000,3,0),IFERROR(VLOOKUP(D1368,'[1]tab-PINI-SINT'!$B$18:$G$20000,3,0),IFERROR(VLOOKUP(D1368,[1]INSUMOS!$B$13:$H$9994,5,0),"")))))</f>
        <v>UN</v>
      </c>
      <c r="H1368" s="39">
        <v>1</v>
      </c>
      <c r="I1368" s="38">
        <f>IFERROR(VLOOKUP(D1368,'[1]COMP-SINT-SINAPI'!$G$6:$Q$20000,8,0),IFERROR(VLOOKUP(D1368,'[1]PREÇOS UNITÁRIOS'!$B$73:$H$20000,5,0),IFERROR(VLOOKUP(D1368,'[1]INSUMOS-SINAPI'!$A$7:$F$20000,5,0),IFERROR(VLOOKUP(D1368,'[1]tab-PINI-SINT'!$B$18:$G$20000,4,0),IFERROR(VLOOKUP(D1368,[1]INSUMOS!$B$13:$H$9994,6,0),"")))))</f>
        <v>443.56000000000006</v>
      </c>
      <c r="J1368" s="38" t="str">
        <f>IF(D1368="",0,IFERROR(VLOOKUP(D1368,'[1]COMP-SINT-SINAPI'!$G$6:$Q$20000,7,0),IFERROR(VLOOKUP(D1368,'[1]PREÇOS UNITÁRIOS'!$B$73:$H$20000,6,0),IFERROR(VLOOKUP(D1368,'[1]INSUMOS-SINAPI'!$A$7:$F$20000,7,0),IFERROR(VLOOKUP(D1368,'[1]tab-PINI-SINT'!$B$18:$G$20000,5,0),IFERROR(VLOOKUP(D1368,[1]INSUMOS!$B$13:$H$9994,7,0),"0,00"))))))</f>
        <v>153,66</v>
      </c>
      <c r="K1368" s="40">
        <f t="shared" si="42"/>
        <v>443.56000000000006</v>
      </c>
      <c r="L1368" s="40">
        <f t="shared" si="43"/>
        <v>153.66</v>
      </c>
      <c r="M1368" s="41">
        <f t="shared" si="44"/>
        <v>597.22</v>
      </c>
      <c r="N1368" s="35"/>
    </row>
    <row r="1369" spans="3:14" ht="37.5" x14ac:dyDescent="0.35">
      <c r="C1369" s="34"/>
      <c r="D1369" s="36">
        <v>39181</v>
      </c>
      <c r="E1369" s="38" t="str">
        <f>IFERROR(VLOOKUP(D1369,'[1]COMP-SINT-SINAPI'!$G$6:$R$20000,12,0),IFERROR(VLOOKUP(D1369,'[1]PREÇOS UNITÁRIOS'!$B$73:$K$20000,9,0),IFERROR(VLOOKUP(D1369,'[1]INSUMOS-SINAPI'!$A$6:$J$20000,6,0),IFERROR(VLOOKUP(D1369,'[1]tab-PINI-SINT'!$B$18:$H$20000,7,0),IFERROR(VLOOKUP(D1369,[1]INSUMOS!$B$13:$J$9994,9,0),"")))))</f>
        <v>SINAPI</v>
      </c>
      <c r="F1369" s="37" t="str">
        <f>IFERROR(VLOOKUP(D1369,'[1]COMP-SINT-SINAPI'!$G$6:$Q$20000,2,0),IFERROR(VLOOKUP(D1369,'[1]PREÇOS UNITÁRIOS'!$B$73:$H$20000,3,0),IFERROR(VLOOKUP(D1369,'[1]INSUMOS-SINAPI'!$A$7:$F$20000,2,0),IFERROR(VLOOKUP(D1369,'[1]tab-PINI-SINT'!$B$18:$G$20000,2,0),IFERROR(VLOOKUP(D1369,[1]INSUMOS!$B$13:$H$9994,3,0),"")))))</f>
        <v>BUCHA EM ALUMINIO, COM ROSCA, DE 3", PARA ELETRODUTO</v>
      </c>
      <c r="G1369" s="38" t="str">
        <f>IFERROR(VLOOKUP(D1369,'[1]COMP-SINT-SINAPI'!$G$6:$Q$20000,3,0),IFERROR(VLOOKUP(D1369,'[1]PREÇOS UNITÁRIOS'!$B$73:$H$20000,4,0),IFERROR(VLOOKUP(D1369,'[1]INSUMOS-SINAPI'!$A$7:$F$20000,3,0),IFERROR(VLOOKUP(D1369,'[1]tab-PINI-SINT'!$B$18:$G$20000,3,0),IFERROR(VLOOKUP(D1369,[1]INSUMOS!$B$13:$H$9994,5,0),"")))))</f>
        <v xml:space="preserve">UN    </v>
      </c>
      <c r="H1369" s="39">
        <v>2</v>
      </c>
      <c r="I1369" s="38" t="str">
        <f>IFERROR(VLOOKUP(D1369,'[1]COMP-SINT-SINAPI'!$G$6:$Q$20000,8,0),IFERROR(VLOOKUP(D1369,'[1]PREÇOS UNITÁRIOS'!$B$73:$H$20000,5,0),IFERROR(VLOOKUP(D1369,'[1]INSUMOS-SINAPI'!$A$7:$F$20000,5,0),IFERROR(VLOOKUP(D1369,'[1]tab-PINI-SINT'!$B$18:$G$20000,4,0),IFERROR(VLOOKUP(D1369,[1]INSUMOS!$B$13:$H$9994,6,0),"")))))</f>
        <v>7,41</v>
      </c>
      <c r="J1369" s="38" t="str">
        <f>IF(D1369="",0,IFERROR(VLOOKUP(D1369,'[1]COMP-SINT-SINAPI'!$G$6:$Q$20000,7,0),IFERROR(VLOOKUP(D1369,'[1]PREÇOS UNITÁRIOS'!$B$73:$H$20000,6,0),IFERROR(VLOOKUP(D1369,'[1]INSUMOS-SINAPI'!$A$7:$F$20000,7,0),IFERROR(VLOOKUP(D1369,'[1]tab-PINI-SINT'!$B$18:$G$20000,5,0),IFERROR(VLOOKUP(D1369,[1]INSUMOS!$B$13:$H$9994,7,0),"0,00"))))))</f>
        <v>0,00</v>
      </c>
      <c r="K1369" s="40">
        <f t="shared" si="42"/>
        <v>14.82</v>
      </c>
      <c r="L1369" s="40">
        <f t="shared" si="43"/>
        <v>0</v>
      </c>
      <c r="M1369" s="41">
        <f t="shared" si="44"/>
        <v>14.82</v>
      </c>
      <c r="N1369" s="35"/>
    </row>
    <row r="1370" spans="3:14" ht="37.5" x14ac:dyDescent="0.35">
      <c r="C1370" s="34"/>
      <c r="D1370" s="36" t="s">
        <v>1057</v>
      </c>
      <c r="E1370" s="38" t="str">
        <f>IFERROR(VLOOKUP(D1370,'[1]COMP-SINT-SINAPI'!$G$6:$R$20000,12,0),IFERROR(VLOOKUP(D1370,'[1]PREÇOS UNITÁRIOS'!$B$73:$K$20000,9,0),IFERROR(VLOOKUP(D1370,'[1]INSUMOS-SINAPI'!$A$6:$J$20000,6,0),IFERROR(VLOOKUP(D1370,'[1]tab-PINI-SINT'!$B$18:$H$20000,7,0),IFERROR(VLOOKUP(D1370,[1]INSUMOS!$B$13:$J$9994,9,0),"")))))</f>
        <v>PINI</v>
      </c>
      <c r="F1370" s="37" t="str">
        <f>IFERROR(VLOOKUP(D1370,'[1]COMP-SINT-SINAPI'!$G$6:$Q$20000,2,0),IFERROR(VLOOKUP(D1370,'[1]PREÇOS UNITÁRIOS'!$B$73:$H$20000,3,0),IFERROR(VLOOKUP(D1370,'[1]INSUMOS-SINAPI'!$A$7:$F$20000,2,0),IFERROR(VLOOKUP(D1370,'[1]tab-PINI-SINT'!$B$18:$G$20000,2,0),IFERROR(VLOOKUP(D1370,[1]INSUMOS!$B$13:$H$9994,3,0),"")))))</f>
        <v>Eletroduto de aço carbono com costura galvanização eletrolítica Ø 80 mm 3"</v>
      </c>
      <c r="G1370" s="38" t="str">
        <f>IFERROR(VLOOKUP(D1370,'[1]COMP-SINT-SINAPI'!$G$6:$Q$20000,3,0),IFERROR(VLOOKUP(D1370,'[1]PREÇOS UNITÁRIOS'!$B$73:$H$20000,4,0),IFERROR(VLOOKUP(D1370,'[1]INSUMOS-SINAPI'!$A$7:$F$20000,3,0),IFERROR(VLOOKUP(D1370,'[1]tab-PINI-SINT'!$B$18:$G$20000,3,0),IFERROR(VLOOKUP(D1370,[1]INSUMOS!$B$13:$H$9994,5,0),"")))))</f>
        <v>m</v>
      </c>
      <c r="H1370" s="39">
        <v>9</v>
      </c>
      <c r="I1370" s="38">
        <f>IFERROR(VLOOKUP(D1370,'[1]COMP-SINT-SINAPI'!$G$6:$Q$20000,8,0),IFERROR(VLOOKUP(D1370,'[1]PREÇOS UNITÁRIOS'!$B$73:$H$20000,5,0),IFERROR(VLOOKUP(D1370,'[1]INSUMOS-SINAPI'!$A$7:$F$20000,5,0),IFERROR(VLOOKUP(D1370,'[1]tab-PINI-SINT'!$B$18:$G$20000,4,0),IFERROR(VLOOKUP(D1370,[1]INSUMOS!$B$13:$H$9994,6,0),"")))))</f>
        <v>58.39</v>
      </c>
      <c r="J1370" s="38">
        <f>IF(D1370="",0,IFERROR(VLOOKUP(D1370,'[1]COMP-SINT-SINAPI'!$G$6:$Q$20000,7,0),IFERROR(VLOOKUP(D1370,'[1]PREÇOS UNITÁRIOS'!$B$73:$H$20000,6,0),IFERROR(VLOOKUP(D1370,'[1]INSUMOS-SINAPI'!$A$7:$F$20000,7,0),IFERROR(VLOOKUP(D1370,'[1]tab-PINI-SINT'!$B$18:$G$20000,5,0),IFERROR(VLOOKUP(D1370,[1]INSUMOS!$B$13:$H$9994,7,0),"0,00"))))))</f>
        <v>19.71</v>
      </c>
      <c r="K1370" s="40">
        <f t="shared" si="42"/>
        <v>525.51</v>
      </c>
      <c r="L1370" s="40">
        <f t="shared" si="43"/>
        <v>177.39000000000001</v>
      </c>
      <c r="M1370" s="41">
        <f t="shared" si="44"/>
        <v>702.9</v>
      </c>
      <c r="N1370" s="35"/>
    </row>
    <row r="1371" spans="3:14" ht="50" x14ac:dyDescent="0.35">
      <c r="C1371" s="34"/>
      <c r="D1371" s="36">
        <v>96671</v>
      </c>
      <c r="E1371" s="38" t="str">
        <f>IFERROR(VLOOKUP(D1371,'[1]COMP-SINT-SINAPI'!$G$6:$R$20000,12,0),IFERROR(VLOOKUP(D1371,'[1]PREÇOS UNITÁRIOS'!$B$73:$K$20000,9,0),IFERROR(VLOOKUP(D1371,'[1]INSUMOS-SINAPI'!$A$6:$J$20000,6,0),IFERROR(VLOOKUP(D1371,'[1]tab-PINI-SINT'!$B$18:$H$20000,7,0),IFERROR(VLOOKUP(D1371,[1]INSUMOS!$B$13:$J$9994,9,0),"")))))</f>
        <v>SINAPI</v>
      </c>
      <c r="F1371" s="37" t="str">
        <f>IFERROR(VLOOKUP(D1371,'[1]COMP-SINT-SINAPI'!$G$6:$Q$20000,2,0),IFERROR(VLOOKUP(D1371,'[1]PREÇOS UNITÁRIOS'!$B$73:$H$20000,3,0),IFERROR(VLOOKUP(D1371,'[1]INSUMOS-SINAPI'!$A$7:$F$20000,2,0),IFERROR(VLOOKUP(D1371,'[1]tab-PINI-SINT'!$B$18:$G$20000,2,0),IFERROR(VLOOKUP(D1371,[1]INSUMOS!$B$13:$H$9994,3,0),"")))))</f>
        <v>TUBO, PPR, DN 50, CLASSE PN 12,  INSTALADO EM PRUMADA DE ÁGUA   FORNECIMENTO E INSTALAÇÃO. AF_08/2022</v>
      </c>
      <c r="G1371" s="38" t="str">
        <f>IFERROR(VLOOKUP(D1371,'[1]COMP-SINT-SINAPI'!$G$6:$Q$20000,3,0),IFERROR(VLOOKUP(D1371,'[1]PREÇOS UNITÁRIOS'!$B$73:$H$20000,4,0),IFERROR(VLOOKUP(D1371,'[1]INSUMOS-SINAPI'!$A$7:$F$20000,3,0),IFERROR(VLOOKUP(D1371,'[1]tab-PINI-SINT'!$B$18:$G$20000,3,0),IFERROR(VLOOKUP(D1371,[1]INSUMOS!$B$13:$H$9994,5,0),"")))))</f>
        <v>M</v>
      </c>
      <c r="H1371" s="39">
        <v>25</v>
      </c>
      <c r="I1371" s="38">
        <f>IFERROR(VLOOKUP(D1371,'[1]COMP-SINT-SINAPI'!$G$6:$Q$20000,8,0),IFERROR(VLOOKUP(D1371,'[1]PREÇOS UNITÁRIOS'!$B$73:$H$20000,5,0),IFERROR(VLOOKUP(D1371,'[1]INSUMOS-SINAPI'!$A$7:$F$20000,5,0),IFERROR(VLOOKUP(D1371,'[1]tab-PINI-SINT'!$B$18:$G$20000,4,0),IFERROR(VLOOKUP(D1371,[1]INSUMOS!$B$13:$H$9994,6,0),"")))))</f>
        <v>25.3</v>
      </c>
      <c r="J1371" s="38" t="str">
        <f>IF(D1371="",0,IFERROR(VLOOKUP(D1371,'[1]COMP-SINT-SINAPI'!$G$6:$Q$20000,7,0),IFERROR(VLOOKUP(D1371,'[1]PREÇOS UNITÁRIOS'!$B$73:$H$20000,6,0),IFERROR(VLOOKUP(D1371,'[1]INSUMOS-SINAPI'!$A$7:$F$20000,7,0),IFERROR(VLOOKUP(D1371,'[1]tab-PINI-SINT'!$B$18:$G$20000,5,0),IFERROR(VLOOKUP(D1371,[1]INSUMOS!$B$13:$H$9994,7,0),"0,00"))))))</f>
        <v>6,02</v>
      </c>
      <c r="K1371" s="40">
        <f t="shared" si="42"/>
        <v>632.5</v>
      </c>
      <c r="L1371" s="40">
        <f t="shared" si="43"/>
        <v>150.5</v>
      </c>
      <c r="M1371" s="41">
        <f t="shared" si="44"/>
        <v>783</v>
      </c>
      <c r="N1371" s="35"/>
    </row>
    <row r="1372" spans="3:14" ht="50" x14ac:dyDescent="0.35">
      <c r="C1372" s="34"/>
      <c r="D1372" s="36">
        <v>96973</v>
      </c>
      <c r="E1372" s="38" t="str">
        <f>IFERROR(VLOOKUP(D1372,'[1]COMP-SINT-SINAPI'!$G$6:$R$20000,12,0),IFERROR(VLOOKUP(D1372,'[1]PREÇOS UNITÁRIOS'!$B$73:$K$20000,9,0),IFERROR(VLOOKUP(D1372,'[1]INSUMOS-SINAPI'!$A$6:$J$20000,6,0),IFERROR(VLOOKUP(D1372,'[1]tab-PINI-SINT'!$B$18:$H$20000,7,0),IFERROR(VLOOKUP(D1372,[1]INSUMOS!$B$13:$J$9994,9,0),"")))))</f>
        <v>SINAPI</v>
      </c>
      <c r="F1372" s="37" t="str">
        <f>IFERROR(VLOOKUP(D1372,'[1]COMP-SINT-SINAPI'!$G$6:$Q$20000,2,0),IFERROR(VLOOKUP(D1372,'[1]PREÇOS UNITÁRIOS'!$B$73:$H$20000,3,0),IFERROR(VLOOKUP(D1372,'[1]INSUMOS-SINAPI'!$A$7:$F$20000,2,0),IFERROR(VLOOKUP(D1372,'[1]tab-PINI-SINT'!$B$18:$G$20000,2,0),IFERROR(VLOOKUP(D1372,[1]INSUMOS!$B$13:$H$9994,3,0),"")))))</f>
        <v>CORDOALHA DE COBRE NU 35 MM², NÃO ENTERRADA, COM ISOLADOR - FORNECIMENTO E INSTALAÇÃO. AF_12/2017</v>
      </c>
      <c r="G1372" s="38" t="str">
        <f>IFERROR(VLOOKUP(D1372,'[1]COMP-SINT-SINAPI'!$G$6:$Q$20000,3,0),IFERROR(VLOOKUP(D1372,'[1]PREÇOS UNITÁRIOS'!$B$73:$H$20000,4,0),IFERROR(VLOOKUP(D1372,'[1]INSUMOS-SINAPI'!$A$7:$F$20000,3,0),IFERROR(VLOOKUP(D1372,'[1]tab-PINI-SINT'!$B$18:$G$20000,3,0),IFERROR(VLOOKUP(D1372,[1]INSUMOS!$B$13:$H$9994,5,0),"")))))</f>
        <v>M</v>
      </c>
      <c r="H1372" s="39">
        <v>5</v>
      </c>
      <c r="I1372" s="38">
        <f>IFERROR(VLOOKUP(D1372,'[1]COMP-SINT-SINAPI'!$G$6:$Q$20000,8,0),IFERROR(VLOOKUP(D1372,'[1]PREÇOS UNITÁRIOS'!$B$73:$H$20000,5,0),IFERROR(VLOOKUP(D1372,'[1]INSUMOS-SINAPI'!$A$7:$F$20000,5,0),IFERROR(VLOOKUP(D1372,'[1]tab-PINI-SINT'!$B$18:$G$20000,4,0),IFERROR(VLOOKUP(D1372,[1]INSUMOS!$B$13:$H$9994,6,0),"")))))</f>
        <v>45.410000000000004</v>
      </c>
      <c r="J1372" s="38" t="str">
        <f>IF(D1372="",0,IFERROR(VLOOKUP(D1372,'[1]COMP-SINT-SINAPI'!$G$6:$Q$20000,7,0),IFERROR(VLOOKUP(D1372,'[1]PREÇOS UNITÁRIOS'!$B$73:$H$20000,6,0),IFERROR(VLOOKUP(D1372,'[1]INSUMOS-SINAPI'!$A$7:$F$20000,7,0),IFERROR(VLOOKUP(D1372,'[1]tab-PINI-SINT'!$B$18:$G$20000,5,0),IFERROR(VLOOKUP(D1372,[1]INSUMOS!$B$13:$H$9994,7,0),"0,00"))))))</f>
        <v>14,72</v>
      </c>
      <c r="K1372" s="40">
        <f t="shared" si="42"/>
        <v>227.05</v>
      </c>
      <c r="L1372" s="40">
        <f t="shared" si="43"/>
        <v>73.600000000000009</v>
      </c>
      <c r="M1372" s="41">
        <f t="shared" si="44"/>
        <v>300.65000000000003</v>
      </c>
      <c r="N1372" s="35"/>
    </row>
    <row r="1373" spans="3:14" ht="50" x14ac:dyDescent="0.35">
      <c r="C1373" s="34"/>
      <c r="D1373" s="36">
        <v>3302</v>
      </c>
      <c r="E1373" s="38" t="str">
        <f>IFERROR(VLOOKUP(D1373,'[1]COMP-SINT-SINAPI'!$G$6:$R$20000,12,0),IFERROR(VLOOKUP(D1373,'[1]PREÇOS UNITÁRIOS'!$B$73:$K$20000,9,0),IFERROR(VLOOKUP(D1373,'[1]INSUMOS-SINAPI'!$A$6:$J$20000,6,0),IFERROR(VLOOKUP(D1373,'[1]tab-PINI-SINT'!$B$18:$H$20000,7,0),IFERROR(VLOOKUP(D1373,[1]INSUMOS!$B$13:$J$9994,9,0),"")))))</f>
        <v>SINAPI</v>
      </c>
      <c r="F1373" s="37" t="str">
        <f>IFERROR(VLOOKUP(D1373,'[1]COMP-SINT-SINAPI'!$G$6:$Q$20000,2,0),IFERROR(VLOOKUP(D1373,'[1]PREÇOS UNITÁRIOS'!$B$73:$H$20000,3,0),IFERROR(VLOOKUP(D1373,'[1]INSUMOS-SINAPI'!$A$7:$F$20000,2,0),IFERROR(VLOOKUP(D1373,'[1]tab-PINI-SINT'!$B$18:$G$20000,2,0),IFERROR(VLOOKUP(D1373,[1]INSUMOS!$B$13:$H$9994,3,0),"")))))</f>
        <v>FUSIVEL NH 100 A TAMANHO 00, CAPACIDADE DE INTERRUPCAO DE 120 KA, TENSAO NOMIMNAL DE 500 V</v>
      </c>
      <c r="G1373" s="38" t="str">
        <f>IFERROR(VLOOKUP(D1373,'[1]COMP-SINT-SINAPI'!$G$6:$Q$20000,3,0),IFERROR(VLOOKUP(D1373,'[1]PREÇOS UNITÁRIOS'!$B$73:$H$20000,4,0),IFERROR(VLOOKUP(D1373,'[1]INSUMOS-SINAPI'!$A$7:$F$20000,3,0),IFERROR(VLOOKUP(D1373,'[1]tab-PINI-SINT'!$B$18:$G$20000,3,0),IFERROR(VLOOKUP(D1373,[1]INSUMOS!$B$13:$H$9994,5,0),"")))))</f>
        <v xml:space="preserve">UN    </v>
      </c>
      <c r="H1373" s="39">
        <v>3</v>
      </c>
      <c r="I1373" s="38" t="str">
        <f>IFERROR(VLOOKUP(D1373,'[1]COMP-SINT-SINAPI'!$G$6:$Q$20000,8,0),IFERROR(VLOOKUP(D1373,'[1]PREÇOS UNITÁRIOS'!$B$73:$H$20000,5,0),IFERROR(VLOOKUP(D1373,'[1]INSUMOS-SINAPI'!$A$7:$F$20000,5,0),IFERROR(VLOOKUP(D1373,'[1]tab-PINI-SINT'!$B$18:$G$20000,4,0),IFERROR(VLOOKUP(D1373,[1]INSUMOS!$B$13:$H$9994,6,0),"")))))</f>
        <v>37,04</v>
      </c>
      <c r="J1373" s="38" t="str">
        <f>IF(D1373="",0,IFERROR(VLOOKUP(D1373,'[1]COMP-SINT-SINAPI'!$G$6:$Q$20000,7,0),IFERROR(VLOOKUP(D1373,'[1]PREÇOS UNITÁRIOS'!$B$73:$H$20000,6,0),IFERROR(VLOOKUP(D1373,'[1]INSUMOS-SINAPI'!$A$7:$F$20000,7,0),IFERROR(VLOOKUP(D1373,'[1]tab-PINI-SINT'!$B$18:$G$20000,5,0),IFERROR(VLOOKUP(D1373,[1]INSUMOS!$B$13:$H$9994,7,0),"0,00"))))))</f>
        <v>0,00</v>
      </c>
      <c r="K1373" s="40">
        <f t="shared" si="42"/>
        <v>111.12</v>
      </c>
      <c r="L1373" s="40">
        <f t="shared" si="43"/>
        <v>0</v>
      </c>
      <c r="M1373" s="41">
        <f t="shared" si="44"/>
        <v>111.12</v>
      </c>
      <c r="N1373" s="35"/>
    </row>
    <row r="1374" spans="3:14" ht="62.5" x14ac:dyDescent="0.35">
      <c r="C1374" s="34"/>
      <c r="D1374" s="36">
        <v>12327</v>
      </c>
      <c r="E1374" s="38" t="str">
        <f>IFERROR(VLOOKUP(D1374,'[1]COMP-SINT-SINAPI'!$G$6:$R$20000,12,0),IFERROR(VLOOKUP(D1374,'[1]PREÇOS UNITÁRIOS'!$B$73:$K$20000,9,0),IFERROR(VLOOKUP(D1374,'[1]INSUMOS-SINAPI'!$A$6:$J$20000,6,0),IFERROR(VLOOKUP(D1374,'[1]tab-PINI-SINT'!$B$18:$H$20000,7,0),IFERROR(VLOOKUP(D1374,[1]INSUMOS!$B$13:$J$9994,9,0),"")))))</f>
        <v>SINAPI</v>
      </c>
      <c r="F1374" s="37" t="str">
        <f>IFERROR(VLOOKUP(D1374,'[1]COMP-SINT-SINAPI'!$G$6:$Q$20000,2,0),IFERROR(VLOOKUP(D1374,'[1]PREÇOS UNITÁRIOS'!$B$73:$H$20000,3,0),IFERROR(VLOOKUP(D1374,'[1]INSUMOS-SINAPI'!$A$7:$F$20000,2,0),IFERROR(VLOOKUP(D1374,'[1]tab-PINI-SINT'!$B$18:$G$20000,2,0),IFERROR(VLOOKUP(D1374,[1]INSUMOS!$B$13:$H$9994,3,0),"")))))</f>
        <v>CINTA CIRCULAR EM ACO GALVANIZADO DE 210 MM DE DIAMETRO PARA INSTALACAO DE TRANSFORMADOR EM POSTE DE CONCRETO</v>
      </c>
      <c r="G1374" s="38" t="str">
        <f>IFERROR(VLOOKUP(D1374,'[1]COMP-SINT-SINAPI'!$G$6:$Q$20000,3,0),IFERROR(VLOOKUP(D1374,'[1]PREÇOS UNITÁRIOS'!$B$73:$H$20000,4,0),IFERROR(VLOOKUP(D1374,'[1]INSUMOS-SINAPI'!$A$7:$F$20000,3,0),IFERROR(VLOOKUP(D1374,'[1]tab-PINI-SINT'!$B$18:$G$20000,3,0),IFERROR(VLOOKUP(D1374,[1]INSUMOS!$B$13:$H$9994,5,0),"")))))</f>
        <v xml:space="preserve">UN    </v>
      </c>
      <c r="H1374" s="39">
        <v>2</v>
      </c>
      <c r="I1374" s="38" t="str">
        <f>IFERROR(VLOOKUP(D1374,'[1]COMP-SINT-SINAPI'!$G$6:$Q$20000,8,0),IFERROR(VLOOKUP(D1374,'[1]PREÇOS UNITÁRIOS'!$B$73:$H$20000,5,0),IFERROR(VLOOKUP(D1374,'[1]INSUMOS-SINAPI'!$A$7:$F$20000,5,0),IFERROR(VLOOKUP(D1374,'[1]tab-PINI-SINT'!$B$18:$G$20000,4,0),IFERROR(VLOOKUP(D1374,[1]INSUMOS!$B$13:$H$9994,6,0),"")))))</f>
        <v>63,85</v>
      </c>
      <c r="J1374" s="38" t="str">
        <f>IF(D1374="",0,IFERROR(VLOOKUP(D1374,'[1]COMP-SINT-SINAPI'!$G$6:$Q$20000,7,0),IFERROR(VLOOKUP(D1374,'[1]PREÇOS UNITÁRIOS'!$B$73:$H$20000,6,0),IFERROR(VLOOKUP(D1374,'[1]INSUMOS-SINAPI'!$A$7:$F$20000,7,0),IFERROR(VLOOKUP(D1374,'[1]tab-PINI-SINT'!$B$18:$G$20000,5,0),IFERROR(VLOOKUP(D1374,[1]INSUMOS!$B$13:$H$9994,7,0),"0,00"))))))</f>
        <v>0,00</v>
      </c>
      <c r="K1374" s="40">
        <f t="shared" si="42"/>
        <v>127.7</v>
      </c>
      <c r="L1374" s="40">
        <f t="shared" si="43"/>
        <v>0</v>
      </c>
      <c r="M1374" s="41">
        <f t="shared" si="44"/>
        <v>127.7</v>
      </c>
      <c r="N1374" s="35"/>
    </row>
    <row r="1375" spans="3:14" ht="25" x14ac:dyDescent="0.35">
      <c r="C1375" s="34"/>
      <c r="D1375" s="36" t="s">
        <v>179</v>
      </c>
      <c r="E1375" s="38" t="str">
        <f>IFERROR(VLOOKUP(D1375,'[1]COMP-SINT-SINAPI'!$G$6:$R$20000,12,0),IFERROR(VLOOKUP(D1375,'[1]PREÇOS UNITÁRIOS'!$B$73:$K$20000,9,0),IFERROR(VLOOKUP(D1375,'[1]INSUMOS-SINAPI'!$A$6:$J$20000,6,0),IFERROR(VLOOKUP(D1375,'[1]tab-PINI-SINT'!$B$18:$H$20000,7,0),IFERROR(VLOOKUP(D1375,[1]INSUMOS!$B$13:$J$9994,9,0),"")))))</f>
        <v>SEDOP-PA E00201</v>
      </c>
      <c r="F1375" s="37" t="str">
        <f>IFERROR(VLOOKUP(D1375,'[1]COMP-SINT-SINAPI'!$G$6:$Q$20000,2,0),IFERROR(VLOOKUP(D1375,'[1]PREÇOS UNITÁRIOS'!$B$73:$H$20000,3,0),IFERROR(VLOOKUP(D1375,'[1]INSUMOS-SINAPI'!$A$7:$F$20000,2,0),IFERROR(VLOOKUP(D1375,'[1]tab-PINI-SINT'!$B$18:$G$20000,2,0),IFERROR(VLOOKUP(D1375,[1]INSUMOS!$B$13:$H$9994,3,0),"")))))</f>
        <v>Caixa p/ transformador de corrente</v>
      </c>
      <c r="G1375" s="38" t="str">
        <f>IFERROR(VLOOKUP(D1375,'[1]COMP-SINT-SINAPI'!$G$6:$Q$20000,3,0),IFERROR(VLOOKUP(D1375,'[1]PREÇOS UNITÁRIOS'!$B$73:$H$20000,4,0),IFERROR(VLOOKUP(D1375,'[1]INSUMOS-SINAPI'!$A$7:$F$20000,3,0),IFERROR(VLOOKUP(D1375,'[1]tab-PINI-SINT'!$B$18:$G$20000,3,0),IFERROR(VLOOKUP(D1375,[1]INSUMOS!$B$13:$H$9994,5,0),"")))))</f>
        <v>UND</v>
      </c>
      <c r="H1375" s="39">
        <v>1</v>
      </c>
      <c r="I1375" s="38">
        <f>IFERROR(VLOOKUP(D1375,'[1]COMP-SINT-SINAPI'!$G$6:$Q$20000,8,0),IFERROR(VLOOKUP(D1375,'[1]PREÇOS UNITÁRIOS'!$B$73:$H$20000,5,0),IFERROR(VLOOKUP(D1375,'[1]INSUMOS-SINAPI'!$A$7:$F$20000,5,0),IFERROR(VLOOKUP(D1375,'[1]tab-PINI-SINT'!$B$18:$G$20000,4,0),IFERROR(VLOOKUP(D1375,[1]INSUMOS!$B$13:$H$9994,6,0),"")))))</f>
        <v>1313</v>
      </c>
      <c r="J1375" s="38">
        <f>IF(D1375="",0,IFERROR(VLOOKUP(D1375,'[1]COMP-SINT-SINAPI'!$G$6:$Q$20000,7,0),IFERROR(VLOOKUP(D1375,'[1]PREÇOS UNITÁRIOS'!$B$73:$H$20000,6,0),IFERROR(VLOOKUP(D1375,'[1]INSUMOS-SINAPI'!$A$7:$F$20000,7,0),IFERROR(VLOOKUP(D1375,'[1]tab-PINI-SINT'!$B$18:$G$20000,5,0),IFERROR(VLOOKUP(D1375,[1]INSUMOS!$B$13:$H$9994,7,0),"0,00"))))))</f>
        <v>0</v>
      </c>
      <c r="K1375" s="40">
        <f t="shared" si="42"/>
        <v>1313</v>
      </c>
      <c r="L1375" s="40">
        <f t="shared" si="43"/>
        <v>0</v>
      </c>
      <c r="M1375" s="41">
        <f t="shared" si="44"/>
        <v>1313</v>
      </c>
      <c r="N1375" s="35"/>
    </row>
    <row r="1376" spans="3:14" ht="62.5" x14ac:dyDescent="0.35">
      <c r="C1376" s="34"/>
      <c r="D1376" s="36">
        <v>13348</v>
      </c>
      <c r="E1376" s="38" t="str">
        <f>IFERROR(VLOOKUP(D1376,'[1]COMP-SINT-SINAPI'!$G$6:$R$20000,12,0),IFERROR(VLOOKUP(D1376,'[1]PREÇOS UNITÁRIOS'!$B$73:$K$20000,9,0),IFERROR(VLOOKUP(D1376,'[1]INSUMOS-SINAPI'!$A$6:$J$20000,6,0),IFERROR(VLOOKUP(D1376,'[1]tab-PINI-SINT'!$B$18:$H$20000,7,0),IFERROR(VLOOKUP(D1376,[1]INSUMOS!$B$13:$J$9994,9,0),"")))))</f>
        <v>SINAPI</v>
      </c>
      <c r="F1376" s="37" t="str">
        <f>IFERROR(VLOOKUP(D1376,'[1]COMP-SINT-SINAPI'!$G$6:$Q$20000,2,0),IFERROR(VLOOKUP(D1376,'[1]PREÇOS UNITÁRIOS'!$B$73:$H$20000,3,0),IFERROR(VLOOKUP(D1376,'[1]INSUMOS-SINAPI'!$A$7:$F$20000,2,0),IFERROR(VLOOKUP(D1376,'[1]tab-PINI-SINT'!$B$18:$G$20000,2,0),IFERROR(VLOOKUP(D1376,[1]INSUMOS!$B$13:$H$9994,3,0),"")))))</f>
        <v>ARRUELA  EM ACO GALVANIZADO, DIAMETRO EXTERNO = 35MM, ESPESSURA = 3MM, DIAMETRO DO FURO= 18MM</v>
      </c>
      <c r="G1376" s="38" t="str">
        <f>IFERROR(VLOOKUP(D1376,'[1]COMP-SINT-SINAPI'!$G$6:$Q$20000,3,0),IFERROR(VLOOKUP(D1376,'[1]PREÇOS UNITÁRIOS'!$B$73:$H$20000,4,0),IFERROR(VLOOKUP(D1376,'[1]INSUMOS-SINAPI'!$A$7:$F$20000,3,0),IFERROR(VLOOKUP(D1376,'[1]tab-PINI-SINT'!$B$18:$G$20000,3,0),IFERROR(VLOOKUP(D1376,[1]INSUMOS!$B$13:$H$9994,5,0),"")))))</f>
        <v xml:space="preserve">UN    </v>
      </c>
      <c r="H1376" s="39">
        <v>14</v>
      </c>
      <c r="I1376" s="38" t="str">
        <f>IFERROR(VLOOKUP(D1376,'[1]COMP-SINT-SINAPI'!$G$6:$Q$20000,8,0),IFERROR(VLOOKUP(D1376,'[1]PREÇOS UNITÁRIOS'!$B$73:$H$20000,5,0),IFERROR(VLOOKUP(D1376,'[1]INSUMOS-SINAPI'!$A$7:$F$20000,5,0),IFERROR(VLOOKUP(D1376,'[1]tab-PINI-SINT'!$B$18:$G$20000,4,0),IFERROR(VLOOKUP(D1376,[1]INSUMOS!$B$13:$H$9994,6,0),"")))))</f>
        <v>1,79</v>
      </c>
      <c r="J1376" s="38" t="str">
        <f>IF(D1376="",0,IFERROR(VLOOKUP(D1376,'[1]COMP-SINT-SINAPI'!$G$6:$Q$20000,7,0),IFERROR(VLOOKUP(D1376,'[1]PREÇOS UNITÁRIOS'!$B$73:$H$20000,6,0),IFERROR(VLOOKUP(D1376,'[1]INSUMOS-SINAPI'!$A$7:$F$20000,7,0),IFERROR(VLOOKUP(D1376,'[1]tab-PINI-SINT'!$B$18:$G$20000,5,0),IFERROR(VLOOKUP(D1376,[1]INSUMOS!$B$13:$H$9994,7,0),"0,00"))))))</f>
        <v>0,00</v>
      </c>
      <c r="K1376" s="40">
        <f t="shared" si="42"/>
        <v>25.060000000000002</v>
      </c>
      <c r="L1376" s="40">
        <f t="shared" si="43"/>
        <v>0</v>
      </c>
      <c r="M1376" s="41">
        <f t="shared" si="44"/>
        <v>25.060000000000002</v>
      </c>
      <c r="N1376" s="35"/>
    </row>
    <row r="1377" spans="3:14" ht="25" x14ac:dyDescent="0.35">
      <c r="C1377" s="34"/>
      <c r="D1377" s="36" t="s">
        <v>177</v>
      </c>
      <c r="E1377" s="38" t="str">
        <f>IFERROR(VLOOKUP(D1377,'[1]COMP-SINT-SINAPI'!$G$6:$R$20000,12,0),IFERROR(VLOOKUP(D1377,'[1]PREÇOS UNITÁRIOS'!$B$73:$K$20000,9,0),IFERROR(VLOOKUP(D1377,'[1]INSUMOS-SINAPI'!$A$6:$J$20000,6,0),IFERROR(VLOOKUP(D1377,'[1]tab-PINI-SINT'!$B$18:$H$20000,7,0),IFERROR(VLOOKUP(D1377,[1]INSUMOS!$B$13:$J$9994,9,0),"")))))</f>
        <v>SEDOP-PA E00186</v>
      </c>
      <c r="F1377" s="37" t="str">
        <f>IFERROR(VLOOKUP(D1377,'[1]COMP-SINT-SINAPI'!$G$6:$Q$20000,2,0),IFERROR(VLOOKUP(D1377,'[1]PREÇOS UNITÁRIOS'!$B$73:$H$20000,3,0),IFERROR(VLOOKUP(D1377,'[1]INSUMOS-SINAPI'!$A$7:$F$20000,2,0),IFERROR(VLOOKUP(D1377,'[1]tab-PINI-SINT'!$B$18:$G$20000,2,0),IFERROR(VLOOKUP(D1377,[1]INSUMOS!$B$13:$H$9994,3,0),"")))))</f>
        <v>Parafuso de cabeça abaulada 16x45mm</v>
      </c>
      <c r="G1377" s="38" t="str">
        <f>IFERROR(VLOOKUP(D1377,'[1]COMP-SINT-SINAPI'!$G$6:$Q$20000,3,0),IFERROR(VLOOKUP(D1377,'[1]PREÇOS UNITÁRIOS'!$B$73:$H$20000,4,0),IFERROR(VLOOKUP(D1377,'[1]INSUMOS-SINAPI'!$A$7:$F$20000,3,0),IFERROR(VLOOKUP(D1377,'[1]tab-PINI-SINT'!$B$18:$G$20000,3,0),IFERROR(VLOOKUP(D1377,[1]INSUMOS!$B$13:$H$9994,5,0),"")))))</f>
        <v>UND</v>
      </c>
      <c r="H1377" s="39">
        <v>2</v>
      </c>
      <c r="I1377" s="38">
        <f>IFERROR(VLOOKUP(D1377,'[1]COMP-SINT-SINAPI'!$G$6:$Q$20000,8,0),IFERROR(VLOOKUP(D1377,'[1]PREÇOS UNITÁRIOS'!$B$73:$H$20000,5,0),IFERROR(VLOOKUP(D1377,'[1]INSUMOS-SINAPI'!$A$7:$F$20000,5,0),IFERROR(VLOOKUP(D1377,'[1]tab-PINI-SINT'!$B$18:$G$20000,4,0),IFERROR(VLOOKUP(D1377,[1]INSUMOS!$B$13:$H$9994,6,0),"")))))</f>
        <v>4.87</v>
      </c>
      <c r="J1377" s="38">
        <f>IF(D1377="",0,IFERROR(VLOOKUP(D1377,'[1]COMP-SINT-SINAPI'!$G$6:$Q$20000,7,0),IFERROR(VLOOKUP(D1377,'[1]PREÇOS UNITÁRIOS'!$B$73:$H$20000,6,0),IFERROR(VLOOKUP(D1377,'[1]INSUMOS-SINAPI'!$A$7:$F$20000,7,0),IFERROR(VLOOKUP(D1377,'[1]tab-PINI-SINT'!$B$18:$G$20000,5,0),IFERROR(VLOOKUP(D1377,[1]INSUMOS!$B$13:$H$9994,7,0),"0,00"))))))</f>
        <v>0</v>
      </c>
      <c r="K1377" s="40">
        <f t="shared" si="42"/>
        <v>9.74</v>
      </c>
      <c r="L1377" s="40">
        <f t="shared" si="43"/>
        <v>0</v>
      </c>
      <c r="M1377" s="41">
        <f t="shared" si="44"/>
        <v>9.74</v>
      </c>
      <c r="N1377" s="35"/>
    </row>
    <row r="1378" spans="3:14" ht="50" x14ac:dyDescent="0.35">
      <c r="C1378" s="34"/>
      <c r="D1378" s="36">
        <v>37591</v>
      </c>
      <c r="E1378" s="38" t="str">
        <f>IFERROR(VLOOKUP(D1378,'[1]COMP-SINT-SINAPI'!$G$6:$R$20000,12,0),IFERROR(VLOOKUP(D1378,'[1]PREÇOS UNITÁRIOS'!$B$73:$K$20000,9,0),IFERROR(VLOOKUP(D1378,'[1]INSUMOS-SINAPI'!$A$6:$J$20000,6,0),IFERROR(VLOOKUP(D1378,'[1]tab-PINI-SINT'!$B$18:$H$20000,7,0),IFERROR(VLOOKUP(D1378,[1]INSUMOS!$B$13:$J$9994,9,0),"")))))</f>
        <v>SINAPI</v>
      </c>
      <c r="F1378" s="37" t="str">
        <f>IFERROR(VLOOKUP(D1378,'[1]COMP-SINT-SINAPI'!$G$6:$Q$20000,2,0),IFERROR(VLOOKUP(D1378,'[1]PREÇOS UNITÁRIOS'!$B$73:$H$20000,3,0),IFERROR(VLOOKUP(D1378,'[1]INSUMOS-SINAPI'!$A$7:$F$20000,2,0),IFERROR(VLOOKUP(D1378,'[1]tab-PINI-SINT'!$B$18:$G$20000,2,0),IFERROR(VLOOKUP(D1378,[1]INSUMOS!$B$13:$H$9994,3,0),"")))))</f>
        <v>SUPORTE MAO-FRANCESA EM ACO, ABAS IGUAIS 40 CM, CAPACIDADE MINIMA 70 KG, BRANCO</v>
      </c>
      <c r="G1378" s="38" t="str">
        <f>IFERROR(VLOOKUP(D1378,'[1]COMP-SINT-SINAPI'!$G$6:$Q$20000,3,0),IFERROR(VLOOKUP(D1378,'[1]PREÇOS UNITÁRIOS'!$B$73:$H$20000,4,0),IFERROR(VLOOKUP(D1378,'[1]INSUMOS-SINAPI'!$A$7:$F$20000,3,0),IFERROR(VLOOKUP(D1378,'[1]tab-PINI-SINT'!$B$18:$G$20000,3,0),IFERROR(VLOOKUP(D1378,[1]INSUMOS!$B$13:$H$9994,5,0),"")))))</f>
        <v xml:space="preserve">UN    </v>
      </c>
      <c r="H1378" s="39">
        <v>4</v>
      </c>
      <c r="I1378" s="38" t="str">
        <f>IFERROR(VLOOKUP(D1378,'[1]COMP-SINT-SINAPI'!$G$6:$Q$20000,8,0),IFERROR(VLOOKUP(D1378,'[1]PREÇOS UNITÁRIOS'!$B$73:$H$20000,5,0),IFERROR(VLOOKUP(D1378,'[1]INSUMOS-SINAPI'!$A$7:$F$20000,5,0),IFERROR(VLOOKUP(D1378,'[1]tab-PINI-SINT'!$B$18:$G$20000,4,0),IFERROR(VLOOKUP(D1378,[1]INSUMOS!$B$13:$H$9994,6,0),"")))))</f>
        <v>26,35</v>
      </c>
      <c r="J1378" s="38" t="str">
        <f>IF(D1378="",0,IFERROR(VLOOKUP(D1378,'[1]COMP-SINT-SINAPI'!$G$6:$Q$20000,7,0),IFERROR(VLOOKUP(D1378,'[1]PREÇOS UNITÁRIOS'!$B$73:$H$20000,6,0),IFERROR(VLOOKUP(D1378,'[1]INSUMOS-SINAPI'!$A$7:$F$20000,7,0),IFERROR(VLOOKUP(D1378,'[1]tab-PINI-SINT'!$B$18:$G$20000,5,0),IFERROR(VLOOKUP(D1378,[1]INSUMOS!$B$13:$H$9994,7,0),"0,00"))))))</f>
        <v>0,00</v>
      </c>
      <c r="K1378" s="40">
        <f t="shared" si="42"/>
        <v>105.4</v>
      </c>
      <c r="L1378" s="40">
        <f t="shared" si="43"/>
        <v>0</v>
      </c>
      <c r="M1378" s="41">
        <f t="shared" si="44"/>
        <v>105.4</v>
      </c>
      <c r="N1378" s="35"/>
    </row>
    <row r="1379" spans="3:14" ht="37.5" x14ac:dyDescent="0.35">
      <c r="C1379" s="34"/>
      <c r="D1379" s="36">
        <v>12362</v>
      </c>
      <c r="E1379" s="38" t="str">
        <f>IFERROR(VLOOKUP(D1379,'[1]COMP-SINT-SINAPI'!$G$6:$R$20000,12,0),IFERROR(VLOOKUP(D1379,'[1]PREÇOS UNITÁRIOS'!$B$73:$K$20000,9,0),IFERROR(VLOOKUP(D1379,'[1]INSUMOS-SINAPI'!$A$6:$J$20000,6,0),IFERROR(VLOOKUP(D1379,'[1]tab-PINI-SINT'!$B$18:$H$20000,7,0),IFERROR(VLOOKUP(D1379,[1]INSUMOS!$B$13:$J$9994,9,0),"")))))</f>
        <v>SINAPI</v>
      </c>
      <c r="F1379" s="37" t="str">
        <f>IFERROR(VLOOKUP(D1379,'[1]COMP-SINT-SINAPI'!$G$6:$Q$20000,2,0),IFERROR(VLOOKUP(D1379,'[1]PREÇOS UNITÁRIOS'!$B$73:$H$20000,3,0),IFERROR(VLOOKUP(D1379,'[1]INSUMOS-SINAPI'!$A$7:$F$20000,2,0),IFERROR(VLOOKUP(D1379,'[1]tab-PINI-SINT'!$B$18:$G$20000,2,0),IFERROR(VLOOKUP(D1379,[1]INSUMOS!$B$13:$H$9994,3,0),"")))))</f>
        <v>PORCA OLHAL EM ACO GALVANIZADO, ESPESSURA 16MM, ABERTURA 21MM</v>
      </c>
      <c r="G1379" s="38" t="str">
        <f>IFERROR(VLOOKUP(D1379,'[1]COMP-SINT-SINAPI'!$G$6:$Q$20000,3,0),IFERROR(VLOOKUP(D1379,'[1]PREÇOS UNITÁRIOS'!$B$73:$H$20000,4,0),IFERROR(VLOOKUP(D1379,'[1]INSUMOS-SINAPI'!$A$7:$F$20000,3,0),IFERROR(VLOOKUP(D1379,'[1]tab-PINI-SINT'!$B$18:$G$20000,3,0),IFERROR(VLOOKUP(D1379,[1]INSUMOS!$B$13:$H$9994,5,0),"")))))</f>
        <v xml:space="preserve">UN    </v>
      </c>
      <c r="H1379" s="39">
        <v>4</v>
      </c>
      <c r="I1379" s="38" t="str">
        <f>IFERROR(VLOOKUP(D1379,'[1]COMP-SINT-SINAPI'!$G$6:$Q$20000,8,0),IFERROR(VLOOKUP(D1379,'[1]PREÇOS UNITÁRIOS'!$B$73:$H$20000,5,0),IFERROR(VLOOKUP(D1379,'[1]INSUMOS-SINAPI'!$A$7:$F$20000,5,0),IFERROR(VLOOKUP(D1379,'[1]tab-PINI-SINT'!$B$18:$G$20000,4,0),IFERROR(VLOOKUP(D1379,[1]INSUMOS!$B$13:$H$9994,6,0),"")))))</f>
        <v>25,69</v>
      </c>
      <c r="J1379" s="38" t="str">
        <f>IF(D1379="",0,IFERROR(VLOOKUP(D1379,'[1]COMP-SINT-SINAPI'!$G$6:$Q$20000,7,0),IFERROR(VLOOKUP(D1379,'[1]PREÇOS UNITÁRIOS'!$B$73:$H$20000,6,0),IFERROR(VLOOKUP(D1379,'[1]INSUMOS-SINAPI'!$A$7:$F$20000,7,0),IFERROR(VLOOKUP(D1379,'[1]tab-PINI-SINT'!$B$18:$G$20000,5,0),IFERROR(VLOOKUP(D1379,[1]INSUMOS!$B$13:$H$9994,7,0),"0,00"))))))</f>
        <v>0,00</v>
      </c>
      <c r="K1379" s="40">
        <f t="shared" si="42"/>
        <v>102.76</v>
      </c>
      <c r="L1379" s="40">
        <f t="shared" si="43"/>
        <v>0</v>
      </c>
      <c r="M1379" s="41">
        <f t="shared" si="44"/>
        <v>102.76</v>
      </c>
      <c r="N1379" s="35"/>
    </row>
    <row r="1380" spans="3:14" ht="50" x14ac:dyDescent="0.35">
      <c r="C1380" s="34"/>
      <c r="D1380" s="36" t="s">
        <v>668</v>
      </c>
      <c r="E1380" s="38" t="str">
        <f>IFERROR(VLOOKUP(D1380,'[1]COMP-SINT-SINAPI'!$G$6:$R$20000,12,0),IFERROR(VLOOKUP(D1380,'[1]PREÇOS UNITÁRIOS'!$B$73:$K$20000,9,0),IFERROR(VLOOKUP(D1380,'[1]INSUMOS-SINAPI'!$A$6:$J$20000,6,0),IFERROR(VLOOKUP(D1380,'[1]tab-PINI-SINT'!$B$18:$H$20000,7,0),IFERROR(VLOOKUP(D1380,[1]INSUMOS!$B$13:$J$9994,9,0),"")))))</f>
        <v>BASA</v>
      </c>
      <c r="F1380" s="37" t="str">
        <f>IFERROR(VLOOKUP(D1380,'[1]COMP-SINT-SINAPI'!$G$6:$Q$20000,2,0),IFERROR(VLOOKUP(D1380,'[1]PREÇOS UNITÁRIOS'!$B$73:$H$20000,3,0),IFERROR(VLOOKUP(D1380,'[1]INSUMOS-SINAPI'!$A$7:$F$20000,2,0),IFERROR(VLOOKUP(D1380,'[1]tab-PINI-SINT'!$B$18:$G$20000,2,0),IFERROR(VLOOKUP(D1380,[1]INSUMOS!$B$13:$H$9994,3,0),"")))))</f>
        <v>MURETA DE  MEDIÇÃO EM ALVENARIA COM LAJE EM CONCRETO DIMENSÕES (C=2,20/L=0,5/H=2,0m)</v>
      </c>
      <c r="G1380" s="38" t="str">
        <f>IFERROR(VLOOKUP(D1380,'[1]COMP-SINT-SINAPI'!$G$6:$Q$20000,3,0),IFERROR(VLOOKUP(D1380,'[1]PREÇOS UNITÁRIOS'!$B$73:$H$20000,4,0),IFERROR(VLOOKUP(D1380,'[1]INSUMOS-SINAPI'!$A$7:$F$20000,3,0),IFERROR(VLOOKUP(D1380,'[1]tab-PINI-SINT'!$B$18:$G$20000,3,0),IFERROR(VLOOKUP(D1380,[1]INSUMOS!$B$13:$H$9994,5,0),"")))))</f>
        <v>UND</v>
      </c>
      <c r="H1380" s="39">
        <v>3</v>
      </c>
      <c r="I1380" s="38">
        <f>IFERROR(VLOOKUP(D1380,'[1]COMP-SINT-SINAPI'!$G$6:$Q$20000,8,0),IFERROR(VLOOKUP(D1380,'[1]PREÇOS UNITÁRIOS'!$B$73:$H$20000,5,0),IFERROR(VLOOKUP(D1380,'[1]INSUMOS-SINAPI'!$A$7:$F$20000,5,0),IFERROR(VLOOKUP(D1380,'[1]tab-PINI-SINT'!$B$18:$G$20000,4,0),IFERROR(VLOOKUP(D1380,[1]INSUMOS!$B$13:$H$9994,6,0),"")))))</f>
        <v>1349.894585</v>
      </c>
      <c r="J1380" s="38">
        <f>IF(D1380="",0,IFERROR(VLOOKUP(D1380,'[1]COMP-SINT-SINAPI'!$G$6:$Q$20000,7,0),IFERROR(VLOOKUP(D1380,'[1]PREÇOS UNITÁRIOS'!$B$73:$H$20000,6,0),IFERROR(VLOOKUP(D1380,'[1]INSUMOS-SINAPI'!$A$7:$F$20000,7,0),IFERROR(VLOOKUP(D1380,'[1]tab-PINI-SINT'!$B$18:$G$20000,5,0),IFERROR(VLOOKUP(D1380,[1]INSUMOS!$B$13:$H$9994,7,0),"0,00"))))))</f>
        <v>623.42066999999997</v>
      </c>
      <c r="K1380" s="40">
        <f t="shared" si="42"/>
        <v>4049.683755</v>
      </c>
      <c r="L1380" s="40">
        <f t="shared" si="43"/>
        <v>1870.2620099999999</v>
      </c>
      <c r="M1380" s="41">
        <f t="shared" si="44"/>
        <v>5919.9457650000004</v>
      </c>
      <c r="N1380" s="35"/>
    </row>
    <row r="1381" spans="3:14" ht="62.5" x14ac:dyDescent="0.35">
      <c r="C1381" s="34"/>
      <c r="D1381" s="36">
        <v>5045</v>
      </c>
      <c r="E1381" s="38" t="str">
        <f>IFERROR(VLOOKUP(D1381,'[1]COMP-SINT-SINAPI'!$G$6:$R$20000,12,0),IFERROR(VLOOKUP(D1381,'[1]PREÇOS UNITÁRIOS'!$B$73:$K$20000,9,0),IFERROR(VLOOKUP(D1381,'[1]INSUMOS-SINAPI'!$A$6:$J$20000,6,0),IFERROR(VLOOKUP(D1381,'[1]tab-PINI-SINT'!$B$18:$H$20000,7,0),IFERROR(VLOOKUP(D1381,[1]INSUMOS!$B$13:$J$9994,9,0),"")))))</f>
        <v>SINAPI</v>
      </c>
      <c r="F1381" s="37" t="str">
        <f>IFERROR(VLOOKUP(D1381,'[1]COMP-SINT-SINAPI'!$G$6:$Q$20000,2,0),IFERROR(VLOOKUP(D1381,'[1]PREÇOS UNITÁRIOS'!$B$73:$H$20000,3,0),IFERROR(VLOOKUP(D1381,'[1]INSUMOS-SINAPI'!$A$7:$F$20000,2,0),IFERROR(VLOOKUP(D1381,'[1]tab-PINI-SINT'!$B$18:$G$20000,2,0),IFERROR(VLOOKUP(D1381,[1]INSUMOS!$B$13:$H$9994,3,0),"")))))</f>
        <v>POSTE DE CONCRETO ARMADO DE SECAO CIRCULAR, EXTENSAO DE 11,00 M, RESISTENCIA DE 200 A 300 DAN, TIPO C-14</v>
      </c>
      <c r="G1381" s="38" t="str">
        <f>IFERROR(VLOOKUP(D1381,'[1]COMP-SINT-SINAPI'!$G$6:$Q$20000,3,0),IFERROR(VLOOKUP(D1381,'[1]PREÇOS UNITÁRIOS'!$B$73:$H$20000,4,0),IFERROR(VLOOKUP(D1381,'[1]INSUMOS-SINAPI'!$A$7:$F$20000,3,0),IFERROR(VLOOKUP(D1381,'[1]tab-PINI-SINT'!$B$18:$G$20000,3,0),IFERROR(VLOOKUP(D1381,[1]INSUMOS!$B$13:$H$9994,5,0),"")))))</f>
        <v xml:space="preserve">UN    </v>
      </c>
      <c r="H1381" s="39">
        <v>1</v>
      </c>
      <c r="I1381" s="38" t="str">
        <f>IFERROR(VLOOKUP(D1381,'[1]COMP-SINT-SINAPI'!$G$6:$Q$20000,8,0),IFERROR(VLOOKUP(D1381,'[1]PREÇOS UNITÁRIOS'!$B$73:$H$20000,5,0),IFERROR(VLOOKUP(D1381,'[1]INSUMOS-SINAPI'!$A$7:$F$20000,5,0),IFERROR(VLOOKUP(D1381,'[1]tab-PINI-SINT'!$B$18:$G$20000,4,0),IFERROR(VLOOKUP(D1381,[1]INSUMOS!$B$13:$H$9994,6,0),"")))))</f>
        <v>1.410,41</v>
      </c>
      <c r="J1381" s="38" t="str">
        <f>IF(D1381="",0,IFERROR(VLOOKUP(D1381,'[1]COMP-SINT-SINAPI'!$G$6:$Q$20000,7,0),IFERROR(VLOOKUP(D1381,'[1]PREÇOS UNITÁRIOS'!$B$73:$H$20000,6,0),IFERROR(VLOOKUP(D1381,'[1]INSUMOS-SINAPI'!$A$7:$F$20000,7,0),IFERROR(VLOOKUP(D1381,'[1]tab-PINI-SINT'!$B$18:$G$20000,5,0),IFERROR(VLOOKUP(D1381,[1]INSUMOS!$B$13:$H$9994,7,0),"0,00"))))))</f>
        <v>0,00</v>
      </c>
      <c r="K1381" s="40">
        <f t="shared" si="42"/>
        <v>1410.41</v>
      </c>
      <c r="L1381" s="40">
        <f t="shared" si="43"/>
        <v>0</v>
      </c>
      <c r="M1381" s="41">
        <f t="shared" si="44"/>
        <v>1410.41</v>
      </c>
      <c r="N1381" s="35"/>
    </row>
    <row r="1382" spans="3:14" ht="37.5" x14ac:dyDescent="0.35">
      <c r="C1382" s="34"/>
      <c r="D1382" s="77">
        <v>88247</v>
      </c>
      <c r="E1382" s="38" t="str">
        <f>IFERROR(VLOOKUP(D1382,'[1]COMP-SINT-SINAPI'!$G$6:$R$20000,12,0),IFERROR(VLOOKUP(D1382,'[1]PREÇOS UNITÁRIOS'!$B$73:$K$20000,9,0),IFERROR(VLOOKUP(D1382,'[1]INSUMOS-SINAPI'!$A$6:$J$20000,6,0),IFERROR(VLOOKUP(D1382,'[1]tab-PINI-SINT'!$B$18:$H$20000,7,0),IFERROR(VLOOKUP(D1382,[1]INSUMOS!$B$13:$J$9994,9,0),"")))))</f>
        <v>SINAPI</v>
      </c>
      <c r="F1382" s="37" t="str">
        <f>IFERROR(VLOOKUP(D1382,'[1]COMP-SINT-SINAPI'!$G$6:$Q$20000,2,0),IFERROR(VLOOKUP(D1382,'[1]PREÇOS UNITÁRIOS'!$B$73:$H$20000,3,0),IFERROR(VLOOKUP(D1382,'[1]INSUMOS-SINAPI'!$A$7:$F$20000,2,0),IFERROR(VLOOKUP(D1382,'[1]tab-PINI-SINT'!$B$18:$G$20000,2,0),IFERROR(VLOOKUP(D1382,[1]INSUMOS!$B$13:$H$9994,3,0),"")))))</f>
        <v>AUXILIAR DE ELETRICISTA COM ENCARGOS COMPLEMENTARES</v>
      </c>
      <c r="G1382" s="38" t="str">
        <f>IFERROR(VLOOKUP(D1382,'[1]COMP-SINT-SINAPI'!$G$6:$Q$20000,3,0),IFERROR(VLOOKUP(D1382,'[1]PREÇOS UNITÁRIOS'!$B$73:$H$20000,4,0),IFERROR(VLOOKUP(D1382,'[1]INSUMOS-SINAPI'!$A$7:$F$20000,3,0),IFERROR(VLOOKUP(D1382,'[1]tab-PINI-SINT'!$B$18:$G$20000,3,0),IFERROR(VLOOKUP(D1382,[1]INSUMOS!$B$13:$H$9994,5,0),"")))))</f>
        <v>H</v>
      </c>
      <c r="H1382" s="39">
        <v>104</v>
      </c>
      <c r="I1382" s="38">
        <f>IFERROR(VLOOKUP(D1382,'[1]COMP-SINT-SINAPI'!$G$6:$Q$20000,8,0),IFERROR(VLOOKUP(D1382,'[1]PREÇOS UNITÁRIOS'!$B$73:$H$20000,5,0),IFERROR(VLOOKUP(D1382,'[1]INSUMOS-SINAPI'!$A$7:$F$20000,5,0),IFERROR(VLOOKUP(D1382,'[1]tab-PINI-SINT'!$B$18:$G$20000,4,0),IFERROR(VLOOKUP(D1382,[1]INSUMOS!$B$13:$H$9994,6,0),"")))))</f>
        <v>5.1700000000000017</v>
      </c>
      <c r="J1382" s="38" t="str">
        <f>IF(D1382="",0,IFERROR(VLOOKUP(D1382,'[1]COMP-SINT-SINAPI'!$G$6:$Q$20000,7,0),IFERROR(VLOOKUP(D1382,'[1]PREÇOS UNITÁRIOS'!$B$73:$H$20000,6,0),IFERROR(VLOOKUP(D1382,'[1]INSUMOS-SINAPI'!$A$7:$F$20000,7,0),IFERROR(VLOOKUP(D1382,'[1]tab-PINI-SINT'!$B$18:$G$20000,5,0),IFERROR(VLOOKUP(D1382,[1]INSUMOS!$B$13:$H$9994,7,0),"0,00"))))))</f>
        <v>15,70</v>
      </c>
      <c r="K1382" s="40">
        <f t="shared" si="42"/>
        <v>537.68000000000018</v>
      </c>
      <c r="L1382" s="40">
        <f t="shared" si="43"/>
        <v>1632.8</v>
      </c>
      <c r="M1382" s="41">
        <f t="shared" si="44"/>
        <v>2170.48</v>
      </c>
      <c r="N1382" s="35"/>
    </row>
    <row r="1383" spans="3:14" ht="25" x14ac:dyDescent="0.35">
      <c r="C1383" s="34"/>
      <c r="D1383" s="77">
        <v>88264</v>
      </c>
      <c r="E1383" s="38" t="str">
        <f>IFERROR(VLOOKUP(D1383,'[1]COMP-SINT-SINAPI'!$G$6:$R$20000,12,0),IFERROR(VLOOKUP(D1383,'[1]PREÇOS UNITÁRIOS'!$B$73:$K$20000,9,0),IFERROR(VLOOKUP(D1383,'[1]INSUMOS-SINAPI'!$A$6:$J$20000,6,0),IFERROR(VLOOKUP(D1383,'[1]tab-PINI-SINT'!$B$18:$H$20000,7,0),IFERROR(VLOOKUP(D1383,[1]INSUMOS!$B$13:$J$9994,9,0),"")))))</f>
        <v>SINAPI</v>
      </c>
      <c r="F1383" s="37" t="str">
        <f>IFERROR(VLOOKUP(D1383,'[1]COMP-SINT-SINAPI'!$G$6:$Q$20000,2,0),IFERROR(VLOOKUP(D1383,'[1]PREÇOS UNITÁRIOS'!$B$73:$H$20000,3,0),IFERROR(VLOOKUP(D1383,'[1]INSUMOS-SINAPI'!$A$7:$F$20000,2,0),IFERROR(VLOOKUP(D1383,'[1]tab-PINI-SINT'!$B$18:$G$20000,2,0),IFERROR(VLOOKUP(D1383,[1]INSUMOS!$B$13:$H$9994,3,0),"")))))</f>
        <v>ELETRICISTA COM ENCARGOS COMPLEMENTARES</v>
      </c>
      <c r="G1383" s="38" t="str">
        <f>IFERROR(VLOOKUP(D1383,'[1]COMP-SINT-SINAPI'!$G$6:$Q$20000,3,0),IFERROR(VLOOKUP(D1383,'[1]PREÇOS UNITÁRIOS'!$B$73:$H$20000,4,0),IFERROR(VLOOKUP(D1383,'[1]INSUMOS-SINAPI'!$A$7:$F$20000,3,0),IFERROR(VLOOKUP(D1383,'[1]tab-PINI-SINT'!$B$18:$G$20000,3,0),IFERROR(VLOOKUP(D1383,[1]INSUMOS!$B$13:$H$9994,5,0),"")))))</f>
        <v>H</v>
      </c>
      <c r="H1383" s="39">
        <v>104</v>
      </c>
      <c r="I1383" s="38">
        <f>IFERROR(VLOOKUP(D1383,'[1]COMP-SINT-SINAPI'!$G$6:$Q$20000,8,0),IFERROR(VLOOKUP(D1383,'[1]PREÇOS UNITÁRIOS'!$B$73:$H$20000,5,0),IFERROR(VLOOKUP(D1383,'[1]INSUMOS-SINAPI'!$A$7:$F$20000,5,0),IFERROR(VLOOKUP(D1383,'[1]tab-PINI-SINT'!$B$18:$G$20000,4,0),IFERROR(VLOOKUP(D1383,[1]INSUMOS!$B$13:$H$9994,6,0),"")))))</f>
        <v>5.1700000000000017</v>
      </c>
      <c r="J1383" s="38" t="str">
        <f>IF(D1383="",0,IFERROR(VLOOKUP(D1383,'[1]COMP-SINT-SINAPI'!$G$6:$Q$20000,7,0),IFERROR(VLOOKUP(D1383,'[1]PREÇOS UNITÁRIOS'!$B$73:$H$20000,6,0),IFERROR(VLOOKUP(D1383,'[1]INSUMOS-SINAPI'!$A$7:$F$20000,7,0),IFERROR(VLOOKUP(D1383,'[1]tab-PINI-SINT'!$B$18:$G$20000,5,0),IFERROR(VLOOKUP(D1383,[1]INSUMOS!$B$13:$H$9994,7,0),"0,00"))))))</f>
        <v>20,13</v>
      </c>
      <c r="K1383" s="40">
        <f t="shared" si="42"/>
        <v>537.68000000000018</v>
      </c>
      <c r="L1383" s="40">
        <f t="shared" si="43"/>
        <v>2093.52</v>
      </c>
      <c r="M1383" s="41">
        <f t="shared" si="44"/>
        <v>2631.2000000000003</v>
      </c>
      <c r="N1383" s="35"/>
    </row>
    <row r="1384" spans="3:14" x14ac:dyDescent="0.35">
      <c r="C1384" s="34"/>
      <c r="D1384" s="35"/>
      <c r="E1384" s="35"/>
      <c r="F1384" s="35"/>
      <c r="G1384" s="35"/>
      <c r="H1384" s="35"/>
      <c r="I1384" s="50" t="s">
        <v>1042</v>
      </c>
      <c r="J1384" s="29"/>
      <c r="K1384" s="41">
        <f>SUM(K1348:K1383)</f>
        <v>54903.633754999981</v>
      </c>
      <c r="L1384" s="41">
        <f>SUM(L1348:L1383)</f>
        <v>6997.5620099999996</v>
      </c>
      <c r="M1384" s="41">
        <f>SUM(M1348:M1383)</f>
        <v>61901.195765000004</v>
      </c>
      <c r="N1384" s="35"/>
    </row>
    <row r="1385" spans="3:14" x14ac:dyDescent="0.35">
      <c r="C1385" s="34"/>
      <c r="D1385" s="35"/>
      <c r="E1385" s="35"/>
      <c r="F1385" s="35"/>
      <c r="G1385" s="35"/>
      <c r="H1385" s="35"/>
      <c r="I1385" s="35"/>
      <c r="J1385" s="35"/>
      <c r="K1385" s="35"/>
      <c r="L1385" s="35"/>
      <c r="M1385" s="35"/>
      <c r="N1385" s="35"/>
    </row>
    <row r="1386" spans="3:14" x14ac:dyDescent="0.35">
      <c r="C1386" s="42"/>
      <c r="D1386" s="43"/>
      <c r="E1386" s="43"/>
      <c r="F1386" s="43"/>
      <c r="G1386" s="44" t="s">
        <v>21</v>
      </c>
      <c r="H1386" s="44" t="s">
        <v>1036</v>
      </c>
      <c r="I1386" s="44" t="s">
        <v>1037</v>
      </c>
      <c r="J1386" s="44" t="s">
        <v>1038</v>
      </c>
      <c r="K1386" s="44" t="s">
        <v>1039</v>
      </c>
      <c r="L1386" s="44" t="s">
        <v>1040</v>
      </c>
      <c r="M1386" s="45" t="s">
        <v>1041</v>
      </c>
      <c r="N1386" s="35"/>
    </row>
    <row r="1387" spans="3:14" ht="39" x14ac:dyDescent="0.35">
      <c r="C1387" s="55" t="s">
        <v>802</v>
      </c>
      <c r="D1387" s="47" t="str">
        <f>IF(C1387="","",VLOOKUP(C1387,'[1]PREÇOS UNITÁRIOS'!$B$12:$H$2000,2,0))</f>
        <v>C189 - SEDOP-251027</v>
      </c>
      <c r="E1387" s="79" t="s">
        <v>11</v>
      </c>
      <c r="F1387" s="47" t="str">
        <f>IF(C1387="","",VLOOKUP(C1387,'[1]PREÇOS UNITÁRIOS'!$B$12:$H$2000,3,0))</f>
        <v>Exaustor de banheiro tipo VENTOKIT -127v . Fornecimento e Instalação</v>
      </c>
      <c r="G1387" s="48" t="s">
        <v>21</v>
      </c>
      <c r="H1387" s="29"/>
      <c r="I1387" s="29"/>
      <c r="J1387" s="49"/>
      <c r="K1387" s="49">
        <f>K1393</f>
        <v>363.22199999999992</v>
      </c>
      <c r="L1387" s="49">
        <f>L1393</f>
        <v>44.658999999999999</v>
      </c>
      <c r="M1387" s="49">
        <f>SUM(K1387:L1387)</f>
        <v>407.88099999999991</v>
      </c>
      <c r="N1387" s="35"/>
    </row>
    <row r="1388" spans="3:14" x14ac:dyDescent="0.35">
      <c r="C1388" s="34"/>
      <c r="D1388" s="36" t="s">
        <v>193</v>
      </c>
      <c r="E1388" s="38" t="str">
        <f>IFERROR(VLOOKUP(D1388,'[1]COMP-SINT-SINAPI'!$G$6:$R$20000,12,0),IFERROR(VLOOKUP(D1388,'[1]PREÇOS UNITÁRIOS'!$B$73:$K$20000,9,0),IFERROR(VLOOKUP(D1388,'[1]INSUMOS-SINAPI'!$A$6:$J$20000,6,0),IFERROR(VLOOKUP(D1388,'[1]tab-PINI-SINT'!$B$18:$H$20000,7,0),IFERROR(VLOOKUP(D1388,[1]INSUMOS!$B$13:$J$9994,9,0),"")))))</f>
        <v>SEDOP-PA D00392</v>
      </c>
      <c r="F1388" s="37" t="str">
        <f>IFERROR(VLOOKUP(D1388,'[1]COMP-SINT-SINAPI'!$G$6:$Q$20000,2,0),IFERROR(VLOOKUP(D1388,'[1]PREÇOS UNITÁRIOS'!$B$73:$H$20000,3,0),IFERROR(VLOOKUP(D1388,'[1]INSUMOS-SINAPI'!$A$7:$F$20000,2,0),IFERROR(VLOOKUP(D1388,'[1]tab-PINI-SINT'!$B$18:$G$20000,2,0),IFERROR(VLOOKUP(D1388,[1]INSUMOS!$B$13:$H$9994,3,0),"")))))</f>
        <v>Exaustor d=40cm</v>
      </c>
      <c r="G1388" s="38" t="str">
        <f>IFERROR(VLOOKUP(D1388,'[1]COMP-SINT-SINAPI'!$G$6:$Q$20000,3,0),IFERROR(VLOOKUP(D1388,'[1]PREÇOS UNITÁRIOS'!$B$73:$H$20000,4,0),IFERROR(VLOOKUP(D1388,'[1]INSUMOS-SINAPI'!$A$7:$F$20000,3,0),IFERROR(VLOOKUP(D1388,'[1]tab-PINI-SINT'!$B$18:$G$20000,3,0),IFERROR(VLOOKUP(D1388,[1]INSUMOS!$B$13:$H$9994,5,0),"")))))</f>
        <v>UND</v>
      </c>
      <c r="H1388" s="39">
        <v>1</v>
      </c>
      <c r="I1388" s="38">
        <f>IFERROR(VLOOKUP(D1388,'[1]COMP-SINT-SINAPI'!$G$6:$Q$20000,8,0),IFERROR(VLOOKUP(D1388,'[1]PREÇOS UNITÁRIOS'!$B$73:$H$20000,5,0),IFERROR(VLOOKUP(D1388,'[1]INSUMOS-SINAPI'!$A$7:$F$20000,5,0),IFERROR(VLOOKUP(D1388,'[1]tab-PINI-SINT'!$B$18:$G$20000,4,0),IFERROR(VLOOKUP(D1388,[1]INSUMOS!$B$13:$H$9994,6,0),"")))))</f>
        <v>349.9</v>
      </c>
      <c r="J1388" s="38">
        <f>IF(D1388="",0,IFERROR(VLOOKUP(D1388,'[1]COMP-SINT-SINAPI'!$G$6:$Q$20000,7,0),IFERROR(VLOOKUP(D1388,'[1]PREÇOS UNITÁRIOS'!$B$73:$H$20000,6,0),IFERROR(VLOOKUP(D1388,'[1]INSUMOS-SINAPI'!$A$7:$F$20000,7,0),IFERROR(VLOOKUP(D1388,'[1]tab-PINI-SINT'!$B$18:$G$20000,5,0),IFERROR(VLOOKUP(D1388,[1]INSUMOS!$B$13:$H$9994,7,0),"0,00"))))))</f>
        <v>0</v>
      </c>
      <c r="K1388" s="40">
        <f>IF(H1388="",0,H1388*I1388)</f>
        <v>349.9</v>
      </c>
      <c r="L1388" s="40">
        <f>H1388*J1388</f>
        <v>0</v>
      </c>
      <c r="M1388" s="41">
        <f>K1388+L1388</f>
        <v>349.9</v>
      </c>
      <c r="N1388" s="35"/>
    </row>
    <row r="1389" spans="3:14" ht="25" x14ac:dyDescent="0.35">
      <c r="C1389" s="34"/>
      <c r="D1389" s="36">
        <v>88309</v>
      </c>
      <c r="E1389" s="38" t="str">
        <f>IFERROR(VLOOKUP(D1389,'[1]COMP-SINT-SINAPI'!$G$6:$R$20000,12,0),IFERROR(VLOOKUP(D1389,'[1]PREÇOS UNITÁRIOS'!$B$73:$K$20000,9,0),IFERROR(VLOOKUP(D1389,'[1]INSUMOS-SINAPI'!$A$6:$J$20000,6,0),IFERROR(VLOOKUP(D1389,'[1]tab-PINI-SINT'!$B$18:$H$20000,7,0),IFERROR(VLOOKUP(D1389,[1]INSUMOS!$B$13:$J$9994,9,0),"")))))</f>
        <v>SINAPI</v>
      </c>
      <c r="F1389" s="37" t="str">
        <f>IFERROR(VLOOKUP(D1389,'[1]COMP-SINT-SINAPI'!$G$6:$Q$20000,2,0),IFERROR(VLOOKUP(D1389,'[1]PREÇOS UNITÁRIOS'!$B$73:$H$20000,3,0),IFERROR(VLOOKUP(D1389,'[1]INSUMOS-SINAPI'!$A$7:$F$20000,2,0),IFERROR(VLOOKUP(D1389,'[1]tab-PINI-SINT'!$B$18:$G$20000,2,0),IFERROR(VLOOKUP(D1389,[1]INSUMOS!$B$13:$H$9994,3,0),"")))))</f>
        <v>PEDREIRO COM ENCARGOS COMPLEMENTARES</v>
      </c>
      <c r="G1389" s="38" t="str">
        <f>IFERROR(VLOOKUP(D1389,'[1]COMP-SINT-SINAPI'!$G$6:$Q$20000,3,0),IFERROR(VLOOKUP(D1389,'[1]PREÇOS UNITÁRIOS'!$B$73:$H$20000,4,0),IFERROR(VLOOKUP(D1389,'[1]INSUMOS-SINAPI'!$A$7:$F$20000,3,0),IFERROR(VLOOKUP(D1389,'[1]tab-PINI-SINT'!$B$18:$G$20000,3,0),IFERROR(VLOOKUP(D1389,[1]INSUMOS!$B$13:$H$9994,5,0),"")))))</f>
        <v>H</v>
      </c>
      <c r="H1389" s="39">
        <v>0.8</v>
      </c>
      <c r="I1389" s="38">
        <f>IFERROR(VLOOKUP(D1389,'[1]COMP-SINT-SINAPI'!$G$6:$Q$20000,8,0),IFERROR(VLOOKUP(D1389,'[1]PREÇOS UNITÁRIOS'!$B$73:$H$20000,5,0),IFERROR(VLOOKUP(D1389,'[1]INSUMOS-SINAPI'!$A$7:$F$20000,5,0),IFERROR(VLOOKUP(D1389,'[1]tab-PINI-SINT'!$B$18:$G$20000,4,0),IFERROR(VLOOKUP(D1389,[1]INSUMOS!$B$13:$H$9994,6,0),"")))))</f>
        <v>5.18</v>
      </c>
      <c r="J1389" s="38" t="str">
        <f>IF(D1389="",0,IFERROR(VLOOKUP(D1389,'[1]COMP-SINT-SINAPI'!$G$6:$Q$20000,7,0),IFERROR(VLOOKUP(D1389,'[1]PREÇOS UNITÁRIOS'!$B$73:$H$20000,6,0),IFERROR(VLOOKUP(D1389,'[1]INSUMOS-SINAPI'!$A$7:$F$20000,7,0),IFERROR(VLOOKUP(D1389,'[1]tab-PINI-SINT'!$B$18:$G$20000,5,0),IFERROR(VLOOKUP(D1389,[1]INSUMOS!$B$13:$H$9994,7,0),"0,00"))))))</f>
        <v>19,15</v>
      </c>
      <c r="K1389" s="40">
        <f>IF(H1389="",0,H1389*I1389)</f>
        <v>4.1440000000000001</v>
      </c>
      <c r="L1389" s="40">
        <f>H1389*J1389</f>
        <v>15.32</v>
      </c>
      <c r="M1389" s="41">
        <f>K1389+L1389</f>
        <v>19.463999999999999</v>
      </c>
      <c r="N1389" s="35"/>
    </row>
    <row r="1390" spans="3:14" ht="25" x14ac:dyDescent="0.35">
      <c r="C1390" s="34"/>
      <c r="D1390" s="36">
        <v>88316</v>
      </c>
      <c r="E1390" s="38" t="str">
        <f>IFERROR(VLOOKUP(D1390,'[1]COMP-SINT-SINAPI'!$G$6:$R$20000,12,0),IFERROR(VLOOKUP(D1390,'[1]PREÇOS UNITÁRIOS'!$B$73:$K$20000,9,0),IFERROR(VLOOKUP(D1390,'[1]INSUMOS-SINAPI'!$A$6:$J$20000,6,0),IFERROR(VLOOKUP(D1390,'[1]tab-PINI-SINT'!$B$18:$H$20000,7,0),IFERROR(VLOOKUP(D1390,[1]INSUMOS!$B$13:$J$9994,9,0),"")))))</f>
        <v>SINAPI</v>
      </c>
      <c r="F1390" s="37" t="str">
        <f>IFERROR(VLOOKUP(D1390,'[1]COMP-SINT-SINAPI'!$G$6:$Q$20000,2,0),IFERROR(VLOOKUP(D1390,'[1]PREÇOS UNITÁRIOS'!$B$73:$H$20000,3,0),IFERROR(VLOOKUP(D1390,'[1]INSUMOS-SINAPI'!$A$7:$F$20000,2,0),IFERROR(VLOOKUP(D1390,'[1]tab-PINI-SINT'!$B$18:$G$20000,2,0),IFERROR(VLOOKUP(D1390,[1]INSUMOS!$B$13:$H$9994,3,0),"")))))</f>
        <v>SERVENTE COM ENCARGOS COMPLEMENTARES</v>
      </c>
      <c r="G1390" s="38" t="str">
        <f>IFERROR(VLOOKUP(D1390,'[1]COMP-SINT-SINAPI'!$G$6:$Q$20000,3,0),IFERROR(VLOOKUP(D1390,'[1]PREÇOS UNITÁRIOS'!$B$73:$H$20000,4,0),IFERROR(VLOOKUP(D1390,'[1]INSUMOS-SINAPI'!$A$7:$F$20000,3,0),IFERROR(VLOOKUP(D1390,'[1]tab-PINI-SINT'!$B$18:$G$20000,3,0),IFERROR(VLOOKUP(D1390,[1]INSUMOS!$B$13:$H$9994,5,0),"")))))</f>
        <v>H</v>
      </c>
      <c r="H1390" s="39">
        <v>0.8</v>
      </c>
      <c r="I1390" s="38">
        <f>IFERROR(VLOOKUP(D1390,'[1]COMP-SINT-SINAPI'!$G$6:$Q$20000,8,0),IFERROR(VLOOKUP(D1390,'[1]PREÇOS UNITÁRIOS'!$B$73:$H$20000,5,0),IFERROR(VLOOKUP(D1390,'[1]INSUMOS-SINAPI'!$A$7:$F$20000,5,0),IFERROR(VLOOKUP(D1390,'[1]tab-PINI-SINT'!$B$18:$G$20000,4,0),IFERROR(VLOOKUP(D1390,[1]INSUMOS!$B$13:$H$9994,6,0),"")))))</f>
        <v>5.01</v>
      </c>
      <c r="J1390" s="38" t="str">
        <f>IF(D1390="",0,IFERROR(VLOOKUP(D1390,'[1]COMP-SINT-SINAPI'!$G$6:$Q$20000,7,0),IFERROR(VLOOKUP(D1390,'[1]PREÇOS UNITÁRIOS'!$B$73:$H$20000,6,0),IFERROR(VLOOKUP(D1390,'[1]INSUMOS-SINAPI'!$A$7:$F$20000,7,0),IFERROR(VLOOKUP(D1390,'[1]tab-PINI-SINT'!$B$18:$G$20000,5,0),IFERROR(VLOOKUP(D1390,[1]INSUMOS!$B$13:$H$9994,7,0),"0,00"))))))</f>
        <v>14,28</v>
      </c>
      <c r="K1390" s="40">
        <f>IF(H1390="",0,H1390*I1390)</f>
        <v>4.008</v>
      </c>
      <c r="L1390" s="40">
        <f>H1390*J1390</f>
        <v>11.423999999999999</v>
      </c>
      <c r="M1390" s="41">
        <f>K1390+L1390</f>
        <v>15.431999999999999</v>
      </c>
      <c r="N1390" s="35"/>
    </row>
    <row r="1391" spans="3:14" ht="25" x14ac:dyDescent="0.35">
      <c r="C1391" s="34"/>
      <c r="D1391" s="36">
        <v>88264</v>
      </c>
      <c r="E1391" s="38" t="str">
        <f>IFERROR(VLOOKUP(D1391,'[1]COMP-SINT-SINAPI'!$G$6:$R$20000,12,0),IFERROR(VLOOKUP(D1391,'[1]PREÇOS UNITÁRIOS'!$B$73:$K$20000,9,0),IFERROR(VLOOKUP(D1391,'[1]INSUMOS-SINAPI'!$A$6:$J$20000,6,0),IFERROR(VLOOKUP(D1391,'[1]tab-PINI-SINT'!$B$18:$H$20000,7,0),IFERROR(VLOOKUP(D1391,[1]INSUMOS!$B$13:$J$9994,9,0),"")))))</f>
        <v>SINAPI</v>
      </c>
      <c r="F1391" s="37" t="str">
        <f>IFERROR(VLOOKUP(D1391,'[1]COMP-SINT-SINAPI'!$G$6:$Q$20000,2,0),IFERROR(VLOOKUP(D1391,'[1]PREÇOS UNITÁRIOS'!$B$73:$H$20000,3,0),IFERROR(VLOOKUP(D1391,'[1]INSUMOS-SINAPI'!$A$7:$F$20000,2,0),IFERROR(VLOOKUP(D1391,'[1]tab-PINI-SINT'!$B$18:$G$20000,2,0),IFERROR(VLOOKUP(D1391,[1]INSUMOS!$B$13:$H$9994,3,0),"")))))</f>
        <v>ELETRICISTA COM ENCARGOS COMPLEMENTARES</v>
      </c>
      <c r="G1391" s="38" t="str">
        <f>IFERROR(VLOOKUP(D1391,'[1]COMP-SINT-SINAPI'!$G$6:$Q$20000,3,0),IFERROR(VLOOKUP(D1391,'[1]PREÇOS UNITÁRIOS'!$B$73:$H$20000,4,0),IFERROR(VLOOKUP(D1391,'[1]INSUMOS-SINAPI'!$A$7:$F$20000,3,0),IFERROR(VLOOKUP(D1391,'[1]tab-PINI-SINT'!$B$18:$G$20000,3,0),IFERROR(VLOOKUP(D1391,[1]INSUMOS!$B$13:$H$9994,5,0),"")))))</f>
        <v>H</v>
      </c>
      <c r="H1391" s="39">
        <v>0.5</v>
      </c>
      <c r="I1391" s="38">
        <f>IFERROR(VLOOKUP(D1391,'[1]COMP-SINT-SINAPI'!$G$6:$Q$20000,8,0),IFERROR(VLOOKUP(D1391,'[1]PREÇOS UNITÁRIOS'!$B$73:$H$20000,5,0),IFERROR(VLOOKUP(D1391,'[1]INSUMOS-SINAPI'!$A$7:$F$20000,5,0),IFERROR(VLOOKUP(D1391,'[1]tab-PINI-SINT'!$B$18:$G$20000,4,0),IFERROR(VLOOKUP(D1391,[1]INSUMOS!$B$13:$H$9994,6,0),"")))))</f>
        <v>5.1700000000000017</v>
      </c>
      <c r="J1391" s="38" t="str">
        <f>IF(D1391="",0,IFERROR(VLOOKUP(D1391,'[1]COMP-SINT-SINAPI'!$G$6:$Q$20000,7,0),IFERROR(VLOOKUP(D1391,'[1]PREÇOS UNITÁRIOS'!$B$73:$H$20000,6,0),IFERROR(VLOOKUP(D1391,'[1]INSUMOS-SINAPI'!$A$7:$F$20000,7,0),IFERROR(VLOOKUP(D1391,'[1]tab-PINI-SINT'!$B$18:$G$20000,5,0),IFERROR(VLOOKUP(D1391,[1]INSUMOS!$B$13:$H$9994,7,0),"0,00"))))))</f>
        <v>20,13</v>
      </c>
      <c r="K1391" s="40">
        <f>IF(H1391="",0,H1391*I1391)</f>
        <v>2.5850000000000009</v>
      </c>
      <c r="L1391" s="40">
        <f>H1391*J1391</f>
        <v>10.065</v>
      </c>
      <c r="M1391" s="41">
        <f>K1391+L1391</f>
        <v>12.65</v>
      </c>
      <c r="N1391" s="35"/>
    </row>
    <row r="1392" spans="3:14" ht="37.5" x14ac:dyDescent="0.35">
      <c r="C1392" s="34"/>
      <c r="D1392" s="36">
        <v>88247</v>
      </c>
      <c r="E1392" s="38" t="str">
        <f>IFERROR(VLOOKUP(D1392,'[1]COMP-SINT-SINAPI'!$G$6:$R$20000,12,0),IFERROR(VLOOKUP(D1392,'[1]PREÇOS UNITÁRIOS'!$B$73:$K$20000,9,0),IFERROR(VLOOKUP(D1392,'[1]INSUMOS-SINAPI'!$A$6:$J$20000,6,0),IFERROR(VLOOKUP(D1392,'[1]tab-PINI-SINT'!$B$18:$H$20000,7,0),IFERROR(VLOOKUP(D1392,[1]INSUMOS!$B$13:$J$9994,9,0),"")))))</f>
        <v>SINAPI</v>
      </c>
      <c r="F1392" s="37" t="str">
        <f>IFERROR(VLOOKUP(D1392,'[1]COMP-SINT-SINAPI'!$G$6:$Q$20000,2,0),IFERROR(VLOOKUP(D1392,'[1]PREÇOS UNITÁRIOS'!$B$73:$H$20000,3,0),IFERROR(VLOOKUP(D1392,'[1]INSUMOS-SINAPI'!$A$7:$F$20000,2,0),IFERROR(VLOOKUP(D1392,'[1]tab-PINI-SINT'!$B$18:$G$20000,2,0),IFERROR(VLOOKUP(D1392,[1]INSUMOS!$B$13:$H$9994,3,0),"")))))</f>
        <v>AUXILIAR DE ELETRICISTA COM ENCARGOS COMPLEMENTARES</v>
      </c>
      <c r="G1392" s="38" t="str">
        <f>IFERROR(VLOOKUP(D1392,'[1]COMP-SINT-SINAPI'!$G$6:$Q$20000,3,0),IFERROR(VLOOKUP(D1392,'[1]PREÇOS UNITÁRIOS'!$B$73:$H$20000,4,0),IFERROR(VLOOKUP(D1392,'[1]INSUMOS-SINAPI'!$A$7:$F$20000,3,0),IFERROR(VLOOKUP(D1392,'[1]tab-PINI-SINT'!$B$18:$G$20000,3,0),IFERROR(VLOOKUP(D1392,[1]INSUMOS!$B$13:$H$9994,5,0),"")))))</f>
        <v>H</v>
      </c>
      <c r="H1392" s="39">
        <v>0.5</v>
      </c>
      <c r="I1392" s="38">
        <f>IFERROR(VLOOKUP(D1392,'[1]COMP-SINT-SINAPI'!$G$6:$Q$20000,8,0),IFERROR(VLOOKUP(D1392,'[1]PREÇOS UNITÁRIOS'!$B$73:$H$20000,5,0),IFERROR(VLOOKUP(D1392,'[1]INSUMOS-SINAPI'!$A$7:$F$20000,5,0),IFERROR(VLOOKUP(D1392,'[1]tab-PINI-SINT'!$B$18:$G$20000,4,0),IFERROR(VLOOKUP(D1392,[1]INSUMOS!$B$13:$H$9994,6,0),"")))))</f>
        <v>5.1700000000000017</v>
      </c>
      <c r="J1392" s="38" t="str">
        <f>IF(D1392="",0,IFERROR(VLOOKUP(D1392,'[1]COMP-SINT-SINAPI'!$G$6:$Q$20000,7,0),IFERROR(VLOOKUP(D1392,'[1]PREÇOS UNITÁRIOS'!$B$73:$H$20000,6,0),IFERROR(VLOOKUP(D1392,'[1]INSUMOS-SINAPI'!$A$7:$F$20000,7,0),IFERROR(VLOOKUP(D1392,'[1]tab-PINI-SINT'!$B$18:$G$20000,5,0),IFERROR(VLOOKUP(D1392,[1]INSUMOS!$B$13:$H$9994,7,0),"0,00"))))))</f>
        <v>15,70</v>
      </c>
      <c r="K1392" s="40">
        <f>IF(H1392="",0,H1392*I1392)</f>
        <v>2.5850000000000009</v>
      </c>
      <c r="L1392" s="40">
        <f>H1392*J1392</f>
        <v>7.85</v>
      </c>
      <c r="M1392" s="41">
        <f>K1392+L1392</f>
        <v>10.435</v>
      </c>
      <c r="N1392" s="35"/>
    </row>
    <row r="1393" spans="3:14" x14ac:dyDescent="0.35">
      <c r="C1393" s="34"/>
      <c r="D1393" s="35"/>
      <c r="E1393" s="118"/>
      <c r="F1393" s="35"/>
      <c r="G1393" s="35"/>
      <c r="H1393" s="35"/>
      <c r="I1393" s="50" t="s">
        <v>1042</v>
      </c>
      <c r="J1393" s="29"/>
      <c r="K1393" s="41">
        <f>SUM(K1388:K1392)</f>
        <v>363.22199999999992</v>
      </c>
      <c r="L1393" s="41">
        <f>SUM(L1388:L1392)</f>
        <v>44.658999999999999</v>
      </c>
      <c r="M1393" s="41">
        <f>SUM(M1388:M1392)</f>
        <v>407.88099999999997</v>
      </c>
      <c r="N1393" s="35"/>
    </row>
    <row r="1394" spans="3:14" x14ac:dyDescent="0.35">
      <c r="C1394" s="34"/>
      <c r="D1394" s="35"/>
      <c r="E1394" s="118"/>
      <c r="F1394" s="35"/>
      <c r="G1394" s="35"/>
      <c r="H1394" s="35"/>
      <c r="I1394" s="35"/>
      <c r="J1394" s="35"/>
      <c r="K1394" s="35"/>
      <c r="L1394" s="35"/>
      <c r="M1394" s="35"/>
      <c r="N1394" s="35"/>
    </row>
    <row r="1395" spans="3:14" x14ac:dyDescent="0.35">
      <c r="C1395" s="42"/>
      <c r="D1395" s="43"/>
      <c r="E1395" s="117"/>
      <c r="F1395" s="43"/>
      <c r="G1395" s="44" t="s">
        <v>21</v>
      </c>
      <c r="H1395" s="44" t="s">
        <v>1036</v>
      </c>
      <c r="I1395" s="44" t="s">
        <v>1037</v>
      </c>
      <c r="J1395" s="44" t="s">
        <v>1038</v>
      </c>
      <c r="K1395" s="44" t="s">
        <v>1039</v>
      </c>
      <c r="L1395" s="44" t="s">
        <v>1040</v>
      </c>
      <c r="M1395" s="45" t="s">
        <v>1041</v>
      </c>
      <c r="N1395" s="35"/>
    </row>
    <row r="1396" spans="3:14" ht="65" x14ac:dyDescent="0.35">
      <c r="C1396" s="55" t="s">
        <v>805</v>
      </c>
      <c r="D1396" s="47" t="str">
        <f>IF(C1396="","",VLOOKUP(C1396,'[1]PREÇOS UNITÁRIOS'!$B$12:$H$2000,2,0))</f>
        <v>C190 - BASA</v>
      </c>
      <c r="E1396" s="79" t="s">
        <v>11</v>
      </c>
      <c r="F1396" s="47" t="str">
        <f>IF(C1396="","",VLOOKUP(C1396,'[1]PREÇOS UNITÁRIOS'!$B$12:$H$2000,3,0))</f>
        <v>Sinalização de - cuidado, risco de choque elétrico - de forma triangular, medindo 10 X20 cm, conforme projeto de combate a incêndio.</v>
      </c>
      <c r="G1396" s="48" t="s">
        <v>21</v>
      </c>
      <c r="H1396" s="29"/>
      <c r="I1396" s="29"/>
      <c r="J1396" s="49"/>
      <c r="K1396" s="49">
        <f>K1399</f>
        <v>30.951999999999998</v>
      </c>
      <c r="L1396" s="49">
        <f>L1399</f>
        <v>2.8559999999999999</v>
      </c>
      <c r="M1396" s="49">
        <f>SUM(K1396:L1396)</f>
        <v>33.808</v>
      </c>
      <c r="N1396" s="35"/>
    </row>
    <row r="1397" spans="3:14" ht="112.5" x14ac:dyDescent="0.35">
      <c r="C1397" s="34"/>
      <c r="D1397" s="36">
        <v>37556</v>
      </c>
      <c r="E1397" s="38" t="str">
        <f>IFERROR(VLOOKUP(D1397,'[1]COMP-SINT-SINAPI'!$G$6:$R$20000,12,0),IFERROR(VLOOKUP(D1397,'[1]PREÇOS UNITÁRIOS'!$B$73:$K$20000,9,0),IFERROR(VLOOKUP(D1397,'[1]INSUMOS-SINAPI'!$A$6:$J$20000,6,0),IFERROR(VLOOKUP(D1397,'[1]tab-PINI-SINT'!$B$18:$H$20000,7,0),IFERROR(VLOOKUP(D1397,[1]INSUMOS!$B$13:$J$9994,9,0),"")))))</f>
        <v>SINAPI</v>
      </c>
      <c r="F1397" s="37" t="str">
        <f>IFERROR(VLOOKUP(D1397,'[1]COMP-SINT-SINAPI'!$G$6:$Q$20000,2,0),IFERROR(VLOOKUP(D1397,'[1]PREÇOS UNITÁRIOS'!$B$73:$H$20000,3,0),IFERROR(VLOOKUP(D1397,'[1]INSUMOS-SINAPI'!$A$7:$F$20000,2,0),IFERROR(VLOOKUP(D1397,'[1]tab-PINI-SINT'!$B$18:$G$20000,2,0),IFERROR(VLOOKUP(D1397,[1]INSUMOS!$B$13:$H$9994,3,0),"")))))</f>
        <v>PLACA DE SINALIZACAO DE SEGURANCA CONTRA INCENDIO, FOTOLUMINESCENTE, QUADRADA, *20 X 20* CM, EM PVC *2* MM ANTI-CHAMAS (SIMBOLOS, CORES E PICTOGRAMAS CONFORME NBR 16820)</v>
      </c>
      <c r="G1397" s="38" t="str">
        <f>IFERROR(VLOOKUP(D1397,'[1]COMP-SINT-SINAPI'!$G$6:$Q$20000,3,0),IFERROR(VLOOKUP(D1397,'[1]PREÇOS UNITÁRIOS'!$B$73:$H$20000,4,0),IFERROR(VLOOKUP(D1397,'[1]INSUMOS-SINAPI'!$A$7:$F$20000,3,0),IFERROR(VLOOKUP(D1397,'[1]tab-PINI-SINT'!$B$18:$G$20000,3,0),IFERROR(VLOOKUP(D1397,[1]INSUMOS!$B$13:$H$9994,5,0),"")))))</f>
        <v xml:space="preserve">UN    </v>
      </c>
      <c r="H1397" s="39">
        <v>1</v>
      </c>
      <c r="I1397" s="38" t="str">
        <f>IFERROR(VLOOKUP(D1397,'[1]COMP-SINT-SINAPI'!$G$6:$Q$20000,8,0),IFERROR(VLOOKUP(D1397,'[1]PREÇOS UNITÁRIOS'!$B$73:$H$20000,5,0),IFERROR(VLOOKUP(D1397,'[1]INSUMOS-SINAPI'!$A$7:$F$20000,5,0),IFERROR(VLOOKUP(D1397,'[1]tab-PINI-SINT'!$B$18:$G$20000,4,0),IFERROR(VLOOKUP(D1397,[1]INSUMOS!$B$13:$H$9994,6,0),"")))))</f>
        <v>29,95</v>
      </c>
      <c r="J1397" s="38" t="str">
        <f>IF(D1397="",0,IFERROR(VLOOKUP(D1397,'[1]COMP-SINT-SINAPI'!$G$6:$Q$20000,7,0),IFERROR(VLOOKUP(D1397,'[1]PREÇOS UNITÁRIOS'!$B$73:$H$20000,6,0),IFERROR(VLOOKUP(D1397,'[1]INSUMOS-SINAPI'!$A$7:$F$20000,7,0),IFERROR(VLOOKUP(D1397,'[1]tab-PINI-SINT'!$B$18:$G$20000,5,0),IFERROR(VLOOKUP(D1397,[1]INSUMOS!$B$13:$H$9994,7,0),"0,00"))))))</f>
        <v>0,00</v>
      </c>
      <c r="K1397" s="40">
        <f>IF(H1397="",0,H1397*I1397)</f>
        <v>29.95</v>
      </c>
      <c r="L1397" s="40">
        <f>H1397*J1397</f>
        <v>0</v>
      </c>
      <c r="M1397" s="41">
        <f>K1397+L1397</f>
        <v>29.95</v>
      </c>
      <c r="N1397" s="35"/>
    </row>
    <row r="1398" spans="3:14" ht="25" x14ac:dyDescent="0.35">
      <c r="C1398" s="34"/>
      <c r="D1398" s="58">
        <v>88316</v>
      </c>
      <c r="E1398" s="38" t="str">
        <f>IFERROR(VLOOKUP(D1398,'[1]COMP-SINT-SINAPI'!$G$6:$R$20000,12,0),IFERROR(VLOOKUP(D1398,'[1]PREÇOS UNITÁRIOS'!$B$73:$K$20000,9,0),IFERROR(VLOOKUP(D1398,'[1]INSUMOS-SINAPI'!$A$6:$J$20000,6,0),IFERROR(VLOOKUP(D1398,'[1]tab-PINI-SINT'!$B$18:$H$20000,7,0),IFERROR(VLOOKUP(D1398,[1]INSUMOS!$B$13:$J$9994,9,0),"")))))</f>
        <v>SINAPI</v>
      </c>
      <c r="F1398" s="37" t="str">
        <f>IFERROR(VLOOKUP(D1398,'[1]COMP-SINT-SINAPI'!$G$6:$Q$20000,2,0),IFERROR(VLOOKUP(D1398,'[1]PREÇOS UNITÁRIOS'!$B$73:$H$20000,3,0),IFERROR(VLOOKUP(D1398,'[1]INSUMOS-SINAPI'!$A$7:$F$20000,2,0),IFERROR(VLOOKUP(D1398,'[1]tab-PINI-SINT'!$B$18:$G$20000,2,0),IFERROR(VLOOKUP(D1398,[1]INSUMOS!$B$13:$H$9994,3,0),"")))))</f>
        <v>SERVENTE COM ENCARGOS COMPLEMENTARES</v>
      </c>
      <c r="G1398" s="38" t="str">
        <f>IFERROR(VLOOKUP(D1398,'[1]COMP-SINT-SINAPI'!$G$6:$Q$20000,3,0),IFERROR(VLOOKUP(D1398,'[1]PREÇOS UNITÁRIOS'!$B$73:$H$20000,4,0),IFERROR(VLOOKUP(D1398,'[1]INSUMOS-SINAPI'!$A$7:$F$20000,3,0),IFERROR(VLOOKUP(D1398,'[1]tab-PINI-SINT'!$B$18:$G$20000,3,0),IFERROR(VLOOKUP(D1398,[1]INSUMOS!$B$13:$H$9994,5,0),"")))))</f>
        <v>H</v>
      </c>
      <c r="H1398" s="39">
        <v>0.2</v>
      </c>
      <c r="I1398" s="38">
        <f>IFERROR(VLOOKUP(D1398,'[1]COMP-SINT-SINAPI'!$G$6:$Q$20000,8,0),IFERROR(VLOOKUP(D1398,'[1]PREÇOS UNITÁRIOS'!$B$73:$H$20000,5,0),IFERROR(VLOOKUP(D1398,'[1]INSUMOS-SINAPI'!$A$7:$F$20000,5,0),IFERROR(VLOOKUP(D1398,'[1]tab-PINI-SINT'!$B$18:$G$20000,4,0),IFERROR(VLOOKUP(D1398,[1]INSUMOS!$B$13:$H$9994,6,0),"")))))</f>
        <v>5.01</v>
      </c>
      <c r="J1398" s="38" t="str">
        <f>IF(D1398="",0,IFERROR(VLOOKUP(D1398,'[1]COMP-SINT-SINAPI'!$G$6:$Q$20000,7,0),IFERROR(VLOOKUP(D1398,'[1]PREÇOS UNITÁRIOS'!$B$73:$H$20000,6,0),IFERROR(VLOOKUP(D1398,'[1]INSUMOS-SINAPI'!$A$7:$F$20000,7,0),IFERROR(VLOOKUP(D1398,'[1]tab-PINI-SINT'!$B$18:$G$20000,5,0),IFERROR(VLOOKUP(D1398,[1]INSUMOS!$B$13:$H$9994,7,0),"0,00"))))))</f>
        <v>14,28</v>
      </c>
      <c r="K1398" s="40">
        <f>IF(H1398="",0,H1398*I1398)</f>
        <v>1.002</v>
      </c>
      <c r="L1398" s="40">
        <f>H1398*J1398</f>
        <v>2.8559999999999999</v>
      </c>
      <c r="M1398" s="41">
        <f>K1398+L1398</f>
        <v>3.8579999999999997</v>
      </c>
      <c r="N1398" s="35"/>
    </row>
    <row r="1399" spans="3:14" x14ac:dyDescent="0.35">
      <c r="C1399" s="34"/>
      <c r="D1399" s="35"/>
      <c r="E1399" s="118"/>
      <c r="F1399" s="35"/>
      <c r="G1399" s="35"/>
      <c r="H1399" s="35"/>
      <c r="I1399" s="50" t="s">
        <v>1042</v>
      </c>
      <c r="J1399" s="29"/>
      <c r="K1399" s="41">
        <f>SUM(K1397:K1398)</f>
        <v>30.951999999999998</v>
      </c>
      <c r="L1399" s="41">
        <f>SUM(L1397:L1398)</f>
        <v>2.8559999999999999</v>
      </c>
      <c r="M1399" s="41">
        <f>SUM(M1397:M1398)</f>
        <v>33.808</v>
      </c>
      <c r="N1399" s="35"/>
    </row>
    <row r="1400" spans="3:14" x14ac:dyDescent="0.35">
      <c r="C1400" s="34"/>
      <c r="D1400" s="35"/>
      <c r="E1400" s="118"/>
      <c r="F1400" s="35"/>
      <c r="G1400" s="35"/>
      <c r="H1400" s="35"/>
      <c r="I1400" s="35"/>
      <c r="J1400" s="35"/>
      <c r="K1400" s="35"/>
      <c r="L1400" s="35"/>
      <c r="M1400" s="35"/>
      <c r="N1400" s="35"/>
    </row>
    <row r="1401" spans="3:14" x14ac:dyDescent="0.35">
      <c r="C1401" s="42"/>
      <c r="D1401" s="43"/>
      <c r="E1401" s="117"/>
      <c r="F1401" s="43"/>
      <c r="G1401" s="44" t="s">
        <v>21</v>
      </c>
      <c r="H1401" s="44" t="s">
        <v>1036</v>
      </c>
      <c r="I1401" s="44" t="s">
        <v>1037</v>
      </c>
      <c r="J1401" s="44" t="s">
        <v>1038</v>
      </c>
      <c r="K1401" s="44" t="s">
        <v>1039</v>
      </c>
      <c r="L1401" s="44" t="s">
        <v>1040</v>
      </c>
      <c r="M1401" s="45" t="s">
        <v>1041</v>
      </c>
      <c r="N1401" s="35"/>
    </row>
    <row r="1402" spans="3:14" ht="78" x14ac:dyDescent="0.35">
      <c r="C1402" s="55" t="s">
        <v>808</v>
      </c>
      <c r="D1402" s="47" t="str">
        <f>IF(C1402="","",VLOOKUP(C1402,'[1]PREÇOS UNITÁRIOS'!$B$12:$H$2000,2,0))</f>
        <v>C191 - BASA</v>
      </c>
      <c r="E1402" s="79" t="s">
        <v>11</v>
      </c>
      <c r="F1402" s="47" t="str">
        <f>IF(C1402="","",VLOOKUP(C1402,'[1]PREÇOS UNITÁRIOS'!$B$12:$H$2000,3,0))</f>
        <v>Sinalização   de   -   identificação   continuada   de   saída   de emergência  -  de  forma  retangular,  medindo  10  x  20  cm, conforme projeto de combate a incêndio.</v>
      </c>
      <c r="G1402" s="48" t="s">
        <v>21</v>
      </c>
      <c r="H1402" s="29"/>
      <c r="I1402" s="29"/>
      <c r="J1402" s="49"/>
      <c r="K1402" s="49">
        <f>K1405</f>
        <v>26.901999999999997</v>
      </c>
      <c r="L1402" s="49">
        <f>L1405</f>
        <v>2.8559999999999999</v>
      </c>
      <c r="M1402" s="49">
        <f>SUM(K1402:L1402)</f>
        <v>29.757999999999996</v>
      </c>
      <c r="N1402" s="35"/>
    </row>
    <row r="1403" spans="3:14" ht="112.5" x14ac:dyDescent="0.35">
      <c r="C1403" s="34"/>
      <c r="D1403" s="36">
        <v>37539</v>
      </c>
      <c r="E1403" s="38" t="str">
        <f>IFERROR(VLOOKUP(D1403,'[1]COMP-SINT-SINAPI'!$G$6:$R$20000,12,0),IFERROR(VLOOKUP(D1403,'[1]PREÇOS UNITÁRIOS'!$B$73:$K$20000,9,0),IFERROR(VLOOKUP(D1403,'[1]INSUMOS-SINAPI'!$A$6:$J$20000,6,0),IFERROR(VLOOKUP(D1403,'[1]tab-PINI-SINT'!$B$18:$H$20000,7,0),IFERROR(VLOOKUP(D1403,[1]INSUMOS!$B$13:$J$9994,9,0),"")))))</f>
        <v>SINAPI</v>
      </c>
      <c r="F1403" s="37" t="str">
        <f>IFERROR(VLOOKUP(D1403,'[1]COMP-SINT-SINAPI'!$G$6:$Q$20000,2,0),IFERROR(VLOOKUP(D1403,'[1]PREÇOS UNITÁRIOS'!$B$73:$H$20000,3,0),IFERROR(VLOOKUP(D1403,'[1]INSUMOS-SINAPI'!$A$7:$F$20000,2,0),IFERROR(VLOOKUP(D1403,'[1]tab-PINI-SINT'!$B$18:$G$20000,2,0),IFERROR(VLOOKUP(D1403,[1]INSUMOS!$B$13:$H$9994,3,0),"")))))</f>
        <v>PLACA DE SINALIZACAO DE SEGURANCA CONTRA INCENDIO, FOTOLUMINESCENTE, RETANGULAR, *13 X 26* CM, EM PVC *2* MM ANTI-CHAMAS (SIMBOLOS, CORES E PICTOGRAMAS CONFORME NBR 16820)</v>
      </c>
      <c r="G1403" s="38" t="str">
        <f>IFERROR(VLOOKUP(D1403,'[1]COMP-SINT-SINAPI'!$G$6:$Q$20000,3,0),IFERROR(VLOOKUP(D1403,'[1]PREÇOS UNITÁRIOS'!$B$73:$H$20000,4,0),IFERROR(VLOOKUP(D1403,'[1]INSUMOS-SINAPI'!$A$7:$F$20000,3,0),IFERROR(VLOOKUP(D1403,'[1]tab-PINI-SINT'!$B$18:$G$20000,3,0),IFERROR(VLOOKUP(D1403,[1]INSUMOS!$B$13:$H$9994,5,0),"")))))</f>
        <v xml:space="preserve">UN    </v>
      </c>
      <c r="H1403" s="39">
        <v>1</v>
      </c>
      <c r="I1403" s="38" t="str">
        <f>IFERROR(VLOOKUP(D1403,'[1]COMP-SINT-SINAPI'!$G$6:$Q$20000,8,0),IFERROR(VLOOKUP(D1403,'[1]PREÇOS UNITÁRIOS'!$B$73:$H$20000,5,0),IFERROR(VLOOKUP(D1403,'[1]INSUMOS-SINAPI'!$A$7:$F$20000,5,0),IFERROR(VLOOKUP(D1403,'[1]tab-PINI-SINT'!$B$18:$G$20000,4,0),IFERROR(VLOOKUP(D1403,[1]INSUMOS!$B$13:$H$9994,6,0),"")))))</f>
        <v>25,90</v>
      </c>
      <c r="J1403" s="38" t="str">
        <f>IF(D1403="",0,IFERROR(VLOOKUP(D1403,'[1]COMP-SINT-SINAPI'!$G$6:$Q$20000,7,0),IFERROR(VLOOKUP(D1403,'[1]PREÇOS UNITÁRIOS'!$B$73:$H$20000,6,0),IFERROR(VLOOKUP(D1403,'[1]INSUMOS-SINAPI'!$A$7:$F$20000,7,0),IFERROR(VLOOKUP(D1403,'[1]tab-PINI-SINT'!$B$18:$G$20000,5,0),IFERROR(VLOOKUP(D1403,[1]INSUMOS!$B$13:$H$9994,7,0),"0,00"))))))</f>
        <v>0,00</v>
      </c>
      <c r="K1403" s="40">
        <f>IF(H1403="",0,H1403*I1403)</f>
        <v>25.9</v>
      </c>
      <c r="L1403" s="40">
        <f>H1403*J1403</f>
        <v>0</v>
      </c>
      <c r="M1403" s="41">
        <f>K1403+L1403</f>
        <v>25.9</v>
      </c>
      <c r="N1403" s="35"/>
    </row>
    <row r="1404" spans="3:14" ht="25" x14ac:dyDescent="0.35">
      <c r="C1404" s="34"/>
      <c r="D1404" s="58">
        <v>88316</v>
      </c>
      <c r="E1404" s="38" t="str">
        <f>IFERROR(VLOOKUP(D1404,'[1]COMP-SINT-SINAPI'!$G$6:$R$20000,12,0),IFERROR(VLOOKUP(D1404,'[1]PREÇOS UNITÁRIOS'!$B$73:$K$20000,9,0),IFERROR(VLOOKUP(D1404,'[1]INSUMOS-SINAPI'!$A$6:$J$20000,6,0),IFERROR(VLOOKUP(D1404,'[1]tab-PINI-SINT'!$B$18:$H$20000,7,0),IFERROR(VLOOKUP(D1404,[1]INSUMOS!$B$13:$J$9994,9,0),"")))))</f>
        <v>SINAPI</v>
      </c>
      <c r="F1404" s="37" t="str">
        <f>IFERROR(VLOOKUP(D1404,'[1]COMP-SINT-SINAPI'!$G$6:$Q$20000,2,0),IFERROR(VLOOKUP(D1404,'[1]PREÇOS UNITÁRIOS'!$B$73:$H$20000,3,0),IFERROR(VLOOKUP(D1404,'[1]INSUMOS-SINAPI'!$A$7:$F$20000,2,0),IFERROR(VLOOKUP(D1404,'[1]tab-PINI-SINT'!$B$18:$G$20000,2,0),IFERROR(VLOOKUP(D1404,[1]INSUMOS!$B$13:$H$9994,3,0),"")))))</f>
        <v>SERVENTE COM ENCARGOS COMPLEMENTARES</v>
      </c>
      <c r="G1404" s="38" t="str">
        <f>IFERROR(VLOOKUP(D1404,'[1]COMP-SINT-SINAPI'!$G$6:$Q$20000,3,0),IFERROR(VLOOKUP(D1404,'[1]PREÇOS UNITÁRIOS'!$B$73:$H$20000,4,0),IFERROR(VLOOKUP(D1404,'[1]INSUMOS-SINAPI'!$A$7:$F$20000,3,0),IFERROR(VLOOKUP(D1404,'[1]tab-PINI-SINT'!$B$18:$G$20000,3,0),IFERROR(VLOOKUP(D1404,[1]INSUMOS!$B$13:$H$9994,5,0),"")))))</f>
        <v>H</v>
      </c>
      <c r="H1404" s="39">
        <v>0.2</v>
      </c>
      <c r="I1404" s="38">
        <f>IFERROR(VLOOKUP(D1404,'[1]COMP-SINT-SINAPI'!$G$6:$Q$20000,8,0),IFERROR(VLOOKUP(D1404,'[1]PREÇOS UNITÁRIOS'!$B$73:$H$20000,5,0),IFERROR(VLOOKUP(D1404,'[1]INSUMOS-SINAPI'!$A$7:$F$20000,5,0),IFERROR(VLOOKUP(D1404,'[1]tab-PINI-SINT'!$B$18:$G$20000,4,0),IFERROR(VLOOKUP(D1404,[1]INSUMOS!$B$13:$H$9994,6,0),"")))))</f>
        <v>5.01</v>
      </c>
      <c r="J1404" s="38" t="str">
        <f>IF(D1404="",0,IFERROR(VLOOKUP(D1404,'[1]COMP-SINT-SINAPI'!$G$6:$Q$20000,7,0),IFERROR(VLOOKUP(D1404,'[1]PREÇOS UNITÁRIOS'!$B$73:$H$20000,6,0),IFERROR(VLOOKUP(D1404,'[1]INSUMOS-SINAPI'!$A$7:$F$20000,7,0),IFERROR(VLOOKUP(D1404,'[1]tab-PINI-SINT'!$B$18:$G$20000,5,0),IFERROR(VLOOKUP(D1404,[1]INSUMOS!$B$13:$H$9994,7,0),"0,00"))))))</f>
        <v>14,28</v>
      </c>
      <c r="K1404" s="40">
        <f>IF(H1404="",0,H1404*I1404)</f>
        <v>1.002</v>
      </c>
      <c r="L1404" s="40">
        <f>H1404*J1404</f>
        <v>2.8559999999999999</v>
      </c>
      <c r="M1404" s="41">
        <f>K1404+L1404</f>
        <v>3.8579999999999997</v>
      </c>
      <c r="N1404" s="35"/>
    </row>
    <row r="1405" spans="3:14" x14ac:dyDescent="0.35">
      <c r="C1405" s="34"/>
      <c r="D1405" s="35"/>
      <c r="E1405" s="118"/>
      <c r="F1405" s="35"/>
      <c r="G1405" s="35"/>
      <c r="H1405" s="35"/>
      <c r="I1405" s="50" t="s">
        <v>1042</v>
      </c>
      <c r="J1405" s="29"/>
      <c r="K1405" s="41">
        <f>SUM(K1403:K1404)</f>
        <v>26.901999999999997</v>
      </c>
      <c r="L1405" s="41">
        <f>SUM(L1403:L1404)</f>
        <v>2.8559999999999999</v>
      </c>
      <c r="M1405" s="41">
        <f>SUM(M1403:M1404)</f>
        <v>29.757999999999999</v>
      </c>
      <c r="N1405" s="35"/>
    </row>
    <row r="1406" spans="3:14" x14ac:dyDescent="0.35">
      <c r="C1406" s="34"/>
      <c r="D1406" s="35"/>
      <c r="E1406" s="118"/>
      <c r="F1406" s="35"/>
      <c r="G1406" s="35"/>
      <c r="H1406" s="35"/>
      <c r="I1406" s="35"/>
      <c r="J1406" s="35"/>
      <c r="K1406" s="35"/>
      <c r="L1406" s="35"/>
      <c r="M1406" s="35"/>
      <c r="N1406" s="35"/>
    </row>
    <row r="1407" spans="3:14" x14ac:dyDescent="0.35">
      <c r="C1407" s="42"/>
      <c r="D1407" s="43"/>
      <c r="E1407" s="117"/>
      <c r="F1407" s="43"/>
      <c r="G1407" s="44" t="s">
        <v>21</v>
      </c>
      <c r="H1407" s="44" t="s">
        <v>1036</v>
      </c>
      <c r="I1407" s="44" t="s">
        <v>1037</v>
      </c>
      <c r="J1407" s="44" t="s">
        <v>1038</v>
      </c>
      <c r="K1407" s="44" t="s">
        <v>1039</v>
      </c>
      <c r="L1407" s="44" t="s">
        <v>1040</v>
      </c>
      <c r="M1407" s="45" t="s">
        <v>1041</v>
      </c>
      <c r="N1407" s="35"/>
    </row>
    <row r="1408" spans="3:14" ht="26" x14ac:dyDescent="0.35">
      <c r="C1408" s="55" t="s">
        <v>811</v>
      </c>
      <c r="D1408" s="47" t="str">
        <f>IF(C1408="","",VLOOKUP(C1408,'[1]PREÇOS UNITÁRIOS'!$B$12:$H$2000,2,0))</f>
        <v>C192 - BASA</v>
      </c>
      <c r="E1408" s="79" t="s">
        <v>11</v>
      </c>
      <c r="F1408" s="47" t="str">
        <f>IF(C1408="","",VLOOKUP(C1408,'[1]PREÇOS UNITÁRIOS'!$B$12:$H$2000,3,0))</f>
        <v xml:space="preserve">Tela metálica para fechamento de abertura da cobertura </v>
      </c>
      <c r="G1408" s="48" t="s">
        <v>215</v>
      </c>
      <c r="H1408" s="29"/>
      <c r="I1408" s="29"/>
      <c r="J1408" s="49"/>
      <c r="K1408" s="49">
        <f>K1412</f>
        <v>40.478000000000002</v>
      </c>
      <c r="L1408" s="49">
        <f>L1412</f>
        <v>6.6859999999999999</v>
      </c>
      <c r="M1408" s="49">
        <f>SUM(K1408:L1408)</f>
        <v>47.164000000000001</v>
      </c>
      <c r="N1408" s="35"/>
    </row>
    <row r="1409" spans="3:14" ht="75" x14ac:dyDescent="0.35">
      <c r="C1409" s="34"/>
      <c r="D1409" s="36">
        <v>7167</v>
      </c>
      <c r="E1409" s="38" t="str">
        <f>IFERROR(VLOOKUP(D1409,'[1]COMP-SINT-SINAPI'!$G$6:$R$20000,12,0),IFERROR(VLOOKUP(D1409,'[1]PREÇOS UNITÁRIOS'!$B$73:$K$20000,9,0),IFERROR(VLOOKUP(D1409,'[1]INSUMOS-SINAPI'!$A$6:$J$20000,6,0),IFERROR(VLOOKUP(D1409,'[1]tab-PINI-SINT'!$B$18:$H$20000,7,0),IFERROR(VLOOKUP(D1409,[1]INSUMOS!$B$13:$J$9994,9,0),"")))))</f>
        <v>SINAPI</v>
      </c>
      <c r="F1409" s="37" t="str">
        <f>IFERROR(VLOOKUP(D1409,'[1]COMP-SINT-SINAPI'!$G$6:$Q$20000,2,0),IFERROR(VLOOKUP(D1409,'[1]PREÇOS UNITÁRIOS'!$B$73:$H$20000,3,0),IFERROR(VLOOKUP(D1409,'[1]INSUMOS-SINAPI'!$A$7:$F$20000,2,0),IFERROR(VLOOKUP(D1409,'[1]tab-PINI-SINT'!$B$18:$G$20000,2,0),IFERROR(VLOOKUP(D1409,[1]INSUMOS!$B$13:$H$9994,3,0),"")))))</f>
        <v>TELA DE ARAME GALVANIZADA QUADRANGULAR / LOSANGULAR, FIO 2,11 MM (14 BWG), MALHA 5 X 5 CM, H = 2 M</v>
      </c>
      <c r="G1409" s="38" t="str">
        <f>IFERROR(VLOOKUP(D1409,'[1]COMP-SINT-SINAPI'!$G$6:$Q$20000,3,0),IFERROR(VLOOKUP(D1409,'[1]PREÇOS UNITÁRIOS'!$B$73:$H$20000,4,0),IFERROR(VLOOKUP(D1409,'[1]INSUMOS-SINAPI'!$A$7:$F$20000,3,0),IFERROR(VLOOKUP(D1409,'[1]tab-PINI-SINT'!$B$18:$G$20000,3,0),IFERROR(VLOOKUP(D1409,[1]INSUMOS!$B$13:$H$9994,5,0),"")))))</f>
        <v xml:space="preserve">M2    </v>
      </c>
      <c r="H1409" s="39">
        <v>1</v>
      </c>
      <c r="I1409" s="38" t="str">
        <f>IFERROR(VLOOKUP(D1409,'[1]COMP-SINT-SINAPI'!$G$6:$Q$20000,8,0),IFERROR(VLOOKUP(D1409,'[1]PREÇOS UNITÁRIOS'!$B$73:$H$20000,5,0),IFERROR(VLOOKUP(D1409,'[1]INSUMOS-SINAPI'!$A$7:$F$20000,5,0),IFERROR(VLOOKUP(D1409,'[1]tab-PINI-SINT'!$B$18:$G$20000,4,0),IFERROR(VLOOKUP(D1409,[1]INSUMOS!$B$13:$H$9994,6,0),"")))))</f>
        <v>38,44</v>
      </c>
      <c r="J1409" s="38" t="str">
        <f>IF(D1409="",0,IFERROR(VLOOKUP(D1409,'[1]COMP-SINT-SINAPI'!$G$6:$Q$20000,7,0),IFERROR(VLOOKUP(D1409,'[1]PREÇOS UNITÁRIOS'!$B$73:$H$20000,6,0),IFERROR(VLOOKUP(D1409,'[1]INSUMOS-SINAPI'!$A$7:$F$20000,7,0),IFERROR(VLOOKUP(D1409,'[1]tab-PINI-SINT'!$B$18:$G$20000,5,0),IFERROR(VLOOKUP(D1409,[1]INSUMOS!$B$13:$H$9994,7,0),"0,00"))))))</f>
        <v>0,00</v>
      </c>
      <c r="K1409" s="40">
        <f>IF(H1409="",0,H1409*I1409)</f>
        <v>38.44</v>
      </c>
      <c r="L1409" s="40">
        <f>H1409*J1409</f>
        <v>0</v>
      </c>
      <c r="M1409" s="41">
        <f>K1409+L1409</f>
        <v>38.44</v>
      </c>
      <c r="N1409" s="35"/>
    </row>
    <row r="1410" spans="3:14" ht="25" x14ac:dyDescent="0.35">
      <c r="C1410" s="34"/>
      <c r="D1410" s="58">
        <v>88316</v>
      </c>
      <c r="E1410" s="38" t="str">
        <f>IFERROR(VLOOKUP(D1410,'[1]COMP-SINT-SINAPI'!$G$6:$R$20000,12,0),IFERROR(VLOOKUP(D1410,'[1]PREÇOS UNITÁRIOS'!$B$73:$K$20000,9,0),IFERROR(VLOOKUP(D1410,'[1]INSUMOS-SINAPI'!$A$6:$J$20000,6,0),IFERROR(VLOOKUP(D1410,'[1]tab-PINI-SINT'!$B$18:$H$20000,7,0),IFERROR(VLOOKUP(D1410,[1]INSUMOS!$B$13:$J$9994,9,0),"")))))</f>
        <v>SINAPI</v>
      </c>
      <c r="F1410" s="37" t="str">
        <f>IFERROR(VLOOKUP(D1410,'[1]COMP-SINT-SINAPI'!$G$6:$Q$20000,2,0),IFERROR(VLOOKUP(D1410,'[1]PREÇOS UNITÁRIOS'!$B$73:$H$20000,3,0),IFERROR(VLOOKUP(D1410,'[1]INSUMOS-SINAPI'!$A$7:$F$20000,2,0),IFERROR(VLOOKUP(D1410,'[1]tab-PINI-SINT'!$B$18:$G$20000,2,0),IFERROR(VLOOKUP(D1410,[1]INSUMOS!$B$13:$H$9994,3,0),"")))))</f>
        <v>SERVENTE COM ENCARGOS COMPLEMENTARES</v>
      </c>
      <c r="G1410" s="38" t="str">
        <f>IFERROR(VLOOKUP(D1410,'[1]COMP-SINT-SINAPI'!$G$6:$Q$20000,3,0),IFERROR(VLOOKUP(D1410,'[1]PREÇOS UNITÁRIOS'!$B$73:$H$20000,4,0),IFERROR(VLOOKUP(D1410,'[1]INSUMOS-SINAPI'!$A$7:$F$20000,3,0),IFERROR(VLOOKUP(D1410,'[1]tab-PINI-SINT'!$B$18:$G$20000,3,0),IFERROR(VLOOKUP(D1410,[1]INSUMOS!$B$13:$H$9994,5,0),"")))))</f>
        <v>H</v>
      </c>
      <c r="H1410" s="39">
        <v>0.2</v>
      </c>
      <c r="I1410" s="38">
        <f>IFERROR(VLOOKUP(D1410,'[1]COMP-SINT-SINAPI'!$G$6:$Q$20000,8,0),IFERROR(VLOOKUP(D1410,'[1]PREÇOS UNITÁRIOS'!$B$73:$H$20000,5,0),IFERROR(VLOOKUP(D1410,'[1]INSUMOS-SINAPI'!$A$7:$F$20000,5,0),IFERROR(VLOOKUP(D1410,'[1]tab-PINI-SINT'!$B$18:$G$20000,4,0),IFERROR(VLOOKUP(D1410,[1]INSUMOS!$B$13:$H$9994,6,0),"")))))</f>
        <v>5.01</v>
      </c>
      <c r="J1410" s="38" t="str">
        <f>IF(D1410="",0,IFERROR(VLOOKUP(D1410,'[1]COMP-SINT-SINAPI'!$G$6:$Q$20000,7,0),IFERROR(VLOOKUP(D1410,'[1]PREÇOS UNITÁRIOS'!$B$73:$H$20000,6,0),IFERROR(VLOOKUP(D1410,'[1]INSUMOS-SINAPI'!$A$7:$F$20000,7,0),IFERROR(VLOOKUP(D1410,'[1]tab-PINI-SINT'!$B$18:$G$20000,5,0),IFERROR(VLOOKUP(D1410,[1]INSUMOS!$B$13:$H$9994,7,0),"0,00"))))))</f>
        <v>14,28</v>
      </c>
      <c r="K1410" s="40">
        <f>IF(H1410="",0,H1410*I1410)</f>
        <v>1.002</v>
      </c>
      <c r="L1410" s="40">
        <f>H1410*J1410</f>
        <v>2.8559999999999999</v>
      </c>
      <c r="M1410" s="41">
        <f>K1410+L1410</f>
        <v>3.8579999999999997</v>
      </c>
      <c r="N1410" s="35"/>
    </row>
    <row r="1411" spans="3:14" ht="25" x14ac:dyDescent="0.35">
      <c r="C1411" s="34"/>
      <c r="D1411" s="36">
        <v>88309</v>
      </c>
      <c r="E1411" s="38" t="str">
        <f>IFERROR(VLOOKUP(D1411,'[1]COMP-SINT-SINAPI'!$G$6:$R$20000,12,0),IFERROR(VLOOKUP(D1411,'[1]PREÇOS UNITÁRIOS'!$B$73:$K$20000,9,0),IFERROR(VLOOKUP(D1411,'[1]INSUMOS-SINAPI'!$A$6:$J$20000,6,0),IFERROR(VLOOKUP(D1411,'[1]tab-PINI-SINT'!$B$18:$H$20000,7,0),IFERROR(VLOOKUP(D1411,[1]INSUMOS!$B$13:$J$9994,9,0),"")))))</f>
        <v>SINAPI</v>
      </c>
      <c r="F1411" s="37" t="str">
        <f>IFERROR(VLOOKUP(D1411,'[1]COMP-SINT-SINAPI'!$G$6:$Q$20000,2,0),IFERROR(VLOOKUP(D1411,'[1]PREÇOS UNITÁRIOS'!$B$73:$H$20000,3,0),IFERROR(VLOOKUP(D1411,'[1]INSUMOS-SINAPI'!$A$7:$F$20000,2,0),IFERROR(VLOOKUP(D1411,'[1]tab-PINI-SINT'!$B$18:$G$20000,2,0),IFERROR(VLOOKUP(D1411,[1]INSUMOS!$B$13:$H$9994,3,0),"")))))</f>
        <v>PEDREIRO COM ENCARGOS COMPLEMENTARES</v>
      </c>
      <c r="G1411" s="38" t="str">
        <f>IFERROR(VLOOKUP(D1411,'[1]COMP-SINT-SINAPI'!$G$6:$Q$20000,3,0),IFERROR(VLOOKUP(D1411,'[1]PREÇOS UNITÁRIOS'!$B$73:$H$20000,4,0),IFERROR(VLOOKUP(D1411,'[1]INSUMOS-SINAPI'!$A$7:$F$20000,3,0),IFERROR(VLOOKUP(D1411,'[1]tab-PINI-SINT'!$B$18:$G$20000,3,0),IFERROR(VLOOKUP(D1411,[1]INSUMOS!$B$13:$H$9994,5,0),"")))))</f>
        <v>H</v>
      </c>
      <c r="H1411" s="39">
        <v>0.2</v>
      </c>
      <c r="I1411" s="38">
        <f>IFERROR(VLOOKUP(D1411,'[1]COMP-SINT-SINAPI'!$G$6:$Q$20000,8,0),IFERROR(VLOOKUP(D1411,'[1]PREÇOS UNITÁRIOS'!$B$73:$H$20000,5,0),IFERROR(VLOOKUP(D1411,'[1]INSUMOS-SINAPI'!$A$7:$F$20000,5,0),IFERROR(VLOOKUP(D1411,'[1]tab-PINI-SINT'!$B$18:$G$20000,4,0),IFERROR(VLOOKUP(D1411,[1]INSUMOS!$B$13:$H$9994,6,0),"")))))</f>
        <v>5.18</v>
      </c>
      <c r="J1411" s="38" t="str">
        <f>IF(D1411="",0,IFERROR(VLOOKUP(D1411,'[1]COMP-SINT-SINAPI'!$G$6:$Q$20000,7,0),IFERROR(VLOOKUP(D1411,'[1]PREÇOS UNITÁRIOS'!$B$73:$H$20000,6,0),IFERROR(VLOOKUP(D1411,'[1]INSUMOS-SINAPI'!$A$7:$F$20000,7,0),IFERROR(VLOOKUP(D1411,'[1]tab-PINI-SINT'!$B$18:$G$20000,5,0),IFERROR(VLOOKUP(D1411,[1]INSUMOS!$B$13:$H$9994,7,0),"0,00"))))))</f>
        <v>19,15</v>
      </c>
      <c r="K1411" s="40">
        <f>IF(H1411="",0,H1411*I1411)</f>
        <v>1.036</v>
      </c>
      <c r="L1411" s="40">
        <f>H1411*J1411</f>
        <v>3.83</v>
      </c>
      <c r="M1411" s="41">
        <f>K1411+L1411</f>
        <v>4.8659999999999997</v>
      </c>
      <c r="N1411" s="35"/>
    </row>
    <row r="1412" spans="3:14" x14ac:dyDescent="0.35">
      <c r="C1412" s="34"/>
      <c r="D1412" s="35"/>
      <c r="E1412" s="118"/>
      <c r="F1412" s="35"/>
      <c r="G1412" s="35"/>
      <c r="H1412" s="35"/>
      <c r="I1412" s="50" t="s">
        <v>1042</v>
      </c>
      <c r="J1412" s="29"/>
      <c r="K1412" s="41">
        <f>SUM(K1409:K1411)</f>
        <v>40.478000000000002</v>
      </c>
      <c r="L1412" s="41">
        <f>SUM(L1409:L1411)</f>
        <v>6.6859999999999999</v>
      </c>
      <c r="M1412" s="41">
        <f>SUM(M1409:M1411)</f>
        <v>47.163999999999994</v>
      </c>
      <c r="N1412" s="35"/>
    </row>
    <row r="1413" spans="3:14" x14ac:dyDescent="0.35">
      <c r="C1413" s="34"/>
      <c r="D1413" s="35"/>
      <c r="E1413" s="118"/>
      <c r="F1413" s="35"/>
      <c r="G1413" s="35"/>
      <c r="H1413" s="35"/>
      <c r="I1413" s="35"/>
      <c r="J1413" s="35"/>
      <c r="K1413" s="35"/>
      <c r="L1413" s="35"/>
      <c r="M1413" s="35"/>
      <c r="N1413" s="35"/>
    </row>
    <row r="1414" spans="3:14" x14ac:dyDescent="0.35">
      <c r="C1414" s="42"/>
      <c r="D1414" s="43"/>
      <c r="E1414" s="117"/>
      <c r="F1414" s="43"/>
      <c r="G1414" s="44" t="s">
        <v>21</v>
      </c>
      <c r="H1414" s="44" t="s">
        <v>1036</v>
      </c>
      <c r="I1414" s="44" t="s">
        <v>1037</v>
      </c>
      <c r="J1414" s="44" t="s">
        <v>1038</v>
      </c>
      <c r="K1414" s="44" t="s">
        <v>1039</v>
      </c>
      <c r="L1414" s="44" t="s">
        <v>1040</v>
      </c>
      <c r="M1414" s="45" t="s">
        <v>1041</v>
      </c>
      <c r="N1414" s="35"/>
    </row>
    <row r="1415" spans="3:14" ht="39" x14ac:dyDescent="0.35">
      <c r="C1415" s="55" t="s">
        <v>814</v>
      </c>
      <c r="D1415" s="47" t="str">
        <f>IF(C1415="","",VLOOKUP(C1415,'[1]PREÇOS UNITÁRIOS'!$B$12:$H$2000,2,0))</f>
        <v>C193 - BASA</v>
      </c>
      <c r="E1415" s="79" t="s">
        <v>11</v>
      </c>
      <c r="F1415" s="47" t="str">
        <f>IF(C1415="","",VLOOKUP(C1415,'[1]PREÇOS UNITÁRIOS'!$B$12:$H$2000,3,0))</f>
        <v>Papeleira plástica tipo dispenser para papel higiênico rolão</v>
      </c>
      <c r="G1415" s="48" t="s">
        <v>21</v>
      </c>
      <c r="H1415" s="29"/>
      <c r="I1415" s="29"/>
      <c r="J1415" s="49"/>
      <c r="K1415" s="49">
        <f>K1420</f>
        <v>70.321999999999989</v>
      </c>
      <c r="L1415" s="49">
        <f>L1420</f>
        <v>10.016</v>
      </c>
      <c r="M1415" s="49">
        <f>SUM(K1415:L1415)</f>
        <v>80.337999999999994</v>
      </c>
      <c r="N1415" s="35"/>
    </row>
    <row r="1416" spans="3:14" ht="37.5" x14ac:dyDescent="0.35">
      <c r="C1416" s="34"/>
      <c r="D1416" s="36">
        <v>37400</v>
      </c>
      <c r="E1416" s="38" t="str">
        <f>IFERROR(VLOOKUP(D1416,'[1]COMP-SINT-SINAPI'!$G$6:$R$20000,12,0),IFERROR(VLOOKUP(D1416,'[1]PREÇOS UNITÁRIOS'!$B$73:$K$20000,9,0),IFERROR(VLOOKUP(D1416,'[1]INSUMOS-SINAPI'!$A$6:$J$20000,6,0),IFERROR(VLOOKUP(D1416,'[1]tab-PINI-SINT'!$B$18:$H$20000,7,0),IFERROR(VLOOKUP(D1416,[1]INSUMOS!$B$13:$J$9994,9,0),"")))))</f>
        <v>SINAPI</v>
      </c>
      <c r="F1416" s="37" t="str">
        <f>IFERROR(VLOOKUP(D1416,'[1]COMP-SINT-SINAPI'!$G$6:$Q$20000,2,0),IFERROR(VLOOKUP(D1416,'[1]PREÇOS UNITÁRIOS'!$B$73:$H$20000,3,0),IFERROR(VLOOKUP(D1416,'[1]INSUMOS-SINAPI'!$A$7:$F$20000,2,0),IFERROR(VLOOKUP(D1416,'[1]tab-PINI-SINT'!$B$18:$G$20000,2,0),IFERROR(VLOOKUP(D1416,[1]INSUMOS!$B$13:$H$9994,3,0),"")))))</f>
        <v>PAPELEIRA PLASTICA TIPO DISPENSER PARA PAPEL HIGIENICO ROLAO</v>
      </c>
      <c r="G1416" s="38" t="str">
        <f>IFERROR(VLOOKUP(D1416,'[1]COMP-SINT-SINAPI'!$G$6:$Q$20000,3,0),IFERROR(VLOOKUP(D1416,'[1]PREÇOS UNITÁRIOS'!$B$73:$H$20000,4,0),IFERROR(VLOOKUP(D1416,'[1]INSUMOS-SINAPI'!$A$7:$F$20000,3,0),IFERROR(VLOOKUP(D1416,'[1]tab-PINI-SINT'!$B$18:$G$20000,3,0),IFERROR(VLOOKUP(D1416,[1]INSUMOS!$B$13:$H$9994,5,0),"")))))</f>
        <v xml:space="preserve">UN    </v>
      </c>
      <c r="H1416" s="39">
        <v>1</v>
      </c>
      <c r="I1416" s="38" t="str">
        <f>IFERROR(VLOOKUP(D1416,'[1]COMP-SINT-SINAPI'!$G$6:$Q$20000,8,0),IFERROR(VLOOKUP(D1416,'[1]PREÇOS UNITÁRIOS'!$B$73:$H$20000,5,0),IFERROR(VLOOKUP(D1416,'[1]INSUMOS-SINAPI'!$A$7:$F$20000,5,0),IFERROR(VLOOKUP(D1416,'[1]tab-PINI-SINT'!$B$18:$G$20000,4,0),IFERROR(VLOOKUP(D1416,[1]INSUMOS!$B$13:$H$9994,6,0),"")))))</f>
        <v>66,52</v>
      </c>
      <c r="J1416" s="38" t="str">
        <f>IF(D1416="",0,IFERROR(VLOOKUP(D1416,'[1]COMP-SINT-SINAPI'!$G$6:$Q$20000,7,0),IFERROR(VLOOKUP(D1416,'[1]PREÇOS UNITÁRIOS'!$B$73:$H$20000,6,0),IFERROR(VLOOKUP(D1416,'[1]INSUMOS-SINAPI'!$A$7:$F$20000,7,0),IFERROR(VLOOKUP(D1416,'[1]tab-PINI-SINT'!$B$18:$G$20000,5,0),IFERROR(VLOOKUP(D1416,[1]INSUMOS!$B$13:$H$9994,7,0),"0,00"))))))</f>
        <v>0,00</v>
      </c>
      <c r="K1416" s="40">
        <f>IF(H1416="",0,H1416*I1416)</f>
        <v>66.52</v>
      </c>
      <c r="L1416" s="40">
        <f>H1416*J1416</f>
        <v>0</v>
      </c>
      <c r="M1416" s="41">
        <f>K1416+L1416</f>
        <v>66.52</v>
      </c>
      <c r="N1416" s="35"/>
    </row>
    <row r="1417" spans="3:14" ht="25" x14ac:dyDescent="0.35">
      <c r="C1417" s="34"/>
      <c r="D1417" s="36">
        <v>88316</v>
      </c>
      <c r="E1417" s="38" t="str">
        <f>IFERROR(VLOOKUP(D1417,'[1]COMP-SINT-SINAPI'!$G$6:$R$20000,12,0),IFERROR(VLOOKUP(D1417,'[1]PREÇOS UNITÁRIOS'!$B$73:$K$20000,9,0),IFERROR(VLOOKUP(D1417,'[1]INSUMOS-SINAPI'!$A$6:$J$20000,6,0),IFERROR(VLOOKUP(D1417,'[1]tab-PINI-SINT'!$B$18:$H$20000,7,0),IFERROR(VLOOKUP(D1417,[1]INSUMOS!$B$13:$J$9994,9,0),"")))))</f>
        <v>SINAPI</v>
      </c>
      <c r="F1417" s="37" t="str">
        <f>IFERROR(VLOOKUP(D1417,'[1]COMP-SINT-SINAPI'!$G$6:$Q$20000,2,0),IFERROR(VLOOKUP(D1417,'[1]PREÇOS UNITÁRIOS'!$B$73:$H$20000,3,0),IFERROR(VLOOKUP(D1417,'[1]INSUMOS-SINAPI'!$A$7:$F$20000,2,0),IFERROR(VLOOKUP(D1417,'[1]tab-PINI-SINT'!$B$18:$G$20000,2,0),IFERROR(VLOOKUP(D1417,[1]INSUMOS!$B$13:$H$9994,3,0),"")))))</f>
        <v>SERVENTE COM ENCARGOS COMPLEMENTARES</v>
      </c>
      <c r="G1417" s="38" t="str">
        <f>IFERROR(VLOOKUP(D1417,'[1]COMP-SINT-SINAPI'!$G$6:$Q$20000,3,0),IFERROR(VLOOKUP(D1417,'[1]PREÇOS UNITÁRIOS'!$B$73:$H$20000,4,0),IFERROR(VLOOKUP(D1417,'[1]INSUMOS-SINAPI'!$A$7:$F$20000,3,0),IFERROR(VLOOKUP(D1417,'[1]tab-PINI-SINT'!$B$18:$G$20000,3,0),IFERROR(VLOOKUP(D1417,[1]INSUMOS!$B$13:$H$9994,5,0),"")))))</f>
        <v>H</v>
      </c>
      <c r="H1417" s="39">
        <v>0.2</v>
      </c>
      <c r="I1417" s="38">
        <f>IFERROR(VLOOKUP(D1417,'[1]COMP-SINT-SINAPI'!$G$6:$Q$20000,8,0),IFERROR(VLOOKUP(D1417,'[1]PREÇOS UNITÁRIOS'!$B$73:$H$20000,5,0),IFERROR(VLOOKUP(D1417,'[1]INSUMOS-SINAPI'!$A$7:$F$20000,5,0),IFERROR(VLOOKUP(D1417,'[1]tab-PINI-SINT'!$B$18:$G$20000,4,0),IFERROR(VLOOKUP(D1417,[1]INSUMOS!$B$13:$H$9994,6,0),"")))))</f>
        <v>5.01</v>
      </c>
      <c r="J1417" s="38" t="str">
        <f>IF(D1417="",0,IFERROR(VLOOKUP(D1417,'[1]COMP-SINT-SINAPI'!$G$6:$Q$20000,7,0),IFERROR(VLOOKUP(D1417,'[1]PREÇOS UNITÁRIOS'!$B$73:$H$20000,6,0),IFERROR(VLOOKUP(D1417,'[1]INSUMOS-SINAPI'!$A$7:$F$20000,7,0),IFERROR(VLOOKUP(D1417,'[1]tab-PINI-SINT'!$B$18:$G$20000,5,0),IFERROR(VLOOKUP(D1417,[1]INSUMOS!$B$13:$H$9994,7,0),"0,00"))))))</f>
        <v>14,28</v>
      </c>
      <c r="K1417" s="40">
        <f>IF(H1417="",0,H1417*I1417)</f>
        <v>1.002</v>
      </c>
      <c r="L1417" s="40">
        <f>H1417*J1417</f>
        <v>2.8559999999999999</v>
      </c>
      <c r="M1417" s="41">
        <f>K1417+L1417</f>
        <v>3.8579999999999997</v>
      </c>
      <c r="N1417" s="35"/>
    </row>
    <row r="1418" spans="3:14" ht="75" x14ac:dyDescent="0.35">
      <c r="C1418" s="34"/>
      <c r="D1418" s="36">
        <v>7568</v>
      </c>
      <c r="E1418" s="38" t="str">
        <f>IFERROR(VLOOKUP(D1418,'[1]COMP-SINT-SINAPI'!$G$6:$R$20000,12,0),IFERROR(VLOOKUP(D1418,'[1]PREÇOS UNITÁRIOS'!$B$73:$K$20000,9,0),IFERROR(VLOOKUP(D1418,'[1]INSUMOS-SINAPI'!$A$6:$J$20000,6,0),IFERROR(VLOOKUP(D1418,'[1]tab-PINI-SINT'!$B$18:$H$20000,7,0),IFERROR(VLOOKUP(D1418,[1]INSUMOS!$B$13:$J$9994,9,0),"")))))</f>
        <v>SINAPI</v>
      </c>
      <c r="F1418" s="37" t="str">
        <f>IFERROR(VLOOKUP(D1418,'[1]COMP-SINT-SINAPI'!$G$6:$Q$20000,2,0),IFERROR(VLOOKUP(D1418,'[1]PREÇOS UNITÁRIOS'!$B$73:$H$20000,3,0),IFERROR(VLOOKUP(D1418,'[1]INSUMOS-SINAPI'!$A$7:$F$20000,2,0),IFERROR(VLOOKUP(D1418,'[1]tab-PINI-SINT'!$B$18:$G$20000,2,0),IFERROR(VLOOKUP(D1418,[1]INSUMOS!$B$13:$H$9994,3,0),"")))))</f>
        <v>BUCHA DE NYLON SEM ABA S10, COM PARAFUSO DE 6,10 X 65 MM EM ACO ZINCADO COM ROSCA SOBERBA, CABECA CHATA E FENDA PHILLIPS</v>
      </c>
      <c r="G1418" s="38" t="str">
        <f>IFERROR(VLOOKUP(D1418,'[1]COMP-SINT-SINAPI'!$G$6:$Q$20000,3,0),IFERROR(VLOOKUP(D1418,'[1]PREÇOS UNITÁRIOS'!$B$73:$H$20000,4,0),IFERROR(VLOOKUP(D1418,'[1]INSUMOS-SINAPI'!$A$7:$F$20000,3,0),IFERROR(VLOOKUP(D1418,'[1]tab-PINI-SINT'!$B$18:$G$20000,3,0),IFERROR(VLOOKUP(D1418,[1]INSUMOS!$B$13:$H$9994,5,0),"")))))</f>
        <v xml:space="preserve">UN    </v>
      </c>
      <c r="H1418" s="39">
        <v>2</v>
      </c>
      <c r="I1418" s="38" t="str">
        <f>IFERROR(VLOOKUP(D1418,'[1]COMP-SINT-SINAPI'!$G$6:$Q$20000,8,0),IFERROR(VLOOKUP(D1418,'[1]PREÇOS UNITÁRIOS'!$B$73:$H$20000,5,0),IFERROR(VLOOKUP(D1418,'[1]INSUMOS-SINAPI'!$A$7:$F$20000,5,0),IFERROR(VLOOKUP(D1418,'[1]tab-PINI-SINT'!$B$18:$G$20000,4,0),IFERROR(VLOOKUP(D1418,[1]INSUMOS!$B$13:$H$9994,6,0),"")))))</f>
        <v>0,61</v>
      </c>
      <c r="J1418" s="38" t="str">
        <f>IF(D1418="",0,IFERROR(VLOOKUP(D1418,'[1]COMP-SINT-SINAPI'!$G$6:$Q$20000,7,0),IFERROR(VLOOKUP(D1418,'[1]PREÇOS UNITÁRIOS'!$B$73:$H$20000,6,0),IFERROR(VLOOKUP(D1418,'[1]INSUMOS-SINAPI'!$A$7:$F$20000,7,0),IFERROR(VLOOKUP(D1418,'[1]tab-PINI-SINT'!$B$18:$G$20000,5,0),IFERROR(VLOOKUP(D1418,[1]INSUMOS!$B$13:$H$9994,7,0),"0,00"))))))</f>
        <v>0,00</v>
      </c>
      <c r="K1418" s="40">
        <f>IF(H1418="",0,H1418*I1418)</f>
        <v>1.22</v>
      </c>
      <c r="L1418" s="40">
        <f>H1418*J1418</f>
        <v>0</v>
      </c>
      <c r="M1418" s="41">
        <f>K1418+L1418</f>
        <v>1.22</v>
      </c>
      <c r="N1418" s="35"/>
    </row>
    <row r="1419" spans="3:14" ht="50" x14ac:dyDescent="0.35">
      <c r="C1419" s="34"/>
      <c r="D1419" s="36">
        <v>95541</v>
      </c>
      <c r="E1419" s="38" t="str">
        <f>IFERROR(VLOOKUP(D1419,'[1]COMP-SINT-SINAPI'!$G$6:$R$20000,12,0),IFERROR(VLOOKUP(D1419,'[1]PREÇOS UNITÁRIOS'!$B$73:$K$20000,9,0),IFERROR(VLOOKUP(D1419,'[1]INSUMOS-SINAPI'!$A$6:$J$20000,6,0),IFERROR(VLOOKUP(D1419,'[1]tab-PINI-SINT'!$B$18:$H$20000,7,0),IFERROR(VLOOKUP(D1419,[1]INSUMOS!$B$13:$J$9994,9,0),"")))))</f>
        <v>SINAPI</v>
      </c>
      <c r="F1419" s="37" t="str">
        <f>IFERROR(VLOOKUP(D1419,'[1]COMP-SINT-SINAPI'!$G$6:$Q$20000,2,0),IFERROR(VLOOKUP(D1419,'[1]PREÇOS UNITÁRIOS'!$B$73:$H$20000,3,0),IFERROR(VLOOKUP(D1419,'[1]INSUMOS-SINAPI'!$A$7:$F$20000,2,0),IFERROR(VLOOKUP(D1419,'[1]tab-PINI-SINT'!$B$18:$G$20000,2,0),IFERROR(VLOOKUP(D1419,[1]INSUMOS!$B$13:$H$9994,3,0),"")))))</f>
        <v>FIXAÇÃO UTILIZANDO PARAFUSO E BUCHA DE NYLON, SOMENTE MÃO DE OBRA. AF_10/2016</v>
      </c>
      <c r="G1419" s="38" t="str">
        <f>IFERROR(VLOOKUP(D1419,'[1]COMP-SINT-SINAPI'!$G$6:$Q$20000,3,0),IFERROR(VLOOKUP(D1419,'[1]PREÇOS UNITÁRIOS'!$B$73:$H$20000,4,0),IFERROR(VLOOKUP(D1419,'[1]INSUMOS-SINAPI'!$A$7:$F$20000,3,0),IFERROR(VLOOKUP(D1419,'[1]tab-PINI-SINT'!$B$18:$G$20000,3,0),IFERROR(VLOOKUP(D1419,[1]INSUMOS!$B$13:$H$9994,5,0),"")))))</f>
        <v>UN</v>
      </c>
      <c r="H1419" s="39">
        <v>2</v>
      </c>
      <c r="I1419" s="38">
        <f>IFERROR(VLOOKUP(D1419,'[1]COMP-SINT-SINAPI'!$G$6:$Q$20000,8,0),IFERROR(VLOOKUP(D1419,'[1]PREÇOS UNITÁRIOS'!$B$73:$H$20000,5,0),IFERROR(VLOOKUP(D1419,'[1]INSUMOS-SINAPI'!$A$7:$F$20000,5,0),IFERROR(VLOOKUP(D1419,'[1]tab-PINI-SINT'!$B$18:$G$20000,4,0),IFERROR(VLOOKUP(D1419,[1]INSUMOS!$B$13:$H$9994,6,0),"")))))</f>
        <v>0.79</v>
      </c>
      <c r="J1419" s="38" t="str">
        <f>IF(D1419="",0,IFERROR(VLOOKUP(D1419,'[1]COMP-SINT-SINAPI'!$G$6:$Q$20000,7,0),IFERROR(VLOOKUP(D1419,'[1]PREÇOS UNITÁRIOS'!$B$73:$H$20000,6,0),IFERROR(VLOOKUP(D1419,'[1]INSUMOS-SINAPI'!$A$7:$F$20000,7,0),IFERROR(VLOOKUP(D1419,'[1]tab-PINI-SINT'!$B$18:$G$20000,5,0),IFERROR(VLOOKUP(D1419,[1]INSUMOS!$B$13:$H$9994,7,0),"0,00"))))))</f>
        <v>3,58</v>
      </c>
      <c r="K1419" s="40">
        <f>IF(H1419="",0,H1419*I1419)</f>
        <v>1.58</v>
      </c>
      <c r="L1419" s="40">
        <f>H1419*J1419</f>
        <v>7.16</v>
      </c>
      <c r="M1419" s="41">
        <f>K1419+L1419</f>
        <v>8.74</v>
      </c>
      <c r="N1419" s="35"/>
    </row>
    <row r="1420" spans="3:14" x14ac:dyDescent="0.35">
      <c r="C1420" s="34"/>
      <c r="D1420" s="35"/>
      <c r="E1420" s="118"/>
      <c r="F1420" s="35"/>
      <c r="G1420" s="35"/>
      <c r="H1420" s="35"/>
      <c r="I1420" s="50" t="s">
        <v>1042</v>
      </c>
      <c r="J1420" s="29"/>
      <c r="K1420" s="41">
        <f>SUM(K1416:K1419)</f>
        <v>70.321999999999989</v>
      </c>
      <c r="L1420" s="41">
        <f>SUM(L1416:L1419)</f>
        <v>10.016</v>
      </c>
      <c r="M1420" s="41">
        <f>SUM(M1416:M1419)</f>
        <v>80.337999999999994</v>
      </c>
      <c r="N1420" s="35"/>
    </row>
    <row r="1421" spans="3:14" x14ac:dyDescent="0.35">
      <c r="C1421" s="34"/>
      <c r="D1421" s="35"/>
      <c r="E1421" s="118"/>
      <c r="F1421" s="35"/>
      <c r="G1421" s="35"/>
      <c r="H1421" s="35"/>
      <c r="I1421" s="35"/>
      <c r="J1421" s="35"/>
      <c r="K1421" s="35"/>
      <c r="L1421" s="35"/>
      <c r="M1421" s="35"/>
      <c r="N1421" s="35"/>
    </row>
    <row r="1422" spans="3:14" x14ac:dyDescent="0.35">
      <c r="C1422" s="42"/>
      <c r="D1422" s="43"/>
      <c r="E1422" s="117"/>
      <c r="F1422" s="43"/>
      <c r="G1422" s="44" t="s">
        <v>21</v>
      </c>
      <c r="H1422" s="44" t="s">
        <v>1036</v>
      </c>
      <c r="I1422" s="44" t="s">
        <v>1037</v>
      </c>
      <c r="J1422" s="44" t="s">
        <v>1038</v>
      </c>
      <c r="K1422" s="44" t="s">
        <v>1039</v>
      </c>
      <c r="L1422" s="44" t="s">
        <v>1040</v>
      </c>
      <c r="M1422" s="45" t="s">
        <v>1041</v>
      </c>
      <c r="N1422" s="35"/>
    </row>
    <row r="1423" spans="3:14" ht="26" x14ac:dyDescent="0.35">
      <c r="C1423" s="55" t="s">
        <v>817</v>
      </c>
      <c r="D1423" s="47" t="str">
        <f>IF(C1423="","",VLOOKUP(C1423,'[1]PREÇOS UNITÁRIOS'!$B$12:$H$2000,2,0))</f>
        <v>C194 - BASA</v>
      </c>
      <c r="E1423" s="79" t="s">
        <v>11</v>
      </c>
      <c r="F1423" s="47" t="str">
        <f>IF(C1423="","",VLOOKUP(C1423,'[1]PREÇOS UNITÁRIOS'!$B$12:$H$2000,3,0))</f>
        <v>Remanejamento de mobiliários e armários</v>
      </c>
      <c r="G1423" s="48" t="s">
        <v>21</v>
      </c>
      <c r="H1423" s="29"/>
      <c r="I1423" s="29"/>
      <c r="J1423" s="49"/>
      <c r="K1423" s="49">
        <f>K1425</f>
        <v>0.501</v>
      </c>
      <c r="L1423" s="49">
        <f>L1425</f>
        <v>1.4279999999999999</v>
      </c>
      <c r="M1423" s="49">
        <f>SUM(K1423:L1423)</f>
        <v>1.9289999999999998</v>
      </c>
      <c r="N1423" s="35"/>
    </row>
    <row r="1424" spans="3:14" ht="25" x14ac:dyDescent="0.35">
      <c r="C1424" s="34"/>
      <c r="D1424" s="58">
        <v>88316</v>
      </c>
      <c r="E1424" s="38" t="str">
        <f>IFERROR(VLOOKUP(D1424,'[1]COMP-SINT-SINAPI'!$G$6:$R$20000,12,0),IFERROR(VLOOKUP(D1424,'[1]PREÇOS UNITÁRIOS'!$B$73:$K$20000,9,0),IFERROR(VLOOKUP(D1424,'[1]INSUMOS-SINAPI'!$A$6:$J$20000,6,0),IFERROR(VLOOKUP(D1424,'[1]tab-PINI-SINT'!$B$18:$H$20000,7,0),IFERROR(VLOOKUP(D1424,[1]INSUMOS!$B$13:$J$9994,9,0),"")))))</f>
        <v>SINAPI</v>
      </c>
      <c r="F1424" s="37" t="str">
        <f>IFERROR(VLOOKUP(D1424,'[1]COMP-SINT-SINAPI'!$G$6:$Q$20000,2,0),IFERROR(VLOOKUP(D1424,'[1]PREÇOS UNITÁRIOS'!$B$73:$H$20000,3,0),IFERROR(VLOOKUP(D1424,'[1]INSUMOS-SINAPI'!$A$7:$F$20000,2,0),IFERROR(VLOOKUP(D1424,'[1]tab-PINI-SINT'!$B$18:$G$20000,2,0),IFERROR(VLOOKUP(D1424,[1]INSUMOS!$B$13:$H$9994,3,0),"")))))</f>
        <v>SERVENTE COM ENCARGOS COMPLEMENTARES</v>
      </c>
      <c r="G1424" s="38" t="str">
        <f>IFERROR(VLOOKUP(D1424,'[1]COMP-SINT-SINAPI'!$G$6:$Q$20000,3,0),IFERROR(VLOOKUP(D1424,'[1]PREÇOS UNITÁRIOS'!$B$73:$H$20000,4,0),IFERROR(VLOOKUP(D1424,'[1]INSUMOS-SINAPI'!$A$7:$F$20000,3,0),IFERROR(VLOOKUP(D1424,'[1]tab-PINI-SINT'!$B$18:$G$20000,3,0),IFERROR(VLOOKUP(D1424,[1]INSUMOS!$B$13:$H$9994,5,0),"")))))</f>
        <v>H</v>
      </c>
      <c r="H1424" s="39">
        <v>0.1</v>
      </c>
      <c r="I1424" s="38">
        <f>IFERROR(VLOOKUP(D1424,'[1]COMP-SINT-SINAPI'!$G$6:$Q$20000,8,0),IFERROR(VLOOKUP(D1424,'[1]PREÇOS UNITÁRIOS'!$B$73:$H$20000,5,0),IFERROR(VLOOKUP(D1424,'[1]INSUMOS-SINAPI'!$A$7:$F$20000,5,0),IFERROR(VLOOKUP(D1424,'[1]tab-PINI-SINT'!$B$18:$G$20000,4,0),IFERROR(VLOOKUP(D1424,[1]INSUMOS!$B$13:$H$9994,6,0),"")))))</f>
        <v>5.01</v>
      </c>
      <c r="J1424" s="38" t="str">
        <f>IF(D1424="",0,IFERROR(VLOOKUP(D1424,'[1]COMP-SINT-SINAPI'!$G$6:$Q$20000,7,0),IFERROR(VLOOKUP(D1424,'[1]PREÇOS UNITÁRIOS'!$B$73:$H$20000,6,0),IFERROR(VLOOKUP(D1424,'[1]INSUMOS-SINAPI'!$A$7:$F$20000,7,0),IFERROR(VLOOKUP(D1424,'[1]tab-PINI-SINT'!$B$18:$G$20000,5,0),IFERROR(VLOOKUP(D1424,[1]INSUMOS!$B$13:$H$9994,7,0),"0,00"))))))</f>
        <v>14,28</v>
      </c>
      <c r="K1424" s="40">
        <f>IF(H1424="",0,H1424*I1424)</f>
        <v>0.501</v>
      </c>
      <c r="L1424" s="40">
        <f>H1424*J1424</f>
        <v>1.4279999999999999</v>
      </c>
      <c r="M1424" s="41">
        <f>K1424+L1424</f>
        <v>1.9289999999999998</v>
      </c>
      <c r="N1424" s="35"/>
    </row>
    <row r="1425" spans="3:14" x14ac:dyDescent="0.35">
      <c r="C1425" s="34"/>
      <c r="D1425" s="35"/>
      <c r="E1425" s="118"/>
      <c r="F1425" s="35"/>
      <c r="G1425" s="35"/>
      <c r="H1425" s="35"/>
      <c r="I1425" s="50" t="s">
        <v>1042</v>
      </c>
      <c r="J1425" s="29"/>
      <c r="K1425" s="41">
        <f>SUM(K1424:K1424)</f>
        <v>0.501</v>
      </c>
      <c r="L1425" s="41">
        <f>SUM(L1424:L1424)</f>
        <v>1.4279999999999999</v>
      </c>
      <c r="M1425" s="41">
        <f>SUM(M1424:M1424)</f>
        <v>1.9289999999999998</v>
      </c>
      <c r="N1425" s="35"/>
    </row>
    <row r="1426" spans="3:14" x14ac:dyDescent="0.35">
      <c r="C1426" s="42"/>
      <c r="D1426" s="43"/>
      <c r="E1426" s="117"/>
      <c r="F1426" s="43"/>
      <c r="G1426" s="44" t="s">
        <v>21</v>
      </c>
      <c r="H1426" s="44" t="s">
        <v>1036</v>
      </c>
      <c r="I1426" s="44" t="s">
        <v>1037</v>
      </c>
      <c r="J1426" s="44" t="s">
        <v>1038</v>
      </c>
      <c r="K1426" s="44" t="s">
        <v>1039</v>
      </c>
      <c r="L1426" s="44" t="s">
        <v>1040</v>
      </c>
      <c r="M1426" s="45" t="s">
        <v>1041</v>
      </c>
      <c r="N1426" s="35"/>
    </row>
    <row r="1427" spans="3:14" ht="39" x14ac:dyDescent="0.35">
      <c r="C1427" s="55" t="s">
        <v>820</v>
      </c>
      <c r="D1427" s="47" t="str">
        <f>IF(C1427="","",VLOOKUP(C1427,'[1]PREÇOS UNITÁRIOS'!$B$12:$H$2000,2,0))</f>
        <v>C195 - BASA</v>
      </c>
      <c r="E1427" s="79" t="s">
        <v>11</v>
      </c>
      <c r="F1427" s="47" t="str">
        <f>IF(C1427="","",VLOOKUP(C1427,'[1]PREÇOS UNITÁRIOS'!$B$12:$H$2000,3,0))</f>
        <v xml:space="preserve">Instalação completa de split de até 48.000 btu's, incluindo Ponto de gás e força  </v>
      </c>
      <c r="G1427" s="48" t="s">
        <v>21</v>
      </c>
      <c r="H1427" s="29"/>
      <c r="I1427" s="29"/>
      <c r="J1427" s="49"/>
      <c r="K1427" s="49">
        <f>K1435</f>
        <v>354.34300000000007</v>
      </c>
      <c r="L1427" s="49">
        <f>L1435</f>
        <v>342.99099999999999</v>
      </c>
      <c r="M1427" s="49">
        <f>SUM(K1427:L1427)</f>
        <v>697.33400000000006</v>
      </c>
      <c r="N1427" s="35"/>
    </row>
    <row r="1428" spans="3:14" ht="27" x14ac:dyDescent="0.35">
      <c r="C1428" s="34"/>
      <c r="D1428" s="36" t="s">
        <v>1058</v>
      </c>
      <c r="E1428" s="38" t="str">
        <f>IFERROR(VLOOKUP(D1428,'[1]COMP-SINT-SINAPI'!$G$6:$R$20000,12,0),IFERROR(VLOOKUP(D1428,'[1]PREÇOS UNITÁRIOS'!$B$73:$K$20000,9,0),IFERROR(VLOOKUP(D1428,'[1]INSUMOS-SINAPI'!$A$6:$J$20000,6,0),IFERROR(VLOOKUP(D1428,'[1]tab-PINI-SINT'!$B$18:$H$20000,7,0),IFERROR(VLOOKUP(D1428,[1]INSUMOS!$B$13:$J$9994,9,0),"")))))</f>
        <v>PINI</v>
      </c>
      <c r="F1428" s="37" t="str">
        <f>IFERROR(VLOOKUP(D1428,'[1]COMP-SINT-SINAPI'!$G$6:$Q$20000,2,0),IFERROR(VLOOKUP(D1428,'[1]PREÇOS UNITÁRIOS'!$B$73:$H$20000,3,0),IFERROR(VLOOKUP(D1428,'[1]INSUMOS-SINAPI'!$A$7:$F$20000,2,0),IFERROR(VLOOKUP(D1428,'[1]tab-PINI-SINT'!$B$18:$G$20000,2,0),IFERROR(VLOOKUP(D1428,[1]INSUMOS!$B$13:$H$9994,3,0),"")))))</f>
        <v>Tubo de cobre com isolamento térmico - Ø 1/2"</v>
      </c>
      <c r="G1428" s="38" t="str">
        <f>IFERROR(VLOOKUP(D1428,'[1]COMP-SINT-SINAPI'!$G$6:$Q$20000,3,0),IFERROR(VLOOKUP(D1428,'[1]PREÇOS UNITÁRIOS'!$B$73:$H$20000,4,0),IFERROR(VLOOKUP(D1428,'[1]INSUMOS-SINAPI'!$A$7:$F$20000,3,0),IFERROR(VLOOKUP(D1428,'[1]tab-PINI-SINT'!$B$18:$G$20000,3,0),IFERROR(VLOOKUP(D1428,[1]INSUMOS!$B$13:$H$9994,5,0),"")))))</f>
        <v>m</v>
      </c>
      <c r="H1428" s="39">
        <v>2</v>
      </c>
      <c r="I1428" s="38">
        <f>IFERROR(VLOOKUP(D1428,'[1]COMP-SINT-SINAPI'!$G$6:$Q$20000,8,0),IFERROR(VLOOKUP(D1428,'[1]PREÇOS UNITÁRIOS'!$B$73:$H$20000,5,0),IFERROR(VLOOKUP(D1428,'[1]INSUMOS-SINAPI'!$A$7:$F$20000,5,0),IFERROR(VLOOKUP(D1428,'[1]tab-PINI-SINT'!$B$18:$G$20000,4,0),IFERROR(VLOOKUP(D1428,[1]INSUMOS!$B$13:$H$9994,6,0),"")))))</f>
        <v>30.18</v>
      </c>
      <c r="J1428" s="38">
        <f>IF(D1428="",0,IFERROR(VLOOKUP(D1428,'[1]COMP-SINT-SINAPI'!$G$6:$Q$20000,7,0),IFERROR(VLOOKUP(D1428,'[1]PREÇOS UNITÁRIOS'!$B$73:$H$20000,6,0),IFERROR(VLOOKUP(D1428,'[1]INSUMOS-SINAPI'!$A$7:$F$20000,7,0),IFERROR(VLOOKUP(D1428,'[1]tab-PINI-SINT'!$B$18:$G$20000,5,0),IFERROR(VLOOKUP(D1428,[1]INSUMOS!$B$13:$H$9994,7,0),"0,00"))))))</f>
        <v>4.32</v>
      </c>
      <c r="K1428" s="40">
        <f t="shared" ref="K1428:K1434" si="45">IF(H1428="",0,H1428*I1428)</f>
        <v>60.36</v>
      </c>
      <c r="L1428" s="40">
        <f t="shared" ref="L1428:L1434" si="46">H1428*J1428</f>
        <v>8.64</v>
      </c>
      <c r="M1428" s="41">
        <f t="shared" ref="M1428:M1434" si="47">K1428+L1428</f>
        <v>69</v>
      </c>
      <c r="N1428" s="35"/>
    </row>
    <row r="1429" spans="3:14" ht="27" x14ac:dyDescent="0.35">
      <c r="C1429" s="34"/>
      <c r="D1429" s="36" t="s">
        <v>1059</v>
      </c>
      <c r="E1429" s="38" t="str">
        <f>IFERROR(VLOOKUP(D1429,'[1]COMP-SINT-SINAPI'!$G$6:$R$20000,12,0),IFERROR(VLOOKUP(D1429,'[1]PREÇOS UNITÁRIOS'!$B$73:$K$20000,9,0),IFERROR(VLOOKUP(D1429,'[1]INSUMOS-SINAPI'!$A$6:$J$20000,6,0),IFERROR(VLOOKUP(D1429,'[1]tab-PINI-SINT'!$B$18:$H$20000,7,0),IFERROR(VLOOKUP(D1429,[1]INSUMOS!$B$13:$J$9994,9,0),"")))))</f>
        <v>PINI</v>
      </c>
      <c r="F1429" s="37" t="str">
        <f>IFERROR(VLOOKUP(D1429,'[1]COMP-SINT-SINAPI'!$G$6:$Q$20000,2,0),IFERROR(VLOOKUP(D1429,'[1]PREÇOS UNITÁRIOS'!$B$73:$H$20000,3,0),IFERROR(VLOOKUP(D1429,'[1]INSUMOS-SINAPI'!$A$7:$F$20000,2,0),IFERROR(VLOOKUP(D1429,'[1]tab-PINI-SINT'!$B$18:$G$20000,2,0),IFERROR(VLOOKUP(D1429,[1]INSUMOS!$B$13:$H$9994,3,0),"")))))</f>
        <v>Tubo de cobre com isolamento térmico Ø 1 1/8"</v>
      </c>
      <c r="G1429" s="38" t="str">
        <f>IFERROR(VLOOKUP(D1429,'[1]COMP-SINT-SINAPI'!$G$6:$Q$20000,3,0),IFERROR(VLOOKUP(D1429,'[1]PREÇOS UNITÁRIOS'!$B$73:$H$20000,4,0),IFERROR(VLOOKUP(D1429,'[1]INSUMOS-SINAPI'!$A$7:$F$20000,3,0),IFERROR(VLOOKUP(D1429,'[1]tab-PINI-SINT'!$B$18:$G$20000,3,0),IFERROR(VLOOKUP(D1429,[1]INSUMOS!$B$13:$H$9994,5,0),"")))))</f>
        <v>m</v>
      </c>
      <c r="H1429" s="39">
        <v>2</v>
      </c>
      <c r="I1429" s="38">
        <f>IFERROR(VLOOKUP(D1429,'[1]COMP-SINT-SINAPI'!$G$6:$Q$20000,8,0),IFERROR(VLOOKUP(D1429,'[1]PREÇOS UNITÁRIOS'!$B$73:$H$20000,5,0),IFERROR(VLOOKUP(D1429,'[1]INSUMOS-SINAPI'!$A$7:$F$20000,5,0),IFERROR(VLOOKUP(D1429,'[1]tab-PINI-SINT'!$B$18:$G$20000,4,0),IFERROR(VLOOKUP(D1429,[1]INSUMOS!$B$13:$H$9994,6,0),"")))))</f>
        <v>75.760000000000005</v>
      </c>
      <c r="J1429" s="38">
        <f>IF(D1429="",0,IFERROR(VLOOKUP(D1429,'[1]COMP-SINT-SINAPI'!$G$6:$Q$20000,7,0),IFERROR(VLOOKUP(D1429,'[1]PREÇOS UNITÁRIOS'!$B$73:$H$20000,6,0),IFERROR(VLOOKUP(D1429,'[1]INSUMOS-SINAPI'!$A$7:$F$20000,7,0),IFERROR(VLOOKUP(D1429,'[1]tab-PINI-SINT'!$B$18:$G$20000,5,0),IFERROR(VLOOKUP(D1429,[1]INSUMOS!$B$13:$H$9994,7,0),"0,00"))))))</f>
        <v>5.47</v>
      </c>
      <c r="K1429" s="40">
        <f t="shared" si="45"/>
        <v>151.52000000000001</v>
      </c>
      <c r="L1429" s="40">
        <f t="shared" si="46"/>
        <v>10.94</v>
      </c>
      <c r="M1429" s="41">
        <f t="shared" si="47"/>
        <v>162.46</v>
      </c>
      <c r="N1429" s="35"/>
    </row>
    <row r="1430" spans="3:14" ht="25" x14ac:dyDescent="0.35">
      <c r="C1430" s="34"/>
      <c r="D1430" s="36">
        <v>34629</v>
      </c>
      <c r="E1430" s="38" t="str">
        <f>IFERROR(VLOOKUP(D1430,'[1]COMP-SINT-SINAPI'!$G$6:$R$20000,12,0),IFERROR(VLOOKUP(D1430,'[1]PREÇOS UNITÁRIOS'!$B$73:$K$20000,9,0),IFERROR(VLOOKUP(D1430,'[1]INSUMOS-SINAPI'!$A$6:$J$20000,6,0),IFERROR(VLOOKUP(D1430,'[1]tab-PINI-SINT'!$B$18:$H$20000,7,0),IFERROR(VLOOKUP(D1430,[1]INSUMOS!$B$13:$J$9994,9,0),"")))))</f>
        <v>SINAPI</v>
      </c>
      <c r="F1430" s="37" t="str">
        <f>IFERROR(VLOOKUP(D1430,'[1]COMP-SINT-SINAPI'!$G$6:$Q$20000,2,0),IFERROR(VLOOKUP(D1430,'[1]PREÇOS UNITÁRIOS'!$B$73:$H$20000,3,0),IFERROR(VLOOKUP(D1430,'[1]INSUMOS-SINAPI'!$A$7:$F$20000,2,0),IFERROR(VLOOKUP(D1430,'[1]tab-PINI-SINT'!$B$18:$G$20000,2,0),IFERROR(VLOOKUP(D1430,[1]INSUMOS!$B$13:$H$9994,3,0),"")))))</f>
        <v>CABO FLEXIVEL PVC 750 V, 4 CONDUTORES DE 6,0 MM2</v>
      </c>
      <c r="G1430" s="38" t="str">
        <f>IFERROR(VLOOKUP(D1430,'[1]COMP-SINT-SINAPI'!$G$6:$Q$20000,3,0),IFERROR(VLOOKUP(D1430,'[1]PREÇOS UNITÁRIOS'!$B$73:$H$20000,4,0),IFERROR(VLOOKUP(D1430,'[1]INSUMOS-SINAPI'!$A$7:$F$20000,3,0),IFERROR(VLOOKUP(D1430,'[1]tab-PINI-SINT'!$B$18:$G$20000,3,0),IFERROR(VLOOKUP(D1430,[1]INSUMOS!$B$13:$H$9994,5,0),"")))))</f>
        <v xml:space="preserve">M     </v>
      </c>
      <c r="H1430" s="39">
        <v>2</v>
      </c>
      <c r="I1430" s="38" t="str">
        <f>IFERROR(VLOOKUP(D1430,'[1]COMP-SINT-SINAPI'!$G$6:$Q$20000,8,0),IFERROR(VLOOKUP(D1430,'[1]PREÇOS UNITÁRIOS'!$B$73:$H$20000,5,0),IFERROR(VLOOKUP(D1430,'[1]INSUMOS-SINAPI'!$A$7:$F$20000,5,0),IFERROR(VLOOKUP(D1430,'[1]tab-PINI-SINT'!$B$18:$G$20000,4,0),IFERROR(VLOOKUP(D1430,[1]INSUMOS!$B$13:$H$9994,6,0),"")))))</f>
        <v>26,05</v>
      </c>
      <c r="J1430" s="38" t="str">
        <f>IF(D1430="",0,IFERROR(VLOOKUP(D1430,'[1]COMP-SINT-SINAPI'!$G$6:$Q$20000,7,0),IFERROR(VLOOKUP(D1430,'[1]PREÇOS UNITÁRIOS'!$B$73:$H$20000,6,0),IFERROR(VLOOKUP(D1430,'[1]INSUMOS-SINAPI'!$A$7:$F$20000,7,0),IFERROR(VLOOKUP(D1430,'[1]tab-PINI-SINT'!$B$18:$G$20000,5,0),IFERROR(VLOOKUP(D1430,[1]INSUMOS!$B$13:$H$9994,7,0),"0,00"))))))</f>
        <v>0,00</v>
      </c>
      <c r="K1430" s="40">
        <f t="shared" si="45"/>
        <v>52.1</v>
      </c>
      <c r="L1430" s="40">
        <f t="shared" si="46"/>
        <v>0</v>
      </c>
      <c r="M1430" s="41">
        <f t="shared" si="47"/>
        <v>52.1</v>
      </c>
      <c r="N1430" s="35"/>
    </row>
    <row r="1431" spans="3:14" ht="37.5" x14ac:dyDescent="0.35">
      <c r="C1431" s="34"/>
      <c r="D1431" s="36">
        <v>88247</v>
      </c>
      <c r="E1431" s="38" t="str">
        <f>IFERROR(VLOOKUP(D1431,'[1]COMP-SINT-SINAPI'!$G$6:$R$20000,12,0),IFERROR(VLOOKUP(D1431,'[1]PREÇOS UNITÁRIOS'!$B$73:$K$20000,9,0),IFERROR(VLOOKUP(D1431,'[1]INSUMOS-SINAPI'!$A$6:$J$20000,6,0),IFERROR(VLOOKUP(D1431,'[1]tab-PINI-SINT'!$B$18:$H$20000,7,0),IFERROR(VLOOKUP(D1431,[1]INSUMOS!$B$13:$J$9994,9,0),"")))))</f>
        <v>SINAPI</v>
      </c>
      <c r="F1431" s="37" t="str">
        <f>IFERROR(VLOOKUP(D1431,'[1]COMP-SINT-SINAPI'!$G$6:$Q$20000,2,0),IFERROR(VLOOKUP(D1431,'[1]PREÇOS UNITÁRIOS'!$B$73:$H$20000,3,0),IFERROR(VLOOKUP(D1431,'[1]INSUMOS-SINAPI'!$A$7:$F$20000,2,0),IFERROR(VLOOKUP(D1431,'[1]tab-PINI-SINT'!$B$18:$G$20000,2,0),IFERROR(VLOOKUP(D1431,[1]INSUMOS!$B$13:$H$9994,3,0),"")))))</f>
        <v>AUXILIAR DE ELETRICISTA COM ENCARGOS COMPLEMENTARES</v>
      </c>
      <c r="G1431" s="38" t="str">
        <f>IFERROR(VLOOKUP(D1431,'[1]COMP-SINT-SINAPI'!$G$6:$Q$20000,3,0),IFERROR(VLOOKUP(D1431,'[1]PREÇOS UNITÁRIOS'!$B$73:$H$20000,4,0),IFERROR(VLOOKUP(D1431,'[1]INSUMOS-SINAPI'!$A$7:$F$20000,3,0),IFERROR(VLOOKUP(D1431,'[1]tab-PINI-SINT'!$B$18:$G$20000,3,0),IFERROR(VLOOKUP(D1431,[1]INSUMOS!$B$13:$H$9994,5,0),"")))))</f>
        <v>H</v>
      </c>
      <c r="H1431" s="39">
        <v>6</v>
      </c>
      <c r="I1431" s="38">
        <f>IFERROR(VLOOKUP(D1431,'[1]COMP-SINT-SINAPI'!$G$6:$Q$20000,8,0),IFERROR(VLOOKUP(D1431,'[1]PREÇOS UNITÁRIOS'!$B$73:$H$20000,5,0),IFERROR(VLOOKUP(D1431,'[1]INSUMOS-SINAPI'!$A$7:$F$20000,5,0),IFERROR(VLOOKUP(D1431,'[1]tab-PINI-SINT'!$B$18:$G$20000,4,0),IFERROR(VLOOKUP(D1431,[1]INSUMOS!$B$13:$H$9994,6,0),"")))))</f>
        <v>5.1700000000000017</v>
      </c>
      <c r="J1431" s="38" t="str">
        <f>IF(D1431="",0,IFERROR(VLOOKUP(D1431,'[1]COMP-SINT-SINAPI'!$G$6:$Q$20000,7,0),IFERROR(VLOOKUP(D1431,'[1]PREÇOS UNITÁRIOS'!$B$73:$H$20000,6,0),IFERROR(VLOOKUP(D1431,'[1]INSUMOS-SINAPI'!$A$7:$F$20000,7,0),IFERROR(VLOOKUP(D1431,'[1]tab-PINI-SINT'!$B$18:$G$20000,5,0),IFERROR(VLOOKUP(D1431,[1]INSUMOS!$B$13:$H$9994,7,0),"0,00"))))))</f>
        <v>15,70</v>
      </c>
      <c r="K1431" s="40">
        <f t="shared" si="45"/>
        <v>31.02000000000001</v>
      </c>
      <c r="L1431" s="40">
        <f t="shared" si="46"/>
        <v>94.199999999999989</v>
      </c>
      <c r="M1431" s="41">
        <f t="shared" si="47"/>
        <v>125.22</v>
      </c>
      <c r="N1431" s="35"/>
    </row>
    <row r="1432" spans="3:14" ht="25" x14ac:dyDescent="0.35">
      <c r="C1432" s="34"/>
      <c r="D1432" s="36">
        <v>88264</v>
      </c>
      <c r="E1432" s="38" t="str">
        <f>IFERROR(VLOOKUP(D1432,'[1]COMP-SINT-SINAPI'!$G$6:$R$20000,12,0),IFERROR(VLOOKUP(D1432,'[1]PREÇOS UNITÁRIOS'!$B$73:$K$20000,9,0),IFERROR(VLOOKUP(D1432,'[1]INSUMOS-SINAPI'!$A$6:$J$20000,6,0),IFERROR(VLOOKUP(D1432,'[1]tab-PINI-SINT'!$B$18:$H$20000,7,0),IFERROR(VLOOKUP(D1432,[1]INSUMOS!$B$13:$J$9994,9,0),"")))))</f>
        <v>SINAPI</v>
      </c>
      <c r="F1432" s="37" t="str">
        <f>IFERROR(VLOOKUP(D1432,'[1]COMP-SINT-SINAPI'!$G$6:$Q$20000,2,0),IFERROR(VLOOKUP(D1432,'[1]PREÇOS UNITÁRIOS'!$B$73:$H$20000,3,0),IFERROR(VLOOKUP(D1432,'[1]INSUMOS-SINAPI'!$A$7:$F$20000,2,0),IFERROR(VLOOKUP(D1432,'[1]tab-PINI-SINT'!$B$18:$G$20000,2,0),IFERROR(VLOOKUP(D1432,[1]INSUMOS!$B$13:$H$9994,3,0),"")))))</f>
        <v>ELETRICISTA COM ENCARGOS COMPLEMENTARES</v>
      </c>
      <c r="G1432" s="38" t="str">
        <f>IFERROR(VLOOKUP(D1432,'[1]COMP-SINT-SINAPI'!$G$6:$Q$20000,3,0),IFERROR(VLOOKUP(D1432,'[1]PREÇOS UNITÁRIOS'!$B$73:$H$20000,4,0),IFERROR(VLOOKUP(D1432,'[1]INSUMOS-SINAPI'!$A$7:$F$20000,3,0),IFERROR(VLOOKUP(D1432,'[1]tab-PINI-SINT'!$B$18:$G$20000,3,0),IFERROR(VLOOKUP(D1432,[1]INSUMOS!$B$13:$H$9994,5,0),"")))))</f>
        <v>H</v>
      </c>
      <c r="H1432" s="39">
        <v>10</v>
      </c>
      <c r="I1432" s="38">
        <f>IFERROR(VLOOKUP(D1432,'[1]COMP-SINT-SINAPI'!$G$6:$Q$20000,8,0),IFERROR(VLOOKUP(D1432,'[1]PREÇOS UNITÁRIOS'!$B$73:$H$20000,5,0),IFERROR(VLOOKUP(D1432,'[1]INSUMOS-SINAPI'!$A$7:$F$20000,5,0),IFERROR(VLOOKUP(D1432,'[1]tab-PINI-SINT'!$B$18:$G$20000,4,0),IFERROR(VLOOKUP(D1432,[1]INSUMOS!$B$13:$H$9994,6,0),"")))))</f>
        <v>5.1700000000000017</v>
      </c>
      <c r="J1432" s="38" t="str">
        <f>IF(D1432="",0,IFERROR(VLOOKUP(D1432,'[1]COMP-SINT-SINAPI'!$G$6:$Q$20000,7,0),IFERROR(VLOOKUP(D1432,'[1]PREÇOS UNITÁRIOS'!$B$73:$H$20000,6,0),IFERROR(VLOOKUP(D1432,'[1]INSUMOS-SINAPI'!$A$7:$F$20000,7,0),IFERROR(VLOOKUP(D1432,'[1]tab-PINI-SINT'!$B$18:$G$20000,5,0),IFERROR(VLOOKUP(D1432,[1]INSUMOS!$B$13:$H$9994,7,0),"0,00"))))))</f>
        <v>20,13</v>
      </c>
      <c r="K1432" s="40">
        <f t="shared" si="45"/>
        <v>51.700000000000017</v>
      </c>
      <c r="L1432" s="40">
        <f t="shared" si="46"/>
        <v>201.29999999999998</v>
      </c>
      <c r="M1432" s="41">
        <f t="shared" si="47"/>
        <v>253</v>
      </c>
      <c r="N1432" s="35"/>
    </row>
    <row r="1433" spans="3:14" ht="37.5" x14ac:dyDescent="0.35">
      <c r="C1433" s="34"/>
      <c r="D1433" s="36">
        <v>88243</v>
      </c>
      <c r="E1433" s="38" t="str">
        <f>IFERROR(VLOOKUP(D1433,'[1]COMP-SINT-SINAPI'!$G$6:$R$20000,12,0),IFERROR(VLOOKUP(D1433,'[1]PREÇOS UNITÁRIOS'!$B$73:$K$20000,9,0),IFERROR(VLOOKUP(D1433,'[1]INSUMOS-SINAPI'!$A$6:$J$20000,6,0),IFERROR(VLOOKUP(D1433,'[1]tab-PINI-SINT'!$B$18:$H$20000,7,0),IFERROR(VLOOKUP(D1433,[1]INSUMOS!$B$13:$J$9994,9,0),"")))))</f>
        <v>SINAPI</v>
      </c>
      <c r="F1433" s="37" t="str">
        <f>IFERROR(VLOOKUP(D1433,'[1]COMP-SINT-SINAPI'!$G$6:$Q$20000,2,0),IFERROR(VLOOKUP(D1433,'[1]PREÇOS UNITÁRIOS'!$B$73:$H$20000,3,0),IFERROR(VLOOKUP(D1433,'[1]INSUMOS-SINAPI'!$A$7:$F$20000,2,0),IFERROR(VLOOKUP(D1433,'[1]tab-PINI-SINT'!$B$18:$G$20000,2,0),IFERROR(VLOOKUP(D1433,[1]INSUMOS!$B$13:$H$9994,3,0),"")))))</f>
        <v>AJUDANTE ESPECIALIZADO COM ENCARGOS COMPLEMENTARES</v>
      </c>
      <c r="G1433" s="38" t="str">
        <f>IFERROR(VLOOKUP(D1433,'[1]COMP-SINT-SINAPI'!$G$6:$Q$20000,3,0),IFERROR(VLOOKUP(D1433,'[1]PREÇOS UNITÁRIOS'!$B$73:$H$20000,4,0),IFERROR(VLOOKUP(D1433,'[1]INSUMOS-SINAPI'!$A$7:$F$20000,3,0),IFERROR(VLOOKUP(D1433,'[1]tab-PINI-SINT'!$B$18:$G$20000,3,0),IFERROR(VLOOKUP(D1433,[1]INSUMOS!$B$13:$H$9994,5,0),"")))))</f>
        <v>H</v>
      </c>
      <c r="H1433" s="39">
        <v>0.7</v>
      </c>
      <c r="I1433" s="38">
        <f>IFERROR(VLOOKUP(D1433,'[1]COMP-SINT-SINAPI'!$G$6:$Q$20000,8,0),IFERROR(VLOOKUP(D1433,'[1]PREÇOS UNITÁRIOS'!$B$73:$H$20000,5,0),IFERROR(VLOOKUP(D1433,'[1]INSUMOS-SINAPI'!$A$7:$F$20000,5,0),IFERROR(VLOOKUP(D1433,'[1]tab-PINI-SINT'!$B$18:$G$20000,4,0),IFERROR(VLOOKUP(D1433,[1]INSUMOS!$B$13:$H$9994,6,0),"")))))</f>
        <v>5.0100000000000016</v>
      </c>
      <c r="J1433" s="38" t="str">
        <f>IF(D1433="",0,IFERROR(VLOOKUP(D1433,'[1]COMP-SINT-SINAPI'!$G$6:$Q$20000,7,0),IFERROR(VLOOKUP(D1433,'[1]PREÇOS UNITÁRIOS'!$B$73:$H$20000,6,0),IFERROR(VLOOKUP(D1433,'[1]INSUMOS-SINAPI'!$A$7:$F$20000,7,0),IFERROR(VLOOKUP(D1433,'[1]tab-PINI-SINT'!$B$18:$G$20000,5,0),IFERROR(VLOOKUP(D1433,[1]INSUMOS!$B$13:$H$9994,7,0),"0,00"))))))</f>
        <v>15,29</v>
      </c>
      <c r="K1433" s="40">
        <f t="shared" si="45"/>
        <v>3.507000000000001</v>
      </c>
      <c r="L1433" s="40">
        <f t="shared" si="46"/>
        <v>10.702999999999999</v>
      </c>
      <c r="M1433" s="41">
        <f t="shared" si="47"/>
        <v>14.21</v>
      </c>
      <c r="N1433" s="35"/>
    </row>
    <row r="1434" spans="3:14" ht="50" x14ac:dyDescent="0.35">
      <c r="C1434" s="34"/>
      <c r="D1434" s="58">
        <v>88279</v>
      </c>
      <c r="E1434" s="38" t="str">
        <f>IFERROR(VLOOKUP(D1434,'[1]COMP-SINT-SINAPI'!$G$6:$R$20000,12,0),IFERROR(VLOOKUP(D1434,'[1]PREÇOS UNITÁRIOS'!$B$73:$K$20000,9,0),IFERROR(VLOOKUP(D1434,'[1]INSUMOS-SINAPI'!$A$6:$J$20000,6,0),IFERROR(VLOOKUP(D1434,'[1]tab-PINI-SINT'!$B$18:$H$20000,7,0),IFERROR(VLOOKUP(D1434,[1]INSUMOS!$B$13:$J$9994,9,0),"")))))</f>
        <v>SINAPI</v>
      </c>
      <c r="F1434" s="37" t="str">
        <f>IFERROR(VLOOKUP(D1434,'[1]COMP-SINT-SINAPI'!$G$6:$Q$20000,2,0),IFERROR(VLOOKUP(D1434,'[1]PREÇOS UNITÁRIOS'!$B$73:$H$20000,3,0),IFERROR(VLOOKUP(D1434,'[1]INSUMOS-SINAPI'!$A$7:$F$20000,2,0),IFERROR(VLOOKUP(D1434,'[1]tab-PINI-SINT'!$B$18:$G$20000,2,0),IFERROR(VLOOKUP(D1434,[1]INSUMOS!$B$13:$H$9994,3,0),"")))))</f>
        <v>MONTADOR ELETROMECÃNICO COM ENCARGOS COMPLEMENTARES</v>
      </c>
      <c r="G1434" s="38" t="str">
        <f>IFERROR(VLOOKUP(D1434,'[1]COMP-SINT-SINAPI'!$G$6:$Q$20000,3,0),IFERROR(VLOOKUP(D1434,'[1]PREÇOS UNITÁRIOS'!$B$73:$H$20000,4,0),IFERROR(VLOOKUP(D1434,'[1]INSUMOS-SINAPI'!$A$7:$F$20000,3,0),IFERROR(VLOOKUP(D1434,'[1]tab-PINI-SINT'!$B$18:$G$20000,3,0),IFERROR(VLOOKUP(D1434,[1]INSUMOS!$B$13:$H$9994,5,0),"")))))</f>
        <v>H</v>
      </c>
      <c r="H1434" s="39">
        <v>0.8</v>
      </c>
      <c r="I1434" s="38">
        <f>IFERROR(VLOOKUP(D1434,'[1]COMP-SINT-SINAPI'!$G$6:$Q$20000,8,0),IFERROR(VLOOKUP(D1434,'[1]PREÇOS UNITÁRIOS'!$B$73:$H$20000,5,0),IFERROR(VLOOKUP(D1434,'[1]INSUMOS-SINAPI'!$A$7:$F$20000,5,0),IFERROR(VLOOKUP(D1434,'[1]tab-PINI-SINT'!$B$18:$G$20000,4,0),IFERROR(VLOOKUP(D1434,[1]INSUMOS!$B$13:$H$9994,6,0),"")))))</f>
        <v>5.1699999999999982</v>
      </c>
      <c r="J1434" s="38" t="str">
        <f>IF(D1434="",0,IFERROR(VLOOKUP(D1434,'[1]COMP-SINT-SINAPI'!$G$6:$Q$20000,7,0),IFERROR(VLOOKUP(D1434,'[1]PREÇOS UNITÁRIOS'!$B$73:$H$20000,6,0),IFERROR(VLOOKUP(D1434,'[1]INSUMOS-SINAPI'!$A$7:$F$20000,7,0),IFERROR(VLOOKUP(D1434,'[1]tab-PINI-SINT'!$B$18:$G$20000,5,0),IFERROR(VLOOKUP(D1434,[1]INSUMOS!$B$13:$H$9994,7,0),"0,00"))))))</f>
        <v>21,51</v>
      </c>
      <c r="K1434" s="40">
        <f t="shared" si="45"/>
        <v>4.1359999999999983</v>
      </c>
      <c r="L1434" s="40">
        <f t="shared" si="46"/>
        <v>17.208000000000002</v>
      </c>
      <c r="M1434" s="41">
        <f t="shared" si="47"/>
        <v>21.344000000000001</v>
      </c>
      <c r="N1434" s="35"/>
    </row>
    <row r="1435" spans="3:14" x14ac:dyDescent="0.35">
      <c r="C1435" s="34"/>
      <c r="D1435" s="35"/>
      <c r="E1435" s="118"/>
      <c r="F1435" s="35"/>
      <c r="G1435" s="35"/>
      <c r="H1435" s="35"/>
      <c r="I1435" s="50" t="s">
        <v>1042</v>
      </c>
      <c r="J1435" s="29"/>
      <c r="K1435" s="41">
        <f>SUM(K1428:K1434)</f>
        <v>354.34300000000007</v>
      </c>
      <c r="L1435" s="41">
        <f>SUM(L1428:L1434)</f>
        <v>342.99099999999999</v>
      </c>
      <c r="M1435" s="41">
        <f>SUM(M1428:M1434)</f>
        <v>697.33400000000006</v>
      </c>
      <c r="N1435" s="35"/>
    </row>
    <row r="1436" spans="3:14" x14ac:dyDescent="0.35">
      <c r="C1436" s="34"/>
      <c r="D1436" s="35"/>
      <c r="E1436" s="118"/>
      <c r="F1436" s="35"/>
      <c r="G1436" s="35"/>
      <c r="H1436" s="35"/>
      <c r="I1436" s="35"/>
      <c r="J1436" s="35"/>
      <c r="K1436" s="35"/>
      <c r="L1436" s="35"/>
      <c r="M1436" s="35"/>
      <c r="N1436" s="35"/>
    </row>
    <row r="1437" spans="3:14" x14ac:dyDescent="0.35">
      <c r="C1437" s="42"/>
      <c r="D1437" s="43"/>
      <c r="E1437" s="117"/>
      <c r="F1437" s="43"/>
      <c r="G1437" s="44" t="s">
        <v>21</v>
      </c>
      <c r="H1437" s="44" t="s">
        <v>1036</v>
      </c>
      <c r="I1437" s="44" t="s">
        <v>1037</v>
      </c>
      <c r="J1437" s="44" t="s">
        <v>1038</v>
      </c>
      <c r="K1437" s="44" t="s">
        <v>1039</v>
      </c>
      <c r="L1437" s="44" t="s">
        <v>1040</v>
      </c>
      <c r="M1437" s="45" t="s">
        <v>1041</v>
      </c>
      <c r="N1437" s="35"/>
    </row>
    <row r="1438" spans="3:14" ht="65" x14ac:dyDescent="0.35">
      <c r="C1438" s="55" t="s">
        <v>823</v>
      </c>
      <c r="D1438" s="47" t="str">
        <f>IF(C1438="","",VLOOKUP(C1438,'[1]PREÇOS UNITÁRIOS'!$B$12:$H$2000,2,0))</f>
        <v>C196 -SEDOP-231084</v>
      </c>
      <c r="E1438" s="79" t="s">
        <v>11</v>
      </c>
      <c r="F1438" s="47" t="str">
        <f>IF(C1438="","",VLOOKUP(C1438,'[1]PREÇOS UNITÁRIOS'!$B$12:$H$2000,3,0))</f>
        <v>Fornecimento e Instalação de ponto de dreno para split, incluindo tubo e conexões em PVC e tubo de espuma em polietileno)</v>
      </c>
      <c r="G1438" s="48" t="s">
        <v>21</v>
      </c>
      <c r="H1438" s="29"/>
      <c r="I1438" s="29"/>
      <c r="J1438" s="49"/>
      <c r="K1438" s="49">
        <f>K1444</f>
        <v>148.25</v>
      </c>
      <c r="L1438" s="49">
        <f>L1444</f>
        <v>180.76</v>
      </c>
      <c r="M1438" s="49">
        <f>SUM(K1438:L1438)</f>
        <v>329.01</v>
      </c>
      <c r="N1438" s="35"/>
    </row>
    <row r="1439" spans="3:14" ht="62.5" x14ac:dyDescent="0.35">
      <c r="C1439" s="34"/>
      <c r="D1439" s="36">
        <v>89402</v>
      </c>
      <c r="E1439" s="38" t="str">
        <f>IFERROR(VLOOKUP(D1439,'[1]COMP-SINT-SINAPI'!$G$6:$R$20000,12,0),IFERROR(VLOOKUP(D1439,'[1]PREÇOS UNITÁRIOS'!$B$73:$K$20000,9,0),IFERROR(VLOOKUP(D1439,'[1]INSUMOS-SINAPI'!$A$6:$J$20000,6,0),IFERROR(VLOOKUP(D1439,'[1]tab-PINI-SINT'!$B$18:$H$20000,7,0),IFERROR(VLOOKUP(D1439,[1]INSUMOS!$B$13:$J$9994,9,0),"")))))</f>
        <v>SINAPI</v>
      </c>
      <c r="F1439" s="37" t="str">
        <f>IFERROR(VLOOKUP(D1439,'[1]COMP-SINT-SINAPI'!$G$6:$Q$20000,2,0),IFERROR(VLOOKUP(D1439,'[1]PREÇOS UNITÁRIOS'!$B$73:$H$20000,3,0),IFERROR(VLOOKUP(D1439,'[1]INSUMOS-SINAPI'!$A$7:$F$20000,2,0),IFERROR(VLOOKUP(D1439,'[1]tab-PINI-SINT'!$B$18:$G$20000,2,0),IFERROR(VLOOKUP(D1439,[1]INSUMOS!$B$13:$H$9994,3,0),"")))))</f>
        <v>TUBO, PVC, SOLDÁVEL, DN 25MM, INSTALADO EM RAMAL DE DISTRIBUIÇÃO DE ÁGUA - FORNECIMENTO E INSTALAÇÃO. AF_06/2022</v>
      </c>
      <c r="G1439" s="38" t="str">
        <f>IFERROR(VLOOKUP(D1439,'[1]COMP-SINT-SINAPI'!$G$6:$Q$20000,3,0),IFERROR(VLOOKUP(D1439,'[1]PREÇOS UNITÁRIOS'!$B$73:$H$20000,4,0),IFERROR(VLOOKUP(D1439,'[1]INSUMOS-SINAPI'!$A$7:$F$20000,3,0),IFERROR(VLOOKUP(D1439,'[1]tab-PINI-SINT'!$B$18:$G$20000,3,0),IFERROR(VLOOKUP(D1439,[1]INSUMOS!$B$13:$H$9994,5,0),"")))))</f>
        <v>M</v>
      </c>
      <c r="H1439" s="39">
        <v>12</v>
      </c>
      <c r="I1439" s="38">
        <f>IFERROR(VLOOKUP(D1439,'[1]COMP-SINT-SINAPI'!$G$6:$Q$20000,8,0),IFERROR(VLOOKUP(D1439,'[1]PREÇOS UNITÁRIOS'!$B$73:$H$20000,5,0),IFERROR(VLOOKUP(D1439,'[1]INSUMOS-SINAPI'!$A$7:$F$20000,5,0),IFERROR(VLOOKUP(D1439,'[1]tab-PINI-SINT'!$B$18:$G$20000,4,0),IFERROR(VLOOKUP(D1439,[1]INSUMOS!$B$13:$H$9994,6,0),"")))))</f>
        <v>7.0100000000000007</v>
      </c>
      <c r="J1439" s="38" t="str">
        <f>IF(D1439="",0,IFERROR(VLOOKUP(D1439,'[1]COMP-SINT-SINAPI'!$G$6:$Q$20000,7,0),IFERROR(VLOOKUP(D1439,'[1]PREÇOS UNITÁRIOS'!$B$73:$H$20000,6,0),IFERROR(VLOOKUP(D1439,'[1]INSUMOS-SINAPI'!$A$7:$F$20000,7,0),IFERROR(VLOOKUP(D1439,'[1]tab-PINI-SINT'!$B$18:$G$20000,5,0),IFERROR(VLOOKUP(D1439,[1]INSUMOS!$B$13:$H$9994,7,0),"0,00"))))))</f>
        <v>5,56</v>
      </c>
      <c r="K1439" s="40">
        <f>IF(H1439="",0,H1439*I1439)</f>
        <v>84.12</v>
      </c>
      <c r="L1439" s="40">
        <f>H1439*J1439</f>
        <v>66.72</v>
      </c>
      <c r="M1439" s="41">
        <f>K1439+L1439</f>
        <v>150.84</v>
      </c>
      <c r="N1439" s="35"/>
    </row>
    <row r="1440" spans="3:14" ht="75" x14ac:dyDescent="0.35">
      <c r="C1440" s="34"/>
      <c r="D1440" s="36">
        <v>89362</v>
      </c>
      <c r="E1440" s="38" t="str">
        <f>IFERROR(VLOOKUP(D1440,'[1]COMP-SINT-SINAPI'!$G$6:$R$20000,12,0),IFERROR(VLOOKUP(D1440,'[1]PREÇOS UNITÁRIOS'!$B$73:$K$20000,9,0),IFERROR(VLOOKUP(D1440,'[1]INSUMOS-SINAPI'!$A$6:$J$20000,6,0),IFERROR(VLOOKUP(D1440,'[1]tab-PINI-SINT'!$B$18:$H$20000,7,0),IFERROR(VLOOKUP(D1440,[1]INSUMOS!$B$13:$J$9994,9,0),"")))))</f>
        <v>SINAPI</v>
      </c>
      <c r="F1440" s="37" t="str">
        <f>IFERROR(VLOOKUP(D1440,'[1]COMP-SINT-SINAPI'!$G$6:$Q$20000,2,0),IFERROR(VLOOKUP(D1440,'[1]PREÇOS UNITÁRIOS'!$B$73:$H$20000,3,0),IFERROR(VLOOKUP(D1440,'[1]INSUMOS-SINAPI'!$A$7:$F$20000,2,0),IFERROR(VLOOKUP(D1440,'[1]tab-PINI-SINT'!$B$18:$G$20000,2,0),IFERROR(VLOOKUP(D1440,[1]INSUMOS!$B$13:$H$9994,3,0),"")))))</f>
        <v>JOELHO 90 GRAUS, PVC, SOLDÁVEL, DN 25MM, INSTALADO EM RAMAL OU SUB-RAMAL DE ÁGUA - FORNECIMENTO E INSTALAÇÃO. AF_06/2022</v>
      </c>
      <c r="G1440" s="38" t="str">
        <f>IFERROR(VLOOKUP(D1440,'[1]COMP-SINT-SINAPI'!$G$6:$Q$20000,3,0),IFERROR(VLOOKUP(D1440,'[1]PREÇOS UNITÁRIOS'!$B$73:$H$20000,4,0),IFERROR(VLOOKUP(D1440,'[1]INSUMOS-SINAPI'!$A$7:$F$20000,3,0),IFERROR(VLOOKUP(D1440,'[1]tab-PINI-SINT'!$B$18:$G$20000,3,0),IFERROR(VLOOKUP(D1440,[1]INSUMOS!$B$13:$H$9994,5,0),"")))))</f>
        <v>UN</v>
      </c>
      <c r="H1440" s="39">
        <v>2</v>
      </c>
      <c r="I1440" s="38">
        <f>IFERROR(VLOOKUP(D1440,'[1]COMP-SINT-SINAPI'!$G$6:$Q$20000,8,0),IFERROR(VLOOKUP(D1440,'[1]PREÇOS UNITÁRIOS'!$B$73:$H$20000,5,0),IFERROR(VLOOKUP(D1440,'[1]INSUMOS-SINAPI'!$A$7:$F$20000,5,0),IFERROR(VLOOKUP(D1440,'[1]tab-PINI-SINT'!$B$18:$G$20000,4,0),IFERROR(VLOOKUP(D1440,[1]INSUMOS!$B$13:$H$9994,6,0),"")))))</f>
        <v>3.5799999999999992</v>
      </c>
      <c r="J1440" s="38" t="str">
        <f>IF(D1440="",0,IFERROR(VLOOKUP(D1440,'[1]COMP-SINT-SINAPI'!$G$6:$Q$20000,7,0),IFERROR(VLOOKUP(D1440,'[1]PREÇOS UNITÁRIOS'!$B$73:$H$20000,6,0),IFERROR(VLOOKUP(D1440,'[1]INSUMOS-SINAPI'!$A$7:$F$20000,7,0),IFERROR(VLOOKUP(D1440,'[1]tab-PINI-SINT'!$B$18:$G$20000,5,0),IFERROR(VLOOKUP(D1440,[1]INSUMOS!$B$13:$H$9994,7,0),"0,00"))))))</f>
        <v>5,36</v>
      </c>
      <c r="K1440" s="40">
        <f>IF(H1440="",0,H1440*I1440)</f>
        <v>7.1599999999999984</v>
      </c>
      <c r="L1440" s="40">
        <f>H1440*J1440</f>
        <v>10.72</v>
      </c>
      <c r="M1440" s="41">
        <f>K1440+L1440</f>
        <v>17.88</v>
      </c>
      <c r="N1440" s="35"/>
    </row>
    <row r="1441" spans="3:14" ht="75" x14ac:dyDescent="0.35">
      <c r="C1441" s="34"/>
      <c r="D1441" s="36">
        <v>39716</v>
      </c>
      <c r="E1441" s="38" t="str">
        <f>IFERROR(VLOOKUP(D1441,'[1]COMP-SINT-SINAPI'!$G$6:$R$20000,12,0),IFERROR(VLOOKUP(D1441,'[1]PREÇOS UNITÁRIOS'!$B$73:$K$20000,9,0),IFERROR(VLOOKUP(D1441,'[1]INSUMOS-SINAPI'!$A$6:$J$20000,6,0),IFERROR(VLOOKUP(D1441,'[1]tab-PINI-SINT'!$B$18:$H$20000,7,0),IFERROR(VLOOKUP(D1441,[1]INSUMOS!$B$13:$J$9994,9,0),"")))))</f>
        <v>SINAPI</v>
      </c>
      <c r="F1441" s="37" t="str">
        <f>IFERROR(VLOOKUP(D1441,'[1]COMP-SINT-SINAPI'!$G$6:$Q$20000,2,0),IFERROR(VLOOKUP(D1441,'[1]PREÇOS UNITÁRIOS'!$B$73:$H$20000,3,0),IFERROR(VLOOKUP(D1441,'[1]INSUMOS-SINAPI'!$A$7:$F$20000,2,0),IFERROR(VLOOKUP(D1441,'[1]tab-PINI-SINT'!$B$18:$G$20000,2,0),IFERROR(VLOOKUP(D1441,[1]INSUMOS!$B$13:$H$9994,3,0),"")))))</f>
        <v>TUBO DE ESPUMA DE POLIETILENO EXPANDIDO FLEXIVEL PARA ISOLAMENTO TERMICO DE TUBULACAO DE AR CONDICIONADO, AGUA QUENTE,  DN 3/8", E= 10 MM</v>
      </c>
      <c r="G1441" s="38" t="str">
        <f>IFERROR(VLOOKUP(D1441,'[1]COMP-SINT-SINAPI'!$G$6:$Q$20000,3,0),IFERROR(VLOOKUP(D1441,'[1]PREÇOS UNITÁRIOS'!$B$73:$H$20000,4,0),IFERROR(VLOOKUP(D1441,'[1]INSUMOS-SINAPI'!$A$7:$F$20000,3,0),IFERROR(VLOOKUP(D1441,'[1]tab-PINI-SINT'!$B$18:$G$20000,3,0),IFERROR(VLOOKUP(D1441,[1]INSUMOS!$B$13:$H$9994,5,0),"")))))</f>
        <v xml:space="preserve">M     </v>
      </c>
      <c r="H1441" s="39">
        <v>12</v>
      </c>
      <c r="I1441" s="38" t="str">
        <f>IFERROR(VLOOKUP(D1441,'[1]COMP-SINT-SINAPI'!$G$6:$Q$20000,8,0),IFERROR(VLOOKUP(D1441,'[1]PREÇOS UNITÁRIOS'!$B$73:$H$20000,5,0),IFERROR(VLOOKUP(D1441,'[1]INSUMOS-SINAPI'!$A$7:$F$20000,5,0),IFERROR(VLOOKUP(D1441,'[1]tab-PINI-SINT'!$B$18:$G$20000,4,0),IFERROR(VLOOKUP(D1441,[1]INSUMOS!$B$13:$H$9994,6,0),"")))))</f>
        <v>2,20</v>
      </c>
      <c r="J1441" s="38" t="str">
        <f>IF(D1441="",0,IFERROR(VLOOKUP(D1441,'[1]COMP-SINT-SINAPI'!$G$6:$Q$20000,7,0),IFERROR(VLOOKUP(D1441,'[1]PREÇOS UNITÁRIOS'!$B$73:$H$20000,6,0),IFERROR(VLOOKUP(D1441,'[1]INSUMOS-SINAPI'!$A$7:$F$20000,7,0),IFERROR(VLOOKUP(D1441,'[1]tab-PINI-SINT'!$B$18:$G$20000,5,0),IFERROR(VLOOKUP(D1441,[1]INSUMOS!$B$13:$H$9994,7,0),"0,00"))))))</f>
        <v>0,00</v>
      </c>
      <c r="K1441" s="40">
        <f>IF(H1441="",0,H1441*I1441)</f>
        <v>26.400000000000002</v>
      </c>
      <c r="L1441" s="40">
        <f>H1441*J1441</f>
        <v>0</v>
      </c>
      <c r="M1441" s="41">
        <f>K1441+L1441</f>
        <v>26.400000000000002</v>
      </c>
      <c r="N1441" s="35"/>
    </row>
    <row r="1442" spans="3:14" ht="37.5" x14ac:dyDescent="0.35">
      <c r="C1442" s="34"/>
      <c r="D1442" s="36">
        <v>88243</v>
      </c>
      <c r="E1442" s="38" t="str">
        <f>IFERROR(VLOOKUP(D1442,'[1]COMP-SINT-SINAPI'!$G$6:$R$20000,12,0),IFERROR(VLOOKUP(D1442,'[1]PREÇOS UNITÁRIOS'!$B$73:$K$20000,9,0),IFERROR(VLOOKUP(D1442,'[1]INSUMOS-SINAPI'!$A$6:$J$20000,6,0),IFERROR(VLOOKUP(D1442,'[1]tab-PINI-SINT'!$B$18:$H$20000,7,0),IFERROR(VLOOKUP(D1442,[1]INSUMOS!$B$13:$J$9994,9,0),"")))))</f>
        <v>SINAPI</v>
      </c>
      <c r="F1442" s="37" t="str">
        <f>IFERROR(VLOOKUP(D1442,'[1]COMP-SINT-SINAPI'!$G$6:$Q$20000,2,0),IFERROR(VLOOKUP(D1442,'[1]PREÇOS UNITÁRIOS'!$B$73:$H$20000,3,0),IFERROR(VLOOKUP(D1442,'[1]INSUMOS-SINAPI'!$A$7:$F$20000,2,0),IFERROR(VLOOKUP(D1442,'[1]tab-PINI-SINT'!$B$18:$G$20000,2,0),IFERROR(VLOOKUP(D1442,[1]INSUMOS!$B$13:$H$9994,3,0),"")))))</f>
        <v>AJUDANTE ESPECIALIZADO COM ENCARGOS COMPLEMENTARES</v>
      </c>
      <c r="G1442" s="38" t="str">
        <f>IFERROR(VLOOKUP(D1442,'[1]COMP-SINT-SINAPI'!$G$6:$Q$20000,3,0),IFERROR(VLOOKUP(D1442,'[1]PREÇOS UNITÁRIOS'!$B$73:$H$20000,4,0),IFERROR(VLOOKUP(D1442,'[1]INSUMOS-SINAPI'!$A$7:$F$20000,3,0),IFERROR(VLOOKUP(D1442,'[1]tab-PINI-SINT'!$B$18:$G$20000,3,0),IFERROR(VLOOKUP(D1442,[1]INSUMOS!$B$13:$H$9994,5,0),"")))))</f>
        <v>H</v>
      </c>
      <c r="H1442" s="39">
        <v>3</v>
      </c>
      <c r="I1442" s="38">
        <f>IFERROR(VLOOKUP(D1442,'[1]COMP-SINT-SINAPI'!$G$6:$Q$20000,8,0),IFERROR(VLOOKUP(D1442,'[1]PREÇOS UNITÁRIOS'!$B$73:$H$20000,5,0),IFERROR(VLOOKUP(D1442,'[1]INSUMOS-SINAPI'!$A$7:$F$20000,5,0),IFERROR(VLOOKUP(D1442,'[1]tab-PINI-SINT'!$B$18:$G$20000,4,0),IFERROR(VLOOKUP(D1442,[1]INSUMOS!$B$13:$H$9994,6,0),"")))))</f>
        <v>5.0100000000000016</v>
      </c>
      <c r="J1442" s="38" t="str">
        <f>IF(D1442="",0,IFERROR(VLOOKUP(D1442,'[1]COMP-SINT-SINAPI'!$G$6:$Q$20000,7,0),IFERROR(VLOOKUP(D1442,'[1]PREÇOS UNITÁRIOS'!$B$73:$H$20000,6,0),IFERROR(VLOOKUP(D1442,'[1]INSUMOS-SINAPI'!$A$7:$F$20000,7,0),IFERROR(VLOOKUP(D1442,'[1]tab-PINI-SINT'!$B$18:$G$20000,5,0),IFERROR(VLOOKUP(D1442,[1]INSUMOS!$B$13:$H$9994,7,0),"0,00"))))))</f>
        <v>15,29</v>
      </c>
      <c r="K1442" s="40">
        <f>IF(H1442="",0,H1442*I1442)</f>
        <v>15.030000000000005</v>
      </c>
      <c r="L1442" s="40">
        <f>H1442*J1442</f>
        <v>45.87</v>
      </c>
      <c r="M1442" s="41">
        <f>K1442+L1442</f>
        <v>60.900000000000006</v>
      </c>
      <c r="N1442" s="35"/>
    </row>
    <row r="1443" spans="3:14" ht="25" x14ac:dyDescent="0.35">
      <c r="C1443" s="34"/>
      <c r="D1443" s="36">
        <v>88309</v>
      </c>
      <c r="E1443" s="38" t="str">
        <f>IFERROR(VLOOKUP(D1443,'[1]COMP-SINT-SINAPI'!$G$6:$R$20000,12,0),IFERROR(VLOOKUP(D1443,'[1]PREÇOS UNITÁRIOS'!$B$73:$K$20000,9,0),IFERROR(VLOOKUP(D1443,'[1]INSUMOS-SINAPI'!$A$6:$J$20000,6,0),IFERROR(VLOOKUP(D1443,'[1]tab-PINI-SINT'!$B$18:$H$20000,7,0),IFERROR(VLOOKUP(D1443,[1]INSUMOS!$B$13:$J$9994,9,0),"")))))</f>
        <v>SINAPI</v>
      </c>
      <c r="F1443" s="37" t="str">
        <f>IFERROR(VLOOKUP(D1443,'[1]COMP-SINT-SINAPI'!$G$6:$Q$20000,2,0),IFERROR(VLOOKUP(D1443,'[1]PREÇOS UNITÁRIOS'!$B$73:$H$20000,3,0),IFERROR(VLOOKUP(D1443,'[1]INSUMOS-SINAPI'!$A$7:$F$20000,2,0),IFERROR(VLOOKUP(D1443,'[1]tab-PINI-SINT'!$B$18:$G$20000,2,0),IFERROR(VLOOKUP(D1443,[1]INSUMOS!$B$13:$H$9994,3,0),"")))))</f>
        <v>PEDREIRO COM ENCARGOS COMPLEMENTARES</v>
      </c>
      <c r="G1443" s="38" t="str">
        <f>IFERROR(VLOOKUP(D1443,'[1]COMP-SINT-SINAPI'!$G$6:$Q$20000,3,0),IFERROR(VLOOKUP(D1443,'[1]PREÇOS UNITÁRIOS'!$B$73:$H$20000,4,0),IFERROR(VLOOKUP(D1443,'[1]INSUMOS-SINAPI'!$A$7:$F$20000,3,0),IFERROR(VLOOKUP(D1443,'[1]tab-PINI-SINT'!$B$18:$G$20000,3,0),IFERROR(VLOOKUP(D1443,[1]INSUMOS!$B$13:$H$9994,5,0),"")))))</f>
        <v>H</v>
      </c>
      <c r="H1443" s="39">
        <v>3</v>
      </c>
      <c r="I1443" s="38">
        <f>IFERROR(VLOOKUP(D1443,'[1]COMP-SINT-SINAPI'!$G$6:$Q$20000,8,0),IFERROR(VLOOKUP(D1443,'[1]PREÇOS UNITÁRIOS'!$B$73:$H$20000,5,0),IFERROR(VLOOKUP(D1443,'[1]INSUMOS-SINAPI'!$A$7:$F$20000,5,0),IFERROR(VLOOKUP(D1443,'[1]tab-PINI-SINT'!$B$18:$G$20000,4,0),IFERROR(VLOOKUP(D1443,[1]INSUMOS!$B$13:$H$9994,6,0),"")))))</f>
        <v>5.18</v>
      </c>
      <c r="J1443" s="38" t="str">
        <f>IF(D1443="",0,IFERROR(VLOOKUP(D1443,'[1]COMP-SINT-SINAPI'!$G$6:$Q$20000,7,0),IFERROR(VLOOKUP(D1443,'[1]PREÇOS UNITÁRIOS'!$B$73:$H$20000,6,0),IFERROR(VLOOKUP(D1443,'[1]INSUMOS-SINAPI'!$A$7:$F$20000,7,0),IFERROR(VLOOKUP(D1443,'[1]tab-PINI-SINT'!$B$18:$G$20000,5,0),IFERROR(VLOOKUP(D1443,[1]INSUMOS!$B$13:$H$9994,7,0),"0,00"))))))</f>
        <v>19,15</v>
      </c>
      <c r="K1443" s="40">
        <f>IF(H1443="",0,H1443*I1443)</f>
        <v>15.54</v>
      </c>
      <c r="L1443" s="40">
        <f>H1443*J1443</f>
        <v>57.449999999999996</v>
      </c>
      <c r="M1443" s="41">
        <f>K1443+L1443</f>
        <v>72.989999999999995</v>
      </c>
      <c r="N1443" s="35"/>
    </row>
    <row r="1444" spans="3:14" x14ac:dyDescent="0.35">
      <c r="C1444" s="34"/>
      <c r="D1444" s="35"/>
      <c r="E1444" s="118"/>
      <c r="F1444" s="35"/>
      <c r="G1444" s="35"/>
      <c r="H1444" s="35"/>
      <c r="I1444" s="50" t="s">
        <v>1042</v>
      </c>
      <c r="J1444" s="29"/>
      <c r="K1444" s="41">
        <f>SUM(K1439:K1443)</f>
        <v>148.25</v>
      </c>
      <c r="L1444" s="41">
        <f>SUM(L1439:L1443)</f>
        <v>180.76</v>
      </c>
      <c r="M1444" s="41">
        <f>SUM(M1439:M1443)</f>
        <v>329.01</v>
      </c>
      <c r="N1444" s="35"/>
    </row>
    <row r="1445" spans="3:14" x14ac:dyDescent="0.35">
      <c r="C1445" s="34"/>
      <c r="D1445" s="35"/>
      <c r="E1445" s="118"/>
      <c r="F1445" s="35"/>
      <c r="G1445" s="35"/>
      <c r="H1445" s="35"/>
      <c r="I1445" s="35"/>
      <c r="J1445" s="35"/>
      <c r="K1445" s="35"/>
      <c r="L1445" s="35"/>
      <c r="M1445" s="35"/>
      <c r="N1445" s="35"/>
    </row>
    <row r="1446" spans="3:14" x14ac:dyDescent="0.35">
      <c r="C1446" s="42"/>
      <c r="D1446" s="43"/>
      <c r="E1446" s="117"/>
      <c r="F1446" s="43"/>
      <c r="G1446" s="44" t="s">
        <v>21</v>
      </c>
      <c r="H1446" s="44" t="s">
        <v>1036</v>
      </c>
      <c r="I1446" s="44" t="s">
        <v>1037</v>
      </c>
      <c r="J1446" s="44" t="s">
        <v>1038</v>
      </c>
      <c r="K1446" s="44" t="s">
        <v>1039</v>
      </c>
      <c r="L1446" s="44" t="s">
        <v>1040</v>
      </c>
      <c r="M1446" s="45" t="s">
        <v>1041</v>
      </c>
      <c r="N1446" s="35"/>
    </row>
    <row r="1447" spans="3:14" ht="52" x14ac:dyDescent="0.35">
      <c r="C1447" s="55" t="s">
        <v>826</v>
      </c>
      <c r="D1447" s="47" t="str">
        <f>IF(C1447="","",VLOOKUP(C1447,'[1]PREÇOS UNITÁRIOS'!$B$12:$H$10000,2,0))</f>
        <v>C197 -SINAPI</v>
      </c>
      <c r="E1447" s="79" t="s">
        <v>11</v>
      </c>
      <c r="F1447" s="47" t="str">
        <f>IF(C1447="","",VLOOKUP(C1447,'[1]PREÇOS UNITÁRIOS'!$B$12:$H$10000,3,0))</f>
        <v>Fornecimentor e instalação de ralos hemisféricos, tipo abacaxi, nas descidas de águas pluviais</v>
      </c>
      <c r="G1447" s="48" t="s">
        <v>21</v>
      </c>
      <c r="H1447" s="29"/>
      <c r="I1447" s="29"/>
      <c r="J1447" s="49"/>
      <c r="K1447" s="49">
        <f>K1450</f>
        <v>24.861000000000001</v>
      </c>
      <c r="L1447" s="49">
        <f>L1450</f>
        <v>1.4279999999999999</v>
      </c>
      <c r="M1447" s="49">
        <f>SUM(K1447:L1447)</f>
        <v>26.289000000000001</v>
      </c>
      <c r="N1447" s="35"/>
    </row>
    <row r="1448" spans="3:14" ht="25" x14ac:dyDescent="0.35">
      <c r="C1448" s="34"/>
      <c r="D1448" s="36">
        <v>11708</v>
      </c>
      <c r="E1448" s="38" t="str">
        <f>IFERROR(VLOOKUP(D1448,'[1]COMP-SINT-SINAPI'!$G$6:$R$20000,12,0),IFERROR(VLOOKUP(D1448,'[1]PREÇOS UNITÁRIOS'!$B$73:$K$20000,9,0),IFERROR(VLOOKUP(D1448,'[1]INSUMOS-SINAPI'!$A$6:$J$20000,6,0),IFERROR(VLOOKUP(D1448,'[1]tab-PINI-SINT'!$B$18:$H$20000,7,0),IFERROR(VLOOKUP(D1448,[1]INSUMOS!$B$13:$J$9994,9,0),"")))))</f>
        <v>SINAPI</v>
      </c>
      <c r="F1448" s="37" t="str">
        <f>IFERROR(VLOOKUP(D1448,'[1]COMP-SINT-SINAPI'!$G$6:$Q$20000,2,0),IFERROR(VLOOKUP(D1448,'[1]PREÇOS UNITÁRIOS'!$B$73:$H$20000,3,0),IFERROR(VLOOKUP(D1448,'[1]INSUMOS-SINAPI'!$A$7:$F$20000,2,0),IFERROR(VLOOKUP(D1448,'[1]tab-PINI-SINT'!$B$18:$G$20000,2,0),IFERROR(VLOOKUP(D1448,[1]INSUMOS!$B$13:$H$9994,3,0),"")))))</f>
        <v>RALO FOFO SEMIESFERICO, 100 MM, PARA LAJES/ CALHAS</v>
      </c>
      <c r="G1448" s="38" t="str">
        <f>IFERROR(VLOOKUP(D1448,'[1]COMP-SINT-SINAPI'!$G$6:$Q$20000,3,0),IFERROR(VLOOKUP(D1448,'[1]PREÇOS UNITÁRIOS'!$B$73:$H$20000,4,0),IFERROR(VLOOKUP(D1448,'[1]INSUMOS-SINAPI'!$A$7:$F$20000,3,0),IFERROR(VLOOKUP(D1448,'[1]tab-PINI-SINT'!$B$18:$G$20000,3,0),IFERROR(VLOOKUP(D1448,[1]INSUMOS!$B$13:$H$9994,5,0),"")))))</f>
        <v xml:space="preserve">UN    </v>
      </c>
      <c r="H1448" s="39">
        <v>1</v>
      </c>
      <c r="I1448" s="38" t="str">
        <f>IFERROR(VLOOKUP(D1448,'[1]COMP-SINT-SINAPI'!$G$6:$Q$20000,8,0),IFERROR(VLOOKUP(D1448,'[1]PREÇOS UNITÁRIOS'!$B$73:$H$20000,5,0),IFERROR(VLOOKUP(D1448,'[1]INSUMOS-SINAPI'!$A$7:$F$20000,5,0),IFERROR(VLOOKUP(D1448,'[1]tab-PINI-SINT'!$B$18:$G$20000,4,0),IFERROR(VLOOKUP(D1448,[1]INSUMOS!$B$13:$H$9994,6,0),"")))))</f>
        <v>24,36</v>
      </c>
      <c r="J1448" s="38" t="str">
        <f>IF(D1448="",0,IFERROR(VLOOKUP(D1448,'[1]COMP-SINT-SINAPI'!$G$6:$Q$20000,7,0),IFERROR(VLOOKUP(D1448,'[1]PREÇOS UNITÁRIOS'!$B$73:$H$20000,6,0),IFERROR(VLOOKUP(D1448,'[1]INSUMOS-SINAPI'!$A$7:$F$20000,7,0),IFERROR(VLOOKUP(D1448,'[1]tab-PINI-SINT'!$B$18:$G$20000,5,0),IFERROR(VLOOKUP(D1448,[1]INSUMOS!$B$13:$H$9994,7,0),"0,00"))))))</f>
        <v>0,00</v>
      </c>
      <c r="K1448" s="40">
        <f>IF(H1448="",0,H1448*I1448)</f>
        <v>24.36</v>
      </c>
      <c r="L1448" s="40">
        <f>H1448*J1448</f>
        <v>0</v>
      </c>
      <c r="M1448" s="41">
        <f>K1448+L1448</f>
        <v>24.36</v>
      </c>
      <c r="N1448" s="35"/>
    </row>
    <row r="1449" spans="3:14" ht="25" x14ac:dyDescent="0.35">
      <c r="C1449" s="34"/>
      <c r="D1449" s="58">
        <v>88316</v>
      </c>
      <c r="E1449" s="38" t="str">
        <f>IFERROR(VLOOKUP(D1449,'[1]COMP-SINT-SINAPI'!$G$6:$R$20000,12,0),IFERROR(VLOOKUP(D1449,'[1]PREÇOS UNITÁRIOS'!$B$73:$K$20000,9,0),IFERROR(VLOOKUP(D1449,'[1]INSUMOS-SINAPI'!$A$6:$J$20000,6,0),IFERROR(VLOOKUP(D1449,'[1]tab-PINI-SINT'!$B$18:$H$20000,7,0),IFERROR(VLOOKUP(D1449,[1]INSUMOS!$B$13:$J$9994,9,0),"")))))</f>
        <v>SINAPI</v>
      </c>
      <c r="F1449" s="37" t="str">
        <f>IFERROR(VLOOKUP(D1449,'[1]COMP-SINT-SINAPI'!$G$6:$Q$20000,2,0),IFERROR(VLOOKUP(D1449,'[1]PREÇOS UNITÁRIOS'!$B$73:$H$20000,3,0),IFERROR(VLOOKUP(D1449,'[1]INSUMOS-SINAPI'!$A$7:$F$20000,2,0),IFERROR(VLOOKUP(D1449,'[1]tab-PINI-SINT'!$B$18:$G$20000,2,0),IFERROR(VLOOKUP(D1449,[1]INSUMOS!$B$13:$H$9994,3,0),"")))))</f>
        <v>SERVENTE COM ENCARGOS COMPLEMENTARES</v>
      </c>
      <c r="G1449" s="38" t="str">
        <f>IFERROR(VLOOKUP(D1449,'[1]COMP-SINT-SINAPI'!$G$6:$Q$20000,3,0),IFERROR(VLOOKUP(D1449,'[1]PREÇOS UNITÁRIOS'!$B$73:$H$20000,4,0),IFERROR(VLOOKUP(D1449,'[1]INSUMOS-SINAPI'!$A$7:$F$20000,3,0),IFERROR(VLOOKUP(D1449,'[1]tab-PINI-SINT'!$B$18:$G$20000,3,0),IFERROR(VLOOKUP(D1449,[1]INSUMOS!$B$13:$H$9994,5,0),"")))))</f>
        <v>H</v>
      </c>
      <c r="H1449" s="39">
        <v>0.1</v>
      </c>
      <c r="I1449" s="38">
        <f>IFERROR(VLOOKUP(D1449,'[1]COMP-SINT-SINAPI'!$G$6:$Q$20000,8,0),IFERROR(VLOOKUP(D1449,'[1]PREÇOS UNITÁRIOS'!$B$73:$H$20000,5,0),IFERROR(VLOOKUP(D1449,'[1]INSUMOS-SINAPI'!$A$7:$F$20000,5,0),IFERROR(VLOOKUP(D1449,'[1]tab-PINI-SINT'!$B$18:$G$20000,4,0),IFERROR(VLOOKUP(D1449,[1]INSUMOS!$B$13:$H$9994,6,0),"")))))</f>
        <v>5.01</v>
      </c>
      <c r="J1449" s="38" t="str">
        <f>IF(D1449="",0,IFERROR(VLOOKUP(D1449,'[1]COMP-SINT-SINAPI'!$G$6:$Q$20000,7,0),IFERROR(VLOOKUP(D1449,'[1]PREÇOS UNITÁRIOS'!$B$73:$H$20000,6,0),IFERROR(VLOOKUP(D1449,'[1]INSUMOS-SINAPI'!$A$7:$F$20000,7,0),IFERROR(VLOOKUP(D1449,'[1]tab-PINI-SINT'!$B$18:$G$20000,5,0),IFERROR(VLOOKUP(D1449,[1]INSUMOS!$B$13:$H$9994,7,0),"0,00"))))))</f>
        <v>14,28</v>
      </c>
      <c r="K1449" s="40">
        <f>IF(H1449="",0,H1449*I1449)</f>
        <v>0.501</v>
      </c>
      <c r="L1449" s="40">
        <f>H1449*J1449</f>
        <v>1.4279999999999999</v>
      </c>
      <c r="M1449" s="41">
        <f>K1449+L1449</f>
        <v>1.9289999999999998</v>
      </c>
      <c r="N1449" s="35"/>
    </row>
    <row r="1450" spans="3:14" x14ac:dyDescent="0.35">
      <c r="C1450" s="34"/>
      <c r="D1450" s="35"/>
      <c r="E1450" s="118"/>
      <c r="F1450" s="35"/>
      <c r="G1450" s="35"/>
      <c r="H1450" s="35"/>
      <c r="I1450" s="50" t="s">
        <v>1042</v>
      </c>
      <c r="J1450" s="29"/>
      <c r="K1450" s="41">
        <f>SUM(K1448:K1449)</f>
        <v>24.861000000000001</v>
      </c>
      <c r="L1450" s="41">
        <f>SUM(L1448:L1449)</f>
        <v>1.4279999999999999</v>
      </c>
      <c r="M1450" s="41">
        <f>SUM(M1448:M1449)</f>
        <v>26.288999999999998</v>
      </c>
      <c r="N1450" s="35"/>
    </row>
    <row r="1451" spans="3:14" x14ac:dyDescent="0.35">
      <c r="C1451" s="34"/>
      <c r="D1451" s="35"/>
      <c r="E1451" s="118"/>
      <c r="F1451" s="35"/>
      <c r="G1451" s="35"/>
      <c r="H1451" s="35"/>
      <c r="I1451" s="35"/>
      <c r="J1451" s="35"/>
      <c r="K1451" s="35"/>
      <c r="L1451" s="35"/>
      <c r="M1451" s="35"/>
      <c r="N1451" s="35"/>
    </row>
    <row r="1452" spans="3:14" x14ac:dyDescent="0.35">
      <c r="C1452" s="42"/>
      <c r="D1452" s="43"/>
      <c r="E1452" s="117"/>
      <c r="F1452" s="43"/>
      <c r="G1452" s="44" t="s">
        <v>21</v>
      </c>
      <c r="H1452" s="44" t="s">
        <v>1036</v>
      </c>
      <c r="I1452" s="44" t="s">
        <v>1037</v>
      </c>
      <c r="J1452" s="44" t="s">
        <v>1038</v>
      </c>
      <c r="K1452" s="44" t="s">
        <v>1039</v>
      </c>
      <c r="L1452" s="44" t="s">
        <v>1040</v>
      </c>
      <c r="M1452" s="45" t="s">
        <v>1041</v>
      </c>
      <c r="N1452" s="35"/>
    </row>
    <row r="1453" spans="3:14" ht="26" x14ac:dyDescent="0.35">
      <c r="C1453" s="55" t="s">
        <v>829</v>
      </c>
      <c r="D1453" s="47" t="str">
        <f>IF(C1453="","",VLOOKUP(C1453,'[1]PREÇOS UNITÁRIOS'!$B$12:$H$10000,2,0))</f>
        <v>C198 -SINAPI</v>
      </c>
      <c r="E1453" s="79" t="s">
        <v>11</v>
      </c>
      <c r="F1453" s="47" t="str">
        <f>IF(C1453="","",VLOOKUP(C1453,'[1]PREÇOS UNITÁRIOS'!$B$12:$H$10000,3,0))</f>
        <v>Rejuntamento de paredes e piso</v>
      </c>
      <c r="G1453" s="48" t="s">
        <v>215</v>
      </c>
      <c r="H1453" s="29"/>
      <c r="I1453" s="29"/>
      <c r="J1453" s="49"/>
      <c r="K1453" s="49">
        <f>K1456</f>
        <v>2.0490000000000004</v>
      </c>
      <c r="L1453" s="49">
        <f>L1456</f>
        <v>1.5289999999999999</v>
      </c>
      <c r="M1453" s="49">
        <f>SUM(K1453:L1453)</f>
        <v>3.5780000000000003</v>
      </c>
      <c r="N1453" s="35"/>
    </row>
    <row r="1454" spans="3:14" ht="25" x14ac:dyDescent="0.35">
      <c r="C1454" s="34"/>
      <c r="D1454" s="36">
        <v>34357</v>
      </c>
      <c r="E1454" s="38" t="str">
        <f>IFERROR(VLOOKUP(D1454,'[1]COMP-SINT-SINAPI'!$G$6:$R$20000,12,0),IFERROR(VLOOKUP(D1454,'[1]PREÇOS UNITÁRIOS'!$B$73:$K$20000,9,0),IFERROR(VLOOKUP(D1454,'[1]INSUMOS-SINAPI'!$A$6:$J$20000,6,0),IFERROR(VLOOKUP(D1454,'[1]tab-PINI-SINT'!$B$18:$H$20000,7,0),IFERROR(VLOOKUP(D1454,[1]INSUMOS!$B$13:$J$9994,9,0),"")))))</f>
        <v>SINAPI</v>
      </c>
      <c r="F1454" s="37" t="str">
        <f>IFERROR(VLOOKUP(D1454,'[1]COMP-SINT-SINAPI'!$G$6:$Q$20000,2,0),IFERROR(VLOOKUP(D1454,'[1]PREÇOS UNITÁRIOS'!$B$73:$H$20000,3,0),IFERROR(VLOOKUP(D1454,'[1]INSUMOS-SINAPI'!$A$7:$F$20000,2,0),IFERROR(VLOOKUP(D1454,'[1]tab-PINI-SINT'!$B$18:$G$20000,2,0),IFERROR(VLOOKUP(D1454,[1]INSUMOS!$B$13:$H$9994,3,0),"")))))</f>
        <v>REJUNTE CIMENTICIO, QUALQUER COR</v>
      </c>
      <c r="G1454" s="38" t="str">
        <f>IFERROR(VLOOKUP(D1454,'[1]COMP-SINT-SINAPI'!$G$6:$Q$20000,3,0),IFERROR(VLOOKUP(D1454,'[1]PREÇOS UNITÁRIOS'!$B$73:$H$20000,4,0),IFERROR(VLOOKUP(D1454,'[1]INSUMOS-SINAPI'!$A$7:$F$20000,3,0),IFERROR(VLOOKUP(D1454,'[1]tab-PINI-SINT'!$B$18:$G$20000,3,0),IFERROR(VLOOKUP(D1454,[1]INSUMOS!$B$13:$H$9994,5,0),"")))))</f>
        <v xml:space="preserve">KG    </v>
      </c>
      <c r="H1454" s="39">
        <v>0.24</v>
      </c>
      <c r="I1454" s="38" t="str">
        <f>IFERROR(VLOOKUP(D1454,'[1]COMP-SINT-SINAPI'!$G$6:$Q$20000,8,0),IFERROR(VLOOKUP(D1454,'[1]PREÇOS UNITÁRIOS'!$B$73:$H$20000,5,0),IFERROR(VLOOKUP(D1454,'[1]INSUMOS-SINAPI'!$A$7:$F$20000,5,0),IFERROR(VLOOKUP(D1454,'[1]tab-PINI-SINT'!$B$18:$G$20000,4,0),IFERROR(VLOOKUP(D1454,[1]INSUMOS!$B$13:$H$9994,6,0),"")))))</f>
        <v>6,45</v>
      </c>
      <c r="J1454" s="38" t="str">
        <f>IF(D1454="",0,IFERROR(VLOOKUP(D1454,'[1]COMP-SINT-SINAPI'!$G$6:$Q$20000,7,0),IFERROR(VLOOKUP(D1454,'[1]PREÇOS UNITÁRIOS'!$B$73:$H$20000,6,0),IFERROR(VLOOKUP(D1454,'[1]INSUMOS-SINAPI'!$A$7:$F$20000,7,0),IFERROR(VLOOKUP(D1454,'[1]tab-PINI-SINT'!$B$18:$G$20000,5,0),IFERROR(VLOOKUP(D1454,[1]INSUMOS!$B$13:$H$9994,7,0),"0,00"))))))</f>
        <v>0,00</v>
      </c>
      <c r="K1454" s="40">
        <f>IF(H1454="",0,H1454*I1454)</f>
        <v>1.548</v>
      </c>
      <c r="L1454" s="40">
        <f>H1454*J1454</f>
        <v>0</v>
      </c>
      <c r="M1454" s="41">
        <f>K1454+L1454</f>
        <v>1.548</v>
      </c>
      <c r="N1454" s="35"/>
    </row>
    <row r="1455" spans="3:14" ht="37.5" x14ac:dyDescent="0.35">
      <c r="C1455" s="34"/>
      <c r="D1455" s="36">
        <v>88243</v>
      </c>
      <c r="E1455" s="38" t="str">
        <f>IFERROR(VLOOKUP(D1455,'[1]COMP-SINT-SINAPI'!$G$6:$R$20000,12,0),IFERROR(VLOOKUP(D1455,'[1]PREÇOS UNITÁRIOS'!$B$73:$K$20000,9,0),IFERROR(VLOOKUP(D1455,'[1]INSUMOS-SINAPI'!$A$6:$J$20000,6,0),IFERROR(VLOOKUP(D1455,'[1]tab-PINI-SINT'!$B$18:$H$20000,7,0),IFERROR(VLOOKUP(D1455,[1]INSUMOS!$B$13:$J$9994,9,0),"")))))</f>
        <v>SINAPI</v>
      </c>
      <c r="F1455" s="37" t="str">
        <f>IFERROR(VLOOKUP(D1455,'[1]COMP-SINT-SINAPI'!$G$6:$Q$20000,2,0),IFERROR(VLOOKUP(D1455,'[1]PREÇOS UNITÁRIOS'!$B$73:$H$20000,3,0),IFERROR(VLOOKUP(D1455,'[1]INSUMOS-SINAPI'!$A$7:$F$20000,2,0),IFERROR(VLOOKUP(D1455,'[1]tab-PINI-SINT'!$B$18:$G$20000,2,0),IFERROR(VLOOKUP(D1455,[1]INSUMOS!$B$13:$H$9994,3,0),"")))))</f>
        <v>AJUDANTE ESPECIALIZADO COM ENCARGOS COMPLEMENTARES</v>
      </c>
      <c r="G1455" s="38" t="str">
        <f>IFERROR(VLOOKUP(D1455,'[1]COMP-SINT-SINAPI'!$G$6:$Q$20000,3,0),IFERROR(VLOOKUP(D1455,'[1]PREÇOS UNITÁRIOS'!$B$73:$H$20000,4,0),IFERROR(VLOOKUP(D1455,'[1]INSUMOS-SINAPI'!$A$7:$F$20000,3,0),IFERROR(VLOOKUP(D1455,'[1]tab-PINI-SINT'!$B$18:$G$20000,3,0),IFERROR(VLOOKUP(D1455,[1]INSUMOS!$B$13:$H$9994,5,0),"")))))</f>
        <v>H</v>
      </c>
      <c r="H1455" s="39">
        <v>0.1</v>
      </c>
      <c r="I1455" s="38">
        <f>IFERROR(VLOOKUP(D1455,'[1]COMP-SINT-SINAPI'!$G$6:$Q$20000,8,0),IFERROR(VLOOKUP(D1455,'[1]PREÇOS UNITÁRIOS'!$B$73:$H$20000,5,0),IFERROR(VLOOKUP(D1455,'[1]INSUMOS-SINAPI'!$A$7:$F$20000,5,0),IFERROR(VLOOKUP(D1455,'[1]tab-PINI-SINT'!$B$18:$G$20000,4,0),IFERROR(VLOOKUP(D1455,[1]INSUMOS!$B$13:$H$9994,6,0),"")))))</f>
        <v>5.0100000000000016</v>
      </c>
      <c r="J1455" s="38" t="str">
        <f>IF(D1455="",0,IFERROR(VLOOKUP(D1455,'[1]COMP-SINT-SINAPI'!$G$6:$Q$20000,7,0),IFERROR(VLOOKUP(D1455,'[1]PREÇOS UNITÁRIOS'!$B$73:$H$20000,6,0),IFERROR(VLOOKUP(D1455,'[1]INSUMOS-SINAPI'!$A$7:$F$20000,7,0),IFERROR(VLOOKUP(D1455,'[1]tab-PINI-SINT'!$B$18:$G$20000,5,0),IFERROR(VLOOKUP(D1455,[1]INSUMOS!$B$13:$H$9994,7,0),"0,00"))))))</f>
        <v>15,29</v>
      </c>
      <c r="K1455" s="40">
        <f>IF(H1455="",0,H1455*I1455)</f>
        <v>0.50100000000000022</v>
      </c>
      <c r="L1455" s="40">
        <f>H1455*J1455</f>
        <v>1.5289999999999999</v>
      </c>
      <c r="M1455" s="41">
        <f>K1455+L1455</f>
        <v>2.0300000000000002</v>
      </c>
      <c r="N1455" s="35"/>
    </row>
    <row r="1456" spans="3:14" x14ac:dyDescent="0.35">
      <c r="C1456" s="34"/>
      <c r="D1456" s="35"/>
      <c r="E1456" s="118"/>
      <c r="F1456" s="35"/>
      <c r="G1456" s="35"/>
      <c r="H1456" s="35"/>
      <c r="I1456" s="50" t="s">
        <v>1042</v>
      </c>
      <c r="J1456" s="29"/>
      <c r="K1456" s="41">
        <f>SUM(K1454:K1455)</f>
        <v>2.0490000000000004</v>
      </c>
      <c r="L1456" s="41">
        <f>SUM(L1454:L1455)</f>
        <v>1.5289999999999999</v>
      </c>
      <c r="M1456" s="41">
        <f>SUM(M1454:M1455)</f>
        <v>3.5780000000000003</v>
      </c>
      <c r="N1456" s="35"/>
    </row>
    <row r="1457" spans="3:14" x14ac:dyDescent="0.35">
      <c r="C1457" s="34"/>
      <c r="D1457" s="35"/>
      <c r="E1457" s="118"/>
      <c r="F1457" s="35"/>
      <c r="G1457" s="35"/>
      <c r="H1457" s="35"/>
      <c r="I1457" s="35"/>
      <c r="J1457" s="35"/>
      <c r="K1457" s="35"/>
      <c r="L1457" s="35"/>
      <c r="M1457" s="35"/>
      <c r="N1457" s="35"/>
    </row>
    <row r="1458" spans="3:14" x14ac:dyDescent="0.35">
      <c r="C1458" s="42"/>
      <c r="D1458" s="43"/>
      <c r="E1458" s="117"/>
      <c r="F1458" s="43"/>
      <c r="G1458" s="44" t="s">
        <v>21</v>
      </c>
      <c r="H1458" s="44" t="s">
        <v>1036</v>
      </c>
      <c r="I1458" s="44" t="s">
        <v>1037</v>
      </c>
      <c r="J1458" s="44" t="s">
        <v>1038</v>
      </c>
      <c r="K1458" s="44" t="s">
        <v>1039</v>
      </c>
      <c r="L1458" s="44" t="s">
        <v>1040</v>
      </c>
      <c r="M1458" s="45" t="s">
        <v>1041</v>
      </c>
      <c r="N1458" s="35"/>
    </row>
    <row r="1459" spans="3:14" x14ac:dyDescent="0.35">
      <c r="C1459" s="55" t="s">
        <v>832</v>
      </c>
      <c r="D1459" s="47" t="str">
        <f>IF(C1459="","",VLOOKUP(C1459,'[1]PREÇOS UNITÁRIOS'!$B$12:$H$10000,2,0))</f>
        <v>C199 -SINAPI</v>
      </c>
      <c r="E1459" s="79" t="s">
        <v>11</v>
      </c>
      <c r="F1459" s="47" t="str">
        <f>IF(C1459="","",VLOOKUP(C1459,'[1]PREÇOS UNITÁRIOS'!$B$12:$H$10000,3,0))</f>
        <v>Curva FG 135° Ø3"</v>
      </c>
      <c r="G1459" s="48" t="s">
        <v>21</v>
      </c>
      <c r="H1459" s="29"/>
      <c r="I1459" s="29"/>
      <c r="J1459" s="49"/>
      <c r="K1459" s="49">
        <f>K1463</f>
        <v>117.60126</v>
      </c>
      <c r="L1459" s="49">
        <f>L1463</f>
        <v>8.563369999999999</v>
      </c>
      <c r="M1459" s="49">
        <f>SUM(K1459:L1459)</f>
        <v>126.16462999999999</v>
      </c>
      <c r="N1459" s="35"/>
    </row>
    <row r="1460" spans="3:14" ht="50" x14ac:dyDescent="0.35">
      <c r="C1460" s="34"/>
      <c r="D1460" s="36">
        <v>2629</v>
      </c>
      <c r="E1460" s="38" t="str">
        <f>IFERROR(VLOOKUP(D1460,'[1]COMP-SINT-SINAPI'!$G$6:$R$20000,12,0),IFERROR(VLOOKUP(D1460,'[1]PREÇOS UNITÁRIOS'!$B$73:$K$20000,9,0),IFERROR(VLOOKUP(D1460,'[1]INSUMOS-SINAPI'!$A$6:$J$20000,6,0),IFERROR(VLOOKUP(D1460,'[1]tab-PINI-SINT'!$B$18:$H$20000,7,0),IFERROR(VLOOKUP(D1460,[1]INSUMOS!$B$13:$J$9994,9,0),"")))))</f>
        <v>SINAPI</v>
      </c>
      <c r="F1460" s="37" t="str">
        <f>IFERROR(VLOOKUP(D1460,'[1]COMP-SINT-SINAPI'!$G$6:$Q$20000,2,0),IFERROR(VLOOKUP(D1460,'[1]PREÇOS UNITÁRIOS'!$B$73:$H$20000,3,0),IFERROR(VLOOKUP(D1460,'[1]INSUMOS-SINAPI'!$A$7:$F$20000,2,0),IFERROR(VLOOKUP(D1460,'[1]tab-PINI-SINT'!$B$18:$G$20000,2,0),IFERROR(VLOOKUP(D1460,[1]INSUMOS!$B$13:$H$9994,3,0),"")))))</f>
        <v>CURVA 135 GRAUS, PARA ELETRODUTO, EM ACO GALVANIZADO ELETROLITICO, DIAMETRO DE 80 MM (3")</v>
      </c>
      <c r="G1460" s="38" t="str">
        <f>IFERROR(VLOOKUP(D1460,'[1]COMP-SINT-SINAPI'!$G$6:$Q$20000,3,0),IFERROR(VLOOKUP(D1460,'[1]PREÇOS UNITÁRIOS'!$B$73:$H$20000,4,0),IFERROR(VLOOKUP(D1460,'[1]INSUMOS-SINAPI'!$A$7:$F$20000,3,0),IFERROR(VLOOKUP(D1460,'[1]tab-PINI-SINT'!$B$18:$G$20000,3,0),IFERROR(VLOOKUP(D1460,[1]INSUMOS!$B$13:$H$9994,5,0),"")))))</f>
        <v xml:space="preserve">UN    </v>
      </c>
      <c r="H1460" s="39">
        <v>1</v>
      </c>
      <c r="I1460" s="38" t="str">
        <f>IFERROR(VLOOKUP(D1460,'[1]COMP-SINT-SINAPI'!$G$6:$Q$20000,8,0),IFERROR(VLOOKUP(D1460,'[1]PREÇOS UNITÁRIOS'!$B$73:$H$20000,5,0),IFERROR(VLOOKUP(D1460,'[1]INSUMOS-SINAPI'!$A$7:$F$20000,5,0),IFERROR(VLOOKUP(D1460,'[1]tab-PINI-SINT'!$B$18:$G$20000,4,0),IFERROR(VLOOKUP(D1460,[1]INSUMOS!$B$13:$H$9994,6,0),"")))))</f>
        <v>115,13</v>
      </c>
      <c r="J1460" s="38" t="str">
        <f>IF(D1460="",0,IFERROR(VLOOKUP(D1460,'[1]COMP-SINT-SINAPI'!$G$6:$Q$20000,7,0),IFERROR(VLOOKUP(D1460,'[1]PREÇOS UNITÁRIOS'!$B$73:$H$20000,6,0),IFERROR(VLOOKUP(D1460,'[1]INSUMOS-SINAPI'!$A$7:$F$20000,7,0),IFERROR(VLOOKUP(D1460,'[1]tab-PINI-SINT'!$B$18:$G$20000,5,0),IFERROR(VLOOKUP(D1460,[1]INSUMOS!$B$13:$H$9994,7,0),"0,00"))))))</f>
        <v>0,00</v>
      </c>
      <c r="K1460" s="40">
        <f>IF(H1460="",0,H1460*I1460)</f>
        <v>115.13</v>
      </c>
      <c r="L1460" s="40">
        <f>H1460*J1460</f>
        <v>0</v>
      </c>
      <c r="M1460" s="41">
        <f>K1460+L1460</f>
        <v>115.13</v>
      </c>
      <c r="N1460" s="35"/>
    </row>
    <row r="1461" spans="3:14" ht="37.5" x14ac:dyDescent="0.35">
      <c r="C1461" s="34"/>
      <c r="D1461" s="36">
        <v>88247</v>
      </c>
      <c r="E1461" s="38" t="str">
        <f>IFERROR(VLOOKUP(D1461,'[1]COMP-SINT-SINAPI'!$G$6:$R$20000,12,0),IFERROR(VLOOKUP(D1461,'[1]PREÇOS UNITÁRIOS'!$B$73:$K$20000,9,0),IFERROR(VLOOKUP(D1461,'[1]INSUMOS-SINAPI'!$A$6:$J$20000,6,0),IFERROR(VLOOKUP(D1461,'[1]tab-PINI-SINT'!$B$18:$H$20000,7,0),IFERROR(VLOOKUP(D1461,[1]INSUMOS!$B$13:$J$9994,9,0),"")))))</f>
        <v>SINAPI</v>
      </c>
      <c r="F1461" s="37" t="str">
        <f>IFERROR(VLOOKUP(D1461,'[1]COMP-SINT-SINAPI'!$G$6:$Q$20000,2,0),IFERROR(VLOOKUP(D1461,'[1]PREÇOS UNITÁRIOS'!$B$73:$H$20000,3,0),IFERROR(VLOOKUP(D1461,'[1]INSUMOS-SINAPI'!$A$7:$F$20000,2,0),IFERROR(VLOOKUP(D1461,'[1]tab-PINI-SINT'!$B$18:$G$20000,2,0),IFERROR(VLOOKUP(D1461,[1]INSUMOS!$B$13:$H$9994,3,0),"")))))</f>
        <v>AUXILIAR DE ELETRICISTA COM ENCARGOS COMPLEMENTARES</v>
      </c>
      <c r="G1461" s="38" t="str">
        <f>IFERROR(VLOOKUP(D1461,'[1]COMP-SINT-SINAPI'!$G$6:$Q$20000,3,0),IFERROR(VLOOKUP(D1461,'[1]PREÇOS UNITÁRIOS'!$B$73:$H$20000,4,0),IFERROR(VLOOKUP(D1461,'[1]INSUMOS-SINAPI'!$A$7:$F$20000,3,0),IFERROR(VLOOKUP(D1461,'[1]tab-PINI-SINT'!$B$18:$G$20000,3,0),IFERROR(VLOOKUP(D1461,[1]INSUMOS!$B$13:$H$9994,5,0),"")))))</f>
        <v>H</v>
      </c>
      <c r="H1461" s="39" t="s">
        <v>1060</v>
      </c>
      <c r="I1461" s="38">
        <f>IFERROR(VLOOKUP(D1461,'[1]COMP-SINT-SINAPI'!$G$6:$Q$20000,8,0),IFERROR(VLOOKUP(D1461,'[1]PREÇOS UNITÁRIOS'!$B$73:$H$20000,5,0),IFERROR(VLOOKUP(D1461,'[1]INSUMOS-SINAPI'!$A$7:$F$20000,5,0),IFERROR(VLOOKUP(D1461,'[1]tab-PINI-SINT'!$B$18:$G$20000,4,0),IFERROR(VLOOKUP(D1461,[1]INSUMOS!$B$13:$H$9994,6,0),"")))))</f>
        <v>5.1700000000000017</v>
      </c>
      <c r="J1461" s="38" t="str">
        <f>IF(D1461="",0,IFERROR(VLOOKUP(D1461,'[1]COMP-SINT-SINAPI'!$G$6:$Q$20000,7,0),IFERROR(VLOOKUP(D1461,'[1]PREÇOS UNITÁRIOS'!$B$73:$H$20000,6,0),IFERROR(VLOOKUP(D1461,'[1]INSUMOS-SINAPI'!$A$7:$F$20000,7,0),IFERROR(VLOOKUP(D1461,'[1]tab-PINI-SINT'!$B$18:$G$20000,5,0),IFERROR(VLOOKUP(D1461,[1]INSUMOS!$B$13:$H$9994,7,0),"0,00"))))))</f>
        <v>15,70</v>
      </c>
      <c r="K1461" s="40">
        <f>IF(H1461="",0,H1461*I1461)</f>
        <v>1.2356300000000005</v>
      </c>
      <c r="L1461" s="40">
        <f>H1461*J1461</f>
        <v>3.7522999999999995</v>
      </c>
      <c r="M1461" s="41">
        <f>K1461+L1461</f>
        <v>4.9879300000000004</v>
      </c>
      <c r="N1461" s="35"/>
    </row>
    <row r="1462" spans="3:14" ht="25" x14ac:dyDescent="0.35">
      <c r="C1462" s="34"/>
      <c r="D1462" s="36">
        <v>88264</v>
      </c>
      <c r="E1462" s="38" t="str">
        <f>IFERROR(VLOOKUP(D1462,'[1]COMP-SINT-SINAPI'!$G$6:$R$20000,12,0),IFERROR(VLOOKUP(D1462,'[1]PREÇOS UNITÁRIOS'!$B$73:$K$20000,9,0),IFERROR(VLOOKUP(D1462,'[1]INSUMOS-SINAPI'!$A$6:$J$20000,6,0),IFERROR(VLOOKUP(D1462,'[1]tab-PINI-SINT'!$B$18:$H$20000,7,0),IFERROR(VLOOKUP(D1462,[1]INSUMOS!$B$13:$J$9994,9,0),"")))))</f>
        <v>SINAPI</v>
      </c>
      <c r="F1462" s="37" t="str">
        <f>IFERROR(VLOOKUP(D1462,'[1]COMP-SINT-SINAPI'!$G$6:$Q$20000,2,0),IFERROR(VLOOKUP(D1462,'[1]PREÇOS UNITÁRIOS'!$B$73:$H$20000,3,0),IFERROR(VLOOKUP(D1462,'[1]INSUMOS-SINAPI'!$A$7:$F$20000,2,0),IFERROR(VLOOKUP(D1462,'[1]tab-PINI-SINT'!$B$18:$G$20000,2,0),IFERROR(VLOOKUP(D1462,[1]INSUMOS!$B$13:$H$9994,3,0),"")))))</f>
        <v>ELETRICISTA COM ENCARGOS COMPLEMENTARES</v>
      </c>
      <c r="G1462" s="38" t="str">
        <f>IFERROR(VLOOKUP(D1462,'[1]COMP-SINT-SINAPI'!$G$6:$Q$20000,3,0),IFERROR(VLOOKUP(D1462,'[1]PREÇOS UNITÁRIOS'!$B$73:$H$20000,4,0),IFERROR(VLOOKUP(D1462,'[1]INSUMOS-SINAPI'!$A$7:$F$20000,3,0),IFERROR(VLOOKUP(D1462,'[1]tab-PINI-SINT'!$B$18:$G$20000,3,0),IFERROR(VLOOKUP(D1462,[1]INSUMOS!$B$13:$H$9994,5,0),"")))))</f>
        <v>H</v>
      </c>
      <c r="H1462" s="39" t="s">
        <v>1060</v>
      </c>
      <c r="I1462" s="38">
        <f>IFERROR(VLOOKUP(D1462,'[1]COMP-SINT-SINAPI'!$G$6:$Q$20000,8,0),IFERROR(VLOOKUP(D1462,'[1]PREÇOS UNITÁRIOS'!$B$73:$H$20000,5,0),IFERROR(VLOOKUP(D1462,'[1]INSUMOS-SINAPI'!$A$7:$F$20000,5,0),IFERROR(VLOOKUP(D1462,'[1]tab-PINI-SINT'!$B$18:$G$20000,4,0),IFERROR(VLOOKUP(D1462,[1]INSUMOS!$B$13:$H$9994,6,0),"")))))</f>
        <v>5.1700000000000017</v>
      </c>
      <c r="J1462" s="38" t="str">
        <f>IF(D1462="",0,IFERROR(VLOOKUP(D1462,'[1]COMP-SINT-SINAPI'!$G$6:$Q$20000,7,0),IFERROR(VLOOKUP(D1462,'[1]PREÇOS UNITÁRIOS'!$B$73:$H$20000,6,0),IFERROR(VLOOKUP(D1462,'[1]INSUMOS-SINAPI'!$A$7:$F$20000,7,0),IFERROR(VLOOKUP(D1462,'[1]tab-PINI-SINT'!$B$18:$G$20000,5,0),IFERROR(VLOOKUP(D1462,[1]INSUMOS!$B$13:$H$9994,7,0),"0,00"))))))</f>
        <v>20,13</v>
      </c>
      <c r="K1462" s="40">
        <f>IF(H1462="",0,H1462*I1462)</f>
        <v>1.2356300000000005</v>
      </c>
      <c r="L1462" s="40">
        <f>H1462*J1462</f>
        <v>4.81107</v>
      </c>
      <c r="M1462" s="41">
        <f>K1462+L1462</f>
        <v>6.0467000000000004</v>
      </c>
      <c r="N1462" s="35"/>
    </row>
    <row r="1463" spans="3:14" x14ac:dyDescent="0.35">
      <c r="C1463" s="34"/>
      <c r="D1463" s="35"/>
      <c r="E1463" s="118"/>
      <c r="F1463" s="35"/>
      <c r="G1463" s="35"/>
      <c r="H1463" s="35"/>
      <c r="I1463" s="50" t="s">
        <v>1042</v>
      </c>
      <c r="J1463" s="29"/>
      <c r="K1463" s="41">
        <f>SUM(K1460:K1462)</f>
        <v>117.60126</v>
      </c>
      <c r="L1463" s="41">
        <f>SUM(L1460:L1462)</f>
        <v>8.563369999999999</v>
      </c>
      <c r="M1463" s="41">
        <f>SUM(M1460:M1462)</f>
        <v>126.16463</v>
      </c>
      <c r="N1463" s="35"/>
    </row>
    <row r="1464" spans="3:14" x14ac:dyDescent="0.35">
      <c r="C1464" s="34"/>
      <c r="D1464" s="35"/>
      <c r="E1464" s="118"/>
      <c r="F1464" s="35"/>
      <c r="G1464" s="35"/>
      <c r="H1464" s="35"/>
      <c r="I1464" s="35"/>
      <c r="J1464" s="35"/>
      <c r="K1464" s="35"/>
      <c r="L1464" s="35"/>
      <c r="M1464" s="35"/>
      <c r="N1464" s="35"/>
    </row>
    <row r="1465" spans="3:14" x14ac:dyDescent="0.35">
      <c r="C1465" s="42"/>
      <c r="D1465" s="43"/>
      <c r="E1465" s="117"/>
      <c r="F1465" s="43"/>
      <c r="G1465" s="44" t="s">
        <v>21</v>
      </c>
      <c r="H1465" s="44" t="s">
        <v>1036</v>
      </c>
      <c r="I1465" s="44" t="s">
        <v>1037</v>
      </c>
      <c r="J1465" s="44" t="s">
        <v>1038</v>
      </c>
      <c r="K1465" s="44" t="s">
        <v>1039</v>
      </c>
      <c r="L1465" s="44" t="s">
        <v>1040</v>
      </c>
      <c r="M1465" s="45" t="s">
        <v>1041</v>
      </c>
      <c r="N1465" s="35"/>
    </row>
    <row r="1466" spans="3:14" ht="26" x14ac:dyDescent="0.35">
      <c r="C1466" s="55" t="s">
        <v>835</v>
      </c>
      <c r="D1466" s="47" t="str">
        <f>IF(C1466="","",VLOOKUP(C1466,'[1]PREÇOS UNITÁRIOS'!$B$12:$H$10000,2,0))</f>
        <v>C200 -SINAPI</v>
      </c>
      <c r="E1466" s="79" t="s">
        <v>11</v>
      </c>
      <c r="F1466" s="47" t="str">
        <f>IF(C1466="","",VLOOKUP(C1466,'[1]PREÇOS UNITÁRIOS'!$B$12:$H$10000,3,0))</f>
        <v>Bucha e arruela de alumínio Ø3"</v>
      </c>
      <c r="G1466" s="48" t="s">
        <v>21</v>
      </c>
      <c r="H1466" s="29"/>
      <c r="I1466" s="29"/>
      <c r="J1466" s="49"/>
      <c r="K1466" s="49">
        <f>K1471</f>
        <v>15.92126</v>
      </c>
      <c r="L1466" s="49">
        <f>L1471</f>
        <v>8.563369999999999</v>
      </c>
      <c r="M1466" s="49">
        <f>SUM(K1466:L1466)</f>
        <v>24.484629999999999</v>
      </c>
      <c r="N1466" s="35"/>
    </row>
    <row r="1467" spans="3:14" ht="37.5" x14ac:dyDescent="0.35">
      <c r="C1467" s="34"/>
      <c r="D1467" s="36">
        <v>39181</v>
      </c>
      <c r="E1467" s="38" t="str">
        <f>IFERROR(VLOOKUP(D1467,'[1]COMP-SINT-SINAPI'!$G$6:$R$20000,12,0),IFERROR(VLOOKUP(D1467,'[1]PREÇOS UNITÁRIOS'!$B$73:$K$20000,9,0),IFERROR(VLOOKUP(D1467,'[1]INSUMOS-SINAPI'!$A$6:$J$20000,6,0),IFERROR(VLOOKUP(D1467,'[1]tab-PINI-SINT'!$B$18:$H$20000,7,0),IFERROR(VLOOKUP(D1467,[1]INSUMOS!$B$13:$J$9994,9,0),"")))))</f>
        <v>SINAPI</v>
      </c>
      <c r="F1467" s="37" t="str">
        <f>IFERROR(VLOOKUP(D1467,'[1]COMP-SINT-SINAPI'!$G$6:$Q$20000,2,0),IFERROR(VLOOKUP(D1467,'[1]PREÇOS UNITÁRIOS'!$B$73:$H$20000,3,0),IFERROR(VLOOKUP(D1467,'[1]INSUMOS-SINAPI'!$A$7:$F$20000,2,0),IFERROR(VLOOKUP(D1467,'[1]tab-PINI-SINT'!$B$18:$G$20000,2,0),IFERROR(VLOOKUP(D1467,[1]INSUMOS!$B$13:$H$9994,3,0),"")))))</f>
        <v>BUCHA EM ALUMINIO, COM ROSCA, DE 3", PARA ELETRODUTO</v>
      </c>
      <c r="G1467" s="38" t="str">
        <f>IFERROR(VLOOKUP(D1467,'[1]COMP-SINT-SINAPI'!$G$6:$Q$20000,3,0),IFERROR(VLOOKUP(D1467,'[1]PREÇOS UNITÁRIOS'!$B$73:$H$20000,4,0),IFERROR(VLOOKUP(D1467,'[1]INSUMOS-SINAPI'!$A$7:$F$20000,3,0),IFERROR(VLOOKUP(D1467,'[1]tab-PINI-SINT'!$B$18:$G$20000,3,0),IFERROR(VLOOKUP(D1467,[1]INSUMOS!$B$13:$H$9994,5,0),"")))))</f>
        <v xml:space="preserve">UN    </v>
      </c>
      <c r="H1467" s="39">
        <v>1</v>
      </c>
      <c r="I1467" s="38" t="str">
        <f>IFERROR(VLOOKUP(D1467,'[1]COMP-SINT-SINAPI'!$G$6:$Q$20000,8,0),IFERROR(VLOOKUP(D1467,'[1]PREÇOS UNITÁRIOS'!$B$73:$H$20000,5,0),IFERROR(VLOOKUP(D1467,'[1]INSUMOS-SINAPI'!$A$7:$F$20000,5,0),IFERROR(VLOOKUP(D1467,'[1]tab-PINI-SINT'!$B$18:$G$20000,4,0),IFERROR(VLOOKUP(D1467,[1]INSUMOS!$B$13:$H$9994,6,0),"")))))</f>
        <v>7,41</v>
      </c>
      <c r="J1467" s="38" t="str">
        <f>IF(D1467="",0,IFERROR(VLOOKUP(D1467,'[1]COMP-SINT-SINAPI'!$G$6:$Q$20000,7,0),IFERROR(VLOOKUP(D1467,'[1]PREÇOS UNITÁRIOS'!$B$73:$H$20000,6,0),IFERROR(VLOOKUP(D1467,'[1]INSUMOS-SINAPI'!$A$7:$F$20000,7,0),IFERROR(VLOOKUP(D1467,'[1]tab-PINI-SINT'!$B$18:$G$20000,5,0),IFERROR(VLOOKUP(D1467,[1]INSUMOS!$B$13:$H$9994,7,0),"0,00"))))))</f>
        <v>0,00</v>
      </c>
      <c r="K1467" s="40">
        <f>IF(H1467="",0,H1467*I1467)</f>
        <v>7.41</v>
      </c>
      <c r="L1467" s="40">
        <f>H1467*J1467</f>
        <v>0</v>
      </c>
      <c r="M1467" s="41">
        <f>K1467+L1467</f>
        <v>7.41</v>
      </c>
      <c r="N1467" s="35"/>
    </row>
    <row r="1468" spans="3:14" ht="37.5" x14ac:dyDescent="0.35">
      <c r="C1468" s="34"/>
      <c r="D1468" s="36">
        <v>39215</v>
      </c>
      <c r="E1468" s="38" t="str">
        <f>IFERROR(VLOOKUP(D1468,'[1]COMP-SINT-SINAPI'!$G$6:$R$20000,12,0),IFERROR(VLOOKUP(D1468,'[1]PREÇOS UNITÁRIOS'!$B$73:$K$20000,9,0),IFERROR(VLOOKUP(D1468,'[1]INSUMOS-SINAPI'!$A$6:$J$20000,6,0),IFERROR(VLOOKUP(D1468,'[1]tab-PINI-SINT'!$B$18:$H$20000,7,0),IFERROR(VLOOKUP(D1468,[1]INSUMOS!$B$13:$J$9994,9,0),"")))))</f>
        <v>SINAPI</v>
      </c>
      <c r="F1468" s="37" t="str">
        <f>IFERROR(VLOOKUP(D1468,'[1]COMP-SINT-SINAPI'!$G$6:$Q$20000,2,0),IFERROR(VLOOKUP(D1468,'[1]PREÇOS UNITÁRIOS'!$B$73:$H$20000,3,0),IFERROR(VLOOKUP(D1468,'[1]INSUMOS-SINAPI'!$A$7:$F$20000,2,0),IFERROR(VLOOKUP(D1468,'[1]tab-PINI-SINT'!$B$18:$G$20000,2,0),IFERROR(VLOOKUP(D1468,[1]INSUMOS!$B$13:$H$9994,3,0),"")))))</f>
        <v>ARRUELA EM ALUMINIO, COM ROSCA, DE 3", PARA ELETRODUTO</v>
      </c>
      <c r="G1468" s="38" t="str">
        <f>IFERROR(VLOOKUP(D1468,'[1]COMP-SINT-SINAPI'!$G$6:$Q$20000,3,0),IFERROR(VLOOKUP(D1468,'[1]PREÇOS UNITÁRIOS'!$B$73:$H$20000,4,0),IFERROR(VLOOKUP(D1468,'[1]INSUMOS-SINAPI'!$A$7:$F$20000,3,0),IFERROR(VLOOKUP(D1468,'[1]tab-PINI-SINT'!$B$18:$G$20000,3,0),IFERROR(VLOOKUP(D1468,[1]INSUMOS!$B$13:$H$9994,5,0),"")))))</f>
        <v xml:space="preserve">UN    </v>
      </c>
      <c r="H1468" s="39">
        <v>1</v>
      </c>
      <c r="I1468" s="38" t="str">
        <f>IFERROR(VLOOKUP(D1468,'[1]COMP-SINT-SINAPI'!$G$6:$Q$20000,8,0),IFERROR(VLOOKUP(D1468,'[1]PREÇOS UNITÁRIOS'!$B$73:$H$20000,5,0),IFERROR(VLOOKUP(D1468,'[1]INSUMOS-SINAPI'!$A$7:$F$20000,5,0),IFERROR(VLOOKUP(D1468,'[1]tab-PINI-SINT'!$B$18:$G$20000,4,0),IFERROR(VLOOKUP(D1468,[1]INSUMOS!$B$13:$H$9994,6,0),"")))))</f>
        <v>6,04</v>
      </c>
      <c r="J1468" s="38" t="str">
        <f>IF(D1468="",0,IFERROR(VLOOKUP(D1468,'[1]COMP-SINT-SINAPI'!$G$6:$Q$20000,7,0),IFERROR(VLOOKUP(D1468,'[1]PREÇOS UNITÁRIOS'!$B$73:$H$20000,6,0),IFERROR(VLOOKUP(D1468,'[1]INSUMOS-SINAPI'!$A$7:$F$20000,7,0),IFERROR(VLOOKUP(D1468,'[1]tab-PINI-SINT'!$B$18:$G$20000,5,0),IFERROR(VLOOKUP(D1468,[1]INSUMOS!$B$13:$H$9994,7,0),"0,00"))))))</f>
        <v>0,00</v>
      </c>
      <c r="K1468" s="40">
        <f>IF(H1468="",0,H1468*I1468)</f>
        <v>6.04</v>
      </c>
      <c r="L1468" s="40">
        <f>H1468*J1468</f>
        <v>0</v>
      </c>
      <c r="M1468" s="41">
        <f>K1468+L1468</f>
        <v>6.04</v>
      </c>
      <c r="N1468" s="35"/>
    </row>
    <row r="1469" spans="3:14" ht="37.5" x14ac:dyDescent="0.35">
      <c r="C1469" s="34"/>
      <c r="D1469" s="36">
        <v>88247</v>
      </c>
      <c r="E1469" s="38" t="str">
        <f>IFERROR(VLOOKUP(D1469,'[1]COMP-SINT-SINAPI'!$G$6:$R$20000,12,0),IFERROR(VLOOKUP(D1469,'[1]PREÇOS UNITÁRIOS'!$B$73:$K$20000,9,0),IFERROR(VLOOKUP(D1469,'[1]INSUMOS-SINAPI'!$A$6:$J$20000,6,0),IFERROR(VLOOKUP(D1469,'[1]tab-PINI-SINT'!$B$18:$H$20000,7,0),IFERROR(VLOOKUP(D1469,[1]INSUMOS!$B$13:$J$9994,9,0),"")))))</f>
        <v>SINAPI</v>
      </c>
      <c r="F1469" s="37" t="str">
        <f>IFERROR(VLOOKUP(D1469,'[1]COMP-SINT-SINAPI'!$G$6:$Q$20000,2,0),IFERROR(VLOOKUP(D1469,'[1]PREÇOS UNITÁRIOS'!$B$73:$H$20000,3,0),IFERROR(VLOOKUP(D1469,'[1]INSUMOS-SINAPI'!$A$7:$F$20000,2,0),IFERROR(VLOOKUP(D1469,'[1]tab-PINI-SINT'!$B$18:$G$20000,2,0),IFERROR(VLOOKUP(D1469,[1]INSUMOS!$B$13:$H$9994,3,0),"")))))</f>
        <v>AUXILIAR DE ELETRICISTA COM ENCARGOS COMPLEMENTARES</v>
      </c>
      <c r="G1469" s="38" t="str">
        <f>IFERROR(VLOOKUP(D1469,'[1]COMP-SINT-SINAPI'!$G$6:$Q$20000,3,0),IFERROR(VLOOKUP(D1469,'[1]PREÇOS UNITÁRIOS'!$B$73:$H$20000,4,0),IFERROR(VLOOKUP(D1469,'[1]INSUMOS-SINAPI'!$A$7:$F$20000,3,0),IFERROR(VLOOKUP(D1469,'[1]tab-PINI-SINT'!$B$18:$G$20000,3,0),IFERROR(VLOOKUP(D1469,[1]INSUMOS!$B$13:$H$9994,5,0),"")))))</f>
        <v>H</v>
      </c>
      <c r="H1469" s="39" t="s">
        <v>1060</v>
      </c>
      <c r="I1469" s="38">
        <f>IFERROR(VLOOKUP(D1469,'[1]COMP-SINT-SINAPI'!$G$6:$Q$20000,8,0),IFERROR(VLOOKUP(D1469,'[1]PREÇOS UNITÁRIOS'!$B$73:$H$20000,5,0),IFERROR(VLOOKUP(D1469,'[1]INSUMOS-SINAPI'!$A$7:$F$20000,5,0),IFERROR(VLOOKUP(D1469,'[1]tab-PINI-SINT'!$B$18:$G$20000,4,0),IFERROR(VLOOKUP(D1469,[1]INSUMOS!$B$13:$H$9994,6,0),"")))))</f>
        <v>5.1700000000000017</v>
      </c>
      <c r="J1469" s="38" t="str">
        <f>IF(D1469="",0,IFERROR(VLOOKUP(D1469,'[1]COMP-SINT-SINAPI'!$G$6:$Q$20000,7,0),IFERROR(VLOOKUP(D1469,'[1]PREÇOS UNITÁRIOS'!$B$73:$H$20000,6,0),IFERROR(VLOOKUP(D1469,'[1]INSUMOS-SINAPI'!$A$7:$F$20000,7,0),IFERROR(VLOOKUP(D1469,'[1]tab-PINI-SINT'!$B$18:$G$20000,5,0),IFERROR(VLOOKUP(D1469,[1]INSUMOS!$B$13:$H$9994,7,0),"0,00"))))))</f>
        <v>15,70</v>
      </c>
      <c r="K1469" s="40">
        <f>IF(H1469="",0,H1469*I1469)</f>
        <v>1.2356300000000005</v>
      </c>
      <c r="L1469" s="40">
        <f>H1469*J1469</f>
        <v>3.7522999999999995</v>
      </c>
      <c r="M1469" s="41">
        <f>K1469+L1469</f>
        <v>4.9879300000000004</v>
      </c>
      <c r="N1469" s="35"/>
    </row>
    <row r="1470" spans="3:14" ht="25" x14ac:dyDescent="0.35">
      <c r="C1470" s="34"/>
      <c r="D1470" s="36">
        <v>88264</v>
      </c>
      <c r="E1470" s="38" t="str">
        <f>IFERROR(VLOOKUP(D1470,'[1]COMP-SINT-SINAPI'!$G$6:$R$20000,12,0),IFERROR(VLOOKUP(D1470,'[1]PREÇOS UNITÁRIOS'!$B$73:$K$20000,9,0),IFERROR(VLOOKUP(D1470,'[1]INSUMOS-SINAPI'!$A$6:$J$20000,6,0),IFERROR(VLOOKUP(D1470,'[1]tab-PINI-SINT'!$B$18:$H$20000,7,0),IFERROR(VLOOKUP(D1470,[1]INSUMOS!$B$13:$J$9994,9,0),"")))))</f>
        <v>SINAPI</v>
      </c>
      <c r="F1470" s="37" t="str">
        <f>IFERROR(VLOOKUP(D1470,'[1]COMP-SINT-SINAPI'!$G$6:$Q$20000,2,0),IFERROR(VLOOKUP(D1470,'[1]PREÇOS UNITÁRIOS'!$B$73:$H$20000,3,0),IFERROR(VLOOKUP(D1470,'[1]INSUMOS-SINAPI'!$A$7:$F$20000,2,0),IFERROR(VLOOKUP(D1470,'[1]tab-PINI-SINT'!$B$18:$G$20000,2,0),IFERROR(VLOOKUP(D1470,[1]INSUMOS!$B$13:$H$9994,3,0),"")))))</f>
        <v>ELETRICISTA COM ENCARGOS COMPLEMENTARES</v>
      </c>
      <c r="G1470" s="38" t="str">
        <f>IFERROR(VLOOKUP(D1470,'[1]COMP-SINT-SINAPI'!$G$6:$Q$20000,3,0),IFERROR(VLOOKUP(D1470,'[1]PREÇOS UNITÁRIOS'!$B$73:$H$20000,4,0),IFERROR(VLOOKUP(D1470,'[1]INSUMOS-SINAPI'!$A$7:$F$20000,3,0),IFERROR(VLOOKUP(D1470,'[1]tab-PINI-SINT'!$B$18:$G$20000,3,0),IFERROR(VLOOKUP(D1470,[1]INSUMOS!$B$13:$H$9994,5,0),"")))))</f>
        <v>H</v>
      </c>
      <c r="H1470" s="39" t="s">
        <v>1060</v>
      </c>
      <c r="I1470" s="38">
        <f>IFERROR(VLOOKUP(D1470,'[1]COMP-SINT-SINAPI'!$G$6:$Q$20000,8,0),IFERROR(VLOOKUP(D1470,'[1]PREÇOS UNITÁRIOS'!$B$73:$H$20000,5,0),IFERROR(VLOOKUP(D1470,'[1]INSUMOS-SINAPI'!$A$7:$F$20000,5,0),IFERROR(VLOOKUP(D1470,'[1]tab-PINI-SINT'!$B$18:$G$20000,4,0),IFERROR(VLOOKUP(D1470,[1]INSUMOS!$B$13:$H$9994,6,0),"")))))</f>
        <v>5.1700000000000017</v>
      </c>
      <c r="J1470" s="38" t="str">
        <f>IF(D1470="",0,IFERROR(VLOOKUP(D1470,'[1]COMP-SINT-SINAPI'!$G$6:$Q$20000,7,0),IFERROR(VLOOKUP(D1470,'[1]PREÇOS UNITÁRIOS'!$B$73:$H$20000,6,0),IFERROR(VLOOKUP(D1470,'[1]INSUMOS-SINAPI'!$A$7:$F$20000,7,0),IFERROR(VLOOKUP(D1470,'[1]tab-PINI-SINT'!$B$18:$G$20000,5,0),IFERROR(VLOOKUP(D1470,[1]INSUMOS!$B$13:$H$9994,7,0),"0,00"))))))</f>
        <v>20,13</v>
      </c>
      <c r="K1470" s="40">
        <f>IF(H1470="",0,H1470*I1470)</f>
        <v>1.2356300000000005</v>
      </c>
      <c r="L1470" s="40">
        <f>H1470*J1470</f>
        <v>4.81107</v>
      </c>
      <c r="M1470" s="41">
        <f>K1470+L1470</f>
        <v>6.0467000000000004</v>
      </c>
      <c r="N1470" s="35"/>
    </row>
    <row r="1471" spans="3:14" x14ac:dyDescent="0.35">
      <c r="C1471" s="34"/>
      <c r="D1471" s="35"/>
      <c r="E1471" s="118"/>
      <c r="F1471" s="35"/>
      <c r="G1471" s="35"/>
      <c r="H1471" s="35"/>
      <c r="I1471" s="50" t="s">
        <v>1042</v>
      </c>
      <c r="J1471" s="29"/>
      <c r="K1471" s="41">
        <f>SUM(K1467:K1470)</f>
        <v>15.92126</v>
      </c>
      <c r="L1471" s="41">
        <f>SUM(L1467:L1470)</f>
        <v>8.563369999999999</v>
      </c>
      <c r="M1471" s="41">
        <f>SUM(M1467:M1470)</f>
        <v>24.484630000000003</v>
      </c>
      <c r="N1471" s="35"/>
    </row>
    <row r="1472" spans="3:14" x14ac:dyDescent="0.35">
      <c r="C1472" s="34"/>
      <c r="D1472" s="35"/>
      <c r="E1472" s="118"/>
      <c r="F1472" s="35"/>
      <c r="G1472" s="35"/>
      <c r="H1472" s="35"/>
      <c r="I1472" s="35"/>
      <c r="J1472" s="35"/>
      <c r="K1472" s="35"/>
      <c r="L1472" s="35"/>
      <c r="M1472" s="35"/>
      <c r="N1472" s="35"/>
    </row>
    <row r="1473" spans="3:14" x14ac:dyDescent="0.35">
      <c r="C1473" s="42"/>
      <c r="D1473" s="43"/>
      <c r="E1473" s="117"/>
      <c r="F1473" s="43"/>
      <c r="G1473" s="44" t="s">
        <v>21</v>
      </c>
      <c r="H1473" s="44" t="s">
        <v>1036</v>
      </c>
      <c r="I1473" s="44" t="s">
        <v>1037</v>
      </c>
      <c r="J1473" s="44" t="s">
        <v>1038</v>
      </c>
      <c r="K1473" s="44" t="s">
        <v>1039</v>
      </c>
      <c r="L1473" s="44" t="s">
        <v>1040</v>
      </c>
      <c r="M1473" s="45" t="s">
        <v>1041</v>
      </c>
      <c r="N1473" s="35"/>
    </row>
    <row r="1474" spans="3:14" x14ac:dyDescent="0.35">
      <c r="C1474" s="55" t="s">
        <v>838</v>
      </c>
      <c r="D1474" s="47" t="str">
        <f>IF(C1474="","",VLOOKUP(C1474,'[1]PREÇOS UNITÁRIOS'!$B$12:$H$10000,2,0))</f>
        <v>C201 -SINAPI</v>
      </c>
      <c r="E1474" s="79" t="s">
        <v>11</v>
      </c>
      <c r="F1474" s="47" t="str">
        <f>IF(C1474="","",VLOOKUP(C1474,'[1]PREÇOS UNITÁRIOS'!$B$12:$H$10000,3,0))</f>
        <v>Luva FG Ø3"</v>
      </c>
      <c r="G1474" s="48" t="s">
        <v>21</v>
      </c>
      <c r="H1474" s="29"/>
      <c r="I1474" s="29"/>
      <c r="J1474" s="49"/>
      <c r="K1474" s="49">
        <f>K1478</f>
        <v>110.38126</v>
      </c>
      <c r="L1474" s="49">
        <f>L1478</f>
        <v>8.563369999999999</v>
      </c>
      <c r="M1474" s="49">
        <f>SUM(K1474:L1474)</f>
        <v>118.94462999999999</v>
      </c>
      <c r="N1474" s="35"/>
    </row>
    <row r="1475" spans="3:14" ht="37.5" x14ac:dyDescent="0.35">
      <c r="C1475" s="34"/>
      <c r="D1475" s="36">
        <v>3914</v>
      </c>
      <c r="E1475" s="38" t="str">
        <f>IFERROR(VLOOKUP(D1475,'[1]COMP-SINT-SINAPI'!$G$6:$R$20000,12,0),IFERROR(VLOOKUP(D1475,'[1]PREÇOS UNITÁRIOS'!$B$73:$K$20000,9,0),IFERROR(VLOOKUP(D1475,'[1]INSUMOS-SINAPI'!$A$6:$J$20000,6,0),IFERROR(VLOOKUP(D1475,'[1]tab-PINI-SINT'!$B$18:$H$20000,7,0),IFERROR(VLOOKUP(D1475,[1]INSUMOS!$B$13:$J$9994,9,0),"")))))</f>
        <v>SINAPI</v>
      </c>
      <c r="F1475" s="37" t="str">
        <f>IFERROR(VLOOKUP(D1475,'[1]COMP-SINT-SINAPI'!$G$6:$Q$20000,2,0),IFERROR(VLOOKUP(D1475,'[1]PREÇOS UNITÁRIOS'!$B$73:$H$20000,3,0),IFERROR(VLOOKUP(D1475,'[1]INSUMOS-SINAPI'!$A$7:$F$20000,2,0),IFERROR(VLOOKUP(D1475,'[1]tab-PINI-SINT'!$B$18:$G$20000,2,0),IFERROR(VLOOKUP(D1475,[1]INSUMOS!$B$13:$H$9994,3,0),"")))))</f>
        <v>LUVA DE FERRO GALVANIZADO, COM ROSCA BSP, DE 3"</v>
      </c>
      <c r="G1475" s="38" t="str">
        <f>IFERROR(VLOOKUP(D1475,'[1]COMP-SINT-SINAPI'!$G$6:$Q$20000,3,0),IFERROR(VLOOKUP(D1475,'[1]PREÇOS UNITÁRIOS'!$B$73:$H$20000,4,0),IFERROR(VLOOKUP(D1475,'[1]INSUMOS-SINAPI'!$A$7:$F$20000,3,0),IFERROR(VLOOKUP(D1475,'[1]tab-PINI-SINT'!$B$18:$G$20000,3,0),IFERROR(VLOOKUP(D1475,[1]INSUMOS!$B$13:$H$9994,5,0),"")))))</f>
        <v xml:space="preserve">UN    </v>
      </c>
      <c r="H1475" s="39">
        <v>1</v>
      </c>
      <c r="I1475" s="38" t="str">
        <f>IFERROR(VLOOKUP(D1475,'[1]COMP-SINT-SINAPI'!$G$6:$Q$20000,8,0),IFERROR(VLOOKUP(D1475,'[1]PREÇOS UNITÁRIOS'!$B$73:$H$20000,5,0),IFERROR(VLOOKUP(D1475,'[1]INSUMOS-SINAPI'!$A$7:$F$20000,5,0),IFERROR(VLOOKUP(D1475,'[1]tab-PINI-SINT'!$B$18:$G$20000,4,0),IFERROR(VLOOKUP(D1475,[1]INSUMOS!$B$13:$H$9994,6,0),"")))))</f>
        <v>107,91</v>
      </c>
      <c r="J1475" s="38" t="str">
        <f>IF(D1475="",0,IFERROR(VLOOKUP(D1475,'[1]COMP-SINT-SINAPI'!$G$6:$Q$20000,7,0),IFERROR(VLOOKUP(D1475,'[1]PREÇOS UNITÁRIOS'!$B$73:$H$20000,6,0),IFERROR(VLOOKUP(D1475,'[1]INSUMOS-SINAPI'!$A$7:$F$20000,7,0),IFERROR(VLOOKUP(D1475,'[1]tab-PINI-SINT'!$B$18:$G$20000,5,0),IFERROR(VLOOKUP(D1475,[1]INSUMOS!$B$13:$H$9994,7,0),"0,00"))))))</f>
        <v>0,00</v>
      </c>
      <c r="K1475" s="40">
        <f>IF(H1475="",0,H1475*I1475)</f>
        <v>107.91</v>
      </c>
      <c r="L1475" s="40">
        <f>H1475*J1475</f>
        <v>0</v>
      </c>
      <c r="M1475" s="41">
        <f>K1475+L1475</f>
        <v>107.91</v>
      </c>
      <c r="N1475" s="35"/>
    </row>
    <row r="1476" spans="3:14" ht="37.5" x14ac:dyDescent="0.35">
      <c r="C1476" s="34"/>
      <c r="D1476" s="36">
        <v>88247</v>
      </c>
      <c r="E1476" s="38" t="str">
        <f>IFERROR(VLOOKUP(D1476,'[1]COMP-SINT-SINAPI'!$G$6:$R$20000,12,0),IFERROR(VLOOKUP(D1476,'[1]PREÇOS UNITÁRIOS'!$B$73:$K$20000,9,0),IFERROR(VLOOKUP(D1476,'[1]INSUMOS-SINAPI'!$A$6:$J$20000,6,0),IFERROR(VLOOKUP(D1476,'[1]tab-PINI-SINT'!$B$18:$H$20000,7,0),IFERROR(VLOOKUP(D1476,[1]INSUMOS!$B$13:$J$9994,9,0),"")))))</f>
        <v>SINAPI</v>
      </c>
      <c r="F1476" s="37" t="str">
        <f>IFERROR(VLOOKUP(D1476,'[1]COMP-SINT-SINAPI'!$G$6:$Q$20000,2,0),IFERROR(VLOOKUP(D1476,'[1]PREÇOS UNITÁRIOS'!$B$73:$H$20000,3,0),IFERROR(VLOOKUP(D1476,'[1]INSUMOS-SINAPI'!$A$7:$F$20000,2,0),IFERROR(VLOOKUP(D1476,'[1]tab-PINI-SINT'!$B$18:$G$20000,2,0),IFERROR(VLOOKUP(D1476,[1]INSUMOS!$B$13:$H$9994,3,0),"")))))</f>
        <v>AUXILIAR DE ELETRICISTA COM ENCARGOS COMPLEMENTARES</v>
      </c>
      <c r="G1476" s="38" t="str">
        <f>IFERROR(VLOOKUP(D1476,'[1]COMP-SINT-SINAPI'!$G$6:$Q$20000,3,0),IFERROR(VLOOKUP(D1476,'[1]PREÇOS UNITÁRIOS'!$B$73:$H$20000,4,0),IFERROR(VLOOKUP(D1476,'[1]INSUMOS-SINAPI'!$A$7:$F$20000,3,0),IFERROR(VLOOKUP(D1476,'[1]tab-PINI-SINT'!$B$18:$G$20000,3,0),IFERROR(VLOOKUP(D1476,[1]INSUMOS!$B$13:$H$9994,5,0),"")))))</f>
        <v>H</v>
      </c>
      <c r="H1476" s="39" t="s">
        <v>1060</v>
      </c>
      <c r="I1476" s="38">
        <f>IFERROR(VLOOKUP(D1476,'[1]COMP-SINT-SINAPI'!$G$6:$Q$20000,8,0),IFERROR(VLOOKUP(D1476,'[1]PREÇOS UNITÁRIOS'!$B$73:$H$20000,5,0),IFERROR(VLOOKUP(D1476,'[1]INSUMOS-SINAPI'!$A$7:$F$20000,5,0),IFERROR(VLOOKUP(D1476,'[1]tab-PINI-SINT'!$B$18:$G$20000,4,0),IFERROR(VLOOKUP(D1476,[1]INSUMOS!$B$13:$H$9994,6,0),"")))))</f>
        <v>5.1700000000000017</v>
      </c>
      <c r="J1476" s="38" t="str">
        <f>IF(D1476="",0,IFERROR(VLOOKUP(D1476,'[1]COMP-SINT-SINAPI'!$G$6:$Q$20000,7,0),IFERROR(VLOOKUP(D1476,'[1]PREÇOS UNITÁRIOS'!$B$73:$H$20000,6,0),IFERROR(VLOOKUP(D1476,'[1]INSUMOS-SINAPI'!$A$7:$F$20000,7,0),IFERROR(VLOOKUP(D1476,'[1]tab-PINI-SINT'!$B$18:$G$20000,5,0),IFERROR(VLOOKUP(D1476,[1]INSUMOS!$B$13:$H$9994,7,0),"0,00"))))))</f>
        <v>15,70</v>
      </c>
      <c r="K1476" s="40">
        <f>IF(H1476="",0,H1476*I1476)</f>
        <v>1.2356300000000005</v>
      </c>
      <c r="L1476" s="40">
        <f>H1476*J1476</f>
        <v>3.7522999999999995</v>
      </c>
      <c r="M1476" s="41">
        <f>K1476+L1476</f>
        <v>4.9879300000000004</v>
      </c>
      <c r="N1476" s="35"/>
    </row>
    <row r="1477" spans="3:14" ht="25" x14ac:dyDescent="0.35">
      <c r="C1477" s="34"/>
      <c r="D1477" s="36">
        <v>88264</v>
      </c>
      <c r="E1477" s="38" t="str">
        <f>IFERROR(VLOOKUP(D1477,'[1]COMP-SINT-SINAPI'!$G$6:$R$20000,12,0),IFERROR(VLOOKUP(D1477,'[1]PREÇOS UNITÁRIOS'!$B$73:$K$20000,9,0),IFERROR(VLOOKUP(D1477,'[1]INSUMOS-SINAPI'!$A$6:$J$20000,6,0),IFERROR(VLOOKUP(D1477,'[1]tab-PINI-SINT'!$B$18:$H$20000,7,0),IFERROR(VLOOKUP(D1477,[1]INSUMOS!$B$13:$J$9994,9,0),"")))))</f>
        <v>SINAPI</v>
      </c>
      <c r="F1477" s="37" t="str">
        <f>IFERROR(VLOOKUP(D1477,'[1]COMP-SINT-SINAPI'!$G$6:$Q$20000,2,0),IFERROR(VLOOKUP(D1477,'[1]PREÇOS UNITÁRIOS'!$B$73:$H$20000,3,0),IFERROR(VLOOKUP(D1477,'[1]INSUMOS-SINAPI'!$A$7:$F$20000,2,0),IFERROR(VLOOKUP(D1477,'[1]tab-PINI-SINT'!$B$18:$G$20000,2,0),IFERROR(VLOOKUP(D1477,[1]INSUMOS!$B$13:$H$9994,3,0),"")))))</f>
        <v>ELETRICISTA COM ENCARGOS COMPLEMENTARES</v>
      </c>
      <c r="G1477" s="38" t="str">
        <f>IFERROR(VLOOKUP(D1477,'[1]COMP-SINT-SINAPI'!$G$6:$Q$20000,3,0),IFERROR(VLOOKUP(D1477,'[1]PREÇOS UNITÁRIOS'!$B$73:$H$20000,4,0),IFERROR(VLOOKUP(D1477,'[1]INSUMOS-SINAPI'!$A$7:$F$20000,3,0),IFERROR(VLOOKUP(D1477,'[1]tab-PINI-SINT'!$B$18:$G$20000,3,0),IFERROR(VLOOKUP(D1477,[1]INSUMOS!$B$13:$H$9994,5,0),"")))))</f>
        <v>H</v>
      </c>
      <c r="H1477" s="39" t="s">
        <v>1060</v>
      </c>
      <c r="I1477" s="38">
        <f>IFERROR(VLOOKUP(D1477,'[1]COMP-SINT-SINAPI'!$G$6:$Q$20000,8,0),IFERROR(VLOOKUP(D1477,'[1]PREÇOS UNITÁRIOS'!$B$73:$H$20000,5,0),IFERROR(VLOOKUP(D1477,'[1]INSUMOS-SINAPI'!$A$7:$F$20000,5,0),IFERROR(VLOOKUP(D1477,'[1]tab-PINI-SINT'!$B$18:$G$20000,4,0),IFERROR(VLOOKUP(D1477,[1]INSUMOS!$B$13:$H$9994,6,0),"")))))</f>
        <v>5.1700000000000017</v>
      </c>
      <c r="J1477" s="38" t="str">
        <f>IF(D1477="",0,IFERROR(VLOOKUP(D1477,'[1]COMP-SINT-SINAPI'!$G$6:$Q$20000,7,0),IFERROR(VLOOKUP(D1477,'[1]PREÇOS UNITÁRIOS'!$B$73:$H$20000,6,0),IFERROR(VLOOKUP(D1477,'[1]INSUMOS-SINAPI'!$A$7:$F$20000,7,0),IFERROR(VLOOKUP(D1477,'[1]tab-PINI-SINT'!$B$18:$G$20000,5,0),IFERROR(VLOOKUP(D1477,[1]INSUMOS!$B$13:$H$9994,7,0),"0,00"))))))</f>
        <v>20,13</v>
      </c>
      <c r="K1477" s="40">
        <f>IF(H1477="",0,H1477*I1477)</f>
        <v>1.2356300000000005</v>
      </c>
      <c r="L1477" s="40">
        <f>H1477*J1477</f>
        <v>4.81107</v>
      </c>
      <c r="M1477" s="41">
        <f>K1477+L1477</f>
        <v>6.0467000000000004</v>
      </c>
      <c r="N1477" s="35"/>
    </row>
    <row r="1478" spans="3:14" x14ac:dyDescent="0.35">
      <c r="C1478" s="34"/>
      <c r="D1478" s="35"/>
      <c r="E1478" s="118"/>
      <c r="F1478" s="35"/>
      <c r="G1478" s="35"/>
      <c r="H1478" s="35"/>
      <c r="I1478" s="50" t="s">
        <v>1042</v>
      </c>
      <c r="J1478" s="29"/>
      <c r="K1478" s="41">
        <f>SUM(K1475:K1477)</f>
        <v>110.38126</v>
      </c>
      <c r="L1478" s="41">
        <f>SUM(L1475:L1477)</f>
        <v>8.563369999999999</v>
      </c>
      <c r="M1478" s="41">
        <f>SUM(M1475:M1477)</f>
        <v>118.94463</v>
      </c>
      <c r="N1478" s="35"/>
    </row>
    <row r="1479" spans="3:14" x14ac:dyDescent="0.35">
      <c r="C1479" s="34"/>
      <c r="D1479" s="35"/>
      <c r="E1479" s="118"/>
      <c r="F1479" s="35"/>
      <c r="G1479" s="35"/>
      <c r="H1479" s="35"/>
      <c r="I1479" s="35"/>
      <c r="J1479" s="35"/>
      <c r="K1479" s="35"/>
      <c r="L1479" s="35"/>
      <c r="M1479" s="35"/>
      <c r="N1479" s="35"/>
    </row>
    <row r="1480" spans="3:14" x14ac:dyDescent="0.35">
      <c r="C1480" s="42"/>
      <c r="D1480" s="43"/>
      <c r="E1480" s="117"/>
      <c r="F1480" s="43"/>
      <c r="G1480" s="44" t="s">
        <v>21</v>
      </c>
      <c r="H1480" s="44" t="s">
        <v>1036</v>
      </c>
      <c r="I1480" s="44" t="s">
        <v>1037</v>
      </c>
      <c r="J1480" s="44" t="s">
        <v>1038</v>
      </c>
      <c r="K1480" s="44" t="s">
        <v>1039</v>
      </c>
      <c r="L1480" s="44" t="s">
        <v>1040</v>
      </c>
      <c r="M1480" s="45" t="s">
        <v>1041</v>
      </c>
      <c r="N1480" s="35"/>
    </row>
    <row r="1481" spans="3:14" ht="78" x14ac:dyDescent="0.35">
      <c r="C1481" s="55" t="s">
        <v>841</v>
      </c>
      <c r="D1481" s="47" t="str">
        <f>IF(C1481="","",VLOOKUP(C1481,'[1]PREÇOS UNITÁRIOS'!$B$12:$H$10000,2,0))</f>
        <v>C202 -SEDOP-170781</v>
      </c>
      <c r="E1481" s="79" t="s">
        <v>11</v>
      </c>
      <c r="F1481" s="47" t="str">
        <f>IF(C1481="","",VLOOKUP(C1481,'[1]PREÇOS UNITÁRIOS'!$B$12:$H$10000,3,0))</f>
        <v>Luminária com lâmpada de LED 4x10W, de embutir, com refletor parabólico espelhado, aletas espelhadas, lampadas e demais acessórios, conforme especificação</v>
      </c>
      <c r="G1481" s="48" t="s">
        <v>21</v>
      </c>
      <c r="H1481" s="29"/>
      <c r="I1481" s="29"/>
      <c r="J1481" s="49"/>
      <c r="K1481" s="49">
        <f>K1486</f>
        <v>313.14600000000007</v>
      </c>
      <c r="L1481" s="49">
        <f>L1486</f>
        <v>58.686999999999998</v>
      </c>
      <c r="M1481" s="49">
        <f>SUM(K1481:L1481)</f>
        <v>371.83300000000008</v>
      </c>
      <c r="N1481" s="35"/>
    </row>
    <row r="1482" spans="3:14" ht="37.5" x14ac:dyDescent="0.35">
      <c r="C1482" s="34"/>
      <c r="D1482" s="36" t="s">
        <v>183</v>
      </c>
      <c r="E1482" s="38" t="str">
        <f>IFERROR(VLOOKUP(D1482,'[1]COMP-SINT-SINAPI'!$G$6:$R$20000,12,0),IFERROR(VLOOKUP(D1482,'[1]PREÇOS UNITÁRIOS'!$B$73:$K$20000,9,0),IFERROR(VLOOKUP(D1482,'[1]INSUMOS-SINAPI'!$A$6:$J$20000,6,0),IFERROR(VLOOKUP(D1482,'[1]tab-PINI-SINT'!$B$18:$H$20000,7,0),IFERROR(VLOOKUP(D1482,[1]INSUMOS!$B$13:$J$9994,9,0),"")))))</f>
        <v>INTERNET</v>
      </c>
      <c r="F1482" s="37" t="str">
        <f>IFERROR(VLOOKUP(D1482,'[1]COMP-SINT-SINAPI'!$G$6:$Q$20000,2,0),IFERROR(VLOOKUP(D1482,'[1]PREÇOS UNITÁRIOS'!$B$73:$H$20000,3,0),IFERROR(VLOOKUP(D1482,'[1]INSUMOS-SINAPI'!$A$7:$F$20000,2,0),IFERROR(VLOOKUP(D1482,'[1]tab-PINI-SINT'!$B$18:$G$20000,2,0),IFERROR(VLOOKUP(D1482,[1]INSUMOS!$B$13:$H$9994,3,0),"")))))</f>
        <v>Luminária para lâmpada de Aletada 62x62 de embutir, com refletor parabólico espelhado</v>
      </c>
      <c r="G1482" s="38" t="str">
        <f>IFERROR(VLOOKUP(D1482,'[1]COMP-SINT-SINAPI'!$G$6:$Q$20000,3,0),IFERROR(VLOOKUP(D1482,'[1]PREÇOS UNITÁRIOS'!$B$73:$H$20000,4,0),IFERROR(VLOOKUP(D1482,'[1]INSUMOS-SINAPI'!$A$7:$F$20000,3,0),IFERROR(VLOOKUP(D1482,'[1]tab-PINI-SINT'!$B$18:$G$20000,3,0),IFERROR(VLOOKUP(D1482,[1]INSUMOS!$B$13:$H$9994,5,0),"")))))</f>
        <v>UND</v>
      </c>
      <c r="H1482" s="39">
        <v>1</v>
      </c>
      <c r="I1482" s="38">
        <f>IFERROR(VLOOKUP(D1482,'[1]COMP-SINT-SINAPI'!$G$6:$Q$20000,8,0),IFERROR(VLOOKUP(D1482,'[1]PREÇOS UNITÁRIOS'!$B$73:$H$20000,5,0),IFERROR(VLOOKUP(D1482,'[1]INSUMOS-SINAPI'!$A$7:$F$20000,5,0),IFERROR(VLOOKUP(D1482,'[1]tab-PINI-SINT'!$B$18:$G$20000,4,0),IFERROR(VLOOKUP(D1482,[1]INSUMOS!$B$13:$H$9994,6,0),"")))))</f>
        <v>238</v>
      </c>
      <c r="J1482" s="38">
        <f>IF(D1482="",0,IFERROR(VLOOKUP(D1482,'[1]COMP-SINT-SINAPI'!$G$6:$Q$20000,7,0),IFERROR(VLOOKUP(D1482,'[1]PREÇOS UNITÁRIOS'!$B$73:$H$20000,6,0),IFERROR(VLOOKUP(D1482,'[1]INSUMOS-SINAPI'!$A$7:$F$20000,7,0),IFERROR(VLOOKUP(D1482,'[1]tab-PINI-SINT'!$B$18:$G$20000,5,0),IFERROR(VLOOKUP(D1482,[1]INSUMOS!$B$13:$H$9994,7,0),"0,00"))))))</f>
        <v>0</v>
      </c>
      <c r="K1482" s="40">
        <f>IF(H1482="",0,H1482*I1482)</f>
        <v>238</v>
      </c>
      <c r="L1482" s="40">
        <f>H1482*J1482</f>
        <v>0</v>
      </c>
      <c r="M1482" s="41">
        <f>K1482+L1482</f>
        <v>238</v>
      </c>
      <c r="N1482" s="35"/>
    </row>
    <row r="1483" spans="3:14" ht="50" x14ac:dyDescent="0.35">
      <c r="C1483" s="34"/>
      <c r="D1483" s="36">
        <v>100902</v>
      </c>
      <c r="E1483" s="38" t="str">
        <f>IFERROR(VLOOKUP(D1483,'[1]COMP-SINT-SINAPI'!$G$6:$R$20000,12,0),IFERROR(VLOOKUP(D1483,'[1]PREÇOS UNITÁRIOS'!$B$73:$K$20000,9,0),IFERROR(VLOOKUP(D1483,'[1]INSUMOS-SINAPI'!$A$6:$J$20000,6,0),IFERROR(VLOOKUP(D1483,'[1]tab-PINI-SINT'!$B$18:$H$20000,7,0),IFERROR(VLOOKUP(D1483,[1]INSUMOS!$B$13:$J$9994,9,0),"")))))</f>
        <v>SINAPI</v>
      </c>
      <c r="F1483" s="37" t="str">
        <f>IFERROR(VLOOKUP(D1483,'[1]COMP-SINT-SINAPI'!$G$6:$Q$20000,2,0),IFERROR(VLOOKUP(D1483,'[1]PREÇOS UNITÁRIOS'!$B$73:$H$20000,3,0),IFERROR(VLOOKUP(D1483,'[1]INSUMOS-SINAPI'!$A$7:$F$20000,2,0),IFERROR(VLOOKUP(D1483,'[1]tab-PINI-SINT'!$B$18:$G$20000,2,0),IFERROR(VLOOKUP(D1483,[1]INSUMOS!$B$13:$H$9994,3,0),"")))))</f>
        <v>LÂMPADA TUBULAR LED DE 9/10 W, BASE G13 - FORNECIMENTO E INSTALAÇÃO. AF_02/2020_PS</v>
      </c>
      <c r="G1483" s="38" t="str">
        <f>IFERROR(VLOOKUP(D1483,'[1]COMP-SINT-SINAPI'!$G$6:$Q$20000,3,0),IFERROR(VLOOKUP(D1483,'[1]PREÇOS UNITÁRIOS'!$B$73:$H$20000,4,0),IFERROR(VLOOKUP(D1483,'[1]INSUMOS-SINAPI'!$A$7:$F$20000,3,0),IFERROR(VLOOKUP(D1483,'[1]tab-PINI-SINT'!$B$18:$G$20000,3,0),IFERROR(VLOOKUP(D1483,[1]INSUMOS!$B$13:$H$9994,5,0),"")))))</f>
        <v>UN</v>
      </c>
      <c r="H1483" s="39">
        <v>4</v>
      </c>
      <c r="I1483" s="38">
        <f>IFERROR(VLOOKUP(D1483,'[1]COMP-SINT-SINAPI'!$G$6:$Q$20000,8,0),IFERROR(VLOOKUP(D1483,'[1]PREÇOS UNITÁRIOS'!$B$73:$H$20000,5,0),IFERROR(VLOOKUP(D1483,'[1]INSUMOS-SINAPI'!$A$7:$F$20000,5,0),IFERROR(VLOOKUP(D1483,'[1]tab-PINI-SINT'!$B$18:$G$20000,4,0),IFERROR(VLOOKUP(D1483,[1]INSUMOS!$B$13:$H$9994,6,0),"")))))</f>
        <v>16.46</v>
      </c>
      <c r="J1483" s="38" t="str">
        <f>IF(D1483="",0,IFERROR(VLOOKUP(D1483,'[1]COMP-SINT-SINAPI'!$G$6:$Q$20000,7,0),IFERROR(VLOOKUP(D1483,'[1]PREÇOS UNITÁRIOS'!$B$73:$H$20000,6,0),IFERROR(VLOOKUP(D1483,'[1]INSUMOS-SINAPI'!$A$7:$F$20000,7,0),IFERROR(VLOOKUP(D1483,'[1]tab-PINI-SINT'!$B$18:$G$20000,5,0),IFERROR(VLOOKUP(D1483,[1]INSUMOS!$B$13:$H$9994,7,0),"0,00"))))))</f>
        <v>6,61</v>
      </c>
      <c r="K1483" s="40">
        <f>IF(H1483="",0,H1483*I1483)</f>
        <v>65.84</v>
      </c>
      <c r="L1483" s="40">
        <f>H1483*J1483</f>
        <v>26.44</v>
      </c>
      <c r="M1483" s="41">
        <f>K1483+L1483</f>
        <v>92.28</v>
      </c>
      <c r="N1483" s="35"/>
    </row>
    <row r="1484" spans="3:14" ht="37.5" x14ac:dyDescent="0.35">
      <c r="C1484" s="34"/>
      <c r="D1484" s="36">
        <v>88247</v>
      </c>
      <c r="E1484" s="38" t="str">
        <f>IFERROR(VLOOKUP(D1484,'[1]COMP-SINT-SINAPI'!$G$6:$R$20000,12,0),IFERROR(VLOOKUP(D1484,'[1]PREÇOS UNITÁRIOS'!$B$73:$K$20000,9,0),IFERROR(VLOOKUP(D1484,'[1]INSUMOS-SINAPI'!$A$6:$J$20000,6,0),IFERROR(VLOOKUP(D1484,'[1]tab-PINI-SINT'!$B$18:$H$20000,7,0),IFERROR(VLOOKUP(D1484,[1]INSUMOS!$B$13:$J$9994,9,0),"")))))</f>
        <v>SINAPI</v>
      </c>
      <c r="F1484" s="37" t="str">
        <f>IFERROR(VLOOKUP(D1484,'[1]COMP-SINT-SINAPI'!$G$6:$Q$20000,2,0),IFERROR(VLOOKUP(D1484,'[1]PREÇOS UNITÁRIOS'!$B$73:$H$20000,3,0),IFERROR(VLOOKUP(D1484,'[1]INSUMOS-SINAPI'!$A$7:$F$20000,2,0),IFERROR(VLOOKUP(D1484,'[1]tab-PINI-SINT'!$B$18:$G$20000,2,0),IFERROR(VLOOKUP(D1484,[1]INSUMOS!$B$13:$H$9994,3,0),"")))))</f>
        <v>AUXILIAR DE ELETRICISTA COM ENCARGOS COMPLEMENTARES</v>
      </c>
      <c r="G1484" s="38" t="str">
        <f>IFERROR(VLOOKUP(D1484,'[1]COMP-SINT-SINAPI'!$G$6:$Q$20000,3,0),IFERROR(VLOOKUP(D1484,'[1]PREÇOS UNITÁRIOS'!$B$73:$H$20000,4,0),IFERROR(VLOOKUP(D1484,'[1]INSUMOS-SINAPI'!$A$7:$F$20000,3,0),IFERROR(VLOOKUP(D1484,'[1]tab-PINI-SINT'!$B$18:$G$20000,3,0),IFERROR(VLOOKUP(D1484,[1]INSUMOS!$B$13:$H$9994,5,0),"")))))</f>
        <v>H</v>
      </c>
      <c r="H1484" s="39">
        <v>0.9</v>
      </c>
      <c r="I1484" s="38">
        <f>IFERROR(VLOOKUP(D1484,'[1]COMP-SINT-SINAPI'!$G$6:$Q$20000,8,0),IFERROR(VLOOKUP(D1484,'[1]PREÇOS UNITÁRIOS'!$B$73:$H$20000,5,0),IFERROR(VLOOKUP(D1484,'[1]INSUMOS-SINAPI'!$A$7:$F$20000,5,0),IFERROR(VLOOKUP(D1484,'[1]tab-PINI-SINT'!$B$18:$G$20000,4,0),IFERROR(VLOOKUP(D1484,[1]INSUMOS!$B$13:$H$9994,6,0),"")))))</f>
        <v>5.1700000000000017</v>
      </c>
      <c r="J1484" s="38" t="str">
        <f>IF(D1484="",0,IFERROR(VLOOKUP(D1484,'[1]COMP-SINT-SINAPI'!$G$6:$Q$20000,7,0),IFERROR(VLOOKUP(D1484,'[1]PREÇOS UNITÁRIOS'!$B$73:$H$20000,6,0),IFERROR(VLOOKUP(D1484,'[1]INSUMOS-SINAPI'!$A$7:$F$20000,7,0),IFERROR(VLOOKUP(D1484,'[1]tab-PINI-SINT'!$B$18:$G$20000,5,0),IFERROR(VLOOKUP(D1484,[1]INSUMOS!$B$13:$H$9994,7,0),"0,00"))))))</f>
        <v>15,70</v>
      </c>
      <c r="K1484" s="40">
        <f>IF(H1484="",0,H1484*I1484)</f>
        <v>4.6530000000000014</v>
      </c>
      <c r="L1484" s="40">
        <f>H1484*J1484</f>
        <v>14.129999999999999</v>
      </c>
      <c r="M1484" s="41">
        <f>K1484+L1484</f>
        <v>18.783000000000001</v>
      </c>
      <c r="N1484" s="35"/>
    </row>
    <row r="1485" spans="3:14" ht="25" x14ac:dyDescent="0.35">
      <c r="C1485" s="34"/>
      <c r="D1485" s="36">
        <v>88264</v>
      </c>
      <c r="E1485" s="38" t="str">
        <f>IFERROR(VLOOKUP(D1485,'[1]COMP-SINT-SINAPI'!$G$6:$R$20000,12,0),IFERROR(VLOOKUP(D1485,'[1]PREÇOS UNITÁRIOS'!$B$73:$K$20000,9,0),IFERROR(VLOOKUP(D1485,'[1]INSUMOS-SINAPI'!$A$6:$J$20000,6,0),IFERROR(VLOOKUP(D1485,'[1]tab-PINI-SINT'!$B$18:$H$20000,7,0),IFERROR(VLOOKUP(D1485,[1]INSUMOS!$B$13:$J$9994,9,0),"")))))</f>
        <v>SINAPI</v>
      </c>
      <c r="F1485" s="37" t="str">
        <f>IFERROR(VLOOKUP(D1485,'[1]COMP-SINT-SINAPI'!$G$6:$Q$20000,2,0),IFERROR(VLOOKUP(D1485,'[1]PREÇOS UNITÁRIOS'!$B$73:$H$20000,3,0),IFERROR(VLOOKUP(D1485,'[1]INSUMOS-SINAPI'!$A$7:$F$20000,2,0),IFERROR(VLOOKUP(D1485,'[1]tab-PINI-SINT'!$B$18:$G$20000,2,0),IFERROR(VLOOKUP(D1485,[1]INSUMOS!$B$13:$H$9994,3,0),"")))))</f>
        <v>ELETRICISTA COM ENCARGOS COMPLEMENTARES</v>
      </c>
      <c r="G1485" s="38" t="str">
        <f>IFERROR(VLOOKUP(D1485,'[1]COMP-SINT-SINAPI'!$G$6:$Q$20000,3,0),IFERROR(VLOOKUP(D1485,'[1]PREÇOS UNITÁRIOS'!$B$73:$H$20000,4,0),IFERROR(VLOOKUP(D1485,'[1]INSUMOS-SINAPI'!$A$7:$F$20000,3,0),IFERROR(VLOOKUP(D1485,'[1]tab-PINI-SINT'!$B$18:$G$20000,3,0),IFERROR(VLOOKUP(D1485,[1]INSUMOS!$B$13:$H$9994,5,0),"")))))</f>
        <v>H</v>
      </c>
      <c r="H1485" s="39">
        <v>0.9</v>
      </c>
      <c r="I1485" s="38">
        <f>IFERROR(VLOOKUP(D1485,'[1]COMP-SINT-SINAPI'!$G$6:$Q$20000,8,0),IFERROR(VLOOKUP(D1485,'[1]PREÇOS UNITÁRIOS'!$B$73:$H$20000,5,0),IFERROR(VLOOKUP(D1485,'[1]INSUMOS-SINAPI'!$A$7:$F$20000,5,0),IFERROR(VLOOKUP(D1485,'[1]tab-PINI-SINT'!$B$18:$G$20000,4,0),IFERROR(VLOOKUP(D1485,[1]INSUMOS!$B$13:$H$9994,6,0),"")))))</f>
        <v>5.1700000000000017</v>
      </c>
      <c r="J1485" s="38" t="str">
        <f>IF(D1485="",0,IFERROR(VLOOKUP(D1485,'[1]COMP-SINT-SINAPI'!$G$6:$Q$20000,7,0),IFERROR(VLOOKUP(D1485,'[1]PREÇOS UNITÁRIOS'!$B$73:$H$20000,6,0),IFERROR(VLOOKUP(D1485,'[1]INSUMOS-SINAPI'!$A$7:$F$20000,7,0),IFERROR(VLOOKUP(D1485,'[1]tab-PINI-SINT'!$B$18:$G$20000,5,0),IFERROR(VLOOKUP(D1485,[1]INSUMOS!$B$13:$H$9994,7,0),"0,00"))))))</f>
        <v>20,13</v>
      </c>
      <c r="K1485" s="40">
        <f>IF(H1485="",0,H1485*I1485)</f>
        <v>4.6530000000000014</v>
      </c>
      <c r="L1485" s="40">
        <f>H1485*J1485</f>
        <v>18.117000000000001</v>
      </c>
      <c r="M1485" s="41">
        <f>K1485+L1485</f>
        <v>22.770000000000003</v>
      </c>
      <c r="N1485" s="35"/>
    </row>
    <row r="1486" spans="3:14" x14ac:dyDescent="0.35">
      <c r="C1486" s="34"/>
      <c r="D1486" s="35"/>
      <c r="E1486" s="118"/>
      <c r="F1486" s="35"/>
      <c r="G1486" s="35"/>
      <c r="H1486" s="35"/>
      <c r="I1486" s="50" t="s">
        <v>1042</v>
      </c>
      <c r="J1486" s="29"/>
      <c r="K1486" s="41">
        <f>SUM(K1482:K1485)</f>
        <v>313.14600000000007</v>
      </c>
      <c r="L1486" s="41">
        <f>SUM(L1482:L1485)</f>
        <v>58.686999999999998</v>
      </c>
      <c r="M1486" s="41">
        <f>SUM(M1482:M1485)</f>
        <v>371.83299999999997</v>
      </c>
      <c r="N1486" s="35"/>
    </row>
    <row r="1487" spans="3:14" x14ac:dyDescent="0.35">
      <c r="C1487" s="34"/>
      <c r="D1487" s="35"/>
      <c r="E1487" s="118"/>
      <c r="F1487" s="35"/>
      <c r="G1487" s="35"/>
      <c r="H1487" s="35"/>
      <c r="I1487" s="35"/>
      <c r="J1487" s="35"/>
      <c r="K1487" s="35"/>
      <c r="L1487" s="35"/>
      <c r="M1487" s="35"/>
      <c r="N1487" s="35"/>
    </row>
    <row r="1488" spans="3:14" x14ac:dyDescent="0.35">
      <c r="C1488" s="42"/>
      <c r="D1488" s="43"/>
      <c r="E1488" s="117"/>
      <c r="F1488" s="43"/>
      <c r="G1488" s="44" t="s">
        <v>21</v>
      </c>
      <c r="H1488" s="44" t="s">
        <v>1036</v>
      </c>
      <c r="I1488" s="44" t="s">
        <v>1037</v>
      </c>
      <c r="J1488" s="44" t="s">
        <v>1038</v>
      </c>
      <c r="K1488" s="44" t="s">
        <v>1039</v>
      </c>
      <c r="L1488" s="44" t="s">
        <v>1040</v>
      </c>
      <c r="M1488" s="45" t="s">
        <v>1041</v>
      </c>
      <c r="N1488" s="35"/>
    </row>
    <row r="1489" spans="3:14" ht="78" x14ac:dyDescent="0.35">
      <c r="C1489" s="55" t="s">
        <v>844</v>
      </c>
      <c r="D1489" s="47" t="str">
        <f>IF(C1489="","",VLOOKUP(C1489,'[1]PREÇOS UNITÁRIOS'!$B$12:$H$10000,2,0))</f>
        <v>C203 -SEDOP-170781</v>
      </c>
      <c r="E1489" s="79" t="s">
        <v>11</v>
      </c>
      <c r="F1489" s="47" t="str">
        <f>IF(C1489="","",VLOOKUP(C1489,'[1]PREÇOS UNITÁRIOS'!$B$12:$H$10000,3,0))</f>
        <v>Luminária com lâmpada de LED 2x18W, de embutir, com refletor parabólico espelhado, aletas espelhadas, lampadas e demais acessórios, conforme especificação</v>
      </c>
      <c r="G1489" s="48" t="s">
        <v>21</v>
      </c>
      <c r="H1489" s="29"/>
      <c r="I1489" s="29"/>
      <c r="J1489" s="49"/>
      <c r="K1489" s="49">
        <f>K1493</f>
        <v>275.56600000000003</v>
      </c>
      <c r="L1489" s="49">
        <f>L1493</f>
        <v>32.247</v>
      </c>
      <c r="M1489" s="49">
        <f>SUM(K1489:L1489)</f>
        <v>307.81300000000005</v>
      </c>
      <c r="N1489" s="35"/>
    </row>
    <row r="1490" spans="3:14" ht="37.5" x14ac:dyDescent="0.35">
      <c r="C1490" s="34"/>
      <c r="D1490" s="36" t="s">
        <v>187</v>
      </c>
      <c r="E1490" s="38" t="str">
        <f>IFERROR(VLOOKUP(D1490,'[1]COMP-SINT-SINAPI'!$G$6:$R$20000,12,0),IFERROR(VLOOKUP(D1490,'[1]PREÇOS UNITÁRIOS'!$B$73:$K$20000,9,0),IFERROR(VLOOKUP(D1490,'[1]INSUMOS-SINAPI'!$A$6:$J$20000,6,0),IFERROR(VLOOKUP(D1490,'[1]tab-PINI-SINT'!$B$18:$H$20000,7,0),IFERROR(VLOOKUP(D1490,[1]INSUMOS!$B$13:$J$9994,9,0),"")))))</f>
        <v>SEDOP-PA E00775</v>
      </c>
      <c r="F1490" s="37" t="str">
        <f>IFERROR(VLOOKUP(D1490,'[1]COMP-SINT-SINAPI'!$G$6:$Q$20000,2,0),IFERROR(VLOOKUP(D1490,'[1]PREÇOS UNITÁRIOS'!$B$73:$H$20000,3,0),IFERROR(VLOOKUP(D1490,'[1]INSUMOS-SINAPI'!$A$7:$F$20000,2,0),IFERROR(VLOOKUP(D1490,'[1]tab-PINI-SINT'!$B$18:$G$20000,2,0),IFERROR(VLOOKUP(D1490,[1]INSUMOS!$B$13:$H$9994,3,0),"")))))</f>
        <v>Luminária completa de embutir com aletas e 2 lâmpadas de Led de18W</v>
      </c>
      <c r="G1490" s="38" t="str">
        <f>IFERROR(VLOOKUP(D1490,'[1]COMP-SINT-SINAPI'!$G$6:$Q$20000,3,0),IFERROR(VLOOKUP(D1490,'[1]PREÇOS UNITÁRIOS'!$B$73:$H$20000,4,0),IFERROR(VLOOKUP(D1490,'[1]INSUMOS-SINAPI'!$A$7:$F$20000,3,0),IFERROR(VLOOKUP(D1490,'[1]tab-PINI-SINT'!$B$18:$G$20000,3,0),IFERROR(VLOOKUP(D1490,[1]INSUMOS!$B$13:$H$9994,5,0),"")))))</f>
        <v>UND</v>
      </c>
      <c r="H1490" s="39">
        <v>1</v>
      </c>
      <c r="I1490" s="38">
        <f>IFERROR(VLOOKUP(D1490,'[1]COMP-SINT-SINAPI'!$G$6:$Q$20000,8,0),IFERROR(VLOOKUP(D1490,'[1]PREÇOS UNITÁRIOS'!$B$73:$H$20000,5,0),IFERROR(VLOOKUP(D1490,'[1]INSUMOS-SINAPI'!$A$7:$F$20000,5,0),IFERROR(VLOOKUP(D1490,'[1]tab-PINI-SINT'!$B$18:$G$20000,4,0),IFERROR(VLOOKUP(D1490,[1]INSUMOS!$B$13:$H$9994,6,0),"")))))</f>
        <v>266.26</v>
      </c>
      <c r="J1490" s="38">
        <f>IF(D1490="",0,IFERROR(VLOOKUP(D1490,'[1]COMP-SINT-SINAPI'!$G$6:$Q$20000,7,0),IFERROR(VLOOKUP(D1490,'[1]PREÇOS UNITÁRIOS'!$B$73:$H$20000,6,0),IFERROR(VLOOKUP(D1490,'[1]INSUMOS-SINAPI'!$A$7:$F$20000,7,0),IFERROR(VLOOKUP(D1490,'[1]tab-PINI-SINT'!$B$18:$G$20000,5,0),IFERROR(VLOOKUP(D1490,[1]INSUMOS!$B$13:$H$9994,7,0),"0,00"))))))</f>
        <v>0</v>
      </c>
      <c r="K1490" s="40">
        <f>IF(H1490="",0,H1490*I1490)</f>
        <v>266.26</v>
      </c>
      <c r="L1490" s="40">
        <f>H1490*J1490</f>
        <v>0</v>
      </c>
      <c r="M1490" s="41">
        <f>K1490+L1490</f>
        <v>266.26</v>
      </c>
      <c r="N1490" s="35"/>
    </row>
    <row r="1491" spans="3:14" ht="37.5" x14ac:dyDescent="0.35">
      <c r="C1491" s="34"/>
      <c r="D1491" s="36">
        <v>88247</v>
      </c>
      <c r="E1491" s="38" t="str">
        <f>IFERROR(VLOOKUP(D1491,'[1]COMP-SINT-SINAPI'!$G$6:$R$20000,12,0),IFERROR(VLOOKUP(D1491,'[1]PREÇOS UNITÁRIOS'!$B$73:$K$20000,9,0),IFERROR(VLOOKUP(D1491,'[1]INSUMOS-SINAPI'!$A$6:$J$20000,6,0),IFERROR(VLOOKUP(D1491,'[1]tab-PINI-SINT'!$B$18:$H$20000,7,0),IFERROR(VLOOKUP(D1491,[1]INSUMOS!$B$13:$J$9994,9,0),"")))))</f>
        <v>SINAPI</v>
      </c>
      <c r="F1491" s="37" t="str">
        <f>IFERROR(VLOOKUP(D1491,'[1]COMP-SINT-SINAPI'!$G$6:$Q$20000,2,0),IFERROR(VLOOKUP(D1491,'[1]PREÇOS UNITÁRIOS'!$B$73:$H$20000,3,0),IFERROR(VLOOKUP(D1491,'[1]INSUMOS-SINAPI'!$A$7:$F$20000,2,0),IFERROR(VLOOKUP(D1491,'[1]tab-PINI-SINT'!$B$18:$G$20000,2,0),IFERROR(VLOOKUP(D1491,[1]INSUMOS!$B$13:$H$9994,3,0),"")))))</f>
        <v>AUXILIAR DE ELETRICISTA COM ENCARGOS COMPLEMENTARES</v>
      </c>
      <c r="G1491" s="38" t="str">
        <f>IFERROR(VLOOKUP(D1491,'[1]COMP-SINT-SINAPI'!$G$6:$Q$20000,3,0),IFERROR(VLOOKUP(D1491,'[1]PREÇOS UNITÁRIOS'!$B$73:$H$20000,4,0),IFERROR(VLOOKUP(D1491,'[1]INSUMOS-SINAPI'!$A$7:$F$20000,3,0),IFERROR(VLOOKUP(D1491,'[1]tab-PINI-SINT'!$B$18:$G$20000,3,0),IFERROR(VLOOKUP(D1491,[1]INSUMOS!$B$13:$H$9994,5,0),"")))))</f>
        <v>H</v>
      </c>
      <c r="H1491" s="39">
        <v>0.9</v>
      </c>
      <c r="I1491" s="38">
        <f>IFERROR(VLOOKUP(D1491,'[1]COMP-SINT-SINAPI'!$G$6:$Q$20000,8,0),IFERROR(VLOOKUP(D1491,'[1]PREÇOS UNITÁRIOS'!$B$73:$H$20000,5,0),IFERROR(VLOOKUP(D1491,'[1]INSUMOS-SINAPI'!$A$7:$F$20000,5,0),IFERROR(VLOOKUP(D1491,'[1]tab-PINI-SINT'!$B$18:$G$20000,4,0),IFERROR(VLOOKUP(D1491,[1]INSUMOS!$B$13:$H$9994,6,0),"")))))</f>
        <v>5.1700000000000017</v>
      </c>
      <c r="J1491" s="38" t="str">
        <f>IF(D1491="",0,IFERROR(VLOOKUP(D1491,'[1]COMP-SINT-SINAPI'!$G$6:$Q$20000,7,0),IFERROR(VLOOKUP(D1491,'[1]PREÇOS UNITÁRIOS'!$B$73:$H$20000,6,0),IFERROR(VLOOKUP(D1491,'[1]INSUMOS-SINAPI'!$A$7:$F$20000,7,0),IFERROR(VLOOKUP(D1491,'[1]tab-PINI-SINT'!$B$18:$G$20000,5,0),IFERROR(VLOOKUP(D1491,[1]INSUMOS!$B$13:$H$9994,7,0),"0,00"))))))</f>
        <v>15,70</v>
      </c>
      <c r="K1491" s="40">
        <f>IF(H1491="",0,H1491*I1491)</f>
        <v>4.6530000000000014</v>
      </c>
      <c r="L1491" s="40">
        <f>H1491*J1491</f>
        <v>14.129999999999999</v>
      </c>
      <c r="M1491" s="41">
        <f>K1491+L1491</f>
        <v>18.783000000000001</v>
      </c>
      <c r="N1491" s="35"/>
    </row>
    <row r="1492" spans="3:14" ht="25" x14ac:dyDescent="0.35">
      <c r="C1492" s="34"/>
      <c r="D1492" s="36">
        <v>88264</v>
      </c>
      <c r="E1492" s="38" t="str">
        <f>IFERROR(VLOOKUP(D1492,'[1]COMP-SINT-SINAPI'!$G$6:$R$20000,12,0),IFERROR(VLOOKUP(D1492,'[1]PREÇOS UNITÁRIOS'!$B$73:$K$20000,9,0),IFERROR(VLOOKUP(D1492,'[1]INSUMOS-SINAPI'!$A$6:$J$20000,6,0),IFERROR(VLOOKUP(D1492,'[1]tab-PINI-SINT'!$B$18:$H$20000,7,0),IFERROR(VLOOKUP(D1492,[1]INSUMOS!$B$13:$J$9994,9,0),"")))))</f>
        <v>SINAPI</v>
      </c>
      <c r="F1492" s="37" t="str">
        <f>IFERROR(VLOOKUP(D1492,'[1]COMP-SINT-SINAPI'!$G$6:$Q$20000,2,0),IFERROR(VLOOKUP(D1492,'[1]PREÇOS UNITÁRIOS'!$B$73:$H$20000,3,0),IFERROR(VLOOKUP(D1492,'[1]INSUMOS-SINAPI'!$A$7:$F$20000,2,0),IFERROR(VLOOKUP(D1492,'[1]tab-PINI-SINT'!$B$18:$G$20000,2,0),IFERROR(VLOOKUP(D1492,[1]INSUMOS!$B$13:$H$9994,3,0),"")))))</f>
        <v>ELETRICISTA COM ENCARGOS COMPLEMENTARES</v>
      </c>
      <c r="G1492" s="38" t="str">
        <f>IFERROR(VLOOKUP(D1492,'[1]COMP-SINT-SINAPI'!$G$6:$Q$20000,3,0),IFERROR(VLOOKUP(D1492,'[1]PREÇOS UNITÁRIOS'!$B$73:$H$20000,4,0),IFERROR(VLOOKUP(D1492,'[1]INSUMOS-SINAPI'!$A$7:$F$20000,3,0),IFERROR(VLOOKUP(D1492,'[1]tab-PINI-SINT'!$B$18:$G$20000,3,0),IFERROR(VLOOKUP(D1492,[1]INSUMOS!$B$13:$H$9994,5,0),"")))))</f>
        <v>H</v>
      </c>
      <c r="H1492" s="39">
        <v>0.9</v>
      </c>
      <c r="I1492" s="38">
        <f>IFERROR(VLOOKUP(D1492,'[1]COMP-SINT-SINAPI'!$G$6:$Q$20000,8,0),IFERROR(VLOOKUP(D1492,'[1]PREÇOS UNITÁRIOS'!$B$73:$H$20000,5,0),IFERROR(VLOOKUP(D1492,'[1]INSUMOS-SINAPI'!$A$7:$F$20000,5,0),IFERROR(VLOOKUP(D1492,'[1]tab-PINI-SINT'!$B$18:$G$20000,4,0),IFERROR(VLOOKUP(D1492,[1]INSUMOS!$B$13:$H$9994,6,0),"")))))</f>
        <v>5.1700000000000017</v>
      </c>
      <c r="J1492" s="38" t="str">
        <f>IF(D1492="",0,IFERROR(VLOOKUP(D1492,'[1]COMP-SINT-SINAPI'!$G$6:$Q$20000,7,0),IFERROR(VLOOKUP(D1492,'[1]PREÇOS UNITÁRIOS'!$B$73:$H$20000,6,0),IFERROR(VLOOKUP(D1492,'[1]INSUMOS-SINAPI'!$A$7:$F$20000,7,0),IFERROR(VLOOKUP(D1492,'[1]tab-PINI-SINT'!$B$18:$G$20000,5,0),IFERROR(VLOOKUP(D1492,[1]INSUMOS!$B$13:$H$9994,7,0),"0,00"))))))</f>
        <v>20,13</v>
      </c>
      <c r="K1492" s="40">
        <f>IF(H1492="",0,H1492*I1492)</f>
        <v>4.6530000000000014</v>
      </c>
      <c r="L1492" s="40">
        <f>H1492*J1492</f>
        <v>18.117000000000001</v>
      </c>
      <c r="M1492" s="41">
        <f>K1492+L1492</f>
        <v>22.770000000000003</v>
      </c>
      <c r="N1492" s="35"/>
    </row>
    <row r="1493" spans="3:14" x14ac:dyDescent="0.35">
      <c r="C1493" s="34"/>
      <c r="D1493" s="35"/>
      <c r="E1493" s="118"/>
      <c r="F1493" s="35"/>
      <c r="G1493" s="35"/>
      <c r="H1493" s="35"/>
      <c r="I1493" s="50" t="s">
        <v>1042</v>
      </c>
      <c r="J1493" s="29"/>
      <c r="K1493" s="41">
        <f>SUM(K1490:K1492)</f>
        <v>275.56600000000003</v>
      </c>
      <c r="L1493" s="41">
        <f>SUM(L1490:L1492)</f>
        <v>32.247</v>
      </c>
      <c r="M1493" s="41">
        <f>SUM(M1490:M1492)</f>
        <v>307.81299999999999</v>
      </c>
      <c r="N1493" s="35"/>
    </row>
    <row r="1494" spans="3:14" x14ac:dyDescent="0.35">
      <c r="C1494" s="34"/>
      <c r="D1494" s="35"/>
      <c r="E1494" s="118"/>
      <c r="F1494" s="35"/>
      <c r="G1494" s="35"/>
      <c r="H1494" s="35"/>
      <c r="I1494" s="35"/>
      <c r="J1494" s="35"/>
      <c r="K1494" s="35"/>
      <c r="L1494" s="35"/>
      <c r="M1494" s="35"/>
      <c r="N1494" s="35"/>
    </row>
    <row r="1495" spans="3:14" x14ac:dyDescent="0.35">
      <c r="C1495" s="42"/>
      <c r="D1495" s="43"/>
      <c r="E1495" s="117"/>
      <c r="F1495" s="43"/>
      <c r="G1495" s="44" t="s">
        <v>21</v>
      </c>
      <c r="H1495" s="44" t="s">
        <v>1036</v>
      </c>
      <c r="I1495" s="44" t="s">
        <v>1037</v>
      </c>
      <c r="J1495" s="44" t="s">
        <v>1038</v>
      </c>
      <c r="K1495" s="44" t="s">
        <v>1039</v>
      </c>
      <c r="L1495" s="44" t="s">
        <v>1040</v>
      </c>
      <c r="M1495" s="45" t="s">
        <v>1041</v>
      </c>
      <c r="N1495" s="35"/>
    </row>
    <row r="1496" spans="3:14" ht="26" x14ac:dyDescent="0.35">
      <c r="C1496" s="55" t="s">
        <v>847</v>
      </c>
      <c r="D1496" s="47" t="str">
        <f>IF(C1496="","",VLOOKUP(C1496,'[1]PREÇOS UNITÁRIOS'!$B$12:$H$10000,2,0))</f>
        <v>C204 -SEDOP-171189</v>
      </c>
      <c r="E1496" s="79" t="s">
        <v>11</v>
      </c>
      <c r="F1496" s="47" t="str">
        <f>IF(C1496="","",VLOOKUP(C1496,'[1]PREÇOS UNITÁRIOS'!$B$12:$H$10000,3,0))</f>
        <v>Patch cable M8V cat 5e 1,5m</v>
      </c>
      <c r="G1496" s="48" t="s">
        <v>21</v>
      </c>
      <c r="H1496" s="29"/>
      <c r="I1496" s="29"/>
      <c r="J1496" s="49"/>
      <c r="K1496" s="49">
        <f>K1500</f>
        <v>29.177500000000002</v>
      </c>
      <c r="L1496" s="49">
        <f>L1500</f>
        <v>13.989999999999998</v>
      </c>
      <c r="M1496" s="49">
        <f>SUM(K1496:L1496)</f>
        <v>43.167500000000004</v>
      </c>
      <c r="N1496" s="35"/>
    </row>
    <row r="1497" spans="3:14" x14ac:dyDescent="0.35">
      <c r="C1497" s="34"/>
      <c r="D1497" s="36" t="s">
        <v>185</v>
      </c>
      <c r="E1497" s="38" t="str">
        <f>IFERROR(VLOOKUP(D1497,'[1]COMP-SINT-SINAPI'!$G$6:$R$20000,12,0),IFERROR(VLOOKUP(D1497,'[1]PREÇOS UNITÁRIOS'!$B$73:$K$20000,9,0),IFERROR(VLOOKUP(D1497,'[1]INSUMOS-SINAPI'!$A$6:$J$20000,6,0),IFERROR(VLOOKUP(D1497,'[1]tab-PINI-SINT'!$B$18:$H$20000,7,0),IFERROR(VLOOKUP(D1497,[1]INSUMOS!$B$13:$J$9994,9,0),"")))))</f>
        <v>SEDOP-PA L00007</v>
      </c>
      <c r="F1497" s="37" t="str">
        <f>IFERROR(VLOOKUP(D1497,'[1]COMP-SINT-SINAPI'!$G$6:$Q$20000,2,0),IFERROR(VLOOKUP(D1497,'[1]PREÇOS UNITÁRIOS'!$B$73:$H$20000,3,0),IFERROR(VLOOKUP(D1497,'[1]INSUMOS-SINAPI'!$A$7:$F$20000,2,0),IFERROR(VLOOKUP(D1497,'[1]tab-PINI-SINT'!$B$18:$G$20000,2,0),IFERROR(VLOOKUP(D1497,[1]INSUMOS!$B$13:$H$9994,3,0),"")))))</f>
        <v>Patch cable M8V cat 5e 1,5m</v>
      </c>
      <c r="G1497" s="38" t="str">
        <f>IFERROR(VLOOKUP(D1497,'[1]COMP-SINT-SINAPI'!$G$6:$Q$20000,3,0),IFERROR(VLOOKUP(D1497,'[1]PREÇOS UNITÁRIOS'!$B$73:$H$20000,4,0),IFERROR(VLOOKUP(D1497,'[1]INSUMOS-SINAPI'!$A$7:$F$20000,3,0),IFERROR(VLOOKUP(D1497,'[1]tab-PINI-SINT'!$B$18:$G$20000,3,0),IFERROR(VLOOKUP(D1497,[1]INSUMOS!$B$13:$H$9994,5,0),"")))))</f>
        <v>UND</v>
      </c>
      <c r="H1497" s="39">
        <v>1</v>
      </c>
      <c r="I1497" s="38">
        <f>IFERROR(VLOOKUP(D1497,'[1]COMP-SINT-SINAPI'!$G$6:$Q$20000,8,0),IFERROR(VLOOKUP(D1497,'[1]PREÇOS UNITÁRIOS'!$B$73:$H$20000,5,0),IFERROR(VLOOKUP(D1497,'[1]INSUMOS-SINAPI'!$A$7:$F$20000,5,0),IFERROR(VLOOKUP(D1497,'[1]tab-PINI-SINT'!$B$18:$G$20000,4,0),IFERROR(VLOOKUP(D1497,[1]INSUMOS!$B$13:$H$9994,6,0),"")))))</f>
        <v>25.3</v>
      </c>
      <c r="J1497" s="38">
        <f>IF(D1497="",0,IFERROR(VLOOKUP(D1497,'[1]COMP-SINT-SINAPI'!$G$6:$Q$20000,7,0),IFERROR(VLOOKUP(D1497,'[1]PREÇOS UNITÁRIOS'!$B$73:$H$20000,6,0),IFERROR(VLOOKUP(D1497,'[1]INSUMOS-SINAPI'!$A$7:$F$20000,7,0),IFERROR(VLOOKUP(D1497,'[1]tab-PINI-SINT'!$B$18:$G$20000,5,0),IFERROR(VLOOKUP(D1497,[1]INSUMOS!$B$13:$H$9994,7,0),"0,00"))))))</f>
        <v>0</v>
      </c>
      <c r="K1497" s="40">
        <f>IF(H1497="",0,H1497*I1497)</f>
        <v>25.3</v>
      </c>
      <c r="L1497" s="40">
        <f>H1497*J1497</f>
        <v>0</v>
      </c>
      <c r="M1497" s="41">
        <f>K1497+L1497</f>
        <v>25.3</v>
      </c>
      <c r="N1497" s="35"/>
    </row>
    <row r="1498" spans="3:14" ht="37.5" x14ac:dyDescent="0.35">
      <c r="C1498" s="34"/>
      <c r="D1498" s="36">
        <v>88247</v>
      </c>
      <c r="E1498" s="38" t="str">
        <f>IFERROR(VLOOKUP(D1498,'[1]COMP-SINT-SINAPI'!$G$6:$R$20000,12,0),IFERROR(VLOOKUP(D1498,'[1]PREÇOS UNITÁRIOS'!$B$73:$K$20000,9,0),IFERROR(VLOOKUP(D1498,'[1]INSUMOS-SINAPI'!$A$6:$J$20000,6,0),IFERROR(VLOOKUP(D1498,'[1]tab-PINI-SINT'!$B$18:$H$20000,7,0),IFERROR(VLOOKUP(D1498,[1]INSUMOS!$B$13:$J$9994,9,0),"")))))</f>
        <v>SINAPI</v>
      </c>
      <c r="F1498" s="37" t="str">
        <f>IFERROR(VLOOKUP(D1498,'[1]COMP-SINT-SINAPI'!$G$6:$Q$20000,2,0),IFERROR(VLOOKUP(D1498,'[1]PREÇOS UNITÁRIOS'!$B$73:$H$20000,3,0),IFERROR(VLOOKUP(D1498,'[1]INSUMOS-SINAPI'!$A$7:$F$20000,2,0),IFERROR(VLOOKUP(D1498,'[1]tab-PINI-SINT'!$B$18:$G$20000,2,0),IFERROR(VLOOKUP(D1498,[1]INSUMOS!$B$13:$H$9994,3,0),"")))))</f>
        <v>AUXILIAR DE ELETRICISTA COM ENCARGOS COMPLEMENTARES</v>
      </c>
      <c r="G1498" s="38" t="str">
        <f>IFERROR(VLOOKUP(D1498,'[1]COMP-SINT-SINAPI'!$G$6:$Q$20000,3,0),IFERROR(VLOOKUP(D1498,'[1]PREÇOS UNITÁRIOS'!$B$73:$H$20000,4,0),IFERROR(VLOOKUP(D1498,'[1]INSUMOS-SINAPI'!$A$7:$F$20000,3,0),IFERROR(VLOOKUP(D1498,'[1]tab-PINI-SINT'!$B$18:$G$20000,3,0),IFERROR(VLOOKUP(D1498,[1]INSUMOS!$B$13:$H$9994,5,0),"")))))</f>
        <v>H</v>
      </c>
      <c r="H1498" s="39">
        <v>0.25</v>
      </c>
      <c r="I1498" s="38">
        <f>IFERROR(VLOOKUP(D1498,'[1]COMP-SINT-SINAPI'!$G$6:$Q$20000,8,0),IFERROR(VLOOKUP(D1498,'[1]PREÇOS UNITÁRIOS'!$B$73:$H$20000,5,0),IFERROR(VLOOKUP(D1498,'[1]INSUMOS-SINAPI'!$A$7:$F$20000,5,0),IFERROR(VLOOKUP(D1498,'[1]tab-PINI-SINT'!$B$18:$G$20000,4,0),IFERROR(VLOOKUP(D1498,[1]INSUMOS!$B$13:$H$9994,6,0),"")))))</f>
        <v>5.1700000000000017</v>
      </c>
      <c r="J1498" s="38" t="str">
        <f>IF(D1498="",0,IFERROR(VLOOKUP(D1498,'[1]COMP-SINT-SINAPI'!$G$6:$Q$20000,7,0),IFERROR(VLOOKUP(D1498,'[1]PREÇOS UNITÁRIOS'!$B$73:$H$20000,6,0),IFERROR(VLOOKUP(D1498,'[1]INSUMOS-SINAPI'!$A$7:$F$20000,7,0),IFERROR(VLOOKUP(D1498,'[1]tab-PINI-SINT'!$B$18:$G$20000,5,0),IFERROR(VLOOKUP(D1498,[1]INSUMOS!$B$13:$H$9994,7,0),"0,00"))))))</f>
        <v>15,70</v>
      </c>
      <c r="K1498" s="40">
        <f>IF(H1498="",0,H1498*I1498)</f>
        <v>1.2925000000000004</v>
      </c>
      <c r="L1498" s="40">
        <f>H1498*J1498</f>
        <v>3.9249999999999998</v>
      </c>
      <c r="M1498" s="41">
        <f>K1498+L1498</f>
        <v>5.2175000000000002</v>
      </c>
      <c r="N1498" s="35"/>
    </row>
    <row r="1499" spans="3:14" ht="25" x14ac:dyDescent="0.35">
      <c r="C1499" s="34"/>
      <c r="D1499" s="36">
        <v>88264</v>
      </c>
      <c r="E1499" s="38" t="str">
        <f>IFERROR(VLOOKUP(D1499,'[1]COMP-SINT-SINAPI'!$G$6:$R$20000,12,0),IFERROR(VLOOKUP(D1499,'[1]PREÇOS UNITÁRIOS'!$B$73:$K$20000,9,0),IFERROR(VLOOKUP(D1499,'[1]INSUMOS-SINAPI'!$A$6:$J$20000,6,0),IFERROR(VLOOKUP(D1499,'[1]tab-PINI-SINT'!$B$18:$H$20000,7,0),IFERROR(VLOOKUP(D1499,[1]INSUMOS!$B$13:$J$9994,9,0),"")))))</f>
        <v>SINAPI</v>
      </c>
      <c r="F1499" s="37" t="str">
        <f>IFERROR(VLOOKUP(D1499,'[1]COMP-SINT-SINAPI'!$G$6:$Q$20000,2,0),IFERROR(VLOOKUP(D1499,'[1]PREÇOS UNITÁRIOS'!$B$73:$H$20000,3,0),IFERROR(VLOOKUP(D1499,'[1]INSUMOS-SINAPI'!$A$7:$F$20000,2,0),IFERROR(VLOOKUP(D1499,'[1]tab-PINI-SINT'!$B$18:$G$20000,2,0),IFERROR(VLOOKUP(D1499,[1]INSUMOS!$B$13:$H$9994,3,0),"")))))</f>
        <v>ELETRICISTA COM ENCARGOS COMPLEMENTARES</v>
      </c>
      <c r="G1499" s="38" t="str">
        <f>IFERROR(VLOOKUP(D1499,'[1]COMP-SINT-SINAPI'!$G$6:$Q$20000,3,0),IFERROR(VLOOKUP(D1499,'[1]PREÇOS UNITÁRIOS'!$B$73:$H$20000,4,0),IFERROR(VLOOKUP(D1499,'[1]INSUMOS-SINAPI'!$A$7:$F$20000,3,0),IFERROR(VLOOKUP(D1499,'[1]tab-PINI-SINT'!$B$18:$G$20000,3,0),IFERROR(VLOOKUP(D1499,[1]INSUMOS!$B$13:$H$9994,5,0),"")))))</f>
        <v>H</v>
      </c>
      <c r="H1499" s="39">
        <v>0.5</v>
      </c>
      <c r="I1499" s="38">
        <f>IFERROR(VLOOKUP(D1499,'[1]COMP-SINT-SINAPI'!$G$6:$Q$20000,8,0),IFERROR(VLOOKUP(D1499,'[1]PREÇOS UNITÁRIOS'!$B$73:$H$20000,5,0),IFERROR(VLOOKUP(D1499,'[1]INSUMOS-SINAPI'!$A$7:$F$20000,5,0),IFERROR(VLOOKUP(D1499,'[1]tab-PINI-SINT'!$B$18:$G$20000,4,0),IFERROR(VLOOKUP(D1499,[1]INSUMOS!$B$13:$H$9994,6,0),"")))))</f>
        <v>5.1700000000000017</v>
      </c>
      <c r="J1499" s="38" t="str">
        <f>IF(D1499="",0,IFERROR(VLOOKUP(D1499,'[1]COMP-SINT-SINAPI'!$G$6:$Q$20000,7,0),IFERROR(VLOOKUP(D1499,'[1]PREÇOS UNITÁRIOS'!$B$73:$H$20000,6,0),IFERROR(VLOOKUP(D1499,'[1]INSUMOS-SINAPI'!$A$7:$F$20000,7,0),IFERROR(VLOOKUP(D1499,'[1]tab-PINI-SINT'!$B$18:$G$20000,5,0),IFERROR(VLOOKUP(D1499,[1]INSUMOS!$B$13:$H$9994,7,0),"0,00"))))))</f>
        <v>20,13</v>
      </c>
      <c r="K1499" s="40">
        <f>IF(H1499="",0,H1499*I1499)</f>
        <v>2.5850000000000009</v>
      </c>
      <c r="L1499" s="40">
        <f>H1499*J1499</f>
        <v>10.065</v>
      </c>
      <c r="M1499" s="41">
        <f>K1499+L1499</f>
        <v>12.65</v>
      </c>
      <c r="N1499" s="35"/>
    </row>
    <row r="1500" spans="3:14" x14ac:dyDescent="0.35">
      <c r="C1500" s="34"/>
      <c r="D1500" s="35"/>
      <c r="E1500" s="118"/>
      <c r="F1500" s="35"/>
      <c r="G1500" s="35"/>
      <c r="H1500" s="35"/>
      <c r="I1500" s="50" t="s">
        <v>1042</v>
      </c>
      <c r="J1500" s="29"/>
      <c r="K1500" s="41">
        <f>SUM(K1497:K1499)</f>
        <v>29.177500000000002</v>
      </c>
      <c r="L1500" s="41">
        <f>SUM(L1497:L1499)</f>
        <v>13.989999999999998</v>
      </c>
      <c r="M1500" s="41">
        <f>SUM(M1497:M1499)</f>
        <v>43.167500000000004</v>
      </c>
      <c r="N1500" s="35"/>
    </row>
    <row r="1501" spans="3:14" x14ac:dyDescent="0.35">
      <c r="C1501" s="34"/>
      <c r="D1501" s="35"/>
      <c r="E1501" s="118"/>
      <c r="F1501" s="35"/>
      <c r="G1501" s="35"/>
      <c r="H1501" s="35"/>
      <c r="I1501" s="35"/>
      <c r="J1501" s="35"/>
      <c r="K1501" s="35"/>
      <c r="L1501" s="35"/>
      <c r="M1501" s="35"/>
      <c r="N1501" s="35"/>
    </row>
    <row r="1502" spans="3:14" x14ac:dyDescent="0.35">
      <c r="C1502" s="42"/>
      <c r="D1502" s="43"/>
      <c r="E1502" s="117"/>
      <c r="F1502" s="43"/>
      <c r="G1502" s="44" t="s">
        <v>21</v>
      </c>
      <c r="H1502" s="44" t="s">
        <v>1036</v>
      </c>
      <c r="I1502" s="44" t="s">
        <v>1037</v>
      </c>
      <c r="J1502" s="44" t="s">
        <v>1038</v>
      </c>
      <c r="K1502" s="44" t="s">
        <v>1039</v>
      </c>
      <c r="L1502" s="44" t="s">
        <v>1040</v>
      </c>
      <c r="M1502" s="45" t="s">
        <v>1041</v>
      </c>
      <c r="N1502" s="35"/>
    </row>
    <row r="1503" spans="3:14" ht="26" x14ac:dyDescent="0.35">
      <c r="C1503" s="55" t="s">
        <v>849</v>
      </c>
      <c r="D1503" s="47" t="str">
        <f>IF(C1503="","",VLOOKUP(C1503,'[1]PREÇOS UNITÁRIOS'!$B$12:$H$10000,2,0))</f>
        <v>C205 -SEDOP-171190</v>
      </c>
      <c r="E1503" s="79" t="s">
        <v>11</v>
      </c>
      <c r="F1503" s="47" t="str">
        <f>IF(C1503="","",VLOOKUP(C1503,'[1]PREÇOS UNITÁRIOS'!$B$12:$H$10000,3,0))</f>
        <v>TAMPA EM CONCRETO PARA CAIXA DE INSPESSÃO 60X60C</v>
      </c>
      <c r="G1503" s="48" t="s">
        <v>21</v>
      </c>
      <c r="H1503" s="29"/>
      <c r="I1503" s="29"/>
      <c r="J1503" s="49"/>
      <c r="K1503" s="49">
        <f>K1507</f>
        <v>22.979199999999999</v>
      </c>
      <c r="L1503" s="49">
        <f>L1507</f>
        <v>14.366400000000002</v>
      </c>
      <c r="M1503" s="49">
        <f>SUM(K1503:L1503)</f>
        <v>37.345600000000005</v>
      </c>
      <c r="N1503" s="35"/>
    </row>
    <row r="1504" spans="3:14" ht="75" x14ac:dyDescent="0.35">
      <c r="C1504" s="34"/>
      <c r="D1504" s="36">
        <v>97086</v>
      </c>
      <c r="E1504" s="38" t="str">
        <f>IFERROR(VLOOKUP(D1504,'[1]COMP-SINT-SINAPI'!$G$6:$R$20000,12,0),IFERROR(VLOOKUP(D1504,'[1]PREÇOS UNITÁRIOS'!$B$73:$K$20000,9,0),IFERROR(VLOOKUP(D1504,'[1]INSUMOS-SINAPI'!$A$6:$J$20000,6,0),IFERROR(VLOOKUP(D1504,'[1]tab-PINI-SINT'!$B$18:$H$20000,7,0),IFERROR(VLOOKUP(D1504,[1]INSUMOS!$B$13:$J$9994,9,0),"")))))</f>
        <v>SINAPI</v>
      </c>
      <c r="F1504" s="37" t="str">
        <f>IFERROR(VLOOKUP(D1504,'[1]COMP-SINT-SINAPI'!$G$6:$Q$20000,2,0),IFERROR(VLOOKUP(D1504,'[1]PREÇOS UNITÁRIOS'!$B$73:$H$20000,3,0),IFERROR(VLOOKUP(D1504,'[1]INSUMOS-SINAPI'!$A$7:$F$20000,2,0),IFERROR(VLOOKUP(D1504,'[1]tab-PINI-SINT'!$B$18:$G$20000,2,0),IFERROR(VLOOKUP(D1504,[1]INSUMOS!$B$13:$H$9994,3,0),"")))))</f>
        <v>FABRICAÇÃO, MONTAGEM E DESMONTAGEM DE FORMA PARA RADIER, PISO DE CONCRETO OU LAJE SOBRE SOLO, EM MADEIRA SERRADA, 4 UTILIZAÇÕES. AF_09/2021</v>
      </c>
      <c r="G1504" s="38" t="str">
        <f>IFERROR(VLOOKUP(D1504,'[1]COMP-SINT-SINAPI'!$G$6:$Q$20000,3,0),IFERROR(VLOOKUP(D1504,'[1]PREÇOS UNITÁRIOS'!$B$73:$H$20000,4,0),IFERROR(VLOOKUP(D1504,'[1]INSUMOS-SINAPI'!$A$7:$F$20000,3,0),IFERROR(VLOOKUP(D1504,'[1]tab-PINI-SINT'!$B$18:$G$20000,3,0),IFERROR(VLOOKUP(D1504,[1]INSUMOS!$B$13:$H$9994,5,0),"")))))</f>
        <v>M2</v>
      </c>
      <c r="H1504" s="39">
        <v>0.1</v>
      </c>
      <c r="I1504" s="38">
        <f>IFERROR(VLOOKUP(D1504,'[1]COMP-SINT-SINAPI'!$G$6:$Q$20000,8,0),IFERROR(VLOOKUP(D1504,'[1]PREÇOS UNITÁRIOS'!$B$73:$H$20000,5,0),IFERROR(VLOOKUP(D1504,'[1]INSUMOS-SINAPI'!$A$7:$F$20000,5,0),IFERROR(VLOOKUP(D1504,'[1]tab-PINI-SINT'!$B$18:$G$20000,4,0),IFERROR(VLOOKUP(D1504,[1]INSUMOS!$B$13:$H$9994,6,0),"")))))</f>
        <v>50.36999999999999</v>
      </c>
      <c r="J1504" s="38" t="str">
        <f>IF(D1504="",0,IFERROR(VLOOKUP(D1504,'[1]COMP-SINT-SINAPI'!$G$6:$Q$20000,7,0),IFERROR(VLOOKUP(D1504,'[1]PREÇOS UNITÁRIOS'!$B$73:$H$20000,6,0),IFERROR(VLOOKUP(D1504,'[1]INSUMOS-SINAPI'!$A$7:$F$20000,7,0),IFERROR(VLOOKUP(D1504,'[1]tab-PINI-SINT'!$B$18:$G$20000,5,0),IFERROR(VLOOKUP(D1504,[1]INSUMOS!$B$13:$H$9994,7,0),"0,00"))))))</f>
        <v>66,84</v>
      </c>
      <c r="K1504" s="40">
        <f>IF(H1504="",0,H1504*I1504)</f>
        <v>5.036999999999999</v>
      </c>
      <c r="L1504" s="40">
        <f>H1504*J1504</f>
        <v>6.6840000000000011</v>
      </c>
      <c r="M1504" s="41">
        <f>K1504+L1504</f>
        <v>11.721</v>
      </c>
      <c r="N1504" s="35"/>
    </row>
    <row r="1505" spans="3:14" ht="37.5" x14ac:dyDescent="0.35">
      <c r="C1505" s="34"/>
      <c r="D1505" s="36">
        <v>43132</v>
      </c>
      <c r="E1505" s="38" t="str">
        <f>IFERROR(VLOOKUP(D1505,'[1]COMP-SINT-SINAPI'!$G$6:$R$20000,12,0),IFERROR(VLOOKUP(D1505,'[1]PREÇOS UNITÁRIOS'!$B$73:$K$20000,9,0),IFERROR(VLOOKUP(D1505,'[1]INSUMOS-SINAPI'!$A$6:$J$20000,6,0),IFERROR(VLOOKUP(D1505,'[1]tab-PINI-SINT'!$B$18:$H$20000,7,0),IFERROR(VLOOKUP(D1505,[1]INSUMOS!$B$13:$J$9994,9,0),"")))))</f>
        <v>SINAPI</v>
      </c>
      <c r="F1505" s="37" t="str">
        <f>IFERROR(VLOOKUP(D1505,'[1]COMP-SINT-SINAPI'!$G$6:$Q$20000,2,0),IFERROR(VLOOKUP(D1505,'[1]PREÇOS UNITÁRIOS'!$B$73:$H$20000,3,0),IFERROR(VLOOKUP(D1505,'[1]INSUMOS-SINAPI'!$A$7:$F$20000,2,0),IFERROR(VLOOKUP(D1505,'[1]tab-PINI-SINT'!$B$18:$G$20000,2,0),IFERROR(VLOOKUP(D1505,[1]INSUMOS!$B$13:$H$9994,3,0),"")))))</f>
        <v>ARAME RECOZIDO 16 BWG, D = 1,65 MM (0,016 KG/M) OU 18 BWG, D = 1,25 MM (0,01 KG/M)</v>
      </c>
      <c r="G1505" s="38" t="str">
        <f>IFERROR(VLOOKUP(D1505,'[1]COMP-SINT-SINAPI'!$G$6:$Q$20000,3,0),IFERROR(VLOOKUP(D1505,'[1]PREÇOS UNITÁRIOS'!$B$73:$H$20000,4,0),IFERROR(VLOOKUP(D1505,'[1]INSUMOS-SINAPI'!$A$7:$F$20000,3,0),IFERROR(VLOOKUP(D1505,'[1]tab-PINI-SINT'!$B$18:$G$20000,3,0),IFERROR(VLOOKUP(D1505,[1]INSUMOS!$B$13:$H$9994,5,0),"")))))</f>
        <v xml:space="preserve">KG    </v>
      </c>
      <c r="H1505" s="39">
        <v>0.02</v>
      </c>
      <c r="I1505" s="38" t="str">
        <f>IFERROR(VLOOKUP(D1505,'[1]COMP-SINT-SINAPI'!$G$6:$Q$20000,8,0),IFERROR(VLOOKUP(D1505,'[1]PREÇOS UNITÁRIOS'!$B$73:$H$20000,5,0),IFERROR(VLOOKUP(D1505,'[1]INSUMOS-SINAPI'!$A$7:$F$20000,5,0),IFERROR(VLOOKUP(D1505,'[1]tab-PINI-SINT'!$B$18:$G$20000,4,0),IFERROR(VLOOKUP(D1505,[1]INSUMOS!$B$13:$H$9994,6,0),"")))))</f>
        <v>25,25</v>
      </c>
      <c r="J1505" s="38" t="str">
        <f>IF(D1505="",0,IFERROR(VLOOKUP(D1505,'[1]COMP-SINT-SINAPI'!$G$6:$Q$20000,7,0),IFERROR(VLOOKUP(D1505,'[1]PREÇOS UNITÁRIOS'!$B$73:$H$20000,6,0),IFERROR(VLOOKUP(D1505,'[1]INSUMOS-SINAPI'!$A$7:$F$20000,7,0),IFERROR(VLOOKUP(D1505,'[1]tab-PINI-SINT'!$B$18:$G$20000,5,0),IFERROR(VLOOKUP(D1505,[1]INSUMOS!$B$13:$H$9994,7,0),"0,00"))))))</f>
        <v>0,00</v>
      </c>
      <c r="K1505" s="40">
        <f>IF(H1505="",0,H1505*I1505)</f>
        <v>0.505</v>
      </c>
      <c r="L1505" s="40">
        <f>H1505*J1505</f>
        <v>0</v>
      </c>
      <c r="M1505" s="41">
        <f>K1505+L1505</f>
        <v>0.505</v>
      </c>
      <c r="N1505" s="35"/>
    </row>
    <row r="1506" spans="3:14" ht="50" x14ac:dyDescent="0.35">
      <c r="C1506" s="34"/>
      <c r="D1506" s="36">
        <v>96543</v>
      </c>
      <c r="E1506" s="38" t="str">
        <f>IFERROR(VLOOKUP(D1506,'[1]COMP-SINT-SINAPI'!$G$6:$R$20000,12,0),IFERROR(VLOOKUP(D1506,'[1]PREÇOS UNITÁRIOS'!$B$73:$K$20000,9,0),IFERROR(VLOOKUP(D1506,'[1]INSUMOS-SINAPI'!$A$6:$J$20000,6,0),IFERROR(VLOOKUP(D1506,'[1]tab-PINI-SINT'!$B$18:$H$20000,7,0),IFERROR(VLOOKUP(D1506,[1]INSUMOS!$B$13:$J$9994,9,0),"")))))</f>
        <v>SINAPI</v>
      </c>
      <c r="F1506" s="37" t="str">
        <f>IFERROR(VLOOKUP(D1506,'[1]COMP-SINT-SINAPI'!$G$6:$Q$20000,2,0),IFERROR(VLOOKUP(D1506,'[1]PREÇOS UNITÁRIOS'!$B$73:$H$20000,3,0),IFERROR(VLOOKUP(D1506,'[1]INSUMOS-SINAPI'!$A$7:$F$20000,2,0),IFERROR(VLOOKUP(D1506,'[1]tab-PINI-SINT'!$B$18:$G$20000,2,0),IFERROR(VLOOKUP(D1506,[1]INSUMOS!$B$13:$H$9994,3,0),"")))))</f>
        <v>ARMAÇÃO DE BLOCO, VIGA BALDRAME E SAPATA UTILIZANDO AÇO CA-60 DE 5 MM - MONTAGEM. AF_06/2017</v>
      </c>
      <c r="G1506" s="38" t="str">
        <f>IFERROR(VLOOKUP(D1506,'[1]COMP-SINT-SINAPI'!$G$6:$Q$20000,3,0),IFERROR(VLOOKUP(D1506,'[1]PREÇOS UNITÁRIOS'!$B$73:$H$20000,4,0),IFERROR(VLOOKUP(D1506,'[1]INSUMOS-SINAPI'!$A$7:$F$20000,3,0),IFERROR(VLOOKUP(D1506,'[1]tab-PINI-SINT'!$B$18:$G$20000,3,0),IFERROR(VLOOKUP(D1506,[1]INSUMOS!$B$13:$H$9994,5,0),"")))))</f>
        <v>KG</v>
      </c>
      <c r="H1506" s="39">
        <v>1.32</v>
      </c>
      <c r="I1506" s="38">
        <f>IFERROR(VLOOKUP(D1506,'[1]COMP-SINT-SINAPI'!$G$6:$Q$20000,8,0),IFERROR(VLOOKUP(D1506,'[1]PREÇOS UNITÁRIOS'!$B$73:$H$20000,5,0),IFERROR(VLOOKUP(D1506,'[1]INSUMOS-SINAPI'!$A$7:$F$20000,5,0),IFERROR(VLOOKUP(D1506,'[1]tab-PINI-SINT'!$B$18:$G$20000,4,0),IFERROR(VLOOKUP(D1506,[1]INSUMOS!$B$13:$H$9994,6,0),"")))))</f>
        <v>13.21</v>
      </c>
      <c r="J1506" s="38" t="str">
        <f>IF(D1506="",0,IFERROR(VLOOKUP(D1506,'[1]COMP-SINT-SINAPI'!$G$6:$Q$20000,7,0),IFERROR(VLOOKUP(D1506,'[1]PREÇOS UNITÁRIOS'!$B$73:$H$20000,6,0),IFERROR(VLOOKUP(D1506,'[1]INSUMOS-SINAPI'!$A$7:$F$20000,7,0),IFERROR(VLOOKUP(D1506,'[1]tab-PINI-SINT'!$B$18:$G$20000,5,0),IFERROR(VLOOKUP(D1506,[1]INSUMOS!$B$13:$H$9994,7,0),"0,00"))))))</f>
        <v>5,82</v>
      </c>
      <c r="K1506" s="40">
        <f>IF(H1506="",0,H1506*I1506)</f>
        <v>17.437200000000001</v>
      </c>
      <c r="L1506" s="40">
        <f>H1506*J1506</f>
        <v>7.6824000000000003</v>
      </c>
      <c r="M1506" s="41">
        <f>K1506+L1506</f>
        <v>25.119600000000002</v>
      </c>
      <c r="N1506" s="35"/>
    </row>
    <row r="1507" spans="3:14" x14ac:dyDescent="0.35">
      <c r="C1507" s="34"/>
      <c r="D1507" s="35"/>
      <c r="E1507" s="118"/>
      <c r="F1507" s="35"/>
      <c r="G1507" s="35"/>
      <c r="H1507" s="35"/>
      <c r="I1507" s="50" t="s">
        <v>1042</v>
      </c>
      <c r="J1507" s="29"/>
      <c r="K1507" s="41">
        <f>SUM(K1504:K1506)</f>
        <v>22.979199999999999</v>
      </c>
      <c r="L1507" s="41">
        <f>SUM(L1504:L1506)</f>
        <v>14.366400000000002</v>
      </c>
      <c r="M1507" s="41">
        <f>SUM(M1504:M1506)</f>
        <v>37.345600000000005</v>
      </c>
      <c r="N1507" s="35"/>
    </row>
    <row r="1508" spans="3:14" x14ac:dyDescent="0.35">
      <c r="C1508" s="34"/>
      <c r="D1508" s="35"/>
      <c r="E1508" s="118"/>
      <c r="F1508" s="35"/>
      <c r="G1508" s="35"/>
      <c r="H1508" s="35"/>
      <c r="I1508" s="35"/>
      <c r="J1508" s="35"/>
      <c r="K1508" s="35"/>
      <c r="L1508" s="35"/>
      <c r="M1508" s="35"/>
      <c r="N1508" s="35"/>
    </row>
    <row r="1509" spans="3:14" x14ac:dyDescent="0.35">
      <c r="C1509" s="42"/>
      <c r="D1509" s="43"/>
      <c r="E1509" s="117"/>
      <c r="F1509" s="43"/>
      <c r="G1509" s="44" t="s">
        <v>21</v>
      </c>
      <c r="H1509" s="44" t="s">
        <v>1036</v>
      </c>
      <c r="I1509" s="44" t="s">
        <v>1037</v>
      </c>
      <c r="J1509" s="44" t="s">
        <v>1038</v>
      </c>
      <c r="K1509" s="44" t="s">
        <v>1039</v>
      </c>
      <c r="L1509" s="44" t="s">
        <v>1040</v>
      </c>
      <c r="M1509" s="45" t="s">
        <v>1041</v>
      </c>
      <c r="N1509" s="35"/>
    </row>
    <row r="1510" spans="3:14" ht="39" x14ac:dyDescent="0.35">
      <c r="C1510" s="55" t="s">
        <v>852</v>
      </c>
      <c r="D1510" s="47" t="str">
        <f>IF(C1510="","",VLOOKUP(C1510,'[1]PREÇOS UNITÁRIOS'!$B$12:$H$10000,2,0))</f>
        <v>C206 -SEDOP-020023</v>
      </c>
      <c r="E1510" s="79" t="s">
        <v>11</v>
      </c>
      <c r="F1510" s="47" t="str">
        <f>IF(C1510="","",VLOOKUP(C1510,'[1]PREÇOS UNITÁRIOS'!$B$12:$H$10000,3,0))</f>
        <v>Remoção de impermeabilização e proteção mecânica das calhas e lajes</v>
      </c>
      <c r="G1510" s="48" t="s">
        <v>33</v>
      </c>
      <c r="H1510" s="29"/>
      <c r="I1510" s="29"/>
      <c r="J1510" s="49"/>
      <c r="K1510" s="49">
        <f>K1513</f>
        <v>3.5409999999999999</v>
      </c>
      <c r="L1510" s="49">
        <f>L1513</f>
        <v>10.969999999999999</v>
      </c>
      <c r="M1510" s="49">
        <f>SUM(K1510:L1510)</f>
        <v>14.510999999999999</v>
      </c>
      <c r="N1510" s="35"/>
    </row>
    <row r="1511" spans="3:14" ht="25" x14ac:dyDescent="0.35">
      <c r="C1511" s="34"/>
      <c r="D1511" s="58">
        <v>88309</v>
      </c>
      <c r="E1511" s="38" t="str">
        <f>IFERROR(VLOOKUP(D1511,'[1]COMP-SINT-SINAPI'!$G$6:$R$20000,12,0),IFERROR(VLOOKUP(D1511,'[1]PREÇOS UNITÁRIOS'!$B$73:$K$20000,9,0),IFERROR(VLOOKUP(D1511,'[1]INSUMOS-SINAPI'!$A$6:$J$20000,6,0),IFERROR(VLOOKUP(D1511,'[1]tab-PINI-SINT'!$B$18:$H$20000,7,0),IFERROR(VLOOKUP(D1511,[1]INSUMOS!$B$13:$J$9994,9,0),"")))))</f>
        <v>SINAPI</v>
      </c>
      <c r="F1511" s="37" t="str">
        <f>IFERROR(VLOOKUP(D1511,'[1]COMP-SINT-SINAPI'!$G$6:$Q$20000,2,0),IFERROR(VLOOKUP(D1511,'[1]PREÇOS UNITÁRIOS'!$B$73:$H$20000,3,0),IFERROR(VLOOKUP(D1511,'[1]INSUMOS-SINAPI'!$A$7:$F$20000,2,0),IFERROR(VLOOKUP(D1511,'[1]tab-PINI-SINT'!$B$18:$G$20000,2,0),IFERROR(VLOOKUP(D1511,[1]INSUMOS!$B$13:$H$9994,3,0),"")))))</f>
        <v>PEDREIRO COM ENCARGOS COMPLEMENTARES</v>
      </c>
      <c r="G1511" s="38" t="str">
        <f>IFERROR(VLOOKUP(D1511,'[1]COMP-SINT-SINAPI'!$G$6:$Q$20000,3,0),IFERROR(VLOOKUP(D1511,'[1]PREÇOS UNITÁRIOS'!$B$73:$H$20000,4,0),IFERROR(VLOOKUP(D1511,'[1]INSUMOS-SINAPI'!$A$7:$F$20000,3,0),IFERROR(VLOOKUP(D1511,'[1]tab-PINI-SINT'!$B$18:$G$20000,3,0),IFERROR(VLOOKUP(D1511,[1]INSUMOS!$B$13:$H$9994,5,0),"")))))</f>
        <v>H</v>
      </c>
      <c r="H1511" s="39">
        <v>0.2</v>
      </c>
      <c r="I1511" s="38">
        <f>IFERROR(VLOOKUP(D1511,'[1]COMP-SINT-SINAPI'!$G$6:$Q$20000,8,0),IFERROR(VLOOKUP(D1511,'[1]PREÇOS UNITÁRIOS'!$B$73:$H$20000,5,0),IFERROR(VLOOKUP(D1511,'[1]INSUMOS-SINAPI'!$A$7:$F$20000,5,0),IFERROR(VLOOKUP(D1511,'[1]tab-PINI-SINT'!$B$18:$G$20000,4,0),IFERROR(VLOOKUP(D1511,[1]INSUMOS!$B$13:$H$9994,6,0),"")))))</f>
        <v>5.18</v>
      </c>
      <c r="J1511" s="38" t="str">
        <f>IF(D1511="",0,IFERROR(VLOOKUP(D1511,'[1]COMP-SINT-SINAPI'!$G$6:$Q$20000,7,0),IFERROR(VLOOKUP(D1511,'[1]PREÇOS UNITÁRIOS'!$B$73:$H$20000,6,0),IFERROR(VLOOKUP(D1511,'[1]INSUMOS-SINAPI'!$A$7:$F$20000,7,0),IFERROR(VLOOKUP(D1511,'[1]tab-PINI-SINT'!$B$18:$G$20000,5,0),IFERROR(VLOOKUP(D1511,[1]INSUMOS!$B$13:$H$9994,7,0),"0,00"))))))</f>
        <v>19,15</v>
      </c>
      <c r="K1511" s="40">
        <f>IF(H1511="",0,H1511*I1511)</f>
        <v>1.036</v>
      </c>
      <c r="L1511" s="40">
        <f>H1511*J1511</f>
        <v>3.83</v>
      </c>
      <c r="M1511" s="41">
        <f>K1511+L1511</f>
        <v>4.8659999999999997</v>
      </c>
      <c r="N1511" s="35"/>
    </row>
    <row r="1512" spans="3:14" ht="25" x14ac:dyDescent="0.35">
      <c r="C1512" s="34"/>
      <c r="D1512" s="58">
        <v>88316</v>
      </c>
      <c r="E1512" s="38" t="str">
        <f>IFERROR(VLOOKUP(D1512,'[1]COMP-SINT-SINAPI'!$G$6:$R$20000,12,0),IFERROR(VLOOKUP(D1512,'[1]PREÇOS UNITÁRIOS'!$B$73:$K$20000,9,0),IFERROR(VLOOKUP(D1512,'[1]INSUMOS-SINAPI'!$A$6:$J$20000,6,0),IFERROR(VLOOKUP(D1512,'[1]tab-PINI-SINT'!$B$18:$H$20000,7,0),IFERROR(VLOOKUP(D1512,[1]INSUMOS!$B$13:$J$9994,9,0),"")))))</f>
        <v>SINAPI</v>
      </c>
      <c r="F1512" s="37" t="str">
        <f>IFERROR(VLOOKUP(D1512,'[1]COMP-SINT-SINAPI'!$G$6:$Q$20000,2,0),IFERROR(VLOOKUP(D1512,'[1]PREÇOS UNITÁRIOS'!$B$73:$H$20000,3,0),IFERROR(VLOOKUP(D1512,'[1]INSUMOS-SINAPI'!$A$7:$F$20000,2,0),IFERROR(VLOOKUP(D1512,'[1]tab-PINI-SINT'!$B$18:$G$20000,2,0),IFERROR(VLOOKUP(D1512,[1]INSUMOS!$B$13:$H$9994,3,0),"")))))</f>
        <v>SERVENTE COM ENCARGOS COMPLEMENTARES</v>
      </c>
      <c r="G1512" s="38" t="str">
        <f>IFERROR(VLOOKUP(D1512,'[1]COMP-SINT-SINAPI'!$G$6:$Q$20000,3,0),IFERROR(VLOOKUP(D1512,'[1]PREÇOS UNITÁRIOS'!$B$73:$H$20000,4,0),IFERROR(VLOOKUP(D1512,'[1]INSUMOS-SINAPI'!$A$7:$F$20000,3,0),IFERROR(VLOOKUP(D1512,'[1]tab-PINI-SINT'!$B$18:$G$20000,3,0),IFERROR(VLOOKUP(D1512,[1]INSUMOS!$B$13:$H$9994,5,0),"")))))</f>
        <v>H</v>
      </c>
      <c r="H1512" s="39">
        <v>0.5</v>
      </c>
      <c r="I1512" s="38">
        <f>IFERROR(VLOOKUP(D1512,'[1]COMP-SINT-SINAPI'!$G$6:$Q$20000,8,0),IFERROR(VLOOKUP(D1512,'[1]PREÇOS UNITÁRIOS'!$B$73:$H$20000,5,0),IFERROR(VLOOKUP(D1512,'[1]INSUMOS-SINAPI'!$A$7:$F$20000,5,0),IFERROR(VLOOKUP(D1512,'[1]tab-PINI-SINT'!$B$18:$G$20000,4,0),IFERROR(VLOOKUP(D1512,[1]INSUMOS!$B$13:$H$9994,6,0),"")))))</f>
        <v>5.01</v>
      </c>
      <c r="J1512" s="38" t="str">
        <f>IF(D1512="",0,IFERROR(VLOOKUP(D1512,'[1]COMP-SINT-SINAPI'!$G$6:$Q$20000,7,0),IFERROR(VLOOKUP(D1512,'[1]PREÇOS UNITÁRIOS'!$B$73:$H$20000,6,0),IFERROR(VLOOKUP(D1512,'[1]INSUMOS-SINAPI'!$A$7:$F$20000,7,0),IFERROR(VLOOKUP(D1512,'[1]tab-PINI-SINT'!$B$18:$G$20000,5,0),IFERROR(VLOOKUP(D1512,[1]INSUMOS!$B$13:$H$9994,7,0),"0,00"))))))</f>
        <v>14,28</v>
      </c>
      <c r="K1512" s="40">
        <f>IF(H1512="",0,H1512*I1512)</f>
        <v>2.5049999999999999</v>
      </c>
      <c r="L1512" s="40">
        <f>H1512*J1512</f>
        <v>7.14</v>
      </c>
      <c r="M1512" s="41">
        <f>K1512+L1512</f>
        <v>9.6449999999999996</v>
      </c>
      <c r="N1512" s="35"/>
    </row>
    <row r="1513" spans="3:14" x14ac:dyDescent="0.35">
      <c r="C1513" s="34"/>
      <c r="D1513" s="35"/>
      <c r="E1513" s="118"/>
      <c r="F1513" s="35"/>
      <c r="G1513" s="35"/>
      <c r="H1513" s="35"/>
      <c r="I1513" s="50" t="s">
        <v>1042</v>
      </c>
      <c r="J1513" s="29"/>
      <c r="K1513" s="41">
        <f>SUM(K1511:K1512)</f>
        <v>3.5409999999999999</v>
      </c>
      <c r="L1513" s="41">
        <f>SUM(L1511:L1512)</f>
        <v>10.969999999999999</v>
      </c>
      <c r="M1513" s="41">
        <f>SUM(M1511:M1512)</f>
        <v>14.510999999999999</v>
      </c>
      <c r="N1513" s="35"/>
    </row>
    <row r="1514" spans="3:14" x14ac:dyDescent="0.35">
      <c r="C1514" s="34"/>
      <c r="D1514" s="35"/>
      <c r="E1514" s="118"/>
      <c r="F1514" s="35"/>
      <c r="G1514" s="35"/>
      <c r="H1514" s="35"/>
      <c r="I1514" s="35"/>
      <c r="J1514" s="35"/>
      <c r="K1514" s="35"/>
      <c r="L1514" s="35"/>
      <c r="M1514" s="35"/>
      <c r="N1514" s="35"/>
    </row>
    <row r="1515" spans="3:14" x14ac:dyDescent="0.35">
      <c r="C1515" s="42"/>
      <c r="D1515" s="43"/>
      <c r="E1515" s="117"/>
      <c r="F1515" s="43"/>
      <c r="G1515" s="44" t="s">
        <v>21</v>
      </c>
      <c r="H1515" s="44" t="s">
        <v>1036</v>
      </c>
      <c r="I1515" s="44" t="s">
        <v>1037</v>
      </c>
      <c r="J1515" s="44" t="s">
        <v>1038</v>
      </c>
      <c r="K1515" s="44" t="s">
        <v>1039</v>
      </c>
      <c r="L1515" s="44" t="s">
        <v>1040</v>
      </c>
      <c r="M1515" s="45" t="s">
        <v>1041</v>
      </c>
      <c r="N1515" s="35"/>
    </row>
    <row r="1516" spans="3:14" ht="26" x14ac:dyDescent="0.35">
      <c r="C1516" s="55" t="s">
        <v>855</v>
      </c>
      <c r="D1516" s="47" t="str">
        <f>IF(C1516="","",VLOOKUP(C1516,'[1]PREÇOS UNITÁRIOS'!$B$12:$H$10000,2,0))</f>
        <v>C207 -SEDOP-011329</v>
      </c>
      <c r="E1516" s="79" t="s">
        <v>11</v>
      </c>
      <c r="F1516" s="47" t="str">
        <f>IF(C1516="","",VLOOKUP(C1516,'[1]PREÇOS UNITÁRIOS'!$B$12:$H$10000,3,0))</f>
        <v>Furo de sondagem - até 15m</v>
      </c>
      <c r="G1516" s="48" t="s">
        <v>21</v>
      </c>
      <c r="H1516" s="29"/>
      <c r="I1516" s="29"/>
      <c r="J1516" s="49"/>
      <c r="K1516" s="49">
        <f>K1518</f>
        <v>1818.45</v>
      </c>
      <c r="L1516" s="49">
        <f>L1518</f>
        <v>0</v>
      </c>
      <c r="M1516" s="49">
        <f>SUM(K1516:L1516)</f>
        <v>1818.45</v>
      </c>
      <c r="N1516" s="35"/>
    </row>
    <row r="1517" spans="3:14" ht="37.5" x14ac:dyDescent="0.35">
      <c r="C1517" s="34"/>
      <c r="D1517" s="36" t="s">
        <v>1061</v>
      </c>
      <c r="E1517" s="38" t="str">
        <f>IFERROR(VLOOKUP(D1517,'[1]COMP-SINT-SINAPI'!$G$6:$R$20000,12,0),IFERROR(VLOOKUP(D1517,'[1]PREÇOS UNITÁRIOS'!$B$73:$K$20000,9,0),IFERROR(VLOOKUP(D1517,'[1]INSUMOS-SINAPI'!$A$6:$J$20000,6,0),IFERROR(VLOOKUP(D1517,'[1]tab-PINI-SINT'!$B$18:$H$20000,7,0),IFERROR(VLOOKUP(D1517,[1]INSUMOS!$B$13:$J$9994,9,0),"")))))</f>
        <v>PINI</v>
      </c>
      <c r="F1517" s="37" t="str">
        <f>IFERROR(VLOOKUP(D1517,'[1]COMP-SINT-SINAPI'!$G$6:$Q$20000,2,0),IFERROR(VLOOKUP(D1517,'[1]PREÇOS UNITÁRIOS'!$B$73:$H$20000,3,0),IFERROR(VLOOKUP(D1517,'[1]INSUMOS-SINAPI'!$A$7:$F$20000,2,0),IFERROR(VLOOKUP(D1517,'[1]tab-PINI-SINT'!$B$18:$G$20000,2,0),IFERROR(VLOOKUP(D1517,[1]INSUMOS!$B$13:$H$9994,3,0),"")))))</f>
        <v>Sondagem de reconhecimento do subsolo com tubo de revestimento Ø 2 1/2"</v>
      </c>
      <c r="G1517" s="38" t="str">
        <f>IFERROR(VLOOKUP(D1517,'[1]COMP-SINT-SINAPI'!$G$6:$Q$20000,3,0),IFERROR(VLOOKUP(D1517,'[1]PREÇOS UNITÁRIOS'!$B$73:$H$20000,4,0),IFERROR(VLOOKUP(D1517,'[1]INSUMOS-SINAPI'!$A$7:$F$20000,3,0),IFERROR(VLOOKUP(D1517,'[1]tab-PINI-SINT'!$B$18:$G$20000,3,0),IFERROR(VLOOKUP(D1517,[1]INSUMOS!$B$13:$H$9994,5,0),"")))))</f>
        <v>m</v>
      </c>
      <c r="H1517" s="39">
        <v>15</v>
      </c>
      <c r="I1517" s="38">
        <f>IFERROR(VLOOKUP(D1517,'[1]COMP-SINT-SINAPI'!$G$6:$Q$20000,8,0),IFERROR(VLOOKUP(D1517,'[1]PREÇOS UNITÁRIOS'!$B$73:$H$20000,5,0),IFERROR(VLOOKUP(D1517,'[1]INSUMOS-SINAPI'!$A$7:$F$20000,5,0),IFERROR(VLOOKUP(D1517,'[1]tab-PINI-SINT'!$B$18:$G$20000,4,0),IFERROR(VLOOKUP(D1517,[1]INSUMOS!$B$13:$H$9994,6,0),"")))))</f>
        <v>121.23</v>
      </c>
      <c r="J1517" s="38">
        <f>IF(D1517="",0,IFERROR(VLOOKUP(D1517,'[1]COMP-SINT-SINAPI'!$G$6:$Q$20000,7,0),IFERROR(VLOOKUP(D1517,'[1]PREÇOS UNITÁRIOS'!$B$73:$H$20000,6,0),IFERROR(VLOOKUP(D1517,'[1]INSUMOS-SINAPI'!$A$7:$F$20000,7,0),IFERROR(VLOOKUP(D1517,'[1]tab-PINI-SINT'!$B$18:$G$20000,5,0),IFERROR(VLOOKUP(D1517,[1]INSUMOS!$B$13:$H$9994,7,0),"0,00"))))))</f>
        <v>0</v>
      </c>
      <c r="K1517" s="40">
        <f>IF(H1517="",0,H1517*I1517)</f>
        <v>1818.45</v>
      </c>
      <c r="L1517" s="40">
        <f>H1517*J1517</f>
        <v>0</v>
      </c>
      <c r="M1517" s="41">
        <f>K1517+L1517</f>
        <v>1818.45</v>
      </c>
      <c r="N1517" s="35"/>
    </row>
    <row r="1518" spans="3:14" x14ac:dyDescent="0.35">
      <c r="C1518" s="34"/>
      <c r="D1518" s="35"/>
      <c r="E1518" s="118"/>
      <c r="F1518" s="35"/>
      <c r="G1518" s="35"/>
      <c r="H1518" s="35"/>
      <c r="I1518" s="50" t="s">
        <v>1042</v>
      </c>
      <c r="J1518" s="29"/>
      <c r="K1518" s="41">
        <f>SUM(K1517:K1517)</f>
        <v>1818.45</v>
      </c>
      <c r="L1518" s="41">
        <f>SUM(L1517:L1517)</f>
        <v>0</v>
      </c>
      <c r="M1518" s="41">
        <f>SUM(M1517:M1517)</f>
        <v>1818.45</v>
      </c>
      <c r="N1518" s="35"/>
    </row>
    <row r="1519" spans="3:14" x14ac:dyDescent="0.35">
      <c r="C1519" s="34"/>
      <c r="D1519" s="35"/>
      <c r="E1519" s="118"/>
      <c r="F1519" s="35"/>
      <c r="G1519" s="35"/>
      <c r="H1519" s="35"/>
      <c r="I1519" s="35"/>
      <c r="J1519" s="35"/>
      <c r="K1519" s="35"/>
      <c r="L1519" s="35"/>
      <c r="M1519" s="35"/>
      <c r="N1519" s="35"/>
    </row>
    <row r="1520" spans="3:14" x14ac:dyDescent="0.35">
      <c r="C1520" s="34"/>
      <c r="D1520" s="35"/>
      <c r="E1520" s="118"/>
      <c r="F1520" s="35"/>
      <c r="G1520" s="35"/>
      <c r="H1520" s="35"/>
      <c r="I1520" s="35"/>
      <c r="J1520" s="35"/>
      <c r="K1520" s="35"/>
      <c r="L1520" s="35"/>
      <c r="M1520" s="35"/>
      <c r="N1520" s="35"/>
    </row>
    <row r="1521" spans="3:14" x14ac:dyDescent="0.35">
      <c r="C1521" s="42"/>
      <c r="D1521" s="43"/>
      <c r="E1521" s="117"/>
      <c r="F1521" s="43"/>
      <c r="G1521" s="44" t="s">
        <v>21</v>
      </c>
      <c r="H1521" s="44" t="s">
        <v>1036</v>
      </c>
      <c r="I1521" s="44" t="s">
        <v>1037</v>
      </c>
      <c r="J1521" s="44" t="s">
        <v>1038</v>
      </c>
      <c r="K1521" s="44" t="s">
        <v>1039</v>
      </c>
      <c r="L1521" s="44" t="s">
        <v>1040</v>
      </c>
      <c r="M1521" s="45" t="s">
        <v>1041</v>
      </c>
      <c r="N1521" s="35"/>
    </row>
    <row r="1522" spans="3:14" ht="26" x14ac:dyDescent="0.35">
      <c r="C1522" s="55" t="s">
        <v>858</v>
      </c>
      <c r="D1522" s="47" t="str">
        <f>IF(C1522="","",VLOOKUP(C1522,'[1]PREÇOS UNITÁRIOS'!$B$12:$H$10000,2,0))</f>
        <v>C208 -SEDOP-050353</v>
      </c>
      <c r="E1522" s="79" t="s">
        <v>11</v>
      </c>
      <c r="F1522" s="47" t="str">
        <f>IF(C1522="","",VLOOKUP(C1522,'[1]PREÇOS UNITÁRIOS'!$B$12:$H$10000,3,0))</f>
        <v>Concreto armado p/ rufos (incl. lançamento e adensamento)</v>
      </c>
      <c r="G1522" s="48" t="s">
        <v>207</v>
      </c>
      <c r="H1522" s="29"/>
      <c r="I1522" s="29"/>
      <c r="J1522" s="49"/>
      <c r="K1522" s="49">
        <f>K1526</f>
        <v>2979.2599999999998</v>
      </c>
      <c r="L1522" s="49">
        <f>L1526</f>
        <v>709.6400000000001</v>
      </c>
      <c r="M1522" s="49">
        <f>SUM(K1522:L1522)</f>
        <v>3688.8999999999996</v>
      </c>
      <c r="N1522" s="35"/>
    </row>
    <row r="1523" spans="3:14" ht="75" x14ac:dyDescent="0.35">
      <c r="C1523" s="34"/>
      <c r="D1523" s="36">
        <v>92263</v>
      </c>
      <c r="E1523" s="38" t="str">
        <f>IFERROR(VLOOKUP(D1523,'[1]COMP-SINT-SINAPI'!$G$6:$R$20000,12,0),IFERROR(VLOOKUP(D1523,'[1]PREÇOS UNITÁRIOS'!$B$73:$K$20000,9,0),IFERROR(VLOOKUP(D1523,'[1]INSUMOS-SINAPI'!$A$6:$J$20000,6,0),IFERROR(VLOOKUP(D1523,'[1]tab-PINI-SINT'!$B$18:$H$20000,7,0),IFERROR(VLOOKUP(D1523,[1]INSUMOS!$B$13:$J$9994,9,0),"")))))</f>
        <v>SINAPI</v>
      </c>
      <c r="F1523" s="37" t="str">
        <f>IFERROR(VLOOKUP(D1523,'[1]COMP-SINT-SINAPI'!$G$6:$Q$20000,2,0),IFERROR(VLOOKUP(D1523,'[1]PREÇOS UNITÁRIOS'!$B$73:$H$20000,3,0),IFERROR(VLOOKUP(D1523,'[1]INSUMOS-SINAPI'!$A$7:$F$20000,2,0),IFERROR(VLOOKUP(D1523,'[1]tab-PINI-SINT'!$B$18:$G$20000,2,0),IFERROR(VLOOKUP(D1523,[1]INSUMOS!$B$13:$H$9994,3,0),"")))))</f>
        <v>FABRICAÇÃO DE FÔRMA PARA PILARES E ESTRUTURAS SIMILARES, EM CHAPA DE MADEIRA COMPENSADA RESINADA, E = 17 MM. AF_09/2020</v>
      </c>
      <c r="G1523" s="38" t="str">
        <f>IFERROR(VLOOKUP(D1523,'[1]COMP-SINT-SINAPI'!$G$6:$Q$20000,3,0),IFERROR(VLOOKUP(D1523,'[1]PREÇOS UNITÁRIOS'!$B$73:$H$20000,4,0),IFERROR(VLOOKUP(D1523,'[1]INSUMOS-SINAPI'!$A$7:$F$20000,3,0),IFERROR(VLOOKUP(D1523,'[1]tab-PINI-SINT'!$B$18:$G$20000,3,0),IFERROR(VLOOKUP(D1523,[1]INSUMOS!$B$13:$H$9994,5,0),"")))))</f>
        <v>M2</v>
      </c>
      <c r="H1523" s="39">
        <v>10</v>
      </c>
      <c r="I1523" s="38">
        <f>IFERROR(VLOOKUP(D1523,'[1]COMP-SINT-SINAPI'!$G$6:$Q$20000,8,0),IFERROR(VLOOKUP(D1523,'[1]PREÇOS UNITÁRIOS'!$B$73:$H$20000,5,0),IFERROR(VLOOKUP(D1523,'[1]INSUMOS-SINAPI'!$A$7:$F$20000,5,0),IFERROR(VLOOKUP(D1523,'[1]tab-PINI-SINT'!$B$18:$G$20000,4,0),IFERROR(VLOOKUP(D1523,[1]INSUMOS!$B$13:$H$9994,6,0),"")))))</f>
        <v>156.37</v>
      </c>
      <c r="J1523" s="38" t="str">
        <f>IF(D1523="",0,IFERROR(VLOOKUP(D1523,'[1]COMP-SINT-SINAPI'!$G$6:$Q$20000,7,0),IFERROR(VLOOKUP(D1523,'[1]PREÇOS UNITÁRIOS'!$B$73:$H$20000,6,0),IFERROR(VLOOKUP(D1523,'[1]INSUMOS-SINAPI'!$A$7:$F$20000,7,0),IFERROR(VLOOKUP(D1523,'[1]tab-PINI-SINT'!$B$18:$G$20000,5,0),IFERROR(VLOOKUP(D1523,[1]INSUMOS!$B$13:$H$9994,7,0),"0,00"))))))</f>
        <v>30,78</v>
      </c>
      <c r="K1523" s="40">
        <f>IF(H1523="",0,H1523*I1523)</f>
        <v>1563.7</v>
      </c>
      <c r="L1523" s="40">
        <f>H1523*J1523</f>
        <v>307.8</v>
      </c>
      <c r="M1523" s="41">
        <f>K1523+L1523</f>
        <v>1871.5</v>
      </c>
      <c r="N1523" s="35"/>
    </row>
    <row r="1524" spans="3:14" ht="62.5" x14ac:dyDescent="0.35">
      <c r="C1524" s="34"/>
      <c r="D1524" s="36">
        <v>103669</v>
      </c>
      <c r="E1524" s="38" t="str">
        <f>IFERROR(VLOOKUP(D1524,'[1]COMP-SINT-SINAPI'!$G$6:$R$20000,12,0),IFERROR(VLOOKUP(D1524,'[1]PREÇOS UNITÁRIOS'!$B$73:$K$20000,9,0),IFERROR(VLOOKUP(D1524,'[1]INSUMOS-SINAPI'!$A$6:$J$20000,6,0),IFERROR(VLOOKUP(D1524,'[1]tab-PINI-SINT'!$B$18:$H$20000,7,0),IFERROR(VLOOKUP(D1524,[1]INSUMOS!$B$13:$J$9994,9,0),"")))))</f>
        <v>SINAPI</v>
      </c>
      <c r="F1524" s="37" t="str">
        <f>IFERROR(VLOOKUP(D1524,'[1]COMP-SINT-SINAPI'!$G$6:$Q$20000,2,0),IFERROR(VLOOKUP(D1524,'[1]PREÇOS UNITÁRIOS'!$B$73:$H$20000,3,0),IFERROR(VLOOKUP(D1524,'[1]INSUMOS-SINAPI'!$A$7:$F$20000,2,0),IFERROR(VLOOKUP(D1524,'[1]tab-PINI-SINT'!$B$18:$G$20000,2,0),IFERROR(VLOOKUP(D1524,[1]INSUMOS!$B$13:$H$9994,3,0),"")))))</f>
        <v>CONCRETAGEM DE PILARES, FCK = 25 MPA,  COM USO DE BALDES - LANÇAMENTO, ADENSAMENTO E ACABAMENTO. AF_02/2022</v>
      </c>
      <c r="G1524" s="38" t="str">
        <f>IFERROR(VLOOKUP(D1524,'[1]COMP-SINT-SINAPI'!$G$6:$Q$20000,3,0),IFERROR(VLOOKUP(D1524,'[1]PREÇOS UNITÁRIOS'!$B$73:$H$20000,4,0),IFERROR(VLOOKUP(D1524,'[1]INSUMOS-SINAPI'!$A$7:$F$20000,3,0),IFERROR(VLOOKUP(D1524,'[1]tab-PINI-SINT'!$B$18:$G$20000,3,0),IFERROR(VLOOKUP(D1524,[1]INSUMOS!$B$13:$H$9994,5,0),"")))))</f>
        <v>M3</v>
      </c>
      <c r="H1524" s="39">
        <v>1</v>
      </c>
      <c r="I1524" s="38">
        <f>IFERROR(VLOOKUP(D1524,'[1]COMP-SINT-SINAPI'!$G$6:$Q$20000,8,0),IFERROR(VLOOKUP(D1524,'[1]PREÇOS UNITÁRIOS'!$B$73:$H$20000,5,0),IFERROR(VLOOKUP(D1524,'[1]INSUMOS-SINAPI'!$A$7:$F$20000,5,0),IFERROR(VLOOKUP(D1524,'[1]tab-PINI-SINT'!$B$18:$G$20000,4,0),IFERROR(VLOOKUP(D1524,[1]INSUMOS!$B$13:$H$9994,6,0),"")))))</f>
        <v>913.96</v>
      </c>
      <c r="J1524" s="38" t="str">
        <f>IF(D1524="",0,IFERROR(VLOOKUP(D1524,'[1]COMP-SINT-SINAPI'!$G$6:$Q$20000,7,0),IFERROR(VLOOKUP(D1524,'[1]PREÇOS UNITÁRIOS'!$B$73:$H$20000,6,0),IFERROR(VLOOKUP(D1524,'[1]INSUMOS-SINAPI'!$A$7:$F$20000,7,0),IFERROR(VLOOKUP(D1524,'[1]tab-PINI-SINT'!$B$18:$G$20000,5,0),IFERROR(VLOOKUP(D1524,[1]INSUMOS!$B$13:$H$9994,7,0),"0,00"))))))</f>
        <v>199,04</v>
      </c>
      <c r="K1524" s="40">
        <f>IF(H1524="",0,H1524*I1524)</f>
        <v>913.96</v>
      </c>
      <c r="L1524" s="40">
        <f>H1524*J1524</f>
        <v>199.04</v>
      </c>
      <c r="M1524" s="41">
        <f>K1524+L1524</f>
        <v>1113</v>
      </c>
      <c r="N1524" s="35"/>
    </row>
    <row r="1525" spans="3:14" ht="50" x14ac:dyDescent="0.35">
      <c r="C1525" s="34"/>
      <c r="D1525" s="36">
        <v>89999</v>
      </c>
      <c r="E1525" s="38" t="str">
        <f>IFERROR(VLOOKUP(D1525,'[1]COMP-SINT-SINAPI'!$G$6:$R$20000,12,0),IFERROR(VLOOKUP(D1525,'[1]PREÇOS UNITÁRIOS'!$B$73:$K$20000,9,0),IFERROR(VLOOKUP(D1525,'[1]INSUMOS-SINAPI'!$A$6:$J$20000,6,0),IFERROR(VLOOKUP(D1525,'[1]tab-PINI-SINT'!$B$18:$H$20000,7,0),IFERROR(VLOOKUP(D1525,[1]INSUMOS!$B$13:$J$9994,9,0),"")))))</f>
        <v>SINAPI</v>
      </c>
      <c r="F1525" s="37" t="str">
        <f>IFERROR(VLOOKUP(D1525,'[1]COMP-SINT-SINAPI'!$G$6:$Q$20000,2,0),IFERROR(VLOOKUP(D1525,'[1]PREÇOS UNITÁRIOS'!$B$73:$H$20000,3,0),IFERROR(VLOOKUP(D1525,'[1]INSUMOS-SINAPI'!$A$7:$F$20000,2,0),IFERROR(VLOOKUP(D1525,'[1]tab-PINI-SINT'!$B$18:$G$20000,2,0),IFERROR(VLOOKUP(D1525,[1]INSUMOS!$B$13:$H$9994,3,0),"")))))</f>
        <v>ARMAÇÃO DE VERGA E CONTRAVERGA DE ALVENARIA ESTRUTURAL; DIÂMETRO DE 8,0 MM. AF_09/2021</v>
      </c>
      <c r="G1525" s="38" t="str">
        <f>IFERROR(VLOOKUP(D1525,'[1]COMP-SINT-SINAPI'!$G$6:$Q$20000,3,0),IFERROR(VLOOKUP(D1525,'[1]PREÇOS UNITÁRIOS'!$B$73:$H$20000,4,0),IFERROR(VLOOKUP(D1525,'[1]INSUMOS-SINAPI'!$A$7:$F$20000,3,0),IFERROR(VLOOKUP(D1525,'[1]tab-PINI-SINT'!$B$18:$G$20000,3,0),IFERROR(VLOOKUP(D1525,[1]INSUMOS!$B$13:$H$9994,5,0),"")))))</f>
        <v>KG</v>
      </c>
      <c r="H1525" s="39">
        <v>40</v>
      </c>
      <c r="I1525" s="38">
        <f>IFERROR(VLOOKUP(D1525,'[1]COMP-SINT-SINAPI'!$G$6:$Q$20000,8,0),IFERROR(VLOOKUP(D1525,'[1]PREÇOS UNITÁRIOS'!$B$73:$H$20000,5,0),IFERROR(VLOOKUP(D1525,'[1]INSUMOS-SINAPI'!$A$7:$F$20000,5,0),IFERROR(VLOOKUP(D1525,'[1]tab-PINI-SINT'!$B$18:$G$20000,4,0),IFERROR(VLOOKUP(D1525,[1]INSUMOS!$B$13:$H$9994,6,0),"")))))</f>
        <v>12.54</v>
      </c>
      <c r="J1525" s="38" t="str">
        <f>IF(D1525="",0,IFERROR(VLOOKUP(D1525,'[1]COMP-SINT-SINAPI'!$G$6:$Q$20000,7,0),IFERROR(VLOOKUP(D1525,'[1]PREÇOS UNITÁRIOS'!$B$73:$H$20000,6,0),IFERROR(VLOOKUP(D1525,'[1]INSUMOS-SINAPI'!$A$7:$F$20000,7,0),IFERROR(VLOOKUP(D1525,'[1]tab-PINI-SINT'!$B$18:$G$20000,5,0),IFERROR(VLOOKUP(D1525,[1]INSUMOS!$B$13:$H$9994,7,0),"0,00"))))))</f>
        <v>5,07</v>
      </c>
      <c r="K1525" s="40">
        <f>IF(H1525="",0,H1525*I1525)</f>
        <v>501.59999999999997</v>
      </c>
      <c r="L1525" s="40">
        <f>H1525*J1525</f>
        <v>202.8</v>
      </c>
      <c r="M1525" s="41">
        <f>K1525+L1525</f>
        <v>704.4</v>
      </c>
      <c r="N1525" s="35"/>
    </row>
    <row r="1526" spans="3:14" x14ac:dyDescent="0.35">
      <c r="C1526" s="34"/>
      <c r="D1526" s="35"/>
      <c r="E1526" s="118"/>
      <c r="F1526" s="35"/>
      <c r="G1526" s="35"/>
      <c r="H1526" s="35"/>
      <c r="I1526" s="50" t="s">
        <v>1042</v>
      </c>
      <c r="J1526" s="29"/>
      <c r="K1526" s="41">
        <f>SUM(K1523:K1525)</f>
        <v>2979.2599999999998</v>
      </c>
      <c r="L1526" s="41">
        <f>SUM(L1523:L1525)</f>
        <v>709.6400000000001</v>
      </c>
      <c r="M1526" s="41">
        <f>SUM(M1523:M1525)</f>
        <v>3688.9</v>
      </c>
      <c r="N1526" s="35"/>
    </row>
    <row r="1527" spans="3:14" x14ac:dyDescent="0.35">
      <c r="C1527" s="34"/>
      <c r="D1527" s="35"/>
      <c r="E1527" s="118"/>
      <c r="F1527" s="35"/>
      <c r="G1527" s="35"/>
      <c r="H1527" s="35"/>
      <c r="I1527" s="35"/>
      <c r="J1527" s="35"/>
      <c r="K1527" s="35"/>
      <c r="L1527" s="35"/>
      <c r="M1527" s="35"/>
      <c r="N1527" s="35"/>
    </row>
    <row r="1528" spans="3:14" x14ac:dyDescent="0.35">
      <c r="C1528" s="42"/>
      <c r="D1528" s="43"/>
      <c r="E1528" s="117"/>
      <c r="F1528" s="43"/>
      <c r="G1528" s="44" t="s">
        <v>21</v>
      </c>
      <c r="H1528" s="44" t="s">
        <v>1036</v>
      </c>
      <c r="I1528" s="44" t="s">
        <v>1037</v>
      </c>
      <c r="J1528" s="44" t="s">
        <v>1038</v>
      </c>
      <c r="K1528" s="44" t="s">
        <v>1039</v>
      </c>
      <c r="L1528" s="44" t="s">
        <v>1040</v>
      </c>
      <c r="M1528" s="45" t="s">
        <v>1041</v>
      </c>
      <c r="N1528" s="35"/>
    </row>
    <row r="1529" spans="3:14" ht="52" x14ac:dyDescent="0.35">
      <c r="C1529" s="55" t="s">
        <v>861</v>
      </c>
      <c r="D1529" s="47" t="str">
        <f>IF(C1529="","",VLOOKUP(C1529,'[1]PREÇOS UNITÁRIOS'!$B$12:$H$10000,2,0))</f>
        <v>C209 -SEDOP-050354</v>
      </c>
      <c r="E1529" s="79" t="s">
        <v>11</v>
      </c>
      <c r="F1529" s="47" t="str">
        <f>IF(C1529="","",VLOOKUP(C1529,'[1]PREÇOS UNITÁRIOS'!$B$12:$H$10000,3,0))</f>
        <v xml:space="preserve">Remoção e reasentamento das instalações de SPDA da cobertura e
paredes laterais </v>
      </c>
      <c r="G1529" s="48" t="s">
        <v>21</v>
      </c>
      <c r="H1529" s="29"/>
      <c r="I1529" s="29"/>
      <c r="J1529" s="49"/>
      <c r="K1529" s="49">
        <f>K1532</f>
        <v>165.44000000000005</v>
      </c>
      <c r="L1529" s="49">
        <f>L1532</f>
        <v>573.28</v>
      </c>
      <c r="M1529" s="49">
        <f>SUM(K1529:L1529)</f>
        <v>738.72</v>
      </c>
      <c r="N1529" s="35"/>
    </row>
    <row r="1530" spans="3:14" ht="37.5" x14ac:dyDescent="0.35">
      <c r="C1530" s="34"/>
      <c r="D1530" s="36">
        <v>88247</v>
      </c>
      <c r="E1530" s="38" t="str">
        <f>IFERROR(VLOOKUP(D1530,'[1]COMP-SINT-SINAPI'!$G$6:$R$20000,12,0),IFERROR(VLOOKUP(D1530,'[1]PREÇOS UNITÁRIOS'!$B$73:$K$20000,9,0),IFERROR(VLOOKUP(D1530,'[1]INSUMOS-SINAPI'!$A$6:$J$20000,6,0),IFERROR(VLOOKUP(D1530,'[1]tab-PINI-SINT'!$B$18:$H$20000,7,0),IFERROR(VLOOKUP(D1530,[1]INSUMOS!$B$13:$J$9994,9,0),"")))))</f>
        <v>SINAPI</v>
      </c>
      <c r="F1530" s="37" t="str">
        <f>IFERROR(VLOOKUP(D1530,'[1]COMP-SINT-SINAPI'!$G$6:$Q$20000,2,0),IFERROR(VLOOKUP(D1530,'[1]PREÇOS UNITÁRIOS'!$B$73:$H$20000,3,0),IFERROR(VLOOKUP(D1530,'[1]INSUMOS-SINAPI'!$A$7:$F$20000,2,0),IFERROR(VLOOKUP(D1530,'[1]tab-PINI-SINT'!$B$18:$G$20000,2,0),IFERROR(VLOOKUP(D1530,[1]INSUMOS!$B$13:$H$9994,3,0),"")))))</f>
        <v>AUXILIAR DE ELETRICISTA COM ENCARGOS COMPLEMENTARES</v>
      </c>
      <c r="G1530" s="38" t="str">
        <f>IFERROR(VLOOKUP(D1530,'[1]COMP-SINT-SINAPI'!$G$6:$Q$20000,3,0),IFERROR(VLOOKUP(D1530,'[1]PREÇOS UNITÁRIOS'!$B$73:$H$20000,4,0),IFERROR(VLOOKUP(D1530,'[1]INSUMOS-SINAPI'!$A$7:$F$20000,3,0),IFERROR(VLOOKUP(D1530,'[1]tab-PINI-SINT'!$B$18:$G$20000,3,0),IFERROR(VLOOKUP(D1530,[1]INSUMOS!$B$13:$H$9994,5,0),"")))))</f>
        <v>H</v>
      </c>
      <c r="H1530" s="39">
        <v>16</v>
      </c>
      <c r="I1530" s="38">
        <f>IFERROR(VLOOKUP(D1530,'[1]COMP-SINT-SINAPI'!$G$6:$Q$20000,8,0),IFERROR(VLOOKUP(D1530,'[1]PREÇOS UNITÁRIOS'!$B$73:$H$20000,5,0),IFERROR(VLOOKUP(D1530,'[1]INSUMOS-SINAPI'!$A$7:$F$20000,5,0),IFERROR(VLOOKUP(D1530,'[1]tab-PINI-SINT'!$B$18:$G$20000,4,0),IFERROR(VLOOKUP(D1530,[1]INSUMOS!$B$13:$H$9994,6,0),"")))))</f>
        <v>5.1700000000000017</v>
      </c>
      <c r="J1530" s="38" t="str">
        <f>IF(D1530="",0,IFERROR(VLOOKUP(D1530,'[1]COMP-SINT-SINAPI'!$G$6:$Q$20000,7,0),IFERROR(VLOOKUP(D1530,'[1]PREÇOS UNITÁRIOS'!$B$73:$H$20000,6,0),IFERROR(VLOOKUP(D1530,'[1]INSUMOS-SINAPI'!$A$7:$F$20000,7,0),IFERROR(VLOOKUP(D1530,'[1]tab-PINI-SINT'!$B$18:$G$20000,5,0),IFERROR(VLOOKUP(D1530,[1]INSUMOS!$B$13:$H$9994,7,0),"0,00"))))))</f>
        <v>15,70</v>
      </c>
      <c r="K1530" s="40">
        <f>IF(H1530="",0,H1530*I1530)</f>
        <v>82.720000000000027</v>
      </c>
      <c r="L1530" s="40">
        <f>H1530*J1530</f>
        <v>251.2</v>
      </c>
      <c r="M1530" s="41">
        <f>K1530+L1530</f>
        <v>333.92</v>
      </c>
      <c r="N1530" s="35"/>
    </row>
    <row r="1531" spans="3:14" ht="25" x14ac:dyDescent="0.35">
      <c r="C1531" s="34"/>
      <c r="D1531" s="36">
        <v>88264</v>
      </c>
      <c r="E1531" s="38" t="str">
        <f>IFERROR(VLOOKUP(D1531,'[1]COMP-SINT-SINAPI'!$G$6:$R$20000,12,0),IFERROR(VLOOKUP(D1531,'[1]PREÇOS UNITÁRIOS'!$B$73:$K$20000,9,0),IFERROR(VLOOKUP(D1531,'[1]INSUMOS-SINAPI'!$A$6:$J$20000,6,0),IFERROR(VLOOKUP(D1531,'[1]tab-PINI-SINT'!$B$18:$H$20000,7,0),IFERROR(VLOOKUP(D1531,[1]INSUMOS!$B$13:$J$9994,9,0),"")))))</f>
        <v>SINAPI</v>
      </c>
      <c r="F1531" s="37" t="str">
        <f>IFERROR(VLOOKUP(D1531,'[1]COMP-SINT-SINAPI'!$G$6:$Q$20000,2,0),IFERROR(VLOOKUP(D1531,'[1]PREÇOS UNITÁRIOS'!$B$73:$H$20000,3,0),IFERROR(VLOOKUP(D1531,'[1]INSUMOS-SINAPI'!$A$7:$F$20000,2,0),IFERROR(VLOOKUP(D1531,'[1]tab-PINI-SINT'!$B$18:$G$20000,2,0),IFERROR(VLOOKUP(D1531,[1]INSUMOS!$B$13:$H$9994,3,0),"")))))</f>
        <v>ELETRICISTA COM ENCARGOS COMPLEMENTARES</v>
      </c>
      <c r="G1531" s="38" t="str">
        <f>IFERROR(VLOOKUP(D1531,'[1]COMP-SINT-SINAPI'!$G$6:$Q$20000,3,0),IFERROR(VLOOKUP(D1531,'[1]PREÇOS UNITÁRIOS'!$B$73:$H$20000,4,0),IFERROR(VLOOKUP(D1531,'[1]INSUMOS-SINAPI'!$A$7:$F$20000,3,0),IFERROR(VLOOKUP(D1531,'[1]tab-PINI-SINT'!$B$18:$G$20000,3,0),IFERROR(VLOOKUP(D1531,[1]INSUMOS!$B$13:$H$9994,5,0),"")))))</f>
        <v>H</v>
      </c>
      <c r="H1531" s="39">
        <v>16</v>
      </c>
      <c r="I1531" s="38">
        <f>IFERROR(VLOOKUP(D1531,'[1]COMP-SINT-SINAPI'!$G$6:$Q$20000,8,0),IFERROR(VLOOKUP(D1531,'[1]PREÇOS UNITÁRIOS'!$B$73:$H$20000,5,0),IFERROR(VLOOKUP(D1531,'[1]INSUMOS-SINAPI'!$A$7:$F$20000,5,0),IFERROR(VLOOKUP(D1531,'[1]tab-PINI-SINT'!$B$18:$G$20000,4,0),IFERROR(VLOOKUP(D1531,[1]INSUMOS!$B$13:$H$9994,6,0),"")))))</f>
        <v>5.1700000000000017</v>
      </c>
      <c r="J1531" s="38" t="str">
        <f>IF(D1531="",0,IFERROR(VLOOKUP(D1531,'[1]COMP-SINT-SINAPI'!$G$6:$Q$20000,7,0),IFERROR(VLOOKUP(D1531,'[1]PREÇOS UNITÁRIOS'!$B$73:$H$20000,6,0),IFERROR(VLOOKUP(D1531,'[1]INSUMOS-SINAPI'!$A$7:$F$20000,7,0),IFERROR(VLOOKUP(D1531,'[1]tab-PINI-SINT'!$B$18:$G$20000,5,0),IFERROR(VLOOKUP(D1531,[1]INSUMOS!$B$13:$H$9994,7,0),"0,00"))))))</f>
        <v>20,13</v>
      </c>
      <c r="K1531" s="40">
        <f>IF(H1531="",0,H1531*I1531)</f>
        <v>82.720000000000027</v>
      </c>
      <c r="L1531" s="40">
        <f>H1531*J1531</f>
        <v>322.08</v>
      </c>
      <c r="M1531" s="41">
        <f>K1531+L1531</f>
        <v>404.8</v>
      </c>
      <c r="N1531" s="35"/>
    </row>
    <row r="1532" spans="3:14" x14ac:dyDescent="0.35">
      <c r="C1532" s="34"/>
      <c r="D1532" s="35"/>
      <c r="E1532" s="118"/>
      <c r="F1532" s="35"/>
      <c r="G1532" s="35"/>
      <c r="H1532" s="35"/>
      <c r="I1532" s="50" t="s">
        <v>1042</v>
      </c>
      <c r="J1532" s="29"/>
      <c r="K1532" s="41">
        <f>SUM(K1530:K1531)</f>
        <v>165.44000000000005</v>
      </c>
      <c r="L1532" s="41">
        <f>SUM(L1530:L1531)</f>
        <v>573.28</v>
      </c>
      <c r="M1532" s="41">
        <f>SUM(M1530:M1531)</f>
        <v>738.72</v>
      </c>
      <c r="N1532" s="35"/>
    </row>
    <row r="1533" spans="3:14" x14ac:dyDescent="0.35">
      <c r="C1533" s="34"/>
      <c r="D1533" s="35"/>
      <c r="E1533" s="118"/>
      <c r="F1533" s="35"/>
      <c r="G1533" s="35"/>
      <c r="H1533" s="35"/>
      <c r="I1533" s="35"/>
      <c r="J1533" s="35"/>
      <c r="K1533" s="35"/>
      <c r="L1533" s="35"/>
      <c r="M1533" s="35"/>
      <c r="N1533" s="35"/>
    </row>
    <row r="1534" spans="3:14" x14ac:dyDescent="0.35">
      <c r="C1534" s="42"/>
      <c r="D1534" s="43"/>
      <c r="E1534" s="117"/>
      <c r="F1534" s="43"/>
      <c r="G1534" s="44" t="s">
        <v>21</v>
      </c>
      <c r="H1534" s="44" t="s">
        <v>1036</v>
      </c>
      <c r="I1534" s="44" t="s">
        <v>1037</v>
      </c>
      <c r="J1534" s="44" t="s">
        <v>1038</v>
      </c>
      <c r="K1534" s="44" t="s">
        <v>1039</v>
      </c>
      <c r="L1534" s="44" t="s">
        <v>1040</v>
      </c>
      <c r="M1534" s="45" t="s">
        <v>1041</v>
      </c>
      <c r="N1534" s="35"/>
    </row>
    <row r="1535" spans="3:14" ht="78" x14ac:dyDescent="0.35">
      <c r="C1535" s="55" t="s">
        <v>864</v>
      </c>
      <c r="D1535" s="47" t="str">
        <f>IF(C1535="","",VLOOKUP(C1535,'[1]PREÇOS UNITÁRIOS'!$B$12:$H$10000,2,0))</f>
        <v>C210 -SEDOP-170778</v>
      </c>
      <c r="E1535" s="79" t="s">
        <v>11</v>
      </c>
      <c r="F1535" s="47" t="str">
        <f>IF(C1535="","",VLOOKUP(C1535,'[1]PREÇOS UNITÁRIOS'!$B$12:$H$10000,3,0))</f>
        <v>Luminária com lâmpada de LED 2x18W, de embutir, com refletor parabólico espelhado, aletas espelhadas, lampadas e demais acessórios, conforme especificação</v>
      </c>
      <c r="G1535" s="48" t="s">
        <v>21</v>
      </c>
      <c r="H1535" s="29"/>
      <c r="I1535" s="29"/>
      <c r="J1535" s="49"/>
      <c r="K1535" s="49">
        <f>K1539</f>
        <v>275.3075</v>
      </c>
      <c r="L1535" s="49">
        <f>L1539</f>
        <v>31.904999999999998</v>
      </c>
      <c r="M1535" s="49">
        <f>SUM(K1535:L1535)</f>
        <v>307.21249999999998</v>
      </c>
      <c r="N1535" s="35"/>
    </row>
    <row r="1536" spans="3:14" ht="37.5" x14ac:dyDescent="0.35">
      <c r="C1536" s="34"/>
      <c r="D1536" s="36" t="s">
        <v>187</v>
      </c>
      <c r="E1536" s="38" t="str">
        <f>IFERROR(VLOOKUP(D1536,'[1]COMP-SINT-SINAPI'!$G$6:$R$20000,12,0),IFERROR(VLOOKUP(D1536,'[1]PREÇOS UNITÁRIOS'!$B$73:$K$20000,9,0),IFERROR(VLOOKUP(D1536,'[1]INSUMOS-SINAPI'!$A$6:$J$20000,6,0),IFERROR(VLOOKUP(D1536,'[1]tab-PINI-SINT'!$B$18:$H$20000,7,0),IFERROR(VLOOKUP(D1536,[1]INSUMOS!$B$13:$J$9994,9,0),"")))))</f>
        <v>SEDOP-PA E00775</v>
      </c>
      <c r="F1536" s="37" t="str">
        <f>IFERROR(VLOOKUP(D1536,'[1]COMP-SINT-SINAPI'!$G$6:$Q$20000,2,0),IFERROR(VLOOKUP(D1536,'[1]PREÇOS UNITÁRIOS'!$B$73:$H$20000,3,0),IFERROR(VLOOKUP(D1536,'[1]INSUMOS-SINAPI'!$A$7:$F$20000,2,0),IFERROR(VLOOKUP(D1536,'[1]tab-PINI-SINT'!$B$18:$G$20000,2,0),IFERROR(VLOOKUP(D1536,[1]INSUMOS!$B$13:$H$9994,3,0),"")))))</f>
        <v>Luminária completa de embutir com aletas e 2 lâmpadas de Led de18W</v>
      </c>
      <c r="G1536" s="38" t="str">
        <f>IFERROR(VLOOKUP(D1536,'[1]COMP-SINT-SINAPI'!$G$6:$Q$20000,3,0),IFERROR(VLOOKUP(D1536,'[1]PREÇOS UNITÁRIOS'!$B$73:$H$20000,4,0),IFERROR(VLOOKUP(D1536,'[1]INSUMOS-SINAPI'!$A$7:$F$20000,3,0),IFERROR(VLOOKUP(D1536,'[1]tab-PINI-SINT'!$B$18:$G$20000,3,0),IFERROR(VLOOKUP(D1536,[1]INSUMOS!$B$13:$H$9994,5,0),"")))))</f>
        <v>UND</v>
      </c>
      <c r="H1536" s="39">
        <v>1</v>
      </c>
      <c r="I1536" s="38">
        <f>IFERROR(VLOOKUP(D1536,'[1]COMP-SINT-SINAPI'!$G$6:$Q$20000,8,0),IFERROR(VLOOKUP(D1536,'[1]PREÇOS UNITÁRIOS'!$B$73:$H$20000,5,0),IFERROR(VLOOKUP(D1536,'[1]INSUMOS-SINAPI'!$A$7:$F$20000,5,0),IFERROR(VLOOKUP(D1536,'[1]tab-PINI-SINT'!$B$18:$G$20000,4,0),IFERROR(VLOOKUP(D1536,[1]INSUMOS!$B$13:$H$9994,6,0),"")))))</f>
        <v>266.26</v>
      </c>
      <c r="J1536" s="38">
        <f>IF(D1536="",0,IFERROR(VLOOKUP(D1536,'[1]COMP-SINT-SINAPI'!$G$6:$Q$20000,7,0),IFERROR(VLOOKUP(D1536,'[1]PREÇOS UNITÁRIOS'!$B$73:$H$20000,6,0),IFERROR(VLOOKUP(D1536,'[1]INSUMOS-SINAPI'!$A$7:$F$20000,7,0),IFERROR(VLOOKUP(D1536,'[1]tab-PINI-SINT'!$B$18:$G$20000,5,0),IFERROR(VLOOKUP(D1536,[1]INSUMOS!$B$13:$H$9994,7,0),"0,00"))))))</f>
        <v>0</v>
      </c>
      <c r="K1536" s="40">
        <f>IF(H1536="",0,H1536*I1536)</f>
        <v>266.26</v>
      </c>
      <c r="L1536" s="40">
        <f>H1536*J1536</f>
        <v>0</v>
      </c>
      <c r="M1536" s="41">
        <f>K1536+L1536</f>
        <v>266.26</v>
      </c>
      <c r="N1536" s="35"/>
    </row>
    <row r="1537" spans="3:14" ht="37.5" x14ac:dyDescent="0.35">
      <c r="C1537" s="34"/>
      <c r="D1537" s="36">
        <v>88247</v>
      </c>
      <c r="E1537" s="38" t="str">
        <f>IFERROR(VLOOKUP(D1537,'[1]COMP-SINT-SINAPI'!$G$6:$R$20000,12,0),IFERROR(VLOOKUP(D1537,'[1]PREÇOS UNITÁRIOS'!$B$73:$K$20000,9,0),IFERROR(VLOOKUP(D1537,'[1]INSUMOS-SINAPI'!$A$6:$J$20000,6,0),IFERROR(VLOOKUP(D1537,'[1]tab-PINI-SINT'!$B$18:$H$20000,7,0),IFERROR(VLOOKUP(D1537,[1]INSUMOS!$B$13:$J$9994,9,0),"")))))</f>
        <v>SINAPI</v>
      </c>
      <c r="F1537" s="37" t="str">
        <f>IFERROR(VLOOKUP(D1537,'[1]COMP-SINT-SINAPI'!$G$6:$Q$20000,2,0),IFERROR(VLOOKUP(D1537,'[1]PREÇOS UNITÁRIOS'!$B$73:$H$20000,3,0),IFERROR(VLOOKUP(D1537,'[1]INSUMOS-SINAPI'!$A$7:$F$20000,2,0),IFERROR(VLOOKUP(D1537,'[1]tab-PINI-SINT'!$B$18:$G$20000,2,0),IFERROR(VLOOKUP(D1537,[1]INSUMOS!$B$13:$H$9994,3,0),"")))))</f>
        <v>AUXILIAR DE ELETRICISTA COM ENCARGOS COMPLEMENTARES</v>
      </c>
      <c r="G1537" s="38" t="str">
        <f>IFERROR(VLOOKUP(D1537,'[1]COMP-SINT-SINAPI'!$G$6:$Q$20000,3,0),IFERROR(VLOOKUP(D1537,'[1]PREÇOS UNITÁRIOS'!$B$73:$H$20000,4,0),IFERROR(VLOOKUP(D1537,'[1]INSUMOS-SINAPI'!$A$7:$F$20000,3,0),IFERROR(VLOOKUP(D1537,'[1]tab-PINI-SINT'!$B$18:$G$20000,3,0),IFERROR(VLOOKUP(D1537,[1]INSUMOS!$B$13:$H$9994,5,0),"")))))</f>
        <v>H</v>
      </c>
      <c r="H1537" s="39">
        <v>0.75</v>
      </c>
      <c r="I1537" s="38">
        <f>IFERROR(VLOOKUP(D1537,'[1]COMP-SINT-SINAPI'!$G$6:$Q$20000,8,0),IFERROR(VLOOKUP(D1537,'[1]PREÇOS UNITÁRIOS'!$B$73:$H$20000,5,0),IFERROR(VLOOKUP(D1537,'[1]INSUMOS-SINAPI'!$A$7:$F$20000,5,0),IFERROR(VLOOKUP(D1537,'[1]tab-PINI-SINT'!$B$18:$G$20000,4,0),IFERROR(VLOOKUP(D1537,[1]INSUMOS!$B$13:$H$9994,6,0),"")))))</f>
        <v>5.1700000000000017</v>
      </c>
      <c r="J1537" s="38" t="str">
        <f>IF(D1537="",0,IFERROR(VLOOKUP(D1537,'[1]COMP-SINT-SINAPI'!$G$6:$Q$20000,7,0),IFERROR(VLOOKUP(D1537,'[1]PREÇOS UNITÁRIOS'!$B$73:$H$20000,6,0),IFERROR(VLOOKUP(D1537,'[1]INSUMOS-SINAPI'!$A$7:$F$20000,7,0),IFERROR(VLOOKUP(D1537,'[1]tab-PINI-SINT'!$B$18:$G$20000,5,0),IFERROR(VLOOKUP(D1537,[1]INSUMOS!$B$13:$H$9994,7,0),"0,00"))))))</f>
        <v>15,70</v>
      </c>
      <c r="K1537" s="40">
        <f>IF(H1537="",0,H1537*I1537)</f>
        <v>3.8775000000000013</v>
      </c>
      <c r="L1537" s="40">
        <f>H1537*J1537</f>
        <v>11.774999999999999</v>
      </c>
      <c r="M1537" s="41">
        <f>K1537+L1537</f>
        <v>15.6525</v>
      </c>
      <c r="N1537" s="35"/>
    </row>
    <row r="1538" spans="3:14" ht="25" x14ac:dyDescent="0.35">
      <c r="C1538" s="34"/>
      <c r="D1538" s="36">
        <v>88264</v>
      </c>
      <c r="E1538" s="38" t="str">
        <f>IFERROR(VLOOKUP(D1538,'[1]COMP-SINT-SINAPI'!$G$6:$R$20000,12,0),IFERROR(VLOOKUP(D1538,'[1]PREÇOS UNITÁRIOS'!$B$73:$K$20000,9,0),IFERROR(VLOOKUP(D1538,'[1]INSUMOS-SINAPI'!$A$6:$J$20000,6,0),IFERROR(VLOOKUP(D1538,'[1]tab-PINI-SINT'!$B$18:$H$20000,7,0),IFERROR(VLOOKUP(D1538,[1]INSUMOS!$B$13:$J$9994,9,0),"")))))</f>
        <v>SINAPI</v>
      </c>
      <c r="F1538" s="37" t="str">
        <f>IFERROR(VLOOKUP(D1538,'[1]COMP-SINT-SINAPI'!$G$6:$Q$20000,2,0),IFERROR(VLOOKUP(D1538,'[1]PREÇOS UNITÁRIOS'!$B$73:$H$20000,3,0),IFERROR(VLOOKUP(D1538,'[1]INSUMOS-SINAPI'!$A$7:$F$20000,2,0),IFERROR(VLOOKUP(D1538,'[1]tab-PINI-SINT'!$B$18:$G$20000,2,0),IFERROR(VLOOKUP(D1538,[1]INSUMOS!$B$13:$H$9994,3,0),"")))))</f>
        <v>ELETRICISTA COM ENCARGOS COMPLEMENTARES</v>
      </c>
      <c r="G1538" s="38" t="str">
        <f>IFERROR(VLOOKUP(D1538,'[1]COMP-SINT-SINAPI'!$G$6:$Q$20000,3,0),IFERROR(VLOOKUP(D1538,'[1]PREÇOS UNITÁRIOS'!$B$73:$H$20000,4,0),IFERROR(VLOOKUP(D1538,'[1]INSUMOS-SINAPI'!$A$7:$F$20000,3,0),IFERROR(VLOOKUP(D1538,'[1]tab-PINI-SINT'!$B$18:$G$20000,3,0),IFERROR(VLOOKUP(D1538,[1]INSUMOS!$B$13:$H$9994,5,0),"")))))</f>
        <v>H</v>
      </c>
      <c r="H1538" s="39">
        <v>1</v>
      </c>
      <c r="I1538" s="38">
        <f>IFERROR(VLOOKUP(D1538,'[1]COMP-SINT-SINAPI'!$G$6:$Q$20000,8,0),IFERROR(VLOOKUP(D1538,'[1]PREÇOS UNITÁRIOS'!$B$73:$H$20000,5,0),IFERROR(VLOOKUP(D1538,'[1]INSUMOS-SINAPI'!$A$7:$F$20000,5,0),IFERROR(VLOOKUP(D1538,'[1]tab-PINI-SINT'!$B$18:$G$20000,4,0),IFERROR(VLOOKUP(D1538,[1]INSUMOS!$B$13:$H$9994,6,0),"")))))</f>
        <v>5.1700000000000017</v>
      </c>
      <c r="J1538" s="38" t="str">
        <f>IF(D1538="",0,IFERROR(VLOOKUP(D1538,'[1]COMP-SINT-SINAPI'!$G$6:$Q$20000,7,0),IFERROR(VLOOKUP(D1538,'[1]PREÇOS UNITÁRIOS'!$B$73:$H$20000,6,0),IFERROR(VLOOKUP(D1538,'[1]INSUMOS-SINAPI'!$A$7:$F$20000,7,0),IFERROR(VLOOKUP(D1538,'[1]tab-PINI-SINT'!$B$18:$G$20000,5,0),IFERROR(VLOOKUP(D1538,[1]INSUMOS!$B$13:$H$9994,7,0),"0,00"))))))</f>
        <v>20,13</v>
      </c>
      <c r="K1538" s="40">
        <f>IF(H1538="",0,H1538*I1538)</f>
        <v>5.1700000000000017</v>
      </c>
      <c r="L1538" s="40">
        <f>H1538*J1538</f>
        <v>20.13</v>
      </c>
      <c r="M1538" s="41">
        <f>K1538+L1538</f>
        <v>25.3</v>
      </c>
      <c r="N1538" s="35"/>
    </row>
    <row r="1539" spans="3:14" x14ac:dyDescent="0.35">
      <c r="C1539" s="34"/>
      <c r="D1539" s="35"/>
      <c r="E1539" s="118"/>
      <c r="F1539" s="35"/>
      <c r="G1539" s="35"/>
      <c r="H1539" s="35"/>
      <c r="I1539" s="50" t="s">
        <v>1042</v>
      </c>
      <c r="J1539" s="29"/>
      <c r="K1539" s="41">
        <f>SUM(K1536:K1538)</f>
        <v>275.3075</v>
      </c>
      <c r="L1539" s="41">
        <f>SUM(L1536:L1538)</f>
        <v>31.904999999999998</v>
      </c>
      <c r="M1539" s="41">
        <f>SUM(M1536:M1538)</f>
        <v>307.21249999999998</v>
      </c>
      <c r="N1539" s="35"/>
    </row>
    <row r="1540" spans="3:14" x14ac:dyDescent="0.35">
      <c r="C1540" s="34"/>
      <c r="D1540" s="35"/>
      <c r="E1540" s="118"/>
      <c r="F1540" s="35"/>
      <c r="G1540" s="35"/>
      <c r="H1540" s="35"/>
      <c r="I1540" s="35"/>
      <c r="J1540" s="35"/>
      <c r="K1540" s="35"/>
      <c r="L1540" s="35"/>
      <c r="M1540" s="35"/>
      <c r="N1540" s="35"/>
    </row>
    <row r="1541" spans="3:14" x14ac:dyDescent="0.35">
      <c r="C1541" s="42"/>
      <c r="D1541" s="43"/>
      <c r="E1541" s="117"/>
      <c r="F1541" s="43"/>
      <c r="G1541" s="44" t="s">
        <v>21</v>
      </c>
      <c r="H1541" s="44" t="s">
        <v>1036</v>
      </c>
      <c r="I1541" s="44" t="s">
        <v>1037</v>
      </c>
      <c r="J1541" s="44" t="s">
        <v>1038</v>
      </c>
      <c r="K1541" s="44" t="s">
        <v>1039</v>
      </c>
      <c r="L1541" s="44" t="s">
        <v>1040</v>
      </c>
      <c r="M1541" s="45" t="s">
        <v>1041</v>
      </c>
      <c r="N1541" s="35"/>
    </row>
    <row r="1542" spans="3:14" ht="26" x14ac:dyDescent="0.35">
      <c r="C1542" s="55" t="s">
        <v>866</v>
      </c>
      <c r="D1542" s="47" t="str">
        <f>IF(C1542="","",VLOOKUP(C1542,'[1]PREÇOS UNITÁRIOS'!$B$12:$H$10000,2,0))</f>
        <v>C211-SEDOP-171189</v>
      </c>
      <c r="E1542" s="79" t="s">
        <v>11</v>
      </c>
      <c r="F1542" s="47" t="str">
        <f>IF(C1542="","",VLOOKUP(C1542,'[1]PREÇOS UNITÁRIOS'!$B$12:$H$10000,3,0))</f>
        <v>Patch cable M8V cat 5e 3,00m</v>
      </c>
      <c r="G1542" s="48" t="s">
        <v>21</v>
      </c>
      <c r="H1542" s="29"/>
      <c r="I1542" s="29"/>
      <c r="J1542" s="49"/>
      <c r="K1542" s="49">
        <f>K1546</f>
        <v>54.477499999999999</v>
      </c>
      <c r="L1542" s="49">
        <f>L1546</f>
        <v>13.989999999999998</v>
      </c>
      <c r="M1542" s="49">
        <f>SUM(K1542:L1542)</f>
        <v>68.467500000000001</v>
      </c>
      <c r="N1542" s="35"/>
    </row>
    <row r="1543" spans="3:14" x14ac:dyDescent="0.35">
      <c r="C1543" s="34"/>
      <c r="D1543" s="36" t="s">
        <v>185</v>
      </c>
      <c r="E1543" s="38" t="str">
        <f>IFERROR(VLOOKUP(D1543,'[1]COMP-SINT-SINAPI'!$G$6:$R$20000,12,0),IFERROR(VLOOKUP(D1543,'[1]PREÇOS UNITÁRIOS'!$B$73:$K$20000,9,0),IFERROR(VLOOKUP(D1543,'[1]INSUMOS-SINAPI'!$A$6:$J$20000,6,0),IFERROR(VLOOKUP(D1543,'[1]tab-PINI-SINT'!$B$18:$H$20000,7,0),IFERROR(VLOOKUP(D1543,[1]INSUMOS!$B$13:$J$9994,9,0),"")))))</f>
        <v>SEDOP-PA L00007</v>
      </c>
      <c r="F1543" s="37" t="str">
        <f>IFERROR(VLOOKUP(D1543,'[1]COMP-SINT-SINAPI'!$G$6:$Q$20000,2,0),IFERROR(VLOOKUP(D1543,'[1]PREÇOS UNITÁRIOS'!$B$73:$H$20000,3,0),IFERROR(VLOOKUP(D1543,'[1]INSUMOS-SINAPI'!$A$7:$F$20000,2,0),IFERROR(VLOOKUP(D1543,'[1]tab-PINI-SINT'!$B$18:$G$20000,2,0),IFERROR(VLOOKUP(D1543,[1]INSUMOS!$B$13:$H$9994,3,0),"")))))</f>
        <v>Patch cable M8V cat 5e 1,5m</v>
      </c>
      <c r="G1543" s="38" t="str">
        <f>IFERROR(VLOOKUP(D1543,'[1]COMP-SINT-SINAPI'!$G$6:$Q$20000,3,0),IFERROR(VLOOKUP(D1543,'[1]PREÇOS UNITÁRIOS'!$B$73:$H$20000,4,0),IFERROR(VLOOKUP(D1543,'[1]INSUMOS-SINAPI'!$A$7:$F$20000,3,0),IFERROR(VLOOKUP(D1543,'[1]tab-PINI-SINT'!$B$18:$G$20000,3,0),IFERROR(VLOOKUP(D1543,[1]INSUMOS!$B$13:$H$9994,5,0),"")))))</f>
        <v>UND</v>
      </c>
      <c r="H1543" s="39">
        <v>2</v>
      </c>
      <c r="I1543" s="38">
        <f>IFERROR(VLOOKUP(D1543,'[1]COMP-SINT-SINAPI'!$G$6:$Q$20000,8,0),IFERROR(VLOOKUP(D1543,'[1]PREÇOS UNITÁRIOS'!$B$73:$H$20000,5,0),IFERROR(VLOOKUP(D1543,'[1]INSUMOS-SINAPI'!$A$7:$F$20000,5,0),IFERROR(VLOOKUP(D1543,'[1]tab-PINI-SINT'!$B$18:$G$20000,4,0),IFERROR(VLOOKUP(D1543,[1]INSUMOS!$B$13:$H$9994,6,0),"")))))</f>
        <v>25.3</v>
      </c>
      <c r="J1543" s="38">
        <f>IF(D1543="",0,IFERROR(VLOOKUP(D1543,'[1]COMP-SINT-SINAPI'!$G$6:$Q$20000,7,0),IFERROR(VLOOKUP(D1543,'[1]PREÇOS UNITÁRIOS'!$B$73:$H$20000,6,0),IFERROR(VLOOKUP(D1543,'[1]INSUMOS-SINAPI'!$A$7:$F$20000,7,0),IFERROR(VLOOKUP(D1543,'[1]tab-PINI-SINT'!$B$18:$G$20000,5,0),IFERROR(VLOOKUP(D1543,[1]INSUMOS!$B$13:$H$9994,7,0),"0,00"))))))</f>
        <v>0</v>
      </c>
      <c r="K1543" s="40">
        <f>IF(H1543="",0,H1543*I1543)</f>
        <v>50.6</v>
      </c>
      <c r="L1543" s="40">
        <f>H1543*J1543</f>
        <v>0</v>
      </c>
      <c r="M1543" s="41">
        <f>K1543+L1543</f>
        <v>50.6</v>
      </c>
      <c r="N1543" s="35"/>
    </row>
    <row r="1544" spans="3:14" ht="37.5" x14ac:dyDescent="0.35">
      <c r="C1544" s="34"/>
      <c r="D1544" s="36">
        <v>88247</v>
      </c>
      <c r="E1544" s="38" t="str">
        <f>IFERROR(VLOOKUP(D1544,'[1]COMP-SINT-SINAPI'!$G$6:$R$20000,12,0),IFERROR(VLOOKUP(D1544,'[1]PREÇOS UNITÁRIOS'!$B$73:$K$20000,9,0),IFERROR(VLOOKUP(D1544,'[1]INSUMOS-SINAPI'!$A$6:$J$20000,6,0),IFERROR(VLOOKUP(D1544,'[1]tab-PINI-SINT'!$B$18:$H$20000,7,0),IFERROR(VLOOKUP(D1544,[1]INSUMOS!$B$13:$J$9994,9,0),"")))))</f>
        <v>SINAPI</v>
      </c>
      <c r="F1544" s="37" t="str">
        <f>IFERROR(VLOOKUP(D1544,'[1]COMP-SINT-SINAPI'!$G$6:$Q$20000,2,0),IFERROR(VLOOKUP(D1544,'[1]PREÇOS UNITÁRIOS'!$B$73:$H$20000,3,0),IFERROR(VLOOKUP(D1544,'[1]INSUMOS-SINAPI'!$A$7:$F$20000,2,0),IFERROR(VLOOKUP(D1544,'[1]tab-PINI-SINT'!$B$18:$G$20000,2,0),IFERROR(VLOOKUP(D1544,[1]INSUMOS!$B$13:$H$9994,3,0),"")))))</f>
        <v>AUXILIAR DE ELETRICISTA COM ENCARGOS COMPLEMENTARES</v>
      </c>
      <c r="G1544" s="38" t="str">
        <f>IFERROR(VLOOKUP(D1544,'[1]COMP-SINT-SINAPI'!$G$6:$Q$20000,3,0),IFERROR(VLOOKUP(D1544,'[1]PREÇOS UNITÁRIOS'!$B$73:$H$20000,4,0),IFERROR(VLOOKUP(D1544,'[1]INSUMOS-SINAPI'!$A$7:$F$20000,3,0),IFERROR(VLOOKUP(D1544,'[1]tab-PINI-SINT'!$B$18:$G$20000,3,0),IFERROR(VLOOKUP(D1544,[1]INSUMOS!$B$13:$H$9994,5,0),"")))))</f>
        <v>H</v>
      </c>
      <c r="H1544" s="39">
        <v>0.25</v>
      </c>
      <c r="I1544" s="38">
        <f>IFERROR(VLOOKUP(D1544,'[1]COMP-SINT-SINAPI'!$G$6:$Q$20000,8,0),IFERROR(VLOOKUP(D1544,'[1]PREÇOS UNITÁRIOS'!$B$73:$H$20000,5,0),IFERROR(VLOOKUP(D1544,'[1]INSUMOS-SINAPI'!$A$7:$F$20000,5,0),IFERROR(VLOOKUP(D1544,'[1]tab-PINI-SINT'!$B$18:$G$20000,4,0),IFERROR(VLOOKUP(D1544,[1]INSUMOS!$B$13:$H$9994,6,0),"")))))</f>
        <v>5.1700000000000017</v>
      </c>
      <c r="J1544" s="38" t="str">
        <f>IF(D1544="",0,IFERROR(VLOOKUP(D1544,'[1]COMP-SINT-SINAPI'!$G$6:$Q$20000,7,0),IFERROR(VLOOKUP(D1544,'[1]PREÇOS UNITÁRIOS'!$B$73:$H$20000,6,0),IFERROR(VLOOKUP(D1544,'[1]INSUMOS-SINAPI'!$A$7:$F$20000,7,0),IFERROR(VLOOKUP(D1544,'[1]tab-PINI-SINT'!$B$18:$G$20000,5,0),IFERROR(VLOOKUP(D1544,[1]INSUMOS!$B$13:$H$9994,7,0),"0,00"))))))</f>
        <v>15,70</v>
      </c>
      <c r="K1544" s="40">
        <f>IF(H1544="",0,H1544*I1544)</f>
        <v>1.2925000000000004</v>
      </c>
      <c r="L1544" s="40">
        <f>H1544*J1544</f>
        <v>3.9249999999999998</v>
      </c>
      <c r="M1544" s="41">
        <f>K1544+L1544</f>
        <v>5.2175000000000002</v>
      </c>
      <c r="N1544" s="35"/>
    </row>
    <row r="1545" spans="3:14" ht="25" x14ac:dyDescent="0.35">
      <c r="C1545" s="34"/>
      <c r="D1545" s="36">
        <v>88264</v>
      </c>
      <c r="E1545" s="38" t="str">
        <f>IFERROR(VLOOKUP(D1545,'[1]COMP-SINT-SINAPI'!$G$6:$R$20000,12,0),IFERROR(VLOOKUP(D1545,'[1]PREÇOS UNITÁRIOS'!$B$73:$K$20000,9,0),IFERROR(VLOOKUP(D1545,'[1]INSUMOS-SINAPI'!$A$6:$J$20000,6,0),IFERROR(VLOOKUP(D1545,'[1]tab-PINI-SINT'!$B$18:$H$20000,7,0),IFERROR(VLOOKUP(D1545,[1]INSUMOS!$B$13:$J$9994,9,0),"")))))</f>
        <v>SINAPI</v>
      </c>
      <c r="F1545" s="37" t="str">
        <f>IFERROR(VLOOKUP(D1545,'[1]COMP-SINT-SINAPI'!$G$6:$Q$20000,2,0),IFERROR(VLOOKUP(D1545,'[1]PREÇOS UNITÁRIOS'!$B$73:$H$20000,3,0),IFERROR(VLOOKUP(D1545,'[1]INSUMOS-SINAPI'!$A$7:$F$20000,2,0),IFERROR(VLOOKUP(D1545,'[1]tab-PINI-SINT'!$B$18:$G$20000,2,0),IFERROR(VLOOKUP(D1545,[1]INSUMOS!$B$13:$H$9994,3,0),"")))))</f>
        <v>ELETRICISTA COM ENCARGOS COMPLEMENTARES</v>
      </c>
      <c r="G1545" s="38" t="str">
        <f>IFERROR(VLOOKUP(D1545,'[1]COMP-SINT-SINAPI'!$G$6:$Q$20000,3,0),IFERROR(VLOOKUP(D1545,'[1]PREÇOS UNITÁRIOS'!$B$73:$H$20000,4,0),IFERROR(VLOOKUP(D1545,'[1]INSUMOS-SINAPI'!$A$7:$F$20000,3,0),IFERROR(VLOOKUP(D1545,'[1]tab-PINI-SINT'!$B$18:$G$20000,3,0),IFERROR(VLOOKUP(D1545,[1]INSUMOS!$B$13:$H$9994,5,0),"")))))</f>
        <v>H</v>
      </c>
      <c r="H1545" s="39">
        <v>0.5</v>
      </c>
      <c r="I1545" s="38">
        <f>IFERROR(VLOOKUP(D1545,'[1]COMP-SINT-SINAPI'!$G$6:$Q$20000,8,0),IFERROR(VLOOKUP(D1545,'[1]PREÇOS UNITÁRIOS'!$B$73:$H$20000,5,0),IFERROR(VLOOKUP(D1545,'[1]INSUMOS-SINAPI'!$A$7:$F$20000,5,0),IFERROR(VLOOKUP(D1545,'[1]tab-PINI-SINT'!$B$18:$G$20000,4,0),IFERROR(VLOOKUP(D1545,[1]INSUMOS!$B$13:$H$9994,6,0),"")))))</f>
        <v>5.1700000000000017</v>
      </c>
      <c r="J1545" s="38" t="str">
        <f>IF(D1545="",0,IFERROR(VLOOKUP(D1545,'[1]COMP-SINT-SINAPI'!$G$6:$Q$20000,7,0),IFERROR(VLOOKUP(D1545,'[1]PREÇOS UNITÁRIOS'!$B$73:$H$20000,6,0),IFERROR(VLOOKUP(D1545,'[1]INSUMOS-SINAPI'!$A$7:$F$20000,7,0),IFERROR(VLOOKUP(D1545,'[1]tab-PINI-SINT'!$B$18:$G$20000,5,0),IFERROR(VLOOKUP(D1545,[1]INSUMOS!$B$13:$H$9994,7,0),"0,00"))))))</f>
        <v>20,13</v>
      </c>
      <c r="K1545" s="40">
        <f>IF(H1545="",0,H1545*I1545)</f>
        <v>2.5850000000000009</v>
      </c>
      <c r="L1545" s="40">
        <f>H1545*J1545</f>
        <v>10.065</v>
      </c>
      <c r="M1545" s="41">
        <f>K1545+L1545</f>
        <v>12.65</v>
      </c>
      <c r="N1545" s="35"/>
    </row>
    <row r="1546" spans="3:14" x14ac:dyDescent="0.35">
      <c r="C1546" s="34"/>
      <c r="D1546" s="35"/>
      <c r="E1546" s="118"/>
      <c r="F1546" s="35"/>
      <c r="G1546" s="35"/>
      <c r="H1546" s="35"/>
      <c r="I1546" s="50" t="s">
        <v>1042</v>
      </c>
      <c r="J1546" s="29"/>
      <c r="K1546" s="41">
        <f>SUM(K1543:K1545)</f>
        <v>54.477499999999999</v>
      </c>
      <c r="L1546" s="41">
        <f>SUM(L1543:L1545)</f>
        <v>13.989999999999998</v>
      </c>
      <c r="M1546" s="41">
        <f>SUM(M1543:M1545)</f>
        <v>68.467500000000001</v>
      </c>
      <c r="N1546" s="35"/>
    </row>
    <row r="1547" spans="3:14" x14ac:dyDescent="0.35">
      <c r="C1547" s="34"/>
      <c r="D1547" s="35"/>
      <c r="E1547" s="118"/>
      <c r="F1547" s="35"/>
      <c r="G1547" s="35"/>
      <c r="H1547" s="35"/>
      <c r="I1547" s="35"/>
      <c r="J1547" s="35"/>
      <c r="K1547" s="35"/>
      <c r="L1547" s="35"/>
      <c r="M1547" s="35"/>
      <c r="N1547" s="35"/>
    </row>
    <row r="1548" spans="3:14" x14ac:dyDescent="0.35">
      <c r="C1548" s="42"/>
      <c r="D1548" s="43"/>
      <c r="E1548" s="117"/>
      <c r="F1548" s="43"/>
      <c r="G1548" s="44" t="s">
        <v>21</v>
      </c>
      <c r="H1548" s="44" t="s">
        <v>1036</v>
      </c>
      <c r="I1548" s="44" t="s">
        <v>1037</v>
      </c>
      <c r="J1548" s="44" t="s">
        <v>1038</v>
      </c>
      <c r="K1548" s="44" t="s">
        <v>1039</v>
      </c>
      <c r="L1548" s="44" t="s">
        <v>1040</v>
      </c>
      <c r="M1548" s="45" t="s">
        <v>1041</v>
      </c>
      <c r="N1548" s="35"/>
    </row>
    <row r="1549" spans="3:14" ht="39" x14ac:dyDescent="0.35">
      <c r="C1549" s="55" t="s">
        <v>869</v>
      </c>
      <c r="D1549" s="47" t="str">
        <f>IF(C1549="","",VLOOKUP(C1549,'[1]PREÇOS UNITÁRIOS'!$B$12:$H$10000,2,0))</f>
        <v>C212-SEDOP-171057</v>
      </c>
      <c r="E1549" s="79" t="s">
        <v>11</v>
      </c>
      <c r="F1549" s="47" t="str">
        <f>IF(C1549="","",VLOOKUP(C1549,'[1]PREÇOS UNITÁRIOS'!$B$12:$H$10000,3,0))</f>
        <v xml:space="preserve"> Regua para as estações de trabalho 3m, com 4 tomadas
2P+T 10A</v>
      </c>
      <c r="G1549" s="48" t="s">
        <v>21</v>
      </c>
      <c r="H1549" s="29"/>
      <c r="I1549" s="29"/>
      <c r="J1549" s="49"/>
      <c r="K1549" s="49">
        <f>K1553</f>
        <v>29.695000000000004</v>
      </c>
      <c r="L1549" s="49">
        <f>L1553</f>
        <v>27.979999999999997</v>
      </c>
      <c r="M1549" s="49">
        <f>SUM(K1549:L1549)</f>
        <v>57.674999999999997</v>
      </c>
      <c r="N1549" s="35"/>
    </row>
    <row r="1550" spans="3:14" x14ac:dyDescent="0.35">
      <c r="C1550" s="34"/>
      <c r="D1550" s="36" t="s">
        <v>189</v>
      </c>
      <c r="E1550" s="38" t="str">
        <f>IFERROR(VLOOKUP(D1550,'[1]COMP-SINT-SINAPI'!$G$6:$R$20000,12,0),IFERROR(VLOOKUP(D1550,'[1]PREÇOS UNITÁRIOS'!$B$73:$K$20000,9,0),IFERROR(VLOOKUP(D1550,'[1]INSUMOS-SINAPI'!$A$6:$J$20000,6,0),IFERROR(VLOOKUP(D1550,'[1]tab-PINI-SINT'!$B$18:$H$20000,7,0),IFERROR(VLOOKUP(D1550,[1]INSUMOS!$B$13:$J$9994,9,0),"")))))</f>
        <v>SEDOP-PA E00656</v>
      </c>
      <c r="F1550" s="37" t="str">
        <f>IFERROR(VLOOKUP(D1550,'[1]COMP-SINT-SINAPI'!$G$6:$Q$20000,2,0),IFERROR(VLOOKUP(D1550,'[1]PREÇOS UNITÁRIOS'!$B$73:$H$20000,3,0),IFERROR(VLOOKUP(D1550,'[1]INSUMOS-SINAPI'!$A$7:$F$20000,2,0),IFERROR(VLOOKUP(D1550,'[1]tab-PINI-SINT'!$B$18:$G$20000,2,0),IFERROR(VLOOKUP(D1550,[1]INSUMOS!$B$13:$H$9994,3,0),"")))))</f>
        <v>Regua de 04 tomadas</v>
      </c>
      <c r="G1550" s="38" t="str">
        <f>IFERROR(VLOOKUP(D1550,'[1]COMP-SINT-SINAPI'!$G$6:$Q$20000,3,0),IFERROR(VLOOKUP(D1550,'[1]PREÇOS UNITÁRIOS'!$B$73:$H$20000,4,0),IFERROR(VLOOKUP(D1550,'[1]INSUMOS-SINAPI'!$A$7:$F$20000,3,0),IFERROR(VLOOKUP(D1550,'[1]tab-PINI-SINT'!$B$18:$G$20000,3,0),IFERROR(VLOOKUP(D1550,[1]INSUMOS!$B$13:$H$9994,5,0),"")))))</f>
        <v>UND</v>
      </c>
      <c r="H1550" s="39">
        <v>1</v>
      </c>
      <c r="I1550" s="38">
        <f>IFERROR(VLOOKUP(D1550,'[1]COMP-SINT-SINAPI'!$G$6:$Q$20000,8,0),IFERROR(VLOOKUP(D1550,'[1]PREÇOS UNITÁRIOS'!$B$73:$H$20000,5,0),IFERROR(VLOOKUP(D1550,'[1]INSUMOS-SINAPI'!$A$7:$F$20000,5,0),IFERROR(VLOOKUP(D1550,'[1]tab-PINI-SINT'!$B$18:$G$20000,4,0),IFERROR(VLOOKUP(D1550,[1]INSUMOS!$B$13:$H$9994,6,0),"")))))</f>
        <v>21.94</v>
      </c>
      <c r="J1550" s="38">
        <f>IF(D1550="",0,IFERROR(VLOOKUP(D1550,'[1]COMP-SINT-SINAPI'!$G$6:$Q$20000,7,0),IFERROR(VLOOKUP(D1550,'[1]PREÇOS UNITÁRIOS'!$B$73:$H$20000,6,0),IFERROR(VLOOKUP(D1550,'[1]INSUMOS-SINAPI'!$A$7:$F$20000,7,0),IFERROR(VLOOKUP(D1550,'[1]tab-PINI-SINT'!$B$18:$G$20000,5,0),IFERROR(VLOOKUP(D1550,[1]INSUMOS!$B$13:$H$9994,7,0),"0,00"))))))</f>
        <v>0</v>
      </c>
      <c r="K1550" s="40">
        <f>IF(H1550="",0,H1550*I1550)</f>
        <v>21.94</v>
      </c>
      <c r="L1550" s="40">
        <f>IF(I1550="",0,I1550*J1550)</f>
        <v>0</v>
      </c>
      <c r="M1550" s="40">
        <f>IF(J1550="",0,J1550*K1550)</f>
        <v>0</v>
      </c>
      <c r="N1550" s="35"/>
    </row>
    <row r="1551" spans="3:14" ht="37.5" x14ac:dyDescent="0.35">
      <c r="C1551" s="34"/>
      <c r="D1551" s="36">
        <v>88247</v>
      </c>
      <c r="E1551" s="38" t="str">
        <f>IFERROR(VLOOKUP(D1551,'[1]COMP-SINT-SINAPI'!$G$6:$R$20000,12,0),IFERROR(VLOOKUP(D1551,'[1]PREÇOS UNITÁRIOS'!$B$73:$K$20000,9,0),IFERROR(VLOOKUP(D1551,'[1]INSUMOS-SINAPI'!$A$6:$J$20000,6,0),IFERROR(VLOOKUP(D1551,'[1]tab-PINI-SINT'!$B$18:$H$20000,7,0),IFERROR(VLOOKUP(D1551,[1]INSUMOS!$B$13:$J$9994,9,0),"")))))</f>
        <v>SINAPI</v>
      </c>
      <c r="F1551" s="37" t="str">
        <f>IFERROR(VLOOKUP(D1551,'[1]COMP-SINT-SINAPI'!$G$6:$Q$20000,2,0),IFERROR(VLOOKUP(D1551,'[1]PREÇOS UNITÁRIOS'!$B$73:$H$20000,3,0),IFERROR(VLOOKUP(D1551,'[1]INSUMOS-SINAPI'!$A$7:$F$20000,2,0),IFERROR(VLOOKUP(D1551,'[1]tab-PINI-SINT'!$B$18:$G$20000,2,0),IFERROR(VLOOKUP(D1551,[1]INSUMOS!$B$13:$H$9994,3,0),"")))))</f>
        <v>AUXILIAR DE ELETRICISTA COM ENCARGOS COMPLEMENTARES</v>
      </c>
      <c r="G1551" s="38" t="str">
        <f>IFERROR(VLOOKUP(D1551,'[1]COMP-SINT-SINAPI'!$G$6:$Q$20000,3,0),IFERROR(VLOOKUP(D1551,'[1]PREÇOS UNITÁRIOS'!$B$73:$H$20000,4,0),IFERROR(VLOOKUP(D1551,'[1]INSUMOS-SINAPI'!$A$7:$F$20000,3,0),IFERROR(VLOOKUP(D1551,'[1]tab-PINI-SINT'!$B$18:$G$20000,3,0),IFERROR(VLOOKUP(D1551,[1]INSUMOS!$B$13:$H$9994,5,0),"")))))</f>
        <v>H</v>
      </c>
      <c r="H1551" s="39">
        <v>0.5</v>
      </c>
      <c r="I1551" s="38">
        <f>IFERROR(VLOOKUP(D1551,'[1]COMP-SINT-SINAPI'!$G$6:$Q$20000,8,0),IFERROR(VLOOKUP(D1551,'[1]PREÇOS UNITÁRIOS'!$B$73:$H$20000,5,0),IFERROR(VLOOKUP(D1551,'[1]INSUMOS-SINAPI'!$A$7:$F$20000,5,0),IFERROR(VLOOKUP(D1551,'[1]tab-PINI-SINT'!$B$18:$G$20000,4,0),IFERROR(VLOOKUP(D1551,[1]INSUMOS!$B$13:$H$9994,6,0),"")))))</f>
        <v>5.1700000000000017</v>
      </c>
      <c r="J1551" s="38" t="str">
        <f>IF(D1551="",0,IFERROR(VLOOKUP(D1551,'[1]COMP-SINT-SINAPI'!$G$6:$Q$20000,7,0),IFERROR(VLOOKUP(D1551,'[1]PREÇOS UNITÁRIOS'!$B$73:$H$20000,6,0),IFERROR(VLOOKUP(D1551,'[1]INSUMOS-SINAPI'!$A$7:$F$20000,7,0),IFERROR(VLOOKUP(D1551,'[1]tab-PINI-SINT'!$B$18:$G$20000,5,0),IFERROR(VLOOKUP(D1551,[1]INSUMOS!$B$13:$H$9994,7,0),"0,00"))))))</f>
        <v>15,70</v>
      </c>
      <c r="K1551" s="40">
        <f>IF(H1551="",0,H1551*I1551)</f>
        <v>2.5850000000000009</v>
      </c>
      <c r="L1551" s="40">
        <f>H1551*J1551</f>
        <v>7.85</v>
      </c>
      <c r="M1551" s="41">
        <f>K1551+L1551</f>
        <v>10.435</v>
      </c>
      <c r="N1551" s="35"/>
    </row>
    <row r="1552" spans="3:14" ht="25" x14ac:dyDescent="0.35">
      <c r="C1552" s="34"/>
      <c r="D1552" s="36">
        <v>88264</v>
      </c>
      <c r="E1552" s="38" t="str">
        <f>IFERROR(VLOOKUP(D1552,'[1]COMP-SINT-SINAPI'!$G$6:$R$20000,12,0),IFERROR(VLOOKUP(D1552,'[1]PREÇOS UNITÁRIOS'!$B$73:$K$20000,9,0),IFERROR(VLOOKUP(D1552,'[1]INSUMOS-SINAPI'!$A$6:$J$20000,6,0),IFERROR(VLOOKUP(D1552,'[1]tab-PINI-SINT'!$B$18:$H$20000,7,0),IFERROR(VLOOKUP(D1552,[1]INSUMOS!$B$13:$J$9994,9,0),"")))))</f>
        <v>SINAPI</v>
      </c>
      <c r="F1552" s="37" t="str">
        <f>IFERROR(VLOOKUP(D1552,'[1]COMP-SINT-SINAPI'!$G$6:$Q$20000,2,0),IFERROR(VLOOKUP(D1552,'[1]PREÇOS UNITÁRIOS'!$B$73:$H$20000,3,0),IFERROR(VLOOKUP(D1552,'[1]INSUMOS-SINAPI'!$A$7:$F$20000,2,0),IFERROR(VLOOKUP(D1552,'[1]tab-PINI-SINT'!$B$18:$G$20000,2,0),IFERROR(VLOOKUP(D1552,[1]INSUMOS!$B$13:$H$9994,3,0),"")))))</f>
        <v>ELETRICISTA COM ENCARGOS COMPLEMENTARES</v>
      </c>
      <c r="G1552" s="38" t="str">
        <f>IFERROR(VLOOKUP(D1552,'[1]COMP-SINT-SINAPI'!$G$6:$Q$20000,3,0),IFERROR(VLOOKUP(D1552,'[1]PREÇOS UNITÁRIOS'!$B$73:$H$20000,4,0),IFERROR(VLOOKUP(D1552,'[1]INSUMOS-SINAPI'!$A$7:$F$20000,3,0),IFERROR(VLOOKUP(D1552,'[1]tab-PINI-SINT'!$B$18:$G$20000,3,0),IFERROR(VLOOKUP(D1552,[1]INSUMOS!$B$13:$H$9994,5,0),"")))))</f>
        <v>H</v>
      </c>
      <c r="H1552" s="39">
        <v>1</v>
      </c>
      <c r="I1552" s="38">
        <f>IFERROR(VLOOKUP(D1552,'[1]COMP-SINT-SINAPI'!$G$6:$Q$20000,8,0),IFERROR(VLOOKUP(D1552,'[1]PREÇOS UNITÁRIOS'!$B$73:$H$20000,5,0),IFERROR(VLOOKUP(D1552,'[1]INSUMOS-SINAPI'!$A$7:$F$20000,5,0),IFERROR(VLOOKUP(D1552,'[1]tab-PINI-SINT'!$B$18:$G$20000,4,0),IFERROR(VLOOKUP(D1552,[1]INSUMOS!$B$13:$H$9994,6,0),"")))))</f>
        <v>5.1700000000000017</v>
      </c>
      <c r="J1552" s="38" t="str">
        <f>IF(D1552="",0,IFERROR(VLOOKUP(D1552,'[1]COMP-SINT-SINAPI'!$G$6:$Q$20000,7,0),IFERROR(VLOOKUP(D1552,'[1]PREÇOS UNITÁRIOS'!$B$73:$H$20000,6,0),IFERROR(VLOOKUP(D1552,'[1]INSUMOS-SINAPI'!$A$7:$F$20000,7,0),IFERROR(VLOOKUP(D1552,'[1]tab-PINI-SINT'!$B$18:$G$20000,5,0),IFERROR(VLOOKUP(D1552,[1]INSUMOS!$B$13:$H$9994,7,0),"0,00"))))))</f>
        <v>20,13</v>
      </c>
      <c r="K1552" s="40">
        <f>IF(H1552="",0,H1552*I1552)</f>
        <v>5.1700000000000017</v>
      </c>
      <c r="L1552" s="40">
        <f>H1552*J1552</f>
        <v>20.13</v>
      </c>
      <c r="M1552" s="41">
        <f>K1552+L1552</f>
        <v>25.3</v>
      </c>
      <c r="N1552" s="35"/>
    </row>
    <row r="1553" spans="3:14" x14ac:dyDescent="0.35">
      <c r="C1553" s="34"/>
      <c r="D1553" s="35"/>
      <c r="E1553" s="118"/>
      <c r="F1553" s="35"/>
      <c r="G1553" s="35"/>
      <c r="H1553" s="35"/>
      <c r="I1553" s="50" t="s">
        <v>1042</v>
      </c>
      <c r="J1553" s="29"/>
      <c r="K1553" s="41">
        <f>SUM(K1550:K1552)</f>
        <v>29.695000000000004</v>
      </c>
      <c r="L1553" s="41">
        <f>SUM(L1550:L1552)</f>
        <v>27.979999999999997</v>
      </c>
      <c r="M1553" s="41">
        <f>SUM(M1550:M1552)</f>
        <v>35.734999999999999</v>
      </c>
      <c r="N1553" s="35"/>
    </row>
    <row r="1554" spans="3:14" x14ac:dyDescent="0.35">
      <c r="C1554" s="34"/>
      <c r="D1554" s="35"/>
      <c r="E1554" s="118"/>
      <c r="F1554" s="35"/>
      <c r="G1554" s="35"/>
      <c r="H1554" s="35"/>
      <c r="I1554" s="35"/>
      <c r="J1554" s="35"/>
      <c r="K1554" s="35"/>
      <c r="L1554" s="35"/>
      <c r="M1554" s="35"/>
      <c r="N1554" s="35"/>
    </row>
    <row r="1555" spans="3:14" x14ac:dyDescent="0.35">
      <c r="C1555" s="42"/>
      <c r="D1555" s="43"/>
      <c r="E1555" s="117"/>
      <c r="F1555" s="43"/>
      <c r="G1555" s="44" t="s">
        <v>21</v>
      </c>
      <c r="H1555" s="44" t="s">
        <v>1036</v>
      </c>
      <c r="I1555" s="44" t="s">
        <v>1037</v>
      </c>
      <c r="J1555" s="44" t="s">
        <v>1038</v>
      </c>
      <c r="K1555" s="44" t="s">
        <v>1039</v>
      </c>
      <c r="L1555" s="44" t="s">
        <v>1040</v>
      </c>
      <c r="M1555" s="45" t="s">
        <v>1041</v>
      </c>
      <c r="N1555" s="35"/>
    </row>
    <row r="1556" spans="3:14" ht="52" x14ac:dyDescent="0.35">
      <c r="C1556" s="55" t="s">
        <v>872</v>
      </c>
      <c r="D1556" s="47" t="str">
        <f>IF(C1556="","",VLOOKUP(C1556,'[1]PREÇOS UNITÁRIOS'!$B$12:$H$10000,2,0))</f>
        <v>C213-SINAPI-93141</v>
      </c>
      <c r="E1556" s="79" t="s">
        <v>11</v>
      </c>
      <c r="F1556" s="47" t="str">
        <f>IF(C1556="","",VLOOKUP(C1556,'[1]PREÇOS UNITÁRIOS'!$B$12:$H$10000,3,0))</f>
        <v xml:space="preserve">PONTO PARA CFTV E ALARME, CAIXA RETANGULAR, ELETRODUTO,  RASGO, QUEBRA E CHUMBAMENTO. </v>
      </c>
      <c r="G1556" s="48" t="s">
        <v>21</v>
      </c>
      <c r="H1556" s="29"/>
      <c r="I1556" s="29"/>
      <c r="J1556" s="49"/>
      <c r="K1556" s="49">
        <f>K1562</f>
        <v>24.715999999999998</v>
      </c>
      <c r="L1556" s="49">
        <f>L1562</f>
        <v>48.846000000000004</v>
      </c>
      <c r="M1556" s="49">
        <f>SUM(K1556:L1556)</f>
        <v>73.561999999999998</v>
      </c>
      <c r="N1556" s="35"/>
    </row>
    <row r="1557" spans="3:14" ht="50" x14ac:dyDescent="0.35">
      <c r="C1557" s="34"/>
      <c r="D1557" s="36">
        <v>90447</v>
      </c>
      <c r="E1557" s="38" t="str">
        <f>IFERROR(VLOOKUP(D1557,'[1]COMP-SINT-SINAPI'!$G$6:$R$20000,12,0),IFERROR(VLOOKUP(D1557,'[1]PREÇOS UNITÁRIOS'!$B$73:$K$20000,9,0),IFERROR(VLOOKUP(D1557,'[1]INSUMOS-SINAPI'!$A$6:$J$20000,6,0),IFERROR(VLOOKUP(D1557,'[1]tab-PINI-SINT'!$B$18:$H$20000,7,0),IFERROR(VLOOKUP(D1557,[1]INSUMOS!$B$13:$J$9994,9,0),"")))))</f>
        <v>SINAPI</v>
      </c>
      <c r="F1557" s="37" t="str">
        <f>IFERROR(VLOOKUP(D1557,'[1]COMP-SINT-SINAPI'!$G$6:$Q$20000,2,0),IFERROR(VLOOKUP(D1557,'[1]PREÇOS UNITÁRIOS'!$B$73:$H$20000,3,0),IFERROR(VLOOKUP(D1557,'[1]INSUMOS-SINAPI'!$A$7:$F$20000,2,0),IFERROR(VLOOKUP(D1557,'[1]tab-PINI-SINT'!$B$18:$G$20000,2,0),IFERROR(VLOOKUP(D1557,[1]INSUMOS!$B$13:$H$9994,3,0),"")))))</f>
        <v>RASGO EM ALVENARIA PARA ELETRODUTOS COM DIAMETROS MENORES OU IGUAIS A 40 MM. AF_05/2015</v>
      </c>
      <c r="G1557" s="38" t="str">
        <f>IFERROR(VLOOKUP(D1557,'[1]COMP-SINT-SINAPI'!$G$6:$Q$20000,3,0),IFERROR(VLOOKUP(D1557,'[1]PREÇOS UNITÁRIOS'!$B$73:$H$20000,4,0),IFERROR(VLOOKUP(D1557,'[1]INSUMOS-SINAPI'!$A$7:$F$20000,3,0),IFERROR(VLOOKUP(D1557,'[1]tab-PINI-SINT'!$B$18:$G$20000,3,0),IFERROR(VLOOKUP(D1557,[1]INSUMOS!$B$13:$H$9994,5,0),"")))))</f>
        <v>M</v>
      </c>
      <c r="H1557" s="39">
        <v>2.2000000000000002</v>
      </c>
      <c r="I1557" s="38">
        <f>IFERROR(VLOOKUP(D1557,'[1]COMP-SINT-SINAPI'!$G$6:$Q$20000,8,0),IFERROR(VLOOKUP(D1557,'[1]PREÇOS UNITÁRIOS'!$B$73:$H$20000,5,0),IFERROR(VLOOKUP(D1557,'[1]INSUMOS-SINAPI'!$A$7:$F$20000,5,0),IFERROR(VLOOKUP(D1557,'[1]tab-PINI-SINT'!$B$18:$G$20000,4,0),IFERROR(VLOOKUP(D1557,[1]INSUMOS!$B$13:$H$9994,6,0),"")))))</f>
        <v>1.2199999999999998</v>
      </c>
      <c r="J1557" s="38" t="str">
        <f>IF(D1557="",0,IFERROR(VLOOKUP(D1557,'[1]COMP-SINT-SINAPI'!$G$6:$Q$20000,7,0),IFERROR(VLOOKUP(D1557,'[1]PREÇOS UNITÁRIOS'!$B$73:$H$20000,6,0),IFERROR(VLOOKUP(D1557,'[1]INSUMOS-SINAPI'!$A$7:$F$20000,7,0),IFERROR(VLOOKUP(D1557,'[1]tab-PINI-SINT'!$B$18:$G$20000,5,0),IFERROR(VLOOKUP(D1557,[1]INSUMOS!$B$13:$H$9994,7,0),"0,00"))))))</f>
        <v>4,94</v>
      </c>
      <c r="K1557" s="40">
        <f>IF(H1557="",0,H1557*I1557)</f>
        <v>2.6839999999999997</v>
      </c>
      <c r="L1557" s="40">
        <f>H1557*J1557</f>
        <v>10.868000000000002</v>
      </c>
      <c r="M1557" s="41">
        <f>K1557+L1557</f>
        <v>13.552000000000001</v>
      </c>
      <c r="N1557" s="35"/>
    </row>
    <row r="1558" spans="3:14" ht="50" x14ac:dyDescent="0.35">
      <c r="C1558" s="34"/>
      <c r="D1558" s="36">
        <v>90456</v>
      </c>
      <c r="E1558" s="38" t="str">
        <f>IFERROR(VLOOKUP(D1558,'[1]COMP-SINT-SINAPI'!$G$6:$R$20000,12,0),IFERROR(VLOOKUP(D1558,'[1]PREÇOS UNITÁRIOS'!$B$73:$K$20000,9,0),IFERROR(VLOOKUP(D1558,'[1]INSUMOS-SINAPI'!$A$6:$J$20000,6,0),IFERROR(VLOOKUP(D1558,'[1]tab-PINI-SINT'!$B$18:$H$20000,7,0),IFERROR(VLOOKUP(D1558,[1]INSUMOS!$B$13:$J$9994,9,0),"")))))</f>
        <v>SINAPI</v>
      </c>
      <c r="F1558" s="37" t="str">
        <f>IFERROR(VLOOKUP(D1558,'[1]COMP-SINT-SINAPI'!$G$6:$Q$20000,2,0),IFERROR(VLOOKUP(D1558,'[1]PREÇOS UNITÁRIOS'!$B$73:$H$20000,3,0),IFERROR(VLOOKUP(D1558,'[1]INSUMOS-SINAPI'!$A$7:$F$20000,2,0),IFERROR(VLOOKUP(D1558,'[1]tab-PINI-SINT'!$B$18:$G$20000,2,0),IFERROR(VLOOKUP(D1558,[1]INSUMOS!$B$13:$H$9994,3,0),"")))))</f>
        <v>QUEBRA EM ALVENARIA PARA INSTALAÇÃO DE CAIXA DE TOMADA (4X4 OU 4X2). AF_05/2015</v>
      </c>
      <c r="G1558" s="38" t="str">
        <f>IFERROR(VLOOKUP(D1558,'[1]COMP-SINT-SINAPI'!$G$6:$Q$20000,3,0),IFERROR(VLOOKUP(D1558,'[1]PREÇOS UNITÁRIOS'!$B$73:$H$20000,4,0),IFERROR(VLOOKUP(D1558,'[1]INSUMOS-SINAPI'!$A$7:$F$20000,3,0),IFERROR(VLOOKUP(D1558,'[1]tab-PINI-SINT'!$B$18:$G$20000,3,0),IFERROR(VLOOKUP(D1558,[1]INSUMOS!$B$13:$H$9994,5,0),"")))))</f>
        <v>UN</v>
      </c>
      <c r="H1558" s="39">
        <v>1</v>
      </c>
      <c r="I1558" s="38">
        <f>IFERROR(VLOOKUP(D1558,'[1]COMP-SINT-SINAPI'!$G$6:$Q$20000,8,0),IFERROR(VLOOKUP(D1558,'[1]PREÇOS UNITÁRIOS'!$B$73:$H$20000,5,0),IFERROR(VLOOKUP(D1558,'[1]INSUMOS-SINAPI'!$A$7:$F$20000,5,0),IFERROR(VLOOKUP(D1558,'[1]tab-PINI-SINT'!$B$18:$G$20000,4,0),IFERROR(VLOOKUP(D1558,[1]INSUMOS!$B$13:$H$9994,6,0),"")))))</f>
        <v>0.71</v>
      </c>
      <c r="J1558" s="38" t="str">
        <f>IF(D1558="",0,IFERROR(VLOOKUP(D1558,'[1]COMP-SINT-SINAPI'!$G$6:$Q$20000,7,0),IFERROR(VLOOKUP(D1558,'[1]PREÇOS UNITÁRIOS'!$B$73:$H$20000,6,0),IFERROR(VLOOKUP(D1558,'[1]INSUMOS-SINAPI'!$A$7:$F$20000,7,0),IFERROR(VLOOKUP(D1558,'[1]tab-PINI-SINT'!$B$18:$G$20000,5,0),IFERROR(VLOOKUP(D1558,[1]INSUMOS!$B$13:$H$9994,7,0),"0,00"))))))</f>
        <v>3,23</v>
      </c>
      <c r="K1558" s="40">
        <f>IF(H1558="",0,H1558*I1558)</f>
        <v>0.71</v>
      </c>
      <c r="L1558" s="40">
        <f>H1558*J1558</f>
        <v>3.23</v>
      </c>
      <c r="M1558" s="41">
        <f>K1558+L1558</f>
        <v>3.94</v>
      </c>
      <c r="N1558" s="35"/>
    </row>
    <row r="1559" spans="3:14" ht="62.5" x14ac:dyDescent="0.35">
      <c r="C1559" s="34"/>
      <c r="D1559" s="36">
        <v>90466</v>
      </c>
      <c r="E1559" s="38" t="str">
        <f>IFERROR(VLOOKUP(D1559,'[1]COMP-SINT-SINAPI'!$G$6:$R$20000,12,0),IFERROR(VLOOKUP(D1559,'[1]PREÇOS UNITÁRIOS'!$B$73:$K$20000,9,0),IFERROR(VLOOKUP(D1559,'[1]INSUMOS-SINAPI'!$A$6:$J$20000,6,0),IFERROR(VLOOKUP(D1559,'[1]tab-PINI-SINT'!$B$18:$H$20000,7,0),IFERROR(VLOOKUP(D1559,[1]INSUMOS!$B$13:$J$9994,9,0),"")))))</f>
        <v>SINAPI</v>
      </c>
      <c r="F1559" s="37" t="str">
        <f>IFERROR(VLOOKUP(D1559,'[1]COMP-SINT-SINAPI'!$G$6:$Q$20000,2,0),IFERROR(VLOOKUP(D1559,'[1]PREÇOS UNITÁRIOS'!$B$73:$H$20000,3,0),IFERROR(VLOOKUP(D1559,'[1]INSUMOS-SINAPI'!$A$7:$F$20000,2,0),IFERROR(VLOOKUP(D1559,'[1]tab-PINI-SINT'!$B$18:$G$20000,2,0),IFERROR(VLOOKUP(D1559,[1]INSUMOS!$B$13:$H$9994,3,0),"")))))</f>
        <v>CHUMBAMENTO LINEAR EM ALVENARIA PARA RAMAIS/DISTRIBUIÇÃO COM DIÂMETROS MENORES OU IGUAIS A 40 MM. AF_05/2015</v>
      </c>
      <c r="G1559" s="38" t="str">
        <f>IFERROR(VLOOKUP(D1559,'[1]COMP-SINT-SINAPI'!$G$6:$Q$20000,3,0),IFERROR(VLOOKUP(D1559,'[1]PREÇOS UNITÁRIOS'!$B$73:$H$20000,4,0),IFERROR(VLOOKUP(D1559,'[1]INSUMOS-SINAPI'!$A$7:$F$20000,3,0),IFERROR(VLOOKUP(D1559,'[1]tab-PINI-SINT'!$B$18:$G$20000,3,0),IFERROR(VLOOKUP(D1559,[1]INSUMOS!$B$13:$H$9994,5,0),"")))))</f>
        <v>M</v>
      </c>
      <c r="H1559" s="39">
        <v>2.2000000000000002</v>
      </c>
      <c r="I1559" s="38">
        <f>IFERROR(VLOOKUP(D1559,'[1]COMP-SINT-SINAPI'!$G$6:$Q$20000,8,0),IFERROR(VLOOKUP(D1559,'[1]PREÇOS UNITÁRIOS'!$B$73:$H$20000,5,0),IFERROR(VLOOKUP(D1559,'[1]INSUMOS-SINAPI'!$A$7:$F$20000,5,0),IFERROR(VLOOKUP(D1559,'[1]tab-PINI-SINT'!$B$18:$G$20000,4,0),IFERROR(VLOOKUP(D1559,[1]INSUMOS!$B$13:$H$9994,6,0),"")))))</f>
        <v>3.7099999999999991</v>
      </c>
      <c r="J1559" s="38" t="str">
        <f>IF(D1559="",0,IFERROR(VLOOKUP(D1559,'[1]COMP-SINT-SINAPI'!$G$6:$Q$20000,7,0),IFERROR(VLOOKUP(D1559,'[1]PREÇOS UNITÁRIOS'!$B$73:$H$20000,6,0),IFERROR(VLOOKUP(D1559,'[1]INSUMOS-SINAPI'!$A$7:$F$20000,7,0),IFERROR(VLOOKUP(D1559,'[1]tab-PINI-SINT'!$B$18:$G$20000,5,0),IFERROR(VLOOKUP(D1559,[1]INSUMOS!$B$13:$H$9994,7,0),"0,00"))))))</f>
        <v>8,99</v>
      </c>
      <c r="K1559" s="40">
        <f>IF(H1559="",0,H1559*I1559)</f>
        <v>8.161999999999999</v>
      </c>
      <c r="L1559" s="40">
        <f>H1559*J1559</f>
        <v>19.778000000000002</v>
      </c>
      <c r="M1559" s="41">
        <f>K1559+L1559</f>
        <v>27.94</v>
      </c>
      <c r="N1559" s="35"/>
    </row>
    <row r="1560" spans="3:14" ht="75" x14ac:dyDescent="0.35">
      <c r="C1560" s="34"/>
      <c r="D1560" s="36">
        <v>91842</v>
      </c>
      <c r="E1560" s="38" t="str">
        <f>IFERROR(VLOOKUP(D1560,'[1]COMP-SINT-SINAPI'!$G$6:$R$20000,12,0),IFERROR(VLOOKUP(D1560,'[1]PREÇOS UNITÁRIOS'!$B$73:$K$20000,9,0),IFERROR(VLOOKUP(D1560,'[1]INSUMOS-SINAPI'!$A$6:$J$20000,6,0),IFERROR(VLOOKUP(D1560,'[1]tab-PINI-SINT'!$B$18:$H$20000,7,0),IFERROR(VLOOKUP(D1560,[1]INSUMOS!$B$13:$J$9994,9,0),"")))))</f>
        <v>SINAPI</v>
      </c>
      <c r="F1560" s="37" t="str">
        <f>IFERROR(VLOOKUP(D1560,'[1]COMP-SINT-SINAPI'!$G$6:$Q$20000,2,0),IFERROR(VLOOKUP(D1560,'[1]PREÇOS UNITÁRIOS'!$B$73:$H$20000,3,0),IFERROR(VLOOKUP(D1560,'[1]INSUMOS-SINAPI'!$A$7:$F$20000,2,0),IFERROR(VLOOKUP(D1560,'[1]tab-PINI-SINT'!$B$18:$G$20000,2,0),IFERROR(VLOOKUP(D1560,[1]INSUMOS!$B$13:$H$9994,3,0),"")))))</f>
        <v>ELETRODUTO FLEXÍVEL CORRUGADO, PVC, DN 20 MM (1/2"), PARA CIRCUITOS TERMINAIS, INSTALADO EM LAJE - FORNECIMENTO E INSTALAÇÃO. AF_03/2023</v>
      </c>
      <c r="G1560" s="38" t="str">
        <f>IFERROR(VLOOKUP(D1560,'[1]COMP-SINT-SINAPI'!$G$6:$Q$20000,3,0),IFERROR(VLOOKUP(D1560,'[1]PREÇOS UNITÁRIOS'!$B$73:$H$20000,4,0),IFERROR(VLOOKUP(D1560,'[1]INSUMOS-SINAPI'!$A$7:$F$20000,3,0),IFERROR(VLOOKUP(D1560,'[1]tab-PINI-SINT'!$B$18:$G$20000,3,0),IFERROR(VLOOKUP(D1560,[1]INSUMOS!$B$13:$H$9994,5,0),"")))))</f>
        <v>M</v>
      </c>
      <c r="H1560" s="39">
        <v>2</v>
      </c>
      <c r="I1560" s="38">
        <f>IFERROR(VLOOKUP(D1560,'[1]COMP-SINT-SINAPI'!$G$6:$Q$20000,8,0),IFERROR(VLOOKUP(D1560,'[1]PREÇOS UNITÁRIOS'!$B$73:$H$20000,5,0),IFERROR(VLOOKUP(D1560,'[1]INSUMOS-SINAPI'!$A$7:$F$20000,5,0),IFERROR(VLOOKUP(D1560,'[1]tab-PINI-SINT'!$B$18:$G$20000,4,0),IFERROR(VLOOKUP(D1560,[1]INSUMOS!$B$13:$H$9994,6,0),"")))))</f>
        <v>3.5199999999999996</v>
      </c>
      <c r="J1560" s="38" t="str">
        <f>IF(D1560="",0,IFERROR(VLOOKUP(D1560,'[1]COMP-SINT-SINAPI'!$G$6:$Q$20000,7,0),IFERROR(VLOOKUP(D1560,'[1]PREÇOS UNITÁRIOS'!$B$73:$H$20000,6,0),IFERROR(VLOOKUP(D1560,'[1]INSUMOS-SINAPI'!$A$7:$F$20000,7,0),IFERROR(VLOOKUP(D1560,'[1]tab-PINI-SINT'!$B$18:$G$20000,5,0),IFERROR(VLOOKUP(D1560,[1]INSUMOS!$B$13:$H$9994,7,0),"0,00"))))))</f>
        <v>2,20</v>
      </c>
      <c r="K1560" s="40">
        <f>IF(H1560="",0,H1560*I1560)</f>
        <v>7.0399999999999991</v>
      </c>
      <c r="L1560" s="40">
        <f>H1560*J1560</f>
        <v>4.4000000000000004</v>
      </c>
      <c r="M1560" s="41">
        <f>K1560+L1560</f>
        <v>11.44</v>
      </c>
      <c r="N1560" s="35"/>
    </row>
    <row r="1561" spans="3:14" ht="62.5" x14ac:dyDescent="0.35">
      <c r="C1561" s="34"/>
      <c r="D1561" s="36">
        <v>91940</v>
      </c>
      <c r="E1561" s="38" t="str">
        <f>IFERROR(VLOOKUP(D1561,'[1]COMP-SINT-SINAPI'!$G$6:$R$20000,12,0),IFERROR(VLOOKUP(D1561,'[1]PREÇOS UNITÁRIOS'!$B$73:$K$20000,9,0),IFERROR(VLOOKUP(D1561,'[1]INSUMOS-SINAPI'!$A$6:$J$20000,6,0),IFERROR(VLOOKUP(D1561,'[1]tab-PINI-SINT'!$B$18:$H$20000,7,0),IFERROR(VLOOKUP(D1561,[1]INSUMOS!$B$13:$J$9994,9,0),"")))))</f>
        <v>SINAPI</v>
      </c>
      <c r="F1561" s="37" t="str">
        <f>IFERROR(VLOOKUP(D1561,'[1]COMP-SINT-SINAPI'!$G$6:$Q$20000,2,0),IFERROR(VLOOKUP(D1561,'[1]PREÇOS UNITÁRIOS'!$B$73:$H$20000,3,0),IFERROR(VLOOKUP(D1561,'[1]INSUMOS-SINAPI'!$A$7:$F$20000,2,0),IFERROR(VLOOKUP(D1561,'[1]tab-PINI-SINT'!$B$18:$G$20000,2,0),IFERROR(VLOOKUP(D1561,[1]INSUMOS!$B$13:$H$9994,3,0),"")))))</f>
        <v>CAIXA RETANGULAR 4" X 2" MÉDIA (1,30 M DO PISO), PVC, INSTALADA EM PAREDE - FORNECIMENTO E INSTALAÇÃO. AF_03/2023</v>
      </c>
      <c r="G1561" s="38" t="str">
        <f>IFERROR(VLOOKUP(D1561,'[1]COMP-SINT-SINAPI'!$G$6:$Q$20000,3,0),IFERROR(VLOOKUP(D1561,'[1]PREÇOS UNITÁRIOS'!$B$73:$H$20000,4,0),IFERROR(VLOOKUP(D1561,'[1]INSUMOS-SINAPI'!$A$7:$F$20000,3,0),IFERROR(VLOOKUP(D1561,'[1]tab-PINI-SINT'!$B$18:$G$20000,3,0),IFERROR(VLOOKUP(D1561,[1]INSUMOS!$B$13:$H$9994,5,0),"")))))</f>
        <v>UN</v>
      </c>
      <c r="H1561" s="39">
        <v>1</v>
      </c>
      <c r="I1561" s="38">
        <f>IFERROR(VLOOKUP(D1561,'[1]COMP-SINT-SINAPI'!$G$6:$Q$20000,8,0),IFERROR(VLOOKUP(D1561,'[1]PREÇOS UNITÁRIOS'!$B$73:$H$20000,5,0),IFERROR(VLOOKUP(D1561,'[1]INSUMOS-SINAPI'!$A$7:$F$20000,5,0),IFERROR(VLOOKUP(D1561,'[1]tab-PINI-SINT'!$B$18:$G$20000,4,0),IFERROR(VLOOKUP(D1561,[1]INSUMOS!$B$13:$H$9994,6,0),"")))))</f>
        <v>6.120000000000001</v>
      </c>
      <c r="J1561" s="38" t="str">
        <f>IF(D1561="",0,IFERROR(VLOOKUP(D1561,'[1]COMP-SINT-SINAPI'!$G$6:$Q$20000,7,0),IFERROR(VLOOKUP(D1561,'[1]PREÇOS UNITÁRIOS'!$B$73:$H$20000,6,0),IFERROR(VLOOKUP(D1561,'[1]INSUMOS-SINAPI'!$A$7:$F$20000,7,0),IFERROR(VLOOKUP(D1561,'[1]tab-PINI-SINT'!$B$18:$G$20000,5,0),IFERROR(VLOOKUP(D1561,[1]INSUMOS!$B$13:$H$9994,7,0),"0,00"))))))</f>
        <v>10,57</v>
      </c>
      <c r="K1561" s="40">
        <f>IF(H1561="",0,H1561*I1561)</f>
        <v>6.120000000000001</v>
      </c>
      <c r="L1561" s="40">
        <f>H1561*J1561</f>
        <v>10.57</v>
      </c>
      <c r="M1561" s="41">
        <f>K1561+L1561</f>
        <v>16.690000000000001</v>
      </c>
      <c r="N1561" s="35"/>
    </row>
    <row r="1562" spans="3:14" x14ac:dyDescent="0.35">
      <c r="C1562" s="34"/>
      <c r="D1562" s="35"/>
      <c r="E1562" s="118"/>
      <c r="F1562" s="35"/>
      <c r="G1562" s="35"/>
      <c r="H1562" s="35"/>
      <c r="I1562" s="50" t="s">
        <v>1042</v>
      </c>
      <c r="J1562" s="29"/>
      <c r="K1562" s="41">
        <f>SUM(K1557:K1561)</f>
        <v>24.715999999999998</v>
      </c>
      <c r="L1562" s="41">
        <f>SUM(L1557:L1561)</f>
        <v>48.846000000000004</v>
      </c>
      <c r="M1562" s="41">
        <f>SUM(M1557:M1561)</f>
        <v>73.561999999999998</v>
      </c>
      <c r="N1562" s="35"/>
    </row>
    <row r="1563" spans="3:14" x14ac:dyDescent="0.35">
      <c r="C1563" s="34"/>
      <c r="D1563" s="35"/>
      <c r="E1563" s="118"/>
      <c r="F1563" s="35"/>
      <c r="G1563" s="35"/>
      <c r="H1563" s="35"/>
      <c r="I1563" s="35"/>
      <c r="J1563" s="35"/>
      <c r="K1563" s="35"/>
      <c r="L1563" s="35"/>
      <c r="M1563" s="35"/>
      <c r="N1563" s="35"/>
    </row>
    <row r="1564" spans="3:14" x14ac:dyDescent="0.35">
      <c r="C1564" s="42"/>
      <c r="D1564" s="43"/>
      <c r="E1564" s="117"/>
      <c r="F1564" s="43"/>
      <c r="G1564" s="44" t="s">
        <v>21</v>
      </c>
      <c r="H1564" s="44" t="s">
        <v>1036</v>
      </c>
      <c r="I1564" s="44" t="s">
        <v>1037</v>
      </c>
      <c r="J1564" s="44" t="s">
        <v>1038</v>
      </c>
      <c r="K1564" s="44" t="s">
        <v>1039</v>
      </c>
      <c r="L1564" s="44" t="s">
        <v>1040</v>
      </c>
      <c r="M1564" s="45" t="s">
        <v>1041</v>
      </c>
      <c r="N1564" s="35"/>
    </row>
    <row r="1565" spans="3:14" ht="26" x14ac:dyDescent="0.35">
      <c r="C1565" s="55" t="s">
        <v>875</v>
      </c>
      <c r="D1565" s="47" t="str">
        <f>IF(C1565="","",VLOOKUP(C1565,'[1]PREÇOS UNITÁRIOS'!$B$12:$H$10000,2,0))</f>
        <v>C214-SEDOP-180214</v>
      </c>
      <c r="E1565" s="79" t="s">
        <v>11</v>
      </c>
      <c r="F1565" s="47" t="str">
        <f>IF(C1565="","",VLOOKUP(C1565,'[1]PREÇOS UNITÁRIOS'!$B$12:$H$10000,3,0))</f>
        <v>Ponto de esgoto (incl. tubos, conexoes,cx. e ralos)</v>
      </c>
      <c r="G1565" s="48" t="s">
        <v>1053</v>
      </c>
      <c r="H1565" s="29"/>
      <c r="I1565" s="29"/>
      <c r="J1565" s="49"/>
      <c r="K1565" s="49">
        <f>K1574</f>
        <v>121.7075</v>
      </c>
      <c r="L1565" s="49">
        <f>L1574</f>
        <v>72.542500000000004</v>
      </c>
      <c r="M1565" s="49">
        <f>SUM(K1565:L1565)</f>
        <v>194.25</v>
      </c>
      <c r="N1565" s="35"/>
    </row>
    <row r="1566" spans="3:14" ht="87.5" x14ac:dyDescent="0.35">
      <c r="C1566" s="34"/>
      <c r="D1566" s="36">
        <v>89707</v>
      </c>
      <c r="E1566" s="38" t="str">
        <f>IFERROR(VLOOKUP(D1566,'[1]COMP-SINT-SINAPI'!$G$6:$R$20000,12,0),IFERROR(VLOOKUP(D1566,'[1]PREÇOS UNITÁRIOS'!$B$73:$K$20000,9,0),IFERROR(VLOOKUP(D1566,'[1]INSUMOS-SINAPI'!$A$6:$J$20000,6,0),IFERROR(VLOOKUP(D1566,'[1]tab-PINI-SINT'!$B$18:$H$20000,7,0),IFERROR(VLOOKUP(D1566,[1]INSUMOS!$B$13:$J$9994,9,0),"")))))</f>
        <v>SINAPI</v>
      </c>
      <c r="F1566" s="37" t="str">
        <f>IFERROR(VLOOKUP(D1566,'[1]COMP-SINT-SINAPI'!$G$6:$Q$20000,2,0),IFERROR(VLOOKUP(D1566,'[1]PREÇOS UNITÁRIOS'!$B$73:$H$20000,3,0),IFERROR(VLOOKUP(D1566,'[1]INSUMOS-SINAPI'!$A$7:$F$20000,2,0),IFERROR(VLOOKUP(D1566,'[1]tab-PINI-SINT'!$B$18:$G$20000,2,0),IFERROR(VLOOKUP(D1566,[1]INSUMOS!$B$13:$H$9994,3,0),"")))))</f>
        <v>CAIXA SIFONADA, PVC, DN 100 X 100 X 50 MM, JUNTA ELÁSTICA, FORNECIDA E INSTALADA EM RAMAL DE DESCARGA OU EM RAMAL DE ESGOTO SANITÁRIO. AF_08/2022</v>
      </c>
      <c r="G1566" s="38" t="str">
        <f>IFERROR(VLOOKUP(D1566,'[1]COMP-SINT-SINAPI'!$G$6:$Q$20000,3,0),IFERROR(VLOOKUP(D1566,'[1]PREÇOS UNITÁRIOS'!$B$73:$H$20000,4,0),IFERROR(VLOOKUP(D1566,'[1]INSUMOS-SINAPI'!$A$7:$F$20000,3,0),IFERROR(VLOOKUP(D1566,'[1]tab-PINI-SINT'!$B$18:$G$20000,3,0),IFERROR(VLOOKUP(D1566,[1]INSUMOS!$B$13:$H$9994,5,0),"")))))</f>
        <v>UN</v>
      </c>
      <c r="H1566" s="39">
        <v>0.25</v>
      </c>
      <c r="I1566" s="38">
        <f>IFERROR(VLOOKUP(D1566,'[1]COMP-SINT-SINAPI'!$G$6:$Q$20000,8,0),IFERROR(VLOOKUP(D1566,'[1]PREÇOS UNITÁRIOS'!$B$73:$H$20000,5,0),IFERROR(VLOOKUP(D1566,'[1]INSUMOS-SINAPI'!$A$7:$F$20000,5,0),IFERROR(VLOOKUP(D1566,'[1]tab-PINI-SINT'!$B$18:$G$20000,4,0),IFERROR(VLOOKUP(D1566,[1]INSUMOS!$B$13:$H$9994,6,0),"")))))</f>
        <v>32.050000000000004</v>
      </c>
      <c r="J1566" s="38" t="str">
        <f>IF(D1566="",0,IFERROR(VLOOKUP(D1566,'[1]COMP-SINT-SINAPI'!$G$6:$Q$20000,7,0),IFERROR(VLOOKUP(D1566,'[1]PREÇOS UNITÁRIOS'!$B$73:$H$20000,6,0),IFERROR(VLOOKUP(D1566,'[1]INSUMOS-SINAPI'!$A$7:$F$20000,7,0),IFERROR(VLOOKUP(D1566,'[1]tab-PINI-SINT'!$B$18:$G$20000,5,0),IFERROR(VLOOKUP(D1566,[1]INSUMOS!$B$13:$H$9994,7,0),"0,00"))))))</f>
        <v>14,01</v>
      </c>
      <c r="K1566" s="40">
        <f>IF(H1566="",0,H1566*I1566)</f>
        <v>8.0125000000000011</v>
      </c>
      <c r="L1566" s="40">
        <f>H1566*J1566</f>
        <v>3.5024999999999999</v>
      </c>
      <c r="M1566" s="41">
        <f>K1566+L1566</f>
        <v>11.515000000000001</v>
      </c>
      <c r="N1566" s="35"/>
    </row>
    <row r="1567" spans="3:14" ht="100" x14ac:dyDescent="0.35">
      <c r="C1567" s="34"/>
      <c r="D1567" s="36">
        <v>94676</v>
      </c>
      <c r="E1567" s="38" t="str">
        <f>IFERROR(VLOOKUP(D1567,'[1]COMP-SINT-SINAPI'!$G$6:$R$20000,12,0),IFERROR(VLOOKUP(D1567,'[1]PREÇOS UNITÁRIOS'!$B$73:$K$20000,9,0),IFERROR(VLOOKUP(D1567,'[1]INSUMOS-SINAPI'!$A$6:$J$20000,6,0),IFERROR(VLOOKUP(D1567,'[1]tab-PINI-SINT'!$B$18:$H$20000,7,0),IFERROR(VLOOKUP(D1567,[1]INSUMOS!$B$13:$J$9994,9,0),"")))))</f>
        <v>SINAPI</v>
      </c>
      <c r="F1567" s="37" t="str">
        <f>IFERROR(VLOOKUP(D1567,'[1]COMP-SINT-SINAPI'!$G$6:$Q$20000,2,0),IFERROR(VLOOKUP(D1567,'[1]PREÇOS UNITÁRIOS'!$B$73:$H$20000,3,0),IFERROR(VLOOKUP(D1567,'[1]INSUMOS-SINAPI'!$A$7:$F$20000,2,0),IFERROR(VLOOKUP(D1567,'[1]tab-PINI-SINT'!$B$18:$G$20000,2,0),IFERROR(VLOOKUP(D1567,[1]INSUMOS!$B$13:$H$9994,3,0),"")))))</f>
        <v>JOELHO 90 GRAUS, PVC, SOLDÁVEL, DN 40 MM INSTALADO EM RESERVAÇÃO DE ÁGUA DE EDIFICAÇÃO QUE POSSUA RESERVATÓRIO DE FIBRA/FIBROCIMENTO   FORNECIMENTO E INSTALAÇÃO. AF_06/2016</v>
      </c>
      <c r="G1567" s="38" t="str">
        <f>IFERROR(VLOOKUP(D1567,'[1]COMP-SINT-SINAPI'!$G$6:$Q$20000,3,0),IFERROR(VLOOKUP(D1567,'[1]PREÇOS UNITÁRIOS'!$B$73:$H$20000,4,0),IFERROR(VLOOKUP(D1567,'[1]INSUMOS-SINAPI'!$A$7:$F$20000,3,0),IFERROR(VLOOKUP(D1567,'[1]tab-PINI-SINT'!$B$18:$G$20000,3,0),IFERROR(VLOOKUP(D1567,[1]INSUMOS!$B$13:$H$9994,5,0),"")))))</f>
        <v>UN</v>
      </c>
      <c r="H1567" s="39">
        <v>0.5</v>
      </c>
      <c r="I1567" s="38">
        <f>IFERROR(VLOOKUP(D1567,'[1]COMP-SINT-SINAPI'!$G$6:$Q$20000,8,0),IFERROR(VLOOKUP(D1567,'[1]PREÇOS UNITÁRIOS'!$B$73:$H$20000,5,0),IFERROR(VLOOKUP(D1567,'[1]INSUMOS-SINAPI'!$A$7:$F$20000,5,0),IFERROR(VLOOKUP(D1567,'[1]tab-PINI-SINT'!$B$18:$G$20000,4,0),IFERROR(VLOOKUP(D1567,[1]INSUMOS!$B$13:$H$9994,6,0),"")))))</f>
        <v>12.31</v>
      </c>
      <c r="J1567" s="38" t="str">
        <f>IF(D1567="",0,IFERROR(VLOOKUP(D1567,'[1]COMP-SINT-SINAPI'!$G$6:$Q$20000,7,0),IFERROR(VLOOKUP(D1567,'[1]PREÇOS UNITÁRIOS'!$B$73:$H$20000,6,0),IFERROR(VLOOKUP(D1567,'[1]INSUMOS-SINAPI'!$A$7:$F$20000,7,0),IFERROR(VLOOKUP(D1567,'[1]tab-PINI-SINT'!$B$18:$G$20000,5,0),IFERROR(VLOOKUP(D1567,[1]INSUMOS!$B$13:$H$9994,7,0),"0,00"))))))</f>
        <v>6,01</v>
      </c>
      <c r="K1567" s="40">
        <f t="shared" ref="K1567:K1573" si="48">IF(H1567="",0,H1567*I1567)</f>
        <v>6.1550000000000002</v>
      </c>
      <c r="L1567" s="40">
        <f t="shared" ref="L1567:L1573" si="49">H1567*J1567</f>
        <v>3.0049999999999999</v>
      </c>
      <c r="M1567" s="41">
        <f t="shared" ref="M1567:M1573" si="50">K1567+L1567</f>
        <v>9.16</v>
      </c>
      <c r="N1567" s="35"/>
    </row>
    <row r="1568" spans="3:14" ht="62.5" x14ac:dyDescent="0.35">
      <c r="C1568" s="34"/>
      <c r="D1568" s="36">
        <v>89519</v>
      </c>
      <c r="E1568" s="38" t="str">
        <f>IFERROR(VLOOKUP(D1568,'[1]COMP-SINT-SINAPI'!$G$6:$R$20000,12,0),IFERROR(VLOOKUP(D1568,'[1]PREÇOS UNITÁRIOS'!$B$73:$K$20000,9,0),IFERROR(VLOOKUP(D1568,'[1]INSUMOS-SINAPI'!$A$6:$J$20000,6,0),IFERROR(VLOOKUP(D1568,'[1]tab-PINI-SINT'!$B$18:$H$20000,7,0),IFERROR(VLOOKUP(D1568,[1]INSUMOS!$B$13:$J$9994,9,0),"")))))</f>
        <v>SINAPI</v>
      </c>
      <c r="F1568" s="37" t="str">
        <f>IFERROR(VLOOKUP(D1568,'[1]COMP-SINT-SINAPI'!$G$6:$Q$20000,2,0),IFERROR(VLOOKUP(D1568,'[1]PREÇOS UNITÁRIOS'!$B$73:$H$20000,3,0),IFERROR(VLOOKUP(D1568,'[1]INSUMOS-SINAPI'!$A$7:$F$20000,2,0),IFERROR(VLOOKUP(D1568,'[1]tab-PINI-SINT'!$B$18:$G$20000,2,0),IFERROR(VLOOKUP(D1568,[1]INSUMOS!$B$13:$H$9994,3,0),"")))))</f>
        <v>CURVA 45 GRAUS, PVC, SOLDÁVEL, DN 75MM, INSTALADO EM PRUMADA DE ÁGUA - FORNECIMENTO E INSTALAÇÃO. AF_06/2022</v>
      </c>
      <c r="G1568" s="38" t="str">
        <f>IFERROR(VLOOKUP(D1568,'[1]COMP-SINT-SINAPI'!$G$6:$Q$20000,3,0),IFERROR(VLOOKUP(D1568,'[1]PREÇOS UNITÁRIOS'!$B$73:$H$20000,4,0),IFERROR(VLOOKUP(D1568,'[1]INSUMOS-SINAPI'!$A$7:$F$20000,3,0),IFERROR(VLOOKUP(D1568,'[1]tab-PINI-SINT'!$B$18:$G$20000,3,0),IFERROR(VLOOKUP(D1568,[1]INSUMOS!$B$13:$H$9994,5,0),"")))))</f>
        <v>UN</v>
      </c>
      <c r="H1568" s="39">
        <v>0.5</v>
      </c>
      <c r="I1568" s="38">
        <f>IFERROR(VLOOKUP(D1568,'[1]COMP-SINT-SINAPI'!$G$6:$Q$20000,8,0),IFERROR(VLOOKUP(D1568,'[1]PREÇOS UNITÁRIOS'!$B$73:$H$20000,5,0),IFERROR(VLOOKUP(D1568,'[1]INSUMOS-SINAPI'!$A$7:$F$20000,5,0),IFERROR(VLOOKUP(D1568,'[1]tab-PINI-SINT'!$B$18:$G$20000,4,0),IFERROR(VLOOKUP(D1568,[1]INSUMOS!$B$13:$H$9994,6,0),"")))))</f>
        <v>47</v>
      </c>
      <c r="J1568" s="38" t="str">
        <f>IF(D1568="",0,IFERROR(VLOOKUP(D1568,'[1]COMP-SINT-SINAPI'!$G$6:$Q$20000,7,0),IFERROR(VLOOKUP(D1568,'[1]PREÇOS UNITÁRIOS'!$B$73:$H$20000,6,0),IFERROR(VLOOKUP(D1568,'[1]INSUMOS-SINAPI'!$A$7:$F$20000,7,0),IFERROR(VLOOKUP(D1568,'[1]tab-PINI-SINT'!$B$18:$G$20000,5,0),IFERROR(VLOOKUP(D1568,[1]INSUMOS!$B$13:$H$9994,7,0),"0,00"))))))</f>
        <v>6,47</v>
      </c>
      <c r="K1568" s="40">
        <f t="shared" si="48"/>
        <v>23.5</v>
      </c>
      <c r="L1568" s="40">
        <f t="shared" si="49"/>
        <v>3.2349999999999999</v>
      </c>
      <c r="M1568" s="41">
        <f t="shared" si="50"/>
        <v>26.734999999999999</v>
      </c>
      <c r="N1568" s="35"/>
    </row>
    <row r="1569" spans="3:14" ht="87.5" x14ac:dyDescent="0.35">
      <c r="C1569" s="34"/>
      <c r="D1569" s="36">
        <v>89829</v>
      </c>
      <c r="E1569" s="38" t="str">
        <f>IFERROR(VLOOKUP(D1569,'[1]COMP-SINT-SINAPI'!$G$6:$R$20000,12,0),IFERROR(VLOOKUP(D1569,'[1]PREÇOS UNITÁRIOS'!$B$73:$K$20000,9,0),IFERROR(VLOOKUP(D1569,'[1]INSUMOS-SINAPI'!$A$6:$J$20000,6,0),IFERROR(VLOOKUP(D1569,'[1]tab-PINI-SINT'!$B$18:$H$20000,7,0),IFERROR(VLOOKUP(D1569,[1]INSUMOS!$B$13:$J$9994,9,0),"")))))</f>
        <v>SINAPI</v>
      </c>
      <c r="F1569" s="37" t="str">
        <f>IFERROR(VLOOKUP(D1569,'[1]COMP-SINT-SINAPI'!$G$6:$Q$20000,2,0),IFERROR(VLOOKUP(D1569,'[1]PREÇOS UNITÁRIOS'!$B$73:$H$20000,3,0),IFERROR(VLOOKUP(D1569,'[1]INSUMOS-SINAPI'!$A$7:$F$20000,2,0),IFERROR(VLOOKUP(D1569,'[1]tab-PINI-SINT'!$B$18:$G$20000,2,0),IFERROR(VLOOKUP(D1569,[1]INSUMOS!$B$13:$H$9994,3,0),"")))))</f>
        <v>TE, PVC, SERIE NORMAL, ESGOTO PREDIAL, DN 75 X 75 MM, JUNTA ELÁSTICA, FORNECIDO E INSTALADO EM PRUMADA DE ESGOTO SANITÁRIO OU VENTILAÇÃO. AF_08/2022</v>
      </c>
      <c r="G1569" s="38" t="str">
        <f>IFERROR(VLOOKUP(D1569,'[1]COMP-SINT-SINAPI'!$G$6:$Q$20000,3,0),IFERROR(VLOOKUP(D1569,'[1]PREÇOS UNITÁRIOS'!$B$73:$H$20000,4,0),IFERROR(VLOOKUP(D1569,'[1]INSUMOS-SINAPI'!$A$7:$F$20000,3,0),IFERROR(VLOOKUP(D1569,'[1]tab-PINI-SINT'!$B$18:$G$20000,3,0),IFERROR(VLOOKUP(D1569,[1]INSUMOS!$B$13:$H$9994,5,0),"")))))</f>
        <v>UN</v>
      </c>
      <c r="H1569" s="39">
        <v>0.25</v>
      </c>
      <c r="I1569" s="38">
        <f>IFERROR(VLOOKUP(D1569,'[1]COMP-SINT-SINAPI'!$G$6:$Q$20000,8,0),IFERROR(VLOOKUP(D1569,'[1]PREÇOS UNITÁRIOS'!$B$73:$H$20000,5,0),IFERROR(VLOOKUP(D1569,'[1]INSUMOS-SINAPI'!$A$7:$F$20000,5,0),IFERROR(VLOOKUP(D1569,'[1]tab-PINI-SINT'!$B$18:$G$20000,4,0),IFERROR(VLOOKUP(D1569,[1]INSUMOS!$B$13:$H$9994,6,0),"")))))</f>
        <v>31.7</v>
      </c>
      <c r="J1569" s="38" t="str">
        <f>IF(D1569="",0,IFERROR(VLOOKUP(D1569,'[1]COMP-SINT-SINAPI'!$G$6:$Q$20000,7,0),IFERROR(VLOOKUP(D1569,'[1]PREÇOS UNITÁRIOS'!$B$73:$H$20000,6,0),IFERROR(VLOOKUP(D1569,'[1]INSUMOS-SINAPI'!$A$7:$F$20000,7,0),IFERROR(VLOOKUP(D1569,'[1]tab-PINI-SINT'!$B$18:$G$20000,5,0),IFERROR(VLOOKUP(D1569,[1]INSUMOS!$B$13:$H$9994,7,0),"0,00"))))))</f>
        <v>5,87</v>
      </c>
      <c r="K1569" s="40">
        <f t="shared" si="48"/>
        <v>7.9249999999999998</v>
      </c>
      <c r="L1569" s="40">
        <f t="shared" si="49"/>
        <v>1.4675</v>
      </c>
      <c r="M1569" s="41">
        <f t="shared" si="50"/>
        <v>9.3925000000000001</v>
      </c>
      <c r="N1569" s="35"/>
    </row>
    <row r="1570" spans="3:14" ht="75" x14ac:dyDescent="0.35">
      <c r="C1570" s="34"/>
      <c r="D1570" s="36">
        <v>89711</v>
      </c>
      <c r="E1570" s="38" t="str">
        <f>IFERROR(VLOOKUP(D1570,'[1]COMP-SINT-SINAPI'!$G$6:$R$20000,12,0),IFERROR(VLOOKUP(D1570,'[1]PREÇOS UNITÁRIOS'!$B$73:$K$20000,9,0),IFERROR(VLOOKUP(D1570,'[1]INSUMOS-SINAPI'!$A$6:$J$20000,6,0),IFERROR(VLOOKUP(D1570,'[1]tab-PINI-SINT'!$B$18:$H$20000,7,0),IFERROR(VLOOKUP(D1570,[1]INSUMOS!$B$13:$J$9994,9,0),"")))))</f>
        <v>SINAPI</v>
      </c>
      <c r="F1570" s="37" t="str">
        <f>IFERROR(VLOOKUP(D1570,'[1]COMP-SINT-SINAPI'!$G$6:$Q$20000,2,0),IFERROR(VLOOKUP(D1570,'[1]PREÇOS UNITÁRIOS'!$B$73:$H$20000,3,0),IFERROR(VLOOKUP(D1570,'[1]INSUMOS-SINAPI'!$A$7:$F$20000,2,0),IFERROR(VLOOKUP(D1570,'[1]tab-PINI-SINT'!$B$18:$G$20000,2,0),IFERROR(VLOOKUP(D1570,[1]INSUMOS!$B$13:$H$9994,3,0),"")))))</f>
        <v>TUBO PVC, SERIE NORMAL, ESGOTO PREDIAL, DN 40 MM, FORNECIDO E INSTALADO EM RAMAL DE DESCARGA OU RAMAL DE ESGOTO SANITÁRIO. AF_08/2022</v>
      </c>
      <c r="G1570" s="38" t="str">
        <f>IFERROR(VLOOKUP(D1570,'[1]COMP-SINT-SINAPI'!$G$6:$Q$20000,3,0),IFERROR(VLOOKUP(D1570,'[1]PREÇOS UNITÁRIOS'!$B$73:$H$20000,4,0),IFERROR(VLOOKUP(D1570,'[1]INSUMOS-SINAPI'!$A$7:$F$20000,3,0),IFERROR(VLOOKUP(D1570,'[1]tab-PINI-SINT'!$B$18:$G$20000,3,0),IFERROR(VLOOKUP(D1570,[1]INSUMOS!$B$13:$H$9994,5,0),"")))))</f>
        <v>M</v>
      </c>
      <c r="H1570" s="39">
        <v>4</v>
      </c>
      <c r="I1570" s="38">
        <f>IFERROR(VLOOKUP(D1570,'[1]COMP-SINT-SINAPI'!$G$6:$Q$20000,8,0),IFERROR(VLOOKUP(D1570,'[1]PREÇOS UNITÁRIOS'!$B$73:$H$20000,5,0),IFERROR(VLOOKUP(D1570,'[1]INSUMOS-SINAPI'!$A$7:$F$20000,5,0),IFERROR(VLOOKUP(D1570,'[1]tab-PINI-SINT'!$B$18:$G$20000,4,0),IFERROR(VLOOKUP(D1570,[1]INSUMOS!$B$13:$H$9994,6,0),"")))))</f>
        <v>10.32</v>
      </c>
      <c r="J1570" s="38" t="str">
        <f>IF(D1570="",0,IFERROR(VLOOKUP(D1570,'[1]COMP-SINT-SINAPI'!$G$6:$Q$20000,7,0),IFERROR(VLOOKUP(D1570,'[1]PREÇOS UNITÁRIOS'!$B$73:$H$20000,6,0),IFERROR(VLOOKUP(D1570,'[1]INSUMOS-SINAPI'!$A$7:$F$20000,7,0),IFERROR(VLOOKUP(D1570,'[1]tab-PINI-SINT'!$B$18:$G$20000,5,0),IFERROR(VLOOKUP(D1570,[1]INSUMOS!$B$13:$H$9994,7,0),"0,00"))))))</f>
        <v>10,30</v>
      </c>
      <c r="K1570" s="40">
        <f t="shared" si="48"/>
        <v>41.28</v>
      </c>
      <c r="L1570" s="40">
        <f t="shared" si="49"/>
        <v>41.2</v>
      </c>
      <c r="M1570" s="41">
        <f t="shared" si="50"/>
        <v>82.48</v>
      </c>
      <c r="N1570" s="35"/>
    </row>
    <row r="1571" spans="3:14" ht="75" x14ac:dyDescent="0.35">
      <c r="C1571" s="34"/>
      <c r="D1571" s="36">
        <v>89712</v>
      </c>
      <c r="E1571" s="38" t="str">
        <f>IFERROR(VLOOKUP(D1571,'[1]COMP-SINT-SINAPI'!$G$6:$R$20000,12,0),IFERROR(VLOOKUP(D1571,'[1]PREÇOS UNITÁRIOS'!$B$73:$K$20000,9,0),IFERROR(VLOOKUP(D1571,'[1]INSUMOS-SINAPI'!$A$6:$J$20000,6,0),IFERROR(VLOOKUP(D1571,'[1]tab-PINI-SINT'!$B$18:$H$20000,7,0),IFERROR(VLOOKUP(D1571,[1]INSUMOS!$B$13:$J$9994,9,0),"")))))</f>
        <v>SINAPI</v>
      </c>
      <c r="F1571" s="37" t="str">
        <f>IFERROR(VLOOKUP(D1571,'[1]COMP-SINT-SINAPI'!$G$6:$Q$20000,2,0),IFERROR(VLOOKUP(D1571,'[1]PREÇOS UNITÁRIOS'!$B$73:$H$20000,3,0),IFERROR(VLOOKUP(D1571,'[1]INSUMOS-SINAPI'!$A$7:$F$20000,2,0),IFERROR(VLOOKUP(D1571,'[1]tab-PINI-SINT'!$B$18:$G$20000,2,0),IFERROR(VLOOKUP(D1571,[1]INSUMOS!$B$13:$H$9994,3,0),"")))))</f>
        <v>TUBO PVC, SERIE NORMAL, ESGOTO PREDIAL, DN 50 MM, FORNECIDO E INSTALADO EM RAMAL DE DESCARGA OU RAMAL DE ESGOTO SANITÁRIO. AF_08/2022</v>
      </c>
      <c r="G1571" s="38" t="str">
        <f>IFERROR(VLOOKUP(D1571,'[1]COMP-SINT-SINAPI'!$G$6:$Q$20000,3,0),IFERROR(VLOOKUP(D1571,'[1]PREÇOS UNITÁRIOS'!$B$73:$H$20000,4,0),IFERROR(VLOOKUP(D1571,'[1]INSUMOS-SINAPI'!$A$7:$F$20000,3,0),IFERROR(VLOOKUP(D1571,'[1]tab-PINI-SINT'!$B$18:$G$20000,3,0),IFERROR(VLOOKUP(D1571,[1]INSUMOS!$B$13:$H$9994,5,0),"")))))</f>
        <v>M</v>
      </c>
      <c r="H1571" s="39">
        <v>1.5</v>
      </c>
      <c r="I1571" s="38">
        <f>IFERROR(VLOOKUP(D1571,'[1]COMP-SINT-SINAPI'!$G$6:$Q$20000,8,0),IFERROR(VLOOKUP(D1571,'[1]PREÇOS UNITÁRIOS'!$B$73:$H$20000,5,0),IFERROR(VLOOKUP(D1571,'[1]INSUMOS-SINAPI'!$A$7:$F$20000,5,0),IFERROR(VLOOKUP(D1571,'[1]tab-PINI-SINT'!$B$18:$G$20000,4,0),IFERROR(VLOOKUP(D1571,[1]INSUMOS!$B$13:$H$9994,6,0),"")))))</f>
        <v>15.569999999999999</v>
      </c>
      <c r="J1571" s="38" t="str">
        <f>IF(D1571="",0,IFERROR(VLOOKUP(D1571,'[1]COMP-SINT-SINAPI'!$G$6:$Q$20000,7,0),IFERROR(VLOOKUP(D1571,'[1]PREÇOS UNITÁRIOS'!$B$73:$H$20000,6,0),IFERROR(VLOOKUP(D1571,'[1]INSUMOS-SINAPI'!$A$7:$F$20000,7,0),IFERROR(VLOOKUP(D1571,'[1]tab-PINI-SINT'!$B$18:$G$20000,5,0),IFERROR(VLOOKUP(D1571,[1]INSUMOS!$B$13:$H$9994,7,0),"0,00"))))))</f>
        <v>11,17</v>
      </c>
      <c r="K1571" s="40">
        <f t="shared" si="48"/>
        <v>23.354999999999997</v>
      </c>
      <c r="L1571" s="40">
        <f t="shared" si="49"/>
        <v>16.754999999999999</v>
      </c>
      <c r="M1571" s="41">
        <f t="shared" si="50"/>
        <v>40.11</v>
      </c>
      <c r="N1571" s="35"/>
    </row>
    <row r="1572" spans="3:14" ht="100" x14ac:dyDescent="0.35">
      <c r="C1572" s="34"/>
      <c r="D1572" s="36">
        <v>89795</v>
      </c>
      <c r="E1572" s="38" t="str">
        <f>IFERROR(VLOOKUP(D1572,'[1]COMP-SINT-SINAPI'!$G$6:$R$20000,12,0),IFERROR(VLOOKUP(D1572,'[1]PREÇOS UNITÁRIOS'!$B$73:$K$20000,9,0),IFERROR(VLOOKUP(D1572,'[1]INSUMOS-SINAPI'!$A$6:$J$20000,6,0),IFERROR(VLOOKUP(D1572,'[1]tab-PINI-SINT'!$B$18:$H$20000,7,0),IFERROR(VLOOKUP(D1572,[1]INSUMOS!$B$13:$J$9994,9,0),"")))))</f>
        <v>SINAPI</v>
      </c>
      <c r="F1572" s="37" t="str">
        <f>IFERROR(VLOOKUP(D1572,'[1]COMP-SINT-SINAPI'!$G$6:$Q$20000,2,0),IFERROR(VLOOKUP(D1572,'[1]PREÇOS UNITÁRIOS'!$B$73:$H$20000,3,0),IFERROR(VLOOKUP(D1572,'[1]INSUMOS-SINAPI'!$A$7:$F$20000,2,0),IFERROR(VLOOKUP(D1572,'[1]tab-PINI-SINT'!$B$18:$G$20000,2,0),IFERROR(VLOOKUP(D1572,[1]INSUMOS!$B$13:$H$9994,3,0),"")))))</f>
        <v>JUNÇÃO SIMPLES, PVC, SERIE NORMAL, ESGOTO PREDIAL, DN 75 X 75 MM, JUNTA ELÁSTICA, FORNECIDO E INSTALADO EM RAMAL DE DESCARGA OU RAMAL DE ESGOTO SANITÁRIO. AF_08/2022</v>
      </c>
      <c r="G1572" s="38" t="str">
        <f>IFERROR(VLOOKUP(D1572,'[1]COMP-SINT-SINAPI'!$G$6:$Q$20000,3,0),IFERROR(VLOOKUP(D1572,'[1]PREÇOS UNITÁRIOS'!$B$73:$H$20000,4,0),IFERROR(VLOOKUP(D1572,'[1]INSUMOS-SINAPI'!$A$7:$F$20000,3,0),IFERROR(VLOOKUP(D1572,'[1]tab-PINI-SINT'!$B$18:$G$20000,3,0),IFERROR(VLOOKUP(D1572,[1]INSUMOS!$B$13:$H$9994,5,0),"")))))</f>
        <v>UN</v>
      </c>
      <c r="H1572" s="39">
        <v>0.25</v>
      </c>
      <c r="I1572" s="38">
        <f>IFERROR(VLOOKUP(D1572,'[1]COMP-SINT-SINAPI'!$G$6:$Q$20000,8,0),IFERROR(VLOOKUP(D1572,'[1]PREÇOS UNITÁRIOS'!$B$73:$H$20000,5,0),IFERROR(VLOOKUP(D1572,'[1]INSUMOS-SINAPI'!$A$7:$F$20000,5,0),IFERROR(VLOOKUP(D1572,'[1]tab-PINI-SINT'!$B$18:$G$20000,4,0),IFERROR(VLOOKUP(D1572,[1]INSUMOS!$B$13:$H$9994,6,0),"")))))</f>
        <v>34.5</v>
      </c>
      <c r="J1572" s="38" t="str">
        <f>IF(D1572="",0,IFERROR(VLOOKUP(D1572,'[1]COMP-SINT-SINAPI'!$G$6:$Q$20000,7,0),IFERROR(VLOOKUP(D1572,'[1]PREÇOS UNITÁRIOS'!$B$73:$H$20000,6,0),IFERROR(VLOOKUP(D1572,'[1]INSUMOS-SINAPI'!$A$7:$F$20000,7,0),IFERROR(VLOOKUP(D1572,'[1]tab-PINI-SINT'!$B$18:$G$20000,5,0),IFERROR(VLOOKUP(D1572,[1]INSUMOS!$B$13:$H$9994,7,0),"0,00"))))))</f>
        <v>7,71</v>
      </c>
      <c r="K1572" s="40">
        <f t="shared" si="48"/>
        <v>8.625</v>
      </c>
      <c r="L1572" s="40">
        <f t="shared" si="49"/>
        <v>1.9275</v>
      </c>
      <c r="M1572" s="41">
        <f t="shared" si="50"/>
        <v>10.5525</v>
      </c>
      <c r="N1572" s="35"/>
    </row>
    <row r="1573" spans="3:14" ht="75" x14ac:dyDescent="0.35">
      <c r="C1573" s="34"/>
      <c r="D1573" s="36">
        <v>89710</v>
      </c>
      <c r="E1573" s="38" t="str">
        <f>IFERROR(VLOOKUP(D1573,'[1]COMP-SINT-SINAPI'!$G$6:$R$20000,12,0),IFERROR(VLOOKUP(D1573,'[1]PREÇOS UNITÁRIOS'!$B$73:$K$20000,9,0),IFERROR(VLOOKUP(D1573,'[1]INSUMOS-SINAPI'!$A$6:$J$20000,6,0),IFERROR(VLOOKUP(D1573,'[1]tab-PINI-SINT'!$B$18:$H$20000,7,0),IFERROR(VLOOKUP(D1573,[1]INSUMOS!$B$13:$J$9994,9,0),"")))))</f>
        <v>SINAPI</v>
      </c>
      <c r="F1573" s="37" t="str">
        <f>IFERROR(VLOOKUP(D1573,'[1]COMP-SINT-SINAPI'!$G$6:$Q$20000,2,0),IFERROR(VLOOKUP(D1573,'[1]PREÇOS UNITÁRIOS'!$B$73:$H$20000,3,0),IFERROR(VLOOKUP(D1573,'[1]INSUMOS-SINAPI'!$A$7:$F$20000,2,0),IFERROR(VLOOKUP(D1573,'[1]tab-PINI-SINT'!$B$18:$G$20000,2,0),IFERROR(VLOOKUP(D1573,[1]INSUMOS!$B$13:$H$9994,3,0),"")))))</f>
        <v>RALO SECO, PVC, DN 100 X 40 MM, JUNTA SOLDÁVEL, FORNECIDO E INSTALADO EM RAMAL DE DESCARGA OU EM RAMAL DE ESGOTO SANITÁRIO. AF_08/2022</v>
      </c>
      <c r="G1573" s="38" t="str">
        <f>IFERROR(VLOOKUP(D1573,'[1]COMP-SINT-SINAPI'!$G$6:$Q$20000,3,0),IFERROR(VLOOKUP(D1573,'[1]PREÇOS UNITÁRIOS'!$B$73:$H$20000,4,0),IFERROR(VLOOKUP(D1573,'[1]INSUMOS-SINAPI'!$A$7:$F$20000,3,0),IFERROR(VLOOKUP(D1573,'[1]tab-PINI-SINT'!$B$18:$G$20000,3,0),IFERROR(VLOOKUP(D1573,[1]INSUMOS!$B$13:$H$9994,5,0),"")))))</f>
        <v>UN</v>
      </c>
      <c r="H1573" s="39">
        <v>0.25</v>
      </c>
      <c r="I1573" s="38">
        <f>IFERROR(VLOOKUP(D1573,'[1]COMP-SINT-SINAPI'!$G$6:$Q$20000,8,0),IFERROR(VLOOKUP(D1573,'[1]PREÇOS UNITÁRIOS'!$B$73:$H$20000,5,0),IFERROR(VLOOKUP(D1573,'[1]INSUMOS-SINAPI'!$A$7:$F$20000,5,0),IFERROR(VLOOKUP(D1573,'[1]tab-PINI-SINT'!$B$18:$G$20000,4,0),IFERROR(VLOOKUP(D1573,[1]INSUMOS!$B$13:$H$9994,6,0),"")))))</f>
        <v>11.419999999999998</v>
      </c>
      <c r="J1573" s="38" t="str">
        <f>IF(D1573="",0,IFERROR(VLOOKUP(D1573,'[1]COMP-SINT-SINAPI'!$G$6:$Q$20000,7,0),IFERROR(VLOOKUP(D1573,'[1]PREÇOS UNITÁRIOS'!$B$73:$H$20000,6,0),IFERROR(VLOOKUP(D1573,'[1]INSUMOS-SINAPI'!$A$7:$F$20000,7,0),IFERROR(VLOOKUP(D1573,'[1]tab-PINI-SINT'!$B$18:$G$20000,5,0),IFERROR(VLOOKUP(D1573,[1]INSUMOS!$B$13:$H$9994,7,0),"0,00"))))))</f>
        <v>5,80</v>
      </c>
      <c r="K1573" s="40">
        <f t="shared" si="48"/>
        <v>2.8549999999999995</v>
      </c>
      <c r="L1573" s="40">
        <f t="shared" si="49"/>
        <v>1.45</v>
      </c>
      <c r="M1573" s="41">
        <f t="shared" si="50"/>
        <v>4.3049999999999997</v>
      </c>
      <c r="N1573" s="35"/>
    </row>
    <row r="1574" spans="3:14" x14ac:dyDescent="0.35">
      <c r="C1574" s="34"/>
      <c r="D1574" s="35"/>
      <c r="E1574" s="118"/>
      <c r="F1574" s="35"/>
      <c r="G1574" s="35"/>
      <c r="H1574" s="35"/>
      <c r="I1574" s="50" t="s">
        <v>1042</v>
      </c>
      <c r="J1574" s="29"/>
      <c r="K1574" s="41">
        <f>SUM(K1566:K1573)</f>
        <v>121.7075</v>
      </c>
      <c r="L1574" s="41">
        <f>SUM(L1566:L1573)</f>
        <v>72.542500000000004</v>
      </c>
      <c r="M1574" s="41">
        <f>SUM(M1566:M1573)</f>
        <v>194.25</v>
      </c>
      <c r="N1574" s="35"/>
    </row>
    <row r="1575" spans="3:14" x14ac:dyDescent="0.35">
      <c r="C1575" s="34"/>
      <c r="D1575" s="35"/>
      <c r="E1575" s="118"/>
      <c r="F1575" s="35"/>
      <c r="G1575" s="35"/>
      <c r="H1575" s="35"/>
      <c r="I1575" s="35"/>
      <c r="J1575" s="35"/>
      <c r="K1575" s="35"/>
      <c r="L1575" s="35"/>
      <c r="M1575" s="35"/>
      <c r="N1575" s="35"/>
    </row>
    <row r="1576" spans="3:14" x14ac:dyDescent="0.35">
      <c r="C1576" s="42"/>
      <c r="D1576" s="43"/>
      <c r="E1576" s="117"/>
      <c r="F1576" s="43"/>
      <c r="G1576" s="44" t="s">
        <v>21</v>
      </c>
      <c r="H1576" s="44" t="s">
        <v>1036</v>
      </c>
      <c r="I1576" s="44" t="s">
        <v>1037</v>
      </c>
      <c r="J1576" s="44" t="s">
        <v>1038</v>
      </c>
      <c r="K1576" s="44" t="s">
        <v>1039</v>
      </c>
      <c r="L1576" s="44" t="s">
        <v>1040</v>
      </c>
      <c r="M1576" s="45" t="s">
        <v>1041</v>
      </c>
      <c r="N1576" s="35"/>
    </row>
    <row r="1577" spans="3:14" ht="26" x14ac:dyDescent="0.35">
      <c r="C1577" s="55" t="s">
        <v>878</v>
      </c>
      <c r="D1577" s="47" t="str">
        <f>IF(C1577="","",VLOOKUP(C1577,'[1]PREÇOS UNITÁRIOS'!$B$12:$H$10000,2,0))</f>
        <v>C215-SEDOP-231086</v>
      </c>
      <c r="E1577" s="79" t="s">
        <v>11</v>
      </c>
      <c r="F1577" s="47" t="str">
        <f>IF(C1577="","",VLOOKUP(C1577,'[1]PREÇOS UNITÁRIOS'!$B$12:$H$10000,3,0))</f>
        <v>Ponto de gás e força  p/ split até 60.000 BTU's (10m)</v>
      </c>
      <c r="G1577" s="48" t="s">
        <v>21</v>
      </c>
      <c r="H1577" s="29"/>
      <c r="I1577" s="29"/>
      <c r="J1577" s="49"/>
      <c r="K1577" s="49">
        <f>K1584</f>
        <v>1697.6200000000001</v>
      </c>
      <c r="L1577" s="49">
        <f>L1584</f>
        <v>542.04</v>
      </c>
      <c r="M1577" s="49">
        <f>SUM(K1577:L1577)</f>
        <v>2239.66</v>
      </c>
      <c r="N1577" s="35"/>
    </row>
    <row r="1578" spans="3:14" ht="27" x14ac:dyDescent="0.35">
      <c r="C1578" s="34"/>
      <c r="D1578" s="36" t="s">
        <v>1058</v>
      </c>
      <c r="E1578" s="38" t="str">
        <f>IFERROR(VLOOKUP(D1578,'[1]COMP-SINT-SINAPI'!$G$6:$R$20000,12,0),IFERROR(VLOOKUP(D1578,'[1]PREÇOS UNITÁRIOS'!$B$73:$K$20000,9,0),IFERROR(VLOOKUP(D1578,'[1]INSUMOS-SINAPI'!$A$6:$J$20000,6,0),IFERROR(VLOOKUP(D1578,'[1]tab-PINI-SINT'!$B$18:$H$20000,7,0),IFERROR(VLOOKUP(D1578,[1]INSUMOS!$B$13:$J$9994,9,0),"")))))</f>
        <v>PINI</v>
      </c>
      <c r="F1578" s="37" t="str">
        <f>IFERROR(VLOOKUP(D1578,'[1]COMP-SINT-SINAPI'!$G$6:$Q$20000,2,0),IFERROR(VLOOKUP(D1578,'[1]PREÇOS UNITÁRIOS'!$B$73:$H$20000,3,0),IFERROR(VLOOKUP(D1578,'[1]INSUMOS-SINAPI'!$A$7:$F$20000,2,0),IFERROR(VLOOKUP(D1578,'[1]tab-PINI-SINT'!$B$18:$G$20000,2,0),IFERROR(VLOOKUP(D1578,[1]INSUMOS!$B$13:$H$9994,3,0),"")))))</f>
        <v>Tubo de cobre com isolamento térmico - Ø 1/2"</v>
      </c>
      <c r="G1578" s="38" t="str">
        <f>IFERROR(VLOOKUP(D1578,'[1]COMP-SINT-SINAPI'!$G$6:$Q$6700,3,0),IFERROR(VLOOKUP(D1578,'[1]PREÇOS UNITÁRIOS'!$B$73:$H$6000,4,0),IFERROR(VLOOKUP(D1578,'[1]INSUMOS-SINAPI'!$A$7:$F$5288,3,0),IFERROR(VLOOKUP(D1578,'[1]tab-PINI-SINT'!$B$18:$G$5507,3,0),IFERROR(VLOOKUP(D1578,[1]INSUMOS!$B$13:$H$148,5,0),"")))))</f>
        <v>m</v>
      </c>
      <c r="H1578" s="39">
        <v>12</v>
      </c>
      <c r="I1578" s="38">
        <f>IFERROR(VLOOKUP(D1578,'[1]COMP-SINT-SINAPI'!$G$6:$Q$20000,8,0),IFERROR(VLOOKUP(D1578,'[1]PREÇOS UNITÁRIOS'!$B$73:$H$20000,5,0),IFERROR(VLOOKUP(D1578,'[1]INSUMOS-SINAPI'!$A$7:$F$20000,5,0),IFERROR(VLOOKUP(D1578,'[1]tab-PINI-SINT'!$B$18:$G$20000,4,0),IFERROR(VLOOKUP(D1578,[1]INSUMOS!$B$13:$H$9994,6,0),"")))))</f>
        <v>30.18</v>
      </c>
      <c r="J1578" s="38">
        <f>IF(D1578="",0,IFERROR(VLOOKUP(D1578,'[1]COMP-SINT-SINAPI'!$G$6:$Q$20000,7,0),IFERROR(VLOOKUP(D1578,'[1]PREÇOS UNITÁRIOS'!$B$73:$H$20000,6,0),IFERROR(VLOOKUP(D1578,'[1]INSUMOS-SINAPI'!$A$7:$F$20000,7,0),IFERROR(VLOOKUP(D1578,'[1]tab-PINI-SINT'!$B$18:$G$20000,5,0),IFERROR(VLOOKUP(D1578,[1]INSUMOS!$B$13:$H$9994,7,0),"0,00"))))))</f>
        <v>4.32</v>
      </c>
      <c r="K1578" s="40">
        <f t="shared" ref="K1578:K1583" si="51">IF(H1578="",0,H1578*I1578)</f>
        <v>362.15999999999997</v>
      </c>
      <c r="L1578" s="40">
        <f t="shared" ref="L1578:L1583" si="52">H1578*J1578</f>
        <v>51.84</v>
      </c>
      <c r="M1578" s="41">
        <f t="shared" ref="M1578:M1583" si="53">K1578+L1578</f>
        <v>414</v>
      </c>
      <c r="N1578" s="35"/>
    </row>
    <row r="1579" spans="3:14" ht="27" x14ac:dyDescent="0.35">
      <c r="C1579" s="34"/>
      <c r="D1579" s="36" t="s">
        <v>1059</v>
      </c>
      <c r="E1579" s="38" t="str">
        <f>IFERROR(VLOOKUP(D1579,'[1]COMP-SINT-SINAPI'!$G$6:$R$20000,12,0),IFERROR(VLOOKUP(D1579,'[1]PREÇOS UNITÁRIOS'!$B$73:$K$20000,9,0),IFERROR(VLOOKUP(D1579,'[1]INSUMOS-SINAPI'!$A$6:$J$20000,6,0),IFERROR(VLOOKUP(D1579,'[1]tab-PINI-SINT'!$B$18:$H$20000,7,0),IFERROR(VLOOKUP(D1579,[1]INSUMOS!$B$13:$J$9994,9,0),"")))))</f>
        <v>PINI</v>
      </c>
      <c r="F1579" s="37" t="str">
        <f>IFERROR(VLOOKUP(D1579,'[1]COMP-SINT-SINAPI'!$G$6:$Q$20000,2,0),IFERROR(VLOOKUP(D1579,'[1]PREÇOS UNITÁRIOS'!$B$73:$H$20000,3,0),IFERROR(VLOOKUP(D1579,'[1]INSUMOS-SINAPI'!$A$7:$F$20000,2,0),IFERROR(VLOOKUP(D1579,'[1]tab-PINI-SINT'!$B$18:$G$20000,2,0),IFERROR(VLOOKUP(D1579,[1]INSUMOS!$B$13:$H$9994,3,0),"")))))</f>
        <v>Tubo de cobre com isolamento térmico Ø 1 1/8"</v>
      </c>
      <c r="G1579" s="38" t="str">
        <f>IFERROR(VLOOKUP(D1579,'[1]COMP-SINT-SINAPI'!$G$6:$Q$20000,3,0),IFERROR(VLOOKUP(D1579,'[1]PREÇOS UNITÁRIOS'!$B$73:$H$20000,4,0),IFERROR(VLOOKUP(D1579,'[1]INSUMOS-SINAPI'!$A$7:$F$20000,3,0),IFERROR(VLOOKUP(D1579,'[1]tab-PINI-SINT'!$B$18:$G$20000,3,0),IFERROR(VLOOKUP(D1579,[1]INSUMOS!$B$13:$H$9994,5,0),"")))))</f>
        <v>m</v>
      </c>
      <c r="H1579" s="39">
        <v>12</v>
      </c>
      <c r="I1579" s="38">
        <f>IFERROR(VLOOKUP(D1579,'[1]COMP-SINT-SINAPI'!$G$6:$Q$20000,8,0),IFERROR(VLOOKUP(D1579,'[1]PREÇOS UNITÁRIOS'!$B$73:$H$20000,5,0),IFERROR(VLOOKUP(D1579,'[1]INSUMOS-SINAPI'!$A$7:$F$20000,5,0),IFERROR(VLOOKUP(D1579,'[1]tab-PINI-SINT'!$B$18:$G$20000,4,0),IFERROR(VLOOKUP(D1579,[1]INSUMOS!$B$13:$H$9994,6,0),"")))))</f>
        <v>75.760000000000005</v>
      </c>
      <c r="J1579" s="38">
        <f>IF(D1579="",0,IFERROR(VLOOKUP(D1579,'[1]COMP-SINT-SINAPI'!$G$6:$Q$20000,7,0),IFERROR(VLOOKUP(D1579,'[1]PREÇOS UNITÁRIOS'!$B$73:$H$20000,6,0),IFERROR(VLOOKUP(D1579,'[1]INSUMOS-SINAPI'!$A$7:$F$20000,7,0),IFERROR(VLOOKUP(D1579,'[1]tab-PINI-SINT'!$B$18:$G$20000,5,0),IFERROR(VLOOKUP(D1579,[1]INSUMOS!$B$13:$H$9994,7,0),"0,00"))))))</f>
        <v>5.47</v>
      </c>
      <c r="K1579" s="40">
        <f t="shared" si="51"/>
        <v>909.12000000000012</v>
      </c>
      <c r="L1579" s="40">
        <f t="shared" si="52"/>
        <v>65.64</v>
      </c>
      <c r="M1579" s="41">
        <f t="shared" si="53"/>
        <v>974.7600000000001</v>
      </c>
      <c r="N1579" s="35"/>
    </row>
    <row r="1580" spans="3:14" ht="25" x14ac:dyDescent="0.35">
      <c r="C1580" s="34"/>
      <c r="D1580" s="36">
        <v>34629</v>
      </c>
      <c r="E1580" s="38" t="str">
        <f>IFERROR(VLOOKUP(D1580,'[1]COMP-SINT-SINAPI'!$G$6:$R$20000,12,0),IFERROR(VLOOKUP(D1580,'[1]PREÇOS UNITÁRIOS'!$B$73:$K$20000,9,0),IFERROR(VLOOKUP(D1580,'[1]INSUMOS-SINAPI'!$A$6:$J$20000,6,0),IFERROR(VLOOKUP(D1580,'[1]tab-PINI-SINT'!$B$18:$H$20000,7,0),IFERROR(VLOOKUP(D1580,[1]INSUMOS!$B$13:$J$9994,9,0),"")))))</f>
        <v>SINAPI</v>
      </c>
      <c r="F1580" s="37" t="str">
        <f>IFERROR(VLOOKUP(D1580,'[1]COMP-SINT-SINAPI'!$G$6:$Q$20000,2,0),IFERROR(VLOOKUP(D1580,'[1]PREÇOS UNITÁRIOS'!$B$73:$H$20000,3,0),IFERROR(VLOOKUP(D1580,'[1]INSUMOS-SINAPI'!$A$7:$F$20000,2,0),IFERROR(VLOOKUP(D1580,'[1]tab-PINI-SINT'!$B$18:$G$20000,2,0),IFERROR(VLOOKUP(D1580,[1]INSUMOS!$B$13:$H$9994,3,0),"")))))</f>
        <v>CABO FLEXIVEL PVC 750 V, 4 CONDUTORES DE 6,0 MM2</v>
      </c>
      <c r="G1580" s="38" t="str">
        <f>IFERROR(VLOOKUP(D1580,'[1]COMP-SINT-SINAPI'!$G$6:$Q$20000,3,0),IFERROR(VLOOKUP(D1580,'[1]PREÇOS UNITÁRIOS'!$B$73:$H$20000,4,0),IFERROR(VLOOKUP(D1580,'[1]INSUMOS-SINAPI'!$A$7:$F$20000,3,0),IFERROR(VLOOKUP(D1580,'[1]tab-PINI-SINT'!$B$18:$G$20000,3,0),IFERROR(VLOOKUP(D1580,[1]INSUMOS!$B$13:$H$9994,5,0),"")))))</f>
        <v xml:space="preserve">M     </v>
      </c>
      <c r="H1580" s="39">
        <v>12</v>
      </c>
      <c r="I1580" s="38" t="str">
        <f>IFERROR(VLOOKUP(D1580,'[1]COMP-SINT-SINAPI'!$G$6:$Q$20000,8,0),IFERROR(VLOOKUP(D1580,'[1]PREÇOS UNITÁRIOS'!$B$73:$H$20000,5,0),IFERROR(VLOOKUP(D1580,'[1]INSUMOS-SINAPI'!$A$7:$F$20000,5,0),IFERROR(VLOOKUP(D1580,'[1]tab-PINI-SINT'!$B$18:$G$20000,4,0),IFERROR(VLOOKUP(D1580,[1]INSUMOS!$B$13:$H$9994,6,0),"")))))</f>
        <v>26,05</v>
      </c>
      <c r="J1580" s="38" t="str">
        <f>IF(D1580="",0,IFERROR(VLOOKUP(D1580,'[1]COMP-SINT-SINAPI'!$G$6:$Q$20000,7,0),IFERROR(VLOOKUP(D1580,'[1]PREÇOS UNITÁRIOS'!$B$73:$H$20000,6,0),IFERROR(VLOOKUP(D1580,'[1]INSUMOS-SINAPI'!$A$7:$F$20000,7,0),IFERROR(VLOOKUP(D1580,'[1]tab-PINI-SINT'!$B$18:$G$20000,5,0),IFERROR(VLOOKUP(D1580,[1]INSUMOS!$B$13:$H$9994,7,0),"0,00"))))))</f>
        <v>0,00</v>
      </c>
      <c r="K1580" s="40">
        <f t="shared" si="51"/>
        <v>312.60000000000002</v>
      </c>
      <c r="L1580" s="40">
        <f t="shared" si="52"/>
        <v>0</v>
      </c>
      <c r="M1580" s="41">
        <f t="shared" si="53"/>
        <v>312.60000000000002</v>
      </c>
      <c r="N1580" s="35"/>
    </row>
    <row r="1581" spans="3:14" ht="37.5" x14ac:dyDescent="0.35">
      <c r="C1581" s="34"/>
      <c r="D1581" s="36">
        <v>88247</v>
      </c>
      <c r="E1581" s="38" t="str">
        <f>IFERROR(VLOOKUP(D1581,'[1]COMP-SINT-SINAPI'!$G$6:$R$20000,12,0),IFERROR(VLOOKUP(D1581,'[1]PREÇOS UNITÁRIOS'!$B$73:$K$20000,9,0),IFERROR(VLOOKUP(D1581,'[1]INSUMOS-SINAPI'!$A$6:$J$20000,6,0),IFERROR(VLOOKUP(D1581,'[1]tab-PINI-SINT'!$B$18:$H$20000,7,0),IFERROR(VLOOKUP(D1581,[1]INSUMOS!$B$13:$J$9994,9,0),"")))))</f>
        <v>SINAPI</v>
      </c>
      <c r="F1581" s="37" t="str">
        <f>IFERROR(VLOOKUP(D1581,'[1]COMP-SINT-SINAPI'!$G$6:$Q$20000,2,0),IFERROR(VLOOKUP(D1581,'[1]PREÇOS UNITÁRIOS'!$B$73:$H$20000,3,0),IFERROR(VLOOKUP(D1581,'[1]INSUMOS-SINAPI'!$A$7:$F$20000,2,0),IFERROR(VLOOKUP(D1581,'[1]tab-PINI-SINT'!$B$18:$G$20000,2,0),IFERROR(VLOOKUP(D1581,[1]INSUMOS!$B$13:$H$9994,3,0),"")))))</f>
        <v>AUXILIAR DE ELETRICISTA COM ENCARGOS COMPLEMENTARES</v>
      </c>
      <c r="G1581" s="38" t="str">
        <f>IFERROR(VLOOKUP(D1581,'[1]COMP-SINT-SINAPI'!$G$6:$Q$20000,3,0),IFERROR(VLOOKUP(D1581,'[1]PREÇOS UNITÁRIOS'!$B$73:$H$20000,4,0),IFERROR(VLOOKUP(D1581,'[1]INSUMOS-SINAPI'!$A$7:$F$20000,3,0),IFERROR(VLOOKUP(D1581,'[1]tab-PINI-SINT'!$B$18:$G$20000,3,0),IFERROR(VLOOKUP(D1581,[1]INSUMOS!$B$13:$H$9994,5,0),"")))))</f>
        <v>H</v>
      </c>
      <c r="H1581" s="39">
        <v>6</v>
      </c>
      <c r="I1581" s="38">
        <f>IFERROR(VLOOKUP(D1581,'[1]COMP-SINT-SINAPI'!$G$6:$Q$20000,8,0),IFERROR(VLOOKUP(D1581,'[1]PREÇOS UNITÁRIOS'!$B$73:$H$20000,5,0),IFERROR(VLOOKUP(D1581,'[1]INSUMOS-SINAPI'!$A$7:$F$20000,5,0),IFERROR(VLOOKUP(D1581,'[1]tab-PINI-SINT'!$B$18:$G$20000,4,0),IFERROR(VLOOKUP(D1581,[1]INSUMOS!$B$13:$H$9994,6,0),"")))))</f>
        <v>5.1700000000000017</v>
      </c>
      <c r="J1581" s="38" t="str">
        <f>IF(D1581="",0,IFERROR(VLOOKUP(D1581,'[1]COMP-SINT-SINAPI'!$G$6:$Q$20000,7,0),IFERROR(VLOOKUP(D1581,'[1]PREÇOS UNITÁRIOS'!$B$73:$H$20000,6,0),IFERROR(VLOOKUP(D1581,'[1]INSUMOS-SINAPI'!$A$7:$F$20000,7,0),IFERROR(VLOOKUP(D1581,'[1]tab-PINI-SINT'!$B$18:$G$20000,5,0),IFERROR(VLOOKUP(D1581,[1]INSUMOS!$B$13:$H$9994,7,0),"0,00"))))))</f>
        <v>15,70</v>
      </c>
      <c r="K1581" s="40">
        <f t="shared" si="51"/>
        <v>31.02000000000001</v>
      </c>
      <c r="L1581" s="40">
        <f t="shared" si="52"/>
        <v>94.199999999999989</v>
      </c>
      <c r="M1581" s="41">
        <f t="shared" si="53"/>
        <v>125.22</v>
      </c>
      <c r="N1581" s="35"/>
    </row>
    <row r="1582" spans="3:14" ht="25" x14ac:dyDescent="0.35">
      <c r="C1582" s="34"/>
      <c r="D1582" s="36">
        <v>88264</v>
      </c>
      <c r="E1582" s="38" t="str">
        <f>IFERROR(VLOOKUP(D1582,'[1]COMP-SINT-SINAPI'!$G$6:$R$20000,12,0),IFERROR(VLOOKUP(D1582,'[1]PREÇOS UNITÁRIOS'!$B$73:$K$20000,9,0),IFERROR(VLOOKUP(D1582,'[1]INSUMOS-SINAPI'!$A$6:$J$20000,6,0),IFERROR(VLOOKUP(D1582,'[1]tab-PINI-SINT'!$B$18:$H$20000,7,0),IFERROR(VLOOKUP(D1582,[1]INSUMOS!$B$13:$J$9994,9,0),"")))))</f>
        <v>SINAPI</v>
      </c>
      <c r="F1582" s="37" t="str">
        <f>IFERROR(VLOOKUP(D1582,'[1]COMP-SINT-SINAPI'!$G$6:$Q$20000,2,0),IFERROR(VLOOKUP(D1582,'[1]PREÇOS UNITÁRIOS'!$B$73:$H$20000,3,0),IFERROR(VLOOKUP(D1582,'[1]INSUMOS-SINAPI'!$A$7:$F$20000,2,0),IFERROR(VLOOKUP(D1582,'[1]tab-PINI-SINT'!$B$18:$G$20000,2,0),IFERROR(VLOOKUP(D1582,[1]INSUMOS!$B$13:$H$9994,3,0),"")))))</f>
        <v>ELETRICISTA COM ENCARGOS COMPLEMENTARES</v>
      </c>
      <c r="G1582" s="38" t="str">
        <f>IFERROR(VLOOKUP(D1582,'[1]COMP-SINT-SINAPI'!$G$6:$Q$20000,3,0),IFERROR(VLOOKUP(D1582,'[1]PREÇOS UNITÁRIOS'!$B$73:$H$20000,4,0),IFERROR(VLOOKUP(D1582,'[1]INSUMOS-SINAPI'!$A$7:$F$20000,3,0),IFERROR(VLOOKUP(D1582,'[1]tab-PINI-SINT'!$B$18:$G$20000,3,0),IFERROR(VLOOKUP(D1582,[1]INSUMOS!$B$13:$H$9994,5,0),"")))))</f>
        <v>H</v>
      </c>
      <c r="H1582" s="39">
        <v>10</v>
      </c>
      <c r="I1582" s="38">
        <f>IFERROR(VLOOKUP(D1582,'[1]COMP-SINT-SINAPI'!$G$6:$Q$20000,8,0),IFERROR(VLOOKUP(D1582,'[1]PREÇOS UNITÁRIOS'!$B$73:$H$20000,5,0),IFERROR(VLOOKUP(D1582,'[1]INSUMOS-SINAPI'!$A$7:$F$20000,5,0),IFERROR(VLOOKUP(D1582,'[1]tab-PINI-SINT'!$B$18:$G$20000,4,0),IFERROR(VLOOKUP(D1582,[1]INSUMOS!$B$13:$H$9994,6,0),"")))))</f>
        <v>5.1700000000000017</v>
      </c>
      <c r="J1582" s="38" t="str">
        <f>IF(D1582="",0,IFERROR(VLOOKUP(D1582,'[1]COMP-SINT-SINAPI'!$G$6:$Q$20000,7,0),IFERROR(VLOOKUP(D1582,'[1]PREÇOS UNITÁRIOS'!$B$73:$H$20000,6,0),IFERROR(VLOOKUP(D1582,'[1]INSUMOS-SINAPI'!$A$7:$F$20000,7,0),IFERROR(VLOOKUP(D1582,'[1]tab-PINI-SINT'!$B$18:$G$20000,5,0),IFERROR(VLOOKUP(D1582,[1]INSUMOS!$B$13:$H$9994,7,0),"0,00"))))))</f>
        <v>20,13</v>
      </c>
      <c r="K1582" s="40">
        <f t="shared" si="51"/>
        <v>51.700000000000017</v>
      </c>
      <c r="L1582" s="40">
        <f t="shared" si="52"/>
        <v>201.29999999999998</v>
      </c>
      <c r="M1582" s="41">
        <f t="shared" si="53"/>
        <v>253</v>
      </c>
      <c r="N1582" s="35"/>
    </row>
    <row r="1583" spans="3:14" ht="50" x14ac:dyDescent="0.35">
      <c r="C1583" s="34"/>
      <c r="D1583" s="36">
        <v>88279</v>
      </c>
      <c r="E1583" s="38" t="str">
        <f>IFERROR(VLOOKUP(D1583,'[1]COMP-SINT-SINAPI'!$G$6:$R$20000,12,0),IFERROR(VLOOKUP(D1583,'[1]PREÇOS UNITÁRIOS'!$B$73:$K$20000,9,0),IFERROR(VLOOKUP(D1583,'[1]INSUMOS-SINAPI'!$A$6:$J$20000,6,0),IFERROR(VLOOKUP(D1583,'[1]tab-PINI-SINT'!$B$18:$H$20000,7,0),IFERROR(VLOOKUP(D1583,[1]INSUMOS!$B$13:$J$9994,9,0),"")))))</f>
        <v>SINAPI</v>
      </c>
      <c r="F1583" s="37" t="str">
        <f>IFERROR(VLOOKUP(D1583,'[1]COMP-SINT-SINAPI'!$G$6:$Q$20000,2,0),IFERROR(VLOOKUP(D1583,'[1]PREÇOS UNITÁRIOS'!$B$73:$H$20000,3,0),IFERROR(VLOOKUP(D1583,'[1]INSUMOS-SINAPI'!$A$7:$F$20000,2,0),IFERROR(VLOOKUP(D1583,'[1]tab-PINI-SINT'!$B$18:$G$20000,2,0),IFERROR(VLOOKUP(D1583,[1]INSUMOS!$B$13:$H$9994,3,0),"")))))</f>
        <v>MONTADOR ELETROMECÃNICO COM ENCARGOS COMPLEMENTARES</v>
      </c>
      <c r="G1583" s="38" t="str">
        <f>IFERROR(VLOOKUP(D1583,'[1]COMP-SINT-SINAPI'!$G$6:$Q$20000,3,0),IFERROR(VLOOKUP(D1583,'[1]PREÇOS UNITÁRIOS'!$B$73:$H$20000,4,0),IFERROR(VLOOKUP(D1583,'[1]INSUMOS-SINAPI'!$A$7:$F$20000,3,0),IFERROR(VLOOKUP(D1583,'[1]tab-PINI-SINT'!$B$18:$G$20000,3,0),IFERROR(VLOOKUP(D1583,[1]INSUMOS!$B$13:$H$9994,5,0),"")))))</f>
        <v>H</v>
      </c>
      <c r="H1583" s="39">
        <v>6</v>
      </c>
      <c r="I1583" s="38">
        <f>IFERROR(VLOOKUP(D1583,'[1]COMP-SINT-SINAPI'!$G$6:$Q$20000,8,0),IFERROR(VLOOKUP(D1583,'[1]PREÇOS UNITÁRIOS'!$B$73:$H$20000,5,0),IFERROR(VLOOKUP(D1583,'[1]INSUMOS-SINAPI'!$A$7:$F$20000,5,0),IFERROR(VLOOKUP(D1583,'[1]tab-PINI-SINT'!$B$18:$G$20000,4,0),IFERROR(VLOOKUP(D1583,[1]INSUMOS!$B$13:$H$9994,6,0),"")))))</f>
        <v>5.1699999999999982</v>
      </c>
      <c r="J1583" s="38" t="str">
        <f>IF(D1583="",0,IFERROR(VLOOKUP(D1583,'[1]COMP-SINT-SINAPI'!$G$6:$Q$20000,7,0),IFERROR(VLOOKUP(D1583,'[1]PREÇOS UNITÁRIOS'!$B$73:$H$20000,6,0),IFERROR(VLOOKUP(D1583,'[1]INSUMOS-SINAPI'!$A$7:$F$20000,7,0),IFERROR(VLOOKUP(D1583,'[1]tab-PINI-SINT'!$B$18:$G$20000,5,0),IFERROR(VLOOKUP(D1583,[1]INSUMOS!$B$13:$H$9994,7,0),"0,00"))))))</f>
        <v>21,51</v>
      </c>
      <c r="K1583" s="40">
        <f t="shared" si="51"/>
        <v>31.019999999999989</v>
      </c>
      <c r="L1583" s="40">
        <f t="shared" si="52"/>
        <v>129.06</v>
      </c>
      <c r="M1583" s="41">
        <f t="shared" si="53"/>
        <v>160.07999999999998</v>
      </c>
      <c r="N1583" s="35"/>
    </row>
    <row r="1584" spans="3:14" x14ac:dyDescent="0.35">
      <c r="C1584" s="34"/>
      <c r="D1584" s="35"/>
      <c r="E1584" s="118"/>
      <c r="F1584" s="51"/>
      <c r="G1584" s="43"/>
      <c r="H1584" s="43"/>
      <c r="I1584" s="50" t="s">
        <v>1042</v>
      </c>
      <c r="J1584" s="29"/>
      <c r="K1584" s="41">
        <f>SUM(K1578:K1583)</f>
        <v>1697.6200000000001</v>
      </c>
      <c r="L1584" s="41">
        <f>SUM(L1578:L1583)</f>
        <v>542.04</v>
      </c>
      <c r="M1584" s="41">
        <f>SUM(M1578:M1583)</f>
        <v>2239.66</v>
      </c>
      <c r="N1584" s="35"/>
    </row>
    <row r="1585" spans="3:14" x14ac:dyDescent="0.35">
      <c r="C1585" s="34"/>
      <c r="D1585" s="35"/>
      <c r="E1585" s="118"/>
      <c r="F1585" s="51"/>
      <c r="G1585" s="43"/>
      <c r="H1585" s="43"/>
      <c r="I1585" s="43"/>
      <c r="J1585" s="43"/>
      <c r="K1585" s="43"/>
      <c r="L1585" s="43"/>
      <c r="M1585" s="43"/>
      <c r="N1585" s="35"/>
    </row>
    <row r="1586" spans="3:14" x14ac:dyDescent="0.35">
      <c r="C1586" s="34"/>
      <c r="D1586" s="35"/>
      <c r="E1586" s="118"/>
      <c r="F1586" s="51"/>
      <c r="G1586" s="43"/>
      <c r="H1586" s="43"/>
      <c r="I1586" s="43"/>
      <c r="J1586" s="43"/>
      <c r="K1586" s="43"/>
      <c r="L1586" s="43"/>
      <c r="M1586" s="43"/>
      <c r="N1586" s="35"/>
    </row>
    <row r="1587" spans="3:14" x14ac:dyDescent="0.35">
      <c r="C1587" s="34"/>
      <c r="D1587" s="35"/>
      <c r="E1587" s="118"/>
      <c r="F1587" s="51"/>
      <c r="G1587" s="43"/>
      <c r="H1587" s="43"/>
      <c r="I1587" s="43"/>
      <c r="J1587" s="43"/>
      <c r="K1587" s="43"/>
      <c r="L1587" s="43"/>
      <c r="M1587" s="43"/>
      <c r="N1587" s="35"/>
    </row>
    <row r="1588" spans="3:14" x14ac:dyDescent="0.35">
      <c r="C1588" s="34"/>
      <c r="D1588" s="35"/>
      <c r="E1588" s="118"/>
      <c r="F1588" s="51"/>
      <c r="G1588" s="43"/>
      <c r="H1588" s="43"/>
      <c r="I1588" s="43"/>
      <c r="J1588" s="43"/>
      <c r="K1588" s="43"/>
      <c r="L1588" s="43"/>
      <c r="M1588" s="43"/>
      <c r="N1588" s="35"/>
    </row>
    <row r="1589" spans="3:14" x14ac:dyDescent="0.35">
      <c r="C1589" s="42"/>
      <c r="D1589" s="43"/>
      <c r="E1589" s="117"/>
      <c r="F1589" s="43"/>
      <c r="G1589" s="44" t="s">
        <v>21</v>
      </c>
      <c r="H1589" s="44" t="s">
        <v>1036</v>
      </c>
      <c r="I1589" s="44" t="s">
        <v>1037</v>
      </c>
      <c r="J1589" s="44" t="s">
        <v>1038</v>
      </c>
      <c r="K1589" s="44" t="s">
        <v>1039</v>
      </c>
      <c r="L1589" s="44" t="s">
        <v>1040</v>
      </c>
      <c r="M1589" s="45" t="s">
        <v>1041</v>
      </c>
      <c r="N1589" s="35"/>
    </row>
    <row r="1590" spans="3:14" ht="104" x14ac:dyDescent="0.35">
      <c r="C1590" s="55" t="s">
        <v>881</v>
      </c>
      <c r="D1590" s="47" t="str">
        <f>IF(C1590="","",VLOOKUP(C1590,'[1]PREÇOS UNITÁRIOS'!$B$12:$H$10000,2,0))</f>
        <v>C216-SINAPI</v>
      </c>
      <c r="E1590" s="79" t="s">
        <v>11</v>
      </c>
      <c r="F1590" s="47" t="str">
        <f>IF(C1590="","",VLOOKUP(C1590,'[1]PREÇOS UNITÁRIOS'!$B$12:$H$10000,3,0))</f>
        <v>Revisão geral em sistema de cobertura em telha de fibrocimento e estrutura de madeira, com substituição de telhas e peças de madeira danificadas e recomposição de parafusos de fixação (20% de substituição no máximo)</v>
      </c>
      <c r="G1590" s="48" t="s">
        <v>21</v>
      </c>
      <c r="H1590" s="29"/>
      <c r="I1590" s="29"/>
      <c r="J1590" s="49"/>
      <c r="K1590" s="49">
        <f>K1595</f>
        <v>13.492000000000001</v>
      </c>
      <c r="L1590" s="49">
        <f>L1595</f>
        <v>3.0300000000000002</v>
      </c>
      <c r="M1590" s="49">
        <f>SUM(K1590:L1590)</f>
        <v>16.522000000000002</v>
      </c>
      <c r="N1590" s="35"/>
    </row>
    <row r="1591" spans="3:14" ht="125" x14ac:dyDescent="0.35">
      <c r="C1591" s="34"/>
      <c r="D1591" s="36">
        <v>92543</v>
      </c>
      <c r="E1591" s="38" t="str">
        <f>IFERROR(VLOOKUP(D1591,'[1]COMP-SINT-SINAPI'!$G$6:$R$20000,12,0),IFERROR(VLOOKUP(D1591,'[1]PREÇOS UNITÁRIOS'!$B$73:$K$20000,9,0),IFERROR(VLOOKUP(D1591,'[1]INSUMOS-SINAPI'!$A$6:$J$20000,6,0),IFERROR(VLOOKUP(D1591,'[1]tab-PINI-SINT'!$B$18:$H$20000,7,0),IFERROR(VLOOKUP(D1591,[1]INSUMOS!$B$13:$J$9994,9,0),"")))))</f>
        <v>SINAPI</v>
      </c>
      <c r="F1591" s="37" t="str">
        <f>IFERROR(VLOOKUP(D1591,'[1]COMP-SINT-SINAPI'!$G$6:$Q$20000,2,0),IFERROR(VLOOKUP(D1591,'[1]PREÇOS UNITÁRIOS'!$B$73:$H$20000,3,0),IFERROR(VLOOKUP(D1591,'[1]INSUMOS-SINAPI'!$A$7:$F$20000,2,0),IFERROR(VLOOKUP(D1591,'[1]tab-PINI-SINT'!$B$18:$G$20000,2,0),IFERROR(VLOOKUP(D1591,[1]INSUMOS!$B$13:$H$9994,3,0),"")))))</f>
        <v>TRAMA DE MADEIRA COMPOSTA POR TERÇAS PARA TELHADOS DE ATÉ 2 ÁGUAS PARA TELHA ONDULADA DE FIBROCIMENTO, METÁLICA, PLÁSTICA OU TERMOACÚSTICA, INCLUSO TRANSPORTE VERTICAL. AF_07/2019</v>
      </c>
      <c r="G1591" s="38" t="str">
        <f>IFERROR(VLOOKUP(D1591,'[1]COMP-SINT-SINAPI'!$G$6:$Q$20000,3,0),IFERROR(VLOOKUP(D1591,'[1]PREÇOS UNITÁRIOS'!$B$73:$H$20000,4,0),IFERROR(VLOOKUP(D1591,'[1]INSUMOS-SINAPI'!$A$7:$F$20000,3,0),IFERROR(VLOOKUP(D1591,'[1]tab-PINI-SINT'!$B$18:$G$20000,3,0),IFERROR(VLOOKUP(D1591,[1]INSUMOS!$B$13:$H$9994,5,0),"")))))</f>
        <v>M2</v>
      </c>
      <c r="H1591" s="39">
        <v>0.2</v>
      </c>
      <c r="I1591" s="38">
        <f>IFERROR(VLOOKUP(D1591,'[1]COMP-SINT-SINAPI'!$G$6:$Q$20000,8,0),IFERROR(VLOOKUP(D1591,'[1]PREÇOS UNITÁRIOS'!$B$73:$H$20000,5,0),IFERROR(VLOOKUP(D1591,'[1]INSUMOS-SINAPI'!$A$7:$F$20000,5,0),IFERROR(VLOOKUP(D1591,'[1]tab-PINI-SINT'!$B$18:$G$20000,4,0),IFERROR(VLOOKUP(D1591,[1]INSUMOS!$B$13:$H$9994,6,0),"")))))</f>
        <v>17.54</v>
      </c>
      <c r="J1591" s="38" t="str">
        <f>IF(D1591="",0,IFERROR(VLOOKUP(D1591,'[1]COMP-SINT-SINAPI'!$G$6:$Q$20000,7,0),IFERROR(VLOOKUP(D1591,'[1]PREÇOS UNITÁRIOS'!$B$73:$H$20000,6,0),IFERROR(VLOOKUP(D1591,'[1]INSUMOS-SINAPI'!$A$7:$F$20000,7,0),IFERROR(VLOOKUP(D1591,'[1]tab-PINI-SINT'!$B$18:$G$20000,5,0),IFERROR(VLOOKUP(D1591,[1]INSUMOS!$B$13:$H$9994,7,0),"0,00"))))))</f>
        <v>3,37</v>
      </c>
      <c r="K1591" s="40">
        <f>IF(H1591="",0,H1591*I1591)</f>
        <v>3.508</v>
      </c>
      <c r="L1591" s="40">
        <f>H1591*J1591</f>
        <v>0.67400000000000004</v>
      </c>
      <c r="M1591" s="41">
        <f>K1591+L1591</f>
        <v>4.1820000000000004</v>
      </c>
      <c r="N1591" s="35"/>
    </row>
    <row r="1592" spans="3:14" ht="75" x14ac:dyDescent="0.35">
      <c r="C1592" s="34"/>
      <c r="D1592" s="36">
        <v>97647</v>
      </c>
      <c r="E1592" s="38" t="str">
        <f>IFERROR(VLOOKUP(D1592,'[1]COMP-SINT-SINAPI'!$G$6:$R$20000,12,0),IFERROR(VLOOKUP(D1592,'[1]PREÇOS UNITÁRIOS'!$B$73:$K$20000,9,0),IFERROR(VLOOKUP(D1592,'[1]INSUMOS-SINAPI'!$A$6:$J$20000,6,0),IFERROR(VLOOKUP(D1592,'[1]tab-PINI-SINT'!$B$18:$H$20000,7,0),IFERROR(VLOOKUP(D1592,[1]INSUMOS!$B$13:$J$9994,9,0),"")))))</f>
        <v>SINAPI</v>
      </c>
      <c r="F1592" s="37" t="str">
        <f>IFERROR(VLOOKUP(D1592,'[1]COMP-SINT-SINAPI'!$G$6:$Q$20000,2,0),IFERROR(VLOOKUP(D1592,'[1]PREÇOS UNITÁRIOS'!$B$73:$H$20000,3,0),IFERROR(VLOOKUP(D1592,'[1]INSUMOS-SINAPI'!$A$7:$F$20000,2,0),IFERROR(VLOOKUP(D1592,'[1]tab-PINI-SINT'!$B$18:$G$20000,2,0),IFERROR(VLOOKUP(D1592,[1]INSUMOS!$B$13:$H$9994,3,0),"")))))</f>
        <v>REMOÇÃO DE TELHAS, DE FIBROCIMENTO, METÁLICA E CERÂMICA, DE FORMA MANUAL, SEM REAPROVEITAMENTO. AF_12/2017</v>
      </c>
      <c r="G1592" s="38" t="str">
        <f>IFERROR(VLOOKUP(D1592,'[1]COMP-SINT-SINAPI'!$G$6:$Q$20000,3,0),IFERROR(VLOOKUP(D1592,'[1]PREÇOS UNITÁRIOS'!$B$73:$H$20000,4,0),IFERROR(VLOOKUP(D1592,'[1]INSUMOS-SINAPI'!$A$7:$F$20000,3,0),IFERROR(VLOOKUP(D1592,'[1]tab-PINI-SINT'!$B$18:$G$20000,3,0),IFERROR(VLOOKUP(D1592,[1]INSUMOS!$B$13:$H$9994,5,0),"")))))</f>
        <v>M2</v>
      </c>
      <c r="H1592" s="39">
        <v>0.2</v>
      </c>
      <c r="I1592" s="38">
        <f>IFERROR(VLOOKUP(D1592,'[1]COMP-SINT-SINAPI'!$G$6:$Q$20000,8,0),IFERROR(VLOOKUP(D1592,'[1]PREÇOS UNITÁRIOS'!$B$73:$H$20000,5,0),IFERROR(VLOOKUP(D1592,'[1]INSUMOS-SINAPI'!$A$7:$F$20000,5,0),IFERROR(VLOOKUP(D1592,'[1]tab-PINI-SINT'!$B$18:$G$20000,4,0),IFERROR(VLOOKUP(D1592,[1]INSUMOS!$B$13:$H$9994,6,0),"")))))</f>
        <v>0.69</v>
      </c>
      <c r="J1592" s="38" t="str">
        <f>IF(D1592="",0,IFERROR(VLOOKUP(D1592,'[1]COMP-SINT-SINAPI'!$G$6:$Q$20000,7,0),IFERROR(VLOOKUP(D1592,'[1]PREÇOS UNITÁRIOS'!$B$73:$H$20000,6,0),IFERROR(VLOOKUP(D1592,'[1]INSUMOS-SINAPI'!$A$7:$F$20000,7,0),IFERROR(VLOOKUP(D1592,'[1]tab-PINI-SINT'!$B$18:$G$20000,5,0),IFERROR(VLOOKUP(D1592,[1]INSUMOS!$B$13:$H$9994,7,0),"0,00"))))))</f>
        <v>2,35</v>
      </c>
      <c r="K1592" s="40">
        <f>IF(H1592="",0,H1592*I1592)</f>
        <v>0.13799999999999998</v>
      </c>
      <c r="L1592" s="40">
        <f>H1592*J1592</f>
        <v>0.47000000000000003</v>
      </c>
      <c r="M1592" s="41">
        <f>K1592+L1592</f>
        <v>0.60799999999999998</v>
      </c>
      <c r="N1592" s="35"/>
    </row>
    <row r="1593" spans="3:14" ht="62.5" x14ac:dyDescent="0.35">
      <c r="C1593" s="34"/>
      <c r="D1593" s="36">
        <v>97650</v>
      </c>
      <c r="E1593" s="38" t="str">
        <f>IFERROR(VLOOKUP(D1593,'[1]COMP-SINT-SINAPI'!$G$6:$R$20000,12,0),IFERROR(VLOOKUP(D1593,'[1]PREÇOS UNITÁRIOS'!$B$73:$K$20000,9,0),IFERROR(VLOOKUP(D1593,'[1]INSUMOS-SINAPI'!$A$6:$J$20000,6,0),IFERROR(VLOOKUP(D1593,'[1]tab-PINI-SINT'!$B$18:$H$20000,7,0),IFERROR(VLOOKUP(D1593,[1]INSUMOS!$B$13:$J$9994,9,0),"")))))</f>
        <v>SINAPI</v>
      </c>
      <c r="F1593" s="37" t="str">
        <f>IFERROR(VLOOKUP(D1593,'[1]COMP-SINT-SINAPI'!$G$6:$Q$20000,2,0),IFERROR(VLOOKUP(D1593,'[1]PREÇOS UNITÁRIOS'!$B$73:$H$20000,3,0),IFERROR(VLOOKUP(D1593,'[1]INSUMOS-SINAPI'!$A$7:$F$20000,2,0),IFERROR(VLOOKUP(D1593,'[1]tab-PINI-SINT'!$B$18:$G$20000,2,0),IFERROR(VLOOKUP(D1593,[1]INSUMOS!$B$13:$H$9994,3,0),"")))))</f>
        <v>REMOÇÃO DE TRAMA DE MADEIRA PARA COBERTURA, DE FORMA MANUAL, SEM REAPROVEITAMENTO. AF_12/2017</v>
      </c>
      <c r="G1593" s="38" t="str">
        <f>IFERROR(VLOOKUP(D1593,'[1]COMP-SINT-SINAPI'!$G$6:$Q$20000,3,0),IFERROR(VLOOKUP(D1593,'[1]PREÇOS UNITÁRIOS'!$B$73:$H$20000,4,0),IFERROR(VLOOKUP(D1593,'[1]INSUMOS-SINAPI'!$A$7:$F$20000,3,0),IFERROR(VLOOKUP(D1593,'[1]tab-PINI-SINT'!$B$18:$G$20000,3,0),IFERROR(VLOOKUP(D1593,[1]INSUMOS!$B$13:$H$9994,5,0),"")))))</f>
        <v>M2</v>
      </c>
      <c r="H1593" s="39">
        <v>0.2</v>
      </c>
      <c r="I1593" s="38">
        <f>IFERROR(VLOOKUP(D1593,'[1]COMP-SINT-SINAPI'!$G$6:$Q$20000,8,0),IFERROR(VLOOKUP(D1593,'[1]PREÇOS UNITÁRIOS'!$B$73:$H$20000,5,0),IFERROR(VLOOKUP(D1593,'[1]INSUMOS-SINAPI'!$A$7:$F$20000,5,0),IFERROR(VLOOKUP(D1593,'[1]tab-PINI-SINT'!$B$18:$G$20000,4,0),IFERROR(VLOOKUP(D1593,[1]INSUMOS!$B$13:$H$9994,6,0),"")))))</f>
        <v>1.54</v>
      </c>
      <c r="J1593" s="38" t="str">
        <f>IF(D1593="",0,IFERROR(VLOOKUP(D1593,'[1]COMP-SINT-SINAPI'!$G$6:$Q$20000,7,0),IFERROR(VLOOKUP(D1593,'[1]PREÇOS UNITÁRIOS'!$B$73:$H$20000,6,0),IFERROR(VLOOKUP(D1593,'[1]INSUMOS-SINAPI'!$A$7:$F$20000,7,0),IFERROR(VLOOKUP(D1593,'[1]tab-PINI-SINT'!$B$18:$G$20000,5,0),IFERROR(VLOOKUP(D1593,[1]INSUMOS!$B$13:$H$9994,7,0),"0,00"))))))</f>
        <v>5,00</v>
      </c>
      <c r="K1593" s="40">
        <f>IF(H1593="",0,H1593*I1593)</f>
        <v>0.30800000000000005</v>
      </c>
      <c r="L1593" s="40">
        <f>H1593*J1593</f>
        <v>1</v>
      </c>
      <c r="M1593" s="41">
        <f>K1593+L1593</f>
        <v>1.3080000000000001</v>
      </c>
      <c r="N1593" s="35"/>
    </row>
    <row r="1594" spans="3:14" ht="112.5" x14ac:dyDescent="0.35">
      <c r="C1594" s="34"/>
      <c r="D1594" s="36">
        <v>94207</v>
      </c>
      <c r="E1594" s="38" t="str">
        <f>IFERROR(VLOOKUP(D1594,'[1]COMP-SINT-SINAPI'!$G$6:$R$20000,12,0),IFERROR(VLOOKUP(D1594,'[1]PREÇOS UNITÁRIOS'!$B$73:$K$20000,9,0),IFERROR(VLOOKUP(D1594,'[1]INSUMOS-SINAPI'!$A$6:$J$20000,6,0),IFERROR(VLOOKUP(D1594,'[1]tab-PINI-SINT'!$B$18:$H$20000,7,0),IFERROR(VLOOKUP(D1594,[1]INSUMOS!$B$13:$J$9994,9,0),"")))))</f>
        <v>SINAPI</v>
      </c>
      <c r="F1594" s="37" t="str">
        <f>IFERROR(VLOOKUP(D1594,'[1]COMP-SINT-SINAPI'!$G$6:$Q$20000,2,0),IFERROR(VLOOKUP(D1594,'[1]PREÇOS UNITÁRIOS'!$B$73:$H$20000,3,0),IFERROR(VLOOKUP(D1594,'[1]INSUMOS-SINAPI'!$A$7:$F$20000,2,0),IFERROR(VLOOKUP(D1594,'[1]tab-PINI-SINT'!$B$18:$G$20000,2,0),IFERROR(VLOOKUP(D1594,[1]INSUMOS!$B$13:$H$9994,3,0),"")))))</f>
        <v>TELHAMENTO COM TELHA ONDULADA DE FIBROCIMENTO E = 6 MM, COM RECOBRIMENTO LATERAL DE 1/4 DE ONDA PARA TELHADO COM INCLINAÇÃO MAIOR QUE 10°, COM ATÉ 2 ÁGUAS, INCLUSO IÇAMENTO. AF_07/2019</v>
      </c>
      <c r="G1594" s="38" t="str">
        <f>IFERROR(VLOOKUP(D1594,'[1]COMP-SINT-SINAPI'!$G$6:$Q$20000,3,0),IFERROR(VLOOKUP(D1594,'[1]PREÇOS UNITÁRIOS'!$B$73:$H$20000,4,0),IFERROR(VLOOKUP(D1594,'[1]INSUMOS-SINAPI'!$A$7:$F$20000,3,0),IFERROR(VLOOKUP(D1594,'[1]tab-PINI-SINT'!$B$18:$G$20000,3,0),IFERROR(VLOOKUP(D1594,[1]INSUMOS!$B$13:$H$9994,5,0),"")))))</f>
        <v>M2</v>
      </c>
      <c r="H1594" s="39">
        <v>0.2</v>
      </c>
      <c r="I1594" s="38">
        <f>IFERROR(VLOOKUP(D1594,'[1]COMP-SINT-SINAPI'!$G$6:$Q$20000,8,0),IFERROR(VLOOKUP(D1594,'[1]PREÇOS UNITÁRIOS'!$B$73:$H$20000,5,0),IFERROR(VLOOKUP(D1594,'[1]INSUMOS-SINAPI'!$A$7:$F$20000,5,0),IFERROR(VLOOKUP(D1594,'[1]tab-PINI-SINT'!$B$18:$G$20000,4,0),IFERROR(VLOOKUP(D1594,[1]INSUMOS!$B$13:$H$9994,6,0),"")))))</f>
        <v>47.69</v>
      </c>
      <c r="J1594" s="38" t="str">
        <f>IF(D1594="",0,IFERROR(VLOOKUP(D1594,'[1]COMP-SINT-SINAPI'!$G$6:$Q$20000,7,0),IFERROR(VLOOKUP(D1594,'[1]PREÇOS UNITÁRIOS'!$B$73:$H$20000,6,0),IFERROR(VLOOKUP(D1594,'[1]INSUMOS-SINAPI'!$A$7:$F$20000,7,0),IFERROR(VLOOKUP(D1594,'[1]tab-PINI-SINT'!$B$18:$G$20000,5,0),IFERROR(VLOOKUP(D1594,[1]INSUMOS!$B$13:$H$9994,7,0),"0,00"))))))</f>
        <v>4,43</v>
      </c>
      <c r="K1594" s="40">
        <f>IF(H1594="",0,H1594*I1594)</f>
        <v>9.5380000000000003</v>
      </c>
      <c r="L1594" s="40">
        <f>H1594*J1594</f>
        <v>0.88600000000000001</v>
      </c>
      <c r="M1594" s="41">
        <f>K1594+L1594</f>
        <v>10.423999999999999</v>
      </c>
      <c r="N1594" s="35"/>
    </row>
    <row r="1595" spans="3:14" x14ac:dyDescent="0.35">
      <c r="C1595" s="34"/>
      <c r="D1595" s="35"/>
      <c r="E1595" s="118"/>
      <c r="F1595" s="35"/>
      <c r="G1595" s="35"/>
      <c r="H1595" s="35"/>
      <c r="I1595" s="50" t="s">
        <v>1042</v>
      </c>
      <c r="J1595" s="29"/>
      <c r="K1595" s="41">
        <f>SUM(K1591:K1594)</f>
        <v>13.492000000000001</v>
      </c>
      <c r="L1595" s="41">
        <f>SUM(L1591:L1594)</f>
        <v>3.0300000000000002</v>
      </c>
      <c r="M1595" s="41">
        <f>SUM(M1591:M1594)</f>
        <v>16.521999999999998</v>
      </c>
      <c r="N1595" s="35"/>
    </row>
    <row r="1596" spans="3:14" x14ac:dyDescent="0.35">
      <c r="C1596" s="34"/>
      <c r="D1596" s="35"/>
      <c r="E1596" s="118"/>
      <c r="F1596" s="35"/>
      <c r="G1596" s="35"/>
      <c r="H1596" s="35"/>
      <c r="I1596" s="35"/>
      <c r="J1596" s="35"/>
      <c r="K1596" s="35"/>
      <c r="L1596" s="35"/>
      <c r="M1596" s="35"/>
      <c r="N1596" s="35"/>
    </row>
    <row r="1597" spans="3:14" x14ac:dyDescent="0.35">
      <c r="C1597" s="42"/>
      <c r="D1597" s="43"/>
      <c r="E1597" s="117"/>
      <c r="F1597" s="43"/>
      <c r="G1597" s="44" t="s">
        <v>21</v>
      </c>
      <c r="H1597" s="44" t="s">
        <v>1036</v>
      </c>
      <c r="I1597" s="44" t="s">
        <v>1037</v>
      </c>
      <c r="J1597" s="44" t="s">
        <v>1038</v>
      </c>
      <c r="K1597" s="44" t="s">
        <v>1039</v>
      </c>
      <c r="L1597" s="44" t="s">
        <v>1040</v>
      </c>
      <c r="M1597" s="45" t="s">
        <v>1041</v>
      </c>
      <c r="N1597" s="35"/>
    </row>
    <row r="1598" spans="3:14" ht="39" x14ac:dyDescent="0.35">
      <c r="C1598" s="55" t="s">
        <v>884</v>
      </c>
      <c r="D1598" s="47" t="str">
        <f>IF(C1598="","",VLOOKUP(C1598,'[1]PREÇOS UNITÁRIOS'!$B$12:$H$10000,2,0))</f>
        <v>C217-BASA</v>
      </c>
      <c r="E1598" s="79" t="s">
        <v>11</v>
      </c>
      <c r="F1598" s="47" t="str">
        <f>IF(C1598="","",VLOOKUP(C1598,'[1]PREÇOS UNITÁRIOS'!$B$12:$H$10000,3,0))</f>
        <v>Banco De Capacitor 30kvar 380v Correção Fator De Potência</v>
      </c>
      <c r="G1598" s="48" t="s">
        <v>21</v>
      </c>
      <c r="H1598" s="29"/>
      <c r="I1598" s="29"/>
      <c r="J1598" s="49"/>
      <c r="K1598" s="49">
        <f>K1603</f>
        <v>6373.24</v>
      </c>
      <c r="L1598" s="49">
        <f>L1603</f>
        <v>1373.8799999999999</v>
      </c>
      <c r="M1598" s="49">
        <f>SUM(K1598:L1598)</f>
        <v>7747.12</v>
      </c>
      <c r="N1598" s="35"/>
    </row>
    <row r="1599" spans="3:14" ht="25" x14ac:dyDescent="0.35">
      <c r="C1599" s="34"/>
      <c r="D1599" s="36" t="s">
        <v>191</v>
      </c>
      <c r="E1599" s="38" t="str">
        <f>IFERROR(VLOOKUP(D1599,'[1]COMP-SINT-SINAPI'!$G$6:$R$20000,12,0),IFERROR(VLOOKUP(D1599,'[1]PREÇOS UNITÁRIOS'!$B$73:$K$20000,9,0),IFERROR(VLOOKUP(D1599,'[1]INSUMOS-SINAPI'!$A$6:$J$20000,6,0),IFERROR(VLOOKUP(D1599,'[1]tab-PINI-SINT'!$B$18:$H$20000,7,0),IFERROR(VLOOKUP(D1599,[1]INSUMOS!$B$13:$J$9994,9,0),"")))))</f>
        <v>INTERNET</v>
      </c>
      <c r="F1599" s="37" t="str">
        <f>IFERROR(VLOOKUP(D1599,'[1]COMP-SINT-SINAPI'!$G$6:$Q$20000,2,0),IFERROR(VLOOKUP(D1599,'[1]PREÇOS UNITÁRIOS'!$B$73:$H$20000,3,0),IFERROR(VLOOKUP(D1599,'[1]INSUMOS-SINAPI'!$A$7:$F$20000,2,0),IFERROR(VLOOKUP(D1599,'[1]tab-PINI-SINT'!$B$18:$G$20000,2,0),IFERROR(VLOOKUP(D1599,[1]INSUMOS!$B$13:$H$9994,3,0),"")))))</f>
        <v>Banco De Capacitor 30kvar 380v Correção Fator De Potência</v>
      </c>
      <c r="G1599" s="38" t="str">
        <f>IFERROR(VLOOKUP(D1599,'[1]COMP-SINT-SINAPI'!$G$6:$Q$20000,3,0),IFERROR(VLOOKUP(D1599,'[1]PREÇOS UNITÁRIOS'!$B$73:$H$20000,4,0),IFERROR(VLOOKUP(D1599,'[1]INSUMOS-SINAPI'!$A$7:$F$20000,3,0),IFERROR(VLOOKUP(D1599,'[1]tab-PINI-SINT'!$B$18:$G$20000,3,0),IFERROR(VLOOKUP(D1599,[1]INSUMOS!$B$13:$H$9994,5,0),"")))))</f>
        <v>UND</v>
      </c>
      <c r="H1599" s="39">
        <v>1</v>
      </c>
      <c r="I1599" s="38">
        <f>IFERROR(VLOOKUP(D1599,'[1]COMP-SINT-SINAPI'!$G$6:$Q$20000,8,0),IFERROR(VLOOKUP(D1599,'[1]PREÇOS UNITÁRIOS'!$B$73:$H$20000,5,0),IFERROR(VLOOKUP(D1599,'[1]INSUMOS-SINAPI'!$A$7:$F$20000,5,0),IFERROR(VLOOKUP(D1599,'[1]tab-PINI-SINT'!$B$18:$G$20000,4,0),IFERROR(VLOOKUP(D1599,[1]INSUMOS!$B$13:$H$9994,6,0),"")))))</f>
        <v>5518</v>
      </c>
      <c r="J1599" s="38">
        <f>IF(D1599="",0,IFERROR(VLOOKUP(D1599,'[1]COMP-SINT-SINAPI'!$G$6:$Q$20000,7,0),IFERROR(VLOOKUP(D1599,'[1]PREÇOS UNITÁRIOS'!$B$73:$H$20000,6,0),IFERROR(VLOOKUP(D1599,'[1]INSUMOS-SINAPI'!$A$7:$F$20000,7,0),IFERROR(VLOOKUP(D1599,'[1]tab-PINI-SINT'!$B$18:$G$20000,5,0),IFERROR(VLOOKUP(D1599,[1]INSUMOS!$B$13:$H$9994,7,0),"0,00"))))))</f>
        <v>0</v>
      </c>
      <c r="K1599" s="40">
        <f>IF(H1599="",0,H1599*I1599)</f>
        <v>5518</v>
      </c>
      <c r="L1599" s="40">
        <f>H1599*J1599</f>
        <v>0</v>
      </c>
      <c r="M1599" s="41">
        <f>K1599+L1599</f>
        <v>5518</v>
      </c>
      <c r="N1599" s="35"/>
    </row>
    <row r="1600" spans="3:14" ht="62.5" x14ac:dyDescent="0.35">
      <c r="C1600" s="34"/>
      <c r="D1600" s="36">
        <v>97917</v>
      </c>
      <c r="E1600" s="38" t="str">
        <f>IFERROR(VLOOKUP(D1600,'[1]COMP-SINT-SINAPI'!$G$6:$R$20000,12,0),IFERROR(VLOOKUP(D1600,'[1]PREÇOS UNITÁRIOS'!$B$73:$K$20000,9,0),IFERROR(VLOOKUP(D1600,'[1]INSUMOS-SINAPI'!$A$6:$J$20000,6,0),IFERROR(VLOOKUP(D1600,'[1]tab-PINI-SINT'!$B$18:$H$20000,7,0),IFERROR(VLOOKUP(D1600,[1]INSUMOS!$B$13:$J$9994,9,0),"")))))</f>
        <v>SINAPI</v>
      </c>
      <c r="F1600" s="37" t="str">
        <f>IFERROR(VLOOKUP(D1600,'[1]COMP-SINT-SINAPI'!$G$6:$Q$20000,2,0),IFERROR(VLOOKUP(D1600,'[1]PREÇOS UNITÁRIOS'!$B$73:$H$20000,3,0),IFERROR(VLOOKUP(D1600,'[1]INSUMOS-SINAPI'!$A$7:$F$20000,2,0),IFERROR(VLOOKUP(D1600,'[1]tab-PINI-SINT'!$B$18:$G$20000,2,0),IFERROR(VLOOKUP(D1600,[1]INSUMOS!$B$13:$H$9994,3,0),"")))))</f>
        <v>TRANSPORTE COM CAMINHÃO BASCULANTE DE 6 M³, EM VIA URBANA EM REVESTIMENTO PRIMÁRIO (UNIDADE: TXKM). AF_07/2020</v>
      </c>
      <c r="G1600" s="38" t="str">
        <f>IFERROR(VLOOKUP(D1600,'[1]COMP-SINT-SINAPI'!$G$6:$Q$6700,3,0),IFERROR(VLOOKUP(D1600,'[1]PREÇOS UNITÁRIOS'!$B$73:$H$6000,4,0),IFERROR(VLOOKUP(D1600,'[1]INSUMOS-SINAPI'!$A$7:$F$5288,3,0),IFERROR(VLOOKUP(D1600,'[1]tab-PINI-SINT'!$B$18:$G$5507,3,0),IFERROR(VLOOKUP(D1600,[1]INSUMOS!$B$13:$H$148,5,0),"")))))</f>
        <v>TXKM</v>
      </c>
      <c r="H1600" s="39">
        <v>300</v>
      </c>
      <c r="I1600" s="38">
        <f>IFERROR(VLOOKUP(D1600,'[1]COMP-SINT-SINAPI'!$G$6:$Q$20000,8,0),IFERROR(VLOOKUP(D1600,'[1]PREÇOS UNITÁRIOS'!$B$73:$H$20000,5,0),IFERROR(VLOOKUP(D1600,'[1]INSUMOS-SINAPI'!$A$7:$F$20000,5,0),IFERROR(VLOOKUP(D1600,'[1]tab-PINI-SINT'!$B$18:$G$20000,4,0),IFERROR(VLOOKUP(D1600,[1]INSUMOS!$B$13:$H$9994,6,0),"")))))</f>
        <v>1.6099999999999999</v>
      </c>
      <c r="J1600" s="38" t="str">
        <f>IF(D1600="",0,IFERROR(VLOOKUP(D1600,'[1]COMP-SINT-SINAPI'!$G$6:$Q$20000,7,0),IFERROR(VLOOKUP(D1600,'[1]PREÇOS UNITÁRIOS'!$B$73:$H$20000,6,0),IFERROR(VLOOKUP(D1600,'[1]INSUMOS-SINAPI'!$A$7:$F$20000,7,0),IFERROR(VLOOKUP(D1600,'[1]tab-PINI-SINT'!$B$18:$G$20000,5,0),IFERROR(VLOOKUP(D1600,[1]INSUMOS!$B$13:$H$9994,7,0),"0,00"))))))</f>
        <v>0,28</v>
      </c>
      <c r="K1600" s="40">
        <f>IF(H1600="",0,H1600*I1600)</f>
        <v>482.99999999999994</v>
      </c>
      <c r="L1600" s="40">
        <f>H1600*J1600</f>
        <v>84.000000000000014</v>
      </c>
      <c r="M1600" s="41">
        <f>K1600+L1600</f>
        <v>567</v>
      </c>
      <c r="N1600" s="35"/>
    </row>
    <row r="1601" spans="3:14" ht="37.5" x14ac:dyDescent="0.35">
      <c r="C1601" s="34"/>
      <c r="D1601" s="36">
        <v>88247</v>
      </c>
      <c r="E1601" s="38" t="str">
        <f>IFERROR(VLOOKUP(D1601,'[1]COMP-SINT-SINAPI'!$G$6:$R$20000,12,0),IFERROR(VLOOKUP(D1601,'[1]PREÇOS UNITÁRIOS'!$B$73:$K$20000,9,0),IFERROR(VLOOKUP(D1601,'[1]INSUMOS-SINAPI'!$A$6:$J$20000,6,0),IFERROR(VLOOKUP(D1601,'[1]tab-PINI-SINT'!$B$18:$H$20000,7,0),IFERROR(VLOOKUP(D1601,[1]INSUMOS!$B$13:$J$9994,9,0),"")))))</f>
        <v>SINAPI</v>
      </c>
      <c r="F1601" s="37" t="str">
        <f>IFERROR(VLOOKUP(D1601,'[1]COMP-SINT-SINAPI'!$G$6:$Q$20000,2,0),IFERROR(VLOOKUP(D1601,'[1]PREÇOS UNITÁRIOS'!$B$73:$H$20000,3,0),IFERROR(VLOOKUP(D1601,'[1]INSUMOS-SINAPI'!$A$7:$F$20000,2,0),IFERROR(VLOOKUP(D1601,'[1]tab-PINI-SINT'!$B$18:$G$20000,2,0),IFERROR(VLOOKUP(D1601,[1]INSUMOS!$B$13:$H$9994,3,0),"")))))</f>
        <v>AUXILIAR DE ELETRICISTA COM ENCARGOS COMPLEMENTARES</v>
      </c>
      <c r="G1601" s="38" t="str">
        <f>IFERROR(VLOOKUP(D1601,'[1]COMP-SINT-SINAPI'!$G$6:$Q$20000,3,0),IFERROR(VLOOKUP(D1601,'[1]PREÇOS UNITÁRIOS'!$B$73:$H$20000,4,0),IFERROR(VLOOKUP(D1601,'[1]INSUMOS-SINAPI'!$A$7:$F$20000,3,0),IFERROR(VLOOKUP(D1601,'[1]tab-PINI-SINT'!$B$18:$G$20000,3,0),IFERROR(VLOOKUP(D1601,[1]INSUMOS!$B$13:$H$9994,5,0),"")))))</f>
        <v>H</v>
      </c>
      <c r="H1601" s="39">
        <v>36</v>
      </c>
      <c r="I1601" s="38">
        <f>IFERROR(VLOOKUP(D1601,'[1]COMP-SINT-SINAPI'!$G$6:$Q$20000,8,0),IFERROR(VLOOKUP(D1601,'[1]PREÇOS UNITÁRIOS'!$B$73:$H$20000,5,0),IFERROR(VLOOKUP(D1601,'[1]INSUMOS-SINAPI'!$A$7:$F$20000,5,0),IFERROR(VLOOKUP(D1601,'[1]tab-PINI-SINT'!$B$18:$G$20000,4,0),IFERROR(VLOOKUP(D1601,[1]INSUMOS!$B$13:$H$9994,6,0),"")))))</f>
        <v>5.1700000000000017</v>
      </c>
      <c r="J1601" s="38" t="str">
        <f>IF(D1601="",0,IFERROR(VLOOKUP(D1601,'[1]COMP-SINT-SINAPI'!$G$6:$Q$20000,7,0),IFERROR(VLOOKUP(D1601,'[1]PREÇOS UNITÁRIOS'!$B$73:$H$20000,6,0),IFERROR(VLOOKUP(D1601,'[1]INSUMOS-SINAPI'!$A$7:$F$20000,7,0),IFERROR(VLOOKUP(D1601,'[1]tab-PINI-SINT'!$B$18:$G$20000,5,0),IFERROR(VLOOKUP(D1601,[1]INSUMOS!$B$13:$H$9994,7,0),"0,00"))))))</f>
        <v>15,70</v>
      </c>
      <c r="K1601" s="40">
        <f>IF(H1601="",0,H1601*I1601)</f>
        <v>186.12000000000006</v>
      </c>
      <c r="L1601" s="40">
        <f>H1601*J1601</f>
        <v>565.19999999999993</v>
      </c>
      <c r="M1601" s="41">
        <f>K1601+L1601</f>
        <v>751.31999999999994</v>
      </c>
      <c r="N1601" s="35"/>
    </row>
    <row r="1602" spans="3:14" ht="25" x14ac:dyDescent="0.35">
      <c r="C1602" s="34"/>
      <c r="D1602" s="36">
        <v>88264</v>
      </c>
      <c r="E1602" s="38" t="str">
        <f>IFERROR(VLOOKUP(D1602,'[1]COMP-SINT-SINAPI'!$G$6:$R$20000,12,0),IFERROR(VLOOKUP(D1602,'[1]PREÇOS UNITÁRIOS'!$B$73:$K$20000,9,0),IFERROR(VLOOKUP(D1602,'[1]INSUMOS-SINAPI'!$A$6:$J$20000,6,0),IFERROR(VLOOKUP(D1602,'[1]tab-PINI-SINT'!$B$18:$H$20000,7,0),IFERROR(VLOOKUP(D1602,[1]INSUMOS!$B$13:$J$9994,9,0),"")))))</f>
        <v>SINAPI</v>
      </c>
      <c r="F1602" s="37" t="str">
        <f>IFERROR(VLOOKUP(D1602,'[1]COMP-SINT-SINAPI'!$G$6:$Q$20000,2,0),IFERROR(VLOOKUP(D1602,'[1]PREÇOS UNITÁRIOS'!$B$73:$H$20000,3,0),IFERROR(VLOOKUP(D1602,'[1]INSUMOS-SINAPI'!$A$7:$F$20000,2,0),IFERROR(VLOOKUP(D1602,'[1]tab-PINI-SINT'!$B$18:$G$20000,2,0),IFERROR(VLOOKUP(D1602,[1]INSUMOS!$B$13:$H$9994,3,0),"")))))</f>
        <v>ELETRICISTA COM ENCARGOS COMPLEMENTARES</v>
      </c>
      <c r="G1602" s="38" t="str">
        <f>IFERROR(VLOOKUP(D1602,'[1]COMP-SINT-SINAPI'!$G$6:$Q$20000,3,0),IFERROR(VLOOKUP(D1602,'[1]PREÇOS UNITÁRIOS'!$B$73:$H$20000,4,0),IFERROR(VLOOKUP(D1602,'[1]INSUMOS-SINAPI'!$A$7:$F$20000,3,0),IFERROR(VLOOKUP(D1602,'[1]tab-PINI-SINT'!$B$18:$G$20000,3,0),IFERROR(VLOOKUP(D1602,[1]INSUMOS!$B$13:$H$9994,5,0),"")))))</f>
        <v>H</v>
      </c>
      <c r="H1602" s="39">
        <v>36</v>
      </c>
      <c r="I1602" s="38">
        <f>IFERROR(VLOOKUP(D1602,'[1]COMP-SINT-SINAPI'!$G$6:$Q$20000,8,0),IFERROR(VLOOKUP(D1602,'[1]PREÇOS UNITÁRIOS'!$B$73:$H$20000,5,0),IFERROR(VLOOKUP(D1602,'[1]INSUMOS-SINAPI'!$A$7:$F$20000,5,0),IFERROR(VLOOKUP(D1602,'[1]tab-PINI-SINT'!$B$18:$G$20000,4,0),IFERROR(VLOOKUP(D1602,[1]INSUMOS!$B$13:$H$9994,6,0),"")))))</f>
        <v>5.1700000000000017</v>
      </c>
      <c r="J1602" s="38" t="str">
        <f>IF(D1602="",0,IFERROR(VLOOKUP(D1602,'[1]COMP-SINT-SINAPI'!$G$6:$Q$20000,7,0),IFERROR(VLOOKUP(D1602,'[1]PREÇOS UNITÁRIOS'!$B$73:$H$20000,6,0),IFERROR(VLOOKUP(D1602,'[1]INSUMOS-SINAPI'!$A$7:$F$20000,7,0),IFERROR(VLOOKUP(D1602,'[1]tab-PINI-SINT'!$B$18:$G$20000,5,0),IFERROR(VLOOKUP(D1602,[1]INSUMOS!$B$13:$H$9994,7,0),"0,00"))))))</f>
        <v>20,13</v>
      </c>
      <c r="K1602" s="40">
        <f>IF(H1602="",0,H1602*I1602)</f>
        <v>186.12000000000006</v>
      </c>
      <c r="L1602" s="40">
        <f>H1602*J1602</f>
        <v>724.68</v>
      </c>
      <c r="M1602" s="41">
        <f>K1602+L1602</f>
        <v>910.8</v>
      </c>
      <c r="N1602" s="35"/>
    </row>
    <row r="1603" spans="3:14" x14ac:dyDescent="0.35">
      <c r="C1603" s="34"/>
      <c r="D1603" s="35"/>
      <c r="E1603" s="118"/>
      <c r="F1603" s="35"/>
      <c r="G1603" s="35"/>
      <c r="H1603" s="35"/>
      <c r="I1603" s="50" t="s">
        <v>1042</v>
      </c>
      <c r="J1603" s="29"/>
      <c r="K1603" s="41">
        <f>SUM(K1599:K1602)</f>
        <v>6373.24</v>
      </c>
      <c r="L1603" s="41">
        <f>SUM(L1599:L1602)</f>
        <v>1373.8799999999999</v>
      </c>
      <c r="M1603" s="41">
        <f>SUM(M1599:M1602)</f>
        <v>7747.12</v>
      </c>
      <c r="N1603" s="35"/>
    </row>
    <row r="1604" spans="3:14" x14ac:dyDescent="0.35">
      <c r="C1604" s="34"/>
      <c r="D1604" s="35"/>
      <c r="E1604" s="118"/>
      <c r="F1604" s="35"/>
      <c r="G1604" s="35"/>
      <c r="H1604" s="35"/>
      <c r="I1604" s="35"/>
      <c r="J1604" s="35"/>
      <c r="K1604" s="35"/>
      <c r="L1604" s="35"/>
      <c r="M1604" s="35"/>
      <c r="N1604" s="35"/>
    </row>
    <row r="1605" spans="3:14" x14ac:dyDescent="0.35">
      <c r="C1605" s="42"/>
      <c r="D1605" s="43"/>
      <c r="E1605" s="117"/>
      <c r="F1605" s="43"/>
      <c r="G1605" s="44" t="s">
        <v>21</v>
      </c>
      <c r="H1605" s="44" t="s">
        <v>1036</v>
      </c>
      <c r="I1605" s="44" t="s">
        <v>1037</v>
      </c>
      <c r="J1605" s="44" t="s">
        <v>1038</v>
      </c>
      <c r="K1605" s="44" t="s">
        <v>1039</v>
      </c>
      <c r="L1605" s="44" t="s">
        <v>1040</v>
      </c>
      <c r="M1605" s="45" t="s">
        <v>1041</v>
      </c>
      <c r="N1605" s="35"/>
    </row>
    <row r="1606" spans="3:14" ht="26" x14ac:dyDescent="0.35">
      <c r="C1606" s="55" t="s">
        <v>886</v>
      </c>
      <c r="D1606" s="47" t="str">
        <f>IF(C1606="","",VLOOKUP(C1606,'[1]PREÇOS UNITÁRIOS'!$B$12:$H$10000,2,0))</f>
        <v>C218-SEDOP-180299</v>
      </c>
      <c r="E1606" s="79" t="s">
        <v>11</v>
      </c>
      <c r="F1606" s="47" t="str">
        <f>IF(C1606="","",VLOOKUP(C1606,'[1]PREÇOS UNITÁRIOS'!$B$12:$H$10000,3,0))</f>
        <v>Ponto de agua fria (incl. tubos e conexoes)</v>
      </c>
      <c r="G1606" s="48" t="s">
        <v>1053</v>
      </c>
      <c r="H1606" s="29"/>
      <c r="I1606" s="29"/>
      <c r="J1606" s="49"/>
      <c r="K1606" s="49">
        <f>K1615</f>
        <v>247.35750000000002</v>
      </c>
      <c r="L1606" s="49">
        <f>L1615</f>
        <v>322.04500000000002</v>
      </c>
      <c r="M1606" s="49">
        <f>SUM(K1606:L1606)</f>
        <v>569.40250000000003</v>
      </c>
      <c r="N1606" s="35"/>
    </row>
    <row r="1607" spans="3:14" ht="87.5" x14ac:dyDescent="0.35">
      <c r="C1607" s="34"/>
      <c r="D1607" s="36">
        <v>89570</v>
      </c>
      <c r="E1607" s="38" t="str">
        <f>IFERROR(VLOOKUP(D1607,'[1]COMP-SINT-SINAPI'!$G$6:$R$20000,12,0),IFERROR(VLOOKUP(D1607,'[1]PREÇOS UNITÁRIOS'!$B$73:$K$20000,9,0),IFERROR(VLOOKUP(D1607,'[1]INSUMOS-SINAPI'!$A$6:$J$20000,6,0),IFERROR(VLOOKUP(D1607,'[1]tab-PINI-SINT'!$B$18:$H$20000,7,0),IFERROR(VLOOKUP(D1607,[1]INSUMOS!$B$13:$J$9994,9,0),"")))))</f>
        <v>SINAPI</v>
      </c>
      <c r="F1607" s="37" t="str">
        <f>IFERROR(VLOOKUP(D1607,'[1]COMP-SINT-SINAPI'!$G$6:$Q$20000,2,0),IFERROR(VLOOKUP(D1607,'[1]PREÇOS UNITÁRIOS'!$B$73:$H$20000,3,0),IFERROR(VLOOKUP(D1607,'[1]INSUMOS-SINAPI'!$A$7:$F$20000,2,0),IFERROR(VLOOKUP(D1607,'[1]tab-PINI-SINT'!$B$18:$G$20000,2,0),IFERROR(VLOOKUP(D1607,[1]INSUMOS!$B$13:$H$9994,3,0),"")))))</f>
        <v>ADAPTADOR CURTO COM BOLSA E ROSCA PARA REGISTRO, PVC, SOLDÁVEL, DN 40MM X 1.1/2 , INSTALADO EM PRUMADA DE ÁGUA - FORNECIMENTO E INSTALAÇÃO. AF_06/2022</v>
      </c>
      <c r="G1607" s="38" t="str">
        <f>IFERROR(VLOOKUP(D1607,'[1]COMP-SINT-SINAPI'!$G$6:$Q$20000,3,0),IFERROR(VLOOKUP(D1607,'[1]PREÇOS UNITÁRIOS'!$B$73:$H$20000,4,0),IFERROR(VLOOKUP(D1607,'[1]INSUMOS-SINAPI'!$A$7:$F$20000,3,0),IFERROR(VLOOKUP(D1607,'[1]tab-PINI-SINT'!$B$18:$G$20000,3,0),IFERROR(VLOOKUP(D1607,[1]INSUMOS!$B$13:$H$9994,5,0),"")))))</f>
        <v>UN</v>
      </c>
      <c r="H1607" s="39">
        <v>0.75</v>
      </c>
      <c r="I1607" s="38">
        <f>IFERROR(VLOOKUP(D1607,'[1]COMP-SINT-SINAPI'!$G$6:$Q$20000,8,0),IFERROR(VLOOKUP(D1607,'[1]PREÇOS UNITÁRIOS'!$B$73:$H$20000,5,0),IFERROR(VLOOKUP(D1607,'[1]INSUMOS-SINAPI'!$A$7:$F$20000,5,0),IFERROR(VLOOKUP(D1607,'[1]tab-PINI-SINT'!$B$18:$G$20000,4,0),IFERROR(VLOOKUP(D1607,[1]INSUMOS!$B$13:$H$9994,6,0),"")))))</f>
        <v>10.350000000000001</v>
      </c>
      <c r="J1607" s="38" t="str">
        <f>IF(D1607="",0,IFERROR(VLOOKUP(D1607,'[1]COMP-SINT-SINAPI'!$G$6:$Q$20000,7,0),IFERROR(VLOOKUP(D1607,'[1]PREÇOS UNITÁRIOS'!$B$73:$H$20000,6,0),IFERROR(VLOOKUP(D1607,'[1]INSUMOS-SINAPI'!$A$7:$F$20000,7,0),IFERROR(VLOOKUP(D1607,'[1]tab-PINI-SINT'!$B$18:$G$20000,5,0),IFERROR(VLOOKUP(D1607,[1]INSUMOS!$B$13:$H$9994,7,0),"0,00"))))))</f>
        <v>2,30</v>
      </c>
      <c r="K1607" s="40">
        <f t="shared" ref="K1607:K1614" si="54">IF(H1607="",0,H1607*I1607)</f>
        <v>7.7625000000000011</v>
      </c>
      <c r="L1607" s="40">
        <f t="shared" ref="L1607:L1614" si="55">H1607*J1607</f>
        <v>1.7249999999999999</v>
      </c>
      <c r="M1607" s="41">
        <f t="shared" ref="M1607:M1614" si="56">K1607+L1607</f>
        <v>9.4875000000000007</v>
      </c>
      <c r="N1607" s="35"/>
    </row>
    <row r="1608" spans="3:14" ht="62.5" x14ac:dyDescent="0.35">
      <c r="C1608" s="34"/>
      <c r="D1608" s="36">
        <v>89440</v>
      </c>
      <c r="E1608" s="38" t="str">
        <f>IFERROR(VLOOKUP(D1608,'[1]COMP-SINT-SINAPI'!$G$6:$R$20000,12,0),IFERROR(VLOOKUP(D1608,'[1]PREÇOS UNITÁRIOS'!$B$73:$K$20000,9,0),IFERROR(VLOOKUP(D1608,'[1]INSUMOS-SINAPI'!$A$6:$J$20000,6,0),IFERROR(VLOOKUP(D1608,'[1]tab-PINI-SINT'!$B$18:$H$20000,7,0),IFERROR(VLOOKUP(D1608,[1]INSUMOS!$B$13:$J$9994,9,0),"")))))</f>
        <v>SINAPI</v>
      </c>
      <c r="F1608" s="37" t="str">
        <f>IFERROR(VLOOKUP(D1608,'[1]COMP-SINT-SINAPI'!$G$6:$Q$20000,2,0),IFERROR(VLOOKUP(D1608,'[1]PREÇOS UNITÁRIOS'!$B$73:$H$20000,3,0),IFERROR(VLOOKUP(D1608,'[1]INSUMOS-SINAPI'!$A$7:$F$20000,2,0),IFERROR(VLOOKUP(D1608,'[1]tab-PINI-SINT'!$B$18:$G$20000,2,0),IFERROR(VLOOKUP(D1608,[1]INSUMOS!$B$13:$H$9994,3,0),"")))))</f>
        <v>TE, PVC, SOLDÁVEL, DN 25MM, INSTALADO EM RAMAL DE DISTRIBUIÇÃO DE ÁGUA - FORNECIMENTO E INSTALAÇÃO. AF_06/2022</v>
      </c>
      <c r="G1608" s="38" t="str">
        <f>IFERROR(VLOOKUP(D1608,'[1]COMP-SINT-SINAPI'!$G$6:$Q$20000,3,0),IFERROR(VLOOKUP(D1608,'[1]PREÇOS UNITÁRIOS'!$B$73:$H$20000,4,0),IFERROR(VLOOKUP(D1608,'[1]INSUMOS-SINAPI'!$A$7:$F$20000,3,0),IFERROR(VLOOKUP(D1608,'[1]tab-PINI-SINT'!$B$18:$G$20000,3,0),IFERROR(VLOOKUP(D1608,[1]INSUMOS!$B$13:$H$9994,5,0),"")))))</f>
        <v>UN</v>
      </c>
      <c r="H1608" s="39">
        <v>0.75</v>
      </c>
      <c r="I1608" s="38">
        <f>IFERROR(VLOOKUP(D1608,'[1]COMP-SINT-SINAPI'!$G$6:$Q$20000,8,0),IFERROR(VLOOKUP(D1608,'[1]PREÇOS UNITÁRIOS'!$B$73:$H$20000,5,0),IFERROR(VLOOKUP(D1608,'[1]INSUMOS-SINAPI'!$A$7:$F$20000,5,0),IFERROR(VLOOKUP(D1608,'[1]tab-PINI-SINT'!$B$18:$G$20000,4,0),IFERROR(VLOOKUP(D1608,[1]INSUMOS!$B$13:$H$9994,6,0),"")))))</f>
        <v>5.0600000000000005</v>
      </c>
      <c r="J1608" s="38" t="str">
        <f>IF(D1608="",0,IFERROR(VLOOKUP(D1608,'[1]COMP-SINT-SINAPI'!$G$6:$Q$20000,7,0),IFERROR(VLOOKUP(D1608,'[1]PREÇOS UNITÁRIOS'!$B$73:$H$20000,6,0),IFERROR(VLOOKUP(D1608,'[1]INSUMOS-SINAPI'!$A$7:$F$20000,7,0),IFERROR(VLOOKUP(D1608,'[1]tab-PINI-SINT'!$B$18:$G$20000,5,0),IFERROR(VLOOKUP(D1608,[1]INSUMOS!$B$13:$H$9994,7,0),"0,00"))))))</f>
        <v>6,40</v>
      </c>
      <c r="K1608" s="40">
        <f t="shared" si="54"/>
        <v>3.7950000000000004</v>
      </c>
      <c r="L1608" s="40">
        <f t="shared" si="55"/>
        <v>4.8000000000000007</v>
      </c>
      <c r="M1608" s="41">
        <f t="shared" si="56"/>
        <v>8.5950000000000006</v>
      </c>
      <c r="N1608" s="35"/>
    </row>
    <row r="1609" spans="3:14" ht="62.5" x14ac:dyDescent="0.35">
      <c r="C1609" s="34"/>
      <c r="D1609" s="36">
        <v>89403</v>
      </c>
      <c r="E1609" s="38" t="str">
        <f>IFERROR(VLOOKUP(D1609,'[1]COMP-SINT-SINAPI'!$G$6:$R$20000,12,0),IFERROR(VLOOKUP(D1609,'[1]PREÇOS UNITÁRIOS'!$B$73:$K$20000,9,0),IFERROR(VLOOKUP(D1609,'[1]INSUMOS-SINAPI'!$A$6:$J$20000,6,0),IFERROR(VLOOKUP(D1609,'[1]tab-PINI-SINT'!$B$18:$H$20000,7,0),IFERROR(VLOOKUP(D1609,[1]INSUMOS!$B$13:$J$9994,9,0),"")))))</f>
        <v>SINAPI</v>
      </c>
      <c r="F1609" s="37" t="str">
        <f>IFERROR(VLOOKUP(D1609,'[1]COMP-SINT-SINAPI'!$G$6:$Q$20000,2,0),IFERROR(VLOOKUP(D1609,'[1]PREÇOS UNITÁRIOS'!$B$73:$H$20000,3,0),IFERROR(VLOOKUP(D1609,'[1]INSUMOS-SINAPI'!$A$7:$F$20000,2,0),IFERROR(VLOOKUP(D1609,'[1]tab-PINI-SINT'!$B$18:$G$20000,2,0),IFERROR(VLOOKUP(D1609,[1]INSUMOS!$B$13:$H$9994,3,0),"")))))</f>
        <v>TUBO, PVC, SOLDÁVEL, DN 32MM, INSTALADO EM RAMAL DE DISTRIBUIÇÃO DE ÁGUA - FORNECIMENTO E INSTALAÇÃO. AF_06/2022</v>
      </c>
      <c r="G1609" s="38" t="str">
        <f>IFERROR(VLOOKUP(D1609,'[1]COMP-SINT-SINAPI'!$G$6:$Q$20000,3,0),IFERROR(VLOOKUP(D1609,'[1]PREÇOS UNITÁRIOS'!$B$73:$H$20000,4,0),IFERROR(VLOOKUP(D1609,'[1]INSUMOS-SINAPI'!$A$7:$F$20000,3,0),IFERROR(VLOOKUP(D1609,'[1]tab-PINI-SINT'!$B$18:$G$20000,3,0),IFERROR(VLOOKUP(D1609,[1]INSUMOS!$B$13:$H$9994,5,0),"")))))</f>
        <v>M</v>
      </c>
      <c r="H1609" s="39">
        <v>9</v>
      </c>
      <c r="I1609" s="38">
        <f>IFERROR(VLOOKUP(D1609,'[1]COMP-SINT-SINAPI'!$G$6:$Q$20000,8,0),IFERROR(VLOOKUP(D1609,'[1]PREÇOS UNITÁRIOS'!$B$73:$H$20000,5,0),IFERROR(VLOOKUP(D1609,'[1]INSUMOS-SINAPI'!$A$7:$F$20000,5,0),IFERROR(VLOOKUP(D1609,'[1]tab-PINI-SINT'!$B$18:$G$20000,4,0),IFERROR(VLOOKUP(D1609,[1]INSUMOS!$B$13:$H$9994,6,0),"")))))</f>
        <v>13.670000000000002</v>
      </c>
      <c r="J1609" s="38" t="str">
        <f>IF(D1609="",0,IFERROR(VLOOKUP(D1609,'[1]COMP-SINT-SINAPI'!$G$6:$Q$20000,7,0),IFERROR(VLOOKUP(D1609,'[1]PREÇOS UNITÁRIOS'!$B$73:$H$20000,6,0),IFERROR(VLOOKUP(D1609,'[1]INSUMOS-SINAPI'!$A$7:$F$20000,7,0),IFERROR(VLOOKUP(D1609,'[1]tab-PINI-SINT'!$B$18:$G$20000,5,0),IFERROR(VLOOKUP(D1609,[1]INSUMOS!$B$13:$H$9994,7,0),"0,00"))))))</f>
        <v>6,63</v>
      </c>
      <c r="K1609" s="40">
        <f t="shared" si="54"/>
        <v>123.03000000000002</v>
      </c>
      <c r="L1609" s="40">
        <f t="shared" si="55"/>
        <v>59.67</v>
      </c>
      <c r="M1609" s="41">
        <f t="shared" si="56"/>
        <v>182.70000000000002</v>
      </c>
      <c r="N1609" s="35"/>
    </row>
    <row r="1610" spans="3:14" ht="87.5" x14ac:dyDescent="0.35">
      <c r="C1610" s="34"/>
      <c r="D1610" s="36">
        <v>89429</v>
      </c>
      <c r="E1610" s="38" t="str">
        <f>IFERROR(VLOOKUP(D1610,'[1]COMP-SINT-SINAPI'!$G$6:$R$20000,12,0),IFERROR(VLOOKUP(D1610,'[1]PREÇOS UNITÁRIOS'!$B$73:$K$20000,9,0),IFERROR(VLOOKUP(D1610,'[1]INSUMOS-SINAPI'!$A$6:$J$20000,6,0),IFERROR(VLOOKUP(D1610,'[1]tab-PINI-SINT'!$B$18:$H$20000,7,0),IFERROR(VLOOKUP(D1610,[1]INSUMOS!$B$13:$J$9994,9,0),"")))))</f>
        <v>SINAPI</v>
      </c>
      <c r="F1610" s="37" t="str">
        <f>IFERROR(VLOOKUP(D1610,'[1]COMP-SINT-SINAPI'!$G$6:$Q$20000,2,0),IFERROR(VLOOKUP(D1610,'[1]PREÇOS UNITÁRIOS'!$B$73:$H$20000,3,0),IFERROR(VLOOKUP(D1610,'[1]INSUMOS-SINAPI'!$A$7:$F$20000,2,0),IFERROR(VLOOKUP(D1610,'[1]tab-PINI-SINT'!$B$18:$G$20000,2,0),IFERROR(VLOOKUP(D1610,[1]INSUMOS!$B$13:$H$9994,3,0),"")))))</f>
        <v>ADAPTADOR CURTO COM BOLSA E ROSCA PARA REGISTRO, PVC, SOLDÁVEL, DN 25MM X 3/4 , INSTALADO EM RAMAL DE DISTRIBUIÇÃO DE ÁGUA - FORNECIMENTO E INSTALAÇÃO. AF_06/2022</v>
      </c>
      <c r="G1610" s="38" t="str">
        <f>IFERROR(VLOOKUP(D1610,'[1]COMP-SINT-SINAPI'!$G$6:$Q$20000,3,0),IFERROR(VLOOKUP(D1610,'[1]PREÇOS UNITÁRIOS'!$B$73:$H$20000,4,0),IFERROR(VLOOKUP(D1610,'[1]INSUMOS-SINAPI'!$A$7:$F$20000,3,0),IFERROR(VLOOKUP(D1610,'[1]tab-PINI-SINT'!$B$18:$G$20000,3,0),IFERROR(VLOOKUP(D1610,[1]INSUMOS!$B$13:$H$9994,5,0),"")))))</f>
        <v>UN</v>
      </c>
      <c r="H1610" s="39">
        <v>1</v>
      </c>
      <c r="I1610" s="38">
        <f>IFERROR(VLOOKUP(D1610,'[1]COMP-SINT-SINAPI'!$G$6:$Q$20000,8,0),IFERROR(VLOOKUP(D1610,'[1]PREÇOS UNITÁRIOS'!$B$73:$H$20000,5,0),IFERROR(VLOOKUP(D1610,'[1]INSUMOS-SINAPI'!$A$7:$F$20000,5,0),IFERROR(VLOOKUP(D1610,'[1]tab-PINI-SINT'!$B$18:$G$20000,4,0),IFERROR(VLOOKUP(D1610,[1]INSUMOS!$B$13:$H$9994,6,0),"")))))</f>
        <v>2.96</v>
      </c>
      <c r="J1610" s="38" t="str">
        <f>IF(D1610="",0,IFERROR(VLOOKUP(D1610,'[1]COMP-SINT-SINAPI'!$G$6:$Q$20000,7,0),IFERROR(VLOOKUP(D1610,'[1]PREÇOS UNITÁRIOS'!$B$73:$H$20000,6,0),IFERROR(VLOOKUP(D1610,'[1]INSUMOS-SINAPI'!$A$7:$F$20000,7,0),IFERROR(VLOOKUP(D1610,'[1]tab-PINI-SINT'!$B$18:$G$20000,5,0),IFERROR(VLOOKUP(D1610,[1]INSUMOS!$B$13:$H$9994,7,0),"0,00"))))))</f>
        <v>2,99</v>
      </c>
      <c r="K1610" s="40">
        <f t="shared" si="54"/>
        <v>2.96</v>
      </c>
      <c r="L1610" s="40">
        <f t="shared" si="55"/>
        <v>2.99</v>
      </c>
      <c r="M1610" s="41">
        <f t="shared" si="56"/>
        <v>5.95</v>
      </c>
      <c r="N1610" s="35"/>
    </row>
    <row r="1611" spans="3:14" ht="75" x14ac:dyDescent="0.35">
      <c r="C1611" s="34"/>
      <c r="D1611" s="36">
        <v>89412</v>
      </c>
      <c r="E1611" s="38" t="str">
        <f>IFERROR(VLOOKUP(D1611,'[1]COMP-SINT-SINAPI'!$G$6:$R$20000,12,0),IFERROR(VLOOKUP(D1611,'[1]PREÇOS UNITÁRIOS'!$B$73:$K$20000,9,0),IFERROR(VLOOKUP(D1611,'[1]INSUMOS-SINAPI'!$A$6:$J$20000,6,0),IFERROR(VLOOKUP(D1611,'[1]tab-PINI-SINT'!$B$18:$H$20000,7,0),IFERROR(VLOOKUP(D1611,[1]INSUMOS!$B$13:$J$9994,9,0),"")))))</f>
        <v>SINAPI</v>
      </c>
      <c r="F1611" s="37" t="str">
        <f>IFERROR(VLOOKUP(D1611,'[1]COMP-SINT-SINAPI'!$G$6:$Q$20000,2,0),IFERROR(VLOOKUP(D1611,'[1]PREÇOS UNITÁRIOS'!$B$73:$H$20000,3,0),IFERROR(VLOOKUP(D1611,'[1]INSUMOS-SINAPI'!$A$7:$F$20000,2,0),IFERROR(VLOOKUP(D1611,'[1]tab-PINI-SINT'!$B$18:$G$20000,2,0),IFERROR(VLOOKUP(D1611,[1]INSUMOS!$B$13:$H$9994,3,0),"")))))</f>
        <v>JOELHO 90 GRAUS, PVC, SOLDÁVEL, DN 25MM, X 3/4  INSTALADO EM RAMAL DE DISTRIBUIÇÃO DE ÁGUA - FORNECIMENTO E INSTALAÇÃO. AF_06/2022</v>
      </c>
      <c r="G1611" s="38" t="str">
        <f>IFERROR(VLOOKUP(D1611,'[1]COMP-SINT-SINAPI'!$G$6:$Q$20000,3,0),IFERROR(VLOOKUP(D1611,'[1]PREÇOS UNITÁRIOS'!$B$73:$H$20000,4,0),IFERROR(VLOOKUP(D1611,'[1]INSUMOS-SINAPI'!$A$7:$F$20000,3,0),IFERROR(VLOOKUP(D1611,'[1]tab-PINI-SINT'!$B$18:$G$20000,3,0),IFERROR(VLOOKUP(D1611,[1]INSUMOS!$B$13:$H$9994,5,0),"")))))</f>
        <v>UN</v>
      </c>
      <c r="H1611" s="39">
        <v>2</v>
      </c>
      <c r="I1611" s="38">
        <f>IFERROR(VLOOKUP(D1611,'[1]COMP-SINT-SINAPI'!$G$6:$Q$20000,8,0),IFERROR(VLOOKUP(D1611,'[1]PREÇOS UNITÁRIOS'!$B$73:$H$20000,5,0),IFERROR(VLOOKUP(D1611,'[1]INSUMOS-SINAPI'!$A$7:$F$20000,5,0),IFERROR(VLOOKUP(D1611,'[1]tab-PINI-SINT'!$B$18:$G$20000,4,0),IFERROR(VLOOKUP(D1611,[1]INSUMOS!$B$13:$H$9994,6,0),"")))))</f>
        <v>5.3</v>
      </c>
      <c r="J1611" s="38" t="str">
        <f>IF(D1611="",0,IFERROR(VLOOKUP(D1611,'[1]COMP-SINT-SINAPI'!$G$6:$Q$20000,7,0),IFERROR(VLOOKUP(D1611,'[1]PREÇOS UNITÁRIOS'!$B$73:$H$20000,6,0),IFERROR(VLOOKUP(D1611,'[1]INSUMOS-SINAPI'!$A$7:$F$20000,7,0),IFERROR(VLOOKUP(D1611,'[1]tab-PINI-SINT'!$B$18:$G$20000,5,0),IFERROR(VLOOKUP(D1611,[1]INSUMOS!$B$13:$H$9994,7,0),"0,00"))))))</f>
        <v>4,45</v>
      </c>
      <c r="K1611" s="40">
        <f t="shared" si="54"/>
        <v>10.6</v>
      </c>
      <c r="L1611" s="40">
        <f t="shared" si="55"/>
        <v>8.9</v>
      </c>
      <c r="M1611" s="41">
        <f t="shared" si="56"/>
        <v>19.5</v>
      </c>
      <c r="N1611" s="35"/>
    </row>
    <row r="1612" spans="3:14" ht="62.5" x14ac:dyDescent="0.35">
      <c r="C1612" s="34"/>
      <c r="D1612" s="36">
        <v>89447</v>
      </c>
      <c r="E1612" s="38" t="str">
        <f>IFERROR(VLOOKUP(D1612,'[1]COMP-SINT-SINAPI'!$G$6:$R$20000,12,0),IFERROR(VLOOKUP(D1612,'[1]PREÇOS UNITÁRIOS'!$B$73:$K$20000,9,0),IFERROR(VLOOKUP(D1612,'[1]INSUMOS-SINAPI'!$A$6:$J$20000,6,0),IFERROR(VLOOKUP(D1612,'[1]tab-PINI-SINT'!$B$18:$H$20000,7,0),IFERROR(VLOOKUP(D1612,[1]INSUMOS!$B$13:$J$9994,9,0),"")))))</f>
        <v>SINAPI</v>
      </c>
      <c r="F1612" s="37" t="str">
        <f>IFERROR(VLOOKUP(D1612,'[1]COMP-SINT-SINAPI'!$G$6:$Q$20000,2,0),IFERROR(VLOOKUP(D1612,'[1]PREÇOS UNITÁRIOS'!$B$73:$H$20000,3,0),IFERROR(VLOOKUP(D1612,'[1]INSUMOS-SINAPI'!$A$7:$F$20000,2,0),IFERROR(VLOOKUP(D1612,'[1]tab-PINI-SINT'!$B$18:$G$20000,2,0),IFERROR(VLOOKUP(D1612,[1]INSUMOS!$B$13:$H$9994,3,0),"")))))</f>
        <v>TUBO, PVC, SOLDÁVEL, DN 32MM, INSTALADO EM PRUMADA DE ÁGUA - FORNECIMENTO E INSTALAÇÃO. AF_06/2022</v>
      </c>
      <c r="G1612" s="38" t="str">
        <f>IFERROR(VLOOKUP(D1612,'[1]COMP-SINT-SINAPI'!$G$6:$Q$20000,3,0),IFERROR(VLOOKUP(D1612,'[1]PREÇOS UNITÁRIOS'!$B$73:$H$20000,4,0),IFERROR(VLOOKUP(D1612,'[1]INSUMOS-SINAPI'!$A$7:$F$20000,3,0),IFERROR(VLOOKUP(D1612,'[1]tab-PINI-SINT'!$B$18:$G$20000,3,0),IFERROR(VLOOKUP(D1612,[1]INSUMOS!$B$13:$H$9994,5,0),"")))))</f>
        <v>M</v>
      </c>
      <c r="H1612" s="39">
        <v>3</v>
      </c>
      <c r="I1612" s="38">
        <f>IFERROR(VLOOKUP(D1612,'[1]COMP-SINT-SINAPI'!$G$6:$Q$20000,8,0),IFERROR(VLOOKUP(D1612,'[1]PREÇOS UNITÁRIOS'!$B$73:$H$20000,5,0),IFERROR(VLOOKUP(D1612,'[1]INSUMOS-SINAPI'!$A$7:$F$20000,5,0),IFERROR(VLOOKUP(D1612,'[1]tab-PINI-SINT'!$B$18:$G$20000,4,0),IFERROR(VLOOKUP(D1612,[1]INSUMOS!$B$13:$H$9994,6,0),"")))))</f>
        <v>12.069999999999999</v>
      </c>
      <c r="J1612" s="38" t="str">
        <f>IF(D1612="",0,IFERROR(VLOOKUP(D1612,'[1]COMP-SINT-SINAPI'!$G$6:$Q$20000,7,0),IFERROR(VLOOKUP(D1612,'[1]PREÇOS UNITÁRIOS'!$B$73:$H$20000,6,0),IFERROR(VLOOKUP(D1612,'[1]INSUMOS-SINAPI'!$A$7:$F$20000,7,0),IFERROR(VLOOKUP(D1612,'[1]tab-PINI-SINT'!$B$18:$G$20000,5,0),IFERROR(VLOOKUP(D1612,[1]INSUMOS!$B$13:$H$9994,7,0),"0,00"))))))</f>
        <v>0,80</v>
      </c>
      <c r="K1612" s="40">
        <f t="shared" si="54"/>
        <v>36.209999999999994</v>
      </c>
      <c r="L1612" s="40">
        <f t="shared" si="55"/>
        <v>2.4000000000000004</v>
      </c>
      <c r="M1612" s="41">
        <f t="shared" si="56"/>
        <v>38.609999999999992</v>
      </c>
      <c r="N1612" s="35"/>
    </row>
    <row r="1613" spans="3:14" ht="37.5" x14ac:dyDescent="0.35">
      <c r="C1613" s="34"/>
      <c r="D1613" s="36">
        <v>88267</v>
      </c>
      <c r="E1613" s="38" t="str">
        <f>IFERROR(VLOOKUP(D1613,'[1]COMP-SINT-SINAPI'!$G$6:$R$20000,12,0),IFERROR(VLOOKUP(D1613,'[1]PREÇOS UNITÁRIOS'!$B$73:$K$20000,9,0),IFERROR(VLOOKUP(D1613,'[1]INSUMOS-SINAPI'!$A$6:$J$20000,6,0),IFERROR(VLOOKUP(D1613,'[1]tab-PINI-SINT'!$B$18:$H$20000,7,0),IFERROR(VLOOKUP(D1613,[1]INSUMOS!$B$13:$J$9994,9,0),"")))))</f>
        <v>SINAPI</v>
      </c>
      <c r="F1613" s="37" t="str">
        <f>IFERROR(VLOOKUP(D1613,'[1]COMP-SINT-SINAPI'!$G$6:$Q$20000,2,0),IFERROR(VLOOKUP(D1613,'[1]PREÇOS UNITÁRIOS'!$B$73:$H$20000,3,0),IFERROR(VLOOKUP(D1613,'[1]INSUMOS-SINAPI'!$A$7:$F$20000,2,0),IFERROR(VLOOKUP(D1613,'[1]tab-PINI-SINT'!$B$18:$G$20000,2,0),IFERROR(VLOOKUP(D1613,[1]INSUMOS!$B$13:$H$9994,3,0),"")))))</f>
        <v>ENCANADOR OU BOMBEIRO HIDRÁULICO COM ENCARGOS COMPLEMENTARES</v>
      </c>
      <c r="G1613" s="38" t="str">
        <f>IFERROR(VLOOKUP(D1613,'[1]COMP-SINT-SINAPI'!$G$6:$Q$20000,3,0),IFERROR(VLOOKUP(D1613,'[1]PREÇOS UNITÁRIOS'!$B$73:$H$20000,4,0),IFERROR(VLOOKUP(D1613,'[1]INSUMOS-SINAPI'!$A$7:$F$20000,3,0),IFERROR(VLOOKUP(D1613,'[1]tab-PINI-SINT'!$B$18:$G$20000,3,0),IFERROR(VLOOKUP(D1613,[1]INSUMOS!$B$13:$H$9994,5,0),"")))))</f>
        <v>H</v>
      </c>
      <c r="H1613" s="39">
        <v>6</v>
      </c>
      <c r="I1613" s="38">
        <f>IFERROR(VLOOKUP(D1613,'[1]COMP-SINT-SINAPI'!$G$6:$Q$20000,8,0),IFERROR(VLOOKUP(D1613,'[1]PREÇOS UNITÁRIOS'!$B$73:$H$20000,5,0),IFERROR(VLOOKUP(D1613,'[1]INSUMOS-SINAPI'!$A$7:$F$20000,5,0),IFERROR(VLOOKUP(D1613,'[1]tab-PINI-SINT'!$B$18:$G$20000,4,0),IFERROR(VLOOKUP(D1613,[1]INSUMOS!$B$13:$H$9994,6,0),"")))))</f>
        <v>4.5</v>
      </c>
      <c r="J1613" s="38" t="str">
        <f>IF(D1613="",0,IFERROR(VLOOKUP(D1613,'[1]COMP-SINT-SINAPI'!$G$6:$Q$20000,7,0),IFERROR(VLOOKUP(D1613,'[1]PREÇOS UNITÁRIOS'!$B$73:$H$20000,6,0),IFERROR(VLOOKUP(D1613,'[1]INSUMOS-SINAPI'!$A$7:$F$20000,7,0),IFERROR(VLOOKUP(D1613,'[1]tab-PINI-SINT'!$B$18:$G$20000,5,0),IFERROR(VLOOKUP(D1613,[1]INSUMOS!$B$13:$H$9994,7,0),"0,00"))))))</f>
        <v>19,74</v>
      </c>
      <c r="K1613" s="40">
        <f t="shared" si="54"/>
        <v>27</v>
      </c>
      <c r="L1613" s="40">
        <f t="shared" si="55"/>
        <v>118.44</v>
      </c>
      <c r="M1613" s="41">
        <f t="shared" si="56"/>
        <v>145.44</v>
      </c>
      <c r="N1613" s="35"/>
    </row>
    <row r="1614" spans="3:14" ht="50" x14ac:dyDescent="0.35">
      <c r="C1614" s="34"/>
      <c r="D1614" s="36">
        <v>88248</v>
      </c>
      <c r="E1614" s="38" t="str">
        <f>IFERROR(VLOOKUP(D1614,'[1]COMP-SINT-SINAPI'!$G$6:$R$20000,12,0),IFERROR(VLOOKUP(D1614,'[1]PREÇOS UNITÁRIOS'!$B$73:$K$20000,9,0),IFERROR(VLOOKUP(D1614,'[1]INSUMOS-SINAPI'!$A$6:$J$20000,6,0),IFERROR(VLOOKUP(D1614,'[1]tab-PINI-SINT'!$B$18:$H$20000,7,0),IFERROR(VLOOKUP(D1614,[1]INSUMOS!$B$13:$J$9994,9,0),"")))))</f>
        <v>SINAPI</v>
      </c>
      <c r="F1614" s="37" t="str">
        <f>IFERROR(VLOOKUP(D1614,'[1]COMP-SINT-SINAPI'!$G$6:$Q$20000,2,0),IFERROR(VLOOKUP(D1614,'[1]PREÇOS UNITÁRIOS'!$B$73:$H$20000,3,0),IFERROR(VLOOKUP(D1614,'[1]INSUMOS-SINAPI'!$A$7:$F$20000,2,0),IFERROR(VLOOKUP(D1614,'[1]tab-PINI-SINT'!$B$18:$G$20000,2,0),IFERROR(VLOOKUP(D1614,[1]INSUMOS!$B$13:$H$9994,3,0),"")))))</f>
        <v>AUXILIAR DE ENCANADOR OU BOMBEIRO HIDRÁULICO COM ENCARGOS COMPLEMENTARES</v>
      </c>
      <c r="G1614" s="38" t="str">
        <f>IFERROR(VLOOKUP(D1614,'[1]COMP-SINT-SINAPI'!$G$6:$Q$20000,3,0),IFERROR(VLOOKUP(D1614,'[1]PREÇOS UNITÁRIOS'!$B$73:$H$20000,4,0),IFERROR(VLOOKUP(D1614,'[1]INSUMOS-SINAPI'!$A$7:$F$20000,3,0),IFERROR(VLOOKUP(D1614,'[1]tab-PINI-SINT'!$B$18:$G$20000,3,0),IFERROR(VLOOKUP(D1614,[1]INSUMOS!$B$13:$H$9994,5,0),"")))))</f>
        <v>H</v>
      </c>
      <c r="H1614" s="39">
        <v>8</v>
      </c>
      <c r="I1614" s="38">
        <f>IFERROR(VLOOKUP(D1614,'[1]COMP-SINT-SINAPI'!$G$6:$Q$20000,8,0),IFERROR(VLOOKUP(D1614,'[1]PREÇOS UNITÁRIOS'!$B$73:$H$20000,5,0),IFERROR(VLOOKUP(D1614,'[1]INSUMOS-SINAPI'!$A$7:$F$20000,5,0),IFERROR(VLOOKUP(D1614,'[1]tab-PINI-SINT'!$B$18:$G$20000,4,0),IFERROR(VLOOKUP(D1614,[1]INSUMOS!$B$13:$H$9994,6,0),"")))))</f>
        <v>4.5</v>
      </c>
      <c r="J1614" s="38" t="str">
        <f>IF(D1614="",0,IFERROR(VLOOKUP(D1614,'[1]COMP-SINT-SINAPI'!$G$6:$Q$20000,7,0),IFERROR(VLOOKUP(D1614,'[1]PREÇOS UNITÁRIOS'!$B$73:$H$20000,6,0),IFERROR(VLOOKUP(D1614,'[1]INSUMOS-SINAPI'!$A$7:$F$20000,7,0),IFERROR(VLOOKUP(D1614,'[1]tab-PINI-SINT'!$B$18:$G$20000,5,0),IFERROR(VLOOKUP(D1614,[1]INSUMOS!$B$13:$H$9994,7,0),"0,00"))))))</f>
        <v>15,39</v>
      </c>
      <c r="K1614" s="40">
        <f t="shared" si="54"/>
        <v>36</v>
      </c>
      <c r="L1614" s="40">
        <f t="shared" si="55"/>
        <v>123.12</v>
      </c>
      <c r="M1614" s="41">
        <f t="shared" si="56"/>
        <v>159.12</v>
      </c>
      <c r="N1614" s="35"/>
    </row>
    <row r="1615" spans="3:14" x14ac:dyDescent="0.35">
      <c r="C1615" s="34"/>
      <c r="D1615" s="35"/>
      <c r="E1615" s="118"/>
      <c r="F1615" s="35"/>
      <c r="G1615" s="35"/>
      <c r="H1615" s="35"/>
      <c r="I1615" s="50" t="s">
        <v>1042</v>
      </c>
      <c r="J1615" s="29"/>
      <c r="K1615" s="41">
        <f>SUM(K1607:K1614)</f>
        <v>247.35750000000002</v>
      </c>
      <c r="L1615" s="41">
        <f>SUM(L1607:L1614)</f>
        <v>322.04500000000002</v>
      </c>
      <c r="M1615" s="41">
        <f>SUM(M1607:M1614)</f>
        <v>569.40250000000003</v>
      </c>
      <c r="N1615" s="35"/>
    </row>
    <row r="1616" spans="3:14" x14ac:dyDescent="0.35">
      <c r="C1616" s="34"/>
      <c r="D1616" s="35"/>
      <c r="E1616" s="118"/>
      <c r="F1616" s="35"/>
      <c r="G1616" s="35"/>
      <c r="H1616" s="35"/>
      <c r="I1616" s="35"/>
      <c r="J1616" s="35"/>
      <c r="K1616" s="35"/>
      <c r="L1616" s="35"/>
      <c r="M1616" s="35"/>
      <c r="N1616" s="35"/>
    </row>
    <row r="1617" spans="3:14" x14ac:dyDescent="0.35">
      <c r="C1617" s="42"/>
      <c r="D1617" s="43"/>
      <c r="E1617" s="117"/>
      <c r="F1617" s="43"/>
      <c r="G1617" s="44" t="s">
        <v>21</v>
      </c>
      <c r="H1617" s="44" t="s">
        <v>1036</v>
      </c>
      <c r="I1617" s="44" t="s">
        <v>1037</v>
      </c>
      <c r="J1617" s="44" t="s">
        <v>1038</v>
      </c>
      <c r="K1617" s="44" t="s">
        <v>1039</v>
      </c>
      <c r="L1617" s="44" t="s">
        <v>1040</v>
      </c>
      <c r="M1617" s="45" t="s">
        <v>1041</v>
      </c>
      <c r="N1617" s="35"/>
    </row>
    <row r="1618" spans="3:14" ht="91" x14ac:dyDescent="0.35">
      <c r="C1618" s="55" t="s">
        <v>889</v>
      </c>
      <c r="D1618" s="47" t="str">
        <f>IF(C1618="","",VLOOKUP(C1618,'[1]PREÇOS UNITÁRIOS'!$B$12:$H$10000,2,0))</f>
        <v>C219-BASA</v>
      </c>
      <c r="E1618" s="79" t="s">
        <v>11</v>
      </c>
      <c r="F1618" s="47" t="str">
        <f>IF(C1618="","",VLOOKUP(C1618,'[1]PREÇOS UNITÁRIOS'!$B$12:$H$10000,3,0))</f>
        <v>Manutenção preventiva e corretiva do Grupo gerador com troca de óleo 15W40, filtro lubrificante, aditivo p/ tanque, aditivo radiador, sensor de temperatura,filtros de combustível, filtro de ar</v>
      </c>
      <c r="G1618" s="48" t="s">
        <v>21</v>
      </c>
      <c r="H1618" s="29"/>
      <c r="I1618" s="29"/>
      <c r="J1618" s="49"/>
      <c r="K1618" s="49">
        <f>K1630</f>
        <v>3542.05</v>
      </c>
      <c r="L1618" s="49">
        <f>L1630</f>
        <v>0</v>
      </c>
      <c r="M1618" s="49">
        <f>SUM(K1618:L1618)</f>
        <v>3542.05</v>
      </c>
      <c r="N1618" s="35"/>
    </row>
    <row r="1619" spans="3:14" x14ac:dyDescent="0.35">
      <c r="C1619" s="34"/>
      <c r="D1619" s="36" t="s">
        <v>78</v>
      </c>
      <c r="E1619" s="38" t="str">
        <f>IFERROR(VLOOKUP(D1619,'[1]COMP-SINT-SINAPI'!$G$6:$R$20000,12,0),IFERROR(VLOOKUP(D1619,'[1]PREÇOS UNITÁRIOS'!$B$73:$K$20000,9,0),IFERROR(VLOOKUP(D1619,'[1]INSUMOS-SINAPI'!$A$6:$J$20000,6,0),IFERROR(VLOOKUP(D1619,'[1]tab-PINI-SINT'!$B$18:$H$20000,7,0),IFERROR(VLOOKUP(D1619,[1]INSUMOS!$B$13:$J$9994,9,0),"")))))</f>
        <v>01.30.elet.basa</v>
      </c>
      <c r="F1619" s="37" t="str">
        <f>IFERROR(VLOOKUP(D1619,'[1]COMP-SINT-SINAPI'!$G$6:$Q$20000,2,0),IFERROR(VLOOKUP(D1619,'[1]PREÇOS UNITÁRIOS'!$B$73:$H$20000,3,0),IFERROR(VLOOKUP(D1619,'[1]INSUMOS-SINAPI'!$A$7:$F$20000,2,0),IFERROR(VLOOKUP(D1619,'[1]tab-PINI-SINT'!$B$18:$G$20000,2,0),IFERROR(VLOOKUP(D1619,[1]INSUMOS!$B$13:$H$9994,3,0),"")))))</f>
        <v>filtro lubrificante</v>
      </c>
      <c r="G1619" s="38" t="str">
        <f>IFERROR(VLOOKUP(D1619,'[1]COMP-SINT-SINAPI'!$G$6:$Q$6700,3,0),IFERROR(VLOOKUP(D1619,'[1]PREÇOS UNITÁRIOS'!$B$73:$H$6000,4,0),IFERROR(VLOOKUP(D1619,'[1]INSUMOS-SINAPI'!$A$7:$F$5288,3,0),IFERROR(VLOOKUP(D1619,'[1]tab-PINI-SINT'!$B$18:$G$5507,3,0),IFERROR(VLOOKUP(D1619,[1]INSUMOS!$B$13:$H$148,5,0),"")))))</f>
        <v>UM</v>
      </c>
      <c r="H1619" s="39">
        <v>1</v>
      </c>
      <c r="I1619" s="38">
        <f>IFERROR(VLOOKUP(D1619,'[1]COMP-SINT-SINAPI'!$G$6:$Q$20000,8,0),IFERROR(VLOOKUP(D1619,'[1]PREÇOS UNITÁRIOS'!$B$73:$H$20000,5,0),IFERROR(VLOOKUP(D1619,'[1]INSUMOS-SINAPI'!$A$7:$F$20000,5,0),IFERROR(VLOOKUP(D1619,'[1]tab-PINI-SINT'!$B$18:$G$20000,4,0),IFERROR(VLOOKUP(D1619,[1]INSUMOS!$B$13:$H$9994,6,0),"")))))</f>
        <v>42</v>
      </c>
      <c r="J1619" s="38">
        <f>IF(D1619="",0,IFERROR(VLOOKUP(D1619,'[1]COMP-SINT-SINAPI'!$G$6:$Q$20000,7,0),IFERROR(VLOOKUP(D1619,'[1]PREÇOS UNITÁRIOS'!$B$73:$H$20000,6,0),IFERROR(VLOOKUP(D1619,'[1]INSUMOS-SINAPI'!$A$7:$F$20000,7,0),IFERROR(VLOOKUP(D1619,'[1]tab-PINI-SINT'!$B$18:$G$20000,5,0),IFERROR(VLOOKUP(D1619,[1]INSUMOS!$B$13:$H$9994,7,0),"0,00"))))))</f>
        <v>0</v>
      </c>
      <c r="K1619" s="40">
        <f>IF(H1619="",0,H1619*I1619)</f>
        <v>42</v>
      </c>
      <c r="L1619" s="40">
        <f>H1619*J1619</f>
        <v>0</v>
      </c>
      <c r="M1619" s="41">
        <f>K1619+L1619</f>
        <v>42</v>
      </c>
      <c r="N1619" s="35"/>
    </row>
    <row r="1620" spans="3:14" x14ac:dyDescent="0.35">
      <c r="C1620" s="34"/>
      <c r="D1620" s="36" t="s">
        <v>79</v>
      </c>
      <c r="E1620" s="38" t="str">
        <f>IFERROR(VLOOKUP(D1620,'[1]COMP-SINT-SINAPI'!$G$6:$R$20000,12,0),IFERROR(VLOOKUP(D1620,'[1]PREÇOS UNITÁRIOS'!$B$73:$K$20000,9,0),IFERROR(VLOOKUP(D1620,'[1]INSUMOS-SINAPI'!$A$6:$J$20000,6,0),IFERROR(VLOOKUP(D1620,'[1]tab-PINI-SINT'!$B$18:$H$20000,7,0),IFERROR(VLOOKUP(D1620,[1]INSUMOS!$B$13:$J$9994,9,0),"")))))</f>
        <v>01.31.elet.bas</v>
      </c>
      <c r="F1620" s="37" t="str">
        <f>IFERROR(VLOOKUP(D1620,'[1]COMP-SINT-SINAPI'!$G$6:$Q$20000,2,0),IFERROR(VLOOKUP(D1620,'[1]PREÇOS UNITÁRIOS'!$B$73:$H$20000,3,0),IFERROR(VLOOKUP(D1620,'[1]INSUMOS-SINAPI'!$A$7:$F$20000,2,0),IFERROR(VLOOKUP(D1620,'[1]tab-PINI-SINT'!$B$18:$G$20000,2,0),IFERROR(VLOOKUP(D1620,[1]INSUMOS!$B$13:$H$9994,3,0),"")))))</f>
        <v>aditivo tanque</v>
      </c>
      <c r="G1620" s="38" t="str">
        <f>IFERROR(VLOOKUP(D1620,'[1]COMP-SINT-SINAPI'!$G$6:$Q$6700,3,0),IFERROR(VLOOKUP(D1620,'[1]PREÇOS UNITÁRIOS'!$B$73:$H$6000,4,0),IFERROR(VLOOKUP(D1620,'[1]INSUMOS-SINAPI'!$A$7:$F$5288,3,0),IFERROR(VLOOKUP(D1620,'[1]tab-PINI-SINT'!$B$18:$G$5507,3,0),IFERROR(VLOOKUP(D1620,[1]INSUMOS!$B$13:$H$148,5,0),"")))))</f>
        <v>L</v>
      </c>
      <c r="H1620" s="39">
        <v>1</v>
      </c>
      <c r="I1620" s="38">
        <f>IFERROR(VLOOKUP(D1620,'[1]COMP-SINT-SINAPI'!$G$6:$Q$20000,8,0),IFERROR(VLOOKUP(D1620,'[1]PREÇOS UNITÁRIOS'!$B$73:$H$20000,5,0),IFERROR(VLOOKUP(D1620,'[1]INSUMOS-SINAPI'!$A$7:$F$20000,5,0),IFERROR(VLOOKUP(D1620,'[1]tab-PINI-SINT'!$B$18:$G$20000,4,0),IFERROR(VLOOKUP(D1620,[1]INSUMOS!$B$13:$H$9994,6,0),"")))))</f>
        <v>38.4</v>
      </c>
      <c r="J1620" s="38">
        <f>IF(D1620="",0,IFERROR(VLOOKUP(D1620,'[1]COMP-SINT-SINAPI'!$G$6:$Q$20000,7,0),IFERROR(VLOOKUP(D1620,'[1]PREÇOS UNITÁRIOS'!$B$73:$H$20000,6,0),IFERROR(VLOOKUP(D1620,'[1]INSUMOS-SINAPI'!$A$7:$F$20000,7,0),IFERROR(VLOOKUP(D1620,'[1]tab-PINI-SINT'!$B$18:$G$20000,5,0),IFERROR(VLOOKUP(D1620,[1]INSUMOS!$B$13:$H$9994,7,0),"0,00"))))))</f>
        <v>0</v>
      </c>
      <c r="K1620" s="40">
        <f>IF(H1620="",0,H1620*I1620)</f>
        <v>38.4</v>
      </c>
      <c r="L1620" s="40">
        <f>H1620*J1620</f>
        <v>0</v>
      </c>
      <c r="M1620" s="41">
        <f>K1620+L1620</f>
        <v>38.4</v>
      </c>
      <c r="N1620" s="35"/>
    </row>
    <row r="1621" spans="3:14" x14ac:dyDescent="0.35">
      <c r="C1621" s="34"/>
      <c r="D1621" s="36" t="s">
        <v>81</v>
      </c>
      <c r="E1621" s="38" t="str">
        <f>IFERROR(VLOOKUP(D1621,'[1]COMP-SINT-SINAPI'!$G$6:$R$20000,12,0),IFERROR(VLOOKUP(D1621,'[1]PREÇOS UNITÁRIOS'!$B$73:$K$20000,9,0),IFERROR(VLOOKUP(D1621,'[1]INSUMOS-SINAPI'!$A$6:$J$20000,6,0),IFERROR(VLOOKUP(D1621,'[1]tab-PINI-SINT'!$B$18:$H$20000,7,0),IFERROR(VLOOKUP(D1621,[1]INSUMOS!$B$13:$J$9994,9,0),"")))))</f>
        <v>01.31.elet.basa</v>
      </c>
      <c r="F1621" s="37" t="str">
        <f>IFERROR(VLOOKUP(D1621,'[1]COMP-SINT-SINAPI'!$G$6:$Q$20000,2,0),IFERROR(VLOOKUP(D1621,'[1]PREÇOS UNITÁRIOS'!$B$73:$H$20000,3,0),IFERROR(VLOOKUP(D1621,'[1]INSUMOS-SINAPI'!$A$7:$F$20000,2,0),IFERROR(VLOOKUP(D1621,'[1]tab-PINI-SINT'!$B$18:$G$20000,2,0),IFERROR(VLOOKUP(D1621,[1]INSUMOS!$B$13:$H$9994,3,0),"")))))</f>
        <v>aditivo radiador</v>
      </c>
      <c r="G1621" s="38" t="str">
        <f>IFERROR(VLOOKUP(D1621,'[1]COMP-SINT-SINAPI'!$G$6:$Q$6700,3,0),IFERROR(VLOOKUP(D1621,'[1]PREÇOS UNITÁRIOS'!$B$73:$H$6000,4,0),IFERROR(VLOOKUP(D1621,'[1]INSUMOS-SINAPI'!$A$7:$F$5288,3,0),IFERROR(VLOOKUP(D1621,'[1]tab-PINI-SINT'!$B$18:$G$5507,3,0),IFERROR(VLOOKUP(D1621,[1]INSUMOS!$B$13:$H$148,5,0),"")))))</f>
        <v>L</v>
      </c>
      <c r="H1621" s="39">
        <v>2</v>
      </c>
      <c r="I1621" s="38">
        <f>IFERROR(VLOOKUP(D1621,'[1]COMP-SINT-SINAPI'!$G$6:$Q$20000,8,0),IFERROR(VLOOKUP(D1621,'[1]PREÇOS UNITÁRIOS'!$B$73:$H$20000,5,0),IFERROR(VLOOKUP(D1621,'[1]INSUMOS-SINAPI'!$A$7:$F$20000,5,0),IFERROR(VLOOKUP(D1621,'[1]tab-PINI-SINT'!$B$18:$G$20000,4,0),IFERROR(VLOOKUP(D1621,[1]INSUMOS!$B$13:$H$9994,6,0),"")))))</f>
        <v>30.4</v>
      </c>
      <c r="J1621" s="38">
        <f>IF(D1621="",0,IFERROR(VLOOKUP(D1621,'[1]COMP-SINT-SINAPI'!$G$6:$Q$20000,7,0),IFERROR(VLOOKUP(D1621,'[1]PREÇOS UNITÁRIOS'!$B$73:$H$20000,6,0),IFERROR(VLOOKUP(D1621,'[1]INSUMOS-SINAPI'!$A$7:$F$20000,7,0),IFERROR(VLOOKUP(D1621,'[1]tab-PINI-SINT'!$B$18:$G$20000,5,0),IFERROR(VLOOKUP(D1621,[1]INSUMOS!$B$13:$H$9994,7,0),"0,00"))))))</f>
        <v>0</v>
      </c>
      <c r="K1621" s="40">
        <f>IF(H1621="",0,H1621*I1621)</f>
        <v>60.8</v>
      </c>
      <c r="L1621" s="40">
        <f>H1621*J1621</f>
        <v>0</v>
      </c>
      <c r="M1621" s="41">
        <f>K1621+L1621</f>
        <v>60.8</v>
      </c>
      <c r="N1621" s="35"/>
    </row>
    <row r="1622" spans="3:14" x14ac:dyDescent="0.35">
      <c r="C1622" s="34"/>
      <c r="D1622" s="36" t="s">
        <v>82</v>
      </c>
      <c r="E1622" s="38" t="str">
        <f>IFERROR(VLOOKUP(D1622,'[1]COMP-SINT-SINAPI'!$G$6:$R$20000,12,0),IFERROR(VLOOKUP(D1622,'[1]PREÇOS UNITÁRIOS'!$B$73:$K$20000,9,0),IFERROR(VLOOKUP(D1622,'[1]INSUMOS-SINAPI'!$A$6:$J$20000,6,0),IFERROR(VLOOKUP(D1622,'[1]tab-PINI-SINT'!$B$18:$H$20000,7,0),IFERROR(VLOOKUP(D1622,[1]INSUMOS!$B$13:$J$9994,9,0),"")))))</f>
        <v>01.32.elet.basa</v>
      </c>
      <c r="F1622" s="37" t="str">
        <f>IFERROR(VLOOKUP(D1622,'[1]COMP-SINT-SINAPI'!$G$6:$Q$20000,2,0),IFERROR(VLOOKUP(D1622,'[1]PREÇOS UNITÁRIOS'!$B$73:$H$20000,3,0),IFERROR(VLOOKUP(D1622,'[1]INSUMOS-SINAPI'!$A$7:$F$20000,2,0),IFERROR(VLOOKUP(D1622,'[1]tab-PINI-SINT'!$B$18:$G$20000,2,0),IFERROR(VLOOKUP(D1622,[1]INSUMOS!$B$13:$H$9994,3,0),"")))))</f>
        <v>sensor temperatura</v>
      </c>
      <c r="G1622" s="38" t="str">
        <f>IFERROR(VLOOKUP(D1622,'[1]COMP-SINT-SINAPI'!$G$6:$Q$6700,3,0),IFERROR(VLOOKUP(D1622,'[1]PREÇOS UNITÁRIOS'!$B$73:$H$6000,4,0),IFERROR(VLOOKUP(D1622,'[1]INSUMOS-SINAPI'!$A$7:$F$5288,3,0),IFERROR(VLOOKUP(D1622,'[1]tab-PINI-SINT'!$B$18:$G$5507,3,0),IFERROR(VLOOKUP(D1622,[1]INSUMOS!$B$13:$H$148,5,0),"")))))</f>
        <v>UN</v>
      </c>
      <c r="H1622" s="39">
        <v>1</v>
      </c>
      <c r="I1622" s="38">
        <f>IFERROR(VLOOKUP(D1622,'[1]COMP-SINT-SINAPI'!$G$6:$Q$20000,8,0),IFERROR(VLOOKUP(D1622,'[1]PREÇOS UNITÁRIOS'!$B$73:$H$20000,5,0),IFERROR(VLOOKUP(D1622,'[1]INSUMOS-SINAPI'!$A$7:$F$20000,5,0),IFERROR(VLOOKUP(D1622,'[1]tab-PINI-SINT'!$B$18:$G$20000,4,0),IFERROR(VLOOKUP(D1622,[1]INSUMOS!$B$13:$H$9994,6,0),"")))))</f>
        <v>148</v>
      </c>
      <c r="J1622" s="38">
        <f>IF(D1622="",0,IFERROR(VLOOKUP(D1622,'[1]COMP-SINT-SINAPI'!$G$6:$Q$20000,7,0),IFERROR(VLOOKUP(D1622,'[1]PREÇOS UNITÁRIOS'!$B$73:$H$20000,6,0),IFERROR(VLOOKUP(D1622,'[1]INSUMOS-SINAPI'!$A$7:$F$20000,7,0),IFERROR(VLOOKUP(D1622,'[1]tab-PINI-SINT'!$B$18:$G$20000,5,0),IFERROR(VLOOKUP(D1622,[1]INSUMOS!$B$13:$H$9994,7,0),"0,00"))))))</f>
        <v>0</v>
      </c>
      <c r="K1622" s="40">
        <f>IF(H1622="",0,H1622*I1622)</f>
        <v>148</v>
      </c>
      <c r="L1622" s="40">
        <f>H1622*J1622</f>
        <v>0</v>
      </c>
      <c r="M1622" s="41">
        <f>K1622+L1622</f>
        <v>148</v>
      </c>
      <c r="N1622" s="35"/>
    </row>
    <row r="1623" spans="3:14" x14ac:dyDescent="0.35">
      <c r="C1623" s="34"/>
      <c r="D1623" s="36" t="s">
        <v>84</v>
      </c>
      <c r="E1623" s="38" t="str">
        <f>IFERROR(VLOOKUP(D1623,'[1]COMP-SINT-SINAPI'!$G$6:$R$20000,12,0),IFERROR(VLOOKUP(D1623,'[1]PREÇOS UNITÁRIOS'!$B$73:$K$20000,9,0),IFERROR(VLOOKUP(D1623,'[1]INSUMOS-SINAPI'!$A$6:$J$20000,6,0),IFERROR(VLOOKUP(D1623,'[1]tab-PINI-SINT'!$B$18:$H$20000,7,0),IFERROR(VLOOKUP(D1623,[1]INSUMOS!$B$13:$J$9994,9,0),"")))))</f>
        <v>01.33.elet.basa</v>
      </c>
      <c r="F1623" s="37" t="str">
        <f>IFERROR(VLOOKUP(D1623,'[1]COMP-SINT-SINAPI'!$G$6:$Q$20000,2,0),IFERROR(VLOOKUP(D1623,'[1]PREÇOS UNITÁRIOS'!$B$73:$H$20000,3,0),IFERROR(VLOOKUP(D1623,'[1]INSUMOS-SINAPI'!$A$7:$F$20000,2,0),IFERROR(VLOOKUP(D1623,'[1]tab-PINI-SINT'!$B$18:$G$20000,2,0),IFERROR(VLOOKUP(D1623,[1]INSUMOS!$B$13:$H$9994,3,0),"")))))</f>
        <v>filtro combustível</v>
      </c>
      <c r="G1623" s="38" t="str">
        <f>IFERROR(VLOOKUP(D1623,'[1]COMP-SINT-SINAPI'!$G$6:$Q$6700,3,0),IFERROR(VLOOKUP(D1623,'[1]PREÇOS UNITÁRIOS'!$B$73:$H$6000,4,0),IFERROR(VLOOKUP(D1623,'[1]INSUMOS-SINAPI'!$A$7:$F$5288,3,0),IFERROR(VLOOKUP(D1623,'[1]tab-PINI-SINT'!$B$18:$G$5507,3,0),IFERROR(VLOOKUP(D1623,[1]INSUMOS!$B$13:$H$148,5,0),"")))))</f>
        <v>UN</v>
      </c>
      <c r="H1623" s="39">
        <v>1</v>
      </c>
      <c r="I1623" s="38">
        <f>IFERROR(VLOOKUP(D1623,'[1]COMP-SINT-SINAPI'!$G$6:$Q$20000,8,0),IFERROR(VLOOKUP(D1623,'[1]PREÇOS UNITÁRIOS'!$B$73:$H$20000,5,0),IFERROR(VLOOKUP(D1623,'[1]INSUMOS-SINAPI'!$A$7:$F$20000,5,0),IFERROR(VLOOKUP(D1623,'[1]tab-PINI-SINT'!$B$18:$G$20000,4,0),IFERROR(VLOOKUP(D1623,[1]INSUMOS!$B$13:$H$9994,6,0),"")))))</f>
        <v>125</v>
      </c>
      <c r="J1623" s="38">
        <f>IF(D1623="",0,IFERROR(VLOOKUP(D1623,'[1]COMP-SINT-SINAPI'!$G$6:$Q$20000,7,0),IFERROR(VLOOKUP(D1623,'[1]PREÇOS UNITÁRIOS'!$B$73:$H$20000,6,0),IFERROR(VLOOKUP(D1623,'[1]INSUMOS-SINAPI'!$A$7:$F$20000,7,0),IFERROR(VLOOKUP(D1623,'[1]tab-PINI-SINT'!$B$18:$G$20000,5,0),IFERROR(VLOOKUP(D1623,[1]INSUMOS!$B$13:$H$9994,7,0),"0,00"))))))</f>
        <v>0</v>
      </c>
      <c r="K1623" s="40">
        <f>IF(H1623="",0,H1623*I1623)</f>
        <v>125</v>
      </c>
      <c r="L1623" s="40">
        <f>H1623*J1623</f>
        <v>0</v>
      </c>
      <c r="M1623" s="41">
        <f>K1623+L1623</f>
        <v>125</v>
      </c>
      <c r="N1623" s="35"/>
    </row>
    <row r="1624" spans="3:14" x14ac:dyDescent="0.35">
      <c r="C1624" s="34"/>
      <c r="D1624" s="36" t="s">
        <v>86</v>
      </c>
      <c r="E1624" s="38" t="str">
        <f>IFERROR(VLOOKUP(D1624,'[1]COMP-SINT-SINAPI'!$G$6:$R$20000,12,0),IFERROR(VLOOKUP(D1624,'[1]PREÇOS UNITÁRIOS'!$B$73:$K$20000,9,0),IFERROR(VLOOKUP(D1624,'[1]INSUMOS-SINAPI'!$A$6:$J$20000,6,0),IFERROR(VLOOKUP(D1624,'[1]tab-PINI-SINT'!$B$18:$H$20000,7,0),IFERROR(VLOOKUP(D1624,[1]INSUMOS!$B$13:$J$9994,9,0),"")))))</f>
        <v>01.34.elet.basa</v>
      </c>
      <c r="F1624" s="37" t="str">
        <f>IFERROR(VLOOKUP(D1624,'[1]COMP-SINT-SINAPI'!$G$6:$Q$20000,2,0),IFERROR(VLOOKUP(D1624,'[1]PREÇOS UNITÁRIOS'!$B$73:$H$20000,3,0),IFERROR(VLOOKUP(D1624,'[1]INSUMOS-SINAPI'!$A$7:$F$20000,2,0),IFERROR(VLOOKUP(D1624,'[1]tab-PINI-SINT'!$B$18:$G$20000,2,0),IFERROR(VLOOKUP(D1624,[1]INSUMOS!$B$13:$H$9994,3,0),"")))))</f>
        <v>revisão parcial bomba injetora</v>
      </c>
      <c r="G1624" s="38" t="str">
        <f>IFERROR(VLOOKUP(D1624,'[1]COMP-SINT-SINAPI'!$G$6:$Q$20000,3,0),IFERROR(VLOOKUP(D1624,'[1]PREÇOS UNITÁRIOS'!$B$73:$H$20000,4,0),IFERROR(VLOOKUP(D1624,'[1]INSUMOS-SINAPI'!$A$7:$F$20000,3,0),IFERROR(VLOOKUP(D1624,'[1]tab-PINI-SINT'!$B$18:$G$20000,3,0),IFERROR(VLOOKUP(D1624,[1]INSUMOS!$B$13:$H$9994,5,0),"")))))</f>
        <v>UN</v>
      </c>
      <c r="H1624" s="39">
        <v>1</v>
      </c>
      <c r="I1624" s="38">
        <f>IFERROR(VLOOKUP(D1624,'[1]COMP-SINT-SINAPI'!$G$6:$Q$20000,8,0),IFERROR(VLOOKUP(D1624,'[1]PREÇOS UNITÁRIOS'!$B$73:$H$20000,5,0),IFERROR(VLOOKUP(D1624,'[1]INSUMOS-SINAPI'!$A$7:$F$20000,5,0),IFERROR(VLOOKUP(D1624,'[1]tab-PINI-SINT'!$B$18:$G$20000,4,0),IFERROR(VLOOKUP(D1624,[1]INSUMOS!$B$13:$H$9994,6,0),"")))))</f>
        <v>2146</v>
      </c>
      <c r="J1624" s="38">
        <f>IF(D1624="",0,IFERROR(VLOOKUP(D1624,'[1]COMP-SINT-SINAPI'!$G$6:$Q$20000,7,0),IFERROR(VLOOKUP(D1624,'[1]PREÇOS UNITÁRIOS'!$B$73:$H$20000,6,0),IFERROR(VLOOKUP(D1624,'[1]INSUMOS-SINAPI'!$A$7:$F$20000,7,0),IFERROR(VLOOKUP(D1624,'[1]tab-PINI-SINT'!$B$18:$G$20000,5,0),IFERROR(VLOOKUP(D1624,[1]INSUMOS!$B$13:$H$9994,7,0),"0,00"))))))</f>
        <v>0</v>
      </c>
      <c r="K1624" s="40">
        <f t="shared" ref="K1624:K1629" si="57">IF(H1624="",0,H1624*I1624)</f>
        <v>2146</v>
      </c>
      <c r="L1624" s="40">
        <f t="shared" ref="L1624:L1629" si="58">H1624*J1624</f>
        <v>0</v>
      </c>
      <c r="M1624" s="41">
        <f t="shared" ref="M1624:M1629" si="59">K1624+L1624</f>
        <v>2146</v>
      </c>
      <c r="N1624" s="35"/>
    </row>
    <row r="1625" spans="3:14" ht="25" x14ac:dyDescent="0.35">
      <c r="C1625" s="34"/>
      <c r="D1625" s="36" t="s">
        <v>88</v>
      </c>
      <c r="E1625" s="38" t="str">
        <f>IFERROR(VLOOKUP(D1625,'[1]COMP-SINT-SINAPI'!$G$6:$R$20000,12,0),IFERROR(VLOOKUP(D1625,'[1]PREÇOS UNITÁRIOS'!$B$73:$K$20000,9,0),IFERROR(VLOOKUP(D1625,'[1]INSUMOS-SINAPI'!$A$6:$J$20000,6,0),IFERROR(VLOOKUP(D1625,'[1]tab-PINI-SINT'!$B$18:$H$20000,7,0),IFERROR(VLOOKUP(D1625,[1]INSUMOS!$B$13:$J$9994,9,0),"")))))</f>
        <v>01.35.elet.basa</v>
      </c>
      <c r="F1625" s="37" t="str">
        <f>IFERROR(VLOOKUP(D1625,'[1]COMP-SINT-SINAPI'!$G$6:$Q$20000,2,0),IFERROR(VLOOKUP(D1625,'[1]PREÇOS UNITÁRIOS'!$B$73:$H$20000,3,0),IFERROR(VLOOKUP(D1625,'[1]INSUMOS-SINAPI'!$A$7:$F$20000,2,0),IFERROR(VLOOKUP(D1625,'[1]tab-PINI-SINT'!$B$18:$G$20000,2,0),IFERROR(VLOOKUP(D1625,[1]INSUMOS!$B$13:$H$9994,3,0),"")))))</f>
        <v>remoção e instalação da bomba injetora</v>
      </c>
      <c r="G1625" s="38" t="str">
        <f>IFERROR(VLOOKUP(D1625,'[1]COMP-SINT-SINAPI'!$G$6:$Q$20000,3,0),IFERROR(VLOOKUP(D1625,'[1]PREÇOS UNITÁRIOS'!$B$73:$H$20000,4,0),IFERROR(VLOOKUP(D1625,'[1]INSUMOS-SINAPI'!$A$7:$F$20000,3,0),IFERROR(VLOOKUP(D1625,'[1]tab-PINI-SINT'!$B$18:$G$20000,3,0),IFERROR(VLOOKUP(D1625,[1]INSUMOS!$B$13:$H$9994,5,0),"")))))</f>
        <v>UN</v>
      </c>
      <c r="H1625" s="39">
        <v>1</v>
      </c>
      <c r="I1625" s="38">
        <f>IFERROR(VLOOKUP(D1625,'[1]COMP-SINT-SINAPI'!$G$6:$Q$20000,8,0),IFERROR(VLOOKUP(D1625,'[1]PREÇOS UNITÁRIOS'!$B$73:$H$20000,5,0),IFERROR(VLOOKUP(D1625,'[1]INSUMOS-SINAPI'!$A$7:$F$20000,5,0),IFERROR(VLOOKUP(D1625,'[1]tab-PINI-SINT'!$B$18:$G$20000,4,0),IFERROR(VLOOKUP(D1625,[1]INSUMOS!$B$13:$H$9994,6,0),"")))))</f>
        <v>165</v>
      </c>
      <c r="J1625" s="38">
        <f>IF(D1625="",0,IFERROR(VLOOKUP(D1625,'[1]COMP-SINT-SINAPI'!$G$6:$Q$20000,7,0),IFERROR(VLOOKUP(D1625,'[1]PREÇOS UNITÁRIOS'!$B$73:$H$20000,6,0),IFERROR(VLOOKUP(D1625,'[1]INSUMOS-SINAPI'!$A$7:$F$20000,7,0),IFERROR(VLOOKUP(D1625,'[1]tab-PINI-SINT'!$B$18:$G$20000,5,0),IFERROR(VLOOKUP(D1625,[1]INSUMOS!$B$13:$H$9994,7,0),"0,00"))))))</f>
        <v>0</v>
      </c>
      <c r="K1625" s="40">
        <f t="shared" si="57"/>
        <v>165</v>
      </c>
      <c r="L1625" s="40">
        <f t="shared" si="58"/>
        <v>0</v>
      </c>
      <c r="M1625" s="41">
        <f t="shared" si="59"/>
        <v>165</v>
      </c>
      <c r="N1625" s="35"/>
    </row>
    <row r="1626" spans="3:14" ht="25" x14ac:dyDescent="0.35">
      <c r="C1626" s="34"/>
      <c r="D1626" s="36" t="s">
        <v>90</v>
      </c>
      <c r="E1626" s="38" t="str">
        <f>IFERROR(VLOOKUP(D1626,'[1]COMP-SINT-SINAPI'!$G$6:$R$20000,12,0),IFERROR(VLOOKUP(D1626,'[1]PREÇOS UNITÁRIOS'!$B$73:$K$20000,9,0),IFERROR(VLOOKUP(D1626,'[1]INSUMOS-SINAPI'!$A$6:$J$20000,6,0),IFERROR(VLOOKUP(D1626,'[1]tab-PINI-SINT'!$B$18:$H$20000,7,0),IFERROR(VLOOKUP(D1626,[1]INSUMOS!$B$13:$J$9994,9,0),"")))))</f>
        <v>BASA</v>
      </c>
      <c r="F1626" s="37" t="str">
        <f>IFERROR(VLOOKUP(D1626,'[1]COMP-SINT-SINAPI'!$G$6:$Q$20000,2,0),IFERROR(VLOOKUP(D1626,'[1]PREÇOS UNITÁRIOS'!$B$73:$H$20000,3,0),IFERROR(VLOOKUP(D1626,'[1]INSUMOS-SINAPI'!$A$7:$F$20000,2,0),IFERROR(VLOOKUP(D1626,'[1]tab-PINI-SINT'!$B$18:$G$20000,2,0),IFERROR(VLOOKUP(D1626,[1]INSUMOS!$B$13:$H$9994,3,0),"")))))</f>
        <v>deslocamento do técnico a agencia</v>
      </c>
      <c r="G1626" s="38" t="str">
        <f>IFERROR(VLOOKUP(D1626,'[1]COMP-SINT-SINAPI'!$G$6:$Q$6700,3,0),IFERROR(VLOOKUP(D1626,'[1]PREÇOS UNITÁRIOS'!$B$73:$H$6000,4,0),IFERROR(VLOOKUP(D1626,'[1]INSUMOS-SINAPI'!$A$7:$F$5288,3,0),IFERROR(VLOOKUP(D1626,'[1]tab-PINI-SINT'!$B$18:$G$5507,3,0),IFERROR(VLOOKUP(D1626,[1]INSUMOS!$B$13:$H$148,5,0),"")))))</f>
        <v>UN</v>
      </c>
      <c r="H1626" s="39">
        <v>1</v>
      </c>
      <c r="I1626" s="38">
        <f>IFERROR(VLOOKUP(D1626,'[1]COMP-SINT-SINAPI'!$G$6:$Q$20000,8,0),IFERROR(VLOOKUP(D1626,'[1]PREÇOS UNITÁRIOS'!$B$73:$H$20000,5,0),IFERROR(VLOOKUP(D1626,'[1]INSUMOS-SINAPI'!$A$7:$F$20000,5,0),IFERROR(VLOOKUP(D1626,'[1]tab-PINI-SINT'!$B$18:$G$20000,4,0),IFERROR(VLOOKUP(D1626,[1]INSUMOS!$B$13:$H$9994,6,0),"")))))</f>
        <v>185</v>
      </c>
      <c r="J1626" s="38">
        <f>IF(D1626="",0,IFERROR(VLOOKUP(D1626,'[1]COMP-SINT-SINAPI'!$G$6:$Q$20000,7,0),IFERROR(VLOOKUP(D1626,'[1]PREÇOS UNITÁRIOS'!$B$73:$H$20000,6,0),IFERROR(VLOOKUP(D1626,'[1]INSUMOS-SINAPI'!$A$7:$F$20000,7,0),IFERROR(VLOOKUP(D1626,'[1]tab-PINI-SINT'!$B$18:$G$20000,5,0),IFERROR(VLOOKUP(D1626,[1]INSUMOS!$B$13:$H$9994,7,0),"0,00"))))))</f>
        <v>0</v>
      </c>
      <c r="K1626" s="40">
        <f>IF(H1626="",0,H1626*I1626)</f>
        <v>185</v>
      </c>
      <c r="L1626" s="40">
        <f>H1626*J1626</f>
        <v>0</v>
      </c>
      <c r="M1626" s="41">
        <f>K1626+L1626</f>
        <v>185</v>
      </c>
      <c r="N1626" s="35"/>
    </row>
    <row r="1627" spans="3:14" x14ac:dyDescent="0.35">
      <c r="C1627" s="34"/>
      <c r="D1627" s="36" t="s">
        <v>91</v>
      </c>
      <c r="E1627" s="38" t="str">
        <f>IFERROR(VLOOKUP(D1627,'[1]COMP-SINT-SINAPI'!$G$6:$R$20000,12,0),IFERROR(VLOOKUP(D1627,'[1]PREÇOS UNITÁRIOS'!$B$73:$K$20000,9,0),IFERROR(VLOOKUP(D1627,'[1]INSUMOS-SINAPI'!$A$6:$J$20000,6,0),IFERROR(VLOOKUP(D1627,'[1]tab-PINI-SINT'!$B$18:$H$20000,7,0),IFERROR(VLOOKUP(D1627,[1]INSUMOS!$B$13:$J$9994,9,0),"")))))</f>
        <v>01.37.elet.basa</v>
      </c>
      <c r="F1627" s="37" t="str">
        <f>IFERROR(VLOOKUP(D1627,'[1]COMP-SINT-SINAPI'!$G$6:$Q$20000,2,0),IFERROR(VLOOKUP(D1627,'[1]PREÇOS UNITÁRIOS'!$B$73:$H$20000,3,0),IFERROR(VLOOKUP(D1627,'[1]INSUMOS-SINAPI'!$A$7:$F$20000,2,0),IFERROR(VLOOKUP(D1627,'[1]tab-PINI-SINT'!$B$18:$G$20000,2,0),IFERROR(VLOOKUP(D1627,[1]INSUMOS!$B$13:$H$9994,3,0),"")))))</f>
        <v>revisão preventida do gerador</v>
      </c>
      <c r="G1627" s="38" t="str">
        <f>IFERROR(VLOOKUP(D1627,'[1]COMP-SINT-SINAPI'!$G$6:$Q$6700,3,0),IFERROR(VLOOKUP(D1627,'[1]PREÇOS UNITÁRIOS'!$B$73:$H$6000,4,0),IFERROR(VLOOKUP(D1627,'[1]INSUMOS-SINAPI'!$A$7:$F$5288,3,0),IFERROR(VLOOKUP(D1627,'[1]tab-PINI-SINT'!$B$18:$G$5507,3,0),IFERROR(VLOOKUP(D1627,[1]INSUMOS!$B$13:$H$148,5,0),"")))))</f>
        <v>UN</v>
      </c>
      <c r="H1627" s="39">
        <v>1</v>
      </c>
      <c r="I1627" s="38">
        <f>IFERROR(VLOOKUP(D1627,'[1]COMP-SINT-SINAPI'!$G$6:$Q$20000,8,0),IFERROR(VLOOKUP(D1627,'[1]PREÇOS UNITÁRIOS'!$B$73:$H$20000,5,0),IFERROR(VLOOKUP(D1627,'[1]INSUMOS-SINAPI'!$A$7:$F$20000,5,0),IFERROR(VLOOKUP(D1627,'[1]tab-PINI-SINT'!$B$18:$G$20000,4,0),IFERROR(VLOOKUP(D1627,[1]INSUMOS!$B$13:$H$9994,6,0),"")))))</f>
        <v>617</v>
      </c>
      <c r="J1627" s="38">
        <f>IF(D1627="",0,IFERROR(VLOOKUP(D1627,'[1]COMP-SINT-SINAPI'!$G$6:$Q$20000,7,0),IFERROR(VLOOKUP(D1627,'[1]PREÇOS UNITÁRIOS'!$B$73:$H$20000,6,0),IFERROR(VLOOKUP(D1627,'[1]INSUMOS-SINAPI'!$A$7:$F$20000,7,0),IFERROR(VLOOKUP(D1627,'[1]tab-PINI-SINT'!$B$18:$G$20000,5,0),IFERROR(VLOOKUP(D1627,[1]INSUMOS!$B$13:$H$9994,7,0),"0,00"))))))</f>
        <v>0</v>
      </c>
      <c r="K1627" s="40">
        <f>IF(H1627="",0,H1627*I1627)</f>
        <v>617</v>
      </c>
      <c r="L1627" s="40">
        <f>H1627*J1627</f>
        <v>0</v>
      </c>
      <c r="M1627" s="41">
        <f>K1627+L1627</f>
        <v>617</v>
      </c>
      <c r="N1627" s="35"/>
    </row>
    <row r="1628" spans="3:14" x14ac:dyDescent="0.35">
      <c r="C1628" s="34"/>
      <c r="D1628" s="36" t="s">
        <v>92</v>
      </c>
      <c r="E1628" s="38" t="str">
        <f>IFERROR(VLOOKUP(D1628,'[1]COMP-SINT-SINAPI'!$G$6:$R$20000,12,0),IFERROR(VLOOKUP(D1628,'[1]PREÇOS UNITÁRIOS'!$B$73:$K$20000,9,0),IFERROR(VLOOKUP(D1628,'[1]INSUMOS-SINAPI'!$A$6:$J$20000,6,0),IFERROR(VLOOKUP(D1628,'[1]tab-PINI-SINT'!$B$18:$H$20000,7,0),IFERROR(VLOOKUP(D1628,[1]INSUMOS!$B$13:$J$9994,9,0),"")))))</f>
        <v>01.38.elet.basa</v>
      </c>
      <c r="F1628" s="37" t="str">
        <f>IFERROR(VLOOKUP(D1628,'[1]COMP-SINT-SINAPI'!$G$6:$Q$20000,2,0),IFERROR(VLOOKUP(D1628,'[1]PREÇOS UNITÁRIOS'!$B$73:$H$20000,3,0),IFERROR(VLOOKUP(D1628,'[1]INSUMOS-SINAPI'!$A$7:$F$20000,2,0),IFERROR(VLOOKUP(D1628,'[1]tab-PINI-SINT'!$B$18:$G$20000,2,0),IFERROR(VLOOKUP(D1628,[1]INSUMOS!$B$13:$H$9994,3,0),"")))))</f>
        <v>oleo 15w40 para gerador</v>
      </c>
      <c r="G1628" s="38" t="str">
        <f>IFERROR(VLOOKUP(D1628,'[1]COMP-SINT-SINAPI'!$G$6:$Q$6700,3,0),IFERROR(VLOOKUP(D1628,'[1]PREÇOS UNITÁRIOS'!$B$73:$H$6000,4,0),IFERROR(VLOOKUP(D1628,'[1]INSUMOS-SINAPI'!$A$7:$F$5288,3,0),IFERROR(VLOOKUP(D1628,'[1]tab-PINI-SINT'!$B$18:$G$5507,3,0),IFERROR(VLOOKUP(D1628,[1]INSUMOS!$B$13:$H$148,5,0),"")))))</f>
        <v>L</v>
      </c>
      <c r="H1628" s="39">
        <v>8</v>
      </c>
      <c r="I1628" s="38">
        <f>IFERROR(VLOOKUP(D1628,'[1]COMP-SINT-SINAPI'!$G$6:$Q$20000,8,0),IFERROR(VLOOKUP(D1628,'[1]PREÇOS UNITÁRIOS'!$B$73:$H$20000,5,0),IFERROR(VLOOKUP(D1628,'[1]INSUMOS-SINAPI'!$A$7:$F$20000,5,0),IFERROR(VLOOKUP(D1628,'[1]tab-PINI-SINT'!$B$18:$G$20000,4,0),IFERROR(VLOOKUP(D1628,[1]INSUMOS!$B$13:$H$9994,6,0),"")))))</f>
        <v>28</v>
      </c>
      <c r="J1628" s="38">
        <f>IF(D1628="",0,IFERROR(VLOOKUP(D1628,'[1]COMP-SINT-SINAPI'!$G$6:$Q$20000,7,0),IFERROR(VLOOKUP(D1628,'[1]PREÇOS UNITÁRIOS'!$B$73:$H$20000,6,0),IFERROR(VLOOKUP(D1628,'[1]INSUMOS-SINAPI'!$A$7:$F$20000,7,0),IFERROR(VLOOKUP(D1628,'[1]tab-PINI-SINT'!$B$18:$G$20000,5,0),IFERROR(VLOOKUP(D1628,[1]INSUMOS!$B$13:$H$9994,7,0),"0,00"))))))</f>
        <v>0</v>
      </c>
      <c r="K1628" s="40">
        <f>IF(H1628="",0,H1628*I1628)</f>
        <v>224</v>
      </c>
      <c r="L1628" s="40">
        <f>H1628*J1628</f>
        <v>0</v>
      </c>
      <c r="M1628" s="41">
        <f>K1628+L1628</f>
        <v>224</v>
      </c>
      <c r="N1628" s="35"/>
    </row>
    <row r="1629" spans="3:14" x14ac:dyDescent="0.35">
      <c r="C1629" s="34"/>
      <c r="D1629" s="36" t="s">
        <v>93</v>
      </c>
      <c r="E1629" s="38" t="str">
        <f>IFERROR(VLOOKUP(D1629,'[1]COMP-SINT-SINAPI'!$G$6:$R$20000,12,0),IFERROR(VLOOKUP(D1629,'[1]PREÇOS UNITÁRIOS'!$B$73:$K$20000,9,0),IFERROR(VLOOKUP(D1629,'[1]INSUMOS-SINAPI'!$A$6:$J$20000,6,0),IFERROR(VLOOKUP(D1629,'[1]tab-PINI-SINT'!$B$18:$H$20000,7,0),IFERROR(VLOOKUP(D1629,[1]INSUMOS!$B$13:$J$9994,9,0),"")))))</f>
        <v>01.39.elet.basa</v>
      </c>
      <c r="F1629" s="37" t="str">
        <f>IFERROR(VLOOKUP(D1629,'[1]COMP-SINT-SINAPI'!$G$6:$Q$20000,2,0),IFERROR(VLOOKUP(D1629,'[1]PREÇOS UNITÁRIOS'!$B$73:$H$20000,3,0),IFERROR(VLOOKUP(D1629,'[1]INSUMOS-SINAPI'!$A$7:$F$20000,2,0),IFERROR(VLOOKUP(D1629,'[1]tab-PINI-SINT'!$B$18:$G$20000,2,0),IFERROR(VLOOKUP(D1629,[1]INSUMOS!$B$13:$H$9994,3,0),"")))))</f>
        <v>filtro de ar para grupo gerador</v>
      </c>
      <c r="G1629" s="38" t="str">
        <f>IFERROR(VLOOKUP(D1629,'[1]COMP-SINT-SINAPI'!$G$6:$Q$20000,3,0),IFERROR(VLOOKUP(D1629,'[1]PREÇOS UNITÁRIOS'!$B$73:$H$20000,4,0),IFERROR(VLOOKUP(D1629,'[1]INSUMOS-SINAPI'!$A$7:$F$20000,3,0),IFERROR(VLOOKUP(D1629,'[1]tab-PINI-SINT'!$B$18:$G$20000,3,0),IFERROR(VLOOKUP(D1629,[1]INSUMOS!$B$13:$H$9994,5,0),"")))))</f>
        <v>UN</v>
      </c>
      <c r="H1629" s="39">
        <v>1</v>
      </c>
      <c r="I1629" s="38">
        <f>IFERROR(VLOOKUP(D1629,'[1]COMP-SINT-SINAPI'!$G$6:$Q$20000,8,0),IFERROR(VLOOKUP(D1629,'[1]PREÇOS UNITÁRIOS'!$B$73:$H$20000,5,0),IFERROR(VLOOKUP(D1629,'[1]INSUMOS-SINAPI'!$A$7:$F$20000,5,0),IFERROR(VLOOKUP(D1629,'[1]tab-PINI-SINT'!$B$18:$G$20000,4,0),IFERROR(VLOOKUP(D1629,[1]INSUMOS!$B$13:$H$9994,6,0),"")))))</f>
        <v>205.05</v>
      </c>
      <c r="J1629" s="38">
        <f>IF(D1629="",0,IFERROR(VLOOKUP(D1629,'[1]COMP-SINT-SINAPI'!$G$6:$Q$20000,7,0),IFERROR(VLOOKUP(D1629,'[1]PREÇOS UNITÁRIOS'!$B$73:$H$20000,6,0),IFERROR(VLOOKUP(D1629,'[1]INSUMOS-SINAPI'!$A$7:$F$20000,7,0),IFERROR(VLOOKUP(D1629,'[1]tab-PINI-SINT'!$B$18:$G$20000,5,0),IFERROR(VLOOKUP(D1629,[1]INSUMOS!$B$13:$H$9994,7,0),"0,00"))))))</f>
        <v>0</v>
      </c>
      <c r="K1629" s="40">
        <f t="shared" si="57"/>
        <v>205.05</v>
      </c>
      <c r="L1629" s="40">
        <f t="shared" si="58"/>
        <v>0</v>
      </c>
      <c r="M1629" s="41">
        <f t="shared" si="59"/>
        <v>205.05</v>
      </c>
      <c r="N1629" s="35"/>
    </row>
    <row r="1630" spans="3:14" x14ac:dyDescent="0.35">
      <c r="C1630" s="34"/>
      <c r="D1630" s="35"/>
      <c r="E1630" s="118"/>
      <c r="F1630" s="35"/>
      <c r="G1630" s="35"/>
      <c r="H1630" s="35"/>
      <c r="I1630" s="50" t="s">
        <v>1042</v>
      </c>
      <c r="J1630" s="29"/>
      <c r="K1630" s="41">
        <f>SUM(K1624:K1629)</f>
        <v>3542.05</v>
      </c>
      <c r="L1630" s="41">
        <f>SUM(L1624:L1629)</f>
        <v>0</v>
      </c>
      <c r="M1630" s="41">
        <f>SUM(M1624:M1629)</f>
        <v>3542.05</v>
      </c>
      <c r="N1630" s="35"/>
    </row>
    <row r="1631" spans="3:14" x14ac:dyDescent="0.35">
      <c r="C1631" s="34"/>
      <c r="D1631" s="35"/>
      <c r="E1631" s="118"/>
      <c r="F1631" s="35"/>
      <c r="G1631" s="35"/>
      <c r="H1631" s="35"/>
      <c r="I1631" s="35"/>
      <c r="J1631" s="35"/>
      <c r="K1631" s="35"/>
      <c r="L1631" s="35"/>
      <c r="M1631" s="35"/>
      <c r="N1631" s="35"/>
    </row>
    <row r="1632" spans="3:14" x14ac:dyDescent="0.35">
      <c r="C1632" s="42"/>
      <c r="D1632" s="43"/>
      <c r="E1632" s="117"/>
      <c r="F1632" s="43"/>
      <c r="G1632" s="44" t="s">
        <v>21</v>
      </c>
      <c r="H1632" s="44" t="s">
        <v>1036</v>
      </c>
      <c r="I1632" s="44" t="s">
        <v>1037</v>
      </c>
      <c r="J1632" s="44" t="s">
        <v>1038</v>
      </c>
      <c r="K1632" s="44" t="s">
        <v>1039</v>
      </c>
      <c r="L1632" s="44" t="s">
        <v>1040</v>
      </c>
      <c r="M1632" s="45" t="s">
        <v>1041</v>
      </c>
      <c r="N1632" s="35"/>
    </row>
    <row r="1633" spans="3:14" ht="39" x14ac:dyDescent="0.35">
      <c r="C1633" s="55" t="s">
        <v>892</v>
      </c>
      <c r="D1633" s="47" t="str">
        <f>IF(C1633="","",VLOOKUP(C1633,'[1]PREÇOS UNITÁRIOS'!$B$12:$H$10000,2,0))</f>
        <v>C220-SEDOP-241468</v>
      </c>
      <c r="E1633" s="79" t="s">
        <v>11</v>
      </c>
      <c r="F1633" s="47" t="str">
        <f>IF(C1633="","",VLOOKUP(C1633,'[1]PREÇOS UNITÁRIOS'!$B$12:$H$10000,3,0))</f>
        <v>Placa de sinalização fotoluminoscente para combate a incêndio</v>
      </c>
      <c r="G1633" s="48" t="s">
        <v>21</v>
      </c>
      <c r="H1633" s="29"/>
      <c r="I1633" s="29"/>
      <c r="J1633" s="49"/>
      <c r="K1633" s="49">
        <f>K1637</f>
        <v>31.988</v>
      </c>
      <c r="L1633" s="49">
        <f>L1637</f>
        <v>6.6859999999999999</v>
      </c>
      <c r="M1633" s="49">
        <f>SUM(K1633:L1633)</f>
        <v>38.673999999999999</v>
      </c>
      <c r="N1633" s="35"/>
    </row>
    <row r="1634" spans="3:14" ht="112.5" x14ac:dyDescent="0.35">
      <c r="C1634" s="34"/>
      <c r="D1634" s="36">
        <v>37556</v>
      </c>
      <c r="E1634" s="38" t="str">
        <f>IFERROR(VLOOKUP(D1634,'[1]COMP-SINT-SINAPI'!$G$6:$R$20000,12,0),IFERROR(VLOOKUP(D1634,'[1]PREÇOS UNITÁRIOS'!$B$73:$K$20000,9,0),IFERROR(VLOOKUP(D1634,'[1]INSUMOS-SINAPI'!$A$6:$J$20000,6,0),IFERROR(VLOOKUP(D1634,'[1]tab-PINI-SINT'!$B$18:$H$20000,7,0),IFERROR(VLOOKUP(D1634,[1]INSUMOS!$B$13:$J$9994,9,0),"")))))</f>
        <v>SINAPI</v>
      </c>
      <c r="F1634" s="37" t="str">
        <f>IFERROR(VLOOKUP(D1634,'[1]COMP-SINT-SINAPI'!$G$6:$Q$20000,2,0),IFERROR(VLOOKUP(D1634,'[1]PREÇOS UNITÁRIOS'!$B$73:$H$20000,3,0),IFERROR(VLOOKUP(D1634,'[1]INSUMOS-SINAPI'!$A$7:$F$20000,2,0),IFERROR(VLOOKUP(D1634,'[1]tab-PINI-SINT'!$B$18:$G$20000,2,0),IFERROR(VLOOKUP(D1634,[1]INSUMOS!$B$13:$H$9994,3,0),"")))))</f>
        <v>PLACA DE SINALIZACAO DE SEGURANCA CONTRA INCENDIO, FOTOLUMINESCENTE, QUADRADA, *20 X 20* CM, EM PVC *2* MM ANTI-CHAMAS (SIMBOLOS, CORES E PICTOGRAMAS CONFORME NBR 16820)</v>
      </c>
      <c r="G1634" s="38" t="str">
        <f>IFERROR(VLOOKUP(D1634,'[1]COMP-SINT-SINAPI'!$G$6:$Q$20000,3,0),IFERROR(VLOOKUP(D1634,'[1]PREÇOS UNITÁRIOS'!$B$73:$H$20000,4,0),IFERROR(VLOOKUP(D1634,'[1]INSUMOS-SINAPI'!$A$7:$F$20000,3,0),IFERROR(VLOOKUP(D1634,'[1]tab-PINI-SINT'!$B$18:$G$20000,3,0),IFERROR(VLOOKUP(D1634,[1]INSUMOS!$B$13:$H$9994,5,0),"")))))</f>
        <v xml:space="preserve">UN    </v>
      </c>
      <c r="H1634" s="39">
        <v>1</v>
      </c>
      <c r="I1634" s="38" t="str">
        <f>IFERROR(VLOOKUP(D1634,'[1]COMP-SINT-SINAPI'!$G$6:$Q$20000,8,0),IFERROR(VLOOKUP(D1634,'[1]PREÇOS UNITÁRIOS'!$B$73:$H$20000,5,0),IFERROR(VLOOKUP(D1634,'[1]INSUMOS-SINAPI'!$A$7:$F$20000,5,0),IFERROR(VLOOKUP(D1634,'[1]tab-PINI-SINT'!$B$18:$G$20000,4,0),IFERROR(VLOOKUP(D1634,[1]INSUMOS!$B$13:$H$9994,6,0),"")))))</f>
        <v>29,95</v>
      </c>
      <c r="J1634" s="38" t="str">
        <f>IF(D1634="",0,IFERROR(VLOOKUP(D1634,'[1]COMP-SINT-SINAPI'!$G$6:$Q$20000,7,0),IFERROR(VLOOKUP(D1634,'[1]PREÇOS UNITÁRIOS'!$B$73:$H$20000,6,0),IFERROR(VLOOKUP(D1634,'[1]INSUMOS-SINAPI'!$A$7:$F$20000,7,0),IFERROR(VLOOKUP(D1634,'[1]tab-PINI-SINT'!$B$18:$G$20000,5,0),IFERROR(VLOOKUP(D1634,[1]INSUMOS!$B$13:$H$9994,7,0),"0,00"))))))</f>
        <v>0,00</v>
      </c>
      <c r="K1634" s="40">
        <f>IF(H1634="",0,H1634*I1634)</f>
        <v>29.95</v>
      </c>
      <c r="L1634" s="40">
        <f>H1634*J1634</f>
        <v>0</v>
      </c>
      <c r="M1634" s="41">
        <f>K1634+L1634</f>
        <v>29.95</v>
      </c>
      <c r="N1634" s="35"/>
    </row>
    <row r="1635" spans="3:14" ht="25" x14ac:dyDescent="0.35">
      <c r="C1635" s="34"/>
      <c r="D1635" s="58">
        <v>88316</v>
      </c>
      <c r="E1635" s="38" t="str">
        <f>IFERROR(VLOOKUP(D1635,'[1]COMP-SINT-SINAPI'!$G$6:$R$20000,12,0),IFERROR(VLOOKUP(D1635,'[1]PREÇOS UNITÁRIOS'!$B$73:$K$20000,9,0),IFERROR(VLOOKUP(D1635,'[1]INSUMOS-SINAPI'!$A$6:$J$20000,6,0),IFERROR(VLOOKUP(D1635,'[1]tab-PINI-SINT'!$B$18:$H$20000,7,0),IFERROR(VLOOKUP(D1635,[1]INSUMOS!$B$13:$J$9994,9,0),"")))))</f>
        <v>SINAPI</v>
      </c>
      <c r="F1635" s="37" t="str">
        <f>IFERROR(VLOOKUP(D1635,'[1]COMP-SINT-SINAPI'!$G$6:$Q$20000,2,0),IFERROR(VLOOKUP(D1635,'[1]PREÇOS UNITÁRIOS'!$B$73:$H$20000,3,0),IFERROR(VLOOKUP(D1635,'[1]INSUMOS-SINAPI'!$A$7:$F$20000,2,0),IFERROR(VLOOKUP(D1635,'[1]tab-PINI-SINT'!$B$18:$G$20000,2,0),IFERROR(VLOOKUP(D1635,[1]INSUMOS!$B$13:$H$9994,3,0),"")))))</f>
        <v>SERVENTE COM ENCARGOS COMPLEMENTARES</v>
      </c>
      <c r="G1635" s="38" t="str">
        <f>IFERROR(VLOOKUP(D1635,'[1]COMP-SINT-SINAPI'!$G$6:$Q$20000,3,0),IFERROR(VLOOKUP(D1635,'[1]PREÇOS UNITÁRIOS'!$B$73:$H$20000,4,0),IFERROR(VLOOKUP(D1635,'[1]INSUMOS-SINAPI'!$A$7:$F$20000,3,0),IFERROR(VLOOKUP(D1635,'[1]tab-PINI-SINT'!$B$18:$G$20000,3,0),IFERROR(VLOOKUP(D1635,[1]INSUMOS!$B$13:$H$9994,5,0),"")))))</f>
        <v>H</v>
      </c>
      <c r="H1635" s="39">
        <v>0.2</v>
      </c>
      <c r="I1635" s="38">
        <f>IFERROR(VLOOKUP(D1635,'[1]COMP-SINT-SINAPI'!$G$6:$Q$20000,8,0),IFERROR(VLOOKUP(D1635,'[1]PREÇOS UNITÁRIOS'!$B$73:$H$20000,5,0),IFERROR(VLOOKUP(D1635,'[1]INSUMOS-SINAPI'!$A$7:$F$20000,5,0),IFERROR(VLOOKUP(D1635,'[1]tab-PINI-SINT'!$B$18:$G$20000,4,0),IFERROR(VLOOKUP(D1635,[1]INSUMOS!$B$13:$H$9994,6,0),"")))))</f>
        <v>5.01</v>
      </c>
      <c r="J1635" s="38" t="str">
        <f>IF(D1635="",0,IFERROR(VLOOKUP(D1635,'[1]COMP-SINT-SINAPI'!$G$6:$Q$20000,7,0),IFERROR(VLOOKUP(D1635,'[1]PREÇOS UNITÁRIOS'!$B$73:$H$20000,6,0),IFERROR(VLOOKUP(D1635,'[1]INSUMOS-SINAPI'!$A$7:$F$20000,7,0),IFERROR(VLOOKUP(D1635,'[1]tab-PINI-SINT'!$B$18:$G$20000,5,0),IFERROR(VLOOKUP(D1635,[1]INSUMOS!$B$13:$H$9994,7,0),"0,00"))))))</f>
        <v>14,28</v>
      </c>
      <c r="K1635" s="40">
        <f>IF(H1635="",0,H1635*I1635)</f>
        <v>1.002</v>
      </c>
      <c r="L1635" s="40">
        <f>H1635*J1635</f>
        <v>2.8559999999999999</v>
      </c>
      <c r="M1635" s="41">
        <f>K1635+L1635</f>
        <v>3.8579999999999997</v>
      </c>
      <c r="N1635" s="35"/>
    </row>
    <row r="1636" spans="3:14" ht="25" x14ac:dyDescent="0.35">
      <c r="C1636" s="34"/>
      <c r="D1636" s="36">
        <v>88309</v>
      </c>
      <c r="E1636" s="38" t="str">
        <f>IFERROR(VLOOKUP(D1636,'[1]COMP-SINT-SINAPI'!$G$6:$R$20000,12,0),IFERROR(VLOOKUP(D1636,'[1]PREÇOS UNITÁRIOS'!$B$73:$K$20000,9,0),IFERROR(VLOOKUP(D1636,'[1]INSUMOS-SINAPI'!$A$6:$J$20000,6,0),IFERROR(VLOOKUP(D1636,'[1]tab-PINI-SINT'!$B$18:$H$20000,7,0),IFERROR(VLOOKUP(D1636,[1]INSUMOS!$B$13:$J$9994,9,0),"")))))</f>
        <v>SINAPI</v>
      </c>
      <c r="F1636" s="37" t="str">
        <f>IFERROR(VLOOKUP(D1636,'[1]COMP-SINT-SINAPI'!$G$6:$Q$20000,2,0),IFERROR(VLOOKUP(D1636,'[1]PREÇOS UNITÁRIOS'!$B$73:$H$20000,3,0),IFERROR(VLOOKUP(D1636,'[1]INSUMOS-SINAPI'!$A$7:$F$20000,2,0),IFERROR(VLOOKUP(D1636,'[1]tab-PINI-SINT'!$B$18:$G$20000,2,0),IFERROR(VLOOKUP(D1636,[1]INSUMOS!$B$13:$H$9994,3,0),"")))))</f>
        <v>PEDREIRO COM ENCARGOS COMPLEMENTARES</v>
      </c>
      <c r="G1636" s="38" t="str">
        <f>IFERROR(VLOOKUP(D1636,'[1]COMP-SINT-SINAPI'!$G$6:$Q$20000,3,0),IFERROR(VLOOKUP(D1636,'[1]PREÇOS UNITÁRIOS'!$B$73:$H$20000,4,0),IFERROR(VLOOKUP(D1636,'[1]INSUMOS-SINAPI'!$A$7:$F$20000,3,0),IFERROR(VLOOKUP(D1636,'[1]tab-PINI-SINT'!$B$18:$G$20000,3,0),IFERROR(VLOOKUP(D1636,[1]INSUMOS!$B$13:$H$9994,5,0),"")))))</f>
        <v>H</v>
      </c>
      <c r="H1636" s="39">
        <v>0.2</v>
      </c>
      <c r="I1636" s="38">
        <f>IFERROR(VLOOKUP(D1636,'[1]COMP-SINT-SINAPI'!$G$6:$Q$20000,8,0),IFERROR(VLOOKUP(D1636,'[1]PREÇOS UNITÁRIOS'!$B$73:$H$20000,5,0),IFERROR(VLOOKUP(D1636,'[1]INSUMOS-SINAPI'!$A$7:$F$20000,5,0),IFERROR(VLOOKUP(D1636,'[1]tab-PINI-SINT'!$B$18:$G$20000,4,0),IFERROR(VLOOKUP(D1636,[1]INSUMOS!$B$13:$H$9994,6,0),"")))))</f>
        <v>5.18</v>
      </c>
      <c r="J1636" s="38" t="str">
        <f>IF(D1636="",0,IFERROR(VLOOKUP(D1636,'[1]COMP-SINT-SINAPI'!$G$6:$Q$20000,7,0),IFERROR(VLOOKUP(D1636,'[1]PREÇOS UNITÁRIOS'!$B$73:$H$20000,6,0),IFERROR(VLOOKUP(D1636,'[1]INSUMOS-SINAPI'!$A$7:$F$20000,7,0),IFERROR(VLOOKUP(D1636,'[1]tab-PINI-SINT'!$B$18:$G$20000,5,0),IFERROR(VLOOKUP(D1636,[1]INSUMOS!$B$13:$H$9994,7,0),"0,00"))))))</f>
        <v>19,15</v>
      </c>
      <c r="K1636" s="40">
        <f>IF(H1636="",0,H1636*I1636)</f>
        <v>1.036</v>
      </c>
      <c r="L1636" s="40">
        <f>H1636*J1636</f>
        <v>3.83</v>
      </c>
      <c r="M1636" s="41">
        <f>K1636+L1636</f>
        <v>4.8659999999999997</v>
      </c>
      <c r="N1636" s="35"/>
    </row>
    <row r="1637" spans="3:14" x14ac:dyDescent="0.35">
      <c r="C1637" s="34"/>
      <c r="D1637" s="35"/>
      <c r="E1637" s="118"/>
      <c r="F1637" s="35"/>
      <c r="G1637" s="35"/>
      <c r="H1637" s="35"/>
      <c r="I1637" s="50" t="s">
        <v>1042</v>
      </c>
      <c r="J1637" s="29"/>
      <c r="K1637" s="41">
        <f>SUM(K1634:K1636)</f>
        <v>31.988</v>
      </c>
      <c r="L1637" s="41">
        <f>SUM(L1634:L1636)</f>
        <v>6.6859999999999999</v>
      </c>
      <c r="M1637" s="41">
        <f>SUM(M1634:M1636)</f>
        <v>38.673999999999999</v>
      </c>
      <c r="N1637" s="35"/>
    </row>
    <row r="1638" spans="3:14" x14ac:dyDescent="0.35">
      <c r="C1638" s="34"/>
      <c r="D1638" s="35"/>
      <c r="E1638" s="118"/>
      <c r="F1638" s="51"/>
      <c r="G1638" s="43"/>
      <c r="H1638" s="43"/>
      <c r="I1638" s="43"/>
      <c r="J1638" s="43"/>
      <c r="K1638" s="43"/>
      <c r="L1638" s="43"/>
      <c r="M1638" s="43"/>
      <c r="N1638" s="35"/>
    </row>
    <row r="1639" spans="3:14" x14ac:dyDescent="0.35">
      <c r="C1639" s="42"/>
      <c r="D1639" s="43"/>
      <c r="E1639" s="117"/>
      <c r="F1639" s="43"/>
      <c r="G1639" s="44" t="s">
        <v>21</v>
      </c>
      <c r="H1639" s="44" t="s">
        <v>1036</v>
      </c>
      <c r="I1639" s="44" t="s">
        <v>1037</v>
      </c>
      <c r="J1639" s="44" t="s">
        <v>1038</v>
      </c>
      <c r="K1639" s="44" t="s">
        <v>1039</v>
      </c>
      <c r="L1639" s="44" t="s">
        <v>1040</v>
      </c>
      <c r="M1639" s="45" t="s">
        <v>1041</v>
      </c>
      <c r="N1639" s="35"/>
    </row>
    <row r="1640" spans="3:14" ht="208" x14ac:dyDescent="0.35">
      <c r="C1640" s="55" t="s">
        <v>895</v>
      </c>
      <c r="D1640" s="47" t="str">
        <f>IF(C1640="","",VLOOKUP(C1640,'[1]PREÇOS UNITÁRIOS'!$B$12:$H$10000,2,0))</f>
        <v>C221-BASA</v>
      </c>
      <c r="E1640" s="79" t="s">
        <v>11</v>
      </c>
      <c r="F1640" s="47" t="str">
        <f>IF(C1640="","",VLOOKUP(C1640,'[1]PREÇOS UNITÁRIOS'!$B$12:$H$10000,3,0))</f>
        <v>Caixa de Ventilação com gabinete metálico, confeccionada em chapa de aço galvanizado, equipada com ventilador centrífugo, simples aspiração, com rotor tipo Sirocco, acionamento direto no eixo do motor, com painel de filtragem para elemento filtrante tipo G3, com pintura esmalte sintético ou epóxi, com vazão de 1.500 m³/h e pressão estática de 12 mmca, para exposição ao tempo - 110 V - 1 F - 60 Hz., marca Motovent, Mod. CV.SD ou similar</v>
      </c>
      <c r="G1640" s="48" t="s">
        <v>21</v>
      </c>
      <c r="H1640" s="29"/>
      <c r="I1640" s="29"/>
      <c r="J1640" s="49"/>
      <c r="K1640" s="49">
        <f>K1646</f>
        <v>2864.1600000000003</v>
      </c>
      <c r="L1640" s="49">
        <f>L1646</f>
        <v>581.04</v>
      </c>
      <c r="M1640" s="49">
        <f>SUM(K1640:L1640)</f>
        <v>3445.2000000000003</v>
      </c>
      <c r="N1640" s="35"/>
    </row>
    <row r="1641" spans="3:14" ht="187.5" x14ac:dyDescent="0.35">
      <c r="C1641" s="34"/>
      <c r="D1641" s="36" t="s">
        <v>195</v>
      </c>
      <c r="E1641" s="38" t="str">
        <f>IFERROR(VLOOKUP(D1641,'[1]COMP-SINT-SINAPI'!$G$6:$R$20000,12,0),IFERROR(VLOOKUP(D1641,'[1]PREÇOS UNITÁRIOS'!$B$73:$K$20000,9,0),IFERROR(VLOOKUP(D1641,'[1]INSUMOS-SINAPI'!$A$6:$J$20000,6,0),IFERROR(VLOOKUP(D1641,'[1]tab-PINI-SINT'!$B$18:$H$20000,7,0),IFERROR(VLOOKUP(D1641,[1]INSUMOS!$B$13:$J$9994,9,0),"")))))</f>
        <v>INTERNET</v>
      </c>
      <c r="F1641" s="37" t="str">
        <f>IFERROR(VLOOKUP(D1641,'[1]COMP-SINT-SINAPI'!$G$6:$Q$20000,2,0),IFERROR(VLOOKUP(D1641,'[1]PREÇOS UNITÁRIOS'!$B$73:$H$20000,3,0),IFERROR(VLOOKUP(D1641,'[1]INSUMOS-SINAPI'!$A$7:$F$20000,2,0),IFERROR(VLOOKUP(D1641,'[1]tab-PINI-SINT'!$B$18:$G$20000,2,0),IFERROR(VLOOKUP(D1641,[1]INSUMOS!$B$13:$H$9994,3,0),"")))))</f>
        <v>Caixa de Ventilação com gabinete metálico, confeccionada em chapa de aço galvanizado, equipada com ventilador centrífugo, simples aspiração, com rotor tipo Sirocco, acionamento direto no eixo do motor, com painel de filtragem para elemento filtrante tipo G3, com pintura esmalte sintético ou epóxi, com vazão de 1.500 m³/h e pressão estática de 12 mmca, para exposição ao tempo - 110 V - 1 F - 60 Hz., marca Motovent, Mod. CV.SD ou similar</v>
      </c>
      <c r="G1641" s="38" t="str">
        <f>IFERROR(VLOOKUP(D1641,'[1]COMP-SINT-SINAPI'!$G$6:$Q$20000,3,0),IFERROR(VLOOKUP(D1641,'[1]PREÇOS UNITÁRIOS'!$B$73:$H$20000,4,0),IFERROR(VLOOKUP(D1641,'[1]INSUMOS-SINAPI'!$A$7:$F$20000,3,0),IFERROR(VLOOKUP(D1641,'[1]tab-PINI-SINT'!$B$18:$G$20000,3,0),IFERROR(VLOOKUP(D1641,[1]INSUMOS!$B$13:$H$9994,5,0),"")))))</f>
        <v>UND</v>
      </c>
      <c r="H1641" s="39">
        <v>1</v>
      </c>
      <c r="I1641" s="38">
        <f>IFERROR(VLOOKUP(D1641,'[1]COMP-SINT-SINAPI'!$G$6:$Q$20000,8,0),IFERROR(VLOOKUP(D1641,'[1]PREÇOS UNITÁRIOS'!$B$73:$H$20000,5,0),IFERROR(VLOOKUP(D1641,'[1]INSUMOS-SINAPI'!$A$7:$F$20000,5,0),IFERROR(VLOOKUP(D1641,'[1]tab-PINI-SINT'!$B$18:$G$20000,4,0),IFERROR(VLOOKUP(D1641,[1]INSUMOS!$B$13:$H$9994,6,0),"")))))</f>
        <v>2700</v>
      </c>
      <c r="J1641" s="38">
        <f>IF(D1641="",0,IFERROR(VLOOKUP(D1641,'[1]COMP-SINT-SINAPI'!$G$6:$Q$20000,7,0),IFERROR(VLOOKUP(D1641,'[1]PREÇOS UNITÁRIOS'!$B$73:$H$20000,6,0),IFERROR(VLOOKUP(D1641,'[1]INSUMOS-SINAPI'!$A$7:$F$20000,7,0),IFERROR(VLOOKUP(D1641,'[1]tab-PINI-SINT'!$B$18:$G$20000,5,0),IFERROR(VLOOKUP(D1641,[1]INSUMOS!$B$13:$H$9994,7,0),"0,00"))))))</f>
        <v>0</v>
      </c>
      <c r="K1641" s="40">
        <f>IF(H1641="",0,H1641*I1641)</f>
        <v>2700</v>
      </c>
      <c r="L1641" s="40">
        <f>H1641*J1641</f>
        <v>0</v>
      </c>
      <c r="M1641" s="41">
        <f>K1641+L1641</f>
        <v>2700</v>
      </c>
      <c r="N1641" s="35"/>
    </row>
    <row r="1642" spans="3:14" ht="37.5" x14ac:dyDescent="0.35">
      <c r="C1642" s="34"/>
      <c r="D1642" s="36">
        <v>88243</v>
      </c>
      <c r="E1642" s="38" t="str">
        <f>IFERROR(VLOOKUP(D1642,'[1]COMP-SINT-SINAPI'!$G$6:$R$20000,12,0),IFERROR(VLOOKUP(D1642,'[1]PREÇOS UNITÁRIOS'!$B$73:$K$20000,9,0),IFERROR(VLOOKUP(D1642,'[1]INSUMOS-SINAPI'!$A$6:$J$20000,6,0),IFERROR(VLOOKUP(D1642,'[1]tab-PINI-SINT'!$B$18:$H$20000,7,0),IFERROR(VLOOKUP(D1642,[1]INSUMOS!$B$13:$J$9994,9,0),"")))))</f>
        <v>SINAPI</v>
      </c>
      <c r="F1642" s="37" t="str">
        <f>IFERROR(VLOOKUP(D1642,'[1]COMP-SINT-SINAPI'!$G$6:$Q$20000,2,0),IFERROR(VLOOKUP(D1642,'[1]PREÇOS UNITÁRIOS'!$B$73:$H$20000,3,0),IFERROR(VLOOKUP(D1642,'[1]INSUMOS-SINAPI'!$A$7:$F$20000,2,0),IFERROR(VLOOKUP(D1642,'[1]tab-PINI-SINT'!$B$18:$G$20000,2,0),IFERROR(VLOOKUP(D1642,[1]INSUMOS!$B$13:$H$9994,3,0),"")))))</f>
        <v>AJUDANTE ESPECIALIZADO COM ENCARGOS COMPLEMENTARES</v>
      </c>
      <c r="G1642" s="38" t="str">
        <f>IFERROR(VLOOKUP(D1642,'[1]COMP-SINT-SINAPI'!$G$6:$Q$20000,3,0),IFERROR(VLOOKUP(D1642,'[1]PREÇOS UNITÁRIOS'!$B$73:$H$20000,4,0),IFERROR(VLOOKUP(D1642,'[1]INSUMOS-SINAPI'!$A$7:$F$20000,3,0),IFERROR(VLOOKUP(D1642,'[1]tab-PINI-SINT'!$B$18:$G$20000,3,0),IFERROR(VLOOKUP(D1642,[1]INSUMOS!$B$13:$H$9994,5,0),"")))))</f>
        <v>H</v>
      </c>
      <c r="H1642" s="39">
        <v>8</v>
      </c>
      <c r="I1642" s="38">
        <f>IFERROR(VLOOKUP(D1642,'[1]COMP-SINT-SINAPI'!$G$6:$Q$20000,8,0),IFERROR(VLOOKUP(D1642,'[1]PREÇOS UNITÁRIOS'!$B$73:$H$20000,5,0),IFERROR(VLOOKUP(D1642,'[1]INSUMOS-SINAPI'!$A$7:$F$20000,5,0),IFERROR(VLOOKUP(D1642,'[1]tab-PINI-SINT'!$B$18:$G$20000,4,0),IFERROR(VLOOKUP(D1642,[1]INSUMOS!$B$13:$H$9994,6,0),"")))))</f>
        <v>5.0100000000000016</v>
      </c>
      <c r="J1642" s="38" t="str">
        <f>IF(D1642="",0,IFERROR(VLOOKUP(D1642,'[1]COMP-SINT-SINAPI'!$G$6:$Q$20000,7,0),IFERROR(VLOOKUP(D1642,'[1]PREÇOS UNITÁRIOS'!$B$73:$H$20000,6,0),IFERROR(VLOOKUP(D1642,'[1]INSUMOS-SINAPI'!$A$7:$F$20000,7,0),IFERROR(VLOOKUP(D1642,'[1]tab-PINI-SINT'!$B$18:$G$20000,5,0),IFERROR(VLOOKUP(D1642,[1]INSUMOS!$B$13:$H$9994,7,0),"0,00"))))))</f>
        <v>15,29</v>
      </c>
      <c r="K1642" s="40">
        <f>IF(H1642="",0,H1642*I1642)</f>
        <v>40.080000000000013</v>
      </c>
      <c r="L1642" s="40">
        <f>H1642*J1642</f>
        <v>122.32</v>
      </c>
      <c r="M1642" s="41">
        <f>K1642+L1642</f>
        <v>162.4</v>
      </c>
      <c r="N1642" s="35"/>
    </row>
    <row r="1643" spans="3:14" ht="50" x14ac:dyDescent="0.35">
      <c r="C1643" s="34"/>
      <c r="D1643" s="58">
        <v>88279</v>
      </c>
      <c r="E1643" s="38" t="str">
        <f>IFERROR(VLOOKUP(D1643,'[1]COMP-SINT-SINAPI'!$G$6:$R$20000,12,0),IFERROR(VLOOKUP(D1643,'[1]PREÇOS UNITÁRIOS'!$B$73:$K$20000,9,0),IFERROR(VLOOKUP(D1643,'[1]INSUMOS-SINAPI'!$A$6:$J$20000,6,0),IFERROR(VLOOKUP(D1643,'[1]tab-PINI-SINT'!$B$18:$H$20000,7,0),IFERROR(VLOOKUP(D1643,[1]INSUMOS!$B$13:$J$9994,9,0),"")))))</f>
        <v>SINAPI</v>
      </c>
      <c r="F1643" s="37" t="str">
        <f>IFERROR(VLOOKUP(D1643,'[1]COMP-SINT-SINAPI'!$G$6:$Q$20000,2,0),IFERROR(VLOOKUP(D1643,'[1]PREÇOS UNITÁRIOS'!$B$73:$H$20000,3,0),IFERROR(VLOOKUP(D1643,'[1]INSUMOS-SINAPI'!$A$7:$F$20000,2,0),IFERROR(VLOOKUP(D1643,'[1]tab-PINI-SINT'!$B$18:$G$20000,2,0),IFERROR(VLOOKUP(D1643,[1]INSUMOS!$B$13:$H$9994,3,0),"")))))</f>
        <v>MONTADOR ELETROMECÃNICO COM ENCARGOS COMPLEMENTARES</v>
      </c>
      <c r="G1643" s="38" t="str">
        <f>IFERROR(VLOOKUP(D1643,'[1]COMP-SINT-SINAPI'!$G$6:$Q$20000,3,0),IFERROR(VLOOKUP(D1643,'[1]PREÇOS UNITÁRIOS'!$B$73:$H$20000,4,0),IFERROR(VLOOKUP(D1643,'[1]INSUMOS-SINAPI'!$A$7:$F$20000,3,0),IFERROR(VLOOKUP(D1643,'[1]tab-PINI-SINT'!$B$18:$G$20000,3,0),IFERROR(VLOOKUP(D1643,[1]INSUMOS!$B$13:$H$9994,5,0),"")))))</f>
        <v>H</v>
      </c>
      <c r="H1643" s="39">
        <v>8</v>
      </c>
      <c r="I1643" s="38">
        <f>IFERROR(VLOOKUP(D1643,'[1]COMP-SINT-SINAPI'!$G$6:$Q$20000,8,0),IFERROR(VLOOKUP(D1643,'[1]PREÇOS UNITÁRIOS'!$B$73:$H$20000,5,0),IFERROR(VLOOKUP(D1643,'[1]INSUMOS-SINAPI'!$A$7:$F$20000,5,0),IFERROR(VLOOKUP(D1643,'[1]tab-PINI-SINT'!$B$18:$G$20000,4,0),IFERROR(VLOOKUP(D1643,[1]INSUMOS!$B$13:$H$9994,6,0),"")))))</f>
        <v>5.1699999999999982</v>
      </c>
      <c r="J1643" s="38" t="str">
        <f>IF(D1643="",0,IFERROR(VLOOKUP(D1643,'[1]COMP-SINT-SINAPI'!$G$6:$Q$20000,7,0),IFERROR(VLOOKUP(D1643,'[1]PREÇOS UNITÁRIOS'!$B$73:$H$20000,6,0),IFERROR(VLOOKUP(D1643,'[1]INSUMOS-SINAPI'!$A$7:$F$20000,7,0),IFERROR(VLOOKUP(D1643,'[1]tab-PINI-SINT'!$B$18:$G$20000,5,0),IFERROR(VLOOKUP(D1643,[1]INSUMOS!$B$13:$H$9994,7,0),"0,00"))))))</f>
        <v>21,51</v>
      </c>
      <c r="K1643" s="40">
        <f>IF(H1643="",0,H1643*I1643)</f>
        <v>41.359999999999985</v>
      </c>
      <c r="L1643" s="40">
        <f>H1643*J1643</f>
        <v>172.08</v>
      </c>
      <c r="M1643" s="41">
        <f>K1643+L1643</f>
        <v>213.44</v>
      </c>
      <c r="N1643" s="35"/>
    </row>
    <row r="1644" spans="3:14" ht="37.5" x14ac:dyDescent="0.35">
      <c r="C1644" s="34"/>
      <c r="D1644" s="36">
        <v>88247</v>
      </c>
      <c r="E1644" s="38" t="str">
        <f>IFERROR(VLOOKUP(D1644,'[1]COMP-SINT-SINAPI'!$G$6:$R$20000,12,0),IFERROR(VLOOKUP(D1644,'[1]PREÇOS UNITÁRIOS'!$B$73:$K$20000,9,0),IFERROR(VLOOKUP(D1644,'[1]INSUMOS-SINAPI'!$A$6:$J$20000,6,0),IFERROR(VLOOKUP(D1644,'[1]tab-PINI-SINT'!$B$18:$H$20000,7,0),IFERROR(VLOOKUP(D1644,[1]INSUMOS!$B$13:$J$9994,9,0),"")))))</f>
        <v>SINAPI</v>
      </c>
      <c r="F1644" s="37" t="str">
        <f>IFERROR(VLOOKUP(D1644,'[1]COMP-SINT-SINAPI'!$G$6:$Q$20000,2,0),IFERROR(VLOOKUP(D1644,'[1]PREÇOS UNITÁRIOS'!$B$73:$H$20000,3,0),IFERROR(VLOOKUP(D1644,'[1]INSUMOS-SINAPI'!$A$7:$F$20000,2,0),IFERROR(VLOOKUP(D1644,'[1]tab-PINI-SINT'!$B$18:$G$20000,2,0),IFERROR(VLOOKUP(D1644,[1]INSUMOS!$B$13:$H$9994,3,0),"")))))</f>
        <v>AUXILIAR DE ELETRICISTA COM ENCARGOS COMPLEMENTARES</v>
      </c>
      <c r="G1644" s="38" t="str">
        <f>IFERROR(VLOOKUP(D1644,'[1]COMP-SINT-SINAPI'!$G$6:$Q$20000,3,0),IFERROR(VLOOKUP(D1644,'[1]PREÇOS UNITÁRIOS'!$B$73:$H$20000,4,0),IFERROR(VLOOKUP(D1644,'[1]INSUMOS-SINAPI'!$A$7:$F$20000,3,0),IFERROR(VLOOKUP(D1644,'[1]tab-PINI-SINT'!$B$18:$G$20000,3,0),IFERROR(VLOOKUP(D1644,[1]INSUMOS!$B$13:$H$9994,5,0),"")))))</f>
        <v>H</v>
      </c>
      <c r="H1644" s="39">
        <v>8</v>
      </c>
      <c r="I1644" s="38">
        <f>IFERROR(VLOOKUP(D1644,'[1]COMP-SINT-SINAPI'!$G$6:$Q$20000,8,0),IFERROR(VLOOKUP(D1644,'[1]PREÇOS UNITÁRIOS'!$B$73:$H$20000,5,0),IFERROR(VLOOKUP(D1644,'[1]INSUMOS-SINAPI'!$A$7:$F$20000,5,0),IFERROR(VLOOKUP(D1644,'[1]tab-PINI-SINT'!$B$18:$G$20000,4,0),IFERROR(VLOOKUP(D1644,[1]INSUMOS!$B$13:$H$9994,6,0),"")))))</f>
        <v>5.1700000000000017</v>
      </c>
      <c r="J1644" s="38" t="str">
        <f>IF(D1644="",0,IFERROR(VLOOKUP(D1644,'[1]COMP-SINT-SINAPI'!$G$6:$Q$20000,7,0),IFERROR(VLOOKUP(D1644,'[1]PREÇOS UNITÁRIOS'!$B$73:$H$20000,6,0),IFERROR(VLOOKUP(D1644,'[1]INSUMOS-SINAPI'!$A$7:$F$20000,7,0),IFERROR(VLOOKUP(D1644,'[1]tab-PINI-SINT'!$B$18:$G$20000,5,0),IFERROR(VLOOKUP(D1644,[1]INSUMOS!$B$13:$H$9994,7,0),"0,00"))))))</f>
        <v>15,70</v>
      </c>
      <c r="K1644" s="40">
        <f>IF(H1644="",0,H1644*I1644)</f>
        <v>41.360000000000014</v>
      </c>
      <c r="L1644" s="40">
        <f>H1644*J1644</f>
        <v>125.6</v>
      </c>
      <c r="M1644" s="41">
        <f>K1644+L1644</f>
        <v>166.96</v>
      </c>
      <c r="N1644" s="35"/>
    </row>
    <row r="1645" spans="3:14" ht="25" x14ac:dyDescent="0.35">
      <c r="C1645" s="34"/>
      <c r="D1645" s="36">
        <v>88264</v>
      </c>
      <c r="E1645" s="38" t="str">
        <f>IFERROR(VLOOKUP(D1645,'[1]COMP-SINT-SINAPI'!$G$6:$R$20000,12,0),IFERROR(VLOOKUP(D1645,'[1]PREÇOS UNITÁRIOS'!$B$73:$K$20000,9,0),IFERROR(VLOOKUP(D1645,'[1]INSUMOS-SINAPI'!$A$6:$J$20000,6,0),IFERROR(VLOOKUP(D1645,'[1]tab-PINI-SINT'!$B$18:$H$20000,7,0),IFERROR(VLOOKUP(D1645,[1]INSUMOS!$B$13:$J$9994,9,0),"")))))</f>
        <v>SINAPI</v>
      </c>
      <c r="F1645" s="37" t="str">
        <f>IFERROR(VLOOKUP(D1645,'[1]COMP-SINT-SINAPI'!$G$6:$Q$20000,2,0),IFERROR(VLOOKUP(D1645,'[1]PREÇOS UNITÁRIOS'!$B$73:$H$20000,3,0),IFERROR(VLOOKUP(D1645,'[1]INSUMOS-SINAPI'!$A$7:$F$20000,2,0),IFERROR(VLOOKUP(D1645,'[1]tab-PINI-SINT'!$B$18:$G$20000,2,0),IFERROR(VLOOKUP(D1645,[1]INSUMOS!$B$13:$H$9994,3,0),"")))))</f>
        <v>ELETRICISTA COM ENCARGOS COMPLEMENTARES</v>
      </c>
      <c r="G1645" s="38" t="str">
        <f>IFERROR(VLOOKUP(D1645,'[1]COMP-SINT-SINAPI'!$G$6:$Q$20000,3,0),IFERROR(VLOOKUP(D1645,'[1]PREÇOS UNITÁRIOS'!$B$73:$H$20000,4,0),IFERROR(VLOOKUP(D1645,'[1]INSUMOS-SINAPI'!$A$7:$F$20000,3,0),IFERROR(VLOOKUP(D1645,'[1]tab-PINI-SINT'!$B$18:$G$20000,3,0),IFERROR(VLOOKUP(D1645,[1]INSUMOS!$B$13:$H$9994,5,0),"")))))</f>
        <v>H</v>
      </c>
      <c r="H1645" s="39">
        <v>8</v>
      </c>
      <c r="I1645" s="38">
        <f>IFERROR(VLOOKUP(D1645,'[1]COMP-SINT-SINAPI'!$G$6:$Q$20000,8,0),IFERROR(VLOOKUP(D1645,'[1]PREÇOS UNITÁRIOS'!$B$73:$H$20000,5,0),IFERROR(VLOOKUP(D1645,'[1]INSUMOS-SINAPI'!$A$7:$F$20000,5,0),IFERROR(VLOOKUP(D1645,'[1]tab-PINI-SINT'!$B$18:$G$20000,4,0),IFERROR(VLOOKUP(D1645,[1]INSUMOS!$B$13:$H$9994,6,0),"")))))</f>
        <v>5.1700000000000017</v>
      </c>
      <c r="J1645" s="38" t="str">
        <f>IF(D1645="",0,IFERROR(VLOOKUP(D1645,'[1]COMP-SINT-SINAPI'!$G$6:$Q$20000,7,0),IFERROR(VLOOKUP(D1645,'[1]PREÇOS UNITÁRIOS'!$B$73:$H$20000,6,0),IFERROR(VLOOKUP(D1645,'[1]INSUMOS-SINAPI'!$A$7:$F$20000,7,0),IFERROR(VLOOKUP(D1645,'[1]tab-PINI-SINT'!$B$18:$G$20000,5,0),IFERROR(VLOOKUP(D1645,[1]INSUMOS!$B$13:$H$9994,7,0),"0,00"))))))</f>
        <v>20,13</v>
      </c>
      <c r="K1645" s="40">
        <f>IF(H1645="",0,H1645*I1645)</f>
        <v>41.360000000000014</v>
      </c>
      <c r="L1645" s="40">
        <f>H1645*J1645</f>
        <v>161.04</v>
      </c>
      <c r="M1645" s="41">
        <f>K1645+L1645</f>
        <v>202.4</v>
      </c>
      <c r="N1645" s="35"/>
    </row>
    <row r="1646" spans="3:14" x14ac:dyDescent="0.35">
      <c r="C1646" s="34"/>
      <c r="D1646" s="35"/>
      <c r="E1646" s="118"/>
      <c r="F1646" s="35"/>
      <c r="G1646" s="35"/>
      <c r="H1646" s="35"/>
      <c r="I1646" s="50" t="s">
        <v>1042</v>
      </c>
      <c r="J1646" s="29"/>
      <c r="K1646" s="41">
        <f>SUM(K1641:K1645)</f>
        <v>2864.1600000000003</v>
      </c>
      <c r="L1646" s="41">
        <f>SUM(L1641:L1645)</f>
        <v>581.04</v>
      </c>
      <c r="M1646" s="41">
        <f>SUM(M1641:M1645)</f>
        <v>3445.2000000000003</v>
      </c>
      <c r="N1646" s="35"/>
    </row>
    <row r="1647" spans="3:14" x14ac:dyDescent="0.35">
      <c r="C1647" s="34"/>
      <c r="D1647" s="35"/>
      <c r="E1647" s="118"/>
      <c r="F1647" s="51"/>
      <c r="G1647" s="43"/>
      <c r="H1647" s="43"/>
      <c r="I1647" s="43"/>
      <c r="J1647" s="43"/>
      <c r="K1647" s="43"/>
      <c r="L1647" s="43"/>
      <c r="M1647" s="43"/>
      <c r="N1647" s="35"/>
    </row>
    <row r="1648" spans="3:14" x14ac:dyDescent="0.35">
      <c r="C1648" s="42"/>
      <c r="D1648" s="43"/>
      <c r="E1648" s="117"/>
      <c r="F1648" s="43"/>
      <c r="G1648" s="44" t="s">
        <v>21</v>
      </c>
      <c r="H1648" s="44" t="s">
        <v>1036</v>
      </c>
      <c r="I1648" s="44" t="s">
        <v>1037</v>
      </c>
      <c r="J1648" s="44" t="s">
        <v>1038</v>
      </c>
      <c r="K1648" s="44" t="s">
        <v>1039</v>
      </c>
      <c r="L1648" s="44" t="s">
        <v>1040</v>
      </c>
      <c r="M1648" s="45" t="s">
        <v>1041</v>
      </c>
      <c r="N1648" s="35"/>
    </row>
    <row r="1649" spans="3:14" ht="104" x14ac:dyDescent="0.35">
      <c r="C1649" s="55" t="s">
        <v>897</v>
      </c>
      <c r="D1649" s="47" t="str">
        <f>IF(C1649="","",VLOOKUP(C1649,'[1]PREÇOS UNITÁRIOS'!$B$12:$H$10000,2,0))</f>
        <v>C222-SEDOP-231315</v>
      </c>
      <c r="E1649" s="79" t="s">
        <v>11</v>
      </c>
      <c r="F1649" s="47" t="str">
        <f>IF(C1649="","",VLOOKUP(C1649,'[1]PREÇOS UNITÁRIOS'!$B$12:$H$10000,3,0))</f>
        <v>AR CONDICIONADO SPLIT INVERTER, PISO TETO, APRESENTANDO ENTRE 54000 E 58000 BTU/H, CICLO FRIO, 60HZ, CLASSIFICACAO ENERGETICA A OU B (SELO PROCEL), GAS HFC, CONTROLE S/FIO</v>
      </c>
      <c r="G1649" s="48" t="s">
        <v>21</v>
      </c>
      <c r="H1649" s="29"/>
      <c r="I1649" s="29"/>
      <c r="J1649" s="49"/>
      <c r="K1649" s="49">
        <f>K1653</f>
        <v>18978.73</v>
      </c>
      <c r="L1649" s="49">
        <f>L1653</f>
        <v>297.51</v>
      </c>
      <c r="M1649" s="49">
        <f>SUM(K1649:L1649)</f>
        <v>19276.239999999998</v>
      </c>
      <c r="N1649" s="35"/>
    </row>
    <row r="1650" spans="3:14" ht="100" x14ac:dyDescent="0.35">
      <c r="C1650" s="34"/>
      <c r="D1650" s="36">
        <v>42421</v>
      </c>
      <c r="E1650" s="38" t="str">
        <f>IFERROR(VLOOKUP(D1650,'[1]COMP-SINT-SINAPI'!$G$6:$R$20000,12,0),IFERROR(VLOOKUP(D1650,'[1]PREÇOS UNITÁRIOS'!$B$73:$K$20000,9,0),IFERROR(VLOOKUP(D1650,'[1]INSUMOS-SINAPI'!$A$6:$J$20000,6,0),IFERROR(VLOOKUP(D1650,'[1]tab-PINI-SINT'!$B$18:$H$20000,7,0),IFERROR(VLOOKUP(D1650,[1]INSUMOS!$B$13:$J$9994,9,0),"")))))</f>
        <v>SINAPI</v>
      </c>
      <c r="F1650" s="37" t="str">
        <f>IFERROR(VLOOKUP(D1650,'[1]COMP-SINT-SINAPI'!$G$6:$Q$20000,2,0),IFERROR(VLOOKUP(D1650,'[1]PREÇOS UNITÁRIOS'!$B$73:$H$20000,3,0),IFERROR(VLOOKUP(D1650,'[1]INSUMOS-SINAPI'!$A$7:$F$20000,2,0),IFERROR(VLOOKUP(D1650,'[1]tab-PINI-SINT'!$B$18:$G$20000,2,0),IFERROR(VLOOKUP(D1650,[1]INSUMOS!$B$13:$H$9994,3,0),"")))))</f>
        <v>AR CONDICIONADO SPLIT INVERTER, PISO TETO, APRESENTANDO ENTRE 54000 E 58000 BTU/H, CICLO FRIO, 60HZ, CLASSIFICACAO ENERGETICA A OU B (SELO PROCEL), GAS HFC, CONTROLE S/FIO</v>
      </c>
      <c r="G1650" s="38" t="str">
        <f>IFERROR(VLOOKUP(D1650,'[1]COMP-SINT-SINAPI'!$G$6:$Q$20000,3,0),IFERROR(VLOOKUP(D1650,'[1]PREÇOS UNITÁRIOS'!$B$73:$H$20000,4,0),IFERROR(VLOOKUP(D1650,'[1]INSUMOS-SINAPI'!$A$7:$F$20000,3,0),IFERROR(VLOOKUP(D1650,'[1]tab-PINI-SINT'!$B$18:$G$20000,3,0),IFERROR(VLOOKUP(D1650,[1]INSUMOS!$B$13:$H$9994,5,0),"")))))</f>
        <v xml:space="preserve">UN    </v>
      </c>
      <c r="H1650" s="39">
        <v>1</v>
      </c>
      <c r="I1650" s="38" t="str">
        <f>IFERROR(VLOOKUP(D1650,'[1]COMP-SINT-SINAPI'!$G$6:$Q$20000,8,0),IFERROR(VLOOKUP(D1650,'[1]PREÇOS UNITÁRIOS'!$B$73:$H$20000,5,0),IFERROR(VLOOKUP(D1650,'[1]INSUMOS-SINAPI'!$A$7:$F$20000,5,0),IFERROR(VLOOKUP(D1650,'[1]tab-PINI-SINT'!$B$18:$G$20000,4,0),IFERROR(VLOOKUP(D1650,[1]INSUMOS!$B$13:$H$9994,6,0),"")))))</f>
        <v>18.897,21</v>
      </c>
      <c r="J1650" s="38" t="str">
        <f>IF(D1650="",0,IFERROR(VLOOKUP(D1650,'[1]COMP-SINT-SINAPI'!$G$6:$Q$20000,7,0),IFERROR(VLOOKUP(D1650,'[1]PREÇOS UNITÁRIOS'!$B$73:$H$20000,6,0),IFERROR(VLOOKUP(D1650,'[1]INSUMOS-SINAPI'!$A$7:$F$20000,7,0),IFERROR(VLOOKUP(D1650,'[1]tab-PINI-SINT'!$B$18:$G$20000,5,0),IFERROR(VLOOKUP(D1650,[1]INSUMOS!$B$13:$H$9994,7,0),"0,00"))))))</f>
        <v>0,00</v>
      </c>
      <c r="K1650" s="40">
        <f>IF(H1650="",0,H1650*I1650)</f>
        <v>18897.21</v>
      </c>
      <c r="L1650" s="40">
        <f>H1650*J1650</f>
        <v>0</v>
      </c>
      <c r="M1650" s="41">
        <f>K1650+L1650</f>
        <v>18897.21</v>
      </c>
      <c r="N1650" s="35"/>
    </row>
    <row r="1651" spans="3:14" ht="37.5" x14ac:dyDescent="0.35">
      <c r="C1651" s="34"/>
      <c r="D1651" s="36">
        <v>88243</v>
      </c>
      <c r="E1651" s="38" t="str">
        <f>IFERROR(VLOOKUP(D1651,'[1]COMP-SINT-SINAPI'!$G$6:$R$20000,12,0),IFERROR(VLOOKUP(D1651,'[1]PREÇOS UNITÁRIOS'!$B$73:$K$20000,9,0),IFERROR(VLOOKUP(D1651,'[1]INSUMOS-SINAPI'!$A$6:$J$20000,6,0),IFERROR(VLOOKUP(D1651,'[1]tab-PINI-SINT'!$B$18:$H$20000,7,0),IFERROR(VLOOKUP(D1651,[1]INSUMOS!$B$13:$J$9994,9,0),"")))))</f>
        <v>SINAPI</v>
      </c>
      <c r="F1651" s="37" t="str">
        <f>IFERROR(VLOOKUP(D1651,'[1]COMP-SINT-SINAPI'!$G$6:$Q$20000,2,0),IFERROR(VLOOKUP(D1651,'[1]PREÇOS UNITÁRIOS'!$B$73:$H$20000,3,0),IFERROR(VLOOKUP(D1651,'[1]INSUMOS-SINAPI'!$A$7:$F$20000,2,0),IFERROR(VLOOKUP(D1651,'[1]tab-PINI-SINT'!$B$18:$G$20000,2,0),IFERROR(VLOOKUP(D1651,[1]INSUMOS!$B$13:$H$9994,3,0),"")))))</f>
        <v>AJUDANTE ESPECIALIZADO COM ENCARGOS COMPLEMENTARES</v>
      </c>
      <c r="G1651" s="38" t="str">
        <f>IFERROR(VLOOKUP(D1651,'[1]COMP-SINT-SINAPI'!$G$6:$Q$20000,3,0),IFERROR(VLOOKUP(D1651,'[1]PREÇOS UNITÁRIOS'!$B$73:$H$20000,4,0),IFERROR(VLOOKUP(D1651,'[1]INSUMOS-SINAPI'!$A$7:$F$20000,3,0),IFERROR(VLOOKUP(D1651,'[1]tab-PINI-SINT'!$B$18:$G$20000,3,0),IFERROR(VLOOKUP(D1651,[1]INSUMOS!$B$13:$H$9994,5,0),"")))))</f>
        <v>H</v>
      </c>
      <c r="H1651" s="39">
        <v>7.5</v>
      </c>
      <c r="I1651" s="38">
        <f>IFERROR(VLOOKUP(D1651,'[1]COMP-SINT-SINAPI'!$G$6:$Q$20000,8,0),IFERROR(VLOOKUP(D1651,'[1]PREÇOS UNITÁRIOS'!$B$73:$H$20000,5,0),IFERROR(VLOOKUP(D1651,'[1]INSUMOS-SINAPI'!$A$7:$F$20000,5,0),IFERROR(VLOOKUP(D1651,'[1]tab-PINI-SINT'!$B$18:$G$20000,4,0),IFERROR(VLOOKUP(D1651,[1]INSUMOS!$B$13:$H$9994,6,0),"")))))</f>
        <v>5.0100000000000016</v>
      </c>
      <c r="J1651" s="38" t="str">
        <f>IF(D1651="",0,IFERROR(VLOOKUP(D1651,'[1]COMP-SINT-SINAPI'!$G$6:$Q$20000,7,0),IFERROR(VLOOKUP(D1651,'[1]PREÇOS UNITÁRIOS'!$B$73:$H$20000,6,0),IFERROR(VLOOKUP(D1651,'[1]INSUMOS-SINAPI'!$A$7:$F$20000,7,0),IFERROR(VLOOKUP(D1651,'[1]tab-PINI-SINT'!$B$18:$G$20000,5,0),IFERROR(VLOOKUP(D1651,[1]INSUMOS!$B$13:$H$9994,7,0),"0,00"))))))</f>
        <v>15,29</v>
      </c>
      <c r="K1651" s="40">
        <f>IF(H1651="",0,H1651*I1651)</f>
        <v>37.57500000000001</v>
      </c>
      <c r="L1651" s="40">
        <f>H1651*J1651</f>
        <v>114.675</v>
      </c>
      <c r="M1651" s="41">
        <f>K1651+L1651</f>
        <v>152.25</v>
      </c>
      <c r="N1651" s="35"/>
    </row>
    <row r="1652" spans="3:14" ht="50" x14ac:dyDescent="0.35">
      <c r="C1652" s="34"/>
      <c r="D1652" s="58">
        <v>88279</v>
      </c>
      <c r="E1652" s="38" t="str">
        <f>IFERROR(VLOOKUP(D1652,'[1]COMP-SINT-SINAPI'!$G$6:$R$20000,12,0),IFERROR(VLOOKUP(D1652,'[1]PREÇOS UNITÁRIOS'!$B$73:$K$20000,9,0),IFERROR(VLOOKUP(D1652,'[1]INSUMOS-SINAPI'!$A$6:$J$20000,6,0),IFERROR(VLOOKUP(D1652,'[1]tab-PINI-SINT'!$B$18:$H$20000,7,0),IFERROR(VLOOKUP(D1652,[1]INSUMOS!$B$13:$J$9994,9,0),"")))))</f>
        <v>SINAPI</v>
      </c>
      <c r="F1652" s="37" t="str">
        <f>IFERROR(VLOOKUP(D1652,'[1]COMP-SINT-SINAPI'!$G$6:$Q$20000,2,0),IFERROR(VLOOKUP(D1652,'[1]PREÇOS UNITÁRIOS'!$B$73:$H$20000,3,0),IFERROR(VLOOKUP(D1652,'[1]INSUMOS-SINAPI'!$A$7:$F$20000,2,0),IFERROR(VLOOKUP(D1652,'[1]tab-PINI-SINT'!$B$18:$G$20000,2,0),IFERROR(VLOOKUP(D1652,[1]INSUMOS!$B$13:$H$9994,3,0),"")))))</f>
        <v>MONTADOR ELETROMECÃNICO COM ENCARGOS COMPLEMENTARES</v>
      </c>
      <c r="G1652" s="38" t="str">
        <f>IFERROR(VLOOKUP(D1652,'[1]COMP-SINT-SINAPI'!$G$6:$Q$20000,3,0),IFERROR(VLOOKUP(D1652,'[1]PREÇOS UNITÁRIOS'!$B$73:$H$20000,4,0),IFERROR(VLOOKUP(D1652,'[1]INSUMOS-SINAPI'!$A$7:$F$20000,3,0),IFERROR(VLOOKUP(D1652,'[1]tab-PINI-SINT'!$B$18:$G$20000,3,0),IFERROR(VLOOKUP(D1652,[1]INSUMOS!$B$13:$H$9994,5,0),"")))))</f>
        <v>H</v>
      </c>
      <c r="H1652" s="39">
        <v>8.5</v>
      </c>
      <c r="I1652" s="38">
        <f>IFERROR(VLOOKUP(D1652,'[1]COMP-SINT-SINAPI'!$G$6:$Q$20000,8,0),IFERROR(VLOOKUP(D1652,'[1]PREÇOS UNITÁRIOS'!$B$73:$H$20000,5,0),IFERROR(VLOOKUP(D1652,'[1]INSUMOS-SINAPI'!$A$7:$F$20000,5,0),IFERROR(VLOOKUP(D1652,'[1]tab-PINI-SINT'!$B$18:$G$20000,4,0),IFERROR(VLOOKUP(D1652,[1]INSUMOS!$B$13:$H$9994,6,0),"")))))</f>
        <v>5.1699999999999982</v>
      </c>
      <c r="J1652" s="38" t="str">
        <f>IF(D1652="",0,IFERROR(VLOOKUP(D1652,'[1]COMP-SINT-SINAPI'!$G$6:$Q$20000,7,0),IFERROR(VLOOKUP(D1652,'[1]PREÇOS UNITÁRIOS'!$B$73:$H$20000,6,0),IFERROR(VLOOKUP(D1652,'[1]INSUMOS-SINAPI'!$A$7:$F$20000,7,0),IFERROR(VLOOKUP(D1652,'[1]tab-PINI-SINT'!$B$18:$G$20000,5,0),IFERROR(VLOOKUP(D1652,[1]INSUMOS!$B$13:$H$9994,7,0),"0,00"))))))</f>
        <v>21,51</v>
      </c>
      <c r="K1652" s="40">
        <f>IF(H1652="",0,H1652*I1652)</f>
        <v>43.944999999999986</v>
      </c>
      <c r="L1652" s="40">
        <f>H1652*J1652</f>
        <v>182.83500000000001</v>
      </c>
      <c r="M1652" s="41">
        <f>K1652+L1652</f>
        <v>226.78</v>
      </c>
      <c r="N1652" s="35"/>
    </row>
    <row r="1653" spans="3:14" x14ac:dyDescent="0.35">
      <c r="C1653" s="34"/>
      <c r="D1653" s="35"/>
      <c r="E1653" s="118"/>
      <c r="F1653" s="35"/>
      <c r="G1653" s="35"/>
      <c r="H1653" s="35"/>
      <c r="I1653" s="50" t="s">
        <v>1042</v>
      </c>
      <c r="J1653" s="29"/>
      <c r="K1653" s="41">
        <f>SUM(K1650:K1652)</f>
        <v>18978.73</v>
      </c>
      <c r="L1653" s="41">
        <f>SUM(L1650:L1652)</f>
        <v>297.51</v>
      </c>
      <c r="M1653" s="41">
        <f>SUM(M1650:M1652)</f>
        <v>19276.239999999998</v>
      </c>
      <c r="N1653" s="35"/>
    </row>
    <row r="1654" spans="3:14" x14ac:dyDescent="0.35">
      <c r="C1654" s="34"/>
      <c r="D1654" s="35"/>
      <c r="E1654" s="118"/>
      <c r="F1654" s="51"/>
      <c r="G1654" s="43"/>
      <c r="H1654" s="43"/>
      <c r="I1654" s="43"/>
      <c r="J1654" s="43"/>
      <c r="K1654" s="43"/>
      <c r="L1654" s="43"/>
      <c r="M1654" s="43"/>
      <c r="N1654" s="35"/>
    </row>
    <row r="1655" spans="3:14" x14ac:dyDescent="0.35">
      <c r="C1655" s="42"/>
      <c r="D1655" s="43"/>
      <c r="E1655" s="117"/>
      <c r="F1655" s="43"/>
      <c r="G1655" s="44" t="s">
        <v>21</v>
      </c>
      <c r="H1655" s="44" t="s">
        <v>1036</v>
      </c>
      <c r="I1655" s="44" t="s">
        <v>1037</v>
      </c>
      <c r="J1655" s="44" t="s">
        <v>1038</v>
      </c>
      <c r="K1655" s="44" t="s">
        <v>1039</v>
      </c>
      <c r="L1655" s="44" t="s">
        <v>1040</v>
      </c>
      <c r="M1655" s="45" t="s">
        <v>1041</v>
      </c>
      <c r="N1655" s="35"/>
    </row>
    <row r="1656" spans="3:14" ht="78" x14ac:dyDescent="0.35">
      <c r="C1656" s="55" t="s">
        <v>900</v>
      </c>
      <c r="D1656" s="47" t="str">
        <f>IF(C1656="","",VLOOKUP(C1656,'[1]PREÇOS UNITÁRIOS'!$B$12:$H$10000,2,0))</f>
        <v>C223-SEDOP-231314</v>
      </c>
      <c r="E1656" s="79" t="s">
        <v>11</v>
      </c>
      <c r="F1656" s="47" t="str">
        <f>IF(C1656="","",VLOOKUP(C1656,'[1]PREÇOS UNITÁRIOS'!$B$12:$H$10000,3,0))</f>
        <v>AR CONDICIONADO SPLIT INVERTER, PISO TETO, 48000 BTU/H, CICLO FRIO, 60HZ, CLASSIFICACAO ENERGETICA A OU B (SELO PROCEL), GAS HFC, CONTROLE S/FIO</v>
      </c>
      <c r="G1656" s="48" t="s">
        <v>21</v>
      </c>
      <c r="H1656" s="29"/>
      <c r="I1656" s="29"/>
      <c r="J1656" s="49"/>
      <c r="K1656" s="49">
        <f>K1660</f>
        <v>15652.03</v>
      </c>
      <c r="L1656" s="49">
        <f>L1660</f>
        <v>279.11</v>
      </c>
      <c r="M1656" s="49">
        <f>SUM(K1656:L1656)</f>
        <v>15931.140000000001</v>
      </c>
      <c r="N1656" s="35"/>
    </row>
    <row r="1657" spans="3:14" ht="75" x14ac:dyDescent="0.35">
      <c r="C1657" s="34"/>
      <c r="D1657" s="36">
        <v>42420</v>
      </c>
      <c r="E1657" s="38" t="str">
        <f>IFERROR(VLOOKUP(D1657,'[1]COMP-SINT-SINAPI'!$G$6:$R$20000,12,0),IFERROR(VLOOKUP(D1657,'[1]PREÇOS UNITÁRIOS'!$B$73:$K$20000,9,0),IFERROR(VLOOKUP(D1657,'[1]INSUMOS-SINAPI'!$A$6:$J$20000,6,0),IFERROR(VLOOKUP(D1657,'[1]tab-PINI-SINT'!$B$18:$H$20000,7,0),IFERROR(VLOOKUP(D1657,[1]INSUMOS!$B$13:$J$9994,9,0),"")))))</f>
        <v>SINAPI</v>
      </c>
      <c r="F1657" s="37" t="str">
        <f>IFERROR(VLOOKUP(D1657,'[1]COMP-SINT-SINAPI'!$G$6:$Q$20000,2,0),IFERROR(VLOOKUP(D1657,'[1]PREÇOS UNITÁRIOS'!$B$73:$H$20000,3,0),IFERROR(VLOOKUP(D1657,'[1]INSUMOS-SINAPI'!$A$7:$F$20000,2,0),IFERROR(VLOOKUP(D1657,'[1]tab-PINI-SINT'!$B$18:$G$20000,2,0),IFERROR(VLOOKUP(D1657,[1]INSUMOS!$B$13:$H$9994,3,0),"")))))</f>
        <v>AR CONDICIONADO SPLIT INVERTER, PISO TETO, 48000 BTU/H, CICLO FRIO, 60HZ, CLASSIFICACAO ENERGETICA A OU B (SELO PROCEL), GAS HFC, CONTROLE S/FIO</v>
      </c>
      <c r="G1657" s="38" t="str">
        <f>IFERROR(VLOOKUP(D1657,'[1]COMP-SINT-SINAPI'!$G$6:$Q$20000,3,0),IFERROR(VLOOKUP(D1657,'[1]PREÇOS UNITÁRIOS'!$B$73:$H$20000,4,0),IFERROR(VLOOKUP(D1657,'[1]INSUMOS-SINAPI'!$A$7:$F$20000,3,0),IFERROR(VLOOKUP(D1657,'[1]tab-PINI-SINT'!$B$18:$G$20000,3,0),IFERROR(VLOOKUP(D1657,[1]INSUMOS!$B$13:$H$9994,5,0),"")))))</f>
        <v xml:space="preserve">UN    </v>
      </c>
      <c r="H1657" s="39">
        <v>1</v>
      </c>
      <c r="I1657" s="38" t="str">
        <f>IFERROR(VLOOKUP(D1657,'[1]COMP-SINT-SINAPI'!$G$6:$Q$20000,8,0),IFERROR(VLOOKUP(D1657,'[1]PREÇOS UNITÁRIOS'!$B$73:$H$20000,5,0),IFERROR(VLOOKUP(D1657,'[1]INSUMOS-SINAPI'!$A$7:$F$20000,5,0),IFERROR(VLOOKUP(D1657,'[1]tab-PINI-SINT'!$B$18:$G$20000,4,0),IFERROR(VLOOKUP(D1657,[1]INSUMOS!$B$13:$H$9994,6,0),"")))))</f>
        <v>15.575,60</v>
      </c>
      <c r="J1657" s="38" t="str">
        <f>IF(D1657="",0,IFERROR(VLOOKUP(D1657,'[1]COMP-SINT-SINAPI'!$G$6:$Q$20000,7,0),IFERROR(VLOOKUP(D1657,'[1]PREÇOS UNITÁRIOS'!$B$73:$H$20000,6,0),IFERROR(VLOOKUP(D1657,'[1]INSUMOS-SINAPI'!$A$7:$F$20000,7,0),IFERROR(VLOOKUP(D1657,'[1]tab-PINI-SINT'!$B$18:$G$20000,5,0),IFERROR(VLOOKUP(D1657,[1]INSUMOS!$B$13:$H$9994,7,0),"0,00"))))))</f>
        <v>0,00</v>
      </c>
      <c r="K1657" s="40">
        <f>IF(H1657="",0,H1657*I1657)</f>
        <v>15575.6</v>
      </c>
      <c r="L1657" s="40">
        <f>H1657*J1657</f>
        <v>0</v>
      </c>
      <c r="M1657" s="41">
        <f>K1657+L1657</f>
        <v>15575.6</v>
      </c>
      <c r="N1657" s="35"/>
    </row>
    <row r="1658" spans="3:14" ht="37.5" x14ac:dyDescent="0.35">
      <c r="C1658" s="34"/>
      <c r="D1658" s="36">
        <v>88243</v>
      </c>
      <c r="E1658" s="38" t="str">
        <f>IFERROR(VLOOKUP(D1658,'[1]COMP-SINT-SINAPI'!$G$6:$R$20000,12,0),IFERROR(VLOOKUP(D1658,'[1]PREÇOS UNITÁRIOS'!$B$73:$K$20000,9,0),IFERROR(VLOOKUP(D1658,'[1]INSUMOS-SINAPI'!$A$6:$J$20000,6,0),IFERROR(VLOOKUP(D1658,'[1]tab-PINI-SINT'!$B$18:$H$20000,7,0),IFERROR(VLOOKUP(D1658,[1]INSUMOS!$B$13:$J$9994,9,0),"")))))</f>
        <v>SINAPI</v>
      </c>
      <c r="F1658" s="37" t="str">
        <f>IFERROR(VLOOKUP(D1658,'[1]COMP-SINT-SINAPI'!$G$6:$Q$20000,2,0),IFERROR(VLOOKUP(D1658,'[1]PREÇOS UNITÁRIOS'!$B$73:$H$20000,3,0),IFERROR(VLOOKUP(D1658,'[1]INSUMOS-SINAPI'!$A$7:$F$20000,2,0),IFERROR(VLOOKUP(D1658,'[1]tab-PINI-SINT'!$B$18:$G$20000,2,0),IFERROR(VLOOKUP(D1658,[1]INSUMOS!$B$13:$H$9994,3,0),"")))))</f>
        <v>AJUDANTE ESPECIALIZADO COM ENCARGOS COMPLEMENTARES</v>
      </c>
      <c r="G1658" s="38" t="str">
        <f>IFERROR(VLOOKUP(D1658,'[1]COMP-SINT-SINAPI'!$G$6:$Q$20000,3,0),IFERROR(VLOOKUP(D1658,'[1]PREÇOS UNITÁRIOS'!$B$73:$H$20000,4,0),IFERROR(VLOOKUP(D1658,'[1]INSUMOS-SINAPI'!$A$7:$F$20000,3,0),IFERROR(VLOOKUP(D1658,'[1]tab-PINI-SINT'!$B$18:$G$20000,3,0),IFERROR(VLOOKUP(D1658,[1]INSUMOS!$B$13:$H$9994,5,0),"")))))</f>
        <v>H</v>
      </c>
      <c r="H1658" s="39">
        <v>7</v>
      </c>
      <c r="I1658" s="38">
        <f>IFERROR(VLOOKUP(D1658,'[1]COMP-SINT-SINAPI'!$G$6:$Q$20000,8,0),IFERROR(VLOOKUP(D1658,'[1]PREÇOS UNITÁRIOS'!$B$73:$H$20000,5,0),IFERROR(VLOOKUP(D1658,'[1]INSUMOS-SINAPI'!$A$7:$F$20000,5,0),IFERROR(VLOOKUP(D1658,'[1]tab-PINI-SINT'!$B$18:$G$20000,4,0),IFERROR(VLOOKUP(D1658,[1]INSUMOS!$B$13:$H$9994,6,0),"")))))</f>
        <v>5.0100000000000016</v>
      </c>
      <c r="J1658" s="38" t="str">
        <f>IF(D1658="",0,IFERROR(VLOOKUP(D1658,'[1]COMP-SINT-SINAPI'!$G$6:$Q$20000,7,0),IFERROR(VLOOKUP(D1658,'[1]PREÇOS UNITÁRIOS'!$B$73:$H$20000,6,0),IFERROR(VLOOKUP(D1658,'[1]INSUMOS-SINAPI'!$A$7:$F$20000,7,0),IFERROR(VLOOKUP(D1658,'[1]tab-PINI-SINT'!$B$18:$G$20000,5,0),IFERROR(VLOOKUP(D1658,[1]INSUMOS!$B$13:$H$9994,7,0),"0,00"))))))</f>
        <v>15,29</v>
      </c>
      <c r="K1658" s="40">
        <f>IF(H1658="",0,H1658*I1658)</f>
        <v>35.070000000000007</v>
      </c>
      <c r="L1658" s="40">
        <f>H1658*J1658</f>
        <v>107.03</v>
      </c>
      <c r="M1658" s="41">
        <f>K1658+L1658</f>
        <v>142.10000000000002</v>
      </c>
      <c r="N1658" s="35"/>
    </row>
    <row r="1659" spans="3:14" ht="50" x14ac:dyDescent="0.35">
      <c r="C1659" s="34"/>
      <c r="D1659" s="58">
        <v>88279</v>
      </c>
      <c r="E1659" s="38" t="str">
        <f>IFERROR(VLOOKUP(D1659,'[1]COMP-SINT-SINAPI'!$G$6:$R$20000,12,0),IFERROR(VLOOKUP(D1659,'[1]PREÇOS UNITÁRIOS'!$B$73:$K$20000,9,0),IFERROR(VLOOKUP(D1659,'[1]INSUMOS-SINAPI'!$A$6:$J$20000,6,0),IFERROR(VLOOKUP(D1659,'[1]tab-PINI-SINT'!$B$18:$H$20000,7,0),IFERROR(VLOOKUP(D1659,[1]INSUMOS!$B$13:$J$9994,9,0),"")))))</f>
        <v>SINAPI</v>
      </c>
      <c r="F1659" s="37" t="str">
        <f>IFERROR(VLOOKUP(D1659,'[1]COMP-SINT-SINAPI'!$G$6:$Q$20000,2,0),IFERROR(VLOOKUP(D1659,'[1]PREÇOS UNITÁRIOS'!$B$73:$H$20000,3,0),IFERROR(VLOOKUP(D1659,'[1]INSUMOS-SINAPI'!$A$7:$F$20000,2,0),IFERROR(VLOOKUP(D1659,'[1]tab-PINI-SINT'!$B$18:$G$20000,2,0),IFERROR(VLOOKUP(D1659,[1]INSUMOS!$B$13:$H$9994,3,0),"")))))</f>
        <v>MONTADOR ELETROMECÃNICO COM ENCARGOS COMPLEMENTARES</v>
      </c>
      <c r="G1659" s="38" t="str">
        <f>IFERROR(VLOOKUP(D1659,'[1]COMP-SINT-SINAPI'!$G$6:$Q$20000,3,0),IFERROR(VLOOKUP(D1659,'[1]PREÇOS UNITÁRIOS'!$B$73:$H$20000,4,0),IFERROR(VLOOKUP(D1659,'[1]INSUMOS-SINAPI'!$A$7:$F$20000,3,0),IFERROR(VLOOKUP(D1659,'[1]tab-PINI-SINT'!$B$18:$G$20000,3,0),IFERROR(VLOOKUP(D1659,[1]INSUMOS!$B$13:$H$9994,5,0),"")))))</f>
        <v>H</v>
      </c>
      <c r="H1659" s="39">
        <v>8</v>
      </c>
      <c r="I1659" s="38">
        <f>IFERROR(VLOOKUP(D1659,'[1]COMP-SINT-SINAPI'!$G$6:$Q$20000,8,0),IFERROR(VLOOKUP(D1659,'[1]PREÇOS UNITÁRIOS'!$B$73:$H$20000,5,0),IFERROR(VLOOKUP(D1659,'[1]INSUMOS-SINAPI'!$A$7:$F$20000,5,0),IFERROR(VLOOKUP(D1659,'[1]tab-PINI-SINT'!$B$18:$G$20000,4,0),IFERROR(VLOOKUP(D1659,[1]INSUMOS!$B$13:$H$9994,6,0),"")))))</f>
        <v>5.1699999999999982</v>
      </c>
      <c r="J1659" s="38" t="str">
        <f>IF(D1659="",0,IFERROR(VLOOKUP(D1659,'[1]COMP-SINT-SINAPI'!$G$6:$Q$20000,7,0),IFERROR(VLOOKUP(D1659,'[1]PREÇOS UNITÁRIOS'!$B$73:$H$20000,6,0),IFERROR(VLOOKUP(D1659,'[1]INSUMOS-SINAPI'!$A$7:$F$20000,7,0),IFERROR(VLOOKUP(D1659,'[1]tab-PINI-SINT'!$B$18:$G$20000,5,0),IFERROR(VLOOKUP(D1659,[1]INSUMOS!$B$13:$H$9994,7,0),"0,00"))))))</f>
        <v>21,51</v>
      </c>
      <c r="K1659" s="40">
        <f>IF(H1659="",0,H1659*I1659)</f>
        <v>41.359999999999985</v>
      </c>
      <c r="L1659" s="40">
        <f>H1659*J1659</f>
        <v>172.08</v>
      </c>
      <c r="M1659" s="41">
        <f>K1659+L1659</f>
        <v>213.44</v>
      </c>
      <c r="N1659" s="35"/>
    </row>
    <row r="1660" spans="3:14" x14ac:dyDescent="0.35">
      <c r="C1660" s="34"/>
      <c r="D1660" s="35"/>
      <c r="E1660" s="118"/>
      <c r="F1660" s="35"/>
      <c r="G1660" s="35"/>
      <c r="H1660" s="35"/>
      <c r="I1660" s="50" t="s">
        <v>1042</v>
      </c>
      <c r="J1660" s="29"/>
      <c r="K1660" s="41">
        <f>SUM(K1657:K1659)</f>
        <v>15652.03</v>
      </c>
      <c r="L1660" s="41">
        <f>SUM(L1657:L1659)</f>
        <v>279.11</v>
      </c>
      <c r="M1660" s="41">
        <f>SUM(M1657:M1659)</f>
        <v>15931.140000000001</v>
      </c>
      <c r="N1660" s="35"/>
    </row>
    <row r="1661" spans="3:14" x14ac:dyDescent="0.35">
      <c r="C1661" s="34"/>
      <c r="D1661" s="35"/>
      <c r="E1661" s="118"/>
      <c r="F1661" s="51"/>
      <c r="G1661" s="43"/>
      <c r="H1661" s="43"/>
      <c r="I1661" s="43"/>
      <c r="J1661" s="43"/>
      <c r="K1661" s="43"/>
      <c r="L1661" s="43"/>
      <c r="M1661" s="43"/>
      <c r="N1661" s="35"/>
    </row>
    <row r="1662" spans="3:14" x14ac:dyDescent="0.35">
      <c r="C1662" s="42"/>
      <c r="D1662" s="43"/>
      <c r="E1662" s="117"/>
      <c r="F1662" s="43"/>
      <c r="G1662" s="44" t="s">
        <v>21</v>
      </c>
      <c r="H1662" s="44" t="s">
        <v>1036</v>
      </c>
      <c r="I1662" s="44" t="s">
        <v>1037</v>
      </c>
      <c r="J1662" s="44" t="s">
        <v>1038</v>
      </c>
      <c r="K1662" s="44" t="s">
        <v>1039</v>
      </c>
      <c r="L1662" s="44" t="s">
        <v>1040</v>
      </c>
      <c r="M1662" s="45" t="s">
        <v>1041</v>
      </c>
      <c r="N1662" s="35"/>
    </row>
    <row r="1663" spans="3:14" ht="78" x14ac:dyDescent="0.35">
      <c r="C1663" s="55" t="s">
        <v>903</v>
      </c>
      <c r="D1663" s="47" t="str">
        <f>IF(C1663="","",VLOOKUP(C1663,'[1]PREÇOS UNITÁRIOS'!$B$12:$H$10000,2,0))</f>
        <v>C224-SEDOP-231313</v>
      </c>
      <c r="E1663" s="79" t="s">
        <v>11</v>
      </c>
      <c r="F1663" s="47" t="str">
        <f>IF(C1663="","",VLOOKUP(C1663,'[1]PREÇOS UNITÁRIOS'!$B$12:$H$10000,3,0))</f>
        <v>AR CONDICIONADO SPLIT INVERTER, PISO TETO, 36000 BTU/H, CICLO FRIO, 60HZ, CLASSIFICACAO ENERGETICA A OU B (SELO PROCEL), GAS HFC, CONTROLE S/FIO</v>
      </c>
      <c r="G1663" s="48" t="s">
        <v>21</v>
      </c>
      <c r="H1663" s="29"/>
      <c r="I1663" s="29"/>
      <c r="J1663" s="49"/>
      <c r="K1663" s="49">
        <f>K1667</f>
        <v>11403.78</v>
      </c>
      <c r="L1663" s="49">
        <f>L1667</f>
        <v>260.71000000000004</v>
      </c>
      <c r="M1663" s="49">
        <f>SUM(K1663:L1663)</f>
        <v>11664.490000000002</v>
      </c>
      <c r="N1663" s="35"/>
    </row>
    <row r="1664" spans="3:14" ht="75" x14ac:dyDescent="0.35">
      <c r="C1664" s="34"/>
      <c r="D1664" s="36">
        <v>42419</v>
      </c>
      <c r="E1664" s="38" t="str">
        <f>IFERROR(VLOOKUP(D1664,'[1]COMP-SINT-SINAPI'!$G$6:$R$20000,12,0),IFERROR(VLOOKUP(D1664,'[1]PREÇOS UNITÁRIOS'!$B$73:$K$20000,9,0),IFERROR(VLOOKUP(D1664,'[1]INSUMOS-SINAPI'!$A$6:$J$20000,6,0),IFERROR(VLOOKUP(D1664,'[1]tab-PINI-SINT'!$B$18:$H$20000,7,0),IFERROR(VLOOKUP(D1664,[1]INSUMOS!$B$13:$J$9994,9,0),"")))))</f>
        <v>SINAPI</v>
      </c>
      <c r="F1664" s="37" t="str">
        <f>IFERROR(VLOOKUP(D1664,'[1]COMP-SINT-SINAPI'!$G$6:$Q$20000,2,0),IFERROR(VLOOKUP(D1664,'[1]PREÇOS UNITÁRIOS'!$B$73:$H$20000,3,0),IFERROR(VLOOKUP(D1664,'[1]INSUMOS-SINAPI'!$A$7:$F$20000,2,0),IFERROR(VLOOKUP(D1664,'[1]tab-PINI-SINT'!$B$18:$G$20000,2,0),IFERROR(VLOOKUP(D1664,[1]INSUMOS!$B$13:$H$9994,3,0),"")))))</f>
        <v>AR CONDICIONADO SPLIT INVERTER, PISO TETO, 36000 BTU/H, CICLO FRIO, 60HZ, CLASSIFICACAO ENERGETICA A OU B (SELO PROCEL), GAS HFC, CONTROLE S/FIO</v>
      </c>
      <c r="G1664" s="38" t="str">
        <f>IFERROR(VLOOKUP(D1664,'[1]COMP-SINT-SINAPI'!$G$6:$Q$20000,3,0),IFERROR(VLOOKUP(D1664,'[1]PREÇOS UNITÁRIOS'!$B$73:$H$20000,4,0),IFERROR(VLOOKUP(D1664,'[1]INSUMOS-SINAPI'!$A$7:$F$20000,3,0),IFERROR(VLOOKUP(D1664,'[1]tab-PINI-SINT'!$B$18:$G$20000,3,0),IFERROR(VLOOKUP(D1664,[1]INSUMOS!$B$13:$H$9994,5,0),"")))))</f>
        <v xml:space="preserve">UN    </v>
      </c>
      <c r="H1664" s="39">
        <v>1</v>
      </c>
      <c r="I1664" s="38" t="str">
        <f>IFERROR(VLOOKUP(D1664,'[1]COMP-SINT-SINAPI'!$G$6:$Q$20000,8,0),IFERROR(VLOOKUP(D1664,'[1]PREÇOS UNITÁRIOS'!$B$73:$H$20000,5,0),IFERROR(VLOOKUP(D1664,'[1]INSUMOS-SINAPI'!$A$7:$F$20000,5,0),IFERROR(VLOOKUP(D1664,'[1]tab-PINI-SINT'!$B$18:$G$20000,4,0),IFERROR(VLOOKUP(D1664,[1]INSUMOS!$B$13:$H$9994,6,0),"")))))</f>
        <v>11.332,44</v>
      </c>
      <c r="J1664" s="38" t="str">
        <f>IF(D1664="",0,IFERROR(VLOOKUP(D1664,'[1]COMP-SINT-SINAPI'!$G$6:$Q$20000,7,0),IFERROR(VLOOKUP(D1664,'[1]PREÇOS UNITÁRIOS'!$B$73:$H$20000,6,0),IFERROR(VLOOKUP(D1664,'[1]INSUMOS-SINAPI'!$A$7:$F$20000,7,0),IFERROR(VLOOKUP(D1664,'[1]tab-PINI-SINT'!$B$18:$G$20000,5,0),IFERROR(VLOOKUP(D1664,[1]INSUMOS!$B$13:$H$9994,7,0),"0,00"))))))</f>
        <v>0,00</v>
      </c>
      <c r="K1664" s="40">
        <f>IF(H1664="",0,H1664*I1664)</f>
        <v>11332.44</v>
      </c>
      <c r="L1664" s="40">
        <f>H1664*J1664</f>
        <v>0</v>
      </c>
      <c r="M1664" s="41">
        <f>K1664+L1664</f>
        <v>11332.44</v>
      </c>
      <c r="N1664" s="35"/>
    </row>
    <row r="1665" spans="3:14" ht="37.5" x14ac:dyDescent="0.35">
      <c r="C1665" s="34"/>
      <c r="D1665" s="36">
        <v>88243</v>
      </c>
      <c r="E1665" s="38" t="str">
        <f>IFERROR(VLOOKUP(D1665,'[1]COMP-SINT-SINAPI'!$G$6:$R$20000,12,0),IFERROR(VLOOKUP(D1665,'[1]PREÇOS UNITÁRIOS'!$B$73:$K$20000,9,0),IFERROR(VLOOKUP(D1665,'[1]INSUMOS-SINAPI'!$A$6:$J$20000,6,0),IFERROR(VLOOKUP(D1665,'[1]tab-PINI-SINT'!$B$18:$H$20000,7,0),IFERROR(VLOOKUP(D1665,[1]INSUMOS!$B$13:$J$9994,9,0),"")))))</f>
        <v>SINAPI</v>
      </c>
      <c r="F1665" s="37" t="str">
        <f>IFERROR(VLOOKUP(D1665,'[1]COMP-SINT-SINAPI'!$G$6:$Q$20000,2,0),IFERROR(VLOOKUP(D1665,'[1]PREÇOS UNITÁRIOS'!$B$73:$H$20000,3,0),IFERROR(VLOOKUP(D1665,'[1]INSUMOS-SINAPI'!$A$7:$F$20000,2,0),IFERROR(VLOOKUP(D1665,'[1]tab-PINI-SINT'!$B$18:$G$20000,2,0),IFERROR(VLOOKUP(D1665,[1]INSUMOS!$B$13:$H$9994,3,0),"")))))</f>
        <v>AJUDANTE ESPECIALIZADO COM ENCARGOS COMPLEMENTARES</v>
      </c>
      <c r="G1665" s="38" t="str">
        <f>IFERROR(VLOOKUP(D1665,'[1]COMP-SINT-SINAPI'!$G$6:$Q$20000,3,0),IFERROR(VLOOKUP(D1665,'[1]PREÇOS UNITÁRIOS'!$B$73:$H$20000,4,0),IFERROR(VLOOKUP(D1665,'[1]INSUMOS-SINAPI'!$A$7:$F$20000,3,0),IFERROR(VLOOKUP(D1665,'[1]tab-PINI-SINT'!$B$18:$G$20000,3,0),IFERROR(VLOOKUP(D1665,[1]INSUMOS!$B$13:$H$9994,5,0),"")))))</f>
        <v>H</v>
      </c>
      <c r="H1665" s="39">
        <v>6.5</v>
      </c>
      <c r="I1665" s="38">
        <f>IFERROR(VLOOKUP(D1665,'[1]COMP-SINT-SINAPI'!$G$6:$Q$20000,8,0),IFERROR(VLOOKUP(D1665,'[1]PREÇOS UNITÁRIOS'!$B$73:$H$20000,5,0),IFERROR(VLOOKUP(D1665,'[1]INSUMOS-SINAPI'!$A$7:$F$20000,5,0),IFERROR(VLOOKUP(D1665,'[1]tab-PINI-SINT'!$B$18:$G$20000,4,0),IFERROR(VLOOKUP(D1665,[1]INSUMOS!$B$13:$H$9994,6,0),"")))))</f>
        <v>5.0100000000000016</v>
      </c>
      <c r="J1665" s="38" t="str">
        <f>IF(D1665="",0,IFERROR(VLOOKUP(D1665,'[1]COMP-SINT-SINAPI'!$G$6:$Q$20000,7,0),IFERROR(VLOOKUP(D1665,'[1]PREÇOS UNITÁRIOS'!$B$73:$H$20000,6,0),IFERROR(VLOOKUP(D1665,'[1]INSUMOS-SINAPI'!$A$7:$F$20000,7,0),IFERROR(VLOOKUP(D1665,'[1]tab-PINI-SINT'!$B$18:$G$20000,5,0),IFERROR(VLOOKUP(D1665,[1]INSUMOS!$B$13:$H$9994,7,0),"0,00"))))))</f>
        <v>15,29</v>
      </c>
      <c r="K1665" s="40">
        <f>IF(H1665="",0,H1665*I1665)</f>
        <v>32.565000000000012</v>
      </c>
      <c r="L1665" s="40">
        <f>H1665*J1665</f>
        <v>99.384999999999991</v>
      </c>
      <c r="M1665" s="41">
        <f>K1665+L1665</f>
        <v>131.94999999999999</v>
      </c>
      <c r="N1665" s="35"/>
    </row>
    <row r="1666" spans="3:14" ht="50" x14ac:dyDescent="0.35">
      <c r="C1666" s="34"/>
      <c r="D1666" s="36">
        <v>88279</v>
      </c>
      <c r="E1666" s="38" t="str">
        <f>IFERROR(VLOOKUP(D1666,'[1]COMP-SINT-SINAPI'!$G$6:$R$20000,12,0),IFERROR(VLOOKUP(D1666,'[1]PREÇOS UNITÁRIOS'!$B$73:$K$20000,9,0),IFERROR(VLOOKUP(D1666,'[1]INSUMOS-SINAPI'!$A$6:$J$20000,6,0),IFERROR(VLOOKUP(D1666,'[1]tab-PINI-SINT'!$B$18:$H$20000,7,0),IFERROR(VLOOKUP(D1666,[1]INSUMOS!$B$13:$J$9994,9,0),"")))))</f>
        <v>SINAPI</v>
      </c>
      <c r="F1666" s="37" t="str">
        <f>IFERROR(VLOOKUP(D1666,'[1]COMP-SINT-SINAPI'!$G$6:$Q$20000,2,0),IFERROR(VLOOKUP(D1666,'[1]PREÇOS UNITÁRIOS'!$B$73:$H$20000,3,0),IFERROR(VLOOKUP(D1666,'[1]INSUMOS-SINAPI'!$A$7:$F$20000,2,0),IFERROR(VLOOKUP(D1666,'[1]tab-PINI-SINT'!$B$18:$G$20000,2,0),IFERROR(VLOOKUP(D1666,[1]INSUMOS!$B$13:$H$9994,3,0),"")))))</f>
        <v>MONTADOR ELETROMECÃNICO COM ENCARGOS COMPLEMENTARES</v>
      </c>
      <c r="G1666" s="38" t="str">
        <f>IFERROR(VLOOKUP(D1666,'[1]COMP-SINT-SINAPI'!$G$6:$Q$20000,3,0),IFERROR(VLOOKUP(D1666,'[1]PREÇOS UNITÁRIOS'!$B$73:$H$20000,4,0),IFERROR(VLOOKUP(D1666,'[1]INSUMOS-SINAPI'!$A$7:$F$20000,3,0),IFERROR(VLOOKUP(D1666,'[1]tab-PINI-SINT'!$B$18:$G$20000,3,0),IFERROR(VLOOKUP(D1666,[1]INSUMOS!$B$13:$H$9994,5,0),"")))))</f>
        <v>H</v>
      </c>
      <c r="H1666" s="39">
        <v>7.5</v>
      </c>
      <c r="I1666" s="38">
        <f>IFERROR(VLOOKUP(D1666,'[1]COMP-SINT-SINAPI'!$G$6:$Q$20000,8,0),IFERROR(VLOOKUP(D1666,'[1]PREÇOS UNITÁRIOS'!$B$73:$H$20000,5,0),IFERROR(VLOOKUP(D1666,'[1]INSUMOS-SINAPI'!$A$7:$F$20000,5,0),IFERROR(VLOOKUP(D1666,'[1]tab-PINI-SINT'!$B$18:$G$20000,4,0),IFERROR(VLOOKUP(D1666,[1]INSUMOS!$B$13:$H$9994,6,0),"")))))</f>
        <v>5.1699999999999982</v>
      </c>
      <c r="J1666" s="38" t="str">
        <f>IF(D1666="",0,IFERROR(VLOOKUP(D1666,'[1]COMP-SINT-SINAPI'!$G$6:$Q$20000,7,0),IFERROR(VLOOKUP(D1666,'[1]PREÇOS UNITÁRIOS'!$B$73:$H$20000,6,0),IFERROR(VLOOKUP(D1666,'[1]INSUMOS-SINAPI'!$A$7:$F$20000,7,0),IFERROR(VLOOKUP(D1666,'[1]tab-PINI-SINT'!$B$18:$G$20000,5,0),IFERROR(VLOOKUP(D1666,[1]INSUMOS!$B$13:$H$9994,7,0),"0,00"))))))</f>
        <v>21,51</v>
      </c>
      <c r="K1666" s="40">
        <f>IF(H1666="",0,H1666*I1666)</f>
        <v>38.774999999999984</v>
      </c>
      <c r="L1666" s="40">
        <f>H1666*J1666</f>
        <v>161.32500000000002</v>
      </c>
      <c r="M1666" s="41">
        <f>K1666+L1666</f>
        <v>200.1</v>
      </c>
      <c r="N1666" s="35"/>
    </row>
    <row r="1667" spans="3:14" x14ac:dyDescent="0.35">
      <c r="C1667" s="34"/>
      <c r="D1667" s="35"/>
      <c r="E1667" s="118"/>
      <c r="F1667" s="35"/>
      <c r="G1667" s="35"/>
      <c r="H1667" s="35"/>
      <c r="I1667" s="50" t="s">
        <v>1042</v>
      </c>
      <c r="J1667" s="29"/>
      <c r="K1667" s="41">
        <f>SUM(K1664:K1666)</f>
        <v>11403.78</v>
      </c>
      <c r="L1667" s="41">
        <f>SUM(L1664:L1666)</f>
        <v>260.71000000000004</v>
      </c>
      <c r="M1667" s="41">
        <f>SUM(M1664:M1666)</f>
        <v>11664.490000000002</v>
      </c>
      <c r="N1667" s="35"/>
    </row>
    <row r="1668" spans="3:14" x14ac:dyDescent="0.35">
      <c r="C1668" s="34"/>
      <c r="D1668" s="35"/>
      <c r="E1668" s="118"/>
      <c r="F1668" s="51"/>
      <c r="G1668" s="43"/>
      <c r="H1668" s="43"/>
      <c r="I1668" s="43"/>
      <c r="J1668" s="43"/>
      <c r="K1668" s="43"/>
      <c r="L1668" s="43"/>
      <c r="M1668" s="43"/>
      <c r="N1668" s="35"/>
    </row>
    <row r="1669" spans="3:14" x14ac:dyDescent="0.35">
      <c r="C1669" s="42"/>
      <c r="D1669" s="43"/>
      <c r="E1669" s="117"/>
      <c r="F1669" s="43"/>
      <c r="G1669" s="44" t="s">
        <v>21</v>
      </c>
      <c r="H1669" s="44" t="s">
        <v>1036</v>
      </c>
      <c r="I1669" s="44" t="s">
        <v>1037</v>
      </c>
      <c r="J1669" s="44" t="s">
        <v>1038</v>
      </c>
      <c r="K1669" s="44" t="s">
        <v>1039</v>
      </c>
      <c r="L1669" s="44" t="s">
        <v>1040</v>
      </c>
      <c r="M1669" s="45" t="s">
        <v>1041</v>
      </c>
      <c r="N1669" s="35"/>
    </row>
    <row r="1670" spans="3:14" ht="78" x14ac:dyDescent="0.35">
      <c r="C1670" s="55" t="s">
        <v>906</v>
      </c>
      <c r="D1670" s="47" t="str">
        <f>IF(C1670="","",VLOOKUP(C1670,'[1]PREÇOS UNITÁRIOS'!$B$12:$H$10000,2,0))</f>
        <v>C225-SEDOP-231311</v>
      </c>
      <c r="E1670" s="79" t="s">
        <v>11</v>
      </c>
      <c r="F1670" s="47" t="str">
        <f>IF(C1670="","",VLOOKUP(C1670,'[1]PREÇOS UNITÁRIOS'!$B$12:$H$10000,3,0))</f>
        <v>AR CONDICIONADO SPLIT INVERTER, PISO TETO, 24000 BTU/H, CICLO FRIO, 60HZ, CLASSIFICACAO ENERGETICA A OU B (SELO PROCEL), GAS HFC, CONTROLE S/FIO</v>
      </c>
      <c r="G1670" s="48" t="s">
        <v>21</v>
      </c>
      <c r="H1670" s="29"/>
      <c r="I1670" s="29"/>
      <c r="J1670" s="49"/>
      <c r="K1670" s="49">
        <f>K1674</f>
        <v>10091.75</v>
      </c>
      <c r="L1670" s="49">
        <f>L1674</f>
        <v>223.91</v>
      </c>
      <c r="M1670" s="49">
        <f>SUM(K1670:L1670)</f>
        <v>10315.66</v>
      </c>
      <c r="N1670" s="35"/>
    </row>
    <row r="1671" spans="3:14" ht="75" x14ac:dyDescent="0.35">
      <c r="C1671" s="34"/>
      <c r="D1671" s="36">
        <v>42417</v>
      </c>
      <c r="E1671" s="38" t="str">
        <f>IFERROR(VLOOKUP(D1671,'[1]COMP-SINT-SINAPI'!$G$6:$R$20000,12,0),IFERROR(VLOOKUP(D1671,'[1]PREÇOS UNITÁRIOS'!$B$73:$K$20000,9,0),IFERROR(VLOOKUP(D1671,'[1]INSUMOS-SINAPI'!$A$6:$J$20000,6,0),IFERROR(VLOOKUP(D1671,'[1]tab-PINI-SINT'!$B$18:$H$20000,7,0),IFERROR(VLOOKUP(D1671,[1]INSUMOS!$B$13:$J$9994,9,0),"")))))</f>
        <v>SINAPI</v>
      </c>
      <c r="F1671" s="37" t="str">
        <f>IFERROR(VLOOKUP(D1671,'[1]COMP-SINT-SINAPI'!$G$6:$Q$20000,2,0),IFERROR(VLOOKUP(D1671,'[1]PREÇOS UNITÁRIOS'!$B$73:$H$20000,3,0),IFERROR(VLOOKUP(D1671,'[1]INSUMOS-SINAPI'!$A$7:$F$20000,2,0),IFERROR(VLOOKUP(D1671,'[1]tab-PINI-SINT'!$B$18:$G$20000,2,0),IFERROR(VLOOKUP(D1671,[1]INSUMOS!$B$13:$H$9994,3,0),"")))))</f>
        <v>AR CONDICIONADO SPLIT INVERTER, PISO TETO, 24000 BTU/H, CICLO FRIO, 60HZ, CLASSIFICACAO ENERGETICA A OU B (SELO PROCEL), GAS HFC, CONTROLE S/FIO</v>
      </c>
      <c r="G1671" s="38" t="str">
        <f>IFERROR(VLOOKUP(D1671,'[1]COMP-SINT-SINAPI'!$G$6:$Q$20000,3,0),IFERROR(VLOOKUP(D1671,'[1]PREÇOS UNITÁRIOS'!$B$73:$H$20000,4,0),IFERROR(VLOOKUP(D1671,'[1]INSUMOS-SINAPI'!$A$7:$F$20000,3,0),IFERROR(VLOOKUP(D1671,'[1]tab-PINI-SINT'!$B$18:$G$20000,3,0),IFERROR(VLOOKUP(D1671,[1]INSUMOS!$B$13:$H$9994,5,0),"")))))</f>
        <v xml:space="preserve">UN    </v>
      </c>
      <c r="H1671" s="39">
        <v>1</v>
      </c>
      <c r="I1671" s="38" t="str">
        <f>IFERROR(VLOOKUP(D1671,'[1]COMP-SINT-SINAPI'!$G$6:$Q$20000,8,0),IFERROR(VLOOKUP(D1671,'[1]PREÇOS UNITÁRIOS'!$B$73:$H$20000,5,0),IFERROR(VLOOKUP(D1671,'[1]INSUMOS-SINAPI'!$A$7:$F$20000,5,0),IFERROR(VLOOKUP(D1671,'[1]tab-PINI-SINT'!$B$18:$G$20000,4,0),IFERROR(VLOOKUP(D1671,[1]INSUMOS!$B$13:$H$9994,6,0),"")))))</f>
        <v>10.030,59</v>
      </c>
      <c r="J1671" s="38" t="str">
        <f>IF(D1671="",0,IFERROR(VLOOKUP(D1671,'[1]COMP-SINT-SINAPI'!$G$6:$Q$20000,7,0),IFERROR(VLOOKUP(D1671,'[1]PREÇOS UNITÁRIOS'!$B$73:$H$20000,6,0),IFERROR(VLOOKUP(D1671,'[1]INSUMOS-SINAPI'!$A$7:$F$20000,7,0),IFERROR(VLOOKUP(D1671,'[1]tab-PINI-SINT'!$B$18:$G$20000,5,0),IFERROR(VLOOKUP(D1671,[1]INSUMOS!$B$13:$H$9994,7,0),"0,00"))))))</f>
        <v>0,00</v>
      </c>
      <c r="K1671" s="40">
        <f>IF(H1671="",0,H1671*I1671)</f>
        <v>10030.59</v>
      </c>
      <c r="L1671" s="40">
        <f>H1671*J1671</f>
        <v>0</v>
      </c>
      <c r="M1671" s="41">
        <f>K1671+L1671</f>
        <v>10030.59</v>
      </c>
      <c r="N1671" s="35"/>
    </row>
    <row r="1672" spans="3:14" ht="37.5" x14ac:dyDescent="0.35">
      <c r="C1672" s="34"/>
      <c r="D1672" s="36">
        <v>88243</v>
      </c>
      <c r="E1672" s="38" t="str">
        <f>IFERROR(VLOOKUP(D1672,'[1]COMP-SINT-SINAPI'!$G$6:$R$20000,12,0),IFERROR(VLOOKUP(D1672,'[1]PREÇOS UNITÁRIOS'!$B$73:$K$20000,9,0),IFERROR(VLOOKUP(D1672,'[1]INSUMOS-SINAPI'!$A$6:$J$20000,6,0),IFERROR(VLOOKUP(D1672,'[1]tab-PINI-SINT'!$B$18:$H$20000,7,0),IFERROR(VLOOKUP(D1672,[1]INSUMOS!$B$13:$J$9994,9,0),"")))))</f>
        <v>SINAPI</v>
      </c>
      <c r="F1672" s="37" t="str">
        <f>IFERROR(VLOOKUP(D1672,'[1]COMP-SINT-SINAPI'!$G$6:$Q$20000,2,0),IFERROR(VLOOKUP(D1672,'[1]PREÇOS UNITÁRIOS'!$B$73:$H$20000,3,0),IFERROR(VLOOKUP(D1672,'[1]INSUMOS-SINAPI'!$A$7:$F$20000,2,0),IFERROR(VLOOKUP(D1672,'[1]tab-PINI-SINT'!$B$18:$G$20000,2,0),IFERROR(VLOOKUP(D1672,[1]INSUMOS!$B$13:$H$9994,3,0),"")))))</f>
        <v>AJUDANTE ESPECIALIZADO COM ENCARGOS COMPLEMENTARES</v>
      </c>
      <c r="G1672" s="38" t="str">
        <f>IFERROR(VLOOKUP(D1672,'[1]COMP-SINT-SINAPI'!$G$6:$Q$20000,3,0),IFERROR(VLOOKUP(D1672,'[1]PREÇOS UNITÁRIOS'!$B$73:$H$20000,4,0),IFERROR(VLOOKUP(D1672,'[1]INSUMOS-SINAPI'!$A$7:$F$20000,3,0),IFERROR(VLOOKUP(D1672,'[1]tab-PINI-SINT'!$B$18:$G$20000,3,0),IFERROR(VLOOKUP(D1672,[1]INSUMOS!$B$13:$H$9994,5,0),"")))))</f>
        <v>H</v>
      </c>
      <c r="H1672" s="39">
        <v>5.5</v>
      </c>
      <c r="I1672" s="38">
        <f>IFERROR(VLOOKUP(D1672,'[1]COMP-SINT-SINAPI'!$G$6:$Q$20000,8,0),IFERROR(VLOOKUP(D1672,'[1]PREÇOS UNITÁRIOS'!$B$73:$H$20000,5,0),IFERROR(VLOOKUP(D1672,'[1]INSUMOS-SINAPI'!$A$7:$F$20000,5,0),IFERROR(VLOOKUP(D1672,'[1]tab-PINI-SINT'!$B$18:$G$20000,4,0),IFERROR(VLOOKUP(D1672,[1]INSUMOS!$B$13:$H$9994,6,0),"")))))</f>
        <v>5.0100000000000016</v>
      </c>
      <c r="J1672" s="38" t="str">
        <f>IF(D1672="",0,IFERROR(VLOOKUP(D1672,'[1]COMP-SINT-SINAPI'!$G$6:$Q$20000,7,0),IFERROR(VLOOKUP(D1672,'[1]PREÇOS UNITÁRIOS'!$B$73:$H$20000,6,0),IFERROR(VLOOKUP(D1672,'[1]INSUMOS-SINAPI'!$A$7:$F$20000,7,0),IFERROR(VLOOKUP(D1672,'[1]tab-PINI-SINT'!$B$18:$G$20000,5,0),IFERROR(VLOOKUP(D1672,[1]INSUMOS!$B$13:$H$9994,7,0),"0,00"))))))</f>
        <v>15,29</v>
      </c>
      <c r="K1672" s="40">
        <f>IF(H1672="",0,H1672*I1672)</f>
        <v>27.555000000000007</v>
      </c>
      <c r="L1672" s="40">
        <f>H1672*J1672</f>
        <v>84.094999999999999</v>
      </c>
      <c r="M1672" s="41">
        <f>K1672+L1672</f>
        <v>111.65</v>
      </c>
      <c r="N1672" s="35"/>
    </row>
    <row r="1673" spans="3:14" ht="50" x14ac:dyDescent="0.35">
      <c r="C1673" s="34"/>
      <c r="D1673" s="36">
        <v>88279</v>
      </c>
      <c r="E1673" s="38" t="str">
        <f>IFERROR(VLOOKUP(D1673,'[1]COMP-SINT-SINAPI'!$G$6:$R$20000,12,0),IFERROR(VLOOKUP(D1673,'[1]PREÇOS UNITÁRIOS'!$B$73:$K$20000,9,0),IFERROR(VLOOKUP(D1673,'[1]INSUMOS-SINAPI'!$A$6:$J$20000,6,0),IFERROR(VLOOKUP(D1673,'[1]tab-PINI-SINT'!$B$18:$H$20000,7,0),IFERROR(VLOOKUP(D1673,[1]INSUMOS!$B$13:$J$9994,9,0),"")))))</f>
        <v>SINAPI</v>
      </c>
      <c r="F1673" s="37" t="str">
        <f>IFERROR(VLOOKUP(D1673,'[1]COMP-SINT-SINAPI'!$G$6:$Q$20000,2,0),IFERROR(VLOOKUP(D1673,'[1]PREÇOS UNITÁRIOS'!$B$73:$H$20000,3,0),IFERROR(VLOOKUP(D1673,'[1]INSUMOS-SINAPI'!$A$7:$F$20000,2,0),IFERROR(VLOOKUP(D1673,'[1]tab-PINI-SINT'!$B$18:$G$20000,2,0),IFERROR(VLOOKUP(D1673,[1]INSUMOS!$B$13:$H$9994,3,0),"")))))</f>
        <v>MONTADOR ELETROMECÃNICO COM ENCARGOS COMPLEMENTARES</v>
      </c>
      <c r="G1673" s="38" t="str">
        <f>IFERROR(VLOOKUP(D1673,'[1]COMP-SINT-SINAPI'!$G$6:$Q$20000,3,0),IFERROR(VLOOKUP(D1673,'[1]PREÇOS UNITÁRIOS'!$B$73:$H$20000,4,0),IFERROR(VLOOKUP(D1673,'[1]INSUMOS-SINAPI'!$A$7:$F$20000,3,0),IFERROR(VLOOKUP(D1673,'[1]tab-PINI-SINT'!$B$18:$G$20000,3,0),IFERROR(VLOOKUP(D1673,[1]INSUMOS!$B$13:$H$9994,5,0),"")))))</f>
        <v>H</v>
      </c>
      <c r="H1673" s="39">
        <v>6.5</v>
      </c>
      <c r="I1673" s="38">
        <f>IFERROR(VLOOKUP(D1673,'[1]COMP-SINT-SINAPI'!$G$6:$Q$20000,8,0),IFERROR(VLOOKUP(D1673,'[1]PREÇOS UNITÁRIOS'!$B$73:$H$20000,5,0),IFERROR(VLOOKUP(D1673,'[1]INSUMOS-SINAPI'!$A$7:$F$20000,5,0),IFERROR(VLOOKUP(D1673,'[1]tab-PINI-SINT'!$B$18:$G$20000,4,0),IFERROR(VLOOKUP(D1673,[1]INSUMOS!$B$13:$H$9994,6,0),"")))))</f>
        <v>5.1699999999999982</v>
      </c>
      <c r="J1673" s="38" t="str">
        <f>IF(D1673="",0,IFERROR(VLOOKUP(D1673,'[1]COMP-SINT-SINAPI'!$G$6:$Q$20000,7,0),IFERROR(VLOOKUP(D1673,'[1]PREÇOS UNITÁRIOS'!$B$73:$H$20000,6,0),IFERROR(VLOOKUP(D1673,'[1]INSUMOS-SINAPI'!$A$7:$F$20000,7,0),IFERROR(VLOOKUP(D1673,'[1]tab-PINI-SINT'!$B$18:$G$20000,5,0),IFERROR(VLOOKUP(D1673,[1]INSUMOS!$B$13:$H$9994,7,0),"0,00"))))))</f>
        <v>21,51</v>
      </c>
      <c r="K1673" s="40">
        <f>IF(H1673="",0,H1673*I1673)</f>
        <v>33.60499999999999</v>
      </c>
      <c r="L1673" s="40">
        <f>H1673*J1673</f>
        <v>139.815</v>
      </c>
      <c r="M1673" s="41">
        <f>K1673+L1673</f>
        <v>173.42</v>
      </c>
      <c r="N1673" s="35"/>
    </row>
    <row r="1674" spans="3:14" x14ac:dyDescent="0.35">
      <c r="C1674" s="34"/>
      <c r="D1674" s="35"/>
      <c r="E1674" s="118"/>
      <c r="F1674" s="35"/>
      <c r="G1674" s="35"/>
      <c r="H1674" s="35"/>
      <c r="I1674" s="50" t="s">
        <v>1042</v>
      </c>
      <c r="J1674" s="29"/>
      <c r="K1674" s="41">
        <f>SUM(K1671:K1673)</f>
        <v>10091.75</v>
      </c>
      <c r="L1674" s="41">
        <f>SUM(L1671:L1673)</f>
        <v>223.91</v>
      </c>
      <c r="M1674" s="41">
        <f>SUM(M1671:M1673)</f>
        <v>10315.66</v>
      </c>
      <c r="N1674" s="35"/>
    </row>
    <row r="1675" spans="3:14" x14ac:dyDescent="0.35">
      <c r="C1675" s="34"/>
      <c r="D1675" s="35"/>
      <c r="E1675" s="118"/>
      <c r="F1675" s="51"/>
      <c r="G1675" s="43"/>
      <c r="H1675" s="43"/>
      <c r="I1675" s="43"/>
      <c r="J1675" s="43"/>
      <c r="K1675" s="43"/>
      <c r="L1675" s="43"/>
      <c r="M1675" s="43"/>
      <c r="N1675" s="35"/>
    </row>
    <row r="1676" spans="3:14" x14ac:dyDescent="0.35">
      <c r="C1676" s="42"/>
      <c r="D1676" s="43"/>
      <c r="E1676" s="117"/>
      <c r="F1676" s="43"/>
      <c r="G1676" s="44" t="s">
        <v>21</v>
      </c>
      <c r="H1676" s="44" t="s">
        <v>1036</v>
      </c>
      <c r="I1676" s="44" t="s">
        <v>1037</v>
      </c>
      <c r="J1676" s="44" t="s">
        <v>1038</v>
      </c>
      <c r="K1676" s="44" t="s">
        <v>1039</v>
      </c>
      <c r="L1676" s="44" t="s">
        <v>1040</v>
      </c>
      <c r="M1676" s="45" t="s">
        <v>1041</v>
      </c>
      <c r="N1676" s="35"/>
    </row>
    <row r="1677" spans="3:14" ht="78" x14ac:dyDescent="0.35">
      <c r="C1677" s="55" t="s">
        <v>909</v>
      </c>
      <c r="D1677" s="47" t="str">
        <f>IF(C1677="","",VLOOKUP(C1677,'[1]PREÇOS UNITÁRIOS'!$B$12:$H$10000,2,0))</f>
        <v>C226-SEDOP-231310</v>
      </c>
      <c r="E1677" s="79" t="s">
        <v>11</v>
      </c>
      <c r="F1677" s="47" t="str">
        <f>IF(C1677="","",VLOOKUP(C1677,'[1]PREÇOS UNITÁRIOS'!$B$12:$H$10000,3,0))</f>
        <v>AR CONDICIONADO SPLIT INVERTER, PISO TETO, 18000 BTU/H, CICLO FRIO, 60HZ, CLASSIFICACAO ENERGETICA A OU B (SELO PROCEL), GAS HFC, CONTROLE S/FIO</v>
      </c>
      <c r="G1677" s="48" t="s">
        <v>21</v>
      </c>
      <c r="H1677" s="29"/>
      <c r="I1677" s="29"/>
      <c r="J1677" s="49"/>
      <c r="K1677" s="49">
        <f>K1681</f>
        <v>9003.31</v>
      </c>
      <c r="L1677" s="49">
        <f>L1681</f>
        <v>205.51</v>
      </c>
      <c r="M1677" s="49">
        <f>SUM(K1677:L1677)</f>
        <v>9208.82</v>
      </c>
      <c r="N1677" s="35"/>
    </row>
    <row r="1678" spans="3:14" ht="75" x14ac:dyDescent="0.35">
      <c r="C1678" s="34"/>
      <c r="D1678" s="36">
        <v>42416</v>
      </c>
      <c r="E1678" s="38" t="str">
        <f>IFERROR(VLOOKUP(D1678,'[1]COMP-SINT-SINAPI'!$G$6:$R$20000,12,0),IFERROR(VLOOKUP(D1678,'[1]PREÇOS UNITÁRIOS'!$B$73:$K$20000,9,0),IFERROR(VLOOKUP(D1678,'[1]INSUMOS-SINAPI'!$A$6:$J$20000,6,0),IFERROR(VLOOKUP(D1678,'[1]tab-PINI-SINT'!$B$18:$H$20000,7,0),IFERROR(VLOOKUP(D1678,[1]INSUMOS!$B$13:$J$9994,9,0),"")))))</f>
        <v>SINAPI</v>
      </c>
      <c r="F1678" s="37" t="str">
        <f>IFERROR(VLOOKUP(D1678,'[1]COMP-SINT-SINAPI'!$G$6:$Q$20000,2,0),IFERROR(VLOOKUP(D1678,'[1]PREÇOS UNITÁRIOS'!$B$73:$H$20000,3,0),IFERROR(VLOOKUP(D1678,'[1]INSUMOS-SINAPI'!$A$7:$F$20000,2,0),IFERROR(VLOOKUP(D1678,'[1]tab-PINI-SINT'!$B$18:$G$20000,2,0),IFERROR(VLOOKUP(D1678,[1]INSUMOS!$B$13:$H$9994,3,0),"")))))</f>
        <v>AR CONDICIONADO SPLIT INVERTER, PISO TETO, 18000 BTU/H, CICLO FRIO, 60HZ, CLASSIFICACAO ENERGETICA A OU B (SELO PROCEL), GAS HFC, CONTROLE S/FIO</v>
      </c>
      <c r="G1678" s="38" t="str">
        <f>IFERROR(VLOOKUP(D1678,'[1]COMP-SINT-SINAPI'!$G$6:$Q$20000,3,0),IFERROR(VLOOKUP(D1678,'[1]PREÇOS UNITÁRIOS'!$B$73:$H$20000,4,0),IFERROR(VLOOKUP(D1678,'[1]INSUMOS-SINAPI'!$A$7:$F$20000,3,0),IFERROR(VLOOKUP(D1678,'[1]tab-PINI-SINT'!$B$18:$G$20000,3,0),IFERROR(VLOOKUP(D1678,[1]INSUMOS!$B$13:$H$9994,5,0),"")))))</f>
        <v xml:space="preserve">UN    </v>
      </c>
      <c r="H1678" s="39">
        <v>1</v>
      </c>
      <c r="I1678" s="38" t="str">
        <f>IFERROR(VLOOKUP(D1678,'[1]COMP-SINT-SINAPI'!$G$6:$Q$20000,8,0),IFERROR(VLOOKUP(D1678,'[1]PREÇOS UNITÁRIOS'!$B$73:$H$20000,5,0),IFERROR(VLOOKUP(D1678,'[1]INSUMOS-SINAPI'!$A$7:$F$20000,5,0),IFERROR(VLOOKUP(D1678,'[1]tab-PINI-SINT'!$B$18:$G$20000,4,0),IFERROR(VLOOKUP(D1678,[1]INSUMOS!$B$13:$H$9994,6,0),"")))))</f>
        <v>8.947,24</v>
      </c>
      <c r="J1678" s="38" t="str">
        <f>IF(D1678="",0,IFERROR(VLOOKUP(D1678,'[1]COMP-SINT-SINAPI'!$G$6:$Q$20000,7,0),IFERROR(VLOOKUP(D1678,'[1]PREÇOS UNITÁRIOS'!$B$73:$H$20000,6,0),IFERROR(VLOOKUP(D1678,'[1]INSUMOS-SINAPI'!$A$7:$F$20000,7,0),IFERROR(VLOOKUP(D1678,'[1]tab-PINI-SINT'!$B$18:$G$20000,5,0),IFERROR(VLOOKUP(D1678,[1]INSUMOS!$B$13:$H$9994,7,0),"0,00"))))))</f>
        <v>0,00</v>
      </c>
      <c r="K1678" s="40">
        <f>IF(H1678="",0,H1678*I1678)</f>
        <v>8947.24</v>
      </c>
      <c r="L1678" s="40">
        <f>H1678*J1678</f>
        <v>0</v>
      </c>
      <c r="M1678" s="41">
        <f>K1678+L1678</f>
        <v>8947.24</v>
      </c>
      <c r="N1678" s="35"/>
    </row>
    <row r="1679" spans="3:14" ht="37.5" x14ac:dyDescent="0.35">
      <c r="C1679" s="34"/>
      <c r="D1679" s="36">
        <v>88243</v>
      </c>
      <c r="E1679" s="38" t="str">
        <f>IFERROR(VLOOKUP(D1679,'[1]COMP-SINT-SINAPI'!$G$6:$R$20000,12,0),IFERROR(VLOOKUP(D1679,'[1]PREÇOS UNITÁRIOS'!$B$73:$K$20000,9,0),IFERROR(VLOOKUP(D1679,'[1]INSUMOS-SINAPI'!$A$6:$J$20000,6,0),IFERROR(VLOOKUP(D1679,'[1]tab-PINI-SINT'!$B$18:$H$20000,7,0),IFERROR(VLOOKUP(D1679,[1]INSUMOS!$B$13:$J$9994,9,0),"")))))</f>
        <v>SINAPI</v>
      </c>
      <c r="F1679" s="37" t="str">
        <f>IFERROR(VLOOKUP(D1679,'[1]COMP-SINT-SINAPI'!$G$6:$Q$20000,2,0),IFERROR(VLOOKUP(D1679,'[1]PREÇOS UNITÁRIOS'!$B$73:$H$20000,3,0),IFERROR(VLOOKUP(D1679,'[1]INSUMOS-SINAPI'!$A$7:$F$20000,2,0),IFERROR(VLOOKUP(D1679,'[1]tab-PINI-SINT'!$B$18:$G$20000,2,0),IFERROR(VLOOKUP(D1679,[1]INSUMOS!$B$13:$H$9994,3,0),"")))))</f>
        <v>AJUDANTE ESPECIALIZADO COM ENCARGOS COMPLEMENTARES</v>
      </c>
      <c r="G1679" s="38" t="str">
        <f>IFERROR(VLOOKUP(D1679,'[1]COMP-SINT-SINAPI'!$G$6:$Q$20000,3,0),IFERROR(VLOOKUP(D1679,'[1]PREÇOS UNITÁRIOS'!$B$73:$H$20000,4,0),IFERROR(VLOOKUP(D1679,'[1]INSUMOS-SINAPI'!$A$7:$F$20000,3,0),IFERROR(VLOOKUP(D1679,'[1]tab-PINI-SINT'!$B$18:$G$20000,3,0),IFERROR(VLOOKUP(D1679,[1]INSUMOS!$B$13:$H$9994,5,0),"")))))</f>
        <v>H</v>
      </c>
      <c r="H1679" s="39">
        <v>5</v>
      </c>
      <c r="I1679" s="38">
        <f>IFERROR(VLOOKUP(D1679,'[1]COMP-SINT-SINAPI'!$G$6:$Q$20000,8,0),IFERROR(VLOOKUP(D1679,'[1]PREÇOS UNITÁRIOS'!$B$73:$H$20000,5,0),IFERROR(VLOOKUP(D1679,'[1]INSUMOS-SINAPI'!$A$7:$F$20000,5,0),IFERROR(VLOOKUP(D1679,'[1]tab-PINI-SINT'!$B$18:$G$20000,4,0),IFERROR(VLOOKUP(D1679,[1]INSUMOS!$B$13:$H$9994,6,0),"")))))</f>
        <v>5.0100000000000016</v>
      </c>
      <c r="J1679" s="38" t="str">
        <f>IF(D1679="",0,IFERROR(VLOOKUP(D1679,'[1]COMP-SINT-SINAPI'!$G$6:$Q$20000,7,0),IFERROR(VLOOKUP(D1679,'[1]PREÇOS UNITÁRIOS'!$B$73:$H$20000,6,0),IFERROR(VLOOKUP(D1679,'[1]INSUMOS-SINAPI'!$A$7:$F$20000,7,0),IFERROR(VLOOKUP(D1679,'[1]tab-PINI-SINT'!$B$18:$G$20000,5,0),IFERROR(VLOOKUP(D1679,[1]INSUMOS!$B$13:$H$9994,7,0),"0,00"))))))</f>
        <v>15,29</v>
      </c>
      <c r="K1679" s="40">
        <f>IF(H1679="",0,H1679*I1679)</f>
        <v>25.050000000000008</v>
      </c>
      <c r="L1679" s="40">
        <f>H1679*J1679</f>
        <v>76.449999999999989</v>
      </c>
      <c r="M1679" s="41">
        <f>K1679+L1679</f>
        <v>101.5</v>
      </c>
      <c r="N1679" s="35"/>
    </row>
    <row r="1680" spans="3:14" ht="50" x14ac:dyDescent="0.35">
      <c r="C1680" s="34"/>
      <c r="D1680" s="36">
        <v>88279</v>
      </c>
      <c r="E1680" s="38" t="str">
        <f>IFERROR(VLOOKUP(D1680,'[1]COMP-SINT-SINAPI'!$G$6:$R$20000,12,0),IFERROR(VLOOKUP(D1680,'[1]PREÇOS UNITÁRIOS'!$B$73:$K$20000,9,0),IFERROR(VLOOKUP(D1680,'[1]INSUMOS-SINAPI'!$A$6:$J$20000,6,0),IFERROR(VLOOKUP(D1680,'[1]tab-PINI-SINT'!$B$18:$H$20000,7,0),IFERROR(VLOOKUP(D1680,[1]INSUMOS!$B$13:$J$9994,9,0),"")))))</f>
        <v>SINAPI</v>
      </c>
      <c r="F1680" s="37" t="str">
        <f>IFERROR(VLOOKUP(D1680,'[1]COMP-SINT-SINAPI'!$G$6:$Q$20000,2,0),IFERROR(VLOOKUP(D1680,'[1]PREÇOS UNITÁRIOS'!$B$73:$H$20000,3,0),IFERROR(VLOOKUP(D1680,'[1]INSUMOS-SINAPI'!$A$7:$F$20000,2,0),IFERROR(VLOOKUP(D1680,'[1]tab-PINI-SINT'!$B$18:$G$20000,2,0),IFERROR(VLOOKUP(D1680,[1]INSUMOS!$B$13:$H$9994,3,0),"")))))</f>
        <v>MONTADOR ELETROMECÃNICO COM ENCARGOS COMPLEMENTARES</v>
      </c>
      <c r="G1680" s="38" t="str">
        <f>IFERROR(VLOOKUP(D1680,'[1]COMP-SINT-SINAPI'!$G$6:$Q$20000,3,0),IFERROR(VLOOKUP(D1680,'[1]PREÇOS UNITÁRIOS'!$B$73:$H$20000,4,0),IFERROR(VLOOKUP(D1680,'[1]INSUMOS-SINAPI'!$A$7:$F$20000,3,0),IFERROR(VLOOKUP(D1680,'[1]tab-PINI-SINT'!$B$18:$G$20000,3,0),IFERROR(VLOOKUP(D1680,[1]INSUMOS!$B$13:$H$9994,5,0),"")))))</f>
        <v>H</v>
      </c>
      <c r="H1680" s="39">
        <v>6</v>
      </c>
      <c r="I1680" s="38">
        <f>IFERROR(VLOOKUP(D1680,'[1]COMP-SINT-SINAPI'!$G$6:$Q$20000,8,0),IFERROR(VLOOKUP(D1680,'[1]PREÇOS UNITÁRIOS'!$B$73:$H$20000,5,0),IFERROR(VLOOKUP(D1680,'[1]INSUMOS-SINAPI'!$A$7:$F$20000,5,0),IFERROR(VLOOKUP(D1680,'[1]tab-PINI-SINT'!$B$18:$G$20000,4,0),IFERROR(VLOOKUP(D1680,[1]INSUMOS!$B$13:$H$9994,6,0),"")))))</f>
        <v>5.1699999999999982</v>
      </c>
      <c r="J1680" s="38" t="str">
        <f>IF(D1680="",0,IFERROR(VLOOKUP(D1680,'[1]COMP-SINT-SINAPI'!$G$6:$Q$20000,7,0),IFERROR(VLOOKUP(D1680,'[1]PREÇOS UNITÁRIOS'!$B$73:$H$20000,6,0),IFERROR(VLOOKUP(D1680,'[1]INSUMOS-SINAPI'!$A$7:$F$20000,7,0),IFERROR(VLOOKUP(D1680,'[1]tab-PINI-SINT'!$B$18:$G$20000,5,0),IFERROR(VLOOKUP(D1680,[1]INSUMOS!$B$13:$H$9994,7,0),"0,00"))))))</f>
        <v>21,51</v>
      </c>
      <c r="K1680" s="40">
        <f>IF(H1680="",0,H1680*I1680)</f>
        <v>31.019999999999989</v>
      </c>
      <c r="L1680" s="40">
        <f>H1680*J1680</f>
        <v>129.06</v>
      </c>
      <c r="M1680" s="41">
        <f>K1680+L1680</f>
        <v>160.07999999999998</v>
      </c>
      <c r="N1680" s="35"/>
    </row>
    <row r="1681" spans="3:14" x14ac:dyDescent="0.35">
      <c r="C1681" s="34"/>
      <c r="D1681" s="35"/>
      <c r="E1681" s="118"/>
      <c r="F1681" s="35"/>
      <c r="G1681" s="35"/>
      <c r="H1681" s="35"/>
      <c r="I1681" s="50" t="s">
        <v>1042</v>
      </c>
      <c r="J1681" s="29"/>
      <c r="K1681" s="41">
        <f>SUM(K1678:K1680)</f>
        <v>9003.31</v>
      </c>
      <c r="L1681" s="41">
        <f>SUM(L1678:L1680)</f>
        <v>205.51</v>
      </c>
      <c r="M1681" s="41">
        <f>SUM(M1678:M1680)</f>
        <v>9208.82</v>
      </c>
      <c r="N1681" s="35"/>
    </row>
    <row r="1682" spans="3:14" x14ac:dyDescent="0.35">
      <c r="C1682" s="34"/>
      <c r="D1682" s="35"/>
      <c r="E1682" s="118"/>
      <c r="F1682" s="51"/>
      <c r="G1682" s="43"/>
      <c r="H1682" s="43"/>
      <c r="I1682" s="43"/>
      <c r="J1682" s="43"/>
      <c r="K1682" s="43"/>
      <c r="L1682" s="43"/>
      <c r="M1682" s="43"/>
      <c r="N1682" s="35"/>
    </row>
    <row r="1683" spans="3:14" x14ac:dyDescent="0.35">
      <c r="C1683" s="42"/>
      <c r="D1683" s="43"/>
      <c r="E1683" s="117"/>
      <c r="F1683" s="43"/>
      <c r="G1683" s="44" t="s">
        <v>21</v>
      </c>
      <c r="H1683" s="44" t="s">
        <v>1036</v>
      </c>
      <c r="I1683" s="44" t="s">
        <v>1037</v>
      </c>
      <c r="J1683" s="44" t="s">
        <v>1038</v>
      </c>
      <c r="K1683" s="44" t="s">
        <v>1039</v>
      </c>
      <c r="L1683" s="44" t="s">
        <v>1040</v>
      </c>
      <c r="M1683" s="45" t="s">
        <v>1041</v>
      </c>
      <c r="N1683" s="35"/>
    </row>
    <row r="1684" spans="3:14" ht="104" x14ac:dyDescent="0.35">
      <c r="C1684" s="55" t="s">
        <v>912</v>
      </c>
      <c r="D1684" s="47" t="str">
        <f>IF(C1684="","",VLOOKUP(C1684,'[1]PREÇOS UNITÁRIOS'!$B$12:$H$10000,2,0))</f>
        <v>C227-BASA</v>
      </c>
      <c r="E1684" s="79" t="s">
        <v>11</v>
      </c>
      <c r="F1684" s="47" t="str">
        <f>IF(C1684="","",VLOOKUP(C1684,'[1]PREÇOS UNITÁRIOS'!$B$12:$H$10000,3,0))</f>
        <v xml:space="preserve">PLACA DE INAUGURAÇÃO DE IDENTIFICAÇÃO 29,7 CM X 42CM, EM CHAPA DE ACRILICO MACIÇO 5MM, COM PARAFUSOS METÁLICOS TIPO ESPAÇADOR, CONFORME DETALHE   DO PROJETO ARQUITETÔNICO, </v>
      </c>
      <c r="G1684" s="48" t="s">
        <v>21</v>
      </c>
      <c r="H1684" s="29"/>
      <c r="I1684" s="29"/>
      <c r="J1684" s="49"/>
      <c r="K1684" s="49">
        <f>K1687</f>
        <v>181.00200000000001</v>
      </c>
      <c r="L1684" s="49">
        <f>L1687</f>
        <v>2.8559999999999999</v>
      </c>
      <c r="M1684" s="49">
        <f>SUM(K1684:L1684)</f>
        <v>183.858</v>
      </c>
      <c r="N1684" s="35"/>
    </row>
    <row r="1685" spans="3:14" ht="75" x14ac:dyDescent="0.35">
      <c r="C1685" s="34"/>
      <c r="D1685" s="36" t="s">
        <v>197</v>
      </c>
      <c r="E1685" s="38" t="str">
        <f>IFERROR(VLOOKUP(D1685,'[1]COMP-SINT-SINAPI'!$G$6:$R$20000,12,0),IFERROR(VLOOKUP(D1685,'[1]PREÇOS UNITÁRIOS'!$B$73:$K$20000,9,0),IFERROR(VLOOKUP(D1685,'[1]INSUMOS-SINAPI'!$A$6:$J$20000,6,0),IFERROR(VLOOKUP(D1685,'[1]tab-PINI-SINT'!$B$18:$H$20000,7,0),IFERROR(VLOOKUP(D1685,[1]INSUMOS!$B$13:$J$9994,9,0),"")))))</f>
        <v>INTERNET</v>
      </c>
      <c r="F1685" s="37" t="str">
        <f>IFERROR(VLOOKUP(D1685,'[1]COMP-SINT-SINAPI'!$G$6:$Q$20000,2,0),IFERROR(VLOOKUP(D1685,'[1]PREÇOS UNITÁRIOS'!$B$73:$H$20000,3,0),IFERROR(VLOOKUP(D1685,'[1]INSUMOS-SINAPI'!$A$7:$F$20000,2,0),IFERROR(VLOOKUP(D1685,'[1]tab-PINI-SINT'!$B$18:$G$20000,2,0),IFERROR(VLOOKUP(D1685,[1]INSUMOS!$B$13:$H$9994,3,0),"")))))</f>
        <v xml:space="preserve">Placa de inauguração de Identificação 29,7 cm X 42cm, em chapa de acrilico maciço 5mm, com parafusos metálicos tipo espaçador, conforme detalhe   do projeto arquitetônico, </v>
      </c>
      <c r="G1685" s="38" t="str">
        <f>IFERROR(VLOOKUP(D1685,'[1]COMP-SINT-SINAPI'!$G$6:$Q$20000,3,0),IFERROR(VLOOKUP(D1685,'[1]PREÇOS UNITÁRIOS'!$B$73:$H$20000,4,0),IFERROR(VLOOKUP(D1685,'[1]INSUMOS-SINAPI'!$A$7:$F$20000,3,0),IFERROR(VLOOKUP(D1685,'[1]tab-PINI-SINT'!$B$18:$G$20000,3,0),IFERROR(VLOOKUP(D1685,[1]INSUMOS!$B$13:$H$9994,5,0),"")))))</f>
        <v>UND</v>
      </c>
      <c r="H1685" s="39">
        <v>1</v>
      </c>
      <c r="I1685" s="38">
        <f>IFERROR(VLOOKUP(D1685,'[1]COMP-SINT-SINAPI'!$G$6:$Q$20000,8,0),IFERROR(VLOOKUP(D1685,'[1]PREÇOS UNITÁRIOS'!$B$73:$H$20000,5,0),IFERROR(VLOOKUP(D1685,'[1]INSUMOS-SINAPI'!$A$7:$F$20000,5,0),IFERROR(VLOOKUP(D1685,'[1]tab-PINI-SINT'!$B$18:$G$20000,4,0),IFERROR(VLOOKUP(D1685,[1]INSUMOS!$B$13:$H$9994,6,0),"")))))</f>
        <v>180</v>
      </c>
      <c r="J1685" s="38">
        <f>IF(D1685="",0,IFERROR(VLOOKUP(D1685,'[1]COMP-SINT-SINAPI'!$G$6:$Q$20000,7,0),IFERROR(VLOOKUP(D1685,'[1]PREÇOS UNITÁRIOS'!$B$73:$H$20000,6,0),IFERROR(VLOOKUP(D1685,'[1]INSUMOS-SINAPI'!$A$7:$F$20000,7,0),IFERROR(VLOOKUP(D1685,'[1]tab-PINI-SINT'!$B$18:$G$20000,5,0),IFERROR(VLOOKUP(D1685,[1]INSUMOS!$B$13:$H$9994,7,0),"0,00"))))))</f>
        <v>0</v>
      </c>
      <c r="K1685" s="40">
        <f>IF(H1685="",0,H1685*I1685)</f>
        <v>180</v>
      </c>
      <c r="L1685" s="40">
        <f>H1685*J1685</f>
        <v>0</v>
      </c>
      <c r="M1685" s="41">
        <f>K1685+L1685</f>
        <v>180</v>
      </c>
      <c r="N1685" s="35"/>
    </row>
    <row r="1686" spans="3:14" ht="25" x14ac:dyDescent="0.35">
      <c r="C1686" s="34"/>
      <c r="D1686" s="58">
        <v>88316</v>
      </c>
      <c r="E1686" s="38" t="str">
        <f>IFERROR(VLOOKUP(D1686,'[1]COMP-SINT-SINAPI'!$G$6:$R$20000,12,0),IFERROR(VLOOKUP(D1686,'[1]PREÇOS UNITÁRIOS'!$B$73:$K$20000,9,0),IFERROR(VLOOKUP(D1686,'[1]INSUMOS-SINAPI'!$A$6:$J$20000,6,0),IFERROR(VLOOKUP(D1686,'[1]tab-PINI-SINT'!$B$18:$H$20000,7,0),IFERROR(VLOOKUP(D1686,[1]INSUMOS!$B$13:$J$9994,9,0),"")))))</f>
        <v>SINAPI</v>
      </c>
      <c r="F1686" s="37" t="str">
        <f>IFERROR(VLOOKUP(D1686,'[1]COMP-SINT-SINAPI'!$G$6:$Q$20000,2,0),IFERROR(VLOOKUP(D1686,'[1]PREÇOS UNITÁRIOS'!$B$73:$H$20000,3,0),IFERROR(VLOOKUP(D1686,'[1]INSUMOS-SINAPI'!$A$7:$F$20000,2,0),IFERROR(VLOOKUP(D1686,'[1]tab-PINI-SINT'!$B$18:$G$20000,2,0),IFERROR(VLOOKUP(D1686,[1]INSUMOS!$B$13:$H$9994,3,0),"")))))</f>
        <v>SERVENTE COM ENCARGOS COMPLEMENTARES</v>
      </c>
      <c r="G1686" s="38" t="str">
        <f>IFERROR(VLOOKUP(D1686,'[1]COMP-SINT-SINAPI'!$G$6:$Q$20000,3,0),IFERROR(VLOOKUP(D1686,'[1]PREÇOS UNITÁRIOS'!$B$73:$H$20000,4,0),IFERROR(VLOOKUP(D1686,'[1]INSUMOS-SINAPI'!$A$7:$F$20000,3,0),IFERROR(VLOOKUP(D1686,'[1]tab-PINI-SINT'!$B$18:$G$20000,3,0),IFERROR(VLOOKUP(D1686,[1]INSUMOS!$B$13:$H$9994,5,0),"")))))</f>
        <v>H</v>
      </c>
      <c r="H1686" s="39">
        <v>0.2</v>
      </c>
      <c r="I1686" s="38">
        <f>IFERROR(VLOOKUP(D1686,'[1]COMP-SINT-SINAPI'!$G$6:$Q$20000,8,0),IFERROR(VLOOKUP(D1686,'[1]PREÇOS UNITÁRIOS'!$B$73:$H$20000,5,0),IFERROR(VLOOKUP(D1686,'[1]INSUMOS-SINAPI'!$A$7:$F$20000,5,0),IFERROR(VLOOKUP(D1686,'[1]tab-PINI-SINT'!$B$18:$G$20000,4,0),IFERROR(VLOOKUP(D1686,[1]INSUMOS!$B$13:$H$9994,6,0),"")))))</f>
        <v>5.01</v>
      </c>
      <c r="J1686" s="38" t="str">
        <f>IF(D1686="",0,IFERROR(VLOOKUP(D1686,'[1]COMP-SINT-SINAPI'!$G$6:$Q$20000,7,0),IFERROR(VLOOKUP(D1686,'[1]PREÇOS UNITÁRIOS'!$B$73:$H$20000,6,0),IFERROR(VLOOKUP(D1686,'[1]INSUMOS-SINAPI'!$A$7:$F$20000,7,0),IFERROR(VLOOKUP(D1686,'[1]tab-PINI-SINT'!$B$18:$G$20000,5,0),IFERROR(VLOOKUP(D1686,[1]INSUMOS!$B$13:$H$9994,7,0),"0,00"))))))</f>
        <v>14,28</v>
      </c>
      <c r="K1686" s="40">
        <f>IF(H1686="",0,H1686*I1686)</f>
        <v>1.002</v>
      </c>
      <c r="L1686" s="40">
        <f>H1686*J1686</f>
        <v>2.8559999999999999</v>
      </c>
      <c r="M1686" s="41">
        <f>K1686+L1686</f>
        <v>3.8579999999999997</v>
      </c>
      <c r="N1686" s="35"/>
    </row>
    <row r="1687" spans="3:14" x14ac:dyDescent="0.35">
      <c r="C1687" s="34"/>
      <c r="D1687" s="35"/>
      <c r="E1687" s="118"/>
      <c r="F1687" s="35"/>
      <c r="G1687" s="35"/>
      <c r="H1687" s="35"/>
      <c r="I1687" s="50" t="s">
        <v>1042</v>
      </c>
      <c r="J1687" s="29"/>
      <c r="K1687" s="41">
        <f>SUM(K1685:K1686)</f>
        <v>181.00200000000001</v>
      </c>
      <c r="L1687" s="41">
        <f>SUM(L1685:L1686)</f>
        <v>2.8559999999999999</v>
      </c>
      <c r="M1687" s="41">
        <f>SUM(M1685:M1686)</f>
        <v>183.858</v>
      </c>
      <c r="N1687" s="35"/>
    </row>
    <row r="1688" spans="3:14" x14ac:dyDescent="0.35">
      <c r="C1688" s="34"/>
      <c r="D1688" s="35"/>
      <c r="E1688" s="118"/>
      <c r="F1688" s="51"/>
      <c r="G1688" s="43"/>
      <c r="H1688" s="43"/>
      <c r="I1688" s="43"/>
      <c r="J1688" s="43"/>
      <c r="K1688" s="43"/>
      <c r="L1688" s="43"/>
      <c r="M1688" s="43"/>
      <c r="N1688" s="35"/>
    </row>
    <row r="1689" spans="3:14" x14ac:dyDescent="0.35">
      <c r="C1689" s="42"/>
      <c r="D1689" s="43"/>
      <c r="E1689" s="117"/>
      <c r="F1689" s="43"/>
      <c r="G1689" s="44" t="s">
        <v>21</v>
      </c>
      <c r="H1689" s="44" t="s">
        <v>1036</v>
      </c>
      <c r="I1689" s="44" t="s">
        <v>1037</v>
      </c>
      <c r="J1689" s="44" t="s">
        <v>1038</v>
      </c>
      <c r="K1689" s="44" t="s">
        <v>1039</v>
      </c>
      <c r="L1689" s="44" t="s">
        <v>1040</v>
      </c>
      <c r="M1689" s="45" t="s">
        <v>1041</v>
      </c>
      <c r="N1689" s="35"/>
    </row>
    <row r="1690" spans="3:14" x14ac:dyDescent="0.35">
      <c r="C1690" s="55" t="s">
        <v>915</v>
      </c>
      <c r="D1690" s="47" t="str">
        <f>IF(C1690="","",VLOOKUP(C1690,'[1]PREÇOS UNITÁRIOS'!$B$12:$H$10000,2,0))</f>
        <v>C228-BASA</v>
      </c>
      <c r="E1690" s="79" t="s">
        <v>11</v>
      </c>
      <c r="F1690" s="47" t="str">
        <f>IF(C1690="","",VLOOKUP(C1690,'[1]PREÇOS UNITÁRIOS'!$B$12:$H$10000,3,0))</f>
        <v>HABITE-SE DA PREFEITURA</v>
      </c>
      <c r="G1690" s="48" t="s">
        <v>21</v>
      </c>
      <c r="H1690" s="29"/>
      <c r="I1690" s="29"/>
      <c r="J1690" s="49"/>
      <c r="K1690" s="49">
        <f>K1692</f>
        <v>1500</v>
      </c>
      <c r="L1690" s="49">
        <f>L1692</f>
        <v>0</v>
      </c>
      <c r="M1690" s="49">
        <f>SUM(K1690:L1690)</f>
        <v>1500</v>
      </c>
      <c r="N1690" s="35"/>
    </row>
    <row r="1691" spans="3:14" x14ac:dyDescent="0.35">
      <c r="C1691" s="34"/>
      <c r="D1691" s="36" t="s">
        <v>198</v>
      </c>
      <c r="E1691" s="38" t="str">
        <f>IFERROR(VLOOKUP(D1691,'[1]COMP-SINT-SINAPI'!$G$6:$R$20000,12,0),IFERROR(VLOOKUP(D1691,'[1]PREÇOS UNITÁRIOS'!$B$73:$K$20000,9,0),IFERROR(VLOOKUP(D1691,'[1]INSUMOS-SINAPI'!$A$6:$J$20000,6,0),IFERROR(VLOOKUP(D1691,'[1]tab-PINI-SINT'!$B$18:$H$20000,7,0),IFERROR(VLOOKUP(D1691,[1]INSUMOS!$B$13:$J$9994,9,0),"")))))</f>
        <v>TAXA</v>
      </c>
      <c r="F1691" s="37" t="str">
        <f>IFERROR(VLOOKUP(D1691,'[1]COMP-SINT-SINAPI'!$G$6:$Q$20000,2,0),IFERROR(VLOOKUP(D1691,'[1]PREÇOS UNITÁRIOS'!$B$73:$H$20000,3,0),IFERROR(VLOOKUP(D1691,'[1]INSUMOS-SINAPI'!$A$7:$F$20000,2,0),IFERROR(VLOOKUP(D1691,'[1]tab-PINI-SINT'!$B$18:$G$20000,2,0),IFERROR(VLOOKUP(D1691,[1]INSUMOS!$B$13:$H$9994,3,0),"")))))</f>
        <v>HABITE-SE DA PREFEITURA</v>
      </c>
      <c r="G1691" s="38" t="str">
        <f>IFERROR(VLOOKUP(D1691,'[1]COMP-SINT-SINAPI'!$G$6:$Q$20000,3,0),IFERROR(VLOOKUP(D1691,'[1]PREÇOS UNITÁRIOS'!$B$73:$H$20000,4,0),IFERROR(VLOOKUP(D1691,'[1]INSUMOS-SINAPI'!$A$7:$F$20000,3,0),IFERROR(VLOOKUP(D1691,'[1]tab-PINI-SINT'!$B$18:$G$20000,3,0),IFERROR(VLOOKUP(D1691,[1]INSUMOS!$B$13:$H$9994,5,0),"")))))</f>
        <v>UND</v>
      </c>
      <c r="H1691" s="39">
        <v>1</v>
      </c>
      <c r="I1691" s="38">
        <f>IFERROR(VLOOKUP(D1691,'[1]COMP-SINT-SINAPI'!$G$6:$Q$20000,8,0),IFERROR(VLOOKUP(D1691,'[1]PREÇOS UNITÁRIOS'!$B$73:$H$20000,5,0),IFERROR(VLOOKUP(D1691,'[1]INSUMOS-SINAPI'!$A$7:$F$20000,5,0),IFERROR(VLOOKUP(D1691,'[1]tab-PINI-SINT'!$B$18:$G$20000,4,0),IFERROR(VLOOKUP(D1691,[1]INSUMOS!$B$13:$H$9994,6,0),"")))))</f>
        <v>1500</v>
      </c>
      <c r="J1691" s="38">
        <f>IF(D1691="",0,IFERROR(VLOOKUP(D1691,'[1]COMP-SINT-SINAPI'!$G$6:$Q$20000,7,0),IFERROR(VLOOKUP(D1691,'[1]PREÇOS UNITÁRIOS'!$B$73:$H$20000,6,0),IFERROR(VLOOKUP(D1691,'[1]INSUMOS-SINAPI'!$A$7:$F$20000,7,0),IFERROR(VLOOKUP(D1691,'[1]tab-PINI-SINT'!$B$18:$G$20000,5,0),IFERROR(VLOOKUP(D1691,[1]INSUMOS!$B$13:$H$9994,7,0),"0,00"))))))</f>
        <v>0</v>
      </c>
      <c r="K1691" s="40">
        <f>IF(H1691="",0,H1691*I1691)</f>
        <v>1500</v>
      </c>
      <c r="L1691" s="40">
        <f>H1691*J1691</f>
        <v>0</v>
      </c>
      <c r="M1691" s="41">
        <f>K1691+L1691</f>
        <v>1500</v>
      </c>
      <c r="N1691" s="35"/>
    </row>
    <row r="1692" spans="3:14" x14ac:dyDescent="0.35">
      <c r="C1692" s="34"/>
      <c r="D1692" s="35"/>
      <c r="E1692" s="118"/>
      <c r="F1692" s="35"/>
      <c r="G1692" s="35"/>
      <c r="H1692" s="35"/>
      <c r="I1692" s="50" t="s">
        <v>1042</v>
      </c>
      <c r="J1692" s="29"/>
      <c r="K1692" s="41">
        <f>SUM(K1691:K1691)</f>
        <v>1500</v>
      </c>
      <c r="L1692" s="41">
        <f>SUM(L1691:L1691)</f>
        <v>0</v>
      </c>
      <c r="M1692" s="41">
        <f>SUM(M1691:M1691)</f>
        <v>1500</v>
      </c>
      <c r="N1692" s="35"/>
    </row>
    <row r="1693" spans="3:14" x14ac:dyDescent="0.35">
      <c r="C1693" s="34"/>
      <c r="D1693" s="35"/>
      <c r="E1693" s="118"/>
      <c r="F1693" s="51"/>
      <c r="G1693" s="43"/>
      <c r="H1693" s="43"/>
      <c r="I1693" s="43"/>
      <c r="J1693" s="43"/>
      <c r="K1693" s="43"/>
      <c r="L1693" s="43"/>
      <c r="M1693" s="43"/>
      <c r="N1693" s="35"/>
    </row>
    <row r="1694" spans="3:14" x14ac:dyDescent="0.35">
      <c r="C1694" s="42"/>
      <c r="D1694" s="43"/>
      <c r="E1694" s="117"/>
      <c r="F1694" s="43"/>
      <c r="G1694" s="44" t="s">
        <v>21</v>
      </c>
      <c r="H1694" s="44" t="s">
        <v>1036</v>
      </c>
      <c r="I1694" s="44" t="s">
        <v>1037</v>
      </c>
      <c r="J1694" s="44" t="s">
        <v>1038</v>
      </c>
      <c r="K1694" s="44" t="s">
        <v>1039</v>
      </c>
      <c r="L1694" s="44" t="s">
        <v>1040</v>
      </c>
      <c r="M1694" s="45" t="s">
        <v>1041</v>
      </c>
      <c r="N1694" s="35"/>
    </row>
    <row r="1695" spans="3:14" ht="26" x14ac:dyDescent="0.35">
      <c r="C1695" s="55" t="s">
        <v>917</v>
      </c>
      <c r="D1695" s="47" t="str">
        <f>IF(C1695="","",VLOOKUP(C1695,'[1]PREÇOS UNITÁRIOS'!$B$12:$H$10000,2,0))</f>
        <v>C229-BASA</v>
      </c>
      <c r="E1695" s="79" t="s">
        <v>11</v>
      </c>
      <c r="F1695" s="47" t="str">
        <f>IF(C1695="","",VLOOKUP(C1695,'[1]PREÇOS UNITÁRIOS'!$B$12:$H$10000,3,0))</f>
        <v>CHAVE COMUTADORA 63A, 4 POLOS DE 3 POSIÇÕES</v>
      </c>
      <c r="G1695" s="48" t="s">
        <v>21</v>
      </c>
      <c r="H1695" s="29"/>
      <c r="I1695" s="29"/>
      <c r="J1695" s="49"/>
      <c r="K1695" s="49">
        <f>K1699</f>
        <v>232.40800000000002</v>
      </c>
      <c r="L1695" s="49">
        <f>L1699</f>
        <v>42.995999999999995</v>
      </c>
      <c r="M1695" s="49">
        <f>SUM(K1695:L1695)</f>
        <v>275.404</v>
      </c>
      <c r="N1695" s="35"/>
    </row>
    <row r="1696" spans="3:14" ht="25" x14ac:dyDescent="0.35">
      <c r="C1696" s="34"/>
      <c r="D1696" s="36" t="s">
        <v>200</v>
      </c>
      <c r="E1696" s="38" t="str">
        <f>IFERROR(VLOOKUP(D1696,'[1]COMP-SINT-SINAPI'!$G$6:$R$20000,12,0),IFERROR(VLOOKUP(D1696,'[1]PREÇOS UNITÁRIOS'!$B$73:$K$20000,9,0),IFERROR(VLOOKUP(D1696,'[1]INSUMOS-SINAPI'!$A$6:$J$20000,6,0),IFERROR(VLOOKUP(D1696,'[1]tab-PINI-SINT'!$B$18:$H$20000,7,0),IFERROR(VLOOKUP(D1696,[1]INSUMOS!$B$13:$J$9994,9,0),"")))))</f>
        <v>INTERNET</v>
      </c>
      <c r="F1696" s="37" t="str">
        <f>IFERROR(VLOOKUP(D1696,'[1]COMP-SINT-SINAPI'!$G$6:$Q$20000,2,0),IFERROR(VLOOKUP(D1696,'[1]PREÇOS UNITÁRIOS'!$B$73:$H$20000,3,0),IFERROR(VLOOKUP(D1696,'[1]INSUMOS-SINAPI'!$A$7:$F$20000,2,0),IFERROR(VLOOKUP(D1696,'[1]tab-PINI-SINT'!$B$18:$G$20000,2,0),IFERROR(VLOOKUP(D1696,[1]INSUMOS!$B$13:$H$9994,3,0),"")))))</f>
        <v>Chave comutadora 63A, 4 polos de 3 posições</v>
      </c>
      <c r="G1696" s="38" t="str">
        <f>IFERROR(VLOOKUP(D1696,'[1]COMP-SINT-SINAPI'!$G$6:$Q$20000,3,0),IFERROR(VLOOKUP(D1696,'[1]PREÇOS UNITÁRIOS'!$B$73:$H$20000,4,0),IFERROR(VLOOKUP(D1696,'[1]INSUMOS-SINAPI'!$A$7:$F$20000,3,0),IFERROR(VLOOKUP(D1696,'[1]tab-PINI-SINT'!$B$18:$G$20000,3,0),IFERROR(VLOOKUP(D1696,[1]INSUMOS!$B$13:$H$9994,5,0),"")))))</f>
        <v>UND</v>
      </c>
      <c r="H1696" s="39">
        <v>1</v>
      </c>
      <c r="I1696" s="38">
        <f>IFERROR(VLOOKUP(D1696,'[1]COMP-SINT-SINAPI'!$G$6:$Q$20000,8,0),IFERROR(VLOOKUP(D1696,'[1]PREÇOS UNITÁRIOS'!$B$73:$H$20000,5,0),IFERROR(VLOOKUP(D1696,'[1]INSUMOS-SINAPI'!$A$7:$F$20000,5,0),IFERROR(VLOOKUP(D1696,'[1]tab-PINI-SINT'!$B$18:$G$20000,4,0),IFERROR(VLOOKUP(D1696,[1]INSUMOS!$B$13:$H$9994,6,0),"")))))</f>
        <v>220</v>
      </c>
      <c r="J1696" s="38">
        <f>IF(D1696="",0,IFERROR(VLOOKUP(D1696,'[1]COMP-SINT-SINAPI'!$G$6:$Q$20000,7,0),IFERROR(VLOOKUP(D1696,'[1]PREÇOS UNITÁRIOS'!$B$73:$H$20000,6,0),IFERROR(VLOOKUP(D1696,'[1]INSUMOS-SINAPI'!$A$7:$F$20000,7,0),IFERROR(VLOOKUP(D1696,'[1]tab-PINI-SINT'!$B$18:$G$20000,5,0),IFERROR(VLOOKUP(D1696,[1]INSUMOS!$B$13:$H$9994,7,0),"0,00"))))))</f>
        <v>0</v>
      </c>
      <c r="K1696" s="40">
        <f>IF(H1696="",0,H1696*I1696)</f>
        <v>220</v>
      </c>
      <c r="L1696" s="40">
        <f>H1696*J1696</f>
        <v>0</v>
      </c>
      <c r="M1696" s="41">
        <f>K1696+L1696</f>
        <v>220</v>
      </c>
      <c r="N1696" s="35"/>
    </row>
    <row r="1697" spans="3:14" ht="37.5" x14ac:dyDescent="0.35">
      <c r="C1697" s="34"/>
      <c r="D1697" s="36">
        <v>88247</v>
      </c>
      <c r="E1697" s="38" t="str">
        <f>IFERROR(VLOOKUP(D1697,'[1]COMP-SINT-SINAPI'!$G$6:$R$20000,12,0),IFERROR(VLOOKUP(D1697,'[1]PREÇOS UNITÁRIOS'!$B$73:$K$20000,9,0),IFERROR(VLOOKUP(D1697,'[1]INSUMOS-SINAPI'!$A$6:$J$20000,6,0),IFERROR(VLOOKUP(D1697,'[1]tab-PINI-SINT'!$B$18:$H$20000,7,0),IFERROR(VLOOKUP(D1697,[1]INSUMOS!$B$13:$J$9994,9,0),"")))))</f>
        <v>SINAPI</v>
      </c>
      <c r="F1697" s="37" t="str">
        <f>IFERROR(VLOOKUP(D1697,'[1]COMP-SINT-SINAPI'!$G$6:$Q$20000,2,0),IFERROR(VLOOKUP(D1697,'[1]PREÇOS UNITÁRIOS'!$B$73:$H$20000,3,0),IFERROR(VLOOKUP(D1697,'[1]INSUMOS-SINAPI'!$A$7:$F$20000,2,0),IFERROR(VLOOKUP(D1697,'[1]tab-PINI-SINT'!$B$18:$G$20000,2,0),IFERROR(VLOOKUP(D1697,[1]INSUMOS!$B$13:$H$9994,3,0),"")))))</f>
        <v>AUXILIAR DE ELETRICISTA COM ENCARGOS COMPLEMENTARES</v>
      </c>
      <c r="G1697" s="38" t="str">
        <f>IFERROR(VLOOKUP(D1697,'[1]COMP-SINT-SINAPI'!$G$6:$Q$20000,3,0),IFERROR(VLOOKUP(D1697,'[1]PREÇOS UNITÁRIOS'!$B$73:$H$20000,4,0),IFERROR(VLOOKUP(D1697,'[1]INSUMOS-SINAPI'!$A$7:$F$20000,3,0),IFERROR(VLOOKUP(D1697,'[1]tab-PINI-SINT'!$B$18:$G$20000,3,0),IFERROR(VLOOKUP(D1697,[1]INSUMOS!$B$13:$H$9994,5,0),"")))))</f>
        <v>H</v>
      </c>
      <c r="H1697" s="39">
        <v>1.2</v>
      </c>
      <c r="I1697" s="38">
        <f>IFERROR(VLOOKUP(D1697,'[1]COMP-SINT-SINAPI'!$G$6:$Q$20000,8,0),IFERROR(VLOOKUP(D1697,'[1]PREÇOS UNITÁRIOS'!$B$73:$H$20000,5,0),IFERROR(VLOOKUP(D1697,'[1]INSUMOS-SINAPI'!$A$7:$F$20000,5,0),IFERROR(VLOOKUP(D1697,'[1]tab-PINI-SINT'!$B$18:$G$20000,4,0),IFERROR(VLOOKUP(D1697,[1]INSUMOS!$B$13:$H$9994,6,0),"")))))</f>
        <v>5.1700000000000017</v>
      </c>
      <c r="J1697" s="38" t="str">
        <f>IF(D1697="",0,IFERROR(VLOOKUP(D1697,'[1]COMP-SINT-SINAPI'!$G$6:$Q$20000,7,0),IFERROR(VLOOKUP(D1697,'[1]PREÇOS UNITÁRIOS'!$B$73:$H$20000,6,0),IFERROR(VLOOKUP(D1697,'[1]INSUMOS-SINAPI'!$A$7:$F$20000,7,0),IFERROR(VLOOKUP(D1697,'[1]tab-PINI-SINT'!$B$18:$G$20000,5,0),IFERROR(VLOOKUP(D1697,[1]INSUMOS!$B$13:$H$9994,7,0),"0,00"))))))</f>
        <v>15,70</v>
      </c>
      <c r="K1697" s="40">
        <f>IF(H1697="",0,H1697*I1697)</f>
        <v>6.2040000000000015</v>
      </c>
      <c r="L1697" s="40">
        <f>H1697*J1697</f>
        <v>18.84</v>
      </c>
      <c r="M1697" s="41">
        <f>K1697+L1697</f>
        <v>25.044</v>
      </c>
      <c r="N1697" s="35"/>
    </row>
    <row r="1698" spans="3:14" ht="25" x14ac:dyDescent="0.35">
      <c r="C1698" s="34"/>
      <c r="D1698" s="36">
        <v>88264</v>
      </c>
      <c r="E1698" s="38" t="str">
        <f>IFERROR(VLOOKUP(D1698,'[1]COMP-SINT-SINAPI'!$G$6:$R$20000,12,0),IFERROR(VLOOKUP(D1698,'[1]PREÇOS UNITÁRIOS'!$B$73:$K$20000,9,0),IFERROR(VLOOKUP(D1698,'[1]INSUMOS-SINAPI'!$A$6:$J$20000,6,0),IFERROR(VLOOKUP(D1698,'[1]tab-PINI-SINT'!$B$18:$H$20000,7,0),IFERROR(VLOOKUP(D1698,[1]INSUMOS!$B$13:$J$9994,9,0),"")))))</f>
        <v>SINAPI</v>
      </c>
      <c r="F1698" s="37" t="str">
        <f>IFERROR(VLOOKUP(D1698,'[1]COMP-SINT-SINAPI'!$G$6:$Q$20000,2,0),IFERROR(VLOOKUP(D1698,'[1]PREÇOS UNITÁRIOS'!$B$73:$H$20000,3,0),IFERROR(VLOOKUP(D1698,'[1]INSUMOS-SINAPI'!$A$7:$F$20000,2,0),IFERROR(VLOOKUP(D1698,'[1]tab-PINI-SINT'!$B$18:$G$20000,2,0),IFERROR(VLOOKUP(D1698,[1]INSUMOS!$B$13:$H$9994,3,0),"")))))</f>
        <v>ELETRICISTA COM ENCARGOS COMPLEMENTARES</v>
      </c>
      <c r="G1698" s="38" t="str">
        <f>IFERROR(VLOOKUP(D1698,'[1]COMP-SINT-SINAPI'!$G$6:$Q$20000,3,0),IFERROR(VLOOKUP(D1698,'[1]PREÇOS UNITÁRIOS'!$B$73:$H$20000,4,0),IFERROR(VLOOKUP(D1698,'[1]INSUMOS-SINAPI'!$A$7:$F$20000,3,0),IFERROR(VLOOKUP(D1698,'[1]tab-PINI-SINT'!$B$18:$G$20000,3,0),IFERROR(VLOOKUP(D1698,[1]INSUMOS!$B$13:$H$9994,5,0),"")))))</f>
        <v>H</v>
      </c>
      <c r="H1698" s="39">
        <v>1.2</v>
      </c>
      <c r="I1698" s="38">
        <f>IFERROR(VLOOKUP(D1698,'[1]COMP-SINT-SINAPI'!$G$6:$Q$20000,8,0),IFERROR(VLOOKUP(D1698,'[1]PREÇOS UNITÁRIOS'!$B$73:$H$20000,5,0),IFERROR(VLOOKUP(D1698,'[1]INSUMOS-SINAPI'!$A$7:$F$20000,5,0),IFERROR(VLOOKUP(D1698,'[1]tab-PINI-SINT'!$B$18:$G$20000,4,0),IFERROR(VLOOKUP(D1698,[1]INSUMOS!$B$13:$H$9994,6,0),"")))))</f>
        <v>5.1700000000000017</v>
      </c>
      <c r="J1698" s="38" t="str">
        <f>IF(D1698="",0,IFERROR(VLOOKUP(D1698,'[1]COMP-SINT-SINAPI'!$G$6:$Q$20000,7,0),IFERROR(VLOOKUP(D1698,'[1]PREÇOS UNITÁRIOS'!$B$73:$H$20000,6,0),IFERROR(VLOOKUP(D1698,'[1]INSUMOS-SINAPI'!$A$7:$F$20000,7,0),IFERROR(VLOOKUP(D1698,'[1]tab-PINI-SINT'!$B$18:$G$20000,5,0),IFERROR(VLOOKUP(D1698,[1]INSUMOS!$B$13:$H$9994,7,0),"0,00"))))))</f>
        <v>20,13</v>
      </c>
      <c r="K1698" s="40">
        <f>IF(H1698="",0,H1698*I1698)</f>
        <v>6.2040000000000015</v>
      </c>
      <c r="L1698" s="40">
        <f>H1698*J1698</f>
        <v>24.155999999999999</v>
      </c>
      <c r="M1698" s="41">
        <f>K1698+L1698</f>
        <v>30.36</v>
      </c>
      <c r="N1698" s="35"/>
    </row>
    <row r="1699" spans="3:14" x14ac:dyDescent="0.35">
      <c r="C1699" s="34"/>
      <c r="D1699" s="35"/>
      <c r="E1699" s="118"/>
      <c r="F1699" s="35"/>
      <c r="G1699" s="35"/>
      <c r="H1699" s="35"/>
      <c r="I1699" s="50" t="s">
        <v>1042</v>
      </c>
      <c r="J1699" s="29"/>
      <c r="K1699" s="41">
        <f>SUM(K1696:K1698)</f>
        <v>232.40800000000002</v>
      </c>
      <c r="L1699" s="41">
        <f>SUM(L1696:L1698)</f>
        <v>42.995999999999995</v>
      </c>
      <c r="M1699" s="41">
        <f>SUM(M1696:M1698)</f>
        <v>275.404</v>
      </c>
      <c r="N1699" s="35"/>
    </row>
    <row r="1700" spans="3:14" x14ac:dyDescent="0.35">
      <c r="C1700" s="34"/>
      <c r="D1700" s="35"/>
      <c r="E1700" s="118"/>
      <c r="F1700" s="51"/>
      <c r="G1700" s="43"/>
      <c r="H1700" s="43"/>
      <c r="I1700" s="43"/>
      <c r="J1700" s="43"/>
      <c r="K1700" s="43"/>
      <c r="L1700" s="43"/>
      <c r="M1700" s="43"/>
      <c r="N1700" s="35"/>
    </row>
    <row r="1701" spans="3:14" x14ac:dyDescent="0.35">
      <c r="C1701" s="42"/>
      <c r="D1701" s="43"/>
      <c r="E1701" s="117"/>
      <c r="F1701" s="43"/>
      <c r="G1701" s="44" t="s">
        <v>21</v>
      </c>
      <c r="H1701" s="44" t="s">
        <v>1036</v>
      </c>
      <c r="I1701" s="44" t="s">
        <v>1037</v>
      </c>
      <c r="J1701" s="44" t="s">
        <v>1038</v>
      </c>
      <c r="K1701" s="44" t="s">
        <v>1039</v>
      </c>
      <c r="L1701" s="44" t="s">
        <v>1040</v>
      </c>
      <c r="M1701" s="45" t="s">
        <v>1041</v>
      </c>
      <c r="N1701" s="35"/>
    </row>
    <row r="1702" spans="3:14" ht="39" x14ac:dyDescent="0.35">
      <c r="C1702" s="55" t="s">
        <v>920</v>
      </c>
      <c r="D1702" s="47" t="str">
        <f>IF(C1702="","",VLOOKUP(C1702,'[1]PREÇOS UNITÁRIOS'!$B$12:$H$10000,2,0))</f>
        <v>C230-SEDOP-180488</v>
      </c>
      <c r="E1702" s="79" t="s">
        <v>11</v>
      </c>
      <c r="F1702" s="47" t="str">
        <f>IF(C1702="","",VLOOKUP(C1702,'[1]PREÇOS UNITÁRIOS'!$B$12:$H$10000,3,0))</f>
        <v>RESERVATÓRIO EM CONC.ARMADO CAP=5000 L C/MOTO-BOMBA 1/2 HP</v>
      </c>
      <c r="G1702" s="48" t="s">
        <v>21</v>
      </c>
      <c r="H1702" s="29"/>
      <c r="I1702" s="29"/>
      <c r="J1702" s="49"/>
      <c r="K1702" s="49">
        <f>K1704</f>
        <v>14398.076000000001</v>
      </c>
      <c r="L1702" s="49">
        <f>L1704</f>
        <v>10798.557000000001</v>
      </c>
      <c r="M1702" s="49">
        <f>SUM(K1702:L1702)</f>
        <v>25196.633000000002</v>
      </c>
      <c r="N1702" s="35"/>
    </row>
    <row r="1703" spans="3:14" ht="37.5" x14ac:dyDescent="0.35">
      <c r="C1703" s="34"/>
      <c r="D1703" s="36" t="s">
        <v>201</v>
      </c>
      <c r="E1703" s="38" t="str">
        <f>IFERROR(VLOOKUP(D1703,'[1]COMP-SINT-SINAPI'!$G$6:$R$20000,12,0),IFERROR(VLOOKUP(D1703,'[1]PREÇOS UNITÁRIOS'!$B$73:$K$20000,9,0),IFERROR(VLOOKUP(D1703,'[1]INSUMOS-SINAPI'!$A$6:$J$20000,6,0),IFERROR(VLOOKUP(D1703,'[1]tab-PINI-SINT'!$B$18:$H$20000,7,0),IFERROR(VLOOKUP(D1703,[1]INSUMOS!$B$13:$J$9994,9,0),"")))))</f>
        <v>SEDOP-PA 180488</v>
      </c>
      <c r="F1703" s="37" t="str">
        <f>IFERROR(VLOOKUP(D1703,'[1]COMP-SINT-SINAPI'!$G$6:$Q$20000,2,0),IFERROR(VLOOKUP(D1703,'[1]PREÇOS UNITÁRIOS'!$B$73:$H$20000,3,0),IFERROR(VLOOKUP(D1703,'[1]INSUMOS-SINAPI'!$A$7:$F$20000,2,0),IFERROR(VLOOKUP(D1703,'[1]tab-PINI-SINT'!$B$18:$G$20000,2,0),IFERROR(VLOOKUP(D1703,[1]INSUMOS!$B$13:$H$9994,3,0),"")))))</f>
        <v>Reservatório em conc.armado cap=5000 l c/
moto-bomba 1/2 HP</v>
      </c>
      <c r="G1703" s="38" t="str">
        <f>IFERROR(VLOOKUP(D1703,'[1]COMP-SINT-SINAPI'!$G$6:$Q$20000,3,0),IFERROR(VLOOKUP(D1703,'[1]PREÇOS UNITÁRIOS'!$B$73:$H$20000,4,0),IFERROR(VLOOKUP(D1703,'[1]INSUMOS-SINAPI'!$A$7:$F$20000,3,0),IFERROR(VLOOKUP(D1703,'[1]tab-PINI-SINT'!$B$18:$G$20000,3,0),IFERROR(VLOOKUP(D1703,[1]INSUMOS!$B$13:$H$9994,5,0),"")))))</f>
        <v>UND</v>
      </c>
      <c r="H1703" s="39">
        <v>1</v>
      </c>
      <c r="I1703" s="38">
        <f>IFERROR(VLOOKUP(D1703,'[1]COMP-SINT-SINAPI'!$G$6:$Q$20000,8,0),IFERROR(VLOOKUP(D1703,'[1]PREÇOS UNITÁRIOS'!$B$73:$H$20000,5,0),IFERROR(VLOOKUP(D1703,'[1]INSUMOS-SINAPI'!$A$7:$F$20000,5,0),IFERROR(VLOOKUP(D1703,'[1]tab-PINI-SINT'!$B$18:$G$20000,4,0),IFERROR(VLOOKUP(D1703,[1]INSUMOS!$B$13:$H$9994,6,0),"")))))</f>
        <v>25196.633000000002</v>
      </c>
      <c r="J1703" s="38">
        <f>IF(D1703="",0,IFERROR(VLOOKUP(D1703,'[1]COMP-SINT-SINAPI'!$G$6:$Q$20000,7,0),IFERROR(VLOOKUP(D1703,'[1]PREÇOS UNITÁRIOS'!$B$73:$H$20000,6,0),IFERROR(VLOOKUP(D1703,'[1]INSUMOS-SINAPI'!$A$7:$F$20000,7,0),IFERROR(VLOOKUP(D1703,'[1]tab-PINI-SINT'!$B$18:$G$20000,5,0),IFERROR(VLOOKUP(D1703,[1]INSUMOS!$B$13:$H$9994,7,0),"0,00"))))))</f>
        <v>10798.557000000001</v>
      </c>
      <c r="K1703" s="40">
        <f>IF(H1703="",0,H1703*I1703)-J1703</f>
        <v>14398.076000000001</v>
      </c>
      <c r="L1703" s="40">
        <f>H1703*J1703</f>
        <v>10798.557000000001</v>
      </c>
      <c r="M1703" s="41">
        <f>K1703+L1703</f>
        <v>25196.633000000002</v>
      </c>
      <c r="N1703" s="35"/>
    </row>
    <row r="1704" spans="3:14" x14ac:dyDescent="0.35">
      <c r="C1704" s="34"/>
      <c r="D1704" s="35"/>
      <c r="E1704" s="118"/>
      <c r="F1704" s="35"/>
      <c r="G1704" s="35"/>
      <c r="H1704" s="35"/>
      <c r="I1704" s="50" t="s">
        <v>1042</v>
      </c>
      <c r="J1704" s="29"/>
      <c r="K1704" s="41">
        <f>SUM(K1703:K1703)</f>
        <v>14398.076000000001</v>
      </c>
      <c r="L1704" s="41">
        <f>SUM(L1703:L1703)</f>
        <v>10798.557000000001</v>
      </c>
      <c r="M1704" s="41">
        <f>SUM(M1703:M1703)</f>
        <v>25196.633000000002</v>
      </c>
      <c r="N1704" s="35"/>
    </row>
    <row r="1705" spans="3:14" x14ac:dyDescent="0.35">
      <c r="C1705" s="34"/>
      <c r="D1705" s="35"/>
      <c r="E1705" s="118"/>
      <c r="F1705" s="51"/>
      <c r="G1705" s="43"/>
      <c r="H1705" s="43"/>
      <c r="I1705" s="43"/>
      <c r="J1705" s="43"/>
      <c r="K1705" s="43"/>
      <c r="L1705" s="43"/>
      <c r="M1705" s="43"/>
      <c r="N1705" s="35"/>
    </row>
    <row r="1706" spans="3:14" x14ac:dyDescent="0.35">
      <c r="C1706" s="42"/>
      <c r="D1706" s="43"/>
      <c r="E1706" s="117"/>
      <c r="F1706" s="43"/>
      <c r="G1706" s="44" t="s">
        <v>21</v>
      </c>
      <c r="H1706" s="44" t="s">
        <v>1036</v>
      </c>
      <c r="I1706" s="44" t="s">
        <v>1037</v>
      </c>
      <c r="J1706" s="44" t="s">
        <v>1038</v>
      </c>
      <c r="K1706" s="44" t="s">
        <v>1039</v>
      </c>
      <c r="L1706" s="44" t="s">
        <v>1040</v>
      </c>
      <c r="M1706" s="45" t="s">
        <v>1041</v>
      </c>
      <c r="N1706" s="35"/>
    </row>
    <row r="1707" spans="3:14" ht="26" x14ac:dyDescent="0.35">
      <c r="C1707" s="55" t="s">
        <v>923</v>
      </c>
      <c r="D1707" s="47" t="str">
        <f>IF(C1707="","",VLOOKUP(C1707,'[1]PREÇOS UNITÁRIOS'!$B$12:$H$10000,2,0))</f>
        <v>C231-SEDOP-180487</v>
      </c>
      <c r="E1707" s="79" t="s">
        <v>11</v>
      </c>
      <c r="F1707" s="47" t="str">
        <f>IF(C1707="","",VLOOKUP(C1707,'[1]PREÇOS UNITÁRIOS'!$B$12:$H$10000,3,0))</f>
        <v>CISTERNA EM CONCRETO ARMADO CAP= 7.500 LTS</v>
      </c>
      <c r="G1707" s="48" t="s">
        <v>21</v>
      </c>
      <c r="H1707" s="29"/>
      <c r="I1707" s="29"/>
      <c r="J1707" s="49"/>
      <c r="K1707" s="49">
        <f>K1709</f>
        <v>8671.3240000000005</v>
      </c>
      <c r="L1707" s="49">
        <f>L1709</f>
        <v>6503.4930000000004</v>
      </c>
      <c r="M1707" s="49">
        <f>SUM(K1707:L1707)</f>
        <v>15174.817000000001</v>
      </c>
      <c r="N1707" s="35"/>
    </row>
    <row r="1708" spans="3:14" ht="25" x14ac:dyDescent="0.35">
      <c r="C1708" s="34"/>
      <c r="D1708" s="36" t="s">
        <v>203</v>
      </c>
      <c r="E1708" s="38" t="str">
        <f>IFERROR(VLOOKUP(D1708,'[1]COMP-SINT-SINAPI'!$G$6:$R$20000,12,0),IFERROR(VLOOKUP(D1708,'[1]PREÇOS UNITÁRIOS'!$B$73:$K$20000,9,0),IFERROR(VLOOKUP(D1708,'[1]INSUMOS-SINAPI'!$A$6:$J$20000,6,0),IFERROR(VLOOKUP(D1708,'[1]tab-PINI-SINT'!$B$18:$H$20000,7,0),IFERROR(VLOOKUP(D1708,[1]INSUMOS!$B$13:$J$9994,9,0),"")))))</f>
        <v>SEDOP-PA 180487</v>
      </c>
      <c r="F1708" s="37" t="str">
        <f>IFERROR(VLOOKUP(D1708,'[1]COMP-SINT-SINAPI'!$G$6:$Q$20000,2,0),IFERROR(VLOOKUP(D1708,'[1]PREÇOS UNITÁRIOS'!$B$73:$H$20000,3,0),IFERROR(VLOOKUP(D1708,'[1]INSUMOS-SINAPI'!$A$7:$F$20000,2,0),IFERROR(VLOOKUP(D1708,'[1]tab-PINI-SINT'!$B$18:$G$20000,2,0),IFERROR(VLOOKUP(D1708,[1]INSUMOS!$B$13:$H$9994,3,0),"")))))</f>
        <v>Cisterna em concreto armado cap= 7.500 lts</v>
      </c>
      <c r="G1708" s="38" t="str">
        <f>IFERROR(VLOOKUP(D1708,'[1]COMP-SINT-SINAPI'!$G$6:$Q$20000,3,0),IFERROR(VLOOKUP(D1708,'[1]PREÇOS UNITÁRIOS'!$B$73:$H$20000,4,0),IFERROR(VLOOKUP(D1708,'[1]INSUMOS-SINAPI'!$A$7:$F$20000,3,0),IFERROR(VLOOKUP(D1708,'[1]tab-PINI-SINT'!$B$18:$G$20000,3,0),IFERROR(VLOOKUP(D1708,[1]INSUMOS!$B$13:$H$9994,5,0),"")))))</f>
        <v>UND</v>
      </c>
      <c r="H1708" s="39">
        <v>1</v>
      </c>
      <c r="I1708" s="38">
        <f>IFERROR(VLOOKUP(D1708,'[1]COMP-SINT-SINAPI'!$G$6:$Q$20000,8,0),IFERROR(VLOOKUP(D1708,'[1]PREÇOS UNITÁRIOS'!$B$73:$H$20000,5,0),IFERROR(VLOOKUP(D1708,'[1]INSUMOS-SINAPI'!$A$7:$F$20000,5,0),IFERROR(VLOOKUP(D1708,'[1]tab-PINI-SINT'!$B$18:$G$20000,4,0),IFERROR(VLOOKUP(D1708,[1]INSUMOS!$B$13:$H$9994,6,0),"")))))</f>
        <v>15174.817000000001</v>
      </c>
      <c r="J1708" s="38">
        <f>IF(D1708="",0,IFERROR(VLOOKUP(D1708,'[1]COMP-SINT-SINAPI'!$G$6:$Q$20000,7,0),IFERROR(VLOOKUP(D1708,'[1]PREÇOS UNITÁRIOS'!$B$73:$H$20000,6,0),IFERROR(VLOOKUP(D1708,'[1]INSUMOS-SINAPI'!$A$7:$F$20000,7,0),IFERROR(VLOOKUP(D1708,'[1]tab-PINI-SINT'!$B$18:$G$20000,5,0),IFERROR(VLOOKUP(D1708,[1]INSUMOS!$B$13:$H$9994,7,0),"0,00"))))))</f>
        <v>6503.4930000000004</v>
      </c>
      <c r="K1708" s="40">
        <f>IF(H1708="",0,H1708*I1708)-J1708</f>
        <v>8671.3240000000005</v>
      </c>
      <c r="L1708" s="40">
        <f>H1708*J1708</f>
        <v>6503.4930000000004</v>
      </c>
      <c r="M1708" s="41">
        <f>K1708+L1708</f>
        <v>15174.817000000001</v>
      </c>
      <c r="N1708" s="35"/>
    </row>
    <row r="1709" spans="3:14" x14ac:dyDescent="0.35">
      <c r="C1709" s="34"/>
      <c r="D1709" s="35"/>
      <c r="E1709" s="118"/>
      <c r="F1709" s="35"/>
      <c r="G1709" s="35"/>
      <c r="H1709" s="35"/>
      <c r="I1709" s="50" t="s">
        <v>1042</v>
      </c>
      <c r="J1709" s="29"/>
      <c r="K1709" s="41">
        <f>SUM(K1708:K1708)</f>
        <v>8671.3240000000005</v>
      </c>
      <c r="L1709" s="41">
        <f>SUM(L1708:L1708)</f>
        <v>6503.4930000000004</v>
      </c>
      <c r="M1709" s="41">
        <f>SUM(M1708:M1708)</f>
        <v>15174.817000000001</v>
      </c>
      <c r="N1709" s="35"/>
    </row>
    <row r="1710" spans="3:14" x14ac:dyDescent="0.35">
      <c r="C1710" s="34"/>
      <c r="D1710" s="35"/>
      <c r="E1710" s="118"/>
      <c r="F1710" s="51"/>
      <c r="G1710" s="43"/>
      <c r="H1710" s="43"/>
      <c r="I1710" s="43"/>
      <c r="J1710" s="43"/>
      <c r="K1710" s="43"/>
      <c r="L1710" s="43"/>
      <c r="M1710" s="43"/>
      <c r="N1710" s="35"/>
    </row>
    <row r="1711" spans="3:14" x14ac:dyDescent="0.35">
      <c r="C1711" s="42"/>
      <c r="D1711" s="43"/>
      <c r="E1711" s="117"/>
      <c r="F1711" s="43"/>
      <c r="G1711" s="44" t="s">
        <v>21</v>
      </c>
      <c r="H1711" s="44" t="s">
        <v>1036</v>
      </c>
      <c r="I1711" s="44" t="s">
        <v>1037</v>
      </c>
      <c r="J1711" s="44" t="s">
        <v>1038</v>
      </c>
      <c r="K1711" s="44" t="s">
        <v>1039</v>
      </c>
      <c r="L1711" s="44" t="s">
        <v>1040</v>
      </c>
      <c r="M1711" s="45" t="s">
        <v>1041</v>
      </c>
      <c r="N1711" s="35"/>
    </row>
    <row r="1712" spans="3:14" ht="39" x14ac:dyDescent="0.35">
      <c r="C1712" s="55" t="s">
        <v>926</v>
      </c>
      <c r="D1712" s="47" t="str">
        <f>IF(C1712="","",VLOOKUP(C1712,'[1]PREÇOS UNITÁRIOS'!$B$12:$H$10000,2,0))</f>
        <v>C232-SEDOP-250658</v>
      </c>
      <c r="E1712" s="79" t="s">
        <v>11</v>
      </c>
      <c r="F1712" s="47" t="str">
        <f>IF(C1712="","",VLOOKUP(C1712,'[1]PREÇOS UNITÁRIOS'!$B$12:$H$10000,3,0))</f>
        <v>TORRE EM CONC.ARMADO P/ CX.D'AGUA H=6,0M-BASE 2,0X2,0M</v>
      </c>
      <c r="G1712" s="48" t="s">
        <v>21</v>
      </c>
      <c r="H1712" s="29"/>
      <c r="I1712" s="29"/>
      <c r="J1712" s="49"/>
      <c r="K1712" s="49">
        <f>K1729</f>
        <v>8482.5270000000019</v>
      </c>
      <c r="L1712" s="49">
        <f>L1729</f>
        <v>2371.9030000000002</v>
      </c>
      <c r="M1712" s="49">
        <f>SUM(K1712:L1712)</f>
        <v>10854.430000000002</v>
      </c>
      <c r="N1712" s="35"/>
    </row>
    <row r="1713" spans="3:14" x14ac:dyDescent="0.35">
      <c r="C1713" s="34"/>
      <c r="D1713" s="36" t="s">
        <v>793</v>
      </c>
      <c r="E1713" s="38" t="str">
        <f>IFERROR(VLOOKUP(D1713,'[1]COMP-SINT-SINAPI'!$G$6:$R$20000,12,0),IFERROR(VLOOKUP(D1713,'[1]PREÇOS UNITÁRIOS'!$B$73:$K$20000,9,0),IFERROR(VLOOKUP(D1713,'[1]INSUMOS-SINAPI'!$A$6:$J$20000,6,0),IFERROR(VLOOKUP(D1713,'[1]tab-PINI-SINT'!$B$18:$H$20000,7,0),IFERROR(VLOOKUP(D1713,[1]INSUMOS!$B$13:$J$9994,9,0),"")))))</f>
        <v>BASA</v>
      </c>
      <c r="F1713" s="37" t="str">
        <f>IFERROR(VLOOKUP(D1713,'[1]COMP-SINT-SINAPI'!$G$6:$Q$20000,2,0),IFERROR(VLOOKUP(D1713,'[1]PREÇOS UNITÁRIOS'!$B$73:$H$20000,3,0),IFERROR(VLOOKUP(D1713,'[1]INSUMOS-SINAPI'!$A$7:$F$20000,2,0),IFERROR(VLOOKUP(D1713,'[1]tab-PINI-SINT'!$B$18:$G$20000,2,0),IFERROR(VLOOKUP(D1713,[1]INSUMOS!$B$13:$H$9994,3,0),"")))))</f>
        <v>Escada de marinheiro c/ proteçao</v>
      </c>
      <c r="G1713" s="38" t="str">
        <f>IFERROR(VLOOKUP(D1713,'[1]COMP-SINT-SINAPI'!$G$6:$Q$20000,3,0),IFERROR(VLOOKUP(D1713,'[1]PREÇOS UNITÁRIOS'!$B$73:$H$20000,4,0),IFERROR(VLOOKUP(D1713,'[1]INSUMOS-SINAPI'!$A$7:$F$20000,3,0),IFERROR(VLOOKUP(D1713,'[1]tab-PINI-SINT'!$B$18:$G$20000,3,0),IFERROR(VLOOKUP(D1713,[1]INSUMOS!$B$13:$H$9994,5,0),"")))))</f>
        <v>M</v>
      </c>
      <c r="H1713" s="39">
        <v>5</v>
      </c>
      <c r="I1713" s="38">
        <f>IFERROR(VLOOKUP(D1713,'[1]COMP-SINT-SINAPI'!$G$6:$Q$20000,8,0),IFERROR(VLOOKUP(D1713,'[1]PREÇOS UNITÁRIOS'!$B$73:$H$20000,5,0),IFERROR(VLOOKUP(D1713,'[1]INSUMOS-SINAPI'!$A$7:$F$20000,5,0),IFERROR(VLOOKUP(D1713,'[1]tab-PINI-SINT'!$B$18:$G$20000,4,0),IFERROR(VLOOKUP(D1713,[1]INSUMOS!$B$13:$H$9994,6,0),"")))))</f>
        <v>517.04700000000003</v>
      </c>
      <c r="J1713" s="38">
        <f>IF(D1713="",0,IFERROR(VLOOKUP(D1713,'[1]COMP-SINT-SINAPI'!$G$6:$Q$20000,7,0),IFERROR(VLOOKUP(D1713,'[1]PREÇOS UNITÁRIOS'!$B$73:$H$20000,6,0),IFERROR(VLOOKUP(D1713,'[1]INSUMOS-SINAPI'!$A$7:$F$20000,7,0),IFERROR(VLOOKUP(D1713,'[1]tab-PINI-SINT'!$B$18:$G$20000,5,0),IFERROR(VLOOKUP(D1713,[1]INSUMOS!$B$13:$H$9994,7,0),"0,00"))))))</f>
        <v>41.966999999999999</v>
      </c>
      <c r="K1713" s="40">
        <f t="shared" ref="K1713:K1728" si="60">IF(H1713="",0,H1713*I1713)</f>
        <v>2585.2350000000001</v>
      </c>
      <c r="L1713" s="40">
        <f t="shared" ref="L1713:L1728" si="61">H1713*J1713</f>
        <v>209.83499999999998</v>
      </c>
      <c r="M1713" s="41">
        <f t="shared" ref="M1713:M1728" si="62">K1713+L1713</f>
        <v>2795.07</v>
      </c>
      <c r="N1713" s="35"/>
    </row>
    <row r="1714" spans="3:14" ht="27" x14ac:dyDescent="0.35">
      <c r="C1714" s="34"/>
      <c r="D1714" s="36" t="s">
        <v>1062</v>
      </c>
      <c r="E1714" s="38" t="str">
        <f>IFERROR(VLOOKUP(D1714,'[1]COMP-SINT-SINAPI'!$G$6:$R$20000,12,0),IFERROR(VLOOKUP(D1714,'[1]PREÇOS UNITÁRIOS'!$B$73:$K$20000,9,0),IFERROR(VLOOKUP(D1714,'[1]INSUMOS-SINAPI'!$A$6:$J$20000,6,0),IFERROR(VLOOKUP(D1714,'[1]tab-PINI-SINT'!$B$18:$H$20000,7,0),IFERROR(VLOOKUP(D1714,[1]INSUMOS!$B$13:$J$9994,9,0),"")))))</f>
        <v>PINI</v>
      </c>
      <c r="F1714" s="37" t="str">
        <f>IFERROR(VLOOKUP(D1714,'[1]COMP-SINT-SINAPI'!$G$6:$Q$20000,2,0),IFERROR(VLOOKUP(D1714,'[1]PREÇOS UNITÁRIOS'!$B$73:$H$20000,3,0),IFERROR(VLOOKUP(D1714,'[1]INSUMOS-SINAPI'!$A$7:$F$20000,2,0),IFERROR(VLOOKUP(D1714,'[1]tab-PINI-SINT'!$B$18:$G$20000,2,0),IFERROR(VLOOKUP(D1714,[1]INSUMOS!$B$13:$H$9994,3,0),"")))))</f>
        <v>Carga manual de entulho em caminhão basculante</v>
      </c>
      <c r="G1714" s="38" t="str">
        <f>IFERROR(VLOOKUP(D1714,'[1]COMP-SINT-SINAPI'!$G$6:$Q$20000,3,0),IFERROR(VLOOKUP(D1714,'[1]PREÇOS UNITÁRIOS'!$B$73:$H$20000,4,0),IFERROR(VLOOKUP(D1714,'[1]INSUMOS-SINAPI'!$A$7:$F$20000,3,0),IFERROR(VLOOKUP(D1714,'[1]tab-PINI-SINT'!$B$18:$G$20000,3,0),IFERROR(VLOOKUP(D1714,[1]INSUMOS!$B$13:$H$9994,5,0),"")))))</f>
        <v>m³</v>
      </c>
      <c r="H1714" s="39">
        <v>0.5</v>
      </c>
      <c r="I1714" s="38">
        <f>IFERROR(VLOOKUP(D1714,'[1]COMP-SINT-SINAPI'!$G$6:$Q$20000,8,0),IFERROR(VLOOKUP(D1714,'[1]PREÇOS UNITÁRIOS'!$B$73:$H$20000,5,0),IFERROR(VLOOKUP(D1714,'[1]INSUMOS-SINAPI'!$A$7:$F$20000,5,0),IFERROR(VLOOKUP(D1714,'[1]tab-PINI-SINT'!$B$18:$G$20000,4,0),IFERROR(VLOOKUP(D1714,[1]INSUMOS!$B$13:$H$9994,6,0),"")))))</f>
        <v>13.48</v>
      </c>
      <c r="J1714" s="38">
        <f>IF(D1714="",0,IFERROR(VLOOKUP(D1714,'[1]COMP-SINT-SINAPI'!$G$6:$Q$20000,7,0),IFERROR(VLOOKUP(D1714,'[1]PREÇOS UNITÁRIOS'!$B$73:$H$20000,6,0),IFERROR(VLOOKUP(D1714,'[1]INSUMOS-SINAPI'!$A$7:$F$20000,7,0),IFERROR(VLOOKUP(D1714,'[1]tab-PINI-SINT'!$B$18:$G$20000,5,0),IFERROR(VLOOKUP(D1714,[1]INSUMOS!$B$13:$H$9994,7,0),"0,00"))))))</f>
        <v>13.84</v>
      </c>
      <c r="K1714" s="40">
        <f t="shared" si="60"/>
        <v>6.74</v>
      </c>
      <c r="L1714" s="40">
        <f t="shared" si="61"/>
        <v>6.92</v>
      </c>
      <c r="M1714" s="41">
        <f t="shared" si="62"/>
        <v>13.66</v>
      </c>
      <c r="N1714" s="35"/>
    </row>
    <row r="1715" spans="3:14" ht="62.5" x14ac:dyDescent="0.35">
      <c r="C1715" s="34"/>
      <c r="D1715" s="36">
        <v>96522</v>
      </c>
      <c r="E1715" s="38" t="str">
        <f>IFERROR(VLOOKUP(D1715,'[1]COMP-SINT-SINAPI'!$G$6:$R$20000,12,0),IFERROR(VLOOKUP(D1715,'[1]PREÇOS UNITÁRIOS'!$B$73:$K$20000,9,0),IFERROR(VLOOKUP(D1715,'[1]INSUMOS-SINAPI'!$A$6:$J$20000,6,0),IFERROR(VLOOKUP(D1715,'[1]tab-PINI-SINT'!$B$18:$H$20000,7,0),IFERROR(VLOOKUP(D1715,[1]INSUMOS!$B$13:$J$9994,9,0),"")))))</f>
        <v>SINAPI</v>
      </c>
      <c r="F1715" s="37" t="str">
        <f>IFERROR(VLOOKUP(D1715,'[1]COMP-SINT-SINAPI'!$G$6:$Q$20000,2,0),IFERROR(VLOOKUP(D1715,'[1]PREÇOS UNITÁRIOS'!$B$73:$H$20000,3,0),IFERROR(VLOOKUP(D1715,'[1]INSUMOS-SINAPI'!$A$7:$F$20000,2,0),IFERROR(VLOOKUP(D1715,'[1]tab-PINI-SINT'!$B$18:$G$20000,2,0),IFERROR(VLOOKUP(D1715,[1]INSUMOS!$B$13:$H$9994,3,0),"")))))</f>
        <v>ESCAVAÇÃO MANUAL PARA BLOCO DE COROAMENTO OU SAPATA (SEM ESCAVAÇÃO PARA COLOCAÇÃO DE FÔRMAS). AF_06/2017</v>
      </c>
      <c r="G1715" s="38" t="str">
        <f>IFERROR(VLOOKUP(D1715,'[1]COMP-SINT-SINAPI'!$G$6:$Q$20000,3,0),IFERROR(VLOOKUP(D1715,'[1]PREÇOS UNITÁRIOS'!$B$73:$H$20000,4,0),IFERROR(VLOOKUP(D1715,'[1]INSUMOS-SINAPI'!$A$7:$F$20000,3,0),IFERROR(VLOOKUP(D1715,'[1]tab-PINI-SINT'!$B$18:$G$20000,3,0),IFERROR(VLOOKUP(D1715,[1]INSUMOS!$B$13:$H$9994,5,0),"")))))</f>
        <v>M3</v>
      </c>
      <c r="H1715" s="39">
        <v>0.5</v>
      </c>
      <c r="I1715" s="38">
        <f>IFERROR(VLOOKUP(D1715,'[1]COMP-SINT-SINAPI'!$G$6:$Q$20000,8,0),IFERROR(VLOOKUP(D1715,'[1]PREÇOS UNITÁRIOS'!$B$73:$H$20000,5,0),IFERROR(VLOOKUP(D1715,'[1]INSUMOS-SINAPI'!$A$7:$F$20000,5,0),IFERROR(VLOOKUP(D1715,'[1]tab-PINI-SINT'!$B$18:$G$20000,4,0),IFERROR(VLOOKUP(D1715,[1]INSUMOS!$B$13:$H$9994,6,0),"")))))</f>
        <v>32.970000000000013</v>
      </c>
      <c r="J1715" s="38" t="str">
        <f>IF(D1715="",0,IFERROR(VLOOKUP(D1715,'[1]COMP-SINT-SINAPI'!$G$6:$Q$20000,7,0),IFERROR(VLOOKUP(D1715,'[1]PREÇOS UNITÁRIOS'!$B$73:$H$20000,6,0),IFERROR(VLOOKUP(D1715,'[1]INSUMOS-SINAPI'!$A$7:$F$20000,7,0),IFERROR(VLOOKUP(D1715,'[1]tab-PINI-SINT'!$B$18:$G$20000,5,0),IFERROR(VLOOKUP(D1715,[1]INSUMOS!$B$13:$H$9994,7,0),"0,00"))))))</f>
        <v>104,46</v>
      </c>
      <c r="K1715" s="40">
        <f t="shared" si="60"/>
        <v>16.485000000000007</v>
      </c>
      <c r="L1715" s="40">
        <f t="shared" si="61"/>
        <v>52.23</v>
      </c>
      <c r="M1715" s="41">
        <f t="shared" si="62"/>
        <v>68.715000000000003</v>
      </c>
      <c r="N1715" s="35"/>
    </row>
    <row r="1716" spans="3:14" ht="62.5" x14ac:dyDescent="0.35">
      <c r="C1716" s="34"/>
      <c r="D1716" s="36">
        <v>96623</v>
      </c>
      <c r="E1716" s="38" t="str">
        <f>IFERROR(VLOOKUP(D1716,'[1]COMP-SINT-SINAPI'!$G$6:$R$20000,12,0),IFERROR(VLOOKUP(D1716,'[1]PREÇOS UNITÁRIOS'!$B$73:$K$20000,9,0),IFERROR(VLOOKUP(D1716,'[1]INSUMOS-SINAPI'!$A$6:$J$20000,6,0),IFERROR(VLOOKUP(D1716,'[1]tab-PINI-SINT'!$B$18:$H$20000,7,0),IFERROR(VLOOKUP(D1716,[1]INSUMOS!$B$13:$J$9994,9,0),"")))))</f>
        <v>SINAPI</v>
      </c>
      <c r="F1716" s="37" t="str">
        <f>IFERROR(VLOOKUP(D1716,'[1]COMP-SINT-SINAPI'!$G$6:$Q$20000,2,0),IFERROR(VLOOKUP(D1716,'[1]PREÇOS UNITÁRIOS'!$B$73:$H$20000,3,0),IFERROR(VLOOKUP(D1716,'[1]INSUMOS-SINAPI'!$A$7:$F$20000,2,0),IFERROR(VLOOKUP(D1716,'[1]tab-PINI-SINT'!$B$18:$G$20000,2,0),IFERROR(VLOOKUP(D1716,[1]INSUMOS!$B$13:$H$9994,3,0),"")))))</f>
        <v>LASTRO COM MATERIAL GRANULAR, APLICADO EM BLOCOS DE COROAMENTO, ESPESSURA DE *10 CM*. AF_08/2017</v>
      </c>
      <c r="G1716" s="38" t="str">
        <f>IFERROR(VLOOKUP(D1716,'[1]COMP-SINT-SINAPI'!$G$6:$Q$20000,3,0),IFERROR(VLOOKUP(D1716,'[1]PREÇOS UNITÁRIOS'!$B$73:$H$20000,4,0),IFERROR(VLOOKUP(D1716,'[1]INSUMOS-SINAPI'!$A$7:$F$20000,3,0),IFERROR(VLOOKUP(D1716,'[1]tab-PINI-SINT'!$B$18:$G$20000,3,0),IFERROR(VLOOKUP(D1716,[1]INSUMOS!$B$13:$H$9994,5,0),"")))))</f>
        <v>M3</v>
      </c>
      <c r="H1716" s="39">
        <v>0.5</v>
      </c>
      <c r="I1716" s="38">
        <f>IFERROR(VLOOKUP(D1716,'[1]COMP-SINT-SINAPI'!$G$6:$Q$20000,8,0),IFERROR(VLOOKUP(D1716,'[1]PREÇOS UNITÁRIOS'!$B$73:$H$20000,5,0),IFERROR(VLOOKUP(D1716,'[1]INSUMOS-SINAPI'!$A$7:$F$20000,5,0),IFERROR(VLOOKUP(D1716,'[1]tab-PINI-SINT'!$B$18:$G$20000,4,0),IFERROR(VLOOKUP(D1716,[1]INSUMOS!$B$13:$H$9994,6,0),"")))))</f>
        <v>172.88</v>
      </c>
      <c r="J1716" s="38" t="str">
        <f>IF(D1716="",0,IFERROR(VLOOKUP(D1716,'[1]COMP-SINT-SINAPI'!$G$6:$Q$20000,7,0),IFERROR(VLOOKUP(D1716,'[1]PREÇOS UNITÁRIOS'!$B$73:$H$20000,6,0),IFERROR(VLOOKUP(D1716,'[1]INSUMOS-SINAPI'!$A$7:$F$20000,7,0),IFERROR(VLOOKUP(D1716,'[1]tab-PINI-SINT'!$B$18:$G$20000,5,0),IFERROR(VLOOKUP(D1716,[1]INSUMOS!$B$13:$H$9994,7,0),"0,00"))))))</f>
        <v>68,92</v>
      </c>
      <c r="K1716" s="40">
        <f t="shared" si="60"/>
        <v>86.44</v>
      </c>
      <c r="L1716" s="40">
        <f t="shared" si="61"/>
        <v>34.46</v>
      </c>
      <c r="M1716" s="41">
        <f t="shared" si="62"/>
        <v>120.9</v>
      </c>
      <c r="N1716" s="35"/>
    </row>
    <row r="1717" spans="3:14" ht="75" x14ac:dyDescent="0.35">
      <c r="C1717" s="34"/>
      <c r="D1717" s="36">
        <v>94970</v>
      </c>
      <c r="E1717" s="38" t="str">
        <f>IFERROR(VLOOKUP(D1717,'[1]COMP-SINT-SINAPI'!$G$6:$R$20000,12,0),IFERROR(VLOOKUP(D1717,'[1]PREÇOS UNITÁRIOS'!$B$73:$K$20000,9,0),IFERROR(VLOOKUP(D1717,'[1]INSUMOS-SINAPI'!$A$6:$J$20000,6,0),IFERROR(VLOOKUP(D1717,'[1]tab-PINI-SINT'!$B$18:$H$20000,7,0),IFERROR(VLOOKUP(D1717,[1]INSUMOS!$B$13:$J$9994,9,0),"")))))</f>
        <v>SINAPI</v>
      </c>
      <c r="F1717" s="37" t="str">
        <f>IFERROR(VLOOKUP(D1717,'[1]COMP-SINT-SINAPI'!$G$6:$Q$20000,2,0),IFERROR(VLOOKUP(D1717,'[1]PREÇOS UNITÁRIOS'!$B$73:$H$20000,3,0),IFERROR(VLOOKUP(D1717,'[1]INSUMOS-SINAPI'!$A$7:$F$20000,2,0),IFERROR(VLOOKUP(D1717,'[1]tab-PINI-SINT'!$B$18:$G$20000,2,0),IFERROR(VLOOKUP(D1717,[1]INSUMOS!$B$13:$H$9994,3,0),"")))))</f>
        <v>CONCRETO FCK = 20MPA, TRAÇO 1:2,7:3 (EM MASSA SECA DE CIMENTO/ AREIA MÉDIA/ BRITA 1) - PREPARO MECÂNICO COM BETONEIRA 600 L. AF_05/2021</v>
      </c>
      <c r="G1717" s="38" t="str">
        <f>IFERROR(VLOOKUP(D1717,'[1]COMP-SINT-SINAPI'!$G$6:$Q$20000,3,0),IFERROR(VLOOKUP(D1717,'[1]PREÇOS UNITÁRIOS'!$B$73:$H$20000,4,0),IFERROR(VLOOKUP(D1717,'[1]INSUMOS-SINAPI'!$A$7:$F$20000,3,0),IFERROR(VLOOKUP(D1717,'[1]tab-PINI-SINT'!$B$18:$G$20000,3,0),IFERROR(VLOOKUP(D1717,[1]INSUMOS!$B$13:$H$9994,5,0),"")))))</f>
        <v>M3</v>
      </c>
      <c r="H1717" s="39">
        <v>2.2999999999999998</v>
      </c>
      <c r="I1717" s="38">
        <f>IFERROR(VLOOKUP(D1717,'[1]COMP-SINT-SINAPI'!$G$6:$Q$20000,8,0),IFERROR(VLOOKUP(D1717,'[1]PREÇOS UNITÁRIOS'!$B$73:$H$20000,5,0),IFERROR(VLOOKUP(D1717,'[1]INSUMOS-SINAPI'!$A$7:$F$20000,5,0),IFERROR(VLOOKUP(D1717,'[1]tab-PINI-SINT'!$B$18:$G$20000,4,0),IFERROR(VLOOKUP(D1717,[1]INSUMOS!$B$13:$H$9994,6,0),"")))))</f>
        <v>475.44</v>
      </c>
      <c r="J1717" s="38" t="str">
        <f>IF(D1717="",0,IFERROR(VLOOKUP(D1717,'[1]COMP-SINT-SINAPI'!$G$6:$Q$20000,7,0),IFERROR(VLOOKUP(D1717,'[1]PREÇOS UNITÁRIOS'!$B$73:$H$20000,6,0),IFERROR(VLOOKUP(D1717,'[1]INSUMOS-SINAPI'!$A$7:$F$20000,7,0),IFERROR(VLOOKUP(D1717,'[1]tab-PINI-SINT'!$B$18:$G$20000,5,0),IFERROR(VLOOKUP(D1717,[1]INSUMOS!$B$13:$H$9994,7,0),"0,00"))))))</f>
        <v>46,17</v>
      </c>
      <c r="K1717" s="40">
        <f t="shared" si="60"/>
        <v>1093.5119999999999</v>
      </c>
      <c r="L1717" s="40">
        <f t="shared" si="61"/>
        <v>106.191</v>
      </c>
      <c r="M1717" s="41">
        <f t="shared" si="62"/>
        <v>1199.703</v>
      </c>
      <c r="N1717" s="35"/>
    </row>
    <row r="1718" spans="3:14" ht="25" x14ac:dyDescent="0.35">
      <c r="C1718" s="34"/>
      <c r="D1718" s="36" t="s">
        <v>205</v>
      </c>
      <c r="E1718" s="38" t="str">
        <f>IFERROR(VLOOKUP(D1718,'[1]COMP-SINT-SINAPI'!$G$6:$R$20000,12,0),IFERROR(VLOOKUP(D1718,'[1]PREÇOS UNITÁRIOS'!$B$73:$K$20000,9,0),IFERROR(VLOOKUP(D1718,'[1]INSUMOS-SINAPI'!$A$6:$J$20000,6,0),IFERROR(VLOOKUP(D1718,'[1]tab-PINI-SINT'!$B$18:$H$20000,7,0),IFERROR(VLOOKUP(D1718,[1]INSUMOS!$B$13:$J$9994,9,0),"")))))</f>
        <v>SEDOP-PA 040283</v>
      </c>
      <c r="F1718" s="37" t="str">
        <f>IFERROR(VLOOKUP(D1718,'[1]COMP-SINT-SINAPI'!$G$6:$Q$20000,2,0),IFERROR(VLOOKUP(D1718,'[1]PREÇOS UNITÁRIOS'!$B$73:$H$20000,3,0),IFERROR(VLOOKUP(D1718,'[1]INSUMOS-SINAPI'!$A$7:$F$20000,2,0),IFERROR(VLOOKUP(D1718,'[1]tab-PINI-SINT'!$B$18:$G$20000,2,0),IFERROR(VLOOKUP(D1718,[1]INSUMOS!$B$13:$H$9994,3,0),"")))))</f>
        <v>Bloco em concreto armado p/ fundaçao (incl. forma)</v>
      </c>
      <c r="G1718" s="38" t="str">
        <f>IFERROR(VLOOKUP(D1718,'[1]COMP-SINT-SINAPI'!$G$6:$Q$20000,3,0),IFERROR(VLOOKUP(D1718,'[1]PREÇOS UNITÁRIOS'!$B$73:$H$20000,4,0),IFERROR(VLOOKUP(D1718,'[1]INSUMOS-SINAPI'!$A$7:$F$20000,3,0),IFERROR(VLOOKUP(D1718,'[1]tab-PINI-SINT'!$B$18:$G$20000,3,0),IFERROR(VLOOKUP(D1718,[1]INSUMOS!$B$13:$H$9994,5,0),"")))))</f>
        <v>M3</v>
      </c>
      <c r="H1718" s="39">
        <v>0.5</v>
      </c>
      <c r="I1718" s="38">
        <f>IFERROR(VLOOKUP(D1718,'[1]COMP-SINT-SINAPI'!$G$6:$Q$20000,8,0),IFERROR(VLOOKUP(D1718,'[1]PREÇOS UNITÁRIOS'!$B$73:$H$20000,5,0),IFERROR(VLOOKUP(D1718,'[1]INSUMOS-SINAPI'!$A$7:$F$20000,5,0),IFERROR(VLOOKUP(D1718,'[1]tab-PINI-SINT'!$B$18:$G$20000,4,0),IFERROR(VLOOKUP(D1718,[1]INSUMOS!$B$13:$H$9994,6,0),"")))))</f>
        <v>2446.2060000000001</v>
      </c>
      <c r="J1718" s="38">
        <f>IF(D1718="",0,IFERROR(VLOOKUP(D1718,'[1]COMP-SINT-SINAPI'!$G$6:$Q$20000,7,0),IFERROR(VLOOKUP(D1718,'[1]PREÇOS UNITÁRIOS'!$B$73:$H$20000,6,0),IFERROR(VLOOKUP(D1718,'[1]INSUMOS-SINAPI'!$A$7:$F$20000,7,0),IFERROR(VLOOKUP(D1718,'[1]tab-PINI-SINT'!$B$18:$G$20000,5,0),IFERROR(VLOOKUP(D1718,[1]INSUMOS!$B$13:$H$9994,7,0),"0,00"))))))</f>
        <v>1048.374</v>
      </c>
      <c r="K1718" s="40">
        <f t="shared" si="60"/>
        <v>1223.1030000000001</v>
      </c>
      <c r="L1718" s="40">
        <f t="shared" si="61"/>
        <v>524.18700000000001</v>
      </c>
      <c r="M1718" s="41">
        <f t="shared" si="62"/>
        <v>1747.29</v>
      </c>
      <c r="N1718" s="35"/>
    </row>
    <row r="1719" spans="3:14" ht="100" x14ac:dyDescent="0.35">
      <c r="C1719" s="34"/>
      <c r="D1719" s="36">
        <v>103323</v>
      </c>
      <c r="E1719" s="38" t="str">
        <f>IFERROR(VLOOKUP(D1719,'[1]COMP-SINT-SINAPI'!$G$6:$R$20000,12,0),IFERROR(VLOOKUP(D1719,'[1]PREÇOS UNITÁRIOS'!$B$73:$K$20000,9,0),IFERROR(VLOOKUP(D1719,'[1]INSUMOS-SINAPI'!$A$6:$J$20000,6,0),IFERROR(VLOOKUP(D1719,'[1]tab-PINI-SINT'!$B$18:$H$20000,7,0),IFERROR(VLOOKUP(D1719,[1]INSUMOS!$B$13:$J$9994,9,0),"")))))</f>
        <v>SINAPI</v>
      </c>
      <c r="F1719" s="37" t="str">
        <f>IFERROR(VLOOKUP(D1719,'[1]COMP-SINT-SINAPI'!$G$6:$Q$20000,2,0),IFERROR(VLOOKUP(D1719,'[1]PREÇOS UNITÁRIOS'!$B$73:$H$20000,3,0),IFERROR(VLOOKUP(D1719,'[1]INSUMOS-SINAPI'!$A$7:$F$20000,2,0),IFERROR(VLOOKUP(D1719,'[1]tab-PINI-SINT'!$B$18:$G$20000,2,0),IFERROR(VLOOKUP(D1719,[1]INSUMOS!$B$13:$H$9994,3,0),"")))))</f>
        <v>ALVENARIA DE VEDAÇÃO DE BLOCOS CERÂMICOS FURADOS NA VERTICAL DE 9X19X39 CM (ESPESSURA 9 CM) E ARGAMASSA DE ASSENTAMENTO COM PREPARO MANUAL. AF_12/2021</v>
      </c>
      <c r="G1719" s="38" t="str">
        <f>IFERROR(VLOOKUP(D1719,'[1]COMP-SINT-SINAPI'!$G$6:$Q$20000,3,0),IFERROR(VLOOKUP(D1719,'[1]PREÇOS UNITÁRIOS'!$B$73:$H$20000,4,0),IFERROR(VLOOKUP(D1719,'[1]INSUMOS-SINAPI'!$A$7:$F$20000,3,0),IFERROR(VLOOKUP(D1719,'[1]tab-PINI-SINT'!$B$18:$G$20000,3,0),IFERROR(VLOOKUP(D1719,[1]INSUMOS!$B$13:$H$9994,5,0),"")))))</f>
        <v>M2</v>
      </c>
      <c r="H1719" s="39">
        <v>14</v>
      </c>
      <c r="I1719" s="38">
        <f>IFERROR(VLOOKUP(D1719,'[1]COMP-SINT-SINAPI'!$G$6:$Q$20000,8,0),IFERROR(VLOOKUP(D1719,'[1]PREÇOS UNITÁRIOS'!$B$73:$H$20000,5,0),IFERROR(VLOOKUP(D1719,'[1]INSUMOS-SINAPI'!$A$7:$F$20000,5,0),IFERROR(VLOOKUP(D1719,'[1]tab-PINI-SINT'!$B$18:$G$20000,4,0),IFERROR(VLOOKUP(D1719,[1]INSUMOS!$B$13:$H$9994,6,0),"")))))</f>
        <v>43.7</v>
      </c>
      <c r="J1719" s="38" t="str">
        <f>IF(D1719="",0,IFERROR(VLOOKUP(D1719,'[1]COMP-SINT-SINAPI'!$G$6:$Q$20000,7,0),IFERROR(VLOOKUP(D1719,'[1]PREÇOS UNITÁRIOS'!$B$73:$H$20000,6,0),IFERROR(VLOOKUP(D1719,'[1]INSUMOS-SINAPI'!$A$7:$F$20000,7,0),IFERROR(VLOOKUP(D1719,'[1]tab-PINI-SINT'!$B$18:$G$20000,5,0),IFERROR(VLOOKUP(D1719,[1]INSUMOS!$B$13:$H$9994,7,0),"0,00"))))))</f>
        <v>17,16</v>
      </c>
      <c r="K1719" s="40">
        <f t="shared" si="60"/>
        <v>611.80000000000007</v>
      </c>
      <c r="L1719" s="40">
        <f t="shared" si="61"/>
        <v>240.24</v>
      </c>
      <c r="M1719" s="41">
        <f t="shared" si="62"/>
        <v>852.04000000000008</v>
      </c>
      <c r="N1719" s="35"/>
    </row>
    <row r="1720" spans="3:14" ht="87.5" x14ac:dyDescent="0.35">
      <c r="C1720" s="34"/>
      <c r="D1720" s="36">
        <v>101162</v>
      </c>
      <c r="E1720" s="38" t="str">
        <f>IFERROR(VLOOKUP(D1720,'[1]COMP-SINT-SINAPI'!$G$6:$R$20000,12,0),IFERROR(VLOOKUP(D1720,'[1]PREÇOS UNITÁRIOS'!$B$73:$K$20000,9,0),IFERROR(VLOOKUP(D1720,'[1]INSUMOS-SINAPI'!$A$6:$J$20000,6,0),IFERROR(VLOOKUP(D1720,'[1]tab-PINI-SINT'!$B$18:$H$20000,7,0),IFERROR(VLOOKUP(D1720,[1]INSUMOS!$B$13:$J$9994,9,0),"")))))</f>
        <v>SINAPI</v>
      </c>
      <c r="F1720" s="37" t="str">
        <f>IFERROR(VLOOKUP(D1720,'[1]COMP-SINT-SINAPI'!$G$6:$Q$20000,2,0),IFERROR(VLOOKUP(D1720,'[1]PREÇOS UNITÁRIOS'!$B$73:$H$20000,3,0),IFERROR(VLOOKUP(D1720,'[1]INSUMOS-SINAPI'!$A$7:$F$20000,2,0),IFERROR(VLOOKUP(D1720,'[1]tab-PINI-SINT'!$B$18:$G$20000,2,0),IFERROR(VLOOKUP(D1720,[1]INSUMOS!$B$13:$H$9994,3,0),"")))))</f>
        <v>ALVENARIA DE VEDAÇÃO COM ELEMENTO VAZADO DE CERÂMICA (COBOGÓ) DE 7X20X20CM E ARGAMASSA DE ASSENTAMENTO COM PREPARO EM BETONEIRA. AF_05/2020</v>
      </c>
      <c r="G1720" s="38" t="str">
        <f>IFERROR(VLOOKUP(D1720,'[1]COMP-SINT-SINAPI'!$G$6:$Q$20000,3,0),IFERROR(VLOOKUP(D1720,'[1]PREÇOS UNITÁRIOS'!$B$73:$H$20000,4,0),IFERROR(VLOOKUP(D1720,'[1]INSUMOS-SINAPI'!$A$7:$F$20000,3,0),IFERROR(VLOOKUP(D1720,'[1]tab-PINI-SINT'!$B$18:$G$20000,3,0),IFERROR(VLOOKUP(D1720,[1]INSUMOS!$B$13:$H$9994,5,0),"")))))</f>
        <v>M2</v>
      </c>
      <c r="H1720" s="39">
        <v>2.8</v>
      </c>
      <c r="I1720" s="38">
        <f>IFERROR(VLOOKUP(D1720,'[1]COMP-SINT-SINAPI'!$G$6:$Q$20000,8,0),IFERROR(VLOOKUP(D1720,'[1]PREÇOS UNITÁRIOS'!$B$73:$H$20000,5,0),IFERROR(VLOOKUP(D1720,'[1]INSUMOS-SINAPI'!$A$7:$F$20000,5,0),IFERROR(VLOOKUP(D1720,'[1]tab-PINI-SINT'!$B$18:$G$20000,4,0),IFERROR(VLOOKUP(D1720,[1]INSUMOS!$B$13:$H$9994,6,0),"")))))</f>
        <v>97.460000000000008</v>
      </c>
      <c r="J1720" s="38" t="str">
        <f>IF(D1720="",0,IFERROR(VLOOKUP(D1720,'[1]COMP-SINT-SINAPI'!$G$6:$Q$20000,7,0),IFERROR(VLOOKUP(D1720,'[1]PREÇOS UNITÁRIOS'!$B$73:$H$20000,6,0),IFERROR(VLOOKUP(D1720,'[1]INSUMOS-SINAPI'!$A$7:$F$20000,7,0),IFERROR(VLOOKUP(D1720,'[1]tab-PINI-SINT'!$B$18:$G$20000,5,0),IFERROR(VLOOKUP(D1720,[1]INSUMOS!$B$13:$H$9994,7,0),"0,00"))))))</f>
        <v>59,40</v>
      </c>
      <c r="K1720" s="40">
        <f t="shared" si="60"/>
        <v>272.88799999999998</v>
      </c>
      <c r="L1720" s="40">
        <f t="shared" si="61"/>
        <v>166.32</v>
      </c>
      <c r="M1720" s="41">
        <f t="shared" si="62"/>
        <v>439.20799999999997</v>
      </c>
      <c r="N1720" s="35"/>
    </row>
    <row r="1721" spans="3:14" ht="75" x14ac:dyDescent="0.35">
      <c r="C1721" s="34"/>
      <c r="D1721" s="36">
        <v>98546</v>
      </c>
      <c r="E1721" s="38" t="str">
        <f>IFERROR(VLOOKUP(D1721,'[1]COMP-SINT-SINAPI'!$G$6:$R$20000,12,0),IFERROR(VLOOKUP(D1721,'[1]PREÇOS UNITÁRIOS'!$B$73:$K$20000,9,0),IFERROR(VLOOKUP(D1721,'[1]INSUMOS-SINAPI'!$A$6:$J$20000,6,0),IFERROR(VLOOKUP(D1721,'[1]tab-PINI-SINT'!$B$18:$H$20000,7,0),IFERROR(VLOOKUP(D1721,[1]INSUMOS!$B$13:$J$9994,9,0),"")))))</f>
        <v>SINAPI</v>
      </c>
      <c r="F1721" s="37" t="str">
        <f>IFERROR(VLOOKUP(D1721,'[1]COMP-SINT-SINAPI'!$G$6:$Q$20000,2,0),IFERROR(VLOOKUP(D1721,'[1]PREÇOS UNITÁRIOS'!$B$73:$H$20000,3,0),IFERROR(VLOOKUP(D1721,'[1]INSUMOS-SINAPI'!$A$7:$F$20000,2,0),IFERROR(VLOOKUP(D1721,'[1]tab-PINI-SINT'!$B$18:$G$20000,2,0),IFERROR(VLOOKUP(D1721,[1]INSUMOS!$B$13:$H$9994,3,0),"")))))</f>
        <v>IMPERMEABILIZAÇÃO DE SUPERFÍCIE COM MANTA ASFÁLTICA, UMA CAMADA, INCLUSIVE APLICAÇÃO DE PRIMER ASFÁLTICO, E=3MM. AF_06/2018</v>
      </c>
      <c r="G1721" s="38" t="str">
        <f>IFERROR(VLOOKUP(D1721,'[1]COMP-SINT-SINAPI'!$G$6:$Q$20000,3,0),IFERROR(VLOOKUP(D1721,'[1]PREÇOS UNITÁRIOS'!$B$73:$H$20000,4,0),IFERROR(VLOOKUP(D1721,'[1]INSUMOS-SINAPI'!$A$7:$F$20000,3,0),IFERROR(VLOOKUP(D1721,'[1]tab-PINI-SINT'!$B$18:$G$20000,3,0),IFERROR(VLOOKUP(D1721,[1]INSUMOS!$B$13:$H$9994,5,0),"")))))</f>
        <v>M2</v>
      </c>
      <c r="H1721" s="39">
        <v>8</v>
      </c>
      <c r="I1721" s="38">
        <f>IFERROR(VLOOKUP(D1721,'[1]COMP-SINT-SINAPI'!$G$6:$Q$20000,8,0),IFERROR(VLOOKUP(D1721,'[1]PREÇOS UNITÁRIOS'!$B$73:$H$20000,5,0),IFERROR(VLOOKUP(D1721,'[1]INSUMOS-SINAPI'!$A$7:$F$20000,5,0),IFERROR(VLOOKUP(D1721,'[1]tab-PINI-SINT'!$B$18:$G$20000,4,0),IFERROR(VLOOKUP(D1721,[1]INSUMOS!$B$13:$H$9994,6,0),"")))))</f>
        <v>96.85</v>
      </c>
      <c r="J1721" s="38" t="str">
        <f>IF(D1721="",0,IFERROR(VLOOKUP(D1721,'[1]COMP-SINT-SINAPI'!$G$6:$Q$20000,7,0),IFERROR(VLOOKUP(D1721,'[1]PREÇOS UNITÁRIOS'!$B$73:$H$20000,6,0),IFERROR(VLOOKUP(D1721,'[1]INSUMOS-SINAPI'!$A$7:$F$20000,7,0),IFERROR(VLOOKUP(D1721,'[1]tab-PINI-SINT'!$B$18:$G$20000,5,0),IFERROR(VLOOKUP(D1721,[1]INSUMOS!$B$13:$H$9994,7,0),"0,00"))))))</f>
        <v>18,85</v>
      </c>
      <c r="K1721" s="40">
        <f t="shared" si="60"/>
        <v>774.8</v>
      </c>
      <c r="L1721" s="40">
        <f t="shared" si="61"/>
        <v>150.80000000000001</v>
      </c>
      <c r="M1721" s="41">
        <f t="shared" si="62"/>
        <v>925.59999999999991</v>
      </c>
      <c r="N1721" s="35"/>
    </row>
    <row r="1722" spans="3:14" ht="37.5" x14ac:dyDescent="0.35">
      <c r="C1722" s="34"/>
      <c r="D1722" s="36" t="s">
        <v>1063</v>
      </c>
      <c r="E1722" s="38" t="str">
        <f>IFERROR(VLOOKUP(D1722,'[1]COMP-SINT-SINAPI'!$G$6:$R$20000,12,0),IFERROR(VLOOKUP(D1722,'[1]PREÇOS UNITÁRIOS'!$B$73:$K$20000,9,0),IFERROR(VLOOKUP(D1722,'[1]INSUMOS-SINAPI'!$A$6:$J$20000,6,0),IFERROR(VLOOKUP(D1722,'[1]tab-PINI-SINT'!$B$18:$H$20000,7,0),IFERROR(VLOOKUP(D1722,[1]INSUMOS!$B$13:$J$9994,9,0),"")))))</f>
        <v>PINI</v>
      </c>
      <c r="F1722" s="37" t="str">
        <f>IFERROR(VLOOKUP(D1722,'[1]COMP-SINT-SINAPI'!$G$6:$Q$20000,2,0),IFERROR(VLOOKUP(D1722,'[1]PREÇOS UNITÁRIOS'!$B$73:$H$20000,3,0),IFERROR(VLOOKUP(D1722,'[1]INSUMOS-SINAPI'!$A$7:$F$20000,2,0),IFERROR(VLOOKUP(D1722,'[1]tab-PINI-SINT'!$B$18:$G$20000,2,0),IFERROR(VLOOKUP(D1722,[1]INSUMOS!$B$13:$H$9994,3,0),"")))))</f>
        <v>Grade de proteção de ferro chato 1" x 1/4", colocação e acabamento</v>
      </c>
      <c r="G1722" s="38" t="str">
        <f>IFERROR(VLOOKUP(D1722,'[1]COMP-SINT-SINAPI'!$G$6:$Q$20000,3,0),IFERROR(VLOOKUP(D1722,'[1]PREÇOS UNITÁRIOS'!$B$73:$H$20000,4,0),IFERROR(VLOOKUP(D1722,'[1]INSUMOS-SINAPI'!$A$7:$F$20000,3,0),IFERROR(VLOOKUP(D1722,'[1]tab-PINI-SINT'!$B$18:$G$20000,3,0),IFERROR(VLOOKUP(D1722,[1]INSUMOS!$B$13:$H$9994,5,0),"")))))</f>
        <v>m²</v>
      </c>
      <c r="H1722" s="39">
        <v>1.2</v>
      </c>
      <c r="I1722" s="38">
        <f>IFERROR(VLOOKUP(D1722,'[1]COMP-SINT-SINAPI'!$G$6:$Q$20000,8,0),IFERROR(VLOOKUP(D1722,'[1]PREÇOS UNITÁRIOS'!$B$73:$H$20000,5,0),IFERROR(VLOOKUP(D1722,'[1]INSUMOS-SINAPI'!$A$7:$F$20000,5,0),IFERROR(VLOOKUP(D1722,'[1]tab-PINI-SINT'!$B$18:$G$20000,4,0),IFERROR(VLOOKUP(D1722,[1]INSUMOS!$B$13:$H$9994,6,0),"")))))</f>
        <v>463.03</v>
      </c>
      <c r="J1722" s="38">
        <f>IF(D1722="",0,IFERROR(VLOOKUP(D1722,'[1]COMP-SINT-SINAPI'!$G$6:$Q$20000,7,0),IFERROR(VLOOKUP(D1722,'[1]PREÇOS UNITÁRIOS'!$B$73:$H$20000,6,0),IFERROR(VLOOKUP(D1722,'[1]INSUMOS-SINAPI'!$A$7:$F$20000,7,0),IFERROR(VLOOKUP(D1722,'[1]tab-PINI-SINT'!$B$18:$G$20000,5,0),IFERROR(VLOOKUP(D1722,[1]INSUMOS!$B$13:$H$9994,7,0),"0,00"))))))</f>
        <v>93.32</v>
      </c>
      <c r="K1722" s="40">
        <f t="shared" si="60"/>
        <v>555.63599999999997</v>
      </c>
      <c r="L1722" s="40">
        <f t="shared" si="61"/>
        <v>111.98399999999999</v>
      </c>
      <c r="M1722" s="41">
        <f t="shared" si="62"/>
        <v>667.62</v>
      </c>
      <c r="N1722" s="35"/>
    </row>
    <row r="1723" spans="3:14" ht="125" x14ac:dyDescent="0.35">
      <c r="C1723" s="34"/>
      <c r="D1723" s="36">
        <v>87529</v>
      </c>
      <c r="E1723" s="38" t="str">
        <f>IFERROR(VLOOKUP(D1723,'[1]COMP-SINT-SINAPI'!$G$6:$R$20000,12,0),IFERROR(VLOOKUP(D1723,'[1]PREÇOS UNITÁRIOS'!$B$73:$K$20000,9,0),IFERROR(VLOOKUP(D1723,'[1]INSUMOS-SINAPI'!$A$6:$J$20000,6,0),IFERROR(VLOOKUP(D1723,'[1]tab-PINI-SINT'!$B$18:$H$20000,7,0),IFERROR(VLOOKUP(D1723,[1]INSUMOS!$B$13:$J$9994,9,0),"")))))</f>
        <v>SINAPI</v>
      </c>
      <c r="F1723" s="37" t="str">
        <f>IFERROR(VLOOKUP(D1723,'[1]COMP-SINT-SINAPI'!$G$6:$Q$20000,2,0),IFERROR(VLOOKUP(D1723,'[1]PREÇOS UNITÁRIOS'!$B$73:$H$20000,3,0),IFERROR(VLOOKUP(D1723,'[1]INSUMOS-SINAPI'!$A$7:$F$20000,2,0),IFERROR(VLOOKUP(D1723,'[1]tab-PINI-SINT'!$B$18:$G$20000,2,0),IFERROR(VLOOKUP(D1723,[1]INSUMOS!$B$13:$H$9994,3,0),"")))))</f>
        <v>MASSA ÚNICA, PARA RECEBIMENTO DE PINTURA, EM ARGAMASSA TRAÇO 1:2:8, PREPARO MECÂNICO COM BETONEIRA 400L, APLICADA MANUALMENTE EM FACES INTERNAS DE PAREDES, ESPESSURA DE 20MM, COM EXECUÇÃO DE TALISCAS. AF_06/2014</v>
      </c>
      <c r="G1723" s="38" t="str">
        <f>IFERROR(VLOOKUP(D1723,'[1]COMP-SINT-SINAPI'!$G$6:$Q$20000,3,0),IFERROR(VLOOKUP(D1723,'[1]PREÇOS UNITÁRIOS'!$B$73:$H$20000,4,0),IFERROR(VLOOKUP(D1723,'[1]INSUMOS-SINAPI'!$A$7:$F$20000,3,0),IFERROR(VLOOKUP(D1723,'[1]tab-PINI-SINT'!$B$18:$G$20000,3,0),IFERROR(VLOOKUP(D1723,[1]INSUMOS!$B$13:$H$9994,5,0),"")))))</f>
        <v>M2</v>
      </c>
      <c r="H1723" s="39">
        <v>28</v>
      </c>
      <c r="I1723" s="38">
        <f>IFERROR(VLOOKUP(D1723,'[1]COMP-SINT-SINAPI'!$G$6:$Q$20000,8,0),IFERROR(VLOOKUP(D1723,'[1]PREÇOS UNITÁRIOS'!$B$73:$H$20000,5,0),IFERROR(VLOOKUP(D1723,'[1]INSUMOS-SINAPI'!$A$7:$F$20000,5,0),IFERROR(VLOOKUP(D1723,'[1]tab-PINI-SINT'!$B$18:$G$20000,4,0),IFERROR(VLOOKUP(D1723,[1]INSUMOS!$B$13:$H$9994,6,0),"")))))</f>
        <v>22.450000000000003</v>
      </c>
      <c r="J1723" s="38" t="str">
        <f>IF(D1723="",0,IFERROR(VLOOKUP(D1723,'[1]COMP-SINT-SINAPI'!$G$6:$Q$20000,7,0),IFERROR(VLOOKUP(D1723,'[1]PREÇOS UNITÁRIOS'!$B$73:$H$20000,6,0),IFERROR(VLOOKUP(D1723,'[1]INSUMOS-SINAPI'!$A$7:$F$20000,7,0),IFERROR(VLOOKUP(D1723,'[1]tab-PINI-SINT'!$B$18:$G$20000,5,0),IFERROR(VLOOKUP(D1723,[1]INSUMOS!$B$13:$H$9994,7,0),"0,00"))))))</f>
        <v>13,75</v>
      </c>
      <c r="K1723" s="40">
        <f t="shared" si="60"/>
        <v>628.60000000000014</v>
      </c>
      <c r="L1723" s="40">
        <f t="shared" si="61"/>
        <v>385</v>
      </c>
      <c r="M1723" s="41">
        <f t="shared" si="62"/>
        <v>1013.6000000000001</v>
      </c>
      <c r="N1723" s="35"/>
    </row>
    <row r="1724" spans="3:14" ht="87.5" x14ac:dyDescent="0.35">
      <c r="C1724" s="34"/>
      <c r="D1724" s="36">
        <v>87878</v>
      </c>
      <c r="E1724" s="38" t="str">
        <f>IFERROR(VLOOKUP(D1724,'[1]COMP-SINT-SINAPI'!$G$6:$R$20000,12,0),IFERROR(VLOOKUP(D1724,'[1]PREÇOS UNITÁRIOS'!$B$73:$K$20000,9,0),IFERROR(VLOOKUP(D1724,'[1]INSUMOS-SINAPI'!$A$6:$J$20000,6,0),IFERROR(VLOOKUP(D1724,'[1]tab-PINI-SINT'!$B$18:$H$20000,7,0),IFERROR(VLOOKUP(D1724,[1]INSUMOS!$B$13:$J$9994,9,0),"")))))</f>
        <v>SINAPI</v>
      </c>
      <c r="F1724" s="37" t="str">
        <f>IFERROR(VLOOKUP(D1724,'[1]COMP-SINT-SINAPI'!$G$6:$Q$20000,2,0),IFERROR(VLOOKUP(D1724,'[1]PREÇOS UNITÁRIOS'!$B$73:$H$20000,3,0),IFERROR(VLOOKUP(D1724,'[1]INSUMOS-SINAPI'!$A$7:$F$20000,2,0),IFERROR(VLOOKUP(D1724,'[1]tab-PINI-SINT'!$B$18:$G$20000,2,0),IFERROR(VLOOKUP(D1724,[1]INSUMOS!$B$13:$H$9994,3,0),"")))))</f>
        <v>CHAPISCO APLICADO EM ALVENARIAS E ESTRUTURAS DE CONCRETO INTERNAS, COM COLHER DE PEDREIRO.  ARGAMASSA TRAÇO 1:3 COM PREPARO MANUAL. AF_10/2022</v>
      </c>
      <c r="G1724" s="38" t="str">
        <f>IFERROR(VLOOKUP(D1724,'[1]COMP-SINT-SINAPI'!$G$6:$Q$20000,3,0),IFERROR(VLOOKUP(D1724,'[1]PREÇOS UNITÁRIOS'!$B$73:$H$20000,4,0),IFERROR(VLOOKUP(D1724,'[1]INSUMOS-SINAPI'!$A$7:$F$20000,3,0),IFERROR(VLOOKUP(D1724,'[1]tab-PINI-SINT'!$B$18:$G$20000,3,0),IFERROR(VLOOKUP(D1724,[1]INSUMOS!$B$13:$H$9994,5,0),"")))))</f>
        <v>M2</v>
      </c>
      <c r="H1724" s="39">
        <v>28</v>
      </c>
      <c r="I1724" s="38">
        <f>IFERROR(VLOOKUP(D1724,'[1]COMP-SINT-SINAPI'!$G$6:$Q$20000,8,0),IFERROR(VLOOKUP(D1724,'[1]PREÇOS UNITÁRIOS'!$B$73:$H$20000,5,0),IFERROR(VLOOKUP(D1724,'[1]INSUMOS-SINAPI'!$A$7:$F$20000,5,0),IFERROR(VLOOKUP(D1724,'[1]tab-PINI-SINT'!$B$18:$G$20000,4,0),IFERROR(VLOOKUP(D1724,[1]INSUMOS!$B$13:$H$9994,6,0),"")))))</f>
        <v>2.44</v>
      </c>
      <c r="J1724" s="38" t="str">
        <f>IF(D1724="",0,IFERROR(VLOOKUP(D1724,'[1]COMP-SINT-SINAPI'!$G$6:$Q$20000,7,0),IFERROR(VLOOKUP(D1724,'[1]PREÇOS UNITÁRIOS'!$B$73:$H$20000,6,0),IFERROR(VLOOKUP(D1724,'[1]INSUMOS-SINAPI'!$A$7:$F$20000,7,0),IFERROR(VLOOKUP(D1724,'[1]tab-PINI-SINT'!$B$18:$G$20000,5,0),IFERROR(VLOOKUP(D1724,[1]INSUMOS!$B$13:$H$9994,7,0),"0,00"))))))</f>
        <v>2,27</v>
      </c>
      <c r="K1724" s="40">
        <f t="shared" si="60"/>
        <v>68.319999999999993</v>
      </c>
      <c r="L1724" s="40">
        <f t="shared" si="61"/>
        <v>63.56</v>
      </c>
      <c r="M1724" s="41">
        <f t="shared" si="62"/>
        <v>131.88</v>
      </c>
      <c r="N1724" s="35"/>
    </row>
    <row r="1725" spans="3:14" ht="62.5" x14ac:dyDescent="0.35">
      <c r="C1725" s="34"/>
      <c r="D1725" s="36">
        <v>98560</v>
      </c>
      <c r="E1725" s="38" t="str">
        <f>IFERROR(VLOOKUP(D1725,'[1]COMP-SINT-SINAPI'!$G$6:$R$20000,12,0),IFERROR(VLOOKUP(D1725,'[1]PREÇOS UNITÁRIOS'!$B$73:$K$20000,9,0),IFERROR(VLOOKUP(D1725,'[1]INSUMOS-SINAPI'!$A$6:$J$20000,6,0),IFERROR(VLOOKUP(D1725,'[1]tab-PINI-SINT'!$B$18:$H$20000,7,0),IFERROR(VLOOKUP(D1725,[1]INSUMOS!$B$13:$J$9994,9,0),"")))))</f>
        <v>SINAPI</v>
      </c>
      <c r="F1725" s="37" t="str">
        <f>IFERROR(VLOOKUP(D1725,'[1]COMP-SINT-SINAPI'!$G$6:$Q$20000,2,0),IFERROR(VLOOKUP(D1725,'[1]PREÇOS UNITÁRIOS'!$B$73:$H$20000,3,0),IFERROR(VLOOKUP(D1725,'[1]INSUMOS-SINAPI'!$A$7:$F$20000,2,0),IFERROR(VLOOKUP(D1725,'[1]tab-PINI-SINT'!$B$18:$G$20000,2,0),IFERROR(VLOOKUP(D1725,[1]INSUMOS!$B$13:$H$9994,3,0),"")))))</f>
        <v>IMPERMEABILIZAÇÃO DE PISO COM ARGAMASSA DE CIMENTO E AREIA, COM ADITIVO IMPERMEABILIZANTE, E = 2CM. AF_06/2018</v>
      </c>
      <c r="G1725" s="38" t="str">
        <f>IFERROR(VLOOKUP(D1725,'[1]COMP-SINT-SINAPI'!$G$6:$Q$20000,3,0),IFERROR(VLOOKUP(D1725,'[1]PREÇOS UNITÁRIOS'!$B$73:$H$20000,4,0),IFERROR(VLOOKUP(D1725,'[1]INSUMOS-SINAPI'!$A$7:$F$20000,3,0),IFERROR(VLOOKUP(D1725,'[1]tab-PINI-SINT'!$B$18:$G$20000,3,0),IFERROR(VLOOKUP(D1725,[1]INSUMOS!$B$13:$H$9994,5,0),"")))))</f>
        <v>M2</v>
      </c>
      <c r="H1725" s="39">
        <v>3.2</v>
      </c>
      <c r="I1725" s="38">
        <f>IFERROR(VLOOKUP(D1725,'[1]COMP-SINT-SINAPI'!$G$6:$Q$20000,8,0),IFERROR(VLOOKUP(D1725,'[1]PREÇOS UNITÁRIOS'!$B$73:$H$20000,5,0),IFERROR(VLOOKUP(D1725,'[1]INSUMOS-SINAPI'!$A$7:$F$20000,5,0),IFERROR(VLOOKUP(D1725,'[1]tab-PINI-SINT'!$B$18:$G$20000,4,0),IFERROR(VLOOKUP(D1725,[1]INSUMOS!$B$13:$H$9994,6,0),"")))))</f>
        <v>25.139999999999997</v>
      </c>
      <c r="J1725" s="38" t="str">
        <f>IF(D1725="",0,IFERROR(VLOOKUP(D1725,'[1]COMP-SINT-SINAPI'!$G$6:$Q$20000,7,0),IFERROR(VLOOKUP(D1725,'[1]PREÇOS UNITÁRIOS'!$B$73:$H$20000,6,0),IFERROR(VLOOKUP(D1725,'[1]INSUMOS-SINAPI'!$A$7:$F$20000,7,0),IFERROR(VLOOKUP(D1725,'[1]tab-PINI-SINT'!$B$18:$G$20000,5,0),IFERROR(VLOOKUP(D1725,[1]INSUMOS!$B$13:$H$9994,7,0),"0,00"))))))</f>
        <v>23,01</v>
      </c>
      <c r="K1725" s="40">
        <f t="shared" si="60"/>
        <v>80.447999999999993</v>
      </c>
      <c r="L1725" s="40">
        <f t="shared" si="61"/>
        <v>73.632000000000005</v>
      </c>
      <c r="M1725" s="41">
        <f t="shared" si="62"/>
        <v>154.07999999999998</v>
      </c>
      <c r="N1725" s="35"/>
    </row>
    <row r="1726" spans="3:14" ht="75" x14ac:dyDescent="0.35">
      <c r="C1726" s="34"/>
      <c r="D1726" s="36">
        <v>101749</v>
      </c>
      <c r="E1726" s="38" t="str">
        <f>IFERROR(VLOOKUP(D1726,'[1]COMP-SINT-SINAPI'!$G$6:$R$20000,12,0),IFERROR(VLOOKUP(D1726,'[1]PREÇOS UNITÁRIOS'!$B$73:$K$20000,9,0),IFERROR(VLOOKUP(D1726,'[1]INSUMOS-SINAPI'!$A$6:$J$20000,6,0),IFERROR(VLOOKUP(D1726,'[1]tab-PINI-SINT'!$B$18:$H$20000,7,0),IFERROR(VLOOKUP(D1726,[1]INSUMOS!$B$13:$J$9994,9,0),"")))))</f>
        <v>SINAPI</v>
      </c>
      <c r="F1726" s="37" t="str">
        <f>IFERROR(VLOOKUP(D1726,'[1]COMP-SINT-SINAPI'!$G$6:$Q$20000,2,0),IFERROR(VLOOKUP(D1726,'[1]PREÇOS UNITÁRIOS'!$B$73:$H$20000,3,0),IFERROR(VLOOKUP(D1726,'[1]INSUMOS-SINAPI'!$A$7:$F$20000,2,0),IFERROR(VLOOKUP(D1726,'[1]tab-PINI-SINT'!$B$18:$G$20000,2,0),IFERROR(VLOOKUP(D1726,[1]INSUMOS!$B$13:$H$9994,3,0),"")))))</f>
        <v>PISO CIMENTADO, TRAÇO 1:3 (CIMENTO E AREIA), ACABAMENTO LISO, ESPESSURA 4,0 CM, PREPARO MECÂNICO DA ARGAMASSA. AF_09/2020</v>
      </c>
      <c r="G1726" s="38" t="str">
        <f>IFERROR(VLOOKUP(D1726,'[1]COMP-SINT-SINAPI'!$G$6:$Q$20000,3,0),IFERROR(VLOOKUP(D1726,'[1]PREÇOS UNITÁRIOS'!$B$73:$H$20000,4,0),IFERROR(VLOOKUP(D1726,'[1]INSUMOS-SINAPI'!$A$7:$F$20000,3,0),IFERROR(VLOOKUP(D1726,'[1]tab-PINI-SINT'!$B$18:$G$20000,3,0),IFERROR(VLOOKUP(D1726,[1]INSUMOS!$B$13:$H$9994,5,0),"")))))</f>
        <v>M2</v>
      </c>
      <c r="H1726" s="39">
        <v>3.2</v>
      </c>
      <c r="I1726" s="38">
        <f>IFERROR(VLOOKUP(D1726,'[1]COMP-SINT-SINAPI'!$G$6:$Q$20000,8,0),IFERROR(VLOOKUP(D1726,'[1]PREÇOS UNITÁRIOS'!$B$73:$H$20000,5,0),IFERROR(VLOOKUP(D1726,'[1]INSUMOS-SINAPI'!$A$7:$F$20000,5,0),IFERROR(VLOOKUP(D1726,'[1]tab-PINI-SINT'!$B$18:$G$20000,4,0),IFERROR(VLOOKUP(D1726,[1]INSUMOS!$B$13:$H$9994,6,0),"")))))</f>
        <v>41.54</v>
      </c>
      <c r="J1726" s="38" t="str">
        <f>IF(D1726="",0,IFERROR(VLOOKUP(D1726,'[1]COMP-SINT-SINAPI'!$G$6:$Q$20000,7,0),IFERROR(VLOOKUP(D1726,'[1]PREÇOS UNITÁRIOS'!$B$73:$H$20000,6,0),IFERROR(VLOOKUP(D1726,'[1]INSUMOS-SINAPI'!$A$7:$F$20000,7,0),IFERROR(VLOOKUP(D1726,'[1]tab-PINI-SINT'!$B$18:$G$20000,5,0),IFERROR(VLOOKUP(D1726,[1]INSUMOS!$B$13:$H$9994,7,0),"0,00"))))))</f>
        <v>14,15</v>
      </c>
      <c r="K1726" s="40">
        <f t="shared" si="60"/>
        <v>132.928</v>
      </c>
      <c r="L1726" s="40">
        <f t="shared" si="61"/>
        <v>45.28</v>
      </c>
      <c r="M1726" s="41">
        <f t="shared" si="62"/>
        <v>178.208</v>
      </c>
      <c r="N1726" s="35"/>
    </row>
    <row r="1727" spans="3:14" ht="112.5" x14ac:dyDescent="0.35">
      <c r="C1727" s="34"/>
      <c r="D1727" s="36">
        <v>100760</v>
      </c>
      <c r="E1727" s="38" t="str">
        <f>IFERROR(VLOOKUP(D1727,'[1]COMP-SINT-SINAPI'!$G$6:$R$20000,12,0),IFERROR(VLOOKUP(D1727,'[1]PREÇOS UNITÁRIOS'!$B$73:$K$20000,9,0),IFERROR(VLOOKUP(D1727,'[1]INSUMOS-SINAPI'!$A$6:$J$20000,6,0),IFERROR(VLOOKUP(D1727,'[1]tab-PINI-SINT'!$B$18:$H$20000,7,0),IFERROR(VLOOKUP(D1727,[1]INSUMOS!$B$13:$J$9994,9,0),"")))))</f>
        <v>SINAPI</v>
      </c>
      <c r="F1727" s="37" t="str">
        <f>IFERROR(VLOOKUP(D1727,'[1]COMP-SINT-SINAPI'!$G$6:$Q$20000,2,0),IFERROR(VLOOKUP(D1727,'[1]PREÇOS UNITÁRIOS'!$B$73:$H$20000,3,0),IFERROR(VLOOKUP(D1727,'[1]INSUMOS-SINAPI'!$A$7:$F$20000,2,0),IFERROR(VLOOKUP(D1727,'[1]tab-PINI-SINT'!$B$18:$G$20000,2,0),IFERROR(VLOOKUP(D1727,[1]INSUMOS!$B$13:$H$9994,3,0),"")))))</f>
        <v>PINTURA COM TINTA ALQUÍDICA DE ACABAMENTO (ESMALTE SINTÉTICO BRILHANTE) APLICADA A ROLO OU PINCEL SOBRE SUPERFÍCIES METÁLICAS (EXCETO PERFIL) EXECUTADO EM OBRA (02 DEMÃOS). AF_01/2020</v>
      </c>
      <c r="G1727" s="38" t="str">
        <f>IFERROR(VLOOKUP(D1727,'[1]COMP-SINT-SINAPI'!$G$6:$Q$20000,3,0),IFERROR(VLOOKUP(D1727,'[1]PREÇOS UNITÁRIOS'!$B$73:$H$20000,4,0),IFERROR(VLOOKUP(D1727,'[1]INSUMOS-SINAPI'!$A$7:$F$20000,3,0),IFERROR(VLOOKUP(D1727,'[1]tab-PINI-SINT'!$B$18:$G$20000,3,0),IFERROR(VLOOKUP(D1727,[1]INSUMOS!$B$13:$H$9994,5,0),"")))))</f>
        <v>M2</v>
      </c>
      <c r="H1727" s="39">
        <v>1.2</v>
      </c>
      <c r="I1727" s="38">
        <f>IFERROR(VLOOKUP(D1727,'[1]COMP-SINT-SINAPI'!$G$6:$Q$20000,8,0),IFERROR(VLOOKUP(D1727,'[1]PREÇOS UNITÁRIOS'!$B$73:$H$20000,5,0),IFERROR(VLOOKUP(D1727,'[1]INSUMOS-SINAPI'!$A$7:$F$20000,5,0),IFERROR(VLOOKUP(D1727,'[1]tab-PINI-SINT'!$B$18:$G$20000,4,0),IFERROR(VLOOKUP(D1727,[1]INSUMOS!$B$13:$H$9994,6,0),"")))))</f>
        <v>18.86</v>
      </c>
      <c r="J1727" s="38" t="str">
        <f>IF(D1727="",0,IFERROR(VLOOKUP(D1727,'[1]COMP-SINT-SINAPI'!$G$6:$Q$20000,7,0),IFERROR(VLOOKUP(D1727,'[1]PREÇOS UNITÁRIOS'!$B$73:$H$20000,6,0),IFERROR(VLOOKUP(D1727,'[1]INSUMOS-SINAPI'!$A$7:$F$20000,7,0),IFERROR(VLOOKUP(D1727,'[1]tab-PINI-SINT'!$B$18:$G$20000,5,0),IFERROR(VLOOKUP(D1727,[1]INSUMOS!$B$13:$H$9994,7,0),"0,00"))))))</f>
        <v>25,82</v>
      </c>
      <c r="K1727" s="40">
        <f t="shared" si="60"/>
        <v>22.631999999999998</v>
      </c>
      <c r="L1727" s="40">
        <f t="shared" si="61"/>
        <v>30.983999999999998</v>
      </c>
      <c r="M1727" s="41">
        <f t="shared" si="62"/>
        <v>53.616</v>
      </c>
      <c r="N1727" s="35"/>
    </row>
    <row r="1728" spans="3:14" ht="50" x14ac:dyDescent="0.35">
      <c r="C1728" s="34"/>
      <c r="D1728" s="36">
        <v>88489</v>
      </c>
      <c r="E1728" s="38" t="str">
        <f>IFERROR(VLOOKUP(D1728,'[1]COMP-SINT-SINAPI'!$G$6:$R$20000,12,0),IFERROR(VLOOKUP(D1728,'[1]PREÇOS UNITÁRIOS'!$B$73:$K$20000,9,0),IFERROR(VLOOKUP(D1728,'[1]INSUMOS-SINAPI'!$A$6:$J$20000,6,0),IFERROR(VLOOKUP(D1728,'[1]tab-PINI-SINT'!$B$18:$H$20000,7,0),IFERROR(VLOOKUP(D1728,[1]INSUMOS!$B$13:$J$9994,9,0),"")))))</f>
        <v>SINAPI</v>
      </c>
      <c r="F1728" s="37" t="str">
        <f>IFERROR(VLOOKUP(D1728,'[1]COMP-SINT-SINAPI'!$G$6:$Q$20000,2,0),IFERROR(VLOOKUP(D1728,'[1]PREÇOS UNITÁRIOS'!$B$73:$H$20000,3,0),IFERROR(VLOOKUP(D1728,'[1]INSUMOS-SINAPI'!$A$7:$F$20000,2,0),IFERROR(VLOOKUP(D1728,'[1]tab-PINI-SINT'!$B$18:$G$20000,2,0),IFERROR(VLOOKUP(D1728,[1]INSUMOS!$B$13:$H$9994,3,0),"")))))</f>
        <v>PINTURA LÁTEX ACRÍLICA PREMIUM, APLICAÇÃO MANUAL EM PAREDES, DUAS DEMÃOS. AF_04/2023</v>
      </c>
      <c r="G1728" s="38" t="str">
        <f>IFERROR(VLOOKUP(D1728,'[1]COMP-SINT-SINAPI'!$G$6:$Q$20000,3,0),IFERROR(VLOOKUP(D1728,'[1]PREÇOS UNITÁRIOS'!$B$73:$H$20000,4,0),IFERROR(VLOOKUP(D1728,'[1]INSUMOS-SINAPI'!$A$7:$F$20000,3,0),IFERROR(VLOOKUP(D1728,'[1]tab-PINI-SINT'!$B$18:$G$20000,3,0),IFERROR(VLOOKUP(D1728,[1]INSUMOS!$B$13:$H$9994,5,0),"")))))</f>
        <v>M2</v>
      </c>
      <c r="H1728" s="39">
        <v>44</v>
      </c>
      <c r="I1728" s="38">
        <f>IFERROR(VLOOKUP(D1728,'[1]COMP-SINT-SINAPI'!$G$6:$Q$20000,8,0),IFERROR(VLOOKUP(D1728,'[1]PREÇOS UNITÁRIOS'!$B$73:$H$20000,5,0),IFERROR(VLOOKUP(D1728,'[1]INSUMOS-SINAPI'!$A$7:$F$20000,5,0),IFERROR(VLOOKUP(D1728,'[1]tab-PINI-SINT'!$B$18:$G$20000,4,0),IFERROR(VLOOKUP(D1728,[1]INSUMOS!$B$13:$H$9994,6,0),"")))))</f>
        <v>7.3400000000000007</v>
      </c>
      <c r="J1728" s="38" t="str">
        <f>IF(D1728="",0,IFERROR(VLOOKUP(D1728,'[1]COMP-SINT-SINAPI'!$G$6:$Q$20000,7,0),IFERROR(VLOOKUP(D1728,'[1]PREÇOS UNITÁRIOS'!$B$73:$H$20000,6,0),IFERROR(VLOOKUP(D1728,'[1]INSUMOS-SINAPI'!$A$7:$F$20000,7,0),IFERROR(VLOOKUP(D1728,'[1]tab-PINI-SINT'!$B$18:$G$20000,5,0),IFERROR(VLOOKUP(D1728,[1]INSUMOS!$B$13:$H$9994,7,0),"0,00"))))))</f>
        <v>3,87</v>
      </c>
      <c r="K1728" s="40">
        <f t="shared" si="60"/>
        <v>322.96000000000004</v>
      </c>
      <c r="L1728" s="40">
        <f t="shared" si="61"/>
        <v>170.28</v>
      </c>
      <c r="M1728" s="41">
        <f t="shared" si="62"/>
        <v>493.24</v>
      </c>
      <c r="N1728" s="35"/>
    </row>
    <row r="1729" spans="3:14" x14ac:dyDescent="0.35">
      <c r="C1729" s="34"/>
      <c r="D1729" s="35"/>
      <c r="E1729" s="118"/>
      <c r="F1729" s="35"/>
      <c r="G1729" s="35"/>
      <c r="H1729" s="35"/>
      <c r="I1729" s="50" t="s">
        <v>1042</v>
      </c>
      <c r="J1729" s="29"/>
      <c r="K1729" s="41">
        <f>SUM(K1713:K1728)</f>
        <v>8482.5270000000019</v>
      </c>
      <c r="L1729" s="41">
        <f>SUM(L1713:L1728)</f>
        <v>2371.9030000000002</v>
      </c>
      <c r="M1729" s="41">
        <f>SUM(M1713:M1728)</f>
        <v>10854.43</v>
      </c>
      <c r="N1729" s="35"/>
    </row>
    <row r="1730" spans="3:14" x14ac:dyDescent="0.35">
      <c r="C1730" s="34"/>
      <c r="D1730" s="35"/>
      <c r="E1730" s="118"/>
      <c r="F1730" s="51"/>
      <c r="G1730" s="43"/>
      <c r="H1730" s="43"/>
      <c r="I1730" s="43"/>
      <c r="J1730" s="43"/>
      <c r="K1730" s="43"/>
      <c r="L1730" s="43"/>
      <c r="M1730" s="43"/>
      <c r="N1730" s="35"/>
    </row>
    <row r="1731" spans="3:14" x14ac:dyDescent="0.35">
      <c r="C1731" s="42"/>
      <c r="D1731" s="43"/>
      <c r="E1731" s="117"/>
      <c r="F1731" s="43"/>
      <c r="G1731" s="44" t="s">
        <v>21</v>
      </c>
      <c r="H1731" s="44" t="s">
        <v>1036</v>
      </c>
      <c r="I1731" s="44" t="s">
        <v>1037</v>
      </c>
      <c r="J1731" s="44" t="s">
        <v>1038</v>
      </c>
      <c r="K1731" s="44" t="s">
        <v>1039</v>
      </c>
      <c r="L1731" s="44" t="s">
        <v>1040</v>
      </c>
      <c r="M1731" s="45" t="s">
        <v>1041</v>
      </c>
      <c r="N1731" s="35"/>
    </row>
    <row r="1732" spans="3:14" ht="65" x14ac:dyDescent="0.35">
      <c r="C1732" s="55" t="s">
        <v>929</v>
      </c>
      <c r="D1732" s="47" t="str">
        <f>IF(C1732="","",VLOOKUP(C1732,'[1]PREÇOS UNITÁRIOS'!$B$12:$H$10000,2,0))</f>
        <v>C233-SINAPI-102181</v>
      </c>
      <c r="E1732" s="79" t="s">
        <v>11</v>
      </c>
      <c r="F1732" s="47" t="str">
        <f>IF(C1732="","",VLOOKUP(C1732,'[1]PREÇOS UNITÁRIOS'!$B$12:$H$10000,3,0))</f>
        <v>REINSTALAÇÃO DA DIVISÓRIA EM VIDRO TEMPERADO INCOLOR, ESPESSURA 10MM, COM SUBSTITUIÇÃO DE FERRAGENS</v>
      </c>
      <c r="G1732" s="48" t="s">
        <v>33</v>
      </c>
      <c r="H1732" s="29"/>
      <c r="I1732" s="29"/>
      <c r="J1732" s="49"/>
      <c r="K1732" s="49">
        <f>K1735</f>
        <v>140.80000000000001</v>
      </c>
      <c r="L1732" s="49">
        <f>L1735</f>
        <v>42.9</v>
      </c>
      <c r="M1732" s="49">
        <f>SUM(K1732:L1732)</f>
        <v>183.70000000000002</v>
      </c>
      <c r="N1732" s="35"/>
    </row>
    <row r="1733" spans="3:14" ht="50" x14ac:dyDescent="0.35">
      <c r="C1733" s="34"/>
      <c r="D1733" s="36">
        <v>102181</v>
      </c>
      <c r="E1733" s="38" t="str">
        <f>IFERROR(VLOOKUP(D1733,'[1]COMP-SINT-SINAPI'!$G$6:$R$20000,12,0),IFERROR(VLOOKUP(D1733,'[1]PREÇOS UNITÁRIOS'!$B$73:$K$20000,9,0),IFERROR(VLOOKUP(D1733,'[1]INSUMOS-SINAPI'!$A$6:$J$20000,6,0),IFERROR(VLOOKUP(D1733,'[1]tab-PINI-SINT'!$B$18:$H$20000,7,0),IFERROR(VLOOKUP(D1733,[1]INSUMOS!$B$13:$J$9994,9,0),"")))))</f>
        <v>SINAPI</v>
      </c>
      <c r="F1733" s="37" t="str">
        <f>IFERROR(VLOOKUP(D1733,'[1]COMP-SINT-SINAPI'!$G$6:$Q$20000,2,0),IFERROR(VLOOKUP(D1733,'[1]PREÇOS UNITÁRIOS'!$B$73:$H$20000,3,0),IFERROR(VLOOKUP(D1733,'[1]INSUMOS-SINAPI'!$A$7:$F$20000,2,0),IFERROR(VLOOKUP(D1733,'[1]tab-PINI-SINT'!$B$18:$G$20000,2,0),IFERROR(VLOOKUP(D1733,[1]INSUMOS!$B$13:$H$9994,3,0),"")))))</f>
        <v>INSTALAÇÃO DE VIDRO TEMPERADO, E = 10 MM, ENCAIXADO EM PERFIL U. AF_01/2021_PS</v>
      </c>
      <c r="G1733" s="38" t="str">
        <f>IFERROR(VLOOKUP(D1733,'[1]COMP-SINT-SINAPI'!$G$6:$Q$20000,3,0),IFERROR(VLOOKUP(D1733,'[1]PREÇOS UNITÁRIOS'!$B$73:$H$20000,4,0),IFERROR(VLOOKUP(D1733,'[1]INSUMOS-SINAPI'!$A$7:$F$20000,3,0),IFERROR(VLOOKUP(D1733,'[1]tab-PINI-SINT'!$B$18:$G$20000,3,0),IFERROR(VLOOKUP(D1733,[1]INSUMOS!$B$13:$H$9994,5,0),"")))))</f>
        <v>M2</v>
      </c>
      <c r="H1733" s="39">
        <v>1</v>
      </c>
      <c r="I1733" s="38">
        <v>0</v>
      </c>
      <c r="J1733" s="38" t="str">
        <f>IF(D1733="",0,IFERROR(VLOOKUP(D1733,'[1]COMP-SINT-SINAPI'!$G$6:$Q$20000,7,0),IFERROR(VLOOKUP(D1733,'[1]PREÇOS UNITÁRIOS'!$B$73:$H$20000,6,0),IFERROR(VLOOKUP(D1733,'[1]INSUMOS-SINAPI'!$A$7:$F$20000,7,0),IFERROR(VLOOKUP(D1733,'[1]tab-PINI-SINT'!$B$18:$G$20000,5,0),IFERROR(VLOOKUP(D1733,[1]INSUMOS!$B$13:$H$9994,7,0),"0,00"))))))</f>
        <v>42,90</v>
      </c>
      <c r="K1733" s="40">
        <f>IF(H1733="",0,H1733*I1733)</f>
        <v>0</v>
      </c>
      <c r="L1733" s="40">
        <f>H1733*J1733</f>
        <v>42.9</v>
      </c>
      <c r="M1733" s="41">
        <f>K1733+L1733</f>
        <v>42.9</v>
      </c>
      <c r="N1733" s="35"/>
    </row>
    <row r="1734" spans="3:14" ht="25" x14ac:dyDescent="0.35">
      <c r="C1734" s="34"/>
      <c r="D1734" s="36" t="s">
        <v>208</v>
      </c>
      <c r="E1734" s="38" t="str">
        <f>IFERROR(VLOOKUP(D1734,'[1]COMP-SINT-SINAPI'!$G$6:$R$20000,12,0),IFERROR(VLOOKUP(D1734,'[1]PREÇOS UNITÁRIOS'!$B$73:$K$20000,9,0),IFERROR(VLOOKUP(D1734,'[1]INSUMOS-SINAPI'!$A$6:$J$20000,6,0),IFERROR(VLOOKUP(D1734,'[1]tab-PINI-SINT'!$B$18:$H$20000,7,0),IFERROR(VLOOKUP(D1734,[1]INSUMOS!$B$13:$J$9994,9,0),"")))))</f>
        <v>SEDOP-PA D00472</v>
      </c>
      <c r="F1734" s="37" t="str">
        <f>IFERROR(VLOOKUP(D1734,'[1]COMP-SINT-SINAPI'!$G$6:$Q$20000,2,0),IFERROR(VLOOKUP(D1734,'[1]PREÇOS UNITÁRIOS'!$B$73:$H$20000,3,0),IFERROR(VLOOKUP(D1734,'[1]INSUMOS-SINAPI'!$A$7:$F$20000,2,0),IFERROR(VLOOKUP(D1734,'[1]tab-PINI-SINT'!$B$18:$G$20000,2,0),IFERROR(VLOOKUP(D1734,[1]INSUMOS!$B$13:$H$9994,3,0),"")))))</f>
        <v>Ferragens para painel fixo de vidro</v>
      </c>
      <c r="G1734" s="38" t="str">
        <f>IFERROR(VLOOKUP(D1734,'[1]COMP-SINT-SINAPI'!$G$6:$Q$20000,3,0),IFERROR(VLOOKUP(D1734,'[1]PREÇOS UNITÁRIOS'!$B$73:$H$20000,4,0),IFERROR(VLOOKUP(D1734,'[1]INSUMOS-SINAPI'!$A$7:$F$20000,3,0),IFERROR(VLOOKUP(D1734,'[1]tab-PINI-SINT'!$B$18:$G$20000,3,0),IFERROR(VLOOKUP(D1734,[1]INSUMOS!$B$13:$H$9994,5,0),"")))))</f>
        <v>CJ</v>
      </c>
      <c r="H1734" s="39">
        <v>1</v>
      </c>
      <c r="I1734" s="38">
        <f>IFERROR(VLOOKUP(D1734,'[1]COMP-SINT-SINAPI'!$G$6:$Q$20000,8,0),IFERROR(VLOOKUP(D1734,'[1]PREÇOS UNITÁRIOS'!$B$73:$H$20000,5,0),IFERROR(VLOOKUP(D1734,'[1]INSUMOS-SINAPI'!$A$7:$F$20000,5,0),IFERROR(VLOOKUP(D1734,'[1]tab-PINI-SINT'!$B$18:$G$20000,4,0),IFERROR(VLOOKUP(D1734,[1]INSUMOS!$B$13:$H$9994,6,0),"")))))</f>
        <v>140.80000000000001</v>
      </c>
      <c r="J1734" s="38">
        <f>IF(D1734="",0,IFERROR(VLOOKUP(D1734,'[1]COMP-SINT-SINAPI'!$G$6:$Q$20000,7,0),IFERROR(VLOOKUP(D1734,'[1]PREÇOS UNITÁRIOS'!$B$73:$H$20000,6,0),IFERROR(VLOOKUP(D1734,'[1]INSUMOS-SINAPI'!$A$7:$F$20000,7,0),IFERROR(VLOOKUP(D1734,'[1]tab-PINI-SINT'!$B$18:$G$20000,5,0),IFERROR(VLOOKUP(D1734,[1]INSUMOS!$B$13:$H$9994,7,0),"0,00"))))))</f>
        <v>0</v>
      </c>
      <c r="K1734" s="40">
        <f>IF(H1734="",0,H1734*I1734)</f>
        <v>140.80000000000001</v>
      </c>
      <c r="L1734" s="40">
        <f>H1734*J1734</f>
        <v>0</v>
      </c>
      <c r="M1734" s="41">
        <f>K1734+L1734</f>
        <v>140.80000000000001</v>
      </c>
      <c r="N1734" s="35"/>
    </row>
    <row r="1735" spans="3:14" x14ac:dyDescent="0.35">
      <c r="C1735" s="34"/>
      <c r="D1735" s="35"/>
      <c r="E1735" s="118"/>
      <c r="F1735" s="35"/>
      <c r="G1735" s="35"/>
      <c r="H1735" s="35"/>
      <c r="I1735" s="50" t="s">
        <v>1042</v>
      </c>
      <c r="J1735" s="29"/>
      <c r="K1735" s="41">
        <f>SUM(K1733:K1734)</f>
        <v>140.80000000000001</v>
      </c>
      <c r="L1735" s="41">
        <f>SUM(L1733:L1734)</f>
        <v>42.9</v>
      </c>
      <c r="M1735" s="41">
        <f>SUM(M1733:M1734)</f>
        <v>183.70000000000002</v>
      </c>
      <c r="N1735" s="35"/>
    </row>
    <row r="1736" spans="3:14" x14ac:dyDescent="0.35">
      <c r="C1736" s="34"/>
      <c r="D1736" s="35"/>
      <c r="E1736" s="118"/>
      <c r="F1736" s="51"/>
      <c r="G1736" s="43"/>
      <c r="H1736" s="43"/>
      <c r="I1736" s="43"/>
      <c r="J1736" s="43"/>
      <c r="K1736" s="43"/>
      <c r="L1736" s="43"/>
      <c r="M1736" s="43"/>
      <c r="N1736" s="35"/>
    </row>
    <row r="1737" spans="3:14" x14ac:dyDescent="0.35">
      <c r="C1737" s="42"/>
      <c r="D1737" s="43"/>
      <c r="E1737" s="117"/>
      <c r="F1737" s="43"/>
      <c r="G1737" s="44" t="s">
        <v>21</v>
      </c>
      <c r="H1737" s="44" t="s">
        <v>1036</v>
      </c>
      <c r="I1737" s="44" t="s">
        <v>1037</v>
      </c>
      <c r="J1737" s="44" t="s">
        <v>1038</v>
      </c>
      <c r="K1737" s="44" t="s">
        <v>1039</v>
      </c>
      <c r="L1737" s="44" t="s">
        <v>1040</v>
      </c>
      <c r="M1737" s="45" t="s">
        <v>1041</v>
      </c>
      <c r="N1737" s="35"/>
    </row>
    <row r="1738" spans="3:14" ht="26" x14ac:dyDescent="0.35">
      <c r="C1738" s="46" t="s">
        <v>932</v>
      </c>
      <c r="D1738" s="47" t="str">
        <f>IF(C1738="","",VLOOKUP(C1738,'[1]PREÇOS UNITÁRIOS'!$B$12:$H$10000,2,0))</f>
        <v>C233-SEDOP-170511</v>
      </c>
      <c r="E1738" s="79" t="s">
        <v>11</v>
      </c>
      <c r="F1738" s="47" t="str">
        <f>IF(C1738="","",VLOOKUP(C1738,'[1]PREÇOS UNITÁRIOS'!$B$12:$H$10000,3,0))</f>
        <v>GERADOR 83/75KVA-60HZ-220/127V COM ACESSÓRIOS</v>
      </c>
      <c r="G1738" s="48" t="s">
        <v>21</v>
      </c>
      <c r="H1738" s="29"/>
      <c r="I1738" s="29"/>
      <c r="J1738" s="49"/>
      <c r="K1738" s="49">
        <f>K1743</f>
        <v>831.55000000000018</v>
      </c>
      <c r="L1738" s="49">
        <f>L1743</f>
        <v>2561.85</v>
      </c>
      <c r="M1738" s="49">
        <f>SUM(K1738:L1738)</f>
        <v>3393.4</v>
      </c>
      <c r="N1738" s="35"/>
    </row>
    <row r="1739" spans="3:14" ht="25" x14ac:dyDescent="0.35">
      <c r="C1739" s="34"/>
      <c r="D1739" s="36" t="s">
        <v>208</v>
      </c>
      <c r="E1739" s="38" t="str">
        <f>IFERROR(VLOOKUP(D1739,'[1]COMP-SINT-SINAPI'!$G$6:$R$20000,12,0),IFERROR(VLOOKUP(D1739,'[1]PREÇOS UNITÁRIOS'!$B$73:$K$20000,9,0),IFERROR(VLOOKUP(D1739,'[1]INSUMOS-SINAPI'!$A$6:$J$20000,6,0),IFERROR(VLOOKUP(D1739,'[1]tab-PINI-SINT'!$B$18:$H$20000,7,0),IFERROR(VLOOKUP(D1739,[1]INSUMOS!$B$13:$J$9994,9,0),"")))))</f>
        <v>SEDOP-PA D00472</v>
      </c>
      <c r="F1739" s="37" t="str">
        <f>IFERROR(VLOOKUP(D1739,'[1]COMP-SINT-SINAPI'!$G$6:$Q$20000,2,0),IFERROR(VLOOKUP(D1739,'[1]PREÇOS UNITÁRIOS'!$B$73:$H$20000,3,0),IFERROR(VLOOKUP(D1739,'[1]INSUMOS-SINAPI'!$A$7:$F$20000,2,0),IFERROR(VLOOKUP(D1739,'[1]tab-PINI-SINT'!$B$18:$G$20000,2,0),IFERROR(VLOOKUP(D1739,[1]INSUMOS!$B$13:$H$9994,3,0),"")))))</f>
        <v>Ferragens para painel fixo de vidro</v>
      </c>
      <c r="G1739" s="38" t="str">
        <f>IFERROR(VLOOKUP(D1739,'[1]COMP-SINT-SINAPI'!$G$6:$Q$20000,3,0),IFERROR(VLOOKUP(D1739,'[1]PREÇOS UNITÁRIOS'!$B$73:$H$20000,4,0),IFERROR(VLOOKUP(D1739,'[1]INSUMOS-SINAPI'!$A$7:$F$20000,3,0),IFERROR(VLOOKUP(D1739,'[1]tab-PINI-SINT'!$B$18:$G$20000,3,0),IFERROR(VLOOKUP(D1739,[1]INSUMOS!$B$13:$H$9994,5,0),"")))))</f>
        <v>CJ</v>
      </c>
      <c r="H1739" s="39">
        <v>1</v>
      </c>
      <c r="I1739" s="38">
        <f>IFERROR(VLOOKUP(D1739,'[1]COMP-SINT-SINAPI'!$G$6:$Q$20000,8,0),IFERROR(VLOOKUP(D1739,'[1]PREÇOS UNITÁRIOS'!$B$73:$H$20000,5,0),IFERROR(VLOOKUP(D1739,'[1]INSUMOS-SINAPI'!$A$7:$F$20000,5,0),IFERROR(VLOOKUP(D1739,'[1]tab-PINI-SINT'!$B$18:$G$20000,4,0),IFERROR(VLOOKUP(D1739,[1]INSUMOS!$B$13:$H$9994,6,0),"")))))</f>
        <v>140.80000000000001</v>
      </c>
      <c r="J1739" s="38">
        <f>IF(D1739="",0,IFERROR(VLOOKUP(D1739,'[1]COMP-SINT-SINAPI'!$G$6:$Q$20000,7,0),IFERROR(VLOOKUP(D1739,'[1]PREÇOS UNITÁRIOS'!$B$73:$H$20000,6,0),IFERROR(VLOOKUP(D1739,'[1]INSUMOS-SINAPI'!$A$7:$F$20000,7,0),IFERROR(VLOOKUP(D1739,'[1]tab-PINI-SINT'!$B$18:$G$20000,5,0),IFERROR(VLOOKUP(D1739,[1]INSUMOS!$B$13:$H$9994,7,0),"0,00"))))))</f>
        <v>0</v>
      </c>
      <c r="K1739" s="40">
        <f>IF(H1739="",0,H1739*I1739)</f>
        <v>140.80000000000001</v>
      </c>
      <c r="L1739" s="40">
        <f>H1739*J1739</f>
        <v>0</v>
      </c>
      <c r="M1739" s="41">
        <f>K1739+L1739</f>
        <v>140.80000000000001</v>
      </c>
      <c r="N1739" s="35"/>
    </row>
    <row r="1740" spans="3:14" ht="25" x14ac:dyDescent="0.35">
      <c r="C1740" s="34"/>
      <c r="D1740" s="36">
        <v>88264</v>
      </c>
      <c r="E1740" s="38" t="str">
        <f>IFERROR(VLOOKUP(D1740,'[1]COMP-SINT-SINAPI'!$G$6:$R$20000,12,0),IFERROR(VLOOKUP(D1740,'[1]PREÇOS UNITÁRIOS'!$B$73:$K$20000,9,0),IFERROR(VLOOKUP(D1740,'[1]INSUMOS-SINAPI'!$A$6:$J$20000,6,0),IFERROR(VLOOKUP(D1740,'[1]tab-PINI-SINT'!$B$18:$H$20000,7,0),IFERROR(VLOOKUP(D1740,[1]INSUMOS!$B$13:$J$9994,9,0),"")))))</f>
        <v>SINAPI</v>
      </c>
      <c r="F1740" s="37" t="str">
        <f>IFERROR(VLOOKUP(D1740,'[1]COMP-SINT-SINAPI'!$G$6:$Q$20000,2,0),IFERROR(VLOOKUP(D1740,'[1]PREÇOS UNITÁRIOS'!$B$73:$H$20000,3,0),IFERROR(VLOOKUP(D1740,'[1]INSUMOS-SINAPI'!$A$7:$F$20000,2,0),IFERROR(VLOOKUP(D1740,'[1]tab-PINI-SINT'!$B$18:$G$20000,2,0),IFERROR(VLOOKUP(D1740,[1]INSUMOS!$B$13:$H$9994,3,0),"")))))</f>
        <v>ELETRICISTA COM ENCARGOS COMPLEMENTARES</v>
      </c>
      <c r="G1740" s="38" t="str">
        <f>IFERROR(VLOOKUP(D1740,'[1]COMP-SINT-SINAPI'!$G$6:$Q$20000,3,0),IFERROR(VLOOKUP(D1740,'[1]PREÇOS UNITÁRIOS'!$B$73:$H$20000,4,0),IFERROR(VLOOKUP(D1740,'[1]INSUMOS-SINAPI'!$A$7:$F$20000,3,0),IFERROR(VLOOKUP(D1740,'[1]tab-PINI-SINT'!$B$18:$G$20000,3,0),IFERROR(VLOOKUP(D1740,[1]INSUMOS!$B$13:$H$9994,5,0),"")))))</f>
        <v>H</v>
      </c>
      <c r="H1740" s="39">
        <v>45</v>
      </c>
      <c r="I1740" s="38">
        <f>IFERROR(VLOOKUP(D1740,'[1]COMP-SINT-SINAPI'!$G$6:$Q$20000,8,0),IFERROR(VLOOKUP(D1740,'[1]PREÇOS UNITÁRIOS'!$B$73:$H$20000,5,0),IFERROR(VLOOKUP(D1740,'[1]INSUMOS-SINAPI'!$A$7:$F$20000,5,0),IFERROR(VLOOKUP(D1740,'[1]tab-PINI-SINT'!$B$18:$G$20000,4,0),IFERROR(VLOOKUP(D1740,[1]INSUMOS!$B$13:$H$9994,6,0),"")))))</f>
        <v>5.1700000000000017</v>
      </c>
      <c r="J1740" s="38" t="str">
        <f>IF(D1740="",0,IFERROR(VLOOKUP(D1740,'[1]COMP-SINT-SINAPI'!$G$6:$Q$20000,7,0),IFERROR(VLOOKUP(D1740,'[1]PREÇOS UNITÁRIOS'!$B$73:$H$20000,6,0),IFERROR(VLOOKUP(D1740,'[1]INSUMOS-SINAPI'!$A$7:$F$20000,7,0),IFERROR(VLOOKUP(D1740,'[1]tab-PINI-SINT'!$B$18:$G$20000,5,0),IFERROR(VLOOKUP(D1740,[1]INSUMOS!$B$13:$H$9994,7,0),"0,00"))))))</f>
        <v>20,13</v>
      </c>
      <c r="K1740" s="40">
        <f>IF(H1740="",0,H1740*I1740)</f>
        <v>232.65000000000009</v>
      </c>
      <c r="L1740" s="40">
        <f>H1740*J1740</f>
        <v>905.84999999999991</v>
      </c>
      <c r="M1740" s="41">
        <f>K1740+L1740</f>
        <v>1138.5</v>
      </c>
      <c r="N1740" s="35"/>
    </row>
    <row r="1741" spans="3:14" ht="37.5" x14ac:dyDescent="0.35">
      <c r="C1741" s="34"/>
      <c r="D1741" s="36">
        <v>88243</v>
      </c>
      <c r="E1741" s="38" t="str">
        <f>IFERROR(VLOOKUP(D1741,'[1]COMP-SINT-SINAPI'!$G$6:$R$20000,12,0),IFERROR(VLOOKUP(D1741,'[1]PREÇOS UNITÁRIOS'!$B$73:$K$20000,9,0),IFERROR(VLOOKUP(D1741,'[1]INSUMOS-SINAPI'!$A$6:$J$20000,6,0),IFERROR(VLOOKUP(D1741,'[1]tab-PINI-SINT'!$B$18:$H$20000,7,0),IFERROR(VLOOKUP(D1741,[1]INSUMOS!$B$13:$J$9994,9,0),"")))))</f>
        <v>SINAPI</v>
      </c>
      <c r="F1741" s="37" t="str">
        <f>IFERROR(VLOOKUP(D1741,'[1]COMP-SINT-SINAPI'!$G$6:$Q$20000,2,0),IFERROR(VLOOKUP(D1741,'[1]PREÇOS UNITÁRIOS'!$B$73:$H$20000,3,0),IFERROR(VLOOKUP(D1741,'[1]INSUMOS-SINAPI'!$A$7:$F$20000,2,0),IFERROR(VLOOKUP(D1741,'[1]tab-PINI-SINT'!$B$18:$G$20000,2,0),IFERROR(VLOOKUP(D1741,[1]INSUMOS!$B$13:$H$9994,3,0),"")))))</f>
        <v>AJUDANTE ESPECIALIZADO COM ENCARGOS COMPLEMENTARES</v>
      </c>
      <c r="G1741" s="38" t="str">
        <f>IFERROR(VLOOKUP(D1741,'[1]COMP-SINT-SINAPI'!$G$6:$Q$20000,3,0),IFERROR(VLOOKUP(D1741,'[1]PREÇOS UNITÁRIOS'!$B$73:$H$20000,4,0),IFERROR(VLOOKUP(D1741,'[1]INSUMOS-SINAPI'!$A$7:$F$20000,3,0),IFERROR(VLOOKUP(D1741,'[1]tab-PINI-SINT'!$B$18:$G$20000,3,0),IFERROR(VLOOKUP(D1741,[1]INSUMOS!$B$13:$H$9994,5,0),"")))))</f>
        <v>H</v>
      </c>
      <c r="H1741" s="39">
        <v>45</v>
      </c>
      <c r="I1741" s="38">
        <f>IFERROR(VLOOKUP(D1741,'[1]COMP-SINT-SINAPI'!$G$6:$Q$20000,8,0),IFERROR(VLOOKUP(D1741,'[1]PREÇOS UNITÁRIOS'!$B$73:$H$20000,5,0),IFERROR(VLOOKUP(D1741,'[1]INSUMOS-SINAPI'!$A$7:$F$20000,5,0),IFERROR(VLOOKUP(D1741,'[1]tab-PINI-SINT'!$B$18:$G$20000,4,0),IFERROR(VLOOKUP(D1741,[1]INSUMOS!$B$13:$H$9994,6,0),"")))))</f>
        <v>5.0100000000000016</v>
      </c>
      <c r="J1741" s="38" t="str">
        <f>IF(D1741="",0,IFERROR(VLOOKUP(D1741,'[1]COMP-SINT-SINAPI'!$G$6:$Q$20000,7,0),IFERROR(VLOOKUP(D1741,'[1]PREÇOS UNITÁRIOS'!$B$73:$H$20000,6,0),IFERROR(VLOOKUP(D1741,'[1]INSUMOS-SINAPI'!$A$7:$F$20000,7,0),IFERROR(VLOOKUP(D1741,'[1]tab-PINI-SINT'!$B$18:$G$20000,5,0),IFERROR(VLOOKUP(D1741,[1]INSUMOS!$B$13:$H$9994,7,0),"0,00"))))))</f>
        <v>15,29</v>
      </c>
      <c r="K1741" s="40">
        <f>IF(H1741="",0,H1741*I1741)</f>
        <v>225.45000000000007</v>
      </c>
      <c r="L1741" s="40">
        <f>H1741*J1741</f>
        <v>688.05</v>
      </c>
      <c r="M1741" s="41">
        <f>K1741+L1741</f>
        <v>913.5</v>
      </c>
      <c r="N1741" s="35"/>
    </row>
    <row r="1742" spans="3:14" ht="50" x14ac:dyDescent="0.35">
      <c r="C1742" s="34"/>
      <c r="D1742" s="36">
        <v>88279</v>
      </c>
      <c r="E1742" s="38" t="str">
        <f>IFERROR(VLOOKUP(D1742,'[1]COMP-SINT-SINAPI'!$G$6:$R$20000,12,0),IFERROR(VLOOKUP(D1742,'[1]PREÇOS UNITÁRIOS'!$B$73:$K$20000,9,0),IFERROR(VLOOKUP(D1742,'[1]INSUMOS-SINAPI'!$A$6:$J$20000,6,0),IFERROR(VLOOKUP(D1742,'[1]tab-PINI-SINT'!$B$18:$H$20000,7,0),IFERROR(VLOOKUP(D1742,[1]INSUMOS!$B$13:$J$9994,9,0),"")))))</f>
        <v>SINAPI</v>
      </c>
      <c r="F1742" s="37" t="str">
        <f>IFERROR(VLOOKUP(D1742,'[1]COMP-SINT-SINAPI'!$G$6:$Q$20000,2,0),IFERROR(VLOOKUP(D1742,'[1]PREÇOS UNITÁRIOS'!$B$73:$H$20000,3,0),IFERROR(VLOOKUP(D1742,'[1]INSUMOS-SINAPI'!$A$7:$F$20000,2,0),IFERROR(VLOOKUP(D1742,'[1]tab-PINI-SINT'!$B$18:$G$20000,2,0),IFERROR(VLOOKUP(D1742,[1]INSUMOS!$B$13:$H$9994,3,0),"")))))</f>
        <v>MONTADOR ELETROMECÃNICO COM ENCARGOS COMPLEMENTARES</v>
      </c>
      <c r="G1742" s="38" t="str">
        <f>IFERROR(VLOOKUP(D1742,'[1]COMP-SINT-SINAPI'!$G$6:$Q$20000,3,0),IFERROR(VLOOKUP(D1742,'[1]PREÇOS UNITÁRIOS'!$B$73:$H$20000,4,0),IFERROR(VLOOKUP(D1742,'[1]INSUMOS-SINAPI'!$A$7:$F$20000,3,0),IFERROR(VLOOKUP(D1742,'[1]tab-PINI-SINT'!$B$18:$G$20000,3,0),IFERROR(VLOOKUP(D1742,[1]INSUMOS!$B$13:$H$9994,5,0),"")))))</f>
        <v>H</v>
      </c>
      <c r="H1742" s="39">
        <v>45</v>
      </c>
      <c r="I1742" s="38">
        <f>IFERROR(VLOOKUP(D1742,'[1]COMP-SINT-SINAPI'!$G$6:$Q$20000,8,0),IFERROR(VLOOKUP(D1742,'[1]PREÇOS UNITÁRIOS'!$B$73:$H$20000,5,0),IFERROR(VLOOKUP(D1742,'[1]INSUMOS-SINAPI'!$A$7:$F$20000,5,0),IFERROR(VLOOKUP(D1742,'[1]tab-PINI-SINT'!$B$18:$G$20000,4,0),IFERROR(VLOOKUP(D1742,[1]INSUMOS!$B$13:$H$9994,6,0),"")))))</f>
        <v>5.1699999999999982</v>
      </c>
      <c r="J1742" s="38" t="str">
        <f>IF(D1742="",0,IFERROR(VLOOKUP(D1742,'[1]COMP-SINT-SINAPI'!$G$6:$Q$20000,7,0),IFERROR(VLOOKUP(D1742,'[1]PREÇOS UNITÁRIOS'!$B$73:$H$20000,6,0),IFERROR(VLOOKUP(D1742,'[1]INSUMOS-SINAPI'!$A$7:$F$20000,7,0),IFERROR(VLOOKUP(D1742,'[1]tab-PINI-SINT'!$B$18:$G$20000,5,0),IFERROR(VLOOKUP(D1742,[1]INSUMOS!$B$13:$H$9994,7,0),"0,00"))))))</f>
        <v>21,51</v>
      </c>
      <c r="K1742" s="40">
        <f>IF(H1742="",0,H1742*I1742)</f>
        <v>232.64999999999992</v>
      </c>
      <c r="L1742" s="40">
        <f>H1742*J1742</f>
        <v>967.95</v>
      </c>
      <c r="M1742" s="41">
        <f>K1742+L1742</f>
        <v>1200.5999999999999</v>
      </c>
      <c r="N1742" s="35"/>
    </row>
    <row r="1743" spans="3:14" x14ac:dyDescent="0.35">
      <c r="C1743" s="34"/>
      <c r="D1743" s="35"/>
      <c r="E1743" s="118"/>
      <c r="F1743" s="35"/>
      <c r="G1743" s="35"/>
      <c r="H1743" s="35"/>
      <c r="I1743" s="50" t="s">
        <v>1042</v>
      </c>
      <c r="J1743" s="29"/>
      <c r="K1743" s="41">
        <f>SUM(K1739:K1742)</f>
        <v>831.55000000000018</v>
      </c>
      <c r="L1743" s="41">
        <f>SUM(L1739:L1742)</f>
        <v>2561.85</v>
      </c>
      <c r="M1743" s="41">
        <f>SUM(M1739:M1742)</f>
        <v>3393.4</v>
      </c>
      <c r="N1743" s="35"/>
    </row>
    <row r="1744" spans="3:14" x14ac:dyDescent="0.35">
      <c r="C1744" s="34"/>
      <c r="D1744" s="35"/>
      <c r="E1744" s="118"/>
      <c r="F1744" s="51"/>
      <c r="G1744" s="43"/>
      <c r="H1744" s="43"/>
      <c r="I1744" s="43"/>
      <c r="J1744" s="43"/>
      <c r="K1744" s="43"/>
      <c r="L1744" s="43"/>
      <c r="M1744" s="43"/>
      <c r="N1744" s="35"/>
    </row>
    <row r="1745" spans="3:14" x14ac:dyDescent="0.35">
      <c r="C1745" s="42"/>
      <c r="D1745" s="43"/>
      <c r="E1745" s="117"/>
      <c r="F1745" s="43"/>
      <c r="G1745" s="44" t="s">
        <v>21</v>
      </c>
      <c r="H1745" s="44" t="s">
        <v>1036</v>
      </c>
      <c r="I1745" s="44" t="s">
        <v>1037</v>
      </c>
      <c r="J1745" s="44" t="s">
        <v>1038</v>
      </c>
      <c r="K1745" s="44" t="s">
        <v>1039</v>
      </c>
      <c r="L1745" s="44" t="s">
        <v>1040</v>
      </c>
      <c r="M1745" s="45" t="s">
        <v>1041</v>
      </c>
      <c r="N1745" s="35"/>
    </row>
    <row r="1746" spans="3:14" ht="26" x14ac:dyDescent="0.35">
      <c r="C1746" s="46" t="s">
        <v>935</v>
      </c>
      <c r="D1746" s="47" t="str">
        <f>IF(C1746="","",VLOOKUP(C1746,'[1]PREÇOS UNITÁRIOS'!$B$12:$H$10000,2,0))</f>
        <v>C235-SEDOP-190807SA</v>
      </c>
      <c r="E1746" s="79" t="s">
        <v>11</v>
      </c>
      <c r="F1746" s="47" t="str">
        <f>IF(C1746="","",VLOOKUP(C1746,'[1]PREÇOS UNITÁRIOS'!$B$12:$H$10000,3,0))</f>
        <v>ASSENTO SANITÁRIO PLÁSTICO ALMOFADADO</v>
      </c>
      <c r="G1746" s="48" t="s">
        <v>21</v>
      </c>
      <c r="H1746" s="29"/>
      <c r="I1746" s="29"/>
      <c r="J1746" s="49"/>
      <c r="K1746" s="49">
        <f>K1749</f>
        <v>91.894999999999996</v>
      </c>
      <c r="L1746" s="49">
        <f>L1749</f>
        <v>0.19739999999999999</v>
      </c>
      <c r="M1746" s="49">
        <f>SUM(K1746:L1746)</f>
        <v>92.092399999999998</v>
      </c>
      <c r="N1746" s="35"/>
    </row>
    <row r="1747" spans="3:14" x14ac:dyDescent="0.35">
      <c r="C1747" s="34"/>
      <c r="D1747" s="36" t="s">
        <v>211</v>
      </c>
      <c r="E1747" s="38" t="str">
        <f>IFERROR(VLOOKUP(D1747,'[1]COMP-SINT-SINAPI'!$G$6:$R$20000,12,0),IFERROR(VLOOKUP(D1747,'[1]PREÇOS UNITÁRIOS'!$B$73:$K$20000,9,0),IFERROR(VLOOKUP(D1747,'[1]INSUMOS-SINAPI'!$A$6:$J$20000,6,0),IFERROR(VLOOKUP(D1747,'[1]tab-PINI-SINT'!$B$18:$H$20000,7,0),IFERROR(VLOOKUP(D1747,[1]INSUMOS!$B$13:$J$9994,9,0),"")))))</f>
        <v>SEDOP-PA H00317</v>
      </c>
      <c r="F1747" s="37" t="str">
        <f>IFERROR(VLOOKUP(D1747,'[1]COMP-SINT-SINAPI'!$G$6:$Q$20000,2,0),IFERROR(VLOOKUP(D1747,'[1]PREÇOS UNITÁRIOS'!$B$73:$H$20000,3,0),IFERROR(VLOOKUP(D1747,'[1]INSUMOS-SINAPI'!$A$7:$F$20000,2,0),IFERROR(VLOOKUP(D1747,'[1]tab-PINI-SINT'!$B$18:$G$20000,2,0),IFERROR(VLOOKUP(D1747,[1]INSUMOS!$B$13:$H$9994,3,0),"")))))</f>
        <v xml:space="preserve"> Assento plástico almofadado</v>
      </c>
      <c r="G1747" s="38" t="str">
        <f>IFERROR(VLOOKUP(D1747,'[1]COMP-SINT-SINAPI'!$G$6:$Q$20000,3,0),IFERROR(VLOOKUP(D1747,'[1]PREÇOS UNITÁRIOS'!$B$73:$H$20000,4,0),IFERROR(VLOOKUP(D1747,'[1]INSUMOS-SINAPI'!$A$7:$F$20000,3,0),IFERROR(VLOOKUP(D1747,'[1]tab-PINI-SINT'!$B$18:$G$20000,3,0),IFERROR(VLOOKUP(D1747,[1]INSUMOS!$B$13:$H$9994,5,0),"")))))</f>
        <v>UND</v>
      </c>
      <c r="H1747" s="39">
        <v>1</v>
      </c>
      <c r="I1747" s="38">
        <f>IFERROR(VLOOKUP(D1747,'[1]COMP-SINT-SINAPI'!$G$6:$Q$20000,8,0),IFERROR(VLOOKUP(D1747,'[1]PREÇOS UNITÁRIOS'!$B$73:$H$20000,5,0),IFERROR(VLOOKUP(D1747,'[1]INSUMOS-SINAPI'!$A$7:$F$20000,5,0),IFERROR(VLOOKUP(D1747,'[1]tab-PINI-SINT'!$B$18:$G$20000,4,0),IFERROR(VLOOKUP(D1747,[1]INSUMOS!$B$13:$H$9994,6,0),"")))))</f>
        <v>91.85</v>
      </c>
      <c r="J1747" s="38">
        <f>IF(D1747="",0,IFERROR(VLOOKUP(D1747,'[1]COMP-SINT-SINAPI'!$G$6:$Q$20000,7,0),IFERROR(VLOOKUP(D1747,'[1]PREÇOS UNITÁRIOS'!$B$73:$H$20000,6,0),IFERROR(VLOOKUP(D1747,'[1]INSUMOS-SINAPI'!$A$7:$F$20000,7,0),IFERROR(VLOOKUP(D1747,'[1]tab-PINI-SINT'!$B$18:$G$20000,5,0),IFERROR(VLOOKUP(D1747,[1]INSUMOS!$B$13:$H$9994,7,0),"0,00"))))))</f>
        <v>0</v>
      </c>
      <c r="K1747" s="40">
        <f>IF(H1747="",0,H1747*I1747)</f>
        <v>91.85</v>
      </c>
      <c r="L1747" s="40">
        <f>H1747*J1747</f>
        <v>0</v>
      </c>
      <c r="M1747" s="41">
        <f>K1747+L1747</f>
        <v>91.85</v>
      </c>
      <c r="N1747" s="35"/>
    </row>
    <row r="1748" spans="3:14" ht="37.5" x14ac:dyDescent="0.35">
      <c r="C1748" s="34"/>
      <c r="D1748" s="36">
        <v>88267</v>
      </c>
      <c r="E1748" s="38" t="str">
        <f>IFERROR(VLOOKUP(D1748,'[1]COMP-SINT-SINAPI'!$G$6:$R$20000,12,0),IFERROR(VLOOKUP(D1748,'[1]PREÇOS UNITÁRIOS'!$B$73:$K$20000,9,0),IFERROR(VLOOKUP(D1748,'[1]INSUMOS-SINAPI'!$A$6:$J$20000,6,0),IFERROR(VLOOKUP(D1748,'[1]tab-PINI-SINT'!$B$18:$H$20000,7,0),IFERROR(VLOOKUP(D1748,[1]INSUMOS!$B$13:$J$9994,9,0),"")))))</f>
        <v>SINAPI</v>
      </c>
      <c r="F1748" s="37" t="str">
        <f>IFERROR(VLOOKUP(D1748,'[1]COMP-SINT-SINAPI'!$G$6:$Q$20000,2,0),IFERROR(VLOOKUP(D1748,'[1]PREÇOS UNITÁRIOS'!$B$73:$H$20000,3,0),IFERROR(VLOOKUP(D1748,'[1]INSUMOS-SINAPI'!$A$7:$F$20000,2,0),IFERROR(VLOOKUP(D1748,'[1]tab-PINI-SINT'!$B$18:$G$20000,2,0),IFERROR(VLOOKUP(D1748,[1]INSUMOS!$B$13:$H$9994,3,0),"")))))</f>
        <v>ENCANADOR OU BOMBEIRO HIDRÁULICO COM ENCARGOS COMPLEMENTARES</v>
      </c>
      <c r="G1748" s="38" t="str">
        <f>IFERROR(VLOOKUP(D1748,'[1]COMP-SINT-SINAPI'!$G$6:$Q$20000,3,0),IFERROR(VLOOKUP(D1748,'[1]PREÇOS UNITÁRIOS'!$B$73:$H$20000,4,0),IFERROR(VLOOKUP(D1748,'[1]INSUMOS-SINAPI'!$A$7:$F$20000,3,0),IFERROR(VLOOKUP(D1748,'[1]tab-PINI-SINT'!$B$18:$G$20000,3,0),IFERROR(VLOOKUP(D1748,[1]INSUMOS!$B$13:$H$9994,5,0),"")))))</f>
        <v>H</v>
      </c>
      <c r="H1748" s="39">
        <v>0.01</v>
      </c>
      <c r="I1748" s="38">
        <f>IFERROR(VLOOKUP(D1748,'[1]COMP-SINT-SINAPI'!$G$6:$Q$20000,8,0),IFERROR(VLOOKUP(D1748,'[1]PREÇOS UNITÁRIOS'!$B$73:$H$20000,5,0),IFERROR(VLOOKUP(D1748,'[1]INSUMOS-SINAPI'!$A$7:$F$20000,5,0),IFERROR(VLOOKUP(D1748,'[1]tab-PINI-SINT'!$B$18:$G$20000,4,0),IFERROR(VLOOKUP(D1748,[1]INSUMOS!$B$13:$H$9994,6,0),"")))))</f>
        <v>4.5</v>
      </c>
      <c r="J1748" s="38" t="str">
        <f>IF(D1748="",0,IFERROR(VLOOKUP(D1748,'[1]COMP-SINT-SINAPI'!$G$6:$Q$20000,7,0),IFERROR(VLOOKUP(D1748,'[1]PREÇOS UNITÁRIOS'!$B$73:$H$20000,6,0),IFERROR(VLOOKUP(D1748,'[1]INSUMOS-SINAPI'!$A$7:$F$20000,7,0),IFERROR(VLOOKUP(D1748,'[1]tab-PINI-SINT'!$B$18:$G$20000,5,0),IFERROR(VLOOKUP(D1748,[1]INSUMOS!$B$13:$H$9994,7,0),"0,00"))))))</f>
        <v>19,74</v>
      </c>
      <c r="K1748" s="40">
        <f>IF(H1748="",0,H1748*I1748)</f>
        <v>4.4999999999999998E-2</v>
      </c>
      <c r="L1748" s="40">
        <f>H1748*J1748</f>
        <v>0.19739999999999999</v>
      </c>
      <c r="M1748" s="41">
        <f>K1748+L1748</f>
        <v>0.2424</v>
      </c>
      <c r="N1748" s="35"/>
    </row>
    <row r="1749" spans="3:14" x14ac:dyDescent="0.35">
      <c r="C1749" s="34"/>
      <c r="D1749" s="35"/>
      <c r="E1749" s="118"/>
      <c r="F1749" s="35"/>
      <c r="G1749" s="35"/>
      <c r="H1749" s="35"/>
      <c r="I1749" s="50" t="s">
        <v>1042</v>
      </c>
      <c r="J1749" s="29"/>
      <c r="K1749" s="41">
        <f>SUM(K1747:K1748)</f>
        <v>91.894999999999996</v>
      </c>
      <c r="L1749" s="41">
        <f>SUM(L1747:L1748)</f>
        <v>0.19739999999999999</v>
      </c>
      <c r="M1749" s="41">
        <f>SUM(M1747:M1748)</f>
        <v>92.092399999999998</v>
      </c>
      <c r="N1749" s="35"/>
    </row>
    <row r="1750" spans="3:14" x14ac:dyDescent="0.35">
      <c r="C1750" s="34"/>
      <c r="D1750" s="35"/>
      <c r="E1750" s="118"/>
      <c r="F1750" s="51"/>
      <c r="G1750" s="43"/>
      <c r="H1750" s="43"/>
      <c r="I1750" s="43"/>
      <c r="J1750" s="43"/>
      <c r="K1750" s="43"/>
      <c r="L1750" s="43"/>
      <c r="M1750" s="43"/>
      <c r="N1750" s="35"/>
    </row>
    <row r="1751" spans="3:14" x14ac:dyDescent="0.35">
      <c r="C1751" s="42"/>
      <c r="D1751" s="43"/>
      <c r="E1751" s="117"/>
      <c r="F1751" s="43"/>
      <c r="G1751" s="44" t="s">
        <v>21</v>
      </c>
      <c r="H1751" s="44" t="s">
        <v>1036</v>
      </c>
      <c r="I1751" s="44" t="s">
        <v>1037</v>
      </c>
      <c r="J1751" s="44" t="s">
        <v>1038</v>
      </c>
      <c r="K1751" s="44" t="s">
        <v>1039</v>
      </c>
      <c r="L1751" s="44" t="s">
        <v>1040</v>
      </c>
      <c r="M1751" s="45" t="s">
        <v>1041</v>
      </c>
      <c r="N1751" s="35"/>
    </row>
    <row r="1752" spans="3:14" ht="26" x14ac:dyDescent="0.35">
      <c r="C1752" s="46" t="s">
        <v>938</v>
      </c>
      <c r="D1752" s="47" t="str">
        <f>IF(C1752="","",VLOOKUP(C1752,'[1]PREÇOS UNITÁRIOS'!$B$12:$H$10000,2,0))</f>
        <v>C236-BASA</v>
      </c>
      <c r="E1752" s="79" t="s">
        <v>11</v>
      </c>
      <c r="F1752" s="47" t="str">
        <f>IF(C1752="","",VLOOKUP(C1752,'[1]PREÇOS UNITÁRIOS'!$B$12:$H$10000,3,0))</f>
        <v xml:space="preserve">ANEL DE VEDAÇÃO PARA VASO SANITÁRIO </v>
      </c>
      <c r="G1752" s="48" t="s">
        <v>21</v>
      </c>
      <c r="H1752" s="29"/>
      <c r="I1752" s="29"/>
      <c r="J1752" s="49"/>
      <c r="K1752" s="49">
        <f>K1755</f>
        <v>11.69</v>
      </c>
      <c r="L1752" s="49">
        <f>L1755</f>
        <v>3.948</v>
      </c>
      <c r="M1752" s="49">
        <f>SUM(K1752:L1752)</f>
        <v>15.638</v>
      </c>
      <c r="N1752" s="35"/>
    </row>
    <row r="1753" spans="3:14" ht="50" x14ac:dyDescent="0.35">
      <c r="C1753" s="34"/>
      <c r="D1753" s="36">
        <v>6138</v>
      </c>
      <c r="E1753" s="38" t="str">
        <f>IFERROR(VLOOKUP(D1753,'[1]COMP-SINT-SINAPI'!$G$6:$R$20000,12,0),IFERROR(VLOOKUP(D1753,'[1]PREÇOS UNITÁRIOS'!$B$73:$K$20000,9,0),IFERROR(VLOOKUP(D1753,'[1]INSUMOS-SINAPI'!$A$6:$J$20000,6,0),IFERROR(VLOOKUP(D1753,'[1]tab-PINI-SINT'!$B$18:$H$20000,7,0),IFERROR(VLOOKUP(D1753,[1]INSUMOS!$B$13:$J$9994,9,0),"")))))</f>
        <v>SINAPI</v>
      </c>
      <c r="F1753" s="37" t="str">
        <f>IFERROR(VLOOKUP(D1753,'[1]COMP-SINT-SINAPI'!$G$6:$Q$20000,2,0),IFERROR(VLOOKUP(D1753,'[1]PREÇOS UNITÁRIOS'!$B$73:$H$20000,3,0),IFERROR(VLOOKUP(D1753,'[1]INSUMOS-SINAPI'!$A$7:$F$20000,2,0),IFERROR(VLOOKUP(D1753,'[1]tab-PINI-SINT'!$B$18:$G$20000,2,0),IFERROR(VLOOKUP(D1753,[1]INSUMOS!$B$13:$H$9994,3,0),"")))))</f>
        <v>ANEL DE VEDACAO, PVC FLEXIVEL, 100 MM, PARA SAIDA DE BACIA / VASO SANITARIO</v>
      </c>
      <c r="G1753" s="38" t="str">
        <f>IFERROR(VLOOKUP(D1753,'[1]COMP-SINT-SINAPI'!$G$6:$Q$20000,3,0),IFERROR(VLOOKUP(D1753,'[1]PREÇOS UNITÁRIOS'!$B$73:$H$20000,4,0),IFERROR(VLOOKUP(D1753,'[1]INSUMOS-SINAPI'!$A$7:$F$20000,3,0),IFERROR(VLOOKUP(D1753,'[1]tab-PINI-SINT'!$B$18:$G$20000,3,0),IFERROR(VLOOKUP(D1753,[1]INSUMOS!$B$13:$H$9994,5,0),"")))))</f>
        <v xml:space="preserve">UN    </v>
      </c>
      <c r="H1753" s="39">
        <v>1</v>
      </c>
      <c r="I1753" s="38" t="str">
        <f>IFERROR(VLOOKUP(D1753,'[1]COMP-SINT-SINAPI'!$G$6:$Q$20000,8,0),IFERROR(VLOOKUP(D1753,'[1]PREÇOS UNITÁRIOS'!$B$73:$H$20000,5,0),IFERROR(VLOOKUP(D1753,'[1]INSUMOS-SINAPI'!$A$7:$F$20000,5,0),IFERROR(VLOOKUP(D1753,'[1]tab-PINI-SINT'!$B$18:$G$20000,4,0),IFERROR(VLOOKUP(D1753,[1]INSUMOS!$B$13:$H$9994,6,0),"")))))</f>
        <v>10,79</v>
      </c>
      <c r="J1753" s="38" t="str">
        <f>IF(D1753="",0,IFERROR(VLOOKUP(D1753,'[1]COMP-SINT-SINAPI'!$G$6:$Q$20000,7,0),IFERROR(VLOOKUP(D1753,'[1]PREÇOS UNITÁRIOS'!$B$73:$H$20000,6,0),IFERROR(VLOOKUP(D1753,'[1]INSUMOS-SINAPI'!$A$7:$F$20000,7,0),IFERROR(VLOOKUP(D1753,'[1]tab-PINI-SINT'!$B$18:$G$20000,5,0),IFERROR(VLOOKUP(D1753,[1]INSUMOS!$B$13:$H$9994,7,0),"0,00"))))))</f>
        <v>0,00</v>
      </c>
      <c r="K1753" s="40">
        <f>IF(H1753="",0,H1753*I1753)</f>
        <v>10.79</v>
      </c>
      <c r="L1753" s="40">
        <f>H1753*J1753</f>
        <v>0</v>
      </c>
      <c r="M1753" s="41">
        <f>K1753+L1753</f>
        <v>10.79</v>
      </c>
      <c r="N1753" s="35"/>
    </row>
    <row r="1754" spans="3:14" ht="37.5" x14ac:dyDescent="0.35">
      <c r="C1754" s="34"/>
      <c r="D1754" s="36">
        <v>88267</v>
      </c>
      <c r="E1754" s="38" t="str">
        <f>IFERROR(VLOOKUP(D1754,'[1]COMP-SINT-SINAPI'!$G$6:$R$20000,12,0),IFERROR(VLOOKUP(D1754,'[1]PREÇOS UNITÁRIOS'!$B$73:$K$20000,9,0),IFERROR(VLOOKUP(D1754,'[1]INSUMOS-SINAPI'!$A$6:$J$20000,6,0),IFERROR(VLOOKUP(D1754,'[1]tab-PINI-SINT'!$B$18:$H$20000,7,0),IFERROR(VLOOKUP(D1754,[1]INSUMOS!$B$13:$J$9994,9,0),"")))))</f>
        <v>SINAPI</v>
      </c>
      <c r="F1754" s="37" t="str">
        <f>IFERROR(VLOOKUP(D1754,'[1]COMP-SINT-SINAPI'!$G$6:$Q$20000,2,0),IFERROR(VLOOKUP(D1754,'[1]PREÇOS UNITÁRIOS'!$B$73:$H$20000,3,0),IFERROR(VLOOKUP(D1754,'[1]INSUMOS-SINAPI'!$A$7:$F$20000,2,0),IFERROR(VLOOKUP(D1754,'[1]tab-PINI-SINT'!$B$18:$G$20000,2,0),IFERROR(VLOOKUP(D1754,[1]INSUMOS!$B$13:$H$9994,3,0),"")))))</f>
        <v>ENCANADOR OU BOMBEIRO HIDRÁULICO COM ENCARGOS COMPLEMENTARES</v>
      </c>
      <c r="G1754" s="38" t="str">
        <f>IFERROR(VLOOKUP(D1754,'[1]COMP-SINT-SINAPI'!$G$6:$Q$20000,3,0),IFERROR(VLOOKUP(D1754,'[1]PREÇOS UNITÁRIOS'!$B$73:$H$20000,4,0),IFERROR(VLOOKUP(D1754,'[1]INSUMOS-SINAPI'!$A$7:$F$20000,3,0),IFERROR(VLOOKUP(D1754,'[1]tab-PINI-SINT'!$B$18:$G$20000,3,0),IFERROR(VLOOKUP(D1754,[1]INSUMOS!$B$13:$H$9994,5,0),"")))))</f>
        <v>H</v>
      </c>
      <c r="H1754" s="39">
        <v>0.2</v>
      </c>
      <c r="I1754" s="38">
        <f>IFERROR(VLOOKUP(D1754,'[1]COMP-SINT-SINAPI'!$G$6:$Q$20000,8,0),IFERROR(VLOOKUP(D1754,'[1]PREÇOS UNITÁRIOS'!$B$73:$H$20000,5,0),IFERROR(VLOOKUP(D1754,'[1]INSUMOS-SINAPI'!$A$7:$F$20000,5,0),IFERROR(VLOOKUP(D1754,'[1]tab-PINI-SINT'!$B$18:$G$20000,4,0),IFERROR(VLOOKUP(D1754,[1]INSUMOS!$B$13:$H$9994,6,0),"")))))</f>
        <v>4.5</v>
      </c>
      <c r="J1754" s="38" t="str">
        <f>IF(D1754="",0,IFERROR(VLOOKUP(D1754,'[1]COMP-SINT-SINAPI'!$G$6:$Q$20000,7,0),IFERROR(VLOOKUP(D1754,'[1]PREÇOS UNITÁRIOS'!$B$73:$H$20000,6,0),IFERROR(VLOOKUP(D1754,'[1]INSUMOS-SINAPI'!$A$7:$F$20000,7,0),IFERROR(VLOOKUP(D1754,'[1]tab-PINI-SINT'!$B$18:$G$20000,5,0),IFERROR(VLOOKUP(D1754,[1]INSUMOS!$B$13:$H$9994,7,0),"0,00"))))))</f>
        <v>19,74</v>
      </c>
      <c r="K1754" s="40">
        <f>IF(H1754="",0,H1754*I1754)</f>
        <v>0.9</v>
      </c>
      <c r="L1754" s="40">
        <f>H1754*J1754</f>
        <v>3.948</v>
      </c>
      <c r="M1754" s="41">
        <f>K1754+L1754</f>
        <v>4.8479999999999999</v>
      </c>
      <c r="N1754" s="35"/>
    </row>
    <row r="1755" spans="3:14" x14ac:dyDescent="0.35">
      <c r="C1755" s="34"/>
      <c r="D1755" s="35"/>
      <c r="E1755" s="118"/>
      <c r="F1755" s="35"/>
      <c r="G1755" s="35"/>
      <c r="H1755" s="35"/>
      <c r="I1755" s="50" t="s">
        <v>1042</v>
      </c>
      <c r="J1755" s="29"/>
      <c r="K1755" s="41">
        <f>SUM(K1753:K1754)</f>
        <v>11.69</v>
      </c>
      <c r="L1755" s="41">
        <f>SUM(L1753:L1754)</f>
        <v>3.948</v>
      </c>
      <c r="M1755" s="41">
        <f>SUM(M1753:M1754)</f>
        <v>15.637999999999998</v>
      </c>
      <c r="N1755" s="35"/>
    </row>
    <row r="1756" spans="3:14" x14ac:dyDescent="0.35">
      <c r="C1756" s="34"/>
      <c r="D1756" s="35"/>
      <c r="E1756" s="118"/>
      <c r="F1756" s="51"/>
      <c r="G1756" s="43"/>
      <c r="H1756" s="43"/>
      <c r="I1756" s="43"/>
      <c r="J1756" s="43"/>
      <c r="K1756" s="43"/>
      <c r="L1756" s="43"/>
      <c r="M1756" s="43"/>
      <c r="N1756" s="35"/>
    </row>
    <row r="1757" spans="3:14" x14ac:dyDescent="0.35">
      <c r="C1757" s="42"/>
      <c r="D1757" s="43"/>
      <c r="E1757" s="117"/>
      <c r="F1757" s="43"/>
      <c r="G1757" s="44" t="s">
        <v>21</v>
      </c>
      <c r="H1757" s="44" t="s">
        <v>1036</v>
      </c>
      <c r="I1757" s="44" t="s">
        <v>1037</v>
      </c>
      <c r="J1757" s="44" t="s">
        <v>1038</v>
      </c>
      <c r="K1757" s="44" t="s">
        <v>1039</v>
      </c>
      <c r="L1757" s="44" t="s">
        <v>1040</v>
      </c>
      <c r="M1757" s="45" t="s">
        <v>1041</v>
      </c>
      <c r="N1757" s="35"/>
    </row>
    <row r="1758" spans="3:14" ht="52" x14ac:dyDescent="0.35">
      <c r="C1758" s="46" t="s">
        <v>941</v>
      </c>
      <c r="D1758" s="47" t="str">
        <f>IF(C1758="","",VLOOKUP(C1758,'[1]PREÇOS UNITÁRIOS'!$B$12:$H$10000,2,0))</f>
        <v>C237-BASA</v>
      </c>
      <c r="E1758" s="79" t="s">
        <v>11</v>
      </c>
      <c r="F1758" s="47" t="str">
        <f>IF(C1758="","",VLOOKUP(C1758,'[1]PREÇOS UNITÁRIOS'!$B$12:$H$10000,3,0))</f>
        <v>TAPETE VINLICO PARA SINALIZAR ESPAÇO RESERVADO Á CADEIRANTES PCD (1,20X0,80M)</v>
      </c>
      <c r="G1758" s="48" t="s">
        <v>21</v>
      </c>
      <c r="H1758" s="29"/>
      <c r="I1758" s="29"/>
      <c r="J1758" s="49"/>
      <c r="K1758" s="49">
        <f>K1760</f>
        <v>276.76</v>
      </c>
      <c r="L1758" s="49">
        <f>L1760</f>
        <v>0</v>
      </c>
      <c r="M1758" s="49">
        <f>SUM(K1758:L1758)</f>
        <v>276.76</v>
      </c>
      <c r="N1758" s="35"/>
    </row>
    <row r="1759" spans="3:14" ht="50" x14ac:dyDescent="0.35">
      <c r="C1759" s="34"/>
      <c r="D1759" s="36" t="s">
        <v>213</v>
      </c>
      <c r="E1759" s="38" t="str">
        <f>IFERROR(VLOOKUP(D1759,'[1]COMP-SINT-SINAPI'!$G$6:$R$20000,12,0),IFERROR(VLOOKUP(D1759,'[1]PREÇOS UNITÁRIOS'!$B$73:$K$20000,9,0),IFERROR(VLOOKUP(D1759,'[1]INSUMOS-SINAPI'!$A$6:$J$20000,6,0),IFERROR(VLOOKUP(D1759,'[1]tab-PINI-SINT'!$B$18:$H$20000,7,0),IFERROR(VLOOKUP(D1759,[1]INSUMOS!$B$13:$J$9994,9,0),"")))))</f>
        <v>Intternet</v>
      </c>
      <c r="F1759" s="37" t="str">
        <f>IFERROR(VLOOKUP(D1759,'[1]COMP-SINT-SINAPI'!$G$6:$Q$20000,2,0),IFERROR(VLOOKUP(D1759,'[1]PREÇOS UNITÁRIOS'!$B$73:$H$20000,3,0),IFERROR(VLOOKUP(D1759,'[1]INSUMOS-SINAPI'!$A$7:$F$20000,2,0),IFERROR(VLOOKUP(D1759,'[1]tab-PINI-SINT'!$B$18:$G$20000,2,0),IFERROR(VLOOKUP(D1759,[1]INSUMOS!$B$13:$H$9994,3,0),"")))))</f>
        <v>tapete vinlico para sinalizar espaço reservado á cadeirantes com símbolo s.i.a. (cadeirante) 1,20x0,80m -</v>
      </c>
      <c r="G1759" s="38" t="str">
        <f>IFERROR(VLOOKUP(D1759,'[1]COMP-SINT-SINAPI'!$G$6:$Q$20000,3,0),IFERROR(VLOOKUP(D1759,'[1]PREÇOS UNITÁRIOS'!$B$73:$H$20000,4,0),IFERROR(VLOOKUP(D1759,'[1]INSUMOS-SINAPI'!$A$7:$F$20000,3,0),IFERROR(VLOOKUP(D1759,'[1]tab-PINI-SINT'!$B$18:$G$20000,3,0),IFERROR(VLOOKUP(D1759,[1]INSUMOS!$B$13:$H$9994,5,0),"")))))</f>
        <v>UND</v>
      </c>
      <c r="H1759" s="39">
        <v>1</v>
      </c>
      <c r="I1759" s="38">
        <f>IFERROR(VLOOKUP(D1759,'[1]COMP-SINT-SINAPI'!$G$6:$Q$20000,8,0),IFERROR(VLOOKUP(D1759,'[1]PREÇOS UNITÁRIOS'!$B$73:$H$20000,5,0),IFERROR(VLOOKUP(D1759,'[1]INSUMOS-SINAPI'!$A$7:$F$20000,5,0),IFERROR(VLOOKUP(D1759,'[1]tab-PINI-SINT'!$B$18:$G$20000,4,0),IFERROR(VLOOKUP(D1759,[1]INSUMOS!$B$13:$H$9994,6,0),"")))))</f>
        <v>276.76</v>
      </c>
      <c r="J1759" s="38">
        <f>IF(D1759="",0,IFERROR(VLOOKUP(D1759,'[1]COMP-SINT-SINAPI'!$G$6:$Q$20000,7,0),IFERROR(VLOOKUP(D1759,'[1]PREÇOS UNITÁRIOS'!$B$73:$H$20000,6,0),IFERROR(VLOOKUP(D1759,'[1]INSUMOS-SINAPI'!$A$7:$F$20000,7,0),IFERROR(VLOOKUP(D1759,'[1]tab-PINI-SINT'!$B$18:$G$20000,5,0),IFERROR(VLOOKUP(D1759,[1]INSUMOS!$B$13:$H$9994,7,0),"0,00"))))))</f>
        <v>0</v>
      </c>
      <c r="K1759" s="40">
        <f>IF(H1759="",0,H1759*I1759)</f>
        <v>276.76</v>
      </c>
      <c r="L1759" s="40">
        <f>H1759*J1759</f>
        <v>0</v>
      </c>
      <c r="M1759" s="41">
        <f>K1759+L1759</f>
        <v>276.76</v>
      </c>
      <c r="N1759" s="35"/>
    </row>
    <row r="1760" spans="3:14" x14ac:dyDescent="0.35">
      <c r="C1760" s="34"/>
      <c r="D1760" s="35"/>
      <c r="E1760" s="118"/>
      <c r="F1760" s="35"/>
      <c r="G1760" s="35"/>
      <c r="H1760" s="35"/>
      <c r="I1760" s="50" t="s">
        <v>1042</v>
      </c>
      <c r="J1760" s="29"/>
      <c r="K1760" s="41">
        <f>SUM(K1759:K1759)</f>
        <v>276.76</v>
      </c>
      <c r="L1760" s="41">
        <f>SUM(L1759:L1759)</f>
        <v>0</v>
      </c>
      <c r="M1760" s="41">
        <f>SUM(M1759:M1759)</f>
        <v>276.76</v>
      </c>
      <c r="N1760" s="35"/>
    </row>
    <row r="1761" spans="3:14" x14ac:dyDescent="0.35">
      <c r="C1761" s="34"/>
      <c r="D1761" s="35"/>
      <c r="E1761" s="118"/>
      <c r="F1761" s="51"/>
      <c r="G1761" s="43"/>
      <c r="H1761" s="43"/>
      <c r="I1761" s="43"/>
      <c r="J1761" s="43"/>
      <c r="K1761" s="43"/>
      <c r="L1761" s="43"/>
      <c r="M1761" s="43"/>
      <c r="N1761" s="35"/>
    </row>
    <row r="1762" spans="3:14" x14ac:dyDescent="0.35">
      <c r="C1762" s="42"/>
      <c r="D1762" s="43"/>
      <c r="E1762" s="117"/>
      <c r="F1762" s="43"/>
      <c r="G1762" s="44" t="s">
        <v>21</v>
      </c>
      <c r="H1762" s="44" t="s">
        <v>1036</v>
      </c>
      <c r="I1762" s="44" t="s">
        <v>1037</v>
      </c>
      <c r="J1762" s="44" t="s">
        <v>1038</v>
      </c>
      <c r="K1762" s="44" t="s">
        <v>1039</v>
      </c>
      <c r="L1762" s="44" t="s">
        <v>1040</v>
      </c>
      <c r="M1762" s="45" t="s">
        <v>1041</v>
      </c>
      <c r="N1762" s="35"/>
    </row>
    <row r="1763" spans="3:14" ht="39" x14ac:dyDescent="0.35">
      <c r="C1763" s="46" t="s">
        <v>944</v>
      </c>
      <c r="D1763" s="47" t="str">
        <f>IF(C1763="","",VLOOKUP(C1763,'[1]PREÇOS UNITÁRIOS'!$B$12:$H$10000,2,0))</f>
        <v>C238-BASA</v>
      </c>
      <c r="E1763" s="79" t="s">
        <v>11</v>
      </c>
      <c r="F1763" s="47" t="str">
        <f>IF(C1763="","",VLOOKUP(C1763,'[1]PREÇOS UNITÁRIOS'!$B$12:$H$10000,3,0))</f>
        <v>INSTALAÇÃO DE TV, PAINEL DE SENHA E PLACAS E PAREDES</v>
      </c>
      <c r="G1763" s="48" t="s">
        <v>21</v>
      </c>
      <c r="H1763" s="29"/>
      <c r="I1763" s="29"/>
      <c r="J1763" s="49"/>
      <c r="K1763" s="49">
        <f>K1766</f>
        <v>6.8800000000000008</v>
      </c>
      <c r="L1763" s="49">
        <f>L1766</f>
        <v>14.32</v>
      </c>
      <c r="M1763" s="49">
        <f>SUM(K1763:L1763)</f>
        <v>21.200000000000003</v>
      </c>
      <c r="N1763" s="35"/>
    </row>
    <row r="1764" spans="3:14" ht="50" x14ac:dyDescent="0.35">
      <c r="C1764" s="34"/>
      <c r="D1764" s="36">
        <v>95541</v>
      </c>
      <c r="E1764" s="38" t="str">
        <f>IFERROR(VLOOKUP(D1764,'[1]COMP-SINT-SINAPI'!$G$6:$R$20000,12,0),IFERROR(VLOOKUP(D1764,'[1]PREÇOS UNITÁRIOS'!$B$73:$K$20000,9,0),IFERROR(VLOOKUP(D1764,'[1]INSUMOS-SINAPI'!$A$6:$J$20000,6,0),IFERROR(VLOOKUP(D1764,'[1]tab-PINI-SINT'!$B$18:$H$20000,7,0),IFERROR(VLOOKUP(D1764,[1]INSUMOS!$B$13:$J$9994,9,0),"")))))</f>
        <v>SINAPI</v>
      </c>
      <c r="F1764" s="37" t="str">
        <f>IFERROR(VLOOKUP(D1764,'[1]COMP-SINT-SINAPI'!$G$6:$Q$20000,2,0),IFERROR(VLOOKUP(D1764,'[1]PREÇOS UNITÁRIOS'!$B$73:$H$20000,3,0),IFERROR(VLOOKUP(D1764,'[1]INSUMOS-SINAPI'!$A$7:$F$20000,2,0),IFERROR(VLOOKUP(D1764,'[1]tab-PINI-SINT'!$B$18:$G$20000,2,0),IFERROR(VLOOKUP(D1764,[1]INSUMOS!$B$13:$H$9994,3,0),"")))))</f>
        <v>FIXAÇÃO UTILIZANDO PARAFUSO E BUCHA DE NYLON, SOMENTE MÃO DE OBRA. AF_10/2016</v>
      </c>
      <c r="G1764" s="38" t="str">
        <f>IFERROR(VLOOKUP(D1764,'[1]COMP-SINT-SINAPI'!$G$6:$Q$20000,3,0),IFERROR(VLOOKUP(D1764,'[1]PREÇOS UNITÁRIOS'!$B$73:$H$20000,4,0),IFERROR(VLOOKUP(D1764,'[1]INSUMOS-SINAPI'!$A$7:$F$20000,3,0),IFERROR(VLOOKUP(D1764,'[1]tab-PINI-SINT'!$B$18:$G$20000,3,0),IFERROR(VLOOKUP(D1764,[1]INSUMOS!$B$13:$H$9994,5,0),"")))))</f>
        <v>UN</v>
      </c>
      <c r="H1764" s="39">
        <v>4</v>
      </c>
      <c r="I1764" s="38">
        <f>IFERROR(VLOOKUP(D1764,'[1]COMP-SINT-SINAPI'!$G$6:$Q$20000,8,0),IFERROR(VLOOKUP(D1764,'[1]PREÇOS UNITÁRIOS'!$B$73:$H$20000,5,0),IFERROR(VLOOKUP(D1764,'[1]INSUMOS-SINAPI'!$A$7:$F$20000,5,0),IFERROR(VLOOKUP(D1764,'[1]tab-PINI-SINT'!$B$18:$G$20000,4,0),IFERROR(VLOOKUP(D1764,[1]INSUMOS!$B$13:$H$9994,6,0),"")))))</f>
        <v>0.79</v>
      </c>
      <c r="J1764" s="38" t="str">
        <f>IF(D1764="",0,IFERROR(VLOOKUP(D1764,'[1]COMP-SINT-SINAPI'!$G$6:$Q$20000,7,0),IFERROR(VLOOKUP(D1764,'[1]PREÇOS UNITÁRIOS'!$B$73:$H$20000,6,0),IFERROR(VLOOKUP(D1764,'[1]INSUMOS-SINAPI'!$A$7:$F$20000,7,0),IFERROR(VLOOKUP(D1764,'[1]tab-PINI-SINT'!$B$18:$G$20000,5,0),IFERROR(VLOOKUP(D1764,[1]INSUMOS!$B$13:$H$9994,7,0),"0,00"))))))</f>
        <v>3,58</v>
      </c>
      <c r="K1764" s="40">
        <f>IF(H1764="",0,H1764*I1764)</f>
        <v>3.16</v>
      </c>
      <c r="L1764" s="40">
        <f>H1764*J1764</f>
        <v>14.32</v>
      </c>
      <c r="M1764" s="41">
        <f>K1764+L1764</f>
        <v>17.48</v>
      </c>
      <c r="N1764" s="35"/>
    </row>
    <row r="1765" spans="3:14" ht="62.5" x14ac:dyDescent="0.35">
      <c r="C1765" s="34"/>
      <c r="D1765" s="36">
        <v>7584</v>
      </c>
      <c r="E1765" s="38" t="str">
        <f>IFERROR(VLOOKUP(D1765,'[1]COMP-SINT-SINAPI'!$G$6:$R$20000,12,0),IFERROR(VLOOKUP(D1765,'[1]PREÇOS UNITÁRIOS'!$B$73:$K$20000,9,0),IFERROR(VLOOKUP(D1765,'[1]INSUMOS-SINAPI'!$A$6:$J$20000,6,0),IFERROR(VLOOKUP(D1765,'[1]tab-PINI-SINT'!$B$18:$H$20000,7,0),IFERROR(VLOOKUP(D1765,[1]INSUMOS!$B$13:$J$9994,9,0),"")))))</f>
        <v>SINAPI</v>
      </c>
      <c r="F1765" s="37" t="str">
        <f>IFERROR(VLOOKUP(D1765,'[1]COMP-SINT-SINAPI'!$G$6:$Q$20000,2,0),IFERROR(VLOOKUP(D1765,'[1]PREÇOS UNITÁRIOS'!$B$73:$H$20000,3,0),IFERROR(VLOOKUP(D1765,'[1]INSUMOS-SINAPI'!$A$7:$F$20000,2,0),IFERROR(VLOOKUP(D1765,'[1]tab-PINI-SINT'!$B$18:$G$20000,2,0),IFERROR(VLOOKUP(D1765,[1]INSUMOS!$B$13:$H$9994,3,0),"")))))</f>
        <v>BUCHA DE NYLON SEM ABA S12, COM PARAFUSO DE 5/16" X 80 MM EM ACO ZINCADO COM ROSCA SOBERBA E CABECA SEXTAVADA</v>
      </c>
      <c r="G1765" s="38" t="str">
        <f>IFERROR(VLOOKUP(D1765,'[1]COMP-SINT-SINAPI'!$G$6:$Q$20000,3,0),IFERROR(VLOOKUP(D1765,'[1]PREÇOS UNITÁRIOS'!$B$73:$H$20000,4,0),IFERROR(VLOOKUP(D1765,'[1]INSUMOS-SINAPI'!$A$7:$F$20000,3,0),IFERROR(VLOOKUP(D1765,'[1]tab-PINI-SINT'!$B$18:$G$20000,3,0),IFERROR(VLOOKUP(D1765,[1]INSUMOS!$B$13:$H$9994,5,0),"")))))</f>
        <v xml:space="preserve">UN    </v>
      </c>
      <c r="H1765" s="39">
        <v>4</v>
      </c>
      <c r="I1765" s="38" t="str">
        <f>IFERROR(VLOOKUP(D1765,'[1]COMP-SINT-SINAPI'!$G$6:$Q$20000,8,0),IFERROR(VLOOKUP(D1765,'[1]PREÇOS UNITÁRIOS'!$B$73:$H$20000,5,0),IFERROR(VLOOKUP(D1765,'[1]INSUMOS-SINAPI'!$A$7:$F$20000,5,0),IFERROR(VLOOKUP(D1765,'[1]tab-PINI-SINT'!$B$18:$G$20000,4,0),IFERROR(VLOOKUP(D1765,[1]INSUMOS!$B$13:$H$9994,6,0),"")))))</f>
        <v>0,93</v>
      </c>
      <c r="J1765" s="38" t="str">
        <f>IF(D1765="",0,IFERROR(VLOOKUP(D1765,'[1]COMP-SINT-SINAPI'!$G$6:$Q$20000,7,0),IFERROR(VLOOKUP(D1765,'[1]PREÇOS UNITÁRIOS'!$B$73:$H$20000,6,0),IFERROR(VLOOKUP(D1765,'[1]INSUMOS-SINAPI'!$A$7:$F$20000,7,0),IFERROR(VLOOKUP(D1765,'[1]tab-PINI-SINT'!$B$18:$G$20000,5,0),IFERROR(VLOOKUP(D1765,[1]INSUMOS!$B$13:$H$9994,7,0),"0,00"))))))</f>
        <v>0,00</v>
      </c>
      <c r="K1765" s="40">
        <f>IF(H1765="",0,H1765*I1765)</f>
        <v>3.72</v>
      </c>
      <c r="L1765" s="40">
        <f>H1765*J1765</f>
        <v>0</v>
      </c>
      <c r="M1765" s="41">
        <f>K1765+L1765</f>
        <v>3.72</v>
      </c>
      <c r="N1765" s="35"/>
    </row>
    <row r="1766" spans="3:14" x14ac:dyDescent="0.35">
      <c r="C1766" s="34"/>
      <c r="D1766" s="35"/>
      <c r="E1766" s="118"/>
      <c r="F1766" s="35"/>
      <c r="G1766" s="35"/>
      <c r="H1766" s="35"/>
      <c r="I1766" s="50" t="s">
        <v>1042</v>
      </c>
      <c r="J1766" s="29"/>
      <c r="K1766" s="41">
        <f>SUM(K1764:K1765)</f>
        <v>6.8800000000000008</v>
      </c>
      <c r="L1766" s="41">
        <f>SUM(L1764:L1765)</f>
        <v>14.32</v>
      </c>
      <c r="M1766" s="41">
        <f>SUM(M1764:M1765)</f>
        <v>21.2</v>
      </c>
      <c r="N1766" s="35"/>
    </row>
    <row r="1767" spans="3:14" x14ac:dyDescent="0.35">
      <c r="C1767" s="34"/>
      <c r="D1767" s="35"/>
      <c r="E1767" s="118"/>
      <c r="F1767" s="51"/>
      <c r="G1767" s="43"/>
      <c r="H1767" s="43"/>
      <c r="I1767" s="43"/>
      <c r="J1767" s="43"/>
      <c r="K1767" s="43"/>
      <c r="L1767" s="43"/>
      <c r="M1767" s="43"/>
      <c r="N1767" s="35"/>
    </row>
    <row r="1768" spans="3:14" x14ac:dyDescent="0.35">
      <c r="C1768" s="42"/>
      <c r="D1768" s="43"/>
      <c r="E1768" s="117"/>
      <c r="F1768" s="43"/>
      <c r="G1768" s="44" t="s">
        <v>21</v>
      </c>
      <c r="H1768" s="44" t="s">
        <v>1036</v>
      </c>
      <c r="I1768" s="44" t="s">
        <v>1037</v>
      </c>
      <c r="J1768" s="44" t="s">
        <v>1038</v>
      </c>
      <c r="K1768" s="44" t="s">
        <v>1039</v>
      </c>
      <c r="L1768" s="44" t="s">
        <v>1040</v>
      </c>
      <c r="M1768" s="45" t="s">
        <v>1041</v>
      </c>
      <c r="N1768" s="35"/>
    </row>
    <row r="1769" spans="3:14" ht="117" x14ac:dyDescent="0.35">
      <c r="C1769" s="46" t="s">
        <v>947</v>
      </c>
      <c r="D1769" s="47" t="str">
        <f>IF(C1769="","",VLOOKUP(C1769,'[1]PREÇOS UNITÁRIOS'!$B$12:$H$10000,2,0))</f>
        <v>C239-BASA</v>
      </c>
      <c r="E1769" s="79" t="s">
        <v>11</v>
      </c>
      <c r="F1769" s="47" t="str">
        <f>IF(C1769="","",VLOOKUP(C1769,'[1]PREÇOS UNITÁRIOS'!$B$12:$H$10000,3,0))</f>
        <v>TOTEM EM ACM BRANCO E VERDE RECORTADO DIGITALMENTE, COM ACRÍLICO E ILUMINAÇÃO EM LED NA MEDIDA 450X70CM (ESTRUTURA INTERNA EM METALON 30X20 NA 18 E PERFIL ENRIJECIDO NA CHAPA 14</v>
      </c>
      <c r="G1769" s="48" t="s">
        <v>21</v>
      </c>
      <c r="H1769" s="29"/>
      <c r="I1769" s="29"/>
      <c r="J1769" s="49"/>
      <c r="K1769" s="49">
        <f>K1773</f>
        <v>10320.380000000001</v>
      </c>
      <c r="L1769" s="49">
        <f>L1773</f>
        <v>66.86</v>
      </c>
      <c r="M1769" s="49">
        <f>SUM(K1769:L1769)</f>
        <v>10387.240000000002</v>
      </c>
      <c r="N1769" s="35"/>
    </row>
    <row r="1770" spans="3:14" ht="112.5" x14ac:dyDescent="0.35">
      <c r="C1770" s="34"/>
      <c r="D1770" s="36" t="s">
        <v>217</v>
      </c>
      <c r="E1770" s="38" t="str">
        <f>IFERROR(VLOOKUP(D1770,'[1]COMP-SINT-SINAPI'!$G$6:$R$20000,12,0),IFERROR(VLOOKUP(D1770,'[1]PREÇOS UNITÁRIOS'!$B$73:$K$20000,9,0),IFERROR(VLOOKUP(D1770,'[1]INSUMOS-SINAPI'!$A$6:$J$20000,6,0),IFERROR(VLOOKUP(D1770,'[1]tab-PINI-SINT'!$B$18:$H$20000,7,0),IFERROR(VLOOKUP(D1770,[1]INSUMOS!$B$13:$J$9994,9,0),"")))))</f>
        <v>COTAÇÃO-AC COMUM VISUAL BELÉM-PA</v>
      </c>
      <c r="F1770" s="37" t="str">
        <f>IFERROR(VLOOKUP(D1770,'[1]COMP-SINT-SINAPI'!$G$6:$Q$20000,2,0),IFERROR(VLOOKUP(D1770,'[1]PREÇOS UNITÁRIOS'!$B$73:$H$20000,3,0),IFERROR(VLOOKUP(D1770,'[1]INSUMOS-SINAPI'!$A$7:$F$20000,2,0),IFERROR(VLOOKUP(D1770,'[1]tab-PINI-SINT'!$B$18:$G$20000,2,0),IFERROR(VLOOKUP(D1770,[1]INSUMOS!$B$13:$H$9994,3,0),"")))))</f>
        <v>TOTEM EM ACM BRANCO E VERDE RECORTADO DIGITALMENTE, COM ACRÍLICO E ILUMINAÇÃO EM LED NA MEDIDA 450X70CM (EXTRUTURA INTERNA EM METALON 30X20 NA 18 E PERFIL ENRIJECIDO NA CHAPA 14</v>
      </c>
      <c r="G1770" s="38" t="str">
        <f>IFERROR(VLOOKUP(D1770,'[1]COMP-SINT-SINAPI'!$G$6:$Q$20000,3,0),IFERROR(VLOOKUP(D1770,'[1]PREÇOS UNITÁRIOS'!$B$73:$H$20000,4,0),IFERROR(VLOOKUP(D1770,'[1]INSUMOS-SINAPI'!$A$7:$F$20000,3,0),IFERROR(VLOOKUP(D1770,'[1]tab-PINI-SINT'!$B$18:$G$20000,3,0),IFERROR(VLOOKUP(D1770,[1]INSUMOS!$B$13:$H$9994,5,0),"")))))</f>
        <v>UND</v>
      </c>
      <c r="H1770" s="39">
        <v>1</v>
      </c>
      <c r="I1770" s="38">
        <f>IFERROR(VLOOKUP(D1770,'[1]COMP-SINT-SINAPI'!$G$6:$Q$20000,8,0),IFERROR(VLOOKUP(D1770,'[1]PREÇOS UNITÁRIOS'!$B$73:$H$20000,5,0),IFERROR(VLOOKUP(D1770,'[1]INSUMOS-SINAPI'!$A$7:$F$20000,5,0),IFERROR(VLOOKUP(D1770,'[1]tab-PINI-SINT'!$B$18:$G$20000,4,0),IFERROR(VLOOKUP(D1770,[1]INSUMOS!$B$13:$H$9994,6,0),"")))))</f>
        <v>10300</v>
      </c>
      <c r="J1770" s="38">
        <f>IF(D1770="",0,IFERROR(VLOOKUP(D1770,'[1]COMP-SINT-SINAPI'!$G$6:$Q$20000,7,0),IFERROR(VLOOKUP(D1770,'[1]PREÇOS UNITÁRIOS'!$B$73:$H$20000,6,0),IFERROR(VLOOKUP(D1770,'[1]INSUMOS-SINAPI'!$A$7:$F$20000,7,0),IFERROR(VLOOKUP(D1770,'[1]tab-PINI-SINT'!$B$18:$G$20000,5,0),IFERROR(VLOOKUP(D1770,[1]INSUMOS!$B$13:$H$9994,7,0),"0,00"))))))</f>
        <v>0</v>
      </c>
      <c r="K1770" s="40">
        <f>IF(H1770="",0,H1770*I1770)</f>
        <v>10300</v>
      </c>
      <c r="L1770" s="40">
        <f>H1770*J1770</f>
        <v>0</v>
      </c>
      <c r="M1770" s="41">
        <f>K1770+L1770</f>
        <v>10300</v>
      </c>
      <c r="N1770" s="35"/>
    </row>
    <row r="1771" spans="3:14" ht="25" x14ac:dyDescent="0.35">
      <c r="C1771" s="34"/>
      <c r="D1771" s="36">
        <v>88316</v>
      </c>
      <c r="E1771" s="38" t="str">
        <f>IFERROR(VLOOKUP(D1771,'[1]COMP-SINT-SINAPI'!$G$6:$R$20000,12,0),IFERROR(VLOOKUP(D1771,'[1]PREÇOS UNITÁRIOS'!$B$73:$K$20000,9,0),IFERROR(VLOOKUP(D1771,'[1]INSUMOS-SINAPI'!$A$6:$J$20000,6,0),IFERROR(VLOOKUP(D1771,'[1]tab-PINI-SINT'!$B$18:$H$20000,7,0),IFERROR(VLOOKUP(D1771,[1]INSUMOS!$B$13:$J$9994,9,0),"")))))</f>
        <v>SINAPI</v>
      </c>
      <c r="F1771" s="37" t="str">
        <f>IFERROR(VLOOKUP(D1771,'[1]COMP-SINT-SINAPI'!$G$6:$Q$20000,2,0),IFERROR(VLOOKUP(D1771,'[1]PREÇOS UNITÁRIOS'!$B$73:$H$20000,3,0),IFERROR(VLOOKUP(D1771,'[1]INSUMOS-SINAPI'!$A$7:$F$20000,2,0),IFERROR(VLOOKUP(D1771,'[1]tab-PINI-SINT'!$B$18:$G$20000,2,0),IFERROR(VLOOKUP(D1771,[1]INSUMOS!$B$13:$H$9994,3,0),"")))))</f>
        <v>SERVENTE COM ENCARGOS COMPLEMENTARES</v>
      </c>
      <c r="G1771" s="38" t="str">
        <f>IFERROR(VLOOKUP(D1771,'[1]COMP-SINT-SINAPI'!$G$6:$Q$20000,3,0),IFERROR(VLOOKUP(D1771,'[1]PREÇOS UNITÁRIOS'!$B$73:$H$20000,4,0),IFERROR(VLOOKUP(D1771,'[1]INSUMOS-SINAPI'!$A$7:$F$20000,3,0),IFERROR(VLOOKUP(D1771,'[1]tab-PINI-SINT'!$B$18:$G$20000,3,0),IFERROR(VLOOKUP(D1771,[1]INSUMOS!$B$13:$H$9994,5,0),"")))))</f>
        <v>H</v>
      </c>
      <c r="H1771" s="39">
        <v>2</v>
      </c>
      <c r="I1771" s="38">
        <f>IFERROR(VLOOKUP(D1771,'[1]COMP-SINT-SINAPI'!$G$6:$Q$20000,8,0),IFERROR(VLOOKUP(D1771,'[1]PREÇOS UNITÁRIOS'!$B$73:$H$20000,5,0),IFERROR(VLOOKUP(D1771,'[1]INSUMOS-SINAPI'!$A$7:$F$20000,5,0),IFERROR(VLOOKUP(D1771,'[1]tab-PINI-SINT'!$B$18:$G$20000,4,0),IFERROR(VLOOKUP(D1771,[1]INSUMOS!$B$13:$H$9994,6,0),"")))))</f>
        <v>5.01</v>
      </c>
      <c r="J1771" s="38" t="str">
        <f>IF(D1771="",0,IFERROR(VLOOKUP(D1771,'[1]COMP-SINT-SINAPI'!$G$6:$Q$20000,7,0),IFERROR(VLOOKUP(D1771,'[1]PREÇOS UNITÁRIOS'!$B$73:$H$20000,6,0),IFERROR(VLOOKUP(D1771,'[1]INSUMOS-SINAPI'!$A$7:$F$20000,7,0),IFERROR(VLOOKUP(D1771,'[1]tab-PINI-SINT'!$B$18:$G$20000,5,0),IFERROR(VLOOKUP(D1771,[1]INSUMOS!$B$13:$H$9994,7,0),"0,00"))))))</f>
        <v>14,28</v>
      </c>
      <c r="K1771" s="40">
        <f>IF(H1771="",0,H1771*I1771)</f>
        <v>10.02</v>
      </c>
      <c r="L1771" s="40">
        <f>H1771*J1771</f>
        <v>28.56</v>
      </c>
      <c r="M1771" s="41">
        <f>K1771+L1771</f>
        <v>38.58</v>
      </c>
      <c r="N1771" s="35"/>
    </row>
    <row r="1772" spans="3:14" ht="25" x14ac:dyDescent="0.35">
      <c r="C1772" s="34"/>
      <c r="D1772" s="36">
        <v>88309</v>
      </c>
      <c r="E1772" s="38" t="str">
        <f>IFERROR(VLOOKUP(D1772,'[1]COMP-SINT-SINAPI'!$G$6:$R$20000,12,0),IFERROR(VLOOKUP(D1772,'[1]PREÇOS UNITÁRIOS'!$B$73:$K$20000,9,0),IFERROR(VLOOKUP(D1772,'[1]INSUMOS-SINAPI'!$A$6:$J$20000,6,0),IFERROR(VLOOKUP(D1772,'[1]tab-PINI-SINT'!$B$18:$H$20000,7,0),IFERROR(VLOOKUP(D1772,[1]INSUMOS!$B$13:$J$9994,9,0),"")))))</f>
        <v>SINAPI</v>
      </c>
      <c r="F1772" s="37" t="str">
        <f>IFERROR(VLOOKUP(D1772,'[1]COMP-SINT-SINAPI'!$G$6:$Q$20000,2,0),IFERROR(VLOOKUP(D1772,'[1]PREÇOS UNITÁRIOS'!$B$73:$H$20000,3,0),IFERROR(VLOOKUP(D1772,'[1]INSUMOS-SINAPI'!$A$7:$F$20000,2,0),IFERROR(VLOOKUP(D1772,'[1]tab-PINI-SINT'!$B$18:$G$20000,2,0),IFERROR(VLOOKUP(D1772,[1]INSUMOS!$B$13:$H$9994,3,0),"")))))</f>
        <v>PEDREIRO COM ENCARGOS COMPLEMENTARES</v>
      </c>
      <c r="G1772" s="38" t="str">
        <f>IFERROR(VLOOKUP(D1772,'[1]COMP-SINT-SINAPI'!$G$6:$Q$20000,3,0),IFERROR(VLOOKUP(D1772,'[1]PREÇOS UNITÁRIOS'!$B$73:$H$20000,4,0),IFERROR(VLOOKUP(D1772,'[1]INSUMOS-SINAPI'!$A$7:$F$20000,3,0),IFERROR(VLOOKUP(D1772,'[1]tab-PINI-SINT'!$B$18:$G$20000,3,0),IFERROR(VLOOKUP(D1772,[1]INSUMOS!$B$13:$H$9994,5,0),"")))))</f>
        <v>H</v>
      </c>
      <c r="H1772" s="39">
        <v>2</v>
      </c>
      <c r="I1772" s="38">
        <f>IFERROR(VLOOKUP(D1772,'[1]COMP-SINT-SINAPI'!$G$6:$Q$20000,8,0),IFERROR(VLOOKUP(D1772,'[1]PREÇOS UNITÁRIOS'!$B$73:$H$20000,5,0),IFERROR(VLOOKUP(D1772,'[1]INSUMOS-SINAPI'!$A$7:$F$20000,5,0),IFERROR(VLOOKUP(D1772,'[1]tab-PINI-SINT'!$B$18:$G$20000,4,0),IFERROR(VLOOKUP(D1772,[1]INSUMOS!$B$13:$H$9994,6,0),"")))))</f>
        <v>5.18</v>
      </c>
      <c r="J1772" s="38" t="str">
        <f>IF(D1772="",0,IFERROR(VLOOKUP(D1772,'[1]COMP-SINT-SINAPI'!$G$6:$Q$20000,7,0),IFERROR(VLOOKUP(D1772,'[1]PREÇOS UNITÁRIOS'!$B$73:$H$20000,6,0),IFERROR(VLOOKUP(D1772,'[1]INSUMOS-SINAPI'!$A$7:$F$20000,7,0),IFERROR(VLOOKUP(D1772,'[1]tab-PINI-SINT'!$B$18:$G$20000,5,0),IFERROR(VLOOKUP(D1772,[1]INSUMOS!$B$13:$H$9994,7,0),"0,00"))))))</f>
        <v>19,15</v>
      </c>
      <c r="K1772" s="40">
        <f>IF(H1772="",0,H1772*I1772)</f>
        <v>10.36</v>
      </c>
      <c r="L1772" s="40">
        <f>H1772*J1772</f>
        <v>38.299999999999997</v>
      </c>
      <c r="M1772" s="41">
        <f>K1772+L1772</f>
        <v>48.66</v>
      </c>
      <c r="N1772" s="35"/>
    </row>
    <row r="1773" spans="3:14" x14ac:dyDescent="0.35">
      <c r="C1773" s="34"/>
      <c r="D1773" s="35"/>
      <c r="E1773" s="118"/>
      <c r="F1773" s="35"/>
      <c r="G1773" s="35"/>
      <c r="H1773" s="35"/>
      <c r="I1773" s="50" t="s">
        <v>1042</v>
      </c>
      <c r="J1773" s="29"/>
      <c r="K1773" s="41">
        <f>SUM(K1770:K1772)</f>
        <v>10320.380000000001</v>
      </c>
      <c r="L1773" s="41">
        <f>SUM(L1770:L1772)</f>
        <v>66.86</v>
      </c>
      <c r="M1773" s="41">
        <f>SUM(M1770:M1772)</f>
        <v>10387.24</v>
      </c>
      <c r="N1773" s="35"/>
    </row>
    <row r="1774" spans="3:14" x14ac:dyDescent="0.35">
      <c r="C1774" s="34"/>
      <c r="D1774" s="35"/>
      <c r="E1774" s="118"/>
      <c r="F1774" s="51"/>
      <c r="G1774" s="43"/>
      <c r="H1774" s="43"/>
      <c r="I1774" s="43"/>
      <c r="J1774" s="43"/>
      <c r="K1774" s="43"/>
      <c r="L1774" s="43"/>
      <c r="M1774" s="43"/>
      <c r="N1774" s="35"/>
    </row>
    <row r="1775" spans="3:14" x14ac:dyDescent="0.35">
      <c r="C1775" s="42"/>
      <c r="D1775" s="43"/>
      <c r="E1775" s="117"/>
      <c r="F1775" s="43"/>
      <c r="G1775" s="44" t="s">
        <v>21</v>
      </c>
      <c r="H1775" s="44" t="s">
        <v>1036</v>
      </c>
      <c r="I1775" s="44" t="s">
        <v>1037</v>
      </c>
      <c r="J1775" s="44" t="s">
        <v>1038</v>
      </c>
      <c r="K1775" s="44" t="s">
        <v>1039</v>
      </c>
      <c r="L1775" s="44" t="s">
        <v>1040</v>
      </c>
      <c r="M1775" s="45" t="s">
        <v>1041</v>
      </c>
      <c r="N1775" s="35"/>
    </row>
    <row r="1776" spans="3:14" ht="104" x14ac:dyDescent="0.35">
      <c r="C1776" s="46" t="s">
        <v>950</v>
      </c>
      <c r="D1776" s="47" t="str">
        <f>IF(C1776="","",VLOOKUP(C1776,'[1]PREÇOS UNITÁRIOS'!$B$12:$H$10000,2,0))</f>
        <v>C240-ORSE</v>
      </c>
      <c r="E1776" s="79" t="s">
        <v>11</v>
      </c>
      <c r="F1776" s="47" t="str">
        <f>IF(C1776="","",VLOOKUP(C1776,'[1]PREÇOS UNITÁRIOS'!$B$12:$H$10000,3,0))</f>
        <v>REVESTIMENTO METÁLICO EM ALUMÍNIO COMPOSTO (ALUCOBOND OU SIMILAR) DOBRADO, E=0,3MM, NA COR COBRE, 1,00 X 1,00M, EXCLUSIVE ESTRUTURA METÁLICA - FORNECIMENTO E MONTAGEM</v>
      </c>
      <c r="G1776" s="48" t="s">
        <v>21</v>
      </c>
      <c r="H1776" s="29"/>
      <c r="I1776" s="29"/>
      <c r="J1776" s="49"/>
      <c r="K1776" s="49">
        <f>K1778</f>
        <v>400</v>
      </c>
      <c r="L1776" s="49">
        <f>L1778</f>
        <v>0</v>
      </c>
      <c r="M1776" s="49">
        <f>SUM(K1776:L1776)</f>
        <v>400</v>
      </c>
      <c r="N1776" s="35"/>
    </row>
    <row r="1777" spans="3:14" ht="50" x14ac:dyDescent="0.35">
      <c r="C1777" s="34"/>
      <c r="D1777" s="36" t="s">
        <v>218</v>
      </c>
      <c r="E1777" s="38" t="str">
        <f>IFERROR(VLOOKUP(D1777,'[1]COMP-SINT-SINAPI'!$G$6:$R$20000,12,0),IFERROR(VLOOKUP(D1777,'[1]PREÇOS UNITÁRIOS'!$B$73:$K$20000,9,0),IFERROR(VLOOKUP(D1777,'[1]INSUMOS-SINAPI'!$A$6:$J$20000,6,0),IFERROR(VLOOKUP(D1777,'[1]tab-PINI-SINT'!$B$18:$H$20000,7,0),IFERROR(VLOOKUP(D1777,[1]INSUMOS!$B$13:$J$9994,9,0),"")))))</f>
        <v>SEDOP-PA A00096</v>
      </c>
      <c r="F1777" s="37" t="str">
        <f>IFERROR(VLOOKUP(D1777,'[1]COMP-SINT-SINAPI'!$G$6:$Q$20000,2,0),IFERROR(VLOOKUP(D1777,'[1]PREÇOS UNITÁRIOS'!$B$73:$H$20000,3,0),IFERROR(VLOOKUP(D1777,'[1]INSUMOS-SINAPI'!$A$7:$F$20000,2,0),IFERROR(VLOOKUP(D1777,'[1]tab-PINI-SINT'!$B$18:$G$20000,2,0),IFERROR(VLOOKUP(D1777,[1]INSUMOS!$B$13:$H$9994,3,0),"")))))</f>
        <v>Revestimento metálico em alumínio composto acm (Alucobond ou similar) dobrado, e=0,4mm</v>
      </c>
      <c r="G1777" s="38" t="str">
        <f>IFERROR(VLOOKUP(D1777,'[1]COMP-SINT-SINAPI'!$G$6:$Q$20000,3,0),IFERROR(VLOOKUP(D1777,'[1]PREÇOS UNITÁRIOS'!$B$73:$H$20000,4,0),IFERROR(VLOOKUP(D1777,'[1]INSUMOS-SINAPI'!$A$7:$F$20000,3,0),IFERROR(VLOOKUP(D1777,'[1]tab-PINI-SINT'!$B$18:$G$20000,3,0),IFERROR(VLOOKUP(D1777,[1]INSUMOS!$B$13:$H$9994,5,0),"")))))</f>
        <v>M2</v>
      </c>
      <c r="H1777" s="39">
        <v>1</v>
      </c>
      <c r="I1777" s="38">
        <f>IFERROR(VLOOKUP(D1777,'[1]COMP-SINT-SINAPI'!$G$6:$Q$20000,8,0),IFERROR(VLOOKUP(D1777,'[1]PREÇOS UNITÁRIOS'!$B$73:$H$20000,5,0),IFERROR(VLOOKUP(D1777,'[1]INSUMOS-SINAPI'!$A$7:$F$20000,5,0),IFERROR(VLOOKUP(D1777,'[1]tab-PINI-SINT'!$B$18:$G$20000,4,0),IFERROR(VLOOKUP(D1777,[1]INSUMOS!$B$13:$H$9994,6,0),"")))))</f>
        <v>400</v>
      </c>
      <c r="J1777" s="38">
        <f>IF(D1777="",0,IFERROR(VLOOKUP(D1777,'[1]COMP-SINT-SINAPI'!$G$6:$Q$20000,7,0),IFERROR(VLOOKUP(D1777,'[1]PREÇOS UNITÁRIOS'!$B$73:$H$20000,6,0),IFERROR(VLOOKUP(D1777,'[1]INSUMOS-SINAPI'!$A$7:$F$20000,7,0),IFERROR(VLOOKUP(D1777,'[1]tab-PINI-SINT'!$B$18:$G$20000,5,0),IFERROR(VLOOKUP(D1777,[1]INSUMOS!$B$13:$H$9994,7,0),"0,00"))))))</f>
        <v>0</v>
      </c>
      <c r="K1777" s="40">
        <f>IF(H1777="",0,H1777*I1777)</f>
        <v>400</v>
      </c>
      <c r="L1777" s="40">
        <f>H1777*J1777</f>
        <v>0</v>
      </c>
      <c r="M1777" s="41">
        <f>K1777+L1777</f>
        <v>400</v>
      </c>
      <c r="N1777" s="35"/>
    </row>
    <row r="1778" spans="3:14" x14ac:dyDescent="0.35">
      <c r="C1778" s="34"/>
      <c r="D1778" s="35"/>
      <c r="E1778" s="118"/>
      <c r="F1778" s="35"/>
      <c r="G1778" s="35"/>
      <c r="H1778" s="35"/>
      <c r="I1778" s="50" t="s">
        <v>1042</v>
      </c>
      <c r="J1778" s="29"/>
      <c r="K1778" s="41">
        <f>SUM(K1777:K1777)</f>
        <v>400</v>
      </c>
      <c r="L1778" s="41">
        <f>SUM(L1777:L1777)</f>
        <v>0</v>
      </c>
      <c r="M1778" s="41">
        <f>SUM(M1777:M1777)</f>
        <v>400</v>
      </c>
      <c r="N1778" s="35"/>
    </row>
    <row r="1779" spans="3:14" x14ac:dyDescent="0.35">
      <c r="C1779" s="34"/>
      <c r="D1779" s="35"/>
      <c r="E1779" s="118"/>
      <c r="F1779" s="51"/>
      <c r="G1779" s="43"/>
      <c r="H1779" s="43"/>
      <c r="I1779" s="43"/>
      <c r="J1779" s="43"/>
      <c r="K1779" s="43"/>
      <c r="L1779" s="43"/>
      <c r="M1779" s="43"/>
      <c r="N1779" s="35"/>
    </row>
    <row r="1780" spans="3:14" x14ac:dyDescent="0.35">
      <c r="C1780" s="42"/>
      <c r="D1780" s="43"/>
      <c r="E1780" s="117"/>
      <c r="F1780" s="43"/>
      <c r="G1780" s="44" t="s">
        <v>21</v>
      </c>
      <c r="H1780" s="44" t="s">
        <v>1036</v>
      </c>
      <c r="I1780" s="44" t="s">
        <v>1037</v>
      </c>
      <c r="J1780" s="44" t="s">
        <v>1038</v>
      </c>
      <c r="K1780" s="44" t="s">
        <v>1039</v>
      </c>
      <c r="L1780" s="44" t="s">
        <v>1040</v>
      </c>
      <c r="M1780" s="45" t="s">
        <v>1041</v>
      </c>
      <c r="N1780" s="35"/>
    </row>
    <row r="1781" spans="3:14" ht="65" x14ac:dyDescent="0.35">
      <c r="C1781" s="46" t="s">
        <v>953</v>
      </c>
      <c r="D1781" s="47" t="str">
        <f>IF(C1781="","",VLOOKUP(C1781,'[1]PREÇOS UNITÁRIOS'!$B$12:$H$10000,2,0))</f>
        <v>C241-BASA</v>
      </c>
      <c r="E1781" s="79" t="s">
        <v>11</v>
      </c>
      <c r="F1781" s="47" t="str">
        <f>IF(C1781="","",VLOOKUP(C1781,'[1]PREÇOS UNITÁRIOS'!$B$12:$H$10000,3,0))</f>
        <v>REMANEJAMENTO COM REVITALIZAÇÃO DE PINTURA DE ELEMENTOS DE IDENTIFICAÇÃO VISUAL DO SUPORTE METÁLICO</v>
      </c>
      <c r="G1781" s="48" t="s">
        <v>21</v>
      </c>
      <c r="H1781" s="29"/>
      <c r="I1781" s="29"/>
      <c r="J1781" s="49"/>
      <c r="K1781" s="49">
        <f>K1785</f>
        <v>97.515000000000015</v>
      </c>
      <c r="L1781" s="49">
        <f>L1785</f>
        <v>103.57</v>
      </c>
      <c r="M1781" s="49">
        <f>SUM(K1781:L1781)</f>
        <v>201.08500000000001</v>
      </c>
      <c r="N1781" s="35"/>
    </row>
    <row r="1782" spans="3:14" ht="100" x14ac:dyDescent="0.35">
      <c r="C1782" s="34"/>
      <c r="D1782" s="36">
        <v>100761</v>
      </c>
      <c r="E1782" s="38" t="str">
        <f>IFERROR(VLOOKUP(D1782,'[1]COMP-SINT-SINAPI'!$G$6:$R$20000,12,0),IFERROR(VLOOKUP(D1782,'[1]PREÇOS UNITÁRIOS'!$B$73:$K$20000,9,0),IFERROR(VLOOKUP(D1782,'[1]INSUMOS-SINAPI'!$A$6:$J$20000,6,0),IFERROR(VLOOKUP(D1782,'[1]tab-PINI-SINT'!$B$18:$H$20000,7,0),IFERROR(VLOOKUP(D1782,[1]INSUMOS!$B$13:$J$9994,9,0),"")))))</f>
        <v>SINAPI</v>
      </c>
      <c r="F1782" s="37" t="str">
        <f>IFERROR(VLOOKUP(D1782,'[1]COMP-SINT-SINAPI'!$G$6:$Q$20000,2,0),IFERROR(VLOOKUP(D1782,'[1]PREÇOS UNITÁRIOS'!$B$73:$H$20000,3,0),IFERROR(VLOOKUP(D1782,'[1]INSUMOS-SINAPI'!$A$7:$F$20000,2,0),IFERROR(VLOOKUP(D1782,'[1]tab-PINI-SINT'!$B$18:$G$20000,2,0),IFERROR(VLOOKUP(D1782,[1]INSUMOS!$B$13:$H$9994,3,0),"")))))</f>
        <v>PINTURA COM TINTA ALQUÍDICA DE ACABAMENTO (ESMALTE SINTÉTICO FOSCO) PULVERIZADA SOBRE SUPERFÍCIES METÁLICAS (EXCETO PERFIL) EXECUTADO EM OBRA (02 DEMÃOS). AF_01/2020_PE</v>
      </c>
      <c r="G1782" s="38" t="str">
        <f>IFERROR(VLOOKUP(D1782,'[1]COMP-SINT-SINAPI'!$G$6:$Q$20000,3,0),IFERROR(VLOOKUP(D1782,'[1]PREÇOS UNITÁRIOS'!$B$73:$H$20000,4,0),IFERROR(VLOOKUP(D1782,'[1]INSUMOS-SINAPI'!$A$7:$F$20000,3,0),IFERROR(VLOOKUP(D1782,'[1]tab-PINI-SINT'!$B$18:$G$20000,3,0),IFERROR(VLOOKUP(D1782,[1]INSUMOS!$B$13:$H$9994,5,0),"")))))</f>
        <v>M2</v>
      </c>
      <c r="H1782" s="39">
        <v>3.5</v>
      </c>
      <c r="I1782" s="38">
        <f>IFERROR(VLOOKUP(D1782,'[1]COMP-SINT-SINAPI'!$G$6:$Q$20000,8,0),IFERROR(VLOOKUP(D1782,'[1]PREÇOS UNITÁRIOS'!$B$73:$H$20000,5,0),IFERROR(VLOOKUP(D1782,'[1]INSUMOS-SINAPI'!$A$7:$F$20000,5,0),IFERROR(VLOOKUP(D1782,'[1]tab-PINI-SINT'!$B$18:$G$20000,4,0),IFERROR(VLOOKUP(D1782,[1]INSUMOS!$B$13:$H$9994,6,0),"")))))</f>
        <v>24.950000000000003</v>
      </c>
      <c r="J1782" s="38" t="str">
        <f>IF(D1782="",0,IFERROR(VLOOKUP(D1782,'[1]COMP-SINT-SINAPI'!$G$6:$Q$20000,7,0),IFERROR(VLOOKUP(D1782,'[1]PREÇOS UNITÁRIOS'!$B$73:$H$20000,6,0),IFERROR(VLOOKUP(D1782,'[1]INSUMOS-SINAPI'!$A$7:$F$20000,7,0),IFERROR(VLOOKUP(D1782,'[1]tab-PINI-SINT'!$B$18:$G$20000,5,0),IFERROR(VLOOKUP(D1782,[1]INSUMOS!$B$13:$H$9994,7,0),"0,00"))))))</f>
        <v>20,04</v>
      </c>
      <c r="K1782" s="40">
        <f>IF(H1782="",0,H1782*I1782)</f>
        <v>87.325000000000017</v>
      </c>
      <c r="L1782" s="40">
        <f>H1782*J1782</f>
        <v>70.14</v>
      </c>
      <c r="M1782" s="41">
        <f>K1782+L1782</f>
        <v>157.46500000000003</v>
      </c>
      <c r="N1782" s="35"/>
    </row>
    <row r="1783" spans="3:14" ht="25" x14ac:dyDescent="0.35">
      <c r="C1783" s="34"/>
      <c r="D1783" s="36">
        <v>88316</v>
      </c>
      <c r="E1783" s="38" t="str">
        <f>IFERROR(VLOOKUP(D1783,'[1]COMP-SINT-SINAPI'!$G$6:$R$20000,12,0),IFERROR(VLOOKUP(D1783,'[1]PREÇOS UNITÁRIOS'!$B$73:$K$20000,9,0),IFERROR(VLOOKUP(D1783,'[1]INSUMOS-SINAPI'!$A$6:$J$20000,6,0),IFERROR(VLOOKUP(D1783,'[1]tab-PINI-SINT'!$B$18:$H$20000,7,0),IFERROR(VLOOKUP(D1783,[1]INSUMOS!$B$13:$J$9994,9,0),"")))))</f>
        <v>SINAPI</v>
      </c>
      <c r="F1783" s="37" t="str">
        <f>IFERROR(VLOOKUP(D1783,'[1]COMP-SINT-SINAPI'!$G$6:$Q$20000,2,0),IFERROR(VLOOKUP(D1783,'[1]PREÇOS UNITÁRIOS'!$B$73:$H$20000,3,0),IFERROR(VLOOKUP(D1783,'[1]INSUMOS-SINAPI'!$A$7:$F$20000,2,0),IFERROR(VLOOKUP(D1783,'[1]tab-PINI-SINT'!$B$18:$G$20000,2,0),IFERROR(VLOOKUP(D1783,[1]INSUMOS!$B$13:$H$9994,3,0),"")))))</f>
        <v>SERVENTE COM ENCARGOS COMPLEMENTARES</v>
      </c>
      <c r="G1783" s="38" t="str">
        <f>IFERROR(VLOOKUP(D1783,'[1]COMP-SINT-SINAPI'!$G$6:$Q$20000,3,0),IFERROR(VLOOKUP(D1783,'[1]PREÇOS UNITÁRIOS'!$B$73:$H$20000,4,0),IFERROR(VLOOKUP(D1783,'[1]INSUMOS-SINAPI'!$A$7:$F$20000,3,0),IFERROR(VLOOKUP(D1783,'[1]tab-PINI-SINT'!$B$18:$G$20000,3,0),IFERROR(VLOOKUP(D1783,[1]INSUMOS!$B$13:$H$9994,5,0),"")))))</f>
        <v>H</v>
      </c>
      <c r="H1783" s="39">
        <v>1</v>
      </c>
      <c r="I1783" s="38">
        <f>IFERROR(VLOOKUP(D1783,'[1]COMP-SINT-SINAPI'!$G$6:$Q$20000,8,0),IFERROR(VLOOKUP(D1783,'[1]PREÇOS UNITÁRIOS'!$B$73:$H$20000,5,0),IFERROR(VLOOKUP(D1783,'[1]INSUMOS-SINAPI'!$A$7:$F$20000,5,0),IFERROR(VLOOKUP(D1783,'[1]tab-PINI-SINT'!$B$18:$G$20000,4,0),IFERROR(VLOOKUP(D1783,[1]INSUMOS!$B$13:$H$9994,6,0),"")))))</f>
        <v>5.01</v>
      </c>
      <c r="J1783" s="38" t="str">
        <f>IF(D1783="",0,IFERROR(VLOOKUP(D1783,'[1]COMP-SINT-SINAPI'!$G$6:$Q$20000,7,0),IFERROR(VLOOKUP(D1783,'[1]PREÇOS UNITÁRIOS'!$B$73:$H$20000,6,0),IFERROR(VLOOKUP(D1783,'[1]INSUMOS-SINAPI'!$A$7:$F$20000,7,0),IFERROR(VLOOKUP(D1783,'[1]tab-PINI-SINT'!$B$18:$G$20000,5,0),IFERROR(VLOOKUP(D1783,[1]INSUMOS!$B$13:$H$9994,7,0),"0,00"))))))</f>
        <v>14,28</v>
      </c>
      <c r="K1783" s="40">
        <f>IF(H1783="",0,H1783*I1783)</f>
        <v>5.01</v>
      </c>
      <c r="L1783" s="40">
        <f>H1783*J1783</f>
        <v>14.28</v>
      </c>
      <c r="M1783" s="41">
        <f>K1783+L1783</f>
        <v>19.29</v>
      </c>
      <c r="N1783" s="35"/>
    </row>
    <row r="1784" spans="3:14" ht="25" x14ac:dyDescent="0.35">
      <c r="C1784" s="34"/>
      <c r="D1784" s="36">
        <v>88309</v>
      </c>
      <c r="E1784" s="38" t="str">
        <f>IFERROR(VLOOKUP(D1784,'[1]COMP-SINT-SINAPI'!$G$6:$R$20000,12,0),IFERROR(VLOOKUP(D1784,'[1]PREÇOS UNITÁRIOS'!$B$73:$K$20000,9,0),IFERROR(VLOOKUP(D1784,'[1]INSUMOS-SINAPI'!$A$6:$J$20000,6,0),IFERROR(VLOOKUP(D1784,'[1]tab-PINI-SINT'!$B$18:$H$20000,7,0),IFERROR(VLOOKUP(D1784,[1]INSUMOS!$B$13:$J$9994,9,0),"")))))</f>
        <v>SINAPI</v>
      </c>
      <c r="F1784" s="37" t="str">
        <f>IFERROR(VLOOKUP(D1784,'[1]COMP-SINT-SINAPI'!$G$6:$Q$20000,2,0),IFERROR(VLOOKUP(D1784,'[1]PREÇOS UNITÁRIOS'!$B$73:$H$20000,3,0),IFERROR(VLOOKUP(D1784,'[1]INSUMOS-SINAPI'!$A$7:$F$20000,2,0),IFERROR(VLOOKUP(D1784,'[1]tab-PINI-SINT'!$B$18:$G$20000,2,0),IFERROR(VLOOKUP(D1784,[1]INSUMOS!$B$13:$H$9994,3,0),"")))))</f>
        <v>PEDREIRO COM ENCARGOS COMPLEMENTARES</v>
      </c>
      <c r="G1784" s="38" t="str">
        <f>IFERROR(VLOOKUP(D1784,'[1]COMP-SINT-SINAPI'!$G$6:$Q$20000,3,0),IFERROR(VLOOKUP(D1784,'[1]PREÇOS UNITÁRIOS'!$B$73:$H$20000,4,0),IFERROR(VLOOKUP(D1784,'[1]INSUMOS-SINAPI'!$A$7:$F$20000,3,0),IFERROR(VLOOKUP(D1784,'[1]tab-PINI-SINT'!$B$18:$G$20000,3,0),IFERROR(VLOOKUP(D1784,[1]INSUMOS!$B$13:$H$9994,5,0),"")))))</f>
        <v>H</v>
      </c>
      <c r="H1784" s="39">
        <v>1</v>
      </c>
      <c r="I1784" s="38">
        <f>IFERROR(VLOOKUP(D1784,'[1]COMP-SINT-SINAPI'!$G$6:$Q$20000,8,0),IFERROR(VLOOKUP(D1784,'[1]PREÇOS UNITÁRIOS'!$B$73:$H$20000,5,0),IFERROR(VLOOKUP(D1784,'[1]INSUMOS-SINAPI'!$A$7:$F$20000,5,0),IFERROR(VLOOKUP(D1784,'[1]tab-PINI-SINT'!$B$18:$G$20000,4,0),IFERROR(VLOOKUP(D1784,[1]INSUMOS!$B$13:$H$9994,6,0),"")))))</f>
        <v>5.18</v>
      </c>
      <c r="J1784" s="38" t="str">
        <f>IF(D1784="",0,IFERROR(VLOOKUP(D1784,'[1]COMP-SINT-SINAPI'!$G$6:$Q$20000,7,0),IFERROR(VLOOKUP(D1784,'[1]PREÇOS UNITÁRIOS'!$B$73:$H$20000,6,0),IFERROR(VLOOKUP(D1784,'[1]INSUMOS-SINAPI'!$A$7:$F$20000,7,0),IFERROR(VLOOKUP(D1784,'[1]tab-PINI-SINT'!$B$18:$G$20000,5,0),IFERROR(VLOOKUP(D1784,[1]INSUMOS!$B$13:$H$9994,7,0),"0,00"))))))</f>
        <v>19,15</v>
      </c>
      <c r="K1784" s="40">
        <f>IF(H1784="",0,H1784*I1784)</f>
        <v>5.18</v>
      </c>
      <c r="L1784" s="40">
        <f>H1784*J1784</f>
        <v>19.149999999999999</v>
      </c>
      <c r="M1784" s="41">
        <f>K1784+L1784</f>
        <v>24.33</v>
      </c>
      <c r="N1784" s="35"/>
    </row>
    <row r="1785" spans="3:14" x14ac:dyDescent="0.35">
      <c r="C1785" s="34"/>
      <c r="D1785" s="35"/>
      <c r="E1785" s="118"/>
      <c r="F1785" s="35"/>
      <c r="G1785" s="35"/>
      <c r="H1785" s="35"/>
      <c r="I1785" s="50" t="s">
        <v>1042</v>
      </c>
      <c r="J1785" s="29"/>
      <c r="K1785" s="41">
        <f>SUM(K1782:K1784)</f>
        <v>97.515000000000015</v>
      </c>
      <c r="L1785" s="41">
        <f>SUM(L1782:L1784)</f>
        <v>103.57</v>
      </c>
      <c r="M1785" s="41">
        <f>SUM(M1782:M1784)</f>
        <v>201.08500000000004</v>
      </c>
      <c r="N1785" s="35"/>
    </row>
    <row r="1786" spans="3:14" x14ac:dyDescent="0.35">
      <c r="C1786" s="34"/>
      <c r="D1786" s="35"/>
      <c r="E1786" s="118"/>
      <c r="F1786" s="51"/>
      <c r="G1786" s="43"/>
      <c r="H1786" s="43"/>
      <c r="I1786" s="43"/>
      <c r="J1786" s="43"/>
      <c r="K1786" s="43"/>
      <c r="L1786" s="43"/>
      <c r="M1786" s="43"/>
      <c r="N1786" s="35"/>
    </row>
    <row r="1787" spans="3:14" x14ac:dyDescent="0.35">
      <c r="C1787" s="42"/>
      <c r="D1787" s="43"/>
      <c r="E1787" s="117"/>
      <c r="F1787" s="43"/>
      <c r="G1787" s="44" t="s">
        <v>21</v>
      </c>
      <c r="H1787" s="44" t="s">
        <v>1036</v>
      </c>
      <c r="I1787" s="44" t="s">
        <v>1037</v>
      </c>
      <c r="J1787" s="44" t="s">
        <v>1038</v>
      </c>
      <c r="K1787" s="44" t="s">
        <v>1039</v>
      </c>
      <c r="L1787" s="44" t="s">
        <v>1040</v>
      </c>
      <c r="M1787" s="45" t="s">
        <v>1041</v>
      </c>
      <c r="N1787" s="35"/>
    </row>
    <row r="1788" spans="3:14" ht="169" x14ac:dyDescent="0.35">
      <c r="C1788" s="46" t="s">
        <v>956</v>
      </c>
      <c r="D1788" s="47" t="str">
        <f>IF(C1788="","",VLOOKUP(C1788,'[1]PREÇOS UNITÁRIOS'!$B$12:$H$10000,2,0))</f>
        <v>C242-SINAPI-102182</v>
      </c>
      <c r="E1788" s="79" t="s">
        <v>11</v>
      </c>
      <c r="F1788" s="47" t="str">
        <f>IF(C1788="","",VLOOKUP(C1788,'[1]PREÇOS UNITÁRIOS'!$B$12:$H$10000,3,0))</f>
        <v xml:space="preserve">DESINSTALAÇÃO E INSTALAÇÃO DE PORTA PIVOTANTE EM VIDRO TEMPERADO EXISTENTE COM SUBSITUIÇÃO DO CONJ. DE FERRAGENS PARA PORTA DE VIDRO TEMPERADO, EM ZAMAC CROMADO, CONTEMPLANDO DOBRADICA INF., DOBRADICA SUP., PIVO PARA DOBRADICA INF., PIVO PARA DOBRADICA SUP., FECHADURA </v>
      </c>
      <c r="G1788" s="48" t="s">
        <v>21</v>
      </c>
      <c r="H1788" s="29"/>
      <c r="I1788" s="29"/>
      <c r="J1788" s="49"/>
      <c r="K1788" s="49">
        <f>K1792</f>
        <v>202.27927</v>
      </c>
      <c r="L1788" s="49">
        <f>L1792</f>
        <v>58.129559999999998</v>
      </c>
      <c r="M1788" s="49">
        <f>SUM(K1788:L1788)</f>
        <v>260.40882999999997</v>
      </c>
      <c r="N1788" s="35"/>
    </row>
    <row r="1789" spans="3:14" ht="137.5" x14ac:dyDescent="0.35">
      <c r="C1789" s="34"/>
      <c r="D1789" s="36">
        <v>3104</v>
      </c>
      <c r="E1789" s="38" t="str">
        <f>IFERROR(VLOOKUP(D1789,'[1]COMP-SINT-SINAPI'!$G$6:$R$20000,12,0),IFERROR(VLOOKUP(D1789,'[1]PREÇOS UNITÁRIOS'!$B$73:$K$20000,9,0),IFERROR(VLOOKUP(D1789,'[1]INSUMOS-SINAPI'!$A$6:$J$20000,6,0),IFERROR(VLOOKUP(D1789,'[1]tab-PINI-SINT'!$B$18:$H$20000,7,0),IFERROR(VLOOKUP(D1789,[1]INSUMOS!$B$13:$J$9994,9,0),"")))))</f>
        <v>SINAPI</v>
      </c>
      <c r="F1789" s="37" t="str">
        <f>IFERROR(VLOOKUP(D1789,'[1]COMP-SINT-SINAPI'!$G$6:$Q$20000,2,0),IFERROR(VLOOKUP(D1789,'[1]PREÇOS UNITÁRIOS'!$B$73:$H$20000,3,0),IFERROR(VLOOKUP(D1789,'[1]INSUMOS-SINAPI'!$A$7:$F$20000,2,0),IFERROR(VLOOKUP(D1789,'[1]tab-PINI-SINT'!$B$18:$G$20000,2,0),IFERROR(VLOOKUP(D1789,[1]INSUMOS!$B$13:$H$9994,3,0),"")))))</f>
        <v>CONJ. DE FERRAGENS PARA PORTA DE VIDRO TEMPERADO, EM ZAMAC CROMADO, CONTEMPLANDO DOBRADICA INF., DOBRADICA SUP., PIVO PARA DOBRADICA INF., PIVO PARA DOBRADICA SUP., FECHADURA CENTRAL EM ZAMC. CROMADO, CONTRA FECHADURA DE PRESSAO</v>
      </c>
      <c r="G1789" s="38" t="str">
        <f>IFERROR(VLOOKUP(D1789,'[1]COMP-SINT-SINAPI'!$G$6:$Q$20000,3,0),IFERROR(VLOOKUP(D1789,'[1]PREÇOS UNITÁRIOS'!$B$73:$H$20000,4,0),IFERROR(VLOOKUP(D1789,'[1]INSUMOS-SINAPI'!$A$7:$F$20000,3,0),IFERROR(VLOOKUP(D1789,'[1]tab-PINI-SINT'!$B$18:$G$20000,3,0),IFERROR(VLOOKUP(D1789,[1]INSUMOS!$B$13:$H$9994,5,0),"")))))</f>
        <v xml:space="preserve">CJ    </v>
      </c>
      <c r="H1789" s="39">
        <v>1</v>
      </c>
      <c r="I1789" s="38" t="str">
        <f>IFERROR(VLOOKUP(D1789,'[1]COMP-SINT-SINAPI'!$G$6:$Q$20000,8,0),IFERROR(VLOOKUP(D1789,'[1]PREÇOS UNITÁRIOS'!$B$73:$H$20000,5,0),IFERROR(VLOOKUP(D1789,'[1]INSUMOS-SINAPI'!$A$7:$F$20000,5,0),IFERROR(VLOOKUP(D1789,'[1]tab-PINI-SINT'!$B$18:$G$20000,4,0),IFERROR(VLOOKUP(D1789,[1]INSUMOS!$B$13:$H$9994,6,0),"")))))</f>
        <v>182,98</v>
      </c>
      <c r="J1789" s="38" t="str">
        <f>IF(D1789="",0,IFERROR(VLOOKUP(D1789,'[1]COMP-SINT-SINAPI'!$G$6:$Q$20000,7,0),IFERROR(VLOOKUP(D1789,'[1]PREÇOS UNITÁRIOS'!$B$73:$H$20000,6,0),IFERROR(VLOOKUP(D1789,'[1]INSUMOS-SINAPI'!$A$7:$F$20000,7,0),IFERROR(VLOOKUP(D1789,'[1]tab-PINI-SINT'!$B$18:$G$20000,5,0),IFERROR(VLOOKUP(D1789,[1]INSUMOS!$B$13:$H$9994,7,0),"0,00"))))))</f>
        <v>0,00</v>
      </c>
      <c r="K1789" s="40">
        <f>IF(H1789="",0,H1789*I1789)</f>
        <v>182.98</v>
      </c>
      <c r="L1789" s="40">
        <f>H1789*J1789</f>
        <v>0</v>
      </c>
      <c r="M1789" s="41">
        <f>K1789+L1789</f>
        <v>182.98</v>
      </c>
      <c r="N1789" s="35"/>
    </row>
    <row r="1790" spans="3:14" ht="25" x14ac:dyDescent="0.35">
      <c r="C1790" s="34"/>
      <c r="D1790" s="36">
        <v>88316</v>
      </c>
      <c r="E1790" s="38" t="str">
        <f>IFERROR(VLOOKUP(D1790,'[1]COMP-SINT-SINAPI'!$G$6:$R$20000,12,0),IFERROR(VLOOKUP(D1790,'[1]PREÇOS UNITÁRIOS'!$B$73:$K$20000,9,0),IFERROR(VLOOKUP(D1790,'[1]INSUMOS-SINAPI'!$A$6:$J$20000,6,0),IFERROR(VLOOKUP(D1790,'[1]tab-PINI-SINT'!$B$18:$H$20000,7,0),IFERROR(VLOOKUP(D1790,[1]INSUMOS!$B$13:$J$9994,9,0),"")))))</f>
        <v>SINAPI</v>
      </c>
      <c r="F1790" s="37" t="str">
        <f>IFERROR(VLOOKUP(D1790,'[1]COMP-SINT-SINAPI'!$G$6:$Q$20000,2,0),IFERROR(VLOOKUP(D1790,'[1]PREÇOS UNITÁRIOS'!$B$73:$H$20000,3,0),IFERROR(VLOOKUP(D1790,'[1]INSUMOS-SINAPI'!$A$7:$F$20000,2,0),IFERROR(VLOOKUP(D1790,'[1]tab-PINI-SINT'!$B$18:$G$20000,2,0),IFERROR(VLOOKUP(D1790,[1]INSUMOS!$B$13:$H$9994,3,0),"")))))</f>
        <v>SERVENTE COM ENCARGOS COMPLEMENTARES</v>
      </c>
      <c r="G1790" s="38" t="str">
        <f>IFERROR(VLOOKUP(D1790,'[1]COMP-SINT-SINAPI'!$G$6:$Q$20000,3,0),IFERROR(VLOOKUP(D1790,'[1]PREÇOS UNITÁRIOS'!$B$73:$H$20000,4,0),IFERROR(VLOOKUP(D1790,'[1]INSUMOS-SINAPI'!$A$7:$F$20000,3,0),IFERROR(VLOOKUP(D1790,'[1]tab-PINI-SINT'!$B$18:$G$20000,3,0),IFERROR(VLOOKUP(D1790,[1]INSUMOS!$B$13:$H$9994,5,0),"")))))</f>
        <v>H</v>
      </c>
      <c r="H1790" s="39" t="s">
        <v>1064</v>
      </c>
      <c r="I1790" s="38">
        <f>IFERROR(VLOOKUP(D1790,'[1]COMP-SINT-SINAPI'!$G$6:$Q$20000,8,0),IFERROR(VLOOKUP(D1790,'[1]PREÇOS UNITÁRIOS'!$B$73:$H$20000,5,0),IFERROR(VLOOKUP(D1790,'[1]INSUMOS-SINAPI'!$A$7:$F$20000,5,0),IFERROR(VLOOKUP(D1790,'[1]tab-PINI-SINT'!$B$18:$G$20000,4,0),IFERROR(VLOOKUP(D1790,[1]INSUMOS!$B$13:$H$9994,6,0),"")))))</f>
        <v>5.01</v>
      </c>
      <c r="J1790" s="38" t="str">
        <f>IF(D1790="",0,IFERROR(VLOOKUP(D1790,'[1]COMP-SINT-SINAPI'!$G$6:$Q$20000,7,0),IFERROR(VLOOKUP(D1790,'[1]PREÇOS UNITÁRIOS'!$B$73:$H$20000,6,0),IFERROR(VLOOKUP(D1790,'[1]INSUMOS-SINAPI'!$A$7:$F$20000,7,0),IFERROR(VLOOKUP(D1790,'[1]tab-PINI-SINT'!$B$18:$G$20000,5,0),IFERROR(VLOOKUP(D1790,[1]INSUMOS!$B$13:$H$9994,7,0),"0,00"))))))</f>
        <v>14,28</v>
      </c>
      <c r="K1790" s="40">
        <f>IF(H1790="",0,H1790*I1790)</f>
        <v>9.3536699999999993</v>
      </c>
      <c r="L1790" s="40">
        <f>H1790*J1790</f>
        <v>26.66076</v>
      </c>
      <c r="M1790" s="41">
        <f>K1790+L1790</f>
        <v>36.014429999999997</v>
      </c>
      <c r="N1790" s="35"/>
    </row>
    <row r="1791" spans="3:14" ht="25" x14ac:dyDescent="0.35">
      <c r="C1791" s="34"/>
      <c r="D1791" s="36">
        <v>88325</v>
      </c>
      <c r="E1791" s="38" t="str">
        <f>IFERROR(VLOOKUP(D1791,'[1]COMP-SINT-SINAPI'!$G$6:$R$20000,12,0),IFERROR(VLOOKUP(D1791,'[1]PREÇOS UNITÁRIOS'!$B$73:$K$20000,9,0),IFERROR(VLOOKUP(D1791,'[1]INSUMOS-SINAPI'!$A$6:$J$20000,6,0),IFERROR(VLOOKUP(D1791,'[1]tab-PINI-SINT'!$B$18:$H$20000,7,0),IFERROR(VLOOKUP(D1791,[1]INSUMOS!$B$13:$J$9994,9,0),"")))))</f>
        <v>SINAPI</v>
      </c>
      <c r="F1791" s="37" t="str">
        <f>IFERROR(VLOOKUP(D1791,'[1]COMP-SINT-SINAPI'!$G$6:$Q$20000,2,0),IFERROR(VLOOKUP(D1791,'[1]PREÇOS UNITÁRIOS'!$B$73:$H$20000,3,0),IFERROR(VLOOKUP(D1791,'[1]INSUMOS-SINAPI'!$A$7:$F$20000,2,0),IFERROR(VLOOKUP(D1791,'[1]tab-PINI-SINT'!$B$18:$G$20000,2,0),IFERROR(VLOOKUP(D1791,[1]INSUMOS!$B$13:$H$9994,3,0),"")))))</f>
        <v>VIDRACEIRO COM ENCARGOS COMPLEMENTARES</v>
      </c>
      <c r="G1791" s="38" t="str">
        <f>IFERROR(VLOOKUP(D1791,'[1]COMP-SINT-SINAPI'!$G$6:$Q$20000,3,0),IFERROR(VLOOKUP(D1791,'[1]PREÇOS UNITÁRIOS'!$B$73:$H$20000,4,0),IFERROR(VLOOKUP(D1791,'[1]INSUMOS-SINAPI'!$A$7:$F$20000,3,0),IFERROR(VLOOKUP(D1791,'[1]tab-PINI-SINT'!$B$18:$G$20000,3,0),IFERROR(VLOOKUP(D1791,[1]INSUMOS!$B$13:$H$9994,5,0),"")))))</f>
        <v>H</v>
      </c>
      <c r="H1791" s="39" t="s">
        <v>1065</v>
      </c>
      <c r="I1791" s="38">
        <f>IFERROR(VLOOKUP(D1791,'[1]COMP-SINT-SINAPI'!$G$6:$Q$20000,8,0),IFERROR(VLOOKUP(D1791,'[1]PREÇOS UNITÁRIOS'!$B$73:$H$20000,5,0),IFERROR(VLOOKUP(D1791,'[1]INSUMOS-SINAPI'!$A$7:$F$20000,5,0),IFERROR(VLOOKUP(D1791,'[1]tab-PINI-SINT'!$B$18:$G$20000,4,0),IFERROR(VLOOKUP(D1791,[1]INSUMOS!$B$13:$H$9994,6,0),"")))))</f>
        <v>5.18</v>
      </c>
      <c r="J1791" s="38" t="str">
        <f>IF(D1791="",0,IFERROR(VLOOKUP(D1791,'[1]COMP-SINT-SINAPI'!$G$6:$Q$20000,7,0),IFERROR(VLOOKUP(D1791,'[1]PREÇOS UNITÁRIOS'!$B$73:$H$20000,6,0),IFERROR(VLOOKUP(D1791,'[1]INSUMOS-SINAPI'!$A$7:$F$20000,7,0),IFERROR(VLOOKUP(D1791,'[1]tab-PINI-SINT'!$B$18:$G$20000,5,0),IFERROR(VLOOKUP(D1791,[1]INSUMOS!$B$13:$H$9994,7,0),"0,00"))))))</f>
        <v>16,39</v>
      </c>
      <c r="K1791" s="40">
        <f>IF(H1791="",0,H1791*I1791)</f>
        <v>9.9455999999999989</v>
      </c>
      <c r="L1791" s="40">
        <f>H1791*J1791</f>
        <v>31.468800000000002</v>
      </c>
      <c r="M1791" s="41">
        <f>K1791+L1791</f>
        <v>41.414400000000001</v>
      </c>
      <c r="N1791" s="35"/>
    </row>
    <row r="1792" spans="3:14" x14ac:dyDescent="0.35">
      <c r="C1792" s="34"/>
      <c r="D1792" s="35"/>
      <c r="E1792" s="118"/>
      <c r="F1792" s="35"/>
      <c r="G1792" s="35"/>
      <c r="H1792" s="35"/>
      <c r="I1792" s="50" t="s">
        <v>1042</v>
      </c>
      <c r="J1792" s="29"/>
      <c r="K1792" s="41">
        <f>SUM(K1789:K1791)</f>
        <v>202.27927</v>
      </c>
      <c r="L1792" s="41">
        <f>SUM(L1789:L1791)</f>
        <v>58.129559999999998</v>
      </c>
      <c r="M1792" s="41">
        <f>SUM(M1789:M1791)</f>
        <v>260.40882999999997</v>
      </c>
      <c r="N1792" s="35"/>
    </row>
    <row r="1793" spans="3:14" x14ac:dyDescent="0.35">
      <c r="C1793" s="34"/>
      <c r="D1793" s="35"/>
      <c r="E1793" s="118"/>
      <c r="F1793" s="51"/>
      <c r="G1793" s="43"/>
      <c r="H1793" s="43"/>
      <c r="I1793" s="43"/>
      <c r="J1793" s="43"/>
      <c r="K1793" s="43"/>
      <c r="L1793" s="43"/>
      <c r="M1793" s="43"/>
      <c r="N1793" s="35"/>
    </row>
    <row r="1794" spans="3:14" x14ac:dyDescent="0.35">
      <c r="C1794" s="42"/>
      <c r="D1794" s="43"/>
      <c r="E1794" s="117"/>
      <c r="F1794" s="43"/>
      <c r="G1794" s="44" t="s">
        <v>21</v>
      </c>
      <c r="H1794" s="44" t="s">
        <v>1036</v>
      </c>
      <c r="I1794" s="44" t="s">
        <v>1037</v>
      </c>
      <c r="J1794" s="44" t="s">
        <v>1038</v>
      </c>
      <c r="K1794" s="44" t="s">
        <v>1039</v>
      </c>
      <c r="L1794" s="44" t="s">
        <v>1040</v>
      </c>
      <c r="M1794" s="45" t="s">
        <v>1041</v>
      </c>
      <c r="N1794" s="35"/>
    </row>
    <row r="1795" spans="3:14" ht="78" x14ac:dyDescent="0.35">
      <c r="C1795" s="46" t="s">
        <v>959</v>
      </c>
      <c r="D1795" s="47" t="str">
        <f>IF(C1795="","",VLOOKUP(C1795,'[1]PREÇOS UNITÁRIOS'!$B$12:$H$10000,2,0))</f>
        <v>C243-SINAPI-102180</v>
      </c>
      <c r="E1795" s="79" t="s">
        <v>11</v>
      </c>
      <c r="F1795" s="47" t="str">
        <f>IF(C1795="","",VLOOKUP(C1795,'[1]PREÇOS UNITÁRIOS'!$B$12:$H$10000,3,0))</f>
        <v>FORNECIMENTO E INSTALAÇÃO DE BIOMBOS EM VIDRO TEMPERADO, E = 8 MM E PERFIL EM METALON (PARA AS ESTAÇÕES DE TRABALHOS)</v>
      </c>
      <c r="G1795" s="48" t="s">
        <v>21</v>
      </c>
      <c r="H1795" s="29"/>
      <c r="I1795" s="29"/>
      <c r="J1795" s="49"/>
      <c r="K1795" s="49">
        <f>K1797</f>
        <v>397.08000000000004</v>
      </c>
      <c r="L1795" s="49">
        <f>L1797</f>
        <v>45.72</v>
      </c>
      <c r="M1795" s="49">
        <f>SUM(K1795:L1795)</f>
        <v>442.80000000000007</v>
      </c>
      <c r="N1795" s="35"/>
    </row>
    <row r="1796" spans="3:14" ht="50" x14ac:dyDescent="0.35">
      <c r="C1796" s="34"/>
      <c r="D1796" s="36">
        <v>102180</v>
      </c>
      <c r="E1796" s="38" t="str">
        <f>IFERROR(VLOOKUP(D1796,'[1]COMP-SINT-SINAPI'!$G$6:$R$20000,12,0),IFERROR(VLOOKUP(D1796,'[1]PREÇOS UNITÁRIOS'!$B$73:$K$20000,9,0),IFERROR(VLOOKUP(D1796,'[1]INSUMOS-SINAPI'!$A$6:$J$20000,6,0),IFERROR(VLOOKUP(D1796,'[1]tab-PINI-SINT'!$B$18:$H$20000,7,0),IFERROR(VLOOKUP(D1796,[1]INSUMOS!$B$13:$J$9994,9,0),"")))))</f>
        <v>SINAPI</v>
      </c>
      <c r="F1796" s="37" t="str">
        <f>IFERROR(VLOOKUP(D1796,'[1]COMP-SINT-SINAPI'!$G$6:$Q$20000,2,0),IFERROR(VLOOKUP(D1796,'[1]PREÇOS UNITÁRIOS'!$B$73:$H$20000,3,0),IFERROR(VLOOKUP(D1796,'[1]INSUMOS-SINAPI'!$A$7:$F$20000,2,0),IFERROR(VLOOKUP(D1796,'[1]tab-PINI-SINT'!$B$18:$G$20000,2,0),IFERROR(VLOOKUP(D1796,[1]INSUMOS!$B$13:$H$9994,3,0),"")))))</f>
        <v>INSTALAÇÃO DE VIDRO TEMPERADO, E = 8 MM, ENCAIXADO EM PERFIL U. AF_01/2021_PS</v>
      </c>
      <c r="G1796" s="38" t="str">
        <f>IFERROR(VLOOKUP(D1796,'[1]COMP-SINT-SINAPI'!$G$6:$Q$20000,3,0),IFERROR(VLOOKUP(D1796,'[1]PREÇOS UNITÁRIOS'!$B$73:$H$20000,4,0),IFERROR(VLOOKUP(D1796,'[1]INSUMOS-SINAPI'!$A$7:$F$20000,3,0),IFERROR(VLOOKUP(D1796,'[1]tab-PINI-SINT'!$B$18:$G$20000,3,0),IFERROR(VLOOKUP(D1796,[1]INSUMOS!$B$13:$H$9994,5,0),"")))))</f>
        <v>M2</v>
      </c>
      <c r="H1796" s="39">
        <v>1</v>
      </c>
      <c r="I1796" s="38">
        <f>IFERROR(VLOOKUP(D1796,'[1]COMP-SINT-SINAPI'!$G$6:$Q$20000,8,0),IFERROR(VLOOKUP(D1796,'[1]PREÇOS UNITÁRIOS'!$B$73:$H$20000,5,0),IFERROR(VLOOKUP(D1796,'[1]INSUMOS-SINAPI'!$A$7:$F$20000,5,0),IFERROR(VLOOKUP(D1796,'[1]tab-PINI-SINT'!$B$18:$G$20000,4,0),IFERROR(VLOOKUP(D1796,[1]INSUMOS!$B$13:$H$9994,6,0),"")))))</f>
        <v>397.08000000000004</v>
      </c>
      <c r="J1796" s="38" t="str">
        <f>IF(D1796="",0,IFERROR(VLOOKUP(D1796,'[1]COMP-SINT-SINAPI'!$G$6:$Q$20000,7,0),IFERROR(VLOOKUP(D1796,'[1]PREÇOS UNITÁRIOS'!$B$73:$H$20000,6,0),IFERROR(VLOOKUP(D1796,'[1]INSUMOS-SINAPI'!$A$7:$F$20000,7,0),IFERROR(VLOOKUP(D1796,'[1]tab-PINI-SINT'!$B$18:$G$20000,5,0),IFERROR(VLOOKUP(D1796,[1]INSUMOS!$B$13:$H$9994,7,0),"0,00"))))))</f>
        <v>45,72</v>
      </c>
      <c r="K1796" s="40">
        <f>IF(H1796="",0,H1796*I1796)</f>
        <v>397.08000000000004</v>
      </c>
      <c r="L1796" s="40">
        <f>H1796*J1796</f>
        <v>45.72</v>
      </c>
      <c r="M1796" s="41">
        <f>K1796+L1796</f>
        <v>442.80000000000007</v>
      </c>
      <c r="N1796" s="35"/>
    </row>
    <row r="1797" spans="3:14" x14ac:dyDescent="0.35">
      <c r="C1797" s="34"/>
      <c r="D1797" s="35"/>
      <c r="E1797" s="118"/>
      <c r="F1797" s="35"/>
      <c r="G1797" s="35"/>
      <c r="H1797" s="35"/>
      <c r="I1797" s="50" t="s">
        <v>1042</v>
      </c>
      <c r="J1797" s="29"/>
      <c r="K1797" s="41">
        <f>SUM(K1796:K1796)</f>
        <v>397.08000000000004</v>
      </c>
      <c r="L1797" s="41">
        <f>SUM(L1796:L1796)</f>
        <v>45.72</v>
      </c>
      <c r="M1797" s="41">
        <f>SUM(M1796:M1796)</f>
        <v>442.80000000000007</v>
      </c>
      <c r="N1797" s="35"/>
    </row>
    <row r="1798" spans="3:14" x14ac:dyDescent="0.35">
      <c r="C1798" s="34"/>
      <c r="D1798" s="35"/>
      <c r="E1798" s="118"/>
      <c r="F1798" s="51"/>
      <c r="G1798" s="43"/>
      <c r="H1798" s="43"/>
      <c r="I1798" s="43"/>
      <c r="J1798" s="43"/>
      <c r="K1798" s="43"/>
      <c r="L1798" s="43"/>
      <c r="M1798" s="43"/>
      <c r="N1798" s="35"/>
    </row>
    <row r="1799" spans="3:14" x14ac:dyDescent="0.35">
      <c r="C1799" s="42"/>
      <c r="D1799" s="43"/>
      <c r="E1799" s="117"/>
      <c r="F1799" s="43"/>
      <c r="G1799" s="44" t="s">
        <v>21</v>
      </c>
      <c r="H1799" s="44" t="s">
        <v>1036</v>
      </c>
      <c r="I1799" s="44" t="s">
        <v>1037</v>
      </c>
      <c r="J1799" s="44" t="s">
        <v>1038</v>
      </c>
      <c r="K1799" s="44" t="s">
        <v>1039</v>
      </c>
      <c r="L1799" s="44" t="s">
        <v>1040</v>
      </c>
      <c r="M1799" s="45" t="s">
        <v>1041</v>
      </c>
      <c r="N1799" s="35"/>
    </row>
    <row r="1800" spans="3:14" ht="39" x14ac:dyDescent="0.35">
      <c r="C1800" s="46" t="s">
        <v>962</v>
      </c>
      <c r="D1800" s="47" t="str">
        <f>IF(C1800="","",VLOOKUP(C1800,'[1]PREÇOS UNITÁRIOS'!$B$12:$H$10000,2,0))</f>
        <v>C244- BASA</v>
      </c>
      <c r="E1800" s="79" t="s">
        <v>11</v>
      </c>
      <c r="F1800" s="47" t="str">
        <f>IF(C1800="","",VLOOKUP(C1800,'[1]PREÇOS UNITÁRIOS'!$B$12:$H$10000,3,0))</f>
        <v>REMOÇÃO DE TOTEM METÁLICO EXTERNO DE 5,40 M DE ALTURA</v>
      </c>
      <c r="G1800" s="48" t="s">
        <v>21</v>
      </c>
      <c r="H1800" s="29"/>
      <c r="I1800" s="29"/>
      <c r="J1800" s="49"/>
      <c r="K1800" s="49">
        <f>K1805</f>
        <v>505.40000000000003</v>
      </c>
      <c r="L1800" s="49">
        <f>L1805</f>
        <v>122.69999999999999</v>
      </c>
      <c r="M1800" s="49">
        <f>SUM(K1800:L1800)</f>
        <v>628.1</v>
      </c>
      <c r="N1800" s="35"/>
    </row>
    <row r="1801" spans="3:14" ht="125" x14ac:dyDescent="0.35">
      <c r="C1801" s="34"/>
      <c r="D1801" s="36">
        <v>5928</v>
      </c>
      <c r="E1801" s="38" t="str">
        <f>IFERROR(VLOOKUP(D1801,'[1]COMP-SINT-SINAPI'!$G$6:$R$20000,12,0),IFERROR(VLOOKUP(D1801,'[1]PREÇOS UNITÁRIOS'!$B$73:$K$20000,9,0),IFERROR(VLOOKUP(D1801,'[1]INSUMOS-SINAPI'!$A$6:$J$20000,6,0),IFERROR(VLOOKUP(D1801,'[1]tab-PINI-SINT'!$B$18:$H$20000,7,0),IFERROR(VLOOKUP(D1801,[1]INSUMOS!$B$13:$J$9994,9,0),"")))))</f>
        <v>SINAPI</v>
      </c>
      <c r="F1801" s="37" t="str">
        <f>IFERROR(VLOOKUP(D1801,'[1]COMP-SINT-SINAPI'!$G$6:$Q$20000,2,0),IFERROR(VLOOKUP(D1801,'[1]PREÇOS UNITÁRIOS'!$B$73:$H$20000,3,0),IFERROR(VLOOKUP(D1801,'[1]INSUMOS-SINAPI'!$A$7:$F$20000,2,0),IFERROR(VLOOKUP(D1801,'[1]tab-PINI-SINT'!$B$18:$G$20000,2,0),IFERROR(VLOOKUP(D1801,[1]INSUMOS!$B$13:$H$9994,3,0),"")))))</f>
        <v>GUINDAUTO HIDRÁULICO, CAPACIDADE MÁXIMA DE CARGA 6200 KG, MOMENTO MÁXIMO DE CARGA 11,7 TM, ALCANCE MÁXIMO HORIZONTAL 9,70 M, INCLUSIVE CAMINHÃO TOCO PBT 16.000 KG, POTÊNCIA DE 189 CV - CHP DIURNO. AF_06/2014</v>
      </c>
      <c r="G1801" s="38" t="str">
        <f>IFERROR(VLOOKUP(D1801,'[1]COMP-SINT-SINAPI'!$G$6:$Q$20000,3,0),IFERROR(VLOOKUP(D1801,'[1]PREÇOS UNITÁRIOS'!$B$73:$H$20000,4,0),IFERROR(VLOOKUP(D1801,'[1]INSUMOS-SINAPI'!$A$7:$F$20000,3,0),IFERROR(VLOOKUP(D1801,'[1]tab-PINI-SINT'!$B$18:$G$20000,3,0),IFERROR(VLOOKUP(D1801,[1]INSUMOS!$B$13:$H$9994,5,0),"")))))</f>
        <v>CHP</v>
      </c>
      <c r="H1801" s="39">
        <v>2</v>
      </c>
      <c r="I1801" s="38">
        <f>IFERROR(VLOOKUP(D1801,'[1]COMP-SINT-SINAPI'!$G$6:$Q$20000,8,0),IFERROR(VLOOKUP(D1801,'[1]PREÇOS UNITÁRIOS'!$B$73:$H$20000,5,0),IFERROR(VLOOKUP(D1801,'[1]INSUMOS-SINAPI'!$A$7:$F$20000,5,0),IFERROR(VLOOKUP(D1801,'[1]tab-PINI-SINT'!$B$18:$G$20000,4,0),IFERROR(VLOOKUP(D1801,[1]INSUMOS!$B$13:$H$9994,6,0),"")))))</f>
        <v>217.51000000000002</v>
      </c>
      <c r="J1801" s="38" t="str">
        <f>IF(D1801="",0,IFERROR(VLOOKUP(D1801,'[1]COMP-SINT-SINAPI'!$G$6:$Q$20000,7,0),IFERROR(VLOOKUP(D1801,'[1]PREÇOS UNITÁRIOS'!$B$73:$H$20000,6,0),IFERROR(VLOOKUP(D1801,'[1]INSUMOS-SINAPI'!$A$7:$F$20000,7,0),IFERROR(VLOOKUP(D1801,'[1]tab-PINI-SINT'!$B$18:$G$20000,5,0),IFERROR(VLOOKUP(D1801,[1]INSUMOS!$B$13:$H$9994,7,0),"0,00"))))))</f>
        <v>21,45</v>
      </c>
      <c r="K1801" s="40">
        <f>IF(H1801="",0,H1801*I1801)</f>
        <v>435.02000000000004</v>
      </c>
      <c r="L1801" s="40">
        <f>H1801*J1801</f>
        <v>42.9</v>
      </c>
      <c r="M1801" s="41">
        <f>K1801+L1801</f>
        <v>477.92</v>
      </c>
      <c r="N1801" s="35"/>
    </row>
    <row r="1802" spans="3:14" ht="125" x14ac:dyDescent="0.35">
      <c r="C1802" s="34"/>
      <c r="D1802" s="36">
        <v>89259</v>
      </c>
      <c r="E1802" s="38" t="str">
        <f>IFERROR(VLOOKUP(D1802,'[1]COMP-SINT-SINAPI'!$G$6:$R$20000,12,0),IFERROR(VLOOKUP(D1802,'[1]PREÇOS UNITÁRIOS'!$B$73:$K$20000,9,0),IFERROR(VLOOKUP(D1802,'[1]INSUMOS-SINAPI'!$A$6:$J$20000,6,0),IFERROR(VLOOKUP(D1802,'[1]tab-PINI-SINT'!$B$18:$H$20000,7,0),IFERROR(VLOOKUP(D1802,[1]INSUMOS!$B$13:$J$9994,9,0),"")))))</f>
        <v>SINAPI</v>
      </c>
      <c r="F1802" s="37" t="str">
        <f>IFERROR(VLOOKUP(D1802,'[1]COMP-SINT-SINAPI'!$G$6:$Q$20000,2,0),IFERROR(VLOOKUP(D1802,'[1]PREÇOS UNITÁRIOS'!$B$73:$H$20000,3,0),IFERROR(VLOOKUP(D1802,'[1]INSUMOS-SINAPI'!$A$7:$F$20000,2,0),IFERROR(VLOOKUP(D1802,'[1]tab-PINI-SINT'!$B$18:$G$20000,2,0),IFERROR(VLOOKUP(D1802,[1]INSUMOS!$B$13:$H$9994,3,0),"")))))</f>
        <v>GUINDAUTO HIDRÁULICO, CAPACIDADE MÁXIMA DE CARGA 6200 KG, MOMENTO MÁXIMO DE CARGA 11,7 TM, ALCANCE MÁXIMO HORIZONTAL 9,70 M, INCLUSIVE CAMINHÃO TOCO PBT 16.000 KG, POTÊNCIA DE 189 CV - DEPRECIAÇÃO. AF_06/2014</v>
      </c>
      <c r="G1802" s="38" t="str">
        <f>IFERROR(VLOOKUP(D1802,'[1]COMP-SINT-SINAPI'!$G$6:$Q$20000,3,0),IFERROR(VLOOKUP(D1802,'[1]PREÇOS UNITÁRIOS'!$B$73:$H$20000,4,0),IFERROR(VLOOKUP(D1802,'[1]INSUMOS-SINAPI'!$A$7:$F$20000,3,0),IFERROR(VLOOKUP(D1802,'[1]tab-PINI-SINT'!$B$18:$G$20000,3,0),IFERROR(VLOOKUP(D1802,[1]INSUMOS!$B$13:$H$9994,5,0),"")))))</f>
        <v>H</v>
      </c>
      <c r="H1802" s="39">
        <v>2</v>
      </c>
      <c r="I1802" s="38">
        <f>IFERROR(VLOOKUP(D1802,'[1]COMP-SINT-SINAPI'!$G$6:$Q$20000,8,0),IFERROR(VLOOKUP(D1802,'[1]PREÇOS UNITÁRIOS'!$B$73:$H$20000,5,0),IFERROR(VLOOKUP(D1802,'[1]INSUMOS-SINAPI'!$A$7:$F$20000,5,0),IFERROR(VLOOKUP(D1802,'[1]tab-PINI-SINT'!$B$18:$G$20000,4,0),IFERROR(VLOOKUP(D1802,[1]INSUMOS!$B$13:$H$9994,6,0),"")))))</f>
        <v>27.69</v>
      </c>
      <c r="J1802" s="38" t="str">
        <f>IF(D1802="",0,IFERROR(VLOOKUP(D1802,'[1]COMP-SINT-SINAPI'!$G$6:$Q$20000,7,0),IFERROR(VLOOKUP(D1802,'[1]PREÇOS UNITÁRIOS'!$B$73:$H$20000,6,0),IFERROR(VLOOKUP(D1802,'[1]INSUMOS-SINAPI'!$A$7:$F$20000,7,0),IFERROR(VLOOKUP(D1802,'[1]tab-PINI-SINT'!$B$18:$G$20000,5,0),IFERROR(VLOOKUP(D1802,[1]INSUMOS!$B$13:$H$9994,7,0),"0,00"))))))</f>
        <v>0,00</v>
      </c>
      <c r="K1802" s="40">
        <f>IF(H1802="",0,H1802*I1802)</f>
        <v>55.38</v>
      </c>
      <c r="L1802" s="40">
        <f>H1802*J1802</f>
        <v>0</v>
      </c>
      <c r="M1802" s="41">
        <f>K1802+L1802</f>
        <v>55.38</v>
      </c>
      <c r="N1802" s="35"/>
    </row>
    <row r="1803" spans="3:14" ht="25" x14ac:dyDescent="0.35">
      <c r="C1803" s="34"/>
      <c r="D1803" s="36">
        <v>88316</v>
      </c>
      <c r="E1803" s="38" t="str">
        <f>IFERROR(VLOOKUP(D1803,'[1]COMP-SINT-SINAPI'!$G$6:$R$20000,12,0),IFERROR(VLOOKUP(D1803,'[1]PREÇOS UNITÁRIOS'!$B$73:$K$20000,9,0),IFERROR(VLOOKUP(D1803,'[1]INSUMOS-SINAPI'!$A$6:$J$20000,6,0),IFERROR(VLOOKUP(D1803,'[1]tab-PINI-SINT'!$B$18:$H$20000,7,0),IFERROR(VLOOKUP(D1803,[1]INSUMOS!$B$13:$J$9994,9,0),"")))))</f>
        <v>SINAPI</v>
      </c>
      <c r="F1803" s="37" t="str">
        <f>IFERROR(VLOOKUP(D1803,'[1]COMP-SINT-SINAPI'!$G$6:$Q$20000,2,0),IFERROR(VLOOKUP(D1803,'[1]PREÇOS UNITÁRIOS'!$B$73:$H$20000,3,0),IFERROR(VLOOKUP(D1803,'[1]INSUMOS-SINAPI'!$A$7:$F$20000,2,0),IFERROR(VLOOKUP(D1803,'[1]tab-PINI-SINT'!$B$18:$G$20000,2,0),IFERROR(VLOOKUP(D1803,[1]INSUMOS!$B$13:$H$9994,3,0),"")))))</f>
        <v>SERVENTE COM ENCARGOS COMPLEMENTARES</v>
      </c>
      <c r="G1803" s="38" t="str">
        <f>IFERROR(VLOOKUP(D1803,'[1]COMP-SINT-SINAPI'!$G$6:$Q$20000,3,0),IFERROR(VLOOKUP(D1803,'[1]PREÇOS UNITÁRIOS'!$B$73:$H$20000,4,0),IFERROR(VLOOKUP(D1803,'[1]INSUMOS-SINAPI'!$A$7:$F$20000,3,0),IFERROR(VLOOKUP(D1803,'[1]tab-PINI-SINT'!$B$18:$G$20000,3,0),IFERROR(VLOOKUP(D1803,[1]INSUMOS!$B$13:$H$9994,5,0),"")))))</f>
        <v>H</v>
      </c>
      <c r="H1803" s="39">
        <v>2</v>
      </c>
      <c r="I1803" s="38">
        <f>IFERROR(VLOOKUP(D1803,'[1]COMP-SINT-SINAPI'!$G$6:$Q$20000,8,0),IFERROR(VLOOKUP(D1803,'[1]PREÇOS UNITÁRIOS'!$B$73:$H$20000,5,0),IFERROR(VLOOKUP(D1803,'[1]INSUMOS-SINAPI'!$A$7:$F$20000,5,0),IFERROR(VLOOKUP(D1803,'[1]tab-PINI-SINT'!$B$18:$G$20000,4,0),IFERROR(VLOOKUP(D1803,[1]INSUMOS!$B$13:$H$9994,6,0),"")))))</f>
        <v>5.01</v>
      </c>
      <c r="J1803" s="38" t="str">
        <f>IF(D1803="",0,IFERROR(VLOOKUP(D1803,'[1]COMP-SINT-SINAPI'!$G$6:$Q$20000,7,0),IFERROR(VLOOKUP(D1803,'[1]PREÇOS UNITÁRIOS'!$B$73:$H$20000,6,0),IFERROR(VLOOKUP(D1803,'[1]INSUMOS-SINAPI'!$A$7:$F$20000,7,0),IFERROR(VLOOKUP(D1803,'[1]tab-PINI-SINT'!$B$18:$G$20000,5,0),IFERROR(VLOOKUP(D1803,[1]INSUMOS!$B$13:$H$9994,7,0),"0,00"))))))</f>
        <v>14,28</v>
      </c>
      <c r="K1803" s="40">
        <f>IF(H1803="",0,H1803*I1803)</f>
        <v>10.02</v>
      </c>
      <c r="L1803" s="40">
        <f>H1803*J1803</f>
        <v>28.56</v>
      </c>
      <c r="M1803" s="41">
        <f>K1803+L1803</f>
        <v>38.58</v>
      </c>
      <c r="N1803" s="35"/>
    </row>
    <row r="1804" spans="3:14" ht="37.5" x14ac:dyDescent="0.35">
      <c r="C1804" s="34"/>
      <c r="D1804" s="36">
        <v>90776</v>
      </c>
      <c r="E1804" s="38" t="str">
        <f>IFERROR(VLOOKUP(D1804,'[1]COMP-SINT-SINAPI'!$G$6:$R$20000,12,0),IFERROR(VLOOKUP(D1804,'[1]PREÇOS UNITÁRIOS'!$B$73:$K$20000,9,0),IFERROR(VLOOKUP(D1804,'[1]INSUMOS-SINAPI'!$A$6:$J$20000,6,0),IFERROR(VLOOKUP(D1804,'[1]tab-PINI-SINT'!$B$18:$H$20000,7,0),IFERROR(VLOOKUP(D1804,[1]INSUMOS!$B$13:$J$9994,9,0),"")))))</f>
        <v>SINAPI</v>
      </c>
      <c r="F1804" s="37" t="str">
        <f>IFERROR(VLOOKUP(D1804,'[1]COMP-SINT-SINAPI'!$G$6:$Q$20000,2,0),IFERROR(VLOOKUP(D1804,'[1]PREÇOS UNITÁRIOS'!$B$73:$H$20000,3,0),IFERROR(VLOOKUP(D1804,'[1]INSUMOS-SINAPI'!$A$7:$F$20000,2,0),IFERROR(VLOOKUP(D1804,'[1]tab-PINI-SINT'!$B$18:$G$20000,2,0),IFERROR(VLOOKUP(D1804,[1]INSUMOS!$B$13:$H$9994,3,0),"")))))</f>
        <v>ENCARREGADO GERAL COM ENCARGOS COMPLEMENTARES</v>
      </c>
      <c r="G1804" s="38" t="str">
        <f>IFERROR(VLOOKUP(D1804,'[1]COMP-SINT-SINAPI'!$G$6:$Q$20000,3,0),IFERROR(VLOOKUP(D1804,'[1]PREÇOS UNITÁRIOS'!$B$73:$H$20000,4,0),IFERROR(VLOOKUP(D1804,'[1]INSUMOS-SINAPI'!$A$7:$F$20000,3,0),IFERROR(VLOOKUP(D1804,'[1]tab-PINI-SINT'!$B$18:$G$20000,3,0),IFERROR(VLOOKUP(D1804,[1]INSUMOS!$B$13:$H$9994,5,0),"")))))</f>
        <v>H</v>
      </c>
      <c r="H1804" s="39">
        <v>2</v>
      </c>
      <c r="I1804" s="38">
        <f>IFERROR(VLOOKUP(D1804,'[1]COMP-SINT-SINAPI'!$G$6:$Q$20000,8,0),IFERROR(VLOOKUP(D1804,'[1]PREÇOS UNITÁRIOS'!$B$73:$H$20000,5,0),IFERROR(VLOOKUP(D1804,'[1]INSUMOS-SINAPI'!$A$7:$F$20000,5,0),IFERROR(VLOOKUP(D1804,'[1]tab-PINI-SINT'!$B$18:$G$20000,4,0),IFERROR(VLOOKUP(D1804,[1]INSUMOS!$B$13:$H$9994,6,0),"")))))</f>
        <v>2.4899999999999984</v>
      </c>
      <c r="J1804" s="38" t="str">
        <f>IF(D1804="",0,IFERROR(VLOOKUP(D1804,'[1]COMP-SINT-SINAPI'!$G$6:$Q$20000,7,0),IFERROR(VLOOKUP(D1804,'[1]PREÇOS UNITÁRIOS'!$B$73:$H$20000,6,0),IFERROR(VLOOKUP(D1804,'[1]INSUMOS-SINAPI'!$A$7:$F$20000,7,0),IFERROR(VLOOKUP(D1804,'[1]tab-PINI-SINT'!$B$18:$G$20000,5,0),IFERROR(VLOOKUP(D1804,[1]INSUMOS!$B$13:$H$9994,7,0),"0,00"))))))</f>
        <v>25,62</v>
      </c>
      <c r="K1804" s="40">
        <f>IF(H1804="",0,H1804*I1804)</f>
        <v>4.9799999999999969</v>
      </c>
      <c r="L1804" s="40">
        <f>H1804*J1804</f>
        <v>51.24</v>
      </c>
      <c r="M1804" s="41">
        <f>K1804+L1804</f>
        <v>56.22</v>
      </c>
      <c r="N1804" s="35"/>
    </row>
    <row r="1805" spans="3:14" x14ac:dyDescent="0.35">
      <c r="C1805" s="34"/>
      <c r="D1805" s="35"/>
      <c r="E1805" s="118"/>
      <c r="F1805" s="35"/>
      <c r="G1805" s="35"/>
      <c r="H1805" s="35"/>
      <c r="I1805" s="50" t="s">
        <v>1042</v>
      </c>
      <c r="J1805" s="29"/>
      <c r="K1805" s="41">
        <f>SUM(K1801:K1804)</f>
        <v>505.40000000000003</v>
      </c>
      <c r="L1805" s="41">
        <f>SUM(L1801:L1804)</f>
        <v>122.69999999999999</v>
      </c>
      <c r="M1805" s="41">
        <f>SUM(M1801:M1804)</f>
        <v>628.10000000000014</v>
      </c>
      <c r="N1805" s="35"/>
    </row>
    <row r="1806" spans="3:14" x14ac:dyDescent="0.35">
      <c r="C1806" s="34"/>
      <c r="D1806" s="35"/>
      <c r="E1806" s="118"/>
      <c r="F1806" s="51"/>
      <c r="G1806" s="43"/>
      <c r="H1806" s="43"/>
      <c r="I1806" s="43"/>
      <c r="J1806" s="43"/>
      <c r="K1806" s="43"/>
      <c r="L1806" s="43"/>
      <c r="M1806" s="43"/>
      <c r="N1806" s="35"/>
    </row>
    <row r="1807" spans="3:14" x14ac:dyDescent="0.35">
      <c r="C1807" s="42"/>
      <c r="D1807" s="43"/>
      <c r="E1807" s="117"/>
      <c r="F1807" s="43"/>
      <c r="G1807" s="44" t="s">
        <v>21</v>
      </c>
      <c r="H1807" s="44" t="s">
        <v>1036</v>
      </c>
      <c r="I1807" s="44" t="s">
        <v>1037</v>
      </c>
      <c r="J1807" s="44" t="s">
        <v>1038</v>
      </c>
      <c r="K1807" s="44" t="s">
        <v>1039</v>
      </c>
      <c r="L1807" s="44" t="s">
        <v>1040</v>
      </c>
      <c r="M1807" s="45" t="s">
        <v>1041</v>
      </c>
      <c r="N1807" s="35"/>
    </row>
    <row r="1808" spans="3:14" ht="26" x14ac:dyDescent="0.35">
      <c r="C1808" s="46" t="s">
        <v>965</v>
      </c>
      <c r="D1808" s="47" t="str">
        <f>IF(C1808="","",VLOOKUP(C1808,'[1]PREÇOS UNITÁRIOS'!$B$12:$H$10000,2,0))</f>
        <v>C245- BASA</v>
      </c>
      <c r="E1808" s="79" t="s">
        <v>11</v>
      </c>
      <c r="F1808" s="47" t="str">
        <f>IF(C1808="","",VLOOKUP(C1808,'[1]PREÇOS UNITÁRIOS'!$B$12:$H$10000,3,0))</f>
        <v xml:space="preserve">MAPA TÁTIL  EM ACRÍLICO 40X40CM </v>
      </c>
      <c r="G1808" s="48" t="s">
        <v>21</v>
      </c>
      <c r="H1808" s="29"/>
      <c r="I1808" s="29"/>
      <c r="J1808" s="49"/>
      <c r="K1808" s="49">
        <f>K1811</f>
        <v>1395.5619999999999</v>
      </c>
      <c r="L1808" s="49">
        <f>L1811</f>
        <v>2.8559999999999999</v>
      </c>
      <c r="M1808" s="49">
        <f>SUM(K1808:L1808)</f>
        <v>1398.4179999999999</v>
      </c>
      <c r="N1808" s="35"/>
    </row>
    <row r="1809" spans="3:14" ht="62.5" x14ac:dyDescent="0.35">
      <c r="C1809" s="34"/>
      <c r="D1809" s="36" t="s">
        <v>220</v>
      </c>
      <c r="E1809" s="38" t="str">
        <f>IFERROR(VLOOKUP(D1809,'[1]COMP-SINT-SINAPI'!$G$6:$R$20000,12,0),IFERROR(VLOOKUP(D1809,'[1]PREÇOS UNITÁRIOS'!$B$73:$K$20000,9,0),IFERROR(VLOOKUP(D1809,'[1]INSUMOS-SINAPI'!$A$6:$J$20000,6,0),IFERROR(VLOOKUP(D1809,'[1]tab-PINI-SINT'!$B$18:$H$20000,7,0),IFERROR(VLOOKUP(D1809,[1]INSUMOS!$B$13:$J$9994,9,0),"")))))</f>
        <v>ORSE-08094</v>
      </c>
      <c r="F1809" s="37" t="str">
        <f>IFERROR(VLOOKUP(D1809,'[1]COMP-SINT-SINAPI'!$G$6:$Q$20000,2,0),IFERROR(VLOOKUP(D1809,'[1]PREÇOS UNITÁRIOS'!$B$73:$H$20000,3,0),IFERROR(VLOOKUP(D1809,'[1]INSUMOS-SINAPI'!$A$7:$F$20000,2,0),IFERROR(VLOOKUP(D1809,'[1]tab-PINI-SINT'!$B$18:$G$20000,2,0),IFERROR(VLOOKUP(D1809,[1]INSUMOS!$B$13:$H$9994,3,0),"")))))</f>
        <v>Mapa tátil em acrílico medindo 39 x 54cm, com suporte em chapa galvanizada revestida com alucobond h=1,00m, padrão Caixa Econômica Federal</v>
      </c>
      <c r="G1809" s="38" t="str">
        <f>IFERROR(VLOOKUP(D1809,'[1]COMP-SINT-SINAPI'!$G$6:$Q$20000,3,0),IFERROR(VLOOKUP(D1809,'[1]PREÇOS UNITÁRIOS'!$B$73:$H$20000,4,0),IFERROR(VLOOKUP(D1809,'[1]INSUMOS-SINAPI'!$A$7:$F$20000,3,0),IFERROR(VLOOKUP(D1809,'[1]tab-PINI-SINT'!$B$18:$G$20000,3,0),IFERROR(VLOOKUP(D1809,[1]INSUMOS!$B$13:$H$9994,5,0),"")))))</f>
        <v>UND</v>
      </c>
      <c r="H1809" s="39">
        <v>1</v>
      </c>
      <c r="I1809" s="38">
        <f>IFERROR(VLOOKUP(D1809,'[1]COMP-SINT-SINAPI'!$G$6:$Q$20000,8,0),IFERROR(VLOOKUP(D1809,'[1]PREÇOS UNITÁRIOS'!$B$73:$H$20000,5,0),IFERROR(VLOOKUP(D1809,'[1]INSUMOS-SINAPI'!$A$7:$F$20000,5,0),IFERROR(VLOOKUP(D1809,'[1]tab-PINI-SINT'!$B$18:$G$20000,4,0),IFERROR(VLOOKUP(D1809,[1]INSUMOS!$B$13:$H$9994,6,0),"")))))</f>
        <v>1394.56</v>
      </c>
      <c r="J1809" s="38">
        <f>IF(D1809="",0,IFERROR(VLOOKUP(D1809,'[1]COMP-SINT-SINAPI'!$G$6:$Q$20000,7,0),IFERROR(VLOOKUP(D1809,'[1]PREÇOS UNITÁRIOS'!$B$73:$H$20000,6,0),IFERROR(VLOOKUP(D1809,'[1]INSUMOS-SINAPI'!$A$7:$F$20000,7,0),IFERROR(VLOOKUP(D1809,'[1]tab-PINI-SINT'!$B$18:$G$20000,5,0),IFERROR(VLOOKUP(D1809,[1]INSUMOS!$B$13:$H$9994,7,0),"0,00"))))))</f>
        <v>0</v>
      </c>
      <c r="K1809" s="40">
        <f>IF(H1809="",0,H1809*I1809)</f>
        <v>1394.56</v>
      </c>
      <c r="L1809" s="40">
        <f>H1809*J1809</f>
        <v>0</v>
      </c>
      <c r="M1809" s="41">
        <f>K1809+L1809</f>
        <v>1394.56</v>
      </c>
      <c r="N1809" s="35"/>
    </row>
    <row r="1810" spans="3:14" ht="25" x14ac:dyDescent="0.35">
      <c r="C1810" s="34"/>
      <c r="D1810" s="36">
        <v>88316</v>
      </c>
      <c r="E1810" s="38" t="str">
        <f>IFERROR(VLOOKUP(D1810,'[1]COMP-SINT-SINAPI'!$G$6:$R$20000,12,0),IFERROR(VLOOKUP(D1810,'[1]PREÇOS UNITÁRIOS'!$B$73:$K$20000,9,0),IFERROR(VLOOKUP(D1810,'[1]INSUMOS-SINAPI'!$A$6:$J$20000,6,0),IFERROR(VLOOKUP(D1810,'[1]tab-PINI-SINT'!$B$18:$H$20000,7,0),IFERROR(VLOOKUP(D1810,[1]INSUMOS!$B$13:$J$9994,9,0),"")))))</f>
        <v>SINAPI</v>
      </c>
      <c r="F1810" s="37" t="str">
        <f>IFERROR(VLOOKUP(D1810,'[1]COMP-SINT-SINAPI'!$G$6:$Q$20000,2,0),IFERROR(VLOOKUP(D1810,'[1]PREÇOS UNITÁRIOS'!$B$73:$H$20000,3,0),IFERROR(VLOOKUP(D1810,'[1]INSUMOS-SINAPI'!$A$7:$F$20000,2,0),IFERROR(VLOOKUP(D1810,'[1]tab-PINI-SINT'!$B$18:$G$20000,2,0),IFERROR(VLOOKUP(D1810,[1]INSUMOS!$B$13:$H$9994,3,0),"")))))</f>
        <v>SERVENTE COM ENCARGOS COMPLEMENTARES</v>
      </c>
      <c r="G1810" s="38" t="str">
        <f>IFERROR(VLOOKUP(D1810,'[1]COMP-SINT-SINAPI'!$G$6:$Q$20000,3,0),IFERROR(VLOOKUP(D1810,'[1]PREÇOS UNITÁRIOS'!$B$73:$H$20000,4,0),IFERROR(VLOOKUP(D1810,'[1]INSUMOS-SINAPI'!$A$7:$F$20000,3,0),IFERROR(VLOOKUP(D1810,'[1]tab-PINI-SINT'!$B$18:$G$20000,3,0),IFERROR(VLOOKUP(D1810,[1]INSUMOS!$B$13:$H$9994,5,0),"")))))</f>
        <v>H</v>
      </c>
      <c r="H1810" s="39">
        <v>0.2</v>
      </c>
      <c r="I1810" s="38">
        <f>IFERROR(VLOOKUP(D1810,'[1]COMP-SINT-SINAPI'!$G$6:$Q$20000,8,0),IFERROR(VLOOKUP(D1810,'[1]PREÇOS UNITÁRIOS'!$B$73:$H$20000,5,0),IFERROR(VLOOKUP(D1810,'[1]INSUMOS-SINAPI'!$A$7:$F$20000,5,0),IFERROR(VLOOKUP(D1810,'[1]tab-PINI-SINT'!$B$18:$G$20000,4,0),IFERROR(VLOOKUP(D1810,[1]INSUMOS!$B$13:$H$9994,6,0),"")))))</f>
        <v>5.01</v>
      </c>
      <c r="J1810" s="38" t="str">
        <f>IF(D1810="",0,IFERROR(VLOOKUP(D1810,'[1]COMP-SINT-SINAPI'!$G$6:$Q$20000,7,0),IFERROR(VLOOKUP(D1810,'[1]PREÇOS UNITÁRIOS'!$B$73:$H$20000,6,0),IFERROR(VLOOKUP(D1810,'[1]INSUMOS-SINAPI'!$A$7:$F$20000,7,0),IFERROR(VLOOKUP(D1810,'[1]tab-PINI-SINT'!$B$18:$G$20000,5,0),IFERROR(VLOOKUP(D1810,[1]INSUMOS!$B$13:$H$9994,7,0),"0,00"))))))</f>
        <v>14,28</v>
      </c>
      <c r="K1810" s="40">
        <f>IF(H1810="",0,H1810*I1810)</f>
        <v>1.002</v>
      </c>
      <c r="L1810" s="40">
        <f>H1810*J1810</f>
        <v>2.8559999999999999</v>
      </c>
      <c r="M1810" s="41">
        <f>K1810+L1810</f>
        <v>3.8579999999999997</v>
      </c>
      <c r="N1810" s="35"/>
    </row>
    <row r="1811" spans="3:14" x14ac:dyDescent="0.35">
      <c r="C1811" s="34"/>
      <c r="D1811" s="35"/>
      <c r="E1811" s="118"/>
      <c r="F1811" s="35"/>
      <c r="G1811" s="35"/>
      <c r="H1811" s="35"/>
      <c r="I1811" s="50" t="s">
        <v>1042</v>
      </c>
      <c r="J1811" s="29"/>
      <c r="K1811" s="41">
        <f>SUM(K1809:K1810)</f>
        <v>1395.5619999999999</v>
      </c>
      <c r="L1811" s="41">
        <f>SUM(L1809:L1810)</f>
        <v>2.8559999999999999</v>
      </c>
      <c r="M1811" s="41">
        <f>SUM(M1809:M1810)</f>
        <v>1398.4179999999999</v>
      </c>
      <c r="N1811" s="35"/>
    </row>
    <row r="1812" spans="3:14" x14ac:dyDescent="0.35">
      <c r="C1812" s="34"/>
      <c r="D1812" s="35"/>
      <c r="E1812" s="118"/>
      <c r="F1812" s="51"/>
      <c r="G1812" s="43"/>
      <c r="H1812" s="43"/>
      <c r="I1812" s="43"/>
      <c r="J1812" s="43"/>
      <c r="K1812" s="43"/>
      <c r="L1812" s="43"/>
      <c r="M1812" s="43"/>
      <c r="N1812" s="35"/>
    </row>
    <row r="1813" spans="3:14" x14ac:dyDescent="0.35">
      <c r="C1813" s="42"/>
      <c r="D1813" s="43"/>
      <c r="E1813" s="117"/>
      <c r="F1813" s="43"/>
      <c r="G1813" s="44" t="s">
        <v>21</v>
      </c>
      <c r="H1813" s="44" t="s">
        <v>1036</v>
      </c>
      <c r="I1813" s="44" t="s">
        <v>1037</v>
      </c>
      <c r="J1813" s="44" t="s">
        <v>1038</v>
      </c>
      <c r="K1813" s="44" t="s">
        <v>1039</v>
      </c>
      <c r="L1813" s="44" t="s">
        <v>1040</v>
      </c>
      <c r="M1813" s="45" t="s">
        <v>1041</v>
      </c>
      <c r="N1813" s="35"/>
    </row>
    <row r="1814" spans="3:14" ht="26" x14ac:dyDescent="0.35">
      <c r="C1814" s="46" t="s">
        <v>968</v>
      </c>
      <c r="D1814" s="47" t="str">
        <f>IF(C1814="","",VLOOKUP(C1814,'[1]PREÇOS UNITÁRIOS'!$B$12:$H$10000,2,0))</f>
        <v>C246- BASA</v>
      </c>
      <c r="E1814" s="79" t="s">
        <v>11</v>
      </c>
      <c r="F1814" s="47" t="str">
        <f>IF(C1814="","",VLOOKUP(C1814,'[1]PREÇOS UNITÁRIOS'!$B$12:$H$10000,3,0))</f>
        <v>PELÍCULA MICRO PERFURADA COM ARTE DO BANCO</v>
      </c>
      <c r="G1814" s="48" t="s">
        <v>33</v>
      </c>
      <c r="H1814" s="29"/>
      <c r="I1814" s="29"/>
      <c r="J1814" s="49"/>
      <c r="K1814" s="49">
        <f>K1817</f>
        <v>155.01</v>
      </c>
      <c r="L1814" s="49">
        <f>L1817</f>
        <v>14.28</v>
      </c>
      <c r="M1814" s="49">
        <f>SUM(K1814:L1814)</f>
        <v>169.29</v>
      </c>
      <c r="N1814" s="35"/>
    </row>
    <row r="1815" spans="3:14" x14ac:dyDescent="0.35">
      <c r="C1815" s="34"/>
      <c r="D1815" s="36" t="s">
        <v>219</v>
      </c>
      <c r="E1815" s="38" t="str">
        <f>IFERROR(VLOOKUP(D1815,'[1]COMP-SINT-SINAPI'!$G$6:$R$20000,12,0),IFERROR(VLOOKUP(D1815,'[1]PREÇOS UNITÁRIOS'!$B$73:$K$20000,9,0),IFERROR(VLOOKUP(D1815,'[1]INSUMOS-SINAPI'!$A$6:$J$20000,6,0),IFERROR(VLOOKUP(D1815,'[1]tab-PINI-SINT'!$B$18:$H$20000,7,0),IFERROR(VLOOKUP(D1815,[1]INSUMOS!$B$13:$J$9994,9,0),"")))))</f>
        <v>COTAÇÃO-ART VISUAL</v>
      </c>
      <c r="F1815" s="37" t="str">
        <f>IFERROR(VLOOKUP(D1815,'[1]COMP-SINT-SINAPI'!$G$6:$Q$20000,2,0),IFERROR(VLOOKUP(D1815,'[1]PREÇOS UNITÁRIOS'!$B$73:$H$20000,3,0),IFERROR(VLOOKUP(D1815,'[1]INSUMOS-SINAPI'!$A$7:$F$20000,2,0),IFERROR(VLOOKUP(D1815,'[1]tab-PINI-SINT'!$B$18:$G$20000,2,0),IFERROR(VLOOKUP(D1815,[1]INSUMOS!$B$13:$H$9994,3,0),"")))))</f>
        <v xml:space="preserve">pelicula microperfurada com arte </v>
      </c>
      <c r="G1815" s="38" t="str">
        <f>IFERROR(VLOOKUP(D1815,'[1]COMP-SINT-SINAPI'!$G$6:$Q$20000,3,0),IFERROR(VLOOKUP(D1815,'[1]PREÇOS UNITÁRIOS'!$B$73:$H$20000,4,0),IFERROR(VLOOKUP(D1815,'[1]INSUMOS-SINAPI'!$A$7:$F$20000,3,0),IFERROR(VLOOKUP(D1815,'[1]tab-PINI-SINT'!$B$18:$G$20000,3,0),IFERROR(VLOOKUP(D1815,[1]INSUMOS!$B$13:$H$9994,5,0),"")))))</f>
        <v>M2</v>
      </c>
      <c r="H1815" s="39">
        <v>1</v>
      </c>
      <c r="I1815" s="38">
        <f>IFERROR(VLOOKUP(D1815,'[1]COMP-SINT-SINAPI'!$G$6:$Q$20000,8,0),IFERROR(VLOOKUP(D1815,'[1]PREÇOS UNITÁRIOS'!$B$73:$H$20000,5,0),IFERROR(VLOOKUP(D1815,'[1]INSUMOS-SINAPI'!$A$7:$F$20000,5,0),IFERROR(VLOOKUP(D1815,'[1]tab-PINI-SINT'!$B$18:$G$20000,4,0),IFERROR(VLOOKUP(D1815,[1]INSUMOS!$B$13:$H$9994,6,0),"")))))</f>
        <v>150</v>
      </c>
      <c r="J1815" s="38">
        <f>IF(D1815="",0,IFERROR(VLOOKUP(D1815,'[1]COMP-SINT-SINAPI'!$G$6:$Q$20000,7,0),IFERROR(VLOOKUP(D1815,'[1]PREÇOS UNITÁRIOS'!$B$73:$H$20000,6,0),IFERROR(VLOOKUP(D1815,'[1]INSUMOS-SINAPI'!$A$7:$F$20000,7,0),IFERROR(VLOOKUP(D1815,'[1]tab-PINI-SINT'!$B$18:$G$20000,5,0),IFERROR(VLOOKUP(D1815,[1]INSUMOS!$B$13:$H$9994,7,0),"0,00"))))))</f>
        <v>0</v>
      </c>
      <c r="K1815" s="40">
        <f>IF(H1815="",0,H1815*I1815)</f>
        <v>150</v>
      </c>
      <c r="L1815" s="40">
        <f>H1815*J1815</f>
        <v>0</v>
      </c>
      <c r="M1815" s="41">
        <f>K1815+L1815</f>
        <v>150</v>
      </c>
      <c r="N1815" s="35"/>
    </row>
    <row r="1816" spans="3:14" ht="25" x14ac:dyDescent="0.35">
      <c r="C1816" s="34"/>
      <c r="D1816" s="36">
        <v>88316</v>
      </c>
      <c r="E1816" s="38" t="str">
        <f>IFERROR(VLOOKUP(D1816,'[1]COMP-SINT-SINAPI'!$G$6:$R$20000,12,0),IFERROR(VLOOKUP(D1816,'[1]PREÇOS UNITÁRIOS'!$B$73:$K$20000,9,0),IFERROR(VLOOKUP(D1816,'[1]INSUMOS-SINAPI'!$A$6:$J$20000,6,0),IFERROR(VLOOKUP(D1816,'[1]tab-PINI-SINT'!$B$18:$H$20000,7,0),IFERROR(VLOOKUP(D1816,[1]INSUMOS!$B$13:$J$9994,9,0),"")))))</f>
        <v>SINAPI</v>
      </c>
      <c r="F1816" s="37" t="str">
        <f>IFERROR(VLOOKUP(D1816,'[1]COMP-SINT-SINAPI'!$G$6:$Q$20000,2,0),IFERROR(VLOOKUP(D1816,'[1]PREÇOS UNITÁRIOS'!$B$73:$H$20000,3,0),IFERROR(VLOOKUP(D1816,'[1]INSUMOS-SINAPI'!$A$7:$F$20000,2,0),IFERROR(VLOOKUP(D1816,'[1]tab-PINI-SINT'!$B$18:$G$20000,2,0),IFERROR(VLOOKUP(D1816,[1]INSUMOS!$B$13:$H$9994,3,0),"")))))</f>
        <v>SERVENTE COM ENCARGOS COMPLEMENTARES</v>
      </c>
      <c r="G1816" s="38" t="str">
        <f>IFERROR(VLOOKUP(D1816,'[1]COMP-SINT-SINAPI'!$G$6:$Q$20000,3,0),IFERROR(VLOOKUP(D1816,'[1]PREÇOS UNITÁRIOS'!$B$73:$H$20000,4,0),IFERROR(VLOOKUP(D1816,'[1]INSUMOS-SINAPI'!$A$7:$F$20000,3,0),IFERROR(VLOOKUP(D1816,'[1]tab-PINI-SINT'!$B$18:$G$20000,3,0),IFERROR(VLOOKUP(D1816,[1]INSUMOS!$B$13:$H$9994,5,0),"")))))</f>
        <v>H</v>
      </c>
      <c r="H1816" s="39">
        <v>1</v>
      </c>
      <c r="I1816" s="38">
        <f>IFERROR(VLOOKUP(D1816,'[1]COMP-SINT-SINAPI'!$G$6:$Q$20000,8,0),IFERROR(VLOOKUP(D1816,'[1]PREÇOS UNITÁRIOS'!$B$73:$H$20000,5,0),IFERROR(VLOOKUP(D1816,'[1]INSUMOS-SINAPI'!$A$7:$F$20000,5,0),IFERROR(VLOOKUP(D1816,'[1]tab-PINI-SINT'!$B$18:$G$20000,4,0),IFERROR(VLOOKUP(D1816,[1]INSUMOS!$B$13:$H$9994,6,0),"")))))</f>
        <v>5.01</v>
      </c>
      <c r="J1816" s="38" t="str">
        <f>IF(D1816="",0,IFERROR(VLOOKUP(D1816,'[1]COMP-SINT-SINAPI'!$G$6:$Q$20000,7,0),IFERROR(VLOOKUP(D1816,'[1]PREÇOS UNITÁRIOS'!$B$73:$H$20000,6,0),IFERROR(VLOOKUP(D1816,'[1]INSUMOS-SINAPI'!$A$7:$F$20000,7,0),IFERROR(VLOOKUP(D1816,'[1]tab-PINI-SINT'!$B$18:$G$20000,5,0),IFERROR(VLOOKUP(D1816,[1]INSUMOS!$B$13:$H$9994,7,0),"0,00"))))))</f>
        <v>14,28</v>
      </c>
      <c r="K1816" s="40">
        <f>IF(H1816="",0,H1816*I1816)</f>
        <v>5.01</v>
      </c>
      <c r="L1816" s="40">
        <f>H1816*J1816</f>
        <v>14.28</v>
      </c>
      <c r="M1816" s="41">
        <f>K1816+L1816</f>
        <v>19.29</v>
      </c>
      <c r="N1816" s="35"/>
    </row>
    <row r="1817" spans="3:14" x14ac:dyDescent="0.35">
      <c r="C1817" s="34"/>
      <c r="D1817" s="35"/>
      <c r="E1817" s="118"/>
      <c r="F1817" s="35"/>
      <c r="G1817" s="35"/>
      <c r="H1817" s="35"/>
      <c r="I1817" s="50" t="s">
        <v>1042</v>
      </c>
      <c r="J1817" s="29"/>
      <c r="K1817" s="41">
        <f>SUM(K1815:K1816)</f>
        <v>155.01</v>
      </c>
      <c r="L1817" s="41">
        <f>SUM(L1815:L1816)</f>
        <v>14.28</v>
      </c>
      <c r="M1817" s="41">
        <f>SUM(M1815:M1816)</f>
        <v>169.29</v>
      </c>
      <c r="N1817" s="35"/>
    </row>
    <row r="1818" spans="3:14" x14ac:dyDescent="0.35">
      <c r="C1818" s="34"/>
      <c r="D1818" s="35"/>
      <c r="E1818" s="118"/>
      <c r="F1818" s="51"/>
      <c r="G1818" s="43"/>
      <c r="H1818" s="43"/>
      <c r="I1818" s="43"/>
      <c r="J1818" s="43"/>
      <c r="K1818" s="43"/>
      <c r="L1818" s="43"/>
      <c r="M1818" s="43"/>
      <c r="N1818" s="35"/>
    </row>
    <row r="1819" spans="3:14" x14ac:dyDescent="0.35">
      <c r="C1819" s="42"/>
      <c r="D1819" s="43"/>
      <c r="E1819" s="117"/>
      <c r="F1819" s="43"/>
      <c r="G1819" s="44" t="s">
        <v>21</v>
      </c>
      <c r="H1819" s="44" t="s">
        <v>1036</v>
      </c>
      <c r="I1819" s="44" t="s">
        <v>1037</v>
      </c>
      <c r="J1819" s="44" t="s">
        <v>1038</v>
      </c>
      <c r="K1819" s="44" t="s">
        <v>1039</v>
      </c>
      <c r="L1819" s="44" t="s">
        <v>1040</v>
      </c>
      <c r="M1819" s="45" t="s">
        <v>1041</v>
      </c>
      <c r="N1819" s="35"/>
    </row>
    <row r="1820" spans="3:14" ht="39" x14ac:dyDescent="0.35">
      <c r="C1820" s="46" t="s">
        <v>971</v>
      </c>
      <c r="D1820" s="47" t="str">
        <f>IF(C1820="","",VLOOKUP(C1820,'[1]PREÇOS UNITÁRIOS'!$B$12:$H$10000,2,0))</f>
        <v>C247- SEDOP-91377</v>
      </c>
      <c r="E1820" s="79" t="s">
        <v>11</v>
      </c>
      <c r="F1820" s="47" t="str">
        <f>IF(C1820="","",VLOOKUP(C1820,'[1]PREÇOS UNITÁRIOS'!$B$12:$H$10000,3,0))</f>
        <v>Porta divilux 0.80x2.10m c/ferragens - c/ perfil de aluminio</v>
      </c>
      <c r="G1820" s="48" t="s">
        <v>21</v>
      </c>
      <c r="H1820" s="29"/>
      <c r="I1820" s="29"/>
      <c r="J1820" s="49"/>
      <c r="K1820" s="49">
        <f>K1824</f>
        <v>858.00400000000002</v>
      </c>
      <c r="L1820" s="49">
        <f>L1824</f>
        <v>12.876000000000001</v>
      </c>
      <c r="M1820" s="49">
        <f>SUM(K1820:L1820)</f>
        <v>870.88</v>
      </c>
      <c r="N1820" s="35"/>
    </row>
    <row r="1821" spans="3:14" ht="25" x14ac:dyDescent="0.35">
      <c r="C1821" s="34"/>
      <c r="D1821" s="36" t="s">
        <v>144</v>
      </c>
      <c r="E1821" s="38" t="str">
        <f>IFERROR(VLOOKUP(D1821,'[1]COMP-SINT-SINAPI'!$G$6:$R$20000,12,0),IFERROR(VLOOKUP(D1821,'[1]PREÇOS UNITÁRIOS'!$B$73:$K$20000,9,0),IFERROR(VLOOKUP(D1821,'[1]INSUMOS-SINAPI'!$A$6:$J$20000,6,0),IFERROR(VLOOKUP(D1821,'[1]tab-PINI-SINT'!$B$18:$H$20000,7,0),IFERROR(VLOOKUP(D1821,[1]INSUMOS!$B$13:$J$9994,9,0),"")))))</f>
        <v>SEDOP-PA D00100</v>
      </c>
      <c r="F1821" s="37" t="str">
        <f>IFERROR(VLOOKUP(D1821,'[1]COMP-SINT-SINAPI'!$G$6:$Q$20000,2,0),IFERROR(VLOOKUP(D1821,'[1]PREÇOS UNITÁRIOS'!$B$73:$H$20000,3,0),IFERROR(VLOOKUP(D1821,'[1]INSUMOS-SINAPI'!$A$7:$F$20000,2,0),IFERROR(VLOOKUP(D1821,'[1]tab-PINI-SINT'!$B$18:$G$20000,2,0),IFERROR(VLOOKUP(D1821,[1]INSUMOS!$B$13:$H$9994,3,0),"")))))</f>
        <v>Porta divilux 0.80x2.10m c/ferragens - c/ perfil de aluminio</v>
      </c>
      <c r="G1821" s="38" t="str">
        <f>IFERROR(VLOOKUP(D1821,'[1]COMP-SINT-SINAPI'!$G$6:$Q$20000,3,0),IFERROR(VLOOKUP(D1821,'[1]PREÇOS UNITÁRIOS'!$B$73:$H$20000,4,0),IFERROR(VLOOKUP(D1821,'[1]INSUMOS-SINAPI'!$A$7:$F$20000,3,0),IFERROR(VLOOKUP(D1821,'[1]tab-PINI-SINT'!$B$18:$G$20000,3,0),IFERROR(VLOOKUP(D1821,[1]INSUMOS!$B$13:$H$9994,5,0),"")))))</f>
        <v>UND</v>
      </c>
      <c r="H1821" s="39">
        <v>1</v>
      </c>
      <c r="I1821" s="38" t="str">
        <f>IFERROR(VLOOKUP(D1821,'[1]COMP-SINT-SINAPI'!$G$6:$Q$20000,8,0),IFERROR(VLOOKUP(D1821,'[1]PREÇOS UNITÁRIOS'!$B$73:$H$20000,5,0),IFERROR(VLOOKUP(D1821,'[1]INSUMOS-SINAPI'!$A$7:$F$20000,5,0),IFERROR(VLOOKUP(D1821,'[1]tab-PINI-SINT'!$B$18:$G$20000,4,0),IFERROR(VLOOKUP(D1821,[1]INSUMOS!$B$13:$H$9994,6,0),"")))))</f>
        <v>854,00</v>
      </c>
      <c r="J1821" s="38">
        <f>IF(D1821="",0,IFERROR(VLOOKUP(D1821,'[1]COMP-SINT-SINAPI'!$G$6:$Q$20000,7,0),IFERROR(VLOOKUP(D1821,'[1]PREÇOS UNITÁRIOS'!$B$73:$H$20000,6,0),IFERROR(VLOOKUP(D1821,'[1]INSUMOS-SINAPI'!$A$7:$F$20000,7,0),IFERROR(VLOOKUP(D1821,'[1]tab-PINI-SINT'!$B$18:$G$20000,5,0),IFERROR(VLOOKUP(D1821,[1]INSUMOS!$B$13:$H$9994,7,0),"0,00"))))))</f>
        <v>0</v>
      </c>
      <c r="K1821" s="40">
        <f>IF(H1821="",0,H1821*I1821)</f>
        <v>854</v>
      </c>
      <c r="L1821" s="40">
        <f>H1821*J1821</f>
        <v>0</v>
      </c>
      <c r="M1821" s="41">
        <f>K1821+L1821</f>
        <v>854</v>
      </c>
      <c r="N1821" s="35"/>
    </row>
    <row r="1822" spans="3:14" ht="37.5" x14ac:dyDescent="0.35">
      <c r="C1822" s="34"/>
      <c r="D1822" s="36">
        <v>88261</v>
      </c>
      <c r="E1822" s="38" t="str">
        <f>IFERROR(VLOOKUP(D1822,'[1]COMP-SINT-SINAPI'!$G$6:$R$20000,12,0),IFERROR(VLOOKUP(D1822,'[1]PREÇOS UNITÁRIOS'!$B$73:$K$20000,9,0),IFERROR(VLOOKUP(D1822,'[1]INSUMOS-SINAPI'!$A$6:$J$20000,6,0),IFERROR(VLOOKUP(D1822,'[1]tab-PINI-SINT'!$B$18:$H$20000,7,0),IFERROR(VLOOKUP(D1822,[1]INSUMOS!$B$13:$J$9994,9,0),"")))))</f>
        <v>SINAPI</v>
      </c>
      <c r="F1822" s="37" t="str">
        <f>IFERROR(VLOOKUP(D1822,'[1]COMP-SINT-SINAPI'!$G$6:$Q$20000,2,0),IFERROR(VLOOKUP(D1822,'[1]PREÇOS UNITÁRIOS'!$B$73:$H$20000,3,0),IFERROR(VLOOKUP(D1822,'[1]INSUMOS-SINAPI'!$A$7:$F$20000,2,0),IFERROR(VLOOKUP(D1822,'[1]tab-PINI-SINT'!$B$18:$G$20000,2,0),IFERROR(VLOOKUP(D1822,[1]INSUMOS!$B$13:$H$9994,3,0),"")))))</f>
        <v>CARPINTEIRO DE ESQUADRIA COM ENCARGOS COMPLEMENTARES</v>
      </c>
      <c r="G1822" s="38" t="str">
        <f>IFERROR(VLOOKUP(D1822,'[1]COMP-SINT-SINAPI'!$G$6:$Q$20000,3,0),IFERROR(VLOOKUP(D1822,'[1]PREÇOS UNITÁRIOS'!$B$73:$H$20000,4,0),IFERROR(VLOOKUP(D1822,'[1]INSUMOS-SINAPI'!$A$7:$F$20000,3,0),IFERROR(VLOOKUP(D1822,'[1]tab-PINI-SINT'!$B$18:$G$20000,3,0),IFERROR(VLOOKUP(D1822,[1]INSUMOS!$B$13:$H$9994,5,0),"")))))</f>
        <v>H</v>
      </c>
      <c r="H1822" s="39">
        <v>0.4</v>
      </c>
      <c r="I1822" s="38">
        <f>IFERROR(VLOOKUP(D1822,'[1]COMP-SINT-SINAPI'!$G$6:$Q$20000,8,0),IFERROR(VLOOKUP(D1822,'[1]PREÇOS UNITÁRIOS'!$B$73:$H$20000,5,0),IFERROR(VLOOKUP(D1822,'[1]INSUMOS-SINAPI'!$A$7:$F$20000,5,0),IFERROR(VLOOKUP(D1822,'[1]tab-PINI-SINT'!$B$18:$G$20000,4,0),IFERROR(VLOOKUP(D1822,[1]INSUMOS!$B$13:$H$9994,6,0),"")))))</f>
        <v>5</v>
      </c>
      <c r="J1822" s="38" t="str">
        <f>IF(D1822="",0,IFERROR(VLOOKUP(D1822,'[1]COMP-SINT-SINAPI'!$G$6:$Q$20000,7,0),IFERROR(VLOOKUP(D1822,'[1]PREÇOS UNITÁRIOS'!$B$73:$H$20000,6,0),IFERROR(VLOOKUP(D1822,'[1]INSUMOS-SINAPI'!$A$7:$F$20000,7,0),IFERROR(VLOOKUP(D1822,'[1]tab-PINI-SINT'!$B$18:$G$20000,5,0),IFERROR(VLOOKUP(D1822,[1]INSUMOS!$B$13:$H$9994,7,0),"0,00"))))))</f>
        <v>17,91</v>
      </c>
      <c r="K1822" s="40">
        <f>IF(H1822="",0,H1822*I1822)</f>
        <v>2</v>
      </c>
      <c r="L1822" s="40">
        <f>H1822*J1822</f>
        <v>7.1640000000000006</v>
      </c>
      <c r="M1822" s="41">
        <f>K1822+L1822</f>
        <v>9.1640000000000015</v>
      </c>
      <c r="N1822" s="35"/>
    </row>
    <row r="1823" spans="3:14" ht="25" x14ac:dyDescent="0.35">
      <c r="C1823" s="34"/>
      <c r="D1823" s="36">
        <v>88316</v>
      </c>
      <c r="E1823" s="38" t="str">
        <f>IFERROR(VLOOKUP(D1823,'[1]COMP-SINT-SINAPI'!$G$6:$R$20000,12,0),IFERROR(VLOOKUP(D1823,'[1]PREÇOS UNITÁRIOS'!$B$73:$K$20000,9,0),IFERROR(VLOOKUP(D1823,'[1]INSUMOS-SINAPI'!$A$6:$J$20000,6,0),IFERROR(VLOOKUP(D1823,'[1]tab-PINI-SINT'!$B$18:$H$20000,7,0),IFERROR(VLOOKUP(D1823,[1]INSUMOS!$B$13:$J$9994,9,0),"")))))</f>
        <v>SINAPI</v>
      </c>
      <c r="F1823" s="37" t="str">
        <f>IFERROR(VLOOKUP(D1823,'[1]COMP-SINT-SINAPI'!$G$6:$Q$20000,2,0),IFERROR(VLOOKUP(D1823,'[1]PREÇOS UNITÁRIOS'!$B$73:$H$20000,3,0),IFERROR(VLOOKUP(D1823,'[1]INSUMOS-SINAPI'!$A$7:$F$20000,2,0),IFERROR(VLOOKUP(D1823,'[1]tab-PINI-SINT'!$B$18:$G$20000,2,0),IFERROR(VLOOKUP(D1823,[1]INSUMOS!$B$13:$H$9994,3,0),"")))))</f>
        <v>SERVENTE COM ENCARGOS COMPLEMENTARES</v>
      </c>
      <c r="G1823" s="38" t="str">
        <f>IFERROR(VLOOKUP(D1823,'[1]COMP-SINT-SINAPI'!$G$6:$Q$20000,3,0),IFERROR(VLOOKUP(D1823,'[1]PREÇOS UNITÁRIOS'!$B$73:$H$20000,4,0),IFERROR(VLOOKUP(D1823,'[1]INSUMOS-SINAPI'!$A$7:$F$20000,3,0),IFERROR(VLOOKUP(D1823,'[1]tab-PINI-SINT'!$B$18:$G$20000,3,0),IFERROR(VLOOKUP(D1823,[1]INSUMOS!$B$13:$H$9994,5,0),"")))))</f>
        <v>H</v>
      </c>
      <c r="H1823" s="39">
        <v>0.4</v>
      </c>
      <c r="I1823" s="38">
        <f>IFERROR(VLOOKUP(D1823,'[1]COMP-SINT-SINAPI'!$G$6:$Q$20000,8,0),IFERROR(VLOOKUP(D1823,'[1]PREÇOS UNITÁRIOS'!$B$73:$H$20000,5,0),IFERROR(VLOOKUP(D1823,'[1]INSUMOS-SINAPI'!$A$7:$F$20000,5,0),IFERROR(VLOOKUP(D1823,'[1]tab-PINI-SINT'!$B$18:$G$20000,4,0),IFERROR(VLOOKUP(D1823,[1]INSUMOS!$B$13:$H$9994,6,0),"")))))</f>
        <v>5.01</v>
      </c>
      <c r="J1823" s="38" t="str">
        <f>IF(D1823="",0,IFERROR(VLOOKUP(D1823,'[1]COMP-SINT-SINAPI'!$G$6:$Q$20000,7,0),IFERROR(VLOOKUP(D1823,'[1]PREÇOS UNITÁRIOS'!$B$73:$H$20000,6,0),IFERROR(VLOOKUP(D1823,'[1]INSUMOS-SINAPI'!$A$7:$F$20000,7,0),IFERROR(VLOOKUP(D1823,'[1]tab-PINI-SINT'!$B$18:$G$20000,5,0),IFERROR(VLOOKUP(D1823,[1]INSUMOS!$B$13:$H$9994,7,0),"0,00"))))))</f>
        <v>14,28</v>
      </c>
      <c r="K1823" s="40">
        <f>IF(H1823="",0,H1823*I1823)</f>
        <v>2.004</v>
      </c>
      <c r="L1823" s="40">
        <f>H1823*J1823</f>
        <v>5.7119999999999997</v>
      </c>
      <c r="M1823" s="41">
        <f>K1823+L1823</f>
        <v>7.7159999999999993</v>
      </c>
      <c r="N1823" s="35"/>
    </row>
    <row r="1824" spans="3:14" x14ac:dyDescent="0.35">
      <c r="C1824" s="34"/>
      <c r="D1824" s="35"/>
      <c r="E1824" s="118"/>
      <c r="F1824" s="35"/>
      <c r="G1824" s="35"/>
      <c r="H1824" s="35"/>
      <c r="I1824" s="50" t="s">
        <v>1042</v>
      </c>
      <c r="J1824" s="29"/>
      <c r="K1824" s="41">
        <f>SUM(K1821:K1823)</f>
        <v>858.00400000000002</v>
      </c>
      <c r="L1824" s="41">
        <f>SUM(L1821:L1823)</f>
        <v>12.876000000000001</v>
      </c>
      <c r="M1824" s="41">
        <f>SUM(M1821:M1823)</f>
        <v>870.88</v>
      </c>
      <c r="N1824" s="35"/>
    </row>
    <row r="1825" spans="3:14" x14ac:dyDescent="0.35">
      <c r="C1825" s="34"/>
      <c r="D1825" s="35"/>
      <c r="E1825" s="118"/>
      <c r="F1825" s="51"/>
      <c r="G1825" s="43"/>
      <c r="H1825" s="43"/>
      <c r="I1825" s="43"/>
      <c r="J1825" s="43"/>
      <c r="K1825" s="43"/>
      <c r="L1825" s="43"/>
      <c r="M1825" s="43"/>
      <c r="N1825" s="35"/>
    </row>
    <row r="1826" spans="3:14" x14ac:dyDescent="0.35">
      <c r="C1826" s="42"/>
      <c r="D1826" s="43"/>
      <c r="E1826" s="117"/>
      <c r="F1826" s="43"/>
      <c r="G1826" s="44" t="s">
        <v>21</v>
      </c>
      <c r="H1826" s="44" t="s">
        <v>1036</v>
      </c>
      <c r="I1826" s="44" t="s">
        <v>1037</v>
      </c>
      <c r="J1826" s="44" t="s">
        <v>1038</v>
      </c>
      <c r="K1826" s="44" t="s">
        <v>1039</v>
      </c>
      <c r="L1826" s="44" t="s">
        <v>1040</v>
      </c>
      <c r="M1826" s="45" t="s">
        <v>1041</v>
      </c>
      <c r="N1826" s="35"/>
    </row>
    <row r="1827" spans="3:14" ht="52" x14ac:dyDescent="0.35">
      <c r="C1827" s="46" t="s">
        <v>974</v>
      </c>
      <c r="D1827" s="47" t="str">
        <f>IF(C1827="","",VLOOKUP(C1827,'[1]PREÇOS UNITÁRIOS'!$B$12:$H$10000,2,0))</f>
        <v>C248-BASA</v>
      </c>
      <c r="E1827" s="79" t="s">
        <v>11</v>
      </c>
      <c r="F1827" s="47" t="str">
        <f>IF(C1827="","",VLOOKUP(C1827,'[1]PREÇOS UNITÁRIOS'!$B$12:$H$10000,3,0))</f>
        <v>REMOÇÃO DE PLACA TIPO HORIZONTAL METÁLICA  OU PLACA DE IDENTIFICAÇÃO HORIZONTAL EXISTENTE</v>
      </c>
      <c r="G1827" s="48" t="s">
        <v>21</v>
      </c>
      <c r="H1827" s="29"/>
      <c r="I1827" s="29"/>
      <c r="J1827" s="49"/>
      <c r="K1827" s="49">
        <f>K1832</f>
        <v>255.39000000000001</v>
      </c>
      <c r="L1827" s="49">
        <f>L1832</f>
        <v>54.879999999999995</v>
      </c>
      <c r="M1827" s="49">
        <f>SUM(K1827:L1827)</f>
        <v>310.27</v>
      </c>
      <c r="N1827" s="35"/>
    </row>
    <row r="1828" spans="3:14" ht="125" x14ac:dyDescent="0.35">
      <c r="C1828" s="34"/>
      <c r="D1828" s="36">
        <v>5928</v>
      </c>
      <c r="E1828" s="38" t="str">
        <f>IFERROR(VLOOKUP(D1828,'[1]COMP-SINT-SINAPI'!$G$6:$R$20000,12,0),IFERROR(VLOOKUP(D1828,'[1]PREÇOS UNITÁRIOS'!$B$73:$K$20000,9,0),IFERROR(VLOOKUP(D1828,'[1]INSUMOS-SINAPI'!$A$6:$J$20000,6,0),IFERROR(VLOOKUP(D1828,'[1]tab-PINI-SINT'!$B$18:$H$20000,7,0),IFERROR(VLOOKUP(D1828,[1]INSUMOS!$B$13:$J$9994,9,0),"")))))</f>
        <v>SINAPI</v>
      </c>
      <c r="F1828" s="37" t="str">
        <f>IFERROR(VLOOKUP(D1828,'[1]COMP-SINT-SINAPI'!$G$6:$Q$20000,2,0),IFERROR(VLOOKUP(D1828,'[1]PREÇOS UNITÁRIOS'!$B$73:$H$20000,3,0),IFERROR(VLOOKUP(D1828,'[1]INSUMOS-SINAPI'!$A$7:$F$20000,2,0),IFERROR(VLOOKUP(D1828,'[1]tab-PINI-SINT'!$B$18:$G$20000,2,0),IFERROR(VLOOKUP(D1828,[1]INSUMOS!$B$13:$H$9994,3,0),"")))))</f>
        <v>GUINDAUTO HIDRÁULICO, CAPACIDADE MÁXIMA DE CARGA 6200 KG, MOMENTO MÁXIMO DE CARGA 11,7 TM, ALCANCE MÁXIMO HORIZONTAL 9,70 M, INCLUSIVE CAMINHÃO TOCO PBT 16.000 KG, POTÊNCIA DE 189 CV - CHP DIURNO. AF_06/2014</v>
      </c>
      <c r="G1828" s="38" t="str">
        <f>IFERROR(VLOOKUP(D1828,'[1]COMP-SINT-SINAPI'!$G$6:$Q$20000,3,0),IFERROR(VLOOKUP(D1828,'[1]PREÇOS UNITÁRIOS'!$B$73:$H$20000,4,0),IFERROR(VLOOKUP(D1828,'[1]INSUMOS-SINAPI'!$A$7:$F$20000,3,0),IFERROR(VLOOKUP(D1828,'[1]tab-PINI-SINT'!$B$18:$G$20000,3,0),IFERROR(VLOOKUP(D1828,[1]INSUMOS!$B$13:$H$9994,5,0),"")))))</f>
        <v>CHP</v>
      </c>
      <c r="H1828" s="39">
        <v>1</v>
      </c>
      <c r="I1828" s="38">
        <f>IFERROR(VLOOKUP(D1828,'[1]COMP-SINT-SINAPI'!$G$6:$Q$20000,8,0),IFERROR(VLOOKUP(D1828,'[1]PREÇOS UNITÁRIOS'!$B$73:$H$20000,5,0),IFERROR(VLOOKUP(D1828,'[1]INSUMOS-SINAPI'!$A$7:$F$20000,5,0),IFERROR(VLOOKUP(D1828,'[1]tab-PINI-SINT'!$B$18:$G$20000,4,0),IFERROR(VLOOKUP(D1828,[1]INSUMOS!$B$13:$H$9994,6,0),"")))))</f>
        <v>217.51000000000002</v>
      </c>
      <c r="J1828" s="38" t="str">
        <f>IF(D1828="",0,IFERROR(VLOOKUP(D1828,'[1]COMP-SINT-SINAPI'!$G$6:$Q$20000,7,0),IFERROR(VLOOKUP(D1828,'[1]PREÇOS UNITÁRIOS'!$B$73:$H$20000,6,0),IFERROR(VLOOKUP(D1828,'[1]INSUMOS-SINAPI'!$A$7:$F$20000,7,0),IFERROR(VLOOKUP(D1828,'[1]tab-PINI-SINT'!$B$18:$G$20000,5,0),IFERROR(VLOOKUP(D1828,[1]INSUMOS!$B$13:$H$9994,7,0),"0,00"))))))</f>
        <v>21,45</v>
      </c>
      <c r="K1828" s="40">
        <f>IF(H1828="",0,H1828*I1828)</f>
        <v>217.51000000000002</v>
      </c>
      <c r="L1828" s="40">
        <f>H1828*J1828</f>
        <v>21.45</v>
      </c>
      <c r="M1828" s="41">
        <f>K1828+L1828</f>
        <v>238.96</v>
      </c>
      <c r="N1828" s="35"/>
    </row>
    <row r="1829" spans="3:14" ht="125" x14ac:dyDescent="0.35">
      <c r="C1829" s="34"/>
      <c r="D1829" s="36">
        <v>89259</v>
      </c>
      <c r="E1829" s="38" t="str">
        <f>IFERROR(VLOOKUP(D1829,'[1]COMP-SINT-SINAPI'!$G$6:$R$20000,12,0),IFERROR(VLOOKUP(D1829,'[1]PREÇOS UNITÁRIOS'!$B$73:$K$20000,9,0),IFERROR(VLOOKUP(D1829,'[1]INSUMOS-SINAPI'!$A$6:$J$20000,6,0),IFERROR(VLOOKUP(D1829,'[1]tab-PINI-SINT'!$B$18:$H$20000,7,0),IFERROR(VLOOKUP(D1829,[1]INSUMOS!$B$13:$J$9994,9,0),"")))))</f>
        <v>SINAPI</v>
      </c>
      <c r="F1829" s="37" t="str">
        <f>IFERROR(VLOOKUP(D1829,'[1]COMP-SINT-SINAPI'!$G$6:$Q$20000,2,0),IFERROR(VLOOKUP(D1829,'[1]PREÇOS UNITÁRIOS'!$B$73:$H$20000,3,0),IFERROR(VLOOKUP(D1829,'[1]INSUMOS-SINAPI'!$A$7:$F$20000,2,0),IFERROR(VLOOKUP(D1829,'[1]tab-PINI-SINT'!$B$18:$G$20000,2,0),IFERROR(VLOOKUP(D1829,[1]INSUMOS!$B$13:$H$9994,3,0),"")))))</f>
        <v>GUINDAUTO HIDRÁULICO, CAPACIDADE MÁXIMA DE CARGA 6200 KG, MOMENTO MÁXIMO DE CARGA 11,7 TM, ALCANCE MÁXIMO HORIZONTAL 9,70 M, INCLUSIVE CAMINHÃO TOCO PBT 16.000 KG, POTÊNCIA DE 189 CV - DEPRECIAÇÃO. AF_06/2014</v>
      </c>
      <c r="G1829" s="38" t="str">
        <f>IFERROR(VLOOKUP(D1829,'[1]COMP-SINT-SINAPI'!$G$6:$Q$20000,3,0),IFERROR(VLOOKUP(D1829,'[1]PREÇOS UNITÁRIOS'!$B$73:$H$20000,4,0),IFERROR(VLOOKUP(D1829,'[1]INSUMOS-SINAPI'!$A$7:$F$20000,3,0),IFERROR(VLOOKUP(D1829,'[1]tab-PINI-SINT'!$B$18:$G$20000,3,0),IFERROR(VLOOKUP(D1829,[1]INSUMOS!$B$13:$H$9994,5,0),"")))))</f>
        <v>H</v>
      </c>
      <c r="H1829" s="39">
        <v>1</v>
      </c>
      <c r="I1829" s="38">
        <f>IFERROR(VLOOKUP(D1829,'[1]COMP-SINT-SINAPI'!$G$6:$Q$20000,8,0),IFERROR(VLOOKUP(D1829,'[1]PREÇOS UNITÁRIOS'!$B$73:$H$20000,5,0),IFERROR(VLOOKUP(D1829,'[1]INSUMOS-SINAPI'!$A$7:$F$20000,5,0),IFERROR(VLOOKUP(D1829,'[1]tab-PINI-SINT'!$B$18:$G$20000,4,0),IFERROR(VLOOKUP(D1829,[1]INSUMOS!$B$13:$H$9994,6,0),"")))))</f>
        <v>27.69</v>
      </c>
      <c r="J1829" s="38" t="str">
        <f>IF(D1829="",0,IFERROR(VLOOKUP(D1829,'[1]COMP-SINT-SINAPI'!$G$6:$Q$20000,7,0),IFERROR(VLOOKUP(D1829,'[1]PREÇOS UNITÁRIOS'!$B$73:$H$20000,6,0),IFERROR(VLOOKUP(D1829,'[1]INSUMOS-SINAPI'!$A$7:$F$20000,7,0),IFERROR(VLOOKUP(D1829,'[1]tab-PINI-SINT'!$B$18:$G$20000,5,0),IFERROR(VLOOKUP(D1829,[1]INSUMOS!$B$13:$H$9994,7,0),"0,00"))))))</f>
        <v>0,00</v>
      </c>
      <c r="K1829" s="40">
        <f>IF(H1829="",0,H1829*I1829)</f>
        <v>27.69</v>
      </c>
      <c r="L1829" s="40">
        <f>H1829*J1829</f>
        <v>0</v>
      </c>
      <c r="M1829" s="41">
        <f>K1829+L1829</f>
        <v>27.69</v>
      </c>
      <c r="N1829" s="35"/>
    </row>
    <row r="1830" spans="3:14" ht="25" x14ac:dyDescent="0.35">
      <c r="C1830" s="34"/>
      <c r="D1830" s="36">
        <v>88316</v>
      </c>
      <c r="E1830" s="38" t="str">
        <f>IFERROR(VLOOKUP(D1830,'[1]COMP-SINT-SINAPI'!$G$6:$R$20000,12,0),IFERROR(VLOOKUP(D1830,'[1]PREÇOS UNITÁRIOS'!$B$73:$K$20000,9,0),IFERROR(VLOOKUP(D1830,'[1]INSUMOS-SINAPI'!$A$6:$J$20000,6,0),IFERROR(VLOOKUP(D1830,'[1]tab-PINI-SINT'!$B$18:$H$20000,7,0),IFERROR(VLOOKUP(D1830,[1]INSUMOS!$B$13:$J$9994,9,0),"")))))</f>
        <v>SINAPI</v>
      </c>
      <c r="F1830" s="37" t="str">
        <f>IFERROR(VLOOKUP(D1830,'[1]COMP-SINT-SINAPI'!$G$6:$Q$20000,2,0),IFERROR(VLOOKUP(D1830,'[1]PREÇOS UNITÁRIOS'!$B$73:$H$20000,3,0),IFERROR(VLOOKUP(D1830,'[1]INSUMOS-SINAPI'!$A$7:$F$20000,2,0),IFERROR(VLOOKUP(D1830,'[1]tab-PINI-SINT'!$B$18:$G$20000,2,0),IFERROR(VLOOKUP(D1830,[1]INSUMOS!$B$13:$H$9994,3,0),"")))))</f>
        <v>SERVENTE COM ENCARGOS COMPLEMENTARES</v>
      </c>
      <c r="G1830" s="38" t="str">
        <f>IFERROR(VLOOKUP(D1830,'[1]COMP-SINT-SINAPI'!$G$6:$Q$20000,3,0),IFERROR(VLOOKUP(D1830,'[1]PREÇOS UNITÁRIOS'!$B$73:$H$20000,4,0),IFERROR(VLOOKUP(D1830,'[1]INSUMOS-SINAPI'!$A$7:$F$20000,3,0),IFERROR(VLOOKUP(D1830,'[1]tab-PINI-SINT'!$B$18:$G$20000,3,0),IFERROR(VLOOKUP(D1830,[1]INSUMOS!$B$13:$H$9994,5,0),"")))))</f>
        <v>H</v>
      </c>
      <c r="H1830" s="39">
        <v>1</v>
      </c>
      <c r="I1830" s="38">
        <f>IFERROR(VLOOKUP(D1830,'[1]COMP-SINT-SINAPI'!$G$6:$Q$20000,8,0),IFERROR(VLOOKUP(D1830,'[1]PREÇOS UNITÁRIOS'!$B$73:$H$20000,5,0),IFERROR(VLOOKUP(D1830,'[1]INSUMOS-SINAPI'!$A$7:$F$20000,5,0),IFERROR(VLOOKUP(D1830,'[1]tab-PINI-SINT'!$B$18:$G$20000,4,0),IFERROR(VLOOKUP(D1830,[1]INSUMOS!$B$13:$H$9994,6,0),"")))))</f>
        <v>5.01</v>
      </c>
      <c r="J1830" s="38" t="str">
        <f>IF(D1830="",0,IFERROR(VLOOKUP(D1830,'[1]COMP-SINT-SINAPI'!$G$6:$Q$20000,7,0),IFERROR(VLOOKUP(D1830,'[1]PREÇOS UNITÁRIOS'!$B$73:$H$20000,6,0),IFERROR(VLOOKUP(D1830,'[1]INSUMOS-SINAPI'!$A$7:$F$20000,7,0),IFERROR(VLOOKUP(D1830,'[1]tab-PINI-SINT'!$B$18:$G$20000,5,0),IFERROR(VLOOKUP(D1830,[1]INSUMOS!$B$13:$H$9994,7,0),"0,00"))))))</f>
        <v>14,28</v>
      </c>
      <c r="K1830" s="40">
        <f>IF(H1830="",0,H1830*I1830)</f>
        <v>5.01</v>
      </c>
      <c r="L1830" s="40">
        <f>H1830*J1830</f>
        <v>14.28</v>
      </c>
      <c r="M1830" s="41">
        <f>K1830+L1830</f>
        <v>19.29</v>
      </c>
      <c r="N1830" s="35"/>
    </row>
    <row r="1831" spans="3:14" ht="25" x14ac:dyDescent="0.35">
      <c r="C1831" s="34"/>
      <c r="D1831" s="36">
        <v>88309</v>
      </c>
      <c r="E1831" s="38" t="str">
        <f>IFERROR(VLOOKUP(D1831,'[1]COMP-SINT-SINAPI'!$G$6:$R$20000,12,0),IFERROR(VLOOKUP(D1831,'[1]PREÇOS UNITÁRIOS'!$B$73:$K$20000,9,0),IFERROR(VLOOKUP(D1831,'[1]INSUMOS-SINAPI'!$A$6:$J$20000,6,0),IFERROR(VLOOKUP(D1831,'[1]tab-PINI-SINT'!$B$18:$H$20000,7,0),IFERROR(VLOOKUP(D1831,[1]INSUMOS!$B$13:$J$9994,9,0),"")))))</f>
        <v>SINAPI</v>
      </c>
      <c r="F1831" s="37" t="str">
        <f>IFERROR(VLOOKUP(D1831,'[1]COMP-SINT-SINAPI'!$G$6:$Q$20000,2,0),IFERROR(VLOOKUP(D1831,'[1]PREÇOS UNITÁRIOS'!$B$73:$H$20000,3,0),IFERROR(VLOOKUP(D1831,'[1]INSUMOS-SINAPI'!$A$7:$F$20000,2,0),IFERROR(VLOOKUP(D1831,'[1]tab-PINI-SINT'!$B$18:$G$20000,2,0),IFERROR(VLOOKUP(D1831,[1]INSUMOS!$B$13:$H$9994,3,0),"")))))</f>
        <v>PEDREIRO COM ENCARGOS COMPLEMENTARES</v>
      </c>
      <c r="G1831" s="38" t="str">
        <f>IFERROR(VLOOKUP(D1831,'[1]COMP-SINT-SINAPI'!$G$6:$Q$20000,3,0),IFERROR(VLOOKUP(D1831,'[1]PREÇOS UNITÁRIOS'!$B$73:$H$20000,4,0),IFERROR(VLOOKUP(D1831,'[1]INSUMOS-SINAPI'!$A$7:$F$20000,3,0),IFERROR(VLOOKUP(D1831,'[1]tab-PINI-SINT'!$B$18:$G$20000,3,0),IFERROR(VLOOKUP(D1831,[1]INSUMOS!$B$13:$H$9994,5,0),"")))))</f>
        <v>H</v>
      </c>
      <c r="H1831" s="39">
        <v>1</v>
      </c>
      <c r="I1831" s="38">
        <f>IFERROR(VLOOKUP(D1831,'[1]COMP-SINT-SINAPI'!$G$6:$Q$20000,8,0),IFERROR(VLOOKUP(D1831,'[1]PREÇOS UNITÁRIOS'!$B$73:$H$20000,5,0),IFERROR(VLOOKUP(D1831,'[1]INSUMOS-SINAPI'!$A$7:$F$20000,5,0),IFERROR(VLOOKUP(D1831,'[1]tab-PINI-SINT'!$B$18:$G$20000,4,0),IFERROR(VLOOKUP(D1831,[1]INSUMOS!$B$13:$H$9994,6,0),"")))))</f>
        <v>5.18</v>
      </c>
      <c r="J1831" s="38" t="str">
        <f>IF(D1831="",0,IFERROR(VLOOKUP(D1831,'[1]COMP-SINT-SINAPI'!$G$6:$Q$20000,7,0),IFERROR(VLOOKUP(D1831,'[1]PREÇOS UNITÁRIOS'!$B$73:$H$20000,6,0),IFERROR(VLOOKUP(D1831,'[1]INSUMOS-SINAPI'!$A$7:$F$20000,7,0),IFERROR(VLOOKUP(D1831,'[1]tab-PINI-SINT'!$B$18:$G$20000,5,0),IFERROR(VLOOKUP(D1831,[1]INSUMOS!$B$13:$H$9994,7,0),"0,00"))))))</f>
        <v>19,15</v>
      </c>
      <c r="K1831" s="40">
        <f>IF(H1831="",0,H1831*I1831)</f>
        <v>5.18</v>
      </c>
      <c r="L1831" s="40">
        <f>H1831*J1831</f>
        <v>19.149999999999999</v>
      </c>
      <c r="M1831" s="41">
        <f>K1831+L1831</f>
        <v>24.33</v>
      </c>
      <c r="N1831" s="35"/>
    </row>
    <row r="1832" spans="3:14" x14ac:dyDescent="0.35">
      <c r="C1832" s="34"/>
      <c r="D1832" s="35"/>
      <c r="E1832" s="118"/>
      <c r="F1832" s="35"/>
      <c r="G1832" s="35"/>
      <c r="H1832" s="35"/>
      <c r="I1832" s="50" t="s">
        <v>1042</v>
      </c>
      <c r="J1832" s="29"/>
      <c r="K1832" s="41">
        <f>SUM(K1828:K1831)</f>
        <v>255.39000000000001</v>
      </c>
      <c r="L1832" s="41">
        <f>SUM(L1828:L1831)</f>
        <v>54.879999999999995</v>
      </c>
      <c r="M1832" s="41">
        <f>SUM(M1828:M1831)</f>
        <v>310.27000000000004</v>
      </c>
      <c r="N1832" s="35"/>
    </row>
    <row r="1833" spans="3:14" x14ac:dyDescent="0.35">
      <c r="C1833" s="34"/>
      <c r="D1833" s="35"/>
      <c r="E1833" s="118"/>
      <c r="F1833" s="51"/>
      <c r="G1833" s="43"/>
      <c r="H1833" s="43"/>
      <c r="I1833" s="43"/>
      <c r="J1833" s="43"/>
      <c r="K1833" s="43"/>
      <c r="L1833" s="43"/>
      <c r="M1833" s="43"/>
      <c r="N1833" s="35"/>
    </row>
    <row r="1834" spans="3:14" x14ac:dyDescent="0.35">
      <c r="C1834" s="42"/>
      <c r="D1834" s="43"/>
      <c r="E1834" s="117"/>
      <c r="F1834" s="43"/>
      <c r="G1834" s="44" t="s">
        <v>21</v>
      </c>
      <c r="H1834" s="44" t="s">
        <v>1036</v>
      </c>
      <c r="I1834" s="44" t="s">
        <v>1037</v>
      </c>
      <c r="J1834" s="44" t="s">
        <v>1038</v>
      </c>
      <c r="K1834" s="44" t="s">
        <v>1039</v>
      </c>
      <c r="L1834" s="44" t="s">
        <v>1040</v>
      </c>
      <c r="M1834" s="45" t="s">
        <v>1041</v>
      </c>
      <c r="N1834" s="35"/>
    </row>
    <row r="1835" spans="3:14" ht="26" x14ac:dyDescent="0.35">
      <c r="C1835" s="46" t="s">
        <v>977</v>
      </c>
      <c r="D1835" s="47" t="str">
        <f>IF(C1835="","",VLOOKUP(C1835,'[1]PREÇOS UNITÁRIOS'!$B$12:$H$10000,2,0))</f>
        <v>C249-BASA</v>
      </c>
      <c r="E1835" s="79" t="s">
        <v>11</v>
      </c>
      <c r="F1835" s="47" t="str">
        <f>IF(C1835="","",VLOOKUP(C1835,'[1]PREÇOS UNITÁRIOS'!$B$12:$H$10000,3,0))</f>
        <v>PUXADOR DE MADEIRA PARA ARMÁRIO</v>
      </c>
      <c r="G1835" s="48" t="s">
        <v>21</v>
      </c>
      <c r="H1835" s="29"/>
      <c r="I1835" s="29"/>
      <c r="J1835" s="49"/>
      <c r="K1835" s="49">
        <f>K1838</f>
        <v>7.3250000000000002</v>
      </c>
      <c r="L1835" s="49">
        <f>L1838</f>
        <v>3.5820000000000003</v>
      </c>
      <c r="M1835" s="49">
        <f>SUM(K1835:L1835)</f>
        <v>10.907</v>
      </c>
      <c r="N1835" s="35"/>
    </row>
    <row r="1836" spans="3:14" x14ac:dyDescent="0.35">
      <c r="C1836" s="34"/>
      <c r="D1836" s="36" t="s">
        <v>221</v>
      </c>
      <c r="E1836" s="38" t="str">
        <f>IFERROR(VLOOKUP(D1836,'[1]COMP-SINT-SINAPI'!$G$6:$R$20000,12,0),IFERROR(VLOOKUP(D1836,'[1]PREÇOS UNITÁRIOS'!$B$73:$K$20000,9,0),IFERROR(VLOOKUP(D1836,'[1]INSUMOS-SINAPI'!$A$6:$J$20000,6,0),IFERROR(VLOOKUP(D1836,'[1]tab-PINI-SINT'!$B$18:$H$20000,7,0),IFERROR(VLOOKUP(D1836,[1]INSUMOS!$B$13:$J$9994,9,0),"")))))</f>
        <v>INTERNET</v>
      </c>
      <c r="F1836" s="37" t="str">
        <f>IFERROR(VLOOKUP(D1836,'[1]COMP-SINT-SINAPI'!$G$6:$Q$20000,2,0),IFERROR(VLOOKUP(D1836,'[1]PREÇOS UNITÁRIOS'!$B$73:$H$20000,3,0),IFERROR(VLOOKUP(D1836,'[1]INSUMOS-SINAPI'!$A$7:$F$20000,2,0),IFERROR(VLOOKUP(D1836,'[1]tab-PINI-SINT'!$B$18:$G$20000,2,0),IFERROR(VLOOKUP(D1836,[1]INSUMOS!$B$13:$H$9994,3,0),"")))))</f>
        <v>puxador de madeira para armário</v>
      </c>
      <c r="G1836" s="38" t="str">
        <f>IFERROR(VLOOKUP(D1836,'[1]COMP-SINT-SINAPI'!$G$6:$Q$20000,3,0),IFERROR(VLOOKUP(D1836,'[1]PREÇOS UNITÁRIOS'!$B$73:$H$20000,4,0),IFERROR(VLOOKUP(D1836,'[1]INSUMOS-SINAPI'!$A$7:$F$20000,3,0),IFERROR(VLOOKUP(D1836,'[1]tab-PINI-SINT'!$B$18:$G$20000,3,0),IFERROR(VLOOKUP(D1836,[1]INSUMOS!$B$13:$H$9994,5,0),"")))))</f>
        <v>UND</v>
      </c>
      <c r="H1836" s="39">
        <v>1</v>
      </c>
      <c r="I1836" s="38">
        <f>IFERROR(VLOOKUP(D1836,'[1]COMP-SINT-SINAPI'!$G$6:$Q$20000,8,0),IFERROR(VLOOKUP(D1836,'[1]PREÇOS UNITÁRIOS'!$B$73:$H$20000,5,0),IFERROR(VLOOKUP(D1836,'[1]INSUMOS-SINAPI'!$A$7:$F$20000,5,0),IFERROR(VLOOKUP(D1836,'[1]tab-PINI-SINT'!$B$18:$G$20000,4,0),IFERROR(VLOOKUP(D1836,[1]INSUMOS!$B$13:$H$9994,6,0),"")))))</f>
        <v>6.3250000000000002</v>
      </c>
      <c r="J1836" s="38">
        <f>IF(D1836="",0,IFERROR(VLOOKUP(D1836,'[1]COMP-SINT-SINAPI'!$G$6:$Q$20000,7,0),IFERROR(VLOOKUP(D1836,'[1]PREÇOS UNITÁRIOS'!$B$73:$H$20000,6,0),IFERROR(VLOOKUP(D1836,'[1]INSUMOS-SINAPI'!$A$7:$F$20000,7,0),IFERROR(VLOOKUP(D1836,'[1]tab-PINI-SINT'!$B$18:$G$20000,5,0),IFERROR(VLOOKUP(D1836,[1]INSUMOS!$B$13:$H$9994,7,0),"0,00"))))))</f>
        <v>0</v>
      </c>
      <c r="K1836" s="40">
        <f>IF(H1836="",0,H1836*I1836)</f>
        <v>6.3250000000000002</v>
      </c>
      <c r="L1836" s="40">
        <f>H1836*J1836</f>
        <v>0</v>
      </c>
      <c r="M1836" s="41">
        <f>K1836+L1836</f>
        <v>6.3250000000000002</v>
      </c>
      <c r="N1836" s="35"/>
    </row>
    <row r="1837" spans="3:14" ht="37.5" x14ac:dyDescent="0.35">
      <c r="C1837" s="34"/>
      <c r="D1837" s="36">
        <v>88261</v>
      </c>
      <c r="E1837" s="38" t="str">
        <f>IFERROR(VLOOKUP(D1837,'[1]COMP-SINT-SINAPI'!$G$6:$R$20000,12,0),IFERROR(VLOOKUP(D1837,'[1]PREÇOS UNITÁRIOS'!$B$73:$K$20000,9,0),IFERROR(VLOOKUP(D1837,'[1]INSUMOS-SINAPI'!$A$6:$J$20000,6,0),IFERROR(VLOOKUP(D1837,'[1]tab-PINI-SINT'!$B$18:$H$20000,7,0),IFERROR(VLOOKUP(D1837,[1]INSUMOS!$B$13:$J$9994,9,0),"")))))</f>
        <v>SINAPI</v>
      </c>
      <c r="F1837" s="37" t="str">
        <f>IFERROR(VLOOKUP(D1837,'[1]COMP-SINT-SINAPI'!$G$6:$Q$20000,2,0),IFERROR(VLOOKUP(D1837,'[1]PREÇOS UNITÁRIOS'!$B$73:$H$20000,3,0),IFERROR(VLOOKUP(D1837,'[1]INSUMOS-SINAPI'!$A$7:$F$20000,2,0),IFERROR(VLOOKUP(D1837,'[1]tab-PINI-SINT'!$B$18:$G$20000,2,0),IFERROR(VLOOKUP(D1837,[1]INSUMOS!$B$13:$H$9994,3,0),"")))))</f>
        <v>CARPINTEIRO DE ESQUADRIA COM ENCARGOS COMPLEMENTARES</v>
      </c>
      <c r="G1837" s="38" t="str">
        <f>IFERROR(VLOOKUP(D1837,'[1]COMP-SINT-SINAPI'!$G$6:$Q$20000,3,0),IFERROR(VLOOKUP(D1837,'[1]PREÇOS UNITÁRIOS'!$B$73:$H$20000,4,0),IFERROR(VLOOKUP(D1837,'[1]INSUMOS-SINAPI'!$A$7:$F$20000,3,0),IFERROR(VLOOKUP(D1837,'[1]tab-PINI-SINT'!$B$18:$G$20000,3,0),IFERROR(VLOOKUP(D1837,[1]INSUMOS!$B$13:$H$9994,5,0),"")))))</f>
        <v>H</v>
      </c>
      <c r="H1837" s="39">
        <v>0.2</v>
      </c>
      <c r="I1837" s="38">
        <f>IFERROR(VLOOKUP(D1837,'[1]COMP-SINT-SINAPI'!$G$6:$Q$20000,8,0),IFERROR(VLOOKUP(D1837,'[1]PREÇOS UNITÁRIOS'!$B$73:$H$20000,5,0),IFERROR(VLOOKUP(D1837,'[1]INSUMOS-SINAPI'!$A$7:$F$20000,5,0),IFERROR(VLOOKUP(D1837,'[1]tab-PINI-SINT'!$B$18:$G$20000,4,0),IFERROR(VLOOKUP(D1837,[1]INSUMOS!$B$13:$H$9994,6,0),"")))))</f>
        <v>5</v>
      </c>
      <c r="J1837" s="38" t="str">
        <f>IF(D1837="",0,IFERROR(VLOOKUP(D1837,'[1]COMP-SINT-SINAPI'!$G$6:$Q$20000,7,0),IFERROR(VLOOKUP(D1837,'[1]PREÇOS UNITÁRIOS'!$B$73:$H$20000,6,0),IFERROR(VLOOKUP(D1837,'[1]INSUMOS-SINAPI'!$A$7:$F$20000,7,0),IFERROR(VLOOKUP(D1837,'[1]tab-PINI-SINT'!$B$18:$G$20000,5,0),IFERROR(VLOOKUP(D1837,[1]INSUMOS!$B$13:$H$9994,7,0),"0,00"))))))</f>
        <v>17,91</v>
      </c>
      <c r="K1837" s="40">
        <f>IF(H1837="",0,H1837*I1837)</f>
        <v>1</v>
      </c>
      <c r="L1837" s="40">
        <f>H1837*J1837</f>
        <v>3.5820000000000003</v>
      </c>
      <c r="M1837" s="41">
        <f>K1837+L1837</f>
        <v>4.5820000000000007</v>
      </c>
      <c r="N1837" s="35"/>
    </row>
    <row r="1838" spans="3:14" x14ac:dyDescent="0.35">
      <c r="C1838" s="34"/>
      <c r="D1838" s="35"/>
      <c r="E1838" s="118"/>
      <c r="F1838" s="35"/>
      <c r="G1838" s="35"/>
      <c r="H1838" s="35"/>
      <c r="I1838" s="50" t="s">
        <v>1042</v>
      </c>
      <c r="J1838" s="29"/>
      <c r="K1838" s="41">
        <f>SUM(K1836:K1837)</f>
        <v>7.3250000000000002</v>
      </c>
      <c r="L1838" s="41">
        <f>SUM(L1836:L1837)</f>
        <v>3.5820000000000003</v>
      </c>
      <c r="M1838" s="41">
        <f>SUM(M1836:M1837)</f>
        <v>10.907</v>
      </c>
      <c r="N1838" s="35"/>
    </row>
    <row r="1839" spans="3:14" x14ac:dyDescent="0.35">
      <c r="C1839" s="34"/>
      <c r="D1839" s="35"/>
      <c r="E1839" s="118"/>
      <c r="F1839" s="51"/>
      <c r="G1839" s="43"/>
      <c r="H1839" s="43"/>
      <c r="I1839" s="43"/>
      <c r="J1839" s="43"/>
      <c r="K1839" s="43"/>
      <c r="L1839" s="43"/>
      <c r="M1839" s="43"/>
      <c r="N1839" s="35"/>
    </row>
    <row r="1840" spans="3:14" x14ac:dyDescent="0.35">
      <c r="C1840" s="42"/>
      <c r="D1840" s="43"/>
      <c r="E1840" s="117"/>
      <c r="F1840" s="43"/>
      <c r="G1840" s="44" t="s">
        <v>21</v>
      </c>
      <c r="H1840" s="44" t="s">
        <v>1036</v>
      </c>
      <c r="I1840" s="44" t="s">
        <v>1037</v>
      </c>
      <c r="J1840" s="44" t="s">
        <v>1038</v>
      </c>
      <c r="K1840" s="44" t="s">
        <v>1039</v>
      </c>
      <c r="L1840" s="44" t="s">
        <v>1040</v>
      </c>
      <c r="M1840" s="45" t="s">
        <v>1041</v>
      </c>
      <c r="N1840" s="35"/>
    </row>
    <row r="1841" spans="3:14" ht="39" x14ac:dyDescent="0.35">
      <c r="C1841" s="46" t="s">
        <v>980</v>
      </c>
      <c r="D1841" s="47" t="str">
        <f>IF(C1841="","",VLOOKUP(C1841,'[1]PREÇOS UNITÁRIOS'!$B$12:$H$10000,2,0))</f>
        <v>C250-BASA</v>
      </c>
      <c r="E1841" s="79" t="s">
        <v>11</v>
      </c>
      <c r="F1841" s="47" t="str">
        <f>IF(C1841="","",VLOOKUP(C1841,'[1]PREÇOS UNITÁRIOS'!$B$12:$H$10000,3,0))</f>
        <v>INSTALAÇÃO DE EQUIPAMENTO DE CLIMATIZAÇÃO ACJ</v>
      </c>
      <c r="G1841" s="48" t="s">
        <v>21</v>
      </c>
      <c r="H1841" s="29"/>
      <c r="I1841" s="29"/>
      <c r="J1841" s="49"/>
      <c r="K1841" s="49">
        <f>K1844</f>
        <v>3.0569999999999995</v>
      </c>
      <c r="L1841" s="49">
        <f>L1844</f>
        <v>10.029</v>
      </c>
      <c r="M1841" s="49">
        <f>SUM(K1841:L1841)</f>
        <v>13.085999999999999</v>
      </c>
      <c r="N1841" s="35"/>
    </row>
    <row r="1842" spans="3:14" ht="25" x14ac:dyDescent="0.35">
      <c r="C1842" s="34"/>
      <c r="D1842" s="36">
        <v>88316</v>
      </c>
      <c r="E1842" s="38" t="str">
        <f>IFERROR(VLOOKUP(D1842,'[1]COMP-SINT-SINAPI'!$G$6:$R$20000,12,0),IFERROR(VLOOKUP(D1842,'[1]PREÇOS UNITÁRIOS'!$B$73:$K$20000,9,0),IFERROR(VLOOKUP(D1842,'[1]INSUMOS-SINAPI'!$A$6:$J$20000,6,0),IFERROR(VLOOKUP(D1842,'[1]tab-PINI-SINT'!$B$18:$H$20000,7,0),IFERROR(VLOOKUP(D1842,[1]INSUMOS!$B$13:$J$9994,9,0),"")))))</f>
        <v>SINAPI</v>
      </c>
      <c r="F1842" s="37" t="str">
        <f>IFERROR(VLOOKUP(D1842,'[1]COMP-SINT-SINAPI'!$G$6:$Q$20000,2,0),IFERROR(VLOOKUP(D1842,'[1]PREÇOS UNITÁRIOS'!$B$73:$H$20000,3,0),IFERROR(VLOOKUP(D1842,'[1]INSUMOS-SINAPI'!$A$7:$F$20000,2,0),IFERROR(VLOOKUP(D1842,'[1]tab-PINI-SINT'!$B$18:$G$20000,2,0),IFERROR(VLOOKUP(D1842,[1]INSUMOS!$B$13:$H$9994,3,0),"")))))</f>
        <v>SERVENTE COM ENCARGOS COMPLEMENTARES</v>
      </c>
      <c r="G1842" s="38" t="str">
        <f>IFERROR(VLOOKUP(D1842,'[1]COMP-SINT-SINAPI'!$G$6:$Q$20000,3,0),IFERROR(VLOOKUP(D1842,'[1]PREÇOS UNITÁRIOS'!$B$73:$H$20000,4,0),IFERROR(VLOOKUP(D1842,'[1]INSUMOS-SINAPI'!$A$7:$F$20000,3,0),IFERROR(VLOOKUP(D1842,'[1]tab-PINI-SINT'!$B$18:$G$20000,3,0),IFERROR(VLOOKUP(D1842,[1]INSUMOS!$B$13:$H$9994,5,0),"")))))</f>
        <v>H</v>
      </c>
      <c r="H1842" s="39">
        <v>0.3</v>
      </c>
      <c r="I1842" s="38">
        <f>IFERROR(VLOOKUP(D1842,'[1]COMP-SINT-SINAPI'!$G$6:$Q$20000,8,0),IFERROR(VLOOKUP(D1842,'[1]PREÇOS UNITÁRIOS'!$B$73:$H$20000,5,0),IFERROR(VLOOKUP(D1842,'[1]INSUMOS-SINAPI'!$A$7:$F$20000,5,0),IFERROR(VLOOKUP(D1842,'[1]tab-PINI-SINT'!$B$18:$G$20000,4,0),IFERROR(VLOOKUP(D1842,[1]INSUMOS!$B$13:$H$9994,6,0),"")))))</f>
        <v>5.01</v>
      </c>
      <c r="J1842" s="38" t="str">
        <f>IF(D1842="",0,IFERROR(VLOOKUP(D1842,'[1]COMP-SINT-SINAPI'!$G$6:$Q$20000,7,0),IFERROR(VLOOKUP(D1842,'[1]PREÇOS UNITÁRIOS'!$B$73:$H$20000,6,0),IFERROR(VLOOKUP(D1842,'[1]INSUMOS-SINAPI'!$A$7:$F$20000,7,0),IFERROR(VLOOKUP(D1842,'[1]tab-PINI-SINT'!$B$18:$G$20000,5,0),IFERROR(VLOOKUP(D1842,[1]INSUMOS!$B$13:$H$9994,7,0),"0,00"))))))</f>
        <v>14,28</v>
      </c>
      <c r="K1842" s="40">
        <f>IF(H1842="",0,H1842*I1842)</f>
        <v>1.5029999999999999</v>
      </c>
      <c r="L1842" s="40">
        <f>H1842*J1842</f>
        <v>4.2839999999999998</v>
      </c>
      <c r="M1842" s="41">
        <f>K1842+L1842</f>
        <v>5.7869999999999999</v>
      </c>
      <c r="N1842" s="35"/>
    </row>
    <row r="1843" spans="3:14" ht="25" x14ac:dyDescent="0.35">
      <c r="C1843" s="34"/>
      <c r="D1843" s="36">
        <v>88309</v>
      </c>
      <c r="E1843" s="38" t="str">
        <f>IFERROR(VLOOKUP(D1843,'[1]COMP-SINT-SINAPI'!$G$6:$R$20000,12,0),IFERROR(VLOOKUP(D1843,'[1]PREÇOS UNITÁRIOS'!$B$73:$K$20000,9,0),IFERROR(VLOOKUP(D1843,'[1]INSUMOS-SINAPI'!$A$6:$J$20000,6,0),IFERROR(VLOOKUP(D1843,'[1]tab-PINI-SINT'!$B$18:$H$20000,7,0),IFERROR(VLOOKUP(D1843,[1]INSUMOS!$B$13:$J$9994,9,0),"")))))</f>
        <v>SINAPI</v>
      </c>
      <c r="F1843" s="37" t="str">
        <f>IFERROR(VLOOKUP(D1843,'[1]COMP-SINT-SINAPI'!$G$6:$Q$20000,2,0),IFERROR(VLOOKUP(D1843,'[1]PREÇOS UNITÁRIOS'!$B$73:$H$20000,3,0),IFERROR(VLOOKUP(D1843,'[1]INSUMOS-SINAPI'!$A$7:$F$20000,2,0),IFERROR(VLOOKUP(D1843,'[1]tab-PINI-SINT'!$B$18:$G$20000,2,0),IFERROR(VLOOKUP(D1843,[1]INSUMOS!$B$13:$H$9994,3,0),"")))))</f>
        <v>PEDREIRO COM ENCARGOS COMPLEMENTARES</v>
      </c>
      <c r="G1843" s="38" t="str">
        <f>IFERROR(VLOOKUP(D1843,'[1]COMP-SINT-SINAPI'!$G$6:$Q$20000,3,0),IFERROR(VLOOKUP(D1843,'[1]PREÇOS UNITÁRIOS'!$B$73:$H$20000,4,0),IFERROR(VLOOKUP(D1843,'[1]INSUMOS-SINAPI'!$A$7:$F$20000,3,0),IFERROR(VLOOKUP(D1843,'[1]tab-PINI-SINT'!$B$18:$G$20000,3,0),IFERROR(VLOOKUP(D1843,[1]INSUMOS!$B$13:$H$9994,5,0),"")))))</f>
        <v>H</v>
      </c>
      <c r="H1843" s="39">
        <v>0.3</v>
      </c>
      <c r="I1843" s="38">
        <f>IFERROR(VLOOKUP(D1843,'[1]COMP-SINT-SINAPI'!$G$6:$Q$20000,8,0),IFERROR(VLOOKUP(D1843,'[1]PREÇOS UNITÁRIOS'!$B$73:$H$20000,5,0),IFERROR(VLOOKUP(D1843,'[1]INSUMOS-SINAPI'!$A$7:$F$20000,5,0),IFERROR(VLOOKUP(D1843,'[1]tab-PINI-SINT'!$B$18:$G$20000,4,0),IFERROR(VLOOKUP(D1843,[1]INSUMOS!$B$13:$H$9994,6,0),"")))))</f>
        <v>5.18</v>
      </c>
      <c r="J1843" s="38" t="str">
        <f>IF(D1843="",0,IFERROR(VLOOKUP(D1843,'[1]COMP-SINT-SINAPI'!$G$6:$Q$20000,7,0),IFERROR(VLOOKUP(D1843,'[1]PREÇOS UNITÁRIOS'!$B$73:$H$20000,6,0),IFERROR(VLOOKUP(D1843,'[1]INSUMOS-SINAPI'!$A$7:$F$20000,7,0),IFERROR(VLOOKUP(D1843,'[1]tab-PINI-SINT'!$B$18:$G$20000,5,0),IFERROR(VLOOKUP(D1843,[1]INSUMOS!$B$13:$H$9994,7,0),"0,00"))))))</f>
        <v>19,15</v>
      </c>
      <c r="K1843" s="40">
        <f>IF(H1843="",0,H1843*I1843)</f>
        <v>1.5539999999999998</v>
      </c>
      <c r="L1843" s="40">
        <f>H1843*J1843</f>
        <v>5.7449999999999992</v>
      </c>
      <c r="M1843" s="41">
        <f>K1843+L1843</f>
        <v>7.2989999999999995</v>
      </c>
      <c r="N1843" s="35"/>
    </row>
    <row r="1844" spans="3:14" x14ac:dyDescent="0.35">
      <c r="C1844" s="34"/>
      <c r="D1844" s="35"/>
      <c r="E1844" s="118"/>
      <c r="F1844" s="35"/>
      <c r="G1844" s="35"/>
      <c r="H1844" s="35"/>
      <c r="I1844" s="50" t="s">
        <v>1042</v>
      </c>
      <c r="J1844" s="29"/>
      <c r="K1844" s="41">
        <f>SUM(K1842:K1843)</f>
        <v>3.0569999999999995</v>
      </c>
      <c r="L1844" s="41">
        <f>SUM(L1842:L1843)</f>
        <v>10.029</v>
      </c>
      <c r="M1844" s="41">
        <f>SUM(M1842:M1843)</f>
        <v>13.085999999999999</v>
      </c>
      <c r="N1844" s="35"/>
    </row>
    <row r="1845" spans="3:14" x14ac:dyDescent="0.35">
      <c r="C1845" s="34"/>
      <c r="D1845" s="35"/>
      <c r="E1845" s="118"/>
      <c r="F1845" s="51"/>
      <c r="G1845" s="43"/>
      <c r="H1845" s="43"/>
      <c r="I1845" s="43"/>
      <c r="J1845" s="43"/>
      <c r="K1845" s="43"/>
      <c r="L1845" s="43"/>
      <c r="M1845" s="43"/>
      <c r="N1845" s="35"/>
    </row>
    <row r="1846" spans="3:14" x14ac:dyDescent="0.35">
      <c r="C1846" s="42"/>
      <c r="D1846" s="43"/>
      <c r="E1846" s="117"/>
      <c r="F1846" s="43"/>
      <c r="G1846" s="44" t="s">
        <v>21</v>
      </c>
      <c r="H1846" s="44" t="s">
        <v>1036</v>
      </c>
      <c r="I1846" s="44" t="s">
        <v>1037</v>
      </c>
      <c r="J1846" s="44" t="s">
        <v>1038</v>
      </c>
      <c r="K1846" s="44" t="s">
        <v>1039</v>
      </c>
      <c r="L1846" s="44" t="s">
        <v>1040</v>
      </c>
      <c r="M1846" s="45" t="s">
        <v>1041</v>
      </c>
      <c r="N1846" s="35"/>
    </row>
    <row r="1847" spans="3:14" ht="39" x14ac:dyDescent="0.35">
      <c r="C1847" s="46" t="s">
        <v>983</v>
      </c>
      <c r="D1847" s="47" t="str">
        <f>IF(C1847="","",VLOOKUP(C1847,'[1]PREÇOS UNITÁRIOS'!$B$12:$H$10000,2,0))</f>
        <v>C251-BASA</v>
      </c>
      <c r="E1847" s="79" t="s">
        <v>11</v>
      </c>
      <c r="F1847" s="47" t="str">
        <f>IF(C1847="","",VLOOKUP(C1847,'[1]PREÇOS UNITÁRIOS'!$B$12:$H$10000,3,0))</f>
        <v>FORNECIMENTO E INSTALAÇÃO DE BLOCO BARGOA 10P</v>
      </c>
      <c r="G1847" s="48" t="s">
        <v>21</v>
      </c>
      <c r="H1847" s="29"/>
      <c r="I1847" s="29"/>
      <c r="J1847" s="49"/>
      <c r="K1847" s="49">
        <f>K1851</f>
        <v>17.785999999999998</v>
      </c>
      <c r="L1847" s="49">
        <f>L1851</f>
        <v>7.0839999999999996</v>
      </c>
      <c r="M1847" s="49">
        <f>SUM(K1847:L1847)</f>
        <v>24.869999999999997</v>
      </c>
      <c r="N1847" s="35"/>
    </row>
    <row r="1848" spans="3:14" x14ac:dyDescent="0.35">
      <c r="C1848" s="34"/>
      <c r="D1848" s="36" t="s">
        <v>223</v>
      </c>
      <c r="E1848" s="38" t="str">
        <f>IFERROR(VLOOKUP(D1848,'[1]COMP-SINT-SINAPI'!$G$6:$R$20000,12,0),IFERROR(VLOOKUP(D1848,'[1]PREÇOS UNITÁRIOS'!$B$73:$K$20000,9,0),IFERROR(VLOOKUP(D1848,'[1]INSUMOS-SINAPI'!$A$6:$J$20000,6,0),IFERROR(VLOOKUP(D1848,'[1]tab-PINI-SINT'!$B$18:$H$20000,7,0),IFERROR(VLOOKUP(D1848,[1]INSUMOS!$B$13:$J$9994,9,0),"")))))</f>
        <v>INTERNET</v>
      </c>
      <c r="F1848" s="37" t="str">
        <f>IFERROR(VLOOKUP(D1848,'[1]COMP-SINT-SINAPI'!$G$6:$Q$20000,2,0),IFERROR(VLOOKUP(D1848,'[1]PREÇOS UNITÁRIOS'!$B$73:$H$20000,3,0),IFERROR(VLOOKUP(D1848,'[1]INSUMOS-SINAPI'!$A$7:$F$20000,2,0),IFERROR(VLOOKUP(D1848,'[1]tab-PINI-SINT'!$B$18:$G$20000,2,0),IFERROR(VLOOKUP(D1848,[1]INSUMOS!$B$13:$H$9994,3,0),"")))))</f>
        <v>Bloco bargoa 10P</v>
      </c>
      <c r="G1848" s="38" t="str">
        <f>IFERROR(VLOOKUP(D1848,'[1]COMP-SINT-SINAPI'!$G$6:$Q$20000,3,0),IFERROR(VLOOKUP(D1848,'[1]PREÇOS UNITÁRIOS'!$B$73:$H$20000,4,0),IFERROR(VLOOKUP(D1848,'[1]INSUMOS-SINAPI'!$A$7:$F$20000,3,0),IFERROR(VLOOKUP(D1848,'[1]tab-PINI-SINT'!$B$18:$G$20000,3,0),IFERROR(VLOOKUP(D1848,[1]INSUMOS!$B$13:$H$9994,5,0),"")))))</f>
        <v>UND</v>
      </c>
      <c r="H1848" s="39">
        <v>1</v>
      </c>
      <c r="I1848" s="38">
        <f>IFERROR(VLOOKUP(D1848,'[1]COMP-SINT-SINAPI'!$G$6:$Q$20000,8,0),IFERROR(VLOOKUP(D1848,'[1]PREÇOS UNITÁRIOS'!$B$73:$H$20000,5,0),IFERROR(VLOOKUP(D1848,'[1]INSUMOS-SINAPI'!$A$7:$F$20000,5,0),IFERROR(VLOOKUP(D1848,'[1]tab-PINI-SINT'!$B$18:$G$20000,4,0),IFERROR(VLOOKUP(D1848,[1]INSUMOS!$B$13:$H$9994,6,0),"")))))</f>
        <v>15.75</v>
      </c>
      <c r="J1848" s="38">
        <f>IF(D1848="",0,IFERROR(VLOOKUP(D1848,'[1]COMP-SINT-SINAPI'!$G$6:$Q$20000,7,0),IFERROR(VLOOKUP(D1848,'[1]PREÇOS UNITÁRIOS'!$B$73:$H$20000,6,0),IFERROR(VLOOKUP(D1848,'[1]INSUMOS-SINAPI'!$A$7:$F$20000,7,0),IFERROR(VLOOKUP(D1848,'[1]tab-PINI-SINT'!$B$18:$G$20000,5,0),IFERROR(VLOOKUP(D1848,[1]INSUMOS!$B$13:$H$9994,7,0),"0,00"))))))</f>
        <v>0</v>
      </c>
      <c r="K1848" s="40">
        <f>IF(H1848="",0,H1848*I1848)</f>
        <v>15.75</v>
      </c>
      <c r="L1848" s="40">
        <f>H1848*J1848</f>
        <v>0</v>
      </c>
      <c r="M1848" s="41">
        <f>K1848+L1848</f>
        <v>15.75</v>
      </c>
      <c r="N1848" s="35"/>
    </row>
    <row r="1849" spans="3:14" ht="25" x14ac:dyDescent="0.35">
      <c r="C1849" s="34"/>
      <c r="D1849" s="36">
        <v>88264</v>
      </c>
      <c r="E1849" s="38" t="str">
        <f>IFERROR(VLOOKUP(D1849,'[1]COMP-SINT-SINAPI'!$G$6:$R$20000,12,0),IFERROR(VLOOKUP(D1849,'[1]PREÇOS UNITÁRIOS'!$B$73:$K$20000,9,0),IFERROR(VLOOKUP(D1849,'[1]INSUMOS-SINAPI'!$A$6:$J$20000,6,0),IFERROR(VLOOKUP(D1849,'[1]tab-PINI-SINT'!$B$18:$H$20000,7,0),IFERROR(VLOOKUP(D1849,[1]INSUMOS!$B$13:$J$9994,9,0),"")))))</f>
        <v>SINAPI</v>
      </c>
      <c r="F1849" s="37" t="str">
        <f>IFERROR(VLOOKUP(D1849,'[1]COMP-SINT-SINAPI'!$G$6:$Q$20000,2,0),IFERROR(VLOOKUP(D1849,'[1]PREÇOS UNITÁRIOS'!$B$73:$H$20000,3,0),IFERROR(VLOOKUP(D1849,'[1]INSUMOS-SINAPI'!$A$7:$F$20000,2,0),IFERROR(VLOOKUP(D1849,'[1]tab-PINI-SINT'!$B$18:$G$20000,2,0),IFERROR(VLOOKUP(D1849,[1]INSUMOS!$B$13:$H$9994,3,0),"")))))</f>
        <v>ELETRICISTA COM ENCARGOS COMPLEMENTARES</v>
      </c>
      <c r="G1849" s="38" t="str">
        <f>IFERROR(VLOOKUP(D1849,'[1]COMP-SINT-SINAPI'!$G$6:$Q$20000,3,0),IFERROR(VLOOKUP(D1849,'[1]PREÇOS UNITÁRIOS'!$B$73:$H$20000,4,0),IFERROR(VLOOKUP(D1849,'[1]INSUMOS-SINAPI'!$A$7:$F$20000,3,0),IFERROR(VLOOKUP(D1849,'[1]tab-PINI-SINT'!$B$18:$G$20000,3,0),IFERROR(VLOOKUP(D1849,[1]INSUMOS!$B$13:$H$9994,5,0),"")))))</f>
        <v>H</v>
      </c>
      <c r="H1849" s="39">
        <v>0.2</v>
      </c>
      <c r="I1849" s="38">
        <f>IFERROR(VLOOKUP(D1849,'[1]COMP-SINT-SINAPI'!$G$6:$Q$20000,8,0),IFERROR(VLOOKUP(D1849,'[1]PREÇOS UNITÁRIOS'!$B$73:$H$20000,5,0),IFERROR(VLOOKUP(D1849,'[1]INSUMOS-SINAPI'!$A$7:$F$20000,5,0),IFERROR(VLOOKUP(D1849,'[1]tab-PINI-SINT'!$B$18:$G$20000,4,0),IFERROR(VLOOKUP(D1849,[1]INSUMOS!$B$13:$H$9994,6,0),"")))))</f>
        <v>5.1700000000000017</v>
      </c>
      <c r="J1849" s="38" t="str">
        <f>IF(D1849="",0,IFERROR(VLOOKUP(D1849,'[1]COMP-SINT-SINAPI'!$G$6:$Q$20000,7,0),IFERROR(VLOOKUP(D1849,'[1]PREÇOS UNITÁRIOS'!$B$73:$H$20000,6,0),IFERROR(VLOOKUP(D1849,'[1]INSUMOS-SINAPI'!$A$7:$F$20000,7,0),IFERROR(VLOOKUP(D1849,'[1]tab-PINI-SINT'!$B$18:$G$20000,5,0),IFERROR(VLOOKUP(D1849,[1]INSUMOS!$B$13:$H$9994,7,0),"0,00"))))))</f>
        <v>20,13</v>
      </c>
      <c r="K1849" s="40">
        <f>IF(H1849="",0,H1849*I1849)</f>
        <v>1.0340000000000005</v>
      </c>
      <c r="L1849" s="40">
        <f>H1849*J1849</f>
        <v>4.0259999999999998</v>
      </c>
      <c r="M1849" s="41">
        <f>K1849+L1849</f>
        <v>5.0600000000000005</v>
      </c>
      <c r="N1849" s="35"/>
    </row>
    <row r="1850" spans="3:14" ht="37.5" x14ac:dyDescent="0.35">
      <c r="C1850" s="34"/>
      <c r="D1850" s="36">
        <v>88243</v>
      </c>
      <c r="E1850" s="38" t="str">
        <f>IFERROR(VLOOKUP(D1850,'[1]COMP-SINT-SINAPI'!$G$6:$R$20000,12,0),IFERROR(VLOOKUP(D1850,'[1]PREÇOS UNITÁRIOS'!$B$73:$K$20000,9,0),IFERROR(VLOOKUP(D1850,'[1]INSUMOS-SINAPI'!$A$6:$J$20000,6,0),IFERROR(VLOOKUP(D1850,'[1]tab-PINI-SINT'!$B$18:$H$20000,7,0),IFERROR(VLOOKUP(D1850,[1]INSUMOS!$B$13:$J$9994,9,0),"")))))</f>
        <v>SINAPI</v>
      </c>
      <c r="F1850" s="37" t="str">
        <f>IFERROR(VLOOKUP(D1850,'[1]COMP-SINT-SINAPI'!$G$6:$Q$20000,2,0),IFERROR(VLOOKUP(D1850,'[1]PREÇOS UNITÁRIOS'!$B$73:$H$20000,3,0),IFERROR(VLOOKUP(D1850,'[1]INSUMOS-SINAPI'!$A$7:$F$20000,2,0),IFERROR(VLOOKUP(D1850,'[1]tab-PINI-SINT'!$B$18:$G$20000,2,0),IFERROR(VLOOKUP(D1850,[1]INSUMOS!$B$13:$H$9994,3,0),"")))))</f>
        <v>AJUDANTE ESPECIALIZADO COM ENCARGOS COMPLEMENTARES</v>
      </c>
      <c r="G1850" s="38" t="str">
        <f>IFERROR(VLOOKUP(D1850,'[1]COMP-SINT-SINAPI'!$G$6:$Q$20000,3,0),IFERROR(VLOOKUP(D1850,'[1]PREÇOS UNITÁRIOS'!$B$73:$H$20000,4,0),IFERROR(VLOOKUP(D1850,'[1]INSUMOS-SINAPI'!$A$7:$F$20000,3,0),IFERROR(VLOOKUP(D1850,'[1]tab-PINI-SINT'!$B$18:$G$20000,3,0),IFERROR(VLOOKUP(D1850,[1]INSUMOS!$B$13:$H$9994,5,0),"")))))</f>
        <v>H</v>
      </c>
      <c r="H1850" s="39">
        <v>0.2</v>
      </c>
      <c r="I1850" s="38">
        <f>IFERROR(VLOOKUP(D1850,'[1]COMP-SINT-SINAPI'!$G$6:$Q$20000,8,0),IFERROR(VLOOKUP(D1850,'[1]PREÇOS UNITÁRIOS'!$B$73:$H$20000,5,0),IFERROR(VLOOKUP(D1850,'[1]INSUMOS-SINAPI'!$A$7:$F$20000,5,0),IFERROR(VLOOKUP(D1850,'[1]tab-PINI-SINT'!$B$18:$G$20000,4,0),IFERROR(VLOOKUP(D1850,[1]INSUMOS!$B$13:$H$9994,6,0),"")))))</f>
        <v>5.0100000000000016</v>
      </c>
      <c r="J1850" s="38" t="str">
        <f>IF(D1850="",0,IFERROR(VLOOKUP(D1850,'[1]COMP-SINT-SINAPI'!$G$6:$Q$20000,7,0),IFERROR(VLOOKUP(D1850,'[1]PREÇOS UNITÁRIOS'!$B$73:$H$20000,6,0),IFERROR(VLOOKUP(D1850,'[1]INSUMOS-SINAPI'!$A$7:$F$20000,7,0),IFERROR(VLOOKUP(D1850,'[1]tab-PINI-SINT'!$B$18:$G$20000,5,0),IFERROR(VLOOKUP(D1850,[1]INSUMOS!$B$13:$H$9994,7,0),"0,00"))))))</f>
        <v>15,29</v>
      </c>
      <c r="K1850" s="40">
        <f>IF(H1850="",0,H1850*I1850)</f>
        <v>1.0020000000000004</v>
      </c>
      <c r="L1850" s="40">
        <f>H1850*J1850</f>
        <v>3.0579999999999998</v>
      </c>
      <c r="M1850" s="41">
        <f>K1850+L1850</f>
        <v>4.0600000000000005</v>
      </c>
      <c r="N1850" s="35"/>
    </row>
    <row r="1851" spans="3:14" x14ac:dyDescent="0.35">
      <c r="C1851" s="34"/>
      <c r="D1851" s="35"/>
      <c r="E1851" s="118"/>
      <c r="F1851" s="35"/>
      <c r="G1851" s="35"/>
      <c r="H1851" s="35"/>
      <c r="I1851" s="50" t="s">
        <v>1042</v>
      </c>
      <c r="J1851" s="29"/>
      <c r="K1851" s="41">
        <f>SUM(K1848:K1850)</f>
        <v>17.785999999999998</v>
      </c>
      <c r="L1851" s="41">
        <f>SUM(L1848:L1850)</f>
        <v>7.0839999999999996</v>
      </c>
      <c r="M1851" s="41">
        <f>SUM(M1848:M1850)</f>
        <v>24.870000000000005</v>
      </c>
      <c r="N1851" s="35"/>
    </row>
    <row r="1852" spans="3:14" x14ac:dyDescent="0.35">
      <c r="C1852" s="34"/>
      <c r="D1852" s="35"/>
      <c r="E1852" s="118"/>
      <c r="F1852" s="51"/>
      <c r="G1852" s="43"/>
      <c r="H1852" s="43"/>
      <c r="I1852" s="43"/>
      <c r="J1852" s="43"/>
      <c r="K1852" s="43"/>
      <c r="L1852" s="43"/>
      <c r="M1852" s="43"/>
      <c r="N1852" s="35"/>
    </row>
    <row r="1853" spans="3:14" x14ac:dyDescent="0.35">
      <c r="C1853" s="42"/>
      <c r="D1853" s="43"/>
      <c r="E1853" s="117"/>
      <c r="F1853" s="43"/>
      <c r="G1853" s="44" t="s">
        <v>21</v>
      </c>
      <c r="H1853" s="44" t="s">
        <v>1036</v>
      </c>
      <c r="I1853" s="44" t="s">
        <v>1037</v>
      </c>
      <c r="J1853" s="44" t="s">
        <v>1038</v>
      </c>
      <c r="K1853" s="44" t="s">
        <v>1039</v>
      </c>
      <c r="L1853" s="44" t="s">
        <v>1040</v>
      </c>
      <c r="M1853" s="45" t="s">
        <v>1041</v>
      </c>
      <c r="N1853" s="35"/>
    </row>
    <row r="1854" spans="3:14" ht="39" x14ac:dyDescent="0.35">
      <c r="C1854" s="46" t="s">
        <v>986</v>
      </c>
      <c r="D1854" s="47" t="str">
        <f>IF(C1854="","",VLOOKUP(C1854,'[1]PREÇOS UNITÁRIOS'!$B$12:$H$10000,2,0))</f>
        <v>C252-SINAPI-99841</v>
      </c>
      <c r="E1854" s="79" t="s">
        <v>11</v>
      </c>
      <c r="F1854" s="47" t="str">
        <f>IF(C1854="","",VLOOKUP(C1854,'[1]PREÇOS UNITÁRIOS'!$B$12:$H$10000,3,0))</f>
        <v>FORNECIMENTO E APLICAÇÃO DE SILICONE PARA VEDAÇÃO DE ESQUADRIAS DE ALUMINIO</v>
      </c>
      <c r="G1854" s="48" t="s">
        <v>1066</v>
      </c>
      <c r="H1854" s="29"/>
      <c r="I1854" s="29"/>
      <c r="J1854" s="49"/>
      <c r="K1854" s="49">
        <f>K1858</f>
        <v>24.011499999999998</v>
      </c>
      <c r="L1854" s="49">
        <f>L1858</f>
        <v>6.6859999999999999</v>
      </c>
      <c r="M1854" s="49">
        <f>SUM(K1854:L1854)</f>
        <v>30.697499999999998</v>
      </c>
      <c r="N1854" s="35"/>
    </row>
    <row r="1855" spans="3:14" ht="25" x14ac:dyDescent="0.35">
      <c r="C1855" s="34"/>
      <c r="D1855" s="36">
        <v>39961</v>
      </c>
      <c r="E1855" s="38" t="str">
        <f>IFERROR(VLOOKUP(D1855,'[1]COMP-SINT-SINAPI'!$G$6:$R$20000,12,0),IFERROR(VLOOKUP(D1855,'[1]PREÇOS UNITÁRIOS'!$B$73:$K$20000,9,0),IFERROR(VLOOKUP(D1855,'[1]INSUMOS-SINAPI'!$A$6:$J$20000,6,0),IFERROR(VLOOKUP(D1855,'[1]tab-PINI-SINT'!$B$18:$H$20000,7,0),IFERROR(VLOOKUP(D1855,[1]INSUMOS!$B$13:$J$9994,9,0),"")))))</f>
        <v>SINAPI</v>
      </c>
      <c r="F1855" s="37" t="str">
        <f>IFERROR(VLOOKUP(D1855,'[1]COMP-SINT-SINAPI'!$G$6:$Q$20000,2,0),IFERROR(VLOOKUP(D1855,'[1]PREÇOS UNITÁRIOS'!$B$73:$H$20000,3,0),IFERROR(VLOOKUP(D1855,'[1]INSUMOS-SINAPI'!$A$7:$F$20000,2,0),IFERROR(VLOOKUP(D1855,'[1]tab-PINI-SINT'!$B$18:$G$20000,2,0),IFERROR(VLOOKUP(D1855,[1]INSUMOS!$B$13:$H$9994,3,0),"")))))</f>
        <v>SILICONE ACETICO USO GERAL INCOLOR 280 G</v>
      </c>
      <c r="G1855" s="38" t="str">
        <f>IFERROR(VLOOKUP(D1855,'[1]COMP-SINT-SINAPI'!$G$6:$Q$20000,3,0),IFERROR(VLOOKUP(D1855,'[1]PREÇOS UNITÁRIOS'!$B$73:$H$20000,4,0),IFERROR(VLOOKUP(D1855,'[1]INSUMOS-SINAPI'!$A$7:$F$20000,3,0),IFERROR(VLOOKUP(D1855,'[1]tab-PINI-SINT'!$B$18:$G$20000,3,0),IFERROR(VLOOKUP(D1855,[1]INSUMOS!$B$13:$H$9994,5,0),"")))))</f>
        <v xml:space="preserve">UN    </v>
      </c>
      <c r="H1855" s="39">
        <v>0.85499999999999998</v>
      </c>
      <c r="I1855" s="38" t="str">
        <f>IFERROR(VLOOKUP(D1855,'[1]COMP-SINT-SINAPI'!$G$6:$Q$20000,8,0),IFERROR(VLOOKUP(D1855,'[1]PREÇOS UNITÁRIOS'!$B$73:$H$20000,5,0),IFERROR(VLOOKUP(D1855,'[1]INSUMOS-SINAPI'!$A$7:$F$20000,5,0),IFERROR(VLOOKUP(D1855,'[1]tab-PINI-SINT'!$B$18:$G$20000,4,0),IFERROR(VLOOKUP(D1855,[1]INSUMOS!$B$13:$H$9994,6,0),"")))))</f>
        <v>25,70</v>
      </c>
      <c r="J1855" s="38" t="str">
        <f>IF(D1855="",0,IFERROR(VLOOKUP(D1855,'[1]COMP-SINT-SINAPI'!$G$6:$Q$20000,7,0),IFERROR(VLOOKUP(D1855,'[1]PREÇOS UNITÁRIOS'!$B$73:$H$20000,6,0),IFERROR(VLOOKUP(D1855,'[1]INSUMOS-SINAPI'!$A$7:$F$20000,7,0),IFERROR(VLOOKUP(D1855,'[1]tab-PINI-SINT'!$B$18:$G$20000,5,0),IFERROR(VLOOKUP(D1855,[1]INSUMOS!$B$13:$H$9994,7,0),"0,00"))))))</f>
        <v>0,00</v>
      </c>
      <c r="K1855" s="40">
        <f>IF(H1855="",0,H1855*I1855)</f>
        <v>21.973499999999998</v>
      </c>
      <c r="L1855" s="40">
        <f>H1855*J1855</f>
        <v>0</v>
      </c>
      <c r="M1855" s="41">
        <f>K1855+L1855</f>
        <v>21.973499999999998</v>
      </c>
      <c r="N1855" s="35"/>
    </row>
    <row r="1856" spans="3:14" ht="25" x14ac:dyDescent="0.35">
      <c r="C1856" s="34"/>
      <c r="D1856" s="36">
        <v>88316</v>
      </c>
      <c r="E1856" s="38" t="str">
        <f>IFERROR(VLOOKUP(D1856,'[1]COMP-SINT-SINAPI'!$G$6:$R$20000,12,0),IFERROR(VLOOKUP(D1856,'[1]PREÇOS UNITÁRIOS'!$B$73:$K$20000,9,0),IFERROR(VLOOKUP(D1856,'[1]INSUMOS-SINAPI'!$A$6:$J$20000,6,0),IFERROR(VLOOKUP(D1856,'[1]tab-PINI-SINT'!$B$18:$H$20000,7,0),IFERROR(VLOOKUP(D1856,[1]INSUMOS!$B$13:$J$9994,9,0),"")))))</f>
        <v>SINAPI</v>
      </c>
      <c r="F1856" s="37" t="str">
        <f>IFERROR(VLOOKUP(D1856,'[1]COMP-SINT-SINAPI'!$G$6:$Q$20000,2,0),IFERROR(VLOOKUP(D1856,'[1]PREÇOS UNITÁRIOS'!$B$73:$H$20000,3,0),IFERROR(VLOOKUP(D1856,'[1]INSUMOS-SINAPI'!$A$7:$F$20000,2,0),IFERROR(VLOOKUP(D1856,'[1]tab-PINI-SINT'!$B$18:$G$20000,2,0),IFERROR(VLOOKUP(D1856,[1]INSUMOS!$B$13:$H$9994,3,0),"")))))</f>
        <v>SERVENTE COM ENCARGOS COMPLEMENTARES</v>
      </c>
      <c r="G1856" s="38" t="str">
        <f>IFERROR(VLOOKUP(D1856,'[1]COMP-SINT-SINAPI'!$G$6:$Q$20000,3,0),IFERROR(VLOOKUP(D1856,'[1]PREÇOS UNITÁRIOS'!$B$73:$H$20000,4,0),IFERROR(VLOOKUP(D1856,'[1]INSUMOS-SINAPI'!$A$7:$F$20000,3,0),IFERROR(VLOOKUP(D1856,'[1]tab-PINI-SINT'!$B$18:$G$20000,3,0),IFERROR(VLOOKUP(D1856,[1]INSUMOS!$B$13:$H$9994,5,0),"")))))</f>
        <v>H</v>
      </c>
      <c r="H1856" s="39">
        <v>0.2</v>
      </c>
      <c r="I1856" s="38">
        <f>IFERROR(VLOOKUP(D1856,'[1]COMP-SINT-SINAPI'!$G$6:$Q$20000,8,0),IFERROR(VLOOKUP(D1856,'[1]PREÇOS UNITÁRIOS'!$B$73:$H$20000,5,0),IFERROR(VLOOKUP(D1856,'[1]INSUMOS-SINAPI'!$A$7:$F$20000,5,0),IFERROR(VLOOKUP(D1856,'[1]tab-PINI-SINT'!$B$18:$G$20000,4,0),IFERROR(VLOOKUP(D1856,[1]INSUMOS!$B$13:$H$9994,6,0),"")))))</f>
        <v>5.01</v>
      </c>
      <c r="J1856" s="38" t="str">
        <f>IF(D1856="",0,IFERROR(VLOOKUP(D1856,'[1]COMP-SINT-SINAPI'!$G$6:$Q$20000,7,0),IFERROR(VLOOKUP(D1856,'[1]PREÇOS UNITÁRIOS'!$B$73:$H$20000,6,0),IFERROR(VLOOKUP(D1856,'[1]INSUMOS-SINAPI'!$A$7:$F$20000,7,0),IFERROR(VLOOKUP(D1856,'[1]tab-PINI-SINT'!$B$18:$G$20000,5,0),IFERROR(VLOOKUP(D1856,[1]INSUMOS!$B$13:$H$9994,7,0),"0,00"))))))</f>
        <v>14,28</v>
      </c>
      <c r="K1856" s="40">
        <f>IF(H1856="",0,H1856*I1856)</f>
        <v>1.002</v>
      </c>
      <c r="L1856" s="40">
        <f>H1856*J1856</f>
        <v>2.8559999999999999</v>
      </c>
      <c r="M1856" s="41">
        <f>K1856+L1856</f>
        <v>3.8579999999999997</v>
      </c>
      <c r="N1856" s="35"/>
    </row>
    <row r="1857" spans="3:14" ht="25" x14ac:dyDescent="0.35">
      <c r="C1857" s="34"/>
      <c r="D1857" s="36">
        <v>88309</v>
      </c>
      <c r="E1857" s="38" t="str">
        <f>IFERROR(VLOOKUP(D1857,'[1]COMP-SINT-SINAPI'!$G$6:$R$20000,12,0),IFERROR(VLOOKUP(D1857,'[1]PREÇOS UNITÁRIOS'!$B$73:$K$20000,9,0),IFERROR(VLOOKUP(D1857,'[1]INSUMOS-SINAPI'!$A$6:$J$20000,6,0),IFERROR(VLOOKUP(D1857,'[1]tab-PINI-SINT'!$B$18:$H$20000,7,0),IFERROR(VLOOKUP(D1857,[1]INSUMOS!$B$13:$J$9994,9,0),"")))))</f>
        <v>SINAPI</v>
      </c>
      <c r="F1857" s="37" t="str">
        <f>IFERROR(VLOOKUP(D1857,'[1]COMP-SINT-SINAPI'!$G$6:$Q$20000,2,0),IFERROR(VLOOKUP(D1857,'[1]PREÇOS UNITÁRIOS'!$B$73:$H$20000,3,0),IFERROR(VLOOKUP(D1857,'[1]INSUMOS-SINAPI'!$A$7:$F$20000,2,0),IFERROR(VLOOKUP(D1857,'[1]tab-PINI-SINT'!$B$18:$G$20000,2,0),IFERROR(VLOOKUP(D1857,[1]INSUMOS!$B$13:$H$9994,3,0),"")))))</f>
        <v>PEDREIRO COM ENCARGOS COMPLEMENTARES</v>
      </c>
      <c r="G1857" s="38" t="str">
        <f>IFERROR(VLOOKUP(D1857,'[1]COMP-SINT-SINAPI'!$G$6:$Q$20000,3,0),IFERROR(VLOOKUP(D1857,'[1]PREÇOS UNITÁRIOS'!$B$73:$H$20000,4,0),IFERROR(VLOOKUP(D1857,'[1]INSUMOS-SINAPI'!$A$7:$F$20000,3,0),IFERROR(VLOOKUP(D1857,'[1]tab-PINI-SINT'!$B$18:$G$20000,3,0),IFERROR(VLOOKUP(D1857,[1]INSUMOS!$B$13:$H$9994,5,0),"")))))</f>
        <v>H</v>
      </c>
      <c r="H1857" s="39">
        <v>0.2</v>
      </c>
      <c r="I1857" s="38">
        <f>IFERROR(VLOOKUP(D1857,'[1]COMP-SINT-SINAPI'!$G$6:$Q$20000,8,0),IFERROR(VLOOKUP(D1857,'[1]PREÇOS UNITÁRIOS'!$B$73:$H$20000,5,0),IFERROR(VLOOKUP(D1857,'[1]INSUMOS-SINAPI'!$A$7:$F$20000,5,0),IFERROR(VLOOKUP(D1857,'[1]tab-PINI-SINT'!$B$18:$G$20000,4,0),IFERROR(VLOOKUP(D1857,[1]INSUMOS!$B$13:$H$9994,6,0),"")))))</f>
        <v>5.18</v>
      </c>
      <c r="J1857" s="38" t="str">
        <f>IF(D1857="",0,IFERROR(VLOOKUP(D1857,'[1]COMP-SINT-SINAPI'!$G$6:$Q$20000,7,0),IFERROR(VLOOKUP(D1857,'[1]PREÇOS UNITÁRIOS'!$B$73:$H$20000,6,0),IFERROR(VLOOKUP(D1857,'[1]INSUMOS-SINAPI'!$A$7:$F$20000,7,0),IFERROR(VLOOKUP(D1857,'[1]tab-PINI-SINT'!$B$18:$G$20000,5,0),IFERROR(VLOOKUP(D1857,[1]INSUMOS!$B$13:$H$9994,7,0),"0,00"))))))</f>
        <v>19,15</v>
      </c>
      <c r="K1857" s="40">
        <f>IF(H1857="",0,H1857*I1857)</f>
        <v>1.036</v>
      </c>
      <c r="L1857" s="40">
        <f>H1857*J1857</f>
        <v>3.83</v>
      </c>
      <c r="M1857" s="41">
        <f>K1857+L1857</f>
        <v>4.8659999999999997</v>
      </c>
      <c r="N1857" s="35"/>
    </row>
    <row r="1858" spans="3:14" x14ac:dyDescent="0.35">
      <c r="C1858" s="34"/>
      <c r="D1858" s="35"/>
      <c r="E1858" s="118"/>
      <c r="F1858" s="35"/>
      <c r="G1858" s="35"/>
      <c r="H1858" s="35"/>
      <c r="I1858" s="50" t="s">
        <v>1042</v>
      </c>
      <c r="J1858" s="29"/>
      <c r="K1858" s="41">
        <f>SUM(K1855:K1857)</f>
        <v>24.011499999999998</v>
      </c>
      <c r="L1858" s="41">
        <f>SUM(L1855:L1857)</f>
        <v>6.6859999999999999</v>
      </c>
      <c r="M1858" s="41">
        <f>SUM(M1855:M1857)</f>
        <v>30.697499999999998</v>
      </c>
      <c r="N1858" s="35"/>
    </row>
    <row r="1859" spans="3:14" x14ac:dyDescent="0.35">
      <c r="C1859" s="34"/>
      <c r="D1859" s="35"/>
      <c r="E1859" s="118"/>
      <c r="F1859" s="51"/>
      <c r="G1859" s="43"/>
      <c r="H1859" s="43"/>
      <c r="I1859" s="43"/>
      <c r="J1859" s="43"/>
      <c r="K1859" s="43"/>
      <c r="L1859" s="43"/>
      <c r="M1859" s="43"/>
      <c r="N1859" s="35"/>
    </row>
    <row r="1860" spans="3:14" x14ac:dyDescent="0.35">
      <c r="C1860" s="42"/>
      <c r="D1860" s="43"/>
      <c r="E1860" s="117"/>
      <c r="F1860" s="43"/>
      <c r="G1860" s="44" t="s">
        <v>21</v>
      </c>
      <c r="H1860" s="44" t="s">
        <v>1036</v>
      </c>
      <c r="I1860" s="44" t="s">
        <v>1037</v>
      </c>
      <c r="J1860" s="44" t="s">
        <v>1038</v>
      </c>
      <c r="K1860" s="44" t="s">
        <v>1039</v>
      </c>
      <c r="L1860" s="44" t="s">
        <v>1040</v>
      </c>
      <c r="M1860" s="45" t="s">
        <v>1041</v>
      </c>
      <c r="N1860" s="35"/>
    </row>
    <row r="1861" spans="3:14" x14ac:dyDescent="0.35">
      <c r="C1861" s="46" t="s">
        <v>989</v>
      </c>
      <c r="D1861" s="47" t="str">
        <f>IF(C1861="","",VLOOKUP(C1861,'[1]PREÇOS UNITÁRIOS'!$B$12:$H$10000,2,0))</f>
        <v>C253-BASA</v>
      </c>
      <c r="E1861" s="79" t="s">
        <v>11</v>
      </c>
      <c r="F1861" s="47" t="str">
        <f>IF(C1861="","",VLOOKUP(C1861,'[1]PREÇOS UNITÁRIOS'!$B$12:$H$10000,3,0))</f>
        <v>GUIA DE CABOS FECHADO</v>
      </c>
      <c r="G1861" s="48" t="s">
        <v>21</v>
      </c>
      <c r="H1861" s="29"/>
      <c r="I1861" s="29"/>
      <c r="J1861" s="49"/>
      <c r="K1861" s="49">
        <f>K1865</f>
        <v>42.036000000000001</v>
      </c>
      <c r="L1861" s="49">
        <f>L1865</f>
        <v>7.0839999999999996</v>
      </c>
      <c r="M1861" s="49">
        <f>SUM(K1861:L1861)</f>
        <v>49.120000000000005</v>
      </c>
      <c r="N1861" s="35"/>
    </row>
    <row r="1862" spans="3:14" x14ac:dyDescent="0.35">
      <c r="C1862" s="34"/>
      <c r="D1862" s="36" t="s">
        <v>224</v>
      </c>
      <c r="E1862" s="38" t="str">
        <f>IFERROR(VLOOKUP(D1862,'[1]COMP-SINT-SINAPI'!$G$6:$R$20000,12,0),IFERROR(VLOOKUP(D1862,'[1]PREÇOS UNITÁRIOS'!$B$73:$K$20000,9,0),IFERROR(VLOOKUP(D1862,'[1]INSUMOS-SINAPI'!$A$6:$J$20000,6,0),IFERROR(VLOOKUP(D1862,'[1]tab-PINI-SINT'!$B$18:$H$20000,7,0),IFERROR(VLOOKUP(D1862,[1]INSUMOS!$B$13:$J$9994,9,0),"")))))</f>
        <v>INTERNET</v>
      </c>
      <c r="F1862" s="37" t="str">
        <f>IFERROR(VLOOKUP(D1862,'[1]COMP-SINT-SINAPI'!$G$6:$Q$20000,2,0),IFERROR(VLOOKUP(D1862,'[1]PREÇOS UNITÁRIOS'!$B$73:$H$20000,3,0),IFERROR(VLOOKUP(D1862,'[1]INSUMOS-SINAPI'!$A$7:$F$20000,2,0),IFERROR(VLOOKUP(D1862,'[1]tab-PINI-SINT'!$B$18:$G$20000,2,0),IFERROR(VLOOKUP(D1862,[1]INSUMOS!$B$13:$H$9994,3,0),"")))))</f>
        <v>Guia de cabo fechado</v>
      </c>
      <c r="G1862" s="38" t="str">
        <f>IFERROR(VLOOKUP(D1862,'[1]COMP-SINT-SINAPI'!$G$6:$Q$20000,3,0),IFERROR(VLOOKUP(D1862,'[1]PREÇOS UNITÁRIOS'!$B$73:$H$20000,4,0),IFERROR(VLOOKUP(D1862,'[1]INSUMOS-SINAPI'!$A$7:$F$20000,3,0),IFERROR(VLOOKUP(D1862,'[1]tab-PINI-SINT'!$B$18:$G$20000,3,0),IFERROR(VLOOKUP(D1862,[1]INSUMOS!$B$13:$H$9994,5,0),"")))))</f>
        <v>UND</v>
      </c>
      <c r="H1862" s="39">
        <v>1</v>
      </c>
      <c r="I1862" s="38">
        <f>IFERROR(VLOOKUP(D1862,'[1]COMP-SINT-SINAPI'!$G$6:$Q$20000,8,0),IFERROR(VLOOKUP(D1862,'[1]PREÇOS UNITÁRIOS'!$B$73:$H$20000,5,0),IFERROR(VLOOKUP(D1862,'[1]INSUMOS-SINAPI'!$A$7:$F$20000,5,0),IFERROR(VLOOKUP(D1862,'[1]tab-PINI-SINT'!$B$18:$G$20000,4,0),IFERROR(VLOOKUP(D1862,[1]INSUMOS!$B$13:$H$9994,6,0),"")))))</f>
        <v>40</v>
      </c>
      <c r="J1862" s="38">
        <f>IF(D1862="",0,IFERROR(VLOOKUP(D1862,'[1]COMP-SINT-SINAPI'!$G$6:$Q$20000,7,0),IFERROR(VLOOKUP(D1862,'[1]PREÇOS UNITÁRIOS'!$B$73:$H$20000,6,0),IFERROR(VLOOKUP(D1862,'[1]INSUMOS-SINAPI'!$A$7:$F$20000,7,0),IFERROR(VLOOKUP(D1862,'[1]tab-PINI-SINT'!$B$18:$G$20000,5,0),IFERROR(VLOOKUP(D1862,[1]INSUMOS!$B$13:$H$9994,7,0),"0,00"))))))</f>
        <v>0</v>
      </c>
      <c r="K1862" s="40">
        <f>IF(H1862="",0,H1862*I1862)</f>
        <v>40</v>
      </c>
      <c r="L1862" s="40">
        <f>H1862*J1862</f>
        <v>0</v>
      </c>
      <c r="M1862" s="41">
        <f>K1862+L1862</f>
        <v>40</v>
      </c>
      <c r="N1862" s="35"/>
    </row>
    <row r="1863" spans="3:14" ht="25" x14ac:dyDescent="0.35">
      <c r="C1863" s="34"/>
      <c r="D1863" s="36">
        <v>88264</v>
      </c>
      <c r="E1863" s="38" t="str">
        <f>IFERROR(VLOOKUP(D1863,'[1]COMP-SINT-SINAPI'!$G$6:$R$20000,12,0),IFERROR(VLOOKUP(D1863,'[1]PREÇOS UNITÁRIOS'!$B$73:$K$20000,9,0),IFERROR(VLOOKUP(D1863,'[1]INSUMOS-SINAPI'!$A$6:$J$20000,6,0),IFERROR(VLOOKUP(D1863,'[1]tab-PINI-SINT'!$B$18:$H$20000,7,0),IFERROR(VLOOKUP(D1863,[1]INSUMOS!$B$13:$J$9994,9,0),"")))))</f>
        <v>SINAPI</v>
      </c>
      <c r="F1863" s="37" t="str">
        <f>IFERROR(VLOOKUP(D1863,'[1]COMP-SINT-SINAPI'!$G$6:$Q$20000,2,0),IFERROR(VLOOKUP(D1863,'[1]PREÇOS UNITÁRIOS'!$B$73:$H$20000,3,0),IFERROR(VLOOKUP(D1863,'[1]INSUMOS-SINAPI'!$A$7:$F$20000,2,0),IFERROR(VLOOKUP(D1863,'[1]tab-PINI-SINT'!$B$18:$G$20000,2,0),IFERROR(VLOOKUP(D1863,[1]INSUMOS!$B$13:$H$9994,3,0),"")))))</f>
        <v>ELETRICISTA COM ENCARGOS COMPLEMENTARES</v>
      </c>
      <c r="G1863" s="38" t="str">
        <f>IFERROR(VLOOKUP(D1863,'[1]COMP-SINT-SINAPI'!$G$6:$Q$20000,3,0),IFERROR(VLOOKUP(D1863,'[1]PREÇOS UNITÁRIOS'!$B$73:$H$20000,4,0),IFERROR(VLOOKUP(D1863,'[1]INSUMOS-SINAPI'!$A$7:$F$20000,3,0),IFERROR(VLOOKUP(D1863,'[1]tab-PINI-SINT'!$B$18:$G$20000,3,0),IFERROR(VLOOKUP(D1863,[1]INSUMOS!$B$13:$H$9994,5,0),"")))))</f>
        <v>H</v>
      </c>
      <c r="H1863" s="39">
        <v>0.2</v>
      </c>
      <c r="I1863" s="38">
        <f>IFERROR(VLOOKUP(D1863,'[1]COMP-SINT-SINAPI'!$G$6:$Q$20000,8,0),IFERROR(VLOOKUP(D1863,'[1]PREÇOS UNITÁRIOS'!$B$73:$H$20000,5,0),IFERROR(VLOOKUP(D1863,'[1]INSUMOS-SINAPI'!$A$7:$F$20000,5,0),IFERROR(VLOOKUP(D1863,'[1]tab-PINI-SINT'!$B$18:$G$20000,4,0),IFERROR(VLOOKUP(D1863,[1]INSUMOS!$B$13:$H$9994,6,0),"")))))</f>
        <v>5.1700000000000017</v>
      </c>
      <c r="J1863" s="38" t="str">
        <f>IF(D1863="",0,IFERROR(VLOOKUP(D1863,'[1]COMP-SINT-SINAPI'!$G$6:$Q$20000,7,0),IFERROR(VLOOKUP(D1863,'[1]PREÇOS UNITÁRIOS'!$B$73:$H$20000,6,0),IFERROR(VLOOKUP(D1863,'[1]INSUMOS-SINAPI'!$A$7:$F$20000,7,0),IFERROR(VLOOKUP(D1863,'[1]tab-PINI-SINT'!$B$18:$G$20000,5,0),IFERROR(VLOOKUP(D1863,[1]INSUMOS!$B$13:$H$9994,7,0),"0,00"))))))</f>
        <v>20,13</v>
      </c>
      <c r="K1863" s="40">
        <f>IF(H1863="",0,H1863*I1863)</f>
        <v>1.0340000000000005</v>
      </c>
      <c r="L1863" s="40">
        <f>H1863*J1863</f>
        <v>4.0259999999999998</v>
      </c>
      <c r="M1863" s="41">
        <f>K1863+L1863</f>
        <v>5.0600000000000005</v>
      </c>
      <c r="N1863" s="35"/>
    </row>
    <row r="1864" spans="3:14" ht="37.5" x14ac:dyDescent="0.35">
      <c r="C1864" s="34"/>
      <c r="D1864" s="36">
        <v>88243</v>
      </c>
      <c r="E1864" s="38" t="str">
        <f>IFERROR(VLOOKUP(D1864,'[1]COMP-SINT-SINAPI'!$G$6:$R$20000,12,0),IFERROR(VLOOKUP(D1864,'[1]PREÇOS UNITÁRIOS'!$B$73:$K$20000,9,0),IFERROR(VLOOKUP(D1864,'[1]INSUMOS-SINAPI'!$A$6:$J$20000,6,0),IFERROR(VLOOKUP(D1864,'[1]tab-PINI-SINT'!$B$18:$H$20000,7,0),IFERROR(VLOOKUP(D1864,[1]INSUMOS!$B$13:$J$9994,9,0),"")))))</f>
        <v>SINAPI</v>
      </c>
      <c r="F1864" s="37" t="str">
        <f>IFERROR(VLOOKUP(D1864,'[1]COMP-SINT-SINAPI'!$G$6:$Q$20000,2,0),IFERROR(VLOOKUP(D1864,'[1]PREÇOS UNITÁRIOS'!$B$73:$H$20000,3,0),IFERROR(VLOOKUP(D1864,'[1]INSUMOS-SINAPI'!$A$7:$F$20000,2,0),IFERROR(VLOOKUP(D1864,'[1]tab-PINI-SINT'!$B$18:$G$20000,2,0),IFERROR(VLOOKUP(D1864,[1]INSUMOS!$B$13:$H$9994,3,0),"")))))</f>
        <v>AJUDANTE ESPECIALIZADO COM ENCARGOS COMPLEMENTARES</v>
      </c>
      <c r="G1864" s="38" t="str">
        <f>IFERROR(VLOOKUP(D1864,'[1]COMP-SINT-SINAPI'!$G$6:$Q$20000,3,0),IFERROR(VLOOKUP(D1864,'[1]PREÇOS UNITÁRIOS'!$B$73:$H$20000,4,0),IFERROR(VLOOKUP(D1864,'[1]INSUMOS-SINAPI'!$A$7:$F$20000,3,0),IFERROR(VLOOKUP(D1864,'[1]tab-PINI-SINT'!$B$18:$G$20000,3,0),IFERROR(VLOOKUP(D1864,[1]INSUMOS!$B$13:$H$9994,5,0),"")))))</f>
        <v>H</v>
      </c>
      <c r="H1864" s="39">
        <v>0.2</v>
      </c>
      <c r="I1864" s="38">
        <f>IFERROR(VLOOKUP(D1864,'[1]COMP-SINT-SINAPI'!$G$6:$Q$20000,8,0),IFERROR(VLOOKUP(D1864,'[1]PREÇOS UNITÁRIOS'!$B$73:$H$20000,5,0),IFERROR(VLOOKUP(D1864,'[1]INSUMOS-SINAPI'!$A$7:$F$20000,5,0),IFERROR(VLOOKUP(D1864,'[1]tab-PINI-SINT'!$B$18:$G$20000,4,0),IFERROR(VLOOKUP(D1864,[1]INSUMOS!$B$13:$H$9994,6,0),"")))))</f>
        <v>5.0100000000000016</v>
      </c>
      <c r="J1864" s="38" t="str">
        <f>IF(D1864="",0,IFERROR(VLOOKUP(D1864,'[1]COMP-SINT-SINAPI'!$G$6:$Q$20000,7,0),IFERROR(VLOOKUP(D1864,'[1]PREÇOS UNITÁRIOS'!$B$73:$H$20000,6,0),IFERROR(VLOOKUP(D1864,'[1]INSUMOS-SINAPI'!$A$7:$F$20000,7,0),IFERROR(VLOOKUP(D1864,'[1]tab-PINI-SINT'!$B$18:$G$20000,5,0),IFERROR(VLOOKUP(D1864,[1]INSUMOS!$B$13:$H$9994,7,0),"0,00"))))))</f>
        <v>15,29</v>
      </c>
      <c r="K1864" s="40">
        <f>IF(H1864="",0,H1864*I1864)</f>
        <v>1.0020000000000004</v>
      </c>
      <c r="L1864" s="40">
        <f>H1864*J1864</f>
        <v>3.0579999999999998</v>
      </c>
      <c r="M1864" s="41">
        <f>K1864+L1864</f>
        <v>4.0600000000000005</v>
      </c>
      <c r="N1864" s="35"/>
    </row>
    <row r="1865" spans="3:14" x14ac:dyDescent="0.35">
      <c r="C1865" s="34"/>
      <c r="D1865" s="35"/>
      <c r="E1865" s="118"/>
      <c r="F1865" s="35"/>
      <c r="G1865" s="35"/>
      <c r="H1865" s="35"/>
      <c r="I1865" s="50" t="s">
        <v>1042</v>
      </c>
      <c r="J1865" s="29"/>
      <c r="K1865" s="41">
        <f>SUM(K1862:K1864)</f>
        <v>42.036000000000001</v>
      </c>
      <c r="L1865" s="41">
        <f>SUM(L1862:L1864)</f>
        <v>7.0839999999999996</v>
      </c>
      <c r="M1865" s="41">
        <f>SUM(M1862:M1864)</f>
        <v>49.120000000000005</v>
      </c>
      <c r="N1865" s="35"/>
    </row>
    <row r="1866" spans="3:14" x14ac:dyDescent="0.35">
      <c r="C1866" s="34"/>
      <c r="D1866" s="35"/>
      <c r="E1866" s="118"/>
      <c r="F1866" s="51"/>
      <c r="G1866" s="43"/>
      <c r="H1866" s="43"/>
      <c r="I1866" s="43"/>
      <c r="J1866" s="43"/>
      <c r="K1866" s="43"/>
      <c r="L1866" s="43"/>
      <c r="M1866" s="43"/>
      <c r="N1866" s="35"/>
    </row>
    <row r="1867" spans="3:14" x14ac:dyDescent="0.35">
      <c r="C1867" s="42"/>
      <c r="D1867" s="43"/>
      <c r="E1867" s="117"/>
      <c r="F1867" s="43"/>
      <c r="G1867" s="44" t="s">
        <v>21</v>
      </c>
      <c r="H1867" s="44" t="s">
        <v>1036</v>
      </c>
      <c r="I1867" s="44" t="s">
        <v>1037</v>
      </c>
      <c r="J1867" s="44" t="s">
        <v>1038</v>
      </c>
      <c r="K1867" s="44" t="s">
        <v>1039</v>
      </c>
      <c r="L1867" s="44" t="s">
        <v>1040</v>
      </c>
      <c r="M1867" s="45" t="s">
        <v>1041</v>
      </c>
      <c r="N1867" s="35"/>
    </row>
    <row r="1868" spans="3:14" ht="39" x14ac:dyDescent="0.35">
      <c r="C1868" s="46" t="s">
        <v>992</v>
      </c>
      <c r="D1868" s="47" t="str">
        <f>IF(C1868="","",VLOOKUP(C1868,'[1]PREÇOS UNITÁRIOS'!$B$12:$H$10000,2,0))</f>
        <v>C254-SINAPI-86889</v>
      </c>
      <c r="E1868" s="79" t="s">
        <v>11</v>
      </c>
      <c r="F1868" s="47" t="str">
        <f>IF(C1868="","",VLOOKUP(C1868,'[1]PREÇOS UNITÁRIOS'!$B$12:$H$10000,3,0))</f>
        <v>Remoção de bancada em granito com duas cubas,
com reaproveitamento</v>
      </c>
      <c r="G1868" s="48" t="s">
        <v>21</v>
      </c>
      <c r="H1868" s="29"/>
      <c r="I1868" s="29"/>
      <c r="J1868" s="49"/>
      <c r="K1868" s="49">
        <f>K1870</f>
        <v>0</v>
      </c>
      <c r="L1868" s="49">
        <f>L1870</f>
        <v>42.46</v>
      </c>
      <c r="M1868" s="49">
        <f>SUM(K1868:L1868)</f>
        <v>42.46</v>
      </c>
      <c r="N1868" s="35"/>
    </row>
    <row r="1869" spans="3:14" ht="62.5" x14ac:dyDescent="0.35">
      <c r="C1869" s="34"/>
      <c r="D1869" s="36">
        <v>86889</v>
      </c>
      <c r="E1869" s="38" t="str">
        <f>IFERROR(VLOOKUP(D1869,'[1]COMP-SINT-SINAPI'!$G$6:$R$20000,12,0),IFERROR(VLOOKUP(D1869,'[1]PREÇOS UNITÁRIOS'!$B$73:$K$20000,9,0),IFERROR(VLOOKUP(D1869,'[1]INSUMOS-SINAPI'!$A$6:$J$20000,6,0),IFERROR(VLOOKUP(D1869,'[1]tab-PINI-SINT'!$B$18:$H$20000,7,0),IFERROR(VLOOKUP(D1869,[1]INSUMOS!$B$13:$J$9994,9,0),"")))))</f>
        <v>SINAPI</v>
      </c>
      <c r="F1869" s="37" t="str">
        <f>IFERROR(VLOOKUP(D1869,'[1]COMP-SINT-SINAPI'!$G$6:$Q$20000,2,0),IFERROR(VLOOKUP(D1869,'[1]PREÇOS UNITÁRIOS'!$B$73:$H$20000,3,0),IFERROR(VLOOKUP(D1869,'[1]INSUMOS-SINAPI'!$A$7:$F$20000,2,0),IFERROR(VLOOKUP(D1869,'[1]tab-PINI-SINT'!$B$18:$G$20000,2,0),IFERROR(VLOOKUP(D1869,[1]INSUMOS!$B$13:$H$9994,3,0),"")))))</f>
        <v>BANCADA DE GRANITO CINZA POLIDO, DE 1,50 X 0,60 M, PARA PIA DE COZINHA - FORNECIMENTO E INSTALAÇÃO. AF_01/2020</v>
      </c>
      <c r="G1869" s="38" t="str">
        <f>IFERROR(VLOOKUP(D1869,'[1]COMP-SINT-SINAPI'!$G$6:$Q$20000,3,0),IFERROR(VLOOKUP(D1869,'[1]PREÇOS UNITÁRIOS'!$B$73:$H$20000,4,0),IFERROR(VLOOKUP(D1869,'[1]INSUMOS-SINAPI'!$A$7:$F$20000,3,0),IFERROR(VLOOKUP(D1869,'[1]tab-PINI-SINT'!$B$18:$G$20000,3,0),IFERROR(VLOOKUP(D1869,[1]INSUMOS!$B$13:$H$9994,5,0),"")))))</f>
        <v>UN</v>
      </c>
      <c r="H1869" s="39">
        <v>1</v>
      </c>
      <c r="I1869" s="38">
        <v>0</v>
      </c>
      <c r="J1869" s="38" t="str">
        <f>IF(D1869="",0,IFERROR(VLOOKUP(D1869,'[1]COMP-SINT-SINAPI'!$G$6:$Q$20000,7,0),IFERROR(VLOOKUP(D1869,'[1]PREÇOS UNITÁRIOS'!$B$73:$H$20000,6,0),IFERROR(VLOOKUP(D1869,'[1]INSUMOS-SINAPI'!$A$7:$F$20000,7,0),IFERROR(VLOOKUP(D1869,'[1]tab-PINI-SINT'!$B$18:$G$20000,5,0),IFERROR(VLOOKUP(D1869,[1]INSUMOS!$B$13:$H$9994,7,0),"0,00"))))))</f>
        <v>42,46</v>
      </c>
      <c r="K1869" s="40">
        <f>IF(H1869="",0,H1869*I1869)</f>
        <v>0</v>
      </c>
      <c r="L1869" s="40">
        <f>H1869*J1869</f>
        <v>42.46</v>
      </c>
      <c r="M1869" s="41">
        <f>K1869+L1869</f>
        <v>42.46</v>
      </c>
      <c r="N1869" s="35"/>
    </row>
    <row r="1870" spans="3:14" x14ac:dyDescent="0.35">
      <c r="C1870" s="34"/>
      <c r="D1870" s="35"/>
      <c r="E1870" s="118"/>
      <c r="F1870" s="35"/>
      <c r="G1870" s="35"/>
      <c r="H1870" s="35"/>
      <c r="I1870" s="50" t="s">
        <v>1042</v>
      </c>
      <c r="J1870" s="29"/>
      <c r="K1870" s="41">
        <f>SUM(K1869:K1869)</f>
        <v>0</v>
      </c>
      <c r="L1870" s="41">
        <f>SUM(L1869:L1869)</f>
        <v>42.46</v>
      </c>
      <c r="M1870" s="41">
        <f>SUM(M1869:M1869)</f>
        <v>42.46</v>
      </c>
      <c r="N1870" s="35"/>
    </row>
    <row r="1871" spans="3:14" x14ac:dyDescent="0.35">
      <c r="C1871" s="34"/>
      <c r="D1871" s="35"/>
      <c r="E1871" s="118"/>
      <c r="F1871" s="51"/>
      <c r="G1871" s="43"/>
      <c r="H1871" s="43"/>
      <c r="I1871" s="43"/>
      <c r="J1871" s="43"/>
      <c r="K1871" s="43"/>
      <c r="L1871" s="43"/>
      <c r="M1871" s="43"/>
      <c r="N1871" s="35"/>
    </row>
    <row r="1872" spans="3:14" x14ac:dyDescent="0.35">
      <c r="C1872" s="42"/>
      <c r="D1872" s="43"/>
      <c r="E1872" s="117"/>
      <c r="F1872" s="43"/>
      <c r="G1872" s="44" t="s">
        <v>21</v>
      </c>
      <c r="H1872" s="44" t="s">
        <v>1036</v>
      </c>
      <c r="I1872" s="44" t="s">
        <v>1037</v>
      </c>
      <c r="J1872" s="44" t="s">
        <v>1038</v>
      </c>
      <c r="K1872" s="44" t="s">
        <v>1039</v>
      </c>
      <c r="L1872" s="44" t="s">
        <v>1040</v>
      </c>
      <c r="M1872" s="45" t="s">
        <v>1041</v>
      </c>
      <c r="N1872" s="35"/>
    </row>
    <row r="1873" spans="3:14" ht="26" x14ac:dyDescent="0.35">
      <c r="C1873" s="46" t="s">
        <v>995</v>
      </c>
      <c r="D1873" s="47" t="str">
        <f>IF(C1873="","",VLOOKUP(C1873,'[1]PREÇOS UNITÁRIOS'!$B$12:$H$10000,2,0))</f>
        <v>C255-SINAPI-86890</v>
      </c>
      <c r="E1873" s="79" t="s">
        <v>11</v>
      </c>
      <c r="F1873" s="47" t="str">
        <f>IF(C1873="","",VLOOKUP(C1873,'[1]PREÇOS UNITÁRIOS'!$B$12:$H$10000,3,0))</f>
        <v>INSTALAÇÃO DE MOLA AÉREA EM PORTA EXISTENTE</v>
      </c>
      <c r="G1873" s="48" t="s">
        <v>21</v>
      </c>
      <c r="H1873" s="29"/>
      <c r="I1873" s="29"/>
      <c r="J1873" s="49"/>
      <c r="K1873" s="49">
        <f>K1876</f>
        <v>5.0049999999999999</v>
      </c>
      <c r="L1873" s="49">
        <f>L1876</f>
        <v>16.62</v>
      </c>
      <c r="M1873" s="49">
        <f>SUM(K1873:L1873)</f>
        <v>21.625</v>
      </c>
      <c r="N1873" s="35"/>
    </row>
    <row r="1874" spans="3:14" ht="25" x14ac:dyDescent="0.35">
      <c r="C1874" s="34"/>
      <c r="D1874" s="36">
        <v>88316</v>
      </c>
      <c r="E1874" s="38" t="str">
        <f>IFERROR(VLOOKUP(D1874,'[1]COMP-SINT-SINAPI'!$G$6:$R$20000,12,0),IFERROR(VLOOKUP(D1874,'[1]PREÇOS UNITÁRIOS'!$B$73:$K$20000,9,0),IFERROR(VLOOKUP(D1874,'[1]INSUMOS-SINAPI'!$A$6:$J$20000,6,0),IFERROR(VLOOKUP(D1874,'[1]tab-PINI-SINT'!$B$18:$H$20000,7,0),IFERROR(VLOOKUP(D1874,[1]INSUMOS!$B$13:$J$9994,9,0),"")))))</f>
        <v>SINAPI</v>
      </c>
      <c r="F1874" s="37" t="str">
        <f>IFERROR(VLOOKUP(D1874,'[1]COMP-SINT-SINAPI'!$G$6:$Q$20000,2,0),IFERROR(VLOOKUP(D1874,'[1]PREÇOS UNITÁRIOS'!$B$73:$H$20000,3,0),IFERROR(VLOOKUP(D1874,'[1]INSUMOS-SINAPI'!$A$7:$F$20000,2,0),IFERROR(VLOOKUP(D1874,'[1]tab-PINI-SINT'!$B$18:$G$20000,2,0),IFERROR(VLOOKUP(D1874,[1]INSUMOS!$B$13:$H$9994,3,0),"")))))</f>
        <v>SERVENTE COM ENCARGOS COMPLEMENTARES</v>
      </c>
      <c r="G1874" s="38" t="str">
        <f>IFERROR(VLOOKUP(D1874,'[1]COMP-SINT-SINAPI'!$G$6:$Q$20000,3,0),IFERROR(VLOOKUP(D1874,'[1]PREÇOS UNITÁRIOS'!$B$73:$H$20000,4,0),IFERROR(VLOOKUP(D1874,'[1]INSUMOS-SINAPI'!$A$7:$F$20000,3,0),IFERROR(VLOOKUP(D1874,'[1]tab-PINI-SINT'!$B$18:$G$20000,3,0),IFERROR(VLOOKUP(D1874,[1]INSUMOS!$B$13:$H$9994,5,0),"")))))</f>
        <v>H</v>
      </c>
      <c r="H1874" s="39">
        <v>0.5</v>
      </c>
      <c r="I1874" s="38">
        <f>IFERROR(VLOOKUP(D1874,'[1]COMP-SINT-SINAPI'!$G$6:$Q$20000,8,0),IFERROR(VLOOKUP(D1874,'[1]PREÇOS UNITÁRIOS'!$B$73:$H$20000,5,0),IFERROR(VLOOKUP(D1874,'[1]INSUMOS-SINAPI'!$A$7:$F$20000,5,0),IFERROR(VLOOKUP(D1874,'[1]tab-PINI-SINT'!$B$18:$G$20000,4,0),IFERROR(VLOOKUP(D1874,[1]INSUMOS!$B$13:$H$9994,6,0),"")))))</f>
        <v>5.01</v>
      </c>
      <c r="J1874" s="38" t="str">
        <f>IF(D1874="",0,IFERROR(VLOOKUP(D1874,'[1]COMP-SINT-SINAPI'!$G$6:$Q$20000,7,0),IFERROR(VLOOKUP(D1874,'[1]PREÇOS UNITÁRIOS'!$B$73:$H$20000,6,0),IFERROR(VLOOKUP(D1874,'[1]INSUMOS-SINAPI'!$A$7:$F$20000,7,0),IFERROR(VLOOKUP(D1874,'[1]tab-PINI-SINT'!$B$18:$G$20000,5,0),IFERROR(VLOOKUP(D1874,[1]INSUMOS!$B$13:$H$9994,7,0),"0,00"))))))</f>
        <v>14,28</v>
      </c>
      <c r="K1874" s="40">
        <f>IF(H1874="",0,H1874*I1874)</f>
        <v>2.5049999999999999</v>
      </c>
      <c r="L1874" s="40">
        <f>H1874*J1874</f>
        <v>7.14</v>
      </c>
      <c r="M1874" s="41">
        <f>K1874+L1874</f>
        <v>9.6449999999999996</v>
      </c>
      <c r="N1874" s="35"/>
    </row>
    <row r="1875" spans="3:14" ht="37.5" x14ac:dyDescent="0.35">
      <c r="C1875" s="34"/>
      <c r="D1875" s="36">
        <v>88262</v>
      </c>
      <c r="E1875" s="38" t="str">
        <f>IFERROR(VLOOKUP(D1875,'[1]COMP-SINT-SINAPI'!$G$6:$R$20000,12,0),IFERROR(VLOOKUP(D1875,'[1]PREÇOS UNITÁRIOS'!$B$73:$K$20000,9,0),IFERROR(VLOOKUP(D1875,'[1]INSUMOS-SINAPI'!$A$6:$J$20000,6,0),IFERROR(VLOOKUP(D1875,'[1]tab-PINI-SINT'!$B$18:$H$20000,7,0),IFERROR(VLOOKUP(D1875,[1]INSUMOS!$B$13:$J$9994,9,0),"")))))</f>
        <v>SINAPI</v>
      </c>
      <c r="F1875" s="37" t="str">
        <f>IFERROR(VLOOKUP(D1875,'[1]COMP-SINT-SINAPI'!$G$6:$Q$20000,2,0),IFERROR(VLOOKUP(D1875,'[1]PREÇOS UNITÁRIOS'!$B$73:$H$20000,3,0),IFERROR(VLOOKUP(D1875,'[1]INSUMOS-SINAPI'!$A$7:$F$20000,2,0),IFERROR(VLOOKUP(D1875,'[1]tab-PINI-SINT'!$B$18:$G$20000,2,0),IFERROR(VLOOKUP(D1875,[1]INSUMOS!$B$13:$H$9994,3,0),"")))))</f>
        <v>CARPINTEIRO DE FORMAS COM ENCARGOS COMPLEMENTARES</v>
      </c>
      <c r="G1875" s="38" t="str">
        <f>IFERROR(VLOOKUP(D1875,'[1]COMP-SINT-SINAPI'!$G$6:$Q$20000,3,0),IFERROR(VLOOKUP(D1875,'[1]PREÇOS UNITÁRIOS'!$B$73:$H$20000,4,0),IFERROR(VLOOKUP(D1875,'[1]INSUMOS-SINAPI'!$A$7:$F$20000,3,0),IFERROR(VLOOKUP(D1875,'[1]tab-PINI-SINT'!$B$18:$G$20000,3,0),IFERROR(VLOOKUP(D1875,[1]INSUMOS!$B$13:$H$9994,5,0),"")))))</f>
        <v>H</v>
      </c>
      <c r="H1875" s="39">
        <v>0.5</v>
      </c>
      <c r="I1875" s="38">
        <f>IFERROR(VLOOKUP(D1875,'[1]COMP-SINT-SINAPI'!$G$6:$Q$20000,8,0),IFERROR(VLOOKUP(D1875,'[1]PREÇOS UNITÁRIOS'!$B$73:$H$20000,5,0),IFERROR(VLOOKUP(D1875,'[1]INSUMOS-SINAPI'!$A$7:$F$20000,5,0),IFERROR(VLOOKUP(D1875,'[1]tab-PINI-SINT'!$B$18:$G$20000,4,0),IFERROR(VLOOKUP(D1875,[1]INSUMOS!$B$13:$H$9994,6,0),"")))))</f>
        <v>5</v>
      </c>
      <c r="J1875" s="38" t="str">
        <f>IF(D1875="",0,IFERROR(VLOOKUP(D1875,'[1]COMP-SINT-SINAPI'!$G$6:$Q$20000,7,0),IFERROR(VLOOKUP(D1875,'[1]PREÇOS UNITÁRIOS'!$B$73:$H$20000,6,0),IFERROR(VLOOKUP(D1875,'[1]INSUMOS-SINAPI'!$A$7:$F$20000,7,0),IFERROR(VLOOKUP(D1875,'[1]tab-PINI-SINT'!$B$18:$G$20000,5,0),IFERROR(VLOOKUP(D1875,[1]INSUMOS!$B$13:$H$9994,7,0),"0,00"))))))</f>
        <v>18,96</v>
      </c>
      <c r="K1875" s="40">
        <f>IF(H1875="",0,H1875*I1875)</f>
        <v>2.5</v>
      </c>
      <c r="L1875" s="40">
        <f>H1875*J1875</f>
        <v>9.48</v>
      </c>
      <c r="M1875" s="41">
        <f>K1875+L1875</f>
        <v>11.98</v>
      </c>
      <c r="N1875" s="35"/>
    </row>
    <row r="1876" spans="3:14" x14ac:dyDescent="0.35">
      <c r="C1876" s="34"/>
      <c r="D1876" s="35"/>
      <c r="E1876" s="118"/>
      <c r="F1876" s="35"/>
      <c r="G1876" s="35"/>
      <c r="H1876" s="35"/>
      <c r="I1876" s="50" t="s">
        <v>1042</v>
      </c>
      <c r="J1876" s="29"/>
      <c r="K1876" s="41">
        <f>SUM(K1874:K1875)</f>
        <v>5.0049999999999999</v>
      </c>
      <c r="L1876" s="41">
        <f>SUM(L1874:L1875)</f>
        <v>16.62</v>
      </c>
      <c r="M1876" s="41">
        <f>SUM(M1874:M1875)</f>
        <v>21.625</v>
      </c>
      <c r="N1876" s="35"/>
    </row>
    <row r="1877" spans="3:14" x14ac:dyDescent="0.35">
      <c r="C1877" s="34"/>
      <c r="D1877" s="35"/>
      <c r="E1877" s="118"/>
      <c r="F1877" s="51"/>
      <c r="G1877" s="43"/>
      <c r="H1877" s="43"/>
      <c r="I1877" s="43"/>
      <c r="J1877" s="43"/>
      <c r="K1877" s="43"/>
      <c r="L1877" s="43"/>
      <c r="M1877" s="43"/>
      <c r="N1877" s="35"/>
    </row>
    <row r="1878" spans="3:14" x14ac:dyDescent="0.35">
      <c r="C1878" s="42"/>
      <c r="D1878" s="43"/>
      <c r="E1878" s="117"/>
      <c r="F1878" s="43"/>
      <c r="G1878" s="44" t="s">
        <v>21</v>
      </c>
      <c r="H1878" s="44" t="s">
        <v>1036</v>
      </c>
      <c r="I1878" s="44" t="s">
        <v>1037</v>
      </c>
      <c r="J1878" s="44" t="s">
        <v>1038</v>
      </c>
      <c r="K1878" s="44" t="s">
        <v>1039</v>
      </c>
      <c r="L1878" s="44" t="s">
        <v>1040</v>
      </c>
      <c r="M1878" s="45" t="s">
        <v>1041</v>
      </c>
      <c r="N1878" s="35"/>
    </row>
    <row r="1879" spans="3:14" ht="156" x14ac:dyDescent="0.35">
      <c r="C1879" s="46" t="s">
        <v>998</v>
      </c>
      <c r="D1879" s="47" t="str">
        <f>IF(C1879="","",VLOOKUP(C1879,'[1]PREÇOS UNITÁRIOS'!$B$12:$H$10000,2,0))</f>
        <v>C256-SINAPI-96114</v>
      </c>
      <c r="E1879" s="79" t="s">
        <v>11</v>
      </c>
      <c r="F1879" s="47" t="str">
        <f>IF(C1879="","",VLOOKUP(C1879,'[1]PREÇOS UNITÁRIOS'!$B$12:$H$10000,3,0))</f>
        <v>Instalação de forro Modular Removível existente  em placas de Gesso Acartonado, revestido com película de PVC na cor Branca, acabamento liso, e na face posterior com película aluminizada, dimensões 625x1250mm, suporte em Perfil "T" leve 24mm, em alumínio com complemento
de até 20%</v>
      </c>
      <c r="G1879" s="48" t="s">
        <v>33</v>
      </c>
      <c r="H1879" s="29"/>
      <c r="I1879" s="29"/>
      <c r="J1879" s="49"/>
      <c r="K1879" s="49">
        <f>K1886</f>
        <v>13.124347</v>
      </c>
      <c r="L1879" s="49">
        <f>L1886</f>
        <v>10.04956</v>
      </c>
      <c r="M1879" s="49">
        <f>SUM(K1879:L1879)</f>
        <v>23.173907</v>
      </c>
      <c r="N1879" s="35"/>
    </row>
    <row r="1880" spans="3:14" ht="75" x14ac:dyDescent="0.35">
      <c r="C1880" s="34"/>
      <c r="D1880" s="36">
        <v>39427</v>
      </c>
      <c r="E1880" s="38" t="str">
        <f>IFERROR(VLOOKUP(D1880,'[1]COMP-SINT-SINAPI'!$G$6:$R$20000,12,0),IFERROR(VLOOKUP(D1880,'[1]PREÇOS UNITÁRIOS'!$B$73:$K$20000,9,0),IFERROR(VLOOKUP(D1880,'[1]INSUMOS-SINAPI'!$A$6:$J$20000,6,0),IFERROR(VLOOKUP(D1880,'[1]tab-PINI-SINT'!$B$18:$H$20000,7,0),IFERROR(VLOOKUP(D1880,[1]INSUMOS!$B$13:$J$9994,9,0),"")))))</f>
        <v>SINAPI</v>
      </c>
      <c r="F1880" s="37" t="str">
        <f>IFERROR(VLOOKUP(D1880,'[1]COMP-SINT-SINAPI'!$G$6:$Q$20000,2,0),IFERROR(VLOOKUP(D1880,'[1]PREÇOS UNITÁRIOS'!$B$73:$H$20000,3,0),IFERROR(VLOOKUP(D1880,'[1]INSUMOS-SINAPI'!$A$7:$F$20000,2,0),IFERROR(VLOOKUP(D1880,'[1]tab-PINI-SINT'!$B$18:$G$20000,2,0),IFERROR(VLOOKUP(D1880,[1]INSUMOS!$B$13:$H$9994,3,0),"")))))</f>
        <v>PERFIL CANALETA, FORMATO C, EM ACO ZINCADO, PARA ESTRUTURA FORRO DRYWALL, E = 0,5 MM, *46 X 18* (L X H), COMPRIMENTO 3 M</v>
      </c>
      <c r="G1880" s="38" t="str">
        <f>IFERROR(VLOOKUP(D1880,'[1]COMP-SINT-SINAPI'!$G$6:$Q$20000,3,0),IFERROR(VLOOKUP(D1880,'[1]PREÇOS UNITÁRIOS'!$B$73:$H$20000,4,0),IFERROR(VLOOKUP(D1880,'[1]INSUMOS-SINAPI'!$A$7:$F$20000,3,0),IFERROR(VLOOKUP(D1880,'[1]tab-PINI-SINT'!$B$18:$G$20000,3,0),IFERROR(VLOOKUP(D1880,[1]INSUMOS!$B$13:$H$9994,5,0),"")))))</f>
        <v xml:space="preserve">M     </v>
      </c>
      <c r="H1880" s="39">
        <f>3.851*0.2</f>
        <v>0.7702</v>
      </c>
      <c r="I1880" s="38" t="str">
        <f>IFERROR(VLOOKUP(D1880,'[1]COMP-SINT-SINAPI'!$G$6:$Q$20000,8,0),IFERROR(VLOOKUP(D1880,'[1]PREÇOS UNITÁRIOS'!$B$73:$H$20000,5,0),IFERROR(VLOOKUP(D1880,'[1]INSUMOS-SINAPI'!$A$7:$F$20000,5,0),IFERROR(VLOOKUP(D1880,'[1]tab-PINI-SINT'!$B$18:$G$20000,4,0),IFERROR(VLOOKUP(D1880,[1]INSUMOS!$B$13:$H$9994,6,0),"")))))</f>
        <v>6,45</v>
      </c>
      <c r="J1880" s="38" t="str">
        <f>IF(D1880="",0,IFERROR(VLOOKUP(D1880,'[1]COMP-SINT-SINAPI'!$G$6:$Q$20000,7,0),IFERROR(VLOOKUP(D1880,'[1]PREÇOS UNITÁRIOS'!$B$73:$H$20000,6,0),IFERROR(VLOOKUP(D1880,'[1]INSUMOS-SINAPI'!$A$7:$F$20000,7,0),IFERROR(VLOOKUP(D1880,'[1]tab-PINI-SINT'!$B$18:$G$20000,5,0),IFERROR(VLOOKUP(D1880,[1]INSUMOS!$B$13:$H$9994,7,0),"0,00"))))))</f>
        <v>0,00</v>
      </c>
      <c r="K1880" s="40">
        <f t="shared" ref="K1880:K1885" si="63">IF(H1880="",0,H1880*I1880)</f>
        <v>4.9677899999999999</v>
      </c>
      <c r="L1880" s="40">
        <f t="shared" ref="L1880:L1885" si="64">H1880*J1880</f>
        <v>0</v>
      </c>
      <c r="M1880" s="41">
        <f t="shared" ref="M1880:M1885" si="65">K1880+L1880</f>
        <v>4.9677899999999999</v>
      </c>
      <c r="N1880" s="35"/>
    </row>
    <row r="1881" spans="3:14" ht="87.5" x14ac:dyDescent="0.35">
      <c r="C1881" s="34"/>
      <c r="D1881" s="36">
        <v>39430</v>
      </c>
      <c r="E1881" s="38" t="str">
        <f>IFERROR(VLOOKUP(D1881,'[1]COMP-SINT-SINAPI'!$G$6:$R$20000,12,0),IFERROR(VLOOKUP(D1881,'[1]PREÇOS UNITÁRIOS'!$B$73:$K$20000,9,0),IFERROR(VLOOKUP(D1881,'[1]INSUMOS-SINAPI'!$A$6:$J$20000,6,0),IFERROR(VLOOKUP(D1881,'[1]tab-PINI-SINT'!$B$18:$H$20000,7,0),IFERROR(VLOOKUP(D1881,[1]INSUMOS!$B$13:$J$9994,9,0),"")))))</f>
        <v>SINAPI</v>
      </c>
      <c r="F1881" s="37" t="str">
        <f>IFERROR(VLOOKUP(D1881,'[1]COMP-SINT-SINAPI'!$G$6:$Q$20000,2,0),IFERROR(VLOOKUP(D1881,'[1]PREÇOS UNITÁRIOS'!$B$73:$H$20000,3,0),IFERROR(VLOOKUP(D1881,'[1]INSUMOS-SINAPI'!$A$7:$F$20000,2,0),IFERROR(VLOOKUP(D1881,'[1]tab-PINI-SINT'!$B$18:$G$20000,2,0),IFERROR(VLOOKUP(D1881,[1]INSUMOS!$B$13:$H$9994,3,0),"")))))</f>
        <v>PENDURAL OU PRESILHA REGULADORA, EM ACO GALVANIZADO, COM CORPO, MOLA E REBITE, PARA PERFIL TIPO CANALETA DE ESTRUTURA EM FORROS DRYWALL</v>
      </c>
      <c r="G1881" s="38" t="str">
        <f>IFERROR(VLOOKUP(D1881,'[1]COMP-SINT-SINAPI'!$G$6:$Q$20000,3,0),IFERROR(VLOOKUP(D1881,'[1]PREÇOS UNITÁRIOS'!$B$73:$H$20000,4,0),IFERROR(VLOOKUP(D1881,'[1]INSUMOS-SINAPI'!$A$7:$F$20000,3,0),IFERROR(VLOOKUP(D1881,'[1]tab-PINI-SINT'!$B$18:$G$20000,3,0),IFERROR(VLOOKUP(D1881,[1]INSUMOS!$B$13:$H$9994,5,0),"")))))</f>
        <v xml:space="preserve">UN    </v>
      </c>
      <c r="H1881" s="39" t="s">
        <v>1067</v>
      </c>
      <c r="I1881" s="38" t="str">
        <f>IFERROR(VLOOKUP(D1881,'[1]COMP-SINT-SINAPI'!$G$6:$Q$20000,8,0),IFERROR(VLOOKUP(D1881,'[1]PREÇOS UNITÁRIOS'!$B$73:$H$20000,5,0),IFERROR(VLOOKUP(D1881,'[1]INSUMOS-SINAPI'!$A$7:$F$20000,5,0),IFERROR(VLOOKUP(D1881,'[1]tab-PINI-SINT'!$B$18:$G$20000,4,0),IFERROR(VLOOKUP(D1881,[1]INSUMOS!$B$13:$H$9994,6,0),"")))))</f>
        <v>2,43</v>
      </c>
      <c r="J1881" s="38" t="str">
        <f>IF(D1881="",0,IFERROR(VLOOKUP(D1881,'[1]COMP-SINT-SINAPI'!$G$6:$Q$20000,7,0),IFERROR(VLOOKUP(D1881,'[1]PREÇOS UNITÁRIOS'!$B$73:$H$20000,6,0),IFERROR(VLOOKUP(D1881,'[1]INSUMOS-SINAPI'!$A$7:$F$20000,7,0),IFERROR(VLOOKUP(D1881,'[1]tab-PINI-SINT'!$B$18:$G$20000,5,0),IFERROR(VLOOKUP(D1881,[1]INSUMOS!$B$13:$H$9994,7,0),"0,00"))))))</f>
        <v>0,00</v>
      </c>
      <c r="K1881" s="40">
        <f t="shared" si="63"/>
        <v>3.2233950000000005</v>
      </c>
      <c r="L1881" s="40">
        <f t="shared" si="64"/>
        <v>0</v>
      </c>
      <c r="M1881" s="41">
        <f t="shared" si="65"/>
        <v>3.2233950000000005</v>
      </c>
      <c r="N1881" s="35"/>
    </row>
    <row r="1882" spans="3:14" ht="37.5" x14ac:dyDescent="0.35">
      <c r="C1882" s="34"/>
      <c r="D1882" s="36">
        <v>40547</v>
      </c>
      <c r="E1882" s="38" t="str">
        <f>IFERROR(VLOOKUP(D1882,'[1]COMP-SINT-SINAPI'!$G$6:$R$20000,12,0),IFERROR(VLOOKUP(D1882,'[1]PREÇOS UNITÁRIOS'!$B$73:$K$20000,9,0),IFERROR(VLOOKUP(D1882,'[1]INSUMOS-SINAPI'!$A$6:$J$20000,6,0),IFERROR(VLOOKUP(D1882,'[1]tab-PINI-SINT'!$B$18:$H$20000,7,0),IFERROR(VLOOKUP(D1882,[1]INSUMOS!$B$13:$J$9994,9,0),"")))))</f>
        <v>SINAPI</v>
      </c>
      <c r="F1882" s="37" t="str">
        <f>IFERROR(VLOOKUP(D1882,'[1]COMP-SINT-SINAPI'!$G$6:$Q$20000,2,0),IFERROR(VLOOKUP(D1882,'[1]PREÇOS UNITÁRIOS'!$B$73:$H$20000,3,0),IFERROR(VLOOKUP(D1882,'[1]INSUMOS-SINAPI'!$A$7:$F$20000,2,0),IFERROR(VLOOKUP(D1882,'[1]tab-PINI-SINT'!$B$18:$G$20000,2,0),IFERROR(VLOOKUP(D1882,[1]INSUMOS!$B$13:$H$9994,3,0),"")))))</f>
        <v>PARAFUSO ZINCADO, AUTOBROCANTE, FLANGEADO, 4,2 MM X 19 MM</v>
      </c>
      <c r="G1882" s="38" t="str">
        <f>IFERROR(VLOOKUP(D1882,'[1]COMP-SINT-SINAPI'!$G$6:$Q$20000,3,0),IFERROR(VLOOKUP(D1882,'[1]PREÇOS UNITÁRIOS'!$B$73:$H$20000,4,0),IFERROR(VLOOKUP(D1882,'[1]INSUMOS-SINAPI'!$A$7:$F$20000,3,0),IFERROR(VLOOKUP(D1882,'[1]tab-PINI-SINT'!$B$18:$G$20000,3,0),IFERROR(VLOOKUP(D1882,[1]INSUMOS!$B$13:$H$9994,5,0),"")))))</f>
        <v xml:space="preserve">CENTO </v>
      </c>
      <c r="H1882" s="39" t="s">
        <v>1068</v>
      </c>
      <c r="I1882" s="38" t="str">
        <f>IFERROR(VLOOKUP(D1882,'[1]COMP-SINT-SINAPI'!$G$6:$Q$20000,8,0),IFERROR(VLOOKUP(D1882,'[1]PREÇOS UNITÁRIOS'!$B$73:$H$20000,5,0),IFERROR(VLOOKUP(D1882,'[1]INSUMOS-SINAPI'!$A$7:$F$20000,5,0),IFERROR(VLOOKUP(D1882,'[1]tab-PINI-SINT'!$B$18:$G$20000,4,0),IFERROR(VLOOKUP(D1882,[1]INSUMOS!$B$13:$H$9994,6,0),"")))))</f>
        <v>31,43</v>
      </c>
      <c r="J1882" s="38" t="str">
        <f>IF(D1882="",0,IFERROR(VLOOKUP(D1882,'[1]COMP-SINT-SINAPI'!$G$6:$Q$20000,7,0),IFERROR(VLOOKUP(D1882,'[1]PREÇOS UNITÁRIOS'!$B$73:$H$20000,6,0),IFERROR(VLOOKUP(D1882,'[1]INSUMOS-SINAPI'!$A$7:$F$20000,7,0),IFERROR(VLOOKUP(D1882,'[1]tab-PINI-SINT'!$B$18:$G$20000,5,0),IFERROR(VLOOKUP(D1882,[1]INSUMOS!$B$13:$H$9994,7,0),"0,00"))))))</f>
        <v>0,00</v>
      </c>
      <c r="K1882" s="40">
        <f t="shared" si="63"/>
        <v>0.41487599999999997</v>
      </c>
      <c r="L1882" s="40">
        <f t="shared" si="64"/>
        <v>0</v>
      </c>
      <c r="M1882" s="41">
        <f t="shared" si="65"/>
        <v>0.41487599999999997</v>
      </c>
      <c r="N1882" s="35"/>
    </row>
    <row r="1883" spans="3:14" ht="62.5" x14ac:dyDescent="0.35">
      <c r="C1883" s="34"/>
      <c r="D1883" s="36">
        <v>43131</v>
      </c>
      <c r="E1883" s="38" t="str">
        <f>IFERROR(VLOOKUP(D1883,'[1]COMP-SINT-SINAPI'!$G$6:$R$20000,12,0),IFERROR(VLOOKUP(D1883,'[1]PREÇOS UNITÁRIOS'!$B$73:$K$20000,9,0),IFERROR(VLOOKUP(D1883,'[1]INSUMOS-SINAPI'!$A$6:$J$20000,6,0),IFERROR(VLOOKUP(D1883,'[1]tab-PINI-SINT'!$B$18:$H$20000,7,0),IFERROR(VLOOKUP(D1883,[1]INSUMOS!$B$13:$J$9994,9,0),"")))))</f>
        <v>SINAPI</v>
      </c>
      <c r="F1883" s="37" t="str">
        <f>IFERROR(VLOOKUP(D1883,'[1]COMP-SINT-SINAPI'!$G$6:$Q$20000,2,0),IFERROR(VLOOKUP(D1883,'[1]PREÇOS UNITÁRIOS'!$B$73:$H$20000,3,0),IFERROR(VLOOKUP(D1883,'[1]INSUMOS-SINAPI'!$A$7:$F$20000,2,0),IFERROR(VLOOKUP(D1883,'[1]tab-PINI-SINT'!$B$18:$G$20000,2,0),IFERROR(VLOOKUP(D1883,[1]INSUMOS!$B$13:$H$9994,3,0),"")))))</f>
        <v>ARAME GALVANIZADO 6 BWG, D = 5,16 MM (0,157 KG/M), OU 8 BWG, D = 4,19 MM (0,101 KG/M), OU 10 BWG, D = 3,40 MM (0,0713 KG/M)</v>
      </c>
      <c r="G1883" s="38" t="str">
        <f>IFERROR(VLOOKUP(D1883,'[1]COMP-SINT-SINAPI'!$G$6:$Q$20000,3,0),IFERROR(VLOOKUP(D1883,'[1]PREÇOS UNITÁRIOS'!$B$73:$H$20000,4,0),IFERROR(VLOOKUP(D1883,'[1]INSUMOS-SINAPI'!$A$7:$F$20000,3,0),IFERROR(VLOOKUP(D1883,'[1]tab-PINI-SINT'!$B$18:$G$20000,3,0),IFERROR(VLOOKUP(D1883,[1]INSUMOS!$B$13:$H$9994,5,0),"")))))</f>
        <v xml:space="preserve">KG    </v>
      </c>
      <c r="H1883" s="39" t="s">
        <v>1069</v>
      </c>
      <c r="I1883" s="38" t="str">
        <f>IFERROR(VLOOKUP(D1883,'[1]COMP-SINT-SINAPI'!$G$6:$Q$20000,8,0),IFERROR(VLOOKUP(D1883,'[1]PREÇOS UNITÁRIOS'!$B$73:$H$20000,5,0),IFERROR(VLOOKUP(D1883,'[1]INSUMOS-SINAPI'!$A$7:$F$20000,5,0),IFERROR(VLOOKUP(D1883,'[1]tab-PINI-SINT'!$B$18:$G$20000,4,0),IFERROR(VLOOKUP(D1883,[1]INSUMOS!$B$13:$H$9994,6,0),"")))))</f>
        <v>29,33</v>
      </c>
      <c r="J1883" s="38" t="str">
        <f>IF(D1883="",0,IFERROR(VLOOKUP(D1883,'[1]COMP-SINT-SINAPI'!$G$6:$Q$20000,7,0),IFERROR(VLOOKUP(D1883,'[1]PREÇOS UNITÁRIOS'!$B$73:$H$20000,6,0),IFERROR(VLOOKUP(D1883,'[1]INSUMOS-SINAPI'!$A$7:$F$20000,7,0),IFERROR(VLOOKUP(D1883,'[1]tab-PINI-SINT'!$B$18:$G$20000,5,0),IFERROR(VLOOKUP(D1883,[1]INSUMOS!$B$13:$H$9994,7,0),"0,00"))))))</f>
        <v>0,00</v>
      </c>
      <c r="K1883" s="40">
        <f t="shared" si="63"/>
        <v>1.249458</v>
      </c>
      <c r="L1883" s="40">
        <f t="shared" si="64"/>
        <v>0</v>
      </c>
      <c r="M1883" s="41">
        <f t="shared" si="65"/>
        <v>1.249458</v>
      </c>
      <c r="N1883" s="35"/>
    </row>
    <row r="1884" spans="3:14" ht="37.5" x14ac:dyDescent="0.35">
      <c r="C1884" s="34"/>
      <c r="D1884" s="36">
        <v>88278</v>
      </c>
      <c r="E1884" s="38" t="str">
        <f>IFERROR(VLOOKUP(D1884,'[1]COMP-SINT-SINAPI'!$G$6:$R$20000,12,0),IFERROR(VLOOKUP(D1884,'[1]PREÇOS UNITÁRIOS'!$B$73:$K$20000,9,0),IFERROR(VLOOKUP(D1884,'[1]INSUMOS-SINAPI'!$A$6:$J$20000,6,0),IFERROR(VLOOKUP(D1884,'[1]tab-PINI-SINT'!$B$18:$H$20000,7,0),IFERROR(VLOOKUP(D1884,[1]INSUMOS!$B$13:$J$9994,9,0),"")))))</f>
        <v>SINAPI</v>
      </c>
      <c r="F1884" s="37" t="str">
        <f>IFERROR(VLOOKUP(D1884,'[1]COMP-SINT-SINAPI'!$G$6:$Q$20000,2,0),IFERROR(VLOOKUP(D1884,'[1]PREÇOS UNITÁRIOS'!$B$73:$H$20000,3,0),IFERROR(VLOOKUP(D1884,'[1]INSUMOS-SINAPI'!$A$7:$F$20000,2,0),IFERROR(VLOOKUP(D1884,'[1]tab-PINI-SINT'!$B$18:$G$20000,2,0),IFERROR(VLOOKUP(D1884,[1]INSUMOS!$B$13:$H$9994,3,0),"")))))</f>
        <v>MONTADOR DE ESTRUTURA METÁLICA COM ENCARGOS COMPLEMENTARES</v>
      </c>
      <c r="G1884" s="38" t="str">
        <f>IFERROR(VLOOKUP(D1884,'[1]COMP-SINT-SINAPI'!$G$6:$Q$20000,3,0),IFERROR(VLOOKUP(D1884,'[1]PREÇOS UNITÁRIOS'!$B$73:$H$20000,4,0),IFERROR(VLOOKUP(D1884,'[1]INSUMOS-SINAPI'!$A$7:$F$20000,3,0),IFERROR(VLOOKUP(D1884,'[1]tab-PINI-SINT'!$B$18:$G$20000,3,0),IFERROR(VLOOKUP(D1884,[1]INSUMOS!$B$13:$H$9994,5,0),"")))))</f>
        <v>H</v>
      </c>
      <c r="H1884" s="39" t="s">
        <v>1070</v>
      </c>
      <c r="I1884" s="38">
        <f>IFERROR(VLOOKUP(D1884,'[1]COMP-SINT-SINAPI'!$G$6:$Q$20000,8,0),IFERROR(VLOOKUP(D1884,'[1]PREÇOS UNITÁRIOS'!$B$73:$H$20000,5,0),IFERROR(VLOOKUP(D1884,'[1]INSUMOS-SINAPI'!$A$7:$F$20000,5,0),IFERROR(VLOOKUP(D1884,'[1]tab-PINI-SINT'!$B$18:$G$20000,4,0),IFERROR(VLOOKUP(D1884,[1]INSUMOS!$B$13:$H$9994,6,0),"")))))</f>
        <v>4.0000000000000018</v>
      </c>
      <c r="J1884" s="38" t="str">
        <f>IF(D1884="",0,IFERROR(VLOOKUP(D1884,'[1]COMP-SINT-SINAPI'!$G$6:$Q$20000,7,0),IFERROR(VLOOKUP(D1884,'[1]PREÇOS UNITÁRIOS'!$B$73:$H$20000,6,0),IFERROR(VLOOKUP(D1884,'[1]INSUMOS-SINAPI'!$A$7:$F$20000,7,0),IFERROR(VLOOKUP(D1884,'[1]tab-PINI-SINT'!$B$18:$G$20000,5,0),IFERROR(VLOOKUP(D1884,[1]INSUMOS!$B$13:$H$9994,7,0),"0,00"))))))</f>
        <v>13,42</v>
      </c>
      <c r="K1884" s="40">
        <f t="shared" si="63"/>
        <v>1.4512000000000007</v>
      </c>
      <c r="L1884" s="40">
        <f t="shared" si="64"/>
        <v>4.8687760000000004</v>
      </c>
      <c r="M1884" s="41">
        <f t="shared" si="65"/>
        <v>6.3199760000000014</v>
      </c>
      <c r="N1884" s="35"/>
    </row>
    <row r="1885" spans="3:14" ht="25" x14ac:dyDescent="0.35">
      <c r="C1885" s="34"/>
      <c r="D1885" s="36">
        <v>88316</v>
      </c>
      <c r="E1885" s="38" t="str">
        <f>IFERROR(VLOOKUP(D1885,'[1]COMP-SINT-SINAPI'!$G$6:$R$20000,12,0),IFERROR(VLOOKUP(D1885,'[1]PREÇOS UNITÁRIOS'!$B$73:$K$20000,9,0),IFERROR(VLOOKUP(D1885,'[1]INSUMOS-SINAPI'!$A$6:$J$20000,6,0),IFERROR(VLOOKUP(D1885,'[1]tab-PINI-SINT'!$B$18:$H$20000,7,0),IFERROR(VLOOKUP(D1885,[1]INSUMOS!$B$13:$J$9994,9,0),"")))))</f>
        <v>SINAPI</v>
      </c>
      <c r="F1885" s="37" t="str">
        <f>IFERROR(VLOOKUP(D1885,'[1]COMP-SINT-SINAPI'!$G$6:$Q$20000,2,0),IFERROR(VLOOKUP(D1885,'[1]PREÇOS UNITÁRIOS'!$B$73:$H$20000,3,0),IFERROR(VLOOKUP(D1885,'[1]INSUMOS-SINAPI'!$A$7:$F$20000,2,0),IFERROR(VLOOKUP(D1885,'[1]tab-PINI-SINT'!$B$18:$G$20000,2,0),IFERROR(VLOOKUP(D1885,[1]INSUMOS!$B$13:$H$9994,3,0),"")))))</f>
        <v>SERVENTE COM ENCARGOS COMPLEMENTARES</v>
      </c>
      <c r="G1885" s="38" t="str">
        <f>IFERROR(VLOOKUP(D1885,'[1]COMP-SINT-SINAPI'!$G$6:$Q$20000,3,0),IFERROR(VLOOKUP(D1885,'[1]PREÇOS UNITÁRIOS'!$B$73:$H$20000,4,0),IFERROR(VLOOKUP(D1885,'[1]INSUMOS-SINAPI'!$A$7:$F$20000,3,0),IFERROR(VLOOKUP(D1885,'[1]tab-PINI-SINT'!$B$18:$G$20000,3,0),IFERROR(VLOOKUP(D1885,[1]INSUMOS!$B$13:$H$9994,5,0),"")))))</f>
        <v>H</v>
      </c>
      <c r="H1885" s="39" t="s">
        <v>1070</v>
      </c>
      <c r="I1885" s="38">
        <f>IFERROR(VLOOKUP(D1885,'[1]COMP-SINT-SINAPI'!$G$6:$Q$20000,8,0),IFERROR(VLOOKUP(D1885,'[1]PREÇOS UNITÁRIOS'!$B$73:$H$20000,5,0),IFERROR(VLOOKUP(D1885,'[1]INSUMOS-SINAPI'!$A$7:$F$20000,5,0),IFERROR(VLOOKUP(D1885,'[1]tab-PINI-SINT'!$B$18:$G$20000,4,0),IFERROR(VLOOKUP(D1885,[1]INSUMOS!$B$13:$H$9994,6,0),"")))))</f>
        <v>5.01</v>
      </c>
      <c r="J1885" s="38" t="str">
        <f>IF(D1885="",0,IFERROR(VLOOKUP(D1885,'[1]COMP-SINT-SINAPI'!$G$6:$Q$20000,7,0),IFERROR(VLOOKUP(D1885,'[1]PREÇOS UNITÁRIOS'!$B$73:$H$20000,6,0),IFERROR(VLOOKUP(D1885,'[1]INSUMOS-SINAPI'!$A$7:$F$20000,7,0),IFERROR(VLOOKUP(D1885,'[1]tab-PINI-SINT'!$B$18:$G$20000,5,0),IFERROR(VLOOKUP(D1885,[1]INSUMOS!$B$13:$H$9994,7,0),"0,00"))))))</f>
        <v>14,28</v>
      </c>
      <c r="K1885" s="40">
        <f t="shared" si="63"/>
        <v>1.817628</v>
      </c>
      <c r="L1885" s="40">
        <f t="shared" si="64"/>
        <v>5.1807840000000001</v>
      </c>
      <c r="M1885" s="41">
        <f t="shared" si="65"/>
        <v>6.9984120000000001</v>
      </c>
      <c r="N1885" s="35"/>
    </row>
    <row r="1886" spans="3:14" x14ac:dyDescent="0.35">
      <c r="C1886" s="34"/>
      <c r="D1886" s="35"/>
      <c r="E1886" s="118"/>
      <c r="F1886" s="35"/>
      <c r="G1886" s="35"/>
      <c r="H1886" s="35"/>
      <c r="I1886" s="50" t="s">
        <v>1042</v>
      </c>
      <c r="J1886" s="29"/>
      <c r="K1886" s="41">
        <f>SUM(K1880:K1885)</f>
        <v>13.124347</v>
      </c>
      <c r="L1886" s="41">
        <f>SUM(L1880:L1885)</f>
        <v>10.04956</v>
      </c>
      <c r="M1886" s="41">
        <f>SUM(M1880:M1885)</f>
        <v>23.173907</v>
      </c>
      <c r="N1886" s="35"/>
    </row>
    <row r="1887" spans="3:14" x14ac:dyDescent="0.35">
      <c r="C1887" s="34"/>
      <c r="D1887" s="35"/>
      <c r="E1887" s="118"/>
      <c r="F1887" s="51"/>
      <c r="G1887" s="43"/>
      <c r="H1887" s="43"/>
      <c r="I1887" s="43"/>
      <c r="J1887" s="43"/>
      <c r="K1887" s="43"/>
      <c r="L1887" s="43"/>
      <c r="M1887" s="43"/>
      <c r="N1887" s="35"/>
    </row>
    <row r="1888" spans="3:14" x14ac:dyDescent="0.35">
      <c r="C1888" s="42"/>
      <c r="D1888" s="43"/>
      <c r="E1888" s="117"/>
      <c r="F1888" s="43"/>
      <c r="G1888" s="44" t="s">
        <v>21</v>
      </c>
      <c r="H1888" s="44" t="s">
        <v>1036</v>
      </c>
      <c r="I1888" s="44" t="s">
        <v>1037</v>
      </c>
      <c r="J1888" s="44" t="s">
        <v>1038</v>
      </c>
      <c r="K1888" s="44" t="s">
        <v>1039</v>
      </c>
      <c r="L1888" s="44" t="s">
        <v>1040</v>
      </c>
      <c r="M1888" s="45" t="s">
        <v>1041</v>
      </c>
      <c r="N1888" s="35"/>
    </row>
    <row r="1889" spans="3:14" ht="26" x14ac:dyDescent="0.35">
      <c r="C1889" s="46" t="s">
        <v>1001</v>
      </c>
      <c r="D1889" s="47" t="str">
        <f>IF(C1889="","",VLOOKUP(C1889,'[1]PREÇOS UNITÁRIOS'!$B$12:$H$10000,2,0))</f>
        <v>C257-SINAPI-95469</v>
      </c>
      <c r="E1889" s="79" t="s">
        <v>11</v>
      </c>
      <c r="F1889" s="47" t="str">
        <f>IF(C1889="","",VLOOKUP(C1889,'[1]PREÇOS UNITÁRIOS'!$B$12:$H$10000,3,0))</f>
        <v>Instalação de vaso sanitário sinfonada</v>
      </c>
      <c r="G1889" s="48" t="s">
        <v>21</v>
      </c>
      <c r="H1889" s="29"/>
      <c r="I1889" s="29"/>
      <c r="J1889" s="49"/>
      <c r="K1889" s="49">
        <f>K1895</f>
        <v>78.501719000000008</v>
      </c>
      <c r="L1889" s="49">
        <f>L1895</f>
        <v>14.797692</v>
      </c>
      <c r="M1889" s="49">
        <f>SUM(K1889:L1889)</f>
        <v>93.299411000000006</v>
      </c>
      <c r="N1889" s="35"/>
    </row>
    <row r="1890" spans="3:14" ht="75" x14ac:dyDescent="0.35">
      <c r="C1890" s="34"/>
      <c r="D1890" s="36">
        <v>4384</v>
      </c>
      <c r="E1890" s="38" t="str">
        <f>IFERROR(VLOOKUP(D1890,'[1]COMP-SINT-SINAPI'!$G$6:$R$20000,12,0),IFERROR(VLOOKUP(D1890,'[1]PREÇOS UNITÁRIOS'!$B$73:$K$20000,9,0),IFERROR(VLOOKUP(D1890,'[1]INSUMOS-SINAPI'!$A$6:$J$20000,6,0),IFERROR(VLOOKUP(D1890,'[1]tab-PINI-SINT'!$B$18:$H$20000,7,0),IFERROR(VLOOKUP(D1890,[1]INSUMOS!$B$13:$J$9994,9,0),"")))))</f>
        <v>SINAPI</v>
      </c>
      <c r="F1890" s="37" t="str">
        <f>IFERROR(VLOOKUP(D1890,'[1]COMP-SINT-SINAPI'!$G$6:$Q$20000,2,0),IFERROR(VLOOKUP(D1890,'[1]PREÇOS UNITÁRIOS'!$B$73:$H$20000,3,0),IFERROR(VLOOKUP(D1890,'[1]INSUMOS-SINAPI'!$A$7:$F$20000,2,0),IFERROR(VLOOKUP(D1890,'[1]tab-PINI-SINT'!$B$18:$G$20000,2,0),IFERROR(VLOOKUP(D1890,[1]INSUMOS!$B$13:$H$9994,3,0),"")))))</f>
        <v>PARAFUSO NIQUELADO COM ACABAMENTO CROMADO PARA FIXAR PECA SANITARIA, INCLUI PORCA CEGA, ARRUELA E BUCHA DE NYLON TAMANHO S-10</v>
      </c>
      <c r="G1890" s="38" t="str">
        <f>IFERROR(VLOOKUP(D1890,'[1]COMP-SINT-SINAPI'!$G$6:$Q$20000,3,0),IFERROR(VLOOKUP(D1890,'[1]PREÇOS UNITÁRIOS'!$B$73:$H$20000,4,0),IFERROR(VLOOKUP(D1890,'[1]INSUMOS-SINAPI'!$A$7:$F$20000,3,0),IFERROR(VLOOKUP(D1890,'[1]tab-PINI-SINT'!$B$18:$G$20000,3,0),IFERROR(VLOOKUP(D1890,[1]INSUMOS!$B$13:$H$9994,5,0),"")))))</f>
        <v xml:space="preserve">UN    </v>
      </c>
      <c r="H1890" s="39" t="s">
        <v>1071</v>
      </c>
      <c r="I1890" s="38" t="str">
        <f>IFERROR(VLOOKUP(D1890,'[1]COMP-SINT-SINAPI'!$G$6:$Q$20000,8,0),IFERROR(VLOOKUP(D1890,'[1]PREÇOS UNITÁRIOS'!$B$73:$H$20000,5,0),IFERROR(VLOOKUP(D1890,'[1]INSUMOS-SINAPI'!$A$7:$F$20000,5,0),IFERROR(VLOOKUP(D1890,'[1]tab-PINI-SINT'!$B$18:$G$20000,4,0),IFERROR(VLOOKUP(D1890,[1]INSUMOS!$B$13:$H$9994,6,0),"")))))</f>
        <v>25,87</v>
      </c>
      <c r="J1890" s="38" t="str">
        <f>IF(D1890="",0,IFERROR(VLOOKUP(D1890,'[1]COMP-SINT-SINAPI'!$G$6:$Q$20000,7,0),IFERROR(VLOOKUP(D1890,'[1]PREÇOS UNITÁRIOS'!$B$73:$H$20000,6,0),IFERROR(VLOOKUP(D1890,'[1]INSUMOS-SINAPI'!$A$7:$F$20000,7,0),IFERROR(VLOOKUP(D1890,'[1]tab-PINI-SINT'!$B$18:$G$20000,5,0),IFERROR(VLOOKUP(D1890,[1]INSUMOS!$B$13:$H$9994,7,0),"0,00"))))))</f>
        <v>0,00</v>
      </c>
      <c r="K1890" s="40">
        <f>IF(H1890="",0,H1890*I1890)</f>
        <v>51.74</v>
      </c>
      <c r="L1890" s="40">
        <f>H1890*J1890</f>
        <v>0</v>
      </c>
      <c r="M1890" s="41">
        <f>K1890+L1890</f>
        <v>51.74</v>
      </c>
      <c r="N1890" s="35"/>
    </row>
    <row r="1891" spans="3:14" ht="50" x14ac:dyDescent="0.35">
      <c r="C1891" s="34"/>
      <c r="D1891" s="36">
        <v>6138</v>
      </c>
      <c r="E1891" s="38" t="str">
        <f>IFERROR(VLOOKUP(D1891,'[1]COMP-SINT-SINAPI'!$G$6:$R$20000,12,0),IFERROR(VLOOKUP(D1891,'[1]PREÇOS UNITÁRIOS'!$B$73:$K$20000,9,0),IFERROR(VLOOKUP(D1891,'[1]INSUMOS-SINAPI'!$A$6:$J$20000,6,0),IFERROR(VLOOKUP(D1891,'[1]tab-PINI-SINT'!$B$18:$H$20000,7,0),IFERROR(VLOOKUP(D1891,[1]INSUMOS!$B$13:$J$9994,9,0),"")))))</f>
        <v>SINAPI</v>
      </c>
      <c r="F1891" s="37" t="str">
        <f>IFERROR(VLOOKUP(D1891,'[1]COMP-SINT-SINAPI'!$G$6:$Q$20000,2,0),IFERROR(VLOOKUP(D1891,'[1]PREÇOS UNITÁRIOS'!$B$73:$H$20000,3,0),IFERROR(VLOOKUP(D1891,'[1]INSUMOS-SINAPI'!$A$7:$F$20000,2,0),IFERROR(VLOOKUP(D1891,'[1]tab-PINI-SINT'!$B$18:$G$20000,2,0),IFERROR(VLOOKUP(D1891,[1]INSUMOS!$B$13:$H$9994,3,0),"")))))</f>
        <v>ANEL DE VEDACAO, PVC FLEXIVEL, 100 MM, PARA SAIDA DE BACIA / VASO SANITARIO</v>
      </c>
      <c r="G1891" s="38" t="str">
        <f>IFERROR(VLOOKUP(D1891,'[1]COMP-SINT-SINAPI'!$G$6:$Q$20000,3,0),IFERROR(VLOOKUP(D1891,'[1]PREÇOS UNITÁRIOS'!$B$73:$H$20000,4,0),IFERROR(VLOOKUP(D1891,'[1]INSUMOS-SINAPI'!$A$7:$F$20000,3,0),IFERROR(VLOOKUP(D1891,'[1]tab-PINI-SINT'!$B$18:$G$20000,3,0),IFERROR(VLOOKUP(D1891,[1]INSUMOS!$B$13:$H$9994,5,0),"")))))</f>
        <v xml:space="preserve">UN    </v>
      </c>
      <c r="H1891" s="39" t="s">
        <v>1072</v>
      </c>
      <c r="I1891" s="38" t="str">
        <f>IFERROR(VLOOKUP(D1891,'[1]COMP-SINT-SINAPI'!$G$6:$Q$20000,8,0),IFERROR(VLOOKUP(D1891,'[1]PREÇOS UNITÁRIOS'!$B$73:$H$20000,5,0),IFERROR(VLOOKUP(D1891,'[1]INSUMOS-SINAPI'!$A$7:$F$20000,5,0),IFERROR(VLOOKUP(D1891,'[1]tab-PINI-SINT'!$B$18:$G$20000,4,0),IFERROR(VLOOKUP(D1891,[1]INSUMOS!$B$13:$H$9994,6,0),"")))))</f>
        <v>10,79</v>
      </c>
      <c r="J1891" s="38" t="str">
        <f>IF(D1891="",0,IFERROR(VLOOKUP(D1891,'[1]COMP-SINT-SINAPI'!$G$6:$Q$20000,7,0),IFERROR(VLOOKUP(D1891,'[1]PREÇOS UNITÁRIOS'!$B$73:$H$20000,6,0),IFERROR(VLOOKUP(D1891,'[1]INSUMOS-SINAPI'!$A$7:$F$20000,7,0),IFERROR(VLOOKUP(D1891,'[1]tab-PINI-SINT'!$B$18:$G$20000,5,0),IFERROR(VLOOKUP(D1891,[1]INSUMOS!$B$13:$H$9994,7,0),"0,00"))))))</f>
        <v>0,00</v>
      </c>
      <c r="K1891" s="40">
        <f>IF(H1891="",0,H1891*I1891)</f>
        <v>10.79</v>
      </c>
      <c r="L1891" s="40">
        <f>H1891*J1891</f>
        <v>0</v>
      </c>
      <c r="M1891" s="41">
        <f>K1891+L1891</f>
        <v>10.79</v>
      </c>
      <c r="N1891" s="35"/>
    </row>
    <row r="1892" spans="3:14" ht="25" x14ac:dyDescent="0.35">
      <c r="C1892" s="34"/>
      <c r="D1892" s="36">
        <v>37329</v>
      </c>
      <c r="E1892" s="38" t="str">
        <f>IFERROR(VLOOKUP(D1892,'[1]COMP-SINT-SINAPI'!$G$6:$R$20000,12,0),IFERROR(VLOOKUP(D1892,'[1]PREÇOS UNITÁRIOS'!$B$73:$K$20000,9,0),IFERROR(VLOOKUP(D1892,'[1]INSUMOS-SINAPI'!$A$6:$J$20000,6,0),IFERROR(VLOOKUP(D1892,'[1]tab-PINI-SINT'!$B$18:$H$20000,7,0),IFERROR(VLOOKUP(D1892,[1]INSUMOS!$B$13:$J$9994,9,0),"")))))</f>
        <v>SINAPI</v>
      </c>
      <c r="F1892" s="37" t="str">
        <f>IFERROR(VLOOKUP(D1892,'[1]COMP-SINT-SINAPI'!$G$6:$Q$20000,2,0),IFERROR(VLOOKUP(D1892,'[1]PREÇOS UNITÁRIOS'!$B$73:$H$20000,3,0),IFERROR(VLOOKUP(D1892,'[1]INSUMOS-SINAPI'!$A$7:$F$20000,2,0),IFERROR(VLOOKUP(D1892,'[1]tab-PINI-SINT'!$B$18:$G$20000,2,0),IFERROR(VLOOKUP(D1892,[1]INSUMOS!$B$13:$H$9994,3,0),"")))))</f>
        <v>REJUNTE EPOXI, QUALQUER COR</v>
      </c>
      <c r="G1892" s="38" t="str">
        <f>IFERROR(VLOOKUP(D1892,'[1]COMP-SINT-SINAPI'!$G$6:$Q$20000,3,0),IFERROR(VLOOKUP(D1892,'[1]PREÇOS UNITÁRIOS'!$B$73:$H$20000,4,0),IFERROR(VLOOKUP(D1892,'[1]INSUMOS-SINAPI'!$A$7:$F$20000,3,0),IFERROR(VLOOKUP(D1892,'[1]tab-PINI-SINT'!$B$18:$G$20000,3,0),IFERROR(VLOOKUP(D1892,[1]INSUMOS!$B$13:$H$9994,5,0),"")))))</f>
        <v xml:space="preserve">KG    </v>
      </c>
      <c r="H1892" s="39" t="s">
        <v>1073</v>
      </c>
      <c r="I1892" s="38" t="str">
        <f>IFERROR(VLOOKUP(D1892,'[1]COMP-SINT-SINAPI'!$G$6:$Q$20000,8,0),IFERROR(VLOOKUP(D1892,'[1]PREÇOS UNITÁRIOS'!$B$73:$H$20000,5,0),IFERROR(VLOOKUP(D1892,'[1]INSUMOS-SINAPI'!$A$7:$F$20000,5,0),IFERROR(VLOOKUP(D1892,'[1]tab-PINI-SINT'!$B$18:$G$20000,4,0),IFERROR(VLOOKUP(D1892,[1]INSUMOS!$B$13:$H$9994,6,0),"")))))</f>
        <v>136,04</v>
      </c>
      <c r="J1892" s="38" t="str">
        <f>IF(D1892="",0,IFERROR(VLOOKUP(D1892,'[1]COMP-SINT-SINAPI'!$G$6:$Q$20000,7,0),IFERROR(VLOOKUP(D1892,'[1]PREÇOS UNITÁRIOS'!$B$73:$H$20000,6,0),IFERROR(VLOOKUP(D1892,'[1]INSUMOS-SINAPI'!$A$7:$F$20000,7,0),IFERROR(VLOOKUP(D1892,'[1]tab-PINI-SINT'!$B$18:$G$20000,5,0),IFERROR(VLOOKUP(D1892,[1]INSUMOS!$B$13:$H$9994,7,0),"0,00"))))))</f>
        <v>0,00</v>
      </c>
      <c r="K1892" s="40">
        <f>IF(H1892="",0,H1892*I1892)</f>
        <v>11.985123999999999</v>
      </c>
      <c r="L1892" s="40">
        <f>H1892*J1892</f>
        <v>0</v>
      </c>
      <c r="M1892" s="41">
        <f>K1892+L1892</f>
        <v>11.985123999999999</v>
      </c>
      <c r="N1892" s="35"/>
    </row>
    <row r="1893" spans="3:14" ht="37.5" x14ac:dyDescent="0.35">
      <c r="C1893" s="34"/>
      <c r="D1893" s="36">
        <v>88267</v>
      </c>
      <c r="E1893" s="38" t="str">
        <f>IFERROR(VLOOKUP(D1893,'[1]COMP-SINT-SINAPI'!$G$6:$R$20000,12,0),IFERROR(VLOOKUP(D1893,'[1]PREÇOS UNITÁRIOS'!$B$73:$K$20000,9,0),IFERROR(VLOOKUP(D1893,'[1]INSUMOS-SINAPI'!$A$6:$J$20000,6,0),IFERROR(VLOOKUP(D1893,'[1]tab-PINI-SINT'!$B$18:$H$20000,7,0),IFERROR(VLOOKUP(D1893,[1]INSUMOS!$B$13:$J$9994,9,0),"")))))</f>
        <v>SINAPI</v>
      </c>
      <c r="F1893" s="37" t="str">
        <f>IFERROR(VLOOKUP(D1893,'[1]COMP-SINT-SINAPI'!$G$6:$Q$20000,2,0),IFERROR(VLOOKUP(D1893,'[1]PREÇOS UNITÁRIOS'!$B$73:$H$20000,3,0),IFERROR(VLOOKUP(D1893,'[1]INSUMOS-SINAPI'!$A$7:$F$20000,2,0),IFERROR(VLOOKUP(D1893,'[1]tab-PINI-SINT'!$B$18:$G$20000,2,0),IFERROR(VLOOKUP(D1893,[1]INSUMOS!$B$13:$H$9994,3,0),"")))))</f>
        <v>ENCANADOR OU BOMBEIRO HIDRÁULICO COM ENCARGOS COMPLEMENTARES</v>
      </c>
      <c r="G1893" s="38" t="str">
        <f>IFERROR(VLOOKUP(D1893,'[1]COMP-SINT-SINAPI'!$G$6:$Q$20000,3,0),IFERROR(VLOOKUP(D1893,'[1]PREÇOS UNITÁRIOS'!$B$73:$H$20000,4,0),IFERROR(VLOOKUP(D1893,'[1]INSUMOS-SINAPI'!$A$7:$F$20000,3,0),IFERROR(VLOOKUP(D1893,'[1]tab-PINI-SINT'!$B$18:$G$20000,3,0),IFERROR(VLOOKUP(D1893,[1]INSUMOS!$B$13:$H$9994,5,0),"")))))</f>
        <v>H</v>
      </c>
      <c r="H1893" s="39" t="s">
        <v>1074</v>
      </c>
      <c r="I1893" s="38">
        <f>IFERROR(VLOOKUP(D1893,'[1]COMP-SINT-SINAPI'!$G$6:$Q$20000,8,0),IFERROR(VLOOKUP(D1893,'[1]PREÇOS UNITÁRIOS'!$B$73:$H$20000,5,0),IFERROR(VLOOKUP(D1893,'[1]INSUMOS-SINAPI'!$A$7:$F$20000,5,0),IFERROR(VLOOKUP(D1893,'[1]tab-PINI-SINT'!$B$18:$G$20000,4,0),IFERROR(VLOOKUP(D1893,[1]INSUMOS!$B$13:$H$9994,6,0),"")))))</f>
        <v>4.5</v>
      </c>
      <c r="J1893" s="38" t="str">
        <f>IF(D1893="",0,IFERROR(VLOOKUP(D1893,'[1]COMP-SINT-SINAPI'!$G$6:$Q$20000,7,0),IFERROR(VLOOKUP(D1893,'[1]PREÇOS UNITÁRIOS'!$B$73:$H$20000,6,0),IFERROR(VLOOKUP(D1893,'[1]INSUMOS-SINAPI'!$A$7:$F$20000,7,0),IFERROR(VLOOKUP(D1893,'[1]tab-PINI-SINT'!$B$18:$G$20000,5,0),IFERROR(VLOOKUP(D1893,[1]INSUMOS!$B$13:$H$9994,7,0),"0,00"))))))</f>
        <v>19,74</v>
      </c>
      <c r="K1893" s="40">
        <f>IF(H1893="",0,H1893*I1893)</f>
        <v>2.2356000000000003</v>
      </c>
      <c r="L1893" s="40">
        <f>H1893*J1893</f>
        <v>9.806832</v>
      </c>
      <c r="M1893" s="41">
        <f>K1893+L1893</f>
        <v>12.042432</v>
      </c>
      <c r="N1893" s="35"/>
    </row>
    <row r="1894" spans="3:14" ht="25" x14ac:dyDescent="0.35">
      <c r="C1894" s="34"/>
      <c r="D1894" s="36">
        <v>88316</v>
      </c>
      <c r="E1894" s="38" t="str">
        <f>IFERROR(VLOOKUP(D1894,'[1]COMP-SINT-SINAPI'!$G$6:$R$20000,12,0),IFERROR(VLOOKUP(D1894,'[1]PREÇOS UNITÁRIOS'!$B$73:$K$20000,9,0),IFERROR(VLOOKUP(D1894,'[1]INSUMOS-SINAPI'!$A$6:$J$20000,6,0),IFERROR(VLOOKUP(D1894,'[1]tab-PINI-SINT'!$B$18:$H$20000,7,0),IFERROR(VLOOKUP(D1894,[1]INSUMOS!$B$13:$J$9994,9,0),"")))))</f>
        <v>SINAPI</v>
      </c>
      <c r="F1894" s="37" t="str">
        <f>IFERROR(VLOOKUP(D1894,'[1]COMP-SINT-SINAPI'!$G$6:$Q$20000,2,0),IFERROR(VLOOKUP(D1894,'[1]PREÇOS UNITÁRIOS'!$B$73:$H$20000,3,0),IFERROR(VLOOKUP(D1894,'[1]INSUMOS-SINAPI'!$A$7:$F$20000,2,0),IFERROR(VLOOKUP(D1894,'[1]tab-PINI-SINT'!$B$18:$G$20000,2,0),IFERROR(VLOOKUP(D1894,[1]INSUMOS!$B$13:$H$9994,3,0),"")))))</f>
        <v>SERVENTE COM ENCARGOS COMPLEMENTARES</v>
      </c>
      <c r="G1894" s="38" t="str">
        <f>IFERROR(VLOOKUP(D1894,'[1]COMP-SINT-SINAPI'!$G$6:$Q$20000,3,0),IFERROR(VLOOKUP(D1894,'[1]PREÇOS UNITÁRIOS'!$B$73:$H$20000,4,0),IFERROR(VLOOKUP(D1894,'[1]INSUMOS-SINAPI'!$A$7:$F$20000,3,0),IFERROR(VLOOKUP(D1894,'[1]tab-PINI-SINT'!$B$18:$G$20000,3,0),IFERROR(VLOOKUP(D1894,[1]INSUMOS!$B$13:$H$9994,5,0),"")))))</f>
        <v>H</v>
      </c>
      <c r="H1894" s="39" t="s">
        <v>1075</v>
      </c>
      <c r="I1894" s="38">
        <f>IFERROR(VLOOKUP(D1894,'[1]COMP-SINT-SINAPI'!$G$6:$Q$20000,8,0),IFERROR(VLOOKUP(D1894,'[1]PREÇOS UNITÁRIOS'!$B$73:$H$20000,5,0),IFERROR(VLOOKUP(D1894,'[1]INSUMOS-SINAPI'!$A$7:$F$20000,5,0),IFERROR(VLOOKUP(D1894,'[1]tab-PINI-SINT'!$B$18:$G$20000,4,0),IFERROR(VLOOKUP(D1894,[1]INSUMOS!$B$13:$H$9994,6,0),"")))))</f>
        <v>5.01</v>
      </c>
      <c r="J1894" s="38" t="str">
        <f>IF(D1894="",0,IFERROR(VLOOKUP(D1894,'[1]COMP-SINT-SINAPI'!$G$6:$Q$20000,7,0),IFERROR(VLOOKUP(D1894,'[1]PREÇOS UNITÁRIOS'!$B$73:$H$20000,6,0),IFERROR(VLOOKUP(D1894,'[1]INSUMOS-SINAPI'!$A$7:$F$20000,7,0),IFERROR(VLOOKUP(D1894,'[1]tab-PINI-SINT'!$B$18:$G$20000,5,0),IFERROR(VLOOKUP(D1894,[1]INSUMOS!$B$13:$H$9994,7,0),"0,00"))))))</f>
        <v>14,28</v>
      </c>
      <c r="K1894" s="40">
        <f>IF(H1894="",0,H1894*I1894)</f>
        <v>1.7509949999999999</v>
      </c>
      <c r="L1894" s="40">
        <f>H1894*J1894</f>
        <v>4.9908599999999996</v>
      </c>
      <c r="M1894" s="41">
        <f>K1894+L1894</f>
        <v>6.7418549999999993</v>
      </c>
      <c r="N1894" s="35"/>
    </row>
    <row r="1895" spans="3:14" x14ac:dyDescent="0.35">
      <c r="C1895" s="34"/>
      <c r="D1895" s="35"/>
      <c r="E1895" s="118"/>
      <c r="F1895" s="35"/>
      <c r="G1895" s="35"/>
      <c r="H1895" s="35"/>
      <c r="I1895" s="50" t="s">
        <v>1042</v>
      </c>
      <c r="J1895" s="29"/>
      <c r="K1895" s="41">
        <f>SUM(K1890:K1894)</f>
        <v>78.501719000000008</v>
      </c>
      <c r="L1895" s="41">
        <f>SUM(L1890:L1894)</f>
        <v>14.797692</v>
      </c>
      <c r="M1895" s="41">
        <f>SUM(M1890:M1894)</f>
        <v>93.299411000000006</v>
      </c>
      <c r="N1895" s="35"/>
    </row>
    <row r="1896" spans="3:14" x14ac:dyDescent="0.35">
      <c r="C1896" s="34"/>
      <c r="D1896" s="35"/>
      <c r="E1896" s="118"/>
      <c r="F1896" s="51"/>
      <c r="G1896" s="43"/>
      <c r="H1896" s="43"/>
      <c r="I1896" s="43"/>
      <c r="J1896" s="43"/>
      <c r="K1896" s="43"/>
      <c r="L1896" s="43"/>
      <c r="M1896" s="43"/>
      <c r="N1896" s="35"/>
    </row>
    <row r="1897" spans="3:14" x14ac:dyDescent="0.35">
      <c r="C1897" s="42"/>
      <c r="D1897" s="43"/>
      <c r="E1897" s="117"/>
      <c r="F1897" s="43"/>
      <c r="G1897" s="44" t="s">
        <v>21</v>
      </c>
      <c r="H1897" s="44" t="s">
        <v>1036</v>
      </c>
      <c r="I1897" s="44" t="s">
        <v>1037</v>
      </c>
      <c r="J1897" s="44" t="s">
        <v>1038</v>
      </c>
      <c r="K1897" s="44" t="s">
        <v>1039</v>
      </c>
      <c r="L1897" s="44" t="s">
        <v>1040</v>
      </c>
      <c r="M1897" s="45" t="s">
        <v>1041</v>
      </c>
      <c r="N1897" s="35"/>
    </row>
    <row r="1898" spans="3:14" ht="26" x14ac:dyDescent="0.35">
      <c r="C1898" s="46" t="s">
        <v>1004</v>
      </c>
      <c r="D1898" s="47" t="str">
        <f>IF(C1898="","",VLOOKUP(C1898,'[1]PREÇOS UNITÁRIOS'!$B$12:$H$10000,2,0))</f>
        <v>C258-SINAPI-86933</v>
      </c>
      <c r="E1898" s="79" t="s">
        <v>11</v>
      </c>
      <c r="F1898" s="47" t="str">
        <f>IF(C1898="","",VLOOKUP(C1898,'[1]PREÇOS UNITÁRIOS'!$B$12:$H$10000,3,0))</f>
        <v xml:space="preserve">Reinstalação de bancada em granito com duas cubas </v>
      </c>
      <c r="G1898" s="48" t="s">
        <v>21</v>
      </c>
      <c r="H1898" s="29"/>
      <c r="I1898" s="29"/>
      <c r="J1898" s="49"/>
      <c r="K1898" s="49">
        <f>K1902</f>
        <v>58.19</v>
      </c>
      <c r="L1898" s="49">
        <f>L1902</f>
        <v>31.590000000000003</v>
      </c>
      <c r="M1898" s="49">
        <f>SUM(K1898:L1898)</f>
        <v>89.78</v>
      </c>
      <c r="N1898" s="35"/>
    </row>
    <row r="1899" spans="3:14" ht="62.5" x14ac:dyDescent="0.35">
      <c r="C1899" s="34"/>
      <c r="D1899" s="36">
        <v>86880</v>
      </c>
      <c r="E1899" s="38" t="str">
        <f>IFERROR(VLOOKUP(D1899,'[1]COMP-SINT-SINAPI'!$G$6:$R$20000,12,0),IFERROR(VLOOKUP(D1899,'[1]PREÇOS UNITÁRIOS'!$B$73:$K$20000,9,0),IFERROR(VLOOKUP(D1899,'[1]INSUMOS-SINAPI'!$A$6:$J$20000,6,0),IFERROR(VLOOKUP(D1899,'[1]tab-PINI-SINT'!$B$18:$H$20000,7,0),IFERROR(VLOOKUP(D1899,[1]INSUMOS!$B$13:$J$9994,9,0),"")))))</f>
        <v>SINAPI</v>
      </c>
      <c r="F1899" s="37" t="str">
        <f>IFERROR(VLOOKUP(D1899,'[1]COMP-SINT-SINAPI'!$G$6:$Q$20000,2,0),IFERROR(VLOOKUP(D1899,'[1]PREÇOS UNITÁRIOS'!$B$73:$H$20000,3,0),IFERROR(VLOOKUP(D1899,'[1]INSUMOS-SINAPI'!$A$7:$F$20000,2,0),IFERROR(VLOOKUP(D1899,'[1]tab-PINI-SINT'!$B$18:$G$20000,2,0),IFERROR(VLOOKUP(D1899,[1]INSUMOS!$B$13:$H$9994,3,0),"")))))</f>
        <v>VÁLVULA EM PLÁSTICO CROMADO TIPO AMERICANA 3.1/2 X 1.1/2 SEM ADAPTADOR PARA PIA - FORNECIMENTO E INSTALAÇÃO. AF_01/2020</v>
      </c>
      <c r="G1899" s="38" t="str">
        <f>IFERROR(VLOOKUP(D1899,'[1]COMP-SINT-SINAPI'!$G$6:$Q$20000,3,0),IFERROR(VLOOKUP(D1899,'[1]PREÇOS UNITÁRIOS'!$B$73:$H$20000,4,0),IFERROR(VLOOKUP(D1899,'[1]INSUMOS-SINAPI'!$A$7:$F$20000,3,0),IFERROR(VLOOKUP(D1899,'[1]tab-PINI-SINT'!$B$18:$G$20000,3,0),IFERROR(VLOOKUP(D1899,[1]INSUMOS!$B$13:$H$9994,5,0),"")))))</f>
        <v>UN</v>
      </c>
      <c r="H1899" s="39" t="s">
        <v>1072</v>
      </c>
      <c r="I1899" s="38">
        <f>IFERROR(VLOOKUP(D1899,'[1]COMP-SINT-SINAPI'!$G$6:$Q$20000,8,0),IFERROR(VLOOKUP(D1899,'[1]PREÇOS UNITÁRIOS'!$B$73:$H$20000,5,0),IFERROR(VLOOKUP(D1899,'[1]INSUMOS-SINAPI'!$A$7:$F$20000,5,0),IFERROR(VLOOKUP(D1899,'[1]tab-PINI-SINT'!$B$18:$G$20000,4,0),IFERROR(VLOOKUP(D1899,[1]INSUMOS!$B$13:$H$9994,6,0),"")))))</f>
        <v>32.21</v>
      </c>
      <c r="J1899" s="38" t="str">
        <f>IF(D1899="",0,IFERROR(VLOOKUP(D1899,'[1]COMP-SINT-SINAPI'!$G$6:$Q$20000,7,0),IFERROR(VLOOKUP(D1899,'[1]PREÇOS UNITÁRIOS'!$B$73:$H$20000,6,0),IFERROR(VLOOKUP(D1899,'[1]INSUMOS-SINAPI'!$A$7:$F$20000,7,0),IFERROR(VLOOKUP(D1899,'[1]tab-PINI-SINT'!$B$18:$G$20000,5,0),IFERROR(VLOOKUP(D1899,[1]INSUMOS!$B$13:$H$9994,7,0),"0,00"))))))</f>
        <v>2,97</v>
      </c>
      <c r="K1899" s="40">
        <f>IF(H1899="",0,H1899*I1899)</f>
        <v>32.21</v>
      </c>
      <c r="L1899" s="40">
        <f>H1899*J1899</f>
        <v>2.97</v>
      </c>
      <c r="M1899" s="41">
        <f>K1899+L1899</f>
        <v>35.18</v>
      </c>
      <c r="N1899" s="35"/>
    </row>
    <row r="1900" spans="3:14" ht="50" x14ac:dyDescent="0.35">
      <c r="C1900" s="34"/>
      <c r="D1900" s="36">
        <v>86882</v>
      </c>
      <c r="E1900" s="38" t="str">
        <f>IFERROR(VLOOKUP(D1900,'[1]COMP-SINT-SINAPI'!$G$6:$R$20000,12,0),IFERROR(VLOOKUP(D1900,'[1]PREÇOS UNITÁRIOS'!$B$73:$K$20000,9,0),IFERROR(VLOOKUP(D1900,'[1]INSUMOS-SINAPI'!$A$6:$J$20000,6,0),IFERROR(VLOOKUP(D1900,'[1]tab-PINI-SINT'!$B$18:$H$20000,7,0),IFERROR(VLOOKUP(D1900,[1]INSUMOS!$B$13:$J$9994,9,0),"")))))</f>
        <v>SINAPI</v>
      </c>
      <c r="F1900" s="37" t="str">
        <f>IFERROR(VLOOKUP(D1900,'[1]COMP-SINT-SINAPI'!$G$6:$Q$20000,2,0),IFERROR(VLOOKUP(D1900,'[1]PREÇOS UNITÁRIOS'!$B$73:$H$20000,3,0),IFERROR(VLOOKUP(D1900,'[1]INSUMOS-SINAPI'!$A$7:$F$20000,2,0),IFERROR(VLOOKUP(D1900,'[1]tab-PINI-SINT'!$B$18:$G$20000,2,0),IFERROR(VLOOKUP(D1900,[1]INSUMOS!$B$13:$H$9994,3,0),"")))))</f>
        <v>SIFÃO DO TIPO GARRAFA/COPO EM PVC 1.1/4  X 1.1/2 - FORNECIMENTO E INSTALAÇÃO. AF_01/2020</v>
      </c>
      <c r="G1900" s="38" t="str">
        <f>IFERROR(VLOOKUP(D1900,'[1]COMP-SINT-SINAPI'!$G$6:$Q$20000,3,0),IFERROR(VLOOKUP(D1900,'[1]PREÇOS UNITÁRIOS'!$B$73:$H$20000,4,0),IFERROR(VLOOKUP(D1900,'[1]INSUMOS-SINAPI'!$A$7:$F$20000,3,0),IFERROR(VLOOKUP(D1900,'[1]tab-PINI-SINT'!$B$18:$G$20000,3,0),IFERROR(VLOOKUP(D1900,[1]INSUMOS!$B$13:$H$9994,5,0),"")))))</f>
        <v>UN</v>
      </c>
      <c r="H1900" s="39" t="s">
        <v>1072</v>
      </c>
      <c r="I1900" s="38">
        <f>IFERROR(VLOOKUP(D1900,'[1]COMP-SINT-SINAPI'!$G$6:$Q$20000,8,0),IFERROR(VLOOKUP(D1900,'[1]PREÇOS UNITÁRIOS'!$B$73:$H$20000,5,0),IFERROR(VLOOKUP(D1900,'[1]INSUMOS-SINAPI'!$A$7:$F$20000,5,0),IFERROR(VLOOKUP(D1900,'[1]tab-PINI-SINT'!$B$18:$G$20000,4,0),IFERROR(VLOOKUP(D1900,[1]INSUMOS!$B$13:$H$9994,6,0),"")))))</f>
        <v>25.98</v>
      </c>
      <c r="J1900" s="38" t="str">
        <f>IF(D1900="",0,IFERROR(VLOOKUP(D1900,'[1]COMP-SINT-SINAPI'!$G$6:$Q$20000,7,0),IFERROR(VLOOKUP(D1900,'[1]PREÇOS UNITÁRIOS'!$B$73:$H$20000,6,0),IFERROR(VLOOKUP(D1900,'[1]INSUMOS-SINAPI'!$A$7:$F$20000,7,0),IFERROR(VLOOKUP(D1900,'[1]tab-PINI-SINT'!$B$18:$G$20000,5,0),IFERROR(VLOOKUP(D1900,[1]INSUMOS!$B$13:$H$9994,7,0),"0,00"))))))</f>
        <v>3,27</v>
      </c>
      <c r="K1900" s="40">
        <f>IF(H1900="",0,H1900*I1900)</f>
        <v>25.98</v>
      </c>
      <c r="L1900" s="40">
        <f>H1900*J1900</f>
        <v>3.27</v>
      </c>
      <c r="M1900" s="41">
        <f>K1900+L1900</f>
        <v>29.25</v>
      </c>
      <c r="N1900" s="35"/>
    </row>
    <row r="1901" spans="3:14" ht="62.5" x14ac:dyDescent="0.35">
      <c r="C1901" s="34"/>
      <c r="D1901" s="36">
        <v>86894</v>
      </c>
      <c r="E1901" s="38" t="str">
        <f>IFERROR(VLOOKUP(D1901,'[1]COMP-SINT-SINAPI'!$G$6:$R$20000,12,0),IFERROR(VLOOKUP(D1901,'[1]PREÇOS UNITÁRIOS'!$B$73:$K$20000,9,0),IFERROR(VLOOKUP(D1901,'[1]INSUMOS-SINAPI'!$A$6:$J$20000,6,0),IFERROR(VLOOKUP(D1901,'[1]tab-PINI-SINT'!$B$18:$H$20000,7,0),IFERROR(VLOOKUP(D1901,[1]INSUMOS!$B$13:$J$9994,9,0),"")))))</f>
        <v>SINAPI</v>
      </c>
      <c r="F1901" s="37" t="str">
        <f>IFERROR(VLOOKUP(D1901,'[1]COMP-SINT-SINAPI'!$G$6:$Q$20000,2,0),IFERROR(VLOOKUP(D1901,'[1]PREÇOS UNITÁRIOS'!$B$73:$H$20000,3,0),IFERROR(VLOOKUP(D1901,'[1]INSUMOS-SINAPI'!$A$7:$F$20000,2,0),IFERROR(VLOOKUP(D1901,'[1]tab-PINI-SINT'!$B$18:$G$20000,2,0),IFERROR(VLOOKUP(D1901,[1]INSUMOS!$B$13:$H$9994,3,0),"")))))</f>
        <v>BANCADA DE MÁRMORE SINTÉTICO, DE 120 X 60CM, COM CUBA INTEGRADA - FORNECIMENTO E INSTALAÇÃO. AF_01/2020</v>
      </c>
      <c r="G1901" s="38" t="str">
        <f>IFERROR(VLOOKUP(D1901,'[1]COMP-SINT-SINAPI'!$G$6:$Q$20000,3,0),IFERROR(VLOOKUP(D1901,'[1]PREÇOS UNITÁRIOS'!$B$73:$H$20000,4,0),IFERROR(VLOOKUP(D1901,'[1]INSUMOS-SINAPI'!$A$7:$F$20000,3,0),IFERROR(VLOOKUP(D1901,'[1]tab-PINI-SINT'!$B$18:$G$20000,3,0),IFERROR(VLOOKUP(D1901,[1]INSUMOS!$B$13:$H$9994,5,0),"")))))</f>
        <v>UN</v>
      </c>
      <c r="H1901" s="39" t="s">
        <v>1072</v>
      </c>
      <c r="I1901" s="38">
        <v>0</v>
      </c>
      <c r="J1901" s="38" t="str">
        <f>IF(D1901="",0,IFERROR(VLOOKUP(D1901,'[1]COMP-SINT-SINAPI'!$G$6:$Q$20000,7,0),IFERROR(VLOOKUP(D1901,'[1]PREÇOS UNITÁRIOS'!$B$73:$H$20000,6,0),IFERROR(VLOOKUP(D1901,'[1]INSUMOS-SINAPI'!$A$7:$F$20000,7,0),IFERROR(VLOOKUP(D1901,'[1]tab-PINI-SINT'!$B$18:$G$20000,5,0),IFERROR(VLOOKUP(D1901,[1]INSUMOS!$B$13:$H$9994,7,0),"0,00"))))))</f>
        <v>25,35</v>
      </c>
      <c r="K1901" s="40">
        <f>IF(H1901="",0,H1901*I1901)</f>
        <v>0</v>
      </c>
      <c r="L1901" s="40">
        <f>H1901*J1901</f>
        <v>25.35</v>
      </c>
      <c r="M1901" s="41">
        <f>K1901+L1901</f>
        <v>25.35</v>
      </c>
      <c r="N1901" s="35"/>
    </row>
    <row r="1902" spans="3:14" x14ac:dyDescent="0.35">
      <c r="C1902" s="34"/>
      <c r="D1902" s="35"/>
      <c r="E1902" s="118"/>
      <c r="F1902" s="35"/>
      <c r="G1902" s="35"/>
      <c r="H1902" s="35"/>
      <c r="I1902" s="50" t="s">
        <v>1042</v>
      </c>
      <c r="J1902" s="29"/>
      <c r="K1902" s="41">
        <f>SUM(K1899:K1901)</f>
        <v>58.19</v>
      </c>
      <c r="L1902" s="41">
        <f>SUM(L1899:L1901)</f>
        <v>31.590000000000003</v>
      </c>
      <c r="M1902" s="41">
        <f>SUM(M1899:M1901)</f>
        <v>89.78</v>
      </c>
      <c r="N1902" s="35"/>
    </row>
    <row r="1903" spans="3:14" x14ac:dyDescent="0.35">
      <c r="C1903" s="34"/>
      <c r="D1903" s="35"/>
      <c r="E1903" s="118"/>
      <c r="F1903" s="51"/>
      <c r="G1903" s="43"/>
      <c r="H1903" s="43"/>
      <c r="I1903" s="43"/>
      <c r="J1903" s="43"/>
      <c r="K1903" s="43"/>
      <c r="L1903" s="43"/>
      <c r="M1903" s="43"/>
      <c r="N1903" s="35"/>
    </row>
    <row r="1904" spans="3:14" x14ac:dyDescent="0.35">
      <c r="C1904" s="42"/>
      <c r="D1904" s="43"/>
      <c r="E1904" s="117"/>
      <c r="F1904" s="43"/>
      <c r="G1904" s="44" t="s">
        <v>21</v>
      </c>
      <c r="H1904" s="44" t="s">
        <v>1036</v>
      </c>
      <c r="I1904" s="44" t="s">
        <v>1037</v>
      </c>
      <c r="J1904" s="44" t="s">
        <v>1038</v>
      </c>
      <c r="K1904" s="44" t="s">
        <v>1039</v>
      </c>
      <c r="L1904" s="44" t="s">
        <v>1040</v>
      </c>
      <c r="M1904" s="45" t="s">
        <v>1041</v>
      </c>
      <c r="N1904" s="35"/>
    </row>
    <row r="1905" spans="3:14" ht="39" x14ac:dyDescent="0.35">
      <c r="C1905" s="46" t="s">
        <v>1007</v>
      </c>
      <c r="D1905" s="47" t="str">
        <f>IF(C1905="","",VLOOKUP(C1905,'[1]PREÇOS UNITÁRIOS'!$B$12:$H$10000,2,0))</f>
        <v>C259-ORSE-9477</v>
      </c>
      <c r="E1905" s="79" t="s">
        <v>11</v>
      </c>
      <c r="F1905" s="47" t="str">
        <f>IF(C1905="","",VLOOKUP(C1905,'[1]PREÇOS UNITÁRIOS'!$B$12:$H$10000,3,0))</f>
        <v>KIT BARRAMENTO TRIFÁSICO 225A PARA 56 DISJUNTORES CEMAR</v>
      </c>
      <c r="G1905" s="48" t="s">
        <v>21</v>
      </c>
      <c r="H1905" s="29"/>
      <c r="I1905" s="29"/>
      <c r="J1905" s="49"/>
      <c r="K1905" s="49">
        <f>K1909</f>
        <v>1286.3350000000003</v>
      </c>
      <c r="L1905" s="49">
        <f>L1909</f>
        <v>27.774999999999999</v>
      </c>
      <c r="M1905" s="49">
        <f>SUM(K1905:L1905)</f>
        <v>1314.1100000000004</v>
      </c>
      <c r="N1905" s="35"/>
    </row>
    <row r="1906" spans="3:14" ht="37.5" x14ac:dyDescent="0.35">
      <c r="C1906" s="34"/>
      <c r="D1906" s="36" t="s">
        <v>225</v>
      </c>
      <c r="E1906" s="38" t="str">
        <f>IFERROR(VLOOKUP(D1906,'[1]COMP-SINT-SINAPI'!$G$6:$R$20000,12,0),IFERROR(VLOOKUP(D1906,'[1]PREÇOS UNITÁRIOS'!$B$73:$K$20000,9,0),IFERROR(VLOOKUP(D1906,'[1]INSUMOS-SINAPI'!$A$6:$J$20000,6,0),IFERROR(VLOOKUP(D1906,'[1]tab-PINI-SINT'!$B$18:$H$20000,7,0),IFERROR(VLOOKUP(D1906,[1]INSUMOS!$B$13:$J$9994,9,0),"")))))</f>
        <v>INTERNET</v>
      </c>
      <c r="F1906" s="37" t="str">
        <f>IFERROR(VLOOKUP(D1906,'[1]COMP-SINT-SINAPI'!$G$6:$Q$20000,2,0),IFERROR(VLOOKUP(D1906,'[1]PREÇOS UNITÁRIOS'!$B$73:$H$20000,3,0),IFERROR(VLOOKUP(D1906,'[1]INSUMOS-SINAPI'!$A$7:$F$20000,2,0),IFERROR(VLOOKUP(D1906,'[1]tab-PINI-SINT'!$B$18:$G$20000,2,0),IFERROR(VLOOKUP(D1906,[1]INSUMOS!$B$13:$H$9994,3,0),"")))))</f>
        <v>KIT BARRAMENTO TRIFÁSICO 225A PARA 56 DISJUNTORES CEMAR</v>
      </c>
      <c r="G1906" s="38" t="str">
        <f>IFERROR(VLOOKUP(D1906,'[1]COMP-SINT-SINAPI'!$G$6:$Q$20000,3,0),IFERROR(VLOOKUP(D1906,'[1]PREÇOS UNITÁRIOS'!$B$73:$H$20000,4,0),IFERROR(VLOOKUP(D1906,'[1]INSUMOS-SINAPI'!$A$7:$F$20000,3,0),IFERROR(VLOOKUP(D1906,'[1]tab-PINI-SINT'!$B$18:$G$20000,3,0),IFERROR(VLOOKUP(D1906,[1]INSUMOS!$B$13:$H$9994,5,0),"")))))</f>
        <v>UND</v>
      </c>
      <c r="H1906" s="39">
        <v>1</v>
      </c>
      <c r="I1906" s="38">
        <f>IFERROR(VLOOKUP(D1906,'[1]COMP-SINT-SINAPI'!$G$6:$Q$20000,8,0),IFERROR(VLOOKUP(D1906,'[1]PREÇOS UNITÁRIOS'!$B$73:$H$20000,5,0),IFERROR(VLOOKUP(D1906,'[1]INSUMOS-SINAPI'!$A$7:$F$20000,5,0),IFERROR(VLOOKUP(D1906,'[1]tab-PINI-SINT'!$B$18:$G$20000,4,0),IFERROR(VLOOKUP(D1906,[1]INSUMOS!$B$13:$H$9994,6,0),"")))))</f>
        <v>1278.6600000000001</v>
      </c>
      <c r="J1906" s="38">
        <f>IF(D1906="",0,IFERROR(VLOOKUP(D1906,'[1]COMP-SINT-SINAPI'!$G$6:$Q$20000,7,0),IFERROR(VLOOKUP(D1906,'[1]PREÇOS UNITÁRIOS'!$B$73:$H$20000,6,0),IFERROR(VLOOKUP(D1906,'[1]INSUMOS-SINAPI'!$A$7:$F$20000,7,0),IFERROR(VLOOKUP(D1906,'[1]tab-PINI-SINT'!$B$18:$G$20000,5,0),IFERROR(VLOOKUP(D1906,[1]INSUMOS!$B$13:$H$9994,7,0),"0,00"))))))</f>
        <v>0</v>
      </c>
      <c r="K1906" s="40">
        <f>IF(H1906="",0,H1906*I1906)</f>
        <v>1278.6600000000001</v>
      </c>
      <c r="L1906" s="40">
        <f>H1906*J1906</f>
        <v>0</v>
      </c>
      <c r="M1906" s="41">
        <f>K1906+L1906</f>
        <v>1278.6600000000001</v>
      </c>
      <c r="N1906" s="35"/>
    </row>
    <row r="1907" spans="3:14" ht="25" x14ac:dyDescent="0.35">
      <c r="C1907" s="34"/>
      <c r="D1907" s="36">
        <v>88264</v>
      </c>
      <c r="E1907" s="38" t="str">
        <f>IFERROR(VLOOKUP(D1907,'[1]COMP-SINT-SINAPI'!$G$6:$R$20000,12,0),IFERROR(VLOOKUP(D1907,'[1]PREÇOS UNITÁRIOS'!$B$73:$K$20000,9,0),IFERROR(VLOOKUP(D1907,'[1]INSUMOS-SINAPI'!$A$6:$J$20000,6,0),IFERROR(VLOOKUP(D1907,'[1]tab-PINI-SINT'!$B$18:$H$20000,7,0),IFERROR(VLOOKUP(D1907,[1]INSUMOS!$B$13:$J$9994,9,0),"")))))</f>
        <v>SINAPI</v>
      </c>
      <c r="F1907" s="37" t="str">
        <f>IFERROR(VLOOKUP(D1907,'[1]COMP-SINT-SINAPI'!$G$6:$Q$20000,2,0),IFERROR(VLOOKUP(D1907,'[1]PREÇOS UNITÁRIOS'!$B$73:$H$20000,3,0),IFERROR(VLOOKUP(D1907,'[1]INSUMOS-SINAPI'!$A$7:$F$20000,2,0),IFERROR(VLOOKUP(D1907,'[1]tab-PINI-SINT'!$B$18:$G$20000,2,0),IFERROR(VLOOKUP(D1907,[1]INSUMOS!$B$13:$H$9994,3,0),"")))))</f>
        <v>ELETRICISTA COM ENCARGOS COMPLEMENTARES</v>
      </c>
      <c r="G1907" s="38" t="str">
        <f>IFERROR(VLOOKUP(D1907,'[1]COMP-SINT-SINAPI'!$G$6:$Q$20000,3,0),IFERROR(VLOOKUP(D1907,'[1]PREÇOS UNITÁRIOS'!$B$73:$H$20000,4,0),IFERROR(VLOOKUP(D1907,'[1]INSUMOS-SINAPI'!$A$7:$F$20000,3,0),IFERROR(VLOOKUP(D1907,'[1]tab-PINI-SINT'!$B$18:$G$20000,3,0),IFERROR(VLOOKUP(D1907,[1]INSUMOS!$B$13:$H$9994,5,0),"")))))</f>
        <v>H</v>
      </c>
      <c r="H1907" s="39">
        <v>1</v>
      </c>
      <c r="I1907" s="38">
        <f>IFERROR(VLOOKUP(D1907,'[1]COMP-SINT-SINAPI'!$G$6:$Q$20000,8,0),IFERROR(VLOOKUP(D1907,'[1]PREÇOS UNITÁRIOS'!$B$73:$H$20000,5,0),IFERROR(VLOOKUP(D1907,'[1]INSUMOS-SINAPI'!$A$7:$F$20000,5,0),IFERROR(VLOOKUP(D1907,'[1]tab-PINI-SINT'!$B$18:$G$20000,4,0),IFERROR(VLOOKUP(D1907,[1]INSUMOS!$B$13:$H$9994,6,0),"")))))</f>
        <v>5.1700000000000017</v>
      </c>
      <c r="J1907" s="38" t="str">
        <f>IF(D1907="",0,IFERROR(VLOOKUP(D1907,'[1]COMP-SINT-SINAPI'!$G$6:$Q$20000,7,0),IFERROR(VLOOKUP(D1907,'[1]PREÇOS UNITÁRIOS'!$B$73:$H$20000,6,0),IFERROR(VLOOKUP(D1907,'[1]INSUMOS-SINAPI'!$A$7:$F$20000,7,0),IFERROR(VLOOKUP(D1907,'[1]tab-PINI-SINT'!$B$18:$G$20000,5,0),IFERROR(VLOOKUP(D1907,[1]INSUMOS!$B$13:$H$9994,7,0),"0,00"))))))</f>
        <v>20,13</v>
      </c>
      <c r="K1907" s="40">
        <f>IF(H1907="",0,H1907*I1907)</f>
        <v>5.1700000000000017</v>
      </c>
      <c r="L1907" s="40">
        <f>H1907*J1907</f>
        <v>20.13</v>
      </c>
      <c r="M1907" s="41">
        <f>K1907+L1907</f>
        <v>25.3</v>
      </c>
      <c r="N1907" s="35"/>
    </row>
    <row r="1908" spans="3:14" ht="37.5" x14ac:dyDescent="0.35">
      <c r="C1908" s="34"/>
      <c r="D1908" s="36">
        <v>88243</v>
      </c>
      <c r="E1908" s="38" t="str">
        <f>IFERROR(VLOOKUP(D1908,'[1]COMP-SINT-SINAPI'!$G$6:$R$20000,12,0),IFERROR(VLOOKUP(D1908,'[1]PREÇOS UNITÁRIOS'!$B$73:$K$20000,9,0),IFERROR(VLOOKUP(D1908,'[1]INSUMOS-SINAPI'!$A$6:$J$20000,6,0),IFERROR(VLOOKUP(D1908,'[1]tab-PINI-SINT'!$B$18:$H$20000,7,0),IFERROR(VLOOKUP(D1908,[1]INSUMOS!$B$13:$J$9994,9,0),"")))))</f>
        <v>SINAPI</v>
      </c>
      <c r="F1908" s="37" t="str">
        <f>IFERROR(VLOOKUP(D1908,'[1]COMP-SINT-SINAPI'!$G$6:$Q$20000,2,0),IFERROR(VLOOKUP(D1908,'[1]PREÇOS UNITÁRIOS'!$B$73:$H$20000,3,0),IFERROR(VLOOKUP(D1908,'[1]INSUMOS-SINAPI'!$A$7:$F$20000,2,0),IFERROR(VLOOKUP(D1908,'[1]tab-PINI-SINT'!$B$18:$G$20000,2,0),IFERROR(VLOOKUP(D1908,[1]INSUMOS!$B$13:$H$9994,3,0),"")))))</f>
        <v>AJUDANTE ESPECIALIZADO COM ENCARGOS COMPLEMENTARES</v>
      </c>
      <c r="G1908" s="38" t="str">
        <f>IFERROR(VLOOKUP(D1908,'[1]COMP-SINT-SINAPI'!$G$6:$Q$20000,3,0),IFERROR(VLOOKUP(D1908,'[1]PREÇOS UNITÁRIOS'!$B$73:$H$20000,4,0),IFERROR(VLOOKUP(D1908,'[1]INSUMOS-SINAPI'!$A$7:$F$20000,3,0),IFERROR(VLOOKUP(D1908,'[1]tab-PINI-SINT'!$B$18:$G$20000,3,0),IFERROR(VLOOKUP(D1908,[1]INSUMOS!$B$13:$H$9994,5,0),"")))))</f>
        <v>H</v>
      </c>
      <c r="H1908" s="39">
        <v>0.5</v>
      </c>
      <c r="I1908" s="38">
        <f>IFERROR(VLOOKUP(D1908,'[1]COMP-SINT-SINAPI'!$G$6:$Q$20000,8,0),IFERROR(VLOOKUP(D1908,'[1]PREÇOS UNITÁRIOS'!$B$73:$H$20000,5,0),IFERROR(VLOOKUP(D1908,'[1]INSUMOS-SINAPI'!$A$7:$F$20000,5,0),IFERROR(VLOOKUP(D1908,'[1]tab-PINI-SINT'!$B$18:$G$20000,4,0),IFERROR(VLOOKUP(D1908,[1]INSUMOS!$B$13:$H$9994,6,0),"")))))</f>
        <v>5.0100000000000016</v>
      </c>
      <c r="J1908" s="38" t="str">
        <f>IF(D1908="",0,IFERROR(VLOOKUP(D1908,'[1]COMP-SINT-SINAPI'!$G$6:$Q$20000,7,0),IFERROR(VLOOKUP(D1908,'[1]PREÇOS UNITÁRIOS'!$B$73:$H$20000,6,0),IFERROR(VLOOKUP(D1908,'[1]INSUMOS-SINAPI'!$A$7:$F$20000,7,0),IFERROR(VLOOKUP(D1908,'[1]tab-PINI-SINT'!$B$18:$G$20000,5,0),IFERROR(VLOOKUP(D1908,[1]INSUMOS!$B$13:$H$9994,7,0),"0,00"))))))</f>
        <v>15,29</v>
      </c>
      <c r="K1908" s="40">
        <f>IF(H1908="",0,H1908*I1908)</f>
        <v>2.5050000000000008</v>
      </c>
      <c r="L1908" s="40">
        <f>H1908*J1908</f>
        <v>7.6449999999999996</v>
      </c>
      <c r="M1908" s="41">
        <f>K1908+L1908</f>
        <v>10.15</v>
      </c>
      <c r="N1908" s="35"/>
    </row>
    <row r="1909" spans="3:14" x14ac:dyDescent="0.35">
      <c r="C1909" s="34"/>
      <c r="D1909" s="35"/>
      <c r="E1909" s="118"/>
      <c r="F1909" s="35"/>
      <c r="G1909" s="35"/>
      <c r="H1909" s="35"/>
      <c r="I1909" s="50" t="s">
        <v>1042</v>
      </c>
      <c r="J1909" s="29"/>
      <c r="K1909" s="41">
        <f>SUM(K1906:K1908)</f>
        <v>1286.3350000000003</v>
      </c>
      <c r="L1909" s="41">
        <f>SUM(L1906:L1908)</f>
        <v>27.774999999999999</v>
      </c>
      <c r="M1909" s="41">
        <f>SUM(M1906:M1908)</f>
        <v>1314.1100000000001</v>
      </c>
      <c r="N1909" s="35"/>
    </row>
    <row r="1910" spans="3:14" x14ac:dyDescent="0.35">
      <c r="C1910" s="34"/>
      <c r="D1910" s="35"/>
      <c r="E1910" s="118"/>
      <c r="F1910" s="51"/>
      <c r="G1910" s="43"/>
      <c r="H1910" s="43"/>
      <c r="I1910" s="43"/>
      <c r="J1910" s="43"/>
      <c r="K1910" s="43"/>
      <c r="L1910" s="43"/>
      <c r="M1910" s="43"/>
      <c r="N1910" s="35"/>
    </row>
    <row r="1911" spans="3:14" x14ac:dyDescent="0.35">
      <c r="C1911" s="42"/>
      <c r="D1911" s="43"/>
      <c r="E1911" s="117"/>
      <c r="F1911" s="43"/>
      <c r="G1911" s="44" t="s">
        <v>21</v>
      </c>
      <c r="H1911" s="44" t="s">
        <v>1036</v>
      </c>
      <c r="I1911" s="44" t="s">
        <v>1037</v>
      </c>
      <c r="J1911" s="44" t="s">
        <v>1038</v>
      </c>
      <c r="K1911" s="44" t="s">
        <v>1039</v>
      </c>
      <c r="L1911" s="44" t="s">
        <v>1040</v>
      </c>
      <c r="M1911" s="45" t="s">
        <v>1041</v>
      </c>
      <c r="N1911" s="35"/>
    </row>
    <row r="1912" spans="3:14" ht="26" x14ac:dyDescent="0.35">
      <c r="C1912" s="46" t="s">
        <v>1009</v>
      </c>
      <c r="D1912" s="47" t="str">
        <f>IF(C1912="","",VLOOKUP(C1912,'[1]PREÇOS UNITÁRIOS'!$B$12:$H$10000,2,0))</f>
        <v>C260-ORSE-11402</v>
      </c>
      <c r="E1912" s="79" t="s">
        <v>11</v>
      </c>
      <c r="F1912" s="47" t="str">
        <f>IF(C1912="","",VLOOKUP(C1912,'[1]PREÇOS UNITÁRIOS'!$B$12:$H$10000,3,0))</f>
        <v>CANALETA VETILADA EM PVC 80X100X2000MM</v>
      </c>
      <c r="G1912" s="48" t="s">
        <v>160</v>
      </c>
      <c r="H1912" s="29"/>
      <c r="I1912" s="29"/>
      <c r="J1912" s="49"/>
      <c r="K1912" s="49">
        <f>K1917</f>
        <v>76.000000000000014</v>
      </c>
      <c r="L1912" s="49">
        <f>L1917</f>
        <v>26.564999999999998</v>
      </c>
      <c r="M1912" s="49">
        <f>SUM(K1912:L1912)</f>
        <v>102.56500000000001</v>
      </c>
      <c r="N1912" s="35"/>
    </row>
    <row r="1913" spans="3:14" ht="25" x14ac:dyDescent="0.35">
      <c r="C1913" s="34"/>
      <c r="D1913" s="36" t="s">
        <v>227</v>
      </c>
      <c r="E1913" s="38" t="str">
        <f>IFERROR(VLOOKUP(D1913,'[1]COMP-SINT-SINAPI'!$G$6:$R$20000,12,0),IFERROR(VLOOKUP(D1913,'[1]PREÇOS UNITÁRIOS'!$B$73:$K$20000,9,0),IFERROR(VLOOKUP(D1913,'[1]INSUMOS-SINAPI'!$A$6:$J$20000,6,0),IFERROR(VLOOKUP(D1913,'[1]tab-PINI-SINT'!$B$18:$H$20000,7,0),IFERROR(VLOOKUP(D1913,[1]INSUMOS!$B$13:$J$9994,9,0),"")))))</f>
        <v>INTERNET</v>
      </c>
      <c r="F1913" s="37" t="str">
        <f>IFERROR(VLOOKUP(D1913,'[1]COMP-SINT-SINAPI'!$G$6:$Q$20000,2,0),IFERROR(VLOOKUP(D1913,'[1]PREÇOS UNITÁRIOS'!$B$73:$H$20000,3,0),IFERROR(VLOOKUP(D1913,'[1]INSUMOS-SINAPI'!$A$7:$F$20000,2,0),IFERROR(VLOOKUP(D1913,'[1]tab-PINI-SINT'!$B$18:$G$20000,2,0),IFERROR(VLOOKUP(D1913,[1]INSUMOS!$B$13:$H$9994,3,0),"")))))</f>
        <v>CANALETA VETILADA EM PVC 80X100X2000MM</v>
      </c>
      <c r="G1913" s="38" t="str">
        <f>IFERROR(VLOOKUP(D1913,'[1]COMP-SINT-SINAPI'!$G$6:$Q$20000,3,0),IFERROR(VLOOKUP(D1913,'[1]PREÇOS UNITÁRIOS'!$B$73:$H$20000,4,0),IFERROR(VLOOKUP(D1913,'[1]INSUMOS-SINAPI'!$A$7:$F$20000,3,0),IFERROR(VLOOKUP(D1913,'[1]tab-PINI-SINT'!$B$18:$G$20000,3,0),IFERROR(VLOOKUP(D1913,[1]INSUMOS!$B$13:$H$9994,5,0),"")))))</f>
        <v>UND</v>
      </c>
      <c r="H1913" s="39">
        <v>0.5</v>
      </c>
      <c r="I1913" s="38">
        <f>IFERROR(VLOOKUP(D1913,'[1]COMP-SINT-SINAPI'!$G$6:$Q$20000,8,0),IFERROR(VLOOKUP(D1913,'[1]PREÇOS UNITÁRIOS'!$B$73:$H$20000,5,0),IFERROR(VLOOKUP(D1913,'[1]INSUMOS-SINAPI'!$A$7:$F$20000,5,0),IFERROR(VLOOKUP(D1913,'[1]tab-PINI-SINT'!$B$18:$G$20000,4,0),IFERROR(VLOOKUP(D1913,[1]INSUMOS!$B$13:$H$9994,6,0),"")))))</f>
        <v>134.33000000000001</v>
      </c>
      <c r="J1913" s="38">
        <f>IF(D1913="",0,IFERROR(VLOOKUP(D1913,'[1]COMP-SINT-SINAPI'!$G$6:$Q$20000,7,0),IFERROR(VLOOKUP(D1913,'[1]PREÇOS UNITÁRIOS'!$B$73:$H$20000,6,0),IFERROR(VLOOKUP(D1913,'[1]INSUMOS-SINAPI'!$A$7:$F$20000,7,0),IFERROR(VLOOKUP(D1913,'[1]tab-PINI-SINT'!$B$18:$G$20000,5,0),IFERROR(VLOOKUP(D1913,[1]INSUMOS!$B$13:$H$9994,7,0),"0,00"))))))</f>
        <v>0</v>
      </c>
      <c r="K1913" s="40">
        <f>IF(H1913="",0,H1913*I1913)</f>
        <v>67.165000000000006</v>
      </c>
      <c r="L1913" s="40">
        <f>H1913*J1913</f>
        <v>0</v>
      </c>
      <c r="M1913" s="41">
        <f>K1913+L1913</f>
        <v>67.165000000000006</v>
      </c>
      <c r="N1913" s="35"/>
    </row>
    <row r="1914" spans="3:14" ht="62.5" x14ac:dyDescent="0.35">
      <c r="C1914" s="34"/>
      <c r="D1914" s="36">
        <v>11950</v>
      </c>
      <c r="E1914" s="38" t="str">
        <f>IFERROR(VLOOKUP(D1914,'[1]COMP-SINT-SINAPI'!$G$6:$R$20000,12,0),IFERROR(VLOOKUP(D1914,'[1]PREÇOS UNITÁRIOS'!$B$73:$K$20000,9,0),IFERROR(VLOOKUP(D1914,'[1]INSUMOS-SINAPI'!$A$6:$J$20000,6,0),IFERROR(VLOOKUP(D1914,'[1]tab-PINI-SINT'!$B$18:$H$20000,7,0),IFERROR(VLOOKUP(D1914,[1]INSUMOS!$B$13:$J$9994,9,0),"")))))</f>
        <v>SINAPI</v>
      </c>
      <c r="F1914" s="37" t="str">
        <f>IFERROR(VLOOKUP(D1914,'[1]COMP-SINT-SINAPI'!$G$6:$Q$20000,2,0),IFERROR(VLOOKUP(D1914,'[1]PREÇOS UNITÁRIOS'!$B$73:$H$20000,3,0),IFERROR(VLOOKUP(D1914,'[1]INSUMOS-SINAPI'!$A$7:$F$20000,2,0),IFERROR(VLOOKUP(D1914,'[1]tab-PINI-SINT'!$B$18:$G$20000,2,0),IFERROR(VLOOKUP(D1914,[1]INSUMOS!$B$13:$H$9994,3,0),"")))))</f>
        <v>BUCHA DE NYLON SEM ABA S6, COM PARAFUSO DE 4,20 X 40 MM EM ACO ZINCADO COM ROSCA SOBERBA, CABECA CHATA E FENDA PHILLIPS</v>
      </c>
      <c r="G1914" s="38" t="str">
        <f>IFERROR(VLOOKUP(D1914,'[1]COMP-SINT-SINAPI'!$G$6:$Q$20000,3,0),IFERROR(VLOOKUP(D1914,'[1]PREÇOS UNITÁRIOS'!$B$73:$H$20000,4,0),IFERROR(VLOOKUP(D1914,'[1]INSUMOS-SINAPI'!$A$7:$F$20000,3,0),IFERROR(VLOOKUP(D1914,'[1]tab-PINI-SINT'!$B$18:$G$20000,3,0),IFERROR(VLOOKUP(D1914,[1]INSUMOS!$B$13:$H$9994,5,0),"")))))</f>
        <v xml:space="preserve">UN    </v>
      </c>
      <c r="H1914" s="39">
        <v>6</v>
      </c>
      <c r="I1914" s="38" t="str">
        <f>IFERROR(VLOOKUP(D1914,'[1]COMP-SINT-SINAPI'!$G$6:$Q$20000,8,0),IFERROR(VLOOKUP(D1914,'[1]PREÇOS UNITÁRIOS'!$B$73:$H$20000,5,0),IFERROR(VLOOKUP(D1914,'[1]INSUMOS-SINAPI'!$A$7:$F$20000,5,0),IFERROR(VLOOKUP(D1914,'[1]tab-PINI-SINT'!$B$18:$G$20000,4,0),IFERROR(VLOOKUP(D1914,[1]INSUMOS!$B$13:$H$9994,6,0),"")))))</f>
        <v>0,20</v>
      </c>
      <c r="J1914" s="38" t="str">
        <f>IF(D1914="",0,IFERROR(VLOOKUP(D1914,'[1]COMP-SINT-SINAPI'!$G$6:$Q$20000,7,0),IFERROR(VLOOKUP(D1914,'[1]PREÇOS UNITÁRIOS'!$B$73:$H$20000,6,0),IFERROR(VLOOKUP(D1914,'[1]INSUMOS-SINAPI'!$A$7:$F$20000,7,0),IFERROR(VLOOKUP(D1914,'[1]tab-PINI-SINT'!$B$18:$G$20000,5,0),IFERROR(VLOOKUP(D1914,[1]INSUMOS!$B$13:$H$9994,7,0),"0,00"))))))</f>
        <v>0,00</v>
      </c>
      <c r="K1914" s="40">
        <f>IF(H1914="",0,H1914*I1914)</f>
        <v>1.2000000000000002</v>
      </c>
      <c r="L1914" s="40">
        <f>H1914*J1914</f>
        <v>0</v>
      </c>
      <c r="M1914" s="41">
        <f>K1914+L1914</f>
        <v>1.2000000000000002</v>
      </c>
      <c r="N1914" s="35"/>
    </row>
    <row r="1915" spans="3:14" ht="25" x14ac:dyDescent="0.35">
      <c r="C1915" s="34"/>
      <c r="D1915" s="36">
        <v>88264</v>
      </c>
      <c r="E1915" s="38" t="str">
        <f>IFERROR(VLOOKUP(D1915,'[1]COMP-SINT-SINAPI'!$G$6:$R$20000,12,0),IFERROR(VLOOKUP(D1915,'[1]PREÇOS UNITÁRIOS'!$B$73:$K$20000,9,0),IFERROR(VLOOKUP(D1915,'[1]INSUMOS-SINAPI'!$A$6:$J$20000,6,0),IFERROR(VLOOKUP(D1915,'[1]tab-PINI-SINT'!$B$18:$H$20000,7,0),IFERROR(VLOOKUP(D1915,[1]INSUMOS!$B$13:$J$9994,9,0),"")))))</f>
        <v>SINAPI</v>
      </c>
      <c r="F1915" s="37" t="str">
        <f>IFERROR(VLOOKUP(D1915,'[1]COMP-SINT-SINAPI'!$G$6:$Q$20000,2,0),IFERROR(VLOOKUP(D1915,'[1]PREÇOS UNITÁRIOS'!$B$73:$H$20000,3,0),IFERROR(VLOOKUP(D1915,'[1]INSUMOS-SINAPI'!$A$7:$F$20000,2,0),IFERROR(VLOOKUP(D1915,'[1]tab-PINI-SINT'!$B$18:$G$20000,2,0),IFERROR(VLOOKUP(D1915,[1]INSUMOS!$B$13:$H$9994,3,0),"")))))</f>
        <v>ELETRICISTA COM ENCARGOS COMPLEMENTARES</v>
      </c>
      <c r="G1915" s="38" t="str">
        <f>IFERROR(VLOOKUP(D1915,'[1]COMP-SINT-SINAPI'!$G$6:$Q$20000,3,0),IFERROR(VLOOKUP(D1915,'[1]PREÇOS UNITÁRIOS'!$B$73:$H$20000,4,0),IFERROR(VLOOKUP(D1915,'[1]INSUMOS-SINAPI'!$A$7:$F$20000,3,0),IFERROR(VLOOKUP(D1915,'[1]tab-PINI-SINT'!$B$18:$G$20000,3,0),IFERROR(VLOOKUP(D1915,[1]INSUMOS!$B$13:$H$9994,5,0),"")))))</f>
        <v>H</v>
      </c>
      <c r="H1915" s="39">
        <v>0.75</v>
      </c>
      <c r="I1915" s="38">
        <f>IFERROR(VLOOKUP(D1915,'[1]COMP-SINT-SINAPI'!$G$6:$Q$20000,8,0),IFERROR(VLOOKUP(D1915,'[1]PREÇOS UNITÁRIOS'!$B$73:$H$20000,5,0),IFERROR(VLOOKUP(D1915,'[1]INSUMOS-SINAPI'!$A$7:$F$20000,5,0),IFERROR(VLOOKUP(D1915,'[1]tab-PINI-SINT'!$B$18:$G$20000,4,0),IFERROR(VLOOKUP(D1915,[1]INSUMOS!$B$13:$H$9994,6,0),"")))))</f>
        <v>5.1700000000000017</v>
      </c>
      <c r="J1915" s="38" t="str">
        <f>IF(D1915="",0,IFERROR(VLOOKUP(D1915,'[1]COMP-SINT-SINAPI'!$G$6:$Q$20000,7,0),IFERROR(VLOOKUP(D1915,'[1]PREÇOS UNITÁRIOS'!$B$73:$H$20000,6,0),IFERROR(VLOOKUP(D1915,'[1]INSUMOS-SINAPI'!$A$7:$F$20000,7,0),IFERROR(VLOOKUP(D1915,'[1]tab-PINI-SINT'!$B$18:$G$20000,5,0),IFERROR(VLOOKUP(D1915,[1]INSUMOS!$B$13:$H$9994,7,0),"0,00"))))))</f>
        <v>20,13</v>
      </c>
      <c r="K1915" s="40">
        <f>IF(H1915="",0,H1915*I1915)</f>
        <v>3.8775000000000013</v>
      </c>
      <c r="L1915" s="40">
        <f>H1915*J1915</f>
        <v>15.0975</v>
      </c>
      <c r="M1915" s="41">
        <f>K1915+L1915</f>
        <v>18.975000000000001</v>
      </c>
      <c r="N1915" s="35"/>
    </row>
    <row r="1916" spans="3:14" ht="37.5" x14ac:dyDescent="0.35">
      <c r="C1916" s="34"/>
      <c r="D1916" s="36">
        <v>88243</v>
      </c>
      <c r="E1916" s="38" t="str">
        <f>IFERROR(VLOOKUP(D1916,'[1]COMP-SINT-SINAPI'!$G$6:$R$20000,12,0),IFERROR(VLOOKUP(D1916,'[1]PREÇOS UNITÁRIOS'!$B$73:$K$20000,9,0),IFERROR(VLOOKUP(D1916,'[1]INSUMOS-SINAPI'!$A$6:$J$20000,6,0),IFERROR(VLOOKUP(D1916,'[1]tab-PINI-SINT'!$B$18:$H$20000,7,0),IFERROR(VLOOKUP(D1916,[1]INSUMOS!$B$13:$J$9994,9,0),"")))))</f>
        <v>SINAPI</v>
      </c>
      <c r="F1916" s="37" t="str">
        <f>IFERROR(VLOOKUP(D1916,'[1]COMP-SINT-SINAPI'!$G$6:$Q$20000,2,0),IFERROR(VLOOKUP(D1916,'[1]PREÇOS UNITÁRIOS'!$B$73:$H$20000,3,0),IFERROR(VLOOKUP(D1916,'[1]INSUMOS-SINAPI'!$A$7:$F$20000,2,0),IFERROR(VLOOKUP(D1916,'[1]tab-PINI-SINT'!$B$18:$G$20000,2,0),IFERROR(VLOOKUP(D1916,[1]INSUMOS!$B$13:$H$9994,3,0),"")))))</f>
        <v>AJUDANTE ESPECIALIZADO COM ENCARGOS COMPLEMENTARES</v>
      </c>
      <c r="G1916" s="38" t="str">
        <f>IFERROR(VLOOKUP(D1916,'[1]COMP-SINT-SINAPI'!$G$6:$Q$20000,3,0),IFERROR(VLOOKUP(D1916,'[1]PREÇOS UNITÁRIOS'!$B$73:$H$20000,4,0),IFERROR(VLOOKUP(D1916,'[1]INSUMOS-SINAPI'!$A$7:$F$20000,3,0),IFERROR(VLOOKUP(D1916,'[1]tab-PINI-SINT'!$B$18:$G$20000,3,0),IFERROR(VLOOKUP(D1916,[1]INSUMOS!$B$13:$H$9994,5,0),"")))))</f>
        <v>H</v>
      </c>
      <c r="H1916" s="39">
        <v>0.75</v>
      </c>
      <c r="I1916" s="38">
        <f>IFERROR(VLOOKUP(D1916,'[1]COMP-SINT-SINAPI'!$G$6:$Q$20000,8,0),IFERROR(VLOOKUP(D1916,'[1]PREÇOS UNITÁRIOS'!$B$73:$H$20000,5,0),IFERROR(VLOOKUP(D1916,'[1]INSUMOS-SINAPI'!$A$7:$F$20000,5,0),IFERROR(VLOOKUP(D1916,'[1]tab-PINI-SINT'!$B$18:$G$20000,4,0),IFERROR(VLOOKUP(D1916,[1]INSUMOS!$B$13:$H$9994,6,0),"")))))</f>
        <v>5.0100000000000016</v>
      </c>
      <c r="J1916" s="38" t="str">
        <f>IF(D1916="",0,IFERROR(VLOOKUP(D1916,'[1]COMP-SINT-SINAPI'!$G$6:$Q$20000,7,0),IFERROR(VLOOKUP(D1916,'[1]PREÇOS UNITÁRIOS'!$B$73:$H$20000,6,0),IFERROR(VLOOKUP(D1916,'[1]INSUMOS-SINAPI'!$A$7:$F$20000,7,0),IFERROR(VLOOKUP(D1916,'[1]tab-PINI-SINT'!$B$18:$G$20000,5,0),IFERROR(VLOOKUP(D1916,[1]INSUMOS!$B$13:$H$9994,7,0),"0,00"))))))</f>
        <v>15,29</v>
      </c>
      <c r="K1916" s="40">
        <f>IF(H1916="",0,H1916*I1916)</f>
        <v>3.7575000000000012</v>
      </c>
      <c r="L1916" s="40">
        <f>H1916*J1916</f>
        <v>11.467499999999999</v>
      </c>
      <c r="M1916" s="41">
        <f>K1916+L1916</f>
        <v>15.225000000000001</v>
      </c>
      <c r="N1916" s="35"/>
    </row>
    <row r="1917" spans="3:14" x14ac:dyDescent="0.35">
      <c r="C1917" s="34"/>
      <c r="D1917" s="35"/>
      <c r="E1917" s="118"/>
      <c r="F1917" s="35"/>
      <c r="G1917" s="35"/>
      <c r="H1917" s="35"/>
      <c r="I1917" s="50" t="s">
        <v>1042</v>
      </c>
      <c r="J1917" s="29"/>
      <c r="K1917" s="41">
        <f>SUM(K1913:K1916)</f>
        <v>76.000000000000014</v>
      </c>
      <c r="L1917" s="41">
        <f>SUM(L1913:L1916)</f>
        <v>26.564999999999998</v>
      </c>
      <c r="M1917" s="41">
        <f>SUM(M1913:M1916)</f>
        <v>102.565</v>
      </c>
      <c r="N1917" s="35"/>
    </row>
    <row r="1918" spans="3:14" x14ac:dyDescent="0.35">
      <c r="C1918" s="34"/>
      <c r="D1918" s="35"/>
      <c r="E1918" s="118"/>
      <c r="F1918" s="51"/>
      <c r="G1918" s="43"/>
      <c r="H1918" s="43"/>
      <c r="I1918" s="43"/>
      <c r="J1918" s="43"/>
      <c r="K1918" s="43"/>
      <c r="L1918" s="43"/>
      <c r="M1918" s="43"/>
      <c r="N1918" s="35"/>
    </row>
    <row r="1919" spans="3:14" x14ac:dyDescent="0.35">
      <c r="C1919" s="42"/>
      <c r="D1919" s="43"/>
      <c r="E1919" s="117"/>
      <c r="F1919" s="43"/>
      <c r="G1919" s="44" t="s">
        <v>21</v>
      </c>
      <c r="H1919" s="44" t="s">
        <v>1036</v>
      </c>
      <c r="I1919" s="44" t="s">
        <v>1037</v>
      </c>
      <c r="J1919" s="44" t="s">
        <v>1038</v>
      </c>
      <c r="K1919" s="44" t="s">
        <v>1039</v>
      </c>
      <c r="L1919" s="44" t="s">
        <v>1040</v>
      </c>
      <c r="M1919" s="45" t="s">
        <v>1041</v>
      </c>
      <c r="N1919" s="35"/>
    </row>
    <row r="1920" spans="3:14" ht="39" x14ac:dyDescent="0.35">
      <c r="C1920" s="46" t="s">
        <v>1011</v>
      </c>
      <c r="D1920" s="47" t="str">
        <f>IF(C1920="","",VLOOKUP(C1920,'[1]PREÇOS UNITÁRIOS'!$B$12:$H$10000,2,0))</f>
        <v>C261-BASA</v>
      </c>
      <c r="E1920" s="79" t="s">
        <v>11</v>
      </c>
      <c r="F1920" s="47" t="str">
        <f>IF(C1920="","",VLOOKUP(C1920,'[1]PREÇOS UNITÁRIOS'!$B$12:$H$10000,3,0))</f>
        <v>Frente Falsa Painel De Fechamento Furukawa 1u Para Rack 19 P</v>
      </c>
      <c r="G1920" s="48" t="s">
        <v>21</v>
      </c>
      <c r="H1920" s="29"/>
      <c r="I1920" s="29"/>
      <c r="J1920" s="49"/>
      <c r="K1920" s="49">
        <f>K1924</f>
        <v>71.018000000000001</v>
      </c>
      <c r="L1920" s="49">
        <f>L1924</f>
        <v>3.5419999999999998</v>
      </c>
      <c r="M1920" s="49">
        <f>SUM(K1920:L1920)</f>
        <v>74.56</v>
      </c>
      <c r="N1920" s="35"/>
    </row>
    <row r="1921" spans="3:14" ht="37.5" x14ac:dyDescent="0.35">
      <c r="C1921" s="34"/>
      <c r="D1921" s="36" t="s">
        <v>229</v>
      </c>
      <c r="E1921" s="38" t="str">
        <f>IFERROR(VLOOKUP(D1921,'[1]COMP-SINT-SINAPI'!$G$6:$R$20000,12,0),IFERROR(VLOOKUP(D1921,'[1]PREÇOS UNITÁRIOS'!$B$73:$K$20000,9,0),IFERROR(VLOOKUP(D1921,'[1]INSUMOS-SINAPI'!$A$6:$J$20000,6,0),IFERROR(VLOOKUP(D1921,'[1]tab-PINI-SINT'!$B$18:$H$20000,7,0),IFERROR(VLOOKUP(D1921,[1]INSUMOS!$B$13:$J$9994,9,0),"")))))</f>
        <v>INTERNET</v>
      </c>
      <c r="F1921" s="37" t="str">
        <f>IFERROR(VLOOKUP(D1921,'[1]COMP-SINT-SINAPI'!$G$6:$Q$20000,2,0),IFERROR(VLOOKUP(D1921,'[1]PREÇOS UNITÁRIOS'!$B$73:$H$20000,3,0),IFERROR(VLOOKUP(D1921,'[1]INSUMOS-SINAPI'!$A$7:$F$20000,2,0),IFERROR(VLOOKUP(D1921,'[1]tab-PINI-SINT'!$B$18:$G$20000,2,0),IFERROR(VLOOKUP(D1921,[1]INSUMOS!$B$13:$H$9994,3,0),"")))))</f>
        <v>Frente Falsa Painel De Fechamento Furukawa 1u Para Rack 19 P</v>
      </c>
      <c r="G1921" s="38" t="str">
        <f>IFERROR(VLOOKUP(D1921,'[1]COMP-SINT-SINAPI'!$G$6:$Q$20000,3,0),IFERROR(VLOOKUP(D1921,'[1]PREÇOS UNITÁRIOS'!$B$73:$H$20000,4,0),IFERROR(VLOOKUP(D1921,'[1]INSUMOS-SINAPI'!$A$7:$F$20000,3,0),IFERROR(VLOOKUP(D1921,'[1]tab-PINI-SINT'!$B$18:$G$20000,3,0),IFERROR(VLOOKUP(D1921,[1]INSUMOS!$B$13:$H$9994,5,0),"")))))</f>
        <v>UND</v>
      </c>
      <c r="H1921" s="39">
        <v>1</v>
      </c>
      <c r="I1921" s="38">
        <f>IFERROR(VLOOKUP(D1921,'[1]COMP-SINT-SINAPI'!$G$6:$Q$20000,8,0),IFERROR(VLOOKUP(D1921,'[1]PREÇOS UNITÁRIOS'!$B$73:$H$20000,5,0),IFERROR(VLOOKUP(D1921,'[1]INSUMOS-SINAPI'!$A$7:$F$20000,5,0),IFERROR(VLOOKUP(D1921,'[1]tab-PINI-SINT'!$B$18:$G$20000,4,0),IFERROR(VLOOKUP(D1921,[1]INSUMOS!$B$13:$H$9994,6,0),"")))))</f>
        <v>70</v>
      </c>
      <c r="J1921" s="38">
        <f>IF(D1921="",0,IFERROR(VLOOKUP(D1921,'[1]COMP-SINT-SINAPI'!$G$6:$Q$20000,7,0),IFERROR(VLOOKUP(D1921,'[1]PREÇOS UNITÁRIOS'!$B$73:$H$20000,6,0),IFERROR(VLOOKUP(D1921,'[1]INSUMOS-SINAPI'!$A$7:$F$20000,7,0),IFERROR(VLOOKUP(D1921,'[1]tab-PINI-SINT'!$B$18:$G$20000,5,0),IFERROR(VLOOKUP(D1921,[1]INSUMOS!$B$13:$H$9994,7,0),"0,00"))))))</f>
        <v>0</v>
      </c>
      <c r="K1921" s="40">
        <f>IF(H1921="",0,H1921*I1921)</f>
        <v>70</v>
      </c>
      <c r="L1921" s="40">
        <f>H1921*J1921</f>
        <v>0</v>
      </c>
      <c r="M1921" s="41">
        <f>K1921+L1921</f>
        <v>70</v>
      </c>
      <c r="N1921" s="35"/>
    </row>
    <row r="1922" spans="3:14" ht="25" x14ac:dyDescent="0.35">
      <c r="C1922" s="34"/>
      <c r="D1922" s="36">
        <v>88264</v>
      </c>
      <c r="E1922" s="38" t="str">
        <f>IFERROR(VLOOKUP(D1922,'[1]COMP-SINT-SINAPI'!$G$6:$R$20000,12,0),IFERROR(VLOOKUP(D1922,'[1]PREÇOS UNITÁRIOS'!$B$73:$K$20000,9,0),IFERROR(VLOOKUP(D1922,'[1]INSUMOS-SINAPI'!$A$6:$J$20000,6,0),IFERROR(VLOOKUP(D1922,'[1]tab-PINI-SINT'!$B$18:$H$20000,7,0),IFERROR(VLOOKUP(D1922,[1]INSUMOS!$B$13:$J$9994,9,0),"")))))</f>
        <v>SINAPI</v>
      </c>
      <c r="F1922" s="37" t="str">
        <f>IFERROR(VLOOKUP(D1922,'[1]COMP-SINT-SINAPI'!$G$6:$Q$20000,2,0),IFERROR(VLOOKUP(D1922,'[1]PREÇOS UNITÁRIOS'!$B$73:$H$20000,3,0),IFERROR(VLOOKUP(D1922,'[1]INSUMOS-SINAPI'!$A$7:$F$20000,2,0),IFERROR(VLOOKUP(D1922,'[1]tab-PINI-SINT'!$B$18:$G$20000,2,0),IFERROR(VLOOKUP(D1922,[1]INSUMOS!$B$13:$H$9994,3,0),"")))))</f>
        <v>ELETRICISTA COM ENCARGOS COMPLEMENTARES</v>
      </c>
      <c r="G1922" s="38" t="str">
        <f>IFERROR(VLOOKUP(D1922,'[1]COMP-SINT-SINAPI'!$G$6:$Q$20000,3,0),IFERROR(VLOOKUP(D1922,'[1]PREÇOS UNITÁRIOS'!$B$73:$H$20000,4,0),IFERROR(VLOOKUP(D1922,'[1]INSUMOS-SINAPI'!$A$7:$F$20000,3,0),IFERROR(VLOOKUP(D1922,'[1]tab-PINI-SINT'!$B$18:$G$20000,3,0),IFERROR(VLOOKUP(D1922,[1]INSUMOS!$B$13:$H$9994,5,0),"")))))</f>
        <v>H</v>
      </c>
      <c r="H1922" s="39">
        <v>0.1</v>
      </c>
      <c r="I1922" s="38">
        <f>IFERROR(VLOOKUP(D1922,'[1]COMP-SINT-SINAPI'!$G$6:$Q$20000,8,0),IFERROR(VLOOKUP(D1922,'[1]PREÇOS UNITÁRIOS'!$B$73:$H$20000,5,0),IFERROR(VLOOKUP(D1922,'[1]INSUMOS-SINAPI'!$A$7:$F$20000,5,0),IFERROR(VLOOKUP(D1922,'[1]tab-PINI-SINT'!$B$18:$G$20000,4,0),IFERROR(VLOOKUP(D1922,[1]INSUMOS!$B$13:$H$9994,6,0),"")))))</f>
        <v>5.1700000000000017</v>
      </c>
      <c r="J1922" s="38" t="str">
        <f>IF(D1922="",0,IFERROR(VLOOKUP(D1922,'[1]COMP-SINT-SINAPI'!$G$6:$Q$20000,7,0),IFERROR(VLOOKUP(D1922,'[1]PREÇOS UNITÁRIOS'!$B$73:$H$20000,6,0),IFERROR(VLOOKUP(D1922,'[1]INSUMOS-SINAPI'!$A$7:$F$20000,7,0),IFERROR(VLOOKUP(D1922,'[1]tab-PINI-SINT'!$B$18:$G$20000,5,0),IFERROR(VLOOKUP(D1922,[1]INSUMOS!$B$13:$H$9994,7,0),"0,00"))))))</f>
        <v>20,13</v>
      </c>
      <c r="K1922" s="40">
        <f>IF(H1922="",0,H1922*I1922)</f>
        <v>0.51700000000000024</v>
      </c>
      <c r="L1922" s="40">
        <f>H1922*J1922</f>
        <v>2.0129999999999999</v>
      </c>
      <c r="M1922" s="41">
        <f>K1922+L1922</f>
        <v>2.5300000000000002</v>
      </c>
      <c r="N1922" s="35"/>
    </row>
    <row r="1923" spans="3:14" ht="37.5" x14ac:dyDescent="0.35">
      <c r="C1923" s="34"/>
      <c r="D1923" s="36">
        <v>88243</v>
      </c>
      <c r="E1923" s="38" t="str">
        <f>IFERROR(VLOOKUP(D1923,'[1]COMP-SINT-SINAPI'!$G$6:$R$20000,12,0),IFERROR(VLOOKUP(D1923,'[1]PREÇOS UNITÁRIOS'!$B$73:$K$20000,9,0),IFERROR(VLOOKUP(D1923,'[1]INSUMOS-SINAPI'!$A$6:$J$20000,6,0),IFERROR(VLOOKUP(D1923,'[1]tab-PINI-SINT'!$B$18:$H$20000,7,0),IFERROR(VLOOKUP(D1923,[1]INSUMOS!$B$13:$J$9994,9,0),"")))))</f>
        <v>SINAPI</v>
      </c>
      <c r="F1923" s="37" t="str">
        <f>IFERROR(VLOOKUP(D1923,'[1]COMP-SINT-SINAPI'!$G$6:$Q$20000,2,0),IFERROR(VLOOKUP(D1923,'[1]PREÇOS UNITÁRIOS'!$B$73:$H$20000,3,0),IFERROR(VLOOKUP(D1923,'[1]INSUMOS-SINAPI'!$A$7:$F$20000,2,0),IFERROR(VLOOKUP(D1923,'[1]tab-PINI-SINT'!$B$18:$G$20000,2,0),IFERROR(VLOOKUP(D1923,[1]INSUMOS!$B$13:$H$9994,3,0),"")))))</f>
        <v>AJUDANTE ESPECIALIZADO COM ENCARGOS COMPLEMENTARES</v>
      </c>
      <c r="G1923" s="38" t="str">
        <f>IFERROR(VLOOKUP(D1923,'[1]COMP-SINT-SINAPI'!$G$6:$Q$20000,3,0),IFERROR(VLOOKUP(D1923,'[1]PREÇOS UNITÁRIOS'!$B$73:$H$20000,4,0),IFERROR(VLOOKUP(D1923,'[1]INSUMOS-SINAPI'!$A$7:$F$20000,3,0),IFERROR(VLOOKUP(D1923,'[1]tab-PINI-SINT'!$B$18:$G$20000,3,0),IFERROR(VLOOKUP(D1923,[1]INSUMOS!$B$13:$H$9994,5,0),"")))))</f>
        <v>H</v>
      </c>
      <c r="H1923" s="39">
        <v>0.1</v>
      </c>
      <c r="I1923" s="38">
        <f>IFERROR(VLOOKUP(D1923,'[1]COMP-SINT-SINAPI'!$G$6:$Q$20000,8,0),IFERROR(VLOOKUP(D1923,'[1]PREÇOS UNITÁRIOS'!$B$73:$H$20000,5,0),IFERROR(VLOOKUP(D1923,'[1]INSUMOS-SINAPI'!$A$7:$F$20000,5,0),IFERROR(VLOOKUP(D1923,'[1]tab-PINI-SINT'!$B$18:$G$20000,4,0),IFERROR(VLOOKUP(D1923,[1]INSUMOS!$B$13:$H$9994,6,0),"")))))</f>
        <v>5.0100000000000016</v>
      </c>
      <c r="J1923" s="38" t="str">
        <f>IF(D1923="",0,IFERROR(VLOOKUP(D1923,'[1]COMP-SINT-SINAPI'!$G$6:$Q$20000,7,0),IFERROR(VLOOKUP(D1923,'[1]PREÇOS UNITÁRIOS'!$B$73:$H$20000,6,0),IFERROR(VLOOKUP(D1923,'[1]INSUMOS-SINAPI'!$A$7:$F$20000,7,0),IFERROR(VLOOKUP(D1923,'[1]tab-PINI-SINT'!$B$18:$G$20000,5,0),IFERROR(VLOOKUP(D1923,[1]INSUMOS!$B$13:$H$9994,7,0),"0,00"))))))</f>
        <v>15,29</v>
      </c>
      <c r="K1923" s="40">
        <f>IF(H1923="",0,H1923*I1923)</f>
        <v>0.50100000000000022</v>
      </c>
      <c r="L1923" s="40">
        <f>H1923*J1923</f>
        <v>1.5289999999999999</v>
      </c>
      <c r="M1923" s="41">
        <f>K1923+L1923</f>
        <v>2.0300000000000002</v>
      </c>
      <c r="N1923" s="35"/>
    </row>
    <row r="1924" spans="3:14" x14ac:dyDescent="0.35">
      <c r="C1924" s="34"/>
      <c r="D1924" s="35"/>
      <c r="E1924" s="118"/>
      <c r="F1924" s="35"/>
      <c r="G1924" s="35"/>
      <c r="H1924" s="35"/>
      <c r="I1924" s="50" t="s">
        <v>1042</v>
      </c>
      <c r="J1924" s="29"/>
      <c r="K1924" s="41">
        <f>SUM(K1921:K1923)</f>
        <v>71.018000000000001</v>
      </c>
      <c r="L1924" s="41">
        <f>SUM(L1921:L1923)</f>
        <v>3.5419999999999998</v>
      </c>
      <c r="M1924" s="41">
        <f>SUM(M1921:M1923)</f>
        <v>74.56</v>
      </c>
      <c r="N1924" s="35"/>
    </row>
    <row r="1925" spans="3:14" x14ac:dyDescent="0.35">
      <c r="C1925" s="34"/>
      <c r="D1925" s="35"/>
      <c r="E1925" s="118"/>
      <c r="F1925" s="51"/>
      <c r="G1925" s="43"/>
      <c r="H1925" s="43"/>
      <c r="I1925" s="43"/>
      <c r="J1925" s="43"/>
      <c r="K1925" s="43"/>
      <c r="L1925" s="43"/>
      <c r="M1925" s="43"/>
      <c r="N1925" s="35"/>
    </row>
    <row r="1926" spans="3:14" x14ac:dyDescent="0.35">
      <c r="C1926" s="42"/>
      <c r="D1926" s="43"/>
      <c r="E1926" s="117"/>
      <c r="F1926" s="43"/>
      <c r="G1926" s="44" t="s">
        <v>21</v>
      </c>
      <c r="H1926" s="44" t="s">
        <v>1036</v>
      </c>
      <c r="I1926" s="44" t="s">
        <v>1037</v>
      </c>
      <c r="J1926" s="44" t="s">
        <v>1038</v>
      </c>
      <c r="K1926" s="44" t="s">
        <v>1039</v>
      </c>
      <c r="L1926" s="44" t="s">
        <v>1040</v>
      </c>
      <c r="M1926" s="45" t="s">
        <v>1041</v>
      </c>
      <c r="N1926" s="35"/>
    </row>
    <row r="1927" spans="3:14" ht="26" x14ac:dyDescent="0.35">
      <c r="C1927" s="46" t="s">
        <v>1013</v>
      </c>
      <c r="D1927" s="47" t="str">
        <f>IF(C1927="","",VLOOKUP(C1927,'[1]PREÇOS UNITÁRIOS'!$B$12:$H$10000,2,0))</f>
        <v>C262- SEDOP-171056</v>
      </c>
      <c r="E1927" s="79" t="s">
        <v>11</v>
      </c>
      <c r="F1927" s="47" t="str">
        <f>IF(C1927="","",VLOOKUP(C1927,'[1]PREÇOS UNITÁRIOS'!$B$12:$H$10000,3,0))</f>
        <v xml:space="preserve"> Regua para rack, com 6 tomadas 2P+T 10A</v>
      </c>
      <c r="G1927" s="48" t="s">
        <v>21</v>
      </c>
      <c r="H1927" s="29"/>
      <c r="I1927" s="29"/>
      <c r="J1927" s="49"/>
      <c r="K1927" s="49">
        <f>K1931</f>
        <v>122.675</v>
      </c>
      <c r="L1927" s="49">
        <f>L1931</f>
        <v>27.774999999999999</v>
      </c>
      <c r="M1927" s="49">
        <f>SUM(K1927:L1927)</f>
        <v>150.44999999999999</v>
      </c>
      <c r="N1927" s="35"/>
    </row>
    <row r="1928" spans="3:14" ht="25" x14ac:dyDescent="0.35">
      <c r="C1928" s="34"/>
      <c r="D1928" s="36" t="s">
        <v>231</v>
      </c>
      <c r="E1928" s="38" t="str">
        <f>IFERROR(VLOOKUP(D1928,'[1]COMP-SINT-SINAPI'!$G$6:$R$20000,12,0),IFERROR(VLOOKUP(D1928,'[1]PREÇOS UNITÁRIOS'!$B$73:$K$20000,9,0),IFERROR(VLOOKUP(D1928,'[1]INSUMOS-SINAPI'!$A$6:$J$20000,6,0),IFERROR(VLOOKUP(D1928,'[1]tab-PINI-SINT'!$B$18:$H$20000,7,0),IFERROR(VLOOKUP(D1928,[1]INSUMOS!$B$13:$J$9994,9,0),"")))))</f>
        <v>INTERNET</v>
      </c>
      <c r="F1928" s="37" t="str">
        <f>IFERROR(VLOOKUP(D1928,'[1]COMP-SINT-SINAPI'!$G$6:$Q$20000,2,0),IFERROR(VLOOKUP(D1928,'[1]PREÇOS UNITÁRIOS'!$B$73:$H$20000,3,0),IFERROR(VLOOKUP(D1928,'[1]INSUMOS-SINAPI'!$A$7:$F$20000,2,0),IFERROR(VLOOKUP(D1928,'[1]tab-PINI-SINT'!$B$18:$G$20000,2,0),IFERROR(VLOOKUP(D1928,[1]INSUMOS!$B$13:$H$9994,3,0),"")))))</f>
        <v xml:space="preserve"> Regua para rack, com 6 tomadas 2P+T 10A</v>
      </c>
      <c r="G1928" s="38" t="str">
        <f>IFERROR(VLOOKUP(D1928,'[1]COMP-SINT-SINAPI'!$G$6:$Q$20000,3,0),IFERROR(VLOOKUP(D1928,'[1]PREÇOS UNITÁRIOS'!$B$73:$H$20000,4,0),IFERROR(VLOOKUP(D1928,'[1]INSUMOS-SINAPI'!$A$7:$F$20000,3,0),IFERROR(VLOOKUP(D1928,'[1]tab-PINI-SINT'!$B$18:$G$20000,3,0),IFERROR(VLOOKUP(D1928,[1]INSUMOS!$B$13:$H$9994,5,0),"")))))</f>
        <v>UND</v>
      </c>
      <c r="H1928" s="39">
        <v>1</v>
      </c>
      <c r="I1928" s="38">
        <f>IFERROR(VLOOKUP(D1928,'[1]COMP-SINT-SINAPI'!$G$6:$Q$20000,8,0),IFERROR(VLOOKUP(D1928,'[1]PREÇOS UNITÁRIOS'!$B$73:$H$20000,5,0),IFERROR(VLOOKUP(D1928,'[1]INSUMOS-SINAPI'!$A$7:$F$20000,5,0),IFERROR(VLOOKUP(D1928,'[1]tab-PINI-SINT'!$B$18:$G$20000,4,0),IFERROR(VLOOKUP(D1928,[1]INSUMOS!$B$13:$H$9994,6,0),"")))))</f>
        <v>115</v>
      </c>
      <c r="J1928" s="38">
        <f>IF(D1928="",0,IFERROR(VLOOKUP(D1928,'[1]COMP-SINT-SINAPI'!$G$6:$Q$20000,7,0),IFERROR(VLOOKUP(D1928,'[1]PREÇOS UNITÁRIOS'!$B$73:$H$20000,6,0),IFERROR(VLOOKUP(D1928,'[1]INSUMOS-SINAPI'!$A$7:$F$20000,7,0),IFERROR(VLOOKUP(D1928,'[1]tab-PINI-SINT'!$B$18:$G$20000,5,0),IFERROR(VLOOKUP(D1928,[1]INSUMOS!$B$13:$H$9994,7,0),"0,00"))))))</f>
        <v>0</v>
      </c>
      <c r="K1928" s="40">
        <f>IF(H1928="",0,H1928*I1928)</f>
        <v>115</v>
      </c>
      <c r="L1928" s="40">
        <f>H1928*J1928</f>
        <v>0</v>
      </c>
      <c r="M1928" s="41">
        <f>K1928+L1928</f>
        <v>115</v>
      </c>
      <c r="N1928" s="35"/>
    </row>
    <row r="1929" spans="3:14" ht="25" x14ac:dyDescent="0.35">
      <c r="C1929" s="34"/>
      <c r="D1929" s="36">
        <v>88264</v>
      </c>
      <c r="E1929" s="38" t="str">
        <f>IFERROR(VLOOKUP(D1929,'[1]COMP-SINT-SINAPI'!$G$6:$R$20000,12,0),IFERROR(VLOOKUP(D1929,'[1]PREÇOS UNITÁRIOS'!$B$73:$K$20000,9,0),IFERROR(VLOOKUP(D1929,'[1]INSUMOS-SINAPI'!$A$6:$J$20000,6,0),IFERROR(VLOOKUP(D1929,'[1]tab-PINI-SINT'!$B$18:$H$20000,7,0),IFERROR(VLOOKUP(D1929,[1]INSUMOS!$B$13:$J$9994,9,0),"")))))</f>
        <v>SINAPI</v>
      </c>
      <c r="F1929" s="37" t="str">
        <f>IFERROR(VLOOKUP(D1929,'[1]COMP-SINT-SINAPI'!$G$6:$Q$20000,2,0),IFERROR(VLOOKUP(D1929,'[1]PREÇOS UNITÁRIOS'!$B$73:$H$20000,3,0),IFERROR(VLOOKUP(D1929,'[1]INSUMOS-SINAPI'!$A$7:$F$20000,2,0),IFERROR(VLOOKUP(D1929,'[1]tab-PINI-SINT'!$B$18:$G$20000,2,0),IFERROR(VLOOKUP(D1929,[1]INSUMOS!$B$13:$H$9994,3,0),"")))))</f>
        <v>ELETRICISTA COM ENCARGOS COMPLEMENTARES</v>
      </c>
      <c r="G1929" s="38" t="str">
        <f>IFERROR(VLOOKUP(D1929,'[1]COMP-SINT-SINAPI'!$G$6:$Q$20000,3,0),IFERROR(VLOOKUP(D1929,'[1]PREÇOS UNITÁRIOS'!$B$73:$H$20000,4,0),IFERROR(VLOOKUP(D1929,'[1]INSUMOS-SINAPI'!$A$7:$F$20000,3,0),IFERROR(VLOOKUP(D1929,'[1]tab-PINI-SINT'!$B$18:$G$20000,3,0),IFERROR(VLOOKUP(D1929,[1]INSUMOS!$B$13:$H$9994,5,0),"")))))</f>
        <v>H</v>
      </c>
      <c r="H1929" s="39">
        <v>1</v>
      </c>
      <c r="I1929" s="38">
        <f>IFERROR(VLOOKUP(D1929,'[1]COMP-SINT-SINAPI'!$G$6:$Q$20000,8,0),IFERROR(VLOOKUP(D1929,'[1]PREÇOS UNITÁRIOS'!$B$73:$H$20000,5,0),IFERROR(VLOOKUP(D1929,'[1]INSUMOS-SINAPI'!$A$7:$F$20000,5,0),IFERROR(VLOOKUP(D1929,'[1]tab-PINI-SINT'!$B$18:$G$20000,4,0),IFERROR(VLOOKUP(D1929,[1]INSUMOS!$B$13:$H$9994,6,0),"")))))</f>
        <v>5.1700000000000017</v>
      </c>
      <c r="J1929" s="38" t="str">
        <f>IF(D1929="",0,IFERROR(VLOOKUP(D1929,'[1]COMP-SINT-SINAPI'!$G$6:$Q$20000,7,0),IFERROR(VLOOKUP(D1929,'[1]PREÇOS UNITÁRIOS'!$B$73:$H$20000,6,0),IFERROR(VLOOKUP(D1929,'[1]INSUMOS-SINAPI'!$A$7:$F$20000,7,0),IFERROR(VLOOKUP(D1929,'[1]tab-PINI-SINT'!$B$18:$G$20000,5,0),IFERROR(VLOOKUP(D1929,[1]INSUMOS!$B$13:$H$9994,7,0),"0,00"))))))</f>
        <v>20,13</v>
      </c>
      <c r="K1929" s="40">
        <f>IF(H1929="",0,H1929*I1929)</f>
        <v>5.1700000000000017</v>
      </c>
      <c r="L1929" s="40">
        <f>H1929*J1929</f>
        <v>20.13</v>
      </c>
      <c r="M1929" s="41">
        <f>K1929+L1929</f>
        <v>25.3</v>
      </c>
      <c r="N1929" s="35"/>
    </row>
    <row r="1930" spans="3:14" ht="37.5" x14ac:dyDescent="0.35">
      <c r="C1930" s="34"/>
      <c r="D1930" s="36">
        <v>88243</v>
      </c>
      <c r="E1930" s="38" t="str">
        <f>IFERROR(VLOOKUP(D1930,'[1]COMP-SINT-SINAPI'!$G$6:$R$20000,12,0),IFERROR(VLOOKUP(D1930,'[1]PREÇOS UNITÁRIOS'!$B$73:$K$20000,9,0),IFERROR(VLOOKUP(D1930,'[1]INSUMOS-SINAPI'!$A$6:$J$20000,6,0),IFERROR(VLOOKUP(D1930,'[1]tab-PINI-SINT'!$B$18:$H$20000,7,0),IFERROR(VLOOKUP(D1930,[1]INSUMOS!$B$13:$J$9994,9,0),"")))))</f>
        <v>SINAPI</v>
      </c>
      <c r="F1930" s="37" t="str">
        <f>IFERROR(VLOOKUP(D1930,'[1]COMP-SINT-SINAPI'!$G$6:$Q$20000,2,0),IFERROR(VLOOKUP(D1930,'[1]PREÇOS UNITÁRIOS'!$B$73:$H$20000,3,0),IFERROR(VLOOKUP(D1930,'[1]INSUMOS-SINAPI'!$A$7:$F$20000,2,0),IFERROR(VLOOKUP(D1930,'[1]tab-PINI-SINT'!$B$18:$G$20000,2,0),IFERROR(VLOOKUP(D1930,[1]INSUMOS!$B$13:$H$9994,3,0),"")))))</f>
        <v>AJUDANTE ESPECIALIZADO COM ENCARGOS COMPLEMENTARES</v>
      </c>
      <c r="G1930" s="38" t="str">
        <f>IFERROR(VLOOKUP(D1930,'[1]COMP-SINT-SINAPI'!$G$6:$Q$20000,3,0),IFERROR(VLOOKUP(D1930,'[1]PREÇOS UNITÁRIOS'!$B$73:$H$20000,4,0),IFERROR(VLOOKUP(D1930,'[1]INSUMOS-SINAPI'!$A$7:$F$20000,3,0),IFERROR(VLOOKUP(D1930,'[1]tab-PINI-SINT'!$B$18:$G$20000,3,0),IFERROR(VLOOKUP(D1930,[1]INSUMOS!$B$13:$H$9994,5,0),"")))))</f>
        <v>H</v>
      </c>
      <c r="H1930" s="39">
        <v>0.5</v>
      </c>
      <c r="I1930" s="38">
        <f>IFERROR(VLOOKUP(D1930,'[1]COMP-SINT-SINAPI'!$G$6:$Q$20000,8,0),IFERROR(VLOOKUP(D1930,'[1]PREÇOS UNITÁRIOS'!$B$73:$H$20000,5,0),IFERROR(VLOOKUP(D1930,'[1]INSUMOS-SINAPI'!$A$7:$F$20000,5,0),IFERROR(VLOOKUP(D1930,'[1]tab-PINI-SINT'!$B$18:$G$20000,4,0),IFERROR(VLOOKUP(D1930,[1]INSUMOS!$B$13:$H$9994,6,0),"")))))</f>
        <v>5.0100000000000016</v>
      </c>
      <c r="J1930" s="38" t="str">
        <f>IF(D1930="",0,IFERROR(VLOOKUP(D1930,'[1]COMP-SINT-SINAPI'!$G$6:$Q$20000,7,0),IFERROR(VLOOKUP(D1930,'[1]PREÇOS UNITÁRIOS'!$B$73:$H$20000,6,0),IFERROR(VLOOKUP(D1930,'[1]INSUMOS-SINAPI'!$A$7:$F$20000,7,0),IFERROR(VLOOKUP(D1930,'[1]tab-PINI-SINT'!$B$18:$G$20000,5,0),IFERROR(VLOOKUP(D1930,[1]INSUMOS!$B$13:$H$9994,7,0),"0,00"))))))</f>
        <v>15,29</v>
      </c>
      <c r="K1930" s="40">
        <f>IF(H1930="",0,H1930*I1930)</f>
        <v>2.5050000000000008</v>
      </c>
      <c r="L1930" s="40">
        <f>H1930*J1930</f>
        <v>7.6449999999999996</v>
      </c>
      <c r="M1930" s="41">
        <f>K1930+L1930</f>
        <v>10.15</v>
      </c>
      <c r="N1930" s="35"/>
    </row>
    <row r="1931" spans="3:14" x14ac:dyDescent="0.35">
      <c r="C1931" s="34"/>
      <c r="D1931" s="35"/>
      <c r="E1931" s="118"/>
      <c r="F1931" s="35"/>
      <c r="G1931" s="35"/>
      <c r="H1931" s="35"/>
      <c r="I1931" s="50" t="s">
        <v>1042</v>
      </c>
      <c r="J1931" s="29"/>
      <c r="K1931" s="41">
        <f>SUM(K1928:K1930)</f>
        <v>122.675</v>
      </c>
      <c r="L1931" s="41">
        <f>SUM(L1928:L1930)</f>
        <v>27.774999999999999</v>
      </c>
      <c r="M1931" s="41">
        <f>SUM(M1928:M1930)</f>
        <v>150.45000000000002</v>
      </c>
      <c r="N1931" s="35"/>
    </row>
    <row r="1932" spans="3:14" x14ac:dyDescent="0.35">
      <c r="C1932" s="34"/>
      <c r="D1932" s="35"/>
      <c r="E1932" s="118"/>
      <c r="F1932" s="51"/>
      <c r="G1932" s="43"/>
      <c r="H1932" s="43"/>
      <c r="I1932" s="43"/>
      <c r="J1932" s="43"/>
      <c r="K1932" s="43"/>
      <c r="L1932" s="43"/>
      <c r="M1932" s="43"/>
      <c r="N1932" s="35"/>
    </row>
    <row r="1933" spans="3:14" x14ac:dyDescent="0.35">
      <c r="C1933" s="42"/>
      <c r="D1933" s="43"/>
      <c r="E1933" s="117"/>
      <c r="F1933" s="43"/>
      <c r="G1933" s="44" t="s">
        <v>21</v>
      </c>
      <c r="H1933" s="44" t="s">
        <v>1036</v>
      </c>
      <c r="I1933" s="44" t="s">
        <v>1037</v>
      </c>
      <c r="J1933" s="44" t="s">
        <v>1038</v>
      </c>
      <c r="K1933" s="44" t="s">
        <v>1039</v>
      </c>
      <c r="L1933" s="44" t="s">
        <v>1040</v>
      </c>
      <c r="M1933" s="45" t="s">
        <v>1041</v>
      </c>
      <c r="N1933" s="35"/>
    </row>
    <row r="1934" spans="3:14" ht="26" x14ac:dyDescent="0.35">
      <c r="C1934" s="46" t="s">
        <v>1076</v>
      </c>
      <c r="D1934" s="47" t="str">
        <f>IF(C1934="","",VLOOKUP(C1934,'[1]PREÇOS UNITÁRIOS'!$B$12:$H$10000,2,0))</f>
        <v>C263-BASA</v>
      </c>
      <c r="E1934" s="79" t="s">
        <v>11</v>
      </c>
      <c r="F1934" s="47" t="str">
        <f>IF(C1934="","",VLOOKUP(C1934,'[1]PREÇOS UNITÁRIOS'!$B$12:$H$10000,3,0))</f>
        <v>Remoção de persianas existentes</v>
      </c>
      <c r="G1934" s="48" t="s">
        <v>33</v>
      </c>
      <c r="H1934" s="29"/>
      <c r="I1934" s="29"/>
      <c r="J1934" s="49"/>
      <c r="K1934" s="49">
        <f>K1936</f>
        <v>1.5029999999999999</v>
      </c>
      <c r="L1934" s="49">
        <f>L1936</f>
        <v>4.2839999999999998</v>
      </c>
      <c r="M1934" s="49">
        <f>SUM(K1934:L1934)</f>
        <v>5.7869999999999999</v>
      </c>
      <c r="N1934" s="35"/>
    </row>
    <row r="1935" spans="3:14" ht="25" x14ac:dyDescent="0.35">
      <c r="C1935" s="34"/>
      <c r="D1935" s="36">
        <v>88316</v>
      </c>
      <c r="E1935" s="38" t="str">
        <f>IFERROR(VLOOKUP(D1935,'[1]COMP-SINT-SINAPI'!$G$6:$R$20000,12,0),IFERROR(VLOOKUP(D1935,'[1]PREÇOS UNITÁRIOS'!$B$73:$K$20000,9,0),IFERROR(VLOOKUP(D1935,'[1]INSUMOS-SINAPI'!$A$6:$J$20000,6,0),IFERROR(VLOOKUP(D1935,'[1]tab-PINI-SINT'!$B$18:$H$20000,7,0),IFERROR(VLOOKUP(D1935,[1]INSUMOS!$B$13:$J$9994,9,0),"")))))</f>
        <v>SINAPI</v>
      </c>
      <c r="F1935" s="37" t="str">
        <f>IFERROR(VLOOKUP(D1935,'[1]COMP-SINT-SINAPI'!$G$6:$Q$20000,2,0),IFERROR(VLOOKUP(D1935,'[1]PREÇOS UNITÁRIOS'!$B$73:$H$20000,3,0),IFERROR(VLOOKUP(D1935,'[1]INSUMOS-SINAPI'!$A$7:$F$20000,2,0),IFERROR(VLOOKUP(D1935,'[1]tab-PINI-SINT'!$B$18:$G$20000,2,0),IFERROR(VLOOKUP(D1935,[1]INSUMOS!$B$13:$H$9994,3,0),"")))))</f>
        <v>SERVENTE COM ENCARGOS COMPLEMENTARES</v>
      </c>
      <c r="G1935" s="38" t="str">
        <f>IFERROR(VLOOKUP(D1935,'[1]COMP-SINT-SINAPI'!$G$6:$Q$20000,3,0),IFERROR(VLOOKUP(D1935,'[1]PREÇOS UNITÁRIOS'!$B$73:$H$20000,4,0),IFERROR(VLOOKUP(D1935,'[1]INSUMOS-SINAPI'!$A$7:$F$20000,3,0),IFERROR(VLOOKUP(D1935,'[1]tab-PINI-SINT'!$B$18:$G$20000,3,0),IFERROR(VLOOKUP(D1935,[1]INSUMOS!$B$13:$H$9994,5,0),"")))))</f>
        <v>H</v>
      </c>
      <c r="H1935" s="39">
        <v>0.3</v>
      </c>
      <c r="I1935" s="38">
        <f>IFERROR(VLOOKUP(D1935,'[1]COMP-SINT-SINAPI'!$G$6:$Q$20000,8,0),IFERROR(VLOOKUP(D1935,'[1]PREÇOS UNITÁRIOS'!$B$73:$H$20000,5,0),IFERROR(VLOOKUP(D1935,'[1]INSUMOS-SINAPI'!$A$7:$F$20000,5,0),IFERROR(VLOOKUP(D1935,'[1]tab-PINI-SINT'!$B$18:$G$20000,4,0),IFERROR(VLOOKUP(D1935,[1]INSUMOS!$B$13:$H$9994,6,0),"")))))</f>
        <v>5.01</v>
      </c>
      <c r="J1935" s="38" t="str">
        <f>IF(D1935="",0,IFERROR(VLOOKUP(D1935,'[1]COMP-SINT-SINAPI'!$G$6:$Q$20000,7,0),IFERROR(VLOOKUP(D1935,'[1]PREÇOS UNITÁRIOS'!$B$73:$H$20000,6,0),IFERROR(VLOOKUP(D1935,'[1]INSUMOS-SINAPI'!$A$7:$F$20000,7,0),IFERROR(VLOOKUP(D1935,'[1]tab-PINI-SINT'!$B$18:$G$20000,5,0),IFERROR(VLOOKUP(D1935,[1]INSUMOS!$B$13:$H$9994,7,0),"0,00"))))))</f>
        <v>14,28</v>
      </c>
      <c r="K1935" s="40">
        <f>IF(H1935="",0,H1935*I1935)</f>
        <v>1.5029999999999999</v>
      </c>
      <c r="L1935" s="40">
        <f>H1935*J1935</f>
        <v>4.2839999999999998</v>
      </c>
      <c r="M1935" s="41">
        <f>K1935+L1935</f>
        <v>5.7869999999999999</v>
      </c>
      <c r="N1935" s="35"/>
    </row>
    <row r="1936" spans="3:14" x14ac:dyDescent="0.35">
      <c r="C1936" s="34"/>
      <c r="D1936" s="35"/>
      <c r="E1936" s="118"/>
      <c r="F1936" s="35"/>
      <c r="G1936" s="35"/>
      <c r="H1936" s="35"/>
      <c r="I1936" s="50" t="s">
        <v>1042</v>
      </c>
      <c r="J1936" s="29"/>
      <c r="K1936" s="41">
        <f>SUM(K1935:K1935)</f>
        <v>1.5029999999999999</v>
      </c>
      <c r="L1936" s="41">
        <f>SUM(L1935:L1935)</f>
        <v>4.2839999999999998</v>
      </c>
      <c r="M1936" s="41">
        <f>SUM(M1935:M1935)</f>
        <v>5.7869999999999999</v>
      </c>
      <c r="N1936" s="35"/>
    </row>
    <row r="1937" spans="3:14" x14ac:dyDescent="0.35">
      <c r="C1937" s="34"/>
      <c r="D1937" s="35"/>
      <c r="E1937" s="118"/>
      <c r="F1937" s="51"/>
      <c r="G1937" s="43"/>
      <c r="H1937" s="43"/>
      <c r="I1937" s="43"/>
      <c r="J1937" s="43"/>
      <c r="K1937" s="43"/>
      <c r="L1937" s="43"/>
      <c r="M1937" s="43"/>
      <c r="N1937" s="35"/>
    </row>
    <row r="1938" spans="3:14" x14ac:dyDescent="0.35">
      <c r="C1938" s="42"/>
      <c r="D1938" s="43"/>
      <c r="E1938" s="117"/>
      <c r="F1938" s="43"/>
      <c r="G1938" s="44" t="s">
        <v>21</v>
      </c>
      <c r="H1938" s="44" t="s">
        <v>1036</v>
      </c>
      <c r="I1938" s="44" t="s">
        <v>1037</v>
      </c>
      <c r="J1938" s="44" t="s">
        <v>1038</v>
      </c>
      <c r="K1938" s="44" t="s">
        <v>1039</v>
      </c>
      <c r="L1938" s="44" t="s">
        <v>1040</v>
      </c>
      <c r="M1938" s="45" t="s">
        <v>1041</v>
      </c>
      <c r="N1938" s="35"/>
    </row>
    <row r="1939" spans="3:14" ht="65" x14ac:dyDescent="0.35">
      <c r="C1939" s="46" t="s">
        <v>1018</v>
      </c>
      <c r="D1939" s="47" t="str">
        <f>IF(C1939="","",VLOOKUP(C1939,'[1]PREÇOS UNITÁRIOS'!$B$12:$H$10000,2,0))</f>
        <v>C264-BASA</v>
      </c>
      <c r="E1939" s="79" t="s">
        <v>11</v>
      </c>
      <c r="F1939" s="47" t="str">
        <f>IF(C1939="","",VLOOKUP(C1939,'[1]PREÇOS UNITÁRIOS'!$B$12:$H$10000,3,0))</f>
        <v>ESTRUTURA DE SUPORTE METÁLICO DOS AR CONDICIONADOS  PARA SPLIT (CONDENSADORA E EVAPORADORA)</v>
      </c>
      <c r="G1939" s="48" t="s">
        <v>21</v>
      </c>
      <c r="H1939" s="29"/>
      <c r="I1939" s="29"/>
      <c r="J1939" s="49"/>
      <c r="K1939" s="49">
        <f>K1943</f>
        <v>1891.5072</v>
      </c>
      <c r="L1939" s="49">
        <f>L1943</f>
        <v>28.901599999999995</v>
      </c>
      <c r="M1939" s="49">
        <f>SUM(K1939:L1939)</f>
        <v>1920.4087999999999</v>
      </c>
      <c r="N1939" s="35"/>
    </row>
    <row r="1940" spans="3:14" ht="50" x14ac:dyDescent="0.35">
      <c r="C1940" s="34"/>
      <c r="D1940" s="36">
        <v>100701</v>
      </c>
      <c r="E1940" s="38" t="str">
        <f>IFERROR(VLOOKUP(D1940,'[1]COMP-SINT-SINAPI'!$G$6:$R$20000,12,0),IFERROR(VLOOKUP(D1940,'[1]PREÇOS UNITÁRIOS'!$B$73:$K$20000,9,0),IFERROR(VLOOKUP(D1940,'[1]INSUMOS-SINAPI'!$A$6:$J$20000,6,0),IFERROR(VLOOKUP(D1940,'[1]tab-PINI-SINT'!$B$18:$H$20000,7,0),IFERROR(VLOOKUP(D1940,[1]INSUMOS!$B$13:$J$9994,9,0),"")))))</f>
        <v>SINAPI</v>
      </c>
      <c r="F1940" s="37" t="str">
        <f>IFERROR(VLOOKUP(D1940,'[1]COMP-SINT-SINAPI'!$G$6:$Q$20000,2,0),IFERROR(VLOOKUP(D1940,'[1]PREÇOS UNITÁRIOS'!$B$73:$H$20000,3,0),IFERROR(VLOOKUP(D1940,'[1]INSUMOS-SINAPI'!$A$7:$F$20000,2,0),IFERROR(VLOOKUP(D1940,'[1]tab-PINI-SINT'!$B$18:$G$20000,2,0),IFERROR(VLOOKUP(D1940,[1]INSUMOS!$B$13:$H$9994,3,0),"")))))</f>
        <v>PORTA DE FERRO, DE ABRIR, TIPO GRADE COM CHAPA, COM GUARNIÇÕES. AF_12/2019</v>
      </c>
      <c r="G1940" s="38" t="str">
        <f>IFERROR(VLOOKUP(D1940,'[1]COMP-SINT-SINAPI'!$G$6:$Q$20000,3,0),IFERROR(VLOOKUP(D1940,'[1]PREÇOS UNITÁRIOS'!$B$73:$H$20000,4,0),IFERROR(VLOOKUP(D1940,'[1]INSUMOS-SINAPI'!$A$7:$F$20000,3,0),IFERROR(VLOOKUP(D1940,'[1]tab-PINI-SINT'!$B$18:$G$20000,3,0),IFERROR(VLOOKUP(D1940,[1]INSUMOS!$B$13:$H$9994,5,0),"")))))</f>
        <v>M2</v>
      </c>
      <c r="H1940" s="39">
        <f>1.3*1.4</f>
        <v>1.8199999999999998</v>
      </c>
      <c r="I1940" s="38">
        <f>IFERROR(VLOOKUP(D1940,'[1]COMP-SINT-SINAPI'!$G$6:$Q$20000,8,0),IFERROR(VLOOKUP(D1940,'[1]PREÇOS UNITÁRIOS'!$B$73:$H$20000,5,0),IFERROR(VLOOKUP(D1940,'[1]INSUMOS-SINAPI'!$A$7:$F$20000,5,0),IFERROR(VLOOKUP(D1940,'[1]tab-PINI-SINT'!$B$18:$G$20000,4,0),IFERROR(VLOOKUP(D1940,[1]INSUMOS!$B$13:$H$9994,6,0),"")))))</f>
        <v>805.23</v>
      </c>
      <c r="J1940" s="38" t="str">
        <f>IF(D1940="",0,IFERROR(VLOOKUP(D1940,'[1]COMP-SINT-SINAPI'!$G$6:$Q$20000,7,0),IFERROR(VLOOKUP(D1940,'[1]PREÇOS UNITÁRIOS'!$B$73:$H$20000,6,0),IFERROR(VLOOKUP(D1940,'[1]INSUMOS-SINAPI'!$A$7:$F$20000,7,0),IFERROR(VLOOKUP(D1940,'[1]tab-PINI-SINT'!$B$18:$G$20000,5,0),IFERROR(VLOOKUP(D1940,[1]INSUMOS!$B$13:$H$9994,7,0),"0,00"))))))</f>
        <v>13,50</v>
      </c>
      <c r="K1940" s="40">
        <f>IF(H1940="",0,H1940*I1940)</f>
        <v>1465.5185999999999</v>
      </c>
      <c r="L1940" s="40">
        <f>H1940*J1940</f>
        <v>24.569999999999997</v>
      </c>
      <c r="M1940" s="41">
        <f>K1940+L1940</f>
        <v>1490.0885999999998</v>
      </c>
      <c r="N1940" s="35"/>
    </row>
    <row r="1941" spans="3:14" ht="75" x14ac:dyDescent="0.35">
      <c r="C1941" s="34"/>
      <c r="D1941" s="36">
        <v>100719</v>
      </c>
      <c r="E1941" s="38" t="str">
        <f>IFERROR(VLOOKUP(D1941,'[1]COMP-SINT-SINAPI'!$G$6:$R$20000,12,0),IFERROR(VLOOKUP(D1941,'[1]PREÇOS UNITÁRIOS'!$B$73:$K$20000,9,0),IFERROR(VLOOKUP(D1941,'[1]INSUMOS-SINAPI'!$A$6:$J$20000,6,0),IFERROR(VLOOKUP(D1941,'[1]tab-PINI-SINT'!$B$18:$H$20000,7,0),IFERROR(VLOOKUP(D1941,[1]INSUMOS!$B$13:$J$9994,9,0),"")))))</f>
        <v>SINAPI</v>
      </c>
      <c r="F1941" s="37" t="str">
        <f>IFERROR(VLOOKUP(D1941,'[1]COMP-SINT-SINAPI'!$G$6:$Q$20000,2,0),IFERROR(VLOOKUP(D1941,'[1]PREÇOS UNITÁRIOS'!$B$73:$H$20000,3,0),IFERROR(VLOOKUP(D1941,'[1]INSUMOS-SINAPI'!$A$7:$F$20000,2,0),IFERROR(VLOOKUP(D1941,'[1]tab-PINI-SINT'!$B$18:$G$20000,2,0),IFERROR(VLOOKUP(D1941,[1]INSUMOS!$B$13:$H$9994,3,0),"")))))</f>
        <v>PINTURA COM TINTA ALQUÍDICA DE FUNDO (TIPO ZARCÃO) PULVERIZADA SOBRE PERFIL METÁLICO EXECUTADO EM FÁBRICA (POR DEMÃO). AF_01/2020_PE</v>
      </c>
      <c r="G1941" s="38" t="str">
        <f>IFERROR(VLOOKUP(D1941,'[1]COMP-SINT-SINAPI'!$G$6:$Q$20000,3,0),IFERROR(VLOOKUP(D1941,'[1]PREÇOS UNITÁRIOS'!$B$73:$H$20000,4,0),IFERROR(VLOOKUP(D1941,'[1]INSUMOS-SINAPI'!$A$7:$F$20000,3,0),IFERROR(VLOOKUP(D1941,'[1]tab-PINI-SINT'!$B$18:$G$20000,3,0),IFERROR(VLOOKUP(D1941,[1]INSUMOS!$B$13:$H$9994,5,0),"")))))</f>
        <v>M2</v>
      </c>
      <c r="H1941" s="39">
        <f>1.82*2</f>
        <v>3.64</v>
      </c>
      <c r="I1941" s="38">
        <f>IFERROR(VLOOKUP(D1941,'[1]COMP-SINT-SINAPI'!$G$6:$Q$20000,8,0),IFERROR(VLOOKUP(D1941,'[1]PREÇOS UNITÁRIOS'!$B$73:$H$20000,5,0),IFERROR(VLOOKUP(D1941,'[1]INSUMOS-SINAPI'!$A$7:$F$20000,5,0),IFERROR(VLOOKUP(D1941,'[1]tab-PINI-SINT'!$B$18:$G$20000,4,0),IFERROR(VLOOKUP(D1941,[1]INSUMOS!$B$13:$H$9994,6,0),"")))))</f>
        <v>9.24</v>
      </c>
      <c r="J1941" s="38" t="str">
        <f>IF(D1941="",0,IFERROR(VLOOKUP(D1941,'[1]COMP-SINT-SINAPI'!$G$6:$Q$20000,7,0),IFERROR(VLOOKUP(D1941,'[1]PREÇOS UNITÁRIOS'!$B$73:$H$20000,6,0),IFERROR(VLOOKUP(D1941,'[1]INSUMOS-SINAPI'!$A$7:$F$20000,7,0),IFERROR(VLOOKUP(D1941,'[1]tab-PINI-SINT'!$B$18:$G$20000,5,0),IFERROR(VLOOKUP(D1941,[1]INSUMOS!$B$13:$H$9994,7,0),"0,00"))))))</f>
        <v>1,19</v>
      </c>
      <c r="K1941" s="40">
        <f>IF(H1941="",0,H1941*I1941)</f>
        <v>33.633600000000001</v>
      </c>
      <c r="L1941" s="40">
        <f>H1941*J1941</f>
        <v>4.3315999999999999</v>
      </c>
      <c r="M1941" s="41">
        <f>K1941+L1941</f>
        <v>37.965200000000003</v>
      </c>
      <c r="N1941" s="35"/>
    </row>
    <row r="1942" spans="3:14" ht="75" x14ac:dyDescent="0.35">
      <c r="C1942" s="34"/>
      <c r="D1942" s="36">
        <v>10851</v>
      </c>
      <c r="E1942" s="38" t="str">
        <f>IFERROR(VLOOKUP(D1942,'[1]COMP-SINT-SINAPI'!$G$6:$R$20000,12,0),IFERROR(VLOOKUP(D1942,'[1]PREÇOS UNITÁRIOS'!$B$73:$K$20000,9,0),IFERROR(VLOOKUP(D1942,'[1]INSUMOS-SINAPI'!$A$6:$J$20000,6,0),IFERROR(VLOOKUP(D1942,'[1]tab-PINI-SINT'!$B$18:$H$20000,7,0),IFERROR(VLOOKUP(D1942,[1]INSUMOS!$B$13:$J$9994,9,0),"")))))</f>
        <v>SINAPI</v>
      </c>
      <c r="F1942" s="37" t="str">
        <f>IFERROR(VLOOKUP(D1942,'[1]COMP-SINT-SINAPI'!$G$6:$Q$20000,2,0),IFERROR(VLOOKUP(D1942,'[1]PREÇOS UNITÁRIOS'!$B$73:$H$20000,3,0),IFERROR(VLOOKUP(D1942,'[1]INSUMOS-SINAPI'!$A$7:$F$20000,2,0),IFERROR(VLOOKUP(D1942,'[1]tab-PINI-SINT'!$B$18:$G$20000,2,0),IFERROR(VLOOKUP(D1942,[1]INSUMOS!$B$13:$H$9994,3,0),"")))))</f>
        <v>PLACA DE ACRILICO TRANSPARENTE ADESIVADA PARA SINALIZACAO DE PORTAS, BORDA POLIDA, DE *25 X 8*, E = 6 MM (NAO INCLUI ACESSORIOS PARA FIXACAO)</v>
      </c>
      <c r="G1942" s="38" t="str">
        <f>IFERROR(VLOOKUP(D1942,'[1]COMP-SINT-SINAPI'!$G$6:$Q$20000,3,0),IFERROR(VLOOKUP(D1942,'[1]PREÇOS UNITÁRIOS'!$B$73:$H$20000,4,0),IFERROR(VLOOKUP(D1942,'[1]INSUMOS-SINAPI'!$A$7:$F$20000,3,0),IFERROR(VLOOKUP(D1942,'[1]tab-PINI-SINT'!$B$18:$G$20000,3,0),IFERROR(VLOOKUP(D1942,[1]INSUMOS!$B$13:$H$9994,5,0),"")))))</f>
        <v xml:space="preserve">UN    </v>
      </c>
      <c r="H1942" s="39">
        <v>4.5</v>
      </c>
      <c r="I1942" s="38" t="str">
        <f>IFERROR(VLOOKUP(D1942,'[1]COMP-SINT-SINAPI'!$G$6:$Q$20000,8,0),IFERROR(VLOOKUP(D1942,'[1]PREÇOS UNITÁRIOS'!$B$73:$H$20000,5,0),IFERROR(VLOOKUP(D1942,'[1]INSUMOS-SINAPI'!$A$7:$F$20000,5,0),IFERROR(VLOOKUP(D1942,'[1]tab-PINI-SINT'!$B$18:$G$20000,4,0),IFERROR(VLOOKUP(D1942,[1]INSUMOS!$B$13:$H$9994,6,0),"")))))</f>
        <v>87,19</v>
      </c>
      <c r="J1942" s="38" t="str">
        <f>IF(D1942="",0,IFERROR(VLOOKUP(D1942,'[1]COMP-SINT-SINAPI'!$G$6:$Q$20000,7,0),IFERROR(VLOOKUP(D1942,'[1]PREÇOS UNITÁRIOS'!$B$73:$H$20000,6,0),IFERROR(VLOOKUP(D1942,'[1]INSUMOS-SINAPI'!$A$7:$F$20000,7,0),IFERROR(VLOOKUP(D1942,'[1]tab-PINI-SINT'!$B$18:$G$20000,5,0),IFERROR(VLOOKUP(D1942,[1]INSUMOS!$B$13:$H$9994,7,0),"0,00"))))))</f>
        <v>0,00</v>
      </c>
      <c r="K1942" s="40">
        <f>IF(H1942="",0,H1942*I1942)</f>
        <v>392.35500000000002</v>
      </c>
      <c r="L1942" s="40">
        <f>H1942*J1942</f>
        <v>0</v>
      </c>
      <c r="M1942" s="41">
        <f>K1942+L1942</f>
        <v>392.35500000000002</v>
      </c>
      <c r="N1942" s="35"/>
    </row>
    <row r="1943" spans="3:14" x14ac:dyDescent="0.35">
      <c r="C1943" s="34"/>
      <c r="D1943" s="35"/>
      <c r="E1943" s="118"/>
      <c r="F1943" s="35"/>
      <c r="G1943" s="35"/>
      <c r="H1943" s="35"/>
      <c r="I1943" s="50" t="s">
        <v>1042</v>
      </c>
      <c r="J1943" s="29"/>
      <c r="K1943" s="41">
        <f>SUM(K1940:K1942)</f>
        <v>1891.5072</v>
      </c>
      <c r="L1943" s="41">
        <f>SUM(L1940:L1942)</f>
        <v>28.901599999999995</v>
      </c>
      <c r="M1943" s="41">
        <f>SUM(M1940:M1942)</f>
        <v>1920.4087999999999</v>
      </c>
      <c r="N1943" s="35"/>
    </row>
    <row r="1944" spans="3:14" x14ac:dyDescent="0.35">
      <c r="C1944" s="34"/>
      <c r="D1944" s="35"/>
      <c r="E1944" s="118"/>
      <c r="F1944" s="51"/>
      <c r="G1944" s="43"/>
      <c r="H1944" s="43"/>
      <c r="I1944" s="43"/>
      <c r="J1944" s="43"/>
      <c r="K1944" s="43"/>
      <c r="L1944" s="43"/>
      <c r="M1944" s="43"/>
      <c r="N1944" s="35"/>
    </row>
    <row r="1945" spans="3:14" x14ac:dyDescent="0.35">
      <c r="C1945" s="42"/>
      <c r="D1945" s="43"/>
      <c r="E1945" s="117"/>
      <c r="F1945" s="43"/>
      <c r="G1945" s="44" t="s">
        <v>21</v>
      </c>
      <c r="H1945" s="44" t="s">
        <v>1036</v>
      </c>
      <c r="I1945" s="44" t="s">
        <v>1037</v>
      </c>
      <c r="J1945" s="44" t="s">
        <v>1038</v>
      </c>
      <c r="K1945" s="44" t="s">
        <v>1039</v>
      </c>
      <c r="L1945" s="44" t="s">
        <v>1040</v>
      </c>
      <c r="M1945" s="45" t="s">
        <v>1041</v>
      </c>
      <c r="N1945" s="35"/>
    </row>
    <row r="1946" spans="3:14" ht="78" x14ac:dyDescent="0.35">
      <c r="C1946" s="46" t="s">
        <v>1077</v>
      </c>
      <c r="D1946" s="47" t="str">
        <f>IF(C1946="","",VLOOKUP(C1946,'[1]PREÇOS UNITÁRIOS'!$B$12:$H$10000,2,0))</f>
        <v>C265-BASA</v>
      </c>
      <c r="E1946" s="79" t="s">
        <v>11</v>
      </c>
      <c r="F1946" s="47" t="str">
        <f>IF(C1946="","",VLOOKUP(C1946,'[1]PREÇOS UNITÁRIOS'!$B$12:$H$10000,3,0))</f>
        <v>JUNÇÃO SIMPLES, PVC, SERIE NORMAL,
ESGOTO PREDIAL, DN 150 X 150 MM, JUNTA
ELÁSTICA, FORNECIDO E INSTALADO</v>
      </c>
      <c r="G1946" s="48" t="s">
        <v>21</v>
      </c>
      <c r="H1946" s="29"/>
      <c r="I1946" s="29"/>
      <c r="J1946" s="49"/>
      <c r="K1946" s="49">
        <f>K1952</f>
        <v>222.68159999999997</v>
      </c>
      <c r="L1946" s="49">
        <f>L1952</f>
        <v>12.991074000000001</v>
      </c>
      <c r="M1946" s="49">
        <f>SUM(K1946:L1946)</f>
        <v>235.67267399999997</v>
      </c>
      <c r="N1946" s="35"/>
    </row>
    <row r="1947" spans="3:14" ht="37.5" x14ac:dyDescent="0.35">
      <c r="C1947" s="34"/>
      <c r="D1947" s="36">
        <v>20146</v>
      </c>
      <c r="E1947" s="38" t="str">
        <f>IFERROR(VLOOKUP(D1947,'[1]COMP-SINT-SINAPI'!$G$6:$R$20000,12,0),IFERROR(VLOOKUP(D1947,'[1]PREÇOS UNITÁRIOS'!$B$73:$K$20000,9,0),IFERROR(VLOOKUP(D1947,'[1]INSUMOS-SINAPI'!$A$6:$J$20000,6,0),IFERROR(VLOOKUP(D1947,'[1]tab-PINI-SINT'!$B$18:$H$20000,7,0),IFERROR(VLOOKUP(D1947,[1]INSUMOS!$B$13:$J$9994,9,0),"")))))</f>
        <v>SINAPI</v>
      </c>
      <c r="F1947" s="37" t="str">
        <f>IFERROR(VLOOKUP(D1947,'[1]COMP-SINT-SINAPI'!$G$6:$Q$20000,2,0),IFERROR(VLOOKUP(D1947,'[1]PREÇOS UNITÁRIOS'!$B$73:$H$20000,3,0),IFERROR(VLOOKUP(D1947,'[1]INSUMOS-SINAPI'!$A$7:$F$20000,2,0),IFERROR(VLOOKUP(D1947,'[1]tab-PINI-SINT'!$B$18:$G$20000,2,0),IFERROR(VLOOKUP(D1947,[1]INSUMOS!$B$13:$H$9994,3,0),"")))))</f>
        <v>JUNCAO SIMPLES, PVC SERIE R, DN 150 X 150 MM, PARA ESGOTO PREDIAL</v>
      </c>
      <c r="G1947" s="38" t="str">
        <f>IFERROR(VLOOKUP(D1947,'[1]COMP-SINT-SINAPI'!$G$6:$Q$20000,3,0),IFERROR(VLOOKUP(D1947,'[1]PREÇOS UNITÁRIOS'!$B$73:$H$20000,4,0),IFERROR(VLOOKUP(D1947,'[1]INSUMOS-SINAPI'!$A$7:$F$20000,3,0),IFERROR(VLOOKUP(D1947,'[1]tab-PINI-SINT'!$B$18:$G$20000,3,0),IFERROR(VLOOKUP(D1947,[1]INSUMOS!$B$13:$H$9994,5,0),"")))))</f>
        <v xml:space="preserve">UN    </v>
      </c>
      <c r="H1947" s="39">
        <v>1</v>
      </c>
      <c r="I1947" s="38" t="str">
        <f>IFERROR(VLOOKUP(D1947,'[1]COMP-SINT-SINAPI'!$G$6:$Q$20000,8,0),IFERROR(VLOOKUP(D1947,'[1]PREÇOS UNITÁRIOS'!$B$73:$H$20000,5,0),IFERROR(VLOOKUP(D1947,'[1]INSUMOS-SINAPI'!$A$7:$F$20000,5,0),IFERROR(VLOOKUP(D1947,'[1]tab-PINI-SINT'!$B$18:$G$20000,4,0),IFERROR(VLOOKUP(D1947,[1]INSUMOS!$B$13:$H$9994,6,0),"")))))</f>
        <v>204,18</v>
      </c>
      <c r="J1947" s="38" t="str">
        <f>IF(D1947="",0,IFERROR(VLOOKUP(D1947,'[1]COMP-SINT-SINAPI'!$G$6:$Q$20000,7,0),IFERROR(VLOOKUP(D1947,'[1]PREÇOS UNITÁRIOS'!$B$73:$H$20000,6,0),IFERROR(VLOOKUP(D1947,'[1]INSUMOS-SINAPI'!$A$7:$F$20000,7,0),IFERROR(VLOOKUP(D1947,'[1]tab-PINI-SINT'!$B$18:$G$20000,5,0),IFERROR(VLOOKUP(D1947,[1]INSUMOS!$B$13:$H$9994,7,0),"0,00"))))))</f>
        <v>0,00</v>
      </c>
      <c r="K1947" s="40">
        <f>IF(H1947="",0,H1947*I1947)</f>
        <v>204.18</v>
      </c>
      <c r="L1947" s="40">
        <f>H1947*J1947</f>
        <v>0</v>
      </c>
      <c r="M1947" s="41">
        <f>K1947+L1947</f>
        <v>204.18</v>
      </c>
      <c r="N1947" s="35"/>
    </row>
    <row r="1948" spans="3:14" ht="37.5" x14ac:dyDescent="0.35">
      <c r="C1948" s="34"/>
      <c r="D1948" s="36">
        <v>301</v>
      </c>
      <c r="E1948" s="38" t="str">
        <f>IFERROR(VLOOKUP(D1948,'[1]COMP-SINT-SINAPI'!$G$6:$R$20000,12,0),IFERROR(VLOOKUP(D1948,'[1]PREÇOS UNITÁRIOS'!$B$73:$K$20000,9,0),IFERROR(VLOOKUP(D1948,'[1]INSUMOS-SINAPI'!$A$6:$J$20000,6,0),IFERROR(VLOOKUP(D1948,'[1]tab-PINI-SINT'!$B$18:$H$20000,7,0),IFERROR(VLOOKUP(D1948,[1]INSUMOS!$B$13:$J$9994,9,0),"")))))</f>
        <v>SINAPI</v>
      </c>
      <c r="F1948" s="37" t="str">
        <f>IFERROR(VLOOKUP(D1948,'[1]COMP-SINT-SINAPI'!$G$6:$Q$20000,2,0),IFERROR(VLOOKUP(D1948,'[1]PREÇOS UNITÁRIOS'!$B$73:$H$20000,3,0),IFERROR(VLOOKUP(D1948,'[1]INSUMOS-SINAPI'!$A$7:$F$20000,2,0),IFERROR(VLOOKUP(D1948,'[1]tab-PINI-SINT'!$B$18:$G$20000,2,0),IFERROR(VLOOKUP(D1948,[1]INSUMOS!$B$13:$H$9994,3,0),"")))))</f>
        <v>ANEL BORRACHA PARA TUBO ESGOTO PREDIAL, DN 100 MM (NBR 5688)</v>
      </c>
      <c r="G1948" s="38" t="str">
        <f>IFERROR(VLOOKUP(D1948,'[1]COMP-SINT-SINAPI'!$G$6:$Q$20000,3,0),IFERROR(VLOOKUP(D1948,'[1]PREÇOS UNITÁRIOS'!$B$73:$H$20000,4,0),IFERROR(VLOOKUP(D1948,'[1]INSUMOS-SINAPI'!$A$7:$F$20000,3,0),IFERROR(VLOOKUP(D1948,'[1]tab-PINI-SINT'!$B$18:$G$20000,3,0),IFERROR(VLOOKUP(D1948,[1]INSUMOS!$B$13:$H$9994,5,0),"")))))</f>
        <v xml:space="preserve">UN    </v>
      </c>
      <c r="H1948" s="39">
        <v>3</v>
      </c>
      <c r="I1948" s="38" t="str">
        <f>IFERROR(VLOOKUP(D1948,'[1]COMP-SINT-SINAPI'!$G$6:$Q$20000,8,0),IFERROR(VLOOKUP(D1948,'[1]PREÇOS UNITÁRIOS'!$B$73:$H$20000,5,0),IFERROR(VLOOKUP(D1948,'[1]INSUMOS-SINAPI'!$A$7:$F$20000,5,0),IFERROR(VLOOKUP(D1948,'[1]tab-PINI-SINT'!$B$18:$G$20000,4,0),IFERROR(VLOOKUP(D1948,[1]INSUMOS!$B$13:$H$9994,6,0),"")))))</f>
        <v>3,25</v>
      </c>
      <c r="J1948" s="38" t="str">
        <f>IF(D1948="",0,IFERROR(VLOOKUP(D1948,'[1]COMP-SINT-SINAPI'!$G$6:$Q$20000,7,0),IFERROR(VLOOKUP(D1948,'[1]PREÇOS UNITÁRIOS'!$B$73:$H$20000,6,0),IFERROR(VLOOKUP(D1948,'[1]INSUMOS-SINAPI'!$A$7:$F$20000,7,0),IFERROR(VLOOKUP(D1948,'[1]tab-PINI-SINT'!$B$18:$G$20000,5,0),IFERROR(VLOOKUP(D1948,[1]INSUMOS!$B$13:$H$9994,7,0),"0,00"))))))</f>
        <v>0,00</v>
      </c>
      <c r="K1948" s="40">
        <f>IF(H1948="",0,H1948*I1948)</f>
        <v>9.75</v>
      </c>
      <c r="L1948" s="40">
        <f>H1948*J1948</f>
        <v>0</v>
      </c>
      <c r="M1948" s="41">
        <f>K1948+L1948</f>
        <v>9.75</v>
      </c>
      <c r="N1948" s="35"/>
    </row>
    <row r="1949" spans="3:14" ht="75" x14ac:dyDescent="0.35">
      <c r="C1949" s="34"/>
      <c r="D1949" s="36">
        <v>20078</v>
      </c>
      <c r="E1949" s="38" t="str">
        <f>IFERROR(VLOOKUP(D1949,'[1]COMP-SINT-SINAPI'!$G$6:$R$20000,12,0),IFERROR(VLOOKUP(D1949,'[1]PREÇOS UNITÁRIOS'!$B$73:$K$20000,9,0),IFERROR(VLOOKUP(D1949,'[1]INSUMOS-SINAPI'!$A$6:$J$20000,6,0),IFERROR(VLOOKUP(D1949,'[1]tab-PINI-SINT'!$B$18:$H$20000,7,0),IFERROR(VLOOKUP(D1949,[1]INSUMOS!$B$13:$J$9994,9,0),"")))))</f>
        <v>SINAPI</v>
      </c>
      <c r="F1949" s="37" t="str">
        <f>IFERROR(VLOOKUP(D1949,'[1]COMP-SINT-SINAPI'!$G$6:$Q$20000,2,0),IFERROR(VLOOKUP(D1949,'[1]PREÇOS UNITÁRIOS'!$B$73:$H$20000,3,0),IFERROR(VLOOKUP(D1949,'[1]INSUMOS-SINAPI'!$A$7:$F$20000,2,0),IFERROR(VLOOKUP(D1949,'[1]tab-PINI-SINT'!$B$18:$G$20000,2,0),IFERROR(VLOOKUP(D1949,[1]INSUMOS!$B$13:$H$9994,3,0),"")))))</f>
        <v>PASTA LUBRIFICANTE PARA TUBOS E CONEXOES COM JUNTA ELASTICA, EMBALAGEM DE *400* GR (USO EM PVC, ACO, POLIETILENO E OUTROS)</v>
      </c>
      <c r="G1949" s="38" t="str">
        <f>IFERROR(VLOOKUP(D1949,'[1]COMP-SINT-SINAPI'!$G$6:$Q$20000,3,0),IFERROR(VLOOKUP(D1949,'[1]PREÇOS UNITÁRIOS'!$B$73:$H$20000,4,0),IFERROR(VLOOKUP(D1949,'[1]INSUMOS-SINAPI'!$A$7:$F$20000,3,0),IFERROR(VLOOKUP(D1949,'[1]tab-PINI-SINT'!$B$18:$G$20000,3,0),IFERROR(VLOOKUP(D1949,[1]INSUMOS!$B$13:$H$9994,5,0),"")))))</f>
        <v xml:space="preserve">UN    </v>
      </c>
      <c r="H1949" s="39" t="s">
        <v>1078</v>
      </c>
      <c r="I1949" s="38" t="str">
        <f>IFERROR(VLOOKUP(D1949,'[1]COMP-SINT-SINAPI'!$G$6:$Q$20000,8,0),IFERROR(VLOOKUP(D1949,'[1]PREÇOS UNITÁRIOS'!$B$73:$H$20000,5,0),IFERROR(VLOOKUP(D1949,'[1]INSUMOS-SINAPI'!$A$7:$F$20000,5,0),IFERROR(VLOOKUP(D1949,'[1]tab-PINI-SINT'!$B$18:$G$20000,4,0),IFERROR(VLOOKUP(D1949,[1]INSUMOS!$B$13:$H$9994,6,0),"")))))</f>
        <v>31,44</v>
      </c>
      <c r="J1949" s="38" t="str">
        <f>IF(D1949="",0,IFERROR(VLOOKUP(D1949,'[1]COMP-SINT-SINAPI'!$G$6:$Q$20000,7,0),IFERROR(VLOOKUP(D1949,'[1]PREÇOS UNITÁRIOS'!$B$73:$H$20000,6,0),IFERROR(VLOOKUP(D1949,'[1]INSUMOS-SINAPI'!$A$7:$F$20000,7,0),IFERROR(VLOOKUP(D1949,'[1]tab-PINI-SINT'!$B$18:$G$20000,5,0),IFERROR(VLOOKUP(D1949,[1]INSUMOS!$B$13:$H$9994,7,0),"0,00"))))))</f>
        <v>0,00</v>
      </c>
      <c r="K1949" s="40">
        <f>IF(H1949="",0,H1949*I1949)</f>
        <v>5.4234</v>
      </c>
      <c r="L1949" s="40">
        <f>H1949*J1949</f>
        <v>0</v>
      </c>
      <c r="M1949" s="41">
        <f>K1949+L1949</f>
        <v>5.4234</v>
      </c>
      <c r="N1949" s="35"/>
    </row>
    <row r="1950" spans="3:14" ht="50" x14ac:dyDescent="0.35">
      <c r="C1950" s="34"/>
      <c r="D1950" s="36">
        <v>88248</v>
      </c>
      <c r="E1950" s="38" t="str">
        <f>IFERROR(VLOOKUP(D1950,'[1]COMP-SINT-SINAPI'!$G$6:$R$20000,12,0),IFERROR(VLOOKUP(D1950,'[1]PREÇOS UNITÁRIOS'!$B$73:$K$20000,9,0),IFERROR(VLOOKUP(D1950,'[1]INSUMOS-SINAPI'!$A$6:$J$20000,6,0),IFERROR(VLOOKUP(D1950,'[1]tab-PINI-SINT'!$B$18:$H$20000,7,0),IFERROR(VLOOKUP(D1950,[1]INSUMOS!$B$13:$J$9994,9,0),"")))))</f>
        <v>SINAPI</v>
      </c>
      <c r="F1950" s="37" t="str">
        <f>IFERROR(VLOOKUP(D1950,'[1]COMP-SINT-SINAPI'!$G$6:$Q$20000,2,0),IFERROR(VLOOKUP(D1950,'[1]PREÇOS UNITÁRIOS'!$B$73:$H$20000,3,0),IFERROR(VLOOKUP(D1950,'[1]INSUMOS-SINAPI'!$A$7:$F$20000,2,0),IFERROR(VLOOKUP(D1950,'[1]tab-PINI-SINT'!$B$18:$G$20000,2,0),IFERROR(VLOOKUP(D1950,[1]INSUMOS!$B$13:$H$9994,3,0),"")))))</f>
        <v>AUXILIAR DE ENCANADOR OU BOMBEIRO HIDRÁULICO COM ENCARGOS COMPLEMENTARES</v>
      </c>
      <c r="G1950" s="38" t="str">
        <f>IFERROR(VLOOKUP(D1950,'[1]COMP-SINT-SINAPI'!$G$6:$Q$20000,3,0),IFERROR(VLOOKUP(D1950,'[1]PREÇOS UNITÁRIOS'!$B$73:$H$20000,4,0),IFERROR(VLOOKUP(D1950,'[1]INSUMOS-SINAPI'!$A$7:$F$20000,3,0),IFERROR(VLOOKUP(D1950,'[1]tab-PINI-SINT'!$B$18:$G$20000,3,0),IFERROR(VLOOKUP(D1950,[1]INSUMOS!$B$13:$H$9994,5,0),"")))))</f>
        <v>H</v>
      </c>
      <c r="H1950" s="39" t="s">
        <v>1079</v>
      </c>
      <c r="I1950" s="38">
        <f>IFERROR(VLOOKUP(D1950,'[1]COMP-SINT-SINAPI'!$G$6:$Q$20000,8,0),IFERROR(VLOOKUP(D1950,'[1]PREÇOS UNITÁRIOS'!$B$73:$H$20000,5,0),IFERROR(VLOOKUP(D1950,'[1]INSUMOS-SINAPI'!$A$7:$F$20000,5,0),IFERROR(VLOOKUP(D1950,'[1]tab-PINI-SINT'!$B$18:$G$20000,4,0),IFERROR(VLOOKUP(D1950,[1]INSUMOS!$B$13:$H$9994,6,0),"")))))</f>
        <v>4.5</v>
      </c>
      <c r="J1950" s="38" t="str">
        <f>IF(D1950="",0,IFERROR(VLOOKUP(D1950,'[1]COMP-SINT-SINAPI'!$G$6:$Q$20000,7,0),IFERROR(VLOOKUP(D1950,'[1]PREÇOS UNITÁRIOS'!$B$73:$H$20000,6,0),IFERROR(VLOOKUP(D1950,'[1]INSUMOS-SINAPI'!$A$7:$F$20000,7,0),IFERROR(VLOOKUP(D1950,'[1]tab-PINI-SINT'!$B$18:$G$20000,5,0),IFERROR(VLOOKUP(D1950,[1]INSUMOS!$B$13:$H$9994,7,0),"0,00"))))))</f>
        <v>15,39</v>
      </c>
      <c r="K1950" s="40">
        <f>IF(H1950="",0,H1950*I1950)</f>
        <v>1.6641000000000001</v>
      </c>
      <c r="L1950" s="40">
        <f>H1950*J1950</f>
        <v>5.6912220000000007</v>
      </c>
      <c r="M1950" s="41">
        <f>K1950+L1950</f>
        <v>7.355322000000001</v>
      </c>
      <c r="N1950" s="35"/>
    </row>
    <row r="1951" spans="3:14" ht="37.5" x14ac:dyDescent="0.35">
      <c r="C1951" s="34"/>
      <c r="D1951" s="36">
        <v>88267</v>
      </c>
      <c r="E1951" s="38" t="str">
        <f>IFERROR(VLOOKUP(D1951,'[1]COMP-SINT-SINAPI'!$G$6:$R$20000,12,0),IFERROR(VLOOKUP(D1951,'[1]PREÇOS UNITÁRIOS'!$B$73:$K$20000,9,0),IFERROR(VLOOKUP(D1951,'[1]INSUMOS-SINAPI'!$A$6:$J$20000,6,0),IFERROR(VLOOKUP(D1951,'[1]tab-PINI-SINT'!$B$18:$H$20000,7,0),IFERROR(VLOOKUP(D1951,[1]INSUMOS!$B$13:$J$9994,9,0),"")))))</f>
        <v>SINAPI</v>
      </c>
      <c r="F1951" s="37" t="str">
        <f>IFERROR(VLOOKUP(D1951,'[1]COMP-SINT-SINAPI'!$G$6:$Q$20000,2,0),IFERROR(VLOOKUP(D1951,'[1]PREÇOS UNITÁRIOS'!$B$73:$H$20000,3,0),IFERROR(VLOOKUP(D1951,'[1]INSUMOS-SINAPI'!$A$7:$F$20000,2,0),IFERROR(VLOOKUP(D1951,'[1]tab-PINI-SINT'!$B$18:$G$20000,2,0),IFERROR(VLOOKUP(D1951,[1]INSUMOS!$B$13:$H$9994,3,0),"")))))</f>
        <v>ENCANADOR OU BOMBEIRO HIDRÁULICO COM ENCARGOS COMPLEMENTARES</v>
      </c>
      <c r="G1951" s="38" t="str">
        <f>IFERROR(VLOOKUP(D1951,'[1]COMP-SINT-SINAPI'!$G$6:$Q$20000,3,0),IFERROR(VLOOKUP(D1951,'[1]PREÇOS UNITÁRIOS'!$B$73:$H$20000,4,0),IFERROR(VLOOKUP(D1951,'[1]INSUMOS-SINAPI'!$A$7:$F$20000,3,0),IFERROR(VLOOKUP(D1951,'[1]tab-PINI-SINT'!$B$18:$G$20000,3,0),IFERROR(VLOOKUP(D1951,[1]INSUMOS!$B$13:$H$9994,5,0),"")))))</f>
        <v>H</v>
      </c>
      <c r="H1951" s="39" t="s">
        <v>1079</v>
      </c>
      <c r="I1951" s="38">
        <f>IFERROR(VLOOKUP(D1951,'[1]COMP-SINT-SINAPI'!$G$6:$Q$20000,8,0),IFERROR(VLOOKUP(D1951,'[1]PREÇOS UNITÁRIOS'!$B$73:$H$20000,5,0),IFERROR(VLOOKUP(D1951,'[1]INSUMOS-SINAPI'!$A$7:$F$20000,5,0),IFERROR(VLOOKUP(D1951,'[1]tab-PINI-SINT'!$B$18:$G$20000,4,0),IFERROR(VLOOKUP(D1951,[1]INSUMOS!$B$13:$H$9994,6,0),"")))))</f>
        <v>4.5</v>
      </c>
      <c r="J1951" s="38" t="str">
        <f>IF(D1951="",0,IFERROR(VLOOKUP(D1951,'[1]COMP-SINT-SINAPI'!$G$6:$Q$20000,7,0),IFERROR(VLOOKUP(D1951,'[1]PREÇOS UNITÁRIOS'!$B$73:$H$20000,6,0),IFERROR(VLOOKUP(D1951,'[1]INSUMOS-SINAPI'!$A$7:$F$20000,7,0),IFERROR(VLOOKUP(D1951,'[1]tab-PINI-SINT'!$B$18:$G$20000,5,0),IFERROR(VLOOKUP(D1951,[1]INSUMOS!$B$13:$H$9994,7,0),"0,00"))))))</f>
        <v>19,74</v>
      </c>
      <c r="K1951" s="40">
        <f>IF(H1951="",0,H1951*I1951)</f>
        <v>1.6641000000000001</v>
      </c>
      <c r="L1951" s="40">
        <f>H1951*J1951</f>
        <v>7.2998519999999996</v>
      </c>
      <c r="M1951" s="41">
        <f>K1951+L1951</f>
        <v>8.963951999999999</v>
      </c>
      <c r="N1951" s="35"/>
    </row>
    <row r="1952" spans="3:14" x14ac:dyDescent="0.35">
      <c r="C1952" s="34"/>
      <c r="D1952" s="35"/>
      <c r="E1952" s="118"/>
      <c r="F1952" s="35"/>
      <c r="G1952" s="35"/>
      <c r="H1952" s="35"/>
      <c r="I1952" s="50" t="s">
        <v>1042</v>
      </c>
      <c r="J1952" s="29"/>
      <c r="K1952" s="41">
        <f>SUM(K1947:K1951)</f>
        <v>222.68159999999997</v>
      </c>
      <c r="L1952" s="41">
        <f>SUM(L1947:L1951)</f>
        <v>12.991074000000001</v>
      </c>
      <c r="M1952" s="41">
        <f>SUM(M1947:M1951)</f>
        <v>235.672674</v>
      </c>
      <c r="N1952" s="35"/>
    </row>
    <row r="1953" spans="3:14" x14ac:dyDescent="0.35">
      <c r="C1953" s="34"/>
      <c r="D1953" s="35"/>
      <c r="E1953" s="118"/>
      <c r="F1953" s="51"/>
      <c r="G1953" s="43"/>
      <c r="H1953" s="43"/>
      <c r="I1953" s="43"/>
      <c r="J1953" s="43"/>
      <c r="K1953" s="43"/>
      <c r="L1953" s="43"/>
      <c r="M1953" s="43"/>
      <c r="N1953" s="35"/>
    </row>
    <row r="1954" spans="3:14" x14ac:dyDescent="0.35">
      <c r="C1954" s="42"/>
      <c r="D1954" s="43"/>
      <c r="E1954" s="117"/>
      <c r="F1954" s="43"/>
      <c r="G1954" s="44" t="s">
        <v>21</v>
      </c>
      <c r="H1954" s="44" t="s">
        <v>1036</v>
      </c>
      <c r="I1954" s="44" t="s">
        <v>1037</v>
      </c>
      <c r="J1954" s="44" t="s">
        <v>1038</v>
      </c>
      <c r="K1954" s="44" t="s">
        <v>1039</v>
      </c>
      <c r="L1954" s="44" t="s">
        <v>1040</v>
      </c>
      <c r="M1954" s="45" t="s">
        <v>1041</v>
      </c>
      <c r="N1954" s="35"/>
    </row>
    <row r="1955" spans="3:14" x14ac:dyDescent="0.35">
      <c r="C1955" s="46" t="s">
        <v>1021</v>
      </c>
      <c r="D1955" s="47" t="str">
        <f>IF(C1955="","",VLOOKUP(C1955,'[1]PREÇOS UNITÁRIOS'!$B$12:$H$10000,2,0))</f>
        <v>C266-BASA</v>
      </c>
      <c r="E1955" s="79" t="s">
        <v>11</v>
      </c>
      <c r="F1955" s="47" t="str">
        <f>IF(C1955="","",VLOOKUP(C1955,'[1]PREÇOS UNITÁRIOS'!$B$12:$H$10000,3,0))</f>
        <v>SISTEMA FOTOVOLTAICO</v>
      </c>
      <c r="G1955" s="48" t="s">
        <v>26</v>
      </c>
      <c r="H1955" s="29"/>
      <c r="I1955" s="29"/>
      <c r="J1955" s="49"/>
      <c r="K1955" s="49">
        <f>K1957</f>
        <v>315</v>
      </c>
      <c r="L1955" s="49">
        <f>L1957</f>
        <v>135</v>
      </c>
      <c r="M1955" s="49">
        <f>SUM(K1955:L1955)</f>
        <v>450</v>
      </c>
      <c r="N1955" s="35"/>
    </row>
    <row r="1956" spans="3:14" x14ac:dyDescent="0.35">
      <c r="C1956" s="34"/>
      <c r="D1956" s="36" t="s">
        <v>237</v>
      </c>
      <c r="E1956" s="38" t="str">
        <f>IFERROR(VLOOKUP(D1956,'[1]COMP-SINT-SINAPI'!$G$6:$R$20000,12,0),IFERROR(VLOOKUP(D1956,'[1]PREÇOS UNITÁRIOS'!$B$73:$K$20000,9,0),IFERROR(VLOOKUP(D1956,'[1]INSUMOS-SINAPI'!$A$6:$J$20000,6,0),IFERROR(VLOOKUP(D1956,'[1]tab-PINI-SINT'!$B$18:$H$20000,7,0),IFERROR(VLOOKUP(D1956,[1]INSUMOS!$B$13:$J$9994,9,0),"")))))</f>
        <v>BASA</v>
      </c>
      <c r="F1956" s="37" t="str">
        <f>IFERROR(VLOOKUP(D1956,'[1]COMP-SINT-SINAPI'!$G$6:$Q$20000,2,0),IFERROR(VLOOKUP(D1956,'[1]PREÇOS UNITÁRIOS'!$B$73:$H$20000,3,0),IFERROR(VLOOKUP(D1956,'[1]INSUMOS-SINAPI'!$A$7:$F$20000,2,0),IFERROR(VLOOKUP(D1956,'[1]tab-PINI-SINT'!$B$18:$G$20000,2,0),IFERROR(VLOOKUP(D1956,[1]INSUMOS!$B$13:$H$9994,3,0),"")))))</f>
        <v>SISTEMA FOTOVOLTAICO</v>
      </c>
      <c r="G1956" s="38" t="str">
        <f>IFERROR(VLOOKUP(D1956,'[1]COMP-SINT-SINAPI'!$G$6:$Q$20000,3,0),IFERROR(VLOOKUP(D1956,'[1]PREÇOS UNITÁRIOS'!$B$73:$H$20000,4,0),IFERROR(VLOOKUP(D1956,'[1]INSUMOS-SINAPI'!$A$7:$F$20000,3,0),IFERROR(VLOOKUP(D1956,'[1]tab-PINI-SINT'!$B$18:$G$20000,3,0),IFERROR(VLOOKUP(D1956,[1]INSUMOS!$B$13:$H$9994,5,0),"")))))</f>
        <v>M2</v>
      </c>
      <c r="H1956" s="39">
        <v>1</v>
      </c>
      <c r="I1956" s="38">
        <f>IFERROR(VLOOKUP(D1956,'[1]COMP-SINT-SINAPI'!$G$6:$Q$20000,8,0),IFERROR(VLOOKUP(D1956,'[1]PREÇOS UNITÁRIOS'!$B$73:$H$20000,5,0),IFERROR(VLOOKUP(D1956,'[1]INSUMOS-SINAPI'!$A$7:$F$20000,5,0),IFERROR(VLOOKUP(D1956,'[1]tab-PINI-SINT'!$B$18:$G$20000,4,0),IFERROR(VLOOKUP(D1956,[1]INSUMOS!$B$13:$H$9994,6,0),"")))))</f>
        <v>315</v>
      </c>
      <c r="J1956" s="38">
        <f>IF(D1956="",0,IFERROR(VLOOKUP(D1956,'[1]COMP-SINT-SINAPI'!$G$6:$Q$20000,7,0),IFERROR(VLOOKUP(D1956,'[1]PREÇOS UNITÁRIOS'!$B$73:$H$20000,6,0),IFERROR(VLOOKUP(D1956,'[1]INSUMOS-SINAPI'!$A$7:$F$20000,7,0),IFERROR(VLOOKUP(D1956,'[1]tab-PINI-SINT'!$B$18:$G$20000,5,0),IFERROR(VLOOKUP(D1956,[1]INSUMOS!$B$13:$H$9994,7,0),"0,00"))))))</f>
        <v>135</v>
      </c>
      <c r="K1956" s="40">
        <f>IF(H1956="",0,H1956*I1956)</f>
        <v>315</v>
      </c>
      <c r="L1956" s="40">
        <f>H1956*J1956</f>
        <v>135</v>
      </c>
      <c r="M1956" s="41">
        <f>K1956+L1956</f>
        <v>450</v>
      </c>
    </row>
    <row r="1957" spans="3:14" x14ac:dyDescent="0.35">
      <c r="C1957" s="34"/>
      <c r="D1957" s="35"/>
      <c r="E1957" s="118"/>
      <c r="F1957" s="35"/>
      <c r="G1957" s="35"/>
      <c r="H1957" s="35"/>
      <c r="I1957" s="50" t="s">
        <v>1042</v>
      </c>
      <c r="J1957" s="29"/>
      <c r="K1957" s="41">
        <f>SUM(K1956:K1956)</f>
        <v>315</v>
      </c>
      <c r="L1957" s="41">
        <f>SUM(L1956:L1956)</f>
        <v>135</v>
      </c>
      <c r="M1957" s="41">
        <f>SUM(M1956:M1956)</f>
        <v>450</v>
      </c>
    </row>
    <row r="1958" spans="3:14" x14ac:dyDescent="0.35">
      <c r="C1958" s="34"/>
      <c r="D1958" s="35"/>
      <c r="E1958" s="118"/>
      <c r="F1958" s="51"/>
      <c r="G1958" s="43"/>
      <c r="H1958" s="43"/>
      <c r="I1958" s="43"/>
      <c r="J1958" s="43"/>
      <c r="K1958" s="43"/>
      <c r="L1958" s="43"/>
      <c r="M1958" s="43"/>
    </row>
    <row r="1959" spans="3:14" x14ac:dyDescent="0.35">
      <c r="C1959" s="42"/>
      <c r="D1959" s="43"/>
      <c r="E1959" s="117"/>
      <c r="F1959" s="43"/>
      <c r="G1959" s="44" t="s">
        <v>21</v>
      </c>
      <c r="H1959" s="44" t="s">
        <v>1036</v>
      </c>
      <c r="I1959" s="44" t="s">
        <v>1037</v>
      </c>
      <c r="J1959" s="44" t="s">
        <v>1038</v>
      </c>
      <c r="K1959" s="44" t="s">
        <v>1039</v>
      </c>
      <c r="L1959" s="44" t="s">
        <v>1040</v>
      </c>
      <c r="M1959" s="45" t="s">
        <v>1041</v>
      </c>
    </row>
    <row r="1960" spans="3:14" ht="39" x14ac:dyDescent="0.35">
      <c r="C1960" s="46" t="s">
        <v>1022</v>
      </c>
      <c r="D1960" s="47" t="str">
        <f>IF(C1960="","",VLOOKUP(C1960,'[1]PREÇOS UNITÁRIOS'!$B$12:$H$10000,2,0))</f>
        <v>C267-BASA</v>
      </c>
      <c r="E1960" s="79" t="s">
        <v>11</v>
      </c>
      <c r="F1960" s="47" t="str">
        <f>IF(C1960="","",VLOOKUP(C1960,'[1]PREÇOS UNITÁRIOS'!$B$12:$H$10000,3,0))</f>
        <v>REMOÇÃO DE PAINEL EM MADEIRA TAMANHO 4,65X1,20X0,04M</v>
      </c>
      <c r="G1960" s="48" t="s">
        <v>26</v>
      </c>
      <c r="H1960" s="29"/>
      <c r="I1960" s="29"/>
      <c r="J1960" s="49"/>
      <c r="K1960" s="49">
        <f>K1963</f>
        <v>80.08</v>
      </c>
      <c r="L1960" s="49">
        <f>L1963</f>
        <v>257.52</v>
      </c>
      <c r="M1960" s="49">
        <f>SUM(K1960:L1960)</f>
        <v>337.59999999999997</v>
      </c>
    </row>
    <row r="1961" spans="3:14" ht="25" x14ac:dyDescent="0.35">
      <c r="C1961" s="34"/>
      <c r="D1961" s="36">
        <v>88316</v>
      </c>
      <c r="E1961" s="38" t="str">
        <f>IFERROR(VLOOKUP(D1961,'[1]COMP-SINT-SINAPI'!$G$6:$R$20000,12,0),IFERROR(VLOOKUP(D1961,'[1]PREÇOS UNITÁRIOS'!$B$73:$K$20000,9,0),IFERROR(VLOOKUP(D1961,'[1]INSUMOS-SINAPI'!$A$6:$J$20000,6,0),IFERROR(VLOOKUP(D1961,'[1]tab-PINI-SINT'!$B$18:$H$20000,7,0),IFERROR(VLOOKUP(D1961,[1]INSUMOS!$B$13:$J$9994,9,0),"")))))</f>
        <v>SINAPI</v>
      </c>
      <c r="F1961" s="37" t="str">
        <f>IFERROR(VLOOKUP(D1961,'[1]COMP-SINT-SINAPI'!$G$6:$Q$20000,2,0),IFERROR(VLOOKUP(D1961,'[1]PREÇOS UNITÁRIOS'!$B$73:$H$20000,3,0),IFERROR(VLOOKUP(D1961,'[1]INSUMOS-SINAPI'!$A$7:$F$20000,2,0),IFERROR(VLOOKUP(D1961,'[1]tab-PINI-SINT'!$B$18:$G$20000,2,0),IFERROR(VLOOKUP(D1961,[1]INSUMOS!$B$13:$H$9994,3,0),"")))))</f>
        <v>SERVENTE COM ENCARGOS COMPLEMENTARES</v>
      </c>
      <c r="G1961" s="38" t="str">
        <f>IFERROR(VLOOKUP(D1961,'[1]COMP-SINT-SINAPI'!$G$6:$Q$20000,3,0),IFERROR(VLOOKUP(D1961,'[1]PREÇOS UNITÁRIOS'!$B$73:$H$20000,4,0),IFERROR(VLOOKUP(D1961,'[1]INSUMOS-SINAPI'!$A$7:$F$20000,3,0),IFERROR(VLOOKUP(D1961,'[1]tab-PINI-SINT'!$B$18:$G$20000,3,0),IFERROR(VLOOKUP(D1961,[1]INSUMOS!$B$13:$H$9994,5,0),"")))))</f>
        <v>H</v>
      </c>
      <c r="H1961" s="39">
        <v>8</v>
      </c>
      <c r="I1961" s="38">
        <f>IFERROR(VLOOKUP(D1961,'[1]COMP-SINT-SINAPI'!$G$6:$Q$20000,8,0),IFERROR(VLOOKUP(D1961,'[1]PREÇOS UNITÁRIOS'!$B$73:$H$20000,5,0),IFERROR(VLOOKUP(D1961,'[1]INSUMOS-SINAPI'!$A$7:$F$20000,5,0),IFERROR(VLOOKUP(D1961,'[1]tab-PINI-SINT'!$B$18:$G$20000,4,0),IFERROR(VLOOKUP(D1961,[1]INSUMOS!$B$13:$H$9994,6,0),"")))))</f>
        <v>5.01</v>
      </c>
      <c r="J1961" s="38" t="str">
        <f>IF(D1961="",0,IFERROR(VLOOKUP(D1961,'[1]COMP-SINT-SINAPI'!$G$6:$Q$20000,7,0),IFERROR(VLOOKUP(D1961,'[1]PREÇOS UNITÁRIOS'!$B$73:$H$20000,6,0),IFERROR(VLOOKUP(D1961,'[1]INSUMOS-SINAPI'!$A$7:$F$20000,7,0),IFERROR(VLOOKUP(D1961,'[1]tab-PINI-SINT'!$B$18:$G$20000,5,0),IFERROR(VLOOKUP(D1961,[1]INSUMOS!$B$13:$H$9994,7,0),"0,00"))))))</f>
        <v>14,28</v>
      </c>
      <c r="K1961" s="40">
        <f>IF(H1961="",0,H1961*I1961)</f>
        <v>40.08</v>
      </c>
      <c r="L1961" s="40">
        <f>H1961*J1961</f>
        <v>114.24</v>
      </c>
      <c r="M1961" s="41">
        <f>K1961+L1961</f>
        <v>154.32</v>
      </c>
    </row>
    <row r="1962" spans="3:14" ht="37.5" x14ac:dyDescent="0.35">
      <c r="C1962" s="34"/>
      <c r="D1962" s="36">
        <v>88261</v>
      </c>
      <c r="E1962" s="38" t="str">
        <f>IFERROR(VLOOKUP(D1962,'[1]COMP-SINT-SINAPI'!$G$6:$R$20000,12,0),IFERROR(VLOOKUP(D1962,'[1]PREÇOS UNITÁRIOS'!$B$73:$K$20000,9,0),IFERROR(VLOOKUP(D1962,'[1]INSUMOS-SINAPI'!$A$6:$J$20000,6,0),IFERROR(VLOOKUP(D1962,'[1]tab-PINI-SINT'!$B$18:$H$20000,7,0),IFERROR(VLOOKUP(D1962,[1]INSUMOS!$B$13:$J$9994,9,0),"")))))</f>
        <v>SINAPI</v>
      </c>
      <c r="F1962" s="37" t="str">
        <f>IFERROR(VLOOKUP(D1962,'[1]COMP-SINT-SINAPI'!$G$6:$Q$20000,2,0),IFERROR(VLOOKUP(D1962,'[1]PREÇOS UNITÁRIOS'!$B$73:$H$20000,3,0),IFERROR(VLOOKUP(D1962,'[1]INSUMOS-SINAPI'!$A$7:$F$20000,2,0),IFERROR(VLOOKUP(D1962,'[1]tab-PINI-SINT'!$B$18:$G$20000,2,0),IFERROR(VLOOKUP(D1962,[1]INSUMOS!$B$13:$H$9994,3,0),"")))))</f>
        <v>CARPINTEIRO DE ESQUADRIA COM ENCARGOS COMPLEMENTARES</v>
      </c>
      <c r="G1962" s="38" t="str">
        <f>IFERROR(VLOOKUP(D1962,'[1]COMP-SINT-SINAPI'!$G$6:$Q$20000,3,0),IFERROR(VLOOKUP(D1962,'[1]PREÇOS UNITÁRIOS'!$B$73:$H$20000,4,0),IFERROR(VLOOKUP(D1962,'[1]INSUMOS-SINAPI'!$A$7:$F$20000,3,0),IFERROR(VLOOKUP(D1962,'[1]tab-PINI-SINT'!$B$18:$G$20000,3,0),IFERROR(VLOOKUP(D1962,[1]INSUMOS!$B$13:$H$9994,5,0),"")))))</f>
        <v>H</v>
      </c>
      <c r="H1962" s="39">
        <v>8</v>
      </c>
      <c r="I1962" s="38">
        <f>IFERROR(VLOOKUP(D1962,'[1]COMP-SINT-SINAPI'!$G$6:$Q$20000,8,0),IFERROR(VLOOKUP(D1962,'[1]PREÇOS UNITÁRIOS'!$B$73:$H$20000,5,0),IFERROR(VLOOKUP(D1962,'[1]INSUMOS-SINAPI'!$A$7:$F$20000,5,0),IFERROR(VLOOKUP(D1962,'[1]tab-PINI-SINT'!$B$18:$G$20000,4,0),IFERROR(VLOOKUP(D1962,[1]INSUMOS!$B$13:$H$9994,6,0),"")))))</f>
        <v>5</v>
      </c>
      <c r="J1962" s="38" t="str">
        <f>IF(D1962="",0,IFERROR(VLOOKUP(D1962,'[1]COMP-SINT-SINAPI'!$G$6:$Q$20000,7,0),IFERROR(VLOOKUP(D1962,'[1]PREÇOS UNITÁRIOS'!$B$73:$H$20000,6,0),IFERROR(VLOOKUP(D1962,'[1]INSUMOS-SINAPI'!$A$7:$F$20000,7,0),IFERROR(VLOOKUP(D1962,'[1]tab-PINI-SINT'!$B$18:$G$20000,5,0),IFERROR(VLOOKUP(D1962,[1]INSUMOS!$B$13:$H$9994,7,0),"0,00"))))))</f>
        <v>17,91</v>
      </c>
      <c r="K1962" s="40">
        <f>IF(H1962="",0,H1962*I1962)</f>
        <v>40</v>
      </c>
      <c r="L1962" s="40">
        <f>H1962*J1962</f>
        <v>143.28</v>
      </c>
      <c r="M1962" s="41">
        <f>SUM(M1961:M1961)</f>
        <v>154.32</v>
      </c>
    </row>
    <row r="1963" spans="3:14" x14ac:dyDescent="0.35">
      <c r="C1963" s="34"/>
      <c r="D1963" s="35"/>
      <c r="E1963" s="118"/>
      <c r="F1963" s="35"/>
      <c r="G1963" s="35"/>
      <c r="H1963" s="35"/>
      <c r="I1963" s="50" t="s">
        <v>1042</v>
      </c>
      <c r="J1963" s="29"/>
      <c r="K1963" s="41">
        <f>SUM(K1961:K1962)</f>
        <v>80.08</v>
      </c>
      <c r="L1963" s="41">
        <f>SUM(L1961:L1962)</f>
        <v>257.52</v>
      </c>
      <c r="M1963" s="35"/>
    </row>
    <row r="1964" spans="3:14" x14ac:dyDescent="0.35">
      <c r="C1964" s="34"/>
      <c r="D1964" s="35"/>
      <c r="E1964" s="118"/>
      <c r="F1964" s="51"/>
      <c r="G1964" s="43"/>
      <c r="H1964" s="43"/>
      <c r="I1964" s="43"/>
      <c r="J1964" s="43"/>
      <c r="K1964" s="43"/>
      <c r="L1964" s="43"/>
      <c r="M1964" s="35"/>
    </row>
    <row r="1965" spans="3:14" x14ac:dyDescent="0.35">
      <c r="C1965" s="42"/>
      <c r="D1965" s="43"/>
      <c r="E1965" s="117"/>
      <c r="F1965" s="43"/>
      <c r="G1965" s="44" t="s">
        <v>21</v>
      </c>
      <c r="H1965" s="44" t="s">
        <v>1036</v>
      </c>
      <c r="I1965" s="44" t="s">
        <v>1037</v>
      </c>
      <c r="J1965" s="44" t="s">
        <v>1038</v>
      </c>
      <c r="K1965" s="44" t="s">
        <v>1039</v>
      </c>
      <c r="L1965" s="44" t="s">
        <v>1040</v>
      </c>
      <c r="M1965" s="45" t="s">
        <v>1041</v>
      </c>
    </row>
    <row r="1966" spans="3:14" ht="39" x14ac:dyDescent="0.35">
      <c r="C1966" s="46" t="s">
        <v>1023</v>
      </c>
      <c r="D1966" s="47" t="str">
        <f>IF(C1966="","",VLOOKUP(C1966,'[1]PREÇOS UNITÁRIOS'!$B$12:$H$10000,2,0))</f>
        <v>C268-ORSE-12947</v>
      </c>
      <c r="E1966" s="79" t="s">
        <v>11</v>
      </c>
      <c r="F1966" s="47" t="str">
        <f>IF(C1966="","",VLOOKUP(C1966,'[1]PREÇOS UNITÁRIOS'!$B$12:$H$10000,3,0))</f>
        <v>REMOÇÃO DE DUTO DE REFRIGERAÇÃO ANTIGO DIVERSAS BITOLAS</v>
      </c>
      <c r="G1966" s="48" t="s">
        <v>160</v>
      </c>
      <c r="H1966" s="29"/>
      <c r="I1966" s="29"/>
      <c r="J1966" s="49"/>
      <c r="K1966" s="49">
        <f>K1969</f>
        <v>15.285</v>
      </c>
      <c r="L1966" s="49">
        <f>L1969</f>
        <v>49.86</v>
      </c>
      <c r="M1966" s="49">
        <f>SUM(K1966:L1966)</f>
        <v>65.144999999999996</v>
      </c>
    </row>
    <row r="1967" spans="3:14" ht="37.5" x14ac:dyDescent="0.35">
      <c r="C1967" s="34"/>
      <c r="D1967" s="36">
        <v>88315</v>
      </c>
      <c r="E1967" s="38" t="str">
        <f>IFERROR(VLOOKUP(D1967,'[1]COMP-SINT-SINAPI'!$G$6:$R$20000,12,0),IFERROR(VLOOKUP(D1967,'[1]PREÇOS UNITÁRIOS'!$B$73:$K$20000,9,0),IFERROR(VLOOKUP(D1967,'[1]INSUMOS-SINAPI'!$A$6:$J$20000,6,0),IFERROR(VLOOKUP(D1967,'[1]tab-PINI-SINT'!$B$18:$H$20000,7,0),IFERROR(VLOOKUP(D1967,[1]INSUMOS!$B$13:$J$9994,9,0),"")))))</f>
        <v>SINAPI</v>
      </c>
      <c r="F1967" s="37" t="str">
        <f>IFERROR(VLOOKUP(D1967,'[1]COMP-SINT-SINAPI'!$G$6:$Q$20000,2,0),IFERROR(VLOOKUP(D1967,'[1]PREÇOS UNITÁRIOS'!$B$73:$H$20000,3,0),IFERROR(VLOOKUP(D1967,'[1]INSUMOS-SINAPI'!$A$7:$F$20000,2,0),IFERROR(VLOOKUP(D1967,'[1]tab-PINI-SINT'!$B$18:$G$20000,2,0),IFERROR(VLOOKUP(D1967,[1]INSUMOS!$B$13:$H$9994,3,0),"")))))</f>
        <v>SERRALHEIRO COM ENCARGOS COMPLEMENTARES</v>
      </c>
      <c r="G1967" s="38" t="str">
        <f>IFERROR(VLOOKUP(D1967,'[1]COMP-SINT-SINAPI'!$G$6:$Q$20000,3,0),IFERROR(VLOOKUP(D1967,'[1]PREÇOS UNITÁRIOS'!$B$73:$H$20000,4,0),IFERROR(VLOOKUP(D1967,'[1]INSUMOS-SINAPI'!$A$7:$F$20000,3,0),IFERROR(VLOOKUP(D1967,'[1]tab-PINI-SINT'!$B$18:$G$20000,3,0),IFERROR(VLOOKUP(D1967,[1]INSUMOS!$B$13:$H$9994,5,0),"")))))</f>
        <v>H</v>
      </c>
      <c r="H1967" s="39">
        <v>1.5</v>
      </c>
      <c r="I1967" s="38">
        <f>IFERROR(VLOOKUP(D1967,'[1]COMP-SINT-SINAPI'!$G$6:$Q$20000,8,0),IFERROR(VLOOKUP(D1967,'[1]PREÇOS UNITÁRIOS'!$B$73:$H$20000,5,0),IFERROR(VLOOKUP(D1967,'[1]INSUMOS-SINAPI'!$A$7:$F$20000,5,0),IFERROR(VLOOKUP(D1967,'[1]tab-PINI-SINT'!$B$18:$G$20000,4,0),IFERROR(VLOOKUP(D1967,[1]INSUMOS!$B$13:$H$9994,6,0),"")))))</f>
        <v>5.18</v>
      </c>
      <c r="J1967" s="38" t="str">
        <f>IF(D1967="",0,IFERROR(VLOOKUP(D1967,'[1]COMP-SINT-SINAPI'!$G$6:$Q$20000,7,0),IFERROR(VLOOKUP(D1967,'[1]PREÇOS UNITÁRIOS'!$B$73:$H$20000,6,0),IFERROR(VLOOKUP(D1967,'[1]INSUMOS-SINAPI'!$A$7:$F$20000,7,0),IFERROR(VLOOKUP(D1967,'[1]tab-PINI-SINT'!$B$18:$G$20000,5,0),IFERROR(VLOOKUP(D1967,[1]INSUMOS!$B$13:$H$9994,7,0),"0,00"))))))</f>
        <v>18,96</v>
      </c>
      <c r="K1967" s="40">
        <f>IF(H1967="",0,H1967*I1967)</f>
        <v>7.77</v>
      </c>
      <c r="L1967" s="40">
        <f>H1967*J1967</f>
        <v>28.44</v>
      </c>
      <c r="M1967" s="41">
        <f>K1967+L1967</f>
        <v>36.21</v>
      </c>
    </row>
    <row r="1968" spans="3:14" ht="25" x14ac:dyDescent="0.35">
      <c r="C1968" s="34"/>
      <c r="D1968" s="36">
        <v>88316</v>
      </c>
      <c r="E1968" s="38" t="str">
        <f>IFERROR(VLOOKUP(D1968,'[1]COMP-SINT-SINAPI'!$G$6:$R$20000,12,0),IFERROR(VLOOKUP(D1968,'[1]PREÇOS UNITÁRIOS'!$B$73:$K$20000,9,0),IFERROR(VLOOKUP(D1968,'[1]INSUMOS-SINAPI'!$A$6:$J$20000,6,0),IFERROR(VLOOKUP(D1968,'[1]tab-PINI-SINT'!$B$18:$H$20000,7,0),IFERROR(VLOOKUP(D1968,[1]INSUMOS!$B$13:$J$9994,9,0),"")))))</f>
        <v>SINAPI</v>
      </c>
      <c r="F1968" s="37" t="str">
        <f>IFERROR(VLOOKUP(D1968,'[1]COMP-SINT-SINAPI'!$G$6:$Q$20000,2,0),IFERROR(VLOOKUP(D1968,'[1]PREÇOS UNITÁRIOS'!$B$73:$H$20000,3,0),IFERROR(VLOOKUP(D1968,'[1]INSUMOS-SINAPI'!$A$7:$F$20000,2,0),IFERROR(VLOOKUP(D1968,'[1]tab-PINI-SINT'!$B$18:$G$20000,2,0),IFERROR(VLOOKUP(D1968,[1]INSUMOS!$B$13:$H$9994,3,0),"")))))</f>
        <v>SERVENTE COM ENCARGOS COMPLEMENTARES</v>
      </c>
      <c r="G1968" s="38" t="str">
        <f>IFERROR(VLOOKUP(D1968,'[1]COMP-SINT-SINAPI'!$G$6:$Q$20000,3,0),IFERROR(VLOOKUP(D1968,'[1]PREÇOS UNITÁRIOS'!$B$73:$H$20000,4,0),IFERROR(VLOOKUP(D1968,'[1]INSUMOS-SINAPI'!$A$7:$F$20000,3,0),IFERROR(VLOOKUP(D1968,'[1]tab-PINI-SINT'!$B$18:$G$20000,3,0),IFERROR(VLOOKUP(D1968,[1]INSUMOS!$B$13:$H$9994,5,0),"")))))</f>
        <v>H</v>
      </c>
      <c r="H1968" s="39">
        <v>1.5</v>
      </c>
      <c r="I1968" s="38">
        <f>IFERROR(VLOOKUP(D1968,'[1]COMP-SINT-SINAPI'!$G$6:$Q$20000,8,0),IFERROR(VLOOKUP(D1968,'[1]PREÇOS UNITÁRIOS'!$B$73:$H$20000,5,0),IFERROR(VLOOKUP(D1968,'[1]INSUMOS-SINAPI'!$A$7:$F$20000,5,0),IFERROR(VLOOKUP(D1968,'[1]tab-PINI-SINT'!$B$18:$G$20000,4,0),IFERROR(VLOOKUP(D1968,[1]INSUMOS!$B$13:$H$9994,6,0),"")))))</f>
        <v>5.01</v>
      </c>
      <c r="J1968" s="38" t="str">
        <f>IF(D1968="",0,IFERROR(VLOOKUP(D1968,'[1]COMP-SINT-SINAPI'!$G$6:$Q$20000,7,0),IFERROR(VLOOKUP(D1968,'[1]PREÇOS UNITÁRIOS'!$B$73:$H$20000,6,0),IFERROR(VLOOKUP(D1968,'[1]INSUMOS-SINAPI'!$A$7:$F$20000,7,0),IFERROR(VLOOKUP(D1968,'[1]tab-PINI-SINT'!$B$18:$G$20000,5,0),IFERROR(VLOOKUP(D1968,[1]INSUMOS!$B$13:$H$9994,7,0),"0,00"))))))</f>
        <v>14,28</v>
      </c>
      <c r="K1968" s="40">
        <f>IF(H1968="",0,H1968*I1968)</f>
        <v>7.5149999999999997</v>
      </c>
      <c r="L1968" s="40">
        <f>H1968*J1968</f>
        <v>21.419999999999998</v>
      </c>
      <c r="M1968" s="41">
        <f>K1968+L1968</f>
        <v>28.934999999999999</v>
      </c>
    </row>
    <row r="1969" spans="3:13" x14ac:dyDescent="0.35">
      <c r="C1969" s="34"/>
      <c r="D1969" s="35"/>
      <c r="E1969" s="118"/>
      <c r="F1969" s="35"/>
      <c r="G1969" s="35"/>
      <c r="H1969" s="35"/>
      <c r="I1969" s="50" t="s">
        <v>1042</v>
      </c>
      <c r="J1969" s="29"/>
      <c r="K1969" s="41">
        <f>SUM(K1967:K1968)</f>
        <v>15.285</v>
      </c>
      <c r="L1969" s="41">
        <f>SUM(L1967:L1968)</f>
        <v>49.86</v>
      </c>
      <c r="M1969" s="41">
        <f>SUM(M1967:M1968)</f>
        <v>65.144999999999996</v>
      </c>
    </row>
    <row r="1970" spans="3:13" x14ac:dyDescent="0.35">
      <c r="C1970" s="34"/>
      <c r="D1970" s="35"/>
      <c r="E1970" s="118"/>
      <c r="F1970" s="51"/>
      <c r="G1970" s="43"/>
      <c r="H1970" s="43"/>
      <c r="I1970" s="43"/>
      <c r="J1970" s="43"/>
      <c r="K1970" s="43"/>
      <c r="L1970" s="43"/>
      <c r="M1970" s="35"/>
    </row>
    <row r="1971" spans="3:13" x14ac:dyDescent="0.35">
      <c r="C1971" s="42"/>
      <c r="D1971" s="43"/>
      <c r="E1971" s="117"/>
      <c r="F1971" s="43"/>
      <c r="G1971" s="44" t="s">
        <v>21</v>
      </c>
      <c r="H1971" s="44" t="s">
        <v>1036</v>
      </c>
      <c r="I1971" s="44" t="s">
        <v>1037</v>
      </c>
      <c r="J1971" s="44" t="s">
        <v>1038</v>
      </c>
      <c r="K1971" s="44" t="s">
        <v>1039</v>
      </c>
      <c r="L1971" s="44" t="s">
        <v>1040</v>
      </c>
      <c r="M1971" s="45" t="s">
        <v>1041</v>
      </c>
    </row>
    <row r="1972" spans="3:13" ht="26" x14ac:dyDescent="0.35">
      <c r="C1972" s="46" t="s">
        <v>1024</v>
      </c>
      <c r="D1972" s="47" t="str">
        <f>IF(C1972="","",VLOOKUP(C1972,'[1]PREÇOS UNITÁRIOS'!$B$12:$H$10000,2,0))</f>
        <v>C269-BASA-SINAPI</v>
      </c>
      <c r="E1972" s="79" t="s">
        <v>11</v>
      </c>
      <c r="F1972" s="47" t="str">
        <f>IF(C1972="","",VLOOKUP(C1972,'[1]PREÇOS UNITÁRIOS'!$B$12:$H$10000,3,0))</f>
        <v>REMOÇÃO DE CABEAMENTOS E ACESSÓRIOS</v>
      </c>
      <c r="G1972" s="48" t="s">
        <v>26</v>
      </c>
      <c r="H1972" s="29"/>
      <c r="I1972" s="29"/>
      <c r="J1972" s="49"/>
      <c r="K1972" s="49">
        <f>K1974</f>
        <v>408</v>
      </c>
      <c r="L1972" s="49">
        <f>L1974</f>
        <v>1632</v>
      </c>
      <c r="M1972" s="49">
        <f>SUM(K1972:L1972)</f>
        <v>2040</v>
      </c>
    </row>
    <row r="1973" spans="3:13" ht="62.5" x14ac:dyDescent="0.35">
      <c r="C1973" s="34"/>
      <c r="D1973" s="36">
        <v>97661</v>
      </c>
      <c r="E1973" s="38" t="str">
        <f>IFERROR(VLOOKUP(D1973,'[1]COMP-SINT-SINAPI'!$G$6:$R$20000,12,0),IFERROR(VLOOKUP(D1973,'[1]PREÇOS UNITÁRIOS'!$B$73:$K$20000,9,0),IFERROR(VLOOKUP(D1973,'[1]INSUMOS-SINAPI'!$A$6:$J$20000,6,0),IFERROR(VLOOKUP(D1973,'[1]tab-PINI-SINT'!$B$18:$H$20000,7,0),IFERROR(VLOOKUP(D1973,[1]INSUMOS!$B$13:$J$9994,9,0),"")))))</f>
        <v>SINAPI</v>
      </c>
      <c r="F1973" s="37" t="str">
        <f>IFERROR(VLOOKUP(D1973,'[1]COMP-SINT-SINAPI'!$G$6:$Q$20000,2,0),IFERROR(VLOOKUP(D1973,'[1]PREÇOS UNITÁRIOS'!$B$73:$H$20000,3,0),IFERROR(VLOOKUP(D1973,'[1]INSUMOS-SINAPI'!$A$7:$F$20000,2,0),IFERROR(VLOOKUP(D1973,'[1]tab-PINI-SINT'!$B$18:$G$20000,2,0),IFERROR(VLOOKUP(D1973,[1]INSUMOS!$B$13:$H$9994,3,0),"")))))</f>
        <v>REMOÇÃO DE CABOS ELÉTRICOS, DE FORMA MANUAL, SEM REAPROVEITAMENTO. AF_12/2017</v>
      </c>
      <c r="G1973" s="38" t="str">
        <f>IFERROR(VLOOKUP(D1973,'[1]COMP-SINT-SINAPI'!$G$6:$Q$20000,3,0),IFERROR(VLOOKUP(D1973,'[1]PREÇOS UNITÁRIOS'!$B$73:$H$20000,4,0),IFERROR(VLOOKUP(D1973,'[1]INSUMOS-SINAPI'!$A$7:$F$20000,3,0),IFERROR(VLOOKUP(D1973,'[1]tab-PINI-SINT'!$B$18:$G$20000,3,0),IFERROR(VLOOKUP(D1973,[1]INSUMOS!$B$13:$H$9994,5,0),"")))))</f>
        <v>M</v>
      </c>
      <c r="H1973" s="39">
        <v>3400</v>
      </c>
      <c r="I1973" s="38">
        <f>IFERROR(VLOOKUP(D1973,'[1]COMP-SINT-SINAPI'!$G$6:$Q$20000,8,0),IFERROR(VLOOKUP(D1973,'[1]PREÇOS UNITÁRIOS'!$B$73:$H$20000,5,0),IFERROR(VLOOKUP(D1973,'[1]INSUMOS-SINAPI'!$A$7:$F$20000,5,0),IFERROR(VLOOKUP(D1973,'[1]tab-PINI-SINT'!$B$18:$G$20000,4,0),IFERROR(VLOOKUP(D1973,[1]INSUMOS!$B$13:$H$9994,6,0),"")))))</f>
        <v>0.12</v>
      </c>
      <c r="J1973" s="38" t="str">
        <f>IF(D1973="",0,IFERROR(VLOOKUP(D1973,'[1]COMP-SINT-SINAPI'!$G$6:$Q$20000,7,0),IFERROR(VLOOKUP(D1973,'[1]PREÇOS UNITÁRIOS'!$B$73:$H$20000,6,0),IFERROR(VLOOKUP(D1973,'[1]INSUMOS-SINAPI'!$A$7:$F$20000,7,0),IFERROR(VLOOKUP(D1973,'[1]tab-PINI-SINT'!$B$18:$G$20000,5,0),IFERROR(VLOOKUP(D1973,[1]INSUMOS!$B$13:$H$9994,7,0),"0,00"))))))</f>
        <v>0,48</v>
      </c>
      <c r="K1973" s="40">
        <f>IF(H1973="",0,H1973*I1973)</f>
        <v>408</v>
      </c>
      <c r="L1973" s="40">
        <f>H1973*J1973</f>
        <v>1632</v>
      </c>
      <c r="M1973" s="41">
        <f>K1973+L1973</f>
        <v>2040</v>
      </c>
    </row>
    <row r="1974" spans="3:13" x14ac:dyDescent="0.35">
      <c r="C1974" s="34"/>
      <c r="D1974" s="35"/>
      <c r="E1974" s="118"/>
      <c r="F1974" s="35"/>
      <c r="G1974" s="35"/>
      <c r="H1974" s="35"/>
      <c r="I1974" s="50" t="s">
        <v>1042</v>
      </c>
      <c r="J1974" s="29"/>
      <c r="K1974" s="41">
        <f>SUM(K1973:K1973)</f>
        <v>408</v>
      </c>
      <c r="L1974" s="41">
        <f>SUM(L1973:L1973)</f>
        <v>1632</v>
      </c>
      <c r="M1974" s="41">
        <f>SUM(M1973:M1973)</f>
        <v>2040</v>
      </c>
    </row>
    <row r="1975" spans="3:13" x14ac:dyDescent="0.35">
      <c r="C1975" s="34"/>
      <c r="D1975" s="35"/>
      <c r="E1975" s="118"/>
      <c r="F1975" s="51"/>
      <c r="G1975" s="43"/>
      <c r="H1975" s="43"/>
      <c r="I1975" s="43"/>
      <c r="J1975" s="43"/>
      <c r="K1975" s="43"/>
      <c r="L1975" s="43"/>
      <c r="M1975" s="35"/>
    </row>
    <row r="1976" spans="3:13" x14ac:dyDescent="0.35">
      <c r="C1976" s="42"/>
      <c r="D1976" s="43"/>
      <c r="E1976" s="117"/>
      <c r="F1976" s="43"/>
      <c r="G1976" s="44" t="s">
        <v>21</v>
      </c>
      <c r="H1976" s="44" t="s">
        <v>1036</v>
      </c>
      <c r="I1976" s="44" t="s">
        <v>1037</v>
      </c>
      <c r="J1976" s="44" t="s">
        <v>1038</v>
      </c>
      <c r="K1976" s="44" t="s">
        <v>1039</v>
      </c>
      <c r="L1976" s="44" t="s">
        <v>1040</v>
      </c>
      <c r="M1976" s="45" t="s">
        <v>1041</v>
      </c>
    </row>
    <row r="1977" spans="3:13" x14ac:dyDescent="0.35">
      <c r="C1977" s="46" t="s">
        <v>1025</v>
      </c>
      <c r="D1977" s="47" t="str">
        <f>IF(C1977="","",VLOOKUP(C1977,'[1]PREÇOS UNITÁRIOS'!$B$12:$H$10000,2,0))</f>
        <v>C270-BASA-PINI</v>
      </c>
      <c r="E1977" s="79" t="s">
        <v>11</v>
      </c>
      <c r="F1977" s="47" t="str">
        <f>IF(C1977="","",VLOOKUP(C1977,'[1]PREÇOS UNITÁRIOS'!$B$12:$H$10000,3,0))</f>
        <v>REMOÇÃO DE ESPELHO</v>
      </c>
      <c r="G1977" s="48" t="s">
        <v>33</v>
      </c>
      <c r="H1977" s="29"/>
      <c r="I1977" s="29"/>
      <c r="J1977" s="49"/>
      <c r="K1977" s="49">
        <f>K1979</f>
        <v>7.77</v>
      </c>
      <c r="L1977" s="49">
        <f>L1979</f>
        <v>28.44</v>
      </c>
      <c r="M1977" s="49">
        <f>SUM(K1977:L1977)</f>
        <v>36.21</v>
      </c>
    </row>
    <row r="1978" spans="3:13" ht="37.5" x14ac:dyDescent="0.35">
      <c r="C1978" s="34"/>
      <c r="D1978" s="36">
        <v>88315</v>
      </c>
      <c r="E1978" s="38" t="str">
        <f>IFERROR(VLOOKUP(D1978,'[1]COMP-SINT-SINAPI'!$G$6:$R$20000,12,0),IFERROR(VLOOKUP(D1978,'[1]PREÇOS UNITÁRIOS'!$B$73:$K$20000,9,0),IFERROR(VLOOKUP(D1978,'[1]INSUMOS-SINAPI'!$A$6:$J$20000,6,0),IFERROR(VLOOKUP(D1978,'[1]tab-PINI-SINT'!$B$18:$H$20000,7,0),IFERROR(VLOOKUP(D1978,[1]INSUMOS!$B$13:$J$9994,9,0),"")))))</f>
        <v>SINAPI</v>
      </c>
      <c r="F1978" s="37" t="str">
        <f>IFERROR(VLOOKUP(D1978,'[1]COMP-SINT-SINAPI'!$G$6:$Q$20000,2,0),IFERROR(VLOOKUP(D1978,'[1]PREÇOS UNITÁRIOS'!$B$73:$H$20000,3,0),IFERROR(VLOOKUP(D1978,'[1]INSUMOS-SINAPI'!$A$7:$F$20000,2,0),IFERROR(VLOOKUP(D1978,'[1]tab-PINI-SINT'!$B$18:$G$20000,2,0),IFERROR(VLOOKUP(D1978,[1]INSUMOS!$B$13:$H$9994,3,0),"")))))</f>
        <v>SERRALHEIRO COM ENCARGOS COMPLEMENTARES</v>
      </c>
      <c r="G1978" s="38" t="str">
        <f>IFERROR(VLOOKUP(D1978,'[1]COMP-SINT-SINAPI'!$G$6:$Q$20000,3,0),IFERROR(VLOOKUP(D1978,'[1]PREÇOS UNITÁRIOS'!$B$73:$H$20000,4,0),IFERROR(VLOOKUP(D1978,'[1]INSUMOS-SINAPI'!$A$7:$F$20000,3,0),IFERROR(VLOOKUP(D1978,'[1]tab-PINI-SINT'!$B$18:$G$20000,3,0),IFERROR(VLOOKUP(D1978,[1]INSUMOS!$B$13:$H$9994,5,0),"")))))</f>
        <v>H</v>
      </c>
      <c r="H1978" s="39">
        <v>1.5</v>
      </c>
      <c r="I1978" s="38">
        <f>IFERROR(VLOOKUP(D1978,'[1]COMP-SINT-SINAPI'!$G$6:$Q$20000,8,0),IFERROR(VLOOKUP(D1978,'[1]PREÇOS UNITÁRIOS'!$B$73:$H$20000,5,0),IFERROR(VLOOKUP(D1978,'[1]INSUMOS-SINAPI'!$A$7:$F$20000,5,0),IFERROR(VLOOKUP(D1978,'[1]tab-PINI-SINT'!$B$18:$G$20000,4,0),IFERROR(VLOOKUP(D1978,[1]INSUMOS!$B$13:$H$9994,6,0),"")))))</f>
        <v>5.18</v>
      </c>
      <c r="J1978" s="38" t="str">
        <f>IF(D1978="",0,IFERROR(VLOOKUP(D1978,'[1]COMP-SINT-SINAPI'!$G$6:$Q$20000,7,0),IFERROR(VLOOKUP(D1978,'[1]PREÇOS UNITÁRIOS'!$B$73:$H$20000,6,0),IFERROR(VLOOKUP(D1978,'[1]INSUMOS-SINAPI'!$A$7:$F$20000,7,0),IFERROR(VLOOKUP(D1978,'[1]tab-PINI-SINT'!$B$18:$G$20000,5,0),IFERROR(VLOOKUP(D1978,[1]INSUMOS!$B$13:$H$9994,7,0),"0,00"))))))</f>
        <v>18,96</v>
      </c>
      <c r="K1978" s="40">
        <f>IF(H1978="",0,H1978*I1978)</f>
        <v>7.77</v>
      </c>
      <c r="L1978" s="40">
        <f>H1978*J1978</f>
        <v>28.44</v>
      </c>
      <c r="M1978" s="41">
        <f>K1978+L1978</f>
        <v>36.21</v>
      </c>
    </row>
    <row r="1979" spans="3:13" x14ac:dyDescent="0.35">
      <c r="C1979" s="34"/>
      <c r="D1979" s="35"/>
      <c r="E1979" s="118"/>
      <c r="F1979" s="35"/>
      <c r="G1979" s="35"/>
      <c r="H1979" s="35"/>
      <c r="I1979" s="50" t="s">
        <v>1042</v>
      </c>
      <c r="J1979" s="29"/>
      <c r="K1979" s="41">
        <f>SUM(K1978:K1978)</f>
        <v>7.77</v>
      </c>
      <c r="L1979" s="41">
        <f>SUM(L1978:L1978)</f>
        <v>28.44</v>
      </c>
      <c r="M1979" s="41">
        <f>SUM(M1978)</f>
        <v>36.21</v>
      </c>
    </row>
    <row r="1980" spans="3:13" x14ac:dyDescent="0.35">
      <c r="C1980" s="34"/>
      <c r="D1980" s="35"/>
      <c r="E1980" s="118"/>
      <c r="F1980" s="51"/>
      <c r="G1980" s="43"/>
      <c r="H1980" s="43"/>
      <c r="I1980" s="43"/>
      <c r="J1980" s="43"/>
      <c r="K1980" s="43"/>
      <c r="L1980" s="43"/>
      <c r="M1980" s="43"/>
    </row>
    <row r="1981" spans="3:13" x14ac:dyDescent="0.35">
      <c r="C1981" s="42"/>
      <c r="D1981" s="43"/>
      <c r="E1981" s="117"/>
      <c r="F1981" s="43"/>
      <c r="G1981" s="44" t="s">
        <v>21</v>
      </c>
      <c r="H1981" s="44" t="s">
        <v>1036</v>
      </c>
      <c r="I1981" s="44" t="s">
        <v>1037</v>
      </c>
      <c r="J1981" s="44" t="s">
        <v>1038</v>
      </c>
      <c r="K1981" s="44" t="s">
        <v>1039</v>
      </c>
      <c r="L1981" s="44" t="s">
        <v>1040</v>
      </c>
      <c r="M1981" s="45" t="s">
        <v>1041</v>
      </c>
    </row>
    <row r="1982" spans="3:13" ht="39" x14ac:dyDescent="0.35">
      <c r="C1982" s="46" t="s">
        <v>1026</v>
      </c>
      <c r="D1982" s="47" t="str">
        <f>IF(C1982="","",VLOOKUP(C1982,'[1]PREÇOS UNITÁRIOS'!$B$12:$H$10000,2,0))</f>
        <v>C271-BASA-SINAPI</v>
      </c>
      <c r="E1982" s="79" t="s">
        <v>11</v>
      </c>
      <c r="F1982" s="47" t="str">
        <f>IF(C1982="","",VLOOKUP(C1982,'[1]PREÇOS UNITÁRIOS'!$B$12:$H$10000,3,0))</f>
        <v>REINSTALAÇÃO DE ESQUADRIAS DE MADEIRA E VIDRO DE CORRER</v>
      </c>
      <c r="G1982" s="48" t="s">
        <v>21</v>
      </c>
      <c r="H1982" s="29"/>
      <c r="I1982" s="29"/>
      <c r="J1982" s="49"/>
      <c r="K1982" s="49">
        <f>K1988</f>
        <v>38.595475999999998</v>
      </c>
      <c r="L1982" s="49">
        <f>L1988</f>
        <v>48.246299999999991</v>
      </c>
      <c r="M1982" s="49">
        <f>SUM(K1982:L1982)</f>
        <v>86.841775999999982</v>
      </c>
    </row>
    <row r="1983" spans="3:13" ht="50" x14ac:dyDescent="0.35">
      <c r="C1983" s="34"/>
      <c r="D1983" s="36">
        <v>142</v>
      </c>
      <c r="E1983" s="38" t="str">
        <f>IFERROR(VLOOKUP(D1983,'[1]COMP-SINT-SINAPI'!$G$6:$R$20000,12,0),IFERROR(VLOOKUP(D1983,'[1]PREÇOS UNITÁRIOS'!$B$73:$K$20000,9,0),IFERROR(VLOOKUP(D1983,'[1]INSUMOS-SINAPI'!$A$6:$J$20000,6,0),IFERROR(VLOOKUP(D1983,'[1]tab-PINI-SINT'!$B$18:$H$20000,7,0),IFERROR(VLOOKUP(D1983,[1]INSUMOS!$B$13:$J$9994,9,0),"")))))</f>
        <v>SINAPI</v>
      </c>
      <c r="F1983" s="37" t="str">
        <f>IFERROR(VLOOKUP(D1983,'[1]COMP-SINT-SINAPI'!$G$6:$Q$20000,2,0),IFERROR(VLOOKUP(D1983,'[1]PREÇOS UNITÁRIOS'!$B$73:$H$20000,3,0),IFERROR(VLOOKUP(D1983,'[1]INSUMOS-SINAPI'!$A$7:$F$20000,2,0),IFERROR(VLOOKUP(D1983,'[1]tab-PINI-SINT'!$B$18:$G$20000,2,0),IFERROR(VLOOKUP(D1983,[1]INSUMOS!$B$13:$H$9994,3,0),"")))))</f>
        <v>SELANTE ELASTICO MONOCOMPONENTE A BASE DE POLIURETANO (PU) PARA JUNTAS DIVERSAS</v>
      </c>
      <c r="G1983" s="38" t="str">
        <f>IFERROR(VLOOKUP(D1983,'[1]COMP-SINT-SINAPI'!$G$6:$Q$20000,3,0),IFERROR(VLOOKUP(D1983,'[1]PREÇOS UNITÁRIOS'!$B$73:$H$20000,4,0),IFERROR(VLOOKUP(D1983,'[1]INSUMOS-SINAPI'!$A$7:$F$20000,3,0),IFERROR(VLOOKUP(D1983,'[1]tab-PINI-SINT'!$B$18:$G$20000,3,0),IFERROR(VLOOKUP(D1983,[1]INSUMOS!$B$13:$H$9994,5,0),"")))))</f>
        <v xml:space="preserve">310ML </v>
      </c>
      <c r="H1983" s="129">
        <v>0.54139999999999999</v>
      </c>
      <c r="I1983" s="38" t="str">
        <f>IFERROR(VLOOKUP(D1983,'[1]COMP-SINT-SINAPI'!$G$6:$Q$20000,8,0),IFERROR(VLOOKUP(D1983,'[1]PREÇOS UNITÁRIOS'!$B$73:$H$20000,5,0),IFERROR(VLOOKUP(D1983,'[1]INSUMOS-SINAPI'!$A$7:$F$20000,5,0),IFERROR(VLOOKUP(D1983,'[1]tab-PINI-SINT'!$B$18:$G$20000,4,0),IFERROR(VLOOKUP(D1983,[1]INSUMOS!$B$13:$H$9994,6,0),"")))))</f>
        <v>38,89</v>
      </c>
      <c r="J1983" s="38" t="str">
        <f>IF(D1983="",0,IFERROR(VLOOKUP(D1983,'[1]COMP-SINT-SINAPI'!$G$6:$Q$20000,7,0),IFERROR(VLOOKUP(D1983,'[1]PREÇOS UNITÁRIOS'!$B$73:$H$20000,6,0),IFERROR(VLOOKUP(D1983,'[1]INSUMOS-SINAPI'!$A$7:$F$20000,7,0),IFERROR(VLOOKUP(D1983,'[1]tab-PINI-SINT'!$B$18:$G$20000,5,0),IFERROR(VLOOKUP(D1983,[1]INSUMOS!$B$13:$H$9994,7,0),"0,00"))))))</f>
        <v>0,00</v>
      </c>
      <c r="K1983" s="40">
        <f>IF(H1983="",0,H1983*I1983)</f>
        <v>21.055046000000001</v>
      </c>
      <c r="L1983" s="40">
        <f>H1983*J1983</f>
        <v>0</v>
      </c>
      <c r="M1983" s="41">
        <f>K1983+L1983</f>
        <v>21.055046000000001</v>
      </c>
    </row>
    <row r="1984" spans="3:13" ht="62.5" x14ac:dyDescent="0.35">
      <c r="C1984" s="34"/>
      <c r="D1984" s="36">
        <v>11950</v>
      </c>
      <c r="E1984" s="38" t="str">
        <f>IFERROR(VLOOKUP(D1984,'[1]COMP-SINT-SINAPI'!$G$6:$R$20000,12,0),IFERROR(VLOOKUP(D1984,'[1]PREÇOS UNITÁRIOS'!$B$73:$K$20000,9,0),IFERROR(VLOOKUP(D1984,'[1]INSUMOS-SINAPI'!$A$6:$J$20000,6,0),IFERROR(VLOOKUP(D1984,'[1]tab-PINI-SINT'!$B$18:$H$20000,7,0),IFERROR(VLOOKUP(D1984,[1]INSUMOS!$B$13:$J$9994,9,0),"")))))</f>
        <v>SINAPI</v>
      </c>
      <c r="F1984" s="37" t="str">
        <f>IFERROR(VLOOKUP(D1984,'[1]COMP-SINT-SINAPI'!$G$6:$Q$20000,2,0),IFERROR(VLOOKUP(D1984,'[1]PREÇOS UNITÁRIOS'!$B$73:$H$20000,3,0),IFERROR(VLOOKUP(D1984,'[1]INSUMOS-SINAPI'!$A$7:$F$20000,2,0),IFERROR(VLOOKUP(D1984,'[1]tab-PINI-SINT'!$B$18:$G$20000,2,0),IFERROR(VLOOKUP(D1984,[1]INSUMOS!$B$13:$H$9994,3,0),"")))))</f>
        <v>BUCHA DE NYLON SEM ABA S6, COM PARAFUSO DE 4,20 X 40 MM EM ACO ZINCADO COM ROSCA SOBERBA, CABECA CHATA E FENDA PHILLIPS</v>
      </c>
      <c r="G1984" s="38" t="str">
        <f>IFERROR(VLOOKUP(D1984,'[1]COMP-SINT-SINAPI'!$G$6:$Q$20000,3,0),IFERROR(VLOOKUP(D1984,'[1]PREÇOS UNITÁRIOS'!$B$73:$H$20000,4,0),IFERROR(VLOOKUP(D1984,'[1]INSUMOS-SINAPI'!$A$7:$F$20000,3,0),IFERROR(VLOOKUP(D1984,'[1]tab-PINI-SINT'!$B$18:$G$20000,3,0),IFERROR(VLOOKUP(D1984,[1]INSUMOS!$B$13:$H$9994,5,0),"")))))</f>
        <v xml:space="preserve">UN    </v>
      </c>
      <c r="H1984" s="39">
        <v>6</v>
      </c>
      <c r="I1984" s="38" t="str">
        <f>IFERROR(VLOOKUP(D1984,'[1]COMP-SINT-SINAPI'!$G$6:$Q$20000,8,0),IFERROR(VLOOKUP(D1984,'[1]PREÇOS UNITÁRIOS'!$B$73:$H$20000,5,0),IFERROR(VLOOKUP(D1984,'[1]INSUMOS-SINAPI'!$A$7:$F$20000,5,0),IFERROR(VLOOKUP(D1984,'[1]tab-PINI-SINT'!$B$18:$G$20000,4,0),IFERROR(VLOOKUP(D1984,[1]INSUMOS!$B$13:$H$9994,6,0),"")))))</f>
        <v>0,20</v>
      </c>
      <c r="J1984" s="38" t="str">
        <f>IF(D1984="",0,IFERROR(VLOOKUP(D1984,'[1]COMP-SINT-SINAPI'!$G$6:$Q$20000,7,0),IFERROR(VLOOKUP(D1984,'[1]PREÇOS UNITÁRIOS'!$B$73:$H$20000,6,0),IFERROR(VLOOKUP(D1984,'[1]INSUMOS-SINAPI'!$A$7:$F$20000,7,0),IFERROR(VLOOKUP(D1984,'[1]tab-PINI-SINT'!$B$18:$G$20000,5,0),IFERROR(VLOOKUP(D1984,[1]INSUMOS!$B$13:$H$9994,7,0),"0,00"))))))</f>
        <v>0,00</v>
      </c>
      <c r="K1984" s="40">
        <f>IF(H1984="",0,H1984*I1984)</f>
        <v>1.2000000000000002</v>
      </c>
      <c r="L1984" s="40">
        <f>H1984*J1984</f>
        <v>0</v>
      </c>
      <c r="M1984" s="41">
        <f>K1984+L1984</f>
        <v>1.2000000000000002</v>
      </c>
    </row>
    <row r="1985" spans="3:13" ht="37.5" x14ac:dyDescent="0.35">
      <c r="C1985" s="34"/>
      <c r="D1985" s="36">
        <v>40547</v>
      </c>
      <c r="E1985" s="38" t="str">
        <f>IFERROR(VLOOKUP(D1985,'[1]COMP-SINT-SINAPI'!$G$6:$R$20000,12,0),IFERROR(VLOOKUP(D1985,'[1]PREÇOS UNITÁRIOS'!$B$73:$K$20000,9,0),IFERROR(VLOOKUP(D1985,'[1]INSUMOS-SINAPI'!$A$6:$J$20000,6,0),IFERROR(VLOOKUP(D1985,'[1]tab-PINI-SINT'!$B$18:$H$20000,7,0),IFERROR(VLOOKUP(D1985,[1]INSUMOS!$B$13:$J$9994,9,0),"")))))</f>
        <v>SINAPI</v>
      </c>
      <c r="F1985" s="37" t="str">
        <f>IFERROR(VLOOKUP(D1985,'[1]COMP-SINT-SINAPI'!$G$6:$Q$20000,2,0),IFERROR(VLOOKUP(D1985,'[1]PREÇOS UNITÁRIOS'!$B$73:$H$20000,3,0),IFERROR(VLOOKUP(D1985,'[1]INSUMOS-SINAPI'!$A$7:$F$20000,2,0),IFERROR(VLOOKUP(D1985,'[1]tab-PINI-SINT'!$B$18:$G$20000,2,0),IFERROR(VLOOKUP(D1985,[1]INSUMOS!$B$13:$H$9994,3,0),"")))))</f>
        <v>PARAFUSO ZINCADO, AUTOBROCANTE, FLANGEADO, 4,2 MM X 19 MM</v>
      </c>
      <c r="G1985" s="38" t="str">
        <f>IFERROR(VLOOKUP(D1985,'[1]COMP-SINT-SINAPI'!$G$6:$Q$20000,3,0),IFERROR(VLOOKUP(D1985,'[1]PREÇOS UNITÁRIOS'!$B$73:$H$20000,4,0),IFERROR(VLOOKUP(D1985,'[1]INSUMOS-SINAPI'!$A$7:$F$20000,3,0),IFERROR(VLOOKUP(D1985,'[1]tab-PINI-SINT'!$B$18:$G$20000,3,0),IFERROR(VLOOKUP(D1985,[1]INSUMOS!$B$13:$H$9994,5,0),"")))))</f>
        <v xml:space="preserve">CENTO </v>
      </c>
      <c r="H1985" s="39">
        <f>1/100*6</f>
        <v>0.06</v>
      </c>
      <c r="I1985" s="38" t="str">
        <f>IFERROR(VLOOKUP(D1985,'[1]COMP-SINT-SINAPI'!$G$6:$Q$20000,8,0),IFERROR(VLOOKUP(D1985,'[1]PREÇOS UNITÁRIOS'!$B$73:$H$20000,5,0),IFERROR(VLOOKUP(D1985,'[1]INSUMOS-SINAPI'!$A$7:$F$20000,5,0),IFERROR(VLOOKUP(D1985,'[1]tab-PINI-SINT'!$B$18:$G$20000,4,0),IFERROR(VLOOKUP(D1985,[1]INSUMOS!$B$13:$H$9994,6,0),"")))))</f>
        <v>31,43</v>
      </c>
      <c r="J1985" s="38" t="str">
        <f>IF(D1985="",0,IFERROR(VLOOKUP(D1985,'[1]COMP-SINT-SINAPI'!$G$6:$Q$20000,7,0),IFERROR(VLOOKUP(D1985,'[1]PREÇOS UNITÁRIOS'!$B$73:$H$20000,6,0),IFERROR(VLOOKUP(D1985,'[1]INSUMOS-SINAPI'!$A$7:$F$20000,7,0),IFERROR(VLOOKUP(D1985,'[1]tab-PINI-SINT'!$B$18:$G$20000,5,0),IFERROR(VLOOKUP(D1985,[1]INSUMOS!$B$13:$H$9994,7,0),"0,00"))))))</f>
        <v>0,00</v>
      </c>
      <c r="K1985" s="40">
        <f>IF(H1985="",0,H1985*I1985)</f>
        <v>1.8857999999999999</v>
      </c>
      <c r="L1985" s="40">
        <f>H1985*J1985</f>
        <v>0</v>
      </c>
      <c r="M1985" s="41">
        <f>K1985+L1985</f>
        <v>1.8857999999999999</v>
      </c>
    </row>
    <row r="1986" spans="3:13" ht="37.5" x14ac:dyDescent="0.35">
      <c r="C1986" s="34"/>
      <c r="D1986" s="36">
        <v>88261</v>
      </c>
      <c r="E1986" s="38" t="str">
        <f>IFERROR(VLOOKUP(D1986,'[1]COMP-SINT-SINAPI'!$G$6:$R$20000,12,0),IFERROR(VLOOKUP(D1986,'[1]PREÇOS UNITÁRIOS'!$B$73:$K$20000,9,0),IFERROR(VLOOKUP(D1986,'[1]INSUMOS-SINAPI'!$A$6:$J$20000,6,0),IFERROR(VLOOKUP(D1986,'[1]tab-PINI-SINT'!$B$18:$H$20000,7,0),IFERROR(VLOOKUP(D1986,[1]INSUMOS!$B$13:$J$9994,9,0),"")))))</f>
        <v>SINAPI</v>
      </c>
      <c r="F1986" s="37" t="str">
        <f>IFERROR(VLOOKUP(D1986,'[1]COMP-SINT-SINAPI'!$G$6:$Q$20000,2,0),IFERROR(VLOOKUP(D1986,'[1]PREÇOS UNITÁRIOS'!$B$73:$H$20000,3,0),IFERROR(VLOOKUP(D1986,'[1]INSUMOS-SINAPI'!$A$7:$F$20000,2,0),IFERROR(VLOOKUP(D1986,'[1]tab-PINI-SINT'!$B$18:$G$20000,2,0),IFERROR(VLOOKUP(D1986,[1]INSUMOS!$B$13:$H$9994,3,0),"")))))</f>
        <v>CARPINTEIRO DE ESQUADRIA COM ENCARGOS COMPLEMENTARES</v>
      </c>
      <c r="G1986" s="38" t="str">
        <f>IFERROR(VLOOKUP(D1986,'[1]COMP-SINT-SINAPI'!$G$6:$Q$20000,3,0),IFERROR(VLOOKUP(D1986,'[1]PREÇOS UNITÁRIOS'!$B$73:$H$20000,4,0),IFERROR(VLOOKUP(D1986,'[1]INSUMOS-SINAPI'!$A$7:$F$20000,3,0),IFERROR(VLOOKUP(D1986,'[1]tab-PINI-SINT'!$B$18:$G$20000,3,0),IFERROR(VLOOKUP(D1986,[1]INSUMOS!$B$13:$H$9994,5,0),"")))))</f>
        <v>H</v>
      </c>
      <c r="H1986" s="129">
        <v>1.9259999999999999</v>
      </c>
      <c r="I1986" s="38">
        <f>IFERROR(VLOOKUP(D1986,'[1]COMP-SINT-SINAPI'!$G$6:$Q$20000,8,0),IFERROR(VLOOKUP(D1986,'[1]PREÇOS UNITÁRIOS'!$B$73:$H$20000,5,0),IFERROR(VLOOKUP(D1986,'[1]INSUMOS-SINAPI'!$A$7:$F$20000,5,0),IFERROR(VLOOKUP(D1986,'[1]tab-PINI-SINT'!$B$18:$G$20000,4,0),IFERROR(VLOOKUP(D1986,[1]INSUMOS!$B$13:$H$9994,6,0),"")))))</f>
        <v>5</v>
      </c>
      <c r="J1986" s="38" t="str">
        <f>IF(D1986="",0,IFERROR(VLOOKUP(D1986,'[1]COMP-SINT-SINAPI'!$G$6:$Q$20000,7,0),IFERROR(VLOOKUP(D1986,'[1]PREÇOS UNITÁRIOS'!$B$73:$H$20000,6,0),IFERROR(VLOOKUP(D1986,'[1]INSUMOS-SINAPI'!$A$7:$F$20000,7,0),IFERROR(VLOOKUP(D1986,'[1]tab-PINI-SINT'!$B$18:$G$20000,5,0),IFERROR(VLOOKUP(D1986,[1]INSUMOS!$B$13:$H$9994,7,0),"0,00"))))))</f>
        <v>17,91</v>
      </c>
      <c r="K1986" s="40">
        <f>IF(H1986="",0,H1986*I1986)</f>
        <v>9.629999999999999</v>
      </c>
      <c r="L1986" s="40">
        <f>H1986*J1986</f>
        <v>34.494659999999996</v>
      </c>
      <c r="M1986" s="41">
        <f>K1986+L1986</f>
        <v>44.124659999999992</v>
      </c>
    </row>
    <row r="1987" spans="3:13" ht="25" x14ac:dyDescent="0.35">
      <c r="C1987" s="34"/>
      <c r="D1987" s="36">
        <v>88316</v>
      </c>
      <c r="E1987" s="38" t="str">
        <f>IFERROR(VLOOKUP(D1987,'[1]COMP-SINT-SINAPI'!$G$6:$R$20000,12,0),IFERROR(VLOOKUP(D1987,'[1]PREÇOS UNITÁRIOS'!$B$73:$K$20000,9,0),IFERROR(VLOOKUP(D1987,'[1]INSUMOS-SINAPI'!$A$6:$J$20000,6,0),IFERROR(VLOOKUP(D1987,'[1]tab-PINI-SINT'!$B$18:$H$20000,7,0),IFERROR(VLOOKUP(D1987,[1]INSUMOS!$B$13:$J$9994,9,0),"")))))</f>
        <v>SINAPI</v>
      </c>
      <c r="F1987" s="37" t="str">
        <f>IFERROR(VLOOKUP(D1987,'[1]COMP-SINT-SINAPI'!$G$6:$Q$20000,2,0),IFERROR(VLOOKUP(D1987,'[1]PREÇOS UNITÁRIOS'!$B$73:$H$20000,3,0),IFERROR(VLOOKUP(D1987,'[1]INSUMOS-SINAPI'!$A$7:$F$20000,2,0),IFERROR(VLOOKUP(D1987,'[1]tab-PINI-SINT'!$B$18:$G$20000,2,0),IFERROR(VLOOKUP(D1987,[1]INSUMOS!$B$13:$H$9994,3,0),"")))))</f>
        <v>SERVENTE COM ENCARGOS COMPLEMENTARES</v>
      </c>
      <c r="G1987" s="38" t="str">
        <f>IFERROR(VLOOKUP(D1987,'[1]COMP-SINT-SINAPI'!$G$6:$Q$20000,3,0),IFERROR(VLOOKUP(D1987,'[1]PREÇOS UNITÁRIOS'!$B$73:$H$20000,4,0),IFERROR(VLOOKUP(D1987,'[1]INSUMOS-SINAPI'!$A$7:$F$20000,3,0),IFERROR(VLOOKUP(D1987,'[1]tab-PINI-SINT'!$B$18:$G$20000,3,0),IFERROR(VLOOKUP(D1987,[1]INSUMOS!$B$13:$H$9994,5,0),"")))))</f>
        <v>H</v>
      </c>
      <c r="H1987" s="129">
        <v>0.96299999999999997</v>
      </c>
      <c r="I1987" s="38">
        <f>IFERROR(VLOOKUP(D1987,'[1]COMP-SINT-SINAPI'!$G$6:$Q$20000,8,0),IFERROR(VLOOKUP(D1987,'[1]PREÇOS UNITÁRIOS'!$B$73:$H$20000,5,0),IFERROR(VLOOKUP(D1987,'[1]INSUMOS-SINAPI'!$A$7:$F$20000,5,0),IFERROR(VLOOKUP(D1987,'[1]tab-PINI-SINT'!$B$18:$G$20000,4,0),IFERROR(VLOOKUP(D1987,[1]INSUMOS!$B$13:$H$9994,6,0),"")))))</f>
        <v>5.01</v>
      </c>
      <c r="J1987" s="38" t="str">
        <f>IF(D1987="",0,IFERROR(VLOOKUP(D1987,'[1]COMP-SINT-SINAPI'!$G$6:$Q$20000,7,0),IFERROR(VLOOKUP(D1987,'[1]PREÇOS UNITÁRIOS'!$B$73:$H$20000,6,0),IFERROR(VLOOKUP(D1987,'[1]INSUMOS-SINAPI'!$A$7:$F$20000,7,0),IFERROR(VLOOKUP(D1987,'[1]tab-PINI-SINT'!$B$18:$G$20000,5,0),IFERROR(VLOOKUP(D1987,[1]INSUMOS!$B$13:$H$9994,7,0),"0,00"))))))</f>
        <v>14,28</v>
      </c>
      <c r="K1987" s="40">
        <f>IF(H1987="",0,H1987*I1987)</f>
        <v>4.82463</v>
      </c>
      <c r="L1987" s="40">
        <f>H1987*J1987</f>
        <v>13.751639999999998</v>
      </c>
      <c r="M1987" s="41">
        <f>K1987+L1987</f>
        <v>18.576269999999997</v>
      </c>
    </row>
    <row r="1988" spans="3:13" x14ac:dyDescent="0.35">
      <c r="C1988" s="34"/>
      <c r="D1988" s="35"/>
      <c r="E1988" s="118"/>
      <c r="F1988" s="35"/>
      <c r="G1988" s="35"/>
      <c r="H1988" s="35"/>
      <c r="I1988" s="50" t="s">
        <v>1042</v>
      </c>
      <c r="J1988" s="29"/>
      <c r="K1988" s="41">
        <f>SUM(K1983:K1987)</f>
        <v>38.595475999999998</v>
      </c>
      <c r="L1988" s="41">
        <f>SUM(L1983:L1987)</f>
        <v>48.246299999999991</v>
      </c>
      <c r="M1988" s="41">
        <f>SUM(M1983:M1987)</f>
        <v>86.841775999999982</v>
      </c>
    </row>
    <row r="1989" spans="3:13" x14ac:dyDescent="0.35">
      <c r="C1989" s="34"/>
      <c r="D1989" s="35"/>
      <c r="E1989" s="118"/>
      <c r="F1989" s="51"/>
      <c r="G1989" s="43"/>
      <c r="H1989" s="43"/>
      <c r="I1989" s="43"/>
      <c r="J1989" s="43"/>
      <c r="K1989" s="43"/>
      <c r="L1989" s="43"/>
      <c r="M1989" s="35"/>
    </row>
    <row r="1990" spans="3:13" x14ac:dyDescent="0.35">
      <c r="C1990" s="42"/>
      <c r="D1990" s="43"/>
      <c r="E1990" s="117"/>
      <c r="F1990" s="43"/>
      <c r="G1990" s="44" t="s">
        <v>21</v>
      </c>
      <c r="H1990" s="44" t="s">
        <v>1036</v>
      </c>
      <c r="I1990" s="44" t="s">
        <v>1037</v>
      </c>
      <c r="J1990" s="44" t="s">
        <v>1038</v>
      </c>
      <c r="K1990" s="44" t="s">
        <v>1039</v>
      </c>
      <c r="L1990" s="44" t="s">
        <v>1040</v>
      </c>
      <c r="M1990" s="45" t="s">
        <v>1041</v>
      </c>
    </row>
    <row r="1991" spans="3:13" ht="39" x14ac:dyDescent="0.35">
      <c r="C1991" s="46" t="s">
        <v>1027</v>
      </c>
      <c r="D1991" s="47" t="str">
        <f>IF(C1991="","",VLOOKUP(C1991,'[1]PREÇOS UNITÁRIOS'!$B$12:$H$10000,2,0))</f>
        <v>C272-BASA-PINI</v>
      </c>
      <c r="E1991" s="79" t="s">
        <v>11</v>
      </c>
      <c r="F1991" s="47" t="str">
        <f>IF(C1991="","",VLOOKUP(C1991,'[1]PREÇOS UNITÁRIOS'!$B$12:$H$10000,3,0))</f>
        <v>PORTA PIVOTANTE EM MADEIRA SEMI OCA TAM. 1,09X2,20, ESP.-4,0MM</v>
      </c>
      <c r="G1991" s="48" t="s">
        <v>21</v>
      </c>
      <c r="H1991" s="29"/>
      <c r="I1991" s="29"/>
      <c r="J1991" s="49"/>
      <c r="K1991" s="49">
        <f>K1994</f>
        <v>1277.0505999999998</v>
      </c>
      <c r="L1991" s="49">
        <f>L1994</f>
        <v>208.78800000000001</v>
      </c>
      <c r="M1991" s="49">
        <f>SUM(K1991:L1991)</f>
        <v>1485.8385999999998</v>
      </c>
    </row>
    <row r="1992" spans="3:13" ht="37.5" x14ac:dyDescent="0.35">
      <c r="C1992" s="34"/>
      <c r="D1992" s="36" t="s">
        <v>1149</v>
      </c>
      <c r="E1992" s="38" t="str">
        <f>IFERROR(VLOOKUP(D1992,'[1]COMP-SINT-SINAPI'!$G$6:$R$20000,12,0),IFERROR(VLOOKUP(D1992,'[1]PREÇOS UNITÁRIOS'!$B$73:$K$20000,9,0),IFERROR(VLOOKUP(D1992,'[1]INSUMOS-SINAPI'!$A$6:$J$20000,6,0),IFERROR(VLOOKUP(D1992,'[1]tab-PINI-SINT'!$B$18:$H$20000,7,0),IFERROR(VLOOKUP(D1992,[1]INSUMOS!$B$13:$J$9994,9,0),"")))))</f>
        <v>PINI</v>
      </c>
      <c r="F1992" s="37" t="str">
        <f>IFERROR(VLOOKUP(D1992,'[1]COMP-SINT-SINAPI'!$G$6:$Q$20000,2,0),IFERROR(VLOOKUP(D1992,'[1]PREÇOS UNITÁRIOS'!$B$73:$H$20000,3,0),IFERROR(VLOOKUP(D1992,'[1]INSUMOS-SINAPI'!$A$7:$F$20000,2,0),IFERROR(VLOOKUP(D1992,'[1]tab-PINI-SINT'!$B$18:$G$20000,2,0),IFERROR(VLOOKUP(D1992,[1]INSUMOS!$B$13:$H$9994,3,0),"")))))</f>
        <v>Porta de madeira 0,90 x 2,10 m, interna, com batente, guarnição e ferragem</v>
      </c>
      <c r="G1992" s="38" t="str">
        <f>IFERROR(VLOOKUP(D1992,'[1]COMP-SINT-SINAPI'!$G$6:$Q$20000,3,0),IFERROR(VLOOKUP(D1992,'[1]PREÇOS UNITÁRIOS'!$B$73:$H$20000,4,0),IFERROR(VLOOKUP(D1992,'[1]INSUMOS-SINAPI'!$A$7:$F$20000,3,0),IFERROR(VLOOKUP(D1992,'[1]tab-PINI-SINT'!$B$18:$G$20000,3,0),IFERROR(VLOOKUP(D1992,[1]INSUMOS!$B$13:$H$9994,5,0),"")))))</f>
        <v>un</v>
      </c>
      <c r="H1992" s="39">
        <v>1.27</v>
      </c>
      <c r="I1992" s="38">
        <f>IFERROR(VLOOKUP(D1992,'[1]COMP-SINT-SINAPI'!$G$6:$Q$20000,8,0),IFERROR(VLOOKUP(D1992,'[1]PREÇOS UNITÁRIOS'!$B$73:$H$20000,5,0),IFERROR(VLOOKUP(D1992,'[1]INSUMOS-SINAPI'!$A$7:$F$20000,5,0),IFERROR(VLOOKUP(D1992,'[1]tab-PINI-SINT'!$B$18:$G$20000,4,0),IFERROR(VLOOKUP(D1992,[1]INSUMOS!$B$13:$H$9994,6,0),"")))))</f>
        <v>936.78</v>
      </c>
      <c r="J1992" s="38">
        <f>IF(D1992="",0,IFERROR(VLOOKUP(D1992,'[1]COMP-SINT-SINAPI'!$G$6:$Q$20000,7,0),IFERROR(VLOOKUP(D1992,'[1]PREÇOS UNITÁRIOS'!$B$73:$H$20000,6,0),IFERROR(VLOOKUP(D1992,'[1]INSUMOS-SINAPI'!$A$7:$F$20000,7,0),IFERROR(VLOOKUP(D1992,'[1]tab-PINI-SINT'!$B$18:$G$20000,5,0),IFERROR(VLOOKUP(D1992,[1]INSUMOS!$B$13:$H$9994,7,0),"0,00"))))))</f>
        <v>164.4</v>
      </c>
      <c r="K1992" s="40">
        <f>IF(H1992="",0,H1992*I1992)</f>
        <v>1189.7105999999999</v>
      </c>
      <c r="L1992" s="40">
        <f>H1992*J1992</f>
        <v>208.78800000000001</v>
      </c>
      <c r="M1992" s="41">
        <f>K1992+L1992</f>
        <v>1398.4985999999999</v>
      </c>
    </row>
    <row r="1993" spans="3:13" ht="75" x14ac:dyDescent="0.35">
      <c r="C1993" s="34"/>
      <c r="D1993" s="36">
        <v>38169</v>
      </c>
      <c r="E1993" s="38" t="str">
        <f>IFERROR(VLOOKUP(D1993,'[1]COMP-SINT-SINAPI'!$G$6:$R$20000,12,0),IFERROR(VLOOKUP(D1993,'[1]PREÇOS UNITÁRIOS'!$B$73:$K$20000,9,0),IFERROR(VLOOKUP(D1993,'[1]INSUMOS-SINAPI'!$A$6:$J$20000,6,0),IFERROR(VLOOKUP(D1993,'[1]tab-PINI-SINT'!$B$18:$H$20000,7,0),IFERROR(VLOOKUP(D1993,[1]INSUMOS!$B$13:$J$9994,9,0),"")))))</f>
        <v>SINAPI</v>
      </c>
      <c r="F1993" s="37" t="str">
        <f>IFERROR(VLOOKUP(D1993,'[1]COMP-SINT-SINAPI'!$G$6:$Q$20000,2,0),IFERROR(VLOOKUP(D1993,'[1]PREÇOS UNITÁRIOS'!$B$73:$H$20000,3,0),IFERROR(VLOOKUP(D1993,'[1]INSUMOS-SINAPI'!$A$7:$F$20000,2,0),IFERROR(VLOOKUP(D1993,'[1]tab-PINI-SINT'!$B$18:$G$20000,2,0),IFERROR(VLOOKUP(D1993,[1]INSUMOS!$B$13:$H$9994,3,0),"")))))</f>
        <v>CONJUNTO DE FERRAGENS PIVO, PARA PORTA PIVOTANTE DE ATE 100 KG, REGULAVEL COM ESFERA , CROMADO - SUPERIOR E INFERIOR - COMPLETO</v>
      </c>
      <c r="G1993" s="38" t="str">
        <f>IFERROR(VLOOKUP(D1993,'[1]COMP-SINT-SINAPI'!$G$6:$Q$20000,3,0),IFERROR(VLOOKUP(D1993,'[1]PREÇOS UNITÁRIOS'!$B$73:$H$20000,4,0),IFERROR(VLOOKUP(D1993,'[1]INSUMOS-SINAPI'!$A$7:$F$20000,3,0),IFERROR(VLOOKUP(D1993,'[1]tab-PINI-SINT'!$B$18:$G$20000,3,0),IFERROR(VLOOKUP(D1993,[1]INSUMOS!$B$13:$H$9994,5,0),"")))))</f>
        <v xml:space="preserve">CJ    </v>
      </c>
      <c r="H1993" s="39">
        <v>1</v>
      </c>
      <c r="I1993" s="38" t="str">
        <f>IFERROR(VLOOKUP(D1993,'[1]COMP-SINT-SINAPI'!$G$6:$Q$20000,8,0),IFERROR(VLOOKUP(D1993,'[1]PREÇOS UNITÁRIOS'!$B$73:$H$20000,5,0),IFERROR(VLOOKUP(D1993,'[1]INSUMOS-SINAPI'!$A$7:$F$20000,5,0),IFERROR(VLOOKUP(D1993,'[1]tab-PINI-SINT'!$B$18:$G$20000,4,0),IFERROR(VLOOKUP(D1993,[1]INSUMOS!$B$13:$H$9994,6,0),"")))))</f>
        <v>87,34</v>
      </c>
      <c r="J1993" s="38" t="str">
        <f>IF(D1993="",0,IFERROR(VLOOKUP(D1993,'[1]COMP-SINT-SINAPI'!$G$6:$Q$20000,7,0),IFERROR(VLOOKUP(D1993,'[1]PREÇOS UNITÁRIOS'!$B$73:$H$20000,6,0),IFERROR(VLOOKUP(D1993,'[1]INSUMOS-SINAPI'!$A$7:$F$20000,7,0),IFERROR(VLOOKUP(D1993,'[1]tab-PINI-SINT'!$B$18:$G$20000,5,0),IFERROR(VLOOKUP(D1993,[1]INSUMOS!$B$13:$H$9994,7,0),"0,00"))))))</f>
        <v>0,00</v>
      </c>
      <c r="K1993" s="40">
        <f>IF(H1993="",0,H1993*I1993)</f>
        <v>87.34</v>
      </c>
      <c r="L1993" s="40">
        <f>H1993*J1993</f>
        <v>0</v>
      </c>
      <c r="M1993" s="41">
        <f>K1993+L1993</f>
        <v>87.34</v>
      </c>
    </row>
    <row r="1994" spans="3:13" x14ac:dyDescent="0.35">
      <c r="C1994" s="34"/>
      <c r="D1994" s="35"/>
      <c r="E1994" s="118"/>
      <c r="F1994" s="35"/>
      <c r="G1994" s="35"/>
      <c r="H1994" s="35"/>
      <c r="I1994" s="50" t="s">
        <v>1042</v>
      </c>
      <c r="J1994" s="29"/>
      <c r="K1994" s="41">
        <f>SUM(K1992:K1993)</f>
        <v>1277.0505999999998</v>
      </c>
      <c r="L1994" s="41">
        <f>SUM(L1992:L1993)</f>
        <v>208.78800000000001</v>
      </c>
      <c r="M1994" s="41">
        <f>SUM(M1992:M1993)</f>
        <v>1485.8385999999998</v>
      </c>
    </row>
    <row r="1995" spans="3:13" x14ac:dyDescent="0.35">
      <c r="C1995" s="34"/>
      <c r="D1995" s="35"/>
      <c r="E1995" s="118"/>
      <c r="F1995" s="51"/>
      <c r="G1995" s="43"/>
      <c r="H1995" s="43"/>
      <c r="I1995" s="43"/>
      <c r="J1995" s="43"/>
      <c r="K1995" s="43"/>
      <c r="L1995" s="43"/>
      <c r="M1995" s="35"/>
    </row>
    <row r="1996" spans="3:13" x14ac:dyDescent="0.35">
      <c r="C1996" s="42"/>
      <c r="D1996" s="43"/>
      <c r="E1996" s="117"/>
      <c r="F1996" s="43"/>
      <c r="G1996" s="44" t="s">
        <v>21</v>
      </c>
      <c r="H1996" s="44" t="s">
        <v>1036</v>
      </c>
      <c r="I1996" s="44" t="s">
        <v>1037</v>
      </c>
      <c r="J1996" s="44" t="s">
        <v>1038</v>
      </c>
      <c r="K1996" s="44" t="s">
        <v>1039</v>
      </c>
      <c r="L1996" s="44" t="s">
        <v>1040</v>
      </c>
      <c r="M1996" s="45" t="s">
        <v>1041</v>
      </c>
    </row>
    <row r="1997" spans="3:13" ht="26" x14ac:dyDescent="0.35">
      <c r="C1997" s="46" t="s">
        <v>1028</v>
      </c>
      <c r="D1997" s="47" t="str">
        <f>IF(C1997="","",VLOOKUP(C1997,'[1]PREÇOS UNITÁRIOS'!$B$12:$H$10000,2,0))</f>
        <v>C273-BASA-SINAPI</v>
      </c>
      <c r="E1997" s="79" t="s">
        <v>11</v>
      </c>
      <c r="F1997" s="47" t="str">
        <f>IF(C1997="","",VLOOKUP(C1997,'[1]PREÇOS UNITÁRIOS'!$B$12:$H$10000,3,0))</f>
        <v>KIT FECHADURA E PUXADOR PARA PORTA PIVOTANTE</v>
      </c>
      <c r="G1997" s="48" t="s">
        <v>21</v>
      </c>
      <c r="H1997" s="29"/>
      <c r="I1997" s="29"/>
      <c r="J1997" s="49"/>
      <c r="K1997" s="49">
        <f>K2001</f>
        <v>216.52000999999998</v>
      </c>
      <c r="L1997" s="49">
        <f>L2001</f>
        <v>25.100100000000001</v>
      </c>
      <c r="M1997" s="49">
        <f>SUM(K1997:L1997)</f>
        <v>241.62010999999998</v>
      </c>
    </row>
    <row r="1998" spans="3:13" ht="25" x14ac:dyDescent="0.35">
      <c r="C1998" s="34"/>
      <c r="D1998" s="36" t="s">
        <v>238</v>
      </c>
      <c r="E1998" s="38" t="str">
        <f>IFERROR(VLOOKUP(D1998,'[1]COMP-SINT-SINAPI'!$G$6:$R$20000,12,0),IFERROR(VLOOKUP(D1998,'[1]PREÇOS UNITÁRIOS'!$B$73:$K$20000,9,0),IFERROR(VLOOKUP(D1998,'[1]INSUMOS-SINAPI'!$A$6:$J$20000,6,0),IFERROR(VLOOKUP(D1998,'[1]tab-PINI-SINT'!$B$18:$H$20000,7,0),IFERROR(VLOOKUP(D1998,[1]INSUMOS!$B$13:$J$9994,9,0),"")))))</f>
        <v>INTERNET</v>
      </c>
      <c r="F1998" s="37" t="str">
        <f>IFERROR(VLOOKUP(D1998,'[1]COMP-SINT-SINAPI'!$G$6:$Q$20000,2,0),IFERROR(VLOOKUP(D1998,'[1]PREÇOS UNITÁRIOS'!$B$73:$H$20000,3,0),IFERROR(VLOOKUP(D1998,'[1]INSUMOS-SINAPI'!$A$7:$F$20000,2,0),IFERROR(VLOOKUP(D1998,'[1]tab-PINI-SINT'!$B$18:$G$20000,2,0),IFERROR(VLOOKUP(D1998,[1]INSUMOS!$B$13:$H$9994,3,0),"")))))</f>
        <v>KITT FECHADURA PARA PORTA PIVOTANTE</v>
      </c>
      <c r="G1998" s="38" t="str">
        <f>IFERROR(VLOOKUP(D1998,'[1]COMP-SINT-SINAPI'!$G$6:$Q$20000,3,0),IFERROR(VLOOKUP(D1998,'[1]PREÇOS UNITÁRIOS'!$B$73:$H$20000,4,0),IFERROR(VLOOKUP(D1998,'[1]INSUMOS-SINAPI'!$A$7:$F$20000,3,0),IFERROR(VLOOKUP(D1998,'[1]tab-PINI-SINT'!$B$18:$G$20000,3,0),IFERROR(VLOOKUP(D1998,[1]INSUMOS!$B$13:$H$9994,5,0),"")))))</f>
        <v>UND</v>
      </c>
      <c r="H1998" s="39">
        <v>1</v>
      </c>
      <c r="I1998" s="38">
        <f>IFERROR(VLOOKUP(D1998,'[1]COMP-SINT-SINAPI'!$G$6:$Q$20000,8,0),IFERROR(VLOOKUP(D1998,'[1]PREÇOS UNITÁRIOS'!$B$73:$H$20000,5,0),IFERROR(VLOOKUP(D1998,'[1]INSUMOS-SINAPI'!$A$7:$F$20000,5,0),IFERROR(VLOOKUP(D1998,'[1]tab-PINI-SINT'!$B$18:$G$20000,4,0),IFERROR(VLOOKUP(D1998,[1]INSUMOS!$B$13:$H$9994,6,0),"")))))</f>
        <v>209</v>
      </c>
      <c r="J1998" s="38">
        <f>IF(D1998="",0,IFERROR(VLOOKUP(D1998,'[1]COMP-SINT-SINAPI'!$G$6:$Q$20000,7,0),IFERROR(VLOOKUP(D1998,'[1]PREÇOS UNITÁRIOS'!$B$73:$H$20000,6,0),IFERROR(VLOOKUP(D1998,'[1]INSUMOS-SINAPI'!$A$7:$F$20000,7,0),IFERROR(VLOOKUP(D1998,'[1]tab-PINI-SINT'!$B$18:$G$20000,5,0),IFERROR(VLOOKUP(D1998,[1]INSUMOS!$B$13:$H$9994,7,0),"0,00"))))))</f>
        <v>0</v>
      </c>
      <c r="K1998" s="40">
        <f>IF(H1998="",0,H1998*I1998)</f>
        <v>209</v>
      </c>
      <c r="L1998" s="40">
        <f>H1998*J1998</f>
        <v>0</v>
      </c>
      <c r="M1998" s="41">
        <f>K1998+L1998</f>
        <v>209</v>
      </c>
    </row>
    <row r="1999" spans="3:13" ht="37.5" x14ac:dyDescent="0.35">
      <c r="C1999" s="34"/>
      <c r="D1999" s="36">
        <v>88261</v>
      </c>
      <c r="E1999" s="38" t="str">
        <f>IFERROR(VLOOKUP(D1999,'[1]COMP-SINT-SINAPI'!$G$6:$R$20000,12,0),IFERROR(VLOOKUP(D1999,'[1]PREÇOS UNITÁRIOS'!$B$73:$K$20000,9,0),IFERROR(VLOOKUP(D1999,'[1]INSUMOS-SINAPI'!$A$6:$J$20000,6,0),IFERROR(VLOOKUP(D1999,'[1]tab-PINI-SINT'!$B$18:$H$20000,7,0),IFERROR(VLOOKUP(D1999,[1]INSUMOS!$B$13:$J$9994,9,0),"")))))</f>
        <v>SINAPI</v>
      </c>
      <c r="F1999" s="37" t="str">
        <f>IFERROR(VLOOKUP(D1999,'[1]COMP-SINT-SINAPI'!$G$6:$Q$20000,2,0),IFERROR(VLOOKUP(D1999,'[1]PREÇOS UNITÁRIOS'!$B$73:$H$20000,3,0),IFERROR(VLOOKUP(D1999,'[1]INSUMOS-SINAPI'!$A$7:$F$20000,2,0),IFERROR(VLOOKUP(D1999,'[1]tab-PINI-SINT'!$B$18:$G$20000,2,0),IFERROR(VLOOKUP(D1999,[1]INSUMOS!$B$13:$H$9994,3,0),"")))))</f>
        <v>CARPINTEIRO DE ESQUADRIA COM ENCARGOS COMPLEMENTARES</v>
      </c>
      <c r="G1999" s="38" t="str">
        <f>IFERROR(VLOOKUP(D1999,'[1]COMP-SINT-SINAPI'!$G$6:$Q$20000,3,0),IFERROR(VLOOKUP(D1999,'[1]PREÇOS UNITÁRIOS'!$B$73:$H$20000,4,0),IFERROR(VLOOKUP(D1999,'[1]INSUMOS-SINAPI'!$A$7:$F$20000,3,0),IFERROR(VLOOKUP(D1999,'[1]tab-PINI-SINT'!$B$18:$G$20000,3,0),IFERROR(VLOOKUP(D1999,[1]INSUMOS!$B$13:$H$9994,5,0),"")))))</f>
        <v>H</v>
      </c>
      <c r="H1999" s="39" t="s">
        <v>1150</v>
      </c>
      <c r="I1999" s="38">
        <f>IFERROR(VLOOKUP(D1999,'[1]COMP-SINT-SINAPI'!$G$6:$Q$20000,8,0),IFERROR(VLOOKUP(D1999,'[1]PREÇOS UNITÁRIOS'!$B$73:$H$20000,5,0),IFERROR(VLOOKUP(D1999,'[1]INSUMOS-SINAPI'!$A$7:$F$20000,5,0),IFERROR(VLOOKUP(D1999,'[1]tab-PINI-SINT'!$B$18:$G$20000,4,0),IFERROR(VLOOKUP(D1999,[1]INSUMOS!$B$13:$H$9994,6,0),"")))))</f>
        <v>5</v>
      </c>
      <c r="J1999" s="38" t="str">
        <f>IF(D1999="",0,IFERROR(VLOOKUP(D1999,'[1]COMP-SINT-SINAPI'!$G$6:$Q$20000,7,0),IFERROR(VLOOKUP(D1999,'[1]PREÇOS UNITÁRIOS'!$B$73:$H$20000,6,0),IFERROR(VLOOKUP(D1999,'[1]INSUMOS-SINAPI'!$A$7:$F$20000,7,0),IFERROR(VLOOKUP(D1999,'[1]tab-PINI-SINT'!$B$18:$G$20000,5,0),IFERROR(VLOOKUP(D1999,[1]INSUMOS!$B$13:$H$9994,7,0),"0,00"))))))</f>
        <v>17,91</v>
      </c>
      <c r="K1999" s="40">
        <f>IF(H1999="",0,H1999*I1999)</f>
        <v>5.01</v>
      </c>
      <c r="L1999" s="40">
        <f>H1999*J1999</f>
        <v>17.945820000000001</v>
      </c>
      <c r="M1999" s="41">
        <f>K1999+L1999</f>
        <v>22.955820000000003</v>
      </c>
    </row>
    <row r="2000" spans="3:13" ht="25" x14ac:dyDescent="0.35">
      <c r="C2000" s="34"/>
      <c r="D2000" s="36">
        <v>88316</v>
      </c>
      <c r="E2000" s="38" t="str">
        <f>IFERROR(VLOOKUP(D2000,'[1]COMP-SINT-SINAPI'!$G$6:$R$20000,12,0),IFERROR(VLOOKUP(D2000,'[1]PREÇOS UNITÁRIOS'!$B$73:$K$20000,9,0),IFERROR(VLOOKUP(D2000,'[1]INSUMOS-SINAPI'!$A$6:$J$20000,6,0),IFERROR(VLOOKUP(D2000,'[1]tab-PINI-SINT'!$B$18:$H$20000,7,0),IFERROR(VLOOKUP(D2000,[1]INSUMOS!$B$13:$J$9994,9,0),"")))))</f>
        <v>SINAPI</v>
      </c>
      <c r="F2000" s="37" t="str">
        <f>IFERROR(VLOOKUP(D2000,'[1]COMP-SINT-SINAPI'!$G$6:$Q$20000,2,0),IFERROR(VLOOKUP(D2000,'[1]PREÇOS UNITÁRIOS'!$B$73:$H$20000,3,0),IFERROR(VLOOKUP(D2000,'[1]INSUMOS-SINAPI'!$A$7:$F$20000,2,0),IFERROR(VLOOKUP(D2000,'[1]tab-PINI-SINT'!$B$18:$G$20000,2,0),IFERROR(VLOOKUP(D2000,[1]INSUMOS!$B$13:$H$9994,3,0),"")))))</f>
        <v>SERVENTE COM ENCARGOS COMPLEMENTARES</v>
      </c>
      <c r="G2000" s="38" t="str">
        <f>IFERROR(VLOOKUP(D2000,'[1]COMP-SINT-SINAPI'!$G$6:$Q$20000,3,0),IFERROR(VLOOKUP(D2000,'[1]PREÇOS UNITÁRIOS'!$B$73:$H$20000,4,0),IFERROR(VLOOKUP(D2000,'[1]INSUMOS-SINAPI'!$A$7:$F$20000,3,0),IFERROR(VLOOKUP(D2000,'[1]tab-PINI-SINT'!$B$18:$G$20000,3,0),IFERROR(VLOOKUP(D2000,[1]INSUMOS!$B$13:$H$9994,5,0),"")))))</f>
        <v>H</v>
      </c>
      <c r="H2000" s="39" t="s">
        <v>1151</v>
      </c>
      <c r="I2000" s="38">
        <f>IFERROR(VLOOKUP(D2000,'[1]COMP-SINT-SINAPI'!$G$6:$Q$20000,8,0),IFERROR(VLOOKUP(D2000,'[1]PREÇOS UNITÁRIOS'!$B$73:$H$20000,5,0),IFERROR(VLOOKUP(D2000,'[1]INSUMOS-SINAPI'!$A$7:$F$20000,5,0),IFERROR(VLOOKUP(D2000,'[1]tab-PINI-SINT'!$B$18:$G$20000,4,0),IFERROR(VLOOKUP(D2000,[1]INSUMOS!$B$13:$H$9994,6,0),"")))))</f>
        <v>5.01</v>
      </c>
      <c r="J2000" s="38" t="str">
        <f>IF(D2000="",0,IFERROR(VLOOKUP(D2000,'[1]COMP-SINT-SINAPI'!$G$6:$Q$20000,7,0),IFERROR(VLOOKUP(D2000,'[1]PREÇOS UNITÁRIOS'!$B$73:$H$20000,6,0),IFERROR(VLOOKUP(D2000,'[1]INSUMOS-SINAPI'!$A$7:$F$20000,7,0),IFERROR(VLOOKUP(D2000,'[1]tab-PINI-SINT'!$B$18:$G$20000,5,0),IFERROR(VLOOKUP(D2000,[1]INSUMOS!$B$13:$H$9994,7,0),"0,00"))))))</f>
        <v>14,28</v>
      </c>
      <c r="K2000" s="40">
        <f>IF(H2000="",0,H2000*I2000)</f>
        <v>2.5100099999999999</v>
      </c>
      <c r="L2000" s="40">
        <f>H2000*J2000</f>
        <v>7.15428</v>
      </c>
      <c r="M2000" s="41">
        <f>K2000+L2000</f>
        <v>9.6642899999999994</v>
      </c>
    </row>
    <row r="2001" spans="3:13" x14ac:dyDescent="0.35">
      <c r="C2001" s="34"/>
      <c r="D2001" s="35"/>
      <c r="E2001" s="118"/>
      <c r="F2001" s="35"/>
      <c r="G2001" s="35"/>
      <c r="H2001" s="35"/>
      <c r="I2001" s="50" t="s">
        <v>1042</v>
      </c>
      <c r="J2001" s="29"/>
      <c r="K2001" s="41">
        <f>SUM(K1998:K2000)</f>
        <v>216.52000999999998</v>
      </c>
      <c r="L2001" s="41">
        <f>SUM(L1998:L2000)</f>
        <v>25.100100000000001</v>
      </c>
      <c r="M2001" s="41">
        <f>SUM(M1998:M2000)</f>
        <v>241.62011000000001</v>
      </c>
    </row>
    <row r="2002" spans="3:13" x14ac:dyDescent="0.35">
      <c r="C2002" s="34"/>
      <c r="D2002" s="35"/>
      <c r="E2002" s="118"/>
      <c r="F2002" s="51"/>
      <c r="G2002" s="43"/>
      <c r="H2002" s="43"/>
      <c r="I2002" s="43"/>
      <c r="J2002" s="43"/>
      <c r="K2002" s="43"/>
      <c r="L2002" s="43"/>
      <c r="M2002" s="35"/>
    </row>
    <row r="2003" spans="3:13" x14ac:dyDescent="0.35">
      <c r="C2003" s="42"/>
      <c r="D2003" s="43"/>
      <c r="E2003" s="117"/>
      <c r="F2003" s="43"/>
      <c r="G2003" s="44" t="s">
        <v>21</v>
      </c>
      <c r="H2003" s="44" t="s">
        <v>1036</v>
      </c>
      <c r="I2003" s="44" t="s">
        <v>1037</v>
      </c>
      <c r="J2003" s="44" t="s">
        <v>1038</v>
      </c>
      <c r="K2003" s="44" t="s">
        <v>1039</v>
      </c>
      <c r="L2003" s="44" t="s">
        <v>1040</v>
      </c>
      <c r="M2003" s="45" t="s">
        <v>1041</v>
      </c>
    </row>
    <row r="2004" spans="3:13" ht="78" x14ac:dyDescent="0.35">
      <c r="C2004" s="46" t="s">
        <v>1080</v>
      </c>
      <c r="D2004" s="47" t="str">
        <f>IF(C2004="","",VLOOKUP(C2004,'[1]PREÇOS UNITÁRIOS'!$B$12:$H$10000,2,0))</f>
        <v>C274-BASA-SINAPI</v>
      </c>
      <c r="E2004" s="79" t="s">
        <v>11</v>
      </c>
      <c r="F2004" s="47" t="str">
        <f>IF(C2004="","",VLOOKUP(C2004,'[1]PREÇOS UNITÁRIOS'!$B$12:$H$10000,3,0))</f>
        <v xml:space="preserve">PONTO ELÉTRICO PARA CX DA TECBAN COM O2 ELETRODUTOS GALVANIZADOS DE 3/4' E CURVA NA ALTURA DE 2,15 M DO PISO </v>
      </c>
      <c r="G2004" s="48" t="s">
        <v>21</v>
      </c>
      <c r="H2004" s="29"/>
      <c r="I2004" s="29"/>
      <c r="J2004" s="49"/>
      <c r="K2004" s="49">
        <f>K2009</f>
        <v>49.1</v>
      </c>
      <c r="L2004" s="49">
        <f>L2009</f>
        <v>14.82</v>
      </c>
      <c r="M2004" s="49">
        <f>SUM(K2004:L2004)</f>
        <v>63.92</v>
      </c>
    </row>
    <row r="2005" spans="3:13" ht="50" x14ac:dyDescent="0.35">
      <c r="C2005" s="34"/>
      <c r="D2005" s="36">
        <v>90447</v>
      </c>
      <c r="E2005" s="38" t="str">
        <f>IFERROR(VLOOKUP(D2005,'[1]COMP-SINT-SINAPI'!$G$6:$R$20000,12,0),IFERROR(VLOOKUP(D2005,'[1]PREÇOS UNITÁRIOS'!$B$73:$K$20000,9,0),IFERROR(VLOOKUP(D2005,'[1]INSUMOS-SINAPI'!$A$6:$J$20000,6,0),IFERROR(VLOOKUP(D2005,'[1]tab-PINI-SINT'!$B$18:$H$20000,7,0),IFERROR(VLOOKUP(D2005,[1]INSUMOS!$B$13:$J$9994,9,0),"")))))</f>
        <v>SINAPI</v>
      </c>
      <c r="F2005" s="37" t="str">
        <f>IFERROR(VLOOKUP(D2005,'[1]COMP-SINT-SINAPI'!$G$6:$Q$20000,2,0),IFERROR(VLOOKUP(D2005,'[1]PREÇOS UNITÁRIOS'!$B$73:$H$20000,3,0),IFERROR(VLOOKUP(D2005,'[1]INSUMOS-SINAPI'!$A$7:$F$20000,2,0),IFERROR(VLOOKUP(D2005,'[1]tab-PINI-SINT'!$B$18:$G$20000,2,0),IFERROR(VLOOKUP(D2005,[1]INSUMOS!$B$13:$H$9994,3,0),"")))))</f>
        <v>RASGO EM ALVENARIA PARA ELETRODUTOS COM DIAMETROS MENORES OU IGUAIS A 40 MM. AF_05/2015</v>
      </c>
      <c r="G2005" s="38" t="str">
        <f>IFERROR(VLOOKUP(D2005,'[1]COMP-SINT-SINAPI'!$G$6:$Q$20000,3,0),IFERROR(VLOOKUP(D2005,'[1]PREÇOS UNITÁRIOS'!$B$73:$H$20000,4,0),IFERROR(VLOOKUP(D2005,'[1]INSUMOS-SINAPI'!$A$7:$F$20000,3,0),IFERROR(VLOOKUP(D2005,'[1]tab-PINI-SINT'!$B$18:$G$20000,3,0),IFERROR(VLOOKUP(D2005,[1]INSUMOS!$B$13:$H$9994,5,0),"")))))</f>
        <v>M</v>
      </c>
      <c r="H2005" s="39">
        <v>3</v>
      </c>
      <c r="I2005" s="38">
        <f>IFERROR(VLOOKUP(D2005,'[1]COMP-SINT-SINAPI'!$G$6:$Q$20000,8,0),IFERROR(VLOOKUP(D2005,'[1]PREÇOS UNITÁRIOS'!$B$73:$H$20000,5,0),IFERROR(VLOOKUP(D2005,'[1]INSUMOS-SINAPI'!$A$7:$F$20000,5,0),IFERROR(VLOOKUP(D2005,'[1]tab-PINI-SINT'!$B$18:$G$20000,4,0),IFERROR(VLOOKUP(D2005,[1]INSUMOS!$B$13:$H$9994,6,0),"")))))</f>
        <v>1.2199999999999998</v>
      </c>
      <c r="J2005" s="38" t="str">
        <f>IF(D2005="",0,IFERROR(VLOOKUP(D2005,'[1]COMP-SINT-SINAPI'!$G$6:$Q$20000,7,0),IFERROR(VLOOKUP(D2005,'[1]PREÇOS UNITÁRIOS'!$B$73:$H$20000,6,0),IFERROR(VLOOKUP(D2005,'[1]INSUMOS-SINAPI'!$A$7:$F$20000,7,0),IFERROR(VLOOKUP(D2005,'[1]tab-PINI-SINT'!$B$18:$G$20000,5,0),IFERROR(VLOOKUP(D2005,[1]INSUMOS!$B$13:$H$9994,7,0),"0,00"))))))</f>
        <v>4,94</v>
      </c>
      <c r="K2005" s="40">
        <f>IF(H2005="",0,H2005*I2005)</f>
        <v>3.6599999999999993</v>
      </c>
      <c r="L2005" s="40">
        <f>H2005*J2005</f>
        <v>14.82</v>
      </c>
      <c r="M2005" s="41">
        <f>K2005+L2005</f>
        <v>18.48</v>
      </c>
    </row>
    <row r="2006" spans="3:13" ht="50" x14ac:dyDescent="0.35">
      <c r="C2006" s="34"/>
      <c r="D2006" s="36">
        <v>2637</v>
      </c>
      <c r="E2006" s="38" t="str">
        <f>IFERROR(VLOOKUP(D2006,'[1]COMP-SINT-SINAPI'!$G$6:$R$20000,12,0),IFERROR(VLOOKUP(D2006,'[1]PREÇOS UNITÁRIOS'!$B$73:$K$20000,9,0),IFERROR(VLOOKUP(D2006,'[1]INSUMOS-SINAPI'!$A$6:$J$20000,6,0),IFERROR(VLOOKUP(D2006,'[1]tab-PINI-SINT'!$B$18:$H$20000,7,0),IFERROR(VLOOKUP(D2006,[1]INSUMOS!$B$13:$J$9994,9,0),"")))))</f>
        <v>SINAPI</v>
      </c>
      <c r="F2006" s="37" t="str">
        <f>IFERROR(VLOOKUP(D2006,'[1]COMP-SINT-SINAPI'!$G$6:$Q$20000,2,0),IFERROR(VLOOKUP(D2006,'[1]PREÇOS UNITÁRIOS'!$B$73:$H$20000,3,0),IFERROR(VLOOKUP(D2006,'[1]INSUMOS-SINAPI'!$A$7:$F$20000,2,0),IFERROR(VLOOKUP(D2006,'[1]tab-PINI-SINT'!$B$18:$G$20000,2,0),IFERROR(VLOOKUP(D2006,[1]INSUMOS!$B$13:$H$9994,3,0),"")))))</f>
        <v>LUVA PARA ELETRODUTO, EM ACO GALVANIZADO ELETROLITICO, DIAMETRO DE 20 MM (3/4")</v>
      </c>
      <c r="G2006" s="38" t="str">
        <f>IFERROR(VLOOKUP(D2006,'[1]COMP-SINT-SINAPI'!$G$6:$Q$20000,3,0),IFERROR(VLOOKUP(D2006,'[1]PREÇOS UNITÁRIOS'!$B$73:$H$20000,4,0),IFERROR(VLOOKUP(D2006,'[1]INSUMOS-SINAPI'!$A$7:$F$20000,3,0),IFERROR(VLOOKUP(D2006,'[1]tab-PINI-SINT'!$B$18:$G$20000,3,0),IFERROR(VLOOKUP(D2006,[1]INSUMOS!$B$13:$H$9994,5,0),"")))))</f>
        <v xml:space="preserve">UN    </v>
      </c>
      <c r="H2006" s="39">
        <v>2</v>
      </c>
      <c r="I2006" s="38" t="str">
        <f>IFERROR(VLOOKUP(D2006,'[1]COMP-SINT-SINAPI'!$G$6:$Q$20000,8,0),IFERROR(VLOOKUP(D2006,'[1]PREÇOS UNITÁRIOS'!$B$73:$H$20000,5,0),IFERROR(VLOOKUP(D2006,'[1]INSUMOS-SINAPI'!$A$7:$F$20000,5,0),IFERROR(VLOOKUP(D2006,'[1]tab-PINI-SINT'!$B$18:$G$20000,4,0),IFERROR(VLOOKUP(D2006,[1]INSUMOS!$B$13:$H$9994,6,0),"")))))</f>
        <v>1,92</v>
      </c>
      <c r="J2006" s="38" t="str">
        <f>IF(D2006="",0,IFERROR(VLOOKUP(D2006,'[1]COMP-SINT-SINAPI'!$G$6:$Q$20000,7,0),IFERROR(VLOOKUP(D2006,'[1]PREÇOS UNITÁRIOS'!$B$73:$H$20000,6,0),IFERROR(VLOOKUP(D2006,'[1]INSUMOS-SINAPI'!$A$7:$F$20000,7,0),IFERROR(VLOOKUP(D2006,'[1]tab-PINI-SINT'!$B$18:$G$20000,5,0),IFERROR(VLOOKUP(D2006,[1]INSUMOS!$B$13:$H$9994,7,0),"0,00"))))))</f>
        <v>0,00</v>
      </c>
      <c r="K2006" s="40">
        <f>IF(H2006="",0,H2006*I2006)</f>
        <v>3.84</v>
      </c>
      <c r="L2006" s="40">
        <f>H2006*J2006</f>
        <v>0</v>
      </c>
      <c r="M2006" s="41">
        <f>K2006+L2006</f>
        <v>3.84</v>
      </c>
    </row>
    <row r="2007" spans="3:13" ht="50" x14ac:dyDescent="0.35">
      <c r="C2007" s="34"/>
      <c r="D2007" s="36">
        <v>21128</v>
      </c>
      <c r="E2007" s="38" t="str">
        <f>IFERROR(VLOOKUP(D2007,'[1]COMP-SINT-SINAPI'!$G$6:$R$20000,12,0),IFERROR(VLOOKUP(D2007,'[1]PREÇOS UNITÁRIOS'!$B$73:$K$20000,9,0),IFERROR(VLOOKUP(D2007,'[1]INSUMOS-SINAPI'!$A$6:$J$20000,6,0),IFERROR(VLOOKUP(D2007,'[1]tab-PINI-SINT'!$B$18:$H$20000,7,0),IFERROR(VLOOKUP(D2007,[1]INSUMOS!$B$13:$J$9994,9,0),"")))))</f>
        <v>SINAPI</v>
      </c>
      <c r="F2007" s="37" t="str">
        <f>IFERROR(VLOOKUP(D2007,'[1]COMP-SINT-SINAPI'!$G$6:$Q$20000,2,0),IFERROR(VLOOKUP(D2007,'[1]PREÇOS UNITÁRIOS'!$B$73:$H$20000,3,0),IFERROR(VLOOKUP(D2007,'[1]INSUMOS-SINAPI'!$A$7:$F$20000,2,0),IFERROR(VLOOKUP(D2007,'[1]tab-PINI-SINT'!$B$18:$G$20000,2,0),IFERROR(VLOOKUP(D2007,[1]INSUMOS!$B$13:$H$9994,3,0),"")))))</f>
        <v>ELETRODUTO EM ACO GALVANIZADO ELETROLITICO, LEVE, DIAMETRO 3/4", PAREDE DE 0,90 MM</v>
      </c>
      <c r="G2007" s="38" t="str">
        <f>IFERROR(VLOOKUP(D2007,'[1]COMP-SINT-SINAPI'!$G$6:$Q$20000,3,0),IFERROR(VLOOKUP(D2007,'[1]PREÇOS UNITÁRIOS'!$B$73:$H$20000,4,0),IFERROR(VLOOKUP(D2007,'[1]INSUMOS-SINAPI'!$A$7:$F$20000,3,0),IFERROR(VLOOKUP(D2007,'[1]tab-PINI-SINT'!$B$18:$G$20000,3,0),IFERROR(VLOOKUP(D2007,[1]INSUMOS!$B$13:$H$9994,5,0),"")))))</f>
        <v xml:space="preserve">M     </v>
      </c>
      <c r="H2007" s="39">
        <v>3</v>
      </c>
      <c r="I2007" s="38" t="str">
        <f>IFERROR(VLOOKUP(D2007,'[1]COMP-SINT-SINAPI'!$G$6:$Q$20000,8,0),IFERROR(VLOOKUP(D2007,'[1]PREÇOS UNITÁRIOS'!$B$73:$H$20000,5,0),IFERROR(VLOOKUP(D2007,'[1]INSUMOS-SINAPI'!$A$7:$F$20000,5,0),IFERROR(VLOOKUP(D2007,'[1]tab-PINI-SINT'!$B$18:$G$20000,4,0),IFERROR(VLOOKUP(D2007,[1]INSUMOS!$B$13:$H$9994,6,0),"")))))</f>
        <v>10,46</v>
      </c>
      <c r="J2007" s="38" t="str">
        <f>IF(D2007="",0,IFERROR(VLOOKUP(D2007,'[1]COMP-SINT-SINAPI'!$G$6:$Q$20000,7,0),IFERROR(VLOOKUP(D2007,'[1]PREÇOS UNITÁRIOS'!$B$73:$H$20000,6,0),IFERROR(VLOOKUP(D2007,'[1]INSUMOS-SINAPI'!$A$7:$F$20000,7,0),IFERROR(VLOOKUP(D2007,'[1]tab-PINI-SINT'!$B$18:$G$20000,5,0),IFERROR(VLOOKUP(D2007,[1]INSUMOS!$B$13:$H$9994,7,0),"0,00"))))))</f>
        <v>0,00</v>
      </c>
      <c r="K2007" s="40">
        <f>IF(H2007="",0,H2007*I2007)</f>
        <v>31.380000000000003</v>
      </c>
      <c r="L2007" s="40">
        <f>H2007*J2007</f>
        <v>0</v>
      </c>
      <c r="M2007" s="41">
        <f>K2007+L2007</f>
        <v>31.380000000000003</v>
      </c>
    </row>
    <row r="2008" spans="3:13" ht="50" x14ac:dyDescent="0.35">
      <c r="C2008" s="34"/>
      <c r="D2008" s="36">
        <v>2633</v>
      </c>
      <c r="E2008" s="38" t="str">
        <f>IFERROR(VLOOKUP(D2008,'[1]COMP-SINT-SINAPI'!$G$6:$R$20000,12,0),IFERROR(VLOOKUP(D2008,'[1]PREÇOS UNITÁRIOS'!$B$73:$K$20000,9,0),IFERROR(VLOOKUP(D2008,'[1]INSUMOS-SINAPI'!$A$6:$J$20000,6,0),IFERROR(VLOOKUP(D2008,'[1]tab-PINI-SINT'!$B$18:$H$20000,7,0),IFERROR(VLOOKUP(D2008,[1]INSUMOS!$B$13:$J$9994,9,0),"")))))</f>
        <v>SINAPI</v>
      </c>
      <c r="F2008" s="37" t="str">
        <f>IFERROR(VLOOKUP(D2008,'[1]COMP-SINT-SINAPI'!$G$6:$Q$20000,2,0),IFERROR(VLOOKUP(D2008,'[1]PREÇOS UNITÁRIOS'!$B$73:$H$20000,3,0),IFERROR(VLOOKUP(D2008,'[1]INSUMOS-SINAPI'!$A$7:$F$20000,2,0),IFERROR(VLOOKUP(D2008,'[1]tab-PINI-SINT'!$B$18:$G$20000,2,0),IFERROR(VLOOKUP(D2008,[1]INSUMOS!$B$13:$H$9994,3,0),"")))))</f>
        <v>CURVA 90 GRAUS, PARA ELETRODUTO, EM ACO GALVANIZADO ELETROLITICO, DIAMETRO DE 20 MM (3/4")</v>
      </c>
      <c r="G2008" s="38" t="str">
        <f>IFERROR(VLOOKUP(D2008,'[1]COMP-SINT-SINAPI'!$G$6:$Q$20000,3,0),IFERROR(VLOOKUP(D2008,'[1]PREÇOS UNITÁRIOS'!$B$73:$H$20000,4,0),IFERROR(VLOOKUP(D2008,'[1]INSUMOS-SINAPI'!$A$7:$F$20000,3,0),IFERROR(VLOOKUP(D2008,'[1]tab-PINI-SINT'!$B$18:$G$20000,3,0),IFERROR(VLOOKUP(D2008,[1]INSUMOS!$B$13:$H$9994,5,0),"")))))</f>
        <v xml:space="preserve">UN    </v>
      </c>
      <c r="H2008" s="39">
        <v>2</v>
      </c>
      <c r="I2008" s="38" t="str">
        <f>IFERROR(VLOOKUP(D2008,'[1]COMP-SINT-SINAPI'!$G$6:$Q$20000,8,0),IFERROR(VLOOKUP(D2008,'[1]PREÇOS UNITÁRIOS'!$B$73:$H$20000,5,0),IFERROR(VLOOKUP(D2008,'[1]INSUMOS-SINAPI'!$A$7:$F$20000,5,0),IFERROR(VLOOKUP(D2008,'[1]tab-PINI-SINT'!$B$18:$G$20000,4,0),IFERROR(VLOOKUP(D2008,[1]INSUMOS!$B$13:$H$9994,6,0),"")))))</f>
        <v>5,11</v>
      </c>
      <c r="J2008" s="38" t="str">
        <f>IF(D2008="",0,IFERROR(VLOOKUP(D2008,'[1]COMP-SINT-SINAPI'!$G$6:$Q$20000,7,0),IFERROR(VLOOKUP(D2008,'[1]PREÇOS UNITÁRIOS'!$B$73:$H$20000,6,0),IFERROR(VLOOKUP(D2008,'[1]INSUMOS-SINAPI'!$A$7:$F$20000,7,0),IFERROR(VLOOKUP(D2008,'[1]tab-PINI-SINT'!$B$18:$G$20000,5,0),IFERROR(VLOOKUP(D2008,[1]INSUMOS!$B$13:$H$9994,7,0),"0,00"))))))</f>
        <v>0,00</v>
      </c>
      <c r="K2008" s="40">
        <f>IF(H2008="",0,H2008*I2008)</f>
        <v>10.220000000000001</v>
      </c>
      <c r="L2008" s="40">
        <f>H2008*J2008</f>
        <v>0</v>
      </c>
      <c r="M2008" s="41">
        <f>K2008+L2008</f>
        <v>10.220000000000001</v>
      </c>
    </row>
    <row r="2009" spans="3:13" x14ac:dyDescent="0.35">
      <c r="C2009" s="34"/>
      <c r="D2009" s="35"/>
      <c r="E2009" s="118"/>
      <c r="F2009" s="35"/>
      <c r="G2009" s="35"/>
      <c r="H2009" s="35"/>
      <c r="I2009" s="50" t="s">
        <v>1042</v>
      </c>
      <c r="J2009" s="29"/>
      <c r="K2009" s="41">
        <f>SUM(K2005:K2008)</f>
        <v>49.1</v>
      </c>
      <c r="L2009" s="41">
        <f>SUM(L2005:L2008)</f>
        <v>14.82</v>
      </c>
      <c r="M2009" s="41">
        <f>SUM(M2005:M2008)</f>
        <v>63.92</v>
      </c>
    </row>
    <row r="2010" spans="3:13" x14ac:dyDescent="0.35">
      <c r="C2010" s="34"/>
      <c r="D2010" s="35"/>
      <c r="E2010" s="118"/>
      <c r="F2010" s="51"/>
      <c r="G2010" s="43"/>
      <c r="H2010" s="43"/>
      <c r="I2010" s="43"/>
      <c r="J2010" s="43"/>
      <c r="K2010" s="43"/>
      <c r="L2010" s="43"/>
      <c r="M2010" s="35"/>
    </row>
    <row r="2011" spans="3:13" x14ac:dyDescent="0.35">
      <c r="C2011" s="42"/>
      <c r="D2011" s="43"/>
      <c r="E2011" s="117"/>
      <c r="F2011" s="43"/>
      <c r="G2011" s="44" t="s">
        <v>21</v>
      </c>
      <c r="H2011" s="44" t="s">
        <v>1036</v>
      </c>
      <c r="I2011" s="44" t="s">
        <v>1037</v>
      </c>
      <c r="J2011" s="44" t="s">
        <v>1038</v>
      </c>
      <c r="K2011" s="44" t="s">
        <v>1039</v>
      </c>
      <c r="L2011" s="44" t="s">
        <v>1040</v>
      </c>
      <c r="M2011" s="45" t="s">
        <v>1041</v>
      </c>
    </row>
    <row r="2012" spans="3:13" ht="117" x14ac:dyDescent="0.35">
      <c r="C2012" s="46" t="s">
        <v>1081</v>
      </c>
      <c r="D2012" s="47" t="str">
        <f>IF(C2012="","",VLOOKUP(C2012,'[1]PREÇOS UNITÁRIOS'!$B$12:$H$10000,2,0))</f>
        <v>C275-BASA-SINAPI</v>
      </c>
      <c r="E2012" s="79" t="s">
        <v>11</v>
      </c>
      <c r="F2012" s="47" t="str">
        <f>IF(C2012="","",VLOOKUP(C2012,'[1]PREÇOS UNITÁRIOS'!$B$12:$H$10000,3,0))</f>
        <v>RECUPERAÇÃO DE TOTEM EXTERNO EM CHAPA DE ALUMÍNIO, CONFORME ESPECIFICAÇÕES  COM PINTURA PU PROTEÇÃO UV, NAS CORES VERDE E AMARELO, TEXTO E LOGOMARCAS ADESIVADAS H=5,4M</v>
      </c>
      <c r="G2012" s="48" t="s">
        <v>21</v>
      </c>
      <c r="H2012" s="29"/>
      <c r="I2012" s="29"/>
      <c r="J2012" s="49"/>
      <c r="K2012" s="49">
        <f>K2021</f>
        <v>1663.0265000000002</v>
      </c>
      <c r="L2012" s="49">
        <f>L2021</f>
        <v>640.49680000000001</v>
      </c>
      <c r="M2012" s="49">
        <f>SUM(K2012:L2012)</f>
        <v>2303.5233000000003</v>
      </c>
    </row>
    <row r="2013" spans="3:13" ht="37.5" x14ac:dyDescent="0.35">
      <c r="C2013" s="34"/>
      <c r="D2013" s="36" t="s">
        <v>43</v>
      </c>
      <c r="E2013" s="38" t="str">
        <f>IFERROR(VLOOKUP(D2013,'[1]COMP-SINT-SINAPI'!$G$6:$R$20000,12,0),IFERROR(VLOOKUP(D2013,'[1]PREÇOS UNITÁRIOS'!$B$73:$K$20000,9,0),IFERROR(VLOOKUP(D2013,'[1]INSUMOS-SINAPI'!$A$6:$J$20000,6,0),IFERROR(VLOOKUP(D2013,'[1]tab-PINI-SINT'!$B$18:$H$20000,7,0),IFERROR(VLOOKUP(D2013,[1]INSUMOS!$B$13:$J$9994,9,0),"")))))</f>
        <v>ORSE-11392</v>
      </c>
      <c r="F2013" s="37" t="str">
        <f>IFERROR(VLOOKUP(D2013,'[1]COMP-SINT-SINAPI'!$G$6:$Q$20000,2,0),IFERROR(VLOOKUP(D2013,'[1]PREÇOS UNITÁRIOS'!$B$73:$H$20000,3,0),IFERROR(VLOOKUP(D2013,'[1]INSUMOS-SINAPI'!$A$7:$F$20000,2,0),IFERROR(VLOOKUP(D2013,'[1]tab-PINI-SINT'!$B$18:$G$20000,2,0),IFERROR(VLOOKUP(D2013,[1]INSUMOS!$B$13:$H$9994,3,0),"")))))</f>
        <v>Adesivo em vinil para plotagem em letreiro de chapa galvanizada (c/aplicação)</v>
      </c>
      <c r="G2013" s="38" t="str">
        <f>IFERROR(VLOOKUP(D2013,'[1]COMP-SINT-SINAPI'!$G$6:$Q$20000,3,0),IFERROR(VLOOKUP(D2013,'[1]PREÇOS UNITÁRIOS'!$B$73:$H$20000,4,0),IFERROR(VLOOKUP(D2013,'[1]INSUMOS-SINAPI'!$A$7:$F$20000,3,0),IFERROR(VLOOKUP(D2013,'[1]tab-PINI-SINT'!$B$18:$G$20000,3,0),IFERROR(VLOOKUP(D2013,[1]INSUMOS!$B$13:$H$9994,5,0),"")))))</f>
        <v>m2</v>
      </c>
      <c r="H2013" s="39">
        <v>2</v>
      </c>
      <c r="I2013" s="38">
        <f>IFERROR(VLOOKUP(D2013,'[1]COMP-SINT-SINAPI'!$G$6:$Q$20000,8,0),IFERROR(VLOOKUP(D2013,'[1]PREÇOS UNITÁRIOS'!$B$73:$H$20000,5,0),IFERROR(VLOOKUP(D2013,'[1]INSUMOS-SINAPI'!$A$7:$F$20000,5,0),IFERROR(VLOOKUP(D2013,'[1]tab-PINI-SINT'!$B$18:$G$20000,4,0),IFERROR(VLOOKUP(D2013,[1]INSUMOS!$B$13:$H$9994,6,0),"")))))</f>
        <v>102.095</v>
      </c>
      <c r="J2013" s="38">
        <f>IF(D2013="",0,IFERROR(VLOOKUP(D2013,'[1]COMP-SINT-SINAPI'!$G$6:$Q$20000,7,0),IFERROR(VLOOKUP(D2013,'[1]PREÇOS UNITÁRIOS'!$B$73:$H$20000,6,0),IFERROR(VLOOKUP(D2013,'[1]INSUMOS-SINAPI'!$A$7:$F$20000,7,0),IFERROR(VLOOKUP(D2013,'[1]tab-PINI-SINT'!$B$18:$G$20000,5,0),IFERROR(VLOOKUP(D2013,[1]INSUMOS!$B$13:$H$9994,7,0),"0,00"))))))</f>
        <v>43.754999999999995</v>
      </c>
      <c r="K2013" s="40">
        <f t="shared" ref="K2013:K2020" si="66">IF(H2013="",0,H2013*I2013)</f>
        <v>204.19</v>
      </c>
      <c r="L2013" s="40">
        <f t="shared" ref="L2013:L2020" si="67">H2013*J2013</f>
        <v>87.509999999999991</v>
      </c>
      <c r="M2013" s="41">
        <f t="shared" ref="M2013:M2020" si="68">K2013+L2013</f>
        <v>291.7</v>
      </c>
    </row>
    <row r="2014" spans="3:13" ht="50" x14ac:dyDescent="0.35">
      <c r="C2014" s="34"/>
      <c r="D2014" s="36">
        <v>100701</v>
      </c>
      <c r="E2014" s="38" t="str">
        <f>IFERROR(VLOOKUP(D2014,'[1]COMP-SINT-SINAPI'!$G$6:$R$20000,12,0),IFERROR(VLOOKUP(D2014,'[1]PREÇOS UNITÁRIOS'!$B$73:$K$20000,9,0),IFERROR(VLOOKUP(D2014,'[1]INSUMOS-SINAPI'!$A$6:$J$20000,6,0),IFERROR(VLOOKUP(D2014,'[1]tab-PINI-SINT'!$B$18:$H$20000,7,0),IFERROR(VLOOKUP(D2014,[1]INSUMOS!$B$13:$J$9994,9,0),"")))))</f>
        <v>SINAPI</v>
      </c>
      <c r="F2014" s="37" t="str">
        <f>IFERROR(VLOOKUP(D2014,'[1]COMP-SINT-SINAPI'!$G$6:$Q$20000,2,0),IFERROR(VLOOKUP(D2014,'[1]PREÇOS UNITÁRIOS'!$B$73:$H$20000,3,0),IFERROR(VLOOKUP(D2014,'[1]INSUMOS-SINAPI'!$A$7:$F$20000,2,0),IFERROR(VLOOKUP(D2014,'[1]tab-PINI-SINT'!$B$18:$G$20000,2,0),IFERROR(VLOOKUP(D2014,[1]INSUMOS!$B$13:$H$9994,3,0),"")))))</f>
        <v>PORTA DE FERRO, DE ABRIR, TIPO GRADE COM CHAPA, COM GUARNIÇÕES. AF_12/2019</v>
      </c>
      <c r="G2014" s="38" t="str">
        <f>IFERROR(VLOOKUP(D2014,'[1]COMP-SINT-SINAPI'!$G$6:$Q$20000,3,0),IFERROR(VLOOKUP(D2014,'[1]PREÇOS UNITÁRIOS'!$B$73:$H$20000,4,0),IFERROR(VLOOKUP(D2014,'[1]INSUMOS-SINAPI'!$A$7:$F$20000,3,0),IFERROR(VLOOKUP(D2014,'[1]tab-PINI-SINT'!$B$18:$G$20000,3,0),IFERROR(VLOOKUP(D2014,[1]INSUMOS!$B$13:$H$9994,5,0),"")))))</f>
        <v>M2</v>
      </c>
      <c r="H2014" s="39">
        <v>0.5</v>
      </c>
      <c r="I2014" s="38">
        <f>IFERROR(VLOOKUP(D2014,'[1]COMP-SINT-SINAPI'!$G$6:$Q$20000,8,0),IFERROR(VLOOKUP(D2014,'[1]PREÇOS UNITÁRIOS'!$B$73:$H$20000,5,0),IFERROR(VLOOKUP(D2014,'[1]INSUMOS-SINAPI'!$A$7:$F$20000,5,0),IFERROR(VLOOKUP(D2014,'[1]tab-PINI-SINT'!$B$18:$G$20000,4,0),IFERROR(VLOOKUP(D2014,[1]INSUMOS!$B$13:$H$9994,6,0),"")))))</f>
        <v>805.23</v>
      </c>
      <c r="J2014" s="38" t="str">
        <f>IF(D2014="",0,IFERROR(VLOOKUP(D2014,'[1]COMP-SINT-SINAPI'!$G$6:$Q$20000,7,0),IFERROR(VLOOKUP(D2014,'[1]PREÇOS UNITÁRIOS'!$B$73:$H$20000,6,0),IFERROR(VLOOKUP(D2014,'[1]INSUMOS-SINAPI'!$A$7:$F$20000,7,0),IFERROR(VLOOKUP(D2014,'[1]tab-PINI-SINT'!$B$18:$G$20000,5,0),IFERROR(VLOOKUP(D2014,[1]INSUMOS!$B$13:$H$9994,7,0),"0,00"))))))</f>
        <v>13,50</v>
      </c>
      <c r="K2014" s="40">
        <f t="shared" si="66"/>
        <v>402.61500000000001</v>
      </c>
      <c r="L2014" s="40">
        <f t="shared" si="67"/>
        <v>6.75</v>
      </c>
      <c r="M2014" s="41">
        <f t="shared" si="68"/>
        <v>409.36500000000001</v>
      </c>
    </row>
    <row r="2015" spans="3:13" ht="125" x14ac:dyDescent="0.35">
      <c r="C2015" s="34"/>
      <c r="D2015" s="36">
        <v>5928</v>
      </c>
      <c r="E2015" s="38" t="str">
        <f>IFERROR(VLOOKUP(D2015,'[1]COMP-SINT-SINAPI'!$G$6:$R$20000,12,0),IFERROR(VLOOKUP(D2015,'[1]PREÇOS UNITÁRIOS'!$B$73:$K$20000,9,0),IFERROR(VLOOKUP(D2015,'[1]INSUMOS-SINAPI'!$A$6:$J$20000,6,0),IFERROR(VLOOKUP(D2015,'[1]tab-PINI-SINT'!$B$18:$H$20000,7,0),IFERROR(VLOOKUP(D2015,[1]INSUMOS!$B$13:$J$9994,9,0),"")))))</f>
        <v>SINAPI</v>
      </c>
      <c r="F2015" s="37" t="str">
        <f>IFERROR(VLOOKUP(D2015,'[1]COMP-SINT-SINAPI'!$G$6:$Q$20000,2,0),IFERROR(VLOOKUP(D2015,'[1]PREÇOS UNITÁRIOS'!$B$73:$H$20000,3,0),IFERROR(VLOOKUP(D2015,'[1]INSUMOS-SINAPI'!$A$7:$F$20000,2,0),IFERROR(VLOOKUP(D2015,'[1]tab-PINI-SINT'!$B$18:$G$20000,2,0),IFERROR(VLOOKUP(D2015,[1]INSUMOS!$B$13:$H$9994,3,0),"")))))</f>
        <v>GUINDAUTO HIDRÁULICO, CAPACIDADE MÁXIMA DE CARGA 6200 KG, MOMENTO MÁXIMO DE CARGA 11,7 TM, ALCANCE MÁXIMO HORIZONTAL 9,70 M, INCLUSIVE CAMINHÃO TOCO PBT 16.000 KG, POTÊNCIA DE 189 CV - CHP DIURNO. AF_06/2014</v>
      </c>
      <c r="G2015" s="38" t="str">
        <f>IFERROR(VLOOKUP(D2015,'[1]COMP-SINT-SINAPI'!$G$6:$Q$20000,3,0),IFERROR(VLOOKUP(D2015,'[1]PREÇOS UNITÁRIOS'!$B$73:$H$20000,4,0),IFERROR(VLOOKUP(D2015,'[1]INSUMOS-SINAPI'!$A$7:$F$20000,3,0),IFERROR(VLOOKUP(D2015,'[1]tab-PINI-SINT'!$B$18:$G$20000,3,0),IFERROR(VLOOKUP(D2015,[1]INSUMOS!$B$13:$H$9994,5,0),"")))))</f>
        <v>CHP</v>
      </c>
      <c r="H2015" s="39">
        <v>2</v>
      </c>
      <c r="I2015" s="38">
        <f>IFERROR(VLOOKUP(D2015,'[1]COMP-SINT-SINAPI'!$G$6:$Q$20000,8,0),IFERROR(VLOOKUP(D2015,'[1]PREÇOS UNITÁRIOS'!$B$73:$H$20000,5,0),IFERROR(VLOOKUP(D2015,'[1]INSUMOS-SINAPI'!$A$7:$F$20000,5,0),IFERROR(VLOOKUP(D2015,'[1]tab-PINI-SINT'!$B$18:$G$20000,4,0),IFERROR(VLOOKUP(D2015,[1]INSUMOS!$B$13:$H$9994,6,0),"")))))</f>
        <v>217.51000000000002</v>
      </c>
      <c r="J2015" s="38" t="str">
        <f>IF(D2015="",0,IFERROR(VLOOKUP(D2015,'[1]COMP-SINT-SINAPI'!$G$6:$Q$20000,7,0),IFERROR(VLOOKUP(D2015,'[1]PREÇOS UNITÁRIOS'!$B$73:$H$20000,6,0),IFERROR(VLOOKUP(D2015,'[1]INSUMOS-SINAPI'!$A$7:$F$20000,7,0),IFERROR(VLOOKUP(D2015,'[1]tab-PINI-SINT'!$B$18:$G$20000,5,0),IFERROR(VLOOKUP(D2015,[1]INSUMOS!$B$13:$H$9994,7,0),"0,00"))))))</f>
        <v>21,45</v>
      </c>
      <c r="K2015" s="40">
        <f t="shared" si="66"/>
        <v>435.02000000000004</v>
      </c>
      <c r="L2015" s="40">
        <f t="shared" si="67"/>
        <v>42.9</v>
      </c>
      <c r="M2015" s="41">
        <f t="shared" si="68"/>
        <v>477.92</v>
      </c>
    </row>
    <row r="2016" spans="3:13" ht="100" x14ac:dyDescent="0.35">
      <c r="C2016" s="34"/>
      <c r="D2016" s="36">
        <v>100761</v>
      </c>
      <c r="E2016" s="38" t="str">
        <f>IFERROR(VLOOKUP(D2016,'[1]COMP-SINT-SINAPI'!$G$6:$R$20000,12,0),IFERROR(VLOOKUP(D2016,'[1]PREÇOS UNITÁRIOS'!$B$73:$K$20000,9,0),IFERROR(VLOOKUP(D2016,'[1]INSUMOS-SINAPI'!$A$6:$J$20000,6,0),IFERROR(VLOOKUP(D2016,'[1]tab-PINI-SINT'!$B$18:$H$20000,7,0),IFERROR(VLOOKUP(D2016,[1]INSUMOS!$B$13:$J$9994,9,0),"")))))</f>
        <v>SINAPI</v>
      </c>
      <c r="F2016" s="37" t="str">
        <f>IFERROR(VLOOKUP(D2016,'[1]COMP-SINT-SINAPI'!$G$6:$Q$20000,2,0),IFERROR(VLOOKUP(D2016,'[1]PREÇOS UNITÁRIOS'!$B$73:$H$20000,3,0),IFERROR(VLOOKUP(D2016,'[1]INSUMOS-SINAPI'!$A$7:$F$20000,2,0),IFERROR(VLOOKUP(D2016,'[1]tab-PINI-SINT'!$B$18:$G$20000,2,0),IFERROR(VLOOKUP(D2016,[1]INSUMOS!$B$13:$H$9994,3,0),"")))))</f>
        <v>PINTURA COM TINTA ALQUÍDICA DE ACABAMENTO (ESMALTE SINTÉTICO FOSCO) PULVERIZADA SOBRE SUPERFÍCIES METÁLICAS (EXCETO PERFIL) EXECUTADO EM OBRA (02 DEMÃOS). AF_01/2020_PE</v>
      </c>
      <c r="G2016" s="38" t="str">
        <f>IFERROR(VLOOKUP(D2016,'[1]COMP-SINT-SINAPI'!$G$6:$Q$20000,3,0),IFERROR(VLOOKUP(D2016,'[1]PREÇOS UNITÁRIOS'!$B$73:$H$20000,4,0),IFERROR(VLOOKUP(D2016,'[1]INSUMOS-SINAPI'!$A$7:$F$20000,3,0),IFERROR(VLOOKUP(D2016,'[1]tab-PINI-SINT'!$B$18:$G$20000,3,0),IFERROR(VLOOKUP(D2016,[1]INSUMOS!$B$13:$H$9994,5,0),"")))))</f>
        <v>M2</v>
      </c>
      <c r="H2016" s="39">
        <v>22.17</v>
      </c>
      <c r="I2016" s="38">
        <f>IFERROR(VLOOKUP(D2016,'[1]COMP-SINT-SINAPI'!$G$6:$Q$20000,8,0),IFERROR(VLOOKUP(D2016,'[1]PREÇOS UNITÁRIOS'!$B$73:$H$20000,5,0),IFERROR(VLOOKUP(D2016,'[1]INSUMOS-SINAPI'!$A$7:$F$20000,5,0),IFERROR(VLOOKUP(D2016,'[1]tab-PINI-SINT'!$B$18:$G$20000,4,0),IFERROR(VLOOKUP(D2016,[1]INSUMOS!$B$13:$H$9994,6,0),"")))))</f>
        <v>24.950000000000003</v>
      </c>
      <c r="J2016" s="38" t="str">
        <f>IF(D2016="",0,IFERROR(VLOOKUP(D2016,'[1]COMP-SINT-SINAPI'!$G$6:$Q$20000,7,0),IFERROR(VLOOKUP(D2016,'[1]PREÇOS UNITÁRIOS'!$B$73:$H$20000,6,0),IFERROR(VLOOKUP(D2016,'[1]INSUMOS-SINAPI'!$A$7:$F$20000,7,0),IFERROR(VLOOKUP(D2016,'[1]tab-PINI-SINT'!$B$18:$G$20000,5,0),IFERROR(VLOOKUP(D2016,[1]INSUMOS!$B$13:$H$9994,7,0),"0,00"))))))</f>
        <v>20,04</v>
      </c>
      <c r="K2016" s="40">
        <f t="shared" si="66"/>
        <v>553.14150000000006</v>
      </c>
      <c r="L2016" s="40">
        <f t="shared" si="67"/>
        <v>444.28680000000003</v>
      </c>
      <c r="M2016" s="41">
        <f t="shared" si="68"/>
        <v>997.42830000000004</v>
      </c>
    </row>
    <row r="2017" spans="3:13" ht="125" x14ac:dyDescent="0.35">
      <c r="C2017" s="34"/>
      <c r="D2017" s="36">
        <v>89259</v>
      </c>
      <c r="E2017" s="38" t="str">
        <f>IFERROR(VLOOKUP(D2017,'[1]COMP-SINT-SINAPI'!$G$6:$R$20000,12,0),IFERROR(VLOOKUP(D2017,'[1]PREÇOS UNITÁRIOS'!$B$73:$K$20000,9,0),IFERROR(VLOOKUP(D2017,'[1]INSUMOS-SINAPI'!$A$6:$J$20000,6,0),IFERROR(VLOOKUP(D2017,'[1]tab-PINI-SINT'!$B$18:$H$20000,7,0),IFERROR(VLOOKUP(D2017,[1]INSUMOS!$B$13:$J$9994,9,0),"")))))</f>
        <v>SINAPI</v>
      </c>
      <c r="F2017" s="37" t="str">
        <f>IFERROR(VLOOKUP(D2017,'[1]COMP-SINT-SINAPI'!$G$6:$Q$20000,2,0),IFERROR(VLOOKUP(D2017,'[1]PREÇOS UNITÁRIOS'!$B$73:$H$20000,3,0),IFERROR(VLOOKUP(D2017,'[1]INSUMOS-SINAPI'!$A$7:$F$20000,2,0),IFERROR(VLOOKUP(D2017,'[1]tab-PINI-SINT'!$B$18:$G$20000,2,0),IFERROR(VLOOKUP(D2017,[1]INSUMOS!$B$13:$H$9994,3,0),"")))))</f>
        <v>GUINDAUTO HIDRÁULICO, CAPACIDADE MÁXIMA DE CARGA 6200 KG, MOMENTO MÁXIMO DE CARGA 11,7 TM, ALCANCE MÁXIMO HORIZONTAL 9,70 M, INCLUSIVE CAMINHÃO TOCO PBT 16.000 KG, POTÊNCIA DE 189 CV - DEPRECIAÇÃO. AF_06/2014</v>
      </c>
      <c r="G2017" s="38" t="str">
        <f>IFERROR(VLOOKUP(D2017,'[1]COMP-SINT-SINAPI'!$G$6:$Q$20000,3,0),IFERROR(VLOOKUP(D2017,'[1]PREÇOS UNITÁRIOS'!$B$73:$H$20000,4,0),IFERROR(VLOOKUP(D2017,'[1]INSUMOS-SINAPI'!$A$7:$F$20000,3,0),IFERROR(VLOOKUP(D2017,'[1]tab-PINI-SINT'!$B$18:$G$20000,3,0),IFERROR(VLOOKUP(D2017,[1]INSUMOS!$B$13:$H$9994,5,0),"")))))</f>
        <v>H</v>
      </c>
      <c r="H2017" s="39">
        <v>2</v>
      </c>
      <c r="I2017" s="38">
        <f>IFERROR(VLOOKUP(D2017,'[1]COMP-SINT-SINAPI'!$G$6:$Q$20000,8,0),IFERROR(VLOOKUP(D2017,'[1]PREÇOS UNITÁRIOS'!$B$73:$H$20000,5,0),IFERROR(VLOOKUP(D2017,'[1]INSUMOS-SINAPI'!$A$7:$F$20000,5,0),IFERROR(VLOOKUP(D2017,'[1]tab-PINI-SINT'!$B$18:$G$20000,4,0),IFERROR(VLOOKUP(D2017,[1]INSUMOS!$B$13:$H$9994,6,0),"")))))</f>
        <v>27.69</v>
      </c>
      <c r="J2017" s="38" t="str">
        <f>IF(D2017="",0,IFERROR(VLOOKUP(D2017,'[1]COMP-SINT-SINAPI'!$G$6:$Q$20000,7,0),IFERROR(VLOOKUP(D2017,'[1]PREÇOS UNITÁRIOS'!$B$73:$H$20000,6,0),IFERROR(VLOOKUP(D2017,'[1]INSUMOS-SINAPI'!$A$7:$F$20000,7,0),IFERROR(VLOOKUP(D2017,'[1]tab-PINI-SINT'!$B$18:$G$20000,5,0),IFERROR(VLOOKUP(D2017,[1]INSUMOS!$B$13:$H$9994,7,0),"0,00"))))))</f>
        <v>0,00</v>
      </c>
      <c r="K2017" s="40">
        <f t="shared" si="66"/>
        <v>55.38</v>
      </c>
      <c r="L2017" s="40">
        <f t="shared" si="67"/>
        <v>0</v>
      </c>
      <c r="M2017" s="41">
        <f t="shared" si="68"/>
        <v>55.38</v>
      </c>
    </row>
    <row r="2018" spans="3:13" ht="25" x14ac:dyDescent="0.35">
      <c r="C2018" s="34"/>
      <c r="D2018" s="36">
        <v>88316</v>
      </c>
      <c r="E2018" s="38" t="str">
        <f>IFERROR(VLOOKUP(D2018,'[1]COMP-SINT-SINAPI'!$G$6:$R$20000,12,0),IFERROR(VLOOKUP(D2018,'[1]PREÇOS UNITÁRIOS'!$B$73:$K$20000,9,0),IFERROR(VLOOKUP(D2018,'[1]INSUMOS-SINAPI'!$A$6:$J$20000,6,0),IFERROR(VLOOKUP(D2018,'[1]tab-PINI-SINT'!$B$18:$H$20000,7,0),IFERROR(VLOOKUP(D2018,[1]INSUMOS!$B$13:$J$9994,9,0),"")))))</f>
        <v>SINAPI</v>
      </c>
      <c r="F2018" s="37" t="str">
        <f>IFERROR(VLOOKUP(D2018,'[1]COMP-SINT-SINAPI'!$G$6:$Q$20000,2,0),IFERROR(VLOOKUP(D2018,'[1]PREÇOS UNITÁRIOS'!$B$73:$H$20000,3,0),IFERROR(VLOOKUP(D2018,'[1]INSUMOS-SINAPI'!$A$7:$F$20000,2,0),IFERROR(VLOOKUP(D2018,'[1]tab-PINI-SINT'!$B$18:$G$20000,2,0),IFERROR(VLOOKUP(D2018,[1]INSUMOS!$B$13:$H$9994,3,0),"")))))</f>
        <v>SERVENTE COM ENCARGOS COMPLEMENTARES</v>
      </c>
      <c r="G2018" s="38" t="str">
        <f>IFERROR(VLOOKUP(D2018,'[1]COMP-SINT-SINAPI'!$G$6:$Q$20000,3,0),IFERROR(VLOOKUP(D2018,'[1]PREÇOS UNITÁRIOS'!$B$73:$H$20000,4,0),IFERROR(VLOOKUP(D2018,'[1]INSUMOS-SINAPI'!$A$7:$F$20000,3,0),IFERROR(VLOOKUP(D2018,'[1]tab-PINI-SINT'!$B$18:$G$20000,3,0),IFERROR(VLOOKUP(D2018,[1]INSUMOS!$B$13:$H$9994,5,0),"")))))</f>
        <v>H</v>
      </c>
      <c r="H2018" s="39">
        <v>1</v>
      </c>
      <c r="I2018" s="38">
        <f>IFERROR(VLOOKUP(D2018,'[1]COMP-SINT-SINAPI'!$G$6:$Q$20000,8,0),IFERROR(VLOOKUP(D2018,'[1]PREÇOS UNITÁRIOS'!$B$73:$H$20000,5,0),IFERROR(VLOOKUP(D2018,'[1]INSUMOS-SINAPI'!$A$7:$F$20000,5,0),IFERROR(VLOOKUP(D2018,'[1]tab-PINI-SINT'!$B$18:$G$20000,4,0),IFERROR(VLOOKUP(D2018,[1]INSUMOS!$B$13:$H$9994,6,0),"")))))</f>
        <v>5.01</v>
      </c>
      <c r="J2018" s="38" t="str">
        <f>IF(D2018="",0,IFERROR(VLOOKUP(D2018,'[1]COMP-SINT-SINAPI'!$G$6:$Q$20000,7,0),IFERROR(VLOOKUP(D2018,'[1]PREÇOS UNITÁRIOS'!$B$73:$H$20000,6,0),IFERROR(VLOOKUP(D2018,'[1]INSUMOS-SINAPI'!$A$7:$F$20000,7,0),IFERROR(VLOOKUP(D2018,'[1]tab-PINI-SINT'!$B$18:$G$20000,5,0),IFERROR(VLOOKUP(D2018,[1]INSUMOS!$B$13:$H$9994,7,0),"0,00"))))))</f>
        <v>14,28</v>
      </c>
      <c r="K2018" s="40">
        <f t="shared" si="66"/>
        <v>5.01</v>
      </c>
      <c r="L2018" s="40">
        <f t="shared" si="67"/>
        <v>14.28</v>
      </c>
      <c r="M2018" s="41">
        <f t="shared" si="68"/>
        <v>19.29</v>
      </c>
    </row>
    <row r="2019" spans="3:13" ht="25" x14ac:dyDescent="0.35">
      <c r="C2019" s="34"/>
      <c r="D2019" s="36">
        <v>88309</v>
      </c>
      <c r="E2019" s="38" t="str">
        <f>IFERROR(VLOOKUP(D2019,'[1]COMP-SINT-SINAPI'!$G$6:$R$20000,12,0),IFERROR(VLOOKUP(D2019,'[1]PREÇOS UNITÁRIOS'!$B$73:$K$20000,9,0),IFERROR(VLOOKUP(D2019,'[1]INSUMOS-SINAPI'!$A$6:$J$20000,6,0),IFERROR(VLOOKUP(D2019,'[1]tab-PINI-SINT'!$B$18:$H$20000,7,0),IFERROR(VLOOKUP(D2019,[1]INSUMOS!$B$13:$J$9994,9,0),"")))))</f>
        <v>SINAPI</v>
      </c>
      <c r="F2019" s="37" t="str">
        <f>IFERROR(VLOOKUP(D2019,'[1]COMP-SINT-SINAPI'!$G$6:$Q$20000,2,0),IFERROR(VLOOKUP(D2019,'[1]PREÇOS UNITÁRIOS'!$B$73:$H$20000,3,0),IFERROR(VLOOKUP(D2019,'[1]INSUMOS-SINAPI'!$A$7:$F$20000,2,0),IFERROR(VLOOKUP(D2019,'[1]tab-PINI-SINT'!$B$18:$G$20000,2,0),IFERROR(VLOOKUP(D2019,[1]INSUMOS!$B$13:$H$9994,3,0),"")))))</f>
        <v>PEDREIRO COM ENCARGOS COMPLEMENTARES</v>
      </c>
      <c r="G2019" s="38" t="str">
        <f>IFERROR(VLOOKUP(D2019,'[1]COMP-SINT-SINAPI'!$G$6:$Q$20000,3,0),IFERROR(VLOOKUP(D2019,'[1]PREÇOS UNITÁRIOS'!$B$73:$H$20000,4,0),IFERROR(VLOOKUP(D2019,'[1]INSUMOS-SINAPI'!$A$7:$F$20000,3,0),IFERROR(VLOOKUP(D2019,'[1]tab-PINI-SINT'!$B$18:$G$20000,3,0),IFERROR(VLOOKUP(D2019,[1]INSUMOS!$B$13:$H$9994,5,0),"")))))</f>
        <v>H</v>
      </c>
      <c r="H2019" s="39">
        <v>1</v>
      </c>
      <c r="I2019" s="38">
        <f>IFERROR(VLOOKUP(D2019,'[1]COMP-SINT-SINAPI'!$G$6:$Q$20000,8,0),IFERROR(VLOOKUP(D2019,'[1]PREÇOS UNITÁRIOS'!$B$73:$H$20000,5,0),IFERROR(VLOOKUP(D2019,'[1]INSUMOS-SINAPI'!$A$7:$F$20000,5,0),IFERROR(VLOOKUP(D2019,'[1]tab-PINI-SINT'!$B$18:$G$20000,4,0),IFERROR(VLOOKUP(D2019,[1]INSUMOS!$B$13:$H$9994,6,0),"")))))</f>
        <v>5.18</v>
      </c>
      <c r="J2019" s="38" t="str">
        <f>IF(D2019="",0,IFERROR(VLOOKUP(D2019,'[1]COMP-SINT-SINAPI'!$G$6:$Q$20000,7,0),IFERROR(VLOOKUP(D2019,'[1]PREÇOS UNITÁRIOS'!$B$73:$H$20000,6,0),IFERROR(VLOOKUP(D2019,'[1]INSUMOS-SINAPI'!$A$7:$F$20000,7,0),IFERROR(VLOOKUP(D2019,'[1]tab-PINI-SINT'!$B$18:$G$20000,5,0),IFERROR(VLOOKUP(D2019,[1]INSUMOS!$B$13:$H$9994,7,0),"0,00"))))))</f>
        <v>19,15</v>
      </c>
      <c r="K2019" s="40">
        <f t="shared" si="66"/>
        <v>5.18</v>
      </c>
      <c r="L2019" s="40">
        <f t="shared" si="67"/>
        <v>19.149999999999999</v>
      </c>
      <c r="M2019" s="41">
        <f t="shared" si="68"/>
        <v>24.33</v>
      </c>
    </row>
    <row r="2020" spans="3:13" ht="37.5" x14ac:dyDescent="0.35">
      <c r="C2020" s="34"/>
      <c r="D2020" s="36">
        <v>90776</v>
      </c>
      <c r="E2020" s="38" t="str">
        <f>IFERROR(VLOOKUP(D2020,'[1]COMP-SINT-SINAPI'!$G$6:$R$20000,12,0),IFERROR(VLOOKUP(D2020,'[1]PREÇOS UNITÁRIOS'!$B$73:$K$20000,9,0),IFERROR(VLOOKUP(D2020,'[1]INSUMOS-SINAPI'!$A$6:$J$20000,6,0),IFERROR(VLOOKUP(D2020,'[1]tab-PINI-SINT'!$B$18:$H$20000,7,0),IFERROR(VLOOKUP(D2020,[1]INSUMOS!$B$13:$J$9994,9,0),"")))))</f>
        <v>SINAPI</v>
      </c>
      <c r="F2020" s="37" t="str">
        <f>IFERROR(VLOOKUP(D2020,'[1]COMP-SINT-SINAPI'!$G$6:$Q$20000,2,0),IFERROR(VLOOKUP(D2020,'[1]PREÇOS UNITÁRIOS'!$B$73:$H$20000,3,0),IFERROR(VLOOKUP(D2020,'[1]INSUMOS-SINAPI'!$A$7:$F$20000,2,0),IFERROR(VLOOKUP(D2020,'[1]tab-PINI-SINT'!$B$18:$G$20000,2,0),IFERROR(VLOOKUP(D2020,[1]INSUMOS!$B$13:$H$9994,3,0),"")))))</f>
        <v>ENCARREGADO GERAL COM ENCARGOS COMPLEMENTARES</v>
      </c>
      <c r="G2020" s="38" t="str">
        <f>IFERROR(VLOOKUP(D2020,'[1]COMP-SINT-SINAPI'!$G$6:$Q$20000,3,0),IFERROR(VLOOKUP(D2020,'[1]PREÇOS UNITÁRIOS'!$B$73:$H$20000,4,0),IFERROR(VLOOKUP(D2020,'[1]INSUMOS-SINAPI'!$A$7:$F$20000,3,0),IFERROR(VLOOKUP(D2020,'[1]tab-PINI-SINT'!$B$18:$G$20000,3,0),IFERROR(VLOOKUP(D2020,[1]INSUMOS!$B$13:$H$9994,5,0),"")))))</f>
        <v>H</v>
      </c>
      <c r="H2020" s="39">
        <v>1</v>
      </c>
      <c r="I2020" s="38">
        <f>IFERROR(VLOOKUP(D2020,'[1]COMP-SINT-SINAPI'!$G$6:$Q$20000,8,0),IFERROR(VLOOKUP(D2020,'[1]PREÇOS UNITÁRIOS'!$B$73:$H$20000,5,0),IFERROR(VLOOKUP(D2020,'[1]INSUMOS-SINAPI'!$A$7:$F$20000,5,0),IFERROR(VLOOKUP(D2020,'[1]tab-PINI-SINT'!$B$18:$G$20000,4,0),IFERROR(VLOOKUP(D2020,[1]INSUMOS!$B$13:$H$9994,6,0),"")))))</f>
        <v>2.4899999999999984</v>
      </c>
      <c r="J2020" s="38" t="str">
        <f>IF(D2020="",0,IFERROR(VLOOKUP(D2020,'[1]COMP-SINT-SINAPI'!$G$6:$Q$20000,7,0),IFERROR(VLOOKUP(D2020,'[1]PREÇOS UNITÁRIOS'!$B$73:$H$20000,6,0),IFERROR(VLOOKUP(D2020,'[1]INSUMOS-SINAPI'!$A$7:$F$20000,7,0),IFERROR(VLOOKUP(D2020,'[1]tab-PINI-SINT'!$B$18:$G$20000,5,0),IFERROR(VLOOKUP(D2020,[1]INSUMOS!$B$13:$H$9994,7,0),"0,00"))))))</f>
        <v>25,62</v>
      </c>
      <c r="K2020" s="40">
        <f t="shared" si="66"/>
        <v>2.4899999999999984</v>
      </c>
      <c r="L2020" s="40">
        <f t="shared" si="67"/>
        <v>25.62</v>
      </c>
      <c r="M2020" s="41">
        <f t="shared" si="68"/>
        <v>28.11</v>
      </c>
    </row>
    <row r="2021" spans="3:13" x14ac:dyDescent="0.35">
      <c r="C2021" s="34"/>
      <c r="D2021" s="35"/>
      <c r="E2021" s="118"/>
      <c r="F2021" s="35"/>
      <c r="G2021" s="35"/>
      <c r="H2021" s="35"/>
      <c r="I2021" s="50" t="s">
        <v>1042</v>
      </c>
      <c r="J2021" s="29"/>
      <c r="K2021" s="41">
        <f>SUM(K2013:K2020)</f>
        <v>1663.0265000000002</v>
      </c>
      <c r="L2021" s="41">
        <f>SUM(L2013:L2020)</f>
        <v>640.49680000000001</v>
      </c>
      <c r="M2021" s="41">
        <f>SUM(M2013:M2020)</f>
        <v>2303.5233000000003</v>
      </c>
    </row>
    <row r="2022" spans="3:13" x14ac:dyDescent="0.35">
      <c r="C2022" s="34"/>
      <c r="D2022" s="35"/>
      <c r="E2022" s="118"/>
      <c r="F2022" s="51"/>
      <c r="G2022" s="43"/>
      <c r="H2022" s="43"/>
      <c r="I2022" s="43"/>
      <c r="J2022" s="43"/>
      <c r="K2022" s="43"/>
      <c r="L2022" s="43"/>
      <c r="M2022" s="35"/>
    </row>
    <row r="2023" spans="3:13" x14ac:dyDescent="0.35">
      <c r="C2023" s="42"/>
      <c r="D2023" s="43"/>
      <c r="E2023" s="117"/>
      <c r="F2023" s="43"/>
      <c r="G2023" s="44" t="s">
        <v>21</v>
      </c>
      <c r="H2023" s="44" t="s">
        <v>1036</v>
      </c>
      <c r="I2023" s="44" t="s">
        <v>1037</v>
      </c>
      <c r="J2023" s="44" t="s">
        <v>1038</v>
      </c>
      <c r="K2023" s="44" t="s">
        <v>1039</v>
      </c>
      <c r="L2023" s="44" t="s">
        <v>1040</v>
      </c>
      <c r="M2023" s="45" t="s">
        <v>1041</v>
      </c>
    </row>
    <row r="2024" spans="3:13" ht="39" x14ac:dyDescent="0.35">
      <c r="C2024" s="46" t="s">
        <v>1082</v>
      </c>
      <c r="D2024" s="47" t="str">
        <f>IF(C2024="","",VLOOKUP(C2024,'[1]PREÇOS UNITÁRIOS'!$B$12:$H$10000,2,0))</f>
        <v xml:space="preserve">C276-BASA-SEDOP-001.34.07 </v>
      </c>
      <c r="E2024" s="79" t="s">
        <v>11</v>
      </c>
      <c r="F2024" s="47" t="str">
        <f>IF(C2024="","",VLOOKUP(C2024,'[1]PREÇOS UNITÁRIOS'!$B$12:$H$10000,3,0))</f>
        <v xml:space="preserve">Raspagem, calafet. e enceramento de pisos em madeira </v>
      </c>
      <c r="G2024" s="48" t="s">
        <v>33</v>
      </c>
      <c r="H2024" s="29"/>
      <c r="I2024" s="29"/>
      <c r="J2024" s="49"/>
      <c r="K2024" s="49">
        <f>K2030</f>
        <v>17.754899999999999</v>
      </c>
      <c r="L2024" s="49">
        <f>L2030</f>
        <v>21.275999999999996</v>
      </c>
      <c r="M2024" s="49">
        <f>SUM(K2024:L2024)</f>
        <v>39.030899999999995</v>
      </c>
    </row>
    <row r="2025" spans="3:13" ht="25" x14ac:dyDescent="0.35">
      <c r="C2025" s="34"/>
      <c r="D2025" s="36">
        <v>88316</v>
      </c>
      <c r="E2025" s="38" t="str">
        <f>IFERROR(VLOOKUP(D2025,'[1]COMP-SINT-SINAPI'!$G$6:$R$20000,12,0),IFERROR(VLOOKUP(D2025,'[1]PREÇOS UNITÁRIOS'!$B$73:$K$20000,9,0),IFERROR(VLOOKUP(D2025,'[1]INSUMOS-SINAPI'!$A$6:$J$20000,6,0),IFERROR(VLOOKUP(D2025,'[1]tab-PINI-SINT'!$B$18:$H$20000,7,0),IFERROR(VLOOKUP(D2025,[1]INSUMOS!$B$13:$J$9994,9,0),"")))))</f>
        <v>SINAPI</v>
      </c>
      <c r="F2025" s="37" t="str">
        <f>IFERROR(VLOOKUP(D2025,'[1]COMP-SINT-SINAPI'!$G$6:$Q$20000,2,0),IFERROR(VLOOKUP(D2025,'[1]PREÇOS UNITÁRIOS'!$B$73:$H$20000,3,0),IFERROR(VLOOKUP(D2025,'[1]INSUMOS-SINAPI'!$A$7:$F$20000,2,0),IFERROR(VLOOKUP(D2025,'[1]tab-PINI-SINT'!$B$18:$G$20000,2,0),IFERROR(VLOOKUP(D2025,[1]INSUMOS!$B$13:$H$9994,3,0),"")))))</f>
        <v>SERVENTE COM ENCARGOS COMPLEMENTARES</v>
      </c>
      <c r="G2025" s="38" t="str">
        <f>IFERROR(VLOOKUP(D2025,'[1]COMP-SINT-SINAPI'!$G$6:$Q$20000,3,0),IFERROR(VLOOKUP(D2025,'[1]PREÇOS UNITÁRIOS'!$B$73:$H$20000,4,0),IFERROR(VLOOKUP(D2025,'[1]INSUMOS-SINAPI'!$A$7:$F$20000,3,0),IFERROR(VLOOKUP(D2025,'[1]tab-PINI-SINT'!$B$18:$G$20000,3,0),IFERROR(VLOOKUP(D2025,[1]INSUMOS!$B$13:$H$9994,5,0),"")))))</f>
        <v>H</v>
      </c>
      <c r="H2025" s="39">
        <v>0.75</v>
      </c>
      <c r="I2025" s="38">
        <f>IFERROR(VLOOKUP(D2025,'[1]COMP-SINT-SINAPI'!$G$6:$Q$20000,8,0),IFERROR(VLOOKUP(D2025,'[1]PREÇOS UNITÁRIOS'!$B$73:$H$20000,5,0),IFERROR(VLOOKUP(D2025,'[1]INSUMOS-SINAPI'!$A$7:$F$20000,5,0),IFERROR(VLOOKUP(D2025,'[1]tab-PINI-SINT'!$B$18:$G$20000,4,0),IFERROR(VLOOKUP(D2025,[1]INSUMOS!$B$13:$H$9994,6,0),"")))))</f>
        <v>5.01</v>
      </c>
      <c r="J2025" s="38" t="str">
        <f>IF(D2025="",0,IFERROR(VLOOKUP(D2025,'[1]COMP-SINT-SINAPI'!$G$6:$Q$20000,7,0),IFERROR(VLOOKUP(D2025,'[1]PREÇOS UNITÁRIOS'!$B$73:$H$20000,6,0),IFERROR(VLOOKUP(D2025,'[1]INSUMOS-SINAPI'!$A$7:$F$20000,7,0),IFERROR(VLOOKUP(D2025,'[1]tab-PINI-SINT'!$B$18:$G$20000,5,0),IFERROR(VLOOKUP(D2025,[1]INSUMOS!$B$13:$H$9994,7,0),"0,00"))))))</f>
        <v>14,28</v>
      </c>
      <c r="K2025" s="40">
        <f>IF(H2025="",0,H2025*I2025)</f>
        <v>3.7574999999999998</v>
      </c>
      <c r="L2025" s="40">
        <f>H2025*J2025</f>
        <v>10.709999999999999</v>
      </c>
      <c r="M2025" s="41">
        <f>K2025+L2025</f>
        <v>14.467499999999999</v>
      </c>
    </row>
    <row r="2026" spans="3:13" ht="37.5" x14ac:dyDescent="0.35">
      <c r="C2026" s="34"/>
      <c r="D2026" s="36">
        <v>88273</v>
      </c>
      <c r="E2026" s="38" t="str">
        <f>IFERROR(VLOOKUP(D2026,'[1]COMP-SINT-SINAPI'!$G$6:$R$20000,12,0),IFERROR(VLOOKUP(D2026,'[1]PREÇOS UNITÁRIOS'!$B$73:$K$20000,9,0),IFERROR(VLOOKUP(D2026,'[1]INSUMOS-SINAPI'!$A$6:$J$20000,6,0),IFERROR(VLOOKUP(D2026,'[1]tab-PINI-SINT'!$B$18:$H$20000,7,0),IFERROR(VLOOKUP(D2026,[1]INSUMOS!$B$13:$J$9994,9,0),"")))))</f>
        <v>SINAPI</v>
      </c>
      <c r="F2026" s="37" t="str">
        <f>IFERROR(VLOOKUP(D2026,'[1]COMP-SINT-SINAPI'!$G$6:$Q$20000,2,0),IFERROR(VLOOKUP(D2026,'[1]PREÇOS UNITÁRIOS'!$B$73:$H$20000,3,0),IFERROR(VLOOKUP(D2026,'[1]INSUMOS-SINAPI'!$A$7:$F$20000,2,0),IFERROR(VLOOKUP(D2026,'[1]tab-PINI-SINT'!$B$18:$G$20000,2,0),IFERROR(VLOOKUP(D2026,[1]INSUMOS!$B$13:$H$9994,3,0),"")))))</f>
        <v>MARCENEIRO COM ENCARGOS COMPLEMENTARES</v>
      </c>
      <c r="G2026" s="38" t="str">
        <f>IFERROR(VLOOKUP(D2026,'[1]COMP-SINT-SINAPI'!$G$6:$Q$20000,3,0),IFERROR(VLOOKUP(D2026,'[1]PREÇOS UNITÁRIOS'!$B$73:$H$20000,4,0),IFERROR(VLOOKUP(D2026,'[1]INSUMOS-SINAPI'!$A$7:$F$20000,3,0),IFERROR(VLOOKUP(D2026,'[1]tab-PINI-SINT'!$B$18:$G$20000,3,0),IFERROR(VLOOKUP(D2026,[1]INSUMOS!$B$13:$H$9994,5,0),"")))))</f>
        <v>H</v>
      </c>
      <c r="H2026" s="39">
        <v>0.6</v>
      </c>
      <c r="I2026" s="38">
        <f>IFERROR(VLOOKUP(D2026,'[1]COMP-SINT-SINAPI'!$G$6:$Q$20000,8,0),IFERROR(VLOOKUP(D2026,'[1]PREÇOS UNITÁRIOS'!$B$73:$H$20000,5,0),IFERROR(VLOOKUP(D2026,'[1]INSUMOS-SINAPI'!$A$7:$F$20000,5,0),IFERROR(VLOOKUP(D2026,'[1]tab-PINI-SINT'!$B$18:$G$20000,4,0),IFERROR(VLOOKUP(D2026,[1]INSUMOS!$B$13:$H$9994,6,0),"")))))</f>
        <v>5</v>
      </c>
      <c r="J2026" s="38" t="str">
        <f>IF(D2026="",0,IFERROR(VLOOKUP(D2026,'[1]COMP-SINT-SINAPI'!$G$6:$Q$20000,7,0),IFERROR(VLOOKUP(D2026,'[1]PREÇOS UNITÁRIOS'!$B$73:$H$20000,6,0),IFERROR(VLOOKUP(D2026,'[1]INSUMOS-SINAPI'!$A$7:$F$20000,7,0),IFERROR(VLOOKUP(D2026,'[1]tab-PINI-SINT'!$B$18:$G$20000,5,0),IFERROR(VLOOKUP(D2026,[1]INSUMOS!$B$13:$H$9994,7,0),"0,00"))))))</f>
        <v>17,61</v>
      </c>
      <c r="K2026" s="40">
        <f>IF(H2026="",0,H2026*I2026)</f>
        <v>3</v>
      </c>
      <c r="L2026" s="40">
        <f>H2026*J2026</f>
        <v>10.565999999999999</v>
      </c>
      <c r="M2026" s="41">
        <f>K2026+L2026</f>
        <v>13.565999999999999</v>
      </c>
    </row>
    <row r="2027" spans="3:13" x14ac:dyDescent="0.35">
      <c r="C2027" s="34"/>
      <c r="D2027" s="36" t="s">
        <v>239</v>
      </c>
      <c r="E2027" s="38" t="str">
        <f>IFERROR(VLOOKUP(D2027,'[1]COMP-SINT-SINAPI'!$G$6:$R$20000,12,0),IFERROR(VLOOKUP(D2027,'[1]PREÇOS UNITÁRIOS'!$B$73:$K$20000,9,0),IFERROR(VLOOKUP(D2027,'[1]INSUMOS-SINAPI'!$A$6:$J$20000,6,0),IFERROR(VLOOKUP(D2027,'[1]tab-PINI-SINT'!$B$18:$H$20000,7,0),IFERROR(VLOOKUP(D2027,[1]INSUMOS!$B$13:$J$9994,9,0),"")))))</f>
        <v xml:space="preserve">SEDOP-PA D00073 </v>
      </c>
      <c r="F2027" s="37" t="str">
        <f>IFERROR(VLOOKUP(D2027,'[1]COMP-SINT-SINAPI'!$G$6:$Q$20000,2,0),IFERROR(VLOOKUP(D2027,'[1]PREÇOS UNITÁRIOS'!$B$73:$H$20000,3,0),IFERROR(VLOOKUP(D2027,'[1]INSUMOS-SINAPI'!$A$7:$F$20000,2,0),IFERROR(VLOOKUP(D2027,'[1]tab-PINI-SINT'!$B$18:$G$20000,2,0),IFERROR(VLOOKUP(D2027,[1]INSUMOS!$B$13:$H$9994,3,0),"")))))</f>
        <v xml:space="preserve">Palha de aço </v>
      </c>
      <c r="G2027" s="38" t="str">
        <f>IFERROR(VLOOKUP(D2027,'[1]COMP-SINT-SINAPI'!$G$6:$Q$20000,3,0),IFERROR(VLOOKUP(D2027,'[1]PREÇOS UNITÁRIOS'!$B$73:$H$20000,4,0),IFERROR(VLOOKUP(D2027,'[1]INSUMOS-SINAPI'!$A$7:$F$20000,3,0),IFERROR(VLOOKUP(D2027,'[1]tab-PINI-SINT'!$B$18:$G$20000,3,0),IFERROR(VLOOKUP(D2027,[1]INSUMOS!$B$13:$H$9994,5,0),"")))))</f>
        <v xml:space="preserve">Pç </v>
      </c>
      <c r="H2027" s="129">
        <v>0.5</v>
      </c>
      <c r="I2027" s="38">
        <f>IFERROR(VLOOKUP(D2027,'[1]COMP-SINT-SINAPI'!$G$6:$Q$20000,8,0),IFERROR(VLOOKUP(D2027,'[1]PREÇOS UNITÁRIOS'!$B$73:$H$20000,5,0),IFERROR(VLOOKUP(D2027,'[1]INSUMOS-SINAPI'!$A$7:$F$20000,5,0),IFERROR(VLOOKUP(D2027,'[1]tab-PINI-SINT'!$B$18:$G$20000,4,0),IFERROR(VLOOKUP(D2027,[1]INSUMOS!$B$13:$H$9994,6,0),"")))))</f>
        <v>6.41</v>
      </c>
      <c r="J2027" s="38">
        <f>IF(D2027="",0,IFERROR(VLOOKUP(D2027,'[1]COMP-SINT-SINAPI'!$G$6:$Q$20000,7,0),IFERROR(VLOOKUP(D2027,'[1]PREÇOS UNITÁRIOS'!$B$73:$H$20000,6,0),IFERROR(VLOOKUP(D2027,'[1]INSUMOS-SINAPI'!$A$7:$F$20000,7,0),IFERROR(VLOOKUP(D2027,'[1]tab-PINI-SINT'!$B$18:$G$20000,5,0),IFERROR(VLOOKUP(D2027,[1]INSUMOS!$B$13:$H$9994,7,0),"0,00"))))))</f>
        <v>0</v>
      </c>
      <c r="K2027" s="40">
        <f>IF(H2027="",0,H2027*I2027)</f>
        <v>3.2050000000000001</v>
      </c>
      <c r="L2027" s="40">
        <f>H2027*J2027</f>
        <v>0</v>
      </c>
      <c r="M2027" s="41">
        <f>K2027+L2027</f>
        <v>3.2050000000000001</v>
      </c>
    </row>
    <row r="2028" spans="3:13" x14ac:dyDescent="0.35">
      <c r="C2028" s="34"/>
      <c r="D2028" s="36" t="s">
        <v>240</v>
      </c>
      <c r="E2028" s="38" t="str">
        <f>IFERROR(VLOOKUP(D2028,'[1]COMP-SINT-SINAPI'!$G$6:$R$20000,12,0),IFERROR(VLOOKUP(D2028,'[1]PREÇOS UNITÁRIOS'!$B$73:$K$20000,9,0),IFERROR(VLOOKUP(D2028,'[1]INSUMOS-SINAPI'!$A$6:$J$20000,6,0),IFERROR(VLOOKUP(D2028,'[1]tab-PINI-SINT'!$B$18:$H$20000,7,0),IFERROR(VLOOKUP(D2028,[1]INSUMOS!$B$13:$J$9994,9,0),"")))))</f>
        <v xml:space="preserve">SEDOP-PA D00072 </v>
      </c>
      <c r="F2028" s="37" t="str">
        <f>IFERROR(VLOOKUP(D2028,'[1]COMP-SINT-SINAPI'!$G$6:$Q$20000,2,0),IFERROR(VLOOKUP(D2028,'[1]PREÇOS UNITÁRIOS'!$B$73:$H$20000,3,0),IFERROR(VLOOKUP(D2028,'[1]INSUMOS-SINAPI'!$A$7:$F$20000,2,0),IFERROR(VLOOKUP(D2028,'[1]tab-PINI-SINT'!$B$18:$G$20000,2,0),IFERROR(VLOOKUP(D2028,[1]INSUMOS!$B$13:$H$9994,3,0),"")))))</f>
        <v xml:space="preserve">Massa de calafate </v>
      </c>
      <c r="G2028" s="38" t="str">
        <f>IFERROR(VLOOKUP(D2028,'[1]COMP-SINT-SINAPI'!$G$6:$Q$20000,3,0),IFERROR(VLOOKUP(D2028,'[1]PREÇOS UNITÁRIOS'!$B$73:$H$20000,4,0),IFERROR(VLOOKUP(D2028,'[1]INSUMOS-SINAPI'!$A$7:$F$20000,3,0),IFERROR(VLOOKUP(D2028,'[1]tab-PINI-SINT'!$B$18:$G$20000,3,0),IFERROR(VLOOKUP(D2028,[1]INSUMOS!$B$13:$H$9994,5,0),"")))))</f>
        <v xml:space="preserve">KG </v>
      </c>
      <c r="H2028" s="129">
        <v>0.1</v>
      </c>
      <c r="I2028" s="38">
        <f>IFERROR(VLOOKUP(D2028,'[1]COMP-SINT-SINAPI'!$G$6:$Q$20000,8,0),IFERROR(VLOOKUP(D2028,'[1]PREÇOS UNITÁRIOS'!$B$73:$H$20000,5,0),IFERROR(VLOOKUP(D2028,'[1]INSUMOS-SINAPI'!$A$7:$F$20000,5,0),IFERROR(VLOOKUP(D2028,'[1]tab-PINI-SINT'!$B$18:$G$20000,4,0),IFERROR(VLOOKUP(D2028,[1]INSUMOS!$B$13:$H$9994,6,0),"")))))</f>
        <v>33.42</v>
      </c>
      <c r="J2028" s="38">
        <f>IF(D2028="",0,IFERROR(VLOOKUP(D2028,'[1]COMP-SINT-SINAPI'!$G$6:$Q$20000,7,0),IFERROR(VLOOKUP(D2028,'[1]PREÇOS UNITÁRIOS'!$B$73:$H$20000,6,0),IFERROR(VLOOKUP(D2028,'[1]INSUMOS-SINAPI'!$A$7:$F$20000,7,0),IFERROR(VLOOKUP(D2028,'[1]tab-PINI-SINT'!$B$18:$G$20000,5,0),IFERROR(VLOOKUP(D2028,[1]INSUMOS!$B$13:$H$9994,7,0),"0,00"))))))</f>
        <v>0</v>
      </c>
      <c r="K2028" s="40">
        <f>IF(H2028="",0,H2028*I2028)</f>
        <v>3.3420000000000005</v>
      </c>
      <c r="L2028" s="40">
        <f>H2028*J2028</f>
        <v>0</v>
      </c>
      <c r="M2028" s="41">
        <f>K2028+L2028</f>
        <v>3.3420000000000005</v>
      </c>
    </row>
    <row r="2029" spans="3:13" x14ac:dyDescent="0.35">
      <c r="C2029" s="34"/>
      <c r="D2029" s="36" t="s">
        <v>241</v>
      </c>
      <c r="E2029" s="38" t="str">
        <f>IFERROR(VLOOKUP(D2029,'[1]COMP-SINT-SINAPI'!$G$6:$R$20000,12,0),IFERROR(VLOOKUP(D2029,'[1]PREÇOS UNITÁRIOS'!$B$73:$K$20000,9,0),IFERROR(VLOOKUP(D2029,'[1]INSUMOS-SINAPI'!$A$6:$J$20000,6,0),IFERROR(VLOOKUP(D2029,'[1]tab-PINI-SINT'!$B$18:$H$20000,7,0),IFERROR(VLOOKUP(D2029,[1]INSUMOS!$B$13:$J$9994,9,0),"")))))</f>
        <v xml:space="preserve">SEDOP-PA D00074 </v>
      </c>
      <c r="F2029" s="37" t="str">
        <f>IFERROR(VLOOKUP(D2029,'[1]COMP-SINT-SINAPI'!$G$6:$Q$20000,2,0),IFERROR(VLOOKUP(D2029,'[1]PREÇOS UNITÁRIOS'!$B$73:$H$20000,3,0),IFERROR(VLOOKUP(D2029,'[1]INSUMOS-SINAPI'!$A$7:$F$20000,2,0),IFERROR(VLOOKUP(D2029,'[1]tab-PINI-SINT'!$B$18:$G$20000,2,0),IFERROR(VLOOKUP(D2029,[1]INSUMOS!$B$13:$H$9994,3,0),"")))))</f>
        <v xml:space="preserve">Cera preparada </v>
      </c>
      <c r="G2029" s="38" t="str">
        <f>IFERROR(VLOOKUP(D2029,'[1]COMP-SINT-SINAPI'!$G$6:$Q$20000,3,0),IFERROR(VLOOKUP(D2029,'[1]PREÇOS UNITÁRIOS'!$B$73:$H$20000,4,0),IFERROR(VLOOKUP(D2029,'[1]INSUMOS-SINAPI'!$A$7:$F$20000,3,0),IFERROR(VLOOKUP(D2029,'[1]tab-PINI-SINT'!$B$18:$G$20000,3,0),IFERROR(VLOOKUP(D2029,[1]INSUMOS!$B$13:$H$9994,5,0),"")))))</f>
        <v xml:space="preserve">KG </v>
      </c>
      <c r="H2029" s="129">
        <v>0.08</v>
      </c>
      <c r="I2029" s="38">
        <f>IFERROR(VLOOKUP(D2029,'[1]COMP-SINT-SINAPI'!$G$6:$Q$20000,8,0),IFERROR(VLOOKUP(D2029,'[1]PREÇOS UNITÁRIOS'!$B$73:$H$20000,5,0),IFERROR(VLOOKUP(D2029,'[1]INSUMOS-SINAPI'!$A$7:$F$20000,5,0),IFERROR(VLOOKUP(D2029,'[1]tab-PINI-SINT'!$B$18:$G$20000,4,0),IFERROR(VLOOKUP(D2029,[1]INSUMOS!$B$13:$H$9994,6,0),"")))))</f>
        <v>55.63</v>
      </c>
      <c r="J2029" s="38">
        <f>IF(D2029="",0,IFERROR(VLOOKUP(D2029,'[1]COMP-SINT-SINAPI'!$G$6:$Q$20000,7,0),IFERROR(VLOOKUP(D2029,'[1]PREÇOS UNITÁRIOS'!$B$73:$H$20000,6,0),IFERROR(VLOOKUP(D2029,'[1]INSUMOS-SINAPI'!$A$7:$F$20000,7,0),IFERROR(VLOOKUP(D2029,'[1]tab-PINI-SINT'!$B$18:$G$20000,5,0),IFERROR(VLOOKUP(D2029,[1]INSUMOS!$B$13:$H$9994,7,0),"0,00"))))))</f>
        <v>0</v>
      </c>
      <c r="K2029" s="40">
        <f>IF(H2029="",0,H2029*I2029)</f>
        <v>4.4504000000000001</v>
      </c>
      <c r="L2029" s="40">
        <f>H2029*J2029</f>
        <v>0</v>
      </c>
      <c r="M2029" s="41">
        <f>K2029+L2029</f>
        <v>4.4504000000000001</v>
      </c>
    </row>
    <row r="2030" spans="3:13" x14ac:dyDescent="0.35">
      <c r="C2030" s="34"/>
      <c r="D2030" s="35"/>
      <c r="E2030" s="118"/>
      <c r="F2030" s="35"/>
      <c r="G2030" s="35"/>
      <c r="H2030" s="35"/>
      <c r="I2030" s="50" t="s">
        <v>1042</v>
      </c>
      <c r="J2030" s="29"/>
      <c r="K2030" s="41">
        <f>SUM(K2025:K2029)</f>
        <v>17.754899999999999</v>
      </c>
      <c r="L2030" s="41">
        <f>SUM(L2025:L2029)</f>
        <v>21.275999999999996</v>
      </c>
      <c r="M2030" s="41">
        <f>SUM(M2025:M2029)</f>
        <v>39.030899999999995</v>
      </c>
    </row>
    <row r="2031" spans="3:13" x14ac:dyDescent="0.35">
      <c r="C2031" s="34"/>
      <c r="D2031" s="35"/>
      <c r="E2031" s="118"/>
      <c r="F2031" s="51"/>
      <c r="G2031" s="43"/>
      <c r="H2031" s="43"/>
      <c r="I2031" s="43"/>
      <c r="J2031" s="43"/>
      <c r="K2031" s="43"/>
      <c r="L2031" s="43"/>
      <c r="M2031" s="43"/>
    </row>
    <row r="2032" spans="3:13" x14ac:dyDescent="0.35">
      <c r="C2032" s="42"/>
      <c r="D2032" s="43"/>
      <c r="E2032" s="117"/>
      <c r="F2032" s="43"/>
      <c r="G2032" s="44" t="s">
        <v>21</v>
      </c>
      <c r="H2032" s="44" t="s">
        <v>1036</v>
      </c>
      <c r="I2032" s="44" t="s">
        <v>1037</v>
      </c>
      <c r="J2032" s="44" t="s">
        <v>1038</v>
      </c>
      <c r="K2032" s="44" t="s">
        <v>1039</v>
      </c>
      <c r="L2032" s="44" t="s">
        <v>1040</v>
      </c>
      <c r="M2032" s="45" t="s">
        <v>1041</v>
      </c>
    </row>
    <row r="2033" spans="3:13" ht="26" x14ac:dyDescent="0.35">
      <c r="C2033" s="46" t="s">
        <v>1083</v>
      </c>
      <c r="D2033" s="47" t="str">
        <f>IF(C2033="","",VLOOKUP(C2033,'[1]PREÇOS UNITÁRIOS'!$B$12:$H$10000,2,0))</f>
        <v>C277-BASA-SINAPI</v>
      </c>
      <c r="E2033" s="79" t="s">
        <v>11</v>
      </c>
      <c r="F2033" s="47" t="str">
        <f>IF(C2033="","",VLOOKUP(C2033,'[1]PREÇOS UNITÁRIOS'!$B$12:$H$10000,3,0))</f>
        <v>LIMPEZA E ACABAMENTO DO PISO EM GRANITO</v>
      </c>
      <c r="G2033" s="48" t="s">
        <v>33</v>
      </c>
      <c r="H2033" s="29"/>
      <c r="I2033" s="29"/>
      <c r="J2033" s="49"/>
      <c r="K2033" s="49">
        <f>K2040</f>
        <v>9.0935479999999984</v>
      </c>
      <c r="L2033" s="49">
        <f>L2040</f>
        <v>27.949283999999999</v>
      </c>
      <c r="M2033" s="49">
        <f>SUM(K2033:L2033)</f>
        <v>37.042831999999997</v>
      </c>
    </row>
    <row r="2034" spans="3:13" ht="25" x14ac:dyDescent="0.35">
      <c r="C2034" s="34"/>
      <c r="D2034" s="36">
        <v>6085</v>
      </c>
      <c r="E2034" s="38" t="str">
        <f>IFERROR(VLOOKUP(D2034,'[1]COMP-SINT-SINAPI'!$G$6:$R$20000,12,0),IFERROR(VLOOKUP(D2034,'[1]PREÇOS UNITÁRIOS'!$B$73:$K$20000,9,0),IFERROR(VLOOKUP(D2034,'[1]INSUMOS-SINAPI'!$A$6:$J$20000,6,0),IFERROR(VLOOKUP(D2034,'[1]tab-PINI-SINT'!$B$18:$H$20000,7,0),IFERROR(VLOOKUP(D2034,[1]INSUMOS!$B$13:$J$9994,9,0),"")))))</f>
        <v>SINAPI</v>
      </c>
      <c r="F2034" s="37" t="str">
        <f>IFERROR(VLOOKUP(D2034,'[1]COMP-SINT-SINAPI'!$G$6:$Q$20000,2,0),IFERROR(VLOOKUP(D2034,'[1]PREÇOS UNITÁRIOS'!$B$73:$H$20000,3,0),IFERROR(VLOOKUP(D2034,'[1]INSUMOS-SINAPI'!$A$7:$F$20000,2,0),IFERROR(VLOOKUP(D2034,'[1]tab-PINI-SINT'!$B$18:$G$20000,2,0),IFERROR(VLOOKUP(D2034,[1]INSUMOS!$B$13:$H$9994,3,0),"")))))</f>
        <v>SELADOR ACRILICO OPACO PREMIUM INTERIOR/EXTERIOR</v>
      </c>
      <c r="G2034" s="38" t="str">
        <f>IFERROR(VLOOKUP(D2034,'[1]COMP-SINT-SINAPI'!$G$6:$Q$20000,3,0),IFERROR(VLOOKUP(D2034,'[1]PREÇOS UNITÁRIOS'!$B$73:$H$20000,4,0),IFERROR(VLOOKUP(D2034,'[1]INSUMOS-SINAPI'!$A$7:$F$20000,3,0),IFERROR(VLOOKUP(D2034,'[1]tab-PINI-SINT'!$B$18:$G$20000,3,0),IFERROR(VLOOKUP(D2034,[1]INSUMOS!$B$13:$H$9994,5,0),"")))))</f>
        <v xml:space="preserve">L     </v>
      </c>
      <c r="H2034" s="39">
        <v>0.04</v>
      </c>
      <c r="I2034" s="38" t="str">
        <f>IFERROR(VLOOKUP(D2034,'[1]COMP-SINT-SINAPI'!$G$6:$Q$20000,8,0),IFERROR(VLOOKUP(D2034,'[1]PREÇOS UNITÁRIOS'!$B$73:$H$20000,5,0),IFERROR(VLOOKUP(D2034,'[1]INSUMOS-SINAPI'!$A$7:$F$20000,5,0),IFERROR(VLOOKUP(D2034,'[1]tab-PINI-SINT'!$B$18:$G$20000,4,0),IFERROR(VLOOKUP(D2034,[1]INSUMOS!$B$13:$H$9994,6,0),"")))))</f>
        <v>5,53</v>
      </c>
      <c r="J2034" s="38" t="str">
        <f>IF(D2034="",0,IFERROR(VLOOKUP(D2034,'[1]COMP-SINT-SINAPI'!$G$6:$Q$20000,7,0),IFERROR(VLOOKUP(D2034,'[1]PREÇOS UNITÁRIOS'!$B$73:$H$20000,6,0),IFERROR(VLOOKUP(D2034,'[1]INSUMOS-SINAPI'!$A$7:$F$20000,7,0),IFERROR(VLOOKUP(D2034,'[1]tab-PINI-SINT'!$B$18:$G$20000,5,0),IFERROR(VLOOKUP(D2034,[1]INSUMOS!$B$13:$H$9994,7,0),"0,00"))))))</f>
        <v>0,00</v>
      </c>
      <c r="K2034" s="40">
        <f t="shared" ref="K2034:K2039" si="69">IF(H2034="",0,H2034*I2034)</f>
        <v>0.22120000000000001</v>
      </c>
      <c r="L2034" s="40">
        <f t="shared" ref="L2034:L2039" si="70">H2034*J2034</f>
        <v>0</v>
      </c>
      <c r="M2034" s="41">
        <f t="shared" ref="M2034:M2039" si="71">K2034+L2034</f>
        <v>0.22120000000000001</v>
      </c>
    </row>
    <row r="2035" spans="3:13" ht="25" x14ac:dyDescent="0.35">
      <c r="C2035" s="34"/>
      <c r="D2035" s="36">
        <v>41967</v>
      </c>
      <c r="E2035" s="38" t="str">
        <f>IFERROR(VLOOKUP(D2035,'[1]COMP-SINT-SINAPI'!$G$6:$R$20000,12,0),IFERROR(VLOOKUP(D2035,'[1]PREÇOS UNITÁRIOS'!$B$73:$K$20000,9,0),IFERROR(VLOOKUP(D2035,'[1]INSUMOS-SINAPI'!$A$6:$J$20000,6,0),IFERROR(VLOOKUP(D2035,'[1]tab-PINI-SINT'!$B$18:$H$20000,7,0),IFERROR(VLOOKUP(D2035,[1]INSUMOS!$B$13:$J$9994,9,0),"")))))</f>
        <v>SINAPI</v>
      </c>
      <c r="F2035" s="37" t="str">
        <f>IFERROR(VLOOKUP(D2035,'[1]COMP-SINT-SINAPI'!$G$6:$Q$20000,2,0),IFERROR(VLOOKUP(D2035,'[1]PREÇOS UNITÁRIOS'!$B$73:$H$20000,3,0),IFERROR(VLOOKUP(D2035,'[1]INSUMOS-SINAPI'!$A$7:$F$20000,2,0),IFERROR(VLOOKUP(D2035,'[1]tab-PINI-SINT'!$B$18:$G$20000,2,0),IFERROR(VLOOKUP(D2035,[1]INSUMOS!$B$13:$H$9994,3,0),"")))))</f>
        <v>CERA LIQUIDA INCOLOR MULTIPISO</v>
      </c>
      <c r="G2035" s="38" t="str">
        <f>IFERROR(VLOOKUP(D2035,'[1]COMP-SINT-SINAPI'!$G$6:$Q$20000,3,0),IFERROR(VLOOKUP(D2035,'[1]PREÇOS UNITÁRIOS'!$B$73:$H$20000,4,0),IFERROR(VLOOKUP(D2035,'[1]INSUMOS-SINAPI'!$A$7:$F$20000,3,0),IFERROR(VLOOKUP(D2035,'[1]tab-PINI-SINT'!$B$18:$G$20000,3,0),IFERROR(VLOOKUP(D2035,[1]INSUMOS!$B$13:$H$9994,5,0),"")))))</f>
        <v xml:space="preserve">L     </v>
      </c>
      <c r="H2035" s="39">
        <v>1.2500000000000001E-2</v>
      </c>
      <c r="I2035" s="38" t="str">
        <f>IFERROR(VLOOKUP(D2035,'[1]COMP-SINT-SINAPI'!$G$6:$Q$20000,8,0),IFERROR(VLOOKUP(D2035,'[1]PREÇOS UNITÁRIOS'!$B$73:$H$20000,5,0),IFERROR(VLOOKUP(D2035,'[1]INSUMOS-SINAPI'!$A$7:$F$20000,5,0),IFERROR(VLOOKUP(D2035,'[1]tab-PINI-SINT'!$B$18:$G$20000,4,0),IFERROR(VLOOKUP(D2035,[1]INSUMOS!$B$13:$H$9994,6,0),"")))))</f>
        <v>20,04</v>
      </c>
      <c r="J2035" s="38" t="str">
        <f>IF(D2035="",0,IFERROR(VLOOKUP(D2035,'[1]COMP-SINT-SINAPI'!$G$6:$Q$20000,7,0),IFERROR(VLOOKUP(D2035,'[1]PREÇOS UNITÁRIOS'!$B$73:$H$20000,6,0),IFERROR(VLOOKUP(D2035,'[1]INSUMOS-SINAPI'!$A$7:$F$20000,7,0),IFERROR(VLOOKUP(D2035,'[1]tab-PINI-SINT'!$B$18:$G$20000,5,0),IFERROR(VLOOKUP(D2035,[1]INSUMOS!$B$13:$H$9994,7,0),"0,00"))))))</f>
        <v>0,00</v>
      </c>
      <c r="K2035" s="40">
        <f t="shared" si="69"/>
        <v>0.2505</v>
      </c>
      <c r="L2035" s="40">
        <f t="shared" si="70"/>
        <v>0</v>
      </c>
      <c r="M2035" s="41">
        <f t="shared" si="71"/>
        <v>0.2505</v>
      </c>
    </row>
    <row r="2036" spans="3:13" ht="37.5" x14ac:dyDescent="0.35">
      <c r="C2036" s="34"/>
      <c r="D2036" s="36">
        <v>88274</v>
      </c>
      <c r="E2036" s="38" t="str">
        <f>IFERROR(VLOOKUP(D2036,'[1]COMP-SINT-SINAPI'!$G$6:$R$20000,12,0),IFERROR(VLOOKUP(D2036,'[1]PREÇOS UNITÁRIOS'!$B$73:$K$20000,9,0),IFERROR(VLOOKUP(D2036,'[1]INSUMOS-SINAPI'!$A$6:$J$20000,6,0),IFERROR(VLOOKUP(D2036,'[1]tab-PINI-SINT'!$B$18:$H$20000,7,0),IFERROR(VLOOKUP(D2036,[1]INSUMOS!$B$13:$J$9994,9,0),"")))))</f>
        <v>SINAPI</v>
      </c>
      <c r="F2036" s="37" t="str">
        <f>IFERROR(VLOOKUP(D2036,'[1]COMP-SINT-SINAPI'!$G$6:$Q$20000,2,0),IFERROR(VLOOKUP(D2036,'[1]PREÇOS UNITÁRIOS'!$B$73:$H$20000,3,0),IFERROR(VLOOKUP(D2036,'[1]INSUMOS-SINAPI'!$A$7:$F$20000,2,0),IFERROR(VLOOKUP(D2036,'[1]tab-PINI-SINT'!$B$18:$G$20000,2,0),IFERROR(VLOOKUP(D2036,[1]INSUMOS!$B$13:$H$9994,3,0),"")))))</f>
        <v>MARMORISTA/GRANITEIRO COM ENCARGOS COMPLEMENTARES</v>
      </c>
      <c r="G2036" s="38" t="str">
        <f>IFERROR(VLOOKUP(D2036,'[1]COMP-SINT-SINAPI'!$G$6:$Q$20000,3,0),IFERROR(VLOOKUP(D2036,'[1]PREÇOS UNITÁRIOS'!$B$73:$H$20000,4,0),IFERROR(VLOOKUP(D2036,'[1]INSUMOS-SINAPI'!$A$7:$F$20000,3,0),IFERROR(VLOOKUP(D2036,'[1]tab-PINI-SINT'!$B$18:$G$20000,3,0),IFERROR(VLOOKUP(D2036,[1]INSUMOS!$B$13:$H$9994,5,0),"")))))</f>
        <v>H</v>
      </c>
      <c r="H2036" s="39">
        <v>1.0955999999999999</v>
      </c>
      <c r="I2036" s="38">
        <f>IFERROR(VLOOKUP(D2036,'[1]COMP-SINT-SINAPI'!$G$6:$Q$20000,8,0),IFERROR(VLOOKUP(D2036,'[1]PREÇOS UNITÁRIOS'!$B$73:$H$20000,5,0),IFERROR(VLOOKUP(D2036,'[1]INSUMOS-SINAPI'!$A$7:$F$20000,5,0),IFERROR(VLOOKUP(D2036,'[1]tab-PINI-SINT'!$B$18:$G$20000,4,0),IFERROR(VLOOKUP(D2036,[1]INSUMOS!$B$13:$H$9994,6,0),"")))))</f>
        <v>5.18</v>
      </c>
      <c r="J2036" s="38" t="str">
        <f>IF(D2036="",0,IFERROR(VLOOKUP(D2036,'[1]COMP-SINT-SINAPI'!$G$6:$Q$20000,7,0),IFERROR(VLOOKUP(D2036,'[1]PREÇOS UNITÁRIOS'!$B$73:$H$20000,6,0),IFERROR(VLOOKUP(D2036,'[1]INSUMOS-SINAPI'!$A$7:$F$20000,7,0),IFERROR(VLOOKUP(D2036,'[1]tab-PINI-SINT'!$B$18:$G$20000,5,0),IFERROR(VLOOKUP(D2036,[1]INSUMOS!$B$13:$H$9994,7,0),"0,00"))))))</f>
        <v>19,03</v>
      </c>
      <c r="K2036" s="40">
        <f t="shared" si="69"/>
        <v>5.6752079999999996</v>
      </c>
      <c r="L2036" s="40">
        <f t="shared" si="70"/>
        <v>20.849267999999999</v>
      </c>
      <c r="M2036" s="41">
        <f t="shared" si="71"/>
        <v>26.524476</v>
      </c>
    </row>
    <row r="2037" spans="3:13" ht="25" x14ac:dyDescent="0.35">
      <c r="C2037" s="34"/>
      <c r="D2037" s="36">
        <v>88316</v>
      </c>
      <c r="E2037" s="38" t="str">
        <f>IFERROR(VLOOKUP(D2037,'[1]COMP-SINT-SINAPI'!$G$6:$R$20000,12,0),IFERROR(VLOOKUP(D2037,'[1]PREÇOS UNITÁRIOS'!$B$73:$K$20000,9,0),IFERROR(VLOOKUP(D2037,'[1]INSUMOS-SINAPI'!$A$6:$J$20000,6,0),IFERROR(VLOOKUP(D2037,'[1]tab-PINI-SINT'!$B$18:$H$20000,7,0),IFERROR(VLOOKUP(D2037,[1]INSUMOS!$B$13:$J$9994,9,0),"")))))</f>
        <v>SINAPI</v>
      </c>
      <c r="F2037" s="37" t="str">
        <f>IFERROR(VLOOKUP(D2037,'[1]COMP-SINT-SINAPI'!$G$6:$Q$20000,2,0),IFERROR(VLOOKUP(D2037,'[1]PREÇOS UNITÁRIOS'!$B$73:$H$20000,3,0),IFERROR(VLOOKUP(D2037,'[1]INSUMOS-SINAPI'!$A$7:$F$20000,2,0),IFERROR(VLOOKUP(D2037,'[1]tab-PINI-SINT'!$B$18:$G$20000,2,0),IFERROR(VLOOKUP(D2037,[1]INSUMOS!$B$13:$H$9994,3,0),"")))))</f>
        <v>SERVENTE COM ENCARGOS COMPLEMENTARES</v>
      </c>
      <c r="G2037" s="38" t="str">
        <f>IFERROR(VLOOKUP(D2037,'[1]COMP-SINT-SINAPI'!$G$6:$Q$20000,3,0),IFERROR(VLOOKUP(D2037,'[1]PREÇOS UNITÁRIOS'!$B$73:$H$20000,4,0),IFERROR(VLOOKUP(D2037,'[1]INSUMOS-SINAPI'!$A$7:$F$20000,3,0),IFERROR(VLOOKUP(D2037,'[1]tab-PINI-SINT'!$B$18:$G$20000,3,0),IFERROR(VLOOKUP(D2037,[1]INSUMOS!$B$13:$H$9994,5,0),"")))))</f>
        <v>H</v>
      </c>
      <c r="H2037" s="39">
        <v>0.49719999999999998</v>
      </c>
      <c r="I2037" s="38">
        <f>IFERROR(VLOOKUP(D2037,'[1]COMP-SINT-SINAPI'!$G$6:$Q$20000,8,0),IFERROR(VLOOKUP(D2037,'[1]PREÇOS UNITÁRIOS'!$B$73:$H$20000,5,0),IFERROR(VLOOKUP(D2037,'[1]INSUMOS-SINAPI'!$A$7:$F$20000,5,0),IFERROR(VLOOKUP(D2037,'[1]tab-PINI-SINT'!$B$18:$G$20000,4,0),IFERROR(VLOOKUP(D2037,[1]INSUMOS!$B$13:$H$9994,6,0),"")))))</f>
        <v>5.01</v>
      </c>
      <c r="J2037" s="38" t="str">
        <f>IF(D2037="",0,IFERROR(VLOOKUP(D2037,'[1]COMP-SINT-SINAPI'!$G$6:$Q$20000,7,0),IFERROR(VLOOKUP(D2037,'[1]PREÇOS UNITÁRIOS'!$B$73:$H$20000,6,0),IFERROR(VLOOKUP(D2037,'[1]INSUMOS-SINAPI'!$A$7:$F$20000,7,0),IFERROR(VLOOKUP(D2037,'[1]tab-PINI-SINT'!$B$18:$G$20000,5,0),IFERROR(VLOOKUP(D2037,[1]INSUMOS!$B$13:$H$9994,7,0),"0,00"))))))</f>
        <v>14,28</v>
      </c>
      <c r="K2037" s="40">
        <f t="shared" si="69"/>
        <v>2.4909719999999997</v>
      </c>
      <c r="L2037" s="40">
        <f t="shared" si="70"/>
        <v>7.1000159999999992</v>
      </c>
      <c r="M2037" s="41">
        <f t="shared" si="71"/>
        <v>9.5909879999999994</v>
      </c>
    </row>
    <row r="2038" spans="3:13" ht="62.5" x14ac:dyDescent="0.35">
      <c r="C2038" s="34"/>
      <c r="D2038" s="36">
        <v>95276</v>
      </c>
      <c r="E2038" s="38" t="str">
        <f>IFERROR(VLOOKUP(D2038,'[1]COMP-SINT-SINAPI'!$G$6:$R$20000,12,0),IFERROR(VLOOKUP(D2038,'[1]PREÇOS UNITÁRIOS'!$B$73:$K$20000,9,0),IFERROR(VLOOKUP(D2038,'[1]INSUMOS-SINAPI'!$A$6:$J$20000,6,0),IFERROR(VLOOKUP(D2038,'[1]tab-PINI-SINT'!$B$18:$H$20000,7,0),IFERROR(VLOOKUP(D2038,[1]INSUMOS!$B$13:$J$9994,9,0),"")))))</f>
        <v>SINAPI</v>
      </c>
      <c r="F2038" s="37" t="str">
        <f>IFERROR(VLOOKUP(D2038,'[1]COMP-SINT-SINAPI'!$G$6:$Q$20000,2,0),IFERROR(VLOOKUP(D2038,'[1]PREÇOS UNITÁRIOS'!$B$73:$H$20000,3,0),IFERROR(VLOOKUP(D2038,'[1]INSUMOS-SINAPI'!$A$7:$F$20000,2,0),IFERROR(VLOOKUP(D2038,'[1]tab-PINI-SINT'!$B$18:$G$20000,2,0),IFERROR(VLOOKUP(D2038,[1]INSUMOS!$B$13:$H$9994,3,0),"")))))</f>
        <v>POLIDORA DE PISO (POLITRIZ), PESO DE 100KG, DIÂMETRO 450 MM, MOTOR ELÉTRICO, POTÊNCIA 4 HP - CHP DIURNO. AF_05/2023</v>
      </c>
      <c r="G2038" s="38" t="str">
        <f>IFERROR(VLOOKUP(D2038,'[1]COMP-SINT-SINAPI'!$G$6:$Q$20000,3,0),IFERROR(VLOOKUP(D2038,'[1]PREÇOS UNITÁRIOS'!$B$73:$H$20000,4,0),IFERROR(VLOOKUP(D2038,'[1]INSUMOS-SINAPI'!$A$7:$F$20000,3,0),IFERROR(VLOOKUP(D2038,'[1]tab-PINI-SINT'!$B$18:$G$20000,3,0),IFERROR(VLOOKUP(D2038,[1]INSUMOS!$B$13:$H$9994,5,0),"")))))</f>
        <v>CHP</v>
      </c>
      <c r="H2038" s="39">
        <v>9.0300000000000005E-2</v>
      </c>
      <c r="I2038" s="38">
        <f>IFERROR(VLOOKUP(D2038,'[1]COMP-SINT-SINAPI'!$G$6:$Q$20000,8,0),IFERROR(VLOOKUP(D2038,'[1]PREÇOS UNITÁRIOS'!$B$73:$H$20000,5,0),IFERROR(VLOOKUP(D2038,'[1]INSUMOS-SINAPI'!$A$7:$F$20000,5,0),IFERROR(VLOOKUP(D2038,'[1]tab-PINI-SINT'!$B$18:$G$20000,4,0),IFERROR(VLOOKUP(D2038,[1]INSUMOS!$B$13:$H$9994,6,0),"")))))</f>
        <v>3.8</v>
      </c>
      <c r="J2038" s="38" t="str">
        <f>IF(D2038="",0,IFERROR(VLOOKUP(D2038,'[1]COMP-SINT-SINAPI'!$G$6:$Q$20000,7,0),IFERROR(VLOOKUP(D2038,'[1]PREÇOS UNITÁRIOS'!$B$73:$H$20000,6,0),IFERROR(VLOOKUP(D2038,'[1]INSUMOS-SINAPI'!$A$7:$F$20000,7,0),IFERROR(VLOOKUP(D2038,'[1]tab-PINI-SINT'!$B$18:$G$20000,5,0),IFERROR(VLOOKUP(D2038,[1]INSUMOS!$B$13:$H$9994,7,0),"0,00"))))))</f>
        <v>0,00</v>
      </c>
      <c r="K2038" s="40">
        <f t="shared" si="69"/>
        <v>0.34314</v>
      </c>
      <c r="L2038" s="40">
        <f t="shared" si="70"/>
        <v>0</v>
      </c>
      <c r="M2038" s="41">
        <f t="shared" si="71"/>
        <v>0.34314</v>
      </c>
    </row>
    <row r="2039" spans="3:13" ht="62.5" x14ac:dyDescent="0.35">
      <c r="C2039" s="34"/>
      <c r="D2039" s="36">
        <v>95277</v>
      </c>
      <c r="E2039" s="38" t="str">
        <f>IFERROR(VLOOKUP(D2039,'[1]COMP-SINT-SINAPI'!$G$6:$R$20000,12,0),IFERROR(VLOOKUP(D2039,'[1]PREÇOS UNITÁRIOS'!$B$73:$K$20000,9,0),IFERROR(VLOOKUP(D2039,'[1]INSUMOS-SINAPI'!$A$6:$J$20000,6,0),IFERROR(VLOOKUP(D2039,'[1]tab-PINI-SINT'!$B$18:$H$20000,7,0),IFERROR(VLOOKUP(D2039,[1]INSUMOS!$B$13:$J$9994,9,0),"")))))</f>
        <v>SINAPI</v>
      </c>
      <c r="F2039" s="37" t="str">
        <f>IFERROR(VLOOKUP(D2039,'[1]COMP-SINT-SINAPI'!$G$6:$Q$20000,2,0),IFERROR(VLOOKUP(D2039,'[1]PREÇOS UNITÁRIOS'!$B$73:$H$20000,3,0),IFERROR(VLOOKUP(D2039,'[1]INSUMOS-SINAPI'!$A$7:$F$20000,2,0),IFERROR(VLOOKUP(D2039,'[1]tab-PINI-SINT'!$B$18:$G$20000,2,0),IFERROR(VLOOKUP(D2039,[1]INSUMOS!$B$13:$H$9994,3,0),"")))))</f>
        <v>POLIDORA DE PISO (POLITRIZ), PESO DE 100KG, DIÂMETRO 450 MM, MOTOR ELÉTRICO, POTÊNCIA 4 HP - CHI DIURNO. AF_05/2023</v>
      </c>
      <c r="G2039" s="38" t="str">
        <f>IFERROR(VLOOKUP(D2039,'[1]COMP-SINT-SINAPI'!$G$6:$Q$20000,3,0),IFERROR(VLOOKUP(D2039,'[1]PREÇOS UNITÁRIOS'!$B$73:$H$20000,4,0),IFERROR(VLOOKUP(D2039,'[1]INSUMOS-SINAPI'!$A$7:$F$20000,3,0),IFERROR(VLOOKUP(D2039,'[1]tab-PINI-SINT'!$B$18:$G$20000,3,0),IFERROR(VLOOKUP(D2039,[1]INSUMOS!$B$13:$H$9994,5,0),"")))))</f>
        <v>CHI</v>
      </c>
      <c r="H2039" s="39">
        <v>0.21640000000000001</v>
      </c>
      <c r="I2039" s="38">
        <f>IFERROR(VLOOKUP(D2039,'[1]COMP-SINT-SINAPI'!$G$6:$Q$20000,8,0),IFERROR(VLOOKUP(D2039,'[1]PREÇOS UNITÁRIOS'!$B$73:$H$20000,5,0),IFERROR(VLOOKUP(D2039,'[1]INSUMOS-SINAPI'!$A$7:$F$20000,5,0),IFERROR(VLOOKUP(D2039,'[1]tab-PINI-SINT'!$B$18:$G$20000,4,0),IFERROR(VLOOKUP(D2039,[1]INSUMOS!$B$13:$H$9994,6,0),"")))))</f>
        <v>0.52</v>
      </c>
      <c r="J2039" s="38" t="str">
        <f>IF(D2039="",0,IFERROR(VLOOKUP(D2039,'[1]COMP-SINT-SINAPI'!$G$6:$Q$20000,7,0),IFERROR(VLOOKUP(D2039,'[1]PREÇOS UNITÁRIOS'!$B$73:$H$20000,6,0),IFERROR(VLOOKUP(D2039,'[1]INSUMOS-SINAPI'!$A$7:$F$20000,7,0),IFERROR(VLOOKUP(D2039,'[1]tab-PINI-SINT'!$B$18:$G$20000,5,0),IFERROR(VLOOKUP(D2039,[1]INSUMOS!$B$13:$H$9994,7,0),"0,00"))))))</f>
        <v>0,00</v>
      </c>
      <c r="K2039" s="40">
        <f t="shared" si="69"/>
        <v>0.112528</v>
      </c>
      <c r="L2039" s="40">
        <f t="shared" si="70"/>
        <v>0</v>
      </c>
      <c r="M2039" s="41">
        <f t="shared" si="71"/>
        <v>0.112528</v>
      </c>
    </row>
    <row r="2040" spans="3:13" x14ac:dyDescent="0.35">
      <c r="C2040" s="34"/>
      <c r="D2040" s="35"/>
      <c r="E2040" s="118"/>
      <c r="F2040" s="35"/>
      <c r="G2040" s="35"/>
      <c r="H2040" s="35"/>
      <c r="I2040" s="50" t="s">
        <v>1042</v>
      </c>
      <c r="J2040" s="29"/>
      <c r="K2040" s="41">
        <f>SUM(K2034:K2039)</f>
        <v>9.0935479999999984</v>
      </c>
      <c r="L2040" s="41">
        <f>SUM(L2034:L2039)</f>
        <v>27.949283999999999</v>
      </c>
      <c r="M2040" s="41">
        <f>SUM(M2034:M2039)</f>
        <v>37.042831999999997</v>
      </c>
    </row>
    <row r="2041" spans="3:13" x14ac:dyDescent="0.35">
      <c r="C2041" s="34"/>
      <c r="D2041" s="35"/>
      <c r="E2041" s="118"/>
      <c r="F2041" s="51"/>
      <c r="G2041" s="43"/>
      <c r="H2041" s="43"/>
      <c r="I2041" s="43"/>
      <c r="J2041" s="43"/>
      <c r="K2041" s="43"/>
      <c r="L2041" s="43"/>
      <c r="M2041" s="43"/>
    </row>
    <row r="2042" spans="3:13" x14ac:dyDescent="0.35">
      <c r="C2042" s="42"/>
      <c r="D2042" s="43"/>
      <c r="E2042" s="117"/>
      <c r="F2042" s="43"/>
      <c r="G2042" s="44" t="s">
        <v>21</v>
      </c>
      <c r="H2042" s="44" t="s">
        <v>1036</v>
      </c>
      <c r="I2042" s="44" t="s">
        <v>1037</v>
      </c>
      <c r="J2042" s="44" t="s">
        <v>1038</v>
      </c>
      <c r="K2042" s="44" t="s">
        <v>1039</v>
      </c>
      <c r="L2042" s="44" t="s">
        <v>1040</v>
      </c>
      <c r="M2042" s="45" t="s">
        <v>1041</v>
      </c>
    </row>
    <row r="2043" spans="3:13" ht="65" x14ac:dyDescent="0.35">
      <c r="C2043" s="46" t="s">
        <v>1084</v>
      </c>
      <c r="D2043" s="47" t="str">
        <f>IF(C2043="","",VLOOKUP(C2043,'[1]PREÇOS UNITÁRIOS'!$B$12:$H$10000,2,0))</f>
        <v>C278-BASA-SEDOP-21531</v>
      </c>
      <c r="E2043" s="79" t="s">
        <v>11</v>
      </c>
      <c r="F2043" s="47" t="str">
        <f>IF(C2043="","",VLOOKUP(C2043,'[1]PREÇOS UNITÁRIOS'!$B$12:$H$10000,3,0))</f>
        <v>DESMONTAGEM DE ESTRUTURA METÁLICA COM RETIRADA DE SOLDA E CORTE DE PEÇAS POR MEIO DE LIXADEIRA</v>
      </c>
      <c r="G2043" s="48" t="s">
        <v>33</v>
      </c>
      <c r="H2043" s="29"/>
      <c r="I2043" s="29"/>
      <c r="J2043" s="49"/>
      <c r="K2043" s="49">
        <f>K2047</f>
        <v>11.367799999999999</v>
      </c>
      <c r="L2043" s="49">
        <f>L2047</f>
        <v>33.24</v>
      </c>
      <c r="M2043" s="49">
        <f>SUM(K2043:L2043)</f>
        <v>44.607799999999997</v>
      </c>
    </row>
    <row r="2044" spans="3:13" ht="25" x14ac:dyDescent="0.35">
      <c r="C2044" s="34"/>
      <c r="D2044" s="36">
        <v>88316</v>
      </c>
      <c r="E2044" s="38" t="str">
        <f>IFERROR(VLOOKUP(D2044,'[1]COMP-SINT-SINAPI'!$G$6:$R$20000,12,0),IFERROR(VLOOKUP(D2044,'[1]PREÇOS UNITÁRIOS'!$B$73:$K$20000,9,0),IFERROR(VLOOKUP(D2044,'[1]INSUMOS-SINAPI'!$A$6:$J$20000,6,0),IFERROR(VLOOKUP(D2044,'[1]tab-PINI-SINT'!$B$18:$H$20000,7,0),IFERROR(VLOOKUP(D2044,[1]INSUMOS!$B$13:$J$9994,9,0),"")))))</f>
        <v>SINAPI</v>
      </c>
      <c r="F2044" s="37" t="str">
        <f>IFERROR(VLOOKUP(D2044,'[1]COMP-SINT-SINAPI'!$G$6:$Q$20000,2,0),IFERROR(VLOOKUP(D2044,'[1]PREÇOS UNITÁRIOS'!$B$73:$H$20000,3,0),IFERROR(VLOOKUP(D2044,'[1]INSUMOS-SINAPI'!$A$7:$F$20000,2,0),IFERROR(VLOOKUP(D2044,'[1]tab-PINI-SINT'!$B$18:$G$20000,2,0),IFERROR(VLOOKUP(D2044,[1]INSUMOS!$B$13:$H$9994,3,0),"")))))</f>
        <v>SERVENTE COM ENCARGOS COMPLEMENTARES</v>
      </c>
      <c r="G2044" s="38" t="str">
        <f>IFERROR(VLOOKUP(D2044,'[1]COMP-SINT-SINAPI'!$G$6:$Q$20000,3,0),IFERROR(VLOOKUP(D2044,'[1]PREÇOS UNITÁRIOS'!$B$73:$H$20000,4,0),IFERROR(VLOOKUP(D2044,'[1]INSUMOS-SINAPI'!$A$7:$F$20000,3,0),IFERROR(VLOOKUP(D2044,'[1]tab-PINI-SINT'!$B$18:$G$20000,3,0),IFERROR(VLOOKUP(D2044,[1]INSUMOS!$B$13:$H$9994,5,0),"")))))</f>
        <v>H</v>
      </c>
      <c r="H2044" s="39">
        <v>1</v>
      </c>
      <c r="I2044" s="38">
        <f>IFERROR(VLOOKUP(D2044,'[1]COMP-SINT-SINAPI'!$G$6:$Q$20000,8,0),IFERROR(VLOOKUP(D2044,'[1]PREÇOS UNITÁRIOS'!$B$73:$H$20000,5,0),IFERROR(VLOOKUP(D2044,'[1]INSUMOS-SINAPI'!$A$7:$F$20000,5,0),IFERROR(VLOOKUP(D2044,'[1]tab-PINI-SINT'!$B$18:$G$20000,4,0),IFERROR(VLOOKUP(D2044,[1]INSUMOS!$B$13:$H$9994,6,0),"")))))</f>
        <v>5.01</v>
      </c>
      <c r="J2044" s="38" t="str">
        <f>IF(D2044="",0,IFERROR(VLOOKUP(D2044,'[1]COMP-SINT-SINAPI'!$G$6:$Q$20000,7,0),IFERROR(VLOOKUP(D2044,'[1]PREÇOS UNITÁRIOS'!$B$73:$H$20000,6,0),IFERROR(VLOOKUP(D2044,'[1]INSUMOS-SINAPI'!$A$7:$F$20000,7,0),IFERROR(VLOOKUP(D2044,'[1]tab-PINI-SINT'!$B$18:$G$20000,5,0),IFERROR(VLOOKUP(D2044,[1]INSUMOS!$B$13:$H$9994,7,0),"0,00"))))))</f>
        <v>14,28</v>
      </c>
      <c r="K2044" s="40">
        <f>IF(H2044="",0,H2044*I2044)</f>
        <v>5.01</v>
      </c>
      <c r="L2044" s="40">
        <f>H2044*J2044</f>
        <v>14.28</v>
      </c>
      <c r="M2044" s="41">
        <f>K2044+L2044</f>
        <v>19.29</v>
      </c>
    </row>
    <row r="2045" spans="3:13" ht="25" x14ac:dyDescent="0.35">
      <c r="C2045" s="34"/>
      <c r="D2045" s="36">
        <v>88317</v>
      </c>
      <c r="E2045" s="38" t="str">
        <f>IFERROR(VLOOKUP(D2045,'[1]COMP-SINT-SINAPI'!$G$6:$R$20000,12,0),IFERROR(VLOOKUP(D2045,'[1]PREÇOS UNITÁRIOS'!$B$73:$K$20000,9,0),IFERROR(VLOOKUP(D2045,'[1]INSUMOS-SINAPI'!$A$6:$J$20000,6,0),IFERROR(VLOOKUP(D2045,'[1]tab-PINI-SINT'!$B$18:$H$20000,7,0),IFERROR(VLOOKUP(D2045,[1]INSUMOS!$B$13:$J$9994,9,0),"")))))</f>
        <v>SINAPI</v>
      </c>
      <c r="F2045" s="37" t="str">
        <f>IFERROR(VLOOKUP(D2045,'[1]COMP-SINT-SINAPI'!$G$6:$Q$20000,2,0),IFERROR(VLOOKUP(D2045,'[1]PREÇOS UNITÁRIOS'!$B$73:$H$20000,3,0),IFERROR(VLOOKUP(D2045,'[1]INSUMOS-SINAPI'!$A$7:$F$20000,2,0),IFERROR(VLOOKUP(D2045,'[1]tab-PINI-SINT'!$B$18:$G$20000,2,0),IFERROR(VLOOKUP(D2045,[1]INSUMOS!$B$13:$H$9994,3,0),"")))))</f>
        <v>SOLDADOR COM ENCARGOS COMPLEMENTARES</v>
      </c>
      <c r="G2045" s="38" t="str">
        <f>IFERROR(VLOOKUP(D2045,'[1]COMP-SINT-SINAPI'!$G$6:$Q$20000,3,0),IFERROR(VLOOKUP(D2045,'[1]PREÇOS UNITÁRIOS'!$B$73:$H$20000,4,0),IFERROR(VLOOKUP(D2045,'[1]INSUMOS-SINAPI'!$A$7:$F$20000,3,0),IFERROR(VLOOKUP(D2045,'[1]tab-PINI-SINT'!$B$18:$G$20000,3,0),IFERROR(VLOOKUP(D2045,[1]INSUMOS!$B$13:$H$9994,5,0),"")))))</f>
        <v>H</v>
      </c>
      <c r="H2045" s="39">
        <v>1</v>
      </c>
      <c r="I2045" s="38">
        <f>IFERROR(VLOOKUP(D2045,'[1]COMP-SINT-SINAPI'!$G$6:$Q$20000,8,0),IFERROR(VLOOKUP(D2045,'[1]PREÇOS UNITÁRIOS'!$B$73:$H$20000,5,0),IFERROR(VLOOKUP(D2045,'[1]INSUMOS-SINAPI'!$A$7:$F$20000,5,0),IFERROR(VLOOKUP(D2045,'[1]tab-PINI-SINT'!$B$18:$G$20000,4,0),IFERROR(VLOOKUP(D2045,[1]INSUMOS!$B$13:$H$9994,6,0),"")))))</f>
        <v>6.02</v>
      </c>
      <c r="J2045" s="38" t="str">
        <f>IF(D2045="",0,IFERROR(VLOOKUP(D2045,'[1]COMP-SINT-SINAPI'!$G$6:$Q$20000,7,0),IFERROR(VLOOKUP(D2045,'[1]PREÇOS UNITÁRIOS'!$B$73:$H$20000,6,0),IFERROR(VLOOKUP(D2045,'[1]INSUMOS-SINAPI'!$A$7:$F$20000,7,0),IFERROR(VLOOKUP(D2045,'[1]tab-PINI-SINT'!$B$18:$G$20000,5,0),IFERROR(VLOOKUP(D2045,[1]INSUMOS!$B$13:$H$9994,7,0),"0,00"))))))</f>
        <v>18,96</v>
      </c>
      <c r="K2045" s="40">
        <f>IF(H2045="",0,H2045*I2045)</f>
        <v>6.02</v>
      </c>
      <c r="L2045" s="40">
        <f>H2045*J2045</f>
        <v>18.96</v>
      </c>
      <c r="M2045" s="41">
        <f>K2045+L2045</f>
        <v>24.98</v>
      </c>
    </row>
    <row r="2046" spans="3:13" ht="25" x14ac:dyDescent="0.35">
      <c r="C2046" s="34"/>
      <c r="D2046" s="36" t="s">
        <v>242</v>
      </c>
      <c r="E2046" s="38" t="str">
        <f>IFERROR(VLOOKUP(D2046,'[1]COMP-SINT-SINAPI'!$G$6:$R$20000,12,0),IFERROR(VLOOKUP(D2046,'[1]PREÇOS UNITÁRIOS'!$B$73:$K$20000,9,0),IFERROR(VLOOKUP(D2046,'[1]INSUMOS-SINAPI'!$A$6:$J$20000,6,0),IFERROR(VLOOKUP(D2046,'[1]tab-PINI-SINT'!$B$18:$H$20000,7,0),IFERROR(VLOOKUP(D2046,[1]INSUMOS!$B$13:$J$9994,9,0),"")))))</f>
        <v>SEDOP-PA D00454</v>
      </c>
      <c r="F2046" s="37" t="str">
        <f>IFERROR(VLOOKUP(D2046,'[1]COMP-SINT-SINAPI'!$G$6:$Q$20000,2,0),IFERROR(VLOOKUP(D2046,'[1]PREÇOS UNITÁRIOS'!$B$73:$H$20000,3,0),IFERROR(VLOOKUP(D2046,'[1]INSUMOS-SINAPI'!$A$7:$F$20000,2,0),IFERROR(VLOOKUP(D2046,'[1]tab-PINI-SINT'!$B$18:$G$20000,2,0),IFERROR(VLOOKUP(D2046,[1]INSUMOS!$B$13:$H$9994,3,0),"")))))</f>
        <v>Conjunto de equipamento para remoção de estrutura metálica</v>
      </c>
      <c r="G2046" s="38" t="str">
        <f>IFERROR(VLOOKUP(D2046,'[1]COMP-SINT-SINAPI'!$G$6:$Q$20000,3,0),IFERROR(VLOOKUP(D2046,'[1]PREÇOS UNITÁRIOS'!$B$73:$H$20000,4,0),IFERROR(VLOOKUP(D2046,'[1]INSUMOS-SINAPI'!$A$7:$F$20000,3,0),IFERROR(VLOOKUP(D2046,'[1]tab-PINI-SINT'!$B$18:$G$20000,3,0),IFERROR(VLOOKUP(D2046,[1]INSUMOS!$B$13:$H$9994,5,0),"")))))</f>
        <v>UND</v>
      </c>
      <c r="H2046" s="39">
        <v>0.02</v>
      </c>
      <c r="I2046" s="38" t="str">
        <f>IFERROR(VLOOKUP(D2046,'[1]COMP-SINT-SINAPI'!$G$6:$Q$20000,8,0),IFERROR(VLOOKUP(D2046,'[1]PREÇOS UNITÁRIOS'!$B$73:$H$20000,5,0),IFERROR(VLOOKUP(D2046,'[1]INSUMOS-SINAPI'!$A$7:$F$20000,5,0),IFERROR(VLOOKUP(D2046,'[1]tab-PINI-SINT'!$B$18:$G$20000,4,0),IFERROR(VLOOKUP(D2046,[1]INSUMOS!$B$13:$H$9994,6,0),"")))))</f>
        <v>16,89</v>
      </c>
      <c r="J2046" s="38">
        <f>IF(D2046="",0,IFERROR(VLOOKUP(D2046,'[1]COMP-SINT-SINAPI'!$G$6:$Q$20000,7,0),IFERROR(VLOOKUP(D2046,'[1]PREÇOS UNITÁRIOS'!$B$73:$H$20000,6,0),IFERROR(VLOOKUP(D2046,'[1]INSUMOS-SINAPI'!$A$7:$F$20000,7,0),IFERROR(VLOOKUP(D2046,'[1]tab-PINI-SINT'!$B$18:$G$20000,5,0),IFERROR(VLOOKUP(D2046,[1]INSUMOS!$B$13:$H$9994,7,0),"0,00"))))))</f>
        <v>0</v>
      </c>
      <c r="K2046" s="40">
        <f>IF(H2046="",0,H2046*I2046)</f>
        <v>0.33780000000000004</v>
      </c>
      <c r="L2046" s="40">
        <f>H2046*J2046</f>
        <v>0</v>
      </c>
      <c r="M2046" s="41">
        <f>K2046+L2046</f>
        <v>0.33780000000000004</v>
      </c>
    </row>
    <row r="2047" spans="3:13" x14ac:dyDescent="0.35">
      <c r="C2047" s="34"/>
      <c r="D2047" s="35"/>
      <c r="E2047" s="118"/>
      <c r="F2047" s="35"/>
      <c r="G2047" s="35"/>
      <c r="H2047" s="35"/>
      <c r="I2047" s="50" t="s">
        <v>1042</v>
      </c>
      <c r="J2047" s="29"/>
      <c r="K2047" s="41">
        <f>SUM(K2044:K2046)</f>
        <v>11.367799999999999</v>
      </c>
      <c r="L2047" s="41">
        <f>SUM(L2044:L2046)</f>
        <v>33.24</v>
      </c>
      <c r="M2047" s="41">
        <f>SUM(M2044:M2046)</f>
        <v>44.607799999999997</v>
      </c>
    </row>
    <row r="2048" spans="3:13" x14ac:dyDescent="0.35">
      <c r="C2048" s="34"/>
      <c r="D2048" s="35"/>
      <c r="E2048" s="118"/>
      <c r="F2048" s="51"/>
      <c r="G2048" s="43"/>
      <c r="H2048" s="43"/>
      <c r="I2048" s="43"/>
      <c r="J2048" s="43"/>
      <c r="K2048" s="43"/>
      <c r="L2048" s="43"/>
      <c r="M2048" s="43"/>
    </row>
    <row r="2049" spans="3:14" x14ac:dyDescent="0.35">
      <c r="C2049" s="42"/>
      <c r="D2049" s="43"/>
      <c r="E2049" s="117"/>
      <c r="F2049" s="43"/>
      <c r="G2049" s="44" t="s">
        <v>21</v>
      </c>
      <c r="H2049" s="44" t="s">
        <v>1036</v>
      </c>
      <c r="I2049" s="44" t="s">
        <v>1037</v>
      </c>
      <c r="J2049" s="44" t="s">
        <v>1038</v>
      </c>
      <c r="K2049" s="44" t="s">
        <v>1039</v>
      </c>
      <c r="L2049" s="44" t="s">
        <v>1040</v>
      </c>
      <c r="M2049" s="45" t="s">
        <v>1041</v>
      </c>
    </row>
    <row r="2050" spans="3:14" ht="26" x14ac:dyDescent="0.35">
      <c r="C2050" s="46" t="s">
        <v>1085</v>
      </c>
      <c r="D2050" s="47" t="str">
        <f>IF(C2050="","",VLOOKUP(C2050,'[1]PREÇOS UNITÁRIOS'!$B$12:$H$10000,2,0))</f>
        <v>C279-SEDOP-061458</v>
      </c>
      <c r="E2050" s="79" t="s">
        <v>11</v>
      </c>
      <c r="F2050" s="47" t="str">
        <f>IF(C2050="","",VLOOKUP(C2050,'[1]PREÇOS UNITÁRIOS'!$B$12:$H$10000,3,0))</f>
        <v>PAINEL EM ACM - ESTRUTURADO (FACHADAS)</v>
      </c>
      <c r="G2050" s="48" t="s">
        <v>33</v>
      </c>
      <c r="H2050" s="29"/>
      <c r="I2050" s="29"/>
      <c r="J2050" s="49"/>
      <c r="K2050" s="49">
        <f>K2056</f>
        <v>565.9</v>
      </c>
      <c r="L2050" s="49">
        <f>L2056</f>
        <v>94.16</v>
      </c>
      <c r="M2050" s="49">
        <f>SUM(K2050:L2050)</f>
        <v>660.06</v>
      </c>
      <c r="N2050" s="45" t="s">
        <v>1041</v>
      </c>
    </row>
    <row r="2051" spans="3:14" ht="37.5" x14ac:dyDescent="0.35">
      <c r="C2051" s="34"/>
      <c r="D2051" s="36">
        <v>88278</v>
      </c>
      <c r="E2051" s="38" t="str">
        <f>IFERROR(VLOOKUP(D2051,'[1]COMP-SINT-SINAPI'!$G$6:$R$20000,12,0),IFERROR(VLOOKUP(D2051,'[1]PREÇOS UNITÁRIOS'!$B$73:$K$20000,9,0),IFERROR(VLOOKUP(D2051,'[1]INSUMOS-SINAPI'!$A$6:$J$20000,6,0),IFERROR(VLOOKUP(D2051,'[1]tab-PINI-SINT'!$B$18:$H$20000,7,0),IFERROR(VLOOKUP(D2051,[1]INSUMOS!$B$13:$J$9994,9,0),"")))))</f>
        <v>SINAPI</v>
      </c>
      <c r="F2051" s="37" t="str">
        <f>IFERROR(VLOOKUP(D2051,'[1]COMP-SINT-SINAPI'!$G$6:$Q$20000,2,0),IFERROR(VLOOKUP(D2051,'[1]PREÇOS UNITÁRIOS'!$B$73:$H$20000,3,0),IFERROR(VLOOKUP(D2051,'[1]INSUMOS-SINAPI'!$A$7:$F$20000,2,0),IFERROR(VLOOKUP(D2051,'[1]tab-PINI-SINT'!$B$18:$G$20000,2,0),IFERROR(VLOOKUP(D2051,[1]INSUMOS!$B$13:$H$9994,3,0),"")))))</f>
        <v>MONTADOR DE ESTRUTURA METÁLICA COM ENCARGOS COMPLEMENTARES</v>
      </c>
      <c r="G2051" s="38" t="str">
        <f>IFERROR(VLOOKUP(D2051,'[1]COMP-SINT-SINAPI'!$G$6:$Q$20000,3,0),IFERROR(VLOOKUP(D2051,'[1]PREÇOS UNITÁRIOS'!$B$73:$H$20000,4,0),IFERROR(VLOOKUP(D2051,'[1]INSUMOS-SINAPI'!$A$7:$F$20000,3,0),IFERROR(VLOOKUP(D2051,'[1]tab-PINI-SINT'!$B$18:$G$20000,3,0),IFERROR(VLOOKUP(D2051,[1]INSUMOS!$B$13:$H$9994,5,0),"")))))</f>
        <v>H</v>
      </c>
      <c r="H2051" s="39">
        <v>4</v>
      </c>
      <c r="I2051" s="38">
        <f>IFERROR(VLOOKUP(D2051,'[1]COMP-SINT-SINAPI'!$G$6:$Q$20000,8,0),IFERROR(VLOOKUP(D2051,'[1]PREÇOS UNITÁRIOS'!$B$73:$H$20000,5,0),IFERROR(VLOOKUP(D2051,'[1]INSUMOS-SINAPI'!$A$7:$F$20000,5,0),IFERROR(VLOOKUP(D2051,'[1]tab-PINI-SINT'!$B$18:$G$20000,4,0),IFERROR(VLOOKUP(D2051,[1]INSUMOS!$B$13:$H$9994,6,0),"")))))</f>
        <v>4.0000000000000018</v>
      </c>
      <c r="J2051" s="38" t="str">
        <f>IF(D2051="",0,IFERROR(VLOOKUP(D2051,'[1]COMP-SINT-SINAPI'!$G$6:$Q$20000,7,0),IFERROR(VLOOKUP(D2051,'[1]PREÇOS UNITÁRIOS'!$B$73:$H$20000,6,0),IFERROR(VLOOKUP(D2051,'[1]INSUMOS-SINAPI'!$A$7:$F$20000,7,0),IFERROR(VLOOKUP(D2051,'[1]tab-PINI-SINT'!$B$18:$G$20000,5,0),IFERROR(VLOOKUP(D2051,[1]INSUMOS!$B$13:$H$9994,7,0),"0,00"))))))</f>
        <v>13,42</v>
      </c>
      <c r="K2051" s="40">
        <f>IF(H2051="",0,H2051*I2051)</f>
        <v>16.000000000000007</v>
      </c>
      <c r="L2051" s="40">
        <f>H2051*J2051</f>
        <v>53.68</v>
      </c>
      <c r="M2051" s="41">
        <f>K2051+L2051</f>
        <v>69.680000000000007</v>
      </c>
      <c r="N2051" s="49">
        <v>683.8599999999999</v>
      </c>
    </row>
    <row r="2052" spans="3:14" ht="37.5" x14ac:dyDescent="0.35">
      <c r="C2052" s="34"/>
      <c r="D2052" s="36">
        <v>88240</v>
      </c>
      <c r="E2052" s="38" t="str">
        <f>IFERROR(VLOOKUP(D2052,'[1]COMP-SINT-SINAPI'!$G$6:$R$20000,12,0),IFERROR(VLOOKUP(D2052,'[1]PREÇOS UNITÁRIOS'!$B$73:$K$20000,9,0),IFERROR(VLOOKUP(D2052,'[1]INSUMOS-SINAPI'!$A$6:$J$20000,6,0),IFERROR(VLOOKUP(D2052,'[1]tab-PINI-SINT'!$B$18:$H$20000,7,0),IFERROR(VLOOKUP(D2052,[1]INSUMOS!$B$13:$J$9994,9,0),"")))))</f>
        <v>SINAPI</v>
      </c>
      <c r="F2052" s="37" t="str">
        <f>IFERROR(VLOOKUP(D2052,'[1]COMP-SINT-SINAPI'!$G$6:$Q$20000,2,0),IFERROR(VLOOKUP(D2052,'[1]PREÇOS UNITÁRIOS'!$B$73:$H$20000,3,0),IFERROR(VLOOKUP(D2052,'[1]INSUMOS-SINAPI'!$A$7:$F$20000,2,0),IFERROR(VLOOKUP(D2052,'[1]tab-PINI-SINT'!$B$18:$G$20000,2,0),IFERROR(VLOOKUP(D2052,[1]INSUMOS!$B$13:$H$9994,3,0),"")))))</f>
        <v>AJUDANTE DE ESTRUTURA METÁLICA COM ENCARGOS COMPLEMENTARES</v>
      </c>
      <c r="G2052" s="38" t="str">
        <f>IFERROR(VLOOKUP(D2052,'[1]COMP-SINT-SINAPI'!$G$6:$Q$20000,3,0),IFERROR(VLOOKUP(D2052,'[1]PREÇOS UNITÁRIOS'!$B$73:$H$20000,4,0),IFERROR(VLOOKUP(D2052,'[1]INSUMOS-SINAPI'!$A$7:$F$20000,3,0),IFERROR(VLOOKUP(D2052,'[1]tab-PINI-SINT'!$B$18:$G$20000,3,0),IFERROR(VLOOKUP(D2052,[1]INSUMOS!$B$13:$H$9994,5,0),"")))))</f>
        <v>H</v>
      </c>
      <c r="H2052" s="39">
        <v>4</v>
      </c>
      <c r="I2052" s="38">
        <f>IFERROR(VLOOKUP(D2052,'[1]COMP-SINT-SINAPI'!$G$6:$Q$20000,8,0),IFERROR(VLOOKUP(D2052,'[1]PREÇOS UNITÁRIOS'!$B$73:$H$20000,5,0),IFERROR(VLOOKUP(D2052,'[1]INSUMOS-SINAPI'!$A$7:$F$20000,5,0),IFERROR(VLOOKUP(D2052,'[1]tab-PINI-SINT'!$B$18:$G$20000,4,0),IFERROR(VLOOKUP(D2052,[1]INSUMOS!$B$13:$H$9994,6,0),"")))))</f>
        <v>4</v>
      </c>
      <c r="J2052" s="38" t="str">
        <f>IF(D2052="",0,IFERROR(VLOOKUP(D2052,'[1]COMP-SINT-SINAPI'!$G$6:$Q$20000,7,0),IFERROR(VLOOKUP(D2052,'[1]PREÇOS UNITÁRIOS'!$B$73:$H$20000,6,0),IFERROR(VLOOKUP(D2052,'[1]INSUMOS-SINAPI'!$A$7:$F$20000,7,0),IFERROR(VLOOKUP(D2052,'[1]tab-PINI-SINT'!$B$18:$G$20000,5,0),IFERROR(VLOOKUP(D2052,[1]INSUMOS!$B$13:$H$9994,7,0),"0,00"))))))</f>
        <v>10,12</v>
      </c>
      <c r="K2052" s="40">
        <f>IF(H2052="",0,H2052*I2052)</f>
        <v>16</v>
      </c>
      <c r="L2052" s="40">
        <f>H2052*J2052</f>
        <v>40.479999999999997</v>
      </c>
      <c r="M2052" s="41">
        <f>K2052+L2052</f>
        <v>56.48</v>
      </c>
      <c r="N2052" s="41">
        <v>82.36</v>
      </c>
    </row>
    <row r="2053" spans="3:14" ht="25" x14ac:dyDescent="0.35">
      <c r="C2053" s="34"/>
      <c r="D2053" s="36" t="s">
        <v>156</v>
      </c>
      <c r="E2053" s="38" t="str">
        <f>IFERROR(VLOOKUP(D2053,'[1]COMP-SINT-SINAPI'!$G$6:$R$20000,12,0),IFERROR(VLOOKUP(D2053,'[1]PREÇOS UNITÁRIOS'!$B$73:$K$20000,9,0),IFERROR(VLOOKUP(D2053,'[1]INSUMOS-SINAPI'!$A$6:$J$20000,6,0),IFERROR(VLOOKUP(D2053,'[1]tab-PINI-SINT'!$B$18:$H$20000,7,0),IFERROR(VLOOKUP(D2053,[1]INSUMOS!$B$13:$J$9994,9,0),"")))))</f>
        <v>SEDOP-PA A00097</v>
      </c>
      <c r="F2053" s="37" t="str">
        <f>IFERROR(VLOOKUP(D2053,'[1]COMP-SINT-SINAPI'!$G$6:$Q$20000,2,0),IFERROR(VLOOKUP(D2053,'[1]PREÇOS UNITÁRIOS'!$B$73:$H$20000,3,0),IFERROR(VLOOKUP(D2053,'[1]INSUMOS-SINAPI'!$A$7:$F$20000,2,0),IFERROR(VLOOKUP(D2053,'[1]tab-PINI-SINT'!$B$18:$G$20000,2,0),IFERROR(VLOOKUP(D2053,[1]INSUMOS!$B$13:$H$9994,3,0),"")))))</f>
        <v>Estrutura em metal p/ painéis de fachada</v>
      </c>
      <c r="G2053" s="38" t="str">
        <f>IFERROR(VLOOKUP(D2053,'[1]COMP-SINT-SINAPI'!$G$6:$Q$20000,3,0),IFERROR(VLOOKUP(D2053,'[1]PREÇOS UNITÁRIOS'!$B$73:$H$20000,4,0),IFERROR(VLOOKUP(D2053,'[1]INSUMOS-SINAPI'!$A$7:$F$20000,3,0),IFERROR(VLOOKUP(D2053,'[1]tab-PINI-SINT'!$B$18:$G$20000,3,0),IFERROR(VLOOKUP(D2053,[1]INSUMOS!$B$13:$H$9994,5,0),"")))))</f>
        <v>M2</v>
      </c>
      <c r="H2053" s="39">
        <v>1</v>
      </c>
      <c r="I2053" s="38">
        <f>IFERROR(VLOOKUP(D2053,'[1]COMP-SINT-SINAPI'!$G$6:$Q$20000,8,0),IFERROR(VLOOKUP(D2053,'[1]PREÇOS UNITÁRIOS'!$B$73:$H$20000,5,0),IFERROR(VLOOKUP(D2053,'[1]INSUMOS-SINAPI'!$A$7:$F$20000,5,0),IFERROR(VLOOKUP(D2053,'[1]tab-PINI-SINT'!$B$18:$G$20000,4,0),IFERROR(VLOOKUP(D2053,[1]INSUMOS!$B$13:$H$9994,6,0),"")))))</f>
        <v>127.22</v>
      </c>
      <c r="J2053" s="38">
        <f>IF(D2053="",0,IFERROR(VLOOKUP(D2053,'[1]COMP-SINT-SINAPI'!$G$6:$Q$20000,7,0),IFERROR(VLOOKUP(D2053,'[1]PREÇOS UNITÁRIOS'!$B$73:$H$20000,6,0),IFERROR(VLOOKUP(D2053,'[1]INSUMOS-SINAPI'!$A$7:$F$20000,7,0),IFERROR(VLOOKUP(D2053,'[1]tab-PINI-SINT'!$B$18:$G$20000,5,0),IFERROR(VLOOKUP(D2053,[1]INSUMOS!$B$13:$H$9994,7,0),"0,00"))))))</f>
        <v>0</v>
      </c>
      <c r="K2053" s="40">
        <f>IF(H2053="",0,H2053*I2053)</f>
        <v>127.22</v>
      </c>
      <c r="L2053" s="40">
        <f>H2053*J2053</f>
        <v>0</v>
      </c>
      <c r="M2053" s="41">
        <f>K2053+L2053</f>
        <v>127.22</v>
      </c>
      <c r="N2053" s="41">
        <v>67.599999999999994</v>
      </c>
    </row>
    <row r="2054" spans="3:14" ht="50" x14ac:dyDescent="0.35">
      <c r="C2054" s="34"/>
      <c r="D2054" s="36" t="s">
        <v>1160</v>
      </c>
      <c r="E2054" s="38" t="str">
        <f>IFERROR(VLOOKUP(D2054,'[1]COMP-SINT-SINAPI'!$G$6:$R$20000,12,0),IFERROR(VLOOKUP(D2054,'[1]PREÇOS UNITÁRIOS'!$B$73:$K$20000,9,0),IFERROR(VLOOKUP(D2054,'[1]INSUMOS-SINAPI'!$A$6:$J$20000,6,0),IFERROR(VLOOKUP(D2054,'[1]tab-PINI-SINT'!$B$18:$H$20000,7,0),IFERROR(VLOOKUP(D2054,[1]INSUMOS!$B$13:$J$9994,9,0),"")))))</f>
        <v>SEDOP-PA A00096</v>
      </c>
      <c r="F2054" s="37" t="str">
        <f>IFERROR(VLOOKUP(D2054,'[1]COMP-SINT-SINAPI'!$G$6:$Q$20000,2,0),IFERROR(VLOOKUP(D2054,'[1]PREÇOS UNITÁRIOS'!$B$73:$H$20000,3,0),IFERROR(VLOOKUP(D2054,'[1]INSUMOS-SINAPI'!$A$7:$F$20000,2,0),IFERROR(VLOOKUP(D2054,'[1]tab-PINI-SINT'!$B$18:$G$20000,2,0),IFERROR(VLOOKUP(D2054,[1]INSUMOS!$B$13:$H$9994,3,0),"")))))</f>
        <v>Revestimento metálico em alumínio composto acm (Alucobond ou similar) dobrado, e=0,4mm</v>
      </c>
      <c r="G2054" s="38" t="str">
        <f>IFERROR(VLOOKUP(D2054,'[1]COMP-SINT-SINAPI'!$G$6:$Q$20000,3,0),IFERROR(VLOOKUP(D2054,'[1]PREÇOS UNITÁRIOS'!$B$73:$H$20000,4,0),IFERROR(VLOOKUP(D2054,'[1]INSUMOS-SINAPI'!$A$7:$F$20000,3,0),IFERROR(VLOOKUP(D2054,'[1]tab-PINI-SINT'!$B$18:$G$20000,3,0),IFERROR(VLOOKUP(D2054,[1]INSUMOS!$B$13:$H$9994,5,0),"")))))</f>
        <v>M2</v>
      </c>
      <c r="H2054" s="39">
        <v>1</v>
      </c>
      <c r="I2054" s="38">
        <f>IFERROR(VLOOKUP(D2054,'[1]COMP-SINT-SINAPI'!$G$6:$Q$20000,8,0),IFERROR(VLOOKUP(D2054,'[1]PREÇOS UNITÁRIOS'!$B$73:$H$20000,5,0),IFERROR(VLOOKUP(D2054,'[1]INSUMOS-SINAPI'!$A$7:$F$20000,5,0),IFERROR(VLOOKUP(D2054,'[1]tab-PINI-SINT'!$B$18:$G$20000,4,0),IFERROR(VLOOKUP(D2054,[1]INSUMOS!$B$13:$H$9994,6,0),"")))))</f>
        <v>400</v>
      </c>
      <c r="J2054" s="38">
        <f>IF(D2054="",0,IFERROR(VLOOKUP(D2054,'[1]COMP-SINT-SINAPI'!$G$6:$Q$20000,7,0),IFERROR(VLOOKUP(D2054,'[1]PREÇOS UNITÁRIOS'!$B$73:$H$20000,6,0),IFERROR(VLOOKUP(D2054,'[1]INSUMOS-SINAPI'!$A$7:$F$20000,7,0),IFERROR(VLOOKUP(D2054,'[1]tab-PINI-SINT'!$B$18:$G$20000,5,0),IFERROR(VLOOKUP(D2054,[1]INSUMOS!$B$13:$H$9994,7,0),"0,00"))))))</f>
        <v>0</v>
      </c>
      <c r="K2054" s="40">
        <f>IF(H2054="",0,H2054*I2054)</f>
        <v>400</v>
      </c>
      <c r="L2054" s="40">
        <f>H2054*J2054</f>
        <v>0</v>
      </c>
      <c r="M2054" s="41">
        <f>K2054+L2054</f>
        <v>400</v>
      </c>
      <c r="N2054" s="41">
        <v>127.22</v>
      </c>
    </row>
    <row r="2055" spans="3:14" x14ac:dyDescent="0.35">
      <c r="C2055" s="34"/>
      <c r="D2055" s="36" t="s">
        <v>184</v>
      </c>
      <c r="E2055" s="38" t="str">
        <f>IFERROR(VLOOKUP(D2055,'[1]COMP-SINT-SINAPI'!$G$6:$R$20000,12,0),IFERROR(VLOOKUP(D2055,'[1]PREÇOS UNITÁRIOS'!$B$73:$K$20000,9,0),IFERROR(VLOOKUP(D2055,'[1]INSUMOS-SINAPI'!$A$6:$J$20000,6,0),IFERROR(VLOOKUP(D2055,'[1]tab-PINI-SINT'!$B$18:$H$20000,7,0),IFERROR(VLOOKUP(D2055,[1]INSUMOS!$B$13:$J$9994,9,0),"")))))</f>
        <v xml:space="preserve">SEDOP-PA A00098 </v>
      </c>
      <c r="F2055" s="37" t="str">
        <f>IFERROR(VLOOKUP(D2055,'[1]COMP-SINT-SINAPI'!$G$6:$Q$20000,2,0),IFERROR(VLOOKUP(D2055,'[1]PREÇOS UNITÁRIOS'!$B$73:$H$20000,3,0),IFERROR(VLOOKUP(D2055,'[1]INSUMOS-SINAPI'!$A$7:$F$20000,2,0),IFERROR(VLOOKUP(D2055,'[1]tab-PINI-SINT'!$B$18:$G$20000,2,0),IFERROR(VLOOKUP(D2055,[1]INSUMOS!$B$13:$H$9994,3,0),"")))))</f>
        <v>Acessórios p/ fixação de painéis</v>
      </c>
      <c r="G2055" s="38" t="str">
        <f>IFERROR(VLOOKUP(D2055,'[1]COMP-SINT-SINAPI'!$G$6:$Q$20000,3,0),IFERROR(VLOOKUP(D2055,'[1]PREÇOS UNITÁRIOS'!$B$73:$H$20000,4,0),IFERROR(VLOOKUP(D2055,'[1]INSUMOS-SINAPI'!$A$7:$F$20000,3,0),IFERROR(VLOOKUP(D2055,'[1]tab-PINI-SINT'!$B$18:$G$20000,3,0),IFERROR(VLOOKUP(D2055,[1]INSUMOS!$B$13:$H$9994,5,0),"")))))</f>
        <v>CJ</v>
      </c>
      <c r="H2055" s="39">
        <v>1</v>
      </c>
      <c r="I2055" s="38">
        <f>IFERROR(VLOOKUP(D2055,'[1]COMP-SINT-SINAPI'!$G$6:$Q$20000,8,0),IFERROR(VLOOKUP(D2055,'[1]PREÇOS UNITÁRIOS'!$B$73:$H$20000,5,0),IFERROR(VLOOKUP(D2055,'[1]INSUMOS-SINAPI'!$A$7:$F$20000,5,0),IFERROR(VLOOKUP(D2055,'[1]tab-PINI-SINT'!$B$18:$G$20000,4,0),IFERROR(VLOOKUP(D2055,[1]INSUMOS!$B$13:$H$9994,6,0),"")))))</f>
        <v>6.68</v>
      </c>
      <c r="J2055" s="38">
        <f>IF(D2055="",0,IFERROR(VLOOKUP(D2055,'[1]COMP-SINT-SINAPI'!$G$6:$Q$20000,7,0),IFERROR(VLOOKUP(D2055,'[1]PREÇOS UNITÁRIOS'!$B$73:$H$20000,6,0),IFERROR(VLOOKUP(D2055,'[1]INSUMOS-SINAPI'!$A$7:$F$20000,7,0),IFERROR(VLOOKUP(D2055,'[1]tab-PINI-SINT'!$B$18:$G$20000,5,0),IFERROR(VLOOKUP(D2055,[1]INSUMOS!$B$13:$H$9994,7,0),"0,00"))))))</f>
        <v>0</v>
      </c>
      <c r="K2055" s="40">
        <f>IF(H2055="",0,H2055*I2055)</f>
        <v>6.68</v>
      </c>
      <c r="L2055" s="40">
        <f>H2055*J2055</f>
        <v>0</v>
      </c>
      <c r="M2055" s="41">
        <f>K2055+L2055</f>
        <v>6.68</v>
      </c>
      <c r="N2055" s="41">
        <v>400</v>
      </c>
    </row>
    <row r="2056" spans="3:14" x14ac:dyDescent="0.35">
      <c r="C2056" s="34"/>
      <c r="D2056" s="35"/>
      <c r="E2056" s="118"/>
      <c r="F2056" s="35"/>
      <c r="G2056" s="35"/>
      <c r="H2056" s="35"/>
      <c r="I2056" s="50" t="s">
        <v>1042</v>
      </c>
      <c r="J2056" s="29"/>
      <c r="K2056" s="41">
        <f>SUM(K2051:K2055)</f>
        <v>565.9</v>
      </c>
      <c r="L2056" s="41">
        <f>SUM(L2051:L2055)</f>
        <v>94.16</v>
      </c>
      <c r="M2056" s="41">
        <f>SUM(M2051:M2055)</f>
        <v>660.06</v>
      </c>
      <c r="N2056" s="41">
        <v>6.68</v>
      </c>
    </row>
    <row r="2057" spans="3:14" x14ac:dyDescent="0.35">
      <c r="C2057" s="34"/>
      <c r="D2057" s="35"/>
      <c r="E2057" s="118"/>
      <c r="F2057" s="51"/>
      <c r="G2057" s="43"/>
      <c r="H2057" s="43"/>
      <c r="I2057" s="43"/>
      <c r="J2057" s="43"/>
      <c r="K2057" s="43"/>
      <c r="L2057" s="43"/>
      <c r="M2057" s="43"/>
      <c r="N2057" s="41">
        <v>683.8599999999999</v>
      </c>
    </row>
    <row r="2058" spans="3:14" x14ac:dyDescent="0.35">
      <c r="C2058" s="42"/>
      <c r="D2058" s="43"/>
      <c r="E2058" s="117"/>
      <c r="F2058" s="43"/>
      <c r="G2058" s="44" t="s">
        <v>21</v>
      </c>
      <c r="H2058" s="44" t="s">
        <v>1036</v>
      </c>
      <c r="I2058" s="44" t="s">
        <v>1037</v>
      </c>
      <c r="J2058" s="44" t="s">
        <v>1038</v>
      </c>
      <c r="K2058" s="44" t="s">
        <v>1039</v>
      </c>
      <c r="L2058" s="44" t="s">
        <v>1040</v>
      </c>
      <c r="M2058" s="45" t="s">
        <v>1041</v>
      </c>
      <c r="N2058" s="43"/>
    </row>
    <row r="2059" spans="3:14" ht="169" x14ac:dyDescent="0.35">
      <c r="C2059" s="46" t="s">
        <v>1086</v>
      </c>
      <c r="D2059" s="47" t="str">
        <f>IF(C2059="","",VLOOKUP(C2059,'[1]PREÇOS UNITÁRIOS'!$B$12:$H$10000,2,0))</f>
        <v>C280-BASA</v>
      </c>
      <c r="E2059" s="79" t="s">
        <v>11</v>
      </c>
      <c r="F2059" s="47" t="str">
        <f>IF(C2059="","",VLOOKUP(C2059,'[1]PREÇOS UNITÁRIOS'!$B$12:$H$10000,3,0))</f>
        <v xml:space="preserve">FECHAMENTO ACM 3 MM, 1,40 X 1,40 M, FIXADO EM ESTRUTURA METÁLICA EM AÇO GALVANIZADO EM CANTONEIRA 2 X 1/4 ASTM-A36 E BARRA CHATA 2 X 1/4 ASTM-A36 , PARA A INSTALAÇÃO DE EVAPORADORAS NA FACHADA, INCLUINDO PINTURA DA ESTRUTURA METALICA COM TINTA AUTOMOTIVA  </v>
      </c>
      <c r="G2059" s="48" t="s">
        <v>21</v>
      </c>
      <c r="H2059" s="29"/>
      <c r="I2059" s="29"/>
      <c r="J2059" s="49"/>
      <c r="K2059" s="49">
        <f>K2062</f>
        <v>1208.1047999999998</v>
      </c>
      <c r="L2059" s="49">
        <f>L2062</f>
        <v>263.11039999999997</v>
      </c>
      <c r="M2059" s="49">
        <f>SUM(K2059:L2059)</f>
        <v>1471.2151999999999</v>
      </c>
      <c r="N2059" s="45" t="s">
        <v>1041</v>
      </c>
    </row>
    <row r="2060" spans="3:14" ht="25" x14ac:dyDescent="0.35">
      <c r="C2060" s="34"/>
      <c r="D2060" s="36" t="s">
        <v>1085</v>
      </c>
      <c r="E2060" s="38" t="str">
        <f>IFERROR(VLOOKUP(D2060,'[1]COMP-SINT-SINAPI'!$G$6:$R$20000,12,0),IFERROR(VLOOKUP(D2060,'[1]PREÇOS UNITÁRIOS'!$B$73:$K$20000,9,0),IFERROR(VLOOKUP(D2060,'[1]INSUMOS-SINAPI'!$A$6:$J$20000,6,0),IFERROR(VLOOKUP(D2060,'[1]tab-PINI-SINT'!$B$18:$H$20000,7,0),IFERROR(VLOOKUP(D2060,[1]INSUMOS!$B$13:$J$9994,9,0),"")))))</f>
        <v>BASA</v>
      </c>
      <c r="F2060" s="37" t="str">
        <f>IFERROR(VLOOKUP(D2060,'[1]COMP-SINT-SINAPI'!$G$6:$Q$20000,2,0),IFERROR(VLOOKUP(D2060,'[1]PREÇOS UNITÁRIOS'!$B$73:$H$20000,3,0),IFERROR(VLOOKUP(D2060,'[1]INSUMOS-SINAPI'!$A$7:$F$20000,2,0),IFERROR(VLOOKUP(D2060,'[1]tab-PINI-SINT'!$B$18:$G$20000,2,0),IFERROR(VLOOKUP(D2060,[1]INSUMOS!$B$13:$H$9994,3,0),"")))))</f>
        <v>PAINEL EM ACM - ESTRUTURADO (FACHADAS)</v>
      </c>
      <c r="G2060" s="38" t="str">
        <f>IFERROR(VLOOKUP(D2060,'[1]COMP-SINT-SINAPI'!$G$6:$Q$20000,3,0),IFERROR(VLOOKUP(D2060,'[1]PREÇOS UNITÁRIOS'!$B$73:$H$20000,4,0),IFERROR(VLOOKUP(D2060,'[1]INSUMOS-SINAPI'!$A$7:$F$20000,3,0),IFERROR(VLOOKUP(D2060,'[1]tab-PINI-SINT'!$B$18:$G$20000,3,0),IFERROR(VLOOKUP(D2060,[1]INSUMOS!$B$13:$H$9994,5,0),"")))))</f>
        <v>M2</v>
      </c>
      <c r="H2060" s="39">
        <f>1.4*1.4</f>
        <v>1.9599999999999997</v>
      </c>
      <c r="I2060" s="38">
        <f>IFERROR(VLOOKUP(D2060,'[1]COMP-SINT-SINAPI'!$G$6:$Q$20000,8,0),IFERROR(VLOOKUP(D2060,'[1]PREÇOS UNITÁRIOS'!$B$73:$H$20000,5,0),IFERROR(VLOOKUP(D2060,'[1]INSUMOS-SINAPI'!$A$7:$F$20000,5,0),IFERROR(VLOOKUP(D2060,'[1]tab-PINI-SINT'!$B$18:$G$20000,4,0),IFERROR(VLOOKUP(D2060,[1]INSUMOS!$B$13:$H$9994,6,0),"")))))</f>
        <v>565.9</v>
      </c>
      <c r="J2060" s="38">
        <f>IF(D2060="",0,IFERROR(VLOOKUP(D2060,'[1]COMP-SINT-SINAPI'!$G$6:$Q$20000,7,0),IFERROR(VLOOKUP(D2060,'[1]PREÇOS UNITÁRIOS'!$B$73:$H$20000,6,0),IFERROR(VLOOKUP(D2060,'[1]INSUMOS-SINAPI'!$A$7:$F$20000,7,0),IFERROR(VLOOKUP(D2060,'[1]tab-PINI-SINT'!$B$18:$G$20000,5,0),IFERROR(VLOOKUP(D2060,[1]INSUMOS!$B$13:$H$9994,7,0),"0,00"))))))</f>
        <v>94.16</v>
      </c>
      <c r="K2060" s="40">
        <f>IF(H2060="",0,H2060*I2060)</f>
        <v>1109.1639999999998</v>
      </c>
      <c r="L2060" s="40">
        <f>H2060*J2060</f>
        <v>184.55359999999996</v>
      </c>
      <c r="M2060" s="41">
        <f>K2060+L2060</f>
        <v>1293.7175999999997</v>
      </c>
      <c r="N2060" s="49">
        <v>1385.6807999999996</v>
      </c>
    </row>
    <row r="2061" spans="3:14" ht="100" x14ac:dyDescent="0.35">
      <c r="C2061" s="34"/>
      <c r="D2061" s="36">
        <v>100741</v>
      </c>
      <c r="E2061" s="38" t="str">
        <f>IFERROR(VLOOKUP(D2061,'[1]COMP-SINT-SINAPI'!$G$6:$R$20000,12,0),IFERROR(VLOOKUP(D2061,'[1]PREÇOS UNITÁRIOS'!$B$73:$K$20000,9,0),IFERROR(VLOOKUP(D2061,'[1]INSUMOS-SINAPI'!$A$6:$J$20000,6,0),IFERROR(VLOOKUP(D2061,'[1]tab-PINI-SINT'!$B$18:$H$20000,7,0),IFERROR(VLOOKUP(D2061,[1]INSUMOS!$B$13:$J$9994,9,0),"")))))</f>
        <v>SINAPI</v>
      </c>
      <c r="F2061" s="37" t="str">
        <f>IFERROR(VLOOKUP(D2061,'[1]COMP-SINT-SINAPI'!$G$6:$Q$20000,2,0),IFERROR(VLOOKUP(D2061,'[1]PREÇOS UNITÁRIOS'!$B$73:$H$20000,3,0),IFERROR(VLOOKUP(D2061,'[1]INSUMOS-SINAPI'!$A$7:$F$20000,2,0),IFERROR(VLOOKUP(D2061,'[1]tab-PINI-SINT'!$B$18:$G$20000,2,0),IFERROR(VLOOKUP(D2061,[1]INSUMOS!$B$13:$H$9994,3,0),"")))))</f>
        <v>PINTURA COM TINTA ALQUÍDICA DE ACABAMENTO (ESMALTE SINTÉTICO ACETINADO) PULVERIZADA SOBRE SUPERFÍCIES METÁLICAS (EXCETO PERFIL) EXECUTADO EM OBRA (POR DEMÃO). AF_01/2020_PE</v>
      </c>
      <c r="G2061" s="38" t="str">
        <f>IFERROR(VLOOKUP(D2061,'[1]COMP-SINT-SINAPI'!$G$6:$Q$20000,3,0),IFERROR(VLOOKUP(D2061,'[1]PREÇOS UNITÁRIOS'!$B$73:$H$20000,4,0),IFERROR(VLOOKUP(D2061,'[1]INSUMOS-SINAPI'!$A$7:$F$20000,3,0),IFERROR(VLOOKUP(D2061,'[1]tab-PINI-SINT'!$B$18:$G$20000,3,0),IFERROR(VLOOKUP(D2061,[1]INSUMOS!$B$13:$H$9994,5,0),"")))))</f>
        <v>M2</v>
      </c>
      <c r="H2061" s="39">
        <v>7.84</v>
      </c>
      <c r="I2061" s="38">
        <f>IFERROR(VLOOKUP(D2061,'[1]COMP-SINT-SINAPI'!$G$6:$Q$20000,8,0),IFERROR(VLOOKUP(D2061,'[1]PREÇOS UNITÁRIOS'!$B$73:$H$20000,5,0),IFERROR(VLOOKUP(D2061,'[1]INSUMOS-SINAPI'!$A$7:$F$20000,5,0),IFERROR(VLOOKUP(D2061,'[1]tab-PINI-SINT'!$B$18:$G$20000,4,0),IFERROR(VLOOKUP(D2061,[1]INSUMOS!$B$13:$H$9994,6,0),"")))))</f>
        <v>12.620000000000001</v>
      </c>
      <c r="J2061" s="38" t="str">
        <f>IF(D2061="",0,IFERROR(VLOOKUP(D2061,'[1]COMP-SINT-SINAPI'!$G$6:$Q$20000,7,0),IFERROR(VLOOKUP(D2061,'[1]PREÇOS UNITÁRIOS'!$B$73:$H$20000,6,0),IFERROR(VLOOKUP(D2061,'[1]INSUMOS-SINAPI'!$A$7:$F$20000,7,0),IFERROR(VLOOKUP(D2061,'[1]tab-PINI-SINT'!$B$18:$G$20000,5,0),IFERROR(VLOOKUP(D2061,[1]INSUMOS!$B$13:$H$9994,7,0),"0,00"))))))</f>
        <v>10,02</v>
      </c>
      <c r="K2061" s="40">
        <f>IF(H2061="",0,H2061*I2061)</f>
        <v>98.94080000000001</v>
      </c>
      <c r="L2061" s="40">
        <f>H2061*J2061</f>
        <v>78.556799999999996</v>
      </c>
      <c r="M2061" s="41">
        <f>K2061+L2061</f>
        <v>177.49760000000001</v>
      </c>
      <c r="N2061" s="41">
        <v>1340.3655999999996</v>
      </c>
    </row>
    <row r="2062" spans="3:14" x14ac:dyDescent="0.35">
      <c r="C2062" s="34"/>
      <c r="D2062" s="35"/>
      <c r="E2062" s="118"/>
      <c r="F2062" s="35"/>
      <c r="G2062" s="35"/>
      <c r="H2062" s="35"/>
      <c r="I2062" s="50" t="s">
        <v>1042</v>
      </c>
      <c r="J2062" s="29"/>
      <c r="K2062" s="41">
        <f>SUM(K2060:K2061)</f>
        <v>1208.1047999999998</v>
      </c>
      <c r="L2062" s="41">
        <f>SUM(L2060:L2061)</f>
        <v>263.11039999999997</v>
      </c>
      <c r="M2062" s="41">
        <f>SUM(M2060:M2061)</f>
        <v>1471.2151999999996</v>
      </c>
      <c r="N2062" s="41">
        <v>45.315199999999997</v>
      </c>
    </row>
    <row r="2063" spans="3:14" x14ac:dyDescent="0.35">
      <c r="C2063" s="34"/>
      <c r="D2063" s="35"/>
      <c r="E2063" s="118"/>
      <c r="F2063" s="51"/>
      <c r="G2063" s="43"/>
      <c r="H2063" s="43"/>
      <c r="I2063" s="43"/>
      <c r="J2063" s="43"/>
      <c r="K2063" s="43"/>
      <c r="L2063" s="43"/>
      <c r="M2063" s="43"/>
      <c r="N2063" s="41">
        <v>1385.6807999999996</v>
      </c>
    </row>
    <row r="2064" spans="3:14" x14ac:dyDescent="0.35">
      <c r="C2064" s="42"/>
      <c r="D2064" s="43"/>
      <c r="E2064" s="117"/>
      <c r="F2064" s="43"/>
      <c r="G2064" s="44" t="s">
        <v>21</v>
      </c>
      <c r="H2064" s="44" t="s">
        <v>1036</v>
      </c>
      <c r="I2064" s="44" t="s">
        <v>1037</v>
      </c>
      <c r="J2064" s="44" t="s">
        <v>1038</v>
      </c>
      <c r="K2064" s="44" t="s">
        <v>1039</v>
      </c>
      <c r="L2064" s="44" t="s">
        <v>1040</v>
      </c>
      <c r="M2064" s="45" t="s">
        <v>1041</v>
      </c>
      <c r="N2064" s="41">
        <v>750.34999999999991</v>
      </c>
    </row>
    <row r="2065" spans="3:14" ht="78" x14ac:dyDescent="0.35">
      <c r="C2065" s="46" t="s">
        <v>1087</v>
      </c>
      <c r="D2065" s="47" t="str">
        <f>IF(C2065="","",VLOOKUP(C2065,'[1]PREÇOS UNITÁRIOS'!$B$12:$H$10000,2,0))</f>
        <v>SINAPI-3275</v>
      </c>
      <c r="E2065" s="79" t="s">
        <v>11</v>
      </c>
      <c r="F2065" s="47" t="str">
        <f>IF(C2065="","",VLOOKUP(C2065,'[1]PREÇOS UNITÁRIOS'!$B$12:$H$10000,3,0))</f>
        <v xml:space="preserve">FORRO COMPOSTO POR PAINEIS DE LA DE VIDRO, REVESTIDOS EM PVC MICROPERFURADO, DE *1250 X 625* MM, ESPESSURA 15 MM (COM COLOCACAO)                                                                                                                                                                                                                                                                                                                                                                          </v>
      </c>
      <c r="G2065" s="48" t="s">
        <v>33</v>
      </c>
      <c r="H2065" s="29"/>
      <c r="I2065" s="29"/>
      <c r="J2065" s="49"/>
      <c r="K2065" s="49">
        <f>K2067</f>
        <v>88.100000000000009</v>
      </c>
      <c r="L2065" s="49">
        <f>L2067</f>
        <v>43.83</v>
      </c>
      <c r="M2065" s="49">
        <f>SUM(K2065:L2065)</f>
        <v>131.93</v>
      </c>
    </row>
    <row r="2066" spans="3:14" ht="75" x14ac:dyDescent="0.35">
      <c r="C2066" s="34"/>
      <c r="D2066" s="36">
        <v>3275</v>
      </c>
      <c r="E2066" s="38" t="str">
        <f>IFERROR(VLOOKUP(D2066,'[1]COMP-SINT-SINAPI'!$G$6:$R$20000,12,0),IFERROR(VLOOKUP(D2066,'[1]PREÇOS UNITÁRIOS'!$B$73:$K$20000,9,0),IFERROR(VLOOKUP(D2066,'[1]INSUMOS-SINAPI'!$A$6:$J$20000,6,0),IFERROR(VLOOKUP(D2066,'[1]tab-PINI-SINT'!$B$18:$H$20000,7,0),IFERROR(VLOOKUP(D2066,[1]INSUMOS!$B$13:$J$9994,9,0),"")))))</f>
        <v>SINAPI</v>
      </c>
      <c r="F2066" s="37" t="str">
        <f>IFERROR(VLOOKUP(D2066,'[1]COMP-SINT-SINAPI'!$G$6:$Q$20000,2,0),IFERROR(VLOOKUP(D2066,'[1]PREÇOS UNITÁRIOS'!$B$73:$H$20000,3,0),IFERROR(VLOOKUP(D2066,'[1]INSUMOS-SINAPI'!$A$7:$F$20000,2,0),IFERROR(VLOOKUP(D2066,'[1]tab-PINI-SINT'!$B$18:$G$20000,2,0),IFERROR(VLOOKUP(D2066,[1]INSUMOS!$B$13:$H$9994,3,0),"")))))</f>
        <v>FORRO COMPOSTO POR PAINEIS DE LA DE VIDRO, REVESTIDOS EM PVC MICROPERFURADO, DE *1250 X 625* MM, ESPESSURA 15 MM (COM COLOCACAO)</v>
      </c>
      <c r="G2066" s="38" t="str">
        <f>IFERROR(VLOOKUP(D2066,'[1]COMP-SINT-SINAPI'!$G$6:$Q$20000,3,0),IFERROR(VLOOKUP(D2066,'[1]PREÇOS UNITÁRIOS'!$B$73:$H$20000,4,0),IFERROR(VLOOKUP(D2066,'[1]INSUMOS-SINAPI'!$A$7:$F$20000,3,0),IFERROR(VLOOKUP(D2066,'[1]tab-PINI-SINT'!$B$18:$G$20000,3,0),IFERROR(VLOOKUP(D2066,[1]INSUMOS!$B$13:$H$9994,5,0),"")))))</f>
        <v xml:space="preserve">M2    </v>
      </c>
      <c r="H2066" s="39">
        <v>1</v>
      </c>
      <c r="I2066" s="38">
        <f>IFERROR(VLOOKUP(D2066,'[1]COMP-SINT-SINAPI'!$G$6:$Q$20000,8,0),IFERROR(VLOOKUP(D2066,'[1]PREÇOS UNITÁRIOS'!$B$73:$H$20000,5,0),IFERROR(VLOOKUP(D2066,'[1]INSUMOS-SINAPI'!$A$7:$F$20000,5,0),IFERROR(VLOOKUP(D2066,'[1]tab-PINI-SINT'!$B$18:$G$20000,4,0),IFERROR(VLOOKUP(D2066,[1]INSUMOS!$B$13:$H$9994,6,0),"")))))-J2066</f>
        <v>88.100000000000009</v>
      </c>
      <c r="J2066" s="38">
        <v>43.83</v>
      </c>
      <c r="K2066" s="40">
        <f>IF(H2066="",0,H2066*I2066)</f>
        <v>88.100000000000009</v>
      </c>
      <c r="L2066" s="40">
        <f>H2066*J2066</f>
        <v>43.83</v>
      </c>
      <c r="M2066" s="41">
        <f>K2066+L2066</f>
        <v>131.93</v>
      </c>
      <c r="N2066" s="45" t="s">
        <v>1041</v>
      </c>
    </row>
    <row r="2067" spans="3:14" x14ac:dyDescent="0.35">
      <c r="C2067" s="34"/>
      <c r="D2067" s="35"/>
      <c r="E2067" s="118"/>
      <c r="F2067" s="35"/>
      <c r="G2067" s="35"/>
      <c r="H2067" s="35"/>
      <c r="I2067" s="50" t="s">
        <v>1042</v>
      </c>
      <c r="J2067" s="29"/>
      <c r="K2067" s="41">
        <f>SUM(K2066:K2066)</f>
        <v>88.100000000000009</v>
      </c>
      <c r="L2067" s="41">
        <f>SUM(L2066:L2066)</f>
        <v>43.83</v>
      </c>
      <c r="M2067" s="41">
        <f>SUM(M2066:M2066)</f>
        <v>131.93</v>
      </c>
      <c r="N2067" s="49">
        <v>141.22</v>
      </c>
    </row>
    <row r="2068" spans="3:14" x14ac:dyDescent="0.35">
      <c r="C2068" s="34"/>
      <c r="D2068" s="35"/>
      <c r="E2068" s="118"/>
      <c r="F2068" s="51"/>
      <c r="G2068" s="43"/>
      <c r="H2068" s="43"/>
      <c r="I2068" s="43"/>
      <c r="J2068" s="43"/>
      <c r="K2068" s="43"/>
      <c r="L2068" s="43"/>
      <c r="M2068" s="43"/>
      <c r="N2068" s="41">
        <v>141.22</v>
      </c>
    </row>
    <row r="2069" spans="3:14" x14ac:dyDescent="0.35">
      <c r="C2069" s="42"/>
      <c r="D2069" s="43"/>
      <c r="E2069" s="117"/>
      <c r="F2069" s="43"/>
      <c r="G2069" s="44" t="s">
        <v>21</v>
      </c>
      <c r="H2069" s="44" t="s">
        <v>1036</v>
      </c>
      <c r="I2069" s="44" t="s">
        <v>1037</v>
      </c>
      <c r="J2069" s="44" t="s">
        <v>1038</v>
      </c>
      <c r="K2069" s="44" t="s">
        <v>1039</v>
      </c>
      <c r="L2069" s="44" t="s">
        <v>1040</v>
      </c>
      <c r="M2069" s="45" t="s">
        <v>1041</v>
      </c>
      <c r="N2069" s="41">
        <v>141.22</v>
      </c>
    </row>
    <row r="2070" spans="3:14" ht="104" x14ac:dyDescent="0.35">
      <c r="C2070" s="46" t="s">
        <v>1088</v>
      </c>
      <c r="D2070" s="47" t="str">
        <f>IF(C2070="","",VLOOKUP(C2070,'[1]PREÇOS UNITÁRIOS'!$B$12:$H$10000,2,0))</f>
        <v>C282-BASA -SINAPI</v>
      </c>
      <c r="E2070" s="79" t="s">
        <v>11</v>
      </c>
      <c r="F2070" s="47" t="str">
        <f>IF(C2070="","",VLOOKUP(C2070,'[1]PREÇOS UNITÁRIOS'!$B$12:$H$10000,3,0))</f>
        <v xml:space="preserve">LUMINÁRIA PLAFON QUADRADA 40 X 40 CM DE EMBUTIR A LED, COM CORPO EM CHAPA DE AÇO FOSFATIZADA E PINTADA ELETROSTÁTICA. ACRÍLICO LEITOSO. 54W-BIVOLT (6400°K).  </v>
      </c>
      <c r="G2070" s="48" t="s">
        <v>21</v>
      </c>
      <c r="H2070" s="29"/>
      <c r="I2070" s="29"/>
      <c r="J2070" s="49"/>
      <c r="K2070" s="49">
        <f>K2074</f>
        <v>280.90600000000006</v>
      </c>
      <c r="L2070" s="49">
        <f>L2074</f>
        <v>32.247</v>
      </c>
      <c r="M2070" s="49">
        <f>SUM(K2070:L2070)</f>
        <v>313.15300000000008</v>
      </c>
      <c r="N2070" s="43"/>
    </row>
    <row r="2071" spans="3:14" ht="100" x14ac:dyDescent="0.35">
      <c r="C2071" s="34"/>
      <c r="D2071" s="36" t="s">
        <v>243</v>
      </c>
      <c r="E2071" s="38" t="str">
        <f>IFERROR(VLOOKUP(D2071,'[1]COMP-SINT-SINAPI'!$G$6:$R$20000,12,0),IFERROR(VLOOKUP(D2071,'[1]PREÇOS UNITÁRIOS'!$B$73:$K$20000,9,0),IFERROR(VLOOKUP(D2071,'[1]INSUMOS-SINAPI'!$A$6:$J$20000,6,0),IFERROR(VLOOKUP(D2071,'[1]tab-PINI-SINT'!$B$18:$H$20000,7,0),IFERROR(VLOOKUP(D2071,[1]INSUMOS!$B$13:$J$9994,9,0),"")))))</f>
        <v>INTERNET</v>
      </c>
      <c r="F2071" s="37" t="str">
        <f>IFERROR(VLOOKUP(D2071,'[1]COMP-SINT-SINAPI'!$G$6:$Q$20000,2,0),IFERROR(VLOOKUP(D2071,'[1]PREÇOS UNITÁRIOS'!$B$73:$H$20000,3,0),IFERROR(VLOOKUP(D2071,'[1]INSUMOS-SINAPI'!$A$7:$F$20000,2,0),IFERROR(VLOOKUP(D2071,'[1]tab-PINI-SINT'!$B$18:$G$20000,2,0),IFERROR(VLOOKUP(D2071,[1]INSUMOS!$B$13:$H$9994,3,0),"")))))</f>
        <v xml:space="preserve">LUMINÁRIA PLAFON QUADRADA 40 X 40 CM DE EMBUTIR A LED, COM CORPO EM CHAPA DE AÇO FOSFATIZADA E PINTADA ELETROSTÁTICA. ACRÍLICO LEITOSO. 50W-BIVOLT (6400°K).  </v>
      </c>
      <c r="G2071" s="38" t="str">
        <f>IFERROR(VLOOKUP(D2071,'[1]COMP-SINT-SINAPI'!$G$6:$Q$20000,3,0),IFERROR(VLOOKUP(D2071,'[1]PREÇOS UNITÁRIOS'!$B$73:$H$20000,4,0),IFERROR(VLOOKUP(D2071,'[1]INSUMOS-SINAPI'!$A$7:$F$20000,3,0),IFERROR(VLOOKUP(D2071,'[1]tab-PINI-SINT'!$B$18:$G$20000,3,0),IFERROR(VLOOKUP(D2071,[1]INSUMOS!$B$13:$H$9994,5,0),"")))))</f>
        <v>UND</v>
      </c>
      <c r="H2071" s="39">
        <v>1</v>
      </c>
      <c r="I2071" s="38">
        <f>IFERROR(VLOOKUP(D2071,'[1]COMP-SINT-SINAPI'!$G$6:$Q$20000,8,0),IFERROR(VLOOKUP(D2071,'[1]PREÇOS UNITÁRIOS'!$B$73:$H$20000,5,0),IFERROR(VLOOKUP(D2071,'[1]INSUMOS-SINAPI'!$A$7:$F$20000,5,0),IFERROR(VLOOKUP(D2071,'[1]tab-PINI-SINT'!$B$18:$G$20000,4,0),IFERROR(VLOOKUP(D2071,[1]INSUMOS!$B$13:$H$9994,6,0),"")))))</f>
        <v>271.60000000000002</v>
      </c>
      <c r="J2071" s="38">
        <f>IF(D2071="",0,IFERROR(VLOOKUP(D2071,'[1]COMP-SINT-SINAPI'!$G$6:$Q$20000,7,0),IFERROR(VLOOKUP(D2071,'[1]PREÇOS UNITÁRIOS'!$B$73:$H$20000,6,0),IFERROR(VLOOKUP(D2071,'[1]INSUMOS-SINAPI'!$A$7:$F$20000,7,0),IFERROR(VLOOKUP(D2071,'[1]tab-PINI-SINT'!$B$18:$G$20000,5,0),IFERROR(VLOOKUP(D2071,[1]INSUMOS!$B$13:$H$9994,7,0),"0,00"))))))</f>
        <v>0</v>
      </c>
      <c r="K2071" s="40">
        <f>IF(H2071="",0,H2071*I2071)</f>
        <v>271.60000000000002</v>
      </c>
      <c r="L2071" s="40">
        <f>H2071*J2071</f>
        <v>0</v>
      </c>
      <c r="M2071" s="41">
        <f>K2071+L2071</f>
        <v>271.60000000000002</v>
      </c>
      <c r="N2071" s="45" t="s">
        <v>1041</v>
      </c>
    </row>
    <row r="2072" spans="3:14" ht="37.5" x14ac:dyDescent="0.35">
      <c r="C2072" s="34"/>
      <c r="D2072" s="36">
        <v>88247</v>
      </c>
      <c r="E2072" s="38" t="str">
        <f>IFERROR(VLOOKUP(D2072,'[1]COMP-SINT-SINAPI'!$G$6:$R$20000,12,0),IFERROR(VLOOKUP(D2072,'[1]PREÇOS UNITÁRIOS'!$B$73:$K$20000,9,0),IFERROR(VLOOKUP(D2072,'[1]INSUMOS-SINAPI'!$A$6:$J$20000,6,0),IFERROR(VLOOKUP(D2072,'[1]tab-PINI-SINT'!$B$18:$H$20000,7,0),IFERROR(VLOOKUP(D2072,[1]INSUMOS!$B$13:$J$9994,9,0),"")))))</f>
        <v>SINAPI</v>
      </c>
      <c r="F2072" s="37" t="str">
        <f>IFERROR(VLOOKUP(D2072,'[1]COMP-SINT-SINAPI'!$G$6:$Q$20000,2,0),IFERROR(VLOOKUP(D2072,'[1]PREÇOS UNITÁRIOS'!$B$73:$H$20000,3,0),IFERROR(VLOOKUP(D2072,'[1]INSUMOS-SINAPI'!$A$7:$F$20000,2,0),IFERROR(VLOOKUP(D2072,'[1]tab-PINI-SINT'!$B$18:$G$20000,2,0),IFERROR(VLOOKUP(D2072,[1]INSUMOS!$B$13:$H$9994,3,0),"")))))</f>
        <v>AUXILIAR DE ELETRICISTA COM ENCARGOS COMPLEMENTARES</v>
      </c>
      <c r="G2072" s="38" t="str">
        <f>IFERROR(VLOOKUP(D2072,'[1]COMP-SINT-SINAPI'!$G$6:$Q$20000,3,0),IFERROR(VLOOKUP(D2072,'[1]PREÇOS UNITÁRIOS'!$B$73:$H$20000,4,0),IFERROR(VLOOKUP(D2072,'[1]INSUMOS-SINAPI'!$A$7:$F$20000,3,0),IFERROR(VLOOKUP(D2072,'[1]tab-PINI-SINT'!$B$18:$G$20000,3,0),IFERROR(VLOOKUP(D2072,[1]INSUMOS!$B$13:$H$9994,5,0),"")))))</f>
        <v>H</v>
      </c>
      <c r="H2072" s="39">
        <v>0.9</v>
      </c>
      <c r="I2072" s="38">
        <f>IFERROR(VLOOKUP(D2072,'[1]COMP-SINT-SINAPI'!$G$6:$Q$20000,8,0),IFERROR(VLOOKUP(D2072,'[1]PREÇOS UNITÁRIOS'!$B$73:$H$20000,5,0),IFERROR(VLOOKUP(D2072,'[1]INSUMOS-SINAPI'!$A$7:$F$20000,5,0),IFERROR(VLOOKUP(D2072,'[1]tab-PINI-SINT'!$B$18:$G$20000,4,0),IFERROR(VLOOKUP(D2072,[1]INSUMOS!$B$13:$H$9994,6,0),"")))))</f>
        <v>5.1700000000000017</v>
      </c>
      <c r="J2072" s="38" t="str">
        <f>IF(D2072="",0,IFERROR(VLOOKUP(D2072,'[1]COMP-SINT-SINAPI'!$G$6:$Q$20000,7,0),IFERROR(VLOOKUP(D2072,'[1]PREÇOS UNITÁRIOS'!$B$73:$H$20000,6,0),IFERROR(VLOOKUP(D2072,'[1]INSUMOS-SINAPI'!$A$7:$F$20000,7,0),IFERROR(VLOOKUP(D2072,'[1]tab-PINI-SINT'!$B$18:$G$20000,5,0),IFERROR(VLOOKUP(D2072,[1]INSUMOS!$B$13:$H$9994,7,0),"0,00"))))))</f>
        <v>15,70</v>
      </c>
      <c r="K2072" s="40">
        <f>IF(H2072="",0,H2072*I2072)</f>
        <v>4.6530000000000014</v>
      </c>
      <c r="L2072" s="40">
        <f>H2072*J2072</f>
        <v>14.129999999999999</v>
      </c>
      <c r="M2072" s="41">
        <f>K2072+L2072</f>
        <v>18.783000000000001</v>
      </c>
      <c r="N2072" s="49">
        <v>315.66399999999999</v>
      </c>
    </row>
    <row r="2073" spans="3:14" ht="25" x14ac:dyDescent="0.35">
      <c r="C2073" s="34"/>
      <c r="D2073" s="36">
        <v>88264</v>
      </c>
      <c r="E2073" s="38" t="str">
        <f>IFERROR(VLOOKUP(D2073,'[1]COMP-SINT-SINAPI'!$G$6:$R$20000,12,0),IFERROR(VLOOKUP(D2073,'[1]PREÇOS UNITÁRIOS'!$B$73:$K$20000,9,0),IFERROR(VLOOKUP(D2073,'[1]INSUMOS-SINAPI'!$A$6:$J$20000,6,0),IFERROR(VLOOKUP(D2073,'[1]tab-PINI-SINT'!$B$18:$H$20000,7,0),IFERROR(VLOOKUP(D2073,[1]INSUMOS!$B$13:$J$9994,9,0),"")))))</f>
        <v>SINAPI</v>
      </c>
      <c r="F2073" s="37" t="str">
        <f>IFERROR(VLOOKUP(D2073,'[1]COMP-SINT-SINAPI'!$G$6:$Q$20000,2,0),IFERROR(VLOOKUP(D2073,'[1]PREÇOS UNITÁRIOS'!$B$73:$H$20000,3,0),IFERROR(VLOOKUP(D2073,'[1]INSUMOS-SINAPI'!$A$7:$F$20000,2,0),IFERROR(VLOOKUP(D2073,'[1]tab-PINI-SINT'!$B$18:$G$20000,2,0),IFERROR(VLOOKUP(D2073,[1]INSUMOS!$B$13:$H$9994,3,0),"")))))</f>
        <v>ELETRICISTA COM ENCARGOS COMPLEMENTARES</v>
      </c>
      <c r="G2073" s="38" t="str">
        <f>IFERROR(VLOOKUP(D2073,'[1]COMP-SINT-SINAPI'!$G$6:$Q$20000,3,0),IFERROR(VLOOKUP(D2073,'[1]PREÇOS UNITÁRIOS'!$B$73:$H$20000,4,0),IFERROR(VLOOKUP(D2073,'[1]INSUMOS-SINAPI'!$A$7:$F$20000,3,0),IFERROR(VLOOKUP(D2073,'[1]tab-PINI-SINT'!$B$18:$G$20000,3,0),IFERROR(VLOOKUP(D2073,[1]INSUMOS!$B$13:$H$9994,5,0),"")))))</f>
        <v>H</v>
      </c>
      <c r="H2073" s="39">
        <v>0.9</v>
      </c>
      <c r="I2073" s="38">
        <f>IFERROR(VLOOKUP(D2073,'[1]COMP-SINT-SINAPI'!$G$6:$Q$20000,8,0),IFERROR(VLOOKUP(D2073,'[1]PREÇOS UNITÁRIOS'!$B$73:$H$20000,5,0),IFERROR(VLOOKUP(D2073,'[1]INSUMOS-SINAPI'!$A$7:$F$20000,5,0),IFERROR(VLOOKUP(D2073,'[1]tab-PINI-SINT'!$B$18:$G$20000,4,0),IFERROR(VLOOKUP(D2073,[1]INSUMOS!$B$13:$H$9994,6,0),"")))))</f>
        <v>5.1700000000000017</v>
      </c>
      <c r="J2073" s="38" t="str">
        <f>IF(D2073="",0,IFERROR(VLOOKUP(D2073,'[1]COMP-SINT-SINAPI'!$G$6:$Q$20000,7,0),IFERROR(VLOOKUP(D2073,'[1]PREÇOS UNITÁRIOS'!$B$73:$H$20000,6,0),IFERROR(VLOOKUP(D2073,'[1]INSUMOS-SINAPI'!$A$7:$F$20000,7,0),IFERROR(VLOOKUP(D2073,'[1]tab-PINI-SINT'!$B$18:$G$20000,5,0),IFERROR(VLOOKUP(D2073,[1]INSUMOS!$B$13:$H$9994,7,0),"0,00"))))))</f>
        <v>20,13</v>
      </c>
      <c r="K2073" s="40">
        <f>IF(H2073="",0,H2073*I2073)</f>
        <v>4.6530000000000014</v>
      </c>
      <c r="L2073" s="40">
        <f>H2073*J2073</f>
        <v>18.117000000000001</v>
      </c>
      <c r="M2073" s="41">
        <f>K2073+L2073</f>
        <v>22.770000000000003</v>
      </c>
      <c r="N2073" s="41">
        <v>271.60000000000002</v>
      </c>
    </row>
    <row r="2074" spans="3:14" x14ac:dyDescent="0.35">
      <c r="C2074" s="34"/>
      <c r="D2074" s="35"/>
      <c r="E2074" s="118"/>
      <c r="F2074" s="35"/>
      <c r="G2074" s="35"/>
      <c r="H2074" s="35"/>
      <c r="I2074" s="50" t="s">
        <v>1042</v>
      </c>
      <c r="J2074" s="29"/>
      <c r="K2074" s="41">
        <f>SUM(K2071:K2073)</f>
        <v>280.90600000000006</v>
      </c>
      <c r="L2074" s="41">
        <f>SUM(L2071:L2073)</f>
        <v>32.247</v>
      </c>
      <c r="M2074" s="41">
        <f>SUM(M2071:M2073)</f>
        <v>313.15300000000002</v>
      </c>
      <c r="N2074" s="41">
        <v>19.835999999999999</v>
      </c>
    </row>
    <row r="2075" spans="3:14" x14ac:dyDescent="0.35">
      <c r="C2075" s="34"/>
      <c r="D2075" s="35"/>
      <c r="E2075" s="118"/>
      <c r="F2075" s="51"/>
      <c r="G2075" s="43"/>
      <c r="H2075" s="43"/>
      <c r="I2075" s="43"/>
      <c r="J2075" s="43"/>
      <c r="K2075" s="43"/>
      <c r="L2075" s="43"/>
      <c r="M2075" s="43"/>
      <c r="N2075" s="41">
        <v>24.228000000000002</v>
      </c>
    </row>
    <row r="2076" spans="3:14" x14ac:dyDescent="0.35">
      <c r="C2076" s="42"/>
      <c r="D2076" s="43"/>
      <c r="E2076" s="117"/>
      <c r="F2076" s="43"/>
      <c r="G2076" s="44" t="s">
        <v>21</v>
      </c>
      <c r="H2076" s="44" t="s">
        <v>1036</v>
      </c>
      <c r="I2076" s="44" t="s">
        <v>1037</v>
      </c>
      <c r="J2076" s="44" t="s">
        <v>1038</v>
      </c>
      <c r="K2076" s="44" t="s">
        <v>1039</v>
      </c>
      <c r="L2076" s="44" t="s">
        <v>1040</v>
      </c>
      <c r="M2076" s="45" t="s">
        <v>1041</v>
      </c>
      <c r="N2076" s="41">
        <v>315.66400000000004</v>
      </c>
    </row>
    <row r="2077" spans="3:14" ht="104" x14ac:dyDescent="0.35">
      <c r="C2077" s="46" t="s">
        <v>1249</v>
      </c>
      <c r="D2077" s="47" t="str">
        <f>IF(C2077="","",VLOOKUP(C2077,'[1]PREÇOS UNITÁRIOS'!$B$12:$H$10000,2,0))</f>
        <v>C283-BASA -SINAPI</v>
      </c>
      <c r="E2077" s="79" t="s">
        <v>11</v>
      </c>
      <c r="F2077" s="47" t="str">
        <f>IF(C2077="","",VLOOKUP(C2077,'[1]PREÇOS UNITÁRIOS'!$B$12:$H$10000,3,0))</f>
        <v>LUMINÁRIA PLAFON QUADRADA 20 X 20 CM DE EMBUTIR A LED, COM CORPO EM CHAPA DE AÇO FOSFATIZADA E PINTADA ELETROSTÁTICA. ACRÍLICO LEITOSO. 18W-BIVOLT (6400°K).</v>
      </c>
      <c r="G2077" s="48" t="s">
        <v>1052</v>
      </c>
      <c r="H2077" s="29"/>
      <c r="I2077" s="29"/>
      <c r="J2077" s="49"/>
      <c r="K2077" s="49">
        <f>K2081</f>
        <v>52.205999999999996</v>
      </c>
      <c r="L2077" s="49">
        <f>L2081</f>
        <v>32.247</v>
      </c>
      <c r="M2077" s="49">
        <f>SUM(K2077:L2077)</f>
        <v>84.453000000000003</v>
      </c>
      <c r="N2077" s="43"/>
    </row>
    <row r="2078" spans="3:14" ht="100" x14ac:dyDescent="0.35">
      <c r="C2078" s="34"/>
      <c r="D2078" s="36" t="s">
        <v>1250</v>
      </c>
      <c r="E2078" s="38" t="str">
        <f>IFERROR(VLOOKUP(D2078,'[1]COMP-SINT-SINAPI'!$G$6:$R$20000,12,0),IFERROR(VLOOKUP(D2078,'[1]PREÇOS UNITÁRIOS'!$B$73:$K$20000,9,0),IFERROR(VLOOKUP(D2078,'[1]INSUMOS-SINAPI'!$A$6:$J$20000,6,0),IFERROR(VLOOKUP(D2078,'[1]tab-PINI-SINT'!$B$18:$H$20000,7,0),IFERROR(VLOOKUP(D2078,[1]INSUMOS!$B$13:$J$9994,9,0),"")))))</f>
        <v>INTERNET</v>
      </c>
      <c r="F2078" s="37" t="str">
        <f>IFERROR(VLOOKUP(D2078,'[1]COMP-SINT-SINAPI'!$G$6:$Q$20000,2,0),IFERROR(VLOOKUP(D2078,'[1]PREÇOS UNITÁRIOS'!$B$73:$H$20000,3,0),IFERROR(VLOOKUP(D2078,'[1]INSUMOS-SINAPI'!$A$7:$F$20000,2,0),IFERROR(VLOOKUP(D2078,'[1]tab-PINI-SINT'!$B$18:$G$20000,2,0),IFERROR(VLOOKUP(D2078,[1]INSUMOS!$B$13:$H$9994,3,0),"")))))</f>
        <v>LUMINÁRIA PLAFON QUADRADA 20 X 20 CM DE EMBUTIR A LED, COM CORPO EM CHAPA DE AÇO FOSFATIZADA E PINTADA ELETROSTÁTICA. ACRÍLICO LEITOSO. 18W-BIVOLT (6400°K).</v>
      </c>
      <c r="G2078" s="38" t="str">
        <f>IFERROR(VLOOKUP(D2078,'[1]COMP-SINT-SINAPI'!$G$6:$Q$20000,3,0),IFERROR(VLOOKUP(D2078,'[1]PREÇOS UNITÁRIOS'!$B$73:$H$20000,4,0),IFERROR(VLOOKUP(D2078,'[1]INSUMOS-SINAPI'!$A$7:$F$20000,3,0),IFERROR(VLOOKUP(D2078,'[1]tab-PINI-SINT'!$B$18:$G$20000,3,0),IFERROR(VLOOKUP(D2078,[1]INSUMOS!$B$13:$H$9994,5,0),"")))))</f>
        <v>UND</v>
      </c>
      <c r="H2078" s="39">
        <v>1</v>
      </c>
      <c r="I2078" s="38">
        <f>IFERROR(VLOOKUP(D2078,'[1]COMP-SINT-SINAPI'!$G$6:$Q$20000,8,0),IFERROR(VLOOKUP(D2078,'[1]PREÇOS UNITÁRIOS'!$B$73:$H$20000,5,0),IFERROR(VLOOKUP(D2078,'[1]INSUMOS-SINAPI'!$A$7:$F$20000,5,0),IFERROR(VLOOKUP(D2078,'[1]tab-PINI-SINT'!$B$18:$G$20000,4,0),IFERROR(VLOOKUP(D2078,[1]INSUMOS!$B$13:$H$9994,6,0),"")))))</f>
        <v>42.9</v>
      </c>
      <c r="J2078" s="38">
        <f>IF(D2078="",0,IFERROR(VLOOKUP(D2078,'[1]COMP-SINT-SINAPI'!$G$6:$Q$20000,7,0),IFERROR(VLOOKUP(D2078,'[1]PREÇOS UNITÁRIOS'!$B$73:$H$20000,6,0),IFERROR(VLOOKUP(D2078,'[1]INSUMOS-SINAPI'!$A$7:$F$20000,7,0),IFERROR(VLOOKUP(D2078,'[1]tab-PINI-SINT'!$B$18:$G$20000,5,0),IFERROR(VLOOKUP(D2078,[1]INSUMOS!$B$13:$H$9994,7,0),"0,00"))))))</f>
        <v>0</v>
      </c>
      <c r="K2078" s="40">
        <f>IF(H2078="",0,H2078*I2078)</f>
        <v>42.9</v>
      </c>
      <c r="L2078" s="40">
        <f>H2078*J2078</f>
        <v>0</v>
      </c>
      <c r="M2078" s="41">
        <f>K2078+L2078</f>
        <v>42.9</v>
      </c>
      <c r="N2078" s="45" t="s">
        <v>1041</v>
      </c>
    </row>
    <row r="2079" spans="3:14" ht="37.5" x14ac:dyDescent="0.35">
      <c r="C2079" s="34"/>
      <c r="D2079" s="36">
        <v>88247</v>
      </c>
      <c r="E2079" s="38" t="str">
        <f>IFERROR(VLOOKUP(D2079,'[1]COMP-SINT-SINAPI'!$G$6:$R$20000,12,0),IFERROR(VLOOKUP(D2079,'[1]PREÇOS UNITÁRIOS'!$B$73:$K$20000,9,0),IFERROR(VLOOKUP(D2079,'[1]INSUMOS-SINAPI'!$A$6:$J$20000,6,0),IFERROR(VLOOKUP(D2079,'[1]tab-PINI-SINT'!$B$18:$H$20000,7,0),IFERROR(VLOOKUP(D2079,[1]INSUMOS!$B$13:$J$9994,9,0),"")))))</f>
        <v>SINAPI</v>
      </c>
      <c r="F2079" s="37" t="str">
        <f>IFERROR(VLOOKUP(D2079,'[1]COMP-SINT-SINAPI'!$G$6:$Q$20000,2,0),IFERROR(VLOOKUP(D2079,'[1]PREÇOS UNITÁRIOS'!$B$73:$H$20000,3,0),IFERROR(VLOOKUP(D2079,'[1]INSUMOS-SINAPI'!$A$7:$F$20000,2,0),IFERROR(VLOOKUP(D2079,'[1]tab-PINI-SINT'!$B$18:$G$20000,2,0),IFERROR(VLOOKUP(D2079,[1]INSUMOS!$B$13:$H$9994,3,0),"")))))</f>
        <v>AUXILIAR DE ELETRICISTA COM ENCARGOS COMPLEMENTARES</v>
      </c>
      <c r="G2079" s="38" t="str">
        <f>IFERROR(VLOOKUP(D2079,'[1]COMP-SINT-SINAPI'!$G$6:$Q$20000,3,0),IFERROR(VLOOKUP(D2079,'[1]PREÇOS UNITÁRIOS'!$B$73:$H$20000,4,0),IFERROR(VLOOKUP(D2079,'[1]INSUMOS-SINAPI'!$A$7:$F$20000,3,0),IFERROR(VLOOKUP(D2079,'[1]tab-PINI-SINT'!$B$18:$G$20000,3,0),IFERROR(VLOOKUP(D2079,[1]INSUMOS!$B$13:$H$9994,5,0),"")))))</f>
        <v>H</v>
      </c>
      <c r="H2079" s="39">
        <v>0.9</v>
      </c>
      <c r="I2079" s="38">
        <f>IFERROR(VLOOKUP(D2079,'[1]COMP-SINT-SINAPI'!$G$6:$Q$20000,8,0),IFERROR(VLOOKUP(D2079,'[1]PREÇOS UNITÁRIOS'!$B$73:$H$20000,5,0),IFERROR(VLOOKUP(D2079,'[1]INSUMOS-SINAPI'!$A$7:$F$20000,5,0),IFERROR(VLOOKUP(D2079,'[1]tab-PINI-SINT'!$B$18:$G$20000,4,0),IFERROR(VLOOKUP(D2079,[1]INSUMOS!$B$13:$H$9994,6,0),"")))))</f>
        <v>5.1700000000000017</v>
      </c>
      <c r="J2079" s="38" t="str">
        <f>IF(D2079="",0,IFERROR(VLOOKUP(D2079,'[1]COMP-SINT-SINAPI'!$G$6:$Q$20000,7,0),IFERROR(VLOOKUP(D2079,'[1]PREÇOS UNITÁRIOS'!$B$73:$H$20000,6,0),IFERROR(VLOOKUP(D2079,'[1]INSUMOS-SINAPI'!$A$7:$F$20000,7,0),IFERROR(VLOOKUP(D2079,'[1]tab-PINI-SINT'!$B$18:$G$20000,5,0),IFERROR(VLOOKUP(D2079,[1]INSUMOS!$B$13:$H$9994,7,0),"0,00"))))))</f>
        <v>15,70</v>
      </c>
      <c r="K2079" s="40">
        <f>IF(H2079="",0,H2079*I2079)</f>
        <v>4.6530000000000014</v>
      </c>
      <c r="L2079" s="40">
        <f>H2079*J2079</f>
        <v>14.129999999999999</v>
      </c>
      <c r="M2079" s="41">
        <f>K2079+L2079</f>
        <v>18.783000000000001</v>
      </c>
      <c r="N2079" s="49">
        <v>86.963999999999999</v>
      </c>
    </row>
    <row r="2080" spans="3:14" ht="25" x14ac:dyDescent="0.35">
      <c r="C2080" s="34"/>
      <c r="D2080" s="36">
        <v>88264</v>
      </c>
      <c r="E2080" s="38" t="str">
        <f>IFERROR(VLOOKUP(D2080,'[1]COMP-SINT-SINAPI'!$G$6:$R$20000,12,0),IFERROR(VLOOKUP(D2080,'[1]PREÇOS UNITÁRIOS'!$B$73:$K$20000,9,0),IFERROR(VLOOKUP(D2080,'[1]INSUMOS-SINAPI'!$A$6:$J$20000,6,0),IFERROR(VLOOKUP(D2080,'[1]tab-PINI-SINT'!$B$18:$H$20000,7,0),IFERROR(VLOOKUP(D2080,[1]INSUMOS!$B$13:$J$9994,9,0),"")))))</f>
        <v>SINAPI</v>
      </c>
      <c r="F2080" s="37" t="str">
        <f>IFERROR(VLOOKUP(D2080,'[1]COMP-SINT-SINAPI'!$G$6:$Q$20000,2,0),IFERROR(VLOOKUP(D2080,'[1]PREÇOS UNITÁRIOS'!$B$73:$H$20000,3,0),IFERROR(VLOOKUP(D2080,'[1]INSUMOS-SINAPI'!$A$7:$F$20000,2,0),IFERROR(VLOOKUP(D2080,'[1]tab-PINI-SINT'!$B$18:$G$20000,2,0),IFERROR(VLOOKUP(D2080,[1]INSUMOS!$B$13:$H$9994,3,0),"")))))</f>
        <v>ELETRICISTA COM ENCARGOS COMPLEMENTARES</v>
      </c>
      <c r="G2080" s="38" t="str">
        <f>IFERROR(VLOOKUP(D2080,'[1]COMP-SINT-SINAPI'!$G$6:$Q$20000,3,0),IFERROR(VLOOKUP(D2080,'[1]PREÇOS UNITÁRIOS'!$B$73:$H$20000,4,0),IFERROR(VLOOKUP(D2080,'[1]INSUMOS-SINAPI'!$A$7:$F$20000,3,0),IFERROR(VLOOKUP(D2080,'[1]tab-PINI-SINT'!$B$18:$G$20000,3,0),IFERROR(VLOOKUP(D2080,[1]INSUMOS!$B$13:$H$9994,5,0),"")))))</f>
        <v>H</v>
      </c>
      <c r="H2080" s="39">
        <v>0.9</v>
      </c>
      <c r="I2080" s="38">
        <f>IFERROR(VLOOKUP(D2080,'[1]COMP-SINT-SINAPI'!$G$6:$Q$20000,8,0),IFERROR(VLOOKUP(D2080,'[1]PREÇOS UNITÁRIOS'!$B$73:$H$20000,5,0),IFERROR(VLOOKUP(D2080,'[1]INSUMOS-SINAPI'!$A$7:$F$20000,5,0),IFERROR(VLOOKUP(D2080,'[1]tab-PINI-SINT'!$B$18:$G$20000,4,0),IFERROR(VLOOKUP(D2080,[1]INSUMOS!$B$13:$H$9994,6,0),"")))))</f>
        <v>5.1700000000000017</v>
      </c>
      <c r="J2080" s="38" t="str">
        <f>IF(D2080="",0,IFERROR(VLOOKUP(D2080,'[1]COMP-SINT-SINAPI'!$G$6:$Q$20000,7,0),IFERROR(VLOOKUP(D2080,'[1]PREÇOS UNITÁRIOS'!$B$73:$H$20000,6,0),IFERROR(VLOOKUP(D2080,'[1]INSUMOS-SINAPI'!$A$7:$F$20000,7,0),IFERROR(VLOOKUP(D2080,'[1]tab-PINI-SINT'!$B$18:$G$20000,5,0),IFERROR(VLOOKUP(D2080,[1]INSUMOS!$B$13:$H$9994,7,0),"0,00"))))))</f>
        <v>20,13</v>
      </c>
      <c r="K2080" s="40">
        <f>IF(H2080="",0,H2080*I2080)</f>
        <v>4.6530000000000014</v>
      </c>
      <c r="L2080" s="40">
        <f>H2080*J2080</f>
        <v>18.117000000000001</v>
      </c>
      <c r="M2080" s="41">
        <f>K2080+L2080</f>
        <v>22.770000000000003</v>
      </c>
      <c r="N2080" s="41">
        <v>42.9</v>
      </c>
    </row>
    <row r="2081" spans="3:14" x14ac:dyDescent="0.35">
      <c r="C2081" s="34"/>
      <c r="D2081" s="35"/>
      <c r="E2081" s="118"/>
      <c r="F2081" s="35"/>
      <c r="G2081" s="35"/>
      <c r="H2081" s="35"/>
      <c r="I2081" s="50" t="s">
        <v>1042</v>
      </c>
      <c r="J2081" s="29"/>
      <c r="K2081" s="41">
        <f>SUM(K2078:K2080)</f>
        <v>52.205999999999996</v>
      </c>
      <c r="L2081" s="41">
        <f>SUM(L2078:L2080)</f>
        <v>32.247</v>
      </c>
      <c r="M2081" s="41">
        <f>SUM(M2078:M2080)</f>
        <v>84.453000000000003</v>
      </c>
      <c r="N2081" s="41">
        <v>19.835999999999999</v>
      </c>
    </row>
    <row r="2082" spans="3:14" x14ac:dyDescent="0.35">
      <c r="C2082" s="34"/>
      <c r="D2082" s="35"/>
      <c r="E2082" s="118"/>
      <c r="F2082" s="51"/>
      <c r="G2082" s="43"/>
      <c r="H2082" s="43"/>
      <c r="I2082" s="43"/>
      <c r="J2082" s="43"/>
      <c r="K2082" s="43"/>
      <c r="L2082" s="43"/>
      <c r="M2082" s="43"/>
      <c r="N2082" s="41">
        <v>24.228000000000002</v>
      </c>
    </row>
    <row r="2083" spans="3:14" x14ac:dyDescent="0.35">
      <c r="C2083" s="42"/>
      <c r="D2083" s="43"/>
      <c r="E2083" s="117"/>
      <c r="F2083" s="43"/>
      <c r="G2083" s="44" t="s">
        <v>21</v>
      </c>
      <c r="H2083" s="44" t="s">
        <v>1036</v>
      </c>
      <c r="I2083" s="44" t="s">
        <v>1037</v>
      </c>
      <c r="J2083" s="44" t="s">
        <v>1038</v>
      </c>
      <c r="K2083" s="44" t="s">
        <v>1039</v>
      </c>
      <c r="L2083" s="44" t="s">
        <v>1040</v>
      </c>
      <c r="M2083" s="45" t="s">
        <v>1041</v>
      </c>
      <c r="N2083" s="41">
        <v>86.963999999999999</v>
      </c>
    </row>
    <row r="2084" spans="3:14" ht="91" x14ac:dyDescent="0.35">
      <c r="C2084" s="46" t="s">
        <v>1251</v>
      </c>
      <c r="D2084" s="47" t="str">
        <f>IF(C2084="","",VLOOKUP(C2084,'[1]PREÇOS UNITÁRIOS'!$B$12:$H$10000,2,0))</f>
        <v>C284-BASA -SINAPI</v>
      </c>
      <c r="E2084" s="79" t="s">
        <v>11</v>
      </c>
      <c r="F2084" s="47" t="str">
        <f>IF(C2084="","",VLOOKUP(C2084,'[1]PREÇOS UNITÁRIOS'!$B$12:$H$10000,3,0))</f>
        <v>LUMINÁRIA SPOT TRILHO COM 6 SPOTS DOCRÓICA MR 16 PRETO POTÊNCIA DE 10 W, COMPLETO, COR BRANCO FRIO 6000-6500K, TRILHO COM 2 MÉTROS DE COMPRIMENTO</v>
      </c>
      <c r="G2084" s="48" t="s">
        <v>21</v>
      </c>
      <c r="H2084" s="29"/>
      <c r="I2084" s="29"/>
      <c r="J2084" s="49"/>
      <c r="K2084" s="49">
        <f>K2088</f>
        <v>199.20599999999999</v>
      </c>
      <c r="L2084" s="49">
        <f>L2088</f>
        <v>32.247</v>
      </c>
      <c r="M2084" s="49">
        <f>SUM(K2084:L2084)</f>
        <v>231.45299999999997</v>
      </c>
      <c r="N2084" s="43"/>
    </row>
    <row r="2085" spans="3:14" ht="75" x14ac:dyDescent="0.35">
      <c r="C2085" s="34"/>
      <c r="D2085" s="36" t="s">
        <v>245</v>
      </c>
      <c r="E2085" s="38" t="str">
        <f>IFERROR(VLOOKUP(D2085,'[1]COMP-SINT-SINAPI'!$G$6:$R$20000,12,0),IFERROR(VLOOKUP(D2085,'[1]PREÇOS UNITÁRIOS'!$B$73:$K$20000,9,0),IFERROR(VLOOKUP(D2085,'[1]INSUMOS-SINAPI'!$A$6:$J$20000,6,0),IFERROR(VLOOKUP(D2085,'[1]tab-PINI-SINT'!$B$18:$H$20000,7,0),IFERROR(VLOOKUP(D2085,[1]INSUMOS!$B$13:$J$9994,9,0),"")))))</f>
        <v>INTERNET</v>
      </c>
      <c r="F2085" s="37" t="str">
        <f>IFERROR(VLOOKUP(D2085,'[1]COMP-SINT-SINAPI'!$G$6:$Q$20000,2,0),IFERROR(VLOOKUP(D2085,'[1]PREÇOS UNITÁRIOS'!$B$73:$H$20000,3,0),IFERROR(VLOOKUP(D2085,'[1]INSUMOS-SINAPI'!$A$7:$F$20000,2,0),IFERROR(VLOOKUP(D2085,'[1]tab-PINI-SINT'!$B$18:$G$20000,2,0),IFERROR(VLOOKUP(D2085,[1]INSUMOS!$B$13:$H$9994,3,0),"")))))</f>
        <v>LUMINÁRIA SPOT TRILHO COM 6 SPOTS DOCRÓICA MR 16 PRETO POTÊNCIA DE 10 W, COMPLETO, COR BRANCO FRIO 6000-6500K, TRILHO COM 2 MÉTROS DE COMPRIMENTO</v>
      </c>
      <c r="G2085" s="38" t="str">
        <f>IFERROR(VLOOKUP(D2085,'[1]COMP-SINT-SINAPI'!$G$6:$Q$20000,3,0),IFERROR(VLOOKUP(D2085,'[1]PREÇOS UNITÁRIOS'!$B$73:$H$20000,4,0),IFERROR(VLOOKUP(D2085,'[1]INSUMOS-SINAPI'!$A$7:$F$20000,3,0),IFERROR(VLOOKUP(D2085,'[1]tab-PINI-SINT'!$B$18:$G$20000,3,0),IFERROR(VLOOKUP(D2085,[1]INSUMOS!$B$13:$H$9994,5,0),"")))))</f>
        <v>UND</v>
      </c>
      <c r="H2085" s="39">
        <v>1</v>
      </c>
      <c r="I2085" s="38">
        <f>IFERROR(VLOOKUP(D2085,'[1]COMP-SINT-SINAPI'!$G$6:$Q$20000,8,0),IFERROR(VLOOKUP(D2085,'[1]PREÇOS UNITÁRIOS'!$B$73:$H$20000,5,0),IFERROR(VLOOKUP(D2085,'[1]INSUMOS-SINAPI'!$A$7:$F$20000,5,0),IFERROR(VLOOKUP(D2085,'[1]tab-PINI-SINT'!$B$18:$G$20000,4,0),IFERROR(VLOOKUP(D2085,[1]INSUMOS!$B$13:$H$9994,6,0),"")))))</f>
        <v>189.9</v>
      </c>
      <c r="J2085" s="38">
        <f>IF(D2085="",0,IFERROR(VLOOKUP(D2085,'[1]COMP-SINT-SINAPI'!$G$6:$Q$20000,7,0),IFERROR(VLOOKUP(D2085,'[1]PREÇOS UNITÁRIOS'!$B$73:$H$20000,6,0),IFERROR(VLOOKUP(D2085,'[1]INSUMOS-SINAPI'!$A$7:$F$20000,7,0),IFERROR(VLOOKUP(D2085,'[1]tab-PINI-SINT'!$B$18:$G$20000,5,0),IFERROR(VLOOKUP(D2085,[1]INSUMOS!$B$13:$H$9994,7,0),"0,00"))))))</f>
        <v>0</v>
      </c>
      <c r="K2085" s="40">
        <f>IF(H2085="",0,H2085*I2085)</f>
        <v>189.9</v>
      </c>
      <c r="L2085" s="40">
        <f>H2085*J2085</f>
        <v>0</v>
      </c>
      <c r="M2085" s="41">
        <f>K2085+L2085</f>
        <v>189.9</v>
      </c>
      <c r="N2085" s="45" t="s">
        <v>1041</v>
      </c>
    </row>
    <row r="2086" spans="3:14" ht="37.5" x14ac:dyDescent="0.35">
      <c r="C2086" s="34"/>
      <c r="D2086" s="36">
        <v>88247</v>
      </c>
      <c r="E2086" s="38" t="str">
        <f>IFERROR(VLOOKUP(D2086,'[1]COMP-SINT-SINAPI'!$G$6:$R$20000,12,0),IFERROR(VLOOKUP(D2086,'[1]PREÇOS UNITÁRIOS'!$B$73:$K$20000,9,0),IFERROR(VLOOKUP(D2086,'[1]INSUMOS-SINAPI'!$A$6:$J$20000,6,0),IFERROR(VLOOKUP(D2086,'[1]tab-PINI-SINT'!$B$18:$H$20000,7,0),IFERROR(VLOOKUP(D2086,[1]INSUMOS!$B$13:$J$9994,9,0),"")))))</f>
        <v>SINAPI</v>
      </c>
      <c r="F2086" s="37" t="str">
        <f>IFERROR(VLOOKUP(D2086,'[1]COMP-SINT-SINAPI'!$G$6:$Q$20000,2,0),IFERROR(VLOOKUP(D2086,'[1]PREÇOS UNITÁRIOS'!$B$73:$H$20000,3,0),IFERROR(VLOOKUP(D2086,'[1]INSUMOS-SINAPI'!$A$7:$F$20000,2,0),IFERROR(VLOOKUP(D2086,'[1]tab-PINI-SINT'!$B$18:$G$20000,2,0),IFERROR(VLOOKUP(D2086,[1]INSUMOS!$B$13:$H$9994,3,0),"")))))</f>
        <v>AUXILIAR DE ELETRICISTA COM ENCARGOS COMPLEMENTARES</v>
      </c>
      <c r="G2086" s="38" t="str">
        <f>IFERROR(VLOOKUP(D2086,'[1]COMP-SINT-SINAPI'!$G$6:$Q$20000,3,0),IFERROR(VLOOKUP(D2086,'[1]PREÇOS UNITÁRIOS'!$B$73:$H$20000,4,0),IFERROR(VLOOKUP(D2086,'[1]INSUMOS-SINAPI'!$A$7:$F$20000,3,0),IFERROR(VLOOKUP(D2086,'[1]tab-PINI-SINT'!$B$18:$G$20000,3,0),IFERROR(VLOOKUP(D2086,[1]INSUMOS!$B$13:$H$9994,5,0),"")))))</f>
        <v>H</v>
      </c>
      <c r="H2086" s="39">
        <v>0.9</v>
      </c>
      <c r="I2086" s="38">
        <f>IFERROR(VLOOKUP(D2086,'[1]COMP-SINT-SINAPI'!$G$6:$Q$20000,8,0),IFERROR(VLOOKUP(D2086,'[1]PREÇOS UNITÁRIOS'!$B$73:$H$20000,5,0),IFERROR(VLOOKUP(D2086,'[1]INSUMOS-SINAPI'!$A$7:$F$20000,5,0),IFERROR(VLOOKUP(D2086,'[1]tab-PINI-SINT'!$B$18:$G$20000,4,0),IFERROR(VLOOKUP(D2086,[1]INSUMOS!$B$13:$H$9994,6,0),"")))))</f>
        <v>5.1700000000000017</v>
      </c>
      <c r="J2086" s="38" t="str">
        <f>IF(D2086="",0,IFERROR(VLOOKUP(D2086,'[1]COMP-SINT-SINAPI'!$G$6:$Q$20000,7,0),IFERROR(VLOOKUP(D2086,'[1]PREÇOS UNITÁRIOS'!$B$73:$H$20000,6,0),IFERROR(VLOOKUP(D2086,'[1]INSUMOS-SINAPI'!$A$7:$F$20000,7,0),IFERROR(VLOOKUP(D2086,'[1]tab-PINI-SINT'!$B$18:$G$20000,5,0),IFERROR(VLOOKUP(D2086,[1]INSUMOS!$B$13:$H$9994,7,0),"0,00"))))))</f>
        <v>15,70</v>
      </c>
      <c r="K2086" s="40">
        <f>IF(H2086="",0,H2086*I2086)</f>
        <v>4.6530000000000014</v>
      </c>
      <c r="L2086" s="40">
        <f>H2086*J2086</f>
        <v>14.129999999999999</v>
      </c>
      <c r="M2086" s="41">
        <f>K2086+L2086</f>
        <v>18.783000000000001</v>
      </c>
      <c r="N2086" s="49">
        <v>233.96400000000003</v>
      </c>
    </row>
    <row r="2087" spans="3:14" ht="25" x14ac:dyDescent="0.35">
      <c r="C2087" s="34"/>
      <c r="D2087" s="36">
        <v>88264</v>
      </c>
      <c r="E2087" s="38" t="str">
        <f>IFERROR(VLOOKUP(D2087,'[1]COMP-SINT-SINAPI'!$G$6:$R$20000,12,0),IFERROR(VLOOKUP(D2087,'[1]PREÇOS UNITÁRIOS'!$B$73:$K$20000,9,0),IFERROR(VLOOKUP(D2087,'[1]INSUMOS-SINAPI'!$A$6:$J$20000,6,0),IFERROR(VLOOKUP(D2087,'[1]tab-PINI-SINT'!$B$18:$H$20000,7,0),IFERROR(VLOOKUP(D2087,[1]INSUMOS!$B$13:$J$9994,9,0),"")))))</f>
        <v>SINAPI</v>
      </c>
      <c r="F2087" s="37" t="str">
        <f>IFERROR(VLOOKUP(D2087,'[1]COMP-SINT-SINAPI'!$G$6:$Q$20000,2,0),IFERROR(VLOOKUP(D2087,'[1]PREÇOS UNITÁRIOS'!$B$73:$H$20000,3,0),IFERROR(VLOOKUP(D2087,'[1]INSUMOS-SINAPI'!$A$7:$F$20000,2,0),IFERROR(VLOOKUP(D2087,'[1]tab-PINI-SINT'!$B$18:$G$20000,2,0),IFERROR(VLOOKUP(D2087,[1]INSUMOS!$B$13:$H$9994,3,0),"")))))</f>
        <v>ELETRICISTA COM ENCARGOS COMPLEMENTARES</v>
      </c>
      <c r="G2087" s="38" t="str">
        <f>IFERROR(VLOOKUP(D2087,'[1]COMP-SINT-SINAPI'!$G$6:$Q$20000,3,0),IFERROR(VLOOKUP(D2087,'[1]PREÇOS UNITÁRIOS'!$B$73:$H$20000,4,0),IFERROR(VLOOKUP(D2087,'[1]INSUMOS-SINAPI'!$A$7:$F$20000,3,0),IFERROR(VLOOKUP(D2087,'[1]tab-PINI-SINT'!$B$18:$G$20000,3,0),IFERROR(VLOOKUP(D2087,[1]INSUMOS!$B$13:$H$9994,5,0),"")))))</f>
        <v>H</v>
      </c>
      <c r="H2087" s="39">
        <v>0.9</v>
      </c>
      <c r="I2087" s="38">
        <f>IFERROR(VLOOKUP(D2087,'[1]COMP-SINT-SINAPI'!$G$6:$Q$20000,8,0),IFERROR(VLOOKUP(D2087,'[1]PREÇOS UNITÁRIOS'!$B$73:$H$20000,5,0),IFERROR(VLOOKUP(D2087,'[1]INSUMOS-SINAPI'!$A$7:$F$20000,5,0),IFERROR(VLOOKUP(D2087,'[1]tab-PINI-SINT'!$B$18:$G$20000,4,0),IFERROR(VLOOKUP(D2087,[1]INSUMOS!$B$13:$H$9994,6,0),"")))))</f>
        <v>5.1700000000000017</v>
      </c>
      <c r="J2087" s="38" t="str">
        <f>IF(D2087="",0,IFERROR(VLOOKUP(D2087,'[1]COMP-SINT-SINAPI'!$G$6:$Q$20000,7,0),IFERROR(VLOOKUP(D2087,'[1]PREÇOS UNITÁRIOS'!$B$73:$H$20000,6,0),IFERROR(VLOOKUP(D2087,'[1]INSUMOS-SINAPI'!$A$7:$F$20000,7,0),IFERROR(VLOOKUP(D2087,'[1]tab-PINI-SINT'!$B$18:$G$20000,5,0),IFERROR(VLOOKUP(D2087,[1]INSUMOS!$B$13:$H$9994,7,0),"0,00"))))))</f>
        <v>20,13</v>
      </c>
      <c r="K2087" s="40">
        <f>IF(H2087="",0,H2087*I2087)</f>
        <v>4.6530000000000014</v>
      </c>
      <c r="L2087" s="40">
        <f>H2087*J2087</f>
        <v>18.117000000000001</v>
      </c>
      <c r="M2087" s="41">
        <f>K2087+L2087</f>
        <v>22.770000000000003</v>
      </c>
      <c r="N2087" s="41">
        <v>189.9</v>
      </c>
    </row>
    <row r="2088" spans="3:14" x14ac:dyDescent="0.35">
      <c r="C2088" s="34"/>
      <c r="D2088" s="35"/>
      <c r="E2088" s="118"/>
      <c r="F2088" s="35"/>
      <c r="G2088" s="35"/>
      <c r="H2088" s="35"/>
      <c r="I2088" s="50" t="s">
        <v>1042</v>
      </c>
      <c r="J2088" s="29"/>
      <c r="K2088" s="41">
        <f>SUM(K2085:K2087)</f>
        <v>199.20599999999999</v>
      </c>
      <c r="L2088" s="41">
        <f>SUM(L2085:L2087)</f>
        <v>32.247</v>
      </c>
      <c r="M2088" s="41">
        <f>SUM(M2085:M2087)</f>
        <v>231.453</v>
      </c>
      <c r="N2088" s="41">
        <v>19.835999999999999</v>
      </c>
    </row>
    <row r="2089" spans="3:14" x14ac:dyDescent="0.35">
      <c r="C2089" s="34"/>
      <c r="D2089" s="35"/>
      <c r="E2089" s="118"/>
      <c r="F2089" s="51"/>
      <c r="G2089" s="43"/>
      <c r="H2089" s="43"/>
      <c r="I2089" s="43"/>
      <c r="J2089" s="43"/>
      <c r="K2089" s="43"/>
      <c r="L2089" s="43"/>
      <c r="M2089" s="43"/>
      <c r="N2089" s="41">
        <v>24.228000000000002</v>
      </c>
    </row>
    <row r="2090" spans="3:14" x14ac:dyDescent="0.35">
      <c r="C2090" s="42"/>
      <c r="D2090" s="43"/>
      <c r="E2090" s="117"/>
      <c r="F2090" s="43"/>
      <c r="G2090" s="44" t="s">
        <v>21</v>
      </c>
      <c r="H2090" s="44" t="s">
        <v>1036</v>
      </c>
      <c r="I2090" s="44" t="s">
        <v>1037</v>
      </c>
      <c r="J2090" s="44" t="s">
        <v>1038</v>
      </c>
      <c r="K2090" s="44" t="s">
        <v>1039</v>
      </c>
      <c r="L2090" s="44" t="s">
        <v>1040</v>
      </c>
      <c r="M2090" s="45" t="s">
        <v>1041</v>
      </c>
      <c r="N2090" s="41">
        <v>233.964</v>
      </c>
    </row>
    <row r="2091" spans="3:14" ht="104" x14ac:dyDescent="0.35">
      <c r="C2091" s="46" t="s">
        <v>1091</v>
      </c>
      <c r="D2091" s="47" t="str">
        <f>IF(C2091="","",VLOOKUP(C2091,'[1]PREÇOS UNITÁRIOS'!$B$12:$H$10000,2,0))</f>
        <v>C285-BASA -SINAPI</v>
      </c>
      <c r="E2091" s="79" t="s">
        <v>11</v>
      </c>
      <c r="F2091" s="47" t="str">
        <f>IF(C2091="","",VLOOKUP(C2091,'[1]PREÇOS UNITÁRIOS'!$B$12:$H$10000,3,0))</f>
        <v>LUMINÁRIA PLAFON QUADRADA 60 X 60 CM DE EMBUTIR A LED, COM CORPO EM CHAPA DE AÇO FOSFATIZADA E PINTADA ELETROSTÁTICA. ACRÍLICO LEITOSO. 54W-BIVOLT (6400°K).</v>
      </c>
      <c r="G2091" s="48" t="s">
        <v>21</v>
      </c>
      <c r="H2091" s="29"/>
      <c r="I2091" s="29"/>
      <c r="J2091" s="49"/>
      <c r="K2091" s="49">
        <f>K2095</f>
        <v>280.90600000000006</v>
      </c>
      <c r="L2091" s="49">
        <f>L2095</f>
        <v>32.247</v>
      </c>
      <c r="M2091" s="49">
        <f>SUM(K2091:L2091)</f>
        <v>313.15300000000008</v>
      </c>
      <c r="N2091" s="43"/>
    </row>
    <row r="2092" spans="3:14" ht="62.5" x14ac:dyDescent="0.35">
      <c r="C2092" s="34"/>
      <c r="D2092" s="36" t="s">
        <v>246</v>
      </c>
      <c r="E2092" s="38" t="str">
        <f>IFERROR(VLOOKUP(D2092,'[1]COMP-SINT-SINAPI'!$G$6:$R$20000,12,0),IFERROR(VLOOKUP(D2092,'[1]PREÇOS UNITÁRIOS'!$B$73:$K$20000,9,0),IFERROR(VLOOKUP(D2092,'[1]INSUMOS-SINAPI'!$A$6:$J$20000,6,0),IFERROR(VLOOKUP(D2092,'[1]tab-PINI-SINT'!$B$18:$H$20000,7,0),IFERROR(VLOOKUP(D2092,[1]INSUMOS!$B$13:$J$9994,9,0),"")))))</f>
        <v>INTERNET</v>
      </c>
      <c r="F2092" s="37" t="str">
        <f>IFERROR(VLOOKUP(D2092,'[1]COMP-SINT-SINAPI'!$G$6:$Q$20000,2,0),IFERROR(VLOOKUP(D2092,'[1]PREÇOS UNITÁRIOS'!$B$73:$H$20000,3,0),IFERROR(VLOOKUP(D2092,'[1]INSUMOS-SINAPI'!$A$7:$F$20000,2,0),IFERROR(VLOOKUP(D2092,'[1]tab-PINI-SINT'!$B$18:$G$20000,2,0),IFERROR(VLOOKUP(D2092,[1]INSUMOS!$B$13:$H$9994,3,0),"")))))</f>
        <v>Painel Plafon Led de Embutir Quadrado 4000K 50w Bivolt LLUM, 8 cm x 62 cm x 62 cm Ref.: 07551, Cod. Fabricante: RLT22504BCV2,</v>
      </c>
      <c r="G2092" s="38" t="str">
        <f>IFERROR(VLOOKUP(D2092,'[1]COMP-SINT-SINAPI'!$G$6:$Q$20000,3,0),IFERROR(VLOOKUP(D2092,'[1]PREÇOS UNITÁRIOS'!$B$73:$H$20000,4,0),IFERROR(VLOOKUP(D2092,'[1]INSUMOS-SINAPI'!$A$7:$F$20000,3,0),IFERROR(VLOOKUP(D2092,'[1]tab-PINI-SINT'!$B$18:$G$20000,3,0),IFERROR(VLOOKUP(D2092,[1]INSUMOS!$B$13:$H$9994,5,0),"")))))</f>
        <v>UND</v>
      </c>
      <c r="H2092" s="39">
        <v>1</v>
      </c>
      <c r="I2092" s="38">
        <f>IFERROR(VLOOKUP(D2092,'[1]COMP-SINT-SINAPI'!$G$6:$Q$20000,8,0),IFERROR(VLOOKUP(D2092,'[1]PREÇOS UNITÁRIOS'!$B$73:$H$20000,5,0),IFERROR(VLOOKUP(D2092,'[1]INSUMOS-SINAPI'!$A$7:$F$20000,5,0),IFERROR(VLOOKUP(D2092,'[1]tab-PINI-SINT'!$B$18:$G$20000,4,0),IFERROR(VLOOKUP(D2092,[1]INSUMOS!$B$13:$H$9994,6,0),"")))))</f>
        <v>271.60000000000002</v>
      </c>
      <c r="J2092" s="38">
        <f>IF(D2092="",0,IFERROR(VLOOKUP(D2092,'[1]COMP-SINT-SINAPI'!$G$6:$Q$20000,7,0),IFERROR(VLOOKUP(D2092,'[1]PREÇOS UNITÁRIOS'!$B$73:$H$20000,6,0),IFERROR(VLOOKUP(D2092,'[1]INSUMOS-SINAPI'!$A$7:$F$20000,7,0),IFERROR(VLOOKUP(D2092,'[1]tab-PINI-SINT'!$B$18:$G$20000,5,0),IFERROR(VLOOKUP(D2092,[1]INSUMOS!$B$13:$H$9994,7,0),"0,00"))))))</f>
        <v>0</v>
      </c>
      <c r="K2092" s="40">
        <f>IF(H2092="",0,H2092*I2092)</f>
        <v>271.60000000000002</v>
      </c>
      <c r="L2092" s="40">
        <f>H2092*J2092</f>
        <v>0</v>
      </c>
      <c r="M2092" s="41">
        <f>K2092+L2092</f>
        <v>271.60000000000002</v>
      </c>
      <c r="N2092" s="45" t="s">
        <v>1041</v>
      </c>
    </row>
    <row r="2093" spans="3:14" ht="37.5" x14ac:dyDescent="0.35">
      <c r="C2093" s="34"/>
      <c r="D2093" s="36">
        <v>88247</v>
      </c>
      <c r="E2093" s="38" t="str">
        <f>IFERROR(VLOOKUP(D2093,'[1]COMP-SINT-SINAPI'!$G$6:$R$20000,12,0),IFERROR(VLOOKUP(D2093,'[1]PREÇOS UNITÁRIOS'!$B$73:$K$20000,9,0),IFERROR(VLOOKUP(D2093,'[1]INSUMOS-SINAPI'!$A$6:$J$20000,6,0),IFERROR(VLOOKUP(D2093,'[1]tab-PINI-SINT'!$B$18:$H$20000,7,0),IFERROR(VLOOKUP(D2093,[1]INSUMOS!$B$13:$J$9994,9,0),"")))))</f>
        <v>SINAPI</v>
      </c>
      <c r="F2093" s="37" t="str">
        <f>IFERROR(VLOOKUP(D2093,'[1]COMP-SINT-SINAPI'!$G$6:$Q$20000,2,0),IFERROR(VLOOKUP(D2093,'[1]PREÇOS UNITÁRIOS'!$B$73:$H$20000,3,0),IFERROR(VLOOKUP(D2093,'[1]INSUMOS-SINAPI'!$A$7:$F$20000,2,0),IFERROR(VLOOKUP(D2093,'[1]tab-PINI-SINT'!$B$18:$G$20000,2,0),IFERROR(VLOOKUP(D2093,[1]INSUMOS!$B$13:$H$9994,3,0),"")))))</f>
        <v>AUXILIAR DE ELETRICISTA COM ENCARGOS COMPLEMENTARES</v>
      </c>
      <c r="G2093" s="38" t="str">
        <f>IFERROR(VLOOKUP(D2093,'[1]COMP-SINT-SINAPI'!$G$6:$Q$20000,3,0),IFERROR(VLOOKUP(D2093,'[1]PREÇOS UNITÁRIOS'!$B$73:$H$20000,4,0),IFERROR(VLOOKUP(D2093,'[1]INSUMOS-SINAPI'!$A$7:$F$20000,3,0),IFERROR(VLOOKUP(D2093,'[1]tab-PINI-SINT'!$B$18:$G$20000,3,0),IFERROR(VLOOKUP(D2093,[1]INSUMOS!$B$13:$H$9994,5,0),"")))))</f>
        <v>H</v>
      </c>
      <c r="H2093" s="39">
        <v>0.9</v>
      </c>
      <c r="I2093" s="38">
        <f>IFERROR(VLOOKUP(D2093,'[1]COMP-SINT-SINAPI'!$G$6:$Q$20000,8,0),IFERROR(VLOOKUP(D2093,'[1]PREÇOS UNITÁRIOS'!$B$73:$H$20000,5,0),IFERROR(VLOOKUP(D2093,'[1]INSUMOS-SINAPI'!$A$7:$F$20000,5,0),IFERROR(VLOOKUP(D2093,'[1]tab-PINI-SINT'!$B$18:$G$20000,4,0),IFERROR(VLOOKUP(D2093,[1]INSUMOS!$B$13:$H$9994,6,0),"")))))</f>
        <v>5.1700000000000017</v>
      </c>
      <c r="J2093" s="38" t="str">
        <f>IF(D2093="",0,IFERROR(VLOOKUP(D2093,'[1]COMP-SINT-SINAPI'!$G$6:$Q$20000,7,0),IFERROR(VLOOKUP(D2093,'[1]PREÇOS UNITÁRIOS'!$B$73:$H$20000,6,0),IFERROR(VLOOKUP(D2093,'[1]INSUMOS-SINAPI'!$A$7:$F$20000,7,0),IFERROR(VLOOKUP(D2093,'[1]tab-PINI-SINT'!$B$18:$G$20000,5,0),IFERROR(VLOOKUP(D2093,[1]INSUMOS!$B$13:$H$9994,7,0),"0,00"))))))</f>
        <v>15,70</v>
      </c>
      <c r="K2093" s="40">
        <f>IF(H2093="",0,H2093*I2093)</f>
        <v>4.6530000000000014</v>
      </c>
      <c r="L2093" s="40">
        <f>H2093*J2093</f>
        <v>14.129999999999999</v>
      </c>
      <c r="M2093" s="41">
        <f>K2093+L2093</f>
        <v>18.783000000000001</v>
      </c>
      <c r="N2093" s="49">
        <v>315.66399999999999</v>
      </c>
    </row>
    <row r="2094" spans="3:14" ht="25" x14ac:dyDescent="0.35">
      <c r="C2094" s="34"/>
      <c r="D2094" s="36">
        <v>88264</v>
      </c>
      <c r="E2094" s="38" t="str">
        <f>IFERROR(VLOOKUP(D2094,'[1]COMP-SINT-SINAPI'!$G$6:$R$20000,12,0),IFERROR(VLOOKUP(D2094,'[1]PREÇOS UNITÁRIOS'!$B$73:$K$20000,9,0),IFERROR(VLOOKUP(D2094,'[1]INSUMOS-SINAPI'!$A$6:$J$20000,6,0),IFERROR(VLOOKUP(D2094,'[1]tab-PINI-SINT'!$B$18:$H$20000,7,0),IFERROR(VLOOKUP(D2094,[1]INSUMOS!$B$13:$J$9994,9,0),"")))))</f>
        <v>SINAPI</v>
      </c>
      <c r="F2094" s="37" t="str">
        <f>IFERROR(VLOOKUP(D2094,'[1]COMP-SINT-SINAPI'!$G$6:$Q$20000,2,0),IFERROR(VLOOKUP(D2094,'[1]PREÇOS UNITÁRIOS'!$B$73:$H$20000,3,0),IFERROR(VLOOKUP(D2094,'[1]INSUMOS-SINAPI'!$A$7:$F$20000,2,0),IFERROR(VLOOKUP(D2094,'[1]tab-PINI-SINT'!$B$18:$G$20000,2,0),IFERROR(VLOOKUP(D2094,[1]INSUMOS!$B$13:$H$9994,3,0),"")))))</f>
        <v>ELETRICISTA COM ENCARGOS COMPLEMENTARES</v>
      </c>
      <c r="G2094" s="38" t="str">
        <f>IFERROR(VLOOKUP(D2094,'[1]COMP-SINT-SINAPI'!$G$6:$Q$20000,3,0),IFERROR(VLOOKUP(D2094,'[1]PREÇOS UNITÁRIOS'!$B$73:$H$20000,4,0),IFERROR(VLOOKUP(D2094,'[1]INSUMOS-SINAPI'!$A$7:$F$20000,3,0),IFERROR(VLOOKUP(D2094,'[1]tab-PINI-SINT'!$B$18:$G$20000,3,0),IFERROR(VLOOKUP(D2094,[1]INSUMOS!$B$13:$H$9994,5,0),"")))))</f>
        <v>H</v>
      </c>
      <c r="H2094" s="39">
        <v>0.9</v>
      </c>
      <c r="I2094" s="38">
        <f>IFERROR(VLOOKUP(D2094,'[1]COMP-SINT-SINAPI'!$G$6:$Q$20000,8,0),IFERROR(VLOOKUP(D2094,'[1]PREÇOS UNITÁRIOS'!$B$73:$H$20000,5,0),IFERROR(VLOOKUP(D2094,'[1]INSUMOS-SINAPI'!$A$7:$F$20000,5,0),IFERROR(VLOOKUP(D2094,'[1]tab-PINI-SINT'!$B$18:$G$20000,4,0),IFERROR(VLOOKUP(D2094,[1]INSUMOS!$B$13:$H$9994,6,0),"")))))</f>
        <v>5.1700000000000017</v>
      </c>
      <c r="J2094" s="38" t="str">
        <f>IF(D2094="",0,IFERROR(VLOOKUP(D2094,'[1]COMP-SINT-SINAPI'!$G$6:$Q$20000,7,0),IFERROR(VLOOKUP(D2094,'[1]PREÇOS UNITÁRIOS'!$B$73:$H$20000,6,0),IFERROR(VLOOKUP(D2094,'[1]INSUMOS-SINAPI'!$A$7:$F$20000,7,0),IFERROR(VLOOKUP(D2094,'[1]tab-PINI-SINT'!$B$18:$G$20000,5,0),IFERROR(VLOOKUP(D2094,[1]INSUMOS!$B$13:$H$9994,7,0),"0,00"))))))</f>
        <v>20,13</v>
      </c>
      <c r="K2094" s="40">
        <f>IF(H2094="",0,H2094*I2094)</f>
        <v>4.6530000000000014</v>
      </c>
      <c r="L2094" s="40">
        <f>H2094*J2094</f>
        <v>18.117000000000001</v>
      </c>
      <c r="M2094" s="41">
        <f>K2094+L2094</f>
        <v>22.770000000000003</v>
      </c>
      <c r="N2094" s="41">
        <v>271.60000000000002</v>
      </c>
    </row>
    <row r="2095" spans="3:14" x14ac:dyDescent="0.35">
      <c r="C2095" s="34"/>
      <c r="D2095" s="35"/>
      <c r="E2095" s="118"/>
      <c r="F2095" s="35"/>
      <c r="G2095" s="35"/>
      <c r="H2095" s="35"/>
      <c r="I2095" s="50" t="s">
        <v>1042</v>
      </c>
      <c r="J2095" s="29"/>
      <c r="K2095" s="41">
        <f>SUM(K2092:K2094)</f>
        <v>280.90600000000006</v>
      </c>
      <c r="L2095" s="41">
        <f>SUM(L2092:L2094)</f>
        <v>32.247</v>
      </c>
      <c r="M2095" s="41">
        <f>SUM(M2092:M2094)</f>
        <v>313.15300000000002</v>
      </c>
      <c r="N2095" s="41">
        <v>19.835999999999999</v>
      </c>
    </row>
    <row r="2096" spans="3:14" x14ac:dyDescent="0.35">
      <c r="C2096" s="34"/>
      <c r="D2096" s="35"/>
      <c r="E2096" s="118"/>
      <c r="F2096" s="51"/>
      <c r="G2096" s="43"/>
      <c r="H2096" s="43"/>
      <c r="I2096" s="43"/>
      <c r="J2096" s="43"/>
      <c r="K2096" s="43"/>
      <c r="L2096" s="43"/>
      <c r="M2096" s="43"/>
      <c r="N2096" s="41">
        <v>24.228000000000002</v>
      </c>
    </row>
    <row r="2097" spans="3:14" x14ac:dyDescent="0.35">
      <c r="C2097" s="42"/>
      <c r="D2097" s="43"/>
      <c r="E2097" s="117"/>
      <c r="F2097" s="43"/>
      <c r="G2097" s="44" t="s">
        <v>21</v>
      </c>
      <c r="H2097" s="44" t="s">
        <v>1036</v>
      </c>
      <c r="I2097" s="44" t="s">
        <v>1037</v>
      </c>
      <c r="J2097" s="44" t="s">
        <v>1038</v>
      </c>
      <c r="K2097" s="44" t="s">
        <v>1039</v>
      </c>
      <c r="L2097" s="44" t="s">
        <v>1040</v>
      </c>
      <c r="M2097" s="45" t="s">
        <v>1041</v>
      </c>
      <c r="N2097" s="41">
        <v>315.66400000000004</v>
      </c>
    </row>
    <row r="2098" spans="3:14" ht="39" x14ac:dyDescent="0.35">
      <c r="C2098" s="46" t="s">
        <v>1092</v>
      </c>
      <c r="D2098" s="47" t="str">
        <f>IF(C2098="","",VLOOKUP(C2098,'[1]PREÇOS UNITÁRIOS'!$B$12:$H$10000,2,0))</f>
        <v>C286-BASA -SEDOP-230262</v>
      </c>
      <c r="E2098" s="79" t="s">
        <v>11</v>
      </c>
      <c r="F2098" s="47" t="str">
        <f>IF(C2098="","",VLOOKUP(C2098,'[1]PREÇOS UNITÁRIOS'!$B$12:$H$10000,3,0))</f>
        <v>PONTO P/AR CONDICIONADO(TUBUL., E FIAÇAO)</v>
      </c>
      <c r="G2098" s="48" t="s">
        <v>21</v>
      </c>
      <c r="H2098" s="29"/>
      <c r="I2098" s="29"/>
      <c r="J2098" s="49"/>
      <c r="K2098" s="49">
        <f>K2104</f>
        <v>206.01000000000005</v>
      </c>
      <c r="L2098" s="49">
        <f>L2104</f>
        <v>322.46999999999997</v>
      </c>
      <c r="M2098" s="49">
        <f>SUM(K2098:L2098)</f>
        <v>528.48</v>
      </c>
      <c r="N2098" s="43"/>
    </row>
    <row r="2099" spans="3:14" ht="37.5" x14ac:dyDescent="0.35">
      <c r="C2099" s="19"/>
      <c r="D2099" s="36">
        <v>88247</v>
      </c>
      <c r="E2099" s="38" t="str">
        <f>IFERROR(VLOOKUP(D2099,'[1]COMP-SINT-SINAPI'!$G$6:$R$20000,12,0),IFERROR(VLOOKUP(D2099,'[1]PREÇOS UNITÁRIOS'!$B$73:$K$20000,9,0),IFERROR(VLOOKUP(D2099,'[1]INSUMOS-SINAPI'!$A$6:$J$20000,6,0),IFERROR(VLOOKUP(D2099,'[1]tab-PINI-SINT'!$B$18:$H$20000,7,0),IFERROR(VLOOKUP(D2099,[1]INSUMOS!$B$13:$J$9994,9,0),"")))))</f>
        <v>SINAPI</v>
      </c>
      <c r="F2099" s="37" t="str">
        <f>IFERROR(VLOOKUP(D2099,'[1]COMP-SINT-SINAPI'!$G$6:$Q$20000,2,0),IFERROR(VLOOKUP(D2099,'[1]PREÇOS UNITÁRIOS'!$B$73:$H$20000,3,0),IFERROR(VLOOKUP(D2099,'[1]INSUMOS-SINAPI'!$A$7:$F$20000,2,0),IFERROR(VLOOKUP(D2099,'[1]tab-PINI-SINT'!$B$18:$G$20000,2,0),IFERROR(VLOOKUP(D2099,[1]INSUMOS!$B$13:$H$9994,3,0),"")))))</f>
        <v>AUXILIAR DE ELETRICISTA COM ENCARGOS COMPLEMENTARES</v>
      </c>
      <c r="G2099" s="38" t="str">
        <f>IFERROR(VLOOKUP(D2099,'[1]COMP-SINT-SINAPI'!$G$6:$Q$20000,3,0),IFERROR(VLOOKUP(D2099,'[1]PREÇOS UNITÁRIOS'!$B$73:$H$20000,4,0),IFERROR(VLOOKUP(D2099,'[1]INSUMOS-SINAPI'!$A$7:$F$20000,3,0),IFERROR(VLOOKUP(D2099,'[1]tab-PINI-SINT'!$B$18:$G$20000,3,0),IFERROR(VLOOKUP(D2099,[1]INSUMOS!$B$13:$H$9994,5,0),"")))))</f>
        <v>H</v>
      </c>
      <c r="H2099" s="39">
        <v>9</v>
      </c>
      <c r="I2099" s="38">
        <f>IFERROR(VLOOKUP(D2099,'[1]COMP-SINT-SINAPI'!$G$6:$Q$20000,8,0),IFERROR(VLOOKUP(D2099,'[1]PREÇOS UNITÁRIOS'!$B$73:$H$20000,5,0),IFERROR(VLOOKUP(D2099,'[1]INSUMOS-SINAPI'!$A$7:$F$20000,5,0),IFERROR(VLOOKUP(D2099,'[1]tab-PINI-SINT'!$B$18:$G$20000,4,0),IFERROR(VLOOKUP(D2099,[1]INSUMOS!$B$13:$H$9994,6,0),"")))))</f>
        <v>5.1700000000000017</v>
      </c>
      <c r="J2099" s="38" t="str">
        <f>IF(D2099="",0,IFERROR(VLOOKUP(D2099,'[1]COMP-SINT-SINAPI'!$G$6:$Q$20000,7,0),IFERROR(VLOOKUP(D2099,'[1]PREÇOS UNITÁRIOS'!$B$73:$H$20000,6,0),IFERROR(VLOOKUP(D2099,'[1]INSUMOS-SINAPI'!$A$7:$F$20000,7,0),IFERROR(VLOOKUP(D2099,'[1]tab-PINI-SINT'!$B$18:$G$20000,5,0),IFERROR(VLOOKUP(D2099,[1]INSUMOS!$B$13:$H$9994,7,0),"0,00"))))))</f>
        <v>15,70</v>
      </c>
      <c r="K2099" s="40">
        <f>IF(H2099="",0,H2099*I2099)</f>
        <v>46.530000000000015</v>
      </c>
      <c r="L2099" s="40">
        <f>H2099*J2099</f>
        <v>141.29999999999998</v>
      </c>
      <c r="M2099" s="41">
        <f>K2099+L2099</f>
        <v>187.82999999999998</v>
      </c>
      <c r="N2099" s="45" t="s">
        <v>1041</v>
      </c>
    </row>
    <row r="2100" spans="3:14" ht="25" x14ac:dyDescent="0.35">
      <c r="C2100" s="34"/>
      <c r="D2100" s="36">
        <v>88264</v>
      </c>
      <c r="E2100" s="38" t="str">
        <f>IFERROR(VLOOKUP(D2100,'[1]COMP-SINT-SINAPI'!$G$6:$R$20000,12,0),IFERROR(VLOOKUP(D2100,'[1]PREÇOS UNITÁRIOS'!$B$73:$K$20000,9,0),IFERROR(VLOOKUP(D2100,'[1]INSUMOS-SINAPI'!$A$6:$J$20000,6,0),IFERROR(VLOOKUP(D2100,'[1]tab-PINI-SINT'!$B$18:$H$20000,7,0),IFERROR(VLOOKUP(D2100,[1]INSUMOS!$B$13:$J$9994,9,0),"")))))</f>
        <v>SINAPI</v>
      </c>
      <c r="F2100" s="37" t="str">
        <f>IFERROR(VLOOKUP(D2100,'[1]COMP-SINT-SINAPI'!$G$6:$Q$20000,2,0),IFERROR(VLOOKUP(D2100,'[1]PREÇOS UNITÁRIOS'!$B$73:$H$20000,3,0),IFERROR(VLOOKUP(D2100,'[1]INSUMOS-SINAPI'!$A$7:$F$20000,2,0),IFERROR(VLOOKUP(D2100,'[1]tab-PINI-SINT'!$B$18:$G$20000,2,0),IFERROR(VLOOKUP(D2100,[1]INSUMOS!$B$13:$H$9994,3,0),"")))))</f>
        <v>ELETRICISTA COM ENCARGOS COMPLEMENTARES</v>
      </c>
      <c r="G2100" s="38" t="str">
        <f>IFERROR(VLOOKUP(D2100,'[1]COMP-SINT-SINAPI'!$G$6:$Q$20000,3,0),IFERROR(VLOOKUP(D2100,'[1]PREÇOS UNITÁRIOS'!$B$73:$H$20000,4,0),IFERROR(VLOOKUP(D2100,'[1]INSUMOS-SINAPI'!$A$7:$F$20000,3,0),IFERROR(VLOOKUP(D2100,'[1]tab-PINI-SINT'!$B$18:$G$20000,3,0),IFERROR(VLOOKUP(D2100,[1]INSUMOS!$B$13:$H$9994,5,0),"")))))</f>
        <v>H</v>
      </c>
      <c r="H2100" s="39">
        <v>9</v>
      </c>
      <c r="I2100" s="38">
        <f>IFERROR(VLOOKUP(D2100,'[1]COMP-SINT-SINAPI'!$G$6:$Q$20000,8,0),IFERROR(VLOOKUP(D2100,'[1]PREÇOS UNITÁRIOS'!$B$73:$H$20000,5,0),IFERROR(VLOOKUP(D2100,'[1]INSUMOS-SINAPI'!$A$7:$F$20000,5,0),IFERROR(VLOOKUP(D2100,'[1]tab-PINI-SINT'!$B$18:$G$20000,4,0),IFERROR(VLOOKUP(D2100,[1]INSUMOS!$B$13:$H$9994,6,0),"")))))</f>
        <v>5.1700000000000017</v>
      </c>
      <c r="J2100" s="38" t="str">
        <f>IF(D2100="",0,IFERROR(VLOOKUP(D2100,'[1]COMP-SINT-SINAPI'!$G$6:$Q$20000,7,0),IFERROR(VLOOKUP(D2100,'[1]PREÇOS UNITÁRIOS'!$B$73:$H$20000,6,0),IFERROR(VLOOKUP(D2100,'[1]INSUMOS-SINAPI'!$A$7:$F$20000,7,0),IFERROR(VLOOKUP(D2100,'[1]tab-PINI-SINT'!$B$18:$G$20000,5,0),IFERROR(VLOOKUP(D2100,[1]INSUMOS!$B$13:$H$9994,7,0),"0,00"))))))</f>
        <v>20,13</v>
      </c>
      <c r="K2100" s="40">
        <f>IF(H2100="",0,H2100*I2100)</f>
        <v>46.530000000000015</v>
      </c>
      <c r="L2100" s="40">
        <f>H2100*J2100</f>
        <v>181.17</v>
      </c>
      <c r="M2100" s="41">
        <f>K2100+L2100</f>
        <v>227.7</v>
      </c>
      <c r="N2100" s="49">
        <v>556.13</v>
      </c>
    </row>
    <row r="2101" spans="3:14" ht="25" x14ac:dyDescent="0.35">
      <c r="C2101" s="34"/>
      <c r="D2101" s="36">
        <v>34616</v>
      </c>
      <c r="E2101" s="38" t="str">
        <f>IFERROR(VLOOKUP(D2101,'[1]COMP-SINT-SINAPI'!$G$6:$R$20000,12,0),IFERROR(VLOOKUP(D2101,'[1]PREÇOS UNITÁRIOS'!$B$73:$K$20000,9,0),IFERROR(VLOOKUP(D2101,'[1]INSUMOS-SINAPI'!$A$6:$J$20000,6,0),IFERROR(VLOOKUP(D2101,'[1]tab-PINI-SINT'!$B$18:$H$20000,7,0),IFERROR(VLOOKUP(D2101,[1]INSUMOS!$B$13:$J$9994,9,0),"")))))</f>
        <v>SINAPI</v>
      </c>
      <c r="F2101" s="37" t="str">
        <f>IFERROR(VLOOKUP(D2101,'[1]COMP-SINT-SINAPI'!$G$6:$Q$20000,2,0),IFERROR(VLOOKUP(D2101,'[1]PREÇOS UNITÁRIOS'!$B$73:$H$20000,3,0),IFERROR(VLOOKUP(D2101,'[1]INSUMOS-SINAPI'!$A$7:$F$20000,2,0),IFERROR(VLOOKUP(D2101,'[1]tab-PINI-SINT'!$B$18:$G$20000,2,0),IFERROR(VLOOKUP(D2101,[1]INSUMOS!$B$13:$H$9994,3,0),"")))))</f>
        <v>DISJUNTOR TIPO DIN/IEC, BIPOLAR DE 6 ATE 32A</v>
      </c>
      <c r="G2101" s="38" t="str">
        <f>IFERROR(VLOOKUP(D2101,'[1]COMP-SINT-SINAPI'!$G$6:$Q$20000,3,0),IFERROR(VLOOKUP(D2101,'[1]PREÇOS UNITÁRIOS'!$B$73:$H$20000,4,0),IFERROR(VLOOKUP(D2101,'[1]INSUMOS-SINAPI'!$A$7:$F$20000,3,0),IFERROR(VLOOKUP(D2101,'[1]tab-PINI-SINT'!$B$18:$G$20000,3,0),IFERROR(VLOOKUP(D2101,[1]INSUMOS!$B$13:$H$9994,5,0),"")))))</f>
        <v xml:space="preserve">UN    </v>
      </c>
      <c r="H2101" s="39">
        <v>1</v>
      </c>
      <c r="I2101" s="38" t="str">
        <f>IFERROR(VLOOKUP(D2101,'[1]COMP-SINT-SINAPI'!$G$6:$Q$20000,8,0),IFERROR(VLOOKUP(D2101,'[1]PREÇOS UNITÁRIOS'!$B$73:$H$20000,5,0),IFERROR(VLOOKUP(D2101,'[1]INSUMOS-SINAPI'!$A$7:$F$20000,5,0),IFERROR(VLOOKUP(D2101,'[1]tab-PINI-SINT'!$B$18:$G$20000,4,0),IFERROR(VLOOKUP(D2101,[1]INSUMOS!$B$13:$H$9994,6,0),"")))))</f>
        <v>50,85</v>
      </c>
      <c r="J2101" s="38" t="str">
        <f>IF(D2101="",0,IFERROR(VLOOKUP(D2101,'[1]COMP-SINT-SINAPI'!$G$6:$Q$20000,7,0),IFERROR(VLOOKUP(D2101,'[1]PREÇOS UNITÁRIOS'!$B$73:$H$20000,6,0),IFERROR(VLOOKUP(D2101,'[1]INSUMOS-SINAPI'!$A$7:$F$20000,7,0),IFERROR(VLOOKUP(D2101,'[1]tab-PINI-SINT'!$B$18:$G$20000,5,0),IFERROR(VLOOKUP(D2101,[1]INSUMOS!$B$13:$H$9994,7,0),"0,00"))))))</f>
        <v>0,00</v>
      </c>
      <c r="K2101" s="40">
        <f>IF(H2101="",0,H2101*I2101)</f>
        <v>50.85</v>
      </c>
      <c r="L2101" s="40">
        <f>H2101*J2101</f>
        <v>0</v>
      </c>
      <c r="M2101" s="41">
        <f>K2101+L2101</f>
        <v>50.85</v>
      </c>
      <c r="N2101" s="41">
        <v>198.36</v>
      </c>
    </row>
    <row r="2102" spans="3:14" ht="87.5" x14ac:dyDescent="0.35">
      <c r="C2102" s="34"/>
      <c r="D2102" s="36">
        <v>1021</v>
      </c>
      <c r="E2102" s="38" t="str">
        <f>IFERROR(VLOOKUP(D2102,'[1]COMP-SINT-SINAPI'!$G$6:$R$20000,12,0),IFERROR(VLOOKUP(D2102,'[1]PREÇOS UNITÁRIOS'!$B$73:$K$20000,9,0),IFERROR(VLOOKUP(D2102,'[1]INSUMOS-SINAPI'!$A$6:$J$20000,6,0),IFERROR(VLOOKUP(D2102,'[1]tab-PINI-SINT'!$B$18:$H$20000,7,0),IFERROR(VLOOKUP(D2102,[1]INSUMOS!$B$13:$J$9994,9,0),"")))))</f>
        <v>SINAPI</v>
      </c>
      <c r="F2102" s="37" t="str">
        <f>IFERROR(VLOOKUP(D2102,'[1]COMP-SINT-SINAPI'!$G$6:$Q$20000,2,0),IFERROR(VLOOKUP(D2102,'[1]PREÇOS UNITÁRIOS'!$B$73:$H$20000,3,0),IFERROR(VLOOKUP(D2102,'[1]INSUMOS-SINAPI'!$A$7:$F$20000,2,0),IFERROR(VLOOKUP(D2102,'[1]tab-PINI-SINT'!$B$18:$G$20000,2,0),IFERROR(VLOOKUP(D2102,[1]INSUMOS!$B$13:$H$9994,3,0),"")))))</f>
        <v>CABO DE COBRE, FLEXIVEL, CLASSE 4 OU 5, ISOLACAO EM PVC/A, ANTICHAMA BWF-B, COBERTURA PVC-ST1, ANTICHAMA BWF-B, 1 CONDUTOR, 0,6/1 KV, SECAO NOMINAL 4 MM2</v>
      </c>
      <c r="G2102" s="38" t="str">
        <f>IFERROR(VLOOKUP(D2102,'[1]COMP-SINT-SINAPI'!$G$6:$Q$20000,3,0),IFERROR(VLOOKUP(D2102,'[1]PREÇOS UNITÁRIOS'!$B$73:$H$20000,4,0),IFERROR(VLOOKUP(D2102,'[1]INSUMOS-SINAPI'!$A$7:$F$20000,3,0),IFERROR(VLOOKUP(D2102,'[1]tab-PINI-SINT'!$B$18:$G$20000,3,0),IFERROR(VLOOKUP(D2102,[1]INSUMOS!$B$13:$H$9994,5,0),"")))))</f>
        <v xml:space="preserve">M     </v>
      </c>
      <c r="H2102" s="39">
        <v>12</v>
      </c>
      <c r="I2102" s="38" t="str">
        <f>IFERROR(VLOOKUP(D2102,'[1]COMP-SINT-SINAPI'!$G$6:$Q$20000,8,0),IFERROR(VLOOKUP(D2102,'[1]PREÇOS UNITÁRIOS'!$B$73:$H$20000,5,0),IFERROR(VLOOKUP(D2102,'[1]INSUMOS-SINAPI'!$A$7:$F$20000,5,0),IFERROR(VLOOKUP(D2102,'[1]tab-PINI-SINT'!$B$18:$G$20000,4,0),IFERROR(VLOOKUP(D2102,[1]INSUMOS!$B$13:$H$9994,6,0),"")))))</f>
        <v>3,83</v>
      </c>
      <c r="J2102" s="38" t="str">
        <f>IF(D2102="",0,IFERROR(VLOOKUP(D2102,'[1]COMP-SINT-SINAPI'!$G$6:$Q$20000,7,0),IFERROR(VLOOKUP(D2102,'[1]PREÇOS UNITÁRIOS'!$B$73:$H$20000,6,0),IFERROR(VLOOKUP(D2102,'[1]INSUMOS-SINAPI'!$A$7:$F$20000,7,0),IFERROR(VLOOKUP(D2102,'[1]tab-PINI-SINT'!$B$18:$G$20000,5,0),IFERROR(VLOOKUP(D2102,[1]INSUMOS!$B$13:$H$9994,7,0),"0,00"))))))</f>
        <v>0,00</v>
      </c>
      <c r="K2102" s="40">
        <f>IF(H2102="",0,H2102*I2102)</f>
        <v>45.96</v>
      </c>
      <c r="L2102" s="40">
        <f>H2102*J2102</f>
        <v>0</v>
      </c>
      <c r="M2102" s="41">
        <f>K2102+L2102</f>
        <v>45.96</v>
      </c>
      <c r="N2102" s="41">
        <v>242.28</v>
      </c>
    </row>
    <row r="2103" spans="3:14" ht="25" x14ac:dyDescent="0.35">
      <c r="C2103" s="34"/>
      <c r="D2103" s="36">
        <v>2674</v>
      </c>
      <c r="E2103" s="38" t="str">
        <f>IFERROR(VLOOKUP(D2103,'[1]COMP-SINT-SINAPI'!$G$6:$R$20000,12,0),IFERROR(VLOOKUP(D2103,'[1]PREÇOS UNITÁRIOS'!$B$73:$K$20000,9,0),IFERROR(VLOOKUP(D2103,'[1]INSUMOS-SINAPI'!$A$6:$J$20000,6,0),IFERROR(VLOOKUP(D2103,'[1]tab-PINI-SINT'!$B$18:$H$20000,7,0),IFERROR(VLOOKUP(D2103,[1]INSUMOS!$B$13:$J$9994,9,0),"")))))</f>
        <v>SINAPI</v>
      </c>
      <c r="F2103" s="37" t="str">
        <f>IFERROR(VLOOKUP(D2103,'[1]COMP-SINT-SINAPI'!$G$6:$Q$20000,2,0),IFERROR(VLOOKUP(D2103,'[1]PREÇOS UNITÁRIOS'!$B$73:$H$20000,3,0),IFERROR(VLOOKUP(D2103,'[1]INSUMOS-SINAPI'!$A$7:$F$20000,2,0),IFERROR(VLOOKUP(D2103,'[1]tab-PINI-SINT'!$B$18:$G$20000,2,0),IFERROR(VLOOKUP(D2103,[1]INSUMOS!$B$13:$H$9994,3,0),"")))))</f>
        <v>ELETRODUTO DE PVC RIGIDO ROSCAVEL DE 3/4 ", SEM LUVA</v>
      </c>
      <c r="G2103" s="38" t="str">
        <f>IFERROR(VLOOKUP(D2103,'[1]COMP-SINT-SINAPI'!$G$6:$Q$20000,3,0),IFERROR(VLOOKUP(D2103,'[1]PREÇOS UNITÁRIOS'!$B$73:$H$20000,4,0),IFERROR(VLOOKUP(D2103,'[1]INSUMOS-SINAPI'!$A$7:$F$20000,3,0),IFERROR(VLOOKUP(D2103,'[1]tab-PINI-SINT'!$B$18:$G$20000,3,0),IFERROR(VLOOKUP(D2103,[1]INSUMOS!$B$13:$H$9994,5,0),"")))))</f>
        <v xml:space="preserve">M     </v>
      </c>
      <c r="H2103" s="39">
        <v>3</v>
      </c>
      <c r="I2103" s="38" t="str">
        <f>IFERROR(VLOOKUP(D2103,'[1]COMP-SINT-SINAPI'!$G$6:$Q$20000,8,0),IFERROR(VLOOKUP(D2103,'[1]PREÇOS UNITÁRIOS'!$B$73:$H$20000,5,0),IFERROR(VLOOKUP(D2103,'[1]INSUMOS-SINAPI'!$A$7:$F$20000,5,0),IFERROR(VLOOKUP(D2103,'[1]tab-PINI-SINT'!$B$18:$G$20000,4,0),IFERROR(VLOOKUP(D2103,[1]INSUMOS!$B$13:$H$9994,6,0),"")))))</f>
        <v>5,38</v>
      </c>
      <c r="J2103" s="38" t="str">
        <f>IF(D2103="",0,IFERROR(VLOOKUP(D2103,'[1]COMP-SINT-SINAPI'!$G$6:$Q$20000,7,0),IFERROR(VLOOKUP(D2103,'[1]PREÇOS UNITÁRIOS'!$B$73:$H$20000,6,0),IFERROR(VLOOKUP(D2103,'[1]INSUMOS-SINAPI'!$A$7:$F$20000,7,0),IFERROR(VLOOKUP(D2103,'[1]tab-PINI-SINT'!$B$18:$G$20000,5,0),IFERROR(VLOOKUP(D2103,[1]INSUMOS!$B$13:$H$9994,7,0),"0,00"))))))</f>
        <v>0,00</v>
      </c>
      <c r="K2103" s="40">
        <f>IF(H2103="",0,H2103*I2103)</f>
        <v>16.14</v>
      </c>
      <c r="L2103" s="40">
        <f>H2103*J2103</f>
        <v>0</v>
      </c>
      <c r="M2103" s="41">
        <f>K2103+L2103</f>
        <v>16.14</v>
      </c>
      <c r="N2103" s="41">
        <v>50.9</v>
      </c>
    </row>
    <row r="2104" spans="3:14" x14ac:dyDescent="0.35">
      <c r="C2104" s="34"/>
      <c r="D2104" s="35"/>
      <c r="E2104" s="118"/>
      <c r="F2104" s="35"/>
      <c r="G2104" s="35"/>
      <c r="H2104" s="35"/>
      <c r="I2104" s="50" t="s">
        <v>1042</v>
      </c>
      <c r="J2104" s="29"/>
      <c r="K2104" s="41">
        <f>SUM(K2099:K2103)</f>
        <v>206.01000000000005</v>
      </c>
      <c r="L2104" s="41">
        <f>SUM(L2099:L2103)</f>
        <v>322.46999999999997</v>
      </c>
      <c r="M2104" s="41">
        <f>SUM(M2099:M2103)</f>
        <v>528.48</v>
      </c>
      <c r="N2104" s="41">
        <v>49.800000000000004</v>
      </c>
    </row>
    <row r="2105" spans="3:14" x14ac:dyDescent="0.35">
      <c r="C2105" s="34"/>
      <c r="D2105" s="35"/>
      <c r="E2105" s="118"/>
      <c r="F2105" s="51"/>
      <c r="G2105" s="43"/>
      <c r="H2105" s="43"/>
      <c r="I2105" s="43"/>
      <c r="J2105" s="43"/>
      <c r="K2105" s="43"/>
      <c r="L2105" s="43"/>
      <c r="M2105" s="43"/>
      <c r="N2105" s="41">
        <v>14.79</v>
      </c>
    </row>
    <row r="2106" spans="3:14" x14ac:dyDescent="0.35">
      <c r="C2106" s="42"/>
      <c r="D2106" s="43"/>
      <c r="E2106" s="117"/>
      <c r="F2106" s="43"/>
      <c r="G2106" s="44" t="s">
        <v>21</v>
      </c>
      <c r="H2106" s="44" t="s">
        <v>1036</v>
      </c>
      <c r="I2106" s="44" t="s">
        <v>1037</v>
      </c>
      <c r="J2106" s="44" t="s">
        <v>1038</v>
      </c>
      <c r="K2106" s="44" t="s">
        <v>1039</v>
      </c>
      <c r="L2106" s="44" t="s">
        <v>1040</v>
      </c>
      <c r="M2106" s="45" t="s">
        <v>1041</v>
      </c>
      <c r="N2106" s="41">
        <v>556.12999999999988</v>
      </c>
    </row>
    <row r="2107" spans="3:14" ht="52" x14ac:dyDescent="0.35">
      <c r="C2107" s="46" t="s">
        <v>1093</v>
      </c>
      <c r="D2107" s="47" t="str">
        <f>IF(C2107="","",VLOOKUP(C2107,'[1]PREÇOS UNITÁRIOS'!$B$12:$H$10000,2,0))</f>
        <v>C287-BASA</v>
      </c>
      <c r="E2107" s="79" t="s">
        <v>11</v>
      </c>
      <c r="F2107" s="47" t="str">
        <f>IF(C2107="","",VLOOKUP(C2107,'[1]PREÇOS UNITÁRIOS'!$B$12:$H$10000,3,0))</f>
        <v>DESINSTALAÇÃO DE AR CONDICIONADO ACJ INCLUINDO CARENAGEM METÁLICA EXISTENTE</v>
      </c>
      <c r="G2107" s="48" t="s">
        <v>21</v>
      </c>
      <c r="H2107" s="29"/>
      <c r="I2107" s="29"/>
      <c r="J2107" s="49"/>
      <c r="K2107" s="49">
        <f>K2111</f>
        <v>41.155999999999999</v>
      </c>
      <c r="L2107" s="49">
        <f>L2111</f>
        <v>73.128</v>
      </c>
      <c r="M2107" s="49">
        <f>SUM(K2107:L2107)</f>
        <v>114.28399999999999</v>
      </c>
      <c r="N2107" s="43"/>
    </row>
    <row r="2108" spans="3:14" ht="25" x14ac:dyDescent="0.35">
      <c r="C2108" s="34"/>
      <c r="D2108" s="36">
        <v>88316</v>
      </c>
      <c r="E2108" s="38" t="str">
        <f>IFERROR(VLOOKUP(D2108,'[1]COMP-SINT-SINAPI'!$G$6:$R$20000,12,0),IFERROR(VLOOKUP(D2108,'[1]PREÇOS UNITÁRIOS'!$B$73:$K$20000,9,0),IFERROR(VLOOKUP(D2108,'[1]INSUMOS-SINAPI'!$A$6:$J$20000,6,0),IFERROR(VLOOKUP(D2108,'[1]tab-PINI-SINT'!$B$18:$H$20000,7,0),IFERROR(VLOOKUP(D2108,[1]INSUMOS!$B$13:$J$9994,9,0),"")))))</f>
        <v>SINAPI</v>
      </c>
      <c r="F2108" s="37" t="str">
        <f>IFERROR(VLOOKUP(D2108,'[1]COMP-SINT-SINAPI'!$G$6:$Q$20000,2,0),IFERROR(VLOOKUP(D2108,'[1]PREÇOS UNITÁRIOS'!$B$73:$H$20000,3,0),IFERROR(VLOOKUP(D2108,'[1]INSUMOS-SINAPI'!$A$7:$F$20000,2,0),IFERROR(VLOOKUP(D2108,'[1]tab-PINI-SINT'!$B$18:$G$20000,2,0),IFERROR(VLOOKUP(D2108,[1]INSUMOS!$B$13:$H$9994,3,0),"")))))</f>
        <v>SERVENTE COM ENCARGOS COMPLEMENTARES</v>
      </c>
      <c r="G2108" s="38" t="str">
        <f>IFERROR(VLOOKUP(D2108,'[1]COMP-SINT-SINAPI'!$G$6:$Q$20000,3,0),IFERROR(VLOOKUP(D2108,'[1]PREÇOS UNITÁRIOS'!$B$73:$H$20000,4,0),IFERROR(VLOOKUP(D2108,'[1]INSUMOS-SINAPI'!$A$7:$F$20000,3,0),IFERROR(VLOOKUP(D2108,'[1]tab-PINI-SINT'!$B$18:$G$20000,3,0),IFERROR(VLOOKUP(D2108,[1]INSUMOS!$B$13:$H$9994,5,0),"")))))</f>
        <v>H</v>
      </c>
      <c r="H2108" s="39">
        <v>2.2000000000000002</v>
      </c>
      <c r="I2108" s="38">
        <f>IFERROR(VLOOKUP(D2108,'[1]COMP-SINT-SINAPI'!$G$6:$Q$20000,8,0),IFERROR(VLOOKUP(D2108,'[1]PREÇOS UNITÁRIOS'!$B$73:$H$20000,5,0),IFERROR(VLOOKUP(D2108,'[1]INSUMOS-SINAPI'!$A$7:$F$20000,5,0),IFERROR(VLOOKUP(D2108,'[1]tab-PINI-SINT'!$B$18:$G$20000,4,0),IFERROR(VLOOKUP(D2108,[1]INSUMOS!$B$13:$H$9994,6,0),"")))))</f>
        <v>5.01</v>
      </c>
      <c r="J2108" s="38" t="str">
        <f>IF(D2108="",0,IFERROR(VLOOKUP(D2108,'[1]COMP-SINT-SINAPI'!$G$6:$Q$20000,7,0),IFERROR(VLOOKUP(D2108,'[1]PREÇOS UNITÁRIOS'!$B$73:$H$20000,6,0),IFERROR(VLOOKUP(D2108,'[1]INSUMOS-SINAPI'!$A$7:$F$20000,7,0),IFERROR(VLOOKUP(D2108,'[1]tab-PINI-SINT'!$B$18:$G$20000,5,0),IFERROR(VLOOKUP(D2108,[1]INSUMOS!$B$13:$H$9994,7,0),"0,00"))))))</f>
        <v>14,28</v>
      </c>
      <c r="K2108" s="40">
        <f>IF(H2108="",0,H2108*I2108)</f>
        <v>11.022</v>
      </c>
      <c r="L2108" s="40">
        <f>H2108*J2108</f>
        <v>31.416</v>
      </c>
      <c r="M2108" s="41">
        <f>K2108+L2108</f>
        <v>42.438000000000002</v>
      </c>
      <c r="N2108" s="45" t="s">
        <v>1041</v>
      </c>
    </row>
    <row r="2109" spans="3:14" ht="25" x14ac:dyDescent="0.35">
      <c r="C2109" s="34"/>
      <c r="D2109" s="36">
        <v>88317</v>
      </c>
      <c r="E2109" s="38" t="str">
        <f>IFERROR(VLOOKUP(D2109,'[1]COMP-SINT-SINAPI'!$G$6:$R$20000,12,0),IFERROR(VLOOKUP(D2109,'[1]PREÇOS UNITÁRIOS'!$B$73:$K$20000,9,0),IFERROR(VLOOKUP(D2109,'[1]INSUMOS-SINAPI'!$A$6:$J$20000,6,0),IFERROR(VLOOKUP(D2109,'[1]tab-PINI-SINT'!$B$18:$H$20000,7,0),IFERROR(VLOOKUP(D2109,[1]INSUMOS!$B$13:$J$9994,9,0),"")))))</f>
        <v>SINAPI</v>
      </c>
      <c r="F2109" s="37" t="str">
        <f>IFERROR(VLOOKUP(D2109,'[1]COMP-SINT-SINAPI'!$G$6:$Q$20000,2,0),IFERROR(VLOOKUP(D2109,'[1]PREÇOS UNITÁRIOS'!$B$73:$H$20000,3,0),IFERROR(VLOOKUP(D2109,'[1]INSUMOS-SINAPI'!$A$7:$F$20000,2,0),IFERROR(VLOOKUP(D2109,'[1]tab-PINI-SINT'!$B$18:$G$20000,2,0),IFERROR(VLOOKUP(D2109,[1]INSUMOS!$B$13:$H$9994,3,0),"")))))</f>
        <v>SOLDADOR COM ENCARGOS COMPLEMENTARES</v>
      </c>
      <c r="G2109" s="38" t="str">
        <f>IFERROR(VLOOKUP(D2109,'[1]COMP-SINT-SINAPI'!$G$6:$Q$20000,3,0),IFERROR(VLOOKUP(D2109,'[1]PREÇOS UNITÁRIOS'!$B$73:$H$20000,4,0),IFERROR(VLOOKUP(D2109,'[1]INSUMOS-SINAPI'!$A$7:$F$20000,3,0),IFERROR(VLOOKUP(D2109,'[1]tab-PINI-SINT'!$B$18:$G$20000,3,0),IFERROR(VLOOKUP(D2109,[1]INSUMOS!$B$13:$H$9994,5,0),"")))))</f>
        <v>H</v>
      </c>
      <c r="H2109" s="39">
        <v>2.2000000000000002</v>
      </c>
      <c r="I2109" s="38">
        <f>IFERROR(VLOOKUP(D2109,'[1]COMP-SINT-SINAPI'!$G$6:$Q$20000,8,0),IFERROR(VLOOKUP(D2109,'[1]PREÇOS UNITÁRIOS'!$B$73:$H$20000,5,0),IFERROR(VLOOKUP(D2109,'[1]INSUMOS-SINAPI'!$A$7:$F$20000,5,0),IFERROR(VLOOKUP(D2109,'[1]tab-PINI-SINT'!$B$18:$G$20000,4,0),IFERROR(VLOOKUP(D2109,[1]INSUMOS!$B$13:$H$9994,6,0),"")))))</f>
        <v>6.02</v>
      </c>
      <c r="J2109" s="38" t="str">
        <f>IF(D2109="",0,IFERROR(VLOOKUP(D2109,'[1]COMP-SINT-SINAPI'!$G$6:$Q$20000,7,0),IFERROR(VLOOKUP(D2109,'[1]PREÇOS UNITÁRIOS'!$B$73:$H$20000,6,0),IFERROR(VLOOKUP(D2109,'[1]INSUMOS-SINAPI'!$A$7:$F$20000,7,0),IFERROR(VLOOKUP(D2109,'[1]tab-PINI-SINT'!$B$18:$G$20000,5,0),IFERROR(VLOOKUP(D2109,[1]INSUMOS!$B$13:$H$9994,7,0),"0,00"))))))</f>
        <v>18,96</v>
      </c>
      <c r="K2109" s="40">
        <f>IF(H2109="",0,H2109*I2109)</f>
        <v>13.244</v>
      </c>
      <c r="L2109" s="40">
        <f>H2109*J2109</f>
        <v>41.712000000000003</v>
      </c>
      <c r="M2109" s="41">
        <f>K2109+L2109</f>
        <v>54.956000000000003</v>
      </c>
      <c r="N2109" s="49">
        <v>16.77</v>
      </c>
    </row>
    <row r="2110" spans="3:14" ht="25" x14ac:dyDescent="0.35">
      <c r="C2110" s="34"/>
      <c r="D2110" s="36" t="s">
        <v>242</v>
      </c>
      <c r="E2110" s="38" t="str">
        <f>IFERROR(VLOOKUP(D2110,'[1]COMP-SINT-SINAPI'!$G$6:$R$20000,12,0),IFERROR(VLOOKUP(D2110,'[1]PREÇOS UNITÁRIOS'!$B$73:$K$20000,9,0),IFERROR(VLOOKUP(D2110,'[1]INSUMOS-SINAPI'!$A$6:$J$20000,6,0),IFERROR(VLOOKUP(D2110,'[1]tab-PINI-SINT'!$B$18:$H$20000,7,0),IFERROR(VLOOKUP(D2110,[1]INSUMOS!$B$13:$J$9994,9,0),"")))))</f>
        <v>SEDOP-PA D00454</v>
      </c>
      <c r="F2110" s="37" t="str">
        <f>IFERROR(VLOOKUP(D2110,'[1]COMP-SINT-SINAPI'!$G$6:$Q$20000,2,0),IFERROR(VLOOKUP(D2110,'[1]PREÇOS UNITÁRIOS'!$B$73:$H$20000,3,0),IFERROR(VLOOKUP(D2110,'[1]INSUMOS-SINAPI'!$A$7:$F$20000,2,0),IFERROR(VLOOKUP(D2110,'[1]tab-PINI-SINT'!$B$18:$G$20000,2,0),IFERROR(VLOOKUP(D2110,[1]INSUMOS!$B$13:$H$9994,3,0),"")))))</f>
        <v>Conjunto de equipamento para remoção de estrutura metálica</v>
      </c>
      <c r="G2110" s="38" t="str">
        <f>IFERROR(VLOOKUP(D2110,'[1]COMP-SINT-SINAPI'!$G$6:$Q$20000,3,0),IFERROR(VLOOKUP(D2110,'[1]PREÇOS UNITÁRIOS'!$B$73:$H$20000,4,0),IFERROR(VLOOKUP(D2110,'[1]INSUMOS-SINAPI'!$A$7:$F$20000,3,0),IFERROR(VLOOKUP(D2110,'[1]tab-PINI-SINT'!$B$18:$G$20000,3,0),IFERROR(VLOOKUP(D2110,[1]INSUMOS!$B$13:$H$9994,5,0),"")))))</f>
        <v>UND</v>
      </c>
      <c r="H2110" s="39">
        <v>1</v>
      </c>
      <c r="I2110" s="38" t="str">
        <f>IFERROR(VLOOKUP(D2110,'[1]COMP-SINT-SINAPI'!$G$6:$Q$20000,8,0),IFERROR(VLOOKUP(D2110,'[1]PREÇOS UNITÁRIOS'!$B$73:$H$20000,5,0),IFERROR(VLOOKUP(D2110,'[1]INSUMOS-SINAPI'!$A$7:$F$20000,5,0),IFERROR(VLOOKUP(D2110,'[1]tab-PINI-SINT'!$B$18:$G$20000,4,0),IFERROR(VLOOKUP(D2110,[1]INSUMOS!$B$13:$H$9994,6,0),"")))))</f>
        <v>16,89</v>
      </c>
      <c r="J2110" s="38">
        <f>IF(D2110="",0,IFERROR(VLOOKUP(D2110,'[1]COMP-SINT-SINAPI'!$G$6:$Q$20000,7,0),IFERROR(VLOOKUP(D2110,'[1]PREÇOS UNITÁRIOS'!$B$73:$H$20000,6,0),IFERROR(VLOOKUP(D2110,'[1]INSUMOS-SINAPI'!$A$7:$F$20000,7,0),IFERROR(VLOOKUP(D2110,'[1]tab-PINI-SINT'!$B$18:$G$20000,5,0),IFERROR(VLOOKUP(D2110,[1]INSUMOS!$B$13:$H$9994,7,0),"0,00"))))))</f>
        <v>0</v>
      </c>
      <c r="K2110" s="40">
        <f>IF(H2110="",0,H2110*I2110)</f>
        <v>16.89</v>
      </c>
      <c r="L2110" s="40">
        <f>H2110*J2110</f>
        <v>0</v>
      </c>
      <c r="M2110" s="41">
        <f>K2110+L2110</f>
        <v>16.89</v>
      </c>
      <c r="N2110" s="41">
        <v>2.4420000000000002</v>
      </c>
    </row>
    <row r="2111" spans="3:14" x14ac:dyDescent="0.35">
      <c r="C2111" s="34"/>
      <c r="D2111" s="35"/>
      <c r="E2111" s="118"/>
      <c r="F2111" s="35"/>
      <c r="G2111" s="35"/>
      <c r="H2111" s="35"/>
      <c r="I2111" s="50" t="s">
        <v>1042</v>
      </c>
      <c r="J2111" s="29"/>
      <c r="K2111" s="41">
        <f>SUM(K2108:K2110)</f>
        <v>41.155999999999999</v>
      </c>
      <c r="L2111" s="41">
        <f>SUM(L2108:L2110)</f>
        <v>73.128</v>
      </c>
      <c r="M2111" s="41">
        <f>SUM(M2108:M2110)</f>
        <v>114.28400000000001</v>
      </c>
      <c r="N2111" s="41">
        <v>14.327999999999999</v>
      </c>
    </row>
    <row r="2112" spans="3:14" x14ac:dyDescent="0.35">
      <c r="C2112" s="34"/>
      <c r="D2112" s="35"/>
      <c r="E2112" s="118"/>
      <c r="F2112" s="51"/>
      <c r="G2112" s="43"/>
      <c r="H2112" s="43"/>
      <c r="I2112" s="43"/>
      <c r="J2112" s="43"/>
      <c r="K2112" s="43"/>
      <c r="L2112" s="43"/>
      <c r="M2112" s="43"/>
      <c r="N2112" s="41">
        <v>16.77</v>
      </c>
    </row>
    <row r="2113" spans="3:14" x14ac:dyDescent="0.35">
      <c r="C2113" s="42"/>
      <c r="D2113" s="43"/>
      <c r="E2113" s="117"/>
      <c r="F2113" s="43"/>
      <c r="G2113" s="44" t="s">
        <v>21</v>
      </c>
      <c r="H2113" s="44" t="s">
        <v>1036</v>
      </c>
      <c r="I2113" s="44" t="s">
        <v>1037</v>
      </c>
      <c r="J2113" s="44" t="s">
        <v>1038</v>
      </c>
      <c r="K2113" s="44" t="s">
        <v>1039</v>
      </c>
      <c r="L2113" s="44" t="s">
        <v>1040</v>
      </c>
      <c r="M2113" s="45" t="s">
        <v>1041</v>
      </c>
      <c r="N2113" s="43"/>
    </row>
    <row r="2114" spans="3:14" ht="26" x14ac:dyDescent="0.35">
      <c r="C2114" s="46" t="s">
        <v>1094</v>
      </c>
      <c r="D2114" s="47" t="str">
        <f>IF(C2114="","",VLOOKUP(C2114,'[1]PREÇOS UNITÁRIOS'!$B$12:$H$10000,2,0))</f>
        <v>C288-BASA-SEDOP-071466</v>
      </c>
      <c r="E2114" s="79" t="s">
        <v>11</v>
      </c>
      <c r="F2114" s="47" t="str">
        <f>IF(C2114="","",VLOOKUP(C2114,'[1]PREÇOS UNITÁRIOS'!$B$12:$H$10000,3,0))</f>
        <v>CUMEEIRA EM AÇO GALVANIZADO</v>
      </c>
      <c r="G2114" s="48" t="s">
        <v>160</v>
      </c>
      <c r="H2114" s="29"/>
      <c r="I2114" s="29"/>
      <c r="J2114" s="49"/>
      <c r="K2114" s="49">
        <f>K2119</f>
        <v>77.559000000000012</v>
      </c>
      <c r="L2114" s="49">
        <f>L2119</f>
        <v>2.8247999999999998</v>
      </c>
      <c r="M2114" s="49">
        <f>SUM(K2114:L2114)</f>
        <v>80.383800000000008</v>
      </c>
      <c r="N2114" s="45" t="s">
        <v>1041</v>
      </c>
    </row>
    <row r="2115" spans="3:14" ht="37.5" x14ac:dyDescent="0.35">
      <c r="C2115" s="34"/>
      <c r="D2115" s="36">
        <v>88278</v>
      </c>
      <c r="E2115" s="38" t="str">
        <f>IFERROR(VLOOKUP(D2115,'[1]COMP-SINT-SINAPI'!$G$6:$R$20000,12,0),IFERROR(VLOOKUP(D2115,'[1]PREÇOS UNITÁRIOS'!$B$73:$K$20000,9,0),IFERROR(VLOOKUP(D2115,'[1]INSUMOS-SINAPI'!$A$6:$J$20000,6,0),IFERROR(VLOOKUP(D2115,'[1]tab-PINI-SINT'!$B$18:$H$20000,7,0),IFERROR(VLOOKUP(D2115,[1]INSUMOS!$B$13:$J$9994,9,0),"")))))</f>
        <v>SINAPI</v>
      </c>
      <c r="F2115" s="37" t="str">
        <f>IFERROR(VLOOKUP(D2115,'[1]COMP-SINT-SINAPI'!$G$6:$Q$20000,2,0),IFERROR(VLOOKUP(D2115,'[1]PREÇOS UNITÁRIOS'!$B$73:$H$20000,3,0),IFERROR(VLOOKUP(D2115,'[1]INSUMOS-SINAPI'!$A$7:$F$20000,2,0),IFERROR(VLOOKUP(D2115,'[1]tab-PINI-SINT'!$B$18:$G$20000,2,0),IFERROR(VLOOKUP(D2115,[1]INSUMOS!$B$13:$H$9994,3,0),"")))))</f>
        <v>MONTADOR DE ESTRUTURA METÁLICA COM ENCARGOS COMPLEMENTARES</v>
      </c>
      <c r="G2115" s="38" t="str">
        <f>IFERROR(VLOOKUP(D2115,'[1]COMP-SINT-SINAPI'!$G$6:$Q$20000,3,0),IFERROR(VLOOKUP(D2115,'[1]PREÇOS UNITÁRIOS'!$B$73:$H$20000,4,0),IFERROR(VLOOKUP(D2115,'[1]INSUMOS-SINAPI'!$A$7:$F$20000,3,0),IFERROR(VLOOKUP(D2115,'[1]tab-PINI-SINT'!$B$18:$G$20000,3,0),IFERROR(VLOOKUP(D2115,[1]INSUMOS!$B$13:$H$9994,5,0),"")))))</f>
        <v>H</v>
      </c>
      <c r="H2115" s="39">
        <v>0.12</v>
      </c>
      <c r="I2115" s="38">
        <f>IFERROR(VLOOKUP(D2115,'[1]COMP-SINT-SINAPI'!$G$6:$Q$20000,8,0),IFERROR(VLOOKUP(D2115,'[1]PREÇOS UNITÁRIOS'!$B$73:$H$20000,5,0),IFERROR(VLOOKUP(D2115,'[1]INSUMOS-SINAPI'!$A$7:$F$20000,5,0),IFERROR(VLOOKUP(D2115,'[1]tab-PINI-SINT'!$B$18:$G$20000,4,0),IFERROR(VLOOKUP(D2115,[1]INSUMOS!$B$13:$H$9994,6,0),"")))))</f>
        <v>4.0000000000000018</v>
      </c>
      <c r="J2115" s="38" t="str">
        <f>IF(D2115="",0,IFERROR(VLOOKUP(D2115,'[1]COMP-SINT-SINAPI'!$G$6:$Q$20000,7,0),IFERROR(VLOOKUP(D2115,'[1]PREÇOS UNITÁRIOS'!$B$73:$H$20000,6,0),IFERROR(VLOOKUP(D2115,'[1]INSUMOS-SINAPI'!$A$7:$F$20000,7,0),IFERROR(VLOOKUP(D2115,'[1]tab-PINI-SINT'!$B$18:$G$20000,5,0),IFERROR(VLOOKUP(D2115,[1]INSUMOS!$B$13:$H$9994,7,0),"0,00"))))))</f>
        <v>13,42</v>
      </c>
      <c r="K2115" s="40">
        <f>IF(H2115="",0,H2115*I2115)</f>
        <v>0.4800000000000002</v>
      </c>
      <c r="L2115" s="40">
        <f>H2115*J2115</f>
        <v>1.6103999999999998</v>
      </c>
      <c r="M2115" s="41">
        <f>K2115+L2115</f>
        <v>2.0903999999999998</v>
      </c>
      <c r="N2115" s="49">
        <v>81.580200000000019</v>
      </c>
    </row>
    <row r="2116" spans="3:14" ht="37.5" x14ac:dyDescent="0.35">
      <c r="C2116" s="34"/>
      <c r="D2116" s="36">
        <v>88240</v>
      </c>
      <c r="E2116" s="38" t="str">
        <f>IFERROR(VLOOKUP(D2116,'[1]COMP-SINT-SINAPI'!$G$6:$R$20000,12,0),IFERROR(VLOOKUP(D2116,'[1]PREÇOS UNITÁRIOS'!$B$73:$K$20000,9,0),IFERROR(VLOOKUP(D2116,'[1]INSUMOS-SINAPI'!$A$6:$J$20000,6,0),IFERROR(VLOOKUP(D2116,'[1]tab-PINI-SINT'!$B$18:$H$20000,7,0),IFERROR(VLOOKUP(D2116,[1]INSUMOS!$B$13:$J$9994,9,0),"")))))</f>
        <v>SINAPI</v>
      </c>
      <c r="F2116" s="37" t="str">
        <f>IFERROR(VLOOKUP(D2116,'[1]COMP-SINT-SINAPI'!$G$6:$Q$20000,2,0),IFERROR(VLOOKUP(D2116,'[1]PREÇOS UNITÁRIOS'!$B$73:$H$20000,3,0),IFERROR(VLOOKUP(D2116,'[1]INSUMOS-SINAPI'!$A$7:$F$20000,2,0),IFERROR(VLOOKUP(D2116,'[1]tab-PINI-SINT'!$B$18:$G$20000,2,0),IFERROR(VLOOKUP(D2116,[1]INSUMOS!$B$13:$H$9994,3,0),"")))))</f>
        <v>AJUDANTE DE ESTRUTURA METÁLICA COM ENCARGOS COMPLEMENTARES</v>
      </c>
      <c r="G2116" s="38" t="str">
        <f>IFERROR(VLOOKUP(D2116,'[1]COMP-SINT-SINAPI'!$G$6:$Q$20000,3,0),IFERROR(VLOOKUP(D2116,'[1]PREÇOS UNITÁRIOS'!$B$73:$H$20000,4,0),IFERROR(VLOOKUP(D2116,'[1]INSUMOS-SINAPI'!$A$7:$F$20000,3,0),IFERROR(VLOOKUP(D2116,'[1]tab-PINI-SINT'!$B$18:$G$20000,3,0),IFERROR(VLOOKUP(D2116,[1]INSUMOS!$B$13:$H$9994,5,0),"")))))</f>
        <v>H</v>
      </c>
      <c r="H2116" s="39">
        <v>0.12</v>
      </c>
      <c r="I2116" s="38">
        <f>IFERROR(VLOOKUP(D2116,'[1]COMP-SINT-SINAPI'!$G$6:$Q$20000,8,0),IFERROR(VLOOKUP(D2116,'[1]PREÇOS UNITÁRIOS'!$B$73:$H$20000,5,0),IFERROR(VLOOKUP(D2116,'[1]INSUMOS-SINAPI'!$A$7:$F$20000,5,0),IFERROR(VLOOKUP(D2116,'[1]tab-PINI-SINT'!$B$18:$G$20000,4,0),IFERROR(VLOOKUP(D2116,[1]INSUMOS!$B$13:$H$9994,6,0),"")))))</f>
        <v>4</v>
      </c>
      <c r="J2116" s="38" t="str">
        <f>IF(D2116="",0,IFERROR(VLOOKUP(D2116,'[1]COMP-SINT-SINAPI'!$G$6:$Q$20000,7,0),IFERROR(VLOOKUP(D2116,'[1]PREÇOS UNITÁRIOS'!$B$73:$H$20000,6,0),IFERROR(VLOOKUP(D2116,'[1]INSUMOS-SINAPI'!$A$7:$F$20000,7,0),IFERROR(VLOOKUP(D2116,'[1]tab-PINI-SINT'!$B$18:$G$20000,5,0),IFERROR(VLOOKUP(D2116,[1]INSUMOS!$B$13:$H$9994,7,0),"0,00"))))))</f>
        <v>10,12</v>
      </c>
      <c r="K2116" s="40">
        <f>IF(H2116="",0,H2116*I2116)</f>
        <v>0.48</v>
      </c>
      <c r="L2116" s="40">
        <f>H2116*J2116</f>
        <v>1.2143999999999999</v>
      </c>
      <c r="M2116" s="41">
        <f>K2116+L2116</f>
        <v>1.6943999999999999</v>
      </c>
      <c r="N2116" s="41">
        <v>2.7467999999999999</v>
      </c>
    </row>
    <row r="2117" spans="3:14" x14ac:dyDescent="0.35">
      <c r="C2117" s="34"/>
      <c r="D2117" s="36" t="s">
        <v>247</v>
      </c>
      <c r="E2117" s="38" t="str">
        <f>IFERROR(VLOOKUP(D2117,'[1]COMP-SINT-SINAPI'!$G$6:$R$20000,12,0),IFERROR(VLOOKUP(D2117,'[1]PREÇOS UNITÁRIOS'!$B$73:$K$20000,9,0),IFERROR(VLOOKUP(D2117,'[1]INSUMOS-SINAPI'!$A$6:$J$20000,6,0),IFERROR(VLOOKUP(D2117,'[1]tab-PINI-SINT'!$B$18:$H$20000,7,0),IFERROR(VLOOKUP(D2117,[1]INSUMOS!$B$13:$J$9994,9,0),"")))))</f>
        <v>SEDOP-PA D00410</v>
      </c>
      <c r="F2117" s="37" t="str">
        <f>IFERROR(VLOOKUP(D2117,'[1]COMP-SINT-SINAPI'!$G$6:$Q$20000,2,0),IFERROR(VLOOKUP(D2117,'[1]PREÇOS UNITÁRIOS'!$B$73:$H$20000,3,0),IFERROR(VLOOKUP(D2117,'[1]INSUMOS-SINAPI'!$A$7:$F$20000,2,0),IFERROR(VLOOKUP(D2117,'[1]tab-PINI-SINT'!$B$18:$G$20000,2,0),IFERROR(VLOOKUP(D2117,[1]INSUMOS!$B$13:$H$9994,3,0),"")))))</f>
        <v>Cumeeira em aço galvanizado</v>
      </c>
      <c r="G2117" s="38" t="str">
        <f>IFERROR(VLOOKUP(D2117,'[1]COMP-SINT-SINAPI'!$G$6:$Q$20000,3,0),IFERROR(VLOOKUP(D2117,'[1]PREÇOS UNITÁRIOS'!$B$73:$H$20000,4,0),IFERROR(VLOOKUP(D2117,'[1]INSUMOS-SINAPI'!$A$7:$F$20000,3,0),IFERROR(VLOOKUP(D2117,'[1]tab-PINI-SINT'!$B$18:$G$20000,3,0),IFERROR(VLOOKUP(D2117,[1]INSUMOS!$B$13:$H$9994,5,0),"")))))</f>
        <v>M</v>
      </c>
      <c r="H2117" s="39">
        <v>1.1000000000000001</v>
      </c>
      <c r="I2117" s="38">
        <f>IFERROR(VLOOKUP(D2117,'[1]COMP-SINT-SINAPI'!$G$6:$Q$20000,8,0),IFERROR(VLOOKUP(D2117,'[1]PREÇOS UNITÁRIOS'!$B$73:$H$20000,5,0),IFERROR(VLOOKUP(D2117,'[1]INSUMOS-SINAPI'!$A$7:$F$20000,5,0),IFERROR(VLOOKUP(D2117,'[1]tab-PINI-SINT'!$B$18:$G$20000,4,0),IFERROR(VLOOKUP(D2117,[1]INSUMOS!$B$13:$H$9994,6,0),"")))))</f>
        <v>63.59</v>
      </c>
      <c r="J2117" s="38">
        <f>IF(D2117="",0,IFERROR(VLOOKUP(D2117,'[1]COMP-SINT-SINAPI'!$G$6:$Q$20000,7,0),IFERROR(VLOOKUP(D2117,'[1]PREÇOS UNITÁRIOS'!$B$73:$H$20000,6,0),IFERROR(VLOOKUP(D2117,'[1]INSUMOS-SINAPI'!$A$7:$F$20000,7,0),IFERROR(VLOOKUP(D2117,'[1]tab-PINI-SINT'!$B$18:$G$20000,5,0),IFERROR(VLOOKUP(D2117,[1]INSUMOS!$B$13:$H$9994,7,0),"0,00"))))))</f>
        <v>0</v>
      </c>
      <c r="K2117" s="40">
        <f>IF(H2117="",0,H2117*I2117)</f>
        <v>69.949000000000012</v>
      </c>
      <c r="L2117" s="40">
        <f>H2117*J2117</f>
        <v>0</v>
      </c>
      <c r="M2117" s="41">
        <f>K2117+L2117</f>
        <v>69.949000000000012</v>
      </c>
      <c r="N2117" s="41">
        <v>2.2343999999999999</v>
      </c>
    </row>
    <row r="2118" spans="3:14" ht="25" x14ac:dyDescent="0.35">
      <c r="C2118" s="34"/>
      <c r="D2118" s="36" t="s">
        <v>248</v>
      </c>
      <c r="E2118" s="38" t="str">
        <f>IFERROR(VLOOKUP(D2118,'[1]COMP-SINT-SINAPI'!$G$6:$R$20000,12,0),IFERROR(VLOOKUP(D2118,'[1]PREÇOS UNITÁRIOS'!$B$73:$K$20000,9,0),IFERROR(VLOOKUP(D2118,'[1]INSUMOS-SINAPI'!$A$6:$J$20000,6,0),IFERROR(VLOOKUP(D2118,'[1]tab-PINI-SINT'!$B$18:$H$20000,7,0),IFERROR(VLOOKUP(D2118,[1]INSUMOS!$B$13:$J$9994,9,0),"")))))</f>
        <v>SEDOP-PA D00200</v>
      </c>
      <c r="F2118" s="37" t="str">
        <f>IFERROR(VLOOKUP(D2118,'[1]COMP-SINT-SINAPI'!$G$6:$Q$20000,2,0),IFERROR(VLOOKUP(D2118,'[1]PREÇOS UNITÁRIOS'!$B$73:$H$20000,3,0),IFERROR(VLOOKUP(D2118,'[1]INSUMOS-SINAPI'!$A$7:$F$20000,2,0),IFERROR(VLOOKUP(D2118,'[1]tab-PINI-SINT'!$B$18:$G$20000,2,0),IFERROR(VLOOKUP(D2118,[1]INSUMOS!$B$13:$H$9994,3,0),"")))))</f>
        <v>Acessórios de fixação p/telha de alumínio</v>
      </c>
      <c r="G2118" s="38" t="str">
        <f>IFERROR(VLOOKUP(D2118,'[1]COMP-SINT-SINAPI'!$G$6:$Q$20000,3,0),IFERROR(VLOOKUP(D2118,'[1]PREÇOS UNITÁRIOS'!$B$73:$H$20000,4,0),IFERROR(VLOOKUP(D2118,'[1]INSUMOS-SINAPI'!$A$7:$F$20000,3,0),IFERROR(VLOOKUP(D2118,'[1]tab-PINI-SINT'!$B$18:$G$20000,3,0),IFERROR(VLOOKUP(D2118,[1]INSUMOS!$B$13:$H$9994,5,0),"")))))</f>
        <v>CJ</v>
      </c>
      <c r="H2118" s="39">
        <v>1</v>
      </c>
      <c r="I2118" s="38">
        <f>IFERROR(VLOOKUP(D2118,'[1]COMP-SINT-SINAPI'!$G$6:$Q$20000,8,0),IFERROR(VLOOKUP(D2118,'[1]PREÇOS UNITÁRIOS'!$B$73:$H$20000,5,0),IFERROR(VLOOKUP(D2118,'[1]INSUMOS-SINAPI'!$A$7:$F$20000,5,0),IFERROR(VLOOKUP(D2118,'[1]tab-PINI-SINT'!$B$18:$G$20000,4,0),IFERROR(VLOOKUP(D2118,[1]INSUMOS!$B$13:$H$9994,6,0),"")))))</f>
        <v>6.65</v>
      </c>
      <c r="J2118" s="38">
        <f>IF(D2118="",0,IFERROR(VLOOKUP(D2118,'[1]COMP-SINT-SINAPI'!$G$6:$Q$20000,7,0),IFERROR(VLOOKUP(D2118,'[1]PREÇOS UNITÁRIOS'!$B$73:$H$20000,6,0),IFERROR(VLOOKUP(D2118,'[1]INSUMOS-SINAPI'!$A$7:$F$20000,7,0),IFERROR(VLOOKUP(D2118,'[1]tab-PINI-SINT'!$B$18:$G$20000,5,0),IFERROR(VLOOKUP(D2118,[1]INSUMOS!$B$13:$H$9994,7,0),"0,00"))))))</f>
        <v>0</v>
      </c>
      <c r="K2118" s="40">
        <f>IF(H2118="",0,H2118*I2118)</f>
        <v>6.65</v>
      </c>
      <c r="L2118" s="40">
        <f>H2118*J2118</f>
        <v>0</v>
      </c>
      <c r="M2118" s="41">
        <f>K2118+L2118</f>
        <v>6.65</v>
      </c>
      <c r="N2118" s="41">
        <v>69.949000000000012</v>
      </c>
    </row>
    <row r="2119" spans="3:14" x14ac:dyDescent="0.35">
      <c r="C2119" s="34"/>
      <c r="D2119" s="35"/>
      <c r="E2119" s="118"/>
      <c r="F2119" s="35"/>
      <c r="G2119" s="35"/>
      <c r="H2119" s="35"/>
      <c r="I2119" s="50" t="s">
        <v>1042</v>
      </c>
      <c r="J2119" s="29"/>
      <c r="K2119" s="41">
        <f>SUM(K2115:K2118)</f>
        <v>77.559000000000012</v>
      </c>
      <c r="L2119" s="41">
        <f>SUM(L2115:L2118)</f>
        <v>2.8247999999999998</v>
      </c>
      <c r="M2119" s="41">
        <f>SUM(M2115:M2118)</f>
        <v>80.383800000000022</v>
      </c>
      <c r="N2119" s="41">
        <v>6.65</v>
      </c>
    </row>
    <row r="2120" spans="3:14" x14ac:dyDescent="0.35">
      <c r="C2120" s="34"/>
      <c r="D2120" s="35"/>
      <c r="E2120" s="118"/>
      <c r="F2120" s="51"/>
      <c r="G2120" s="43"/>
      <c r="H2120" s="43"/>
      <c r="I2120" s="43"/>
      <c r="J2120" s="43"/>
      <c r="K2120" s="43"/>
      <c r="L2120" s="43"/>
      <c r="M2120" s="43"/>
      <c r="N2120" s="41">
        <v>81.580200000000019</v>
      </c>
    </row>
    <row r="2121" spans="3:14" x14ac:dyDescent="0.35">
      <c r="C2121" s="42"/>
      <c r="D2121" s="43"/>
      <c r="E2121" s="117"/>
      <c r="F2121" s="43"/>
      <c r="G2121" s="44" t="s">
        <v>21</v>
      </c>
      <c r="H2121" s="44" t="s">
        <v>1036</v>
      </c>
      <c r="I2121" s="44" t="s">
        <v>1037</v>
      </c>
      <c r="J2121" s="44" t="s">
        <v>1038</v>
      </c>
      <c r="K2121" s="44" t="s">
        <v>1039</v>
      </c>
      <c r="L2121" s="44" t="s">
        <v>1040</v>
      </c>
      <c r="M2121" s="45" t="s">
        <v>1041</v>
      </c>
      <c r="N2121" s="43"/>
    </row>
    <row r="2122" spans="3:14" ht="91" x14ac:dyDescent="0.35">
      <c r="C2122" s="46" t="s">
        <v>1252</v>
      </c>
      <c r="D2122" s="47" t="str">
        <f>IF(C2122="","",VLOOKUP(C2122,'[1]PREÇOS UNITÁRIOS'!$B$12:$H$10000,2,0))</f>
        <v>C289-BASA</v>
      </c>
      <c r="E2122" s="79" t="s">
        <v>11</v>
      </c>
      <c r="F2122" s="47" t="str">
        <f>IF(C2122="","",VLOOKUP(C2122,'[1]PREÇOS UNITÁRIOS'!$B$12:$H$10000,3,0))</f>
        <v>INSTALAÇÃO DE PRUMADA PARA CAPITAÇÃO DE AGUA DE CONDENSAÇÃO DOS APARELHOS DE CLIMATIZAÇÃO DA FACHADA, EM TUBO DE CPVC DE 1", ALTUTA DE 60M.</v>
      </c>
      <c r="G2122" s="48" t="s">
        <v>21</v>
      </c>
      <c r="H2122" s="29"/>
      <c r="I2122" s="29"/>
      <c r="J2122" s="49"/>
      <c r="K2122" s="49">
        <f>K2128</f>
        <v>4254.58</v>
      </c>
      <c r="L2122" s="49">
        <f>L2128</f>
        <v>1646.7</v>
      </c>
      <c r="M2122" s="49">
        <f>SUM(K2122:L2122)</f>
        <v>5901.28</v>
      </c>
      <c r="N2122" s="45" t="s">
        <v>1041</v>
      </c>
    </row>
    <row r="2123" spans="3:14" ht="62.5" x14ac:dyDescent="0.35">
      <c r="C2123" s="34"/>
      <c r="D2123" s="36">
        <v>89635</v>
      </c>
      <c r="E2123" s="38" t="str">
        <f>IFERROR(VLOOKUP(D2123,'[1]COMP-SINT-SINAPI'!$G$6:$R$20000,12,0),IFERROR(VLOOKUP(D2123,'[1]PREÇOS UNITÁRIOS'!$B$73:$K$20000,9,0),IFERROR(VLOOKUP(D2123,'[1]INSUMOS-SINAPI'!$A$6:$J$20000,6,0),IFERROR(VLOOKUP(D2123,'[1]tab-PINI-SINT'!$B$18:$H$20000,7,0),IFERROR(VLOOKUP(D2123,[1]INSUMOS!$B$13:$J$9994,9,0),"")))))</f>
        <v>SINAPI</v>
      </c>
      <c r="F2123" s="37" t="str">
        <f>IFERROR(VLOOKUP(D2123,'[1]COMP-SINT-SINAPI'!$G$6:$Q$20000,2,0),IFERROR(VLOOKUP(D2123,'[1]PREÇOS UNITÁRIOS'!$B$73:$H$20000,3,0),IFERROR(VLOOKUP(D2123,'[1]INSUMOS-SINAPI'!$A$7:$F$20000,2,0),IFERROR(VLOOKUP(D2123,'[1]tab-PINI-SINT'!$B$18:$G$20000,2,0),IFERROR(VLOOKUP(D2123,[1]INSUMOS!$B$13:$H$9994,3,0),"")))))</f>
        <v>TUBO, CPVC, SOLDÁVEL, DN 28MM, INSTALADO EM RAMAL OU SUB-RAMAL DE ÁGUA - FORNECIMENTO E INSTALAÇÃO. AF_06/2022</v>
      </c>
      <c r="G2123" s="38" t="str">
        <f>IFERROR(VLOOKUP(D2123,'[1]COMP-SINT-SINAPI'!$G$6:$Q$20000,3,0),IFERROR(VLOOKUP(D2123,'[1]PREÇOS UNITÁRIOS'!$B$73:$H$20000,4,0),IFERROR(VLOOKUP(D2123,'[1]INSUMOS-SINAPI'!$A$7:$F$20000,3,0),IFERROR(VLOOKUP(D2123,'[1]tab-PINI-SINT'!$B$18:$G$20000,3,0),IFERROR(VLOOKUP(D2123,[1]INSUMOS!$B$13:$H$9994,5,0),"")))))</f>
        <v>M</v>
      </c>
      <c r="H2123" s="39">
        <v>90</v>
      </c>
      <c r="I2123" s="38">
        <f>IFERROR(VLOOKUP(D2123,'[1]COMP-SINT-SINAPI'!$G$6:$Q$20000,8,0),IFERROR(VLOOKUP(D2123,'[1]PREÇOS UNITÁRIOS'!$B$73:$H$20000,5,0),IFERROR(VLOOKUP(D2123,'[1]INSUMOS-SINAPI'!$A$7:$F$20000,5,0),IFERROR(VLOOKUP(D2123,'[1]tab-PINI-SINT'!$B$18:$G$20000,4,0),IFERROR(VLOOKUP(D2123,[1]INSUMOS!$B$13:$H$9994,6,0),"")))))</f>
        <v>36.31</v>
      </c>
      <c r="J2123" s="38" t="str">
        <f>IF(D2123="",0,IFERROR(VLOOKUP(D2123,'[1]COMP-SINT-SINAPI'!$G$6:$Q$20000,7,0),IFERROR(VLOOKUP(D2123,'[1]PREÇOS UNITÁRIOS'!$B$73:$H$20000,6,0),IFERROR(VLOOKUP(D2123,'[1]INSUMOS-SINAPI'!$A$7:$F$20000,7,0),IFERROR(VLOOKUP(D2123,'[1]tab-PINI-SINT'!$B$18:$G$20000,5,0),IFERROR(VLOOKUP(D2123,[1]INSUMOS!$B$13:$H$9994,7,0),"0,00"))))))</f>
        <v>14,45</v>
      </c>
      <c r="K2123" s="40">
        <f>IF(H2123="",0,H2123*I2123)</f>
        <v>3267.9</v>
      </c>
      <c r="L2123" s="40">
        <f>H2123*J2123</f>
        <v>1300.5</v>
      </c>
      <c r="M2123" s="41">
        <f>K2123+L2123</f>
        <v>4568.3999999999996</v>
      </c>
      <c r="N2123" s="49">
        <v>0</v>
      </c>
    </row>
    <row r="2124" spans="3:14" ht="75" x14ac:dyDescent="0.35">
      <c r="C2124" s="34"/>
      <c r="D2124" s="36">
        <v>89646</v>
      </c>
      <c r="E2124" s="38" t="str">
        <f>IFERROR(VLOOKUP(D2124,'[1]COMP-SINT-SINAPI'!$G$6:$R$20000,12,0),IFERROR(VLOOKUP(D2124,'[1]PREÇOS UNITÁRIOS'!$B$73:$K$20000,9,0),IFERROR(VLOOKUP(D2124,'[1]INSUMOS-SINAPI'!$A$6:$J$20000,6,0),IFERROR(VLOOKUP(D2124,'[1]tab-PINI-SINT'!$B$18:$H$20000,7,0),IFERROR(VLOOKUP(D2124,[1]INSUMOS!$B$13:$J$9994,9,0),"")))))</f>
        <v>SINAPI</v>
      </c>
      <c r="F2124" s="37" t="str">
        <f>IFERROR(VLOOKUP(D2124,'[1]COMP-SINT-SINAPI'!$G$6:$Q$20000,2,0),IFERROR(VLOOKUP(D2124,'[1]PREÇOS UNITÁRIOS'!$B$73:$H$20000,3,0),IFERROR(VLOOKUP(D2124,'[1]INSUMOS-SINAPI'!$A$7:$F$20000,2,0),IFERROR(VLOOKUP(D2124,'[1]tab-PINI-SINT'!$B$18:$G$20000,2,0),IFERROR(VLOOKUP(D2124,[1]INSUMOS!$B$13:$H$9994,3,0),"")))))</f>
        <v>JOELHO 90 GRAUS, CPVC, SOLDÁVEL, DN 28MM, INSTALADO EM RAMAL OU SUB-RAMAL DE ÁGUA - FORNECIMENTO E INSTALAÇÃO. AF_06/2022</v>
      </c>
      <c r="G2124" s="38" t="str">
        <f>IFERROR(VLOOKUP(D2124,'[1]COMP-SINT-SINAPI'!$G$6:$Q$20000,3,0),IFERROR(VLOOKUP(D2124,'[1]PREÇOS UNITÁRIOS'!$B$73:$H$20000,4,0),IFERROR(VLOOKUP(D2124,'[1]INSUMOS-SINAPI'!$A$7:$F$20000,3,0),IFERROR(VLOOKUP(D2124,'[1]tab-PINI-SINT'!$B$18:$G$20000,3,0),IFERROR(VLOOKUP(D2124,[1]INSUMOS!$B$13:$H$9994,5,0),"")))))</f>
        <v>UN</v>
      </c>
      <c r="H2124" s="39">
        <v>20</v>
      </c>
      <c r="I2124" s="38">
        <f>IFERROR(VLOOKUP(D2124,'[1]COMP-SINT-SINAPI'!$G$6:$Q$20000,8,0),IFERROR(VLOOKUP(D2124,'[1]PREÇOS UNITÁRIOS'!$B$73:$H$20000,5,0),IFERROR(VLOOKUP(D2124,'[1]INSUMOS-SINAPI'!$A$7:$F$20000,5,0),IFERROR(VLOOKUP(D2124,'[1]tab-PINI-SINT'!$B$18:$G$20000,4,0),IFERROR(VLOOKUP(D2124,[1]INSUMOS!$B$13:$H$9994,6,0),"")))))</f>
        <v>14.43</v>
      </c>
      <c r="J2124" s="38" t="str">
        <f>IF(D2124="",0,IFERROR(VLOOKUP(D2124,'[1]COMP-SINT-SINAPI'!$G$6:$Q$20000,7,0),IFERROR(VLOOKUP(D2124,'[1]PREÇOS UNITÁRIOS'!$B$73:$H$20000,6,0),IFERROR(VLOOKUP(D2124,'[1]INSUMOS-SINAPI'!$A$7:$F$20000,7,0),IFERROR(VLOOKUP(D2124,'[1]tab-PINI-SINT'!$B$18:$G$20000,5,0),IFERROR(VLOOKUP(D2124,[1]INSUMOS!$B$13:$H$9994,7,0),"0,00"))))))</f>
        <v>5,77</v>
      </c>
      <c r="K2124" s="40">
        <f>IF(H2124="",0,H2124*I2124)</f>
        <v>288.60000000000002</v>
      </c>
      <c r="L2124" s="40">
        <f>H2124*J2124</f>
        <v>115.39999999999999</v>
      </c>
      <c r="M2124" s="41">
        <f>K2124+L2124</f>
        <v>404</v>
      </c>
      <c r="N2124" s="41">
        <v>0</v>
      </c>
    </row>
    <row r="2125" spans="3:14" ht="75" x14ac:dyDescent="0.35">
      <c r="C2125" s="34"/>
      <c r="D2125" s="36">
        <v>89647</v>
      </c>
      <c r="E2125" s="38" t="str">
        <f>IFERROR(VLOOKUP(D2125,'[1]COMP-SINT-SINAPI'!$G$6:$R$20000,12,0),IFERROR(VLOOKUP(D2125,'[1]PREÇOS UNITÁRIOS'!$B$73:$K$20000,9,0),IFERROR(VLOOKUP(D2125,'[1]INSUMOS-SINAPI'!$A$6:$J$20000,6,0),IFERROR(VLOOKUP(D2125,'[1]tab-PINI-SINT'!$B$18:$H$20000,7,0),IFERROR(VLOOKUP(D2125,[1]INSUMOS!$B$13:$J$9994,9,0),"")))))</f>
        <v>SINAPI</v>
      </c>
      <c r="F2125" s="37" t="str">
        <f>IFERROR(VLOOKUP(D2125,'[1]COMP-SINT-SINAPI'!$G$6:$Q$20000,2,0),IFERROR(VLOOKUP(D2125,'[1]PREÇOS UNITÁRIOS'!$B$73:$H$20000,3,0),IFERROR(VLOOKUP(D2125,'[1]INSUMOS-SINAPI'!$A$7:$F$20000,2,0),IFERROR(VLOOKUP(D2125,'[1]tab-PINI-SINT'!$B$18:$G$20000,2,0),IFERROR(VLOOKUP(D2125,[1]INSUMOS!$B$13:$H$9994,3,0),"")))))</f>
        <v>JOELHO 45 GRAUS, CPVC, SOLDÁVEL, DN 28MM, INSTALADO EM RAMAL OU SUB-RAMAL DE ÁGUA   FORNECIMENTO E INSTALAÇÃO. AF_06/2022</v>
      </c>
      <c r="G2125" s="38" t="str">
        <f>IFERROR(VLOOKUP(D2125,'[1]COMP-SINT-SINAPI'!$G$6:$Q$20000,3,0),IFERROR(VLOOKUP(D2125,'[1]PREÇOS UNITÁRIOS'!$B$73:$H$20000,4,0),IFERROR(VLOOKUP(D2125,'[1]INSUMOS-SINAPI'!$A$7:$F$20000,3,0),IFERROR(VLOOKUP(D2125,'[1]tab-PINI-SINT'!$B$18:$G$20000,3,0),IFERROR(VLOOKUP(D2125,[1]INSUMOS!$B$13:$H$9994,5,0),"")))))</f>
        <v>UN</v>
      </c>
      <c r="H2125" s="39">
        <v>40</v>
      </c>
      <c r="I2125" s="38">
        <f>IFERROR(VLOOKUP(D2125,'[1]COMP-SINT-SINAPI'!$G$6:$Q$20000,8,0),IFERROR(VLOOKUP(D2125,'[1]PREÇOS UNITÁRIOS'!$B$73:$H$20000,5,0),IFERROR(VLOOKUP(D2125,'[1]INSUMOS-SINAPI'!$A$7:$F$20000,5,0),IFERROR(VLOOKUP(D2125,'[1]tab-PINI-SINT'!$B$18:$G$20000,4,0),IFERROR(VLOOKUP(D2125,[1]INSUMOS!$B$13:$H$9994,6,0),"")))))</f>
        <v>13.8</v>
      </c>
      <c r="J2125" s="38" t="str">
        <f>IF(D2125="",0,IFERROR(VLOOKUP(D2125,'[1]COMP-SINT-SINAPI'!$G$6:$Q$20000,7,0),IFERROR(VLOOKUP(D2125,'[1]PREÇOS UNITÁRIOS'!$B$73:$H$20000,6,0),IFERROR(VLOOKUP(D2125,'[1]INSUMOS-SINAPI'!$A$7:$F$20000,7,0),IFERROR(VLOOKUP(D2125,'[1]tab-PINI-SINT'!$B$18:$G$20000,5,0),IFERROR(VLOOKUP(D2125,[1]INSUMOS!$B$13:$H$9994,7,0),"0,00"))))))</f>
        <v>5,77</v>
      </c>
      <c r="K2125" s="40">
        <f>IF(H2125="",0,H2125*I2125)</f>
        <v>552</v>
      </c>
      <c r="L2125" s="40">
        <f>H2125*J2125</f>
        <v>230.79999999999998</v>
      </c>
      <c r="M2125" s="41">
        <f>K2125+L2125</f>
        <v>782.8</v>
      </c>
      <c r="N2125" s="41">
        <v>0</v>
      </c>
    </row>
    <row r="2126" spans="3:14" ht="25" x14ac:dyDescent="0.35">
      <c r="C2126" s="34"/>
      <c r="D2126" s="36">
        <v>21114</v>
      </c>
      <c r="E2126" s="38" t="str">
        <f>IFERROR(VLOOKUP(D2126,'[1]COMP-SINT-SINAPI'!$G$6:$R$20000,12,0),IFERROR(VLOOKUP(D2126,'[1]PREÇOS UNITÁRIOS'!$B$73:$K$20000,9,0),IFERROR(VLOOKUP(D2126,'[1]INSUMOS-SINAPI'!$A$6:$J$20000,6,0),IFERROR(VLOOKUP(D2126,'[1]tab-PINI-SINT'!$B$18:$H$20000,7,0),IFERROR(VLOOKUP(D2126,[1]INSUMOS!$B$13:$J$9994,9,0),"")))))</f>
        <v>SINAPI</v>
      </c>
      <c r="F2126" s="37" t="str">
        <f>IFERROR(VLOOKUP(D2126,'[1]COMP-SINT-SINAPI'!$G$6:$Q$20000,2,0),IFERROR(VLOOKUP(D2126,'[1]PREÇOS UNITÁRIOS'!$B$73:$H$20000,3,0),IFERROR(VLOOKUP(D2126,'[1]INSUMOS-SINAPI'!$A$7:$F$20000,2,0),IFERROR(VLOOKUP(D2126,'[1]tab-PINI-SINT'!$B$18:$G$20000,2,0),IFERROR(VLOOKUP(D2126,[1]INSUMOS!$B$13:$H$9994,3,0),"")))))</f>
        <v>ADESIVO PARA TUBOS CPVC, *75* G</v>
      </c>
      <c r="G2126" s="38" t="str">
        <f>IFERROR(VLOOKUP(D2126,'[1]COMP-SINT-SINAPI'!$G$6:$Q$20000,3,0),IFERROR(VLOOKUP(D2126,'[1]PREÇOS UNITÁRIOS'!$B$73:$H$20000,4,0),IFERROR(VLOOKUP(D2126,'[1]INSUMOS-SINAPI'!$A$7:$F$20000,3,0),IFERROR(VLOOKUP(D2126,'[1]tab-PINI-SINT'!$B$18:$G$20000,3,0),IFERROR(VLOOKUP(D2126,[1]INSUMOS!$B$13:$H$9994,5,0),"")))))</f>
        <v xml:space="preserve">UN    </v>
      </c>
      <c r="H2126" s="39">
        <v>3</v>
      </c>
      <c r="I2126" s="38" t="str">
        <f>IFERROR(VLOOKUP(D2126,'[1]COMP-SINT-SINAPI'!$G$6:$Q$20000,8,0),IFERROR(VLOOKUP(D2126,'[1]PREÇOS UNITÁRIOS'!$B$73:$H$20000,5,0),IFERROR(VLOOKUP(D2126,'[1]INSUMOS-SINAPI'!$A$7:$F$20000,5,0),IFERROR(VLOOKUP(D2126,'[1]tab-PINI-SINT'!$B$18:$G$20000,4,0),IFERROR(VLOOKUP(D2126,[1]INSUMOS!$B$13:$H$9994,6,0),"")))))</f>
        <v>39,06</v>
      </c>
      <c r="J2126" s="38" t="str">
        <f>IF(D2126="",0,IFERROR(VLOOKUP(D2126,'[1]COMP-SINT-SINAPI'!$G$6:$Q$20000,7,0),IFERROR(VLOOKUP(D2126,'[1]PREÇOS UNITÁRIOS'!$B$73:$H$20000,6,0),IFERROR(VLOOKUP(D2126,'[1]INSUMOS-SINAPI'!$A$7:$F$20000,7,0),IFERROR(VLOOKUP(D2126,'[1]tab-PINI-SINT'!$B$18:$G$20000,5,0),IFERROR(VLOOKUP(D2126,[1]INSUMOS!$B$13:$H$9994,7,0),"0,00"))))))</f>
        <v>0,00</v>
      </c>
      <c r="K2126" s="40">
        <f>IF(H2126="",0,H2126*I2126)</f>
        <v>117.18</v>
      </c>
      <c r="L2126" s="40">
        <f>H2126*J2126</f>
        <v>0</v>
      </c>
      <c r="M2126" s="41">
        <f>K2126+L2126</f>
        <v>117.18</v>
      </c>
      <c r="N2126" s="41">
        <v>0</v>
      </c>
    </row>
    <row r="2127" spans="3:14" ht="25" x14ac:dyDescent="0.35">
      <c r="C2127" s="34"/>
      <c r="D2127" s="36">
        <v>38383</v>
      </c>
      <c r="E2127" s="38" t="str">
        <f>IFERROR(VLOOKUP(D2127,'[1]COMP-SINT-SINAPI'!$G$6:$R$20000,12,0),IFERROR(VLOOKUP(D2127,'[1]PREÇOS UNITÁRIOS'!$B$73:$K$20000,9,0),IFERROR(VLOOKUP(D2127,'[1]INSUMOS-SINAPI'!$A$6:$J$20000,6,0),IFERROR(VLOOKUP(D2127,'[1]tab-PINI-SINT'!$B$18:$H$20000,7,0),IFERROR(VLOOKUP(D2127,[1]INSUMOS!$B$13:$J$9994,9,0),"")))))</f>
        <v>SINAPI</v>
      </c>
      <c r="F2127" s="37" t="str">
        <f>IFERROR(VLOOKUP(D2127,'[1]COMP-SINT-SINAPI'!$G$6:$Q$20000,2,0),IFERROR(VLOOKUP(D2127,'[1]PREÇOS UNITÁRIOS'!$B$73:$H$20000,3,0),IFERROR(VLOOKUP(D2127,'[1]INSUMOS-SINAPI'!$A$7:$F$20000,2,0),IFERROR(VLOOKUP(D2127,'[1]tab-PINI-SINT'!$B$18:$G$20000,2,0),IFERROR(VLOOKUP(D2127,[1]INSUMOS!$B$13:$H$9994,3,0),"")))))</f>
        <v>LIXA D'AGUA EM FOLHA, GRAO 100</v>
      </c>
      <c r="G2127" s="38" t="str">
        <f>IFERROR(VLOOKUP(D2127,'[1]COMP-SINT-SINAPI'!$G$6:$Q$20000,3,0),IFERROR(VLOOKUP(D2127,'[1]PREÇOS UNITÁRIOS'!$B$73:$H$20000,4,0),IFERROR(VLOOKUP(D2127,'[1]INSUMOS-SINAPI'!$A$7:$F$20000,3,0),IFERROR(VLOOKUP(D2127,'[1]tab-PINI-SINT'!$B$18:$G$20000,3,0),IFERROR(VLOOKUP(D2127,[1]INSUMOS!$B$13:$H$9994,5,0),"")))))</f>
        <v xml:space="preserve">UN    </v>
      </c>
      <c r="H2127" s="39">
        <v>10</v>
      </c>
      <c r="I2127" s="38" t="str">
        <f>IFERROR(VLOOKUP(D2127,'[1]COMP-SINT-SINAPI'!$G$6:$Q$20000,8,0),IFERROR(VLOOKUP(D2127,'[1]PREÇOS UNITÁRIOS'!$B$73:$H$20000,5,0),IFERROR(VLOOKUP(D2127,'[1]INSUMOS-SINAPI'!$A$7:$F$20000,5,0),IFERROR(VLOOKUP(D2127,'[1]tab-PINI-SINT'!$B$18:$G$20000,4,0),IFERROR(VLOOKUP(D2127,[1]INSUMOS!$B$13:$H$9994,6,0),"")))))</f>
        <v>2,89</v>
      </c>
      <c r="J2127" s="38" t="str">
        <f>IF(D2127="",0,IFERROR(VLOOKUP(D2127,'[1]COMP-SINT-SINAPI'!$G$6:$Q$20000,7,0),IFERROR(VLOOKUP(D2127,'[1]PREÇOS UNITÁRIOS'!$B$73:$H$20000,6,0),IFERROR(VLOOKUP(D2127,'[1]INSUMOS-SINAPI'!$A$7:$F$20000,7,0),IFERROR(VLOOKUP(D2127,'[1]tab-PINI-SINT'!$B$18:$G$20000,5,0),IFERROR(VLOOKUP(D2127,[1]INSUMOS!$B$13:$H$9994,7,0),"0,00"))))))</f>
        <v>0,00</v>
      </c>
      <c r="K2127" s="40">
        <f>IF(H2127="",0,H2127*I2127)</f>
        <v>28.900000000000002</v>
      </c>
      <c r="L2127" s="40">
        <f>H2127*J2127</f>
        <v>0</v>
      </c>
      <c r="M2127" s="41">
        <f>K2127+L2127</f>
        <v>28.900000000000002</v>
      </c>
      <c r="N2127" s="41">
        <v>0</v>
      </c>
    </row>
    <row r="2128" spans="3:14" x14ac:dyDescent="0.35">
      <c r="C2128" s="34"/>
      <c r="D2128" s="35"/>
      <c r="E2128" s="118"/>
      <c r="F2128" s="35"/>
      <c r="G2128" s="35"/>
      <c r="H2128" s="35"/>
      <c r="I2128" s="50" t="s">
        <v>1042</v>
      </c>
      <c r="J2128" s="29"/>
      <c r="K2128" s="41">
        <f>SUM(K2123:K2127)</f>
        <v>4254.58</v>
      </c>
      <c r="L2128" s="41">
        <f>SUM(L2123:L2127)</f>
        <v>1646.7</v>
      </c>
      <c r="M2128" s="41">
        <f>SUM(M2123:M2127)</f>
        <v>5901.28</v>
      </c>
      <c r="N2128" s="43"/>
    </row>
    <row r="2129" spans="3:14" x14ac:dyDescent="0.35">
      <c r="C2129" s="34"/>
      <c r="D2129" s="35"/>
      <c r="E2129" s="118"/>
      <c r="F2129" s="51"/>
      <c r="G2129" s="43"/>
      <c r="H2129" s="43"/>
      <c r="I2129" s="43"/>
      <c r="J2129" s="43"/>
      <c r="K2129" s="43"/>
      <c r="L2129" s="43"/>
      <c r="M2129" s="43"/>
      <c r="N2129" s="45" t="s">
        <v>1041</v>
      </c>
    </row>
    <row r="2130" spans="3:14" x14ac:dyDescent="0.35">
      <c r="C2130" s="42"/>
      <c r="D2130" s="43"/>
      <c r="E2130" s="117"/>
      <c r="F2130" s="43"/>
      <c r="G2130" s="44" t="s">
        <v>21</v>
      </c>
      <c r="H2130" s="44" t="s">
        <v>1036</v>
      </c>
      <c r="I2130" s="44" t="s">
        <v>1037</v>
      </c>
      <c r="J2130" s="44" t="s">
        <v>1038</v>
      </c>
      <c r="K2130" s="44" t="s">
        <v>1039</v>
      </c>
      <c r="L2130" s="44" t="s">
        <v>1040</v>
      </c>
      <c r="M2130" s="45" t="s">
        <v>1041</v>
      </c>
      <c r="N2130" s="49">
        <v>0</v>
      </c>
    </row>
    <row r="2131" spans="3:14" ht="78" x14ac:dyDescent="0.35">
      <c r="C2131" s="46" t="s">
        <v>1253</v>
      </c>
      <c r="D2131" s="47" t="str">
        <f>IF(C2131="","",VLOOKUP(C2131,'[1]PREÇOS UNITÁRIOS'!$B$12:$H$10000,2,0))</f>
        <v>C290-BASA</v>
      </c>
      <c r="E2131" s="79" t="s">
        <v>11</v>
      </c>
      <c r="F2131" s="47" t="str">
        <f>IF(C2131="","",VLOOKUP(C2131,'[1]PREÇOS UNITÁRIOS'!$B$12:$H$10000,3,0))</f>
        <v>INTERLIGAÇÃO ENTRE SPLIT INVERTER 24.000 BTU´S, TUBULAÇÃO FRIGORÍGENA  E ELETRICA, CONFORME CROQUI DE POSICIONAMENTO DAS MÁQUINAS</v>
      </c>
      <c r="G2131" s="48" t="s">
        <v>160</v>
      </c>
      <c r="H2131" s="29"/>
      <c r="I2131" s="29"/>
      <c r="J2131" s="49"/>
      <c r="K2131" s="49">
        <f>K2133</f>
        <v>679.04800000000012</v>
      </c>
      <c r="L2131" s="49">
        <f>L2133</f>
        <v>216.816</v>
      </c>
      <c r="M2131" s="49">
        <f>SUM(K2131:L2131)</f>
        <v>895.86400000000015</v>
      </c>
      <c r="N2131" s="41">
        <v>0</v>
      </c>
    </row>
    <row r="2132" spans="3:14" ht="25" x14ac:dyDescent="0.35">
      <c r="C2132" s="34"/>
      <c r="D2132" s="36" t="s">
        <v>878</v>
      </c>
      <c r="E2132" s="38" t="str">
        <f>IFERROR(VLOOKUP(D2132,'[1]COMP-SINT-SINAPI'!$G$6:$R$20000,12,0),IFERROR(VLOOKUP(D2132,'[1]PREÇOS UNITÁRIOS'!$B$73:$K$20000,9,0),IFERROR(VLOOKUP(D2132,'[1]INSUMOS-SINAPI'!$A$6:$J$20000,6,0),IFERROR(VLOOKUP(D2132,'[1]tab-PINI-SINT'!$B$18:$H$20000,7,0),IFERROR(VLOOKUP(D2132,[1]INSUMOS!$B$13:$J$9994,9,0),"")))))</f>
        <v>BASA</v>
      </c>
      <c r="F2132" s="37" t="str">
        <f>IFERROR(VLOOKUP(D2132,'[1]COMP-SINT-SINAPI'!$G$6:$Q$20000,2,0),IFERROR(VLOOKUP(D2132,'[1]PREÇOS UNITÁRIOS'!$B$73:$H$20000,3,0),IFERROR(VLOOKUP(D2132,'[1]INSUMOS-SINAPI'!$A$7:$F$20000,2,0),IFERROR(VLOOKUP(D2132,'[1]tab-PINI-SINT'!$B$18:$G$20000,2,0),IFERROR(VLOOKUP(D2132,[1]INSUMOS!$B$13:$H$9994,3,0),"")))))</f>
        <v>Ponto de gás e força  p/ split até 60.000 BTU's (10m)</v>
      </c>
      <c r="G2132" s="38" t="str">
        <f>IFERROR(VLOOKUP(D2132,'[1]COMP-SINT-SINAPI'!$G$6:$Q$20000,3,0),IFERROR(VLOOKUP(D2132,'[1]PREÇOS UNITÁRIOS'!$B$73:$H$20000,4,0),IFERROR(VLOOKUP(D2132,'[1]INSUMOS-SINAPI'!$A$7:$F$20000,3,0),IFERROR(VLOOKUP(D2132,'[1]tab-PINI-SINT'!$B$18:$G$20000,3,0),IFERROR(VLOOKUP(D2132,[1]INSUMOS!$B$13:$H$9994,5,0),"")))))</f>
        <v>UND</v>
      </c>
      <c r="H2132" s="39">
        <v>0.4</v>
      </c>
      <c r="I2132" s="38">
        <f>IFERROR(VLOOKUP(D2132,'[1]COMP-SINT-SINAPI'!$G$6:$Q$20000,8,0),IFERROR(VLOOKUP(D2132,'[1]PREÇOS UNITÁRIOS'!$B$73:$H$20000,5,0),IFERROR(VLOOKUP(D2132,'[1]INSUMOS-SINAPI'!$A$7:$F$20000,5,0),IFERROR(VLOOKUP(D2132,'[1]tab-PINI-SINT'!$B$18:$G$20000,4,0),IFERROR(VLOOKUP(D2132,[1]INSUMOS!$B$13:$H$9994,6,0),"")))))</f>
        <v>1697.6200000000001</v>
      </c>
      <c r="J2132" s="38">
        <f>IF(D2132="",0,IFERROR(VLOOKUP(D2132,'[1]COMP-SINT-SINAPI'!$G$6:$Q$20000,7,0),IFERROR(VLOOKUP(D2132,'[1]PREÇOS UNITÁRIOS'!$B$73:$H$20000,6,0),IFERROR(VLOOKUP(D2132,'[1]INSUMOS-SINAPI'!$A$7:$F$20000,7,0),IFERROR(VLOOKUP(D2132,'[1]tab-PINI-SINT'!$B$18:$G$20000,5,0),IFERROR(VLOOKUP(D2132,[1]INSUMOS!$B$13:$H$9994,7,0),"0,00"))))))</f>
        <v>542.04</v>
      </c>
      <c r="K2132" s="40">
        <f>IF(H2132="",0,H2132*I2132)</f>
        <v>679.04800000000012</v>
      </c>
      <c r="L2132" s="40">
        <f>H2132*J2132</f>
        <v>216.816</v>
      </c>
      <c r="M2132" s="41">
        <f>K2132+L2132</f>
        <v>895.86400000000015</v>
      </c>
      <c r="N2132" s="41">
        <v>0</v>
      </c>
    </row>
    <row r="2133" spans="3:14" x14ac:dyDescent="0.35">
      <c r="C2133" s="34"/>
      <c r="D2133" s="35"/>
      <c r="E2133" s="118"/>
      <c r="F2133" s="35"/>
      <c r="G2133" s="35"/>
      <c r="H2133" s="35"/>
      <c r="I2133" s="50" t="s">
        <v>1042</v>
      </c>
      <c r="J2133" s="29"/>
      <c r="K2133" s="41">
        <f>SUM(K2132)</f>
        <v>679.04800000000012</v>
      </c>
      <c r="L2133" s="41">
        <f>SUM(L2132)</f>
        <v>216.816</v>
      </c>
      <c r="M2133" s="41">
        <f>SUM(M2132)</f>
        <v>895.86400000000015</v>
      </c>
      <c r="N2133" s="41">
        <v>0</v>
      </c>
    </row>
    <row r="2134" spans="3:14" x14ac:dyDescent="0.35">
      <c r="C2134" s="34"/>
      <c r="D2134" s="35"/>
      <c r="E2134" s="118"/>
      <c r="F2134" s="51"/>
      <c r="G2134" s="43"/>
      <c r="H2134" s="43"/>
      <c r="I2134" s="43"/>
      <c r="J2134" s="43"/>
      <c r="K2134" s="43"/>
      <c r="L2134" s="43"/>
      <c r="M2134" s="43"/>
      <c r="N2134" s="41">
        <v>0</v>
      </c>
    </row>
    <row r="2135" spans="3:14" x14ac:dyDescent="0.35">
      <c r="C2135" s="42"/>
      <c r="D2135" s="43"/>
      <c r="E2135" s="117"/>
      <c r="F2135" s="43"/>
      <c r="G2135" s="44" t="s">
        <v>21</v>
      </c>
      <c r="H2135" s="44" t="s">
        <v>1036</v>
      </c>
      <c r="I2135" s="44" t="s">
        <v>1037</v>
      </c>
      <c r="J2135" s="44" t="s">
        <v>1038</v>
      </c>
      <c r="K2135" s="44" t="s">
        <v>1039</v>
      </c>
      <c r="L2135" s="44" t="s">
        <v>1040</v>
      </c>
      <c r="M2135" s="45" t="s">
        <v>1041</v>
      </c>
      <c r="N2135" s="43"/>
    </row>
    <row r="2136" spans="3:14" ht="325" x14ac:dyDescent="0.35">
      <c r="C2136" s="46" t="s">
        <v>1097</v>
      </c>
      <c r="D2136" s="47" t="str">
        <f>IF(C2136="","",VLOOKUP(C2136,'[1]PREÇOS UNITÁRIOS'!$B$12:$H$10000,2,0))</f>
        <v>C291-BASA</v>
      </c>
      <c r="E2136" s="79" t="s">
        <v>11</v>
      </c>
      <c r="F2136" s="47" t="str">
        <f>IF(C2136="","",VLOOKUP(C2136,'[1]PREÇOS UNITÁRIOS'!$B$12:$H$10000,3,0))</f>
        <v>PLATAFORMA METÁLICA, 36,0 X 1,5 M, EM ESTRUTURA DE AÇO CARBONO, COM CANTONEIRAS  3 X 1/4", BARRA CHATA 3 X 1/4", PISO EM CHAPA EXPANDIDA DE 1/4", FECHAMENTO LATARAL EM METALON 75 X 75 X 3MM E VENESIANA METALICA , FIXADO COM PARABOLT NA ESTRUTURA DO PRÉDIO, CONFORME PROJETO E SEUS DETALHES,  PINTURA AUTOMOTIVA NA COR BRANCA, INSTALADAS NOS SEGUINTES ANDARES: 4º, 6º, 8º, 10º, 12º, CONFORME PROJETO BÁSICO, OBSERVANDO-SE A NECESSIDADE DE DESENVOLVIMENTO E APROVAÇÃO, POR PARTE DA FISCALIZAÇÃO, DO PROJETO EXECUTIVO DO EQUIPAMENTO.</v>
      </c>
      <c r="G2136" s="48" t="s">
        <v>21</v>
      </c>
      <c r="H2136" s="29"/>
      <c r="I2136" s="29"/>
      <c r="J2136" s="49"/>
      <c r="K2136" s="49">
        <f>K2143</f>
        <v>128010.08669999999</v>
      </c>
      <c r="L2136" s="49">
        <f>L2143</f>
        <v>21058.596999999998</v>
      </c>
      <c r="M2136" s="49">
        <f>SUM(K2136:L2136)</f>
        <v>149068.68369999999</v>
      </c>
      <c r="N2136" s="45" t="s">
        <v>1041</v>
      </c>
    </row>
    <row r="2137" spans="3:14" ht="100" x14ac:dyDescent="0.35">
      <c r="C2137" s="34"/>
      <c r="D2137" s="36">
        <v>104466</v>
      </c>
      <c r="E2137" s="38" t="str">
        <f>IFERROR(VLOOKUP(D2137,'[1]COMP-SINT-SINAPI'!$G$6:$R$20000,12,0),IFERROR(VLOOKUP(D2137,'[1]PREÇOS UNITÁRIOS'!$B$73:$K$20000,9,0),IFERROR(VLOOKUP(D2137,'[1]INSUMOS-SINAPI'!$A$6:$J$20000,6,0),IFERROR(VLOOKUP(D2137,'[1]tab-PINI-SINT'!$B$18:$H$20000,7,0),IFERROR(VLOOKUP(D2137,[1]INSUMOS!$B$13:$J$9994,9,0),"")))))</f>
        <v>SINAPI</v>
      </c>
      <c r="F2137" s="37" t="str">
        <f>IFERROR(VLOOKUP(D2137,'[1]COMP-SINT-SINAPI'!$G$6:$Q$20000,2,0),IFERROR(VLOOKUP(D2137,'[1]PREÇOS UNITÁRIOS'!$B$73:$H$20000,3,0),IFERROR(VLOOKUP(D2137,'[1]INSUMOS-SINAPI'!$A$7:$F$20000,2,0),IFERROR(VLOOKUP(D2137,'[1]tab-PINI-SINT'!$B$18:$G$20000,2,0),IFERROR(VLOOKUP(D2137,[1]INSUMOS!$B$13:$H$9994,3,0),"")))))</f>
        <v>COMPOSIÇÃO PARAMÉTRICA PARA FORNECIMENTO E MONTAGEM DE ESTRUTURA METÁLICA PARA ESTRUTURA PRINCIPAL DE EDIFICAÇÕES (PILARES, VIGAS E CONTRAVENTAMENTO). AF_11/2022</v>
      </c>
      <c r="G2137" s="38" t="str">
        <f>IFERROR(VLOOKUP(D2137,'[1]COMP-SINT-SINAPI'!$G$6:$Q$20000,3,0),IFERROR(VLOOKUP(D2137,'[1]PREÇOS UNITÁRIOS'!$B$73:$H$20000,4,0),IFERROR(VLOOKUP(D2137,'[1]INSUMOS-SINAPI'!$A$7:$F$20000,3,0),IFERROR(VLOOKUP(D2137,'[1]tab-PINI-SINT'!$B$18:$G$20000,3,0),IFERROR(VLOOKUP(D2137,[1]INSUMOS!$B$13:$H$9994,5,0),"")))))</f>
        <v>KG</v>
      </c>
      <c r="H2137" s="39">
        <v>3246.69</v>
      </c>
      <c r="I2137" s="38">
        <f>IFERROR(VLOOKUP(D2137,'[1]COMP-SINT-SINAPI'!$G$6:$Q$20000,8,0),IFERROR(VLOOKUP(D2137,'[1]PREÇOS UNITÁRIOS'!$B$73:$H$20000,5,0),IFERROR(VLOOKUP(D2137,'[1]INSUMOS-SINAPI'!$A$7:$F$20000,5,0),IFERROR(VLOOKUP(D2137,'[1]tab-PINI-SINT'!$B$18:$G$20000,4,0),IFERROR(VLOOKUP(D2137,[1]INSUMOS!$B$13:$H$9994,6,0),"")))))</f>
        <v>29.159999999999997</v>
      </c>
      <c r="J2137" s="38" t="str">
        <f>IF(D2137="",0,IFERROR(VLOOKUP(D2137,'[1]COMP-SINT-SINAPI'!$G$6:$Q$20000,7,0),IFERROR(VLOOKUP(D2137,'[1]PREÇOS UNITÁRIOS'!$B$73:$H$20000,6,0),IFERROR(VLOOKUP(D2137,'[1]INSUMOS-SINAPI'!$A$7:$F$20000,7,0),IFERROR(VLOOKUP(D2137,'[1]tab-PINI-SINT'!$B$18:$G$20000,5,0),IFERROR(VLOOKUP(D2137,[1]INSUMOS!$B$13:$H$9994,7,0),"0,00"))))))</f>
        <v>1,92</v>
      </c>
      <c r="K2137" s="40">
        <f t="shared" ref="K2137:K2142" si="72">IF(H2137="",0,H2137*I2137)</f>
        <v>94673.480399999986</v>
      </c>
      <c r="L2137" s="40">
        <f t="shared" ref="L2137:L2142" si="73">H2137*J2137</f>
        <v>6233.6448</v>
      </c>
      <c r="M2137" s="41">
        <f t="shared" ref="M2137:M2142" si="74">K2137+L2137</f>
        <v>100907.12519999998</v>
      </c>
      <c r="N2137" s="49">
        <v>0</v>
      </c>
    </row>
    <row r="2138" spans="3:14" ht="62.5" x14ac:dyDescent="0.35">
      <c r="C2138" s="34"/>
      <c r="D2138" s="36">
        <v>91341</v>
      </c>
      <c r="E2138" s="38" t="str">
        <f>IFERROR(VLOOKUP(D2138,'[1]COMP-SINT-SINAPI'!$G$6:$R$20000,12,0),IFERROR(VLOOKUP(D2138,'[1]PREÇOS UNITÁRIOS'!$B$73:$K$20000,9,0),IFERROR(VLOOKUP(D2138,'[1]INSUMOS-SINAPI'!$A$6:$J$20000,6,0),IFERROR(VLOOKUP(D2138,'[1]tab-PINI-SINT'!$B$18:$H$20000,7,0),IFERROR(VLOOKUP(D2138,[1]INSUMOS!$B$13:$J$9994,9,0),"")))))</f>
        <v>SINAPI</v>
      </c>
      <c r="F2138" s="37" t="str">
        <f>IFERROR(VLOOKUP(D2138,'[1]COMP-SINT-SINAPI'!$G$6:$Q$20000,2,0),IFERROR(VLOOKUP(D2138,'[1]PREÇOS UNITÁRIOS'!$B$73:$H$20000,3,0),IFERROR(VLOOKUP(D2138,'[1]INSUMOS-SINAPI'!$A$7:$F$20000,2,0),IFERROR(VLOOKUP(D2138,'[1]tab-PINI-SINT'!$B$18:$G$20000,2,0),IFERROR(VLOOKUP(D2138,[1]INSUMOS!$B$13:$H$9994,3,0),"")))))</f>
        <v>PORTA EM ALUMÍNIO DE ABRIR TIPO VENEZIANA COM GUARNIÇÃO, FIXAÇÃO COM PARAFUSOS - FORNECIMENTO E INSTALAÇÃO. AF_12/2019</v>
      </c>
      <c r="G2138" s="38" t="str">
        <f>IFERROR(VLOOKUP(D2138,'[1]COMP-SINT-SINAPI'!$G$6:$Q$20000,3,0),IFERROR(VLOOKUP(D2138,'[1]PREÇOS UNITÁRIOS'!$B$73:$H$20000,4,0),IFERROR(VLOOKUP(D2138,'[1]INSUMOS-SINAPI'!$A$7:$F$20000,3,0),IFERROR(VLOOKUP(D2138,'[1]tab-PINI-SINT'!$B$18:$G$20000,3,0),IFERROR(VLOOKUP(D2138,[1]INSUMOS!$B$13:$H$9994,5,0),"")))))</f>
        <v>M2</v>
      </c>
      <c r="H2138" s="39">
        <v>1.68</v>
      </c>
      <c r="I2138" s="38">
        <f>IFERROR(VLOOKUP(D2138,'[1]COMP-SINT-SINAPI'!$G$6:$Q$20000,8,0),IFERROR(VLOOKUP(D2138,'[1]PREÇOS UNITÁRIOS'!$B$73:$H$20000,5,0),IFERROR(VLOOKUP(D2138,'[1]INSUMOS-SINAPI'!$A$7:$F$20000,5,0),IFERROR(VLOOKUP(D2138,'[1]tab-PINI-SINT'!$B$18:$G$20000,4,0),IFERROR(VLOOKUP(D2138,[1]INSUMOS!$B$13:$H$9994,6,0),"")))))</f>
        <v>655.43000000000006</v>
      </c>
      <c r="J2138" s="38" t="str">
        <f>IF(D2138="",0,IFERROR(VLOOKUP(D2138,'[1]COMP-SINT-SINAPI'!$G$6:$Q$20000,7,0),IFERROR(VLOOKUP(D2138,'[1]PREÇOS UNITÁRIOS'!$B$73:$H$20000,6,0),IFERROR(VLOOKUP(D2138,'[1]INSUMOS-SINAPI'!$A$7:$F$20000,7,0),IFERROR(VLOOKUP(D2138,'[1]tab-PINI-SINT'!$B$18:$G$20000,5,0),IFERROR(VLOOKUP(D2138,[1]INSUMOS!$B$13:$H$9994,7,0),"0,00"))))))</f>
        <v>10,02</v>
      </c>
      <c r="K2138" s="40">
        <f t="shared" si="72"/>
        <v>1101.1224</v>
      </c>
      <c r="L2138" s="40">
        <f t="shared" si="73"/>
        <v>16.833599999999997</v>
      </c>
      <c r="M2138" s="41">
        <f t="shared" si="74"/>
        <v>1117.9559999999999</v>
      </c>
      <c r="N2138" s="41">
        <v>0</v>
      </c>
    </row>
    <row r="2139" spans="3:14" ht="25" x14ac:dyDescent="0.35">
      <c r="C2139" s="34"/>
      <c r="D2139" s="36">
        <v>98397</v>
      </c>
      <c r="E2139" s="38" t="str">
        <f>IFERROR(VLOOKUP(D2139,'[1]COMP-SINT-SINAPI'!$G$6:$R$20000,12,0),IFERROR(VLOOKUP(D2139,'[1]PREÇOS UNITÁRIOS'!$B$73:$K$20000,9,0),IFERROR(VLOOKUP(D2139,'[1]INSUMOS-SINAPI'!$A$6:$J$20000,6,0),IFERROR(VLOOKUP(D2139,'[1]tab-PINI-SINT'!$B$18:$H$20000,7,0),IFERROR(VLOOKUP(D2139,[1]INSUMOS!$B$13:$J$9994,9,0),"")))))</f>
        <v>SINAPI</v>
      </c>
      <c r="F2139" s="37" t="str">
        <f>IFERROR(VLOOKUP(D2139,'[1]COMP-SINT-SINAPI'!$G$6:$Q$20000,2,0),IFERROR(VLOOKUP(D2139,'[1]PREÇOS UNITÁRIOS'!$B$73:$H$20000,3,0),IFERROR(VLOOKUP(D2139,'[1]INSUMOS-SINAPI'!$A$7:$F$20000,2,0),IFERROR(VLOOKUP(D2139,'[1]tab-PINI-SINT'!$B$18:$G$20000,2,0),IFERROR(VLOOKUP(D2139,[1]INSUMOS!$B$13:$H$9994,3,0),"")))))</f>
        <v>PINTURA ANTICORROSIVA DE DUTO METÁLICO. AF_04/2018</v>
      </c>
      <c r="G2139" s="38" t="str">
        <f>IFERROR(VLOOKUP(D2139,'[1]COMP-SINT-SINAPI'!$G$6:$Q$20000,3,0),IFERROR(VLOOKUP(D2139,'[1]PREÇOS UNITÁRIOS'!$B$73:$H$20000,4,0),IFERROR(VLOOKUP(D2139,'[1]INSUMOS-SINAPI'!$A$7:$F$20000,3,0),IFERROR(VLOOKUP(D2139,'[1]tab-PINI-SINT'!$B$18:$G$20000,3,0),IFERROR(VLOOKUP(D2139,[1]INSUMOS!$B$13:$H$9994,5,0),"")))))</f>
        <v>M2</v>
      </c>
      <c r="H2139" s="39">
        <v>190.8</v>
      </c>
      <c r="I2139" s="38">
        <f>IFERROR(VLOOKUP(D2139,'[1]COMP-SINT-SINAPI'!$G$6:$Q$20000,8,0),IFERROR(VLOOKUP(D2139,'[1]PREÇOS UNITÁRIOS'!$B$73:$H$20000,5,0),IFERROR(VLOOKUP(D2139,'[1]INSUMOS-SINAPI'!$A$7:$F$20000,5,0),IFERROR(VLOOKUP(D2139,'[1]tab-PINI-SINT'!$B$18:$G$20000,4,0),IFERROR(VLOOKUP(D2139,[1]INSUMOS!$B$13:$H$9994,6,0),"")))))</f>
        <v>7.26</v>
      </c>
      <c r="J2139" s="38" t="str">
        <f>IF(D2139="",0,IFERROR(VLOOKUP(D2139,'[1]COMP-SINT-SINAPI'!$G$6:$Q$20000,7,0),IFERROR(VLOOKUP(D2139,'[1]PREÇOS UNITÁRIOS'!$B$73:$H$20000,6,0),IFERROR(VLOOKUP(D2139,'[1]INSUMOS-SINAPI'!$A$7:$F$20000,7,0),IFERROR(VLOOKUP(D2139,'[1]tab-PINI-SINT'!$B$18:$G$20000,5,0),IFERROR(VLOOKUP(D2139,[1]INSUMOS!$B$13:$H$9994,7,0),"0,00"))))))</f>
        <v>4,82</v>
      </c>
      <c r="K2139" s="40">
        <f t="shared" si="72"/>
        <v>1385.2080000000001</v>
      </c>
      <c r="L2139" s="40">
        <f t="shared" si="73"/>
        <v>919.65600000000006</v>
      </c>
      <c r="M2139" s="41">
        <f t="shared" si="74"/>
        <v>2304.864</v>
      </c>
      <c r="N2139" s="41">
        <v>0</v>
      </c>
    </row>
    <row r="2140" spans="3:14" ht="37.5" x14ac:dyDescent="0.35">
      <c r="C2140" s="34"/>
      <c r="D2140" s="36">
        <v>11977</v>
      </c>
      <c r="E2140" s="38" t="str">
        <f>IFERROR(VLOOKUP(D2140,'[1]COMP-SINT-SINAPI'!$G$6:$R$20000,12,0),IFERROR(VLOOKUP(D2140,'[1]PREÇOS UNITÁRIOS'!$B$73:$K$20000,9,0),IFERROR(VLOOKUP(D2140,'[1]INSUMOS-SINAPI'!$A$6:$J$20000,6,0),IFERROR(VLOOKUP(D2140,'[1]tab-PINI-SINT'!$B$18:$H$20000,7,0),IFERROR(VLOOKUP(D2140,[1]INSUMOS!$B$13:$J$9994,9,0),"")))))</f>
        <v>SINAPI</v>
      </c>
      <c r="F2140" s="37" t="str">
        <f>IFERROR(VLOOKUP(D2140,'[1]COMP-SINT-SINAPI'!$G$6:$Q$20000,2,0),IFERROR(VLOOKUP(D2140,'[1]PREÇOS UNITÁRIOS'!$B$73:$H$20000,3,0),IFERROR(VLOOKUP(D2140,'[1]INSUMOS-SINAPI'!$A$7:$F$20000,2,0),IFERROR(VLOOKUP(D2140,'[1]tab-PINI-SINT'!$B$18:$G$20000,2,0),IFERROR(VLOOKUP(D2140,[1]INSUMOS!$B$13:$H$9994,3,0),"")))))</f>
        <v>CHUMBADOR DE ACO, DIAMETRO 1/2", COMPRIMENTO 75 MM</v>
      </c>
      <c r="G2140" s="38" t="str">
        <f>IFERROR(VLOOKUP(D2140,'[1]COMP-SINT-SINAPI'!$G$6:$Q$20000,3,0),IFERROR(VLOOKUP(D2140,'[1]PREÇOS UNITÁRIOS'!$B$73:$H$20000,4,0),IFERROR(VLOOKUP(D2140,'[1]INSUMOS-SINAPI'!$A$7:$F$20000,3,0),IFERROR(VLOOKUP(D2140,'[1]tab-PINI-SINT'!$B$18:$G$20000,3,0),IFERROR(VLOOKUP(D2140,[1]INSUMOS!$B$13:$H$9994,5,0),"")))))</f>
        <v xml:space="preserve">UN    </v>
      </c>
      <c r="H2140" s="39">
        <v>192</v>
      </c>
      <c r="I2140" s="38" t="str">
        <f>IFERROR(VLOOKUP(D2140,'[1]COMP-SINT-SINAPI'!$G$6:$Q$20000,8,0),IFERROR(VLOOKUP(D2140,'[1]PREÇOS UNITÁRIOS'!$B$73:$H$20000,5,0),IFERROR(VLOOKUP(D2140,'[1]INSUMOS-SINAPI'!$A$7:$F$20000,5,0),IFERROR(VLOOKUP(D2140,'[1]tab-PINI-SINT'!$B$18:$G$20000,4,0),IFERROR(VLOOKUP(D2140,[1]INSUMOS!$B$13:$H$9994,6,0),"")))))</f>
        <v>12,34</v>
      </c>
      <c r="J2140" s="38" t="str">
        <f>IF(D2140="",0,IFERROR(VLOOKUP(D2140,'[1]COMP-SINT-SINAPI'!$G$6:$Q$20000,7,0),IFERROR(VLOOKUP(D2140,'[1]PREÇOS UNITÁRIOS'!$B$73:$H$20000,6,0),IFERROR(VLOOKUP(D2140,'[1]INSUMOS-SINAPI'!$A$7:$F$20000,7,0),IFERROR(VLOOKUP(D2140,'[1]tab-PINI-SINT'!$B$18:$G$20000,5,0),IFERROR(VLOOKUP(D2140,[1]INSUMOS!$B$13:$H$9994,7,0),"0,00"))))))</f>
        <v>0,00</v>
      </c>
      <c r="K2140" s="40">
        <f t="shared" si="72"/>
        <v>2369.2799999999997</v>
      </c>
      <c r="L2140" s="40">
        <f t="shared" si="73"/>
        <v>0</v>
      </c>
      <c r="M2140" s="41">
        <f t="shared" si="74"/>
        <v>2369.2799999999997</v>
      </c>
      <c r="N2140" s="41">
        <v>0</v>
      </c>
    </row>
    <row r="2141" spans="3:14" ht="62.5" x14ac:dyDescent="0.35">
      <c r="C2141" s="34"/>
      <c r="D2141" s="36">
        <v>91341</v>
      </c>
      <c r="E2141" s="38" t="str">
        <f>IFERROR(VLOOKUP(D2141,'[1]COMP-SINT-SINAPI'!$G$6:$R$20000,12,0),IFERROR(VLOOKUP(D2141,'[1]PREÇOS UNITÁRIOS'!$B$73:$K$20000,9,0),IFERROR(VLOOKUP(D2141,'[1]INSUMOS-SINAPI'!$A$6:$J$20000,6,0),IFERROR(VLOOKUP(D2141,'[1]tab-PINI-SINT'!$B$18:$H$20000,7,0),IFERROR(VLOOKUP(D2141,[1]INSUMOS!$B$13:$J$9994,9,0),"")))))</f>
        <v>SINAPI</v>
      </c>
      <c r="F2141" s="37" t="str">
        <f>IFERROR(VLOOKUP(D2141,'[1]COMP-SINT-SINAPI'!$G$6:$Q$20000,2,0),IFERROR(VLOOKUP(D2141,'[1]PREÇOS UNITÁRIOS'!$B$73:$H$20000,3,0),IFERROR(VLOOKUP(D2141,'[1]INSUMOS-SINAPI'!$A$7:$F$20000,2,0),IFERROR(VLOOKUP(D2141,'[1]tab-PINI-SINT'!$B$18:$G$20000,2,0),IFERROR(VLOOKUP(D2141,[1]INSUMOS!$B$13:$H$9994,3,0),"")))))</f>
        <v>PORTA EM ALUMÍNIO DE ABRIR TIPO VENEZIANA COM GUARNIÇÃO, FIXAÇÃO COM PARAFUSOS - FORNECIMENTO E INSTALAÇÃO. AF_12/2019</v>
      </c>
      <c r="G2141" s="38" t="str">
        <f>IFERROR(VLOOKUP(D2141,'[1]COMP-SINT-SINAPI'!$G$6:$Q$20000,3,0),IFERROR(VLOOKUP(D2141,'[1]PREÇOS UNITÁRIOS'!$B$73:$H$20000,4,0),IFERROR(VLOOKUP(D2141,'[1]INSUMOS-SINAPI'!$A$7:$F$20000,3,0),IFERROR(VLOOKUP(D2141,'[1]tab-PINI-SINT'!$B$18:$G$20000,3,0),IFERROR(VLOOKUP(D2141,[1]INSUMOS!$B$13:$H$9994,5,0),"")))))</f>
        <v>M2</v>
      </c>
      <c r="H2141" s="39">
        <v>43.13</v>
      </c>
      <c r="I2141" s="38">
        <f>IFERROR(VLOOKUP(D2141,'[1]COMP-SINT-SINAPI'!$G$6:$Q$20000,8,0),IFERROR(VLOOKUP(D2141,'[1]PREÇOS UNITÁRIOS'!$B$73:$H$20000,5,0),IFERROR(VLOOKUP(D2141,'[1]INSUMOS-SINAPI'!$A$7:$F$20000,5,0),IFERROR(VLOOKUP(D2141,'[1]tab-PINI-SINT'!$B$18:$G$20000,4,0),IFERROR(VLOOKUP(D2141,[1]INSUMOS!$B$13:$H$9994,6,0),"")))))</f>
        <v>655.43000000000006</v>
      </c>
      <c r="J2141" s="38" t="str">
        <f>IF(D2141="",0,IFERROR(VLOOKUP(D2141,'[1]COMP-SINT-SINAPI'!$G$6:$Q$20000,7,0),IFERROR(VLOOKUP(D2141,'[1]PREÇOS UNITÁRIOS'!$B$73:$H$20000,6,0),IFERROR(VLOOKUP(D2141,'[1]INSUMOS-SINAPI'!$A$7:$F$20000,7,0),IFERROR(VLOOKUP(D2141,'[1]tab-PINI-SINT'!$B$18:$G$20000,5,0),IFERROR(VLOOKUP(D2141,[1]INSUMOS!$B$13:$H$9994,7,0),"0,00"))))))</f>
        <v>10,02</v>
      </c>
      <c r="K2141" s="40">
        <f t="shared" si="72"/>
        <v>28268.695900000006</v>
      </c>
      <c r="L2141" s="40">
        <f t="shared" si="73"/>
        <v>432.1626</v>
      </c>
      <c r="M2141" s="41">
        <f t="shared" si="74"/>
        <v>28700.858500000006</v>
      </c>
      <c r="N2141" s="41">
        <v>0</v>
      </c>
    </row>
    <row r="2142" spans="3:14" ht="37.5" x14ac:dyDescent="0.35">
      <c r="C2142" s="34"/>
      <c r="D2142" s="36">
        <v>90778</v>
      </c>
      <c r="E2142" s="38" t="str">
        <f>IFERROR(VLOOKUP(D2142,'[1]COMP-SINT-SINAPI'!$G$6:$R$20000,12,0),IFERROR(VLOOKUP(D2142,'[1]PREÇOS UNITÁRIOS'!$B$73:$K$20000,9,0),IFERROR(VLOOKUP(D2142,'[1]INSUMOS-SINAPI'!$A$6:$J$20000,6,0),IFERROR(VLOOKUP(D2142,'[1]tab-PINI-SINT'!$B$18:$H$20000,7,0),IFERROR(VLOOKUP(D2142,[1]INSUMOS!$B$13:$J$9994,9,0),"")))))</f>
        <v>SINAPI</v>
      </c>
      <c r="F2142" s="37" t="str">
        <f>IFERROR(VLOOKUP(D2142,'[1]COMP-SINT-SINAPI'!$G$6:$Q$20000,2,0),IFERROR(VLOOKUP(D2142,'[1]PREÇOS UNITÁRIOS'!$B$73:$H$20000,3,0),IFERROR(VLOOKUP(D2142,'[1]INSUMOS-SINAPI'!$A$7:$F$20000,2,0),IFERROR(VLOOKUP(D2142,'[1]tab-PINI-SINT'!$B$18:$G$20000,2,0),IFERROR(VLOOKUP(D2142,[1]INSUMOS!$B$13:$H$9994,3,0),"")))))</f>
        <v>ENGENHEIRO CIVIL DE OBRA PLENO COM ENCARGOS COMPLEMENTARES</v>
      </c>
      <c r="G2142" s="38" t="str">
        <f>IFERROR(VLOOKUP(D2142,'[1]COMP-SINT-SINAPI'!$G$6:$Q$20000,3,0),IFERROR(VLOOKUP(D2142,'[1]PREÇOS UNITÁRIOS'!$B$73:$H$20000,4,0),IFERROR(VLOOKUP(D2142,'[1]INSUMOS-SINAPI'!$A$7:$F$20000,3,0),IFERROR(VLOOKUP(D2142,'[1]tab-PINI-SINT'!$B$18:$G$20000,3,0),IFERROR(VLOOKUP(D2142,[1]INSUMOS!$B$13:$H$9994,5,0),"")))))</f>
        <v>H</v>
      </c>
      <c r="H2142" s="39">
        <v>110</v>
      </c>
      <c r="I2142" s="38">
        <f>IFERROR(VLOOKUP(D2142,'[1]COMP-SINT-SINAPI'!$G$6:$Q$20000,8,0),IFERROR(VLOOKUP(D2142,'[1]PREÇOS UNITÁRIOS'!$B$73:$H$20000,5,0),IFERROR(VLOOKUP(D2142,'[1]INSUMOS-SINAPI'!$A$7:$F$20000,5,0),IFERROR(VLOOKUP(D2142,'[1]tab-PINI-SINT'!$B$18:$G$20000,4,0),IFERROR(VLOOKUP(D2142,[1]INSUMOS!$B$13:$H$9994,6,0),"")))))</f>
        <v>1.9300000000000068</v>
      </c>
      <c r="J2142" s="38" t="str">
        <f>IF(D2142="",0,IFERROR(VLOOKUP(D2142,'[1]COMP-SINT-SINAPI'!$G$6:$Q$20000,7,0),IFERROR(VLOOKUP(D2142,'[1]PREÇOS UNITÁRIOS'!$B$73:$H$20000,6,0),IFERROR(VLOOKUP(D2142,'[1]INSUMOS-SINAPI'!$A$7:$F$20000,7,0),IFERROR(VLOOKUP(D2142,'[1]tab-PINI-SINT'!$B$18:$G$20000,5,0),IFERROR(VLOOKUP(D2142,[1]INSUMOS!$B$13:$H$9994,7,0),"0,00"))))))</f>
        <v>122,33</v>
      </c>
      <c r="K2142" s="40">
        <f t="shared" si="72"/>
        <v>212.30000000000075</v>
      </c>
      <c r="L2142" s="40">
        <f t="shared" si="73"/>
        <v>13456.3</v>
      </c>
      <c r="M2142" s="41">
        <f t="shared" si="74"/>
        <v>13668.6</v>
      </c>
      <c r="N2142" s="43"/>
    </row>
    <row r="2143" spans="3:14" x14ac:dyDescent="0.35">
      <c r="C2143" s="34"/>
      <c r="D2143" s="35"/>
      <c r="E2143" s="118"/>
      <c r="F2143" s="35"/>
      <c r="G2143" s="35"/>
      <c r="H2143" s="35"/>
      <c r="I2143" s="50" t="s">
        <v>1042</v>
      </c>
      <c r="J2143" s="29"/>
      <c r="K2143" s="41">
        <f>SUM(K2137:K2142)</f>
        <v>128010.08669999999</v>
      </c>
      <c r="L2143" s="41">
        <f>SUM(L2137:L2142)</f>
        <v>21058.596999999998</v>
      </c>
      <c r="M2143" s="41">
        <f>SUM(M2137:M2142)</f>
        <v>149068.68369999999</v>
      </c>
      <c r="N2143" s="45" t="s">
        <v>1041</v>
      </c>
    </row>
    <row r="2144" spans="3:14" x14ac:dyDescent="0.35">
      <c r="C2144" s="34"/>
      <c r="D2144" s="35"/>
      <c r="E2144" s="118"/>
      <c r="F2144" s="51"/>
      <c r="G2144" s="43"/>
      <c r="H2144" s="43"/>
      <c r="I2144" s="43"/>
      <c r="J2144" s="43"/>
      <c r="K2144" s="43"/>
      <c r="L2144" s="43"/>
      <c r="M2144" s="43"/>
      <c r="N2144" s="49">
        <v>0</v>
      </c>
    </row>
    <row r="2145" spans="3:14" x14ac:dyDescent="0.35">
      <c r="C2145" s="42"/>
      <c r="D2145" s="43"/>
      <c r="E2145" s="117"/>
      <c r="F2145" s="43"/>
      <c r="G2145" s="44" t="s">
        <v>21</v>
      </c>
      <c r="H2145" s="44" t="s">
        <v>1036</v>
      </c>
      <c r="I2145" s="44" t="s">
        <v>1037</v>
      </c>
      <c r="J2145" s="44" t="s">
        <v>1038</v>
      </c>
      <c r="K2145" s="44" t="s">
        <v>1039</v>
      </c>
      <c r="L2145" s="44" t="s">
        <v>1040</v>
      </c>
      <c r="M2145" s="45" t="s">
        <v>1041</v>
      </c>
      <c r="N2145" s="41">
        <v>0</v>
      </c>
    </row>
    <row r="2146" spans="3:14" ht="195" x14ac:dyDescent="0.35">
      <c r="C2146" s="46" t="s">
        <v>1254</v>
      </c>
      <c r="D2146" s="47" t="str">
        <f>IF(C2146="","",VLOOKUP(C2146,'[1]PREÇOS UNITÁRIOS'!$B$12:$H$10000,2,0))</f>
        <v>C292-BASA</v>
      </c>
      <c r="E2146" s="79" t="s">
        <v>11</v>
      </c>
      <c r="F2146" s="47" t="str">
        <f>IF(C2146="","",VLOOKUP(C2146,'[1]PREÇOS UNITÁRIOS'!$B$12:$H$10000,3,0))</f>
        <v>PLATAFORMA METÁLICA DO BLOCO A - 4,77 X 6,76 M, INSTALADAS NO 13º E 15º,  PERFIS U 76X35X4 MM, W 200X 15, U 101X41X6 MM E PISO EM CHAPA EXPANDIDA 1/4" E GUARDA CORPO, CONFORME PROJETO BÁSICO, OBSERVANDO-SE A NECESSIDADE DE DESENVOLVIMENTO E APROVAÇÃO, POR PARTE DA FISCALIZAÇÃO, DO PROJETO EXECUTIVO DO EQUIPAMENTO.</v>
      </c>
      <c r="G2146" s="48" t="s">
        <v>21</v>
      </c>
      <c r="H2146" s="29"/>
      <c r="I2146" s="29"/>
      <c r="J2146" s="49"/>
      <c r="K2146" s="49">
        <f>K2153</f>
        <v>48597.227399999996</v>
      </c>
      <c r="L2146" s="49">
        <f>L2153</f>
        <v>10133.7148</v>
      </c>
      <c r="M2146" s="49">
        <f>SUM(K2146:L2146)</f>
        <v>58730.942199999998</v>
      </c>
      <c r="N2146" s="41">
        <v>0</v>
      </c>
    </row>
    <row r="2147" spans="3:14" ht="100" x14ac:dyDescent="0.35">
      <c r="C2147" s="34"/>
      <c r="D2147" s="36">
        <v>104466</v>
      </c>
      <c r="E2147" s="38" t="str">
        <f>IFERROR(VLOOKUP(D2147,'[1]COMP-SINT-SINAPI'!$G$6:$R$20000,12,0),IFERROR(VLOOKUP(D2147,'[1]PREÇOS UNITÁRIOS'!$B$73:$K$20000,9,0),IFERROR(VLOOKUP(D2147,'[1]INSUMOS-SINAPI'!$A$6:$J$20000,6,0),IFERROR(VLOOKUP(D2147,'[1]tab-PINI-SINT'!$B$18:$H$20000,7,0),IFERROR(VLOOKUP(D2147,[1]INSUMOS!$B$13:$J$9994,9,0),"")))))</f>
        <v>SINAPI</v>
      </c>
      <c r="F2147" s="37" t="str">
        <f>IFERROR(VLOOKUP(D2147,'[1]COMP-SINT-SINAPI'!$G$6:$Q$20000,2,0),IFERROR(VLOOKUP(D2147,'[1]PREÇOS UNITÁRIOS'!$B$73:$H$20000,3,0),IFERROR(VLOOKUP(D2147,'[1]INSUMOS-SINAPI'!$A$7:$F$20000,2,0),IFERROR(VLOOKUP(D2147,'[1]tab-PINI-SINT'!$B$18:$G$20000,2,0),IFERROR(VLOOKUP(D2147,[1]INSUMOS!$B$13:$H$9994,3,0),"")))))</f>
        <v>COMPOSIÇÃO PARAMÉTRICA PARA FORNECIMENTO E MONTAGEM DE ESTRUTURA METÁLICA PARA ESTRUTURA PRINCIPAL DE EDIFICAÇÕES (PILARES, VIGAS E CONTRAVENTAMENTO). AF_11/2022</v>
      </c>
      <c r="G2147" s="38" t="str">
        <f>IFERROR(VLOOKUP(D2147,'[1]COMP-SINT-SINAPI'!$G$6:$Q$20000,3,0),IFERROR(VLOOKUP(D2147,'[1]PREÇOS UNITÁRIOS'!$B$73:$H$20000,4,0),IFERROR(VLOOKUP(D2147,'[1]INSUMOS-SINAPI'!$A$7:$F$20000,3,0),IFERROR(VLOOKUP(D2147,'[1]tab-PINI-SINT'!$B$18:$G$20000,3,0),IFERROR(VLOOKUP(D2147,[1]INSUMOS!$B$13:$H$9994,5,0),"")))))</f>
        <v>KG</v>
      </c>
      <c r="H2147" s="39">
        <v>1400.36</v>
      </c>
      <c r="I2147" s="38">
        <f>IFERROR(VLOOKUP(D2147,'[1]COMP-SINT-SINAPI'!$G$6:$Q$20000,8,0),IFERROR(VLOOKUP(D2147,'[1]PREÇOS UNITÁRIOS'!$B$73:$H$20000,5,0),IFERROR(VLOOKUP(D2147,'[1]INSUMOS-SINAPI'!$A$7:$F$20000,5,0),IFERROR(VLOOKUP(D2147,'[1]tab-PINI-SINT'!$B$18:$G$20000,4,0),IFERROR(VLOOKUP(D2147,[1]INSUMOS!$B$13:$H$9994,6,0),"")))))</f>
        <v>29.159999999999997</v>
      </c>
      <c r="J2147" s="38" t="str">
        <f>IF(D2147="",0,IFERROR(VLOOKUP(D2147,'[1]COMP-SINT-SINAPI'!$G$6:$Q$20000,7,0),IFERROR(VLOOKUP(D2147,'[1]PREÇOS UNITÁRIOS'!$B$73:$H$20000,6,0),IFERROR(VLOOKUP(D2147,'[1]INSUMOS-SINAPI'!$A$7:$F$20000,7,0),IFERROR(VLOOKUP(D2147,'[1]tab-PINI-SINT'!$B$18:$G$20000,5,0),IFERROR(VLOOKUP(D2147,[1]INSUMOS!$B$13:$H$9994,7,0),"0,00"))))))</f>
        <v>1,92</v>
      </c>
      <c r="K2147" s="40">
        <f t="shared" ref="K2147:K2152" si="75">IF(H2147="",0,H2147*I2147)</f>
        <v>40834.497599999995</v>
      </c>
      <c r="L2147" s="40">
        <f t="shared" ref="L2147:L2152" si="76">H2147*J2147</f>
        <v>2688.6911999999998</v>
      </c>
      <c r="M2147" s="41">
        <f t="shared" ref="M2147:M2152" si="77">K2147+L2147</f>
        <v>43523.188799999996</v>
      </c>
      <c r="N2147" s="41">
        <v>0</v>
      </c>
    </row>
    <row r="2148" spans="3:14" ht="62.5" x14ac:dyDescent="0.35">
      <c r="C2148" s="34"/>
      <c r="D2148" s="36">
        <v>91341</v>
      </c>
      <c r="E2148" s="38" t="str">
        <f>IFERROR(VLOOKUP(D2148,'[1]COMP-SINT-SINAPI'!$G$6:$R$20000,12,0),IFERROR(VLOOKUP(D2148,'[1]PREÇOS UNITÁRIOS'!$B$73:$K$20000,9,0),IFERROR(VLOOKUP(D2148,'[1]INSUMOS-SINAPI'!$A$6:$J$20000,6,0),IFERROR(VLOOKUP(D2148,'[1]tab-PINI-SINT'!$B$18:$H$20000,7,0),IFERROR(VLOOKUP(D2148,[1]INSUMOS!$B$13:$J$9994,9,0),"")))))</f>
        <v>SINAPI</v>
      </c>
      <c r="F2148" s="37" t="str">
        <f>IFERROR(VLOOKUP(D2148,'[1]COMP-SINT-SINAPI'!$G$6:$Q$20000,2,0),IFERROR(VLOOKUP(D2148,'[1]PREÇOS UNITÁRIOS'!$B$73:$H$20000,3,0),IFERROR(VLOOKUP(D2148,'[1]INSUMOS-SINAPI'!$A$7:$F$20000,2,0),IFERROR(VLOOKUP(D2148,'[1]tab-PINI-SINT'!$B$18:$G$20000,2,0),IFERROR(VLOOKUP(D2148,[1]INSUMOS!$B$13:$H$9994,3,0),"")))))</f>
        <v>PORTA EM ALUMÍNIO DE ABRIR TIPO VENEZIANA COM GUARNIÇÃO, FIXAÇÃO COM PARAFUSOS - FORNECIMENTO E INSTALAÇÃO. AF_12/2019</v>
      </c>
      <c r="G2148" s="38" t="str">
        <f>IFERROR(VLOOKUP(D2148,'[1]COMP-SINT-SINAPI'!$G$6:$Q$20000,3,0),IFERROR(VLOOKUP(D2148,'[1]PREÇOS UNITÁRIOS'!$B$73:$H$20000,4,0),IFERROR(VLOOKUP(D2148,'[1]INSUMOS-SINAPI'!$A$7:$F$20000,3,0),IFERROR(VLOOKUP(D2148,'[1]tab-PINI-SINT'!$B$18:$G$20000,3,0),IFERROR(VLOOKUP(D2148,[1]INSUMOS!$B$13:$H$9994,5,0),"")))))</f>
        <v>M2</v>
      </c>
      <c r="H2148" s="39">
        <v>1.68</v>
      </c>
      <c r="I2148" s="38">
        <f>IFERROR(VLOOKUP(D2148,'[1]COMP-SINT-SINAPI'!$G$6:$Q$20000,8,0),IFERROR(VLOOKUP(D2148,'[1]PREÇOS UNITÁRIOS'!$B$73:$H$20000,5,0),IFERROR(VLOOKUP(D2148,'[1]INSUMOS-SINAPI'!$A$7:$F$20000,5,0),IFERROR(VLOOKUP(D2148,'[1]tab-PINI-SINT'!$B$18:$G$20000,4,0),IFERROR(VLOOKUP(D2148,[1]INSUMOS!$B$13:$H$9994,6,0),"")))))</f>
        <v>655.43000000000006</v>
      </c>
      <c r="J2148" s="38" t="str">
        <f>IF(D2148="",0,IFERROR(VLOOKUP(D2148,'[1]COMP-SINT-SINAPI'!$G$6:$Q$20000,7,0),IFERROR(VLOOKUP(D2148,'[1]PREÇOS UNITÁRIOS'!$B$73:$H$20000,6,0),IFERROR(VLOOKUP(D2148,'[1]INSUMOS-SINAPI'!$A$7:$F$20000,7,0),IFERROR(VLOOKUP(D2148,'[1]tab-PINI-SINT'!$B$18:$G$20000,5,0),IFERROR(VLOOKUP(D2148,[1]INSUMOS!$B$13:$H$9994,7,0),"0,00"))))))</f>
        <v>10,02</v>
      </c>
      <c r="K2148" s="40">
        <f t="shared" si="75"/>
        <v>1101.1224</v>
      </c>
      <c r="L2148" s="40">
        <f t="shared" si="76"/>
        <v>16.833599999999997</v>
      </c>
      <c r="M2148" s="41">
        <f t="shared" si="77"/>
        <v>1117.9559999999999</v>
      </c>
      <c r="N2148" s="41">
        <v>0</v>
      </c>
    </row>
    <row r="2149" spans="3:14" ht="25" x14ac:dyDescent="0.35">
      <c r="C2149" s="34"/>
      <c r="D2149" s="36">
        <v>98397</v>
      </c>
      <c r="E2149" s="38" t="str">
        <f>IFERROR(VLOOKUP(D2149,'[1]COMP-SINT-SINAPI'!$G$6:$R$20000,12,0),IFERROR(VLOOKUP(D2149,'[1]PREÇOS UNITÁRIOS'!$B$73:$K$20000,9,0),IFERROR(VLOOKUP(D2149,'[1]INSUMOS-SINAPI'!$A$6:$J$20000,6,0),IFERROR(VLOOKUP(D2149,'[1]tab-PINI-SINT'!$B$18:$H$20000,7,0),IFERROR(VLOOKUP(D2149,[1]INSUMOS!$B$13:$J$9994,9,0),"")))))</f>
        <v>SINAPI</v>
      </c>
      <c r="F2149" s="37" t="str">
        <f>IFERROR(VLOOKUP(D2149,'[1]COMP-SINT-SINAPI'!$G$6:$Q$20000,2,0),IFERROR(VLOOKUP(D2149,'[1]PREÇOS UNITÁRIOS'!$B$73:$H$20000,3,0),IFERROR(VLOOKUP(D2149,'[1]INSUMOS-SINAPI'!$A$7:$F$20000,2,0),IFERROR(VLOOKUP(D2149,'[1]tab-PINI-SINT'!$B$18:$G$20000,2,0),IFERROR(VLOOKUP(D2149,[1]INSUMOS!$B$13:$H$9994,3,0),"")))))</f>
        <v>PINTURA ANTICORROSIVA DE DUTO METÁLICO. AF_04/2018</v>
      </c>
      <c r="G2149" s="38" t="str">
        <f>IFERROR(VLOOKUP(D2149,'[1]COMP-SINT-SINAPI'!$G$6:$Q$20000,3,0),IFERROR(VLOOKUP(D2149,'[1]PREÇOS UNITÁRIOS'!$B$73:$H$20000,4,0),IFERROR(VLOOKUP(D2149,'[1]INSUMOS-SINAPI'!$A$7:$F$20000,3,0),IFERROR(VLOOKUP(D2149,'[1]tab-PINI-SINT'!$B$18:$G$20000,3,0),IFERROR(VLOOKUP(D2149,[1]INSUMOS!$B$13:$H$9994,5,0),"")))))</f>
        <v>M2</v>
      </c>
      <c r="H2149" s="39">
        <v>128.97999999999999</v>
      </c>
      <c r="I2149" s="38">
        <f>IFERROR(VLOOKUP(D2149,'[1]COMP-SINT-SINAPI'!$G$6:$Q$20000,8,0),IFERROR(VLOOKUP(D2149,'[1]PREÇOS UNITÁRIOS'!$B$73:$H$20000,5,0),IFERROR(VLOOKUP(D2149,'[1]INSUMOS-SINAPI'!$A$7:$F$20000,5,0),IFERROR(VLOOKUP(D2149,'[1]tab-PINI-SINT'!$B$18:$G$20000,4,0),IFERROR(VLOOKUP(D2149,[1]INSUMOS!$B$13:$H$9994,6,0),"")))))</f>
        <v>7.26</v>
      </c>
      <c r="J2149" s="38" t="str">
        <f>IF(D2149="",0,IFERROR(VLOOKUP(D2149,'[1]COMP-SINT-SINAPI'!$G$6:$Q$20000,7,0),IFERROR(VLOOKUP(D2149,'[1]PREÇOS UNITÁRIOS'!$B$73:$H$20000,6,0),IFERROR(VLOOKUP(D2149,'[1]INSUMOS-SINAPI'!$A$7:$F$20000,7,0),IFERROR(VLOOKUP(D2149,'[1]tab-PINI-SINT'!$B$18:$G$20000,5,0),IFERROR(VLOOKUP(D2149,[1]INSUMOS!$B$13:$H$9994,7,0),"0,00"))))))</f>
        <v>4,82</v>
      </c>
      <c r="K2149" s="40">
        <f t="shared" si="75"/>
        <v>936.39479999999992</v>
      </c>
      <c r="L2149" s="40">
        <f t="shared" si="76"/>
        <v>621.68359999999996</v>
      </c>
      <c r="M2149" s="41">
        <f t="shared" si="77"/>
        <v>1558.0783999999999</v>
      </c>
      <c r="N2149" s="43"/>
    </row>
    <row r="2150" spans="3:14" ht="37.5" x14ac:dyDescent="0.35">
      <c r="C2150" s="34"/>
      <c r="D2150" s="36">
        <v>11977</v>
      </c>
      <c r="E2150" s="38" t="str">
        <f>IFERROR(VLOOKUP(D2150,'[1]COMP-SINT-SINAPI'!$G$6:$R$20000,12,0),IFERROR(VLOOKUP(D2150,'[1]PREÇOS UNITÁRIOS'!$B$73:$K$20000,9,0),IFERROR(VLOOKUP(D2150,'[1]INSUMOS-SINAPI'!$A$6:$J$20000,6,0),IFERROR(VLOOKUP(D2150,'[1]tab-PINI-SINT'!$B$18:$H$20000,7,0),IFERROR(VLOOKUP(D2150,[1]INSUMOS!$B$13:$J$9994,9,0),"")))))</f>
        <v>SINAPI</v>
      </c>
      <c r="F2150" s="37" t="str">
        <f>IFERROR(VLOOKUP(D2150,'[1]COMP-SINT-SINAPI'!$G$6:$Q$20000,2,0),IFERROR(VLOOKUP(D2150,'[1]PREÇOS UNITÁRIOS'!$B$73:$H$20000,3,0),IFERROR(VLOOKUP(D2150,'[1]INSUMOS-SINAPI'!$A$7:$F$20000,2,0),IFERROR(VLOOKUP(D2150,'[1]tab-PINI-SINT'!$B$18:$G$20000,2,0),IFERROR(VLOOKUP(D2150,[1]INSUMOS!$B$13:$H$9994,3,0),"")))))</f>
        <v>CHUMBADOR DE ACO, DIAMETRO 1/2", COMPRIMENTO 75 MM</v>
      </c>
      <c r="G2150" s="38" t="str">
        <f>IFERROR(VLOOKUP(D2150,'[1]COMP-SINT-SINAPI'!$G$6:$Q$20000,3,0),IFERROR(VLOOKUP(D2150,'[1]PREÇOS UNITÁRIOS'!$B$73:$H$20000,4,0),IFERROR(VLOOKUP(D2150,'[1]INSUMOS-SINAPI'!$A$7:$F$20000,3,0),IFERROR(VLOOKUP(D2150,'[1]tab-PINI-SINT'!$B$18:$G$20000,3,0),IFERROR(VLOOKUP(D2150,[1]INSUMOS!$B$13:$H$9994,5,0),"")))))</f>
        <v xml:space="preserve">UN    </v>
      </c>
      <c r="H2150" s="39">
        <v>40</v>
      </c>
      <c r="I2150" s="38" t="str">
        <f>IFERROR(VLOOKUP(D2150,'[1]COMP-SINT-SINAPI'!$G$6:$Q$20000,8,0),IFERROR(VLOOKUP(D2150,'[1]PREÇOS UNITÁRIOS'!$B$73:$H$20000,5,0),IFERROR(VLOOKUP(D2150,'[1]INSUMOS-SINAPI'!$A$7:$F$20000,5,0),IFERROR(VLOOKUP(D2150,'[1]tab-PINI-SINT'!$B$18:$G$20000,4,0),IFERROR(VLOOKUP(D2150,[1]INSUMOS!$B$13:$H$9994,6,0),"")))))</f>
        <v>12,34</v>
      </c>
      <c r="J2150" s="38" t="str">
        <f>IF(D2150="",0,IFERROR(VLOOKUP(D2150,'[1]COMP-SINT-SINAPI'!$G$6:$Q$20000,7,0),IFERROR(VLOOKUP(D2150,'[1]PREÇOS UNITÁRIOS'!$B$73:$H$20000,6,0),IFERROR(VLOOKUP(D2150,'[1]INSUMOS-SINAPI'!$A$7:$F$20000,7,0),IFERROR(VLOOKUP(D2150,'[1]tab-PINI-SINT'!$B$18:$G$20000,5,0),IFERROR(VLOOKUP(D2150,[1]INSUMOS!$B$13:$H$9994,7,0),"0,00"))))))</f>
        <v>0,00</v>
      </c>
      <c r="K2150" s="40">
        <f t="shared" si="75"/>
        <v>493.6</v>
      </c>
      <c r="L2150" s="40">
        <f t="shared" si="76"/>
        <v>0</v>
      </c>
      <c r="M2150" s="41">
        <f t="shared" si="77"/>
        <v>493.6</v>
      </c>
      <c r="N2150" s="45" t="s">
        <v>1041</v>
      </c>
    </row>
    <row r="2151" spans="3:14" ht="62.5" x14ac:dyDescent="0.35">
      <c r="C2151" s="34"/>
      <c r="D2151" s="36">
        <v>91341</v>
      </c>
      <c r="E2151" s="38" t="str">
        <f>IFERROR(VLOOKUP(D2151,'[1]COMP-SINT-SINAPI'!$G$6:$R$20000,12,0),IFERROR(VLOOKUP(D2151,'[1]PREÇOS UNITÁRIOS'!$B$73:$K$20000,9,0),IFERROR(VLOOKUP(D2151,'[1]INSUMOS-SINAPI'!$A$6:$J$20000,6,0),IFERROR(VLOOKUP(D2151,'[1]tab-PINI-SINT'!$B$18:$H$20000,7,0),IFERROR(VLOOKUP(D2151,[1]INSUMOS!$B$13:$J$9994,9,0),"")))))</f>
        <v>SINAPI</v>
      </c>
      <c r="F2151" s="37" t="str">
        <f>IFERROR(VLOOKUP(D2151,'[1]COMP-SINT-SINAPI'!$G$6:$Q$20000,2,0),IFERROR(VLOOKUP(D2151,'[1]PREÇOS UNITÁRIOS'!$B$73:$H$20000,3,0),IFERROR(VLOOKUP(D2151,'[1]INSUMOS-SINAPI'!$A$7:$F$20000,2,0),IFERROR(VLOOKUP(D2151,'[1]tab-PINI-SINT'!$B$18:$G$20000,2,0),IFERROR(VLOOKUP(D2151,[1]INSUMOS!$B$13:$H$9994,3,0),"")))))</f>
        <v>PORTA EM ALUMÍNIO DE ABRIR TIPO VENEZIANA COM GUARNIÇÃO, FIXAÇÃO COM PARAFUSOS - FORNECIMENTO E INSTALAÇÃO. AF_12/2019</v>
      </c>
      <c r="G2151" s="38" t="str">
        <f>IFERROR(VLOOKUP(D2151,'[1]COMP-SINT-SINAPI'!$G$6:$Q$20000,3,0),IFERROR(VLOOKUP(D2151,'[1]PREÇOS UNITÁRIOS'!$B$73:$H$20000,4,0),IFERROR(VLOOKUP(D2151,'[1]INSUMOS-SINAPI'!$A$7:$F$20000,3,0),IFERROR(VLOOKUP(D2151,'[1]tab-PINI-SINT'!$B$18:$G$20000,3,0),IFERROR(VLOOKUP(D2151,[1]INSUMOS!$B$13:$H$9994,5,0),"")))))</f>
        <v>M2</v>
      </c>
      <c r="H2151" s="39">
        <v>7.82</v>
      </c>
      <c r="I2151" s="38">
        <f>IFERROR(VLOOKUP(D2151,'[1]COMP-SINT-SINAPI'!$G$6:$Q$20000,8,0),IFERROR(VLOOKUP(D2151,'[1]PREÇOS UNITÁRIOS'!$B$73:$H$20000,5,0),IFERROR(VLOOKUP(D2151,'[1]INSUMOS-SINAPI'!$A$7:$F$20000,5,0),IFERROR(VLOOKUP(D2151,'[1]tab-PINI-SINT'!$B$18:$G$20000,4,0),IFERROR(VLOOKUP(D2151,[1]INSUMOS!$B$13:$H$9994,6,0),"")))))</f>
        <v>655.43000000000006</v>
      </c>
      <c r="J2151" s="38" t="str">
        <f>IF(D2151="",0,IFERROR(VLOOKUP(D2151,'[1]COMP-SINT-SINAPI'!$G$6:$Q$20000,7,0),IFERROR(VLOOKUP(D2151,'[1]PREÇOS UNITÁRIOS'!$B$73:$H$20000,6,0),IFERROR(VLOOKUP(D2151,'[1]INSUMOS-SINAPI'!$A$7:$F$20000,7,0),IFERROR(VLOOKUP(D2151,'[1]tab-PINI-SINT'!$B$18:$G$20000,5,0),IFERROR(VLOOKUP(D2151,[1]INSUMOS!$B$13:$H$9994,7,0),"0,00"))))))</f>
        <v>10,02</v>
      </c>
      <c r="K2151" s="40">
        <f t="shared" si="75"/>
        <v>5125.4626000000007</v>
      </c>
      <c r="L2151" s="40">
        <f t="shared" si="76"/>
        <v>78.356399999999994</v>
      </c>
      <c r="M2151" s="41">
        <f t="shared" si="77"/>
        <v>5203.8190000000004</v>
      </c>
      <c r="N2151" s="49">
        <v>0</v>
      </c>
    </row>
    <row r="2152" spans="3:14" ht="37.5" x14ac:dyDescent="0.35">
      <c r="C2152" s="34"/>
      <c r="D2152" s="36">
        <v>90778</v>
      </c>
      <c r="E2152" s="38" t="str">
        <f>IFERROR(VLOOKUP(D2152,'[1]COMP-SINT-SINAPI'!$G$6:$R$20000,12,0),IFERROR(VLOOKUP(D2152,'[1]PREÇOS UNITÁRIOS'!$B$73:$K$20000,9,0),IFERROR(VLOOKUP(D2152,'[1]INSUMOS-SINAPI'!$A$6:$J$20000,6,0),IFERROR(VLOOKUP(D2152,'[1]tab-PINI-SINT'!$B$18:$H$20000,7,0),IFERROR(VLOOKUP(D2152,[1]INSUMOS!$B$13:$J$9994,9,0),"")))))</f>
        <v>SINAPI</v>
      </c>
      <c r="F2152" s="37" t="str">
        <f>IFERROR(VLOOKUP(D2152,'[1]COMP-SINT-SINAPI'!$G$6:$Q$20000,2,0),IFERROR(VLOOKUP(D2152,'[1]PREÇOS UNITÁRIOS'!$B$73:$H$20000,3,0),IFERROR(VLOOKUP(D2152,'[1]INSUMOS-SINAPI'!$A$7:$F$20000,2,0),IFERROR(VLOOKUP(D2152,'[1]tab-PINI-SINT'!$B$18:$G$20000,2,0),IFERROR(VLOOKUP(D2152,[1]INSUMOS!$B$13:$H$9994,3,0),"")))))</f>
        <v>ENGENHEIRO CIVIL DE OBRA PLENO COM ENCARGOS COMPLEMENTARES</v>
      </c>
      <c r="G2152" s="38" t="str">
        <f>IFERROR(VLOOKUP(D2152,'[1]COMP-SINT-SINAPI'!$G$6:$Q$20000,3,0),IFERROR(VLOOKUP(D2152,'[1]PREÇOS UNITÁRIOS'!$B$73:$H$20000,4,0),IFERROR(VLOOKUP(D2152,'[1]INSUMOS-SINAPI'!$A$7:$F$20000,3,0),IFERROR(VLOOKUP(D2152,'[1]tab-PINI-SINT'!$B$18:$G$20000,3,0),IFERROR(VLOOKUP(D2152,[1]INSUMOS!$B$13:$H$9994,5,0),"")))))</f>
        <v>H</v>
      </c>
      <c r="H2152" s="39">
        <v>55</v>
      </c>
      <c r="I2152" s="38">
        <f>IFERROR(VLOOKUP(D2152,'[1]COMP-SINT-SINAPI'!$G$6:$Q$20000,8,0),IFERROR(VLOOKUP(D2152,'[1]PREÇOS UNITÁRIOS'!$B$73:$H$20000,5,0),IFERROR(VLOOKUP(D2152,'[1]INSUMOS-SINAPI'!$A$7:$F$20000,5,0),IFERROR(VLOOKUP(D2152,'[1]tab-PINI-SINT'!$B$18:$G$20000,4,0),IFERROR(VLOOKUP(D2152,[1]INSUMOS!$B$13:$H$9994,6,0),"")))))</f>
        <v>1.9300000000000068</v>
      </c>
      <c r="J2152" s="38" t="str">
        <f>IF(D2152="",0,IFERROR(VLOOKUP(D2152,'[1]COMP-SINT-SINAPI'!$G$6:$Q$20000,7,0),IFERROR(VLOOKUP(D2152,'[1]PREÇOS UNITÁRIOS'!$B$73:$H$20000,6,0),IFERROR(VLOOKUP(D2152,'[1]INSUMOS-SINAPI'!$A$7:$F$20000,7,0),IFERROR(VLOOKUP(D2152,'[1]tab-PINI-SINT'!$B$18:$G$20000,5,0),IFERROR(VLOOKUP(D2152,[1]INSUMOS!$B$13:$H$9994,7,0),"0,00"))))))</f>
        <v>122,33</v>
      </c>
      <c r="K2152" s="40">
        <f t="shared" si="75"/>
        <v>106.15000000000038</v>
      </c>
      <c r="L2152" s="40">
        <f t="shared" si="76"/>
        <v>6728.15</v>
      </c>
      <c r="M2152" s="41">
        <f t="shared" si="77"/>
        <v>6834.3</v>
      </c>
      <c r="N2152" s="41">
        <v>0</v>
      </c>
    </row>
    <row r="2153" spans="3:14" x14ac:dyDescent="0.35">
      <c r="C2153" s="34"/>
      <c r="D2153" s="35"/>
      <c r="E2153" s="118"/>
      <c r="F2153" s="35"/>
      <c r="G2153" s="35"/>
      <c r="H2153" s="35"/>
      <c r="I2153" s="50" t="s">
        <v>1042</v>
      </c>
      <c r="J2153" s="29"/>
      <c r="K2153" s="41">
        <f>SUM(K2147:K2152)</f>
        <v>48597.227399999996</v>
      </c>
      <c r="L2153" s="41">
        <f>SUM(L2147:L2152)</f>
        <v>10133.7148</v>
      </c>
      <c r="M2153" s="41">
        <f>SUM(M2147:M2152)</f>
        <v>58730.942199999998</v>
      </c>
      <c r="N2153" s="41">
        <v>0</v>
      </c>
    </row>
    <row r="2154" spans="3:14" x14ac:dyDescent="0.35">
      <c r="C2154" s="34"/>
      <c r="D2154" s="35"/>
      <c r="E2154" s="118"/>
      <c r="F2154" s="51"/>
      <c r="G2154" s="43"/>
      <c r="H2154" s="43"/>
      <c r="I2154" s="43"/>
      <c r="J2154" s="43"/>
      <c r="K2154" s="43"/>
      <c r="L2154" s="43"/>
      <c r="M2154" s="43"/>
      <c r="N2154" s="41">
        <v>0</v>
      </c>
    </row>
    <row r="2155" spans="3:14" x14ac:dyDescent="0.35">
      <c r="C2155" s="42"/>
      <c r="D2155" s="43"/>
      <c r="E2155" s="117"/>
      <c r="F2155" s="43"/>
      <c r="G2155" s="44" t="s">
        <v>21</v>
      </c>
      <c r="H2155" s="44" t="s">
        <v>1036</v>
      </c>
      <c r="I2155" s="44" t="s">
        <v>1037</v>
      </c>
      <c r="J2155" s="44" t="s">
        <v>1038</v>
      </c>
      <c r="K2155" s="44" t="s">
        <v>1039</v>
      </c>
      <c r="L2155" s="44" t="s">
        <v>1040</v>
      </c>
      <c r="M2155" s="45" t="s">
        <v>1041</v>
      </c>
      <c r="N2155" s="41">
        <v>0</v>
      </c>
    </row>
    <row r="2156" spans="3:14" ht="195" x14ac:dyDescent="0.35">
      <c r="C2156" s="46" t="s">
        <v>1099</v>
      </c>
      <c r="D2156" s="47" t="str">
        <f>IF(C2156="","",VLOOKUP(C2156,'[1]PREÇOS UNITÁRIOS'!$B$12:$H$10000,2,0))</f>
        <v>C293-BASA</v>
      </c>
      <c r="E2156" s="79" t="s">
        <v>11</v>
      </c>
      <c r="F2156" s="47" t="str">
        <f>IF(C2156="","",VLOOKUP(C2156,'[1]PREÇOS UNITÁRIOS'!$B$12:$H$10000,3,0))</f>
        <v>PLATAFORMA METÁLICA DO BLOCO SOBRELOJA, 6,50 X 1,50 M, CONFORME PROJETO BÁSICO, COM PERFIS U 76X35X4 MM, W 200X 15, U 101X41X6 MM E PISO EM CHAPA EXPANDIDA 1/4" E GUARDA CORPO,  OBSERVANDO-SE A NECESSIDADE DE DESENVOLVIMENTO E APROVAÇÃO, POR PARTE DA FISCALIZAÇÃO, DO PROJETO EXECUTIVO DO EQUIPAMENTO.</v>
      </c>
      <c r="G2156" s="48" t="s">
        <v>21</v>
      </c>
      <c r="H2156" s="29"/>
      <c r="I2156" s="29"/>
      <c r="J2156" s="49"/>
      <c r="K2156" s="49">
        <f>K2163</f>
        <v>19457.1666</v>
      </c>
      <c r="L2156" s="49">
        <f>L2163</f>
        <v>8322.1893999999993</v>
      </c>
      <c r="M2156" s="49">
        <f>SUM(K2156:L2156)</f>
        <v>27779.356</v>
      </c>
      <c r="N2156" s="43"/>
    </row>
    <row r="2157" spans="3:14" ht="100" x14ac:dyDescent="0.35">
      <c r="C2157" s="34"/>
      <c r="D2157" s="36">
        <v>104466</v>
      </c>
      <c r="E2157" s="38" t="str">
        <f>IFERROR(VLOOKUP(D2157,'[1]COMP-SINT-SINAPI'!$G$6:$R$20000,12,0),IFERROR(VLOOKUP(D2157,'[1]PREÇOS UNITÁRIOS'!$B$73:$K$20000,9,0),IFERROR(VLOOKUP(D2157,'[1]INSUMOS-SINAPI'!$A$6:$J$20000,6,0),IFERROR(VLOOKUP(D2157,'[1]tab-PINI-SINT'!$B$18:$H$20000,7,0),IFERROR(VLOOKUP(D2157,[1]INSUMOS!$B$13:$J$9994,9,0),"")))))</f>
        <v>SINAPI</v>
      </c>
      <c r="F2157" s="37" t="str">
        <f>IFERROR(VLOOKUP(D2157,'[1]COMP-SINT-SINAPI'!$G$6:$Q$20000,2,0),IFERROR(VLOOKUP(D2157,'[1]PREÇOS UNITÁRIOS'!$B$73:$H$20000,3,0),IFERROR(VLOOKUP(D2157,'[1]INSUMOS-SINAPI'!$A$7:$F$20000,2,0),IFERROR(VLOOKUP(D2157,'[1]tab-PINI-SINT'!$B$18:$G$20000,2,0),IFERROR(VLOOKUP(D2157,[1]INSUMOS!$B$13:$H$9994,3,0),"")))))</f>
        <v>COMPOSIÇÃO PARAMÉTRICA PARA FORNECIMENTO E MONTAGEM DE ESTRUTURA METÁLICA PARA ESTRUTURA PRINCIPAL DE EDIFICAÇÕES (PILARES, VIGAS E CONTRAVENTAMENTO). AF_11/2022</v>
      </c>
      <c r="G2157" s="38" t="str">
        <f>IFERROR(VLOOKUP(D2157,'[1]COMP-SINT-SINAPI'!$G$6:$Q$20000,3,0),IFERROR(VLOOKUP(D2157,'[1]PREÇOS UNITÁRIOS'!$B$73:$H$20000,4,0),IFERROR(VLOOKUP(D2157,'[1]INSUMOS-SINAPI'!$A$7:$F$20000,3,0),IFERROR(VLOOKUP(D2157,'[1]tab-PINI-SINT'!$B$18:$G$20000,3,0),IFERROR(VLOOKUP(D2157,[1]INSUMOS!$B$13:$H$9994,5,0),"")))))</f>
        <v>KG</v>
      </c>
      <c r="H2157" s="39">
        <v>430.21</v>
      </c>
      <c r="I2157" s="38">
        <f>IFERROR(VLOOKUP(D2157,'[1]COMP-SINT-SINAPI'!$G$6:$Q$20000,8,0),IFERROR(VLOOKUP(D2157,'[1]PREÇOS UNITÁRIOS'!$B$73:$H$20000,5,0),IFERROR(VLOOKUP(D2157,'[1]INSUMOS-SINAPI'!$A$7:$F$20000,5,0),IFERROR(VLOOKUP(D2157,'[1]tab-PINI-SINT'!$B$18:$G$20000,4,0),IFERROR(VLOOKUP(D2157,[1]INSUMOS!$B$13:$H$9994,6,0),"")))))</f>
        <v>29.159999999999997</v>
      </c>
      <c r="J2157" s="38" t="str">
        <f>IF(D2157="",0,IFERROR(VLOOKUP(D2157,'[1]COMP-SINT-SINAPI'!$G$6:$Q$20000,7,0),IFERROR(VLOOKUP(D2157,'[1]PREÇOS UNITÁRIOS'!$B$73:$H$20000,6,0),IFERROR(VLOOKUP(D2157,'[1]INSUMOS-SINAPI'!$A$7:$F$20000,7,0),IFERROR(VLOOKUP(D2157,'[1]tab-PINI-SINT'!$B$18:$G$20000,5,0),IFERROR(VLOOKUP(D2157,[1]INSUMOS!$B$13:$H$9994,7,0),"0,00"))))))</f>
        <v>1,92</v>
      </c>
      <c r="K2157" s="40">
        <f t="shared" ref="K2157:K2162" si="78">IF(H2157="",0,H2157*I2157)</f>
        <v>12544.923599999998</v>
      </c>
      <c r="L2157" s="40">
        <f t="shared" ref="L2157:L2162" si="79">H2157*J2157</f>
        <v>826.00319999999988</v>
      </c>
      <c r="M2157" s="41">
        <f t="shared" ref="M2157:M2162" si="80">K2157+L2157</f>
        <v>13370.926799999997</v>
      </c>
      <c r="N2157" s="45" t="s">
        <v>1041</v>
      </c>
    </row>
    <row r="2158" spans="3:14" ht="137.5" x14ac:dyDescent="0.35">
      <c r="C2158" s="34"/>
      <c r="D2158" s="36">
        <v>91314</v>
      </c>
      <c r="E2158" s="38" t="str">
        <f>IFERROR(VLOOKUP(D2158,'[1]COMP-SINT-SINAPI'!$G$6:$R$20000,12,0),IFERROR(VLOOKUP(D2158,'[1]PREÇOS UNITÁRIOS'!$B$73:$K$20000,9,0),IFERROR(VLOOKUP(D2158,'[1]INSUMOS-SINAPI'!$A$6:$J$20000,6,0),IFERROR(VLOOKUP(D2158,'[1]tab-PINI-SINT'!$B$18:$H$20000,7,0),IFERROR(VLOOKUP(D2158,[1]INSUMOS!$B$13:$J$9994,9,0),"")))))</f>
        <v>SINAPI</v>
      </c>
      <c r="F2158" s="37" t="str">
        <f>IFERROR(VLOOKUP(D2158,'[1]COMP-SINT-SINAPI'!$G$6:$Q$20000,2,0),IFERROR(VLOOKUP(D2158,'[1]PREÇOS UNITÁRIOS'!$B$73:$H$20000,3,0),IFERROR(VLOOKUP(D2158,'[1]INSUMOS-SINAPI'!$A$7:$F$20000,2,0),IFERROR(VLOOKUP(D2158,'[1]tab-PINI-SINT'!$B$18:$G$20000,2,0),IFERROR(VLOOKUP(D2158,[1]INSUMOS!$B$13:$H$9994,3,0),"")))))</f>
        <v>KIT DE PORTA DE MADEIRA PARA PINTURA, SEMI-OCA (LEVE OU MÉDIA), PADRÃO POPULAR, 80X210CM, ESPESSURA DE 3,5CM, ITENS INCLUSOS: DOBRADIÇAS, MONTAGEM E INSTALAÇÃO DO BATENTE, FECHADURA COM EXECUÇÃO DO FURO - FORNECIMENTO E INSTALAÇÃO. AF_12/2019</v>
      </c>
      <c r="G2158" s="38" t="str">
        <f>IFERROR(VLOOKUP(D2158,'[1]COMP-SINT-SINAPI'!$G$6:$Q$20000,3,0),IFERROR(VLOOKUP(D2158,'[1]PREÇOS UNITÁRIOS'!$B$73:$H$20000,4,0),IFERROR(VLOOKUP(D2158,'[1]INSUMOS-SINAPI'!$A$7:$F$20000,3,0),IFERROR(VLOOKUP(D2158,'[1]tab-PINI-SINT'!$B$18:$G$20000,3,0),IFERROR(VLOOKUP(D2158,[1]INSUMOS!$B$13:$H$9994,5,0),"")))))</f>
        <v>UN</v>
      </c>
      <c r="H2158" s="39">
        <v>1.68</v>
      </c>
      <c r="I2158" s="38">
        <f>IFERROR(VLOOKUP(D2158,'[1]COMP-SINT-SINAPI'!$G$6:$Q$20000,8,0),IFERROR(VLOOKUP(D2158,'[1]PREÇOS UNITÁRIOS'!$B$73:$H$20000,5,0),IFERROR(VLOOKUP(D2158,'[1]INSUMOS-SINAPI'!$A$7:$F$20000,5,0),IFERROR(VLOOKUP(D2158,'[1]tab-PINI-SINT'!$B$18:$G$20000,4,0),IFERROR(VLOOKUP(D2158,[1]INSUMOS!$B$13:$H$9994,6,0),"")))))</f>
        <v>727.47</v>
      </c>
      <c r="J2158" s="38" t="str">
        <f>IF(D2158="",0,IFERROR(VLOOKUP(D2158,'[1]COMP-SINT-SINAPI'!$G$6:$Q$20000,7,0),IFERROR(VLOOKUP(D2158,'[1]PREÇOS UNITÁRIOS'!$B$73:$H$20000,6,0),IFERROR(VLOOKUP(D2158,'[1]INSUMOS-SINAPI'!$A$7:$F$20000,7,0),IFERROR(VLOOKUP(D2158,'[1]tab-PINI-SINT'!$B$18:$G$20000,5,0),IFERROR(VLOOKUP(D2158,[1]INSUMOS!$B$13:$H$9994,7,0),"0,00"))))))</f>
        <v>201,82</v>
      </c>
      <c r="K2158" s="40">
        <f t="shared" si="78"/>
        <v>1222.1496</v>
      </c>
      <c r="L2158" s="40">
        <f t="shared" si="79"/>
        <v>339.05759999999998</v>
      </c>
      <c r="M2158" s="41">
        <f t="shared" si="80"/>
        <v>1561.2071999999998</v>
      </c>
      <c r="N2158" s="49">
        <v>0</v>
      </c>
    </row>
    <row r="2159" spans="3:14" ht="25" x14ac:dyDescent="0.35">
      <c r="C2159" s="34"/>
      <c r="D2159" s="36">
        <v>98397</v>
      </c>
      <c r="E2159" s="38" t="str">
        <f>IFERROR(VLOOKUP(D2159,'[1]COMP-SINT-SINAPI'!$G$6:$R$20000,12,0),IFERROR(VLOOKUP(D2159,'[1]PREÇOS UNITÁRIOS'!$B$73:$K$20000,9,0),IFERROR(VLOOKUP(D2159,'[1]INSUMOS-SINAPI'!$A$6:$J$20000,6,0),IFERROR(VLOOKUP(D2159,'[1]tab-PINI-SINT'!$B$18:$H$20000,7,0),IFERROR(VLOOKUP(D2159,[1]INSUMOS!$B$13:$J$9994,9,0),"")))))</f>
        <v>SINAPI</v>
      </c>
      <c r="F2159" s="37" t="str">
        <f>IFERROR(VLOOKUP(D2159,'[1]COMP-SINT-SINAPI'!$G$6:$Q$20000,2,0),IFERROR(VLOOKUP(D2159,'[1]PREÇOS UNITÁRIOS'!$B$73:$H$20000,3,0),IFERROR(VLOOKUP(D2159,'[1]INSUMOS-SINAPI'!$A$7:$F$20000,2,0),IFERROR(VLOOKUP(D2159,'[1]tab-PINI-SINT'!$B$18:$G$20000,2,0),IFERROR(VLOOKUP(D2159,[1]INSUMOS!$B$13:$H$9994,3,0),"")))))</f>
        <v>PINTURA ANTICORROSIVA DE DUTO METÁLICO. AF_04/2018</v>
      </c>
      <c r="G2159" s="38" t="str">
        <f>IFERROR(VLOOKUP(D2159,'[1]COMP-SINT-SINAPI'!$G$6:$Q$20000,3,0),IFERROR(VLOOKUP(D2159,'[1]PREÇOS UNITÁRIOS'!$B$73:$H$20000,4,0),IFERROR(VLOOKUP(D2159,'[1]INSUMOS-SINAPI'!$A$7:$F$20000,3,0),IFERROR(VLOOKUP(D2159,'[1]tab-PINI-SINT'!$B$18:$G$20000,3,0),IFERROR(VLOOKUP(D2159,[1]INSUMOS!$B$13:$H$9994,5,0),"")))))</f>
        <v>M2</v>
      </c>
      <c r="H2159" s="39">
        <v>73.45</v>
      </c>
      <c r="I2159" s="38">
        <f>IFERROR(VLOOKUP(D2159,'[1]COMP-SINT-SINAPI'!$G$6:$Q$20000,8,0),IFERROR(VLOOKUP(D2159,'[1]PREÇOS UNITÁRIOS'!$B$73:$H$20000,5,0),IFERROR(VLOOKUP(D2159,'[1]INSUMOS-SINAPI'!$A$7:$F$20000,5,0),IFERROR(VLOOKUP(D2159,'[1]tab-PINI-SINT'!$B$18:$G$20000,4,0),IFERROR(VLOOKUP(D2159,[1]INSUMOS!$B$13:$H$9994,6,0),"")))))</f>
        <v>7.26</v>
      </c>
      <c r="J2159" s="38" t="str">
        <f>IF(D2159="",0,IFERROR(VLOOKUP(D2159,'[1]COMP-SINT-SINAPI'!$G$6:$Q$20000,7,0),IFERROR(VLOOKUP(D2159,'[1]PREÇOS UNITÁRIOS'!$B$73:$H$20000,6,0),IFERROR(VLOOKUP(D2159,'[1]INSUMOS-SINAPI'!$A$7:$F$20000,7,0),IFERROR(VLOOKUP(D2159,'[1]tab-PINI-SINT'!$B$18:$G$20000,5,0),IFERROR(VLOOKUP(D2159,[1]INSUMOS!$B$13:$H$9994,7,0),"0,00"))))))</f>
        <v>4,82</v>
      </c>
      <c r="K2159" s="40">
        <f t="shared" si="78"/>
        <v>533.24699999999996</v>
      </c>
      <c r="L2159" s="40">
        <f t="shared" si="79"/>
        <v>354.02900000000005</v>
      </c>
      <c r="M2159" s="41">
        <f t="shared" si="80"/>
        <v>887.27600000000007</v>
      </c>
      <c r="N2159" s="41">
        <v>0</v>
      </c>
    </row>
    <row r="2160" spans="3:14" ht="37.5" x14ac:dyDescent="0.35">
      <c r="C2160" s="34"/>
      <c r="D2160" s="36">
        <v>11977</v>
      </c>
      <c r="E2160" s="38" t="str">
        <f>IFERROR(VLOOKUP(D2160,'[1]COMP-SINT-SINAPI'!$G$6:$R$20000,12,0),IFERROR(VLOOKUP(D2160,'[1]PREÇOS UNITÁRIOS'!$B$73:$K$20000,9,0),IFERROR(VLOOKUP(D2160,'[1]INSUMOS-SINAPI'!$A$6:$J$20000,6,0),IFERROR(VLOOKUP(D2160,'[1]tab-PINI-SINT'!$B$18:$H$20000,7,0),IFERROR(VLOOKUP(D2160,[1]INSUMOS!$B$13:$J$9994,9,0),"")))))</f>
        <v>SINAPI</v>
      </c>
      <c r="F2160" s="37" t="str">
        <f>IFERROR(VLOOKUP(D2160,'[1]COMP-SINT-SINAPI'!$G$6:$Q$20000,2,0),IFERROR(VLOOKUP(D2160,'[1]PREÇOS UNITÁRIOS'!$B$73:$H$20000,3,0),IFERROR(VLOOKUP(D2160,'[1]INSUMOS-SINAPI'!$A$7:$F$20000,2,0),IFERROR(VLOOKUP(D2160,'[1]tab-PINI-SINT'!$B$18:$G$20000,2,0),IFERROR(VLOOKUP(D2160,[1]INSUMOS!$B$13:$H$9994,3,0),"")))))</f>
        <v>CHUMBADOR DE ACO, DIAMETRO 1/2", COMPRIMENTO 75 MM</v>
      </c>
      <c r="G2160" s="38" t="str">
        <f>IFERROR(VLOOKUP(D2160,'[1]COMP-SINT-SINAPI'!$G$6:$Q$20000,3,0),IFERROR(VLOOKUP(D2160,'[1]PREÇOS UNITÁRIOS'!$B$73:$H$20000,4,0),IFERROR(VLOOKUP(D2160,'[1]INSUMOS-SINAPI'!$A$7:$F$20000,3,0),IFERROR(VLOOKUP(D2160,'[1]tab-PINI-SINT'!$B$18:$G$20000,3,0),IFERROR(VLOOKUP(D2160,[1]INSUMOS!$B$13:$H$9994,5,0),"")))))</f>
        <v xml:space="preserve">UN    </v>
      </c>
      <c r="H2160" s="39">
        <v>12</v>
      </c>
      <c r="I2160" s="38" t="str">
        <f>IFERROR(VLOOKUP(D2160,'[1]COMP-SINT-SINAPI'!$G$6:$Q$20000,8,0),IFERROR(VLOOKUP(D2160,'[1]PREÇOS UNITÁRIOS'!$B$73:$H$20000,5,0),IFERROR(VLOOKUP(D2160,'[1]INSUMOS-SINAPI'!$A$7:$F$20000,5,0),IFERROR(VLOOKUP(D2160,'[1]tab-PINI-SINT'!$B$18:$G$20000,4,0),IFERROR(VLOOKUP(D2160,[1]INSUMOS!$B$13:$H$9994,6,0),"")))))</f>
        <v>12,34</v>
      </c>
      <c r="J2160" s="38" t="str">
        <f>IF(D2160="",0,IFERROR(VLOOKUP(D2160,'[1]COMP-SINT-SINAPI'!$G$6:$Q$20000,7,0),IFERROR(VLOOKUP(D2160,'[1]PREÇOS UNITÁRIOS'!$B$73:$H$20000,6,0),IFERROR(VLOOKUP(D2160,'[1]INSUMOS-SINAPI'!$A$7:$F$20000,7,0),IFERROR(VLOOKUP(D2160,'[1]tab-PINI-SINT'!$B$18:$G$20000,5,0),IFERROR(VLOOKUP(D2160,[1]INSUMOS!$B$13:$H$9994,7,0),"0,00"))))))</f>
        <v>0,00</v>
      </c>
      <c r="K2160" s="40">
        <f t="shared" si="78"/>
        <v>148.07999999999998</v>
      </c>
      <c r="L2160" s="40">
        <f t="shared" si="79"/>
        <v>0</v>
      </c>
      <c r="M2160" s="41">
        <f t="shared" si="80"/>
        <v>148.07999999999998</v>
      </c>
      <c r="N2160" s="41">
        <v>0</v>
      </c>
    </row>
    <row r="2161" spans="3:14" ht="62.5" x14ac:dyDescent="0.35">
      <c r="C2161" s="34"/>
      <c r="D2161" s="36">
        <v>91341</v>
      </c>
      <c r="E2161" s="38" t="str">
        <f>IFERROR(VLOOKUP(D2161,'[1]COMP-SINT-SINAPI'!$G$6:$R$20000,12,0),IFERROR(VLOOKUP(D2161,'[1]PREÇOS UNITÁRIOS'!$B$73:$K$20000,9,0),IFERROR(VLOOKUP(D2161,'[1]INSUMOS-SINAPI'!$A$6:$J$20000,6,0),IFERROR(VLOOKUP(D2161,'[1]tab-PINI-SINT'!$B$18:$H$20000,7,0),IFERROR(VLOOKUP(D2161,[1]INSUMOS!$B$13:$J$9994,9,0),"")))))</f>
        <v>SINAPI</v>
      </c>
      <c r="F2161" s="37" t="str">
        <f>IFERROR(VLOOKUP(D2161,'[1]COMP-SINT-SINAPI'!$G$6:$Q$20000,2,0),IFERROR(VLOOKUP(D2161,'[1]PREÇOS UNITÁRIOS'!$B$73:$H$20000,3,0),IFERROR(VLOOKUP(D2161,'[1]INSUMOS-SINAPI'!$A$7:$F$20000,2,0),IFERROR(VLOOKUP(D2161,'[1]tab-PINI-SINT'!$B$18:$G$20000,2,0),IFERROR(VLOOKUP(D2161,[1]INSUMOS!$B$13:$H$9994,3,0),"")))))</f>
        <v>PORTA EM ALUMÍNIO DE ABRIR TIPO VENEZIANA COM GUARNIÇÃO, FIXAÇÃO COM PARAFUSOS - FORNECIMENTO E INSTALAÇÃO. AF_12/2019</v>
      </c>
      <c r="G2161" s="38" t="str">
        <f>IFERROR(VLOOKUP(D2161,'[1]COMP-SINT-SINAPI'!$G$6:$Q$20000,3,0),IFERROR(VLOOKUP(D2161,'[1]PREÇOS UNITÁRIOS'!$B$73:$H$20000,4,0),IFERROR(VLOOKUP(D2161,'[1]INSUMOS-SINAPI'!$A$7:$F$20000,3,0),IFERROR(VLOOKUP(D2161,'[1]tab-PINI-SINT'!$B$18:$G$20000,3,0),IFERROR(VLOOKUP(D2161,[1]INSUMOS!$B$13:$H$9994,5,0),"")))))</f>
        <v>M2</v>
      </c>
      <c r="H2161" s="39">
        <v>7.48</v>
      </c>
      <c r="I2161" s="38">
        <f>IFERROR(VLOOKUP(D2161,'[1]COMP-SINT-SINAPI'!$G$6:$Q$20000,8,0),IFERROR(VLOOKUP(D2161,'[1]PREÇOS UNITÁRIOS'!$B$73:$H$20000,5,0),IFERROR(VLOOKUP(D2161,'[1]INSUMOS-SINAPI'!$A$7:$F$20000,5,0),IFERROR(VLOOKUP(D2161,'[1]tab-PINI-SINT'!$B$18:$G$20000,4,0),IFERROR(VLOOKUP(D2161,[1]INSUMOS!$B$13:$H$9994,6,0),"")))))</f>
        <v>655.43000000000006</v>
      </c>
      <c r="J2161" s="38" t="str">
        <f>IF(D2161="",0,IFERROR(VLOOKUP(D2161,'[1]COMP-SINT-SINAPI'!$G$6:$Q$20000,7,0),IFERROR(VLOOKUP(D2161,'[1]PREÇOS UNITÁRIOS'!$B$73:$H$20000,6,0),IFERROR(VLOOKUP(D2161,'[1]INSUMOS-SINAPI'!$A$7:$F$20000,7,0),IFERROR(VLOOKUP(D2161,'[1]tab-PINI-SINT'!$B$18:$G$20000,5,0),IFERROR(VLOOKUP(D2161,[1]INSUMOS!$B$13:$H$9994,7,0),"0,00"))))))</f>
        <v>10,02</v>
      </c>
      <c r="K2161" s="40">
        <f t="shared" si="78"/>
        <v>4902.6164000000008</v>
      </c>
      <c r="L2161" s="40">
        <f t="shared" si="79"/>
        <v>74.949600000000004</v>
      </c>
      <c r="M2161" s="41">
        <f t="shared" si="80"/>
        <v>4977.5660000000007</v>
      </c>
      <c r="N2161" s="41">
        <v>0</v>
      </c>
    </row>
    <row r="2162" spans="3:14" ht="37.5" x14ac:dyDescent="0.35">
      <c r="C2162" s="34"/>
      <c r="D2162" s="36">
        <v>90778</v>
      </c>
      <c r="E2162" s="38" t="str">
        <f>IFERROR(VLOOKUP(D2162,'[1]COMP-SINT-SINAPI'!$G$6:$R$20000,12,0),IFERROR(VLOOKUP(D2162,'[1]PREÇOS UNITÁRIOS'!$B$73:$K$20000,9,0),IFERROR(VLOOKUP(D2162,'[1]INSUMOS-SINAPI'!$A$6:$J$20000,6,0),IFERROR(VLOOKUP(D2162,'[1]tab-PINI-SINT'!$B$18:$H$20000,7,0),IFERROR(VLOOKUP(D2162,[1]INSUMOS!$B$13:$J$9994,9,0),"")))))</f>
        <v>SINAPI</v>
      </c>
      <c r="F2162" s="37" t="str">
        <f>IFERROR(VLOOKUP(D2162,'[1]COMP-SINT-SINAPI'!$G$6:$Q$20000,2,0),IFERROR(VLOOKUP(D2162,'[1]PREÇOS UNITÁRIOS'!$B$73:$H$20000,3,0),IFERROR(VLOOKUP(D2162,'[1]INSUMOS-SINAPI'!$A$7:$F$20000,2,0),IFERROR(VLOOKUP(D2162,'[1]tab-PINI-SINT'!$B$18:$G$20000,2,0),IFERROR(VLOOKUP(D2162,[1]INSUMOS!$B$13:$H$9994,3,0),"")))))</f>
        <v>ENGENHEIRO CIVIL DE OBRA PLENO COM ENCARGOS COMPLEMENTARES</v>
      </c>
      <c r="G2162" s="38" t="str">
        <f>IFERROR(VLOOKUP(D2162,'[1]COMP-SINT-SINAPI'!$G$6:$Q$20000,3,0),IFERROR(VLOOKUP(D2162,'[1]PREÇOS UNITÁRIOS'!$B$73:$H$20000,4,0),IFERROR(VLOOKUP(D2162,'[1]INSUMOS-SINAPI'!$A$7:$F$20000,3,0),IFERROR(VLOOKUP(D2162,'[1]tab-PINI-SINT'!$B$18:$G$20000,3,0),IFERROR(VLOOKUP(D2162,[1]INSUMOS!$B$13:$H$9994,5,0),"")))))</f>
        <v>H</v>
      </c>
      <c r="H2162" s="39">
        <v>55</v>
      </c>
      <c r="I2162" s="38">
        <f>IFERROR(VLOOKUP(D2162,'[1]COMP-SINT-SINAPI'!$G$6:$Q$20000,8,0),IFERROR(VLOOKUP(D2162,'[1]PREÇOS UNITÁRIOS'!$B$73:$H$20000,5,0),IFERROR(VLOOKUP(D2162,'[1]INSUMOS-SINAPI'!$A$7:$F$20000,5,0),IFERROR(VLOOKUP(D2162,'[1]tab-PINI-SINT'!$B$18:$G$20000,4,0),IFERROR(VLOOKUP(D2162,[1]INSUMOS!$B$13:$H$9994,6,0),"")))))</f>
        <v>1.9300000000000068</v>
      </c>
      <c r="J2162" s="38" t="str">
        <f>IF(D2162="",0,IFERROR(VLOOKUP(D2162,'[1]COMP-SINT-SINAPI'!$G$6:$Q$20000,7,0),IFERROR(VLOOKUP(D2162,'[1]PREÇOS UNITÁRIOS'!$B$73:$H$20000,6,0),IFERROR(VLOOKUP(D2162,'[1]INSUMOS-SINAPI'!$A$7:$F$20000,7,0),IFERROR(VLOOKUP(D2162,'[1]tab-PINI-SINT'!$B$18:$G$20000,5,0),IFERROR(VLOOKUP(D2162,[1]INSUMOS!$B$13:$H$9994,7,0),"0,00"))))))</f>
        <v>122,33</v>
      </c>
      <c r="K2162" s="40">
        <f t="shared" si="78"/>
        <v>106.15000000000038</v>
      </c>
      <c r="L2162" s="40">
        <f t="shared" si="79"/>
        <v>6728.15</v>
      </c>
      <c r="M2162" s="41">
        <f t="shared" si="80"/>
        <v>6834.3</v>
      </c>
      <c r="N2162" s="41">
        <v>0</v>
      </c>
    </row>
    <row r="2163" spans="3:14" x14ac:dyDescent="0.35">
      <c r="C2163" s="34"/>
      <c r="D2163" s="35"/>
      <c r="E2163" s="118"/>
      <c r="F2163" s="35"/>
      <c r="G2163" s="35"/>
      <c r="H2163" s="35"/>
      <c r="I2163" s="50" t="s">
        <v>1042</v>
      </c>
      <c r="J2163" s="29"/>
      <c r="K2163" s="41">
        <f>SUM(K2157:K2162)</f>
        <v>19457.1666</v>
      </c>
      <c r="L2163" s="41">
        <f>SUM(L2157:L2162)</f>
        <v>8322.1893999999993</v>
      </c>
      <c r="M2163" s="41">
        <f>SUM(M2157:M2162)</f>
        <v>27779.355999999996</v>
      </c>
      <c r="N2163" s="43"/>
    </row>
    <row r="2164" spans="3:14" x14ac:dyDescent="0.35">
      <c r="C2164" s="34"/>
      <c r="D2164" s="35"/>
      <c r="E2164" s="118"/>
      <c r="F2164" s="51"/>
      <c r="G2164" s="43"/>
      <c r="H2164" s="43"/>
      <c r="I2164" s="43"/>
      <c r="J2164" s="43"/>
      <c r="K2164" s="43"/>
      <c r="L2164" s="43"/>
      <c r="M2164" s="43"/>
      <c r="N2164" s="45" t="s">
        <v>1041</v>
      </c>
    </row>
    <row r="2165" spans="3:14" x14ac:dyDescent="0.35">
      <c r="C2165" s="42"/>
      <c r="D2165" s="43"/>
      <c r="E2165" s="117"/>
      <c r="F2165" s="43"/>
      <c r="G2165" s="44" t="s">
        <v>21</v>
      </c>
      <c r="H2165" s="44" t="s">
        <v>1036</v>
      </c>
      <c r="I2165" s="44" t="s">
        <v>1037</v>
      </c>
      <c r="J2165" s="44" t="s">
        <v>1038</v>
      </c>
      <c r="K2165" s="44" t="s">
        <v>1039</v>
      </c>
      <c r="L2165" s="44" t="s">
        <v>1040</v>
      </c>
      <c r="M2165" s="45" t="s">
        <v>1041</v>
      </c>
      <c r="N2165" s="49">
        <v>444.06399999999996</v>
      </c>
    </row>
    <row r="2166" spans="3:14" ht="234" x14ac:dyDescent="0.35">
      <c r="C2166" s="46" t="s">
        <v>1100</v>
      </c>
      <c r="D2166" s="47" t="str">
        <f>IF(C2166="","",VLOOKUP(C2166,'[1]PREÇOS UNITÁRIOS'!$B$12:$H$10000,2,0))</f>
        <v>C294-BASA</v>
      </c>
      <c r="E2166" s="79" t="s">
        <v>11</v>
      </c>
      <c r="F2166" s="47" t="str">
        <f>IF(C2166="","",VLOOKUP(C2166,'[1]PREÇOS UNITÁRIOS'!$B$12:$H$10000,3,0))</f>
        <v>REFORMA DA  PLATAFORMA METÁLICA DO 5º ANDAR, COM APLICAÇÃO DE PINTURA AUTOMOTIVA, DESINSTALAÇÃO / REINSTALAÇÃO DE 13 CONDENSADORAS DE APARELHSO DE CLIMATIZAÇÃO (48.000 / 60.000) E TROCA DO PISO EM CHAPA EXPANDIDA DE 1/4", OBSERVANDO-SE A NECESSIDADE DE DESENVOLVIMENTO E APROVAÇÃO, POR PARTE DA FISCALIZAÇÃO, DO PROJETO EXECUTIVO DO EQUIPAMENTO</v>
      </c>
      <c r="G2166" s="48" t="s">
        <v>21</v>
      </c>
      <c r="H2166" s="29"/>
      <c r="I2166" s="29"/>
      <c r="J2166" s="49"/>
      <c r="K2166" s="49">
        <f>K2171</f>
        <v>35671.629800000002</v>
      </c>
      <c r="L2166" s="49">
        <f>L2171</f>
        <v>11550.168599999999</v>
      </c>
      <c r="M2166" s="49">
        <f>SUM(K2166:L2166)</f>
        <v>47221.7984</v>
      </c>
      <c r="N2166" s="41">
        <v>400</v>
      </c>
    </row>
    <row r="2167" spans="3:14" ht="100" x14ac:dyDescent="0.35">
      <c r="C2167" s="34"/>
      <c r="D2167" s="36">
        <v>104466</v>
      </c>
      <c r="E2167" s="38" t="str">
        <f>IFERROR(VLOOKUP(D2167,'[1]COMP-SINT-SINAPI'!$G$6:$R$20000,12,0),IFERROR(VLOOKUP(D2167,'[1]PREÇOS UNITÁRIOS'!$B$73:$K$20000,9,0),IFERROR(VLOOKUP(D2167,'[1]INSUMOS-SINAPI'!$A$6:$J$20000,6,0),IFERROR(VLOOKUP(D2167,'[1]tab-PINI-SINT'!$B$18:$H$20000,7,0),IFERROR(VLOOKUP(D2167,[1]INSUMOS!$B$13:$J$9994,9,0),"")))))</f>
        <v>SINAPI</v>
      </c>
      <c r="F2167" s="37" t="str">
        <f>IFERROR(VLOOKUP(D2167,'[1]COMP-SINT-SINAPI'!$G$6:$Q$20000,2,0),IFERROR(VLOOKUP(D2167,'[1]PREÇOS UNITÁRIOS'!$B$73:$H$20000,3,0),IFERROR(VLOOKUP(D2167,'[1]INSUMOS-SINAPI'!$A$7:$F$20000,2,0),IFERROR(VLOOKUP(D2167,'[1]tab-PINI-SINT'!$B$18:$G$20000,2,0),IFERROR(VLOOKUP(D2167,[1]INSUMOS!$B$13:$H$9994,3,0),"")))))</f>
        <v>COMPOSIÇÃO PARAMÉTRICA PARA FORNECIMENTO E MONTAGEM DE ESTRUTURA METÁLICA PARA ESTRUTURA PRINCIPAL DE EDIFICAÇÕES (PILARES, VIGAS E CONTRAVENTAMENTO). AF_11/2022</v>
      </c>
      <c r="G2167" s="38" t="str">
        <f>IFERROR(VLOOKUP(D2167,'[1]COMP-SINT-SINAPI'!$G$6:$Q$20000,3,0),IFERROR(VLOOKUP(D2167,'[1]PREÇOS UNITÁRIOS'!$B$73:$H$20000,4,0),IFERROR(VLOOKUP(D2167,'[1]INSUMOS-SINAPI'!$A$7:$F$20000,3,0),IFERROR(VLOOKUP(D2167,'[1]tab-PINI-SINT'!$B$18:$G$20000,3,0),IFERROR(VLOOKUP(D2167,[1]INSUMOS!$B$13:$H$9994,5,0),"")))))</f>
        <v>KG</v>
      </c>
      <c r="H2167" s="39">
        <v>317.10000000000002</v>
      </c>
      <c r="I2167" s="38">
        <f>IFERROR(VLOOKUP(D2167,'[1]COMP-SINT-SINAPI'!$G$6:$Q$20000,8,0),IFERROR(VLOOKUP(D2167,'[1]PREÇOS UNITÁRIOS'!$B$73:$H$20000,5,0),IFERROR(VLOOKUP(D2167,'[1]INSUMOS-SINAPI'!$A$7:$F$20000,5,0),IFERROR(VLOOKUP(D2167,'[1]tab-PINI-SINT'!$B$18:$G$20000,4,0),IFERROR(VLOOKUP(D2167,[1]INSUMOS!$B$13:$H$9994,6,0),"")))))</f>
        <v>29.159999999999997</v>
      </c>
      <c r="J2167" s="38" t="str">
        <f>IF(D2167="",0,IFERROR(VLOOKUP(D2167,'[1]COMP-SINT-SINAPI'!$G$6:$Q$20000,7,0),IFERROR(VLOOKUP(D2167,'[1]PREÇOS UNITÁRIOS'!$B$73:$H$20000,6,0),IFERROR(VLOOKUP(D2167,'[1]INSUMOS-SINAPI'!$A$7:$F$20000,7,0),IFERROR(VLOOKUP(D2167,'[1]tab-PINI-SINT'!$B$18:$G$20000,5,0),IFERROR(VLOOKUP(D2167,[1]INSUMOS!$B$13:$H$9994,7,0),"0,00"))))))</f>
        <v>1,92</v>
      </c>
      <c r="K2167" s="40">
        <f>IF(H2167="",0,H2167*I2167)</f>
        <v>9246.6360000000004</v>
      </c>
      <c r="L2167" s="40">
        <f>H2167*J2167</f>
        <v>608.83199999999999</v>
      </c>
      <c r="M2167" s="41">
        <f>K2167+L2167</f>
        <v>9855.4680000000008</v>
      </c>
      <c r="N2167" s="41">
        <v>19.835999999999999</v>
      </c>
    </row>
    <row r="2168" spans="3:14" ht="25" x14ac:dyDescent="0.35">
      <c r="C2168" s="34"/>
      <c r="D2168" s="36">
        <v>98397</v>
      </c>
      <c r="E2168" s="38" t="str">
        <f>IFERROR(VLOOKUP(D2168,'[1]COMP-SINT-SINAPI'!$G$6:$R$20000,12,0),IFERROR(VLOOKUP(D2168,'[1]PREÇOS UNITÁRIOS'!$B$73:$K$20000,9,0),IFERROR(VLOOKUP(D2168,'[1]INSUMOS-SINAPI'!$A$6:$J$20000,6,0),IFERROR(VLOOKUP(D2168,'[1]tab-PINI-SINT'!$B$18:$H$20000,7,0),IFERROR(VLOOKUP(D2168,[1]INSUMOS!$B$13:$J$9994,9,0),"")))))</f>
        <v>SINAPI</v>
      </c>
      <c r="F2168" s="37" t="str">
        <f>IFERROR(VLOOKUP(D2168,'[1]COMP-SINT-SINAPI'!$G$6:$Q$20000,2,0),IFERROR(VLOOKUP(D2168,'[1]PREÇOS UNITÁRIOS'!$B$73:$H$20000,3,0),IFERROR(VLOOKUP(D2168,'[1]INSUMOS-SINAPI'!$A$7:$F$20000,2,0),IFERROR(VLOOKUP(D2168,'[1]tab-PINI-SINT'!$B$18:$G$20000,2,0),IFERROR(VLOOKUP(D2168,[1]INSUMOS!$B$13:$H$9994,3,0),"")))))</f>
        <v>PINTURA ANTICORROSIVA DE DUTO METÁLICO. AF_04/2018</v>
      </c>
      <c r="G2168" s="38" t="str">
        <f>IFERROR(VLOOKUP(D2168,'[1]COMP-SINT-SINAPI'!$G$6:$Q$20000,3,0),IFERROR(VLOOKUP(D2168,'[1]PREÇOS UNITÁRIOS'!$B$73:$H$20000,4,0),IFERROR(VLOOKUP(D2168,'[1]INSUMOS-SINAPI'!$A$7:$F$20000,3,0),IFERROR(VLOOKUP(D2168,'[1]tab-PINI-SINT'!$B$18:$G$20000,3,0),IFERROR(VLOOKUP(D2168,[1]INSUMOS!$B$13:$H$9994,5,0),"")))))</f>
        <v>M2</v>
      </c>
      <c r="H2168" s="39">
        <v>95.13</v>
      </c>
      <c r="I2168" s="38">
        <f>IFERROR(VLOOKUP(D2168,'[1]COMP-SINT-SINAPI'!$G$6:$Q$20000,8,0),IFERROR(VLOOKUP(D2168,'[1]PREÇOS UNITÁRIOS'!$B$73:$H$20000,5,0),IFERROR(VLOOKUP(D2168,'[1]INSUMOS-SINAPI'!$A$7:$F$20000,5,0),IFERROR(VLOOKUP(D2168,'[1]tab-PINI-SINT'!$B$18:$G$20000,4,0),IFERROR(VLOOKUP(D2168,[1]INSUMOS!$B$13:$H$9994,6,0),"")))))</f>
        <v>7.26</v>
      </c>
      <c r="J2168" s="38" t="str">
        <f>IF(D2168="",0,IFERROR(VLOOKUP(D2168,'[1]COMP-SINT-SINAPI'!$G$6:$Q$20000,7,0),IFERROR(VLOOKUP(D2168,'[1]PREÇOS UNITÁRIOS'!$B$73:$H$20000,6,0),IFERROR(VLOOKUP(D2168,'[1]INSUMOS-SINAPI'!$A$7:$F$20000,7,0),IFERROR(VLOOKUP(D2168,'[1]tab-PINI-SINT'!$B$18:$G$20000,5,0),IFERROR(VLOOKUP(D2168,[1]INSUMOS!$B$13:$H$9994,7,0),"0,00"))))))</f>
        <v>4,82</v>
      </c>
      <c r="K2168" s="40">
        <f>IF(H2168="",0,H2168*I2168)</f>
        <v>690.64379999999994</v>
      </c>
      <c r="L2168" s="40">
        <f>H2168*J2168</f>
        <v>458.52660000000003</v>
      </c>
      <c r="M2168" s="41">
        <f>K2168+L2168</f>
        <v>1149.1704</v>
      </c>
      <c r="N2168" s="41">
        <v>24.228000000000002</v>
      </c>
    </row>
    <row r="2169" spans="3:14" ht="100" x14ac:dyDescent="0.35">
      <c r="C2169" s="34"/>
      <c r="D2169" s="36" t="s">
        <v>1111</v>
      </c>
      <c r="E2169" s="38" t="str">
        <f>IFERROR(VLOOKUP(D2169,'[1]COMP-SINT-SINAPI'!$G$6:$R$20000,12,0),IFERROR(VLOOKUP(D2169,'[1]PREÇOS UNITÁRIOS'!$B$73:$K$20000,9,0),IFERROR(VLOOKUP(D2169,'[1]INSUMOS-SINAPI'!$A$6:$J$20000,6,0),IFERROR(VLOOKUP(D2169,'[1]tab-PINI-SINT'!$B$18:$H$20000,7,0),IFERROR(VLOOKUP(D2169,[1]INSUMOS!$B$13:$J$9994,9,0),"")))))</f>
        <v>BASA</v>
      </c>
      <c r="F2169" s="37" t="str">
        <f>IFERROR(VLOOKUP(D2169,'[1]COMP-SINT-SINAPI'!$G$6:$Q$20000,2,0),IFERROR(VLOOKUP(D2169,'[1]PREÇOS UNITÁRIOS'!$B$73:$H$20000,3,0),IFERROR(VLOOKUP(D2169,'[1]INSUMOS-SINAPI'!$A$7:$F$20000,2,0),IFERROR(VLOOKUP(D2169,'[1]tab-PINI-SINT'!$B$18:$G$20000,2,0),IFERROR(VLOOKUP(D2169,[1]INSUMOS!$B$13:$H$9994,3,0),"")))))</f>
        <v>Remanejamento de Unidade Condensadora de 36.000 a 48.000 BTU com acréscimo de tubulação de cobre, isolamento térmico, fita de proteção blackout, cabo de intertravamento, calços de borracha e cabo elétrico de força</v>
      </c>
      <c r="G2169" s="38" t="str">
        <f>IFERROR(VLOOKUP(D2169,'[1]COMP-SINT-SINAPI'!$G$6:$Q$20000,3,0),IFERROR(VLOOKUP(D2169,'[1]PREÇOS UNITÁRIOS'!$B$73:$H$20000,4,0),IFERROR(VLOOKUP(D2169,'[1]INSUMOS-SINAPI'!$A$7:$F$20000,3,0),IFERROR(VLOOKUP(D2169,'[1]tab-PINI-SINT'!$B$18:$G$20000,3,0),IFERROR(VLOOKUP(D2169,[1]INSUMOS!$B$13:$H$9994,5,0),"")))))</f>
        <v>UND</v>
      </c>
      <c r="H2169" s="39">
        <v>13</v>
      </c>
      <c r="I2169" s="38">
        <f>IFERROR(VLOOKUP(D2169,'[1]COMP-SINT-SINAPI'!$G$6:$Q$20000,8,0),IFERROR(VLOOKUP(D2169,'[1]PREÇOS UNITÁRIOS'!$B$73:$H$20000,5,0),IFERROR(VLOOKUP(D2169,'[1]INSUMOS-SINAPI'!$A$7:$F$20000,5,0),IFERROR(VLOOKUP(D2169,'[1]tab-PINI-SINT'!$B$18:$G$20000,4,0),IFERROR(VLOOKUP(D2169,[1]INSUMOS!$B$13:$H$9994,6,0),"")))))</f>
        <v>1971.3999999999999</v>
      </c>
      <c r="J2169" s="38">
        <f>IF(D2169="",0,IFERROR(VLOOKUP(D2169,'[1]COMP-SINT-SINAPI'!$G$6:$Q$20000,7,0),IFERROR(VLOOKUP(D2169,'[1]PREÇOS UNITÁRIOS'!$B$73:$H$20000,6,0),IFERROR(VLOOKUP(D2169,'[1]INSUMOS-SINAPI'!$A$7:$F$20000,7,0),IFERROR(VLOOKUP(D2169,'[1]tab-PINI-SINT'!$B$18:$G$20000,5,0),IFERROR(VLOOKUP(D2169,[1]INSUMOS!$B$13:$H$9994,7,0),"0,00"))))))</f>
        <v>288.82</v>
      </c>
      <c r="K2169" s="40">
        <f>IF(H2169="",0,H2169*I2169)</f>
        <v>25628.199999999997</v>
      </c>
      <c r="L2169" s="40">
        <f>H2169*J2169</f>
        <v>3754.66</v>
      </c>
      <c r="M2169" s="41">
        <f>K2169+L2169</f>
        <v>29382.859999999997</v>
      </c>
      <c r="N2169" s="41">
        <v>444.06400000000002</v>
      </c>
    </row>
    <row r="2170" spans="3:14" ht="37.5" x14ac:dyDescent="0.35">
      <c r="C2170" s="34"/>
      <c r="D2170" s="36">
        <v>90778</v>
      </c>
      <c r="E2170" s="38" t="str">
        <f>IFERROR(VLOOKUP(D2170,'[1]COMP-SINT-SINAPI'!$G$6:$R$20000,12,0),IFERROR(VLOOKUP(D2170,'[1]PREÇOS UNITÁRIOS'!$B$73:$K$20000,9,0),IFERROR(VLOOKUP(D2170,'[1]INSUMOS-SINAPI'!$A$6:$J$20000,6,0),IFERROR(VLOOKUP(D2170,'[1]tab-PINI-SINT'!$B$18:$H$20000,7,0),IFERROR(VLOOKUP(D2170,[1]INSUMOS!$B$13:$J$9994,9,0),"")))))</f>
        <v>SINAPI</v>
      </c>
      <c r="F2170" s="37" t="str">
        <f>IFERROR(VLOOKUP(D2170,'[1]COMP-SINT-SINAPI'!$G$6:$Q$20000,2,0),IFERROR(VLOOKUP(D2170,'[1]PREÇOS UNITÁRIOS'!$B$73:$H$20000,3,0),IFERROR(VLOOKUP(D2170,'[1]INSUMOS-SINAPI'!$A$7:$F$20000,2,0),IFERROR(VLOOKUP(D2170,'[1]tab-PINI-SINT'!$B$18:$G$20000,2,0),IFERROR(VLOOKUP(D2170,[1]INSUMOS!$B$13:$H$9994,3,0),"")))))</f>
        <v>ENGENHEIRO CIVIL DE OBRA PLENO COM ENCARGOS COMPLEMENTARES</v>
      </c>
      <c r="G2170" s="38" t="str">
        <f>IFERROR(VLOOKUP(D2170,'[1]COMP-SINT-SINAPI'!$G$6:$Q$20000,3,0),IFERROR(VLOOKUP(D2170,'[1]PREÇOS UNITÁRIOS'!$B$73:$H$20000,4,0),IFERROR(VLOOKUP(D2170,'[1]INSUMOS-SINAPI'!$A$7:$F$20000,3,0),IFERROR(VLOOKUP(D2170,'[1]tab-PINI-SINT'!$B$18:$G$20000,3,0),IFERROR(VLOOKUP(D2170,[1]INSUMOS!$B$13:$H$9994,5,0),"")))))</f>
        <v>H</v>
      </c>
      <c r="H2170" s="39">
        <v>55</v>
      </c>
      <c r="I2170" s="38">
        <f>IFERROR(VLOOKUP(D2170,'[1]COMP-SINT-SINAPI'!$G$6:$Q$20000,8,0),IFERROR(VLOOKUP(D2170,'[1]PREÇOS UNITÁRIOS'!$B$73:$H$20000,5,0),IFERROR(VLOOKUP(D2170,'[1]INSUMOS-SINAPI'!$A$7:$F$20000,5,0),IFERROR(VLOOKUP(D2170,'[1]tab-PINI-SINT'!$B$18:$G$20000,4,0),IFERROR(VLOOKUP(D2170,[1]INSUMOS!$B$13:$H$9994,6,0),"")))))</f>
        <v>1.9300000000000068</v>
      </c>
      <c r="J2170" s="38" t="str">
        <f>IF(D2170="",0,IFERROR(VLOOKUP(D2170,'[1]COMP-SINT-SINAPI'!$G$6:$Q$20000,7,0),IFERROR(VLOOKUP(D2170,'[1]PREÇOS UNITÁRIOS'!$B$73:$H$20000,6,0),IFERROR(VLOOKUP(D2170,'[1]INSUMOS-SINAPI'!$A$7:$F$20000,7,0),IFERROR(VLOOKUP(D2170,'[1]tab-PINI-SINT'!$B$18:$G$20000,5,0),IFERROR(VLOOKUP(D2170,[1]INSUMOS!$B$13:$H$9994,7,0),"0,00"))))))</f>
        <v>122,33</v>
      </c>
      <c r="K2170" s="40">
        <f>IF(H2170="",0,H2170*I2170)</f>
        <v>106.15000000000038</v>
      </c>
      <c r="L2170" s="40">
        <f>H2170*J2170</f>
        <v>6728.15</v>
      </c>
      <c r="M2170" s="41">
        <f>K2170+L2170</f>
        <v>6834.3</v>
      </c>
      <c r="N2170" s="43"/>
    </row>
    <row r="2171" spans="3:14" x14ac:dyDescent="0.35">
      <c r="C2171" s="34"/>
      <c r="D2171" s="35"/>
      <c r="E2171" s="118"/>
      <c r="F2171" s="35"/>
      <c r="G2171" s="35"/>
      <c r="H2171" s="35"/>
      <c r="I2171" s="50" t="s">
        <v>1042</v>
      </c>
      <c r="J2171" s="29"/>
      <c r="K2171" s="41">
        <f>SUM(K2167:K2170)</f>
        <v>35671.629800000002</v>
      </c>
      <c r="L2171" s="41">
        <f>SUM(L2167:L2170)</f>
        <v>11550.168599999999</v>
      </c>
      <c r="M2171" s="41">
        <f>SUM(M2167:M2170)</f>
        <v>47221.7984</v>
      </c>
      <c r="N2171" s="45" t="s">
        <v>1041</v>
      </c>
    </row>
    <row r="2172" spans="3:14" x14ac:dyDescent="0.35">
      <c r="C2172" s="34"/>
      <c r="D2172" s="35"/>
      <c r="E2172" s="118"/>
      <c r="F2172" s="51"/>
      <c r="G2172" s="43"/>
      <c r="H2172" s="43"/>
      <c r="I2172" s="43"/>
      <c r="J2172" s="43"/>
      <c r="K2172" s="43"/>
      <c r="L2172" s="43"/>
      <c r="M2172" s="43"/>
      <c r="N2172" s="49">
        <v>408.05</v>
      </c>
    </row>
    <row r="2173" spans="3:14" x14ac:dyDescent="0.35">
      <c r="C2173" s="42"/>
      <c r="D2173" s="43"/>
      <c r="E2173" s="117"/>
      <c r="F2173" s="43"/>
      <c r="G2173" s="44" t="s">
        <v>21</v>
      </c>
      <c r="H2173" s="44" t="s">
        <v>1036</v>
      </c>
      <c r="I2173" s="44" t="s">
        <v>1037</v>
      </c>
      <c r="J2173" s="44" t="s">
        <v>1038</v>
      </c>
      <c r="K2173" s="44" t="s">
        <v>1039</v>
      </c>
      <c r="L2173" s="44" t="s">
        <v>1040</v>
      </c>
      <c r="M2173" s="45" t="s">
        <v>1041</v>
      </c>
      <c r="N2173" s="41">
        <v>384.17</v>
      </c>
    </row>
    <row r="2174" spans="3:14" ht="65" x14ac:dyDescent="0.35">
      <c r="C2174" s="46" t="s">
        <v>1101</v>
      </c>
      <c r="D2174" s="47" t="str">
        <f>IF(C2174="","",VLOOKUP(C2174,'[1]PREÇOS UNITÁRIOS'!$B$12:$H$10000,2,0))</f>
        <v>C295-BASA</v>
      </c>
      <c r="E2174" s="79" t="s">
        <v>11</v>
      </c>
      <c r="F2174" s="47" t="str">
        <f>IF(C2174="","",VLOOKUP(C2174,'[1]PREÇOS UNITÁRIOS'!$B$12:$H$10000,3,0))</f>
        <v>CANHÃO 54 LEDS RGBW PROJETOR ILUMINAÇÃO PROFISSIONAL MISTURA DE CORES 180W LK154 - LUATEK, ESTRUTURA METÁLICA</v>
      </c>
      <c r="G2174" s="48" t="s">
        <v>21</v>
      </c>
      <c r="H2174" s="29"/>
      <c r="I2174" s="29"/>
      <c r="J2174" s="49"/>
      <c r="K2174" s="49">
        <f>K2178</f>
        <v>409.30600000000004</v>
      </c>
      <c r="L2174" s="49">
        <f>L2178</f>
        <v>32.247</v>
      </c>
      <c r="M2174" s="49">
        <f>SUM(K2174:L2174)</f>
        <v>441.55300000000005</v>
      </c>
      <c r="N2174" s="41">
        <v>10.574999999999999</v>
      </c>
    </row>
    <row r="2175" spans="3:14" ht="62.5" x14ac:dyDescent="0.35">
      <c r="C2175" s="34"/>
      <c r="D2175" s="36" t="s">
        <v>1231</v>
      </c>
      <c r="E2175" s="38" t="str">
        <f>IFERROR(VLOOKUP(D2175,'[1]COMP-SINT-SINAPI'!$G$6:$R$20000,12,0),IFERROR(VLOOKUP(D2175,'[1]PREÇOS UNITÁRIOS'!$B$73:$K$20000,9,0),IFERROR(VLOOKUP(D2175,'[1]INSUMOS-SINAPI'!$A$6:$J$20000,6,0),IFERROR(VLOOKUP(D2175,'[1]tab-PINI-SINT'!$B$18:$H$20000,7,0),IFERROR(VLOOKUP(D2175,[1]INSUMOS!$B$13:$J$9994,9,0),"")))))</f>
        <v>INTERNET</v>
      </c>
      <c r="F2175" s="37" t="str">
        <f>IFERROR(VLOOKUP(D2175,'[1]COMP-SINT-SINAPI'!$G$6:$Q$20000,2,0),IFERROR(VLOOKUP(D2175,'[1]PREÇOS UNITÁRIOS'!$B$73:$H$20000,3,0),IFERROR(VLOOKUP(D2175,'[1]INSUMOS-SINAPI'!$A$7:$F$20000,2,0),IFERROR(VLOOKUP(D2175,'[1]tab-PINI-SINT'!$B$18:$G$20000,2,0),IFERROR(VLOOKUP(D2175,[1]INSUMOS!$B$13:$H$9994,3,0),"")))))</f>
        <v>CANHÃO 54 LEDS RGBW PROJETOR ILUMINAÇÃO PROFISSIONAL MISTURA DE CORES 180W LK154 - LUATEK, ESTRUTURA METÁLICA</v>
      </c>
      <c r="G2175" s="38" t="str">
        <f>IFERROR(VLOOKUP(D2175,'[1]COMP-SINT-SINAPI'!$G$6:$Q$20000,3,0),IFERROR(VLOOKUP(D2175,'[1]PREÇOS UNITÁRIOS'!$B$73:$H$20000,4,0),IFERROR(VLOOKUP(D2175,'[1]INSUMOS-SINAPI'!$A$7:$F$20000,3,0),IFERROR(VLOOKUP(D2175,'[1]tab-PINI-SINT'!$B$18:$G$20000,3,0),IFERROR(VLOOKUP(D2175,[1]INSUMOS!$B$13:$H$9994,5,0),"")))))</f>
        <v>UND</v>
      </c>
      <c r="H2175" s="39">
        <v>1</v>
      </c>
      <c r="I2175" s="38">
        <f>IFERROR(VLOOKUP(D2175,'[1]COMP-SINT-SINAPI'!$G$6:$Q$20000,8,0),IFERROR(VLOOKUP(D2175,'[1]PREÇOS UNITÁRIOS'!$B$73:$H$20000,5,0),IFERROR(VLOOKUP(D2175,'[1]INSUMOS-SINAPI'!$A$7:$F$20000,5,0),IFERROR(VLOOKUP(D2175,'[1]tab-PINI-SINT'!$B$18:$G$20000,4,0),IFERROR(VLOOKUP(D2175,[1]INSUMOS!$B$13:$H$9994,6,0),"")))))</f>
        <v>400</v>
      </c>
      <c r="J2175" s="38">
        <f>IF(D2175="",0,IFERROR(VLOOKUP(D2175,'[1]COMP-SINT-SINAPI'!$G$6:$Q$20000,7,0),IFERROR(VLOOKUP(D2175,'[1]PREÇOS UNITÁRIOS'!$B$73:$H$20000,6,0),IFERROR(VLOOKUP(D2175,'[1]INSUMOS-SINAPI'!$A$7:$F$20000,7,0),IFERROR(VLOOKUP(D2175,'[1]tab-PINI-SINT'!$B$18:$G$20000,5,0),IFERROR(VLOOKUP(D2175,[1]INSUMOS!$B$13:$H$9994,7,0),"0,00"))))))</f>
        <v>0</v>
      </c>
      <c r="K2175" s="40">
        <f>IF(H2175="",0,H2175*I2175)</f>
        <v>400</v>
      </c>
      <c r="L2175" s="40">
        <f>H2175*J2175</f>
        <v>0</v>
      </c>
      <c r="M2175" s="41">
        <f>K2175+L2175</f>
        <v>400</v>
      </c>
      <c r="N2175" s="41">
        <v>13.305</v>
      </c>
    </row>
    <row r="2176" spans="3:14" ht="37.5" x14ac:dyDescent="0.35">
      <c r="C2176" s="34"/>
      <c r="D2176" s="36">
        <v>88247</v>
      </c>
      <c r="E2176" s="38" t="str">
        <f>IFERROR(VLOOKUP(D2176,'[1]COMP-SINT-SINAPI'!$G$6:$R$20000,12,0),IFERROR(VLOOKUP(D2176,'[1]PREÇOS UNITÁRIOS'!$B$73:$K$20000,9,0),IFERROR(VLOOKUP(D2176,'[1]INSUMOS-SINAPI'!$A$6:$J$20000,6,0),IFERROR(VLOOKUP(D2176,'[1]tab-PINI-SINT'!$B$18:$H$20000,7,0),IFERROR(VLOOKUP(D2176,[1]INSUMOS!$B$13:$J$9994,9,0),"")))))</f>
        <v>SINAPI</v>
      </c>
      <c r="F2176" s="37" t="str">
        <f>IFERROR(VLOOKUP(D2176,'[1]COMP-SINT-SINAPI'!$G$6:$Q$20000,2,0),IFERROR(VLOOKUP(D2176,'[1]PREÇOS UNITÁRIOS'!$B$73:$H$20000,3,0),IFERROR(VLOOKUP(D2176,'[1]INSUMOS-SINAPI'!$A$7:$F$20000,2,0),IFERROR(VLOOKUP(D2176,'[1]tab-PINI-SINT'!$B$18:$G$20000,2,0),IFERROR(VLOOKUP(D2176,[1]INSUMOS!$B$13:$H$9994,3,0),"")))))</f>
        <v>AUXILIAR DE ELETRICISTA COM ENCARGOS COMPLEMENTARES</v>
      </c>
      <c r="G2176" s="38" t="str">
        <f>IFERROR(VLOOKUP(D2176,'[1]COMP-SINT-SINAPI'!$G$6:$Q$20000,3,0),IFERROR(VLOOKUP(D2176,'[1]PREÇOS UNITÁRIOS'!$B$73:$H$20000,4,0),IFERROR(VLOOKUP(D2176,'[1]INSUMOS-SINAPI'!$A$7:$F$20000,3,0),IFERROR(VLOOKUP(D2176,'[1]tab-PINI-SINT'!$B$18:$G$20000,3,0),IFERROR(VLOOKUP(D2176,[1]INSUMOS!$B$13:$H$9994,5,0),"")))))</f>
        <v>H</v>
      </c>
      <c r="H2176" s="39">
        <v>0.9</v>
      </c>
      <c r="I2176" s="38">
        <f>IFERROR(VLOOKUP(D2176,'[1]COMP-SINT-SINAPI'!$G$6:$Q$20000,8,0),IFERROR(VLOOKUP(D2176,'[1]PREÇOS UNITÁRIOS'!$B$73:$H$20000,5,0),IFERROR(VLOOKUP(D2176,'[1]INSUMOS-SINAPI'!$A$7:$F$20000,5,0),IFERROR(VLOOKUP(D2176,'[1]tab-PINI-SINT'!$B$18:$G$20000,4,0),IFERROR(VLOOKUP(D2176,[1]INSUMOS!$B$13:$H$9994,6,0),"")))))</f>
        <v>5.1700000000000017</v>
      </c>
      <c r="J2176" s="38" t="str">
        <f>IF(D2176="",0,IFERROR(VLOOKUP(D2176,'[1]COMP-SINT-SINAPI'!$G$6:$Q$20000,7,0),IFERROR(VLOOKUP(D2176,'[1]PREÇOS UNITÁRIOS'!$B$73:$H$20000,6,0),IFERROR(VLOOKUP(D2176,'[1]INSUMOS-SINAPI'!$A$7:$F$20000,7,0),IFERROR(VLOOKUP(D2176,'[1]tab-PINI-SINT'!$B$18:$G$20000,5,0),IFERROR(VLOOKUP(D2176,[1]INSUMOS!$B$13:$H$9994,7,0),"0,00"))))))</f>
        <v>15,70</v>
      </c>
      <c r="K2176" s="40">
        <f>IF(H2176="",0,H2176*I2176)</f>
        <v>4.6530000000000014</v>
      </c>
      <c r="L2176" s="40">
        <f>H2176*J2176</f>
        <v>14.129999999999999</v>
      </c>
      <c r="M2176" s="41">
        <f>K2176+L2176</f>
        <v>18.783000000000001</v>
      </c>
      <c r="N2176" s="41">
        <v>408.05</v>
      </c>
    </row>
    <row r="2177" spans="3:14" ht="25" x14ac:dyDescent="0.35">
      <c r="C2177" s="34"/>
      <c r="D2177" s="36">
        <v>88264</v>
      </c>
      <c r="E2177" s="38" t="str">
        <f>IFERROR(VLOOKUP(D2177,'[1]COMP-SINT-SINAPI'!$G$6:$R$20000,12,0),IFERROR(VLOOKUP(D2177,'[1]PREÇOS UNITÁRIOS'!$B$73:$K$20000,9,0),IFERROR(VLOOKUP(D2177,'[1]INSUMOS-SINAPI'!$A$6:$J$20000,6,0),IFERROR(VLOOKUP(D2177,'[1]tab-PINI-SINT'!$B$18:$H$20000,7,0),IFERROR(VLOOKUP(D2177,[1]INSUMOS!$B$13:$J$9994,9,0),"")))))</f>
        <v>SINAPI</v>
      </c>
      <c r="F2177" s="37" t="str">
        <f>IFERROR(VLOOKUP(D2177,'[1]COMP-SINT-SINAPI'!$G$6:$Q$20000,2,0),IFERROR(VLOOKUP(D2177,'[1]PREÇOS UNITÁRIOS'!$B$73:$H$20000,3,0),IFERROR(VLOOKUP(D2177,'[1]INSUMOS-SINAPI'!$A$7:$F$20000,2,0),IFERROR(VLOOKUP(D2177,'[1]tab-PINI-SINT'!$B$18:$G$20000,2,0),IFERROR(VLOOKUP(D2177,[1]INSUMOS!$B$13:$H$9994,3,0),"")))))</f>
        <v>ELETRICISTA COM ENCARGOS COMPLEMENTARES</v>
      </c>
      <c r="G2177" s="38" t="str">
        <f>IFERROR(VLOOKUP(D2177,'[1]COMP-SINT-SINAPI'!$G$6:$Q$20000,3,0),IFERROR(VLOOKUP(D2177,'[1]PREÇOS UNITÁRIOS'!$B$73:$H$20000,4,0),IFERROR(VLOOKUP(D2177,'[1]INSUMOS-SINAPI'!$A$7:$F$20000,3,0),IFERROR(VLOOKUP(D2177,'[1]tab-PINI-SINT'!$B$18:$G$20000,3,0),IFERROR(VLOOKUP(D2177,[1]INSUMOS!$B$13:$H$9994,5,0),"")))))</f>
        <v>H</v>
      </c>
      <c r="H2177" s="39">
        <v>0.9</v>
      </c>
      <c r="I2177" s="38">
        <f>IFERROR(VLOOKUP(D2177,'[1]COMP-SINT-SINAPI'!$G$6:$Q$20000,8,0),IFERROR(VLOOKUP(D2177,'[1]PREÇOS UNITÁRIOS'!$B$73:$H$20000,5,0),IFERROR(VLOOKUP(D2177,'[1]INSUMOS-SINAPI'!$A$7:$F$20000,5,0),IFERROR(VLOOKUP(D2177,'[1]tab-PINI-SINT'!$B$18:$G$20000,4,0),IFERROR(VLOOKUP(D2177,[1]INSUMOS!$B$13:$H$9994,6,0),"")))))</f>
        <v>5.1700000000000017</v>
      </c>
      <c r="J2177" s="38" t="str">
        <f>IF(D2177="",0,IFERROR(VLOOKUP(D2177,'[1]COMP-SINT-SINAPI'!$G$6:$Q$20000,7,0),IFERROR(VLOOKUP(D2177,'[1]PREÇOS UNITÁRIOS'!$B$73:$H$20000,6,0),IFERROR(VLOOKUP(D2177,'[1]INSUMOS-SINAPI'!$A$7:$F$20000,7,0),IFERROR(VLOOKUP(D2177,'[1]tab-PINI-SINT'!$B$18:$G$20000,5,0),IFERROR(VLOOKUP(D2177,[1]INSUMOS!$B$13:$H$9994,7,0),"0,00"))))))</f>
        <v>20,13</v>
      </c>
      <c r="K2177" s="40">
        <f>IF(H2177="",0,H2177*I2177)</f>
        <v>4.6530000000000014</v>
      </c>
      <c r="L2177" s="40">
        <f>H2177*J2177</f>
        <v>18.117000000000001</v>
      </c>
      <c r="M2177" s="41">
        <f>K2177+L2177</f>
        <v>22.770000000000003</v>
      </c>
      <c r="N2177" s="43"/>
    </row>
    <row r="2178" spans="3:14" x14ac:dyDescent="0.35">
      <c r="C2178" s="34"/>
      <c r="D2178" s="35"/>
      <c r="E2178" s="118"/>
      <c r="F2178" s="35"/>
      <c r="G2178" s="35"/>
      <c r="H2178" s="35"/>
      <c r="I2178" s="50" t="s">
        <v>1042</v>
      </c>
      <c r="J2178" s="29"/>
      <c r="K2178" s="41">
        <f>SUM(K2175:K2177)</f>
        <v>409.30600000000004</v>
      </c>
      <c r="L2178" s="41">
        <f>SUM(L2175:L2177)</f>
        <v>32.247</v>
      </c>
      <c r="M2178" s="41">
        <f>SUM(M2175:M2177)</f>
        <v>441.553</v>
      </c>
      <c r="N2178" s="45" t="s">
        <v>1041</v>
      </c>
    </row>
    <row r="2179" spans="3:14" x14ac:dyDescent="0.35">
      <c r="C2179" s="34"/>
      <c r="D2179" s="35"/>
      <c r="E2179" s="118"/>
      <c r="F2179" s="51"/>
      <c r="G2179" s="43"/>
      <c r="H2179" s="43"/>
      <c r="I2179" s="43"/>
      <c r="J2179" s="43"/>
      <c r="K2179" s="43"/>
      <c r="L2179" s="43"/>
      <c r="M2179" s="43"/>
      <c r="N2179" s="49">
        <v>10.574999999999999</v>
      </c>
    </row>
    <row r="2180" spans="3:14" x14ac:dyDescent="0.35">
      <c r="C2180" s="42"/>
      <c r="D2180" s="43"/>
      <c r="E2180" s="117"/>
      <c r="F2180" s="43"/>
      <c r="G2180" s="44" t="s">
        <v>21</v>
      </c>
      <c r="H2180" s="44" t="s">
        <v>1036</v>
      </c>
      <c r="I2180" s="44" t="s">
        <v>1037</v>
      </c>
      <c r="J2180" s="44" t="s">
        <v>1038</v>
      </c>
      <c r="K2180" s="44" t="s">
        <v>1039</v>
      </c>
      <c r="L2180" s="44" t="s">
        <v>1040</v>
      </c>
      <c r="M2180" s="45" t="s">
        <v>1041</v>
      </c>
      <c r="N2180" s="41">
        <v>10.574999999999999</v>
      </c>
    </row>
    <row r="2181" spans="3:14" ht="65" x14ac:dyDescent="0.35">
      <c r="C2181" s="46" t="s">
        <v>1102</v>
      </c>
      <c r="D2181" s="47" t="str">
        <f>IF(C2181="","",VLOOKUP(C2181,'[1]PREÇOS UNITÁRIOS'!$B$12:$H$10000,2,0))</f>
        <v>C296-BASA</v>
      </c>
      <c r="E2181" s="79" t="s">
        <v>11</v>
      </c>
      <c r="F2181" s="47" t="str">
        <f>IF(C2181="","",VLOOKUP(C2181,'[1]PREÇOS UNITÁRIOS'!$B$12:$H$10000,3,0))</f>
        <v>PLACA EM ACRILICO DIMENSÃO 50X50 COM IDENTIFICAÇÃO PADRÃO DO AMBIENTE EM FORMA ADESIVA</v>
      </c>
      <c r="G2181" s="48" t="s">
        <v>33</v>
      </c>
      <c r="H2181" s="29"/>
      <c r="I2181" s="29"/>
      <c r="J2181" s="49"/>
      <c r="K2181" s="49">
        <f>K2185</f>
        <v>389.26499999999999</v>
      </c>
      <c r="L2181" s="49">
        <f>L2185</f>
        <v>16.715</v>
      </c>
      <c r="M2181" s="49">
        <f>SUM(K2181:L2181)</f>
        <v>405.97999999999996</v>
      </c>
      <c r="N2181" s="41">
        <v>10.574999999999999</v>
      </c>
    </row>
    <row r="2182" spans="3:14" ht="37.5" x14ac:dyDescent="0.35">
      <c r="C2182" s="34"/>
      <c r="D2182" s="36" t="s">
        <v>1183</v>
      </c>
      <c r="E2182" s="38" t="str">
        <f>IFERROR(VLOOKUP(D2182,'[1]COMP-SINT-SINAPI'!$G$6:$R$20000,12,0),IFERROR(VLOOKUP(D2182,'[1]PREÇOS UNITÁRIOS'!$B$73:$K$20000,9,0),IFERROR(VLOOKUP(D2182,'[1]INSUMOS-SINAPI'!$A$6:$J$20000,6,0),IFERROR(VLOOKUP(D2182,'[1]tab-PINI-SINT'!$B$18:$H$20000,7,0),IFERROR(VLOOKUP(D2182,[1]INSUMOS!$B$13:$J$9994,9,0),"")))))</f>
        <v>ORSE-07407</v>
      </c>
      <c r="F2182" s="37" t="str">
        <f>IFERROR(VLOOKUP(D2182,'[1]COMP-SINT-SINAPI'!$G$6:$Q$20000,2,0),IFERROR(VLOOKUP(D2182,'[1]PREÇOS UNITÁRIOS'!$B$73:$H$20000,3,0),IFERROR(VLOOKUP(D2182,'[1]INSUMOS-SINAPI'!$A$7:$F$20000,2,0),IFERROR(VLOOKUP(D2182,'[1]tab-PINI-SINT'!$B$18:$G$20000,2,0),IFERROR(VLOOKUP(D2182,[1]INSUMOS!$B$13:$H$9994,3,0),"")))))</f>
        <v>Placa em acrílico branco leitoso dupla, tipo sanduiche, com aplicação de adesivo sobreposto</v>
      </c>
      <c r="G2182" s="38" t="str">
        <f>IFERROR(VLOOKUP(D2182,'[1]COMP-SINT-SINAPI'!$G$6:$Q$20000,3,0),IFERROR(VLOOKUP(D2182,'[1]PREÇOS UNITÁRIOS'!$B$73:$H$20000,4,0),IFERROR(VLOOKUP(D2182,'[1]INSUMOS-SINAPI'!$A$7:$F$20000,3,0),IFERROR(VLOOKUP(D2182,'[1]tab-PINI-SINT'!$B$18:$G$20000,3,0),IFERROR(VLOOKUP(D2182,[1]INSUMOS!$B$13:$H$9994,5,0),"")))))</f>
        <v>M2</v>
      </c>
      <c r="H2182" s="39">
        <f>0.5*0.5</f>
        <v>0.25</v>
      </c>
      <c r="I2182" s="38">
        <f>IFERROR(VLOOKUP(D2182,'[1]COMP-SINT-SINAPI'!$G$6:$Q$20000,8,0),IFERROR(VLOOKUP(D2182,'[1]PREÇOS UNITÁRIOS'!$B$73:$H$20000,5,0),IFERROR(VLOOKUP(D2182,'[1]INSUMOS-SINAPI'!$A$7:$F$20000,5,0),IFERROR(VLOOKUP(D2182,'[1]tab-PINI-SINT'!$B$18:$G$20000,4,0),IFERROR(VLOOKUP(D2182,[1]INSUMOS!$B$13:$H$9994,6,0),"")))))</f>
        <v>1536.68</v>
      </c>
      <c r="J2182" s="38">
        <f>IF(D2182="",0,IFERROR(VLOOKUP(D2182,'[1]COMP-SINT-SINAPI'!$G$6:$Q$20000,7,0),IFERROR(VLOOKUP(D2182,'[1]PREÇOS UNITÁRIOS'!$B$73:$H$20000,6,0),IFERROR(VLOOKUP(D2182,'[1]INSUMOS-SINAPI'!$A$7:$F$20000,7,0),IFERROR(VLOOKUP(D2182,'[1]tab-PINI-SINT'!$B$18:$G$20000,5,0),IFERROR(VLOOKUP(D2182,[1]INSUMOS!$B$13:$H$9994,7,0),"0,00"))))))</f>
        <v>0</v>
      </c>
      <c r="K2182" s="40">
        <f>IF(H2182="",0,H2182*I2182)</f>
        <v>384.17</v>
      </c>
      <c r="L2182" s="40">
        <f>H2182*J2182</f>
        <v>0</v>
      </c>
      <c r="M2182" s="41">
        <f>K2182+L2182</f>
        <v>384.17</v>
      </c>
      <c r="N2182" s="43"/>
    </row>
    <row r="2183" spans="3:14" ht="25" x14ac:dyDescent="0.35">
      <c r="C2183" s="34"/>
      <c r="D2183" s="36">
        <v>88316</v>
      </c>
      <c r="E2183" s="38" t="str">
        <f>IFERROR(VLOOKUP(D2183,'[1]COMP-SINT-SINAPI'!$G$6:$R$20000,12,0),IFERROR(VLOOKUP(D2183,'[1]PREÇOS UNITÁRIOS'!$B$73:$K$20000,9,0),IFERROR(VLOOKUP(D2183,'[1]INSUMOS-SINAPI'!$A$6:$J$20000,6,0),IFERROR(VLOOKUP(D2183,'[1]tab-PINI-SINT'!$B$18:$H$20000,7,0),IFERROR(VLOOKUP(D2183,[1]INSUMOS!$B$13:$J$9994,9,0),"")))))</f>
        <v>SINAPI</v>
      </c>
      <c r="F2183" s="37" t="str">
        <f>IFERROR(VLOOKUP(D2183,'[1]COMP-SINT-SINAPI'!$G$6:$Q$20000,2,0),IFERROR(VLOOKUP(D2183,'[1]PREÇOS UNITÁRIOS'!$B$73:$H$20000,3,0),IFERROR(VLOOKUP(D2183,'[1]INSUMOS-SINAPI'!$A$7:$F$20000,2,0),IFERROR(VLOOKUP(D2183,'[1]tab-PINI-SINT'!$B$18:$G$20000,2,0),IFERROR(VLOOKUP(D2183,[1]INSUMOS!$B$13:$H$9994,3,0),"")))))</f>
        <v>SERVENTE COM ENCARGOS COMPLEMENTARES</v>
      </c>
      <c r="G2183" s="38" t="str">
        <f>IFERROR(VLOOKUP(D2183,'[1]COMP-SINT-SINAPI'!$G$6:$Q$20000,3,0),IFERROR(VLOOKUP(D2183,'[1]PREÇOS UNITÁRIOS'!$B$73:$H$20000,4,0),IFERROR(VLOOKUP(D2183,'[1]INSUMOS-SINAPI'!$A$7:$F$20000,3,0),IFERROR(VLOOKUP(D2183,'[1]tab-PINI-SINT'!$B$18:$G$20000,3,0),IFERROR(VLOOKUP(D2183,[1]INSUMOS!$B$13:$H$9994,5,0),"")))))</f>
        <v>H</v>
      </c>
      <c r="H2183" s="39">
        <v>0.5</v>
      </c>
      <c r="I2183" s="38">
        <f>IFERROR(VLOOKUP(D2183,'[1]COMP-SINT-SINAPI'!$G$6:$Q$20000,8,0),IFERROR(VLOOKUP(D2183,'[1]PREÇOS UNITÁRIOS'!$B$73:$H$20000,5,0),IFERROR(VLOOKUP(D2183,'[1]INSUMOS-SINAPI'!$A$7:$F$20000,5,0),IFERROR(VLOOKUP(D2183,'[1]tab-PINI-SINT'!$B$18:$G$20000,4,0),IFERROR(VLOOKUP(D2183,[1]INSUMOS!$B$13:$H$9994,6,0),"")))))</f>
        <v>5.01</v>
      </c>
      <c r="J2183" s="38" t="str">
        <f>IF(D2183="",0,IFERROR(VLOOKUP(D2183,'[1]COMP-SINT-SINAPI'!$G$6:$Q$20000,7,0),IFERROR(VLOOKUP(D2183,'[1]PREÇOS UNITÁRIOS'!$B$73:$H$20000,6,0),IFERROR(VLOOKUP(D2183,'[1]INSUMOS-SINAPI'!$A$7:$F$20000,7,0),IFERROR(VLOOKUP(D2183,'[1]tab-PINI-SINT'!$B$18:$G$20000,5,0),IFERROR(VLOOKUP(D2183,[1]INSUMOS!$B$13:$H$9994,7,0),"0,00"))))))</f>
        <v>14,28</v>
      </c>
      <c r="K2183" s="40">
        <f>IF(H2183="",0,H2183*I2183)</f>
        <v>2.5049999999999999</v>
      </c>
      <c r="L2183" s="40">
        <f>H2183*J2183</f>
        <v>7.14</v>
      </c>
      <c r="M2183" s="41">
        <f>K2183+L2183</f>
        <v>9.6449999999999996</v>
      </c>
      <c r="N2183" s="45" t="s">
        <v>1041</v>
      </c>
    </row>
    <row r="2184" spans="3:14" ht="25" x14ac:dyDescent="0.35">
      <c r="C2184" s="34"/>
      <c r="D2184" s="36">
        <v>88309</v>
      </c>
      <c r="E2184" s="38" t="str">
        <f>IFERROR(VLOOKUP(D2184,'[1]COMP-SINT-SINAPI'!$G$6:$R$20000,12,0),IFERROR(VLOOKUP(D2184,'[1]PREÇOS UNITÁRIOS'!$B$73:$K$20000,9,0),IFERROR(VLOOKUP(D2184,'[1]INSUMOS-SINAPI'!$A$6:$J$20000,6,0),IFERROR(VLOOKUP(D2184,'[1]tab-PINI-SINT'!$B$18:$H$20000,7,0),IFERROR(VLOOKUP(D2184,[1]INSUMOS!$B$13:$J$9994,9,0),"")))))</f>
        <v>SINAPI</v>
      </c>
      <c r="F2184" s="37" t="str">
        <f>IFERROR(VLOOKUP(D2184,'[1]COMP-SINT-SINAPI'!$G$6:$Q$20000,2,0),IFERROR(VLOOKUP(D2184,'[1]PREÇOS UNITÁRIOS'!$B$73:$H$20000,3,0),IFERROR(VLOOKUP(D2184,'[1]INSUMOS-SINAPI'!$A$7:$F$20000,2,0),IFERROR(VLOOKUP(D2184,'[1]tab-PINI-SINT'!$B$18:$G$20000,2,0),IFERROR(VLOOKUP(D2184,[1]INSUMOS!$B$13:$H$9994,3,0),"")))))</f>
        <v>PEDREIRO COM ENCARGOS COMPLEMENTARES</v>
      </c>
      <c r="G2184" s="38" t="str">
        <f>IFERROR(VLOOKUP(D2184,'[1]COMP-SINT-SINAPI'!$G$6:$Q$20000,3,0),IFERROR(VLOOKUP(D2184,'[1]PREÇOS UNITÁRIOS'!$B$73:$H$20000,4,0),IFERROR(VLOOKUP(D2184,'[1]INSUMOS-SINAPI'!$A$7:$F$20000,3,0),IFERROR(VLOOKUP(D2184,'[1]tab-PINI-SINT'!$B$18:$G$20000,3,0),IFERROR(VLOOKUP(D2184,[1]INSUMOS!$B$13:$H$9994,5,0),"")))))</f>
        <v>H</v>
      </c>
      <c r="H2184" s="39">
        <v>0.5</v>
      </c>
      <c r="I2184" s="38">
        <f>IFERROR(VLOOKUP(D2184,'[1]COMP-SINT-SINAPI'!$G$6:$Q$20000,8,0),IFERROR(VLOOKUP(D2184,'[1]PREÇOS UNITÁRIOS'!$B$73:$H$20000,5,0),IFERROR(VLOOKUP(D2184,'[1]INSUMOS-SINAPI'!$A$7:$F$20000,5,0),IFERROR(VLOOKUP(D2184,'[1]tab-PINI-SINT'!$B$18:$G$20000,4,0),IFERROR(VLOOKUP(D2184,[1]INSUMOS!$B$13:$H$9994,6,0),"")))))</f>
        <v>5.18</v>
      </c>
      <c r="J2184" s="38" t="str">
        <f>IF(D2184="",0,IFERROR(VLOOKUP(D2184,'[1]COMP-SINT-SINAPI'!$G$6:$Q$20000,7,0),IFERROR(VLOOKUP(D2184,'[1]PREÇOS UNITÁRIOS'!$B$73:$H$20000,6,0),IFERROR(VLOOKUP(D2184,'[1]INSUMOS-SINAPI'!$A$7:$F$20000,7,0),IFERROR(VLOOKUP(D2184,'[1]tab-PINI-SINT'!$B$18:$G$20000,5,0),IFERROR(VLOOKUP(D2184,[1]INSUMOS!$B$13:$H$9994,7,0),"0,00"))))))</f>
        <v>19,15</v>
      </c>
      <c r="K2184" s="40">
        <f>IF(H2184="",0,H2184*I2184)</f>
        <v>2.59</v>
      </c>
      <c r="L2184" s="40">
        <f>H2184*J2184</f>
        <v>9.5749999999999993</v>
      </c>
      <c r="M2184" s="41">
        <f>K2184+L2184</f>
        <v>12.164999999999999</v>
      </c>
      <c r="N2184" s="49">
        <v>220</v>
      </c>
    </row>
    <row r="2185" spans="3:14" x14ac:dyDescent="0.35">
      <c r="C2185" s="34"/>
      <c r="D2185" s="35"/>
      <c r="E2185" s="118"/>
      <c r="F2185" s="35"/>
      <c r="G2185" s="35"/>
      <c r="H2185" s="35"/>
      <c r="I2185" s="50" t="s">
        <v>1042</v>
      </c>
      <c r="J2185" s="29"/>
      <c r="K2185" s="41">
        <f>SUM(K2182:K2184)</f>
        <v>389.26499999999999</v>
      </c>
      <c r="L2185" s="41">
        <f>SUM(L2182:L2184)</f>
        <v>16.715</v>
      </c>
      <c r="M2185" s="41">
        <f>SUM(M2182:M2184)</f>
        <v>405.98</v>
      </c>
      <c r="N2185" s="41">
        <v>220</v>
      </c>
    </row>
    <row r="2186" spans="3:14" x14ac:dyDescent="0.35">
      <c r="C2186" s="34"/>
      <c r="D2186" s="35"/>
      <c r="E2186" s="118"/>
      <c r="F2186" s="51"/>
      <c r="G2186" s="43"/>
      <c r="H2186" s="43"/>
      <c r="I2186" s="43"/>
      <c r="J2186" s="43"/>
      <c r="K2186" s="43"/>
      <c r="L2186" s="43"/>
      <c r="M2186" s="43"/>
      <c r="N2186" s="41">
        <v>0</v>
      </c>
    </row>
    <row r="2187" spans="3:14" x14ac:dyDescent="0.35">
      <c r="C2187" s="42"/>
      <c r="D2187" s="43"/>
      <c r="E2187" s="117"/>
      <c r="F2187" s="43"/>
      <c r="G2187" s="44" t="s">
        <v>21</v>
      </c>
      <c r="H2187" s="44" t="s">
        <v>1036</v>
      </c>
      <c r="I2187" s="44" t="s">
        <v>1037</v>
      </c>
      <c r="J2187" s="44" t="s">
        <v>1038</v>
      </c>
      <c r="K2187" s="44" t="s">
        <v>1039</v>
      </c>
      <c r="L2187" s="44" t="s">
        <v>1040</v>
      </c>
      <c r="M2187" s="45" t="s">
        <v>1041</v>
      </c>
      <c r="N2187" s="41">
        <v>0</v>
      </c>
    </row>
    <row r="2188" spans="3:14" ht="26" x14ac:dyDescent="0.35">
      <c r="C2188" s="46" t="s">
        <v>1103</v>
      </c>
      <c r="D2188" s="47" t="str">
        <f>IF(C2188="","",VLOOKUP(C2188,'[1]PREÇOS UNITÁRIOS'!$B$12:$H$10000,2,0))</f>
        <v>C297-BASA</v>
      </c>
      <c r="E2188" s="79" t="s">
        <v>11</v>
      </c>
      <c r="F2188" s="47" t="str">
        <f>IF(C2188="","",VLOOKUP(C2188,'[1]PREÇOS UNITÁRIOS'!$B$12:$H$10000,3,0))</f>
        <v>REMOÇÃO E REINSTALAÇÃO DE PERSIANAS</v>
      </c>
      <c r="G2188" s="48" t="s">
        <v>21</v>
      </c>
      <c r="H2188" s="29"/>
      <c r="I2188" s="29"/>
      <c r="J2188" s="49"/>
      <c r="K2188" s="49">
        <f>K2190</f>
        <v>2.5049999999999999</v>
      </c>
      <c r="L2188" s="49">
        <f>L2190</f>
        <v>7.14</v>
      </c>
      <c r="M2188" s="49">
        <f>SUM(K2188:L2188)</f>
        <v>9.6449999999999996</v>
      </c>
      <c r="N2188" s="41">
        <v>220</v>
      </c>
    </row>
    <row r="2189" spans="3:14" ht="25" x14ac:dyDescent="0.35">
      <c r="C2189" s="34"/>
      <c r="D2189" s="36">
        <v>88316</v>
      </c>
      <c r="E2189" s="38" t="str">
        <f>IFERROR(VLOOKUP(D2189,'[1]COMP-SINT-SINAPI'!$G$6:$R$20000,12,0),IFERROR(VLOOKUP(D2189,'[1]PREÇOS UNITÁRIOS'!$B$73:$K$20000,9,0),IFERROR(VLOOKUP(D2189,'[1]INSUMOS-SINAPI'!$A$6:$J$20000,6,0),IFERROR(VLOOKUP(D2189,'[1]tab-PINI-SINT'!$B$18:$H$20000,7,0),IFERROR(VLOOKUP(D2189,[1]INSUMOS!$B$13:$J$9994,9,0),"")))))</f>
        <v>SINAPI</v>
      </c>
      <c r="F2189" s="37" t="str">
        <f>IFERROR(VLOOKUP(D2189,'[1]COMP-SINT-SINAPI'!$G$6:$Q$20000,2,0),IFERROR(VLOOKUP(D2189,'[1]PREÇOS UNITÁRIOS'!$B$73:$H$20000,3,0),IFERROR(VLOOKUP(D2189,'[1]INSUMOS-SINAPI'!$A$7:$F$20000,2,0),IFERROR(VLOOKUP(D2189,'[1]tab-PINI-SINT'!$B$18:$G$20000,2,0),IFERROR(VLOOKUP(D2189,[1]INSUMOS!$B$13:$H$9994,3,0),"")))))</f>
        <v>SERVENTE COM ENCARGOS COMPLEMENTARES</v>
      </c>
      <c r="G2189" s="38" t="str">
        <f>IFERROR(VLOOKUP(D2189,'[1]COMP-SINT-SINAPI'!$G$6:$Q$20000,3,0),IFERROR(VLOOKUP(D2189,'[1]PREÇOS UNITÁRIOS'!$B$73:$H$20000,4,0),IFERROR(VLOOKUP(D2189,'[1]INSUMOS-SINAPI'!$A$7:$F$20000,3,0),IFERROR(VLOOKUP(D2189,'[1]tab-PINI-SINT'!$B$18:$G$20000,3,0),IFERROR(VLOOKUP(D2189,[1]INSUMOS!$B$13:$H$9994,5,0),"")))))</f>
        <v>H</v>
      </c>
      <c r="H2189" s="39">
        <v>0.5</v>
      </c>
      <c r="I2189" s="38">
        <f>IFERROR(VLOOKUP(D2189,'[1]COMP-SINT-SINAPI'!$G$6:$Q$20000,8,0),IFERROR(VLOOKUP(D2189,'[1]PREÇOS UNITÁRIOS'!$B$73:$H$20000,5,0),IFERROR(VLOOKUP(D2189,'[1]INSUMOS-SINAPI'!$A$7:$F$20000,5,0),IFERROR(VLOOKUP(D2189,'[1]tab-PINI-SINT'!$B$18:$G$20000,4,0),IFERROR(VLOOKUP(D2189,[1]INSUMOS!$B$13:$H$9994,6,0),"")))))</f>
        <v>5.01</v>
      </c>
      <c r="J2189" s="38" t="str">
        <f>IF(D2189="",0,IFERROR(VLOOKUP(D2189,'[1]COMP-SINT-SINAPI'!$G$6:$Q$20000,7,0),IFERROR(VLOOKUP(D2189,'[1]PREÇOS UNITÁRIOS'!$B$73:$H$20000,6,0),IFERROR(VLOOKUP(D2189,'[1]INSUMOS-SINAPI'!$A$7:$F$20000,7,0),IFERROR(VLOOKUP(D2189,'[1]tab-PINI-SINT'!$B$18:$G$20000,5,0),IFERROR(VLOOKUP(D2189,[1]INSUMOS!$B$13:$H$9994,7,0),"0,00"))))))</f>
        <v>14,28</v>
      </c>
      <c r="K2189" s="40">
        <f>IF(H2189="",0,H2189*I2189)</f>
        <v>2.5049999999999999</v>
      </c>
      <c r="L2189" s="40">
        <f>H2189*J2189</f>
        <v>7.14</v>
      </c>
      <c r="M2189" s="41">
        <f>K2189+L2189</f>
        <v>9.6449999999999996</v>
      </c>
      <c r="N2189" s="43"/>
    </row>
    <row r="2190" spans="3:14" x14ac:dyDescent="0.35">
      <c r="C2190" s="34"/>
      <c r="D2190" s="35"/>
      <c r="E2190" s="118"/>
      <c r="F2190" s="35"/>
      <c r="G2190" s="35"/>
      <c r="H2190" s="35"/>
      <c r="I2190" s="50" t="s">
        <v>1042</v>
      </c>
      <c r="J2190" s="29"/>
      <c r="K2190" s="41">
        <f>SUM(K2189:K2189)</f>
        <v>2.5049999999999999</v>
      </c>
      <c r="L2190" s="41">
        <f>SUM(L2189:L2189)</f>
        <v>7.14</v>
      </c>
      <c r="M2190" s="41">
        <f>SUM(M2189:M2189)</f>
        <v>9.6449999999999996</v>
      </c>
      <c r="N2190" s="45" t="s">
        <v>1041</v>
      </c>
    </row>
    <row r="2191" spans="3:14" x14ac:dyDescent="0.35">
      <c r="C2191" s="34"/>
      <c r="D2191" s="35"/>
      <c r="E2191" s="118"/>
      <c r="F2191" s="51"/>
      <c r="G2191" s="43"/>
      <c r="H2191" s="43"/>
      <c r="I2191" s="43"/>
      <c r="J2191" s="43"/>
      <c r="K2191" s="43"/>
      <c r="L2191" s="43"/>
      <c r="M2191" s="43"/>
      <c r="N2191" s="49">
        <v>862.5</v>
      </c>
    </row>
    <row r="2192" spans="3:14" x14ac:dyDescent="0.35">
      <c r="C2192" s="42"/>
      <c r="D2192" s="43"/>
      <c r="E2192" s="117"/>
      <c r="F2192" s="43"/>
      <c r="G2192" s="44" t="s">
        <v>21</v>
      </c>
      <c r="H2192" s="44" t="s">
        <v>1036</v>
      </c>
      <c r="I2192" s="44" t="s">
        <v>1037</v>
      </c>
      <c r="J2192" s="44" t="s">
        <v>1038</v>
      </c>
      <c r="K2192" s="44" t="s">
        <v>1039</v>
      </c>
      <c r="L2192" s="44" t="s">
        <v>1040</v>
      </c>
      <c r="M2192" s="45" t="s">
        <v>1041</v>
      </c>
      <c r="N2192" s="41">
        <v>862.5</v>
      </c>
    </row>
    <row r="2193" spans="3:14" ht="26" x14ac:dyDescent="0.35">
      <c r="C2193" s="46" t="s">
        <v>1104</v>
      </c>
      <c r="D2193" s="47" t="str">
        <f>IF(C2193="","",VLOOKUP(C2193,'[1]PREÇOS UNITÁRIOS'!$B$12:$H$10000,2,0))</f>
        <v>C298-BASA</v>
      </c>
      <c r="E2193" s="79" t="s">
        <v>11</v>
      </c>
      <c r="F2193" s="47" t="str">
        <f>IF(C2193="","",VLOOKUP(C2193,'[1]PREÇOS UNITÁRIOS'!$B$12:$H$10000,3,0))</f>
        <v>LIMPEZA E HIGIENIZAÇÃO DE PERSIANAS</v>
      </c>
      <c r="G2193" s="48" t="s">
        <v>21</v>
      </c>
      <c r="H2193" s="29"/>
      <c r="I2193" s="29"/>
      <c r="J2193" s="49"/>
      <c r="K2193" s="49">
        <f>K2197</f>
        <v>220</v>
      </c>
      <c r="L2193" s="49">
        <f>L2197</f>
        <v>0</v>
      </c>
      <c r="M2193" s="49">
        <f>SUM(K2193:L2193)</f>
        <v>220</v>
      </c>
      <c r="N2193" s="41">
        <v>862.5</v>
      </c>
    </row>
    <row r="2194" spans="3:14" ht="25" x14ac:dyDescent="0.35">
      <c r="C2194" s="34"/>
      <c r="D2194" s="36" t="s">
        <v>1182</v>
      </c>
      <c r="E2194" s="38" t="str">
        <f>IFERROR(VLOOKUP(D2194,'[1]COMP-SINT-SINAPI'!$G$6:$R$20000,12,0),IFERROR(VLOOKUP(D2194,'[1]PREÇOS UNITÁRIOS'!$B$73:$K$20000,9,0),IFERROR(VLOOKUP(D2194,'[1]INSUMOS-SINAPI'!$A$6:$J$20000,6,0),IFERROR(VLOOKUP(D2194,'[1]tab-PINI-SINT'!$B$18:$H$20000,7,0),IFERROR(VLOOKUP(D2194,[1]INSUMOS!$B$13:$J$9994,9,0),"")))))</f>
        <v>EMP. APICE HOME</v>
      </c>
      <c r="F2194" s="37" t="str">
        <f>IFERROR(VLOOKUP(D2194,'[1]COMP-SINT-SINAPI'!$G$6:$Q$20000,2,0),IFERROR(VLOOKUP(D2194,'[1]PREÇOS UNITÁRIOS'!$B$73:$H$20000,3,0),IFERROR(VLOOKUP(D2194,'[1]INSUMOS-SINAPI'!$A$7:$F$20000,2,0),IFERROR(VLOOKUP(D2194,'[1]tab-PINI-SINT'!$B$18:$G$20000,2,0),IFERROR(VLOOKUP(D2194,[1]INSUMOS!$B$13:$H$9994,3,0),"")))))</f>
        <v>LIMPEZA E HIGIENIZAÇÃO DE PERSIANAS</v>
      </c>
      <c r="G2194" s="38" t="str">
        <f>IFERROR(VLOOKUP(D2194,'[1]COMP-SINT-SINAPI'!$G$6:$Q$20000,3,0),IFERROR(VLOOKUP(D2194,'[1]PREÇOS UNITÁRIOS'!$B$73:$H$20000,4,0),IFERROR(VLOOKUP(D2194,'[1]INSUMOS-SINAPI'!$A$7:$F$20000,3,0),IFERROR(VLOOKUP(D2194,'[1]tab-PINI-SINT'!$B$18:$G$20000,3,0),IFERROR(VLOOKUP(D2194,[1]INSUMOS!$B$13:$H$9994,5,0),"")))))</f>
        <v>UND</v>
      </c>
      <c r="H2194" s="39">
        <v>1</v>
      </c>
      <c r="I2194" s="38">
        <f>IFERROR(VLOOKUP(D2194,'[1]COMP-SINT-SINAPI'!$G$6:$Q$20000,8,0),IFERROR(VLOOKUP(D2194,'[1]PREÇOS UNITÁRIOS'!$B$73:$H$20000,5,0),IFERROR(VLOOKUP(D2194,'[1]INSUMOS-SINAPI'!$A$7:$F$20000,5,0),IFERROR(VLOOKUP(D2194,'[1]tab-PINI-SINT'!$B$18:$G$20000,4,0),IFERROR(VLOOKUP(D2194,[1]INSUMOS!$B$13:$H$9994,6,0),"")))))</f>
        <v>220</v>
      </c>
      <c r="J2194" s="38">
        <f>IF(D2194="",0,IFERROR(VLOOKUP(D2194,'[1]COMP-SINT-SINAPI'!$G$6:$Q$20000,7,0),IFERROR(VLOOKUP(D2194,'[1]PREÇOS UNITÁRIOS'!$B$73:$H$20000,6,0),IFERROR(VLOOKUP(D2194,'[1]INSUMOS-SINAPI'!$A$7:$F$20000,7,0),IFERROR(VLOOKUP(D2194,'[1]tab-PINI-SINT'!$B$18:$G$20000,5,0),IFERROR(VLOOKUP(D2194,[1]INSUMOS!$B$13:$H$9994,7,0),"0,00"))))))</f>
        <v>0</v>
      </c>
      <c r="K2194" s="40">
        <f>IF(H2194="",0,H2194*I2194)</f>
        <v>220</v>
      </c>
      <c r="L2194" s="40">
        <f>H2194*J2194</f>
        <v>0</v>
      </c>
      <c r="M2194" s="41">
        <f>K2194+L2194</f>
        <v>220</v>
      </c>
      <c r="N2194" s="43"/>
    </row>
    <row r="2195" spans="3:14" x14ac:dyDescent="0.35">
      <c r="C2195" s="34"/>
      <c r="D2195" s="36"/>
      <c r="E2195" s="38">
        <f>IFERROR(VLOOKUP(D2195,'[1]COMP-SINT-SINAPI'!$G$6:$R$20000,12,0),IFERROR(VLOOKUP(D2195,'[1]PREÇOS UNITÁRIOS'!$B$73:$K$20000,9,0),IFERROR(VLOOKUP(D2195,'[1]INSUMOS-SINAPI'!$A$6:$J$20000,6,0),IFERROR(VLOOKUP(D2195,'[1]tab-PINI-SINT'!$B$18:$H$20000,7,0),IFERROR(VLOOKUP(D2195,[1]INSUMOS!$B$13:$J$9994,9,0),"")))))</f>
        <v>0</v>
      </c>
      <c r="F2195" s="37">
        <f>IFERROR(VLOOKUP(D2195,'[1]COMP-SINT-SINAPI'!$G$6:$Q$20000,2,0),IFERROR(VLOOKUP(D2195,'[1]PREÇOS UNITÁRIOS'!$B$73:$H$20000,3,0),IFERROR(VLOOKUP(D2195,'[1]INSUMOS-SINAPI'!$A$7:$F$20000,2,0),IFERROR(VLOOKUP(D2195,'[1]tab-PINI-SINT'!$B$18:$G$20000,2,0),IFERROR(VLOOKUP(D2195,[1]INSUMOS!$B$13:$H$9994,3,0),"")))))</f>
        <v>0</v>
      </c>
      <c r="G2195" s="38">
        <f>IFERROR(VLOOKUP(D2195,'[1]COMP-SINT-SINAPI'!$G$6:$Q$20000,3,0),IFERROR(VLOOKUP(D2195,'[1]PREÇOS UNITÁRIOS'!$B$73:$H$20000,4,0),IFERROR(VLOOKUP(D2195,'[1]INSUMOS-SINAPI'!$A$7:$F$20000,3,0),IFERROR(VLOOKUP(D2195,'[1]tab-PINI-SINT'!$B$18:$G$20000,3,0),IFERROR(VLOOKUP(D2195,[1]INSUMOS!$B$13:$H$9994,5,0),"")))))</f>
        <v>0</v>
      </c>
      <c r="H2195" s="39"/>
      <c r="I2195" s="38">
        <f>IFERROR(VLOOKUP(D2195,'[1]COMP-SINT-SINAPI'!$G$6:$Q$20000,8,0),IFERROR(VLOOKUP(D2195,'[1]PREÇOS UNITÁRIOS'!$B$73:$H$20000,5,0),IFERROR(VLOOKUP(D2195,'[1]INSUMOS-SINAPI'!$A$7:$F$20000,5,0),IFERROR(VLOOKUP(D2195,'[1]tab-PINI-SINT'!$B$18:$G$20000,4,0),IFERROR(VLOOKUP(D2195,[1]INSUMOS!$B$13:$H$9994,6,0),"")))))</f>
        <v>0</v>
      </c>
      <c r="J2195" s="38">
        <f>IF(D2195="",0,IFERROR(VLOOKUP(D2195,'[1]COMP-SINT-SINAPI'!$G$6:$Q$20000,7,0),IFERROR(VLOOKUP(D2195,'[1]PREÇOS UNITÁRIOS'!$B$73:$H$20000,6,0),IFERROR(VLOOKUP(D2195,'[1]INSUMOS-SINAPI'!$A$7:$F$20000,7,0),IFERROR(VLOOKUP(D2195,'[1]tab-PINI-SINT'!$B$18:$G$20000,5,0),IFERROR(VLOOKUP(D2195,[1]INSUMOS!$B$13:$H$9994,7,0),"0,00"))))))</f>
        <v>0</v>
      </c>
      <c r="K2195" s="40">
        <f>IF(H2195="",0,H2195*I2195)</f>
        <v>0</v>
      </c>
      <c r="L2195" s="40">
        <f>H2195*J2195</f>
        <v>0</v>
      </c>
      <c r="M2195" s="41">
        <f>K2195+L2195</f>
        <v>0</v>
      </c>
      <c r="N2195" s="45" t="s">
        <v>1041</v>
      </c>
    </row>
    <row r="2196" spans="3:14" x14ac:dyDescent="0.35">
      <c r="C2196" s="34"/>
      <c r="D2196" s="36"/>
      <c r="E2196" s="38">
        <f>IFERROR(VLOOKUP(D2196,'[1]COMP-SINT-SINAPI'!$G$6:$R$20000,12,0),IFERROR(VLOOKUP(D2196,'[1]PREÇOS UNITÁRIOS'!$B$73:$K$20000,9,0),IFERROR(VLOOKUP(D2196,'[1]INSUMOS-SINAPI'!$A$6:$J$20000,6,0),IFERROR(VLOOKUP(D2196,'[1]tab-PINI-SINT'!$B$18:$H$20000,7,0),IFERROR(VLOOKUP(D2196,[1]INSUMOS!$B$13:$J$9994,9,0),"")))))</f>
        <v>0</v>
      </c>
      <c r="F2196" s="37">
        <f>IFERROR(VLOOKUP(D2196,'[1]COMP-SINT-SINAPI'!$G$6:$Q$20000,2,0),IFERROR(VLOOKUP(D2196,'[1]PREÇOS UNITÁRIOS'!$B$73:$H$20000,3,0),IFERROR(VLOOKUP(D2196,'[1]INSUMOS-SINAPI'!$A$7:$F$20000,2,0),IFERROR(VLOOKUP(D2196,'[1]tab-PINI-SINT'!$B$18:$G$20000,2,0),IFERROR(VLOOKUP(D2196,[1]INSUMOS!$B$13:$H$9994,3,0),"")))))</f>
        <v>0</v>
      </c>
      <c r="G2196" s="38">
        <f>IFERROR(VLOOKUP(D2196,'[1]COMP-SINT-SINAPI'!$G$6:$Q$20000,3,0),IFERROR(VLOOKUP(D2196,'[1]PREÇOS UNITÁRIOS'!$B$73:$H$20000,4,0),IFERROR(VLOOKUP(D2196,'[1]INSUMOS-SINAPI'!$A$7:$F$20000,3,0),IFERROR(VLOOKUP(D2196,'[1]tab-PINI-SINT'!$B$18:$G$20000,3,0),IFERROR(VLOOKUP(D2196,[1]INSUMOS!$B$13:$H$9994,5,0),"")))))</f>
        <v>0</v>
      </c>
      <c r="H2196" s="39"/>
      <c r="I2196" s="38">
        <f>IFERROR(VLOOKUP(D2196,'[1]COMP-SINT-SINAPI'!$G$6:$Q$20000,8,0),IFERROR(VLOOKUP(D2196,'[1]PREÇOS UNITÁRIOS'!$B$73:$H$20000,5,0),IFERROR(VLOOKUP(D2196,'[1]INSUMOS-SINAPI'!$A$7:$F$20000,5,0),IFERROR(VLOOKUP(D2196,'[1]tab-PINI-SINT'!$B$18:$G$20000,4,0),IFERROR(VLOOKUP(D2196,[1]INSUMOS!$B$13:$H$9994,6,0),"")))))</f>
        <v>0</v>
      </c>
      <c r="J2196" s="38">
        <f>IF(D2196="",0,IFERROR(VLOOKUP(D2196,'[1]COMP-SINT-SINAPI'!$G$6:$Q$20000,7,0),IFERROR(VLOOKUP(D2196,'[1]PREÇOS UNITÁRIOS'!$B$73:$H$20000,6,0),IFERROR(VLOOKUP(D2196,'[1]INSUMOS-SINAPI'!$A$7:$F$20000,7,0),IFERROR(VLOOKUP(D2196,'[1]tab-PINI-SINT'!$B$18:$G$20000,5,0),IFERROR(VLOOKUP(D2196,[1]INSUMOS!$B$13:$H$9994,7,0),"0,00"))))))</f>
        <v>0</v>
      </c>
      <c r="K2196" s="40">
        <f>IF(H2196="",0,H2196*I2196)</f>
        <v>0</v>
      </c>
      <c r="L2196" s="40">
        <f>H2196*J2196</f>
        <v>0</v>
      </c>
      <c r="M2196" s="41">
        <f>K2196+L2196</f>
        <v>0</v>
      </c>
      <c r="N2196" s="49">
        <v>45.304000000000002</v>
      </c>
    </row>
    <row r="2197" spans="3:14" x14ac:dyDescent="0.35">
      <c r="C2197" s="34"/>
      <c r="D2197" s="35"/>
      <c r="E2197" s="118"/>
      <c r="F2197" s="35"/>
      <c r="G2197" s="35"/>
      <c r="H2197" s="35"/>
      <c r="I2197" s="50" t="s">
        <v>1042</v>
      </c>
      <c r="J2197" s="29"/>
      <c r="K2197" s="41">
        <f>SUM(K2194:K2196)</f>
        <v>220</v>
      </c>
      <c r="L2197" s="41">
        <f>SUM(L2194:L2196)</f>
        <v>0</v>
      </c>
      <c r="M2197" s="41">
        <f>SUM(M2194:M2196)</f>
        <v>220</v>
      </c>
      <c r="N2197" s="41">
        <v>1.24</v>
      </c>
    </row>
    <row r="2198" spans="3:14" x14ac:dyDescent="0.35">
      <c r="C2198" s="34"/>
      <c r="D2198" s="35"/>
      <c r="E2198" s="118"/>
      <c r="F2198" s="51"/>
      <c r="G2198" s="43"/>
      <c r="H2198" s="43"/>
      <c r="I2198" s="43"/>
      <c r="J2198" s="43"/>
      <c r="K2198" s="43"/>
      <c r="L2198" s="43"/>
      <c r="M2198" s="43"/>
      <c r="N2198" s="41">
        <v>19.835999999999999</v>
      </c>
    </row>
    <row r="2199" spans="3:14" x14ac:dyDescent="0.35">
      <c r="C2199" s="42"/>
      <c r="D2199" s="43"/>
      <c r="E2199" s="117"/>
      <c r="F2199" s="43"/>
      <c r="G2199" s="44" t="s">
        <v>21</v>
      </c>
      <c r="H2199" s="44" t="s">
        <v>1036</v>
      </c>
      <c r="I2199" s="44" t="s">
        <v>1037</v>
      </c>
      <c r="J2199" s="44" t="s">
        <v>1038</v>
      </c>
      <c r="K2199" s="44" t="s">
        <v>1039</v>
      </c>
      <c r="L2199" s="44" t="s">
        <v>1040</v>
      </c>
      <c r="M2199" s="45" t="s">
        <v>1041</v>
      </c>
      <c r="N2199" s="41">
        <v>24.228000000000002</v>
      </c>
    </row>
    <row r="2200" spans="3:14" ht="39" x14ac:dyDescent="0.35">
      <c r="C2200" s="46" t="s">
        <v>1105</v>
      </c>
      <c r="D2200" s="47" t="str">
        <f>IF(C2200="","",VLOOKUP(C2200,'[1]PREÇOS UNITÁRIOS'!$B$12:$H$10000,2,0))</f>
        <v>C299-BASA</v>
      </c>
      <c r="E2200" s="79" t="s">
        <v>11</v>
      </c>
      <c r="F2200" s="47" t="str">
        <f>IF(C2200="","",VLOOKUP(C2200,'[1]PREÇOS UNITÁRIOS'!$B$12:$H$10000,3,0))</f>
        <v>ALUGUEL MENSAL ANDAIME SUSPENSO PESADO JAHU C/CABO 90 METROS</v>
      </c>
      <c r="G2200" s="48" t="s">
        <v>1043</v>
      </c>
      <c r="H2200" s="29"/>
      <c r="I2200" s="29"/>
      <c r="J2200" s="49"/>
      <c r="K2200" s="49">
        <f>K2202</f>
        <v>1552.5</v>
      </c>
      <c r="L2200" s="49">
        <f>L2202</f>
        <v>0</v>
      </c>
      <c r="M2200" s="49">
        <f>SUM(K2200:L2200)</f>
        <v>1552.5</v>
      </c>
      <c r="N2200" s="41">
        <v>45.304000000000002</v>
      </c>
    </row>
    <row r="2201" spans="3:14" ht="100" x14ac:dyDescent="0.35">
      <c r="C2201" s="34"/>
      <c r="D2201" s="36">
        <v>41805</v>
      </c>
      <c r="E2201" s="38" t="str">
        <f>IFERROR(VLOOKUP(D2201,'[1]COMP-SINT-SINAPI'!$G$6:$R$20000,12,0),IFERROR(VLOOKUP(D2201,'[1]PREÇOS UNITÁRIOS'!$B$73:$K$20000,9,0),IFERROR(VLOOKUP(D2201,'[1]INSUMOS-SINAPI'!$A$6:$J$20000,6,0),IFERROR(VLOOKUP(D2201,'[1]tab-PINI-SINT'!$B$18:$H$20000,7,0),IFERROR(VLOOKUP(D2201,[1]INSUMOS!$B$13:$J$9994,9,0),"")))))</f>
        <v>SINAPI</v>
      </c>
      <c r="F2201" s="37" t="str">
        <f>IFERROR(VLOOKUP(D2201,'[1]COMP-SINT-SINAPI'!$G$6:$Q$20000,2,0),IFERROR(VLOOKUP(D2201,'[1]PREÇOS UNITÁRIOS'!$B$73:$H$20000,3,0),IFERROR(VLOOKUP(D2201,'[1]INSUMOS-SINAPI'!$A$7:$F$20000,2,0),IFERROR(VLOOKUP(D2201,'[1]tab-PINI-SINT'!$B$18:$G$20000,2,0),IFERROR(VLOOKUP(D2201,[1]INSUMOS!$B$13:$H$9994,3,0),"")))))</f>
        <v>LOCACAO DE ANDAIME SUSPENSO OU BALANCIM MANUAL, CAPACIDADE DE CARGA TOTAL DE APROXIMADAMENTE 250 KG/M2, PLATAFORMA DE 1,50 M X 0,80 M (C X L), CABO DE 45 M</v>
      </c>
      <c r="G2201" s="38" t="str">
        <f>IFERROR(VLOOKUP(D2201,'[1]COMP-SINT-SINAPI'!$G$6:$Q$20000,3,0),IFERROR(VLOOKUP(D2201,'[1]PREÇOS UNITÁRIOS'!$B$73:$H$20000,4,0),IFERROR(VLOOKUP(D2201,'[1]INSUMOS-SINAPI'!$A$7:$F$20000,3,0),IFERROR(VLOOKUP(D2201,'[1]tab-PINI-SINT'!$B$18:$G$20000,3,0),IFERROR(VLOOKUP(D2201,[1]INSUMOS!$B$13:$H$9994,5,0),"")))))</f>
        <v xml:space="preserve">MES   </v>
      </c>
      <c r="H2201" s="39">
        <v>1.5</v>
      </c>
      <c r="I2201" s="38" t="str">
        <f>IFERROR(VLOOKUP(D2201,'[1]COMP-SINT-SINAPI'!$G$6:$Q$20000,8,0),IFERROR(VLOOKUP(D2201,'[1]PREÇOS UNITÁRIOS'!$B$73:$H$20000,5,0),IFERROR(VLOOKUP(D2201,'[1]INSUMOS-SINAPI'!$A$7:$F$20000,5,0),IFERROR(VLOOKUP(D2201,'[1]tab-PINI-SINT'!$B$18:$G$20000,4,0),IFERROR(VLOOKUP(D2201,[1]INSUMOS!$B$13:$H$9994,6,0),"")))))</f>
        <v>1.035,00</v>
      </c>
      <c r="J2201" s="38" t="str">
        <f>IF(D2201="",0,IFERROR(VLOOKUP(D2201,'[1]COMP-SINT-SINAPI'!$G$6:$Q$20000,7,0),IFERROR(VLOOKUP(D2201,'[1]PREÇOS UNITÁRIOS'!$B$73:$H$20000,6,0),IFERROR(VLOOKUP(D2201,'[1]INSUMOS-SINAPI'!$A$7:$F$20000,7,0),IFERROR(VLOOKUP(D2201,'[1]tab-PINI-SINT'!$B$18:$G$20000,5,0),IFERROR(VLOOKUP(D2201,[1]INSUMOS!$B$13:$H$9994,7,0),"0,00"))))))</f>
        <v>0,00</v>
      </c>
      <c r="K2201" s="40">
        <f>IF(H2201="",0,H2201*I2201)</f>
        <v>1552.5</v>
      </c>
      <c r="L2201" s="40">
        <f>H2201*J2201</f>
        <v>0</v>
      </c>
      <c r="M2201" s="41">
        <f>K2201+L2201</f>
        <v>1552.5</v>
      </c>
      <c r="N2201" s="43"/>
    </row>
    <row r="2202" spans="3:14" x14ac:dyDescent="0.35">
      <c r="C2202" s="34"/>
      <c r="D2202" s="35"/>
      <c r="E2202" s="118"/>
      <c r="F2202" s="35"/>
      <c r="G2202" s="35"/>
      <c r="H2202" s="35"/>
      <c r="I2202" s="50" t="s">
        <v>1042</v>
      </c>
      <c r="J2202" s="29"/>
      <c r="K2202" s="41">
        <f>SUM(K2201:K2201)</f>
        <v>1552.5</v>
      </c>
      <c r="L2202" s="41">
        <f>SUM(L2201:L2201)</f>
        <v>0</v>
      </c>
      <c r="M2202" s="41">
        <f>SUM(M2201:M2201)</f>
        <v>1552.5</v>
      </c>
      <c r="N2202" s="45" t="s">
        <v>1041</v>
      </c>
    </row>
    <row r="2203" spans="3:14" x14ac:dyDescent="0.35">
      <c r="C2203" s="34"/>
      <c r="D2203" s="35"/>
      <c r="E2203" s="118"/>
      <c r="F2203" s="51"/>
      <c r="G2203" s="43"/>
      <c r="H2203" s="43"/>
      <c r="I2203" s="43"/>
      <c r="J2203" s="43"/>
      <c r="K2203" s="43"/>
      <c r="L2203" s="43"/>
      <c r="M2203" s="43"/>
      <c r="N2203" s="49">
        <v>691.64</v>
      </c>
    </row>
    <row r="2204" spans="3:14" x14ac:dyDescent="0.35">
      <c r="C2204" s="42"/>
      <c r="D2204" s="43"/>
      <c r="E2204" s="117"/>
      <c r="F2204" s="43"/>
      <c r="G2204" s="44" t="s">
        <v>21</v>
      </c>
      <c r="H2204" s="44" t="s">
        <v>1036</v>
      </c>
      <c r="I2204" s="44" t="s">
        <v>1037</v>
      </c>
      <c r="J2204" s="44" t="s">
        <v>1038</v>
      </c>
      <c r="K2204" s="44" t="s">
        <v>1039</v>
      </c>
      <c r="L2204" s="44" t="s">
        <v>1040</v>
      </c>
      <c r="M2204" s="45" t="s">
        <v>1041</v>
      </c>
      <c r="N2204" s="41">
        <v>691.64</v>
      </c>
    </row>
    <row r="2205" spans="3:14" ht="39" x14ac:dyDescent="0.35">
      <c r="C2205" s="46" t="s">
        <v>1255</v>
      </c>
      <c r="D2205" s="47" t="str">
        <f>IF(C2205="","",VLOOKUP(C2205,'[1]PREÇOS UNITÁRIOS'!$B$12:$H$10000,2,0))</f>
        <v>C300-BASA-SINAPI</v>
      </c>
      <c r="E2205" s="79" t="s">
        <v>11</v>
      </c>
      <c r="F2205" s="47" t="str">
        <f>IF(C2205="","",VLOOKUP(C2205,'[1]PREÇOS UNITÁRIOS'!$B$12:$H$10000,3,0))</f>
        <v>REMOÇÃO E INSTALAÇÃO DE DETECTORES DE FUMAÇA AFIXADO SOBRE O TETO</v>
      </c>
      <c r="G2205" s="48" t="s">
        <v>21</v>
      </c>
      <c r="H2205" s="29"/>
      <c r="I2205" s="29"/>
      <c r="J2205" s="49"/>
      <c r="K2205" s="49">
        <f>K2209</f>
        <v>9.5460000000000029</v>
      </c>
      <c r="L2205" s="49">
        <f>L2209</f>
        <v>33.156999999999996</v>
      </c>
      <c r="M2205" s="49">
        <f>SUM(K2205:L2205)</f>
        <v>42.703000000000003</v>
      </c>
      <c r="N2205" s="41">
        <v>691.64</v>
      </c>
    </row>
    <row r="2206" spans="3:14" ht="50" x14ac:dyDescent="0.35">
      <c r="C2206" s="34"/>
      <c r="D2206" s="36">
        <v>97665</v>
      </c>
      <c r="E2206" s="38" t="str">
        <f>IFERROR(VLOOKUP(D2206,'[1]COMP-SINT-SINAPI'!$G$6:$R$20000,12,0),IFERROR(VLOOKUP(D2206,'[1]PREÇOS UNITÁRIOS'!$B$73:$K$20000,9,0),IFERROR(VLOOKUP(D2206,'[1]INSUMOS-SINAPI'!$A$6:$J$20000,6,0),IFERROR(VLOOKUP(D2206,'[1]tab-PINI-SINT'!$B$18:$H$20000,7,0),IFERROR(VLOOKUP(D2206,[1]INSUMOS!$B$13:$J$9994,9,0),"")))))</f>
        <v>SINAPI</v>
      </c>
      <c r="F2206" s="37" t="str">
        <f>IFERROR(VLOOKUP(D2206,'[1]COMP-SINT-SINAPI'!$G$6:$Q$20000,2,0),IFERROR(VLOOKUP(D2206,'[1]PREÇOS UNITÁRIOS'!$B$73:$H$20000,3,0),IFERROR(VLOOKUP(D2206,'[1]INSUMOS-SINAPI'!$A$7:$F$20000,2,0),IFERROR(VLOOKUP(D2206,'[1]tab-PINI-SINT'!$B$18:$G$20000,2,0),IFERROR(VLOOKUP(D2206,[1]INSUMOS!$B$13:$H$9994,3,0),"")))))</f>
        <v>REMOÇÃO DE LUMINÁRIAS, DE FORMA MANUAL, SEM REAPROVEITAMENTO. AF_12/2017</v>
      </c>
      <c r="G2206" s="38" t="str">
        <f>IFERROR(VLOOKUP(D2206,'[1]COMP-SINT-SINAPI'!$G$6:$Q$20000,3,0),IFERROR(VLOOKUP(D2206,'[1]PREÇOS UNITÁRIOS'!$B$73:$H$20000,4,0),IFERROR(VLOOKUP(D2206,'[1]INSUMOS-SINAPI'!$A$7:$F$20000,3,0),IFERROR(VLOOKUP(D2206,'[1]tab-PINI-SINT'!$B$18:$G$20000,3,0),IFERROR(VLOOKUP(D2206,[1]INSUMOS!$B$13:$H$9994,5,0),"")))))</f>
        <v>UN</v>
      </c>
      <c r="H2206" s="39">
        <v>1</v>
      </c>
      <c r="I2206" s="38">
        <f>IFERROR(VLOOKUP(D2206,'[1]COMP-SINT-SINAPI'!$G$6:$Q$20000,8,0),IFERROR(VLOOKUP(D2206,'[1]PREÇOS UNITÁRIOS'!$B$73:$H$20000,5,0),IFERROR(VLOOKUP(D2206,'[1]INSUMOS-SINAPI'!$A$7:$F$20000,5,0),IFERROR(VLOOKUP(D2206,'[1]tab-PINI-SINT'!$B$18:$G$20000,4,0),IFERROR(VLOOKUP(D2206,[1]INSUMOS!$B$13:$H$9994,6,0),"")))))</f>
        <v>0.23999999999999988</v>
      </c>
      <c r="J2206" s="38" t="str">
        <f>IF(D2206="",0,IFERROR(VLOOKUP(D2206,'[1]COMP-SINT-SINAPI'!$G$6:$Q$20000,7,0),IFERROR(VLOOKUP(D2206,'[1]PREÇOS UNITÁRIOS'!$B$73:$H$20000,6,0),IFERROR(VLOOKUP(D2206,'[1]INSUMOS-SINAPI'!$A$7:$F$20000,7,0),IFERROR(VLOOKUP(D2206,'[1]tab-PINI-SINT'!$B$18:$G$20000,5,0),IFERROR(VLOOKUP(D2206,[1]INSUMOS!$B$13:$H$9994,7,0),"0,00"))))))</f>
        <v>0,91</v>
      </c>
      <c r="K2206" s="40">
        <f>IF(H2206="",0,H2206*I2206)</f>
        <v>0.23999999999999988</v>
      </c>
      <c r="L2206" s="40">
        <f>H2206*J2206</f>
        <v>0.91</v>
      </c>
      <c r="M2206" s="41">
        <f>K2206+L2206</f>
        <v>1.1499999999999999</v>
      </c>
      <c r="N2206" s="43"/>
    </row>
    <row r="2207" spans="3:14" ht="37.5" x14ac:dyDescent="0.35">
      <c r="C2207" s="34"/>
      <c r="D2207" s="36">
        <v>88247</v>
      </c>
      <c r="E2207" s="38" t="str">
        <f>IFERROR(VLOOKUP(D2207,'[1]COMP-SINT-SINAPI'!$G$6:$R$20000,12,0),IFERROR(VLOOKUP(D2207,'[1]PREÇOS UNITÁRIOS'!$B$73:$K$20000,9,0),IFERROR(VLOOKUP(D2207,'[1]INSUMOS-SINAPI'!$A$6:$J$20000,6,0),IFERROR(VLOOKUP(D2207,'[1]tab-PINI-SINT'!$B$18:$H$20000,7,0),IFERROR(VLOOKUP(D2207,[1]INSUMOS!$B$13:$J$9994,9,0),"")))))</f>
        <v>SINAPI</v>
      </c>
      <c r="F2207" s="37" t="str">
        <f>IFERROR(VLOOKUP(D2207,'[1]COMP-SINT-SINAPI'!$G$6:$Q$20000,2,0),IFERROR(VLOOKUP(D2207,'[1]PREÇOS UNITÁRIOS'!$B$73:$H$20000,3,0),IFERROR(VLOOKUP(D2207,'[1]INSUMOS-SINAPI'!$A$7:$F$20000,2,0),IFERROR(VLOOKUP(D2207,'[1]tab-PINI-SINT'!$B$18:$G$20000,2,0),IFERROR(VLOOKUP(D2207,[1]INSUMOS!$B$13:$H$9994,3,0),"")))))</f>
        <v>AUXILIAR DE ELETRICISTA COM ENCARGOS COMPLEMENTARES</v>
      </c>
      <c r="G2207" s="38" t="str">
        <f>IFERROR(VLOOKUP(D2207,'[1]COMP-SINT-SINAPI'!$G$6:$Q$20000,3,0),IFERROR(VLOOKUP(D2207,'[1]PREÇOS UNITÁRIOS'!$B$73:$H$20000,4,0),IFERROR(VLOOKUP(D2207,'[1]INSUMOS-SINAPI'!$A$7:$F$20000,3,0),IFERROR(VLOOKUP(D2207,'[1]tab-PINI-SINT'!$B$18:$G$20000,3,0),IFERROR(VLOOKUP(D2207,[1]INSUMOS!$B$13:$H$9994,5,0),"")))))</f>
        <v>H</v>
      </c>
      <c r="H2207" s="39">
        <v>0.9</v>
      </c>
      <c r="I2207" s="38">
        <f>IFERROR(VLOOKUP(D2207,'[1]COMP-SINT-SINAPI'!$G$6:$Q$20000,8,0),IFERROR(VLOOKUP(D2207,'[1]PREÇOS UNITÁRIOS'!$B$73:$H$20000,5,0),IFERROR(VLOOKUP(D2207,'[1]INSUMOS-SINAPI'!$A$7:$F$20000,5,0),IFERROR(VLOOKUP(D2207,'[1]tab-PINI-SINT'!$B$18:$G$20000,4,0),IFERROR(VLOOKUP(D2207,[1]INSUMOS!$B$13:$H$9994,6,0),"")))))</f>
        <v>5.1700000000000017</v>
      </c>
      <c r="J2207" s="38" t="str">
        <f>IF(D2207="",0,IFERROR(VLOOKUP(D2207,'[1]COMP-SINT-SINAPI'!$G$6:$Q$20000,7,0),IFERROR(VLOOKUP(D2207,'[1]PREÇOS UNITÁRIOS'!$B$73:$H$20000,6,0),IFERROR(VLOOKUP(D2207,'[1]INSUMOS-SINAPI'!$A$7:$F$20000,7,0),IFERROR(VLOOKUP(D2207,'[1]tab-PINI-SINT'!$B$18:$G$20000,5,0),IFERROR(VLOOKUP(D2207,[1]INSUMOS!$B$13:$H$9994,7,0),"0,00"))))))</f>
        <v>15,70</v>
      </c>
      <c r="K2207" s="40">
        <f>IF(H2207="",0,H2207*I2207)</f>
        <v>4.6530000000000014</v>
      </c>
      <c r="L2207" s="40">
        <f>H2207*J2207</f>
        <v>14.129999999999999</v>
      </c>
      <c r="M2207" s="41">
        <f>K2207+L2207</f>
        <v>18.783000000000001</v>
      </c>
      <c r="N2207" s="45" t="s">
        <v>1041</v>
      </c>
    </row>
    <row r="2208" spans="3:14" ht="25" x14ac:dyDescent="0.35">
      <c r="C2208" s="34"/>
      <c r="D2208" s="36">
        <v>88264</v>
      </c>
      <c r="E2208" s="38" t="str">
        <f>IFERROR(VLOOKUP(D2208,'[1]COMP-SINT-SINAPI'!$G$6:$R$20000,12,0),IFERROR(VLOOKUP(D2208,'[1]PREÇOS UNITÁRIOS'!$B$73:$K$20000,9,0),IFERROR(VLOOKUP(D2208,'[1]INSUMOS-SINAPI'!$A$6:$J$20000,6,0),IFERROR(VLOOKUP(D2208,'[1]tab-PINI-SINT'!$B$18:$H$20000,7,0),IFERROR(VLOOKUP(D2208,[1]INSUMOS!$B$13:$J$9994,9,0),"")))))</f>
        <v>SINAPI</v>
      </c>
      <c r="F2208" s="37" t="str">
        <f>IFERROR(VLOOKUP(D2208,'[1]COMP-SINT-SINAPI'!$G$6:$Q$20000,2,0),IFERROR(VLOOKUP(D2208,'[1]PREÇOS UNITÁRIOS'!$B$73:$H$20000,3,0),IFERROR(VLOOKUP(D2208,'[1]INSUMOS-SINAPI'!$A$7:$F$20000,2,0),IFERROR(VLOOKUP(D2208,'[1]tab-PINI-SINT'!$B$18:$G$20000,2,0),IFERROR(VLOOKUP(D2208,[1]INSUMOS!$B$13:$H$9994,3,0),"")))))</f>
        <v>ELETRICISTA COM ENCARGOS COMPLEMENTARES</v>
      </c>
      <c r="G2208" s="38" t="str">
        <f>IFERROR(VLOOKUP(D2208,'[1]COMP-SINT-SINAPI'!$G$6:$Q$20000,3,0),IFERROR(VLOOKUP(D2208,'[1]PREÇOS UNITÁRIOS'!$B$73:$H$20000,4,0),IFERROR(VLOOKUP(D2208,'[1]INSUMOS-SINAPI'!$A$7:$F$20000,3,0),IFERROR(VLOOKUP(D2208,'[1]tab-PINI-SINT'!$B$18:$G$20000,3,0),IFERROR(VLOOKUP(D2208,[1]INSUMOS!$B$13:$H$9994,5,0),"")))))</f>
        <v>H</v>
      </c>
      <c r="H2208" s="39">
        <v>0.9</v>
      </c>
      <c r="I2208" s="38">
        <f>IFERROR(VLOOKUP(D2208,'[1]COMP-SINT-SINAPI'!$G$6:$Q$20000,8,0),IFERROR(VLOOKUP(D2208,'[1]PREÇOS UNITÁRIOS'!$B$73:$H$20000,5,0),IFERROR(VLOOKUP(D2208,'[1]INSUMOS-SINAPI'!$A$7:$F$20000,5,0),IFERROR(VLOOKUP(D2208,'[1]tab-PINI-SINT'!$B$18:$G$20000,4,0),IFERROR(VLOOKUP(D2208,[1]INSUMOS!$B$13:$H$9994,6,0),"")))))</f>
        <v>5.1700000000000017</v>
      </c>
      <c r="J2208" s="38" t="str">
        <f>IF(D2208="",0,IFERROR(VLOOKUP(D2208,'[1]COMP-SINT-SINAPI'!$G$6:$Q$20000,7,0),IFERROR(VLOOKUP(D2208,'[1]PREÇOS UNITÁRIOS'!$B$73:$H$20000,6,0),IFERROR(VLOOKUP(D2208,'[1]INSUMOS-SINAPI'!$A$7:$F$20000,7,0),IFERROR(VLOOKUP(D2208,'[1]tab-PINI-SINT'!$B$18:$G$20000,5,0),IFERROR(VLOOKUP(D2208,[1]INSUMOS!$B$13:$H$9994,7,0),"0,00"))))))</f>
        <v>20,13</v>
      </c>
      <c r="K2208" s="40">
        <f>IF(H2208="",0,H2208*I2208)</f>
        <v>4.6530000000000014</v>
      </c>
      <c r="L2208" s="40">
        <f>H2208*J2208</f>
        <v>18.117000000000001</v>
      </c>
      <c r="M2208" s="41">
        <f>K2208+L2208</f>
        <v>22.770000000000003</v>
      </c>
      <c r="N2208" s="49">
        <v>370.64750000000004</v>
      </c>
    </row>
    <row r="2209" spans="3:14" x14ac:dyDescent="0.35">
      <c r="C2209" s="34"/>
      <c r="D2209" s="35"/>
      <c r="E2209" s="118"/>
      <c r="F2209" s="35"/>
      <c r="G2209" s="35"/>
      <c r="H2209" s="35"/>
      <c r="I2209" s="50" t="s">
        <v>1042</v>
      </c>
      <c r="J2209" s="29"/>
      <c r="K2209" s="41">
        <f>SUM(K2206:K2208)</f>
        <v>9.5460000000000029</v>
      </c>
      <c r="L2209" s="41">
        <f>SUM(L2206:L2208)</f>
        <v>33.156999999999996</v>
      </c>
      <c r="M2209" s="41">
        <f>SUM(M2206:M2208)</f>
        <v>42.703000000000003</v>
      </c>
      <c r="N2209" s="41">
        <v>336.11</v>
      </c>
    </row>
    <row r="2210" spans="3:14" x14ac:dyDescent="0.35">
      <c r="C2210" s="34"/>
      <c r="D2210" s="35"/>
      <c r="E2210" s="118"/>
      <c r="F2210" s="51"/>
      <c r="G2210" s="43"/>
      <c r="H2210" s="43"/>
      <c r="I2210" s="43"/>
      <c r="J2210" s="43"/>
      <c r="K2210" s="43"/>
      <c r="L2210" s="43"/>
      <c r="M2210" s="43"/>
      <c r="N2210" s="41">
        <v>15.862499999999999</v>
      </c>
    </row>
    <row r="2211" spans="3:14" x14ac:dyDescent="0.35">
      <c r="C2211" s="42"/>
      <c r="D2211" s="43"/>
      <c r="E2211" s="117"/>
      <c r="F2211" s="43"/>
      <c r="G2211" s="44" t="s">
        <v>21</v>
      </c>
      <c r="H2211" s="44" t="s">
        <v>1036</v>
      </c>
      <c r="I2211" s="44" t="s">
        <v>1037</v>
      </c>
      <c r="J2211" s="44" t="s">
        <v>1038</v>
      </c>
      <c r="K2211" s="44" t="s">
        <v>1039</v>
      </c>
      <c r="L2211" s="44" t="s">
        <v>1040</v>
      </c>
      <c r="M2211" s="45" t="s">
        <v>1041</v>
      </c>
      <c r="N2211" s="41">
        <v>18.675000000000001</v>
      </c>
    </row>
    <row r="2212" spans="3:14" ht="39" x14ac:dyDescent="0.35">
      <c r="C2212" s="46" t="s">
        <v>1107</v>
      </c>
      <c r="D2212" s="47" t="str">
        <f>IF(C2212="","",VLOOKUP(C2212,'[1]PREÇOS UNITÁRIOS'!$B$12:$H$10000,2,0))</f>
        <v>C301-BASA-SINAPI</v>
      </c>
      <c r="E2212" s="79" t="s">
        <v>11</v>
      </c>
      <c r="F2212" s="47" t="str">
        <f>IF(C2212="","",VLOOKUP(C2212,'[1]PREÇOS UNITÁRIOS'!$B$12:$H$10000,3,0))</f>
        <v>DESMONTAGEM E MONTAGEM DE ARQUIVO DESLIZANTES DE 4 MODULOS</v>
      </c>
      <c r="G2212" s="48" t="s">
        <v>21</v>
      </c>
      <c r="H2212" s="29"/>
      <c r="I2212" s="29"/>
      <c r="J2212" s="49"/>
      <c r="K2212" s="49">
        <f>K2214</f>
        <v>0</v>
      </c>
      <c r="L2212" s="49">
        <f>L2214</f>
        <v>691.64</v>
      </c>
      <c r="M2212" s="49">
        <f>SUM(K2212:L2212)</f>
        <v>691.64</v>
      </c>
      <c r="N2212" s="41">
        <v>370.64750000000004</v>
      </c>
    </row>
    <row r="2213" spans="3:14" ht="37.5" x14ac:dyDescent="0.35">
      <c r="C2213" s="34"/>
      <c r="D2213" s="36" t="s">
        <v>103</v>
      </c>
      <c r="E2213" s="38" t="str">
        <f>IFERROR(VLOOKUP(D2213,'[1]COMP-SINT-SINAPI'!$G$6:$R$20000,12,0),IFERROR(VLOOKUP(D2213,'[1]PREÇOS UNITÁRIOS'!$B$73:$K$20000,9,0),IFERROR(VLOOKUP(D2213,'[1]INSUMOS-SINAPI'!$A$6:$J$20000,6,0),IFERROR(VLOOKUP(D2213,'[1]tab-PINI-SINT'!$B$18:$H$20000,7,0),IFERROR(VLOOKUP(D2213,[1]INSUMOS!$B$13:$J$9994,9,0),"")))))</f>
        <v>INTERNET</v>
      </c>
      <c r="F2213" s="37" t="str">
        <f>IFERROR(VLOOKUP(D2213,'[1]COMP-SINT-SINAPI'!$G$6:$Q$20000,2,0),IFERROR(VLOOKUP(D2213,'[1]PREÇOS UNITÁRIOS'!$B$73:$H$20000,3,0),IFERROR(VLOOKUP(D2213,'[1]INSUMOS-SINAPI'!$A$7:$F$20000,2,0),IFERROR(VLOOKUP(D2213,'[1]tab-PINI-SINT'!$B$18:$G$20000,2,0),IFERROR(VLOOKUP(D2213,[1]INSUMOS!$B$13:$H$9994,3,0),"")))))</f>
        <v>DESMONTAGEM E MONTAGEM DE ARQUIVO DESLIZANTE  DE 4 FACE</v>
      </c>
      <c r="G2213" s="38" t="str">
        <f>IFERROR(VLOOKUP(D2213,'[1]COMP-SINT-SINAPI'!$G$6:$Q$20000,3,0),IFERROR(VLOOKUP(D2213,'[1]PREÇOS UNITÁRIOS'!$B$73:$H$20000,4,0),IFERROR(VLOOKUP(D2213,'[1]INSUMOS-SINAPI'!$A$7:$F$20000,3,0),IFERROR(VLOOKUP(D2213,'[1]tab-PINI-SINT'!$B$18:$G$20000,3,0),IFERROR(VLOOKUP(D2213,[1]INSUMOS!$B$13:$H$9994,5,0),"")))))</f>
        <v>UND</v>
      </c>
      <c r="H2213" s="39">
        <v>1</v>
      </c>
      <c r="I2213" s="38">
        <f>IFERROR(VLOOKUP(D2213,'[1]COMP-SINT-SINAPI'!$G$6:$Q$20000,8,0),IFERROR(VLOOKUP(D2213,'[1]PREÇOS UNITÁRIOS'!$B$73:$H$20000,5,0),IFERROR(VLOOKUP(D2213,'[1]INSUMOS-SINAPI'!$A$7:$F$20000,5,0),IFERROR(VLOOKUP(D2213,'[1]tab-PINI-SINT'!$B$18:$G$20000,4,0),IFERROR(VLOOKUP(D2213,[1]INSUMOS!$B$13:$H$9994,6,0),"")))))</f>
        <v>0</v>
      </c>
      <c r="J2213" s="38">
        <f>IF(D2213="",0,IFERROR(VLOOKUP(D2213,'[1]COMP-SINT-SINAPI'!$G$6:$Q$20000,7,0),IFERROR(VLOOKUP(D2213,'[1]PREÇOS UNITÁRIOS'!$B$73:$H$20000,6,0),IFERROR(VLOOKUP(D2213,'[1]INSUMOS-SINAPI'!$A$7:$F$20000,7,0),IFERROR(VLOOKUP(D2213,'[1]tab-PINI-SINT'!$B$18:$G$20000,5,0),IFERROR(VLOOKUP(D2213,[1]INSUMOS!$B$13:$H$9994,7,0),"0,00"))))))</f>
        <v>691.64</v>
      </c>
      <c r="K2213" s="40">
        <f>IF(H2213="",0,H2213*I2213)</f>
        <v>0</v>
      </c>
      <c r="L2213" s="40">
        <f>H2213*J2213</f>
        <v>691.64</v>
      </c>
      <c r="M2213" s="41">
        <f>K2213+L2213</f>
        <v>691.64</v>
      </c>
      <c r="N2213" s="43"/>
    </row>
    <row r="2214" spans="3:14" x14ac:dyDescent="0.35">
      <c r="C2214" s="34"/>
      <c r="D2214" s="35"/>
      <c r="E2214" s="118"/>
      <c r="F2214" s="35"/>
      <c r="G2214" s="35"/>
      <c r="H2214" s="35"/>
      <c r="I2214" s="50" t="s">
        <v>1042</v>
      </c>
      <c r="J2214" s="29"/>
      <c r="K2214" s="41">
        <f>SUM(K2213:K2213)</f>
        <v>0</v>
      </c>
      <c r="L2214" s="41">
        <f>SUM(L2213:L2213)</f>
        <v>691.64</v>
      </c>
      <c r="M2214" s="41">
        <f>SUM(M2213:M2213)</f>
        <v>691.64</v>
      </c>
      <c r="N2214" s="45" t="s">
        <v>1041</v>
      </c>
    </row>
    <row r="2215" spans="3:14" x14ac:dyDescent="0.35">
      <c r="C2215" s="34"/>
      <c r="D2215" s="35"/>
      <c r="E2215" s="118"/>
      <c r="F2215" s="51"/>
      <c r="G2215" s="43"/>
      <c r="H2215" s="43"/>
      <c r="I2215" s="43"/>
      <c r="J2215" s="43"/>
      <c r="K2215" s="43"/>
      <c r="L2215" s="43"/>
      <c r="M2215" s="43"/>
      <c r="N2215" s="49">
        <v>242.94749999999999</v>
      </c>
    </row>
    <row r="2216" spans="3:14" x14ac:dyDescent="0.35">
      <c r="C2216" s="42"/>
      <c r="D2216" s="43"/>
      <c r="E2216" s="117"/>
      <c r="F2216" s="43"/>
      <c r="G2216" s="44" t="s">
        <v>21</v>
      </c>
      <c r="H2216" s="44" t="s">
        <v>1036</v>
      </c>
      <c r="I2216" s="44" t="s">
        <v>1037</v>
      </c>
      <c r="J2216" s="44" t="s">
        <v>1038</v>
      </c>
      <c r="K2216" s="44" t="s">
        <v>1039</v>
      </c>
      <c r="L2216" s="44" t="s">
        <v>1040</v>
      </c>
      <c r="M2216" s="45" t="s">
        <v>1041</v>
      </c>
      <c r="N2216" s="41">
        <v>208.41</v>
      </c>
    </row>
    <row r="2217" spans="3:14" ht="65" x14ac:dyDescent="0.35">
      <c r="C2217" s="46" t="s">
        <v>1108</v>
      </c>
      <c r="D2217" s="47" t="str">
        <f>IF(C2217="","",VLOOKUP(C2217,'[1]PREÇOS UNITÁRIOS'!$B$12:$H$10000,2,0))</f>
        <v>C302-BASA-SEDOP</v>
      </c>
      <c r="E2217" s="79" t="s">
        <v>11</v>
      </c>
      <c r="F2217" s="47" t="str">
        <f>IF(C2217="","",VLOOKUP(C2217,'[1]PREÇOS UNITÁRIOS'!$B$12:$H$10000,3,0))</f>
        <v>FORNECIMENTO E INSTALAÇÃO DE DIVISÓRIA DIVILUX PEFIL ALUMÍNIO / MIOLO CELULAR (PAINEL / VIDRO / PAINEL)</v>
      </c>
      <c r="G2217" s="48" t="s">
        <v>33</v>
      </c>
      <c r="H2217" s="29"/>
      <c r="I2217" s="29"/>
      <c r="J2217" s="49"/>
      <c r="K2217" s="49">
        <f>K2221</f>
        <v>343.61750000000001</v>
      </c>
      <c r="L2217" s="49">
        <f>L2221</f>
        <v>23.917499999999997</v>
      </c>
      <c r="M2217" s="49">
        <f>SUM(K2217:L2217)</f>
        <v>367.53500000000003</v>
      </c>
      <c r="N2217" s="41">
        <v>15.862499999999999</v>
      </c>
    </row>
    <row r="2218" spans="3:14" ht="25" x14ac:dyDescent="0.35">
      <c r="C2218" s="34"/>
      <c r="D2218" s="36" t="s">
        <v>1179</v>
      </c>
      <c r="E2218" s="38" t="str">
        <f>IFERROR(VLOOKUP(D2218,'[1]COMP-SINT-SINAPI'!$G$6:$R$20000,12,0),IFERROR(VLOOKUP(D2218,'[1]PREÇOS UNITÁRIOS'!$B$73:$K$20000,9,0),IFERROR(VLOOKUP(D2218,'[1]INSUMOS-SINAPI'!$A$6:$J$20000,6,0),IFERROR(VLOOKUP(D2218,'[1]tab-PINI-SINT'!$B$18:$H$20000,7,0),IFERROR(VLOOKUP(D2218,[1]INSUMOS!$B$13:$J$9994,9,0),"")))))</f>
        <v>SEDOP-PA D00393</v>
      </c>
      <c r="F2218" s="37" t="str">
        <f>IFERROR(VLOOKUP(D2218,'[1]COMP-SINT-SINAPI'!$G$6:$Q$20000,2,0),IFERROR(VLOOKUP(D2218,'[1]PREÇOS UNITÁRIOS'!$B$73:$H$20000,3,0),IFERROR(VLOOKUP(D2218,'[1]INSUMOS-SINAPI'!$A$7:$F$20000,2,0),IFERROR(VLOOKUP(D2218,'[1]tab-PINI-SINT'!$B$18:$G$20000,2,0),IFERROR(VLOOKUP(D2218,[1]INSUMOS!$B$13:$H$9994,3,0),"")))))</f>
        <v>Divisória Divilux pefil em alumínio / miolo celular -P/V/P</v>
      </c>
      <c r="G2218" s="38" t="str">
        <f>IFERROR(VLOOKUP(D2218,'[1]COMP-SINT-SINAPI'!$G$6:$Q$20000,3,0),IFERROR(VLOOKUP(D2218,'[1]PREÇOS UNITÁRIOS'!$B$73:$H$20000,4,0),IFERROR(VLOOKUP(D2218,'[1]INSUMOS-SINAPI'!$A$7:$F$20000,3,0),IFERROR(VLOOKUP(D2218,'[1]tab-PINI-SINT'!$B$18:$G$20000,3,0),IFERROR(VLOOKUP(D2218,[1]INSUMOS!$B$13:$H$9994,5,0),"")))))</f>
        <v>M2</v>
      </c>
      <c r="H2218" s="39">
        <v>1</v>
      </c>
      <c r="I2218" s="38" t="str">
        <f>IFERROR(VLOOKUP(D2218,'[1]COMP-SINT-SINAPI'!$G$6:$Q$20000,8,0),IFERROR(VLOOKUP(D2218,'[1]PREÇOS UNITÁRIOS'!$B$73:$H$20000,5,0),IFERROR(VLOOKUP(D2218,'[1]INSUMOS-SINAPI'!$A$7:$F$20000,5,0),IFERROR(VLOOKUP(D2218,'[1]tab-PINI-SINT'!$B$18:$G$20000,4,0),IFERROR(VLOOKUP(D2218,[1]INSUMOS!$B$13:$H$9994,6,0),"")))))</f>
        <v>336,11</v>
      </c>
      <c r="J2218" s="38">
        <f>IF(D2218="",0,IFERROR(VLOOKUP(D2218,'[1]COMP-SINT-SINAPI'!$G$6:$Q$20000,7,0),IFERROR(VLOOKUP(D2218,'[1]PREÇOS UNITÁRIOS'!$B$73:$H$20000,6,0),IFERROR(VLOOKUP(D2218,'[1]INSUMOS-SINAPI'!$A$7:$F$20000,7,0),IFERROR(VLOOKUP(D2218,'[1]tab-PINI-SINT'!$B$18:$G$20000,5,0),IFERROR(VLOOKUP(D2218,[1]INSUMOS!$B$13:$H$9994,7,0),"0,00"))))))</f>
        <v>0</v>
      </c>
      <c r="K2218" s="40">
        <f>IF(H2218="",0,H2218*I2218)</f>
        <v>336.11</v>
      </c>
      <c r="L2218" s="40">
        <f>H2218*J2218</f>
        <v>0</v>
      </c>
      <c r="M2218" s="41">
        <f>K2218+L2218</f>
        <v>336.11</v>
      </c>
      <c r="N2218" s="41">
        <v>18.675000000000001</v>
      </c>
    </row>
    <row r="2219" spans="3:14" ht="25" x14ac:dyDescent="0.35">
      <c r="C2219" s="34"/>
      <c r="D2219" s="36">
        <v>88316</v>
      </c>
      <c r="E2219" s="38" t="str">
        <f>IFERROR(VLOOKUP(D2219,'[1]COMP-SINT-SINAPI'!$G$6:$R$20000,12,0),IFERROR(VLOOKUP(D2219,'[1]PREÇOS UNITÁRIOS'!$B$73:$K$20000,9,0),IFERROR(VLOOKUP(D2219,'[1]INSUMOS-SINAPI'!$A$6:$J$20000,6,0),IFERROR(VLOOKUP(D2219,'[1]tab-PINI-SINT'!$B$18:$H$20000,7,0),IFERROR(VLOOKUP(D2219,[1]INSUMOS!$B$13:$J$9994,9,0),"")))))</f>
        <v>SINAPI</v>
      </c>
      <c r="F2219" s="37" t="str">
        <f>IFERROR(VLOOKUP(D2219,'[1]COMP-SINT-SINAPI'!$G$6:$Q$20000,2,0),IFERROR(VLOOKUP(D2219,'[1]PREÇOS UNITÁRIOS'!$B$73:$H$20000,3,0),IFERROR(VLOOKUP(D2219,'[1]INSUMOS-SINAPI'!$A$7:$F$20000,2,0),IFERROR(VLOOKUP(D2219,'[1]tab-PINI-SINT'!$B$18:$G$20000,2,0),IFERROR(VLOOKUP(D2219,[1]INSUMOS!$B$13:$H$9994,3,0),"")))))</f>
        <v>SERVENTE COM ENCARGOS COMPLEMENTARES</v>
      </c>
      <c r="G2219" s="38" t="str">
        <f>IFERROR(VLOOKUP(D2219,'[1]COMP-SINT-SINAPI'!$G$6:$Q$20000,3,0),IFERROR(VLOOKUP(D2219,'[1]PREÇOS UNITÁRIOS'!$B$73:$H$20000,4,0),IFERROR(VLOOKUP(D2219,'[1]INSUMOS-SINAPI'!$A$7:$F$20000,3,0),IFERROR(VLOOKUP(D2219,'[1]tab-PINI-SINT'!$B$18:$G$20000,3,0),IFERROR(VLOOKUP(D2219,[1]INSUMOS!$B$13:$H$9994,5,0),"")))))</f>
        <v>H</v>
      </c>
      <c r="H2219" s="39">
        <v>0.75</v>
      </c>
      <c r="I2219" s="38">
        <f>IFERROR(VLOOKUP(D2219,'[1]COMP-SINT-SINAPI'!$G$6:$Q$20000,8,0),IFERROR(VLOOKUP(D2219,'[1]PREÇOS UNITÁRIOS'!$B$73:$H$20000,5,0),IFERROR(VLOOKUP(D2219,'[1]INSUMOS-SINAPI'!$A$7:$F$20000,5,0),IFERROR(VLOOKUP(D2219,'[1]tab-PINI-SINT'!$B$18:$G$20000,4,0),IFERROR(VLOOKUP(D2219,[1]INSUMOS!$B$13:$H$9994,6,0),"")))))</f>
        <v>5.01</v>
      </c>
      <c r="J2219" s="38" t="str">
        <f>IF(D2219="",0,IFERROR(VLOOKUP(D2219,'[1]COMP-SINT-SINAPI'!$G$6:$Q$20000,7,0),IFERROR(VLOOKUP(D2219,'[1]PREÇOS UNITÁRIOS'!$B$73:$H$20000,6,0),IFERROR(VLOOKUP(D2219,'[1]INSUMOS-SINAPI'!$A$7:$F$20000,7,0),IFERROR(VLOOKUP(D2219,'[1]tab-PINI-SINT'!$B$18:$G$20000,5,0),IFERROR(VLOOKUP(D2219,[1]INSUMOS!$B$13:$H$9994,7,0),"0,00"))))))</f>
        <v>14,28</v>
      </c>
      <c r="K2219" s="40">
        <f>IF(H2219="",0,H2219*I2219)</f>
        <v>3.7574999999999998</v>
      </c>
      <c r="L2219" s="40">
        <f>H2219*J2219</f>
        <v>10.709999999999999</v>
      </c>
      <c r="M2219" s="41">
        <f>K2219+L2219</f>
        <v>14.467499999999999</v>
      </c>
      <c r="N2219" s="41">
        <v>242.94750000000002</v>
      </c>
    </row>
    <row r="2220" spans="3:14" ht="37.5" x14ac:dyDescent="0.35">
      <c r="C2220" s="34"/>
      <c r="D2220" s="36">
        <v>88273</v>
      </c>
      <c r="E2220" s="38" t="str">
        <f>IFERROR(VLOOKUP(D2220,'[1]COMP-SINT-SINAPI'!$G$6:$R$20000,12,0),IFERROR(VLOOKUP(D2220,'[1]PREÇOS UNITÁRIOS'!$B$73:$K$20000,9,0),IFERROR(VLOOKUP(D2220,'[1]INSUMOS-SINAPI'!$A$6:$J$20000,6,0),IFERROR(VLOOKUP(D2220,'[1]tab-PINI-SINT'!$B$18:$H$20000,7,0),IFERROR(VLOOKUP(D2220,[1]INSUMOS!$B$13:$J$9994,9,0),"")))))</f>
        <v>SINAPI</v>
      </c>
      <c r="F2220" s="37" t="str">
        <f>IFERROR(VLOOKUP(D2220,'[1]COMP-SINT-SINAPI'!$G$6:$Q$20000,2,0),IFERROR(VLOOKUP(D2220,'[1]PREÇOS UNITÁRIOS'!$B$73:$H$20000,3,0),IFERROR(VLOOKUP(D2220,'[1]INSUMOS-SINAPI'!$A$7:$F$20000,2,0),IFERROR(VLOOKUP(D2220,'[1]tab-PINI-SINT'!$B$18:$G$20000,2,0),IFERROR(VLOOKUP(D2220,[1]INSUMOS!$B$13:$H$9994,3,0),"")))))</f>
        <v>MARCENEIRO COM ENCARGOS COMPLEMENTARES</v>
      </c>
      <c r="G2220" s="38" t="str">
        <f>IFERROR(VLOOKUP(D2220,'[1]COMP-SINT-SINAPI'!$G$6:$Q$20000,3,0),IFERROR(VLOOKUP(D2220,'[1]PREÇOS UNITÁRIOS'!$B$73:$H$20000,4,0),IFERROR(VLOOKUP(D2220,'[1]INSUMOS-SINAPI'!$A$7:$F$20000,3,0),IFERROR(VLOOKUP(D2220,'[1]tab-PINI-SINT'!$B$18:$G$20000,3,0),IFERROR(VLOOKUP(D2220,[1]INSUMOS!$B$13:$H$9994,5,0),"")))))</f>
        <v>H</v>
      </c>
      <c r="H2220" s="39">
        <v>0.75</v>
      </c>
      <c r="I2220" s="38">
        <f>IFERROR(VLOOKUP(D2220,'[1]COMP-SINT-SINAPI'!$G$6:$Q$20000,8,0),IFERROR(VLOOKUP(D2220,'[1]PREÇOS UNITÁRIOS'!$B$73:$H$20000,5,0),IFERROR(VLOOKUP(D2220,'[1]INSUMOS-SINAPI'!$A$7:$F$20000,5,0),IFERROR(VLOOKUP(D2220,'[1]tab-PINI-SINT'!$B$18:$G$20000,4,0),IFERROR(VLOOKUP(D2220,[1]INSUMOS!$B$13:$H$9994,6,0),"")))))</f>
        <v>5</v>
      </c>
      <c r="J2220" s="38" t="str">
        <f>IF(D2220="",0,IFERROR(VLOOKUP(D2220,'[1]COMP-SINT-SINAPI'!$G$6:$Q$20000,7,0),IFERROR(VLOOKUP(D2220,'[1]PREÇOS UNITÁRIOS'!$B$73:$H$20000,6,0),IFERROR(VLOOKUP(D2220,'[1]INSUMOS-SINAPI'!$A$7:$F$20000,7,0),IFERROR(VLOOKUP(D2220,'[1]tab-PINI-SINT'!$B$18:$G$20000,5,0),IFERROR(VLOOKUP(D2220,[1]INSUMOS!$B$13:$H$9994,7,0),"0,00"))))))</f>
        <v>17,61</v>
      </c>
      <c r="K2220" s="40">
        <f>IF(H2220="",0,H2220*I2220)</f>
        <v>3.75</v>
      </c>
      <c r="L2220" s="40">
        <f>H2220*J2220</f>
        <v>13.2075</v>
      </c>
      <c r="M2220" s="41">
        <f>K2220+L2220</f>
        <v>16.9575</v>
      </c>
      <c r="N2220" s="43"/>
    </row>
    <row r="2221" spans="3:14" x14ac:dyDescent="0.35">
      <c r="C2221" s="34"/>
      <c r="D2221" s="35"/>
      <c r="E2221" s="118"/>
      <c r="F2221" s="35"/>
      <c r="G2221" s="35"/>
      <c r="H2221" s="35"/>
      <c r="I2221" s="50" t="s">
        <v>1042</v>
      </c>
      <c r="J2221" s="29"/>
      <c r="K2221" s="41">
        <f>SUM(K2218:K2220)</f>
        <v>343.61750000000001</v>
      </c>
      <c r="L2221" s="41">
        <f>SUM(L2218:L2220)</f>
        <v>23.917499999999997</v>
      </c>
      <c r="M2221" s="41">
        <f>SUM(M2218:M2220)</f>
        <v>367.53499999999997</v>
      </c>
      <c r="N2221" s="45" t="s">
        <v>1041</v>
      </c>
    </row>
    <row r="2222" spans="3:14" x14ac:dyDescent="0.35">
      <c r="C2222" s="34"/>
      <c r="D2222" s="35"/>
      <c r="E2222" s="118"/>
      <c r="F2222" s="51"/>
      <c r="G2222" s="43"/>
      <c r="H2222" s="43"/>
      <c r="I2222" s="43"/>
      <c r="J2222" s="43"/>
      <c r="K2222" s="43"/>
      <c r="L2222" s="43"/>
      <c r="M2222" s="43"/>
      <c r="N2222" s="49">
        <v>92.814974000000007</v>
      </c>
    </row>
    <row r="2223" spans="3:14" x14ac:dyDescent="0.35">
      <c r="C2223" s="42"/>
      <c r="D2223" s="43"/>
      <c r="E2223" s="117"/>
      <c r="F2223" s="43"/>
      <c r="G2223" s="44" t="s">
        <v>21</v>
      </c>
      <c r="H2223" s="44" t="s">
        <v>1036</v>
      </c>
      <c r="I2223" s="44" t="s">
        <v>1037</v>
      </c>
      <c r="J2223" s="44" t="s">
        <v>1038</v>
      </c>
      <c r="K2223" s="44" t="s">
        <v>1039</v>
      </c>
      <c r="L2223" s="44" t="s">
        <v>1040</v>
      </c>
      <c r="M2223" s="45" t="s">
        <v>1041</v>
      </c>
      <c r="N2223" s="41">
        <v>77.900000000000006</v>
      </c>
    </row>
    <row r="2224" spans="3:14" ht="65" x14ac:dyDescent="0.35">
      <c r="C2224" s="46" t="s">
        <v>1109</v>
      </c>
      <c r="D2224" s="47" t="str">
        <f>IF(C2224="","",VLOOKUP(C2224,'[1]PREÇOS UNITÁRIOS'!$B$12:$H$10000,2,0))</f>
        <v>C303-BASA-SEDOP</v>
      </c>
      <c r="E2224" s="79" t="s">
        <v>11</v>
      </c>
      <c r="F2224" s="47" t="str">
        <f>IF(C2224="","",VLOOKUP(C2224,'[1]PREÇOS UNITÁRIOS'!$B$12:$H$10000,3,0))</f>
        <v>FORNECIMENTO E INSTALAÇÃO DE DIVISÓRIA DIVILUX PEFIL ALUMÍNIO / MIOLO CELULAR (PAINEL CEGO)</v>
      </c>
      <c r="G2224" s="48" t="s">
        <v>33</v>
      </c>
      <c r="H2224" s="29"/>
      <c r="I2224" s="29"/>
      <c r="J2224" s="49"/>
      <c r="K2224" s="49">
        <f>K2228</f>
        <v>215.91749999999999</v>
      </c>
      <c r="L2224" s="49">
        <f>L2228</f>
        <v>23.917499999999997</v>
      </c>
      <c r="M2224" s="49">
        <f>SUM(K2224:L2224)</f>
        <v>239.83499999999998</v>
      </c>
      <c r="N2224" s="41">
        <v>11.556129</v>
      </c>
    </row>
    <row r="2225" spans="3:14" ht="37.5" x14ac:dyDescent="0.35">
      <c r="C2225" s="34"/>
      <c r="D2225" s="36" t="s">
        <v>1180</v>
      </c>
      <c r="E2225" s="38" t="str">
        <f>IFERROR(VLOOKUP(D2225,'[1]COMP-SINT-SINAPI'!$G$6:$R$20000,12,0),IFERROR(VLOOKUP(D2225,'[1]PREÇOS UNITÁRIOS'!$B$73:$K$20000,9,0),IFERROR(VLOOKUP(D2225,'[1]INSUMOS-SINAPI'!$A$6:$J$20000,6,0),IFERROR(VLOOKUP(D2225,'[1]tab-PINI-SINT'!$B$18:$H$20000,7,0),IFERROR(VLOOKUP(D2225,[1]INSUMOS!$B$13:$J$9994,9,0),"")))))</f>
        <v>SEDOP-PA D00111</v>
      </c>
      <c r="F2225" s="37" t="str">
        <f>IFERROR(VLOOKUP(D2225,'[1]COMP-SINT-SINAPI'!$G$6:$Q$20000,2,0),IFERROR(VLOOKUP(D2225,'[1]PREÇOS UNITÁRIOS'!$B$73:$H$20000,3,0),IFERROR(VLOOKUP(D2225,'[1]INSUMOS-SINAPI'!$A$7:$F$20000,2,0),IFERROR(VLOOKUP(D2225,'[1]tab-PINI-SINT'!$B$18:$G$20000,2,0),IFERROR(VLOOKUP(D2225,[1]INSUMOS!$B$13:$H$9994,3,0),"")))))</f>
        <v>Divisória Divilux perfil em aluminio/miolo celular (painel cego)</v>
      </c>
      <c r="G2225" s="38" t="str">
        <f>IFERROR(VLOOKUP(D2225,'[1]COMP-SINT-SINAPI'!$G$6:$Q$20000,3,0),IFERROR(VLOOKUP(D2225,'[1]PREÇOS UNITÁRIOS'!$B$73:$H$20000,4,0),IFERROR(VLOOKUP(D2225,'[1]INSUMOS-SINAPI'!$A$7:$F$20000,3,0),IFERROR(VLOOKUP(D2225,'[1]tab-PINI-SINT'!$B$18:$G$20000,3,0),IFERROR(VLOOKUP(D2225,[1]INSUMOS!$B$13:$H$9994,5,0),"")))))</f>
        <v>M3</v>
      </c>
      <c r="H2225" s="39">
        <v>1</v>
      </c>
      <c r="I2225" s="38">
        <f>IFERROR(VLOOKUP(D2225,'[1]COMP-SINT-SINAPI'!$G$6:$Q$20000,8,0),IFERROR(VLOOKUP(D2225,'[1]PREÇOS UNITÁRIOS'!$B$73:$H$20000,5,0),IFERROR(VLOOKUP(D2225,'[1]INSUMOS-SINAPI'!$A$7:$F$20000,5,0),IFERROR(VLOOKUP(D2225,'[1]tab-PINI-SINT'!$B$18:$G$20000,4,0),IFERROR(VLOOKUP(D2225,[1]INSUMOS!$B$13:$H$9994,6,0),"")))))</f>
        <v>208.41</v>
      </c>
      <c r="J2225" s="38">
        <f>IF(D2225="",0,IFERROR(VLOOKUP(D2225,'[1]COMP-SINT-SINAPI'!$G$6:$Q$20000,7,0),IFERROR(VLOOKUP(D2225,'[1]PREÇOS UNITÁRIOS'!$B$73:$H$20000,6,0),IFERROR(VLOOKUP(D2225,'[1]INSUMOS-SINAPI'!$A$7:$F$20000,7,0),IFERROR(VLOOKUP(D2225,'[1]tab-PINI-SINT'!$B$18:$G$20000,5,0),IFERROR(VLOOKUP(D2225,[1]INSUMOS!$B$13:$H$9994,7,0),"0,00"))))))</f>
        <v>0</v>
      </c>
      <c r="K2225" s="40">
        <f>IF(H2225="",0,H2225*I2225)</f>
        <v>208.41</v>
      </c>
      <c r="L2225" s="40">
        <f>H2225*J2225</f>
        <v>0</v>
      </c>
      <c r="M2225" s="41">
        <f>K2225+L2225</f>
        <v>208.41</v>
      </c>
      <c r="N2225" s="41">
        <v>2.9758049999999994</v>
      </c>
    </row>
    <row r="2226" spans="3:14" ht="25" x14ac:dyDescent="0.35">
      <c r="C2226" s="34"/>
      <c r="D2226" s="36">
        <v>88316</v>
      </c>
      <c r="E2226" s="38" t="str">
        <f>IFERROR(VLOOKUP(D2226,'[1]COMP-SINT-SINAPI'!$G$6:$R$20000,12,0),IFERROR(VLOOKUP(D2226,'[1]PREÇOS UNITÁRIOS'!$B$73:$K$20000,9,0),IFERROR(VLOOKUP(D2226,'[1]INSUMOS-SINAPI'!$A$6:$J$20000,6,0),IFERROR(VLOOKUP(D2226,'[1]tab-PINI-SINT'!$B$18:$H$20000,7,0),IFERROR(VLOOKUP(D2226,[1]INSUMOS!$B$13:$J$9994,9,0),"")))))</f>
        <v>SINAPI</v>
      </c>
      <c r="F2226" s="37" t="str">
        <f>IFERROR(VLOOKUP(D2226,'[1]COMP-SINT-SINAPI'!$G$6:$Q$20000,2,0),IFERROR(VLOOKUP(D2226,'[1]PREÇOS UNITÁRIOS'!$B$73:$H$20000,3,0),IFERROR(VLOOKUP(D2226,'[1]INSUMOS-SINAPI'!$A$7:$F$20000,2,0),IFERROR(VLOOKUP(D2226,'[1]tab-PINI-SINT'!$B$18:$G$20000,2,0),IFERROR(VLOOKUP(D2226,[1]INSUMOS!$B$13:$H$9994,3,0),"")))))</f>
        <v>SERVENTE COM ENCARGOS COMPLEMENTARES</v>
      </c>
      <c r="G2226" s="38" t="str">
        <f>IFERROR(VLOOKUP(D2226,'[1]COMP-SINT-SINAPI'!$G$6:$Q$20000,3,0),IFERROR(VLOOKUP(D2226,'[1]PREÇOS UNITÁRIOS'!$B$73:$H$20000,4,0),IFERROR(VLOOKUP(D2226,'[1]INSUMOS-SINAPI'!$A$7:$F$20000,3,0),IFERROR(VLOOKUP(D2226,'[1]tab-PINI-SINT'!$B$18:$G$20000,3,0),IFERROR(VLOOKUP(D2226,[1]INSUMOS!$B$13:$H$9994,5,0),"")))))</f>
        <v>H</v>
      </c>
      <c r="H2226" s="39">
        <v>0.75</v>
      </c>
      <c r="I2226" s="38">
        <f>IFERROR(VLOOKUP(D2226,'[1]COMP-SINT-SINAPI'!$G$6:$Q$20000,8,0),IFERROR(VLOOKUP(D2226,'[1]PREÇOS UNITÁRIOS'!$B$73:$H$20000,5,0),IFERROR(VLOOKUP(D2226,'[1]INSUMOS-SINAPI'!$A$7:$F$20000,5,0),IFERROR(VLOOKUP(D2226,'[1]tab-PINI-SINT'!$B$18:$G$20000,4,0),IFERROR(VLOOKUP(D2226,[1]INSUMOS!$B$13:$H$9994,6,0),"")))))</f>
        <v>5.01</v>
      </c>
      <c r="J2226" s="38" t="str">
        <f>IF(D2226="",0,IFERROR(VLOOKUP(D2226,'[1]COMP-SINT-SINAPI'!$G$6:$Q$20000,7,0),IFERROR(VLOOKUP(D2226,'[1]PREÇOS UNITÁRIOS'!$B$73:$H$20000,6,0),IFERROR(VLOOKUP(D2226,'[1]INSUMOS-SINAPI'!$A$7:$F$20000,7,0),IFERROR(VLOOKUP(D2226,'[1]tab-PINI-SINT'!$B$18:$G$20000,5,0),IFERROR(VLOOKUP(D2226,[1]INSUMOS!$B$13:$H$9994,7,0),"0,00"))))))</f>
        <v>14,28</v>
      </c>
      <c r="K2226" s="40">
        <f>IF(H2226="",0,H2226*I2226)</f>
        <v>3.7574999999999998</v>
      </c>
      <c r="L2226" s="40">
        <f>H2226*J2226</f>
        <v>10.709999999999999</v>
      </c>
      <c r="M2226" s="41">
        <f>K2226+L2226</f>
        <v>14.467499999999999</v>
      </c>
      <c r="N2226" s="41">
        <v>0.38304000000000005</v>
      </c>
    </row>
    <row r="2227" spans="3:14" ht="37.5" x14ac:dyDescent="0.35">
      <c r="C2227" s="34"/>
      <c r="D2227" s="36">
        <v>88273</v>
      </c>
      <c r="E2227" s="38" t="str">
        <f>IFERROR(VLOOKUP(D2227,'[1]COMP-SINT-SINAPI'!$G$6:$R$20000,12,0),IFERROR(VLOOKUP(D2227,'[1]PREÇOS UNITÁRIOS'!$B$73:$K$20000,9,0),IFERROR(VLOOKUP(D2227,'[1]INSUMOS-SINAPI'!$A$6:$J$20000,6,0),IFERROR(VLOOKUP(D2227,'[1]tab-PINI-SINT'!$B$18:$H$20000,7,0),IFERROR(VLOOKUP(D2227,[1]INSUMOS!$B$13:$J$9994,9,0),"")))))</f>
        <v>SINAPI</v>
      </c>
      <c r="F2227" s="37" t="str">
        <f>IFERROR(VLOOKUP(D2227,'[1]COMP-SINT-SINAPI'!$G$6:$Q$20000,2,0),IFERROR(VLOOKUP(D2227,'[1]PREÇOS UNITÁRIOS'!$B$73:$H$20000,3,0),IFERROR(VLOOKUP(D2227,'[1]INSUMOS-SINAPI'!$A$7:$F$20000,2,0),IFERROR(VLOOKUP(D2227,'[1]tab-PINI-SINT'!$B$18:$G$20000,2,0),IFERROR(VLOOKUP(D2227,[1]INSUMOS!$B$13:$H$9994,3,0),"")))))</f>
        <v>MARCENEIRO COM ENCARGOS COMPLEMENTARES</v>
      </c>
      <c r="G2227" s="38" t="str">
        <f>IFERROR(VLOOKUP(D2227,'[1]COMP-SINT-SINAPI'!$G$6:$Q$20000,3,0),IFERROR(VLOOKUP(D2227,'[1]PREÇOS UNITÁRIOS'!$B$73:$H$20000,4,0),IFERROR(VLOOKUP(D2227,'[1]INSUMOS-SINAPI'!$A$7:$F$20000,3,0),IFERROR(VLOOKUP(D2227,'[1]tab-PINI-SINT'!$B$18:$G$20000,3,0),IFERROR(VLOOKUP(D2227,[1]INSUMOS!$B$13:$H$9994,5,0),"")))))</f>
        <v>H</v>
      </c>
      <c r="H2227" s="39">
        <v>0.75</v>
      </c>
      <c r="I2227" s="38">
        <f>IFERROR(VLOOKUP(D2227,'[1]COMP-SINT-SINAPI'!$G$6:$Q$20000,8,0),IFERROR(VLOOKUP(D2227,'[1]PREÇOS UNITÁRIOS'!$B$73:$H$20000,5,0),IFERROR(VLOOKUP(D2227,'[1]INSUMOS-SINAPI'!$A$7:$F$20000,5,0),IFERROR(VLOOKUP(D2227,'[1]tab-PINI-SINT'!$B$18:$G$20000,4,0),IFERROR(VLOOKUP(D2227,[1]INSUMOS!$B$13:$H$9994,6,0),"")))))</f>
        <v>5</v>
      </c>
      <c r="J2227" s="38" t="str">
        <f>IF(D2227="",0,IFERROR(VLOOKUP(D2227,'[1]COMP-SINT-SINAPI'!$G$6:$Q$20000,7,0),IFERROR(VLOOKUP(D2227,'[1]PREÇOS UNITÁRIOS'!$B$73:$H$20000,6,0),IFERROR(VLOOKUP(D2227,'[1]INSUMOS-SINAPI'!$A$7:$F$20000,7,0),IFERROR(VLOOKUP(D2227,'[1]tab-PINI-SINT'!$B$18:$G$20000,5,0),IFERROR(VLOOKUP(D2227,[1]INSUMOS!$B$13:$H$9994,7,0),"0,00"))))))</f>
        <v>17,61</v>
      </c>
      <c r="K2227" s="40">
        <f>IF(H2227="",0,H2227*I2227)</f>
        <v>3.75</v>
      </c>
      <c r="L2227" s="40">
        <f>H2227*J2227</f>
        <v>13.2075</v>
      </c>
      <c r="M2227" s="41">
        <f>K2227+L2227</f>
        <v>16.9575</v>
      </c>
      <c r="N2227" s="41">
        <v>92.814973999999992</v>
      </c>
    </row>
    <row r="2228" spans="3:14" x14ac:dyDescent="0.35">
      <c r="C2228" s="34"/>
      <c r="D2228" s="35"/>
      <c r="E2228" s="118"/>
      <c r="F2228" s="35"/>
      <c r="G2228" s="35"/>
      <c r="H2228" s="35"/>
      <c r="I2228" s="50" t="s">
        <v>1042</v>
      </c>
      <c r="J2228" s="29"/>
      <c r="K2228" s="41">
        <f>SUM(K2225:K2227)</f>
        <v>215.91749999999999</v>
      </c>
      <c r="L2228" s="41">
        <f>SUM(L2225:L2227)</f>
        <v>23.917499999999997</v>
      </c>
      <c r="M2228" s="41">
        <f>SUM(M2225:M2227)</f>
        <v>239.83500000000001</v>
      </c>
      <c r="N2228" s="43"/>
    </row>
    <row r="2229" spans="3:14" x14ac:dyDescent="0.35">
      <c r="C2229" s="34"/>
      <c r="D2229" s="35"/>
      <c r="E2229" s="118"/>
      <c r="F2229" s="51"/>
      <c r="G2229" s="43"/>
      <c r="H2229" s="43"/>
      <c r="I2229" s="43"/>
      <c r="J2229" s="43"/>
      <c r="K2229" s="43"/>
      <c r="L2229" s="43"/>
      <c r="M2229" s="43"/>
      <c r="N2229" s="45" t="s">
        <v>1041</v>
      </c>
    </row>
    <row r="2230" spans="3:14" x14ac:dyDescent="0.35">
      <c r="C2230" s="42"/>
      <c r="D2230" s="43"/>
      <c r="E2230" s="117"/>
      <c r="F2230" s="43"/>
      <c r="G2230" s="44" t="s">
        <v>21</v>
      </c>
      <c r="H2230" s="44" t="s">
        <v>1036</v>
      </c>
      <c r="I2230" s="44" t="s">
        <v>1037</v>
      </c>
      <c r="J2230" s="44" t="s">
        <v>1038</v>
      </c>
      <c r="K2230" s="44" t="s">
        <v>1039</v>
      </c>
      <c r="L2230" s="44" t="s">
        <v>1040</v>
      </c>
      <c r="M2230" s="45" t="s">
        <v>1041</v>
      </c>
      <c r="N2230" s="49">
        <v>2263.5100000000002</v>
      </c>
    </row>
    <row r="2231" spans="3:14" ht="26" x14ac:dyDescent="0.35">
      <c r="C2231" s="46" t="s">
        <v>1110</v>
      </c>
      <c r="D2231" s="47" t="str">
        <f>IF(C2231="","",VLOOKUP(C2231,'[1]PREÇOS UNITÁRIOS'!$B$12:$H$10000,2,0))</f>
        <v xml:space="preserve">C304-BASA-SEDOP-190231 </v>
      </c>
      <c r="E2231" s="79" t="s">
        <v>11</v>
      </c>
      <c r="F2231" s="47" t="str">
        <f>IF(C2231="","",VLOOKUP(C2231,'[1]PREÇOS UNITÁRIOS'!$B$12:$H$10000,3,0))</f>
        <v>Chuveiro em metal cromado</v>
      </c>
      <c r="G2231" s="48" t="s">
        <v>21</v>
      </c>
      <c r="H2231" s="29"/>
      <c r="I2231" s="29"/>
      <c r="J2231" s="49"/>
      <c r="K2231" s="49">
        <f>K2236</f>
        <v>81.119057000000012</v>
      </c>
      <c r="L2231" s="49">
        <f>L2236</f>
        <v>10.827053999999999</v>
      </c>
      <c r="M2231" s="49">
        <f>SUM(K2231:L2231)</f>
        <v>91.946111000000016</v>
      </c>
      <c r="N2231" s="41">
        <v>511.8</v>
      </c>
    </row>
    <row r="2232" spans="3:14" x14ac:dyDescent="0.35">
      <c r="C2232" s="34"/>
      <c r="D2232" s="36" t="s">
        <v>1181</v>
      </c>
      <c r="E2232" s="38" t="str">
        <f>IFERROR(VLOOKUP(D2232,'[1]COMP-SINT-SINAPI'!$G$6:$R$20000,12,0),IFERROR(VLOOKUP(D2232,'[1]PREÇOS UNITÁRIOS'!$B$73:$K$20000,9,0),IFERROR(VLOOKUP(D2232,'[1]INSUMOS-SINAPI'!$A$6:$J$20000,6,0),IFERROR(VLOOKUP(D2232,'[1]tab-PINI-SINT'!$B$18:$H$20000,7,0),IFERROR(VLOOKUP(D2232,[1]INSUMOS!$B$13:$J$9994,9,0),"")))))</f>
        <v>SEDOP-PA H00054</v>
      </c>
      <c r="F2232" s="37" t="str">
        <f>IFERROR(VLOOKUP(D2232,'[1]COMP-SINT-SINAPI'!$G$6:$Q$20000,2,0),IFERROR(VLOOKUP(D2232,'[1]PREÇOS UNITÁRIOS'!$B$73:$H$20000,3,0),IFERROR(VLOOKUP(D2232,'[1]INSUMOS-SINAPI'!$A$7:$F$20000,2,0),IFERROR(VLOOKUP(D2232,'[1]tab-PINI-SINT'!$B$18:$G$20000,2,0),IFERROR(VLOOKUP(D2232,[1]INSUMOS!$B$13:$H$9994,3,0),"")))))</f>
        <v>Chuveiro cromado</v>
      </c>
      <c r="G2232" s="38" t="str">
        <f>IFERROR(VLOOKUP(D2232,'[1]COMP-SINT-SINAPI'!$G$6:$Q$20000,3,0),IFERROR(VLOOKUP(D2232,'[1]PREÇOS UNITÁRIOS'!$B$73:$H$20000,4,0),IFERROR(VLOOKUP(D2232,'[1]INSUMOS-SINAPI'!$A$7:$F$20000,3,0),IFERROR(VLOOKUP(D2232,'[1]tab-PINI-SINT'!$B$18:$G$20000,3,0),IFERROR(VLOOKUP(D2232,[1]INSUMOS!$B$13:$H$9994,5,0),"")))))</f>
        <v>UND</v>
      </c>
      <c r="H2232" s="39">
        <v>1</v>
      </c>
      <c r="I2232" s="38">
        <f>IFERROR(VLOOKUP(D2232,'[1]COMP-SINT-SINAPI'!$G$6:$Q$20000,8,0),IFERROR(VLOOKUP(D2232,'[1]PREÇOS UNITÁRIOS'!$B$73:$H$20000,5,0),IFERROR(VLOOKUP(D2232,'[1]INSUMOS-SINAPI'!$A$7:$F$20000,5,0),IFERROR(VLOOKUP(D2232,'[1]tab-PINI-SINT'!$B$18:$G$20000,4,0),IFERROR(VLOOKUP(D2232,[1]INSUMOS!$B$13:$H$9994,6,0),"")))))</f>
        <v>77.900000000000006</v>
      </c>
      <c r="J2232" s="38">
        <f>IF(D2232="",0,IFERROR(VLOOKUP(D2232,'[1]COMP-SINT-SINAPI'!$G$6:$Q$20000,7,0),IFERROR(VLOOKUP(D2232,'[1]PREÇOS UNITÁRIOS'!$B$73:$H$20000,6,0),IFERROR(VLOOKUP(D2232,'[1]INSUMOS-SINAPI'!$A$7:$F$20000,7,0),IFERROR(VLOOKUP(D2232,'[1]tab-PINI-SINT'!$B$18:$G$20000,5,0),IFERROR(VLOOKUP(D2232,[1]INSUMOS!$B$13:$H$9994,7,0),"0,00"))))))</f>
        <v>0</v>
      </c>
      <c r="K2232" s="40">
        <f>IF(H2232="",0,H2232*I2232)</f>
        <v>77.900000000000006</v>
      </c>
      <c r="L2232" s="40">
        <f>H2232*J2232</f>
        <v>0</v>
      </c>
      <c r="M2232" s="41">
        <f>K2232+L2232</f>
        <v>77.900000000000006</v>
      </c>
      <c r="N2232" s="41">
        <v>766.5</v>
      </c>
    </row>
    <row r="2233" spans="3:14" ht="37.5" x14ac:dyDescent="0.35">
      <c r="C2233" s="34"/>
      <c r="D2233" s="36">
        <v>88267</v>
      </c>
      <c r="E2233" s="38" t="str">
        <f>IFERROR(VLOOKUP(D2233,'[1]COMP-SINT-SINAPI'!$G$6:$R$20000,12,0),IFERROR(VLOOKUP(D2233,'[1]PREÇOS UNITÁRIOS'!$B$73:$K$20000,9,0),IFERROR(VLOOKUP(D2233,'[1]INSUMOS-SINAPI'!$A$6:$J$20000,6,0),IFERROR(VLOOKUP(D2233,'[1]tab-PINI-SINT'!$B$18:$H$20000,7,0),IFERROR(VLOOKUP(D2233,[1]INSUMOS!$B$13:$J$9994,9,0),"")))))</f>
        <v>SINAPI</v>
      </c>
      <c r="F2233" s="37" t="str">
        <f>IFERROR(VLOOKUP(D2233,'[1]COMP-SINT-SINAPI'!$G$6:$Q$20000,2,0),IFERROR(VLOOKUP(D2233,'[1]PREÇOS UNITÁRIOS'!$B$73:$H$20000,3,0),IFERROR(VLOOKUP(D2233,'[1]INSUMOS-SINAPI'!$A$7:$F$20000,2,0),IFERROR(VLOOKUP(D2233,'[1]tab-PINI-SINT'!$B$18:$G$20000,2,0),IFERROR(VLOOKUP(D2233,[1]INSUMOS!$B$13:$H$9994,3,0),"")))))</f>
        <v>ENCANADOR OU BOMBEIRO HIDRÁULICO COM ENCARGOS COMPLEMENTARES</v>
      </c>
      <c r="G2233" s="38" t="str">
        <f>IFERROR(VLOOKUP(D2233,'[1]COMP-SINT-SINAPI'!$G$6:$Q$20000,3,0),IFERROR(VLOOKUP(D2233,'[1]PREÇOS UNITÁRIOS'!$B$73:$H$20000,4,0),IFERROR(VLOOKUP(D2233,'[1]INSUMOS-SINAPI'!$A$7:$F$20000,3,0),IFERROR(VLOOKUP(D2233,'[1]tab-PINI-SINT'!$B$18:$G$20000,3,0),IFERROR(VLOOKUP(D2233,[1]INSUMOS!$B$13:$H$9994,5,0),"")))))</f>
        <v>H</v>
      </c>
      <c r="H2233" s="39" t="s">
        <v>1256</v>
      </c>
      <c r="I2233" s="38">
        <f>IFERROR(VLOOKUP(D2233,'[1]COMP-SINT-SINAPI'!$G$6:$Q$20000,8,0),IFERROR(VLOOKUP(D2233,'[1]PREÇOS UNITÁRIOS'!$B$73:$H$20000,5,0),IFERROR(VLOOKUP(D2233,'[1]INSUMOS-SINAPI'!$A$7:$F$20000,5,0),IFERROR(VLOOKUP(D2233,'[1]tab-PINI-SINT'!$B$18:$G$20000,4,0),IFERROR(VLOOKUP(D2233,[1]INSUMOS!$B$13:$H$9994,6,0),"")))))</f>
        <v>4.5</v>
      </c>
      <c r="J2233" s="38" t="str">
        <f>IF(D2233="",0,IFERROR(VLOOKUP(D2233,'[1]COMP-SINT-SINAPI'!$G$6:$Q$20000,7,0),IFERROR(VLOOKUP(D2233,'[1]PREÇOS UNITÁRIOS'!$B$73:$H$20000,6,0),IFERROR(VLOOKUP(D2233,'[1]INSUMOS-SINAPI'!$A$7:$F$20000,7,0),IFERROR(VLOOKUP(D2233,'[1]tab-PINI-SINT'!$B$18:$G$20000,5,0),IFERROR(VLOOKUP(D2233,[1]INSUMOS!$B$13:$H$9994,7,0),"0,00"))))))</f>
        <v>19,74</v>
      </c>
      <c r="K2233" s="40">
        <f>IF(H2233="",0,H2233*I2233)</f>
        <v>2.0101499999999999</v>
      </c>
      <c r="L2233" s="40">
        <f>H2233*J2233</f>
        <v>8.8178579999999993</v>
      </c>
      <c r="M2233" s="41">
        <f>K2233+L2233</f>
        <v>10.828007999999999</v>
      </c>
      <c r="N2233" s="41">
        <v>60</v>
      </c>
    </row>
    <row r="2234" spans="3:14" ht="25" x14ac:dyDescent="0.35">
      <c r="C2234" s="34"/>
      <c r="D2234" s="36">
        <v>88316</v>
      </c>
      <c r="E2234" s="38" t="str">
        <f>IFERROR(VLOOKUP(D2234,'[1]COMP-SINT-SINAPI'!$G$6:$R$20000,12,0),IFERROR(VLOOKUP(D2234,'[1]PREÇOS UNITÁRIOS'!$B$73:$K$20000,9,0),IFERROR(VLOOKUP(D2234,'[1]INSUMOS-SINAPI'!$A$6:$J$20000,6,0),IFERROR(VLOOKUP(D2234,'[1]tab-PINI-SINT'!$B$18:$H$20000,7,0),IFERROR(VLOOKUP(D2234,[1]INSUMOS!$B$13:$J$9994,9,0),"")))))</f>
        <v>SINAPI</v>
      </c>
      <c r="F2234" s="37" t="str">
        <f>IFERROR(VLOOKUP(D2234,'[1]COMP-SINT-SINAPI'!$G$6:$Q$20000,2,0),IFERROR(VLOOKUP(D2234,'[1]PREÇOS UNITÁRIOS'!$B$73:$H$20000,3,0),IFERROR(VLOOKUP(D2234,'[1]INSUMOS-SINAPI'!$A$7:$F$20000,2,0),IFERROR(VLOOKUP(D2234,'[1]tab-PINI-SINT'!$B$18:$G$20000,2,0),IFERROR(VLOOKUP(D2234,[1]INSUMOS!$B$13:$H$9994,3,0),"")))))</f>
        <v>SERVENTE COM ENCARGOS COMPLEMENTARES</v>
      </c>
      <c r="G2234" s="38" t="str">
        <f>IFERROR(VLOOKUP(D2234,'[1]COMP-SINT-SINAPI'!$G$6:$Q$20000,3,0),IFERROR(VLOOKUP(D2234,'[1]PREÇOS UNITÁRIOS'!$B$73:$H$20000,4,0),IFERROR(VLOOKUP(D2234,'[1]INSUMOS-SINAPI'!$A$7:$F$20000,3,0),IFERROR(VLOOKUP(D2234,'[1]tab-PINI-SINT'!$B$18:$G$20000,3,0),IFERROR(VLOOKUP(D2234,[1]INSUMOS!$B$13:$H$9994,5,0),"")))))</f>
        <v>H</v>
      </c>
      <c r="H2234" s="39" t="s">
        <v>1257</v>
      </c>
      <c r="I2234" s="38">
        <f>IFERROR(VLOOKUP(D2234,'[1]COMP-SINT-SINAPI'!$G$6:$Q$20000,8,0),IFERROR(VLOOKUP(D2234,'[1]PREÇOS UNITÁRIOS'!$B$73:$H$20000,5,0),IFERROR(VLOOKUP(D2234,'[1]INSUMOS-SINAPI'!$A$7:$F$20000,5,0),IFERROR(VLOOKUP(D2234,'[1]tab-PINI-SINT'!$B$18:$G$20000,4,0),IFERROR(VLOOKUP(D2234,[1]INSUMOS!$B$13:$H$9994,6,0),"")))))</f>
        <v>5.01</v>
      </c>
      <c r="J2234" s="38" t="str">
        <f>IF(D2234="",0,IFERROR(VLOOKUP(D2234,'[1]COMP-SINT-SINAPI'!$G$6:$Q$20000,7,0),IFERROR(VLOOKUP(D2234,'[1]PREÇOS UNITÁRIOS'!$B$73:$H$20000,6,0),IFERROR(VLOOKUP(D2234,'[1]INSUMOS-SINAPI'!$A$7:$F$20000,7,0),IFERROR(VLOOKUP(D2234,'[1]tab-PINI-SINT'!$B$18:$G$20000,5,0),IFERROR(VLOOKUP(D2234,[1]INSUMOS!$B$13:$H$9994,7,0),"0,00"))))))</f>
        <v>14,28</v>
      </c>
      <c r="K2234" s="40">
        <f>IF(H2234="",0,H2234*I2234)</f>
        <v>0.70490699999999995</v>
      </c>
      <c r="L2234" s="40">
        <f>H2234*J2234</f>
        <v>2.0091959999999998</v>
      </c>
      <c r="M2234" s="41">
        <f>K2234+L2234</f>
        <v>2.7141029999999997</v>
      </c>
      <c r="N2234" s="41">
        <v>279.3</v>
      </c>
    </row>
    <row r="2235" spans="3:14" ht="25" x14ac:dyDescent="0.35">
      <c r="C2235" s="34"/>
      <c r="D2235" s="36">
        <v>3146</v>
      </c>
      <c r="E2235" s="38" t="str">
        <f>IFERROR(VLOOKUP(D2235,'[1]COMP-SINT-SINAPI'!$G$6:$R$20000,12,0),IFERROR(VLOOKUP(D2235,'[1]PREÇOS UNITÁRIOS'!$B$73:$K$20000,9,0),IFERROR(VLOOKUP(D2235,'[1]INSUMOS-SINAPI'!$A$6:$J$20000,6,0),IFERROR(VLOOKUP(D2235,'[1]tab-PINI-SINT'!$B$18:$H$20000,7,0),IFERROR(VLOOKUP(D2235,[1]INSUMOS!$B$13:$J$9994,9,0),"")))))</f>
        <v>SINAPI</v>
      </c>
      <c r="F2235" s="37" t="str">
        <f>IFERROR(VLOOKUP(D2235,'[1]COMP-SINT-SINAPI'!$G$6:$Q$20000,2,0),IFERROR(VLOOKUP(D2235,'[1]PREÇOS UNITÁRIOS'!$B$73:$H$20000,3,0),IFERROR(VLOOKUP(D2235,'[1]INSUMOS-SINAPI'!$A$7:$F$20000,2,0),IFERROR(VLOOKUP(D2235,'[1]tab-PINI-SINT'!$B$18:$G$20000,2,0),IFERROR(VLOOKUP(D2235,[1]INSUMOS!$B$13:$H$9994,3,0),"")))))</f>
        <v>FITA VEDA ROSCA EM ROLOS DE 18 MM X 10 M (L X C)</v>
      </c>
      <c r="G2235" s="38" t="str">
        <f>IFERROR(VLOOKUP(D2235,'[1]COMP-SINT-SINAPI'!$G$6:$Q$20000,3,0),IFERROR(VLOOKUP(D2235,'[1]PREÇOS UNITÁRIOS'!$B$73:$H$20000,4,0),IFERROR(VLOOKUP(D2235,'[1]INSUMOS-SINAPI'!$A$7:$F$20000,3,0),IFERROR(VLOOKUP(D2235,'[1]tab-PINI-SINT'!$B$18:$G$20000,3,0),IFERROR(VLOOKUP(D2235,[1]INSUMOS!$B$13:$H$9994,5,0),"")))))</f>
        <v xml:space="preserve">UN    </v>
      </c>
      <c r="H2235" s="39">
        <f>1.12/10</f>
        <v>0.11200000000000002</v>
      </c>
      <c r="I2235" s="38" t="str">
        <f>IFERROR(VLOOKUP(D2235,'[1]COMP-SINT-SINAPI'!$G$6:$Q$20000,8,0),IFERROR(VLOOKUP(D2235,'[1]PREÇOS UNITÁRIOS'!$B$73:$H$20000,5,0),IFERROR(VLOOKUP(D2235,'[1]INSUMOS-SINAPI'!$A$7:$F$20000,5,0),IFERROR(VLOOKUP(D2235,'[1]tab-PINI-SINT'!$B$18:$G$20000,4,0),IFERROR(VLOOKUP(D2235,[1]INSUMOS!$B$13:$H$9994,6,0),"")))))</f>
        <v>4,50</v>
      </c>
      <c r="J2235" s="38" t="str">
        <f>IF(D2235="",0,IFERROR(VLOOKUP(D2235,'[1]COMP-SINT-SINAPI'!$G$6:$Q$20000,7,0),IFERROR(VLOOKUP(D2235,'[1]PREÇOS UNITÁRIOS'!$B$73:$H$20000,6,0),IFERROR(VLOOKUP(D2235,'[1]INSUMOS-SINAPI'!$A$7:$F$20000,7,0),IFERROR(VLOOKUP(D2235,'[1]tab-PINI-SINT'!$B$18:$G$20000,5,0),IFERROR(VLOOKUP(D2235,[1]INSUMOS!$B$13:$H$9994,7,0),"0,00"))))))</f>
        <v>0,00</v>
      </c>
      <c r="K2235" s="40">
        <f>IF(H2235="",0,H2235*I2235)</f>
        <v>0.50400000000000011</v>
      </c>
      <c r="L2235" s="40">
        <f>H2235*J2235</f>
        <v>0</v>
      </c>
      <c r="M2235" s="41">
        <f>K2235+L2235</f>
        <v>0.50400000000000011</v>
      </c>
      <c r="N2235" s="41">
        <v>16</v>
      </c>
    </row>
    <row r="2236" spans="3:14" x14ac:dyDescent="0.35">
      <c r="C2236" s="34"/>
      <c r="D2236" s="35"/>
      <c r="E2236" s="118"/>
      <c r="F2236" s="35"/>
      <c r="G2236" s="35"/>
      <c r="H2236" s="35"/>
      <c r="I2236" s="50" t="s">
        <v>1042</v>
      </c>
      <c r="J2236" s="29"/>
      <c r="K2236" s="41">
        <f>SUM(K2232:K2235)</f>
        <v>81.119057000000012</v>
      </c>
      <c r="L2236" s="41">
        <f>SUM(L2232:L2235)</f>
        <v>10.827053999999999</v>
      </c>
      <c r="M2236" s="41">
        <f>SUM(M2232:M2235)</f>
        <v>91.946111000000002</v>
      </c>
      <c r="N2236" s="41">
        <v>258.18</v>
      </c>
    </row>
    <row r="2237" spans="3:14" x14ac:dyDescent="0.35">
      <c r="C2237" s="34"/>
      <c r="D2237" s="35"/>
      <c r="E2237" s="118"/>
      <c r="F2237" s="51"/>
      <c r="G2237" s="43"/>
      <c r="H2237" s="43"/>
      <c r="I2237" s="43"/>
      <c r="J2237" s="43"/>
      <c r="K2237" s="43"/>
      <c r="L2237" s="43"/>
      <c r="M2237" s="43"/>
      <c r="N2237" s="41">
        <v>181.69</v>
      </c>
    </row>
    <row r="2238" spans="3:14" x14ac:dyDescent="0.35">
      <c r="C2238" s="42"/>
      <c r="D2238" s="43"/>
      <c r="E2238" s="117"/>
      <c r="F2238" s="43"/>
      <c r="G2238" s="44" t="s">
        <v>21</v>
      </c>
      <c r="H2238" s="44" t="s">
        <v>1036</v>
      </c>
      <c r="I2238" s="44" t="s">
        <v>1037</v>
      </c>
      <c r="J2238" s="44" t="s">
        <v>1038</v>
      </c>
      <c r="K2238" s="44" t="s">
        <v>1039</v>
      </c>
      <c r="L2238" s="44" t="s">
        <v>1040</v>
      </c>
      <c r="M2238" s="45" t="s">
        <v>1041</v>
      </c>
      <c r="N2238" s="41">
        <v>103.96</v>
      </c>
    </row>
    <row r="2239" spans="3:14" ht="117" x14ac:dyDescent="0.35">
      <c r="C2239" s="46" t="s">
        <v>1111</v>
      </c>
      <c r="D2239" s="47" t="str">
        <f>IF(C2239="","",VLOOKUP(C2239,'[1]PREÇOS UNITÁRIOS'!$B$12:$H$10000,2,0))</f>
        <v>C305-BASA</v>
      </c>
      <c r="E2239" s="79" t="s">
        <v>11</v>
      </c>
      <c r="F2239" s="47" t="str">
        <f>IF(C2239="","",VLOOKUP(C2239,'[1]PREÇOS UNITÁRIOS'!$B$12:$H$10000,3,0))</f>
        <v>Remanejamento de Unidade Condensadora de 36.000 a 48.000 BTU com acréscimo de tubulação de cobre, isolamento térmico, fita de proteção blackout, cabo de intertravamento, calços de borracha e cabo elétrico de força</v>
      </c>
      <c r="G2239" s="48" t="s">
        <v>21</v>
      </c>
      <c r="H2239" s="29"/>
      <c r="I2239" s="29"/>
      <c r="J2239" s="49"/>
      <c r="K2239" s="49">
        <f>K2249</f>
        <v>1971.3999999999999</v>
      </c>
      <c r="L2239" s="49">
        <f>L2249</f>
        <v>288.82</v>
      </c>
      <c r="M2239" s="49">
        <f>SUM(K2239:L2239)</f>
        <v>2260.2199999999998</v>
      </c>
      <c r="N2239" s="41">
        <v>86.08</v>
      </c>
    </row>
    <row r="2240" spans="3:14" ht="75" x14ac:dyDescent="0.35">
      <c r="C2240" s="34"/>
      <c r="D2240" s="36">
        <v>103290</v>
      </c>
      <c r="E2240" s="38" t="str">
        <f>IFERROR(VLOOKUP(D2240,'[1]COMP-SINT-SINAPI'!$G$6:$R$20000,12,0),IFERROR(VLOOKUP(D2240,'[1]PREÇOS UNITÁRIOS'!$B$73:$K$20000,9,0),IFERROR(VLOOKUP(D2240,'[1]INSUMOS-SINAPI'!$A$6:$J$20000,6,0),IFERROR(VLOOKUP(D2240,'[1]tab-PINI-SINT'!$B$18:$H$20000,7,0),IFERROR(VLOOKUP(D2240,[1]INSUMOS!$B$13:$J$9994,9,0),"")))))</f>
        <v>SINAPI</v>
      </c>
      <c r="F2240" s="37" t="str">
        <f>IFERROR(VLOOKUP(D2240,'[1]COMP-SINT-SINAPI'!$G$6:$Q$20000,2,0),IFERROR(VLOOKUP(D2240,'[1]PREÇOS UNITÁRIOS'!$B$73:$H$20000,3,0),IFERROR(VLOOKUP(D2240,'[1]INSUMOS-SINAPI'!$A$7:$F$20000,2,0),IFERROR(VLOOKUP(D2240,'[1]tab-PINI-SINT'!$B$18:$G$20000,2,0),IFERROR(VLOOKUP(D2240,[1]INSUMOS!$B$13:$H$9994,3,0),"")))))</f>
        <v>TUBO EM COBRE FLEXÍVEL, DN 3/8", COM ISOLAMENTO, INSTALADO EM FORRO, PARA RAMAL DE ALIMENTAÇÃO DE AR CONDICIONADO, INCLUSO FIXADOR. AF_11/2021</v>
      </c>
      <c r="G2240" s="38" t="str">
        <f>IFERROR(VLOOKUP(D2240,'[1]COMP-SINT-SINAPI'!$G$6:$Q$20000,3,0),IFERROR(VLOOKUP(D2240,'[1]PREÇOS UNITÁRIOS'!$B$73:$H$20000,4,0),IFERROR(VLOOKUP(D2240,'[1]INSUMOS-SINAPI'!$A$7:$F$20000,3,0),IFERROR(VLOOKUP(D2240,'[1]tab-PINI-SINT'!$B$18:$G$20000,3,0),IFERROR(VLOOKUP(D2240,[1]INSUMOS!$B$13:$H$9994,5,0),"")))))</f>
        <v>M</v>
      </c>
      <c r="H2240" s="39">
        <v>10</v>
      </c>
      <c r="I2240" s="38">
        <f>IFERROR(VLOOKUP(D2240,'[1]COMP-SINT-SINAPI'!$G$6:$Q$20000,8,0),IFERROR(VLOOKUP(D2240,'[1]PREÇOS UNITÁRIOS'!$B$73:$H$20000,5,0),IFERROR(VLOOKUP(D2240,'[1]INSUMOS-SINAPI'!$A$7:$F$20000,5,0),IFERROR(VLOOKUP(D2240,'[1]tab-PINI-SINT'!$B$18:$G$20000,4,0),IFERROR(VLOOKUP(D2240,[1]INSUMOS!$B$13:$H$9994,6,0),"")))))</f>
        <v>45.75</v>
      </c>
      <c r="J2240" s="38" t="str">
        <f>IF(D2240="",0,IFERROR(VLOOKUP(D2240,'[1]COMP-SINT-SINAPI'!$G$6:$Q$20000,7,0),IFERROR(VLOOKUP(D2240,'[1]PREÇOS UNITÁRIOS'!$B$73:$H$20000,6,0),IFERROR(VLOOKUP(D2240,'[1]INSUMOS-SINAPI'!$A$7:$F$20000,7,0),IFERROR(VLOOKUP(D2240,'[1]tab-PINI-SINT'!$B$18:$G$20000,5,0),IFERROR(VLOOKUP(D2240,[1]INSUMOS!$B$13:$H$9994,7,0),"0,00"))))))</f>
        <v>3,84</v>
      </c>
      <c r="K2240" s="40">
        <f t="shared" ref="K2240:K2248" si="81">IF(H2240="",0,H2240*I2240)</f>
        <v>457.5</v>
      </c>
      <c r="L2240" s="40">
        <f t="shared" ref="L2240:L2248" si="82">H2240*J2240</f>
        <v>38.4</v>
      </c>
      <c r="M2240" s="41">
        <f t="shared" ref="M2240:M2248" si="83">K2240+L2240</f>
        <v>495.9</v>
      </c>
      <c r="N2240" s="41">
        <v>2263.5099999999998</v>
      </c>
    </row>
    <row r="2241" spans="3:14" ht="75" x14ac:dyDescent="0.35">
      <c r="C2241" s="34"/>
      <c r="D2241" s="36">
        <v>103292</v>
      </c>
      <c r="E2241" s="38" t="str">
        <f>IFERROR(VLOOKUP(D2241,'[1]COMP-SINT-SINAPI'!$G$6:$R$20000,12,0),IFERROR(VLOOKUP(D2241,'[1]PREÇOS UNITÁRIOS'!$B$73:$K$20000,9,0),IFERROR(VLOOKUP(D2241,'[1]INSUMOS-SINAPI'!$A$6:$J$20000,6,0),IFERROR(VLOOKUP(D2241,'[1]tab-PINI-SINT'!$B$18:$H$20000,7,0),IFERROR(VLOOKUP(D2241,[1]INSUMOS!$B$13:$J$9994,9,0),"")))))</f>
        <v>SINAPI</v>
      </c>
      <c r="F2241" s="37" t="str">
        <f>IFERROR(VLOOKUP(D2241,'[1]COMP-SINT-SINAPI'!$G$6:$Q$20000,2,0),IFERROR(VLOOKUP(D2241,'[1]PREÇOS UNITÁRIOS'!$B$73:$H$20000,3,0),IFERROR(VLOOKUP(D2241,'[1]INSUMOS-SINAPI'!$A$7:$F$20000,2,0),IFERROR(VLOOKUP(D2241,'[1]tab-PINI-SINT'!$B$18:$G$20000,2,0),IFERROR(VLOOKUP(D2241,[1]INSUMOS!$B$13:$H$9994,3,0),"")))))</f>
        <v>TUBO EM COBRE FLEXÍVEL, DN 5/8", COM ISOLAMENTO, INSTALADO EM FORRO, PARA RAMAL DE ALIMENTAÇÃO DE AR CONDICIONADO, INCLUSO FIXADOR. AF_11/2021</v>
      </c>
      <c r="G2241" s="38" t="str">
        <f>IFERROR(VLOOKUP(D2241,'[1]COMP-SINT-SINAPI'!$G$6:$Q$20000,3,0),IFERROR(VLOOKUP(D2241,'[1]PREÇOS UNITÁRIOS'!$B$73:$H$20000,4,0),IFERROR(VLOOKUP(D2241,'[1]INSUMOS-SINAPI'!$A$7:$F$20000,3,0),IFERROR(VLOOKUP(D2241,'[1]tab-PINI-SINT'!$B$18:$G$20000,3,0),IFERROR(VLOOKUP(D2241,[1]INSUMOS!$B$13:$H$9994,5,0),"")))))</f>
        <v>M</v>
      </c>
      <c r="H2241" s="39">
        <v>10</v>
      </c>
      <c r="I2241" s="38">
        <f>IFERROR(VLOOKUP(D2241,'[1]COMP-SINT-SINAPI'!$G$6:$Q$20000,8,0),IFERROR(VLOOKUP(D2241,'[1]PREÇOS UNITÁRIOS'!$B$73:$H$20000,5,0),IFERROR(VLOOKUP(D2241,'[1]INSUMOS-SINAPI'!$A$7:$F$20000,5,0),IFERROR(VLOOKUP(D2241,'[1]tab-PINI-SINT'!$B$18:$G$20000,4,0),IFERROR(VLOOKUP(D2241,[1]INSUMOS!$B$13:$H$9994,6,0),"")))))</f>
        <v>70.38</v>
      </c>
      <c r="J2241" s="38" t="str">
        <f>IF(D2241="",0,IFERROR(VLOOKUP(D2241,'[1]COMP-SINT-SINAPI'!$G$6:$Q$20000,7,0),IFERROR(VLOOKUP(D2241,'[1]PREÇOS UNITÁRIOS'!$B$73:$H$20000,6,0),IFERROR(VLOOKUP(D2241,'[1]INSUMOS-SINAPI'!$A$7:$F$20000,7,0),IFERROR(VLOOKUP(D2241,'[1]tab-PINI-SINT'!$B$18:$G$20000,5,0),IFERROR(VLOOKUP(D2241,[1]INSUMOS!$B$13:$H$9994,7,0),"0,00"))))))</f>
        <v>4,20</v>
      </c>
      <c r="K2241" s="40">
        <f t="shared" si="81"/>
        <v>703.8</v>
      </c>
      <c r="L2241" s="40">
        <f t="shared" si="82"/>
        <v>42</v>
      </c>
      <c r="M2241" s="41">
        <f t="shared" si="83"/>
        <v>745.8</v>
      </c>
      <c r="N2241" s="43"/>
    </row>
    <row r="2242" spans="3:14" x14ac:dyDescent="0.35">
      <c r="C2242" s="34"/>
      <c r="D2242" s="36" t="s">
        <v>1232</v>
      </c>
      <c r="E2242" s="38" t="str">
        <f>IFERROR(VLOOKUP(D2242,'[1]COMP-SINT-SINAPI'!$G$6:$R$20000,12,0),IFERROR(VLOOKUP(D2242,'[1]PREÇOS UNITÁRIOS'!$B$73:$K$20000,9,0),IFERROR(VLOOKUP(D2242,'[1]INSUMOS-SINAPI'!$A$6:$J$20000,6,0),IFERROR(VLOOKUP(D2242,'[1]tab-PINI-SINT'!$B$18:$H$20000,7,0),IFERROR(VLOOKUP(D2242,[1]INSUMOS!$B$13:$J$9994,9,0),"")))))</f>
        <v>INTERNET</v>
      </c>
      <c r="F2242" s="37" t="str">
        <f>IFERROR(VLOOKUP(D2242,'[1]COMP-SINT-SINAPI'!$G$6:$Q$20000,2,0),IFERROR(VLOOKUP(D2242,'[1]PREÇOS UNITÁRIOS'!$B$73:$H$20000,3,0),IFERROR(VLOOKUP(D2242,'[1]INSUMOS-SINAPI'!$A$7:$F$20000,2,0),IFERROR(VLOOKUP(D2242,'[1]tab-PINI-SINT'!$B$18:$G$20000,2,0),IFERROR(VLOOKUP(D2242,[1]INSUMOS!$B$13:$H$9994,3,0),"")))))</f>
        <v>FITA BLACKOUT</v>
      </c>
      <c r="G2242" s="38" t="str">
        <f>IFERROR(VLOOKUP(D2242,'[1]COMP-SINT-SINAPI'!$G$6:$Q$20000,3,0),IFERROR(VLOOKUP(D2242,'[1]PREÇOS UNITÁRIOS'!$B$73:$H$20000,4,0),IFERROR(VLOOKUP(D2242,'[1]INSUMOS-SINAPI'!$A$7:$F$20000,3,0),IFERROR(VLOOKUP(D2242,'[1]tab-PINI-SINT'!$B$18:$G$20000,3,0),IFERROR(VLOOKUP(D2242,[1]INSUMOS!$B$13:$H$9994,5,0),"")))))</f>
        <v>M</v>
      </c>
      <c r="H2242" s="39">
        <v>12</v>
      </c>
      <c r="I2242" s="38">
        <f>IFERROR(VLOOKUP(D2242,'[1]COMP-SINT-SINAPI'!$G$6:$Q$20000,8,0),IFERROR(VLOOKUP(D2242,'[1]PREÇOS UNITÁRIOS'!$B$73:$H$20000,5,0),IFERROR(VLOOKUP(D2242,'[1]INSUMOS-SINAPI'!$A$7:$F$20000,5,0),IFERROR(VLOOKUP(D2242,'[1]tab-PINI-SINT'!$B$18:$G$20000,4,0),IFERROR(VLOOKUP(D2242,[1]INSUMOS!$B$13:$H$9994,6,0),"")))))</f>
        <v>5</v>
      </c>
      <c r="J2242" s="38">
        <f>IF(D2242="",0,IFERROR(VLOOKUP(D2242,'[1]COMP-SINT-SINAPI'!$G$6:$Q$20000,7,0),IFERROR(VLOOKUP(D2242,'[1]PREÇOS UNITÁRIOS'!$B$73:$H$20000,6,0),IFERROR(VLOOKUP(D2242,'[1]INSUMOS-SINAPI'!$A$7:$F$20000,7,0),IFERROR(VLOOKUP(D2242,'[1]tab-PINI-SINT'!$B$18:$G$20000,5,0),IFERROR(VLOOKUP(D2242,[1]INSUMOS!$B$13:$H$9994,7,0),"0,00"))))))</f>
        <v>0</v>
      </c>
      <c r="K2242" s="40">
        <f t="shared" si="81"/>
        <v>60</v>
      </c>
      <c r="L2242" s="40">
        <f t="shared" si="82"/>
        <v>0</v>
      </c>
      <c r="M2242" s="41">
        <f t="shared" si="83"/>
        <v>60</v>
      </c>
      <c r="N2242" s="45" t="s">
        <v>1041</v>
      </c>
    </row>
    <row r="2243" spans="3:14" ht="62.5" x14ac:dyDescent="0.35">
      <c r="C2243" s="34"/>
      <c r="D2243" s="36">
        <v>91930</v>
      </c>
      <c r="E2243" s="38" t="str">
        <f>IFERROR(VLOOKUP(D2243,'[1]COMP-SINT-SINAPI'!$G$6:$R$20000,12,0),IFERROR(VLOOKUP(D2243,'[1]PREÇOS UNITÁRIOS'!$B$73:$K$20000,9,0),IFERROR(VLOOKUP(D2243,'[1]INSUMOS-SINAPI'!$A$6:$J$20000,6,0),IFERROR(VLOOKUP(D2243,'[1]tab-PINI-SINT'!$B$18:$H$20000,7,0),IFERROR(VLOOKUP(D2243,[1]INSUMOS!$B$13:$J$9994,9,0),"")))))</f>
        <v>SINAPI</v>
      </c>
      <c r="F2243" s="37" t="str">
        <f>IFERROR(VLOOKUP(D2243,'[1]COMP-SINT-SINAPI'!$G$6:$Q$20000,2,0),IFERROR(VLOOKUP(D2243,'[1]PREÇOS UNITÁRIOS'!$B$73:$H$20000,3,0),IFERROR(VLOOKUP(D2243,'[1]INSUMOS-SINAPI'!$A$7:$F$20000,2,0),IFERROR(VLOOKUP(D2243,'[1]tab-PINI-SINT'!$B$18:$G$20000,2,0),IFERROR(VLOOKUP(D2243,[1]INSUMOS!$B$13:$H$9994,3,0),"")))))</f>
        <v>CABO DE COBRE FLEXÍVEL ISOLADO, 6 MM², ANTI-CHAMA 450/750 V, PARA CIRCUITOS TERMINAIS - FORNECIMENTO E INSTALAÇÃO. AF_03/2023</v>
      </c>
      <c r="G2243" s="38" t="str">
        <f>IFERROR(VLOOKUP(D2243,'[1]COMP-SINT-SINAPI'!$G$6:$Q$20000,3,0),IFERROR(VLOOKUP(D2243,'[1]PREÇOS UNITÁRIOS'!$B$73:$H$20000,4,0),IFERROR(VLOOKUP(D2243,'[1]INSUMOS-SINAPI'!$A$7:$F$20000,3,0),IFERROR(VLOOKUP(D2243,'[1]tab-PINI-SINT'!$B$18:$G$20000,3,0),IFERROR(VLOOKUP(D2243,[1]INSUMOS!$B$13:$H$9994,5,0),"")))))</f>
        <v>M</v>
      </c>
      <c r="H2243" s="39">
        <v>30</v>
      </c>
      <c r="I2243" s="38">
        <f>IFERROR(VLOOKUP(D2243,'[1]COMP-SINT-SINAPI'!$G$6:$Q$20000,8,0),IFERROR(VLOOKUP(D2243,'[1]PREÇOS UNITÁRIOS'!$B$73:$H$20000,5,0),IFERROR(VLOOKUP(D2243,'[1]INSUMOS-SINAPI'!$A$7:$F$20000,5,0),IFERROR(VLOOKUP(D2243,'[1]tab-PINI-SINT'!$B$18:$G$20000,4,0),IFERROR(VLOOKUP(D2243,[1]INSUMOS!$B$13:$H$9994,6,0),"")))))</f>
        <v>6.8100000000000005</v>
      </c>
      <c r="J2243" s="38" t="str">
        <f>IF(D2243="",0,IFERROR(VLOOKUP(D2243,'[1]COMP-SINT-SINAPI'!$G$6:$Q$20000,7,0),IFERROR(VLOOKUP(D2243,'[1]PREÇOS UNITÁRIOS'!$B$73:$H$20000,6,0),IFERROR(VLOOKUP(D2243,'[1]INSUMOS-SINAPI'!$A$7:$F$20000,7,0),IFERROR(VLOOKUP(D2243,'[1]tab-PINI-SINT'!$B$18:$G$20000,5,0),IFERROR(VLOOKUP(D2243,[1]INSUMOS!$B$13:$H$9994,7,0),"0,00"))))))</f>
        <v>1,82</v>
      </c>
      <c r="K2243" s="40">
        <f t="shared" si="81"/>
        <v>204.3</v>
      </c>
      <c r="L2243" s="40">
        <f t="shared" si="82"/>
        <v>54.6</v>
      </c>
      <c r="M2243" s="41">
        <f t="shared" si="83"/>
        <v>258.90000000000003</v>
      </c>
      <c r="N2243" s="49">
        <v>101.08166666666668</v>
      </c>
    </row>
    <row r="2244" spans="3:14" x14ac:dyDescent="0.35">
      <c r="C2244" s="34"/>
      <c r="D2244" s="36" t="s">
        <v>1233</v>
      </c>
      <c r="E2244" s="38" t="str">
        <f>IFERROR(VLOOKUP(D2244,'[1]COMP-SINT-SINAPI'!$G$6:$R$20000,12,0),IFERROR(VLOOKUP(D2244,'[1]PREÇOS UNITÁRIOS'!$B$73:$K$20000,9,0),IFERROR(VLOOKUP(D2244,'[1]INSUMOS-SINAPI'!$A$6:$J$20000,6,0),IFERROR(VLOOKUP(D2244,'[1]tab-PINI-SINT'!$B$18:$H$20000,7,0),IFERROR(VLOOKUP(D2244,[1]INSUMOS!$B$13:$J$9994,9,0),"")))))</f>
        <v>INTERNET</v>
      </c>
      <c r="F2244" s="37" t="str">
        <f>IFERROR(VLOOKUP(D2244,'[1]COMP-SINT-SINAPI'!$G$6:$Q$20000,2,0),IFERROR(VLOOKUP(D2244,'[1]PREÇOS UNITÁRIOS'!$B$73:$H$20000,3,0),IFERROR(VLOOKUP(D2244,'[1]INSUMOS-SINAPI'!$A$7:$F$20000,2,0),IFERROR(VLOOKUP(D2244,'[1]tab-PINI-SINT'!$B$18:$G$20000,2,0),IFERROR(VLOOKUP(D2244,[1]INSUMOS!$B$13:$H$9994,3,0),"")))))</f>
        <v>CALÇADO DE BORRACHA</v>
      </c>
      <c r="G2244" s="38" t="str">
        <f>IFERROR(VLOOKUP(D2244,'[1]COMP-SINT-SINAPI'!$G$6:$Q$20000,3,0),IFERROR(VLOOKUP(D2244,'[1]PREÇOS UNITÁRIOS'!$B$73:$H$20000,4,0),IFERROR(VLOOKUP(D2244,'[1]INSUMOS-SINAPI'!$A$7:$F$20000,3,0),IFERROR(VLOOKUP(D2244,'[1]tab-PINI-SINT'!$B$18:$G$20000,3,0),IFERROR(VLOOKUP(D2244,[1]INSUMOS!$B$13:$H$9994,5,0),"")))))</f>
        <v>UND</v>
      </c>
      <c r="H2244" s="39">
        <v>4</v>
      </c>
      <c r="I2244" s="38">
        <f>IFERROR(VLOOKUP(D2244,'[1]COMP-SINT-SINAPI'!$G$6:$Q$20000,8,0),IFERROR(VLOOKUP(D2244,'[1]PREÇOS UNITÁRIOS'!$B$73:$H$20000,5,0),IFERROR(VLOOKUP(D2244,'[1]INSUMOS-SINAPI'!$A$7:$F$20000,5,0),IFERROR(VLOOKUP(D2244,'[1]tab-PINI-SINT'!$B$18:$G$20000,4,0),IFERROR(VLOOKUP(D2244,[1]INSUMOS!$B$13:$H$9994,6,0),"")))))</f>
        <v>4</v>
      </c>
      <c r="J2244" s="38">
        <f>IF(D2244="",0,IFERROR(VLOOKUP(D2244,'[1]COMP-SINT-SINAPI'!$G$6:$Q$20000,7,0),IFERROR(VLOOKUP(D2244,'[1]PREÇOS UNITÁRIOS'!$B$73:$H$20000,6,0),IFERROR(VLOOKUP(D2244,'[1]INSUMOS-SINAPI'!$A$7:$F$20000,7,0),IFERROR(VLOOKUP(D2244,'[1]tab-PINI-SINT'!$B$18:$G$20000,5,0),IFERROR(VLOOKUP(D2244,[1]INSUMOS!$B$13:$H$9994,7,0),"0,00"))))))</f>
        <v>0</v>
      </c>
      <c r="K2244" s="40">
        <f t="shared" si="81"/>
        <v>16</v>
      </c>
      <c r="L2244" s="40">
        <f t="shared" si="82"/>
        <v>0</v>
      </c>
      <c r="M2244" s="41">
        <f t="shared" si="83"/>
        <v>16</v>
      </c>
      <c r="N2244" s="41">
        <v>18.666666666666668</v>
      </c>
    </row>
    <row r="2245" spans="3:14" ht="27" x14ac:dyDescent="0.35">
      <c r="C2245" s="34"/>
      <c r="D2245" s="36" t="s">
        <v>1258</v>
      </c>
      <c r="E2245" s="38" t="str">
        <f>IFERROR(VLOOKUP(D2245,'[1]COMP-SINT-SINAPI'!$G$6:$R$20000,12,0),IFERROR(VLOOKUP(D2245,'[1]PREÇOS UNITÁRIOS'!$B$73:$K$20000,9,0),IFERROR(VLOOKUP(D2245,'[1]INSUMOS-SINAPI'!$A$6:$J$20000,6,0),IFERROR(VLOOKUP(D2245,'[1]tab-PINI-SINT'!$B$18:$H$20000,7,0),IFERROR(VLOOKUP(D2245,[1]INSUMOS!$B$13:$J$9994,9,0),"")))))</f>
        <v>PINI</v>
      </c>
      <c r="F2245" s="37" t="str">
        <f>IFERROR(VLOOKUP(D2245,'[1]COMP-SINT-SINAPI'!$G$6:$Q$20000,2,0),IFERROR(VLOOKUP(D2245,'[1]PREÇOS UNITÁRIOS'!$B$73:$H$20000,3,0),IFERROR(VLOOKUP(D2245,'[1]INSUMOS-SINAPI'!$A$7:$F$20000,2,0),IFERROR(VLOOKUP(D2245,'[1]tab-PINI-SINT'!$B$18:$G$20000,2,0),IFERROR(VLOOKUP(D2245,[1]INSUMOS!$B$13:$H$9994,3,0),"")))))</f>
        <v>Gás refrigerante R410</v>
      </c>
      <c r="G2245" s="38" t="str">
        <f>IFERROR(VLOOKUP(D2245,'[1]COMP-SINT-SINAPI'!$G$6:$Q$20000,3,0),IFERROR(VLOOKUP(D2245,'[1]PREÇOS UNITÁRIOS'!$B$73:$H$20000,4,0),IFERROR(VLOOKUP(D2245,'[1]INSUMOS-SINAPI'!$A$7:$F$20000,3,0),IFERROR(VLOOKUP(D2245,'[1]tab-PINI-SINT'!$B$18:$G$20000,3,0),IFERROR(VLOOKUP(D2245,[1]INSUMOS!$B$13:$H$9994,5,0),"")))))</f>
        <v>kg</v>
      </c>
      <c r="H2245" s="39">
        <v>1</v>
      </c>
      <c r="I2245" s="38">
        <f>IFERROR(VLOOKUP(D2245,'[1]COMP-SINT-SINAPI'!$G$6:$Q$20000,8,0),IFERROR(VLOOKUP(D2245,'[1]PREÇOS UNITÁRIOS'!$B$73:$H$20000,5,0),IFERROR(VLOOKUP(D2245,'[1]INSUMOS-SINAPI'!$A$7:$F$20000,5,0),IFERROR(VLOOKUP(D2245,'[1]tab-PINI-SINT'!$B$18:$G$20000,4,0),IFERROR(VLOOKUP(D2245,[1]INSUMOS!$B$13:$H$9994,6,0),"")))))</f>
        <v>307.39</v>
      </c>
      <c r="J2245" s="38">
        <f>IF(D2245="",0,IFERROR(VLOOKUP(D2245,'[1]COMP-SINT-SINAPI'!$G$6:$Q$20000,7,0),IFERROR(VLOOKUP(D2245,'[1]PREÇOS UNITÁRIOS'!$B$73:$H$20000,6,0),IFERROR(VLOOKUP(D2245,'[1]INSUMOS-SINAPI'!$A$7:$F$20000,7,0),IFERROR(VLOOKUP(D2245,'[1]tab-PINI-SINT'!$B$18:$G$20000,5,0),IFERROR(VLOOKUP(D2245,[1]INSUMOS!$B$13:$H$9994,7,0),"0,00"))))))</f>
        <v>7.78</v>
      </c>
      <c r="K2245" s="40">
        <f t="shared" si="81"/>
        <v>307.39</v>
      </c>
      <c r="L2245" s="40">
        <f t="shared" si="82"/>
        <v>7.78</v>
      </c>
      <c r="M2245" s="41">
        <f t="shared" si="83"/>
        <v>315.16999999999996</v>
      </c>
      <c r="N2245" s="41">
        <v>1.58</v>
      </c>
    </row>
    <row r="2246" spans="3:14" x14ac:dyDescent="0.35">
      <c r="C2246" s="34"/>
      <c r="D2246" s="36" t="s">
        <v>1234</v>
      </c>
      <c r="E2246" s="38" t="str">
        <f>IFERROR(VLOOKUP(D2246,'[1]COMP-SINT-SINAPI'!$G$6:$R$20000,12,0),IFERROR(VLOOKUP(D2246,'[1]PREÇOS UNITÁRIOS'!$B$73:$K$20000,9,0),IFERROR(VLOOKUP(D2246,'[1]INSUMOS-SINAPI'!$A$6:$J$20000,6,0),IFERROR(VLOOKUP(D2246,'[1]tab-PINI-SINT'!$B$18:$H$20000,7,0),IFERROR(VLOOKUP(D2246,[1]INSUMOS!$B$13:$J$9994,9,0),"")))))</f>
        <v>INTERNET</v>
      </c>
      <c r="F2246" s="37" t="str">
        <f>IFERROR(VLOOKUP(D2246,'[1]COMP-SINT-SINAPI'!$G$6:$Q$20000,2,0),IFERROR(VLOOKUP(D2246,'[1]PREÇOS UNITÁRIOS'!$B$73:$H$20000,3,0),IFERROR(VLOOKUP(D2246,'[1]INSUMOS-SINAPI'!$A$7:$F$20000,2,0),IFERROR(VLOOKUP(D2246,'[1]tab-PINI-SINT'!$B$18:$G$20000,2,0),IFERROR(VLOOKUP(D2246,[1]INSUMOS!$B$13:$H$9994,3,0),"")))))</f>
        <v>GÁS 141B</v>
      </c>
      <c r="G2246" s="38" t="str">
        <f>IFERROR(VLOOKUP(D2246,'[1]COMP-SINT-SINAPI'!$G$6:$Q$20000,3,0),IFERROR(VLOOKUP(D2246,'[1]PREÇOS UNITÁRIOS'!$B$73:$H$20000,4,0),IFERROR(VLOOKUP(D2246,'[1]INSUMOS-SINAPI'!$A$7:$F$20000,3,0),IFERROR(VLOOKUP(D2246,'[1]tab-PINI-SINT'!$B$18:$G$20000,3,0),IFERROR(VLOOKUP(D2246,[1]INSUMOS!$B$13:$H$9994,5,0),"")))))</f>
        <v xml:space="preserve">KG </v>
      </c>
      <c r="H2246" s="39">
        <v>1</v>
      </c>
      <c r="I2246" s="38">
        <f>IFERROR(VLOOKUP(D2246,'[1]COMP-SINT-SINAPI'!$G$6:$Q$20000,8,0),IFERROR(VLOOKUP(D2246,'[1]PREÇOS UNITÁRIOS'!$B$73:$H$20000,5,0),IFERROR(VLOOKUP(D2246,'[1]INSUMOS-SINAPI'!$A$7:$F$20000,5,0),IFERROR(VLOOKUP(D2246,'[1]tab-PINI-SINT'!$B$18:$G$20000,4,0),IFERROR(VLOOKUP(D2246,[1]INSUMOS!$B$13:$H$9994,6,0),"")))))</f>
        <v>181.69</v>
      </c>
      <c r="J2246" s="38">
        <f>IF(D2246="",0,IFERROR(VLOOKUP(D2246,'[1]COMP-SINT-SINAPI'!$G$6:$Q$20000,7,0),IFERROR(VLOOKUP(D2246,'[1]PREÇOS UNITÁRIOS'!$B$73:$H$20000,6,0),IFERROR(VLOOKUP(D2246,'[1]INSUMOS-SINAPI'!$A$7:$F$20000,7,0),IFERROR(VLOOKUP(D2246,'[1]tab-PINI-SINT'!$B$18:$G$20000,5,0),IFERROR(VLOOKUP(D2246,[1]INSUMOS!$B$13:$H$9994,7,0),"0,00"))))))</f>
        <v>0</v>
      </c>
      <c r="K2246" s="40">
        <f t="shared" si="81"/>
        <v>181.69</v>
      </c>
      <c r="L2246" s="40">
        <f t="shared" si="82"/>
        <v>0</v>
      </c>
      <c r="M2246" s="41">
        <f t="shared" si="83"/>
        <v>181.69</v>
      </c>
      <c r="N2246" s="41">
        <v>70.260000000000005</v>
      </c>
    </row>
    <row r="2247" spans="3:14" ht="50" x14ac:dyDescent="0.35">
      <c r="C2247" s="34"/>
      <c r="D2247" s="36">
        <v>100308</v>
      </c>
      <c r="E2247" s="38" t="str">
        <f>IFERROR(VLOOKUP(D2247,'[1]COMP-SINT-SINAPI'!$G$6:$R$20000,12,0),IFERROR(VLOOKUP(D2247,'[1]PREÇOS UNITÁRIOS'!$B$73:$K$20000,9,0),IFERROR(VLOOKUP(D2247,'[1]INSUMOS-SINAPI'!$A$6:$J$20000,6,0),IFERROR(VLOOKUP(D2247,'[1]tab-PINI-SINT'!$B$18:$H$20000,7,0),IFERROR(VLOOKUP(D2247,[1]INSUMOS!$B$13:$J$9994,9,0),"")))))</f>
        <v>SINAPI</v>
      </c>
      <c r="F2247" s="37" t="str">
        <f>IFERROR(VLOOKUP(D2247,'[1]COMP-SINT-SINAPI'!$G$6:$Q$20000,2,0),IFERROR(VLOOKUP(D2247,'[1]PREÇOS UNITÁRIOS'!$B$73:$H$20000,3,0),IFERROR(VLOOKUP(D2247,'[1]INSUMOS-SINAPI'!$A$7:$F$20000,2,0),IFERROR(VLOOKUP(D2247,'[1]tab-PINI-SINT'!$B$18:$G$20000,2,0),IFERROR(VLOOKUP(D2247,[1]INSUMOS!$B$13:$H$9994,3,0),"")))))</f>
        <v>MECÂNICO DE REFRIGERAÇÃO COM ENCARGOS COMPLEMENTARES</v>
      </c>
      <c r="G2247" s="38" t="str">
        <f>IFERROR(VLOOKUP(D2247,'[1]COMP-SINT-SINAPI'!$G$6:$Q$20000,3,0),IFERROR(VLOOKUP(D2247,'[1]PREÇOS UNITÁRIOS'!$B$73:$H$20000,4,0),IFERROR(VLOOKUP(D2247,'[1]INSUMOS-SINAPI'!$A$7:$F$20000,3,0),IFERROR(VLOOKUP(D2247,'[1]tab-PINI-SINT'!$B$18:$G$20000,3,0),IFERROR(VLOOKUP(D2247,[1]INSUMOS!$B$13:$H$9994,5,0),"")))))</f>
        <v>H</v>
      </c>
      <c r="H2247" s="39">
        <v>4</v>
      </c>
      <c r="I2247" s="38">
        <f>IFERROR(VLOOKUP(D2247,'[1]COMP-SINT-SINAPI'!$G$6:$Q$20000,8,0),IFERROR(VLOOKUP(D2247,'[1]PREÇOS UNITÁRIOS'!$B$73:$H$20000,5,0),IFERROR(VLOOKUP(D2247,'[1]INSUMOS-SINAPI'!$A$7:$F$20000,5,0),IFERROR(VLOOKUP(D2247,'[1]tab-PINI-SINT'!$B$18:$G$20000,4,0),IFERROR(VLOOKUP(D2247,[1]INSUMOS!$B$13:$H$9994,6,0),"")))))</f>
        <v>5.1700000000000017</v>
      </c>
      <c r="J2247" s="38" t="str">
        <f>IF(D2247="",0,IFERROR(VLOOKUP(D2247,'[1]COMP-SINT-SINAPI'!$G$6:$Q$20000,7,0),IFERROR(VLOOKUP(D2247,'[1]PREÇOS UNITÁRIOS'!$B$73:$H$20000,6,0),IFERROR(VLOOKUP(D2247,'[1]INSUMOS-SINAPI'!$A$7:$F$20000,7,0),IFERROR(VLOOKUP(D2247,'[1]tab-PINI-SINT'!$B$18:$G$20000,5,0),IFERROR(VLOOKUP(D2247,[1]INSUMOS!$B$13:$H$9994,7,0),"0,00"))))))</f>
        <v>21,22</v>
      </c>
      <c r="K2247" s="40">
        <f t="shared" si="81"/>
        <v>20.680000000000007</v>
      </c>
      <c r="L2247" s="40">
        <f t="shared" si="82"/>
        <v>84.88</v>
      </c>
      <c r="M2247" s="41">
        <f t="shared" si="83"/>
        <v>105.56</v>
      </c>
      <c r="N2247" s="41">
        <v>10.574999999999999</v>
      </c>
    </row>
    <row r="2248" spans="3:14" ht="37.5" x14ac:dyDescent="0.35">
      <c r="C2248" s="34"/>
      <c r="D2248" s="36">
        <v>88243</v>
      </c>
      <c r="E2248" s="38" t="str">
        <f>IFERROR(VLOOKUP(D2248,'[1]COMP-SINT-SINAPI'!$G$6:$R$20000,12,0),IFERROR(VLOOKUP(D2248,'[1]PREÇOS UNITÁRIOS'!$B$73:$K$20000,9,0),IFERROR(VLOOKUP(D2248,'[1]INSUMOS-SINAPI'!$A$6:$J$20000,6,0),IFERROR(VLOOKUP(D2248,'[1]tab-PINI-SINT'!$B$18:$H$20000,7,0),IFERROR(VLOOKUP(D2248,[1]INSUMOS!$B$13:$J$9994,9,0),"")))))</f>
        <v>SINAPI</v>
      </c>
      <c r="F2248" s="37" t="str">
        <f>IFERROR(VLOOKUP(D2248,'[1]COMP-SINT-SINAPI'!$G$6:$Q$20000,2,0),IFERROR(VLOOKUP(D2248,'[1]PREÇOS UNITÁRIOS'!$B$73:$H$20000,3,0),IFERROR(VLOOKUP(D2248,'[1]INSUMOS-SINAPI'!$A$7:$F$20000,2,0),IFERROR(VLOOKUP(D2248,'[1]tab-PINI-SINT'!$B$18:$G$20000,2,0),IFERROR(VLOOKUP(D2248,[1]INSUMOS!$B$13:$H$9994,3,0),"")))))</f>
        <v>AJUDANTE ESPECIALIZADO COM ENCARGOS COMPLEMENTARES</v>
      </c>
      <c r="G2248" s="38" t="str">
        <f>IFERROR(VLOOKUP(D2248,'[1]COMP-SINT-SINAPI'!$G$6:$Q$20000,3,0),IFERROR(VLOOKUP(D2248,'[1]PREÇOS UNITÁRIOS'!$B$73:$H$20000,4,0),IFERROR(VLOOKUP(D2248,'[1]INSUMOS-SINAPI'!$A$7:$F$20000,3,0),IFERROR(VLOOKUP(D2248,'[1]tab-PINI-SINT'!$B$18:$G$20000,3,0),IFERROR(VLOOKUP(D2248,[1]INSUMOS!$B$13:$H$9994,5,0),"")))))</f>
        <v>H</v>
      </c>
      <c r="H2248" s="39">
        <v>4</v>
      </c>
      <c r="I2248" s="38">
        <f>IFERROR(VLOOKUP(D2248,'[1]COMP-SINT-SINAPI'!$G$6:$Q$20000,8,0),IFERROR(VLOOKUP(D2248,'[1]PREÇOS UNITÁRIOS'!$B$73:$H$20000,5,0),IFERROR(VLOOKUP(D2248,'[1]INSUMOS-SINAPI'!$A$7:$F$20000,5,0),IFERROR(VLOOKUP(D2248,'[1]tab-PINI-SINT'!$B$18:$G$20000,4,0),IFERROR(VLOOKUP(D2248,[1]INSUMOS!$B$13:$H$9994,6,0),"")))))</f>
        <v>5.0100000000000016</v>
      </c>
      <c r="J2248" s="38" t="str">
        <f>IF(D2248="",0,IFERROR(VLOOKUP(D2248,'[1]COMP-SINT-SINAPI'!$G$6:$Q$20000,7,0),IFERROR(VLOOKUP(D2248,'[1]PREÇOS UNITÁRIOS'!$B$73:$H$20000,6,0),IFERROR(VLOOKUP(D2248,'[1]INSUMOS-SINAPI'!$A$7:$F$20000,7,0),IFERROR(VLOOKUP(D2248,'[1]tab-PINI-SINT'!$B$18:$G$20000,5,0),IFERROR(VLOOKUP(D2248,[1]INSUMOS!$B$13:$H$9994,7,0),"0,00"))))))</f>
        <v>15,29</v>
      </c>
      <c r="K2248" s="40">
        <f t="shared" si="81"/>
        <v>20.040000000000006</v>
      </c>
      <c r="L2248" s="40">
        <f t="shared" si="82"/>
        <v>61.16</v>
      </c>
      <c r="M2248" s="41">
        <f t="shared" si="83"/>
        <v>81.2</v>
      </c>
      <c r="N2248" s="41">
        <v>101.08166666666668</v>
      </c>
    </row>
    <row r="2249" spans="3:14" x14ac:dyDescent="0.35">
      <c r="C2249" s="34"/>
      <c r="D2249" s="35"/>
      <c r="E2249" s="118"/>
      <c r="F2249" s="35"/>
      <c r="G2249" s="35"/>
      <c r="H2249" s="35"/>
      <c r="I2249" s="50" t="s">
        <v>1042</v>
      </c>
      <c r="J2249" s="29"/>
      <c r="K2249" s="41">
        <f>SUM(K2240:K2248)</f>
        <v>1971.3999999999999</v>
      </c>
      <c r="L2249" s="41">
        <f>SUM(L2240:L2248)</f>
        <v>288.82</v>
      </c>
      <c r="M2249" s="41">
        <f>SUM(M2240:M2248)</f>
        <v>2260.2199999999998</v>
      </c>
    </row>
    <row r="2250" spans="3:14" x14ac:dyDescent="0.35">
      <c r="C2250" s="34"/>
      <c r="D2250" s="35"/>
      <c r="E2250" s="118"/>
      <c r="F2250" s="51"/>
      <c r="G2250" s="43"/>
      <c r="H2250" s="43"/>
      <c r="I2250" s="43"/>
      <c r="J2250" s="43"/>
      <c r="K2250" s="43"/>
      <c r="L2250" s="43"/>
      <c r="M2250" s="43"/>
    </row>
    <row r="2251" spans="3:14" x14ac:dyDescent="0.35">
      <c r="C2251" s="42"/>
      <c r="D2251" s="43"/>
      <c r="E2251" s="117"/>
      <c r="F2251" s="43"/>
      <c r="G2251" s="44" t="s">
        <v>21</v>
      </c>
      <c r="H2251" s="44" t="s">
        <v>1036</v>
      </c>
      <c r="I2251" s="44" t="s">
        <v>1037</v>
      </c>
      <c r="J2251" s="44" t="s">
        <v>1038</v>
      </c>
      <c r="K2251" s="44" t="s">
        <v>1039</v>
      </c>
      <c r="L2251" s="44" t="s">
        <v>1040</v>
      </c>
      <c r="M2251" s="45" t="s">
        <v>1041</v>
      </c>
    </row>
    <row r="2252" spans="3:14" ht="78" x14ac:dyDescent="0.35">
      <c r="C2252" s="46" t="s">
        <v>1215</v>
      </c>
      <c r="D2252" s="47" t="str">
        <f>IF(C2252="","",VLOOKUP(C2252,'[1]PREÇOS UNITÁRIOS'!$B$12:$H$10000,2,0))</f>
        <v>C306-BASA</v>
      </c>
      <c r="E2252" s="79" t="s">
        <v>11</v>
      </c>
      <c r="F2252" s="47" t="str">
        <f>IF(C2252="","",VLOOKUP(C2252,'[1]PREÇOS UNITÁRIOS'!$B$12:$H$10000,3,0))</f>
        <v>INSTALAÇÃO DE EXTINTORES EXISTENTES INCLUINDO SINALIZAÇÃO DE PISO EM FAIXAS AMARELA E VERMELHA EM PVC 5CM ADESIVADA</v>
      </c>
      <c r="G2252" s="48" t="s">
        <v>21</v>
      </c>
      <c r="H2252" s="29"/>
      <c r="I2252" s="29"/>
      <c r="J2252" s="49"/>
      <c r="K2252" s="49">
        <f>K2257</f>
        <v>124.625</v>
      </c>
      <c r="L2252" s="49">
        <f>L2257</f>
        <v>7.14</v>
      </c>
      <c r="M2252" s="49">
        <f>SUM(K2252:L2252)</f>
        <v>131.76499999999999</v>
      </c>
    </row>
    <row r="2253" spans="3:14" ht="37.5" x14ac:dyDescent="0.35">
      <c r="C2253" s="34"/>
      <c r="D2253" s="36" t="s">
        <v>56</v>
      </c>
      <c r="E2253" s="38" t="str">
        <f>IFERROR(VLOOKUP(D2253,'[1]COMP-SINT-SINAPI'!$G$6:$R$20000,12,0),IFERROR(VLOOKUP(D2253,'[1]PREÇOS UNITÁRIOS'!$B$73:$K$20000,9,0),IFERROR(VLOOKUP(D2253,'[1]INSUMOS-SINAPI'!$A$6:$J$20000,6,0),IFERROR(VLOOKUP(D2253,'[1]tab-PINI-SINT'!$B$18:$H$20000,7,0),IFERROR(VLOOKUP(D2253,[1]INSUMOS!$B$13:$J$9994,9,0),"")))))</f>
        <v>mercadolivre.com</v>
      </c>
      <c r="F2253" s="37" t="str">
        <f>IFERROR(VLOOKUP(D2253,'[1]COMP-SINT-SINAPI'!$G$6:$Q$20000,2,0),IFERROR(VLOOKUP(D2253,'[1]PREÇOS UNITÁRIOS'!$B$73:$H$20000,3,0),IFERROR(VLOOKUP(D2253,'[1]INSUMOS-SINAPI'!$A$7:$F$20000,2,0),IFERROR(VLOOKUP(D2253,'[1]tab-PINI-SINT'!$B$18:$G$20000,2,0),IFERROR(VLOOKUP(D2253,[1]INSUMOS!$B$13:$H$9994,3,0),"")))))</f>
        <v>faixa horizontal adesivada na espessura de 5cm nos vidros do autoatendimento</v>
      </c>
      <c r="G2253" s="38" t="str">
        <f>IFERROR(VLOOKUP(D2253,'[1]COMP-SINT-SINAPI'!$G$6:$Q$20000,3,0),IFERROR(VLOOKUP(D2253,'[1]PREÇOS UNITÁRIOS'!$B$73:$H$20000,4,0),IFERROR(VLOOKUP(D2253,'[1]INSUMOS-SINAPI'!$A$7:$F$20000,3,0),IFERROR(VLOOKUP(D2253,'[1]tab-PINI-SINT'!$B$18:$G$20000,3,0),IFERROR(VLOOKUP(D2253,[1]INSUMOS!$B$13:$H$9994,5,0),"")))))</f>
        <v>m</v>
      </c>
      <c r="H2253" s="39">
        <v>8</v>
      </c>
      <c r="I2253" s="38">
        <f>IFERROR(VLOOKUP(D2253,'[1]COMP-SINT-SINAPI'!$G$6:$Q$20000,8,0),IFERROR(VLOOKUP(D2253,'[1]PREÇOS UNITÁRIOS'!$B$73:$H$20000,5,0),IFERROR(VLOOKUP(D2253,'[1]INSUMOS-SINAPI'!$A$7:$F$20000,5,0),IFERROR(VLOOKUP(D2253,'[1]tab-PINI-SINT'!$B$18:$G$20000,4,0),IFERROR(VLOOKUP(D2253,[1]INSUMOS!$B$13:$H$9994,6,0),"")))))</f>
        <v>6.3</v>
      </c>
      <c r="J2253" s="38">
        <f>IF(D2253="",0,IFERROR(VLOOKUP(D2253,'[1]COMP-SINT-SINAPI'!$G$6:$Q$20000,7,0),IFERROR(VLOOKUP(D2253,'[1]PREÇOS UNITÁRIOS'!$B$73:$H$20000,6,0),IFERROR(VLOOKUP(D2253,'[1]INSUMOS-SINAPI'!$A$7:$F$20000,7,0),IFERROR(VLOOKUP(D2253,'[1]tab-PINI-SINT'!$B$18:$G$20000,5,0),IFERROR(VLOOKUP(D2253,[1]INSUMOS!$B$13:$H$9994,7,0),"0,00"))))))</f>
        <v>0</v>
      </c>
      <c r="K2253" s="40">
        <f>IF(H2253="",0,H2253*I2253)</f>
        <v>50.4</v>
      </c>
      <c r="L2253" s="40">
        <f>H2253*J2253</f>
        <v>0</v>
      </c>
      <c r="M2253" s="41">
        <f>K2253+L2253</f>
        <v>50.4</v>
      </c>
    </row>
    <row r="2254" spans="3:14" ht="75" x14ac:dyDescent="0.35">
      <c r="C2254" s="34"/>
      <c r="D2254" s="36">
        <v>4350</v>
      </c>
      <c r="E2254" s="38" t="str">
        <f>IFERROR(VLOOKUP(D2254,'[1]COMP-SINT-SINAPI'!$G$6:$R$20000,12,0),IFERROR(VLOOKUP(D2254,'[1]PREÇOS UNITÁRIOS'!$B$73:$K$20000,9,0),IFERROR(VLOOKUP(D2254,'[1]INSUMOS-SINAPI'!$A$6:$J$20000,6,0),IFERROR(VLOOKUP(D2254,'[1]tab-PINI-SINT'!$B$18:$H$20000,7,0),IFERROR(VLOOKUP(D2254,[1]INSUMOS!$B$13:$J$9994,9,0),"")))))</f>
        <v>SINAPI</v>
      </c>
      <c r="F2254" s="37" t="str">
        <f>IFERROR(VLOOKUP(D2254,'[1]COMP-SINT-SINAPI'!$G$6:$Q$20000,2,0),IFERROR(VLOOKUP(D2254,'[1]PREÇOS UNITÁRIOS'!$B$73:$H$20000,3,0),IFERROR(VLOOKUP(D2254,'[1]INSUMOS-SINAPI'!$A$7:$F$20000,2,0),IFERROR(VLOOKUP(D2254,'[1]tab-PINI-SINT'!$B$18:$G$20000,2,0),IFERROR(VLOOKUP(D2254,[1]INSUMOS!$B$13:$H$9994,3,0),"")))))</f>
        <v>BUCHA DE NYLON, DIAMETRO DO FURO 8 MM, COMPRIMENTO 40 MM, COM PARAFUSO DE ROSCA SOBERBA, CABECA CHATA, FENDA SIMPLES, 4,8 X 50 MM</v>
      </c>
      <c r="G2254" s="38" t="str">
        <f>IFERROR(VLOOKUP(D2254,'[1]COMP-SINT-SINAPI'!$G$6:$Q$20000,3,0),IFERROR(VLOOKUP(D2254,'[1]PREÇOS UNITÁRIOS'!$B$73:$H$20000,4,0),IFERROR(VLOOKUP(D2254,'[1]INSUMOS-SINAPI'!$A$7:$F$20000,3,0),IFERROR(VLOOKUP(D2254,'[1]tab-PINI-SINT'!$B$18:$G$20000,3,0),IFERROR(VLOOKUP(D2254,[1]INSUMOS!$B$13:$H$9994,5,0),"")))))</f>
        <v xml:space="preserve">UN    </v>
      </c>
      <c r="H2254" s="39">
        <v>2</v>
      </c>
      <c r="I2254" s="38" t="str">
        <f>IFERROR(VLOOKUP(D2254,'[1]COMP-SINT-SINAPI'!$G$6:$Q$20000,8,0),IFERROR(VLOOKUP(D2254,'[1]PREÇOS UNITÁRIOS'!$B$73:$H$20000,5,0),IFERROR(VLOOKUP(D2254,'[1]INSUMOS-SINAPI'!$A$7:$F$20000,5,0),IFERROR(VLOOKUP(D2254,'[1]tab-PINI-SINT'!$B$18:$G$20000,4,0),IFERROR(VLOOKUP(D2254,[1]INSUMOS!$B$13:$H$9994,6,0),"")))))</f>
        <v>0,73</v>
      </c>
      <c r="J2254" s="38" t="str">
        <f>IF(D2254="",0,IFERROR(VLOOKUP(D2254,'[1]COMP-SINT-SINAPI'!$G$6:$Q$20000,7,0),IFERROR(VLOOKUP(D2254,'[1]PREÇOS UNITÁRIOS'!$B$73:$H$20000,6,0),IFERROR(VLOOKUP(D2254,'[1]INSUMOS-SINAPI'!$A$7:$F$20000,7,0),IFERROR(VLOOKUP(D2254,'[1]tab-PINI-SINT'!$B$18:$G$20000,5,0),IFERROR(VLOOKUP(D2254,[1]INSUMOS!$B$13:$H$9994,7,0),"0,00"))))))</f>
        <v>0,00</v>
      </c>
      <c r="K2254" s="40">
        <f>IF(H2254="",0,H2254*I2254)</f>
        <v>1.46</v>
      </c>
      <c r="L2254" s="40">
        <f>H2254*J2254</f>
        <v>0</v>
      </c>
      <c r="M2254" s="41">
        <f>K2254+L2254</f>
        <v>1.46</v>
      </c>
    </row>
    <row r="2255" spans="3:14" ht="62.5" x14ac:dyDescent="0.35">
      <c r="C2255" s="34"/>
      <c r="D2255" s="36">
        <v>11790</v>
      </c>
      <c r="E2255" s="38" t="str">
        <f>IFERROR(VLOOKUP(D2255,'[1]COMP-SINT-SINAPI'!$G$6:$R$20000,12,0),IFERROR(VLOOKUP(D2255,'[1]PREÇOS UNITÁRIOS'!$B$73:$K$20000,9,0),IFERROR(VLOOKUP(D2255,'[1]INSUMOS-SINAPI'!$A$6:$J$20000,6,0),IFERROR(VLOOKUP(D2255,'[1]tab-PINI-SINT'!$B$18:$H$20000,7,0),IFERROR(VLOOKUP(D2255,[1]INSUMOS!$B$13:$J$9994,9,0),"")))))</f>
        <v>SINAPI</v>
      </c>
      <c r="F2255" s="37" t="str">
        <f>IFERROR(VLOOKUP(D2255,'[1]COMP-SINT-SINAPI'!$G$6:$Q$20000,2,0),IFERROR(VLOOKUP(D2255,'[1]PREÇOS UNITÁRIOS'!$B$73:$H$20000,3,0),IFERROR(VLOOKUP(D2255,'[1]INSUMOS-SINAPI'!$A$7:$F$20000,2,0),IFERROR(VLOOKUP(D2255,'[1]tab-PINI-SINT'!$B$18:$G$20000,2,0),IFERROR(VLOOKUP(D2255,[1]INSUMOS!$B$13:$H$9994,3,0),"")))))</f>
        <v>PARAFUSO M16 EM ACO GALVANIZADO, COMPRIMENTO = 450 MM, DIAMETRO = 16 MM, ROSCA MAQUINA, CABECA QUADRADA</v>
      </c>
      <c r="G2255" s="38" t="str">
        <f>IFERROR(VLOOKUP(D2255,'[1]COMP-SINT-SINAPI'!$G$6:$Q$20000,3,0),IFERROR(VLOOKUP(D2255,'[1]PREÇOS UNITÁRIOS'!$B$73:$H$20000,4,0),IFERROR(VLOOKUP(D2255,'[1]INSUMOS-SINAPI'!$A$7:$F$20000,3,0),IFERROR(VLOOKUP(D2255,'[1]tab-PINI-SINT'!$B$18:$G$20000,3,0),IFERROR(VLOOKUP(D2255,[1]INSUMOS!$B$13:$H$9994,5,0),"")))))</f>
        <v xml:space="preserve">UN    </v>
      </c>
      <c r="H2255" s="39">
        <v>2</v>
      </c>
      <c r="I2255" s="38" t="str">
        <f>IFERROR(VLOOKUP(D2255,'[1]COMP-SINT-SINAPI'!$G$6:$Q$20000,8,0),IFERROR(VLOOKUP(D2255,'[1]PREÇOS UNITÁRIOS'!$B$73:$H$20000,5,0),IFERROR(VLOOKUP(D2255,'[1]INSUMOS-SINAPI'!$A$7:$F$20000,5,0),IFERROR(VLOOKUP(D2255,'[1]tab-PINI-SINT'!$B$18:$G$20000,4,0),IFERROR(VLOOKUP(D2255,[1]INSUMOS!$B$13:$H$9994,6,0),"")))))</f>
        <v>35,13</v>
      </c>
      <c r="J2255" s="38" t="str">
        <f>IF(D2255="",0,IFERROR(VLOOKUP(D2255,'[1]COMP-SINT-SINAPI'!$G$6:$Q$20000,7,0),IFERROR(VLOOKUP(D2255,'[1]PREÇOS UNITÁRIOS'!$B$73:$H$20000,6,0),IFERROR(VLOOKUP(D2255,'[1]INSUMOS-SINAPI'!$A$7:$F$20000,7,0),IFERROR(VLOOKUP(D2255,'[1]tab-PINI-SINT'!$B$18:$G$20000,5,0),IFERROR(VLOOKUP(D2255,[1]INSUMOS!$B$13:$H$9994,7,0),"0,00"))))))</f>
        <v>0,00</v>
      </c>
      <c r="K2255" s="40">
        <f>IF(H2255="",0,H2255*I2255)</f>
        <v>70.260000000000005</v>
      </c>
      <c r="L2255" s="40">
        <f>H2255*J2255</f>
        <v>0</v>
      </c>
      <c r="M2255" s="41">
        <f>K2255+L2255</f>
        <v>70.260000000000005</v>
      </c>
    </row>
    <row r="2256" spans="3:14" ht="25" x14ac:dyDescent="0.35">
      <c r="C2256" s="34"/>
      <c r="D2256" s="36">
        <v>88316</v>
      </c>
      <c r="E2256" s="38" t="str">
        <f>IFERROR(VLOOKUP(D2256,'[1]COMP-SINT-SINAPI'!$G$6:$R$20000,12,0),IFERROR(VLOOKUP(D2256,'[1]PREÇOS UNITÁRIOS'!$B$73:$K$20000,9,0),IFERROR(VLOOKUP(D2256,'[1]INSUMOS-SINAPI'!$A$6:$J$20000,6,0),IFERROR(VLOOKUP(D2256,'[1]tab-PINI-SINT'!$B$18:$H$20000,7,0),IFERROR(VLOOKUP(D2256,[1]INSUMOS!$B$13:$J$9994,9,0),"")))))</f>
        <v>SINAPI</v>
      </c>
      <c r="F2256" s="37" t="str">
        <f>IFERROR(VLOOKUP(D2256,'[1]COMP-SINT-SINAPI'!$G$6:$Q$20000,2,0),IFERROR(VLOOKUP(D2256,'[1]PREÇOS UNITÁRIOS'!$B$73:$H$20000,3,0),IFERROR(VLOOKUP(D2256,'[1]INSUMOS-SINAPI'!$A$7:$F$20000,2,0),IFERROR(VLOOKUP(D2256,'[1]tab-PINI-SINT'!$B$18:$G$20000,2,0),IFERROR(VLOOKUP(D2256,[1]INSUMOS!$B$13:$H$9994,3,0),"")))))</f>
        <v>SERVENTE COM ENCARGOS COMPLEMENTARES</v>
      </c>
      <c r="G2256" s="38" t="str">
        <f>IFERROR(VLOOKUP(D2256,'[1]COMP-SINT-SINAPI'!$G$6:$Q$20000,3,0),IFERROR(VLOOKUP(D2256,'[1]PREÇOS UNITÁRIOS'!$B$73:$H$20000,4,0),IFERROR(VLOOKUP(D2256,'[1]INSUMOS-SINAPI'!$A$7:$F$20000,3,0),IFERROR(VLOOKUP(D2256,'[1]tab-PINI-SINT'!$B$18:$G$20000,3,0),IFERROR(VLOOKUP(D2256,[1]INSUMOS!$B$13:$H$9994,5,0),"")))))</f>
        <v>H</v>
      </c>
      <c r="H2256" s="39">
        <v>0.5</v>
      </c>
      <c r="I2256" s="38">
        <f>IFERROR(VLOOKUP(D2256,'[1]COMP-SINT-SINAPI'!$G$6:$Q$20000,8,0),IFERROR(VLOOKUP(D2256,'[1]PREÇOS UNITÁRIOS'!$B$73:$H$20000,5,0),IFERROR(VLOOKUP(D2256,'[1]INSUMOS-SINAPI'!$A$7:$F$20000,5,0),IFERROR(VLOOKUP(D2256,'[1]tab-PINI-SINT'!$B$18:$G$20000,4,0),IFERROR(VLOOKUP(D2256,[1]INSUMOS!$B$13:$H$9994,6,0),"")))))</f>
        <v>5.01</v>
      </c>
      <c r="J2256" s="38" t="str">
        <f>IF(D2256="",0,IFERROR(VLOOKUP(D2256,'[1]COMP-SINT-SINAPI'!$G$6:$Q$20000,7,0),IFERROR(VLOOKUP(D2256,'[1]PREÇOS UNITÁRIOS'!$B$73:$H$20000,6,0),IFERROR(VLOOKUP(D2256,'[1]INSUMOS-SINAPI'!$A$7:$F$20000,7,0),IFERROR(VLOOKUP(D2256,'[1]tab-PINI-SINT'!$B$18:$G$20000,5,0),IFERROR(VLOOKUP(D2256,[1]INSUMOS!$B$13:$H$9994,7,0),"0,00"))))))</f>
        <v>14,28</v>
      </c>
      <c r="K2256" s="40">
        <f>IF(H2256="",0,H2256*I2256)</f>
        <v>2.5049999999999999</v>
      </c>
      <c r="L2256" s="40">
        <f>H2256*J2256</f>
        <v>7.14</v>
      </c>
      <c r="M2256" s="41">
        <f>K2256+L2256</f>
        <v>9.6449999999999996</v>
      </c>
    </row>
    <row r="2257" spans="3:13" x14ac:dyDescent="0.35">
      <c r="C2257" s="34"/>
      <c r="D2257" s="35"/>
      <c r="E2257" s="118"/>
      <c r="F2257" s="35"/>
      <c r="G2257" s="35"/>
      <c r="H2257" s="35"/>
      <c r="I2257" s="50" t="s">
        <v>1042</v>
      </c>
      <c r="J2257" s="29"/>
      <c r="K2257" s="41">
        <f>SUM(K2253:K2256)</f>
        <v>124.625</v>
      </c>
      <c r="L2257" s="41">
        <f>SUM(L2253:L2256)</f>
        <v>7.14</v>
      </c>
      <c r="M2257" s="41">
        <f>SUM(M2253:M2256)</f>
        <v>131.76500000000001</v>
      </c>
    </row>
    <row r="2258" spans="3:13" x14ac:dyDescent="0.35">
      <c r="C2258" s="34"/>
      <c r="D2258" s="35"/>
      <c r="E2258" s="118"/>
      <c r="F2258" s="51"/>
      <c r="G2258" s="43"/>
      <c r="H2258" s="43"/>
      <c r="I2258" s="43"/>
      <c r="J2258" s="43"/>
      <c r="K2258" s="43"/>
      <c r="L2258" s="43"/>
      <c r="M2258" s="43"/>
    </row>
    <row r="2259" spans="3:13" x14ac:dyDescent="0.35">
      <c r="C2259" s="42"/>
      <c r="D2259" s="43"/>
      <c r="E2259" s="117"/>
      <c r="F2259" s="43"/>
      <c r="G2259" s="44" t="s">
        <v>21</v>
      </c>
      <c r="H2259" s="44" t="s">
        <v>1036</v>
      </c>
      <c r="I2259" s="44" t="s">
        <v>1037</v>
      </c>
      <c r="J2259" s="44" t="s">
        <v>1038</v>
      </c>
      <c r="K2259" s="44" t="s">
        <v>1039</v>
      </c>
      <c r="L2259" s="44" t="s">
        <v>1040</v>
      </c>
      <c r="M2259" s="45" t="s">
        <v>1041</v>
      </c>
    </row>
    <row r="2260" spans="3:13" ht="221" x14ac:dyDescent="0.35">
      <c r="C2260" s="46" t="s">
        <v>1216</v>
      </c>
      <c r="D2260" s="47" t="str">
        <f>IF(C2260="","",VLOOKUP(C2260,'[1]PREÇOS UNITÁRIOS'!$B$12:$H$10000,2,0))</f>
        <v>C307-BASA-SINAPI-88650</v>
      </c>
      <c r="E2260" s="79" t="s">
        <v>11</v>
      </c>
      <c r="F2260" s="47" t="str">
        <f>IF(C2260="","",VLOOKUP(C2260,'[1]PREÇOS UNITÁRIOS'!$B$12:$H$10000,3,0))</f>
        <v>RODAPÉ EM CERÂMICO RETIFICADO, NÃO ESMALTADO, ACABAMENTO NATURAL, ESPESSURA MÍNIMA 9,5MM, CERTIFICADO PELA ABNT NBR 15463, COM ABSORÇÃO DE ÁGUA ≤ 0,1, RESISTÊNCIA AO MANCHAMENTO CLASSE 5, LOCAL DE TRÁFEGO INDICADO PELO FABRICANTE PARA AMBIENTE COMERCIAL INTERNO MOLHADO, COR BEGE, TAMANHO MÍNIMO DE 60X60CM, REFERÊNCIA:BIANCO PLUS NATURAL),</v>
      </c>
      <c r="G2260" s="48" t="s">
        <v>160</v>
      </c>
      <c r="H2260" s="29"/>
      <c r="I2260" s="29"/>
      <c r="J2260" s="49"/>
      <c r="K2260" s="49">
        <f>K2266</f>
        <v>21.702389999999998</v>
      </c>
      <c r="L2260" s="49">
        <f>L2266</f>
        <v>2.0602300000000002</v>
      </c>
      <c r="M2260" s="49">
        <f>SUM(K2260:L2260)</f>
        <v>23.762619999999998</v>
      </c>
    </row>
    <row r="2261" spans="3:13" ht="37.5" x14ac:dyDescent="0.35">
      <c r="C2261" s="34"/>
      <c r="D2261" s="36">
        <v>38195</v>
      </c>
      <c r="E2261" s="38" t="str">
        <f>IFERROR(VLOOKUP(D2261,'[1]COMP-SINT-SINAPI'!$G$6:$R$20000,12,0),IFERROR(VLOOKUP(D2261,'[1]PREÇOS UNITÁRIOS'!$B$73:$K$20000,9,0),IFERROR(VLOOKUP(D2261,'[1]INSUMOS-SINAPI'!$A$6:$J$20000,6,0),IFERROR(VLOOKUP(D2261,'[1]tab-PINI-SINT'!$B$18:$H$20000,7,0),IFERROR(VLOOKUP(D2261,[1]INSUMOS!$B$13:$J$9994,9,0),"")))))</f>
        <v>SINAPI</v>
      </c>
      <c r="F2261" s="37" t="str">
        <f>IFERROR(VLOOKUP(D2261,'[1]COMP-SINT-SINAPI'!$G$6:$Q$20000,2,0),IFERROR(VLOOKUP(D2261,'[1]PREÇOS UNITÁRIOS'!$B$73:$H$20000,3,0),IFERROR(VLOOKUP(D2261,'[1]INSUMOS-SINAPI'!$A$7:$F$20000,2,0),IFERROR(VLOOKUP(D2261,'[1]tab-PINI-SINT'!$B$18:$G$20000,2,0),IFERROR(VLOOKUP(D2261,[1]INSUMOS!$B$13:$H$9994,3,0),"")))))</f>
        <v>PISO PORCELANATO, BORDA RETA, EXTRA, FORMATO MAIOR QUE 2025 CM2</v>
      </c>
      <c r="G2261" s="38" t="str">
        <f>IFERROR(VLOOKUP(D2261,'[1]COMP-SINT-SINAPI'!$G$6:$Q$20000,3,0),IFERROR(VLOOKUP(D2261,'[1]PREÇOS UNITÁRIOS'!$B$73:$H$20000,4,0),IFERROR(VLOOKUP(D2261,'[1]INSUMOS-SINAPI'!$A$7:$F$20000,3,0),IFERROR(VLOOKUP(D2261,'[1]tab-PINI-SINT'!$B$18:$G$20000,3,0),IFERROR(VLOOKUP(D2261,[1]INSUMOS!$B$13:$H$9994,5,0),"")))))</f>
        <v xml:space="preserve">M2    </v>
      </c>
      <c r="H2261" s="39">
        <v>0.188</v>
      </c>
      <c r="I2261" s="38" t="str">
        <f>IFERROR(VLOOKUP(D2261,'[1]COMP-SINT-SINAPI'!$G$6:$Q$20000,8,0),IFERROR(VLOOKUP(D2261,'[1]PREÇOS UNITÁRIOS'!$B$73:$H$20000,5,0),IFERROR(VLOOKUP(D2261,'[1]INSUMOS-SINAPI'!$A$7:$F$20000,5,0),IFERROR(VLOOKUP(D2261,'[1]tab-PINI-SINT'!$B$18:$G$20000,4,0),IFERROR(VLOOKUP(D2261,[1]INSUMOS!$B$13:$H$9994,6,0),"")))))</f>
        <v>105,86</v>
      </c>
      <c r="J2261" s="38" t="str">
        <f>IF(D2261="",0,IFERROR(VLOOKUP(D2261,'[1]COMP-SINT-SINAPI'!$G$6:$Q$20000,7,0),IFERROR(VLOOKUP(D2261,'[1]PREÇOS UNITÁRIOS'!$B$73:$H$20000,6,0),IFERROR(VLOOKUP(D2261,'[1]INSUMOS-SINAPI'!$A$7:$F$20000,7,0),IFERROR(VLOOKUP(D2261,'[1]tab-PINI-SINT'!$B$18:$G$20000,5,0),IFERROR(VLOOKUP(D2261,[1]INSUMOS!$B$13:$H$9994,7,0),"0,00"))))))</f>
        <v>0,00</v>
      </c>
      <c r="K2261" s="40">
        <f>IF(H2261="",0,H2261*I2261)</f>
        <v>19.901679999999999</v>
      </c>
      <c r="L2261" s="40">
        <f>H2261*J2261</f>
        <v>0</v>
      </c>
      <c r="M2261" s="41">
        <f>K2261+L2261</f>
        <v>19.901679999999999</v>
      </c>
    </row>
    <row r="2262" spans="3:13" ht="25" x14ac:dyDescent="0.35">
      <c r="C2262" s="34"/>
      <c r="D2262" s="36">
        <v>1381</v>
      </c>
      <c r="E2262" s="38" t="str">
        <f>IFERROR(VLOOKUP(D2262,'[1]COMP-SINT-SINAPI'!$G$6:$R$20000,12,0),IFERROR(VLOOKUP(D2262,'[1]PREÇOS UNITÁRIOS'!$B$73:$K$20000,9,0),IFERROR(VLOOKUP(D2262,'[1]INSUMOS-SINAPI'!$A$6:$J$20000,6,0),IFERROR(VLOOKUP(D2262,'[1]tab-PINI-SINT'!$B$18:$H$20000,7,0),IFERROR(VLOOKUP(D2262,[1]INSUMOS!$B$13:$J$9994,9,0),"")))))</f>
        <v>SINAPI</v>
      </c>
      <c r="F2262" s="37" t="str">
        <f>IFERROR(VLOOKUP(D2262,'[1]COMP-SINT-SINAPI'!$G$6:$Q$20000,2,0),IFERROR(VLOOKUP(D2262,'[1]PREÇOS UNITÁRIOS'!$B$73:$H$20000,3,0),IFERROR(VLOOKUP(D2262,'[1]INSUMOS-SINAPI'!$A$7:$F$20000,2,0),IFERROR(VLOOKUP(D2262,'[1]tab-PINI-SINT'!$B$18:$G$20000,2,0),IFERROR(VLOOKUP(D2262,[1]INSUMOS!$B$13:$H$9994,3,0),"")))))</f>
        <v>ARGAMASSA COLANTE AC I PARA CERAMICAS</v>
      </c>
      <c r="G2262" s="38" t="str">
        <f>IFERROR(VLOOKUP(D2262,'[1]COMP-SINT-SINAPI'!$G$6:$Q$20000,3,0),IFERROR(VLOOKUP(D2262,'[1]PREÇOS UNITÁRIOS'!$B$73:$H$20000,4,0),IFERROR(VLOOKUP(D2262,'[1]INSUMOS-SINAPI'!$A$7:$F$20000,3,0),IFERROR(VLOOKUP(D2262,'[1]tab-PINI-SINT'!$B$18:$G$20000,3,0),IFERROR(VLOOKUP(D2262,[1]INSUMOS!$B$13:$H$9994,5,0),"")))))</f>
        <v xml:space="preserve">KG    </v>
      </c>
      <c r="H2262" s="39">
        <v>0.60299999999999998</v>
      </c>
      <c r="I2262" s="38" t="str">
        <f>IFERROR(VLOOKUP(D2262,'[1]COMP-SINT-SINAPI'!$G$6:$Q$20000,8,0),IFERROR(VLOOKUP(D2262,'[1]PREÇOS UNITÁRIOS'!$B$73:$H$20000,5,0),IFERROR(VLOOKUP(D2262,'[1]INSUMOS-SINAPI'!$A$7:$F$20000,5,0),IFERROR(VLOOKUP(D2262,'[1]tab-PINI-SINT'!$B$18:$G$20000,4,0),IFERROR(VLOOKUP(D2262,[1]INSUMOS!$B$13:$H$9994,6,0),"")))))</f>
        <v>1,10</v>
      </c>
      <c r="J2262" s="38" t="str">
        <f>IF(D2262="",0,IFERROR(VLOOKUP(D2262,'[1]COMP-SINT-SINAPI'!$G$6:$Q$20000,7,0),IFERROR(VLOOKUP(D2262,'[1]PREÇOS UNITÁRIOS'!$B$73:$H$20000,6,0),IFERROR(VLOOKUP(D2262,'[1]INSUMOS-SINAPI'!$A$7:$F$20000,7,0),IFERROR(VLOOKUP(D2262,'[1]tab-PINI-SINT'!$B$18:$G$20000,5,0),IFERROR(VLOOKUP(D2262,[1]INSUMOS!$B$13:$H$9994,7,0),"0,00"))))))</f>
        <v>0,00</v>
      </c>
      <c r="K2262" s="40">
        <f>IF(H2262="",0,H2262*I2262)</f>
        <v>0.6633</v>
      </c>
      <c r="L2262" s="40">
        <f>H2262*J2262</f>
        <v>0</v>
      </c>
      <c r="M2262" s="41">
        <f>K2262+L2262</f>
        <v>0.6633</v>
      </c>
    </row>
    <row r="2263" spans="3:13" ht="25" x14ac:dyDescent="0.35">
      <c r="C2263" s="34"/>
      <c r="D2263" s="36">
        <v>34357</v>
      </c>
      <c r="E2263" s="38" t="str">
        <f>IFERROR(VLOOKUP(D2263,'[1]COMP-SINT-SINAPI'!$G$6:$R$20000,12,0),IFERROR(VLOOKUP(D2263,'[1]PREÇOS UNITÁRIOS'!$B$73:$K$20000,9,0),IFERROR(VLOOKUP(D2263,'[1]INSUMOS-SINAPI'!$A$6:$J$20000,6,0),IFERROR(VLOOKUP(D2263,'[1]tab-PINI-SINT'!$B$18:$H$20000,7,0),IFERROR(VLOOKUP(D2263,[1]INSUMOS!$B$13:$J$9994,9,0),"")))))</f>
        <v>SINAPI</v>
      </c>
      <c r="F2263" s="37" t="str">
        <f>IFERROR(VLOOKUP(D2263,'[1]COMP-SINT-SINAPI'!$G$6:$Q$20000,2,0),IFERROR(VLOOKUP(D2263,'[1]PREÇOS UNITÁRIOS'!$B$73:$H$20000,3,0),IFERROR(VLOOKUP(D2263,'[1]INSUMOS-SINAPI'!$A$7:$F$20000,2,0),IFERROR(VLOOKUP(D2263,'[1]tab-PINI-SINT'!$B$18:$G$20000,2,0),IFERROR(VLOOKUP(D2263,[1]INSUMOS!$B$13:$H$9994,3,0),"")))))</f>
        <v>REJUNTE CIMENTICIO, QUALQUER COR</v>
      </c>
      <c r="G2263" s="38" t="str">
        <f>IFERROR(VLOOKUP(D2263,'[1]COMP-SINT-SINAPI'!$G$6:$Q$20000,3,0),IFERROR(VLOOKUP(D2263,'[1]PREÇOS UNITÁRIOS'!$B$73:$H$20000,4,0),IFERROR(VLOOKUP(D2263,'[1]INSUMOS-SINAPI'!$A$7:$F$20000,3,0),IFERROR(VLOOKUP(D2263,'[1]tab-PINI-SINT'!$B$18:$G$20000,3,0),IFERROR(VLOOKUP(D2263,[1]INSUMOS!$B$13:$H$9994,5,0),"")))))</f>
        <v xml:space="preserve">KG    </v>
      </c>
      <c r="H2263" s="132">
        <v>8.4000000000000005E-2</v>
      </c>
      <c r="I2263" s="38" t="str">
        <f>IFERROR(VLOOKUP(D2263,'[1]COMP-SINT-SINAPI'!$G$6:$Q$20000,8,0),IFERROR(VLOOKUP(D2263,'[1]PREÇOS UNITÁRIOS'!$B$73:$H$20000,5,0),IFERROR(VLOOKUP(D2263,'[1]INSUMOS-SINAPI'!$A$7:$F$20000,5,0),IFERROR(VLOOKUP(D2263,'[1]tab-PINI-SINT'!$B$18:$G$20000,4,0),IFERROR(VLOOKUP(D2263,[1]INSUMOS!$B$13:$H$9994,6,0),"")))))</f>
        <v>6,45</v>
      </c>
      <c r="J2263" s="38" t="str">
        <f>IF(D2263="",0,IFERROR(VLOOKUP(D2263,'[1]COMP-SINT-SINAPI'!$G$6:$Q$20000,7,0),IFERROR(VLOOKUP(D2263,'[1]PREÇOS UNITÁRIOS'!$B$73:$H$20000,6,0),IFERROR(VLOOKUP(D2263,'[1]INSUMOS-SINAPI'!$A$7:$F$20000,7,0),IFERROR(VLOOKUP(D2263,'[1]tab-PINI-SINT'!$B$18:$G$20000,5,0),IFERROR(VLOOKUP(D2263,[1]INSUMOS!$B$13:$H$9994,7,0),"0,00"))))))</f>
        <v>0,00</v>
      </c>
      <c r="K2263" s="40">
        <f>IF(H2263="",0,H2263*I2263)</f>
        <v>0.54180000000000006</v>
      </c>
      <c r="L2263" s="40">
        <f>H2263*J2263</f>
        <v>0</v>
      </c>
      <c r="M2263" s="41">
        <f>K2263+L2263</f>
        <v>0.54180000000000006</v>
      </c>
    </row>
    <row r="2264" spans="3:13" ht="37.5" x14ac:dyDescent="0.35">
      <c r="C2264" s="34"/>
      <c r="D2264" s="36">
        <v>88256</v>
      </c>
      <c r="E2264" s="38" t="str">
        <f>IFERROR(VLOOKUP(D2264,'[1]COMP-SINT-SINAPI'!$G$6:$R$20000,12,0),IFERROR(VLOOKUP(D2264,'[1]PREÇOS UNITÁRIOS'!$B$73:$K$20000,9,0),IFERROR(VLOOKUP(D2264,'[1]INSUMOS-SINAPI'!$A$6:$J$20000,6,0),IFERROR(VLOOKUP(D2264,'[1]tab-PINI-SINT'!$B$18:$H$20000,7,0),IFERROR(VLOOKUP(D2264,[1]INSUMOS!$B$13:$J$9994,9,0),"")))))</f>
        <v>SINAPI</v>
      </c>
      <c r="F2264" s="37" t="str">
        <f>IFERROR(VLOOKUP(D2264,'[1]COMP-SINT-SINAPI'!$G$6:$Q$20000,2,0),IFERROR(VLOOKUP(D2264,'[1]PREÇOS UNITÁRIOS'!$B$73:$H$20000,3,0),IFERROR(VLOOKUP(D2264,'[1]INSUMOS-SINAPI'!$A$7:$F$20000,2,0),IFERROR(VLOOKUP(D2264,'[1]tab-PINI-SINT'!$B$18:$G$20000,2,0),IFERROR(VLOOKUP(D2264,[1]INSUMOS!$B$13:$H$9994,3,0),"")))))</f>
        <v>AZULEJISTA OU LADRILHISTA COM ENCARGOS COMPLEMENTARES</v>
      </c>
      <c r="G2264" s="38" t="str">
        <f>IFERROR(VLOOKUP(D2264,'[1]COMP-SINT-SINAPI'!$G$6:$Q$20000,3,0),IFERROR(VLOOKUP(D2264,'[1]PREÇOS UNITÁRIOS'!$B$73:$H$20000,4,0),IFERROR(VLOOKUP(D2264,'[1]INSUMOS-SINAPI'!$A$7:$F$20000,3,0),IFERROR(VLOOKUP(D2264,'[1]tab-PINI-SINT'!$B$18:$G$20000,3,0),IFERROR(VLOOKUP(D2264,[1]INSUMOS!$B$13:$H$9994,5,0),"")))))</f>
        <v>H</v>
      </c>
      <c r="H2264" s="132">
        <v>8.5000000000000006E-2</v>
      </c>
      <c r="I2264" s="38">
        <f>IFERROR(VLOOKUP(D2264,'[1]COMP-SINT-SINAPI'!$G$6:$Q$20000,8,0),IFERROR(VLOOKUP(D2264,'[1]PREÇOS UNITÁRIOS'!$B$73:$H$20000,5,0),IFERROR(VLOOKUP(D2264,'[1]INSUMOS-SINAPI'!$A$7:$F$20000,5,0),IFERROR(VLOOKUP(D2264,'[1]tab-PINI-SINT'!$B$18:$G$20000,4,0),IFERROR(VLOOKUP(D2264,[1]INSUMOS!$B$13:$H$9994,6,0),"")))))</f>
        <v>5.18</v>
      </c>
      <c r="J2264" s="38" t="str">
        <f>IF(D2264="",0,IFERROR(VLOOKUP(D2264,'[1]COMP-SINT-SINAPI'!$G$6:$Q$20000,7,0),IFERROR(VLOOKUP(D2264,'[1]PREÇOS UNITÁRIOS'!$B$73:$H$20000,6,0),IFERROR(VLOOKUP(D2264,'[1]INSUMOS-SINAPI'!$A$7:$F$20000,7,0),IFERROR(VLOOKUP(D2264,'[1]tab-PINI-SINT'!$B$18:$G$20000,5,0),IFERROR(VLOOKUP(D2264,[1]INSUMOS!$B$13:$H$9994,7,0),"0,00"))))))</f>
        <v>19,03</v>
      </c>
      <c r="K2264" s="40">
        <f>IF(H2264="",0,H2264*I2264)</f>
        <v>0.44030000000000002</v>
      </c>
      <c r="L2264" s="40">
        <f>H2264*J2264</f>
        <v>1.6175500000000003</v>
      </c>
      <c r="M2264" s="41">
        <f>K2264+L2264</f>
        <v>2.0578500000000002</v>
      </c>
    </row>
    <row r="2265" spans="3:13" ht="25" x14ac:dyDescent="0.35">
      <c r="C2265" s="34"/>
      <c r="D2265" s="36">
        <v>88316</v>
      </c>
      <c r="E2265" s="38" t="str">
        <f>IFERROR(VLOOKUP(D2265,'[1]COMP-SINT-SINAPI'!$G$6:$R$20000,12,0),IFERROR(VLOOKUP(D2265,'[1]PREÇOS UNITÁRIOS'!$B$73:$K$20000,9,0),IFERROR(VLOOKUP(D2265,'[1]INSUMOS-SINAPI'!$A$6:$J$20000,6,0),IFERROR(VLOOKUP(D2265,'[1]tab-PINI-SINT'!$B$18:$H$20000,7,0),IFERROR(VLOOKUP(D2265,[1]INSUMOS!$B$13:$J$9994,9,0),"")))))</f>
        <v>SINAPI</v>
      </c>
      <c r="F2265" s="37" t="str">
        <f>IFERROR(VLOOKUP(D2265,'[1]COMP-SINT-SINAPI'!$G$6:$Q$20000,2,0),IFERROR(VLOOKUP(D2265,'[1]PREÇOS UNITÁRIOS'!$B$73:$H$20000,3,0),IFERROR(VLOOKUP(D2265,'[1]INSUMOS-SINAPI'!$A$7:$F$20000,2,0),IFERROR(VLOOKUP(D2265,'[1]tab-PINI-SINT'!$B$18:$G$20000,2,0),IFERROR(VLOOKUP(D2265,[1]INSUMOS!$B$13:$H$9994,3,0),"")))))</f>
        <v>SERVENTE COM ENCARGOS COMPLEMENTARES</v>
      </c>
      <c r="G2265" s="38" t="str">
        <f>IFERROR(VLOOKUP(D2265,'[1]COMP-SINT-SINAPI'!$G$6:$Q$20000,3,0),IFERROR(VLOOKUP(D2265,'[1]PREÇOS UNITÁRIOS'!$B$73:$H$20000,4,0),IFERROR(VLOOKUP(D2265,'[1]INSUMOS-SINAPI'!$A$7:$F$20000,3,0),IFERROR(VLOOKUP(D2265,'[1]tab-PINI-SINT'!$B$18:$G$20000,3,0),IFERROR(VLOOKUP(D2265,[1]INSUMOS!$B$13:$H$9994,5,0),"")))))</f>
        <v>H</v>
      </c>
      <c r="H2265" s="39">
        <v>3.1E-2</v>
      </c>
      <c r="I2265" s="38">
        <f>IFERROR(VLOOKUP(D2265,'[1]COMP-SINT-SINAPI'!$G$6:$Q$20000,8,0),IFERROR(VLOOKUP(D2265,'[1]PREÇOS UNITÁRIOS'!$B$73:$H$20000,5,0),IFERROR(VLOOKUP(D2265,'[1]INSUMOS-SINAPI'!$A$7:$F$20000,5,0),IFERROR(VLOOKUP(D2265,'[1]tab-PINI-SINT'!$B$18:$G$20000,4,0),IFERROR(VLOOKUP(D2265,[1]INSUMOS!$B$13:$H$9994,6,0),"")))))</f>
        <v>5.01</v>
      </c>
      <c r="J2265" s="38" t="str">
        <f>IF(D2265="",0,IFERROR(VLOOKUP(D2265,'[1]COMP-SINT-SINAPI'!$G$6:$Q$20000,7,0),IFERROR(VLOOKUP(D2265,'[1]PREÇOS UNITÁRIOS'!$B$73:$H$20000,6,0),IFERROR(VLOOKUP(D2265,'[1]INSUMOS-SINAPI'!$A$7:$F$20000,7,0),IFERROR(VLOOKUP(D2265,'[1]tab-PINI-SINT'!$B$18:$G$20000,5,0),IFERROR(VLOOKUP(D2265,[1]INSUMOS!$B$13:$H$9994,7,0),"0,00"))))))</f>
        <v>14,28</v>
      </c>
      <c r="K2265" s="40">
        <f>IF(H2265="",0,H2265*I2265)</f>
        <v>0.15531</v>
      </c>
      <c r="L2265" s="40">
        <f>H2265*J2265</f>
        <v>0.44267999999999996</v>
      </c>
      <c r="M2265" s="41">
        <f>K2265+L2265</f>
        <v>0.59799000000000002</v>
      </c>
    </row>
    <row r="2266" spans="3:13" x14ac:dyDescent="0.35">
      <c r="C2266" s="34"/>
      <c r="D2266" s="35"/>
      <c r="E2266" s="118"/>
      <c r="F2266" s="35"/>
      <c r="G2266" s="35"/>
      <c r="H2266" s="35"/>
      <c r="I2266" s="50" t="s">
        <v>1042</v>
      </c>
      <c r="J2266" s="29"/>
      <c r="K2266" s="41">
        <f>SUM(K2261:K2265)</f>
        <v>21.702389999999998</v>
      </c>
      <c r="L2266" s="41">
        <f>SUM(L2261:L2265)</f>
        <v>2.0602300000000002</v>
      </c>
      <c r="M2266" s="41">
        <f>SUM(M2261:M2265)</f>
        <v>23.762619999999995</v>
      </c>
    </row>
    <row r="2267" spans="3:13" x14ac:dyDescent="0.35">
      <c r="C2267" s="34"/>
      <c r="D2267" s="35"/>
      <c r="E2267" s="118"/>
      <c r="F2267" s="51"/>
      <c r="G2267" s="43"/>
      <c r="H2267" s="43"/>
      <c r="I2267" s="43"/>
      <c r="J2267" s="43"/>
      <c r="K2267" s="43"/>
      <c r="L2267" s="43"/>
      <c r="M2267" s="43"/>
    </row>
    <row r="2268" spans="3:13" x14ac:dyDescent="0.35">
      <c r="C2268" s="42"/>
      <c r="D2268" s="43"/>
      <c r="E2268" s="117"/>
      <c r="F2268" s="43"/>
      <c r="G2268" s="44" t="s">
        <v>21</v>
      </c>
      <c r="H2268" s="44" t="s">
        <v>1036</v>
      </c>
      <c r="I2268" s="44" t="s">
        <v>1037</v>
      </c>
      <c r="J2268" s="44" t="s">
        <v>1038</v>
      </c>
      <c r="K2268" s="44" t="s">
        <v>1039</v>
      </c>
      <c r="L2268" s="44" t="s">
        <v>1040</v>
      </c>
      <c r="M2268" s="45" t="s">
        <v>1041</v>
      </c>
    </row>
    <row r="2269" spans="3:13" ht="39" x14ac:dyDescent="0.35">
      <c r="C2269" s="46" t="s">
        <v>1217</v>
      </c>
      <c r="D2269" s="47" t="str">
        <f>IF(C2269="","",VLOOKUP(C2269,'[1]PREÇOS UNITÁRIOS'!$B$12:$H$10000,2,0))</f>
        <v>C308-BASA-ORSE-07224</v>
      </c>
      <c r="E2269" s="79" t="s">
        <v>11</v>
      </c>
      <c r="F2269" s="47" t="str">
        <f>IF(C2269="","",VLOOKUP(C2269,'[1]PREÇOS UNITÁRIOS'!$B$12:$H$10000,3,0))</f>
        <v>REMOÇÃO DE QUADRO ELÉTRICO DE EMBUTIR OU SOBREPOR</v>
      </c>
      <c r="G2269" s="48" t="s">
        <v>21</v>
      </c>
      <c r="H2269" s="29"/>
      <c r="I2269" s="29"/>
      <c r="J2269" s="49"/>
      <c r="K2269" s="49">
        <f>K2272</f>
        <v>10.19</v>
      </c>
      <c r="L2269" s="49">
        <f>L2272</f>
        <v>33.43</v>
      </c>
      <c r="M2269" s="49">
        <f>SUM(K2269:L2269)</f>
        <v>43.62</v>
      </c>
    </row>
    <row r="2270" spans="3:13" ht="25" x14ac:dyDescent="0.35">
      <c r="C2270" s="34"/>
      <c r="D2270" s="36">
        <v>88316</v>
      </c>
      <c r="E2270" s="38" t="str">
        <f>IFERROR(VLOOKUP(D2270,'[1]COMP-SINT-SINAPI'!$G$6:$R$20000,12,0),IFERROR(VLOOKUP(D2270,'[1]PREÇOS UNITÁRIOS'!$B$73:$K$20000,9,0),IFERROR(VLOOKUP(D2270,'[1]INSUMOS-SINAPI'!$A$6:$J$20000,6,0),IFERROR(VLOOKUP(D2270,'[1]tab-PINI-SINT'!$B$18:$H$20000,7,0),IFERROR(VLOOKUP(D2270,[1]INSUMOS!$B$13:$J$9994,9,0),"")))))</f>
        <v>SINAPI</v>
      </c>
      <c r="F2270" s="37" t="str">
        <f>IFERROR(VLOOKUP(D2270,'[1]COMP-SINT-SINAPI'!$G$6:$Q$20000,2,0),IFERROR(VLOOKUP(D2270,'[1]PREÇOS UNITÁRIOS'!$B$73:$H$20000,3,0),IFERROR(VLOOKUP(D2270,'[1]INSUMOS-SINAPI'!$A$7:$F$20000,2,0),IFERROR(VLOOKUP(D2270,'[1]tab-PINI-SINT'!$B$18:$G$20000,2,0),IFERROR(VLOOKUP(D2270,[1]INSUMOS!$B$13:$H$9994,3,0),"")))))</f>
        <v>SERVENTE COM ENCARGOS COMPLEMENTARES</v>
      </c>
      <c r="G2270" s="38" t="str">
        <f>IFERROR(VLOOKUP(D2270,'[1]COMP-SINT-SINAPI'!$G$6:$Q$20000,3,0),IFERROR(VLOOKUP(D2270,'[1]PREÇOS UNITÁRIOS'!$B$73:$H$20000,4,0),IFERROR(VLOOKUP(D2270,'[1]INSUMOS-SINAPI'!$A$7:$F$20000,3,0),IFERROR(VLOOKUP(D2270,'[1]tab-PINI-SINT'!$B$18:$G$20000,3,0),IFERROR(VLOOKUP(D2270,[1]INSUMOS!$B$13:$H$9994,5,0),"")))))</f>
        <v>H</v>
      </c>
      <c r="H2270" s="39">
        <v>1</v>
      </c>
      <c r="I2270" s="38">
        <f>IFERROR(VLOOKUP(D2270,'[1]COMP-SINT-SINAPI'!$G$6:$Q$20000,8,0),IFERROR(VLOOKUP(D2270,'[1]PREÇOS UNITÁRIOS'!$B$73:$H$20000,5,0),IFERROR(VLOOKUP(D2270,'[1]INSUMOS-SINAPI'!$A$7:$F$20000,5,0),IFERROR(VLOOKUP(D2270,'[1]tab-PINI-SINT'!$B$18:$G$20000,4,0),IFERROR(VLOOKUP(D2270,[1]INSUMOS!$B$13:$H$9994,6,0),"")))))</f>
        <v>5.01</v>
      </c>
      <c r="J2270" s="38" t="str">
        <f>IF(D2270="",0,IFERROR(VLOOKUP(D2270,'[1]COMP-SINT-SINAPI'!$G$6:$Q$20000,7,0),IFERROR(VLOOKUP(D2270,'[1]PREÇOS UNITÁRIOS'!$B$73:$H$20000,6,0),IFERROR(VLOOKUP(D2270,'[1]INSUMOS-SINAPI'!$A$7:$F$20000,7,0),IFERROR(VLOOKUP(D2270,'[1]tab-PINI-SINT'!$B$18:$G$20000,5,0),IFERROR(VLOOKUP(D2270,[1]INSUMOS!$B$13:$H$9994,7,0),"0,00"))))))</f>
        <v>14,28</v>
      </c>
      <c r="K2270" s="40">
        <f>IF(H2270="",0,H2270*I2270)</f>
        <v>5.01</v>
      </c>
      <c r="L2270" s="40">
        <f>H2270*J2270</f>
        <v>14.28</v>
      </c>
      <c r="M2270" s="41">
        <f>K2270+L2270</f>
        <v>19.29</v>
      </c>
    </row>
    <row r="2271" spans="3:13" ht="25" x14ac:dyDescent="0.35">
      <c r="C2271" s="34"/>
      <c r="D2271" s="36">
        <v>88309</v>
      </c>
      <c r="E2271" s="38" t="str">
        <f>IFERROR(VLOOKUP(D2271,'[1]COMP-SINT-SINAPI'!$G$6:$R$20000,12,0),IFERROR(VLOOKUP(D2271,'[1]PREÇOS UNITÁRIOS'!$B$73:$K$20000,9,0),IFERROR(VLOOKUP(D2271,'[1]INSUMOS-SINAPI'!$A$6:$J$20000,6,0),IFERROR(VLOOKUP(D2271,'[1]tab-PINI-SINT'!$B$18:$H$20000,7,0),IFERROR(VLOOKUP(D2271,[1]INSUMOS!$B$13:$J$9994,9,0),"")))))</f>
        <v>SINAPI</v>
      </c>
      <c r="F2271" s="37" t="str">
        <f>IFERROR(VLOOKUP(D2271,'[1]COMP-SINT-SINAPI'!$G$6:$Q$20000,2,0),IFERROR(VLOOKUP(D2271,'[1]PREÇOS UNITÁRIOS'!$B$73:$H$20000,3,0),IFERROR(VLOOKUP(D2271,'[1]INSUMOS-SINAPI'!$A$7:$F$20000,2,0),IFERROR(VLOOKUP(D2271,'[1]tab-PINI-SINT'!$B$18:$G$20000,2,0),IFERROR(VLOOKUP(D2271,[1]INSUMOS!$B$13:$H$9994,3,0),"")))))</f>
        <v>PEDREIRO COM ENCARGOS COMPLEMENTARES</v>
      </c>
      <c r="G2271" s="38" t="str">
        <f>IFERROR(VLOOKUP(D2271,'[1]COMP-SINT-SINAPI'!$G$6:$Q$20000,3,0),IFERROR(VLOOKUP(D2271,'[1]PREÇOS UNITÁRIOS'!$B$73:$H$20000,4,0),IFERROR(VLOOKUP(D2271,'[1]INSUMOS-SINAPI'!$A$7:$F$20000,3,0),IFERROR(VLOOKUP(D2271,'[1]tab-PINI-SINT'!$B$18:$G$20000,3,0),IFERROR(VLOOKUP(D2271,[1]INSUMOS!$B$13:$H$9994,5,0),"")))))</f>
        <v>H</v>
      </c>
      <c r="H2271" s="39">
        <v>1</v>
      </c>
      <c r="I2271" s="38">
        <f>IFERROR(VLOOKUP(D2271,'[1]COMP-SINT-SINAPI'!$G$6:$Q$20000,8,0),IFERROR(VLOOKUP(D2271,'[1]PREÇOS UNITÁRIOS'!$B$73:$H$20000,5,0),IFERROR(VLOOKUP(D2271,'[1]INSUMOS-SINAPI'!$A$7:$F$20000,5,0),IFERROR(VLOOKUP(D2271,'[1]tab-PINI-SINT'!$B$18:$G$20000,4,0),IFERROR(VLOOKUP(D2271,[1]INSUMOS!$B$13:$H$9994,6,0),"")))))</f>
        <v>5.18</v>
      </c>
      <c r="J2271" s="38" t="str">
        <f>IF(D2271="",0,IFERROR(VLOOKUP(D2271,'[1]COMP-SINT-SINAPI'!$G$6:$Q$20000,7,0),IFERROR(VLOOKUP(D2271,'[1]PREÇOS UNITÁRIOS'!$B$73:$H$20000,6,0),IFERROR(VLOOKUP(D2271,'[1]INSUMOS-SINAPI'!$A$7:$F$20000,7,0),IFERROR(VLOOKUP(D2271,'[1]tab-PINI-SINT'!$B$18:$G$20000,5,0),IFERROR(VLOOKUP(D2271,[1]INSUMOS!$B$13:$H$9994,7,0),"0,00"))))))</f>
        <v>19,15</v>
      </c>
      <c r="K2271" s="40">
        <f>IF(H2271="",0,H2271*I2271)</f>
        <v>5.18</v>
      </c>
      <c r="L2271" s="40">
        <f>H2271*J2271</f>
        <v>19.149999999999999</v>
      </c>
      <c r="M2271" s="41">
        <f>K2271+L2271</f>
        <v>24.33</v>
      </c>
    </row>
    <row r="2272" spans="3:13" x14ac:dyDescent="0.35">
      <c r="C2272" s="34"/>
      <c r="D2272" s="35"/>
      <c r="E2272" s="118"/>
      <c r="F2272" s="35"/>
      <c r="G2272" s="35"/>
      <c r="H2272" s="35"/>
      <c r="I2272" s="50" t="s">
        <v>1042</v>
      </c>
      <c r="J2272" s="29"/>
      <c r="K2272" s="41">
        <f>SUM(K2270:K2271)</f>
        <v>10.19</v>
      </c>
      <c r="L2272" s="41">
        <f>SUM(L2270:L2271)</f>
        <v>33.43</v>
      </c>
      <c r="M2272" s="41">
        <f>SUM(M2270:M2271)</f>
        <v>43.62</v>
      </c>
    </row>
    <row r="2273" spans="3:13" x14ac:dyDescent="0.35">
      <c r="C2273" s="34"/>
      <c r="D2273" s="35"/>
      <c r="E2273" s="118"/>
      <c r="F2273" s="51"/>
      <c r="G2273" s="43"/>
      <c r="H2273" s="43"/>
      <c r="I2273" s="43"/>
      <c r="J2273" s="43"/>
      <c r="K2273" s="43"/>
      <c r="L2273" s="43"/>
      <c r="M2273" s="43"/>
    </row>
    <row r="2274" spans="3:13" x14ac:dyDescent="0.35">
      <c r="C2274" s="42"/>
      <c r="D2274" s="43"/>
      <c r="E2274" s="117"/>
      <c r="F2274" s="43"/>
      <c r="G2274" s="44" t="s">
        <v>21</v>
      </c>
      <c r="H2274" s="44" t="s">
        <v>1036</v>
      </c>
      <c r="I2274" s="44" t="s">
        <v>1037</v>
      </c>
      <c r="J2274" s="44" t="s">
        <v>1038</v>
      </c>
      <c r="K2274" s="44" t="s">
        <v>1039</v>
      </c>
      <c r="L2274" s="44" t="s">
        <v>1040</v>
      </c>
      <c r="M2274" s="45" t="s">
        <v>1041</v>
      </c>
    </row>
    <row r="2275" spans="3:13" ht="39" x14ac:dyDescent="0.35">
      <c r="C2275" s="46" t="s">
        <v>1218</v>
      </c>
      <c r="D2275" s="47" t="str">
        <f>IF(C2275="","",VLOOKUP(C2275,'[1]PREÇOS UNITÁRIOS'!$B$12:$H$10000,2,0))</f>
        <v>C309-BASA</v>
      </c>
      <c r="E2275" s="79" t="s">
        <v>11</v>
      </c>
      <c r="F2275" s="47" t="str">
        <f>IF(C2275="","",VLOOKUP(C2275,'[1]PREÇOS UNITÁRIOS'!$B$12:$H$10000,3,0))</f>
        <v>PELÍCULA TIPO "A" ADESIVADA, TAMANHO 2,90X1,90M COM DET BASA</v>
      </c>
      <c r="G2275" s="48" t="s">
        <v>21</v>
      </c>
      <c r="H2275" s="29"/>
      <c r="I2275" s="29"/>
      <c r="J2275" s="49"/>
      <c r="K2275" s="49">
        <f>K2277</f>
        <v>562.54345000000001</v>
      </c>
      <c r="L2275" s="49">
        <f>L2277</f>
        <v>241.09004999999996</v>
      </c>
      <c r="M2275" s="49">
        <f>SUM(K2275:L2275)</f>
        <v>803.63349999999991</v>
      </c>
    </row>
    <row r="2276" spans="3:13" ht="37.5" x14ac:dyDescent="0.35">
      <c r="C2276" s="34"/>
      <c r="D2276" s="36" t="s">
        <v>43</v>
      </c>
      <c r="E2276" s="38" t="str">
        <f>IFERROR(VLOOKUP(D2276,'[1]COMP-SINT-SINAPI'!$G$6:$R$20000,12,0),IFERROR(VLOOKUP(D2276,'[1]PREÇOS UNITÁRIOS'!$B$73:$K$20000,9,0),IFERROR(VLOOKUP(D2276,'[1]INSUMOS-SINAPI'!$A$6:$J$20000,6,0),IFERROR(VLOOKUP(D2276,'[1]tab-PINI-SINT'!$B$18:$H$20000,7,0),IFERROR(VLOOKUP(D2276,[1]INSUMOS!$B$13:$J$9994,9,0),"")))))</f>
        <v>ORSE-11392</v>
      </c>
      <c r="F2276" s="37" t="str">
        <f>IFERROR(VLOOKUP(D2276,'[1]COMP-SINT-SINAPI'!$G$6:$Q$20000,2,0),IFERROR(VLOOKUP(D2276,'[1]PREÇOS UNITÁRIOS'!$B$73:$H$20000,3,0),IFERROR(VLOOKUP(D2276,'[1]INSUMOS-SINAPI'!$A$7:$F$20000,2,0),IFERROR(VLOOKUP(D2276,'[1]tab-PINI-SINT'!$B$18:$G$20000,2,0),IFERROR(VLOOKUP(D2276,[1]INSUMOS!$B$13:$H$9994,3,0),"")))))</f>
        <v>Adesivo em vinil para plotagem em letreiro de chapa galvanizada (c/aplicação)</v>
      </c>
      <c r="G2276" s="38" t="str">
        <f>IFERROR(VLOOKUP(D2276,'[1]COMP-SINT-SINAPI'!$G$6:$Q$20000,3,0),IFERROR(VLOOKUP(D2276,'[1]PREÇOS UNITÁRIOS'!$B$73:$H$20000,4,0),IFERROR(VLOOKUP(D2276,'[1]INSUMOS-SINAPI'!$A$7:$F$20000,3,0),IFERROR(VLOOKUP(D2276,'[1]tab-PINI-SINT'!$B$18:$G$20000,3,0),IFERROR(VLOOKUP(D2276,[1]INSUMOS!$B$13:$H$9994,5,0),"")))))</f>
        <v>m2</v>
      </c>
      <c r="H2276" s="39">
        <f>2.9*1.9</f>
        <v>5.51</v>
      </c>
      <c r="I2276" s="38">
        <f>IFERROR(VLOOKUP(D2276,'[1]COMP-SINT-SINAPI'!$G$6:$Q$20000,8,0),IFERROR(VLOOKUP(D2276,'[1]PREÇOS UNITÁRIOS'!$B$73:$H$20000,5,0),IFERROR(VLOOKUP(D2276,'[1]INSUMOS-SINAPI'!$A$7:$F$20000,5,0),IFERROR(VLOOKUP(D2276,'[1]tab-PINI-SINT'!$B$18:$G$20000,4,0),IFERROR(VLOOKUP(D2276,[1]INSUMOS!$B$13:$H$9994,6,0),"")))))</f>
        <v>102.095</v>
      </c>
      <c r="J2276" s="38">
        <f>IF(D2276="",0,IFERROR(VLOOKUP(D2276,'[1]COMP-SINT-SINAPI'!$G$6:$Q$20000,7,0),IFERROR(VLOOKUP(D2276,'[1]PREÇOS UNITÁRIOS'!$B$73:$H$20000,6,0),IFERROR(VLOOKUP(D2276,'[1]INSUMOS-SINAPI'!$A$7:$F$20000,7,0),IFERROR(VLOOKUP(D2276,'[1]tab-PINI-SINT'!$B$18:$G$20000,5,0),IFERROR(VLOOKUP(D2276,[1]INSUMOS!$B$13:$H$9994,7,0),"0,00"))))))</f>
        <v>43.754999999999995</v>
      </c>
      <c r="K2276" s="40">
        <f>IF(H2276="",0,H2276*I2276)</f>
        <v>562.54345000000001</v>
      </c>
      <c r="L2276" s="40">
        <f>H2276*J2276</f>
        <v>241.09004999999996</v>
      </c>
      <c r="M2276" s="41">
        <f>K2276+L2276</f>
        <v>803.63349999999991</v>
      </c>
    </row>
    <row r="2277" spans="3:13" x14ac:dyDescent="0.35">
      <c r="C2277" s="34"/>
      <c r="D2277" s="35"/>
      <c r="E2277" s="118"/>
      <c r="F2277" s="35"/>
      <c r="G2277" s="35"/>
      <c r="H2277" s="35"/>
      <c r="I2277" s="50" t="s">
        <v>1042</v>
      </c>
      <c r="J2277" s="29"/>
      <c r="K2277" s="41">
        <f>SUM(K2276:K2276)</f>
        <v>562.54345000000001</v>
      </c>
      <c r="L2277" s="41">
        <f>SUM(L2276:L2276)</f>
        <v>241.09004999999996</v>
      </c>
      <c r="M2277" s="41">
        <f>SUM(M2276:M2276)</f>
        <v>803.63349999999991</v>
      </c>
    </row>
    <row r="2278" spans="3:13" x14ac:dyDescent="0.35">
      <c r="C2278" s="34"/>
      <c r="D2278" s="35"/>
      <c r="E2278" s="118"/>
      <c r="F2278" s="51"/>
      <c r="G2278" s="43"/>
      <c r="H2278" s="43"/>
      <c r="I2278" s="43"/>
      <c r="J2278" s="43"/>
      <c r="K2278" s="43"/>
      <c r="L2278" s="43"/>
      <c r="M2278" s="43"/>
    </row>
    <row r="2279" spans="3:13" x14ac:dyDescent="0.35">
      <c r="C2279" s="42"/>
      <c r="D2279" s="43"/>
      <c r="E2279" s="117"/>
      <c r="F2279" s="43"/>
      <c r="G2279" s="44" t="s">
        <v>21</v>
      </c>
      <c r="H2279" s="44" t="s">
        <v>1036</v>
      </c>
      <c r="I2279" s="44" t="s">
        <v>1037</v>
      </c>
      <c r="J2279" s="44" t="s">
        <v>1038</v>
      </c>
      <c r="K2279" s="44" t="s">
        <v>1039</v>
      </c>
      <c r="L2279" s="44" t="s">
        <v>1040</v>
      </c>
      <c r="M2279" s="45" t="s">
        <v>1041</v>
      </c>
    </row>
    <row r="2280" spans="3:13" ht="39" x14ac:dyDescent="0.35">
      <c r="C2280" s="46" t="s">
        <v>1219</v>
      </c>
      <c r="D2280" s="47" t="str">
        <f>IF(C2280="","",VLOOKUP(C2280,'[1]PREÇOS UNITÁRIOS'!$B$12:$H$10000,2,0))</f>
        <v>C310-BASA-SEDOP-
171496</v>
      </c>
      <c r="E2280" s="79" t="s">
        <v>11</v>
      </c>
      <c r="F2280" s="47" t="str">
        <f>IF(C2280="","",VLOOKUP(C2280,'[1]PREÇOS UNITÁRIOS'!$B$12:$H$10000,3,0))</f>
        <v>Cruzeta em concreto (90x115x2400mm)</v>
      </c>
      <c r="G2280" s="48" t="s">
        <v>21</v>
      </c>
      <c r="H2280" s="29"/>
      <c r="I2280" s="29"/>
      <c r="J2280" s="49"/>
      <c r="K2280" s="49">
        <f>K2284</f>
        <v>95.52000000000001</v>
      </c>
      <c r="L2280" s="49">
        <f>L2284</f>
        <v>55.959999999999994</v>
      </c>
      <c r="M2280" s="49">
        <f>SUM(K2280:L2280)</f>
        <v>151.48000000000002</v>
      </c>
    </row>
    <row r="2281" spans="3:13" ht="37.5" x14ac:dyDescent="0.35">
      <c r="C2281" s="34"/>
      <c r="D2281" s="36">
        <v>34519</v>
      </c>
      <c r="E2281" s="38" t="str">
        <f>IFERROR(VLOOKUP(D2281,'[1]COMP-SINT-SINAPI'!$G$6:$R$20000,12,0),IFERROR(VLOOKUP(D2281,'[1]PREÇOS UNITÁRIOS'!$B$73:$K$20000,9,0),IFERROR(VLOOKUP(D2281,'[1]INSUMOS-SINAPI'!$A$6:$J$20000,6,0),IFERROR(VLOOKUP(D2281,'[1]tab-PINI-SINT'!$B$18:$H$20000,7,0),IFERROR(VLOOKUP(D2281,[1]INSUMOS!$B$13:$J$9994,9,0),"")))))</f>
        <v>SINAPI</v>
      </c>
      <c r="F2281" s="37" t="str">
        <f>IFERROR(VLOOKUP(D2281,'[1]COMP-SINT-SINAPI'!$G$6:$Q$20000,2,0),IFERROR(VLOOKUP(D2281,'[1]PREÇOS UNITÁRIOS'!$B$73:$H$20000,3,0),IFERROR(VLOOKUP(D2281,'[1]INSUMOS-SINAPI'!$A$7:$F$20000,2,0),IFERROR(VLOOKUP(D2281,'[1]tab-PINI-SINT'!$B$18:$G$20000,2,0),IFERROR(VLOOKUP(D2281,[1]INSUMOS!$B$13:$H$9994,3,0),"")))))</f>
        <v>CRUZETA DE CONCRETO LEVE, COMP. 2000 MM SECAO, 90 X 90 MM</v>
      </c>
      <c r="G2281" s="38" t="str">
        <f>IFERROR(VLOOKUP(D2281,'[1]COMP-SINT-SINAPI'!$G$6:$Q$20000,3,0),IFERROR(VLOOKUP(D2281,'[1]PREÇOS UNITÁRIOS'!$B$73:$H$20000,4,0),IFERROR(VLOOKUP(D2281,'[1]INSUMOS-SINAPI'!$A$7:$F$20000,3,0),IFERROR(VLOOKUP(D2281,'[1]tab-PINI-SINT'!$B$18:$G$20000,3,0),IFERROR(VLOOKUP(D2281,[1]INSUMOS!$B$13:$H$9994,5,0),"")))))</f>
        <v xml:space="preserve">UN    </v>
      </c>
      <c r="H2281" s="39">
        <v>1</v>
      </c>
      <c r="I2281" s="38" t="str">
        <f>IFERROR(VLOOKUP(D2281,'[1]COMP-SINT-SINAPI'!$G$6:$Q$20000,8,0),IFERROR(VLOOKUP(D2281,'[1]PREÇOS UNITÁRIOS'!$B$73:$H$20000,5,0),IFERROR(VLOOKUP(D2281,'[1]INSUMOS-SINAPI'!$A$7:$F$20000,5,0),IFERROR(VLOOKUP(D2281,'[1]tab-PINI-SINT'!$B$18:$G$20000,4,0),IFERROR(VLOOKUP(D2281,[1]INSUMOS!$B$13:$H$9994,6,0),"")))))</f>
        <v>80,01</v>
      </c>
      <c r="J2281" s="38" t="str">
        <f>IF(D2281="",0,IFERROR(VLOOKUP(D2281,'[1]COMP-SINT-SINAPI'!$G$6:$Q$20000,7,0),IFERROR(VLOOKUP(D2281,'[1]PREÇOS UNITÁRIOS'!$B$73:$H$20000,6,0),IFERROR(VLOOKUP(D2281,'[1]INSUMOS-SINAPI'!$A$7:$F$20000,7,0),IFERROR(VLOOKUP(D2281,'[1]tab-PINI-SINT'!$B$18:$G$20000,5,0),IFERROR(VLOOKUP(D2281,[1]INSUMOS!$B$13:$H$9994,7,0),"0,00"))))))</f>
        <v>0,00</v>
      </c>
      <c r="K2281" s="40">
        <f>IF(H2281="",0,H2281*I2281)</f>
        <v>80.010000000000005</v>
      </c>
      <c r="L2281" s="40">
        <f>H2281*J2281</f>
        <v>0</v>
      </c>
      <c r="M2281" s="41">
        <f>K2281+L2281</f>
        <v>80.010000000000005</v>
      </c>
    </row>
    <row r="2282" spans="3:13" ht="37.5" x14ac:dyDescent="0.35">
      <c r="C2282" s="34"/>
      <c r="D2282" s="36">
        <v>88247</v>
      </c>
      <c r="E2282" s="38" t="str">
        <f>IFERROR(VLOOKUP(D2282,'[1]COMP-SINT-SINAPI'!$G$6:$R$20000,12,0),IFERROR(VLOOKUP(D2282,'[1]PREÇOS UNITÁRIOS'!$B$73:$K$20000,9,0),IFERROR(VLOOKUP(D2282,'[1]INSUMOS-SINAPI'!$A$6:$J$20000,6,0),IFERROR(VLOOKUP(D2282,'[1]tab-PINI-SINT'!$B$18:$H$20000,7,0),IFERROR(VLOOKUP(D2282,[1]INSUMOS!$B$13:$J$9994,9,0),"")))))</f>
        <v>SINAPI</v>
      </c>
      <c r="F2282" s="37" t="str">
        <f>IFERROR(VLOOKUP(D2282,'[1]COMP-SINT-SINAPI'!$G$6:$Q$20000,2,0),IFERROR(VLOOKUP(D2282,'[1]PREÇOS UNITÁRIOS'!$B$73:$H$20000,3,0),IFERROR(VLOOKUP(D2282,'[1]INSUMOS-SINAPI'!$A$7:$F$20000,2,0),IFERROR(VLOOKUP(D2282,'[1]tab-PINI-SINT'!$B$18:$G$20000,2,0),IFERROR(VLOOKUP(D2282,[1]INSUMOS!$B$13:$H$9994,3,0),"")))))</f>
        <v>AUXILIAR DE ELETRICISTA COM ENCARGOS COMPLEMENTARES</v>
      </c>
      <c r="G2282" s="38" t="str">
        <f>IFERROR(VLOOKUP(D2282,'[1]COMP-SINT-SINAPI'!$G$6:$Q$20000,3,0),IFERROR(VLOOKUP(D2282,'[1]PREÇOS UNITÁRIOS'!$B$73:$H$20000,4,0),IFERROR(VLOOKUP(D2282,'[1]INSUMOS-SINAPI'!$A$7:$F$20000,3,0),IFERROR(VLOOKUP(D2282,'[1]tab-PINI-SINT'!$B$18:$G$20000,3,0),IFERROR(VLOOKUP(D2282,[1]INSUMOS!$B$13:$H$9994,5,0),"")))))</f>
        <v>H</v>
      </c>
      <c r="H2282" s="39">
        <v>1</v>
      </c>
      <c r="I2282" s="38">
        <f>IFERROR(VLOOKUP(D2282,'[1]COMP-SINT-SINAPI'!$G$6:$Q$20000,8,0),IFERROR(VLOOKUP(D2282,'[1]PREÇOS UNITÁRIOS'!$B$73:$H$20000,5,0),IFERROR(VLOOKUP(D2282,'[1]INSUMOS-SINAPI'!$A$7:$F$20000,5,0),IFERROR(VLOOKUP(D2282,'[1]tab-PINI-SINT'!$B$18:$G$20000,4,0),IFERROR(VLOOKUP(D2282,[1]INSUMOS!$B$13:$H$9994,6,0),"")))))</f>
        <v>5.1700000000000017</v>
      </c>
      <c r="J2282" s="38" t="str">
        <f>IF(D2282="",0,IFERROR(VLOOKUP(D2282,'[1]COMP-SINT-SINAPI'!$G$6:$Q$20000,7,0),IFERROR(VLOOKUP(D2282,'[1]PREÇOS UNITÁRIOS'!$B$73:$H$20000,6,0),IFERROR(VLOOKUP(D2282,'[1]INSUMOS-SINAPI'!$A$7:$F$20000,7,0),IFERROR(VLOOKUP(D2282,'[1]tab-PINI-SINT'!$B$18:$G$20000,5,0),IFERROR(VLOOKUP(D2282,[1]INSUMOS!$B$13:$H$9994,7,0),"0,00"))))))</f>
        <v>15,70</v>
      </c>
      <c r="K2282" s="40">
        <f>IF(H2282="",0,H2282*I2282)</f>
        <v>5.1700000000000017</v>
      </c>
      <c r="L2282" s="40">
        <f>H2282*J2282</f>
        <v>15.7</v>
      </c>
      <c r="M2282" s="41">
        <f>K2282+L2282</f>
        <v>20.87</v>
      </c>
    </row>
    <row r="2283" spans="3:13" ht="25" x14ac:dyDescent="0.35">
      <c r="C2283" s="34"/>
      <c r="D2283" s="36">
        <v>88264</v>
      </c>
      <c r="E2283" s="38" t="str">
        <f>IFERROR(VLOOKUP(D2283,'[1]COMP-SINT-SINAPI'!$G$6:$R$20000,12,0),IFERROR(VLOOKUP(D2283,'[1]PREÇOS UNITÁRIOS'!$B$73:$K$20000,9,0),IFERROR(VLOOKUP(D2283,'[1]INSUMOS-SINAPI'!$A$6:$J$20000,6,0),IFERROR(VLOOKUP(D2283,'[1]tab-PINI-SINT'!$B$18:$H$20000,7,0),IFERROR(VLOOKUP(D2283,[1]INSUMOS!$B$13:$J$9994,9,0),"")))))</f>
        <v>SINAPI</v>
      </c>
      <c r="F2283" s="37" t="str">
        <f>IFERROR(VLOOKUP(D2283,'[1]COMP-SINT-SINAPI'!$G$6:$Q$20000,2,0),IFERROR(VLOOKUP(D2283,'[1]PREÇOS UNITÁRIOS'!$B$73:$H$20000,3,0),IFERROR(VLOOKUP(D2283,'[1]INSUMOS-SINAPI'!$A$7:$F$20000,2,0),IFERROR(VLOOKUP(D2283,'[1]tab-PINI-SINT'!$B$18:$G$20000,2,0),IFERROR(VLOOKUP(D2283,[1]INSUMOS!$B$13:$H$9994,3,0),"")))))</f>
        <v>ELETRICISTA COM ENCARGOS COMPLEMENTARES</v>
      </c>
      <c r="G2283" s="38" t="str">
        <f>IFERROR(VLOOKUP(D2283,'[1]COMP-SINT-SINAPI'!$G$6:$Q$20000,3,0),IFERROR(VLOOKUP(D2283,'[1]PREÇOS UNITÁRIOS'!$B$73:$H$20000,4,0),IFERROR(VLOOKUP(D2283,'[1]INSUMOS-SINAPI'!$A$7:$F$20000,3,0),IFERROR(VLOOKUP(D2283,'[1]tab-PINI-SINT'!$B$18:$G$20000,3,0),IFERROR(VLOOKUP(D2283,[1]INSUMOS!$B$13:$H$9994,5,0),"")))))</f>
        <v>H</v>
      </c>
      <c r="H2283" s="39">
        <v>2</v>
      </c>
      <c r="I2283" s="38">
        <f>IFERROR(VLOOKUP(D2283,'[1]COMP-SINT-SINAPI'!$G$6:$Q$20000,8,0),IFERROR(VLOOKUP(D2283,'[1]PREÇOS UNITÁRIOS'!$B$73:$H$20000,5,0),IFERROR(VLOOKUP(D2283,'[1]INSUMOS-SINAPI'!$A$7:$F$20000,5,0),IFERROR(VLOOKUP(D2283,'[1]tab-PINI-SINT'!$B$18:$G$20000,4,0),IFERROR(VLOOKUP(D2283,[1]INSUMOS!$B$13:$H$9994,6,0),"")))))</f>
        <v>5.1700000000000017</v>
      </c>
      <c r="J2283" s="38" t="str">
        <f>IF(D2283="",0,IFERROR(VLOOKUP(D2283,'[1]COMP-SINT-SINAPI'!$G$6:$Q$20000,7,0),IFERROR(VLOOKUP(D2283,'[1]PREÇOS UNITÁRIOS'!$B$73:$H$20000,6,0),IFERROR(VLOOKUP(D2283,'[1]INSUMOS-SINAPI'!$A$7:$F$20000,7,0),IFERROR(VLOOKUP(D2283,'[1]tab-PINI-SINT'!$B$18:$G$20000,5,0),IFERROR(VLOOKUP(D2283,[1]INSUMOS!$B$13:$H$9994,7,0),"0,00"))))))</f>
        <v>20,13</v>
      </c>
      <c r="K2283" s="40">
        <f>IF(H2283="",0,H2283*I2283)</f>
        <v>10.340000000000003</v>
      </c>
      <c r="L2283" s="40">
        <f>H2283*J2283</f>
        <v>40.26</v>
      </c>
      <c r="M2283" s="41">
        <f>K2283+L2283</f>
        <v>50.6</v>
      </c>
    </row>
    <row r="2284" spans="3:13" x14ac:dyDescent="0.35">
      <c r="C2284" s="34"/>
      <c r="D2284" s="35"/>
      <c r="E2284" s="118"/>
      <c r="F2284" s="35"/>
      <c r="G2284" s="35"/>
      <c r="H2284" s="35"/>
      <c r="I2284" s="50" t="s">
        <v>1042</v>
      </c>
      <c r="J2284" s="29"/>
      <c r="K2284" s="41">
        <f>SUM(K2281:K2283)</f>
        <v>95.52000000000001</v>
      </c>
      <c r="L2284" s="41">
        <f>SUM(L2281:L2283)</f>
        <v>55.959999999999994</v>
      </c>
      <c r="M2284" s="41">
        <f>SUM(M2281:M2283)</f>
        <v>151.48000000000002</v>
      </c>
    </row>
    <row r="2285" spans="3:13" x14ac:dyDescent="0.35">
      <c r="C2285" s="34"/>
      <c r="D2285" s="35"/>
      <c r="E2285" s="118"/>
      <c r="F2285" s="51"/>
      <c r="G2285" s="43"/>
      <c r="H2285" s="43"/>
      <c r="I2285" s="43"/>
      <c r="J2285" s="43"/>
      <c r="K2285" s="43"/>
      <c r="L2285" s="43"/>
      <c r="M2285" s="43"/>
    </row>
    <row r="2286" spans="3:13" x14ac:dyDescent="0.35">
      <c r="C2286" s="42"/>
      <c r="D2286" s="43"/>
      <c r="E2286" s="117"/>
      <c r="F2286" s="43"/>
      <c r="G2286" s="44" t="s">
        <v>21</v>
      </c>
      <c r="H2286" s="44" t="s">
        <v>1036</v>
      </c>
      <c r="I2286" s="44" t="s">
        <v>1037</v>
      </c>
      <c r="J2286" s="44" t="s">
        <v>1038</v>
      </c>
      <c r="K2286" s="44" t="s">
        <v>1039</v>
      </c>
      <c r="L2286" s="44" t="s">
        <v>1040</v>
      </c>
      <c r="M2286" s="45" t="s">
        <v>1041</v>
      </c>
    </row>
    <row r="2287" spans="3:13" ht="39" x14ac:dyDescent="0.35">
      <c r="C2287" s="46" t="s">
        <v>1220</v>
      </c>
      <c r="D2287" s="47" t="str">
        <f>IF(C2287="","",VLOOKUP(C2287,'[1]PREÇOS UNITÁRIOS'!$B$12:$H$10000,2,0))</f>
        <v>C311-BASA-ORSE-9912</v>
      </c>
      <c r="E2287" s="79" t="s">
        <v>11</v>
      </c>
      <c r="F2287" s="47" t="str">
        <f>IF(C2287="","",VLOOKUP(C2287,'[1]PREÇOS UNITÁRIOS'!$B$12:$H$10000,3,0))</f>
        <v>CABO DE COBRE ISOLADO PVC RÍGIDO UNIPOLAR SEÇÃO 15MM², 15KV</v>
      </c>
      <c r="G2287" s="48" t="s">
        <v>160</v>
      </c>
      <c r="H2287" s="29"/>
      <c r="I2287" s="29"/>
      <c r="J2287" s="49"/>
      <c r="K2287" s="49">
        <f>K2291</f>
        <v>24.290600000000001</v>
      </c>
      <c r="L2287" s="49">
        <f>L2291</f>
        <v>8.9574999999999996</v>
      </c>
      <c r="M2287" s="49">
        <f>SUM(K2287:L2287)</f>
        <v>33.248100000000001</v>
      </c>
    </row>
    <row r="2288" spans="3:13" ht="62.5" x14ac:dyDescent="0.35">
      <c r="C2288" s="34"/>
      <c r="D2288" s="36" t="s">
        <v>235</v>
      </c>
      <c r="E2288" s="38" t="str">
        <f>IFERROR(VLOOKUP(D2288,'[1]COMP-SINT-SINAPI'!$G$6:$R$20000,12,0),IFERROR(VLOOKUP(D2288,'[1]PREÇOS UNITÁRIOS'!$B$73:$K$20000,9,0),IFERROR(VLOOKUP(D2288,'[1]INSUMOS-SINAPI'!$A$6:$J$20000,6,0),IFERROR(VLOOKUP(D2288,'[1]tab-PINI-SINT'!$B$18:$H$20000,7,0),IFERROR(VLOOKUP(D2288,[1]INSUMOS!$B$13:$J$9994,9,0),"")))))</f>
        <v>ORSE-00996</v>
      </c>
      <c r="F2288" s="37" t="str">
        <f>IFERROR(VLOOKUP(D2288,'[1]COMP-SINT-SINAPI'!$G$6:$Q$20000,2,0),IFERROR(VLOOKUP(D2288,'[1]PREÇOS UNITÁRIOS'!$B$73:$H$20000,3,0),IFERROR(VLOOKUP(D2288,'[1]INSUMOS-SINAPI'!$A$7:$F$20000,2,0),IFERROR(VLOOKUP(D2288,'[1]tab-PINI-SINT'!$B$18:$G$20000,2,0),IFERROR(VLOOKUP(D2288,[1]INSUMOS!$B$13:$H$9994,3,0),"")))))</f>
        <v>Cabo de cobre flexível isolado, 25 mm², anti-chama 0,6/1,0 kv, para rede enterrada de distribuição de energia elétrica - fornecimento e instalação. af_12/2021</v>
      </c>
      <c r="G2288" s="38" t="str">
        <f>IFERROR(VLOOKUP(D2288,'[1]COMP-SINT-SINAPI'!$G$6:$Q$20000,3,0),IFERROR(VLOOKUP(D2288,'[1]PREÇOS UNITÁRIOS'!$B$73:$H$20000,4,0),IFERROR(VLOOKUP(D2288,'[1]INSUMOS-SINAPI'!$A$7:$F$20000,3,0),IFERROR(VLOOKUP(D2288,'[1]tab-PINI-SINT'!$B$18:$G$20000,3,0),IFERROR(VLOOKUP(D2288,[1]INSUMOS!$B$13:$H$9994,5,0),"")))))</f>
        <v>M</v>
      </c>
      <c r="H2288" s="39">
        <v>1.02</v>
      </c>
      <c r="I2288" s="38">
        <f>IFERROR(VLOOKUP(D2288,'[1]COMP-SINT-SINAPI'!$G$6:$Q$20000,8,0),IFERROR(VLOOKUP(D2288,'[1]PREÇOS UNITÁRIOS'!$B$73:$H$20000,5,0),IFERROR(VLOOKUP(D2288,'[1]INSUMOS-SINAPI'!$A$7:$F$20000,5,0),IFERROR(VLOOKUP(D2288,'[1]tab-PINI-SINT'!$B$18:$G$20000,4,0),IFERROR(VLOOKUP(D2288,[1]INSUMOS!$B$13:$H$9994,6,0),"")))))</f>
        <v>21.28</v>
      </c>
      <c r="J2288" s="38">
        <f>IF(D2288="",0,IFERROR(VLOOKUP(D2288,'[1]COMP-SINT-SINAPI'!$G$6:$Q$20000,7,0),IFERROR(VLOOKUP(D2288,'[1]PREÇOS UNITÁRIOS'!$B$73:$H$20000,6,0),IFERROR(VLOOKUP(D2288,'[1]INSUMOS-SINAPI'!$A$7:$F$20000,7,0),IFERROR(VLOOKUP(D2288,'[1]tab-PINI-SINT'!$B$18:$G$20000,5,0),IFERROR(VLOOKUP(D2288,[1]INSUMOS!$B$13:$H$9994,7,0),"0,00"))))))</f>
        <v>0</v>
      </c>
      <c r="K2288" s="40">
        <f>IF(H2288="",0,H2288*I2288)</f>
        <v>21.7056</v>
      </c>
      <c r="L2288" s="40">
        <f>H2288*J2288</f>
        <v>0</v>
      </c>
      <c r="M2288" s="41">
        <f>K2288+L2288</f>
        <v>21.7056</v>
      </c>
    </row>
    <row r="2289" spans="3:13" ht="37.5" x14ac:dyDescent="0.35">
      <c r="C2289" s="34"/>
      <c r="D2289" s="36">
        <v>88247</v>
      </c>
      <c r="E2289" s="38" t="str">
        <f>IFERROR(VLOOKUP(D2289,'[1]COMP-SINT-SINAPI'!$G$6:$R$20000,12,0),IFERROR(VLOOKUP(D2289,'[1]PREÇOS UNITÁRIOS'!$B$73:$K$20000,9,0),IFERROR(VLOOKUP(D2289,'[1]INSUMOS-SINAPI'!$A$6:$J$20000,6,0),IFERROR(VLOOKUP(D2289,'[1]tab-PINI-SINT'!$B$18:$H$20000,7,0),IFERROR(VLOOKUP(D2289,[1]INSUMOS!$B$13:$J$9994,9,0),"")))))</f>
        <v>SINAPI</v>
      </c>
      <c r="F2289" s="37" t="str">
        <f>IFERROR(VLOOKUP(D2289,'[1]COMP-SINT-SINAPI'!$G$6:$Q$20000,2,0),IFERROR(VLOOKUP(D2289,'[1]PREÇOS UNITÁRIOS'!$B$73:$H$20000,3,0),IFERROR(VLOOKUP(D2289,'[1]INSUMOS-SINAPI'!$A$7:$F$20000,2,0),IFERROR(VLOOKUP(D2289,'[1]tab-PINI-SINT'!$B$18:$G$20000,2,0),IFERROR(VLOOKUP(D2289,[1]INSUMOS!$B$13:$H$9994,3,0),"")))))</f>
        <v>AUXILIAR DE ELETRICISTA COM ENCARGOS COMPLEMENTARES</v>
      </c>
      <c r="G2289" s="38" t="str">
        <f>IFERROR(VLOOKUP(D2289,'[1]COMP-SINT-SINAPI'!$G$6:$Q$20000,3,0),IFERROR(VLOOKUP(D2289,'[1]PREÇOS UNITÁRIOS'!$B$73:$H$20000,4,0),IFERROR(VLOOKUP(D2289,'[1]INSUMOS-SINAPI'!$A$7:$F$20000,3,0),IFERROR(VLOOKUP(D2289,'[1]tab-PINI-SINT'!$B$18:$G$20000,3,0),IFERROR(VLOOKUP(D2289,[1]INSUMOS!$B$13:$H$9994,5,0),"")))))</f>
        <v>H</v>
      </c>
      <c r="H2289" s="39">
        <v>0.25</v>
      </c>
      <c r="I2289" s="38">
        <f>IFERROR(VLOOKUP(D2289,'[1]COMP-SINT-SINAPI'!$G$6:$Q$20000,8,0),IFERROR(VLOOKUP(D2289,'[1]PREÇOS UNITÁRIOS'!$B$73:$H$20000,5,0),IFERROR(VLOOKUP(D2289,'[1]INSUMOS-SINAPI'!$A$7:$F$20000,5,0),IFERROR(VLOOKUP(D2289,'[1]tab-PINI-SINT'!$B$18:$G$20000,4,0),IFERROR(VLOOKUP(D2289,[1]INSUMOS!$B$13:$H$9994,6,0),"")))))</f>
        <v>5.1700000000000017</v>
      </c>
      <c r="J2289" s="38" t="str">
        <f>IF(D2289="",0,IFERROR(VLOOKUP(D2289,'[1]COMP-SINT-SINAPI'!$G$6:$Q$20000,7,0),IFERROR(VLOOKUP(D2289,'[1]PREÇOS UNITÁRIOS'!$B$73:$H$20000,6,0),IFERROR(VLOOKUP(D2289,'[1]INSUMOS-SINAPI'!$A$7:$F$20000,7,0),IFERROR(VLOOKUP(D2289,'[1]tab-PINI-SINT'!$B$18:$G$20000,5,0),IFERROR(VLOOKUP(D2289,[1]INSUMOS!$B$13:$H$9994,7,0),"0,00"))))))</f>
        <v>15,70</v>
      </c>
      <c r="K2289" s="40">
        <f>IF(H2289="",0,H2289*I2289)</f>
        <v>1.2925000000000004</v>
      </c>
      <c r="L2289" s="40">
        <f>H2289*J2289</f>
        <v>3.9249999999999998</v>
      </c>
      <c r="M2289" s="41">
        <f>K2289+L2289</f>
        <v>5.2175000000000002</v>
      </c>
    </row>
    <row r="2290" spans="3:13" ht="25" x14ac:dyDescent="0.35">
      <c r="C2290" s="34"/>
      <c r="D2290" s="36">
        <v>88264</v>
      </c>
      <c r="E2290" s="38" t="str">
        <f>IFERROR(VLOOKUP(D2290,'[1]COMP-SINT-SINAPI'!$G$6:$R$20000,12,0),IFERROR(VLOOKUP(D2290,'[1]PREÇOS UNITÁRIOS'!$B$73:$K$20000,9,0),IFERROR(VLOOKUP(D2290,'[1]INSUMOS-SINAPI'!$A$6:$J$20000,6,0),IFERROR(VLOOKUP(D2290,'[1]tab-PINI-SINT'!$B$18:$H$20000,7,0),IFERROR(VLOOKUP(D2290,[1]INSUMOS!$B$13:$J$9994,9,0),"")))))</f>
        <v>SINAPI</v>
      </c>
      <c r="F2290" s="37" t="str">
        <f>IFERROR(VLOOKUP(D2290,'[1]COMP-SINT-SINAPI'!$G$6:$Q$20000,2,0),IFERROR(VLOOKUP(D2290,'[1]PREÇOS UNITÁRIOS'!$B$73:$H$20000,3,0),IFERROR(VLOOKUP(D2290,'[1]INSUMOS-SINAPI'!$A$7:$F$20000,2,0),IFERROR(VLOOKUP(D2290,'[1]tab-PINI-SINT'!$B$18:$G$20000,2,0),IFERROR(VLOOKUP(D2290,[1]INSUMOS!$B$13:$H$9994,3,0),"")))))</f>
        <v>ELETRICISTA COM ENCARGOS COMPLEMENTARES</v>
      </c>
      <c r="G2290" s="38" t="str">
        <f>IFERROR(VLOOKUP(D2290,'[1]COMP-SINT-SINAPI'!$G$6:$Q$20000,3,0),IFERROR(VLOOKUP(D2290,'[1]PREÇOS UNITÁRIOS'!$B$73:$H$20000,4,0),IFERROR(VLOOKUP(D2290,'[1]INSUMOS-SINAPI'!$A$7:$F$20000,3,0),IFERROR(VLOOKUP(D2290,'[1]tab-PINI-SINT'!$B$18:$G$20000,3,0),IFERROR(VLOOKUP(D2290,[1]INSUMOS!$B$13:$H$9994,5,0),"")))))</f>
        <v>H</v>
      </c>
      <c r="H2290" s="39">
        <v>0.25</v>
      </c>
      <c r="I2290" s="38">
        <f>IFERROR(VLOOKUP(D2290,'[1]COMP-SINT-SINAPI'!$G$6:$Q$20000,8,0),IFERROR(VLOOKUP(D2290,'[1]PREÇOS UNITÁRIOS'!$B$73:$H$20000,5,0),IFERROR(VLOOKUP(D2290,'[1]INSUMOS-SINAPI'!$A$7:$F$20000,5,0),IFERROR(VLOOKUP(D2290,'[1]tab-PINI-SINT'!$B$18:$G$20000,4,0),IFERROR(VLOOKUP(D2290,[1]INSUMOS!$B$13:$H$9994,6,0),"")))))</f>
        <v>5.1700000000000017</v>
      </c>
      <c r="J2290" s="38" t="str">
        <f>IF(D2290="",0,IFERROR(VLOOKUP(D2290,'[1]COMP-SINT-SINAPI'!$G$6:$Q$20000,7,0),IFERROR(VLOOKUP(D2290,'[1]PREÇOS UNITÁRIOS'!$B$73:$H$20000,6,0),IFERROR(VLOOKUP(D2290,'[1]INSUMOS-SINAPI'!$A$7:$F$20000,7,0),IFERROR(VLOOKUP(D2290,'[1]tab-PINI-SINT'!$B$18:$G$20000,5,0),IFERROR(VLOOKUP(D2290,[1]INSUMOS!$B$13:$H$9994,7,0),"0,00"))))))</f>
        <v>20,13</v>
      </c>
      <c r="K2290" s="40">
        <f>IF(H2290="",0,H2290*I2290)</f>
        <v>1.2925000000000004</v>
      </c>
      <c r="L2290" s="40">
        <f>H2290*J2290</f>
        <v>5.0324999999999998</v>
      </c>
      <c r="M2290" s="41">
        <f>K2290+L2290</f>
        <v>6.3250000000000002</v>
      </c>
    </row>
    <row r="2291" spans="3:13" x14ac:dyDescent="0.35">
      <c r="C2291" s="34"/>
      <c r="D2291" s="35"/>
      <c r="E2291" s="118"/>
      <c r="F2291" s="35"/>
      <c r="G2291" s="35"/>
      <c r="H2291" s="35"/>
      <c r="I2291" s="50" t="s">
        <v>1042</v>
      </c>
      <c r="J2291" s="29"/>
      <c r="K2291" s="41">
        <f>SUM(K2288:K2290)</f>
        <v>24.290600000000001</v>
      </c>
      <c r="L2291" s="41">
        <f>SUM(L2288:L2290)</f>
        <v>8.9574999999999996</v>
      </c>
      <c r="M2291" s="41">
        <f>SUM(M2288:M2290)</f>
        <v>33.248100000000001</v>
      </c>
    </row>
    <row r="2292" spans="3:13" x14ac:dyDescent="0.35">
      <c r="C2292" s="34"/>
      <c r="D2292" s="35"/>
      <c r="E2292" s="118"/>
      <c r="F2292" s="51"/>
      <c r="G2292" s="43"/>
      <c r="H2292" s="43"/>
      <c r="I2292" s="43"/>
      <c r="J2292" s="43"/>
      <c r="K2292" s="43"/>
      <c r="L2292" s="43"/>
      <c r="M2292" s="43"/>
    </row>
    <row r="2293" spans="3:13" x14ac:dyDescent="0.35">
      <c r="C2293" s="42"/>
      <c r="D2293" s="43"/>
      <c r="E2293" s="117"/>
      <c r="F2293" s="43"/>
      <c r="G2293" s="44" t="s">
        <v>21</v>
      </c>
      <c r="H2293" s="44" t="s">
        <v>1036</v>
      </c>
      <c r="I2293" s="44" t="s">
        <v>1037</v>
      </c>
      <c r="J2293" s="44" t="s">
        <v>1038</v>
      </c>
      <c r="K2293" s="44" t="s">
        <v>1039</v>
      </c>
      <c r="L2293" s="44" t="s">
        <v>1040</v>
      </c>
      <c r="M2293" s="45" t="s">
        <v>1041</v>
      </c>
    </row>
    <row r="2294" spans="3:13" ht="65" x14ac:dyDescent="0.35">
      <c r="C2294" s="46" t="s">
        <v>1294</v>
      </c>
      <c r="D2294" s="47" t="str">
        <f>IF(C2294="","",VLOOKUP(C2294,'[1]PREÇOS UNITÁRIOS'!$B$12:$H$10000,2,0))</f>
        <v>C312-BASA</v>
      </c>
      <c r="E2294" s="79" t="s">
        <v>11</v>
      </c>
      <c r="F2294" s="47" t="str">
        <f>IF(C2294="","",VLOOKUP(C2294,'[1]PREÇOS UNITÁRIOS'!$B$12:$H$10000,3,0))</f>
        <v>Remoção e desmontagem de biombos de privacidade dos caixas e gerencia em vidro temperado, incluindo perfil metálico e seus acessórios.</v>
      </c>
      <c r="G2294" s="48" t="s">
        <v>33</v>
      </c>
      <c r="H2294" s="29"/>
      <c r="I2294" s="29"/>
      <c r="J2294" s="49"/>
      <c r="K2294" s="49">
        <f>K2297</f>
        <v>3.72</v>
      </c>
      <c r="L2294" s="49">
        <f>L2297</f>
        <v>45.72</v>
      </c>
      <c r="M2294" s="49">
        <f>SUM(K2294:L2294)</f>
        <v>49.44</v>
      </c>
    </row>
    <row r="2295" spans="3:13" ht="50" x14ac:dyDescent="0.35">
      <c r="C2295" s="34"/>
      <c r="D2295" s="36">
        <v>102180</v>
      </c>
      <c r="E2295" s="38" t="str">
        <f>IFERROR(VLOOKUP(D2295,'[1]COMP-SINT-SINAPI'!$G$6:$R$20000,12,0),IFERROR(VLOOKUP(D2295,'[1]PREÇOS UNITÁRIOS'!$B$73:$K$20000,9,0),IFERROR(VLOOKUP(D2295,'[1]INSUMOS-SINAPI'!$A$6:$J$20000,6,0),IFERROR(VLOOKUP(D2295,'[1]tab-PINI-SINT'!$B$18:$H$20000,7,0),IFERROR(VLOOKUP(D2295,[1]INSUMOS!$B$13:$J$9994,9,0),"")))))</f>
        <v>SINAPI</v>
      </c>
      <c r="F2295" s="37" t="str">
        <f>IFERROR(VLOOKUP(D2295,'[1]COMP-SINT-SINAPI'!$G$6:$Q$20000,2,0),IFERROR(VLOOKUP(D2295,'[1]PREÇOS UNITÁRIOS'!$B$73:$H$20000,3,0),IFERROR(VLOOKUP(D2295,'[1]INSUMOS-SINAPI'!$A$7:$F$20000,2,0),IFERROR(VLOOKUP(D2295,'[1]tab-PINI-SINT'!$B$18:$G$20000,2,0),IFERROR(VLOOKUP(D2295,[1]INSUMOS!$B$13:$H$9994,3,0),"")))))</f>
        <v>INSTALAÇÃO DE VIDRO TEMPERADO, E = 8 MM, ENCAIXADO EM PERFIL U. AF_01/2021_PS</v>
      </c>
      <c r="G2295" s="38" t="str">
        <f>IFERROR(VLOOKUP(D2295,'[1]COMP-SINT-SINAPI'!$G$6:$Q$20000,3,0),IFERROR(VLOOKUP(D2295,'[1]PREÇOS UNITÁRIOS'!$B$73:$H$20000,4,0),IFERROR(VLOOKUP(D2295,'[1]INSUMOS-SINAPI'!$A$7:$F$20000,3,0),IFERROR(VLOOKUP(D2295,'[1]tab-PINI-SINT'!$B$18:$G$20000,3,0),IFERROR(VLOOKUP(D2295,[1]INSUMOS!$B$13:$H$9994,5,0),"")))))</f>
        <v>M2</v>
      </c>
      <c r="H2295" s="39">
        <v>1</v>
      </c>
      <c r="I2295" s="38">
        <v>0</v>
      </c>
      <c r="J2295" s="38" t="str">
        <f>IF(D2295="",0,IFERROR(VLOOKUP(D2295,'[1]COMP-SINT-SINAPI'!$G$6:$Q$20000,7,0),IFERROR(VLOOKUP(D2295,'[1]PREÇOS UNITÁRIOS'!$B$73:$H$20000,6,0),IFERROR(VLOOKUP(D2295,'[1]INSUMOS-SINAPI'!$A$7:$F$20000,7,0),IFERROR(VLOOKUP(D2295,'[1]tab-PINI-SINT'!$B$18:$G$20000,5,0),IFERROR(VLOOKUP(D2295,[1]INSUMOS!$B$13:$H$9994,7,0),"0,00"))))))</f>
        <v>45,72</v>
      </c>
      <c r="K2295" s="40">
        <f>IF(H2295="",0,H2295*I2295)</f>
        <v>0</v>
      </c>
      <c r="L2295" s="40">
        <f>H2295*J2295</f>
        <v>45.72</v>
      </c>
      <c r="M2295" s="41">
        <f>K2295+L2295</f>
        <v>45.72</v>
      </c>
    </row>
    <row r="2296" spans="3:13" ht="62.5" x14ac:dyDescent="0.35">
      <c r="C2296" s="34"/>
      <c r="D2296" s="36">
        <v>7584</v>
      </c>
      <c r="E2296" s="38" t="str">
        <f>IFERROR(VLOOKUP(D2296,'[1]COMP-SINT-SINAPI'!$G$6:$R$20000,12,0),IFERROR(VLOOKUP(D2296,'[1]PREÇOS UNITÁRIOS'!$B$73:$K$20000,9,0),IFERROR(VLOOKUP(D2296,'[1]INSUMOS-SINAPI'!$A$6:$J$20000,6,0),IFERROR(VLOOKUP(D2296,'[1]tab-PINI-SINT'!$B$18:$H$20000,7,0),IFERROR(VLOOKUP(D2296,[1]INSUMOS!$B$13:$J$9994,9,0),"")))))</f>
        <v>SINAPI</v>
      </c>
      <c r="F2296" s="37" t="str">
        <f>IFERROR(VLOOKUP(D2296,'[1]COMP-SINT-SINAPI'!$G$6:$Q$20000,2,0),IFERROR(VLOOKUP(D2296,'[1]PREÇOS UNITÁRIOS'!$B$73:$H$20000,3,0),IFERROR(VLOOKUP(D2296,'[1]INSUMOS-SINAPI'!$A$7:$F$20000,2,0),IFERROR(VLOOKUP(D2296,'[1]tab-PINI-SINT'!$B$18:$G$20000,2,0),IFERROR(VLOOKUP(D2296,[1]INSUMOS!$B$13:$H$9994,3,0),"")))))</f>
        <v>BUCHA DE NYLON SEM ABA S12, COM PARAFUSO DE 5/16" X 80 MM EM ACO ZINCADO COM ROSCA SOBERBA E CABECA SEXTAVADA</v>
      </c>
      <c r="G2296" s="38" t="str">
        <f>IFERROR(VLOOKUP(D2296,'[1]COMP-SINT-SINAPI'!$G$6:$Q$20000,3,0),IFERROR(VLOOKUP(D2296,'[1]PREÇOS UNITÁRIOS'!$B$73:$H$20000,4,0),IFERROR(VLOOKUP(D2296,'[1]INSUMOS-SINAPI'!$A$7:$F$20000,3,0),IFERROR(VLOOKUP(D2296,'[1]tab-PINI-SINT'!$B$18:$G$20000,3,0),IFERROR(VLOOKUP(D2296,[1]INSUMOS!$B$13:$H$9994,5,0),"")))))</f>
        <v xml:space="preserve">UN    </v>
      </c>
      <c r="H2296" s="39">
        <v>4</v>
      </c>
      <c r="I2296" s="38" t="str">
        <f>IFERROR(VLOOKUP(D2296,'[1]COMP-SINT-SINAPI'!$G$6:$Q$20000,8,0),IFERROR(VLOOKUP(D2296,'[1]PREÇOS UNITÁRIOS'!$B$73:$H$20000,5,0),IFERROR(VLOOKUP(D2296,'[1]INSUMOS-SINAPI'!$A$7:$F$20000,5,0),IFERROR(VLOOKUP(D2296,'[1]tab-PINI-SINT'!$B$18:$G$20000,4,0),IFERROR(VLOOKUP(D2296,[1]INSUMOS!$B$13:$H$9994,6,0),"")))))</f>
        <v>0,93</v>
      </c>
      <c r="J2296" s="38" t="str">
        <f>IF(D2296="",0,IFERROR(VLOOKUP(D2296,'[1]COMP-SINT-SINAPI'!$G$6:$Q$20000,7,0),IFERROR(VLOOKUP(D2296,'[1]PREÇOS UNITÁRIOS'!$B$73:$H$20000,6,0),IFERROR(VLOOKUP(D2296,'[1]INSUMOS-SINAPI'!$A$7:$F$20000,7,0),IFERROR(VLOOKUP(D2296,'[1]tab-PINI-SINT'!$B$18:$G$20000,5,0),IFERROR(VLOOKUP(D2296,[1]INSUMOS!$B$13:$H$9994,7,0),"0,00"))))))</f>
        <v>0,00</v>
      </c>
      <c r="K2296" s="40">
        <f>IF(H2296="",0,H2296*I2296)</f>
        <v>3.72</v>
      </c>
      <c r="L2296" s="40">
        <f>H2296*J2296</f>
        <v>0</v>
      </c>
      <c r="M2296" s="41">
        <f>K2296+L2296</f>
        <v>3.72</v>
      </c>
    </row>
    <row r="2297" spans="3:13" x14ac:dyDescent="0.35">
      <c r="C2297" s="34"/>
      <c r="D2297" s="35"/>
      <c r="E2297" s="118"/>
      <c r="F2297" s="35"/>
      <c r="G2297" s="35"/>
      <c r="H2297" s="35"/>
      <c r="I2297" s="50" t="s">
        <v>1042</v>
      </c>
      <c r="J2297" s="29"/>
      <c r="K2297" s="41">
        <f>SUM(K2295:K2296)</f>
        <v>3.72</v>
      </c>
      <c r="L2297" s="41">
        <f>SUM(L2295:L2296)</f>
        <v>45.72</v>
      </c>
      <c r="M2297" s="41">
        <f>SUM(M2295:M2296)</f>
        <v>49.44</v>
      </c>
    </row>
    <row r="2298" spans="3:13" x14ac:dyDescent="0.35">
      <c r="C2298" s="34"/>
      <c r="D2298" s="35"/>
      <c r="E2298" s="118"/>
      <c r="F2298" s="51"/>
      <c r="G2298" s="43"/>
      <c r="H2298" s="43"/>
      <c r="I2298" s="43"/>
      <c r="J2298" s="43"/>
      <c r="K2298" s="43"/>
      <c r="L2298" s="43"/>
      <c r="M2298" s="43"/>
    </row>
    <row r="2299" spans="3:13" x14ac:dyDescent="0.35">
      <c r="C2299" s="42"/>
      <c r="D2299" s="43"/>
      <c r="E2299" s="117"/>
      <c r="F2299" s="43"/>
      <c r="G2299" s="44" t="s">
        <v>21</v>
      </c>
      <c r="H2299" s="44" t="s">
        <v>1036</v>
      </c>
      <c r="I2299" s="44" t="s">
        <v>1037</v>
      </c>
      <c r="J2299" s="44" t="s">
        <v>1038</v>
      </c>
      <c r="K2299" s="44" t="s">
        <v>1039</v>
      </c>
      <c r="L2299" s="44" t="s">
        <v>1040</v>
      </c>
      <c r="M2299" s="45" t="s">
        <v>1041</v>
      </c>
    </row>
    <row r="2300" spans="3:13" ht="78" x14ac:dyDescent="0.35">
      <c r="C2300" s="46" t="s">
        <v>1295</v>
      </c>
      <c r="D2300" s="47" t="str">
        <f>IF(C2300="","",VLOOKUP(C2300,'[1]PREÇOS UNITÁRIOS'!$B$12:$H$10000,2,0))</f>
        <v>C313-BASA</v>
      </c>
      <c r="E2300" s="79" t="s">
        <v>11</v>
      </c>
      <c r="F2300" s="47" t="str">
        <f>IF(C2300="","",VLOOKUP(C2300,'[1]PREÇOS UNITÁRIOS'!$B$12:$H$10000,3,0))</f>
        <v>FORNECIMENTO E INSTALAÇÃO DE FAIXA HORIZONTAL ADESIVADA NA ESPESSURA DE 12CM NOS VIDROS DO AUTOATENDIMENTO</v>
      </c>
      <c r="G2300" s="48" t="s">
        <v>160</v>
      </c>
      <c r="H2300" s="29"/>
      <c r="I2300" s="29"/>
      <c r="J2300" s="49"/>
      <c r="K2300" s="49">
        <f>K2302</f>
        <v>15.314249999999999</v>
      </c>
      <c r="L2300" s="49">
        <f>L2302</f>
        <v>6.5632499999999991</v>
      </c>
      <c r="M2300" s="49">
        <f>SUM(K2300:L2300)</f>
        <v>21.877499999999998</v>
      </c>
    </row>
    <row r="2301" spans="3:13" ht="37.5" x14ac:dyDescent="0.35">
      <c r="C2301" s="34"/>
      <c r="D2301" s="36" t="s">
        <v>43</v>
      </c>
      <c r="E2301" s="38" t="str">
        <f>IFERROR(VLOOKUP(D2301,'[1]COMP-SINT-SINAPI'!$G$6:$R$20000,12,0),IFERROR(VLOOKUP(D2301,'[1]PREÇOS UNITÁRIOS'!$B$73:$K$20000,9,0),IFERROR(VLOOKUP(D2301,'[1]INSUMOS-SINAPI'!$A$6:$J$20000,6,0),IFERROR(VLOOKUP(D2301,'[1]tab-PINI-SINT'!$B$18:$H$20000,7,0),IFERROR(VLOOKUP(D2301,[1]INSUMOS!$B$13:$J$9994,9,0),"")))))</f>
        <v>ORSE-11392</v>
      </c>
      <c r="F2301" s="37" t="str">
        <f>IFERROR(VLOOKUP(D2301,'[1]COMP-SINT-SINAPI'!$G$6:$Q$20000,2,0),IFERROR(VLOOKUP(D2301,'[1]PREÇOS UNITÁRIOS'!$B$73:$H$20000,3,0),IFERROR(VLOOKUP(D2301,'[1]INSUMOS-SINAPI'!$A$7:$F$20000,2,0),IFERROR(VLOOKUP(D2301,'[1]tab-PINI-SINT'!$B$18:$G$20000,2,0),IFERROR(VLOOKUP(D2301,[1]INSUMOS!$B$13:$H$9994,3,0),"")))))</f>
        <v>Adesivo em vinil para plotagem em letreiro de chapa galvanizada (c/aplicação)</v>
      </c>
      <c r="G2301" s="38" t="str">
        <f>IFERROR(VLOOKUP(D2301,'[1]COMP-SINT-SINAPI'!$G$6:$Q$20000,3,0),IFERROR(VLOOKUP(D2301,'[1]PREÇOS UNITÁRIOS'!$B$73:$H$20000,4,0),IFERROR(VLOOKUP(D2301,'[1]INSUMOS-SINAPI'!$A$7:$F$20000,3,0),IFERROR(VLOOKUP(D2301,'[1]tab-PINI-SINT'!$B$18:$G$20000,3,0),IFERROR(VLOOKUP(D2301,[1]INSUMOS!$B$13:$H$9994,5,0),"")))))</f>
        <v>m2</v>
      </c>
      <c r="H2301" s="39">
        <v>0.15</v>
      </c>
      <c r="I2301" s="38">
        <f>IFERROR(VLOOKUP(D2301,'[1]COMP-SINT-SINAPI'!$G$6:$Q$20000,8,0),IFERROR(VLOOKUP(D2301,'[1]PREÇOS UNITÁRIOS'!$B$73:$H$20000,5,0),IFERROR(VLOOKUP(D2301,'[1]INSUMOS-SINAPI'!$A$7:$F$20000,5,0),IFERROR(VLOOKUP(D2301,'[1]tab-PINI-SINT'!$B$18:$G$20000,4,0),IFERROR(VLOOKUP(D2301,[1]INSUMOS!$B$13:$H$9994,6,0),"")))))</f>
        <v>102.095</v>
      </c>
      <c r="J2301" s="38">
        <f>IF(D2301="",0,IFERROR(VLOOKUP(D2301,'[1]COMP-SINT-SINAPI'!$G$6:$Q$20000,7,0),IFERROR(VLOOKUP(D2301,'[1]PREÇOS UNITÁRIOS'!$B$73:$H$20000,6,0),IFERROR(VLOOKUP(D2301,'[1]INSUMOS-SINAPI'!$A$7:$F$20000,7,0),IFERROR(VLOOKUP(D2301,'[1]tab-PINI-SINT'!$B$18:$G$20000,5,0),IFERROR(VLOOKUP(D2301,[1]INSUMOS!$B$13:$H$9994,7,0),"0,00"))))))</f>
        <v>43.754999999999995</v>
      </c>
      <c r="K2301" s="40">
        <f>IF(H2301="",0,H2301*I2301)</f>
        <v>15.314249999999999</v>
      </c>
      <c r="L2301" s="40">
        <f>H2301*J2301</f>
        <v>6.5632499999999991</v>
      </c>
      <c r="M2301" s="41">
        <f>K2301+L2301</f>
        <v>21.877499999999998</v>
      </c>
    </row>
    <row r="2302" spans="3:13" x14ac:dyDescent="0.35">
      <c r="C2302" s="34"/>
      <c r="D2302" s="35"/>
      <c r="E2302" s="118"/>
      <c r="F2302" s="35"/>
      <c r="G2302" s="35"/>
      <c r="H2302" s="35"/>
      <c r="I2302" s="50" t="s">
        <v>1042</v>
      </c>
      <c r="J2302" s="29"/>
      <c r="K2302" s="41">
        <f>SUM(K2301:K2301)</f>
        <v>15.314249999999999</v>
      </c>
      <c r="L2302" s="41">
        <f>SUM(L2301:L2301)</f>
        <v>6.5632499999999991</v>
      </c>
      <c r="M2302" s="41">
        <f>SUM(M2301:M2301)</f>
        <v>21.877499999999998</v>
      </c>
    </row>
    <row r="2303" spans="3:13" x14ac:dyDescent="0.35">
      <c r="C2303" s="34"/>
      <c r="D2303" s="35"/>
      <c r="E2303" s="118"/>
      <c r="F2303" s="51"/>
      <c r="G2303" s="43"/>
      <c r="H2303" s="43"/>
      <c r="I2303" s="43"/>
      <c r="J2303" s="43"/>
      <c r="K2303" s="43"/>
      <c r="L2303" s="43"/>
      <c r="M2303" s="43"/>
    </row>
    <row r="2304" spans="3:13" x14ac:dyDescent="0.35">
      <c r="C2304" s="42"/>
      <c r="D2304" s="43"/>
      <c r="E2304" s="117"/>
      <c r="F2304" s="43"/>
      <c r="G2304" s="44" t="s">
        <v>21</v>
      </c>
      <c r="H2304" s="44" t="s">
        <v>1036</v>
      </c>
      <c r="I2304" s="44" t="s">
        <v>1037</v>
      </c>
      <c r="J2304" s="44" t="s">
        <v>1038</v>
      </c>
      <c r="K2304" s="44" t="s">
        <v>1039</v>
      </c>
      <c r="L2304" s="44" t="s">
        <v>1040</v>
      </c>
      <c r="M2304" s="45" t="s">
        <v>1041</v>
      </c>
    </row>
    <row r="2305" spans="3:13" ht="234" x14ac:dyDescent="0.35">
      <c r="C2305" s="46" t="s">
        <v>1296</v>
      </c>
      <c r="D2305" s="47" t="str">
        <f>IF(C2305="","",VLOOKUP(C2305,'[1]PREÇOS UNITÁRIOS'!$B$12:$H$10000,2,0))</f>
        <v>C314-BASA</v>
      </c>
      <c r="E2305" s="79" t="s">
        <v>11</v>
      </c>
      <c r="F2305" s="47" t="str">
        <f>IF(C2305="","",VLOOKUP(C2305,'[1]PREÇOS UNITÁRIOS'!$B$12:$H$10000,3,0))</f>
        <v>FORNECIMENTO E INSTALAÇÃO DE FAIXA DE IDENTIFICAÇÃO HORIZONTAL (6,00X 1,45m), EM CHAPA DE ALUMÍNIO, ESP=3mm, COM PINTURA PU PROTEÇÃO UV, NAS CORES VERDE E AMARELO, E FAIXA HORIZONTAL (3,6X0,70m) EM CHAPA DE ALUMINIO,  E=0,3mm, COR BRANCA, COM LETRAS RECORTADAS DIGITALMENTE EM ACRÍLICO LEITOSO E=3mm, CORES VERDE E AMARELO (VER DETALHES BASA), INCLUINDO ESTRUTURA E FERRAGEM DE FIXAÇÃO</v>
      </c>
      <c r="G2305" s="48" t="s">
        <v>21</v>
      </c>
      <c r="H2305" s="29"/>
      <c r="I2305" s="29"/>
      <c r="J2305" s="49"/>
      <c r="K2305" s="49">
        <f>K2309</f>
        <v>6310.1900000000005</v>
      </c>
      <c r="L2305" s="49">
        <f>L2309</f>
        <v>33.43</v>
      </c>
      <c r="M2305" s="49">
        <f>SUM(K2305:L2305)</f>
        <v>6343.6200000000008</v>
      </c>
    </row>
    <row r="2306" spans="3:13" ht="212.5" x14ac:dyDescent="0.35">
      <c r="C2306" s="34"/>
      <c r="D2306" s="36" t="s">
        <v>216</v>
      </c>
      <c r="E2306" s="38" t="str">
        <f>IFERROR(VLOOKUP(D2306,'[1]COMP-SINT-SINAPI'!$G$6:$R$20000,12,0),IFERROR(VLOOKUP(D2306,'[1]PREÇOS UNITÁRIOS'!$B$73:$K$20000,9,0),IFERROR(VLOOKUP(D2306,'[1]INSUMOS-SINAPI'!$A$6:$J$20000,6,0),IFERROR(VLOOKUP(D2306,'[1]tab-PINI-SINT'!$B$18:$H$20000,7,0),IFERROR(VLOOKUP(D2306,[1]INSUMOS!$B$13:$J$9994,9,0),"")))))</f>
        <v>COTAÇÃO-MIRACEMA</v>
      </c>
      <c r="F2306" s="37" t="str">
        <f>IFERROR(VLOOKUP(D2306,'[1]COMP-SINT-SINAPI'!$G$6:$Q$20000,2,0),IFERROR(VLOOKUP(D2306,'[1]PREÇOS UNITÁRIOS'!$B$73:$H$20000,3,0),IFERROR(VLOOKUP(D2306,'[1]INSUMOS-SINAPI'!$A$7:$F$20000,2,0),IFERROR(VLOOKUP(D2306,'[1]tab-PINI-SINT'!$B$18:$G$20000,2,0),IFERROR(VLOOKUP(D2306,[1]INSUMOS!$B$13:$H$9994,3,0),"")))))</f>
        <v>FORNECIMENTO E INSTALAÇÃO DE FAIXA DE IDENTIFICAÇÃO HORIZONTAL (6,00X 1,45m), EM CHAPA DE ALUMÍNIO, ESP=3mm, COM PINTURA PU PROTEÇÃO UV, NAS CORES VERDE E AMARELO, E FAIXA HORIZONTAL (3,6X0,70m) EM CHAPA DE ACRÍLICIO LEITOSO,  E=0,3mm, COR BRANCA, COM LETRAS RECORTADAS DIGITALMENTE EM ACRÍLICO LEITOSO E=3mm, CORES VERDE E AMARELO (VER DETALHES BASA)</v>
      </c>
      <c r="G2306" s="38" t="str">
        <f>IFERROR(VLOOKUP(D2306,'[1]COMP-SINT-SINAPI'!$G$6:$Q$20000,3,0),IFERROR(VLOOKUP(D2306,'[1]PREÇOS UNITÁRIOS'!$B$73:$H$20000,4,0),IFERROR(VLOOKUP(D2306,'[1]INSUMOS-SINAPI'!$A$7:$F$20000,3,0),IFERROR(VLOOKUP(D2306,'[1]tab-PINI-SINT'!$B$18:$G$20000,3,0),IFERROR(VLOOKUP(D2306,[1]INSUMOS!$B$13:$H$9994,5,0),"")))))</f>
        <v>UND</v>
      </c>
      <c r="H2306" s="39">
        <v>1</v>
      </c>
      <c r="I2306" s="38">
        <f>IFERROR(VLOOKUP(D2306,'[1]COMP-SINT-SINAPI'!$G$6:$Q$20000,8,0),IFERROR(VLOOKUP(D2306,'[1]PREÇOS UNITÁRIOS'!$B$73:$H$20000,5,0),IFERROR(VLOOKUP(D2306,'[1]INSUMOS-SINAPI'!$A$7:$F$20000,5,0),IFERROR(VLOOKUP(D2306,'[1]tab-PINI-SINT'!$B$18:$G$20000,4,0),IFERROR(VLOOKUP(D2306,[1]INSUMOS!$B$13:$H$9994,6,0),"")))))</f>
        <v>6300</v>
      </c>
      <c r="J2306" s="38">
        <f>IF(D2306="",0,IFERROR(VLOOKUP(D2306,'[1]COMP-SINT-SINAPI'!$G$6:$Q$20000,7,0),IFERROR(VLOOKUP(D2306,'[1]PREÇOS UNITÁRIOS'!$B$73:$H$20000,6,0),IFERROR(VLOOKUP(D2306,'[1]INSUMOS-SINAPI'!$A$7:$F$20000,7,0),IFERROR(VLOOKUP(D2306,'[1]tab-PINI-SINT'!$B$18:$G$20000,5,0),IFERROR(VLOOKUP(D2306,[1]INSUMOS!$B$13:$H$9994,7,0),"0,00"))))))</f>
        <v>0</v>
      </c>
      <c r="K2306" s="40">
        <f>IF(H2306="",0,H2306*I2306)</f>
        <v>6300</v>
      </c>
      <c r="L2306" s="40">
        <f>H2306*J2306</f>
        <v>0</v>
      </c>
      <c r="M2306" s="41">
        <f>K2306+L2306</f>
        <v>6300</v>
      </c>
    </row>
    <row r="2307" spans="3:13" ht="25" x14ac:dyDescent="0.35">
      <c r="C2307" s="34"/>
      <c r="D2307" s="36">
        <v>88316</v>
      </c>
      <c r="E2307" s="38" t="str">
        <f>IFERROR(VLOOKUP(D2307,'[1]COMP-SINT-SINAPI'!$G$6:$R$20000,12,0),IFERROR(VLOOKUP(D2307,'[1]PREÇOS UNITÁRIOS'!$B$73:$K$20000,9,0),IFERROR(VLOOKUP(D2307,'[1]INSUMOS-SINAPI'!$A$6:$J$20000,6,0),IFERROR(VLOOKUP(D2307,'[1]tab-PINI-SINT'!$B$18:$H$20000,7,0),IFERROR(VLOOKUP(D2307,[1]INSUMOS!$B$13:$J$9994,9,0),"")))))</f>
        <v>SINAPI</v>
      </c>
      <c r="F2307" s="37" t="str">
        <f>IFERROR(VLOOKUP(D2307,'[1]COMP-SINT-SINAPI'!$G$6:$Q$20000,2,0),IFERROR(VLOOKUP(D2307,'[1]PREÇOS UNITÁRIOS'!$B$73:$H$20000,3,0),IFERROR(VLOOKUP(D2307,'[1]INSUMOS-SINAPI'!$A$7:$F$20000,2,0),IFERROR(VLOOKUP(D2307,'[1]tab-PINI-SINT'!$B$18:$G$20000,2,0),IFERROR(VLOOKUP(D2307,[1]INSUMOS!$B$13:$H$9994,3,0),"")))))</f>
        <v>SERVENTE COM ENCARGOS COMPLEMENTARES</v>
      </c>
      <c r="G2307" s="38" t="str">
        <f>IFERROR(VLOOKUP(D2307,'[1]COMP-SINT-SINAPI'!$G$6:$Q$20000,3,0),IFERROR(VLOOKUP(D2307,'[1]PREÇOS UNITÁRIOS'!$B$73:$H$20000,4,0),IFERROR(VLOOKUP(D2307,'[1]INSUMOS-SINAPI'!$A$7:$F$20000,3,0),IFERROR(VLOOKUP(D2307,'[1]tab-PINI-SINT'!$B$18:$G$20000,3,0),IFERROR(VLOOKUP(D2307,[1]INSUMOS!$B$13:$H$9994,5,0),"")))))</f>
        <v>H</v>
      </c>
      <c r="H2307" s="39">
        <v>1</v>
      </c>
      <c r="I2307" s="38">
        <f>IFERROR(VLOOKUP(D2307,'[1]COMP-SINT-SINAPI'!$G$6:$Q$20000,8,0),IFERROR(VLOOKUP(D2307,'[1]PREÇOS UNITÁRIOS'!$B$73:$H$20000,5,0),IFERROR(VLOOKUP(D2307,'[1]INSUMOS-SINAPI'!$A$7:$F$20000,5,0),IFERROR(VLOOKUP(D2307,'[1]tab-PINI-SINT'!$B$18:$G$20000,4,0),IFERROR(VLOOKUP(D2307,[1]INSUMOS!$B$13:$H$9994,6,0),"")))))</f>
        <v>5.01</v>
      </c>
      <c r="J2307" s="38" t="str">
        <f>IF(D2307="",0,IFERROR(VLOOKUP(D2307,'[1]COMP-SINT-SINAPI'!$G$6:$Q$20000,7,0),IFERROR(VLOOKUP(D2307,'[1]PREÇOS UNITÁRIOS'!$B$73:$H$20000,6,0),IFERROR(VLOOKUP(D2307,'[1]INSUMOS-SINAPI'!$A$7:$F$20000,7,0),IFERROR(VLOOKUP(D2307,'[1]tab-PINI-SINT'!$B$18:$G$20000,5,0),IFERROR(VLOOKUP(D2307,[1]INSUMOS!$B$13:$H$9994,7,0),"0,00"))))))</f>
        <v>14,28</v>
      </c>
      <c r="K2307" s="40">
        <f>IF(H2307="",0,H2307*I2307)</f>
        <v>5.01</v>
      </c>
      <c r="L2307" s="40">
        <f>H2307*J2307</f>
        <v>14.28</v>
      </c>
      <c r="M2307" s="41">
        <f>K2307+L2307</f>
        <v>19.29</v>
      </c>
    </row>
    <row r="2308" spans="3:13" ht="25" x14ac:dyDescent="0.35">
      <c r="C2308" s="34"/>
      <c r="D2308" s="36">
        <v>88309</v>
      </c>
      <c r="E2308" s="38" t="str">
        <f>IFERROR(VLOOKUP(D2308,'[1]COMP-SINT-SINAPI'!$G$6:$R$20000,12,0),IFERROR(VLOOKUP(D2308,'[1]PREÇOS UNITÁRIOS'!$B$73:$K$20000,9,0),IFERROR(VLOOKUP(D2308,'[1]INSUMOS-SINAPI'!$A$6:$J$20000,6,0),IFERROR(VLOOKUP(D2308,'[1]tab-PINI-SINT'!$B$18:$H$20000,7,0),IFERROR(VLOOKUP(D2308,[1]INSUMOS!$B$13:$J$9994,9,0),"")))))</f>
        <v>SINAPI</v>
      </c>
      <c r="F2308" s="37" t="str">
        <f>IFERROR(VLOOKUP(D2308,'[1]COMP-SINT-SINAPI'!$G$6:$Q$20000,2,0),IFERROR(VLOOKUP(D2308,'[1]PREÇOS UNITÁRIOS'!$B$73:$H$20000,3,0),IFERROR(VLOOKUP(D2308,'[1]INSUMOS-SINAPI'!$A$7:$F$20000,2,0),IFERROR(VLOOKUP(D2308,'[1]tab-PINI-SINT'!$B$18:$G$20000,2,0),IFERROR(VLOOKUP(D2308,[1]INSUMOS!$B$13:$H$9994,3,0),"")))))</f>
        <v>PEDREIRO COM ENCARGOS COMPLEMENTARES</v>
      </c>
      <c r="G2308" s="38" t="str">
        <f>IFERROR(VLOOKUP(D2308,'[1]COMP-SINT-SINAPI'!$G$6:$Q$20000,3,0),IFERROR(VLOOKUP(D2308,'[1]PREÇOS UNITÁRIOS'!$B$73:$H$20000,4,0),IFERROR(VLOOKUP(D2308,'[1]INSUMOS-SINAPI'!$A$7:$F$20000,3,0),IFERROR(VLOOKUP(D2308,'[1]tab-PINI-SINT'!$B$18:$G$20000,3,0),IFERROR(VLOOKUP(D2308,[1]INSUMOS!$B$13:$H$9994,5,0),"")))))</f>
        <v>H</v>
      </c>
      <c r="H2308" s="39">
        <v>1</v>
      </c>
      <c r="I2308" s="38">
        <f>IFERROR(VLOOKUP(D2308,'[1]COMP-SINT-SINAPI'!$G$6:$Q$20000,8,0),IFERROR(VLOOKUP(D2308,'[1]PREÇOS UNITÁRIOS'!$B$73:$H$20000,5,0),IFERROR(VLOOKUP(D2308,'[1]INSUMOS-SINAPI'!$A$7:$F$20000,5,0),IFERROR(VLOOKUP(D2308,'[1]tab-PINI-SINT'!$B$18:$G$20000,4,0),IFERROR(VLOOKUP(D2308,[1]INSUMOS!$B$13:$H$9994,6,0),"")))))</f>
        <v>5.18</v>
      </c>
      <c r="J2308" s="38" t="str">
        <f>IF(D2308="",0,IFERROR(VLOOKUP(D2308,'[1]COMP-SINT-SINAPI'!$G$6:$Q$20000,7,0),IFERROR(VLOOKUP(D2308,'[1]PREÇOS UNITÁRIOS'!$B$73:$H$20000,6,0),IFERROR(VLOOKUP(D2308,'[1]INSUMOS-SINAPI'!$A$7:$F$20000,7,0),IFERROR(VLOOKUP(D2308,'[1]tab-PINI-SINT'!$B$18:$G$20000,5,0),IFERROR(VLOOKUP(D2308,[1]INSUMOS!$B$13:$H$9994,7,0),"0,00"))))))</f>
        <v>19,15</v>
      </c>
      <c r="K2308" s="40">
        <f>IF(H2308="",0,H2308*I2308)</f>
        <v>5.18</v>
      </c>
      <c r="L2308" s="40">
        <f>H2308*J2308</f>
        <v>19.149999999999999</v>
      </c>
      <c r="M2308" s="41">
        <f>K2308+L2308</f>
        <v>24.33</v>
      </c>
    </row>
    <row r="2309" spans="3:13" x14ac:dyDescent="0.35">
      <c r="C2309" s="34"/>
      <c r="D2309" s="35"/>
      <c r="E2309" s="118"/>
      <c r="F2309" s="35"/>
      <c r="G2309" s="35"/>
      <c r="H2309" s="35"/>
      <c r="I2309" s="50" t="s">
        <v>1042</v>
      </c>
      <c r="J2309" s="29"/>
      <c r="K2309" s="41">
        <f>SUM(K2306:K2308)</f>
        <v>6310.1900000000005</v>
      </c>
      <c r="L2309" s="41">
        <f>SUM(L2306:L2308)</f>
        <v>33.43</v>
      </c>
      <c r="M2309" s="41">
        <f>SUM(M2306:M2308)</f>
        <v>6343.62</v>
      </c>
    </row>
  </sheetData>
  <protectedRanges>
    <protectedRange sqref="D1719:D1720" name="Intervalo1"/>
  </protectedRanges>
  <hyperlinks>
    <hyperlink ref="C9" location="'PREÇOS UNITÁRIOS'!B73" display="C01" xr:uid="{00000000-0004-0000-0300-000000000000}"/>
    <hyperlink ref="C15" location="'PREÇOS UNITÁRIOS'!B74" display="C02" xr:uid="{00000000-0004-0000-0300-000001000000}"/>
    <hyperlink ref="C23" location="'PREÇOS UNITÁRIOS'!B75" display="C03" xr:uid="{00000000-0004-0000-0300-000002000000}"/>
    <hyperlink ref="C29" location="'PREÇOS UNITÁRIOS'!B76" display="C04" xr:uid="{00000000-0004-0000-0300-000003000000}"/>
    <hyperlink ref="C35" location="'PREÇOS UNITÁRIOS'!B77" display="C05" xr:uid="{00000000-0004-0000-0300-000004000000}"/>
    <hyperlink ref="C41" location="'PREÇOS UNITÁRIOS'!B78" display="C06" xr:uid="{00000000-0004-0000-0300-000005000000}"/>
    <hyperlink ref="C48" location="'PREÇOS UNITÁRIOS'!B79" display="C07" xr:uid="{00000000-0004-0000-0300-000006000000}"/>
    <hyperlink ref="C55" location="'PREÇOS UNITÁRIOS'!B80" display="C08" xr:uid="{00000000-0004-0000-0300-000007000000}"/>
    <hyperlink ref="C61" location="'PREÇOS UNITÁRIOS'!B81" display="C09" xr:uid="{00000000-0004-0000-0300-000008000000}"/>
    <hyperlink ref="C74" location="'PREÇOS UNITÁRIOS'!B82" display="C10" xr:uid="{00000000-0004-0000-0300-000009000000}"/>
    <hyperlink ref="C83" location="'PREÇOS UNITÁRIOS'!B83" display="C11" xr:uid="{00000000-0004-0000-0300-00000A000000}"/>
    <hyperlink ref="C98" location="'PREÇOS UNITÁRIOS'!B84" display="C12" xr:uid="{00000000-0004-0000-0300-00000B000000}"/>
    <hyperlink ref="C112" location="'PREÇOS UNITÁRIOS'!B85" display="C13" xr:uid="{00000000-0004-0000-0300-00000C000000}"/>
    <hyperlink ref="C118" location="'PREÇOS UNITÁRIOS'!B86" display="C14" xr:uid="{00000000-0004-0000-0300-00000D000000}"/>
    <hyperlink ref="C124" location="'PREÇOS UNITÁRIOS'!B87" display="C15" xr:uid="{00000000-0004-0000-0300-00000E000000}"/>
    <hyperlink ref="C129" location="'PREÇOS UNITÁRIOS'!B88" display="C16" xr:uid="{00000000-0004-0000-0300-00000F000000}"/>
    <hyperlink ref="C134" location="'PREÇOS UNITÁRIOS'!B89" display="C17" xr:uid="{00000000-0004-0000-0300-000010000000}"/>
    <hyperlink ref="C140" location="'PREÇOS UNITÁRIOS'!B90" display="C18" xr:uid="{00000000-0004-0000-0300-000011000000}"/>
    <hyperlink ref="C147" location="'PREÇOS UNITÁRIOS'!B91" display="C19" xr:uid="{00000000-0004-0000-0300-000012000000}"/>
    <hyperlink ref="C155" location="'PREÇOS UNITÁRIOS'!B92" display="C20" xr:uid="{00000000-0004-0000-0300-000013000000}"/>
    <hyperlink ref="C161" location="'PREÇOS UNITÁRIOS'!B93" display="C21" xr:uid="{00000000-0004-0000-0300-000014000000}"/>
    <hyperlink ref="C168" location="'PREÇOS UNITÁRIOS'!B94" display="C22" xr:uid="{00000000-0004-0000-0300-000015000000}"/>
    <hyperlink ref="C174" location="'PREÇOS UNITÁRIOS'!B95" display="C23" xr:uid="{00000000-0004-0000-0300-000016000000}"/>
    <hyperlink ref="C182" location="'PREÇOS UNITÁRIOS'!B96" display="C24" xr:uid="{00000000-0004-0000-0300-000017000000}"/>
    <hyperlink ref="C189" location="'PREÇOS UNITÁRIOS'!B97" display="C25" xr:uid="{00000000-0004-0000-0300-000018000000}"/>
    <hyperlink ref="C194" location="'PREÇOS UNITÁRIOS'!B98" display="C26" xr:uid="{00000000-0004-0000-0300-000019000000}"/>
    <hyperlink ref="C200" location="'PREÇOS UNITÁRIOS'!B99" display="C27" xr:uid="{00000000-0004-0000-0300-00001A000000}"/>
    <hyperlink ref="C207" location="'PREÇOS UNITÁRIOS'!B100" display="C28" xr:uid="{00000000-0004-0000-0300-00001B000000}"/>
    <hyperlink ref="C214" location="'PREÇOS UNITÁRIOS'!B101" display="C29" xr:uid="{00000000-0004-0000-0300-00001C000000}"/>
    <hyperlink ref="C221" location="'PREÇOS UNITÁRIOS'!B102" display="C30" xr:uid="{00000000-0004-0000-0300-00001D000000}"/>
    <hyperlink ref="C228" location="'PREÇOS UNITÁRIOS'!B103" display="C31" xr:uid="{00000000-0004-0000-0300-00001E000000}"/>
    <hyperlink ref="C234" location="'PREÇOS UNITÁRIOS'!B104" display="C32" xr:uid="{00000000-0004-0000-0300-00001F000000}"/>
    <hyperlink ref="C241" location="'PREÇOS UNITÁRIOS'!B105" display="C33" xr:uid="{00000000-0004-0000-0300-000020000000}"/>
    <hyperlink ref="C248" location="'PREÇOS UNITÁRIOS'!B106" display="C34" xr:uid="{00000000-0004-0000-0300-000021000000}"/>
    <hyperlink ref="C255" location="'PREÇOS UNITÁRIOS'!B107" display="C35" xr:uid="{00000000-0004-0000-0300-000022000000}"/>
    <hyperlink ref="C261" location="'PREÇOS UNITÁRIOS'!B108" display="C36" xr:uid="{00000000-0004-0000-0300-000023000000}"/>
    <hyperlink ref="C267" location="'PREÇOS UNITÁRIOS'!B109" display="C37" xr:uid="{00000000-0004-0000-0300-000024000000}"/>
    <hyperlink ref="C275" location="'PREÇOS UNITÁRIOS'!B110" display="C38" xr:uid="{00000000-0004-0000-0300-000025000000}"/>
    <hyperlink ref="C280" location="'PREÇOS UNITÁRIOS'!B111" display="C39" xr:uid="{00000000-0004-0000-0300-000026000000}"/>
    <hyperlink ref="C286" location="'PREÇOS UNITÁRIOS'!B112" display="C40" xr:uid="{00000000-0004-0000-0300-000027000000}"/>
    <hyperlink ref="C292" location="'PREÇOS UNITÁRIOS'!B113" display="C41" xr:uid="{00000000-0004-0000-0300-000028000000}"/>
    <hyperlink ref="C1510" location="'PREÇOS UNITÁRIOS'!B278" display="C206" xr:uid="{00000000-0004-0000-0300-000029000000}"/>
    <hyperlink ref="C1516" location="'PREÇOS UNITÁRIOS'!B279" display="C207" xr:uid="{00000000-0004-0000-0300-00002A000000}"/>
    <hyperlink ref="C1257" location="'PREÇOS UNITÁRIOS'!B252" display="C180" xr:uid="{00000000-0004-0000-0300-00002B000000}"/>
    <hyperlink ref="C298" location="'PREÇOS UNITÁRIOS'!B114" display="C42" xr:uid="{00000000-0004-0000-0300-00002C000000}"/>
    <hyperlink ref="C304" location="'PREÇOS UNITÁRIOS'!B115" display="C43" xr:uid="{00000000-0004-0000-0300-00002D000000}"/>
    <hyperlink ref="C310" location="'PREÇOS UNITÁRIOS'!B116" display="C44" xr:uid="{00000000-0004-0000-0300-00002E000000}"/>
    <hyperlink ref="C317" location="'PREÇOS UNITÁRIOS'!B117" display="C45" xr:uid="{00000000-0004-0000-0300-00002F000000}"/>
    <hyperlink ref="C324" location="'PREÇOS UNITÁRIOS'!B118" display="C46" xr:uid="{00000000-0004-0000-0300-000030000000}"/>
    <hyperlink ref="C331" location="'PREÇOS UNITÁRIOS'!B119" display="C47" xr:uid="{00000000-0004-0000-0300-000031000000}"/>
    <hyperlink ref="C340" location="'PREÇOS UNITÁRIOS'!B120" display="C48" xr:uid="{00000000-0004-0000-0300-000032000000}"/>
    <hyperlink ref="C347" location="'PREÇOS UNITÁRIOS'!B121" display="C49" xr:uid="{00000000-0004-0000-0300-000033000000}"/>
    <hyperlink ref="C354" location="'PREÇOS UNITÁRIOS'!B122" display="C50" xr:uid="{00000000-0004-0000-0300-000034000000}"/>
    <hyperlink ref="C362" location="'PREÇOS UNITÁRIOS'!B123" display="C51" xr:uid="{00000000-0004-0000-0300-000035000000}"/>
    <hyperlink ref="C371" location="'PREÇOS UNITÁRIOS'!B124" display="C52" xr:uid="{00000000-0004-0000-0300-000036000000}"/>
    <hyperlink ref="C378" location="'PREÇOS UNITÁRIOS'!B125" display="C53" xr:uid="{00000000-0004-0000-0300-000037000000}"/>
    <hyperlink ref="C388" location="'PREÇOS UNITÁRIOS'!B126" display="C54" xr:uid="{00000000-0004-0000-0300-000038000000}"/>
    <hyperlink ref="C394" location="'PREÇOS UNITÁRIOS'!B127" display="C55" xr:uid="{00000000-0004-0000-0300-000039000000}"/>
    <hyperlink ref="C402" location="'PREÇOS UNITÁRIOS'!B128" display="C56" xr:uid="{00000000-0004-0000-0300-00003A000000}"/>
    <hyperlink ref="C410" location="'PREÇOS UNITÁRIOS'!B129" display="C57" xr:uid="{00000000-0004-0000-0300-00003B000000}"/>
    <hyperlink ref="C417" location="'PREÇOS UNITÁRIOS'!B130" display="C58" xr:uid="{00000000-0004-0000-0300-00003C000000}"/>
    <hyperlink ref="C424" location="'PREÇOS UNITÁRIOS'!B131" display="C59" xr:uid="{00000000-0004-0000-0300-00003D000000}"/>
    <hyperlink ref="C429" location="'PREÇOS UNITÁRIOS'!B132" display="C60" xr:uid="{00000000-0004-0000-0300-00003E000000}"/>
    <hyperlink ref="C434" location="'PREÇOS UNITÁRIOS'!B133" display="C61" xr:uid="{00000000-0004-0000-0300-00003F000000}"/>
    <hyperlink ref="C442" location="'PREÇOS UNITÁRIOS'!B134" display="C62" xr:uid="{00000000-0004-0000-0300-000040000000}"/>
    <hyperlink ref="C449" location="'PREÇOS UNITÁRIOS'!B135" display="C63" xr:uid="{00000000-0004-0000-0300-000041000000}"/>
    <hyperlink ref="C456" location="'PREÇOS UNITÁRIOS'!B136" display="C64" xr:uid="{00000000-0004-0000-0300-000042000000}"/>
    <hyperlink ref="C463" location="'PREÇOS UNITÁRIOS'!B137" display="C65" xr:uid="{00000000-0004-0000-0300-000043000000}"/>
    <hyperlink ref="C468" location="'PREÇOS UNITÁRIOS'!B138" display="C66" xr:uid="{00000000-0004-0000-0300-000044000000}"/>
    <hyperlink ref="C475" location="'PREÇOS UNITÁRIOS'!B139" display="C67" xr:uid="{00000000-0004-0000-0300-000045000000}"/>
    <hyperlink ref="C481" location="'PREÇOS UNITÁRIOS'!B140" display="C68" xr:uid="{00000000-0004-0000-0300-000046000000}"/>
    <hyperlink ref="C486" location="'PREÇOS UNITÁRIOS'!B141" display="C69" xr:uid="{00000000-0004-0000-0300-000047000000}"/>
    <hyperlink ref="C491" location="'PREÇOS UNITÁRIOS'!B142" display="C70" xr:uid="{00000000-0004-0000-0300-000048000000}"/>
    <hyperlink ref="C497" location="'PREÇOS UNITÁRIOS'!B143" display="C71" xr:uid="{00000000-0004-0000-0300-000049000000}"/>
    <hyperlink ref="C503" location="'PREÇOS UNITÁRIOS'!B144" display="C72" xr:uid="{00000000-0004-0000-0300-00004A000000}"/>
    <hyperlink ref="C510" location="'PREÇOS UNITÁRIOS'!B145" display="C73" xr:uid="{00000000-0004-0000-0300-00004B000000}"/>
    <hyperlink ref="C518" location="'PREÇOS UNITÁRIOS'!B146" display="C74" xr:uid="{00000000-0004-0000-0300-00004C000000}"/>
    <hyperlink ref="C524" location="'PREÇOS UNITÁRIOS'!B147" display="C75" xr:uid="{00000000-0004-0000-0300-00004D000000}"/>
    <hyperlink ref="C529" location="'PREÇOS UNITÁRIOS'!B148" display="C76" xr:uid="{00000000-0004-0000-0300-00004E000000}"/>
    <hyperlink ref="C534" location="'PREÇOS UNITÁRIOS'!B149" display="C77" xr:uid="{00000000-0004-0000-0300-00004F000000}"/>
    <hyperlink ref="C539" location="'PREÇOS UNITÁRIOS'!B150" display="C78" xr:uid="{00000000-0004-0000-0300-000050000000}"/>
    <hyperlink ref="C544" location="'PREÇOS UNITÁRIOS'!B151" display="C79" xr:uid="{00000000-0004-0000-0300-000051000000}"/>
    <hyperlink ref="C549" location="'PREÇOS UNITÁRIOS'!B152" display="C80" xr:uid="{00000000-0004-0000-0300-000052000000}"/>
    <hyperlink ref="C556" location="'PREÇOS UNITÁRIOS'!B153" display="C81" xr:uid="{00000000-0004-0000-0300-000053000000}"/>
    <hyperlink ref="C567" location="'PREÇOS UNITÁRIOS'!B154" display="C82" xr:uid="{00000000-0004-0000-0300-000054000000}"/>
    <hyperlink ref="C572" location="'PREÇOS UNITÁRIOS'!B155" display="C83" xr:uid="{00000000-0004-0000-0300-000055000000}"/>
    <hyperlink ref="C577" location="'PREÇOS UNITÁRIOS'!B156" display="C84" xr:uid="{00000000-0004-0000-0300-000056000000}"/>
    <hyperlink ref="C582" location="'PREÇOS UNITÁRIOS'!B157" display="C85" xr:uid="{00000000-0004-0000-0300-000057000000}"/>
    <hyperlink ref="C592" location="'PREÇOS UNITÁRIOS'!B158" display="C86" xr:uid="{00000000-0004-0000-0300-000058000000}"/>
    <hyperlink ref="C599" location="'PREÇOS UNITÁRIOS'!B159" display="C87" xr:uid="{00000000-0004-0000-0300-000059000000}"/>
    <hyperlink ref="C606" location="'PREÇOS UNITÁRIOS'!B160" display="C88" xr:uid="{00000000-0004-0000-0300-00005A000000}"/>
    <hyperlink ref="C613" location="'PREÇOS UNITÁRIOS'!B161" display="C89" xr:uid="{00000000-0004-0000-0300-00005B000000}"/>
    <hyperlink ref="C619" location="'PREÇOS UNITÁRIOS'!B162" display="C90" xr:uid="{00000000-0004-0000-0300-00005C000000}"/>
    <hyperlink ref="C625" location="'PREÇOS UNITÁRIOS'!B163" display="C91" xr:uid="{00000000-0004-0000-0300-00005D000000}"/>
    <hyperlink ref="C631" location="'PREÇOS UNITÁRIOS'!B164" display="C92" xr:uid="{00000000-0004-0000-0300-00005E000000}"/>
    <hyperlink ref="C639" location="'PREÇOS UNITÁRIOS'!B165" display="C93" xr:uid="{00000000-0004-0000-0300-00005F000000}"/>
    <hyperlink ref="C644" location="'PREÇOS UNITÁRIOS'!B166" display="C94" xr:uid="{00000000-0004-0000-0300-000060000000}"/>
    <hyperlink ref="C650" location="'PREÇOS UNITÁRIOS'!B167" display="C95" xr:uid="{00000000-0004-0000-0300-000061000000}"/>
    <hyperlink ref="C656" location="'PREÇOS UNITÁRIOS'!B168" display="C96" xr:uid="{00000000-0004-0000-0300-000062000000}"/>
    <hyperlink ref="C661" location="'PREÇOS UNITÁRIOS'!B169" display="C97" xr:uid="{00000000-0004-0000-0300-000063000000}"/>
    <hyperlink ref="C669" location="'PREÇOS UNITÁRIOS'!B170" display="C98" xr:uid="{00000000-0004-0000-0300-000064000000}"/>
    <hyperlink ref="C674" location="'PREÇOS UNITÁRIOS'!B171" display="C99" xr:uid="{00000000-0004-0000-0300-000065000000}"/>
    <hyperlink ref="C679" location="'PREÇOS UNITÁRIOS'!B172" display="C100" xr:uid="{00000000-0004-0000-0300-000066000000}"/>
    <hyperlink ref="C684" location="'PREÇOS UNITÁRIOS'!B173" display="C101" xr:uid="{00000000-0004-0000-0300-000067000000}"/>
    <hyperlink ref="C689" location="'PREÇOS UNITÁRIOS'!B174" display="C102" xr:uid="{00000000-0004-0000-0300-000068000000}"/>
    <hyperlink ref="C695" location="'PREÇOS UNITÁRIOS'!B175" display="C103" xr:uid="{00000000-0004-0000-0300-000069000000}"/>
    <hyperlink ref="C702" location="'PREÇOS UNITÁRIOS'!B176" display="C104" xr:uid="{00000000-0004-0000-0300-00006A000000}"/>
    <hyperlink ref="C709" location="'PREÇOS UNITÁRIOS'!B177" display="C105" xr:uid="{00000000-0004-0000-0300-00006B000000}"/>
    <hyperlink ref="C714" location="'PREÇOS UNITÁRIOS'!B178" display="C106" xr:uid="{00000000-0004-0000-0300-00006C000000}"/>
    <hyperlink ref="C720" location="'PREÇOS UNITÁRIOS'!B179" display="C107" xr:uid="{00000000-0004-0000-0300-00006D000000}"/>
    <hyperlink ref="C725" location="'PREÇOS UNITÁRIOS'!B180" display="C108" xr:uid="{00000000-0004-0000-0300-00006E000000}"/>
    <hyperlink ref="C732" location="'PREÇOS UNITÁRIOS'!B181" display="C109" xr:uid="{00000000-0004-0000-0300-00006F000000}"/>
    <hyperlink ref="C741" location="'PREÇOS UNITÁRIOS'!B182" display="C110" xr:uid="{00000000-0004-0000-0300-000070000000}"/>
    <hyperlink ref="C748" location="'PREÇOS UNITÁRIOS'!B183" display="C111" xr:uid="{00000000-0004-0000-0300-000071000000}"/>
    <hyperlink ref="C756" location="'PREÇOS UNITÁRIOS'!B184" display="C112" xr:uid="{00000000-0004-0000-0300-000072000000}"/>
    <hyperlink ref="C767" location="'PREÇOS UNITÁRIOS'!B185" display="C113" xr:uid="{00000000-0004-0000-0300-000073000000}"/>
    <hyperlink ref="C775" location="'PREÇOS UNITÁRIOS'!B186" display="C114" xr:uid="{00000000-0004-0000-0300-000074000000}"/>
    <hyperlink ref="C781" location="'PREÇOS UNITÁRIOS'!B187" display="C115" xr:uid="{00000000-0004-0000-0300-000075000000}"/>
    <hyperlink ref="C786" location="'PREÇOS UNITÁRIOS'!B188" display="C116" xr:uid="{00000000-0004-0000-0300-000076000000}"/>
    <hyperlink ref="C792" location="'PREÇOS UNITÁRIOS'!B189" display="C117" xr:uid="{00000000-0004-0000-0300-000077000000}"/>
    <hyperlink ref="C798" location="'PREÇOS UNITÁRIOS'!B190" display="C118" xr:uid="{00000000-0004-0000-0300-000078000000}"/>
    <hyperlink ref="C810" location="'PREÇOS UNITÁRIOS'!B191" display="C119" xr:uid="{00000000-0004-0000-0300-000079000000}"/>
    <hyperlink ref="C823" location="'PREÇOS UNITÁRIOS'!B192" display="C120" xr:uid="{00000000-0004-0000-0300-00007A000000}"/>
    <hyperlink ref="C829" location="'PREÇOS UNITÁRIOS'!B193" display="C121" xr:uid="{00000000-0004-0000-0300-00007B000000}"/>
    <hyperlink ref="C834" location="'PREÇOS UNITÁRIOS'!B194" display="C122" xr:uid="{00000000-0004-0000-0300-00007C000000}"/>
    <hyperlink ref="C840" location="'PREÇOS UNITÁRIOS'!B195" display="C123" xr:uid="{00000000-0004-0000-0300-00007D000000}"/>
    <hyperlink ref="C846" location="'PREÇOS UNITÁRIOS'!B196" display="C124" xr:uid="{00000000-0004-0000-0300-00007E000000}"/>
    <hyperlink ref="C852" location="'PREÇOS UNITÁRIOS'!B197" display="C125" xr:uid="{00000000-0004-0000-0300-00007F000000}"/>
    <hyperlink ref="C858" location="'PREÇOS UNITÁRIOS'!B198" display="C126" xr:uid="{00000000-0004-0000-0300-000080000000}"/>
    <hyperlink ref="C864" location="'PREÇOS UNITÁRIOS'!B199" display="C127" xr:uid="{00000000-0004-0000-0300-000081000000}"/>
    <hyperlink ref="C870" location="'PREÇOS UNITÁRIOS'!B200" display="C128" xr:uid="{00000000-0004-0000-0300-000082000000}"/>
    <hyperlink ref="C876" location="'PREÇOS UNITÁRIOS'!B201" display="C129" xr:uid="{00000000-0004-0000-0300-000083000000}"/>
    <hyperlink ref="C892" location="'PREÇOS UNITÁRIOS'!B202" display="C130" xr:uid="{00000000-0004-0000-0300-000084000000}"/>
    <hyperlink ref="C904" location="'PREÇOS UNITÁRIOS'!B203" display="C131" xr:uid="{00000000-0004-0000-0300-000085000000}"/>
    <hyperlink ref="C910" location="'PREÇOS UNITÁRIOS'!B204" display="C132" xr:uid="{00000000-0004-0000-0300-000086000000}"/>
    <hyperlink ref="C918" location="'PREÇOS UNITÁRIOS'!B205" display="C133" xr:uid="{00000000-0004-0000-0300-000087000000}"/>
    <hyperlink ref="C924" location="'PREÇOS UNITÁRIOS'!B206" display="C134" xr:uid="{00000000-0004-0000-0300-000088000000}"/>
    <hyperlink ref="C937" location="'PREÇOS UNITÁRIOS'!B207" display="C135" xr:uid="{00000000-0004-0000-0300-000089000000}"/>
    <hyperlink ref="C945" location="'PREÇOS UNITÁRIOS'!B208" display="C136" xr:uid="{00000000-0004-0000-0300-00008A000000}"/>
    <hyperlink ref="C953" location="'PREÇOS UNITÁRIOS'!B209" display="C137" xr:uid="{00000000-0004-0000-0300-00008B000000}"/>
    <hyperlink ref="C959" location="'PREÇOS UNITÁRIOS'!B210" display="C138" xr:uid="{00000000-0004-0000-0300-00008C000000}"/>
    <hyperlink ref="C965" location="'PREÇOS UNITÁRIOS'!B211" display="C139" xr:uid="{00000000-0004-0000-0300-00008D000000}"/>
    <hyperlink ref="C972" location="'PREÇOS UNITÁRIOS'!B212" display="C140" xr:uid="{00000000-0004-0000-0300-00008E000000}"/>
    <hyperlink ref="C979" location="'PREÇOS UNITÁRIOS'!B213" display="C141" xr:uid="{00000000-0004-0000-0300-00008F000000}"/>
    <hyperlink ref="C995" location="'PREÇOS UNITÁRIOS'!B214" display="C142" xr:uid="{00000000-0004-0000-0300-000090000000}"/>
    <hyperlink ref="C1002" location="'PREÇOS UNITÁRIOS'!B215" display="C143" xr:uid="{00000000-0004-0000-0300-000091000000}"/>
    <hyperlink ref="C1009" location="'PREÇOS UNITÁRIOS'!B216" display="C144" xr:uid="{00000000-0004-0000-0300-000092000000}"/>
    <hyperlink ref="C1016" location="'PREÇOS UNITÁRIOS'!B217" display="C145" xr:uid="{00000000-0004-0000-0300-000093000000}"/>
    <hyperlink ref="C1023" location="'PREÇOS UNITÁRIOS'!B218" display="C146" xr:uid="{00000000-0004-0000-0300-000094000000}"/>
    <hyperlink ref="C1030" location="'PREÇOS UNITÁRIOS'!B219" display="C147" xr:uid="{00000000-0004-0000-0300-000095000000}"/>
    <hyperlink ref="C1037" location="'PREÇOS UNITÁRIOS'!B220" display="C148" xr:uid="{00000000-0004-0000-0300-000096000000}"/>
    <hyperlink ref="C1044" location="'PREÇOS UNITÁRIOS'!B221" display="C149" xr:uid="{00000000-0004-0000-0300-000097000000}"/>
    <hyperlink ref="C1051" location="'PREÇOS UNITÁRIOS'!B222" display="C150" xr:uid="{00000000-0004-0000-0300-000098000000}"/>
    <hyperlink ref="C1058" location="'PREÇOS UNITÁRIOS'!B223" display="C151" xr:uid="{00000000-0004-0000-0300-000099000000}"/>
    <hyperlink ref="C1065" location="'PREÇOS UNITÁRIOS'!B224" display="C152" xr:uid="{00000000-0004-0000-0300-00009A000000}"/>
    <hyperlink ref="C1072" location="'PREÇOS UNITÁRIOS'!B225" display="C153" xr:uid="{00000000-0004-0000-0300-00009B000000}"/>
    <hyperlink ref="C1079" location="'PREÇOS UNITÁRIOS'!B226" display="C154" xr:uid="{00000000-0004-0000-0300-00009C000000}"/>
    <hyperlink ref="C1086" location="'PREÇOS UNITÁRIOS'!B227" display="C155" xr:uid="{00000000-0004-0000-0300-00009D000000}"/>
    <hyperlink ref="C1093" location="'PREÇOS UNITÁRIOS'!B228" display="C156" xr:uid="{00000000-0004-0000-0300-00009E000000}"/>
    <hyperlink ref="C1100" location="'PREÇOS UNITÁRIOS'!B229" display="C157" xr:uid="{00000000-0004-0000-0300-00009F000000}"/>
    <hyperlink ref="C1107" location="'PREÇOS UNITÁRIOS'!B230" display="C158" xr:uid="{00000000-0004-0000-0300-0000A0000000}"/>
    <hyperlink ref="C1114" location="'PREÇOS UNITÁRIOS'!B231" display="C159" xr:uid="{00000000-0004-0000-0300-0000A1000000}"/>
    <hyperlink ref="C1121" location="'PREÇOS UNITÁRIOS'!B232" display="C160" xr:uid="{00000000-0004-0000-0300-0000A2000000}"/>
    <hyperlink ref="C1128" location="'PREÇOS UNITÁRIOS'!B233" display="C161" xr:uid="{00000000-0004-0000-0300-0000A3000000}"/>
    <hyperlink ref="C1135" location="'PREÇOS UNITÁRIOS'!B234" display="C162" xr:uid="{00000000-0004-0000-0300-0000A4000000}"/>
    <hyperlink ref="C1142" location="'PREÇOS UNITÁRIOS'!B235" display="C163" xr:uid="{00000000-0004-0000-0300-0000A5000000}"/>
    <hyperlink ref="C1149" location="'PREÇOS UNITÁRIOS'!B236" display="C164" xr:uid="{00000000-0004-0000-0300-0000A6000000}"/>
    <hyperlink ref="C1156" location="'PREÇOS UNITÁRIOS'!B237" display="C165" xr:uid="{00000000-0004-0000-0300-0000A7000000}"/>
    <hyperlink ref="C1163" location="'PREÇOS UNITÁRIOS'!B238" display="C166" xr:uid="{00000000-0004-0000-0300-0000A8000000}"/>
    <hyperlink ref="C1168" location="'PREÇOS UNITÁRIOS'!B239" display="C167" xr:uid="{00000000-0004-0000-0300-0000A9000000}"/>
    <hyperlink ref="C1174" location="'PREÇOS UNITÁRIOS'!B240" display="C168" xr:uid="{00000000-0004-0000-0300-0000AA000000}"/>
    <hyperlink ref="C1179" location="'PREÇOS UNITÁRIOS'!B241" display="C169" xr:uid="{00000000-0004-0000-0300-0000AB000000}"/>
    <hyperlink ref="C1191" location="'PREÇOS UNITÁRIOS'!B242" display="C170" xr:uid="{00000000-0004-0000-0300-0000AC000000}"/>
    <hyperlink ref="C1197" location="'PREÇOS UNITÁRIOS'!B243" display="C171" xr:uid="{00000000-0004-0000-0300-0000AD000000}"/>
    <hyperlink ref="C1204" location="'PREÇOS UNITÁRIOS'!B244" display="C172" xr:uid="{00000000-0004-0000-0300-0000AE000000}"/>
    <hyperlink ref="C1211" location="'PREÇOS UNITÁRIOS'!B245" display="C173" xr:uid="{00000000-0004-0000-0300-0000AF000000}"/>
    <hyperlink ref="C1217" location="'PREÇOS UNITÁRIOS'!B246" display="C174" xr:uid="{00000000-0004-0000-0300-0000B0000000}"/>
    <hyperlink ref="C1224" location="'PREÇOS UNITÁRIOS'!B247" display="C175" xr:uid="{00000000-0004-0000-0300-0000B1000000}"/>
    <hyperlink ref="C1232" location="'PREÇOS UNITÁRIOS'!B248" display="C176" xr:uid="{00000000-0004-0000-0300-0000B2000000}"/>
    <hyperlink ref="C1239" location="'PREÇOS UNITÁRIOS'!B249" display="C177" xr:uid="{00000000-0004-0000-0300-0000B3000000}"/>
    <hyperlink ref="C1246" location="'PREÇOS UNITÁRIOS'!B250" display="C178" xr:uid="{00000000-0004-0000-0300-0000B4000000}"/>
    <hyperlink ref="C1252" location="'PREÇOS UNITÁRIOS'!B251" display="C179" xr:uid="{00000000-0004-0000-0300-0000B5000000}"/>
    <hyperlink ref="C1265" location="'PREÇOS UNITÁRIOS'!B253" display="C181" xr:uid="{00000000-0004-0000-0300-0000B6000000}"/>
    <hyperlink ref="C1271" location="'PREÇOS UNITÁRIOS'!B254" display="C182" xr:uid="{00000000-0004-0000-0300-0000B7000000}"/>
    <hyperlink ref="C1278" location="'PREÇOS UNITÁRIOS'!B255" display="C183" xr:uid="{00000000-0004-0000-0300-0000B8000000}"/>
    <hyperlink ref="C1285" location="'PREÇOS UNITÁRIOS'!B256" display="C184" xr:uid="{00000000-0004-0000-0300-0000B9000000}"/>
    <hyperlink ref="C1292" location="'PREÇOS UNITÁRIOS'!B257" display="C185" xr:uid="{00000000-0004-0000-0300-0000BA000000}"/>
    <hyperlink ref="C1297" location="'PREÇOS UNITÁRIOS'!B258" display="C186" xr:uid="{00000000-0004-0000-0300-0000BB000000}"/>
    <hyperlink ref="C1305" location="'PREÇOS UNITÁRIOS'!B259" display="C187" xr:uid="{00000000-0004-0000-0300-0000BC000000}"/>
    <hyperlink ref="C1346" location="'PREÇOS UNITÁRIOS'!B260" display="C188" xr:uid="{00000000-0004-0000-0300-0000BD000000}"/>
    <hyperlink ref="C1387" location="'PREÇOS UNITÁRIOS'!B261" display="C189" xr:uid="{00000000-0004-0000-0300-0000BE000000}"/>
    <hyperlink ref="C1396" location="'PREÇOS UNITÁRIOS'!B262" display="C190" xr:uid="{00000000-0004-0000-0300-0000BF000000}"/>
    <hyperlink ref="C1402" location="'PREÇOS UNITÁRIOS'!B263" display="C191" xr:uid="{00000000-0004-0000-0300-0000C0000000}"/>
    <hyperlink ref="C1408" location="'PREÇOS UNITÁRIOS'!B264" display="C192" xr:uid="{00000000-0004-0000-0300-0000C1000000}"/>
    <hyperlink ref="C1415" location="'PREÇOS UNITÁRIOS'!B265" display="C193" xr:uid="{00000000-0004-0000-0300-0000C2000000}"/>
    <hyperlink ref="C1423" location="'PREÇOS UNITÁRIOS'!B266" display="C194" xr:uid="{00000000-0004-0000-0300-0000C3000000}"/>
    <hyperlink ref="C1427" location="'PREÇOS UNITÁRIOS'!B267" display="C195" xr:uid="{00000000-0004-0000-0300-0000C4000000}"/>
    <hyperlink ref="C1438" location="'PREÇOS UNITÁRIOS'!B268" display="C196" xr:uid="{00000000-0004-0000-0300-0000C5000000}"/>
    <hyperlink ref="C1447" location="'PREÇOS UNITÁRIOS'!B269" display="C197" xr:uid="{00000000-0004-0000-0300-0000C6000000}"/>
    <hyperlink ref="C1453" location="'PREÇOS UNITÁRIOS'!B270" display="C198" xr:uid="{00000000-0004-0000-0300-0000C7000000}"/>
    <hyperlink ref="C1459" location="'PREÇOS UNITÁRIOS'!B271" display="C199" xr:uid="{00000000-0004-0000-0300-0000C8000000}"/>
    <hyperlink ref="C1466" location="'PREÇOS UNITÁRIOS'!B272" display="C200" xr:uid="{00000000-0004-0000-0300-0000C9000000}"/>
    <hyperlink ref="C1474" location="'PREÇOS UNITÁRIOS'!B273" display="C201" xr:uid="{00000000-0004-0000-0300-0000CA000000}"/>
    <hyperlink ref="C1481" location="'PREÇOS UNITÁRIOS'!B274" display="C202" xr:uid="{00000000-0004-0000-0300-0000CB000000}"/>
    <hyperlink ref="C1489" location="'PREÇOS UNITÁRIOS'!B275" display="C203" xr:uid="{00000000-0004-0000-0300-0000CC000000}"/>
    <hyperlink ref="C1496" location="'PREÇOS UNITÁRIOS'!B276" display="C204" xr:uid="{00000000-0004-0000-0300-0000CD000000}"/>
    <hyperlink ref="C1503" location="'PREÇOS UNITÁRIOS'!B277" display="C205" xr:uid="{00000000-0004-0000-0300-0000CE000000}"/>
    <hyperlink ref="C1522" location="'PREÇOS UNITÁRIOS'!B280" display="C208" xr:uid="{00000000-0004-0000-0300-0000CF000000}"/>
    <hyperlink ref="C1529" location="'PREÇOS UNITÁRIOS'!B281" display="C209" xr:uid="{00000000-0004-0000-0300-0000D0000000}"/>
    <hyperlink ref="C1535" location="'PREÇOS UNITÁRIOS'!B282" display="C210" xr:uid="{00000000-0004-0000-0300-0000D1000000}"/>
    <hyperlink ref="C1542" location="'PREÇOS UNITÁRIOS'!B283" display="C211" xr:uid="{00000000-0004-0000-0300-0000D2000000}"/>
    <hyperlink ref="C1549" location="'PREÇOS UNITÁRIOS'!B284" display="C212" xr:uid="{00000000-0004-0000-0300-0000D3000000}"/>
    <hyperlink ref="C1556" location="'PREÇOS UNITÁRIOS'!B285" display="C213" xr:uid="{00000000-0004-0000-0300-0000D4000000}"/>
    <hyperlink ref="C1565" location="'PREÇOS UNITÁRIOS'!B286" display="C214" xr:uid="{00000000-0004-0000-0300-0000D5000000}"/>
    <hyperlink ref="C1577" location="'PREÇOS UNITÁRIOS'!B287" display="C215" xr:uid="{00000000-0004-0000-0300-0000D6000000}"/>
    <hyperlink ref="C1598" location="'PREÇOS UNITÁRIOS'!B289" display="C217" xr:uid="{00000000-0004-0000-0300-0000D7000000}"/>
    <hyperlink ref="C1606" location="'PREÇOS UNITÁRIOS'!B290" display="C218" xr:uid="{00000000-0004-0000-0300-0000D8000000}"/>
    <hyperlink ref="C1618" location="'PREÇOS UNITÁRIOS'!B291" display="C219" xr:uid="{00000000-0004-0000-0300-0000D9000000}"/>
    <hyperlink ref="C1633" location="'PREÇOS UNITÁRIOS'!B292" display="C220" xr:uid="{00000000-0004-0000-0300-0000DA000000}"/>
    <hyperlink ref="C1640" location="'PREÇOS UNITÁRIOS'!B293" display="C221" xr:uid="{00000000-0004-0000-0300-0000DB000000}"/>
    <hyperlink ref="C1649" location="'PREÇOS UNITÁRIOS'!B294" display="C222" xr:uid="{00000000-0004-0000-0300-0000DC000000}"/>
    <hyperlink ref="C1656" location="'PREÇOS UNITÁRIOS'!B295" display="C223" xr:uid="{00000000-0004-0000-0300-0000DD000000}"/>
    <hyperlink ref="C1663" location="'PREÇOS UNITÁRIOS'!B296" display="C224" xr:uid="{00000000-0004-0000-0300-0000DE000000}"/>
    <hyperlink ref="C1670" location="'PREÇOS UNITÁRIOS'!B297" display="C225" xr:uid="{00000000-0004-0000-0300-0000DF000000}"/>
    <hyperlink ref="C1677" location="'PREÇOS UNITÁRIOS'!B298" display="C226" xr:uid="{00000000-0004-0000-0300-0000E0000000}"/>
    <hyperlink ref="C1684" location="'PREÇOS UNITÁRIOS'!B299" display="C227" xr:uid="{00000000-0004-0000-0300-0000E1000000}"/>
    <hyperlink ref="C1690" location="'PREÇOS UNITÁRIOS'!B300" display="C228" xr:uid="{00000000-0004-0000-0300-0000E2000000}"/>
    <hyperlink ref="C1695" location="'PREÇOS UNITÁRIOS'!B301" display="C229" xr:uid="{00000000-0004-0000-0300-0000E3000000}"/>
    <hyperlink ref="C1702" location="'PREÇOS UNITÁRIOS'!B302" display="C230" xr:uid="{00000000-0004-0000-0300-0000E4000000}"/>
    <hyperlink ref="C1707" location="'PREÇOS UNITÁRIOS'!B303" display="C231" xr:uid="{00000000-0004-0000-0300-0000E5000000}"/>
    <hyperlink ref="C1712" location="'PREÇOS UNITÁRIOS'!B304" display="C232" xr:uid="{00000000-0004-0000-0300-0000E6000000}"/>
    <hyperlink ref="C1732" location="'PREÇOS UNITÁRIOS'!B305" display="C233" xr:uid="{00000000-0004-0000-0300-0000E7000000}"/>
    <hyperlink ref="C1590" location="'PREÇOS UNITÁRIOS'!B287" display="C215" xr:uid="{00000000-0004-0000-0300-0000E8000000}"/>
  </hyperlinks>
  <pageMargins left="0.511811024" right="0.511811024" top="0.78740157499999996" bottom="0.78740157499999996" header="0.31496062000000002" footer="0.31496062000000002"/>
  <pageSetup paperSize="9" orientation="portrait" verticalDpi="599" r:id="rId1"/>
  <headerFooter>
    <oddHeader>&amp;R&amp;"Aptos"&amp;12&amp;K000000 #INTERNA&amp;1#_x000D_</oddHead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Planilha2"/>
  <dimension ref="D5:H79"/>
  <sheetViews>
    <sheetView topLeftCell="A58" workbookViewId="0">
      <selection activeCell="F68" sqref="F68"/>
    </sheetView>
  </sheetViews>
  <sheetFormatPr defaultRowHeight="14.5" x14ac:dyDescent="0.35"/>
  <sheetData>
    <row r="5" spans="4:8" x14ac:dyDescent="0.35">
      <c r="F5">
        <v>2019</v>
      </c>
    </row>
    <row r="7" spans="4:8" ht="46" x14ac:dyDescent="0.35">
      <c r="D7" s="134" t="s">
        <v>1428</v>
      </c>
      <c r="E7" s="135" t="s">
        <v>1429</v>
      </c>
      <c r="F7" s="135" t="s">
        <v>1430</v>
      </c>
      <c r="G7" s="135" t="s">
        <v>1431</v>
      </c>
      <c r="H7" s="136" t="s">
        <v>1432</v>
      </c>
    </row>
    <row r="8" spans="4:8" x14ac:dyDescent="0.35">
      <c r="D8" s="137" t="s">
        <v>1433</v>
      </c>
      <c r="E8" s="138">
        <v>749517</v>
      </c>
      <c r="F8" s="139">
        <v>4.8999999999999998E-3</v>
      </c>
      <c r="G8" s="139">
        <v>4.8999999999999998E-3</v>
      </c>
      <c r="H8" s="140">
        <v>4.0300000000000002E-2</v>
      </c>
    </row>
    <row r="9" spans="4:8" x14ac:dyDescent="0.35">
      <c r="D9" s="141" t="s">
        <v>1434</v>
      </c>
      <c r="E9" s="142">
        <v>750180</v>
      </c>
      <c r="F9" s="143">
        <v>8.9999999999999998E-4</v>
      </c>
      <c r="G9" s="143">
        <v>5.7999999999999996E-3</v>
      </c>
      <c r="H9" s="144">
        <v>3.9899999999999998E-2</v>
      </c>
    </row>
    <row r="10" spans="4:8" x14ac:dyDescent="0.35">
      <c r="D10" s="137" t="s">
        <v>1435</v>
      </c>
      <c r="E10" s="138">
        <v>752524</v>
      </c>
      <c r="F10" s="139">
        <v>3.0999999999999999E-3</v>
      </c>
      <c r="G10" s="139">
        <v>8.8999999999999999E-3</v>
      </c>
      <c r="H10" s="140">
        <v>4.0599999999999997E-2</v>
      </c>
    </row>
    <row r="11" spans="4:8" x14ac:dyDescent="0.35">
      <c r="D11" s="141" t="s">
        <v>1436</v>
      </c>
      <c r="E11" s="142">
        <v>755373</v>
      </c>
      <c r="F11" s="143">
        <v>3.8E-3</v>
      </c>
      <c r="G11" s="143">
        <v>1.2800000000000001E-2</v>
      </c>
      <c r="H11" s="144">
        <v>4.1500000000000002E-2</v>
      </c>
    </row>
    <row r="12" spans="4:8" x14ac:dyDescent="0.35">
      <c r="D12" s="137" t="s">
        <v>1437</v>
      </c>
      <c r="E12" s="138">
        <v>755625</v>
      </c>
      <c r="F12" s="139">
        <v>2.9999999999999997E-4</v>
      </c>
      <c r="G12" s="139">
        <v>1.3100000000000001E-2</v>
      </c>
      <c r="H12" s="140">
        <v>3.95E-2</v>
      </c>
    </row>
    <row r="13" spans="4:8" x14ac:dyDescent="0.35">
      <c r="D13" s="141" t="s">
        <v>1438</v>
      </c>
      <c r="E13" s="142">
        <v>762304</v>
      </c>
      <c r="F13" s="143">
        <v>8.8000000000000005E-3</v>
      </c>
      <c r="G13" s="143">
        <v>2.2100000000000002E-2</v>
      </c>
      <c r="H13" s="144">
        <v>3.8600000000000002E-2</v>
      </c>
    </row>
    <row r="14" spans="4:8" x14ac:dyDescent="0.35">
      <c r="D14" s="137" t="s">
        <v>1439</v>
      </c>
      <c r="E14" s="138">
        <v>766699</v>
      </c>
      <c r="F14" s="139">
        <v>5.7999999999999996E-3</v>
      </c>
      <c r="G14" s="139">
        <v>2.7900000000000001E-2</v>
      </c>
      <c r="H14" s="140">
        <v>3.8199999999999998E-2</v>
      </c>
    </row>
    <row r="15" spans="4:8" x14ac:dyDescent="0.35">
      <c r="D15" s="141" t="s">
        <v>1440</v>
      </c>
      <c r="E15" s="142">
        <v>769951</v>
      </c>
      <c r="F15" s="143">
        <v>4.1999999999999997E-3</v>
      </c>
      <c r="G15" s="143">
        <v>3.2300000000000002E-2</v>
      </c>
      <c r="H15" s="144">
        <v>4.1099999999999998E-2</v>
      </c>
    </row>
    <row r="16" spans="4:8" x14ac:dyDescent="0.35">
      <c r="D16" s="137" t="s">
        <v>1441</v>
      </c>
      <c r="E16" s="138">
        <v>773520</v>
      </c>
      <c r="F16" s="139">
        <v>4.5999999999999999E-3</v>
      </c>
      <c r="G16" s="139">
        <v>3.7100000000000001E-2</v>
      </c>
      <c r="H16" s="140">
        <v>4.3499999999999997E-2</v>
      </c>
    </row>
    <row r="17" spans="4:8" x14ac:dyDescent="0.35">
      <c r="D17" s="141" t="s">
        <v>1442</v>
      </c>
      <c r="E17" s="142">
        <v>774939</v>
      </c>
      <c r="F17" s="143">
        <v>1.8E-3</v>
      </c>
      <c r="G17" s="143">
        <v>3.9E-2</v>
      </c>
      <c r="H17" s="144">
        <v>4.1799999999999997E-2</v>
      </c>
    </row>
    <row r="18" spans="4:8" x14ac:dyDescent="0.35">
      <c r="D18" s="137" t="s">
        <v>1443</v>
      </c>
      <c r="E18" s="138">
        <v>775225</v>
      </c>
      <c r="F18" s="139">
        <v>4.0000000000000002E-4</v>
      </c>
      <c r="G18" s="139">
        <v>3.9399999999999998E-2</v>
      </c>
      <c r="H18" s="140">
        <v>4.0800000000000003E-2</v>
      </c>
    </row>
    <row r="19" spans="4:8" ht="15" thickBot="1" x14ac:dyDescent="0.4">
      <c r="D19" s="145" t="s">
        <v>1444</v>
      </c>
      <c r="E19" s="146">
        <v>776839</v>
      </c>
      <c r="F19" s="147">
        <v>2.0999999999999999E-3</v>
      </c>
      <c r="G19" s="147">
        <v>4.1500000000000002E-2</v>
      </c>
      <c r="H19" s="148">
        <v>4.1500000000000002E-2</v>
      </c>
    </row>
    <row r="21" spans="4:8" x14ac:dyDescent="0.35">
      <c r="F21">
        <v>2020</v>
      </c>
    </row>
    <row r="22" spans="4:8" x14ac:dyDescent="0.35">
      <c r="D22" s="252" t="s">
        <v>1429</v>
      </c>
      <c r="E22" s="252"/>
      <c r="F22" s="252"/>
      <c r="G22" s="252"/>
      <c r="H22" s="252"/>
    </row>
    <row r="23" spans="4:8" ht="46" x14ac:dyDescent="0.35">
      <c r="D23" s="134" t="s">
        <v>1428</v>
      </c>
      <c r="E23" s="135" t="s">
        <v>1429</v>
      </c>
      <c r="F23" s="135" t="s">
        <v>1430</v>
      </c>
      <c r="G23" s="135" t="s">
        <v>1431</v>
      </c>
      <c r="H23" s="136" t="s">
        <v>1432</v>
      </c>
    </row>
    <row r="24" spans="4:8" x14ac:dyDescent="0.35">
      <c r="D24" s="137" t="s">
        <v>1433</v>
      </c>
      <c r="E24" s="138">
        <v>779766</v>
      </c>
      <c r="F24" s="139">
        <v>3.8E-3</v>
      </c>
      <c r="G24" s="139">
        <v>3.8E-3</v>
      </c>
      <c r="H24" s="140">
        <v>4.0399999999999998E-2</v>
      </c>
    </row>
    <row r="25" spans="4:8" x14ac:dyDescent="0.35">
      <c r="D25" s="141" t="s">
        <v>1434</v>
      </c>
      <c r="E25" s="142">
        <v>782336</v>
      </c>
      <c r="F25" s="143">
        <v>3.3E-3</v>
      </c>
      <c r="G25" s="143">
        <v>7.1000000000000004E-3</v>
      </c>
      <c r="H25" s="144">
        <v>4.2900000000000001E-2</v>
      </c>
    </row>
    <row r="26" spans="4:8" x14ac:dyDescent="0.35">
      <c r="D26" s="137" t="s">
        <v>1435</v>
      </c>
      <c r="E26" s="138">
        <v>784338</v>
      </c>
      <c r="F26" s="139">
        <v>2.5999999999999999E-3</v>
      </c>
      <c r="G26" s="139">
        <v>9.7000000000000003E-3</v>
      </c>
      <c r="H26" s="140">
        <v>4.2299999999999997E-2</v>
      </c>
    </row>
    <row r="27" spans="4:8" x14ac:dyDescent="0.35">
      <c r="D27" s="141" t="s">
        <v>1436</v>
      </c>
      <c r="E27" s="142">
        <v>786070</v>
      </c>
      <c r="F27" s="143">
        <v>2.2000000000000001E-3</v>
      </c>
      <c r="G27" s="143">
        <v>1.1900000000000001E-2</v>
      </c>
      <c r="H27" s="144">
        <v>4.0599999999999997E-2</v>
      </c>
    </row>
    <row r="28" spans="4:8" x14ac:dyDescent="0.35">
      <c r="D28" s="137" t="s">
        <v>1437</v>
      </c>
      <c r="E28" s="138">
        <v>787666</v>
      </c>
      <c r="F28" s="139">
        <v>2E-3</v>
      </c>
      <c r="G28" s="139">
        <v>1.3899999999999999E-2</v>
      </c>
      <c r="H28" s="140">
        <v>4.24E-2</v>
      </c>
    </row>
    <row r="29" spans="4:8" x14ac:dyDescent="0.35">
      <c r="D29" s="141" t="s">
        <v>1438</v>
      </c>
      <c r="E29" s="142">
        <v>790331</v>
      </c>
      <c r="F29" s="143">
        <v>3.3999999999999998E-3</v>
      </c>
      <c r="G29" s="143">
        <v>1.7399999999999999E-2</v>
      </c>
      <c r="H29" s="144">
        <v>3.6799999999999999E-2</v>
      </c>
    </row>
    <row r="30" spans="4:8" x14ac:dyDescent="0.35">
      <c r="D30" s="137" t="s">
        <v>1439</v>
      </c>
      <c r="E30" s="138">
        <v>799589</v>
      </c>
      <c r="F30" s="139">
        <v>1.17E-2</v>
      </c>
      <c r="G30" s="139">
        <v>2.93E-2</v>
      </c>
      <c r="H30" s="140">
        <v>4.2900000000000001E-2</v>
      </c>
    </row>
    <row r="31" spans="4:8" x14ac:dyDescent="0.35">
      <c r="D31" s="141" t="s">
        <v>1440</v>
      </c>
      <c r="E31" s="142">
        <v>805356</v>
      </c>
      <c r="F31" s="143">
        <v>7.1999999999999998E-3</v>
      </c>
      <c r="G31" s="143">
        <v>3.6700000000000003E-2</v>
      </c>
      <c r="H31" s="144">
        <v>4.5999999999999999E-2</v>
      </c>
    </row>
    <row r="32" spans="4:8" x14ac:dyDescent="0.35">
      <c r="D32" s="137" t="s">
        <v>1441</v>
      </c>
      <c r="E32" s="138">
        <v>814701</v>
      </c>
      <c r="F32" s="139">
        <v>1.1599999999999999E-2</v>
      </c>
      <c r="G32" s="139">
        <v>4.87E-2</v>
      </c>
      <c r="H32" s="140">
        <v>5.3199999999999997E-2</v>
      </c>
    </row>
    <row r="33" spans="4:8" x14ac:dyDescent="0.35">
      <c r="D33" s="141" t="s">
        <v>1442</v>
      </c>
      <c r="E33" s="142">
        <v>828778</v>
      </c>
      <c r="F33" s="143">
        <v>1.7299999999999999E-2</v>
      </c>
      <c r="G33" s="143">
        <v>6.6900000000000001E-2</v>
      </c>
      <c r="H33" s="144">
        <v>6.9500000000000006E-2</v>
      </c>
    </row>
    <row r="34" spans="4:8" x14ac:dyDescent="0.35">
      <c r="D34" s="137" t="s">
        <v>1443</v>
      </c>
      <c r="E34" s="138">
        <v>839382</v>
      </c>
      <c r="F34" s="139">
        <v>1.2800000000000001E-2</v>
      </c>
      <c r="G34" s="139">
        <v>8.0500000000000002E-2</v>
      </c>
      <c r="H34" s="140">
        <v>8.2799999999999999E-2</v>
      </c>
    </row>
    <row r="35" spans="4:8" ht="15" thickBot="1" x14ac:dyDescent="0.4">
      <c r="D35" s="145" t="s">
        <v>1444</v>
      </c>
      <c r="E35" s="146">
        <v>845268</v>
      </c>
      <c r="F35" s="147">
        <v>7.0000000000000001E-3</v>
      </c>
      <c r="G35" s="147">
        <v>8.8099999999999998E-2</v>
      </c>
      <c r="H35" s="148">
        <v>8.8099999999999998E-2</v>
      </c>
    </row>
    <row r="37" spans="4:8" x14ac:dyDescent="0.35">
      <c r="F37">
        <v>2021</v>
      </c>
    </row>
    <row r="38" spans="4:8" ht="46" x14ac:dyDescent="0.35">
      <c r="D38" s="134" t="s">
        <v>1428</v>
      </c>
      <c r="E38" s="135" t="s">
        <v>1429</v>
      </c>
      <c r="F38" s="135" t="s">
        <v>1430</v>
      </c>
      <c r="G38" s="135" t="s">
        <v>1431</v>
      </c>
      <c r="H38" s="136" t="s">
        <v>1432</v>
      </c>
    </row>
    <row r="39" spans="4:8" x14ac:dyDescent="0.35">
      <c r="D39" s="137" t="s">
        <v>1433</v>
      </c>
      <c r="E39" s="138">
        <v>852809</v>
      </c>
      <c r="F39" s="139">
        <v>8.8999999999999999E-3</v>
      </c>
      <c r="G39" s="139">
        <v>8.8999999999999999E-3</v>
      </c>
      <c r="H39" s="140">
        <v>9.3700000000000006E-2</v>
      </c>
    </row>
    <row r="40" spans="4:8" x14ac:dyDescent="0.35">
      <c r="D40" s="141" t="s">
        <v>1434</v>
      </c>
      <c r="E40" s="142">
        <v>868929</v>
      </c>
      <c r="F40" s="143">
        <v>1.89E-2</v>
      </c>
      <c r="G40" s="143">
        <v>2.8000000000000001E-2</v>
      </c>
      <c r="H40" s="144">
        <v>0.11070000000000001</v>
      </c>
    </row>
    <row r="41" spans="4:8" x14ac:dyDescent="0.35">
      <c r="D41" s="137" t="s">
        <v>1435</v>
      </c>
      <c r="E41" s="138">
        <v>880265</v>
      </c>
      <c r="F41" s="139">
        <v>1.2999999999999999E-2</v>
      </c>
      <c r="G41" s="139">
        <v>4.1399999999999999E-2</v>
      </c>
      <c r="H41" s="140">
        <v>0.12230000000000001</v>
      </c>
    </row>
    <row r="42" spans="4:8" x14ac:dyDescent="0.35">
      <c r="D42" s="141" t="s">
        <v>1436</v>
      </c>
      <c r="E42" s="142">
        <v>888191</v>
      </c>
      <c r="F42" s="143">
        <v>8.9999999999999993E-3</v>
      </c>
      <c r="G42" s="143">
        <v>5.0799999999999998E-2</v>
      </c>
      <c r="H42" s="144">
        <v>0.12989999999999999</v>
      </c>
    </row>
    <row r="43" spans="4:8" x14ac:dyDescent="0.35">
      <c r="D43" s="137" t="s">
        <v>1437</v>
      </c>
      <c r="E43" s="138">
        <v>907899</v>
      </c>
      <c r="F43" s="139">
        <v>2.2200000000000001E-2</v>
      </c>
      <c r="G43" s="139">
        <v>7.4099999999999999E-2</v>
      </c>
      <c r="H43" s="140">
        <v>0.15260000000000001</v>
      </c>
    </row>
    <row r="44" spans="4:8" x14ac:dyDescent="0.35">
      <c r="D44" s="141" t="s">
        <v>1438</v>
      </c>
      <c r="E44" s="142">
        <v>927512</v>
      </c>
      <c r="F44" s="143">
        <v>2.1600000000000001E-2</v>
      </c>
      <c r="G44" s="143">
        <v>9.7299999999999998E-2</v>
      </c>
      <c r="H44" s="144">
        <v>0.1736</v>
      </c>
    </row>
    <row r="45" spans="4:8" x14ac:dyDescent="0.35">
      <c r="D45" s="137" t="s">
        <v>1439</v>
      </c>
      <c r="E45" s="138">
        <v>935359</v>
      </c>
      <c r="F45" s="139">
        <v>8.5000000000000006E-3</v>
      </c>
      <c r="G45" s="139">
        <v>0.1066</v>
      </c>
      <c r="H45" s="140">
        <v>0.16980000000000001</v>
      </c>
    </row>
    <row r="46" spans="4:8" x14ac:dyDescent="0.35">
      <c r="D46" s="141" t="s">
        <v>1440</v>
      </c>
      <c r="E46" s="142">
        <v>939699</v>
      </c>
      <c r="F46" s="143">
        <v>4.5999999999999999E-3</v>
      </c>
      <c r="G46" s="143">
        <v>0.11169999999999999</v>
      </c>
      <c r="H46" s="144">
        <v>0.1668</v>
      </c>
    </row>
    <row r="47" spans="4:8" x14ac:dyDescent="0.35">
      <c r="D47" s="137" t="s">
        <v>1441</v>
      </c>
      <c r="E47" s="138">
        <v>944520</v>
      </c>
      <c r="F47" s="139">
        <v>5.1000000000000004E-3</v>
      </c>
      <c r="G47" s="139">
        <v>0.1174</v>
      </c>
      <c r="H47" s="140">
        <v>0.1593</v>
      </c>
    </row>
    <row r="48" spans="4:8" x14ac:dyDescent="0.35">
      <c r="D48" s="141" t="s">
        <v>1442</v>
      </c>
      <c r="E48" s="142">
        <v>952596</v>
      </c>
      <c r="F48" s="143">
        <v>8.6E-3</v>
      </c>
      <c r="G48" s="143">
        <v>0.127</v>
      </c>
      <c r="H48" s="144">
        <v>0.14940000000000001</v>
      </c>
    </row>
    <row r="49" spans="4:8" x14ac:dyDescent="0.35">
      <c r="D49" s="137" t="s">
        <v>1443</v>
      </c>
      <c r="E49" s="138">
        <v>959001</v>
      </c>
      <c r="F49" s="139">
        <v>6.7000000000000002E-3</v>
      </c>
      <c r="G49" s="139">
        <v>0.1346</v>
      </c>
      <c r="H49" s="140">
        <v>0.14249999999999999</v>
      </c>
    </row>
    <row r="50" spans="4:8" ht="15" thickBot="1" x14ac:dyDescent="0.4">
      <c r="D50" s="145" t="s">
        <v>1444</v>
      </c>
      <c r="E50" s="146">
        <v>962321</v>
      </c>
      <c r="F50" s="147">
        <v>3.5000000000000001E-3</v>
      </c>
      <c r="G50" s="147">
        <v>0.13850000000000001</v>
      </c>
      <c r="H50" s="148">
        <v>0.13850000000000001</v>
      </c>
    </row>
    <row r="52" spans="4:8" x14ac:dyDescent="0.35">
      <c r="F52">
        <v>2022</v>
      </c>
    </row>
    <row r="53" spans="4:8" ht="46" x14ac:dyDescent="0.35">
      <c r="D53" s="134" t="s">
        <v>1428</v>
      </c>
      <c r="E53" s="135" t="s">
        <v>1429</v>
      </c>
      <c r="F53" s="135" t="s">
        <v>1430</v>
      </c>
      <c r="G53" s="135" t="s">
        <v>1431</v>
      </c>
      <c r="H53" s="136" t="s">
        <v>1432</v>
      </c>
    </row>
    <row r="54" spans="4:8" x14ac:dyDescent="0.35">
      <c r="D54" s="137" t="s">
        <v>1433</v>
      </c>
      <c r="E54" s="138">
        <v>969184</v>
      </c>
      <c r="F54" s="139">
        <v>7.1000000000000004E-3</v>
      </c>
      <c r="G54" s="139">
        <v>7.1000000000000004E-3</v>
      </c>
      <c r="H54" s="140">
        <v>0.13650000000000001</v>
      </c>
    </row>
    <row r="55" spans="4:8" x14ac:dyDescent="0.35">
      <c r="D55" s="141" t="s">
        <v>1434</v>
      </c>
      <c r="E55" s="142">
        <v>972904</v>
      </c>
      <c r="F55" s="143">
        <v>3.8E-3</v>
      </c>
      <c r="G55" s="143">
        <v>1.0999999999999999E-2</v>
      </c>
      <c r="H55" s="144">
        <v>0.1197</v>
      </c>
    </row>
    <row r="56" spans="4:8" x14ac:dyDescent="0.35">
      <c r="D56" s="137" t="s">
        <v>1435</v>
      </c>
      <c r="E56" s="138">
        <v>981244</v>
      </c>
      <c r="F56" s="139">
        <v>8.6E-3</v>
      </c>
      <c r="G56" s="139">
        <v>1.9699999999999999E-2</v>
      </c>
      <c r="H56" s="140">
        <v>0.1147</v>
      </c>
    </row>
    <row r="57" spans="4:8" x14ac:dyDescent="0.35">
      <c r="D57" s="141" t="s">
        <v>1436</v>
      </c>
      <c r="E57" s="142">
        <v>990543</v>
      </c>
      <c r="F57" s="143">
        <v>9.4999999999999998E-3</v>
      </c>
      <c r="G57" s="143">
        <v>2.93E-2</v>
      </c>
      <c r="H57" s="144">
        <v>0.1152</v>
      </c>
    </row>
    <row r="58" spans="4:8" x14ac:dyDescent="0.35">
      <c r="D58" s="137" t="s">
        <v>1437</v>
      </c>
      <c r="E58" s="138">
        <v>1013164</v>
      </c>
      <c r="F58" s="139">
        <v>2.2800000000000001E-2</v>
      </c>
      <c r="G58" s="139">
        <v>5.28E-2</v>
      </c>
      <c r="H58" s="140">
        <v>0.1159</v>
      </c>
    </row>
    <row r="59" spans="4:8" x14ac:dyDescent="0.35">
      <c r="D59" s="141" t="s">
        <v>1438</v>
      </c>
      <c r="E59" s="142">
        <v>1034824</v>
      </c>
      <c r="F59" s="143">
        <v>2.1399999999999999E-2</v>
      </c>
      <c r="G59" s="143">
        <v>7.5300000000000006E-2</v>
      </c>
      <c r="H59" s="144">
        <v>0.1157</v>
      </c>
    </row>
    <row r="60" spans="4:8" x14ac:dyDescent="0.35">
      <c r="D60" s="137" t="s">
        <v>1439</v>
      </c>
      <c r="E60" s="138">
        <v>1043760</v>
      </c>
      <c r="F60" s="139">
        <v>8.6E-3</v>
      </c>
      <c r="G60" s="139">
        <v>8.4599999999999995E-2</v>
      </c>
      <c r="H60" s="140">
        <v>0.1159</v>
      </c>
    </row>
    <row r="61" spans="4:8" x14ac:dyDescent="0.35">
      <c r="D61" s="141" t="s">
        <v>1440</v>
      </c>
      <c r="E61" s="142">
        <v>1044679</v>
      </c>
      <c r="F61" s="143">
        <v>8.9999999999999998E-4</v>
      </c>
      <c r="G61" s="143">
        <v>8.5599999999999996E-2</v>
      </c>
      <c r="H61" s="144">
        <v>0.11169999999999999</v>
      </c>
    </row>
    <row r="62" spans="4:8" x14ac:dyDescent="0.35">
      <c r="D62" s="137" t="s">
        <v>1441</v>
      </c>
      <c r="E62" s="138">
        <v>1045616</v>
      </c>
      <c r="F62" s="139">
        <v>8.9999999999999998E-4</v>
      </c>
      <c r="G62" s="139">
        <v>8.6599999999999996E-2</v>
      </c>
      <c r="H62" s="140">
        <v>0.107</v>
      </c>
    </row>
    <row r="63" spans="4:8" x14ac:dyDescent="0.35">
      <c r="D63" s="141" t="s">
        <v>1442</v>
      </c>
      <c r="E63" s="142">
        <v>1046896</v>
      </c>
      <c r="F63" s="143">
        <v>1.1999999999999999E-3</v>
      </c>
      <c r="G63" s="143">
        <v>8.7900000000000006E-2</v>
      </c>
      <c r="H63" s="144">
        <v>9.9000000000000005E-2</v>
      </c>
    </row>
    <row r="64" spans="4:8" x14ac:dyDescent="0.35">
      <c r="D64" s="137" t="s">
        <v>1443</v>
      </c>
      <c r="E64" s="138">
        <v>1050701</v>
      </c>
      <c r="F64" s="139">
        <v>3.5999999999999999E-3</v>
      </c>
      <c r="G64" s="139">
        <v>9.1800000000000007E-2</v>
      </c>
      <c r="H64" s="140">
        <v>9.5600000000000004E-2</v>
      </c>
    </row>
    <row r="65" spans="4:8" ht="15" thickBot="1" x14ac:dyDescent="0.4">
      <c r="D65" s="145" t="s">
        <v>1444</v>
      </c>
      <c r="E65" s="146">
        <v>1051632</v>
      </c>
      <c r="F65" s="147">
        <v>8.9999999999999998E-4</v>
      </c>
      <c r="G65" s="147">
        <v>9.2799999999999994E-2</v>
      </c>
      <c r="H65" s="148">
        <v>9.2799999999999994E-2</v>
      </c>
    </row>
    <row r="67" spans="4:8" x14ac:dyDescent="0.35">
      <c r="F67">
        <v>2023</v>
      </c>
    </row>
    <row r="68" spans="4:8" ht="46" x14ac:dyDescent="0.35">
      <c r="D68" s="134" t="s">
        <v>1428</v>
      </c>
      <c r="E68" s="135" t="s">
        <v>1429</v>
      </c>
      <c r="F68" s="135" t="s">
        <v>1430</v>
      </c>
      <c r="G68" s="135" t="s">
        <v>1431</v>
      </c>
      <c r="H68" s="136" t="s">
        <v>1432</v>
      </c>
    </row>
    <row r="69" spans="4:8" x14ac:dyDescent="0.35">
      <c r="D69" s="137" t="s">
        <v>1433</v>
      </c>
      <c r="E69" s="138">
        <v>1056418</v>
      </c>
      <c r="F69" s="139">
        <v>4.5999999999999999E-3</v>
      </c>
      <c r="G69" s="139">
        <v>4.5999999999999999E-3</v>
      </c>
      <c r="H69" s="140">
        <v>0.09</v>
      </c>
    </row>
    <row r="70" spans="4:8" x14ac:dyDescent="0.35">
      <c r="D70" s="141" t="s">
        <v>1434</v>
      </c>
      <c r="E70" s="142">
        <v>1056896</v>
      </c>
      <c r="F70" s="143">
        <v>5.0000000000000001E-4</v>
      </c>
      <c r="G70" s="143">
        <v>5.0000000000000001E-3</v>
      </c>
      <c r="H70" s="144">
        <v>8.6300000000000002E-2</v>
      </c>
    </row>
    <row r="71" spans="4:8" x14ac:dyDescent="0.35">
      <c r="D71" s="137" t="s">
        <v>1435</v>
      </c>
      <c r="E71" s="138">
        <v>1060116</v>
      </c>
      <c r="F71" s="139">
        <v>3.0000000000000001E-3</v>
      </c>
      <c r="G71" s="139">
        <v>8.0999999999999996E-3</v>
      </c>
      <c r="H71" s="140">
        <v>8.0399999999999999E-2</v>
      </c>
    </row>
    <row r="72" spans="4:8" x14ac:dyDescent="0.35">
      <c r="D72" s="141" t="s">
        <v>1436</v>
      </c>
      <c r="E72" s="142">
        <v>1061635</v>
      </c>
      <c r="F72" s="143">
        <v>1.4E-3</v>
      </c>
      <c r="G72" s="143">
        <v>9.4999999999999998E-3</v>
      </c>
      <c r="H72" s="144">
        <v>7.1800000000000003E-2</v>
      </c>
    </row>
    <row r="73" spans="4:8" x14ac:dyDescent="0.35">
      <c r="D73" s="137" t="s">
        <v>1437</v>
      </c>
      <c r="E73" s="138">
        <v>1067919</v>
      </c>
      <c r="F73" s="139">
        <v>5.8999999999999999E-3</v>
      </c>
      <c r="G73" s="139">
        <v>1.55E-2</v>
      </c>
      <c r="H73" s="140">
        <v>5.3999999999999999E-2</v>
      </c>
    </row>
    <row r="74" spans="4:8" x14ac:dyDescent="0.35">
      <c r="D74" s="141" t="s">
        <v>1438</v>
      </c>
      <c r="E74" s="142">
        <v>1075540</v>
      </c>
      <c r="F74" s="143">
        <v>7.1000000000000004E-3</v>
      </c>
      <c r="G74" s="143">
        <v>2.2700000000000001E-2</v>
      </c>
      <c r="H74" s="144">
        <v>3.9300000000000002E-2</v>
      </c>
    </row>
    <row r="75" spans="4:8" x14ac:dyDescent="0.35">
      <c r="D75" s="137" t="s">
        <v>1439</v>
      </c>
      <c r="E75" s="138">
        <v>1076626</v>
      </c>
      <c r="F75" s="139">
        <v>1E-3</v>
      </c>
      <c r="G75" s="139">
        <v>2.3800000000000002E-2</v>
      </c>
      <c r="H75" s="140">
        <v>3.15E-2</v>
      </c>
    </row>
    <row r="76" spans="4:8" x14ac:dyDescent="0.35">
      <c r="D76" s="141" t="s">
        <v>1440</v>
      </c>
      <c r="E76" s="142">
        <v>1078412</v>
      </c>
      <c r="F76" s="143">
        <v>1.6999999999999999E-3</v>
      </c>
      <c r="G76" s="143">
        <v>2.5499999999999998E-2</v>
      </c>
      <c r="H76" s="144">
        <v>3.2300000000000002E-2</v>
      </c>
    </row>
    <row r="77" spans="4:8" x14ac:dyDescent="0.35">
      <c r="D77" s="137" t="s">
        <v>1441</v>
      </c>
      <c r="E77" s="138">
        <v>1082104</v>
      </c>
      <c r="F77" s="139">
        <v>3.3999999999999998E-3</v>
      </c>
      <c r="G77" s="139">
        <v>2.9000000000000001E-2</v>
      </c>
      <c r="H77" s="140">
        <v>3.49E-2</v>
      </c>
    </row>
    <row r="78" spans="4:8" x14ac:dyDescent="0.35">
      <c r="D78" s="141" t="s">
        <v>1442</v>
      </c>
      <c r="E78" s="142">
        <v>1084242</v>
      </c>
      <c r="F78" s="143">
        <v>2E-3</v>
      </c>
      <c r="G78" s="143">
        <v>3.1E-2</v>
      </c>
      <c r="H78" s="144">
        <v>3.5700000000000003E-2</v>
      </c>
    </row>
    <row r="79" spans="4:8" ht="15" thickBot="1" x14ac:dyDescent="0.4">
      <c r="D79" s="149" t="s">
        <v>1443</v>
      </c>
      <c r="E79" s="150">
        <v>1084986</v>
      </c>
      <c r="F79" s="151">
        <v>6.9999999999999999E-4</v>
      </c>
      <c r="G79" s="151">
        <v>3.1699999999999999E-2</v>
      </c>
      <c r="H79" s="152">
        <v>3.2599999999999997E-2</v>
      </c>
    </row>
  </sheetData>
  <mergeCells count="1">
    <mergeCell ref="D22:H22"/>
  </mergeCells>
  <pageMargins left="0.511811024" right="0.511811024" top="0.78740157499999996" bottom="0.78740157499999996" header="0.31496062000000002" footer="0.31496062000000002"/>
  <headerFooter>
    <oddHeader>&amp;R&amp;"Aptos"&amp;12&amp;K000000 #INTERNA&amp;1#_x000D_</oddHeader>
  </headerFooter>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Planilha3"/>
  <dimension ref="C3:F132"/>
  <sheetViews>
    <sheetView workbookViewId="0">
      <selection activeCell="D13" sqref="D13"/>
    </sheetView>
  </sheetViews>
  <sheetFormatPr defaultColWidth="9.1796875" defaultRowHeight="12.5" x14ac:dyDescent="0.25"/>
  <cols>
    <col min="1" max="2" width="9.1796875" style="153"/>
    <col min="3" max="3" width="13.26953125" style="153" customWidth="1"/>
    <col min="4" max="4" width="76.54296875" style="153" customWidth="1"/>
    <col min="5" max="5" width="9.1796875" style="153"/>
    <col min="6" max="6" width="11" style="153" bestFit="1" customWidth="1"/>
    <col min="7" max="16384" width="9.1796875" style="153"/>
  </cols>
  <sheetData>
    <row r="3" spans="3:6" x14ac:dyDescent="0.25">
      <c r="D3" s="153" t="s">
        <v>1732</v>
      </c>
      <c r="E3" s="154">
        <v>45261</v>
      </c>
    </row>
    <row r="6" spans="3:6" ht="13" x14ac:dyDescent="0.3">
      <c r="C6" s="155" t="s">
        <v>1733</v>
      </c>
      <c r="D6" s="155" t="s">
        <v>6</v>
      </c>
      <c r="E6" s="155" t="s">
        <v>21</v>
      </c>
      <c r="F6" s="155" t="s">
        <v>1410</v>
      </c>
    </row>
    <row r="7" spans="3:6" ht="25" x14ac:dyDescent="0.25">
      <c r="C7" s="160" t="s">
        <v>1503</v>
      </c>
      <c r="D7" s="160" t="s">
        <v>1478</v>
      </c>
      <c r="E7" s="161" t="s">
        <v>1476</v>
      </c>
      <c r="F7" s="162">
        <v>21.39</v>
      </c>
    </row>
    <row r="8" spans="3:6" ht="37.5" x14ac:dyDescent="0.25">
      <c r="C8" s="156" t="s">
        <v>1479</v>
      </c>
      <c r="D8" s="156" t="s">
        <v>1480</v>
      </c>
      <c r="E8" s="157" t="s">
        <v>1476</v>
      </c>
      <c r="F8" s="158">
        <v>20.059999999999999</v>
      </c>
    </row>
    <row r="9" spans="3:6" ht="37.5" x14ac:dyDescent="0.25">
      <c r="C9" s="156" t="s">
        <v>1481</v>
      </c>
      <c r="D9" s="156" t="s">
        <v>1482</v>
      </c>
      <c r="E9" s="157" t="s">
        <v>1476</v>
      </c>
      <c r="F9" s="158">
        <v>21.39</v>
      </c>
    </row>
    <row r="10" spans="3:6" ht="25" x14ac:dyDescent="0.25">
      <c r="C10" s="156" t="s">
        <v>1483</v>
      </c>
      <c r="D10" s="156" t="s">
        <v>1484</v>
      </c>
      <c r="E10" s="157" t="s">
        <v>1476</v>
      </c>
      <c r="F10" s="158">
        <v>27.2</v>
      </c>
    </row>
    <row r="11" spans="3:6" ht="25" x14ac:dyDescent="0.25">
      <c r="C11" s="156" t="s">
        <v>1485</v>
      </c>
      <c r="D11" s="156" t="s">
        <v>1486</v>
      </c>
      <c r="E11" s="157" t="s">
        <v>1476</v>
      </c>
      <c r="F11" s="158">
        <v>16.559999999999999</v>
      </c>
    </row>
    <row r="12" spans="3:6" ht="37.5" x14ac:dyDescent="0.25">
      <c r="C12" s="156" t="s">
        <v>1487</v>
      </c>
      <c r="D12" s="156" t="s">
        <v>1488</v>
      </c>
      <c r="E12" s="157" t="s">
        <v>1476</v>
      </c>
      <c r="F12" s="158">
        <v>10.76</v>
      </c>
    </row>
    <row r="13" spans="3:6" x14ac:dyDescent="0.25">
      <c r="C13" s="156" t="s">
        <v>1489</v>
      </c>
      <c r="D13" s="156" t="s">
        <v>1490</v>
      </c>
      <c r="E13" s="157" t="s">
        <v>1476</v>
      </c>
      <c r="F13" s="158">
        <v>18.73</v>
      </c>
    </row>
    <row r="14" spans="3:6" x14ac:dyDescent="0.25">
      <c r="C14" s="156" t="s">
        <v>1491</v>
      </c>
      <c r="D14" s="156" t="s">
        <v>1492</v>
      </c>
      <c r="E14" s="157" t="s">
        <v>1477</v>
      </c>
      <c r="F14" s="159">
        <v>1347</v>
      </c>
    </row>
    <row r="15" spans="3:6" ht="25" x14ac:dyDescent="0.25">
      <c r="C15" s="156" t="s">
        <v>1493</v>
      </c>
      <c r="D15" s="156" t="s">
        <v>1494</v>
      </c>
      <c r="E15" s="157" t="s">
        <v>1476</v>
      </c>
      <c r="F15" s="158">
        <v>18.73</v>
      </c>
    </row>
    <row r="16" spans="3:6" ht="25" x14ac:dyDescent="0.25">
      <c r="C16" s="156" t="s">
        <v>1495</v>
      </c>
      <c r="D16" s="156" t="s">
        <v>1496</v>
      </c>
      <c r="E16" s="157" t="s">
        <v>1476</v>
      </c>
      <c r="F16" s="158">
        <v>14.51</v>
      </c>
    </row>
    <row r="17" spans="3:6" x14ac:dyDescent="0.25">
      <c r="C17" s="156" t="s">
        <v>1497</v>
      </c>
      <c r="D17" s="156" t="s">
        <v>1498</v>
      </c>
      <c r="E17" s="157" t="s">
        <v>1121</v>
      </c>
      <c r="F17" s="158">
        <v>0.36</v>
      </c>
    </row>
    <row r="18" spans="3:6" x14ac:dyDescent="0.25">
      <c r="C18" s="156" t="s">
        <v>1499</v>
      </c>
      <c r="D18" s="156" t="s">
        <v>1500</v>
      </c>
      <c r="E18" s="157" t="s">
        <v>1121</v>
      </c>
      <c r="F18" s="158">
        <v>0.61</v>
      </c>
    </row>
    <row r="19" spans="3:6" x14ac:dyDescent="0.25">
      <c r="C19" s="156" t="s">
        <v>1501</v>
      </c>
      <c r="D19" s="156" t="s">
        <v>1502</v>
      </c>
      <c r="E19" s="157" t="s">
        <v>1121</v>
      </c>
      <c r="F19" s="158">
        <v>0.54</v>
      </c>
    </row>
    <row r="20" spans="3:6" x14ac:dyDescent="0.25">
      <c r="C20" s="156" t="s">
        <v>1505</v>
      </c>
      <c r="D20" s="156" t="s">
        <v>1506</v>
      </c>
      <c r="E20" s="157" t="s">
        <v>1504</v>
      </c>
      <c r="F20" s="159">
        <v>5318.58</v>
      </c>
    </row>
    <row r="21" spans="3:6" x14ac:dyDescent="0.25">
      <c r="C21" s="156" t="s">
        <v>1507</v>
      </c>
      <c r="D21" s="156" t="s">
        <v>1508</v>
      </c>
      <c r="E21" s="157" t="s">
        <v>1504</v>
      </c>
      <c r="F21" s="159">
        <v>5318.58</v>
      </c>
    </row>
    <row r="22" spans="3:6" ht="37.5" x14ac:dyDescent="0.25">
      <c r="C22" s="156" t="s">
        <v>1509</v>
      </c>
      <c r="D22" s="156" t="s">
        <v>1510</v>
      </c>
      <c r="E22" s="157" t="s">
        <v>1476</v>
      </c>
      <c r="F22" s="158">
        <v>2.17</v>
      </c>
    </row>
    <row r="23" spans="3:6" ht="37.5" x14ac:dyDescent="0.25">
      <c r="C23" s="156" t="s">
        <v>1511</v>
      </c>
      <c r="D23" s="156" t="s">
        <v>1512</v>
      </c>
      <c r="E23" s="157" t="s">
        <v>1476</v>
      </c>
      <c r="F23" s="158">
        <v>2.66</v>
      </c>
    </row>
    <row r="24" spans="3:6" x14ac:dyDescent="0.25">
      <c r="C24" s="156" t="s">
        <v>1513</v>
      </c>
      <c r="D24" s="156" t="s">
        <v>1514</v>
      </c>
      <c r="E24" s="157" t="s">
        <v>1476</v>
      </c>
      <c r="F24" s="158">
        <v>1.52</v>
      </c>
    </row>
    <row r="25" spans="3:6" ht="25" x14ac:dyDescent="0.25">
      <c r="C25" s="156" t="s">
        <v>1515</v>
      </c>
      <c r="D25" s="156" t="s">
        <v>1516</v>
      </c>
      <c r="E25" s="157" t="s">
        <v>1476</v>
      </c>
      <c r="F25" s="158">
        <v>1.28</v>
      </c>
    </row>
    <row r="26" spans="3:6" x14ac:dyDescent="0.25">
      <c r="C26" s="156" t="s">
        <v>1517</v>
      </c>
      <c r="D26" s="156" t="s">
        <v>1518</v>
      </c>
      <c r="E26" s="157" t="s">
        <v>1476</v>
      </c>
      <c r="F26" s="158">
        <v>4.1100000000000003</v>
      </c>
    </row>
    <row r="27" spans="3:6" ht="37.5" x14ac:dyDescent="0.25">
      <c r="C27" s="156" t="s">
        <v>1519</v>
      </c>
      <c r="D27" s="156" t="s">
        <v>1520</v>
      </c>
      <c r="E27" s="157" t="s">
        <v>1476</v>
      </c>
      <c r="F27" s="158">
        <v>3.4</v>
      </c>
    </row>
    <row r="28" spans="3:6" ht="25" x14ac:dyDescent="0.25">
      <c r="C28" s="156" t="s">
        <v>1521</v>
      </c>
      <c r="D28" s="156" t="s">
        <v>1522</v>
      </c>
      <c r="E28" s="157" t="s">
        <v>1476</v>
      </c>
      <c r="F28" s="158">
        <v>4.83</v>
      </c>
    </row>
    <row r="29" spans="3:6" ht="37.5" x14ac:dyDescent="0.25">
      <c r="C29" s="156" t="s">
        <v>1523</v>
      </c>
      <c r="D29" s="156" t="s">
        <v>1524</v>
      </c>
      <c r="E29" s="157" t="s">
        <v>1476</v>
      </c>
      <c r="F29" s="158">
        <v>4.05</v>
      </c>
    </row>
    <row r="30" spans="3:6" ht="25" x14ac:dyDescent="0.25">
      <c r="C30" s="156" t="s">
        <v>1525</v>
      </c>
      <c r="D30" s="156" t="s">
        <v>1526</v>
      </c>
      <c r="E30" s="157" t="s">
        <v>1476</v>
      </c>
      <c r="F30" s="158">
        <v>2.42</v>
      </c>
    </row>
    <row r="31" spans="3:6" ht="25" x14ac:dyDescent="0.25">
      <c r="C31" s="156" t="s">
        <v>1527</v>
      </c>
      <c r="D31" s="156" t="s">
        <v>1528</v>
      </c>
      <c r="E31" s="157" t="s">
        <v>1476</v>
      </c>
      <c r="F31" s="158">
        <v>4.53</v>
      </c>
    </row>
    <row r="32" spans="3:6" ht="25" x14ac:dyDescent="0.25">
      <c r="C32" s="156" t="s">
        <v>1529</v>
      </c>
      <c r="D32" s="156" t="s">
        <v>1530</v>
      </c>
      <c r="E32" s="157" t="s">
        <v>1476</v>
      </c>
      <c r="F32" s="158">
        <v>2.17</v>
      </c>
    </row>
    <row r="33" spans="3:6" ht="25" x14ac:dyDescent="0.25">
      <c r="C33" s="156" t="s">
        <v>1531</v>
      </c>
      <c r="D33" s="156" t="s">
        <v>1532</v>
      </c>
      <c r="E33" s="157" t="s">
        <v>1476</v>
      </c>
      <c r="F33" s="158">
        <v>1.28</v>
      </c>
    </row>
    <row r="34" spans="3:6" ht="25" x14ac:dyDescent="0.25">
      <c r="C34" s="156" t="s">
        <v>1533</v>
      </c>
      <c r="D34" s="156" t="s">
        <v>1534</v>
      </c>
      <c r="E34" s="157" t="s">
        <v>1476</v>
      </c>
      <c r="F34" s="158">
        <v>1.38</v>
      </c>
    </row>
    <row r="35" spans="3:6" ht="25" x14ac:dyDescent="0.25">
      <c r="C35" s="156" t="s">
        <v>1535</v>
      </c>
      <c r="D35" s="156" t="s">
        <v>1536</v>
      </c>
      <c r="E35" s="157" t="s">
        <v>1476</v>
      </c>
      <c r="F35" s="158">
        <v>1.68</v>
      </c>
    </row>
    <row r="36" spans="3:6" x14ac:dyDescent="0.25">
      <c r="C36" s="156" t="s">
        <v>1537</v>
      </c>
      <c r="D36" s="156" t="s">
        <v>1538</v>
      </c>
      <c r="E36" s="157" t="s">
        <v>1121</v>
      </c>
      <c r="F36" s="158">
        <v>0.36</v>
      </c>
    </row>
    <row r="37" spans="3:6" x14ac:dyDescent="0.25">
      <c r="C37" s="156" t="s">
        <v>1539</v>
      </c>
      <c r="D37" s="156" t="s">
        <v>1540</v>
      </c>
      <c r="E37" s="157" t="s">
        <v>1121</v>
      </c>
      <c r="F37" s="158">
        <v>0.54</v>
      </c>
    </row>
    <row r="38" spans="3:6" x14ac:dyDescent="0.25">
      <c r="C38" s="156" t="s">
        <v>1541</v>
      </c>
      <c r="D38" s="156" t="s">
        <v>1542</v>
      </c>
      <c r="E38" s="157" t="s">
        <v>1121</v>
      </c>
      <c r="F38" s="158">
        <v>0.49</v>
      </c>
    </row>
    <row r="39" spans="3:6" x14ac:dyDescent="0.25">
      <c r="C39" s="156" t="s">
        <v>1543</v>
      </c>
      <c r="D39" s="156" t="s">
        <v>1544</v>
      </c>
      <c r="E39" s="157" t="s">
        <v>1121</v>
      </c>
      <c r="F39" s="158">
        <v>0.43</v>
      </c>
    </row>
    <row r="40" spans="3:6" x14ac:dyDescent="0.25">
      <c r="C40" s="156" t="s">
        <v>1545</v>
      </c>
      <c r="D40" s="156" t="s">
        <v>1546</v>
      </c>
      <c r="E40" s="157" t="s">
        <v>1504</v>
      </c>
      <c r="F40" s="159">
        <v>10032.780000000001</v>
      </c>
    </row>
    <row r="41" spans="3:6" ht="25" x14ac:dyDescent="0.25">
      <c r="C41" s="156" t="s">
        <v>1547</v>
      </c>
      <c r="D41" s="156" t="s">
        <v>1548</v>
      </c>
      <c r="E41" s="157" t="s">
        <v>1121</v>
      </c>
      <c r="F41" s="158">
        <v>0.79</v>
      </c>
    </row>
    <row r="42" spans="3:6" x14ac:dyDescent="0.25">
      <c r="C42" s="156" t="s">
        <v>1549</v>
      </c>
      <c r="D42" s="156" t="s">
        <v>1550</v>
      </c>
      <c r="E42" s="157" t="s">
        <v>1121</v>
      </c>
      <c r="F42" s="158">
        <v>0.61</v>
      </c>
    </row>
    <row r="43" spans="3:6" x14ac:dyDescent="0.25">
      <c r="C43" s="156" t="s">
        <v>1551</v>
      </c>
      <c r="D43" s="156" t="s">
        <v>1552</v>
      </c>
      <c r="E43" s="157" t="s">
        <v>1121</v>
      </c>
      <c r="F43" s="158">
        <v>0.85</v>
      </c>
    </row>
    <row r="44" spans="3:6" ht="25" x14ac:dyDescent="0.25">
      <c r="C44" s="156" t="s">
        <v>1553</v>
      </c>
      <c r="D44" s="156" t="s">
        <v>1554</v>
      </c>
      <c r="E44" s="157" t="s">
        <v>1121</v>
      </c>
      <c r="F44" s="158">
        <v>0.66</v>
      </c>
    </row>
    <row r="45" spans="3:6" x14ac:dyDescent="0.25">
      <c r="C45" s="156" t="s">
        <v>1555</v>
      </c>
      <c r="D45" s="156" t="s">
        <v>1556</v>
      </c>
      <c r="E45" s="157" t="s">
        <v>1504</v>
      </c>
      <c r="F45" s="159">
        <v>5318.58</v>
      </c>
    </row>
    <row r="46" spans="3:6" x14ac:dyDescent="0.25">
      <c r="C46" s="156" t="s">
        <v>1557</v>
      </c>
      <c r="D46" s="156" t="s">
        <v>1558</v>
      </c>
      <c r="E46" s="157" t="s">
        <v>1121</v>
      </c>
      <c r="F46" s="158">
        <v>0.54</v>
      </c>
    </row>
    <row r="47" spans="3:6" ht="25" x14ac:dyDescent="0.25">
      <c r="C47" s="156" t="s">
        <v>1559</v>
      </c>
      <c r="D47" s="156" t="s">
        <v>1560</v>
      </c>
      <c r="E47" s="157" t="s">
        <v>1121</v>
      </c>
      <c r="F47" s="158">
        <v>0.49</v>
      </c>
    </row>
    <row r="48" spans="3:6" ht="25" x14ac:dyDescent="0.25">
      <c r="C48" s="156" t="s">
        <v>1561</v>
      </c>
      <c r="D48" s="156" t="s">
        <v>1562</v>
      </c>
      <c r="E48" s="157" t="s">
        <v>1121</v>
      </c>
      <c r="F48" s="158">
        <v>21.47</v>
      </c>
    </row>
    <row r="49" spans="3:6" ht="25" x14ac:dyDescent="0.25">
      <c r="C49" s="156" t="s">
        <v>1563</v>
      </c>
      <c r="D49" s="156" t="s">
        <v>1564</v>
      </c>
      <c r="E49" s="157" t="s">
        <v>1121</v>
      </c>
      <c r="F49" s="158">
        <v>15.36</v>
      </c>
    </row>
    <row r="50" spans="3:6" ht="25" x14ac:dyDescent="0.25">
      <c r="C50" s="156" t="s">
        <v>1565</v>
      </c>
      <c r="D50" s="156" t="s">
        <v>1566</v>
      </c>
      <c r="E50" s="157" t="s">
        <v>1121</v>
      </c>
      <c r="F50" s="158">
        <v>18.5</v>
      </c>
    </row>
    <row r="51" spans="3:6" ht="25" x14ac:dyDescent="0.25">
      <c r="C51" s="156" t="s">
        <v>1567</v>
      </c>
      <c r="D51" s="156" t="s">
        <v>1568</v>
      </c>
      <c r="E51" s="157" t="s">
        <v>1052</v>
      </c>
      <c r="F51" s="159">
        <v>9500</v>
      </c>
    </row>
    <row r="52" spans="3:6" x14ac:dyDescent="0.25">
      <c r="C52" s="156" t="s">
        <v>1569</v>
      </c>
      <c r="D52" s="156" t="s">
        <v>1570</v>
      </c>
      <c r="E52" s="157" t="s">
        <v>1476</v>
      </c>
      <c r="F52" s="158">
        <v>6.9</v>
      </c>
    </row>
    <row r="53" spans="3:6" ht="25" x14ac:dyDescent="0.25">
      <c r="C53" s="156" t="s">
        <v>1571</v>
      </c>
      <c r="D53" s="156" t="s">
        <v>1572</v>
      </c>
      <c r="E53" s="157" t="s">
        <v>1476</v>
      </c>
      <c r="F53" s="158">
        <v>8.58</v>
      </c>
    </row>
    <row r="54" spans="3:6" ht="25" x14ac:dyDescent="0.25">
      <c r="C54" s="156" t="s">
        <v>1573</v>
      </c>
      <c r="D54" s="156" t="s">
        <v>1574</v>
      </c>
      <c r="E54" s="157" t="s">
        <v>1476</v>
      </c>
      <c r="F54" s="158">
        <v>1.28</v>
      </c>
    </row>
    <row r="55" spans="3:6" ht="25" x14ac:dyDescent="0.25">
      <c r="C55" s="156" t="s">
        <v>1575</v>
      </c>
      <c r="D55" s="156" t="s">
        <v>1576</v>
      </c>
      <c r="E55" s="157" t="s">
        <v>1476</v>
      </c>
      <c r="F55" s="158">
        <v>1.58</v>
      </c>
    </row>
    <row r="56" spans="3:6" ht="25" x14ac:dyDescent="0.25">
      <c r="C56" s="156" t="s">
        <v>1577</v>
      </c>
      <c r="D56" s="156" t="s">
        <v>1578</v>
      </c>
      <c r="E56" s="157" t="s">
        <v>1477</v>
      </c>
      <c r="F56" s="159">
        <v>1347</v>
      </c>
    </row>
    <row r="57" spans="3:6" ht="25" x14ac:dyDescent="0.25">
      <c r="C57" s="156" t="s">
        <v>1579</v>
      </c>
      <c r="D57" s="156" t="s">
        <v>1580</v>
      </c>
      <c r="E57" s="157" t="s">
        <v>1477</v>
      </c>
      <c r="F57" s="159">
        <v>1838</v>
      </c>
    </row>
    <row r="58" spans="3:6" ht="25" x14ac:dyDescent="0.25">
      <c r="C58" s="156" t="s">
        <v>1581</v>
      </c>
      <c r="D58" s="156" t="s">
        <v>1582</v>
      </c>
      <c r="E58" s="157" t="s">
        <v>1477</v>
      </c>
      <c r="F58" s="159">
        <v>1812</v>
      </c>
    </row>
    <row r="59" spans="3:6" ht="25" x14ac:dyDescent="0.25">
      <c r="C59" s="156" t="s">
        <v>1583</v>
      </c>
      <c r="D59" s="156" t="s">
        <v>1584</v>
      </c>
      <c r="E59" s="157" t="s">
        <v>1477</v>
      </c>
      <c r="F59" s="159">
        <v>3021</v>
      </c>
    </row>
    <row r="60" spans="3:6" x14ac:dyDescent="0.25">
      <c r="C60" s="156" t="s">
        <v>1585</v>
      </c>
      <c r="D60" s="156" t="s">
        <v>1586</v>
      </c>
      <c r="E60" s="157" t="s">
        <v>1476</v>
      </c>
      <c r="F60" s="158">
        <v>17.170000000000002</v>
      </c>
    </row>
    <row r="61" spans="3:6" x14ac:dyDescent="0.25">
      <c r="C61" s="156" t="s">
        <v>1587</v>
      </c>
      <c r="D61" s="156" t="s">
        <v>1588</v>
      </c>
      <c r="E61" s="157" t="s">
        <v>1476</v>
      </c>
      <c r="F61" s="158">
        <v>21.52</v>
      </c>
    </row>
    <row r="62" spans="3:6" ht="25" x14ac:dyDescent="0.25">
      <c r="C62" s="156" t="s">
        <v>1589</v>
      </c>
      <c r="D62" s="156" t="s">
        <v>1590</v>
      </c>
      <c r="E62" s="157" t="s">
        <v>1476</v>
      </c>
      <c r="F62" s="158">
        <v>0.85</v>
      </c>
    </row>
    <row r="63" spans="3:6" ht="25" x14ac:dyDescent="0.25">
      <c r="C63" s="156" t="s">
        <v>1591</v>
      </c>
      <c r="D63" s="156" t="s">
        <v>1592</v>
      </c>
      <c r="E63" s="157" t="s">
        <v>1476</v>
      </c>
      <c r="F63" s="158">
        <v>0.9</v>
      </c>
    </row>
    <row r="64" spans="3:6" x14ac:dyDescent="0.25">
      <c r="C64" s="156" t="s">
        <v>1593</v>
      </c>
      <c r="D64" s="156" t="s">
        <v>1594</v>
      </c>
      <c r="E64" s="157" t="s">
        <v>1476</v>
      </c>
      <c r="F64" s="158">
        <v>1.0900000000000001</v>
      </c>
    </row>
    <row r="65" spans="3:6" x14ac:dyDescent="0.25">
      <c r="C65" s="156" t="s">
        <v>1595</v>
      </c>
      <c r="D65" s="156" t="s">
        <v>1596</v>
      </c>
      <c r="E65" s="157" t="s">
        <v>1476</v>
      </c>
      <c r="F65" s="158">
        <v>1.33</v>
      </c>
    </row>
    <row r="66" spans="3:6" x14ac:dyDescent="0.25">
      <c r="C66" s="156" t="s">
        <v>1597</v>
      </c>
      <c r="D66" s="156" t="s">
        <v>1598</v>
      </c>
      <c r="E66" s="157" t="s">
        <v>1476</v>
      </c>
      <c r="F66" s="158">
        <v>1.45</v>
      </c>
    </row>
    <row r="67" spans="3:6" x14ac:dyDescent="0.25">
      <c r="C67" s="156" t="s">
        <v>1599</v>
      </c>
      <c r="D67" s="156" t="s">
        <v>1600</v>
      </c>
      <c r="E67" s="157" t="s">
        <v>1476</v>
      </c>
      <c r="F67" s="158">
        <v>1.82</v>
      </c>
    </row>
    <row r="68" spans="3:6" ht="25" x14ac:dyDescent="0.25">
      <c r="C68" s="156" t="s">
        <v>1601</v>
      </c>
      <c r="D68" s="156" t="s">
        <v>1602</v>
      </c>
      <c r="E68" s="157" t="s">
        <v>1476</v>
      </c>
      <c r="F68" s="158">
        <v>0.33</v>
      </c>
    </row>
    <row r="69" spans="3:6" ht="25" x14ac:dyDescent="0.25">
      <c r="C69" s="156" t="s">
        <v>1603</v>
      </c>
      <c r="D69" s="156" t="s">
        <v>1604</v>
      </c>
      <c r="E69" s="157" t="s">
        <v>1476</v>
      </c>
      <c r="F69" s="158">
        <v>0.28000000000000003</v>
      </c>
    </row>
    <row r="70" spans="3:6" x14ac:dyDescent="0.25">
      <c r="C70" s="156" t="s">
        <v>1605</v>
      </c>
      <c r="D70" s="156" t="s">
        <v>1606</v>
      </c>
      <c r="E70" s="157" t="s">
        <v>1476</v>
      </c>
      <c r="F70" s="158">
        <v>13.59</v>
      </c>
    </row>
    <row r="71" spans="3:6" x14ac:dyDescent="0.25">
      <c r="C71" s="156" t="s">
        <v>1607</v>
      </c>
      <c r="D71" s="156" t="s">
        <v>1608</v>
      </c>
      <c r="E71" s="157" t="s">
        <v>1504</v>
      </c>
      <c r="F71" s="159">
        <v>5318.58</v>
      </c>
    </row>
    <row r="72" spans="3:6" ht="25" x14ac:dyDescent="0.25">
      <c r="C72" s="156" t="s">
        <v>1610</v>
      </c>
      <c r="D72" s="156" t="s">
        <v>1611</v>
      </c>
      <c r="E72" s="157" t="s">
        <v>1121</v>
      </c>
      <c r="F72" s="158">
        <v>1.33</v>
      </c>
    </row>
    <row r="73" spans="3:6" ht="25" x14ac:dyDescent="0.25">
      <c r="C73" s="156" t="s">
        <v>1612</v>
      </c>
      <c r="D73" s="156" t="s">
        <v>1613</v>
      </c>
      <c r="E73" s="157" t="s">
        <v>1121</v>
      </c>
      <c r="F73" s="158">
        <v>0.97</v>
      </c>
    </row>
    <row r="74" spans="3:6" ht="25" x14ac:dyDescent="0.25">
      <c r="C74" s="156" t="s">
        <v>1614</v>
      </c>
      <c r="D74" s="156" t="s">
        <v>1615</v>
      </c>
      <c r="E74" s="157" t="s">
        <v>1121</v>
      </c>
      <c r="F74" s="158">
        <v>1.1499999999999999</v>
      </c>
    </row>
    <row r="75" spans="3:6" ht="25" x14ac:dyDescent="0.25">
      <c r="C75" s="156" t="s">
        <v>1616</v>
      </c>
      <c r="D75" s="156" t="s">
        <v>1617</v>
      </c>
      <c r="E75" s="157" t="s">
        <v>1476</v>
      </c>
      <c r="F75" s="158">
        <v>9.3000000000000007</v>
      </c>
    </row>
    <row r="76" spans="3:6" ht="25" x14ac:dyDescent="0.25">
      <c r="C76" s="156" t="s">
        <v>1618</v>
      </c>
      <c r="D76" s="156" t="s">
        <v>1619</v>
      </c>
      <c r="E76" s="157" t="s">
        <v>1476</v>
      </c>
      <c r="F76" s="158">
        <v>11.49</v>
      </c>
    </row>
    <row r="77" spans="3:6" ht="37.5" x14ac:dyDescent="0.25">
      <c r="C77" s="156" t="s">
        <v>1620</v>
      </c>
      <c r="D77" s="156" t="s">
        <v>1621</v>
      </c>
      <c r="E77" s="157" t="s">
        <v>1476</v>
      </c>
      <c r="F77" s="158">
        <v>2.42</v>
      </c>
    </row>
    <row r="78" spans="3:6" ht="37.5" x14ac:dyDescent="0.25">
      <c r="C78" s="156" t="s">
        <v>1622</v>
      </c>
      <c r="D78" s="156" t="s">
        <v>1623</v>
      </c>
      <c r="E78" s="157" t="s">
        <v>1476</v>
      </c>
      <c r="F78" s="158">
        <v>3.02</v>
      </c>
    </row>
    <row r="79" spans="3:6" x14ac:dyDescent="0.25">
      <c r="C79" s="156" t="s">
        <v>1624</v>
      </c>
      <c r="D79" s="156" t="s">
        <v>1625</v>
      </c>
      <c r="E79" s="157" t="s">
        <v>1504</v>
      </c>
      <c r="F79" s="159">
        <v>4563.1000000000004</v>
      </c>
    </row>
    <row r="80" spans="3:6" ht="37.5" x14ac:dyDescent="0.25">
      <c r="C80" s="156" t="s">
        <v>1626</v>
      </c>
      <c r="D80" s="156" t="s">
        <v>1627</v>
      </c>
      <c r="E80" s="157" t="s">
        <v>1121</v>
      </c>
      <c r="F80" s="158">
        <v>0.43</v>
      </c>
    </row>
    <row r="81" spans="3:6" ht="37.5" x14ac:dyDescent="0.25">
      <c r="C81" s="156" t="s">
        <v>1628</v>
      </c>
      <c r="D81" s="156" t="s">
        <v>1629</v>
      </c>
      <c r="E81" s="157" t="s">
        <v>1121</v>
      </c>
      <c r="F81" s="158">
        <v>0.61</v>
      </c>
    </row>
    <row r="82" spans="3:6" ht="37.5" x14ac:dyDescent="0.25">
      <c r="C82" s="156" t="s">
        <v>1630</v>
      </c>
      <c r="D82" s="156" t="s">
        <v>1631</v>
      </c>
      <c r="E82" s="157" t="s">
        <v>1121</v>
      </c>
      <c r="F82" s="158">
        <v>0.54</v>
      </c>
    </row>
    <row r="83" spans="3:6" ht="37.5" x14ac:dyDescent="0.25">
      <c r="C83" s="156" t="s">
        <v>1632</v>
      </c>
      <c r="D83" s="156" t="s">
        <v>1633</v>
      </c>
      <c r="E83" s="157" t="s">
        <v>1121</v>
      </c>
      <c r="F83" s="158">
        <v>0.49</v>
      </c>
    </row>
    <row r="84" spans="3:6" x14ac:dyDescent="0.25">
      <c r="C84" s="156" t="s">
        <v>1634</v>
      </c>
      <c r="D84" s="156" t="s">
        <v>1635</v>
      </c>
      <c r="E84" s="157" t="s">
        <v>1609</v>
      </c>
      <c r="F84" s="159">
        <v>5318.58</v>
      </c>
    </row>
    <row r="85" spans="3:6" ht="25" x14ac:dyDescent="0.25">
      <c r="C85" s="156" t="s">
        <v>1636</v>
      </c>
      <c r="D85" s="156" t="s">
        <v>1637</v>
      </c>
      <c r="E85" s="157" t="s">
        <v>1476</v>
      </c>
      <c r="F85" s="158">
        <v>1.35</v>
      </c>
    </row>
    <row r="86" spans="3:6" ht="25" x14ac:dyDescent="0.25">
      <c r="C86" s="156" t="s">
        <v>1638</v>
      </c>
      <c r="D86" s="156" t="s">
        <v>1639</v>
      </c>
      <c r="E86" s="157" t="s">
        <v>1476</v>
      </c>
      <c r="F86" s="158">
        <v>1.1200000000000001</v>
      </c>
    </row>
    <row r="87" spans="3:6" ht="25" x14ac:dyDescent="0.25">
      <c r="C87" s="156" t="s">
        <v>1640</v>
      </c>
      <c r="D87" s="156" t="s">
        <v>1641</v>
      </c>
      <c r="E87" s="157" t="s">
        <v>1476</v>
      </c>
      <c r="F87" s="158">
        <v>1.28</v>
      </c>
    </row>
    <row r="88" spans="3:6" ht="25" x14ac:dyDescent="0.25">
      <c r="C88" s="156" t="s">
        <v>1642</v>
      </c>
      <c r="D88" s="156" t="s">
        <v>1643</v>
      </c>
      <c r="E88" s="157" t="s">
        <v>1476</v>
      </c>
      <c r="F88" s="158">
        <v>1.52</v>
      </c>
    </row>
    <row r="89" spans="3:6" x14ac:dyDescent="0.25">
      <c r="C89" s="156" t="s">
        <v>1644</v>
      </c>
      <c r="D89" s="156" t="s">
        <v>1645</v>
      </c>
      <c r="E89" s="157" t="s">
        <v>1477</v>
      </c>
      <c r="F89" s="159">
        <v>6074</v>
      </c>
    </row>
    <row r="90" spans="3:6" x14ac:dyDescent="0.25">
      <c r="C90" s="156" t="s">
        <v>1646</v>
      </c>
      <c r="D90" s="156" t="s">
        <v>1647</v>
      </c>
      <c r="E90" s="157" t="s">
        <v>1477</v>
      </c>
      <c r="F90" s="159">
        <v>4569</v>
      </c>
    </row>
    <row r="91" spans="3:6" x14ac:dyDescent="0.25">
      <c r="C91" s="156" t="s">
        <v>1648</v>
      </c>
      <c r="D91" s="156" t="s">
        <v>1649</v>
      </c>
      <c r="E91" s="157" t="s">
        <v>1504</v>
      </c>
      <c r="F91" s="159">
        <v>8973.9</v>
      </c>
    </row>
    <row r="92" spans="3:6" ht="25" x14ac:dyDescent="0.25">
      <c r="C92" s="156" t="s">
        <v>1650</v>
      </c>
      <c r="D92" s="156" t="s">
        <v>1651</v>
      </c>
      <c r="E92" s="157" t="s">
        <v>1121</v>
      </c>
      <c r="F92" s="158">
        <v>0.54</v>
      </c>
    </row>
    <row r="93" spans="3:6" ht="25" x14ac:dyDescent="0.25">
      <c r="C93" s="156" t="s">
        <v>1652</v>
      </c>
      <c r="D93" s="156" t="s">
        <v>1653</v>
      </c>
      <c r="E93" s="157" t="s">
        <v>1121</v>
      </c>
      <c r="F93" s="158">
        <v>0.61</v>
      </c>
    </row>
    <row r="94" spans="3:6" ht="25" x14ac:dyDescent="0.25">
      <c r="C94" s="156" t="s">
        <v>1654</v>
      </c>
      <c r="D94" s="156" t="s">
        <v>1655</v>
      </c>
      <c r="E94" s="157" t="s">
        <v>1121</v>
      </c>
      <c r="F94" s="158">
        <v>0.79</v>
      </c>
    </row>
    <row r="95" spans="3:6" ht="25" x14ac:dyDescent="0.25">
      <c r="C95" s="156" t="s">
        <v>1656</v>
      </c>
      <c r="D95" s="156" t="s">
        <v>1657</v>
      </c>
      <c r="E95" s="157" t="s">
        <v>1121</v>
      </c>
      <c r="F95" s="158">
        <v>0.72</v>
      </c>
    </row>
    <row r="96" spans="3:6" x14ac:dyDescent="0.25">
      <c r="C96" s="156" t="s">
        <v>1658</v>
      </c>
      <c r="D96" s="156" t="s">
        <v>1659</v>
      </c>
      <c r="E96" s="157" t="s">
        <v>1476</v>
      </c>
      <c r="F96" s="158">
        <v>60.44</v>
      </c>
    </row>
    <row r="97" spans="3:6" ht="25" x14ac:dyDescent="0.25">
      <c r="C97" s="156" t="s">
        <v>1660</v>
      </c>
      <c r="D97" s="156" t="s">
        <v>1661</v>
      </c>
      <c r="E97" s="157" t="s">
        <v>1476</v>
      </c>
      <c r="F97" s="158">
        <v>1.1499999999999999</v>
      </c>
    </row>
    <row r="98" spans="3:6" x14ac:dyDescent="0.25">
      <c r="C98" s="156" t="s">
        <v>1662</v>
      </c>
      <c r="D98" s="156" t="s">
        <v>1663</v>
      </c>
      <c r="E98" s="157" t="s">
        <v>1504</v>
      </c>
      <c r="F98" s="159">
        <v>10032.780000000001</v>
      </c>
    </row>
    <row r="99" spans="3:6" x14ac:dyDescent="0.25">
      <c r="C99" s="156" t="s">
        <v>1664</v>
      </c>
      <c r="D99" s="156" t="s">
        <v>1665</v>
      </c>
      <c r="E99" s="157" t="s">
        <v>1609</v>
      </c>
      <c r="F99" s="159">
        <v>8300</v>
      </c>
    </row>
    <row r="100" spans="3:6" x14ac:dyDescent="0.25">
      <c r="C100" s="156" t="s">
        <v>1666</v>
      </c>
      <c r="D100" s="156" t="s">
        <v>1667</v>
      </c>
      <c r="E100" s="157" t="s">
        <v>1121</v>
      </c>
      <c r="F100" s="158">
        <v>0.79</v>
      </c>
    </row>
    <row r="101" spans="3:6" x14ac:dyDescent="0.25">
      <c r="C101" s="156" t="s">
        <v>1668</v>
      </c>
      <c r="D101" s="156" t="s">
        <v>1669</v>
      </c>
      <c r="E101" s="157" t="s">
        <v>1121</v>
      </c>
      <c r="F101" s="158">
        <v>1.2</v>
      </c>
    </row>
    <row r="102" spans="3:6" x14ac:dyDescent="0.25">
      <c r="C102" s="156" t="s">
        <v>1670</v>
      </c>
      <c r="D102" s="156" t="s">
        <v>1671</v>
      </c>
      <c r="E102" s="157" t="s">
        <v>1121</v>
      </c>
      <c r="F102" s="158">
        <v>1.0900000000000001</v>
      </c>
    </row>
    <row r="103" spans="3:6" x14ac:dyDescent="0.25">
      <c r="C103" s="156" t="s">
        <v>1672</v>
      </c>
      <c r="D103" s="156" t="s">
        <v>1673</v>
      </c>
      <c r="E103" s="157" t="s">
        <v>1121</v>
      </c>
      <c r="F103" s="158">
        <v>0.9</v>
      </c>
    </row>
    <row r="104" spans="3:6" ht="25" x14ac:dyDescent="0.25">
      <c r="C104" s="156" t="s">
        <v>1674</v>
      </c>
      <c r="D104" s="156" t="s">
        <v>1675</v>
      </c>
      <c r="E104" s="157" t="s">
        <v>1476</v>
      </c>
      <c r="F104" s="158">
        <v>1.82</v>
      </c>
    </row>
    <row r="105" spans="3:6" ht="25" x14ac:dyDescent="0.25">
      <c r="C105" s="156" t="s">
        <v>1676</v>
      </c>
      <c r="D105" s="156" t="s">
        <v>1677</v>
      </c>
      <c r="E105" s="157" t="s">
        <v>1476</v>
      </c>
      <c r="F105" s="158">
        <v>2.2999999999999998</v>
      </c>
    </row>
    <row r="106" spans="3:6" x14ac:dyDescent="0.25">
      <c r="C106" s="156" t="s">
        <v>1678</v>
      </c>
      <c r="D106" s="156" t="s">
        <v>1679</v>
      </c>
      <c r="E106" s="157" t="s">
        <v>1476</v>
      </c>
      <c r="F106" s="158">
        <v>5.68</v>
      </c>
    </row>
    <row r="107" spans="3:6" x14ac:dyDescent="0.25">
      <c r="C107" s="156" t="s">
        <v>1680</v>
      </c>
      <c r="D107" s="156" t="s">
        <v>1681</v>
      </c>
      <c r="E107" s="157" t="s">
        <v>1476</v>
      </c>
      <c r="F107" s="158">
        <v>7</v>
      </c>
    </row>
    <row r="108" spans="3:6" ht="37.5" x14ac:dyDescent="0.25">
      <c r="C108" s="156" t="s">
        <v>1682</v>
      </c>
      <c r="D108" s="156" t="s">
        <v>1683</v>
      </c>
      <c r="E108" s="157" t="s">
        <v>1476</v>
      </c>
      <c r="F108" s="158">
        <v>6.9</v>
      </c>
    </row>
    <row r="109" spans="3:6" ht="37.5" x14ac:dyDescent="0.25">
      <c r="C109" s="156" t="s">
        <v>1684</v>
      </c>
      <c r="D109" s="156" t="s">
        <v>1685</v>
      </c>
      <c r="E109" s="157" t="s">
        <v>1476</v>
      </c>
      <c r="F109" s="158">
        <v>8.58</v>
      </c>
    </row>
    <row r="110" spans="3:6" x14ac:dyDescent="0.25">
      <c r="C110" s="156" t="s">
        <v>1686</v>
      </c>
      <c r="D110" s="156" t="s">
        <v>1687</v>
      </c>
      <c r="E110" s="157" t="s">
        <v>57</v>
      </c>
      <c r="F110" s="158">
        <v>12.26</v>
      </c>
    </row>
    <row r="111" spans="3:6" x14ac:dyDescent="0.25">
      <c r="C111" s="156" t="s">
        <v>1688</v>
      </c>
      <c r="D111" s="156" t="s">
        <v>1689</v>
      </c>
      <c r="E111" s="157" t="s">
        <v>1476</v>
      </c>
      <c r="F111" s="158">
        <v>5.32</v>
      </c>
    </row>
    <row r="112" spans="3:6" x14ac:dyDescent="0.25">
      <c r="C112" s="156" t="s">
        <v>1690</v>
      </c>
      <c r="D112" s="156" t="s">
        <v>1691</v>
      </c>
      <c r="E112" s="157" t="s">
        <v>1476</v>
      </c>
      <c r="F112" s="158">
        <v>8.58</v>
      </c>
    </row>
    <row r="113" spans="3:6" ht="37.5" x14ac:dyDescent="0.25">
      <c r="C113" s="156" t="s">
        <v>1692</v>
      </c>
      <c r="D113" s="156" t="s">
        <v>1693</v>
      </c>
      <c r="E113" s="157" t="s">
        <v>1476</v>
      </c>
      <c r="F113" s="158">
        <v>10.029999999999999</v>
      </c>
    </row>
    <row r="114" spans="3:6" x14ac:dyDescent="0.25">
      <c r="C114" s="156" t="s">
        <v>1694</v>
      </c>
      <c r="D114" s="156" t="s">
        <v>1695</v>
      </c>
      <c r="E114" s="157" t="s">
        <v>1476</v>
      </c>
      <c r="F114" s="158">
        <v>3.08</v>
      </c>
    </row>
    <row r="115" spans="3:6" x14ac:dyDescent="0.25">
      <c r="C115" s="156" t="s">
        <v>1696</v>
      </c>
      <c r="D115" s="156" t="s">
        <v>1697</v>
      </c>
      <c r="E115" s="157" t="s">
        <v>1476</v>
      </c>
      <c r="F115" s="158">
        <v>1.58</v>
      </c>
    </row>
    <row r="116" spans="3:6" x14ac:dyDescent="0.25">
      <c r="C116" s="156" t="s">
        <v>1698</v>
      </c>
      <c r="D116" s="156" t="s">
        <v>1699</v>
      </c>
      <c r="E116" s="157" t="s">
        <v>1476</v>
      </c>
      <c r="F116" s="158">
        <v>2.42</v>
      </c>
    </row>
    <row r="117" spans="3:6" x14ac:dyDescent="0.25">
      <c r="C117" s="156" t="s">
        <v>1700</v>
      </c>
      <c r="D117" s="156" t="s">
        <v>1701</v>
      </c>
      <c r="E117" s="157" t="s">
        <v>1476</v>
      </c>
      <c r="F117" s="158">
        <v>1.2</v>
      </c>
    </row>
    <row r="118" spans="3:6" x14ac:dyDescent="0.25">
      <c r="C118" s="156" t="s">
        <v>1702</v>
      </c>
      <c r="D118" s="156" t="s">
        <v>1703</v>
      </c>
      <c r="E118" s="157" t="s">
        <v>1476</v>
      </c>
      <c r="F118" s="158">
        <v>2.17</v>
      </c>
    </row>
    <row r="119" spans="3:6" x14ac:dyDescent="0.25">
      <c r="C119" s="156" t="s">
        <v>1704</v>
      </c>
      <c r="D119" s="156" t="s">
        <v>1705</v>
      </c>
      <c r="E119" s="157" t="s">
        <v>1476</v>
      </c>
      <c r="F119" s="158">
        <v>0.49</v>
      </c>
    </row>
    <row r="120" spans="3:6" x14ac:dyDescent="0.25">
      <c r="C120" s="156" t="s">
        <v>1706</v>
      </c>
      <c r="D120" s="156" t="s">
        <v>1707</v>
      </c>
      <c r="E120" s="157" t="s">
        <v>1476</v>
      </c>
      <c r="F120" s="158">
        <v>0.79</v>
      </c>
    </row>
    <row r="121" spans="3:6" ht="37.5" x14ac:dyDescent="0.25">
      <c r="C121" s="156" t="s">
        <v>1708</v>
      </c>
      <c r="D121" s="156" t="s">
        <v>1709</v>
      </c>
      <c r="E121" s="157" t="s">
        <v>1476</v>
      </c>
      <c r="F121" s="158">
        <v>0.97</v>
      </c>
    </row>
    <row r="122" spans="3:6" ht="37.5" x14ac:dyDescent="0.25">
      <c r="C122" s="156" t="s">
        <v>1710</v>
      </c>
      <c r="D122" s="156" t="s">
        <v>1711</v>
      </c>
      <c r="E122" s="157" t="s">
        <v>1476</v>
      </c>
      <c r="F122" s="158">
        <v>0.72</v>
      </c>
    </row>
    <row r="123" spans="3:6" ht="25" x14ac:dyDescent="0.25">
      <c r="C123" s="156" t="s">
        <v>1712</v>
      </c>
      <c r="D123" s="156" t="s">
        <v>1713</v>
      </c>
      <c r="E123" s="157" t="s">
        <v>1476</v>
      </c>
      <c r="F123" s="158">
        <v>1.99</v>
      </c>
    </row>
    <row r="124" spans="3:6" ht="25" x14ac:dyDescent="0.25">
      <c r="C124" s="156" t="s">
        <v>1714</v>
      </c>
      <c r="D124" s="156" t="s">
        <v>1715</v>
      </c>
      <c r="E124" s="157" t="s">
        <v>1476</v>
      </c>
      <c r="F124" s="158">
        <v>1.68</v>
      </c>
    </row>
    <row r="125" spans="3:6" ht="25" x14ac:dyDescent="0.25">
      <c r="C125" s="156" t="s">
        <v>1716</v>
      </c>
      <c r="D125" s="156" t="s">
        <v>1717</v>
      </c>
      <c r="E125" s="157" t="s">
        <v>1476</v>
      </c>
      <c r="F125" s="158">
        <v>1.0900000000000001</v>
      </c>
    </row>
    <row r="126" spans="3:6" ht="25" x14ac:dyDescent="0.25">
      <c r="C126" s="156" t="s">
        <v>1718</v>
      </c>
      <c r="D126" s="156" t="s">
        <v>1719</v>
      </c>
      <c r="E126" s="157" t="s">
        <v>1476</v>
      </c>
      <c r="F126" s="158">
        <v>1.45</v>
      </c>
    </row>
    <row r="127" spans="3:6" ht="25" x14ac:dyDescent="0.25">
      <c r="C127" s="156" t="s">
        <v>1720</v>
      </c>
      <c r="D127" s="156" t="s">
        <v>1721</v>
      </c>
      <c r="E127" s="157" t="s">
        <v>1476</v>
      </c>
      <c r="F127" s="158">
        <v>0.97</v>
      </c>
    </row>
    <row r="128" spans="3:6" ht="25" x14ac:dyDescent="0.25">
      <c r="C128" s="156" t="s">
        <v>1722</v>
      </c>
      <c r="D128" s="156" t="s">
        <v>1723</v>
      </c>
      <c r="E128" s="157" t="s">
        <v>1476</v>
      </c>
      <c r="F128" s="158">
        <v>0.85</v>
      </c>
    </row>
    <row r="129" spans="3:6" ht="25" x14ac:dyDescent="0.25">
      <c r="C129" s="156" t="s">
        <v>1724</v>
      </c>
      <c r="D129" s="156" t="s">
        <v>1725</v>
      </c>
      <c r="E129" s="157" t="s">
        <v>1476</v>
      </c>
      <c r="F129" s="158">
        <v>3.02</v>
      </c>
    </row>
    <row r="130" spans="3:6" ht="25" x14ac:dyDescent="0.25">
      <c r="C130" s="156" t="s">
        <v>1726</v>
      </c>
      <c r="D130" s="156" t="s">
        <v>1727</v>
      </c>
      <c r="E130" s="157" t="s">
        <v>1476</v>
      </c>
      <c r="F130" s="158">
        <v>1.1499999999999999</v>
      </c>
    </row>
    <row r="131" spans="3:6" ht="25" x14ac:dyDescent="0.25">
      <c r="C131" s="156" t="s">
        <v>1728</v>
      </c>
      <c r="D131" s="156" t="s">
        <v>1729</v>
      </c>
      <c r="E131" s="157" t="s">
        <v>1476</v>
      </c>
      <c r="F131" s="158">
        <v>1.45</v>
      </c>
    </row>
    <row r="132" spans="3:6" ht="25" x14ac:dyDescent="0.25">
      <c r="C132" s="156" t="s">
        <v>1730</v>
      </c>
      <c r="D132" s="156" t="s">
        <v>1731</v>
      </c>
      <c r="E132" s="157" t="s">
        <v>1476</v>
      </c>
      <c r="F132" s="158">
        <v>2.42</v>
      </c>
    </row>
  </sheetData>
  <pageMargins left="0.511811024" right="0.511811024" top="0.78740157499999996" bottom="0.78740157499999996" header="0.31496062000000002" footer="0.31496062000000002"/>
  <pageSetup paperSize="9" orientation="portrait" verticalDpi="599" r:id="rId1"/>
  <headerFooter>
    <oddHeader>&amp;R&amp;"Aptos"&amp;12&amp;K000000 #INTERNA&amp;1#_x000D_</oddHeader>
  </headerFooter>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E6636C86739BF04C83832D23717093D7" ma:contentTypeVersion="20" ma:contentTypeDescription="Crie um novo documento." ma:contentTypeScope="" ma:versionID="14b3527a18f0af7ba8084ee697c2f193">
  <xsd:schema xmlns:xsd="http://www.w3.org/2001/XMLSchema" xmlns:xs="http://www.w3.org/2001/XMLSchema" xmlns:p="http://schemas.microsoft.com/office/2006/metadata/properties" xmlns:ns2="79210fad-a376-40a5-8bac-6aed6b12b225" xmlns:ns3="f4335c42-f9fe-4e09-82f5-521bd8ecf312" targetNamespace="http://schemas.microsoft.com/office/2006/metadata/properties" ma:root="true" ma:fieldsID="6c236277bf84870448831c9874b4ec9d" ns2:_="" ns3:_="">
    <xsd:import namespace="79210fad-a376-40a5-8bac-6aed6b12b225"/>
    <xsd:import namespace="f4335c42-f9fe-4e09-82f5-521bd8ecf312"/>
    <xsd:element name="properties">
      <xsd:complexType>
        <xsd:sequence>
          <xsd:element name="documentManagement">
            <xsd:complexType>
              <xsd:all>
                <xsd:element ref="ns2:MediaServiceMetadata" minOccurs="0"/>
                <xsd:element ref="ns2:MediaServiceFastMetadata" minOccurs="0"/>
                <xsd:element ref="ns2:MediaServiceAutoTags" minOccurs="0"/>
                <xsd:element ref="ns2:MediaServiceDateTaken" minOccurs="0"/>
                <xsd:element ref="ns2:MediaServiceLocation" minOccurs="0"/>
                <xsd:element ref="ns2:MediaServiceOCR" minOccurs="0"/>
                <xsd:element ref="ns3:SharedWithUsers" minOccurs="0"/>
                <xsd:element ref="ns3:SharedWithDetails" minOccurs="0"/>
                <xsd:element ref="ns2:MediaServiceGenerationTime" minOccurs="0"/>
                <xsd:element ref="ns2:MediaServiceEventHashCode" minOccurs="0"/>
                <xsd:element ref="ns2:MediaServiceAutoKeyPoints" minOccurs="0"/>
                <xsd:element ref="ns2:MediaServiceKeyPoints" minOccurs="0"/>
                <xsd:element ref="ns2:teste" minOccurs="0"/>
                <xsd:element ref="ns2:MediaLengthInSeconds" minOccurs="0"/>
                <xsd:element ref="ns2:lcf76f155ced4ddcb4097134ff3c332f" minOccurs="0"/>
                <xsd:element ref="ns3:TaxCatchAll" minOccurs="0"/>
                <xsd:element ref="ns2:MediaServiceSearchProperties" minOccurs="0"/>
                <xsd:element ref="ns2:_Flow_SignoffStatus" minOccurs="0"/>
                <xsd:element ref="ns2:MediaServiceObjectDetectorVersion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79210fad-a376-40a5-8bac-6aed6b12b225"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0" nillable="true" ma:displayName="Tags" ma:internalName="MediaServiceAutoTags" ma:readOnly="true">
      <xsd:simpleType>
        <xsd:restriction base="dms:Text"/>
      </xsd:simpleType>
    </xsd:element>
    <xsd:element name="MediaServiceDateTaken" ma:index="11" nillable="true" ma:displayName="MediaServiceDateTaken" ma:hidden="true" ma:internalName="MediaServiceDateTaken" ma:readOnly="true">
      <xsd:simpleType>
        <xsd:restriction base="dms:Text"/>
      </xsd:simpleType>
    </xsd:element>
    <xsd:element name="MediaServiceLocation" ma:index="12" nillable="true" ma:displayName="Location" ma:internalName="MediaServiceLocation" ma:readOnly="true">
      <xsd:simpleType>
        <xsd:restriction base="dms:Text"/>
      </xsd:simpleType>
    </xsd:element>
    <xsd:element name="MediaServiceOCR" ma:index="13" nillable="true" ma:displayName="Extracted Text" ma:internalName="MediaServiceOCR" ma:readOnly="true">
      <xsd:simpleType>
        <xsd:restriction base="dms:Note">
          <xsd:maxLength value="255"/>
        </xsd:restriction>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ServiceAutoKeyPoints" ma:index="18" nillable="true" ma:displayName="MediaServiceAutoKeyPoints" ma:hidden="true" ma:internalName="MediaServiceAutoKeyPoints" ma:readOnly="true">
      <xsd:simpleType>
        <xsd:restriction base="dms:Note"/>
      </xsd:simpleType>
    </xsd:element>
    <xsd:element name="MediaServiceKeyPoints" ma:index="19" nillable="true" ma:displayName="KeyPoints" ma:internalName="MediaServiceKeyPoints" ma:readOnly="true">
      <xsd:simpleType>
        <xsd:restriction base="dms:Note">
          <xsd:maxLength value="255"/>
        </xsd:restriction>
      </xsd:simpleType>
    </xsd:element>
    <xsd:element name="teste" ma:index="20" nillable="true" ma:displayName="teste" ma:format="Image" ma:internalName="teste">
      <xsd:complexType>
        <xsd:complexContent>
          <xsd:extension base="dms:URL">
            <xsd:sequence>
              <xsd:element name="Url" type="dms:ValidUrl" minOccurs="0" nillable="true"/>
              <xsd:element name="Description" type="xsd:string" nillable="true"/>
            </xsd:sequence>
          </xsd:extension>
        </xsd:complexContent>
      </xsd:complexType>
    </xsd:element>
    <xsd:element name="MediaLengthInSeconds" ma:index="21" nillable="true" ma:displayName="Length (seconds)" ma:internalName="MediaLengthInSeconds" ma:readOnly="true">
      <xsd:simpleType>
        <xsd:restriction base="dms:Unknown"/>
      </xsd:simpleType>
    </xsd:element>
    <xsd:element name="lcf76f155ced4ddcb4097134ff3c332f" ma:index="23" nillable="true" ma:taxonomy="true" ma:internalName="lcf76f155ced4ddcb4097134ff3c332f" ma:taxonomyFieldName="MediaServiceImageTags" ma:displayName="Marcações de imagem" ma:readOnly="false" ma:fieldId="{5cf76f15-5ced-4ddc-b409-7134ff3c332f}" ma:taxonomyMulti="true" ma:sspId="1e20bfe5-fa4f-428b-862b-d85592644b17" ma:termSetId="09814cd3-568e-fe90-9814-8d621ff8fb84" ma:anchorId="fba54fb3-c3e1-fe81-a776-ca4b69148c4d" ma:open="true" ma:isKeyword="false">
      <xsd:complexType>
        <xsd:sequence>
          <xsd:element ref="pc:Terms" minOccurs="0" maxOccurs="1"/>
        </xsd:sequence>
      </xsd:complexType>
    </xsd:element>
    <xsd:element name="MediaServiceSearchProperties" ma:index="25" nillable="true" ma:displayName="MediaServiceSearchProperties" ma:hidden="true" ma:internalName="MediaServiceSearchProperties" ma:readOnly="true">
      <xsd:simpleType>
        <xsd:restriction base="dms:Note"/>
      </xsd:simpleType>
    </xsd:element>
    <xsd:element name="_Flow_SignoffStatus" ma:index="26" nillable="true" ma:displayName="Status de liberação" ma:internalName="Status_x0020_de_x0020_libera_x00e7__x00e3_o">
      <xsd:simpleType>
        <xsd:restriction base="dms:Text"/>
      </xsd:simpleType>
    </xsd:element>
    <xsd:element name="MediaServiceObjectDetectorVersions" ma:index="27" nillable="true" ma:displayName="MediaServiceObjectDetectorVersions" ma:description="" ma:hidden="true" ma:indexed="true" ma:internalName="MediaServiceObjectDetectorVersions"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f4335c42-f9fe-4e09-82f5-521bd8ecf312" elementFormDefault="qualified">
    <xsd:import namespace="http://schemas.microsoft.com/office/2006/documentManagement/types"/>
    <xsd:import namespace="http://schemas.microsoft.com/office/infopath/2007/PartnerControls"/>
    <xsd:element name="SharedWithUsers" ma:index="14" nillable="true" ma:displayName="Compartilhado com"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5" nillable="true" ma:displayName="Detalhes de Compartilhado Com" ma:internalName="SharedWithDetails" ma:readOnly="true">
      <xsd:simpleType>
        <xsd:restriction base="dms:Note">
          <xsd:maxLength value="255"/>
        </xsd:restriction>
      </xsd:simpleType>
    </xsd:element>
    <xsd:element name="TaxCatchAll" ma:index="24" nillable="true" ma:displayName="Taxonomy Catch All Column" ma:hidden="true" ma:list="{7d5e7643-197d-4acc-9e98-564b66096785}" ma:internalName="TaxCatchAll" ma:showField="CatchAllData" ma:web="f4335c42-f9fe-4e09-82f5-521bd8ecf312">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ú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TaxCatchAll xmlns="f4335c42-f9fe-4e09-82f5-521bd8ecf312" xsi:nil="true"/>
    <lcf76f155ced4ddcb4097134ff3c332f xmlns="79210fad-a376-40a5-8bac-6aed6b12b225">
      <Terms xmlns="http://schemas.microsoft.com/office/infopath/2007/PartnerControls"/>
    </lcf76f155ced4ddcb4097134ff3c332f>
    <teste xmlns="79210fad-a376-40a5-8bac-6aed6b12b225">
      <Url xsi:nil="true"/>
      <Description xsi:nil="true"/>
    </teste>
    <_Flow_SignoffStatus xmlns="79210fad-a376-40a5-8bac-6aed6b12b225" xsi:nil="true"/>
  </documentManagement>
</p:properties>
</file>

<file path=customXml/itemProps1.xml><?xml version="1.0" encoding="utf-8"?>
<ds:datastoreItem xmlns:ds="http://schemas.openxmlformats.org/officeDocument/2006/customXml" ds:itemID="{91BD29AC-98D7-407B-99DC-B25E6E96EE26}"/>
</file>

<file path=customXml/itemProps2.xml><?xml version="1.0" encoding="utf-8"?>
<ds:datastoreItem xmlns:ds="http://schemas.openxmlformats.org/officeDocument/2006/customXml" ds:itemID="{BE35C197-269B-4528-BDD0-15EDFFCA593F}"/>
</file>

<file path=customXml/itemProps3.xml><?xml version="1.0" encoding="utf-8"?>
<ds:datastoreItem xmlns:ds="http://schemas.openxmlformats.org/officeDocument/2006/customXml" ds:itemID="{648E5018-6C04-4445-A554-E71CB4CF4BBB}"/>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Planilhas</vt:lpstr>
      </vt:variant>
      <vt:variant>
        <vt:i4>7</vt:i4>
      </vt:variant>
      <vt:variant>
        <vt:lpstr>Intervalos Nomeados</vt:lpstr>
      </vt:variant>
      <vt:variant>
        <vt:i4>3</vt:i4>
      </vt:variant>
    </vt:vector>
  </HeadingPairs>
  <TitlesOfParts>
    <vt:vector size="10" baseType="lpstr">
      <vt:lpstr>Planilha1</vt:lpstr>
      <vt:lpstr>INSUMOS</vt:lpstr>
      <vt:lpstr>COTAÇÃO</vt:lpstr>
      <vt:lpstr>SERVIÇOS BASA</vt:lpstr>
      <vt:lpstr>COMP. PREÇO</vt:lpstr>
      <vt:lpstr>INCC</vt:lpstr>
      <vt:lpstr>ORSE-PROJETO</vt:lpstr>
      <vt:lpstr>COTAÇÃO!Area_de_impressao</vt:lpstr>
      <vt:lpstr>INSUMOS!Area_de_impressao</vt:lpstr>
      <vt:lpstr>INSUMOS!Titulos_de_impressao</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5750</dc:creator>
  <cp:lastModifiedBy>Robson Ferreira Pinho</cp:lastModifiedBy>
  <cp:lastPrinted>2025-12-18T16:45:36Z</cp:lastPrinted>
  <dcterms:created xsi:type="dcterms:W3CDTF">2022-08-31T12:25:17Z</dcterms:created>
  <dcterms:modified xsi:type="dcterms:W3CDTF">2026-04-23T14:31:08Z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SIP_Label_9a07df86-7c7e-40e4-a01a-4c31aae802b2_Enabled">
    <vt:lpwstr>true</vt:lpwstr>
  </property>
  <property fmtid="{D5CDD505-2E9C-101B-9397-08002B2CF9AE}" pid="3" name="MSIP_Label_9a07df86-7c7e-40e4-a01a-4c31aae802b2_SetDate">
    <vt:lpwstr>2025-11-05T15:20:56Z</vt:lpwstr>
  </property>
  <property fmtid="{D5CDD505-2E9C-101B-9397-08002B2CF9AE}" pid="4" name="MSIP_Label_9a07df86-7c7e-40e4-a01a-4c31aae802b2_Method">
    <vt:lpwstr>Privileged</vt:lpwstr>
  </property>
  <property fmtid="{D5CDD505-2E9C-101B-9397-08002B2CF9AE}" pid="5" name="MSIP_Label_9a07df86-7c7e-40e4-a01a-4c31aae802b2_Name">
    <vt:lpwstr>CLASSIFICAÇÃO INTERNA</vt:lpwstr>
  </property>
  <property fmtid="{D5CDD505-2E9C-101B-9397-08002B2CF9AE}" pid="6" name="MSIP_Label_9a07df86-7c7e-40e4-a01a-4c31aae802b2_SiteId">
    <vt:lpwstr>ec8a6a0a-d9e4-4c1e-b499-6b85ac95eddf</vt:lpwstr>
  </property>
  <property fmtid="{D5CDD505-2E9C-101B-9397-08002B2CF9AE}" pid="7" name="MSIP_Label_9a07df86-7c7e-40e4-a01a-4c31aae802b2_ActionId">
    <vt:lpwstr>7ea32b7f-4593-4e3a-bb0e-a6b16ae1965b</vt:lpwstr>
  </property>
  <property fmtid="{D5CDD505-2E9C-101B-9397-08002B2CF9AE}" pid="8" name="MSIP_Label_9a07df86-7c7e-40e4-a01a-4c31aae802b2_ContentBits">
    <vt:lpwstr>1</vt:lpwstr>
  </property>
  <property fmtid="{D5CDD505-2E9C-101B-9397-08002B2CF9AE}" pid="9" name="MSIP_Label_9a07df86-7c7e-40e4-a01a-4c31aae802b2_Tag">
    <vt:lpwstr>10, 0, 1, 1</vt:lpwstr>
  </property>
  <property fmtid="{D5CDD505-2E9C-101B-9397-08002B2CF9AE}" pid="10" name="ContentTypeId">
    <vt:lpwstr>0x010100E6636C86739BF04C83832D23717093D7</vt:lpwstr>
  </property>
  <property fmtid="{D5CDD505-2E9C-101B-9397-08002B2CF9AE}" pid="11" name="MediaServiceImageTags">
    <vt:lpwstr/>
  </property>
</Properties>
</file>